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M:\BA\Budget\Financial Planning &amp; Analysis\UNC All Funds Budgeting\FY 2024-25\Submission\UNCSO\"/>
    </mc:Choice>
  </mc:AlternateContent>
  <xr:revisionPtr revIDLastSave="0" documentId="13_ncr:1_{932E2235-DAD1-48F2-A355-62B307F798F6}" xr6:coauthVersionLast="47" xr6:coauthVersionMax="47" xr10:uidLastSave="{00000000-0000-0000-0000-000000000000}"/>
  <bookViews>
    <workbookView xWindow="38025" yWindow="1125" windowWidth="38145" windowHeight="19500" firstSheet="1" activeTab="3" xr2:uid="{00000000-000D-0000-FFFF-FFFF00000000}"/>
  </bookViews>
  <sheets>
    <sheet name="Instructions" sheetId="24" r:id="rId1"/>
    <sheet name="Cover Page" sheetId="20" r:id="rId2"/>
    <sheet name="Cover Page Data" sheetId="21" state="hidden" r:id="rId3"/>
    <sheet name="Summary" sheetId="22" r:id="rId4"/>
    <sheet name="Budget Template" sheetId="23" r:id="rId5"/>
    <sheet name="Hickory Approp alloc" sheetId="33" state="hidden" r:id="rId6"/>
    <sheet name="Misc Trust AFB templates" sheetId="31" state="hidden" r:id="rId7"/>
    <sheet name="pivot-T" sheetId="30" state="hidden" r:id="rId8"/>
    <sheet name="edited-T" sheetId="28" state="hidden" r:id="rId9"/>
    <sheet name="FGITRND - T 1.24.24" sheetId="27" state="hidden" r:id="rId10"/>
    <sheet name="Org" sheetId="32" state="hidden" r:id="rId11"/>
    <sheet name="Org se" sheetId="29" state="hidden" r:id="rId12"/>
    <sheet name="DATA" sheetId="25" state="hidden" r:id="rId13"/>
    <sheet name="Fund Lookup" sheetId="26" state="hidden" r:id="rId14"/>
  </sheets>
  <externalReferences>
    <externalReference r:id="rId15"/>
    <externalReference r:id="rId16"/>
  </externalReferences>
  <definedNames>
    <definedName name="_xlnm._FilterDatabase" localSheetId="8" hidden="1">'edited-T'!$A$1:$S$418</definedName>
    <definedName name="_xlnm._FilterDatabase" localSheetId="9" hidden="1">'FGITRND - T 1.24.24'!$A$1:$O$1</definedName>
    <definedName name="_xlnm._FilterDatabase" localSheetId="10" hidden="1">Org!$C$4:$L$4024</definedName>
    <definedName name="A4O30442" localSheetId="8">#REF!</definedName>
    <definedName name="A4O30442">#REF!</definedName>
    <definedName name="_xlnm.Print_Area" localSheetId="4">'Budget Template'!$A$1:$H$678</definedName>
    <definedName name="_xlnm.Print_Area" localSheetId="1">'Cover Page'!$A$1:$I$46</definedName>
    <definedName name="_xlnm.Print_Area" localSheetId="6">'Misc Trust AFB templates'!$A$1:$L$25</definedName>
    <definedName name="_xlnm.Print_Area" localSheetId="7">'pivot-T'!$A$1:$M$67</definedName>
    <definedName name="_xlnm.Print_Area" localSheetId="3">Summary!$A$1:$G$597</definedName>
    <definedName name="_xlnm.Print_Titles" localSheetId="4">'Budget Template'!$1:$1</definedName>
    <definedName name="_xlnm.Print_Titles" localSheetId="6">'Misc Trust AFB templates'!$A:$B</definedName>
    <definedName name="_xlnm.Print_Titles" localSheetId="3">Summary!$27:$27</definedName>
  </definedNames>
  <calcPr calcId="191029"/>
  <pivotCaches>
    <pivotCache cacheId="12"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2" l="1"/>
  <c r="H629" i="23" l="1"/>
  <c r="K210" i="23" l="1"/>
  <c r="B2" i="33" l="1"/>
  <c r="B8" i="33" s="1"/>
  <c r="C3" i="33" l="1"/>
  <c r="E3" i="33" s="1"/>
  <c r="C6" i="33"/>
  <c r="E6" i="33" s="1"/>
  <c r="C5" i="33"/>
  <c r="E5" i="33" s="1"/>
  <c r="C7" i="33"/>
  <c r="E7" i="33" s="1"/>
  <c r="C4" i="33"/>
  <c r="E4" i="33" s="1"/>
  <c r="C2" i="33"/>
  <c r="E2" i="33" s="1"/>
  <c r="C307" i="22" l="1"/>
  <c r="C329" i="22" l="1"/>
  <c r="J12" i="31" l="1"/>
  <c r="J11" i="31"/>
  <c r="J13" i="31"/>
  <c r="J22" i="31"/>
  <c r="J20" i="31"/>
  <c r="M74" i="30"/>
  <c r="J16" i="31"/>
  <c r="M13" i="31" l="1"/>
  <c r="M8" i="31"/>
  <c r="M4" i="31"/>
  <c r="C4" i="31"/>
  <c r="M16" i="31"/>
  <c r="C14" i="31"/>
  <c r="M6" i="32" l="1"/>
  <c r="M7" i="32"/>
  <c r="M8" i="32"/>
  <c r="M9" i="32"/>
  <c r="M10" i="32"/>
  <c r="M11" i="32"/>
  <c r="M12" i="32"/>
  <c r="M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201" i="32"/>
  <c r="M202" i="32"/>
  <c r="M203" i="32"/>
  <c r="M204" i="32"/>
  <c r="M205" i="32"/>
  <c r="M206" i="32"/>
  <c r="M207" i="32"/>
  <c r="M208" i="32"/>
  <c r="M209" i="32"/>
  <c r="M210" i="32"/>
  <c r="M211" i="32"/>
  <c r="M212" i="32"/>
  <c r="M213" i="32"/>
  <c r="M214" i="32"/>
  <c r="M215" i="32"/>
  <c r="M216" i="32"/>
  <c r="M217" i="32"/>
  <c r="M218" i="32"/>
  <c r="M219" i="32"/>
  <c r="M220" i="32"/>
  <c r="M221" i="32"/>
  <c r="M222" i="32"/>
  <c r="M223" i="32"/>
  <c r="M224" i="32"/>
  <c r="M225" i="32"/>
  <c r="M226" i="32"/>
  <c r="M227" i="32"/>
  <c r="M228" i="32"/>
  <c r="M229" i="32"/>
  <c r="M230" i="32"/>
  <c r="M231" i="32"/>
  <c r="M232" i="32"/>
  <c r="M233" i="32"/>
  <c r="M234" i="32"/>
  <c r="M235" i="32"/>
  <c r="M236" i="32"/>
  <c r="M237" i="32"/>
  <c r="M238" i="32"/>
  <c r="M239" i="32"/>
  <c r="M240" i="32"/>
  <c r="M241" i="32"/>
  <c r="M242" i="32"/>
  <c r="M243" i="32"/>
  <c r="M244" i="32"/>
  <c r="M245" i="32"/>
  <c r="M246" i="32"/>
  <c r="M247" i="32"/>
  <c r="M248" i="32"/>
  <c r="M249" i="32"/>
  <c r="M250" i="32"/>
  <c r="M251" i="32"/>
  <c r="M252" i="32"/>
  <c r="M253" i="32"/>
  <c r="M254" i="32"/>
  <c r="M255" i="32"/>
  <c r="M256" i="32"/>
  <c r="M257" i="32"/>
  <c r="M258" i="32"/>
  <c r="M259" i="32"/>
  <c r="M260" i="32"/>
  <c r="M261" i="32"/>
  <c r="M262" i="32"/>
  <c r="M263" i="32"/>
  <c r="M264" i="32"/>
  <c r="M265" i="32"/>
  <c r="M266" i="32"/>
  <c r="M267" i="32"/>
  <c r="M268" i="32"/>
  <c r="M269" i="32"/>
  <c r="M270" i="32"/>
  <c r="M271" i="32"/>
  <c r="M272" i="32"/>
  <c r="M273" i="32"/>
  <c r="M274" i="32"/>
  <c r="M275" i="32"/>
  <c r="M276" i="32"/>
  <c r="M277" i="32"/>
  <c r="M278" i="32"/>
  <c r="M279" i="32"/>
  <c r="M280" i="32"/>
  <c r="M281" i="32"/>
  <c r="M282" i="32"/>
  <c r="M283" i="32"/>
  <c r="M284" i="32"/>
  <c r="M285" i="32"/>
  <c r="M286" i="32"/>
  <c r="M287" i="32"/>
  <c r="M288" i="32"/>
  <c r="M289" i="32"/>
  <c r="M290" i="32"/>
  <c r="M291" i="32"/>
  <c r="M292" i="32"/>
  <c r="M293" i="32"/>
  <c r="M294" i="32"/>
  <c r="M295" i="32"/>
  <c r="M296" i="32"/>
  <c r="M297" i="32"/>
  <c r="M298" i="32"/>
  <c r="M299" i="32"/>
  <c r="M300" i="32"/>
  <c r="M301" i="32"/>
  <c r="M302" i="32"/>
  <c r="M303" i="32"/>
  <c r="M304" i="32"/>
  <c r="M305" i="32"/>
  <c r="M306" i="32"/>
  <c r="M307" i="32"/>
  <c r="M308" i="32"/>
  <c r="M309" i="32"/>
  <c r="M310" i="32"/>
  <c r="M311" i="32"/>
  <c r="M312" i="32"/>
  <c r="M313" i="32"/>
  <c r="M314" i="32"/>
  <c r="M315" i="32"/>
  <c r="M316" i="32"/>
  <c r="M317" i="32"/>
  <c r="M318" i="32"/>
  <c r="M319" i="32"/>
  <c r="M320" i="32"/>
  <c r="M321" i="32"/>
  <c r="M322" i="32"/>
  <c r="M323" i="32"/>
  <c r="M324" i="32"/>
  <c r="M325" i="32"/>
  <c r="M326" i="32"/>
  <c r="M327" i="32"/>
  <c r="M328" i="32"/>
  <c r="M329" i="32"/>
  <c r="M330" i="32"/>
  <c r="M331" i="32"/>
  <c r="M332" i="32"/>
  <c r="M333" i="32"/>
  <c r="M334" i="32"/>
  <c r="M335" i="32"/>
  <c r="M336" i="32"/>
  <c r="M337" i="32"/>
  <c r="M338" i="32"/>
  <c r="M339" i="32"/>
  <c r="M340" i="32"/>
  <c r="M341" i="32"/>
  <c r="M342" i="32"/>
  <c r="M343" i="32"/>
  <c r="M344" i="32"/>
  <c r="M345" i="32"/>
  <c r="M346" i="32"/>
  <c r="M347" i="32"/>
  <c r="M348" i="32"/>
  <c r="M349" i="32"/>
  <c r="M350" i="32"/>
  <c r="M351" i="32"/>
  <c r="M352" i="32"/>
  <c r="M353" i="32"/>
  <c r="M354" i="32"/>
  <c r="M355" i="32"/>
  <c r="M356" i="32"/>
  <c r="M357" i="32"/>
  <c r="M358" i="32"/>
  <c r="M359" i="32"/>
  <c r="M360" i="32"/>
  <c r="M361" i="32"/>
  <c r="M362" i="32"/>
  <c r="M363" i="32"/>
  <c r="M364" i="32"/>
  <c r="M365" i="32"/>
  <c r="M366" i="32"/>
  <c r="M367" i="32"/>
  <c r="M368" i="32"/>
  <c r="M369" i="32"/>
  <c r="M370" i="32"/>
  <c r="M371" i="32"/>
  <c r="M372" i="32"/>
  <c r="M373" i="32"/>
  <c r="M374" i="32"/>
  <c r="M375" i="32"/>
  <c r="M376" i="32"/>
  <c r="M377" i="32"/>
  <c r="M378" i="32"/>
  <c r="M379" i="32"/>
  <c r="M380" i="32"/>
  <c r="M381" i="32"/>
  <c r="M382" i="32"/>
  <c r="M383" i="32"/>
  <c r="M384" i="32"/>
  <c r="M385" i="32"/>
  <c r="M386" i="32"/>
  <c r="M387" i="32"/>
  <c r="M388" i="32"/>
  <c r="M389" i="32"/>
  <c r="M390" i="32"/>
  <c r="M391" i="32"/>
  <c r="M392" i="32"/>
  <c r="M393" i="32"/>
  <c r="M394" i="32"/>
  <c r="M395" i="32"/>
  <c r="M396" i="32"/>
  <c r="M397" i="32"/>
  <c r="M398" i="32"/>
  <c r="M399" i="32"/>
  <c r="M400" i="32"/>
  <c r="M401" i="32"/>
  <c r="M402" i="32"/>
  <c r="M403" i="32"/>
  <c r="M404" i="32"/>
  <c r="M405" i="32"/>
  <c r="M406" i="32"/>
  <c r="M407" i="32"/>
  <c r="M408" i="32"/>
  <c r="M409" i="32"/>
  <c r="M410" i="32"/>
  <c r="M411" i="32"/>
  <c r="M412" i="32"/>
  <c r="M413" i="32"/>
  <c r="M414" i="32"/>
  <c r="M415" i="32"/>
  <c r="M416" i="32"/>
  <c r="M417" i="32"/>
  <c r="M418" i="32"/>
  <c r="M419" i="32"/>
  <c r="M420" i="32"/>
  <c r="M421" i="32"/>
  <c r="M422" i="32"/>
  <c r="M423" i="32"/>
  <c r="M424" i="32"/>
  <c r="M425" i="32"/>
  <c r="M426" i="32"/>
  <c r="M427" i="32"/>
  <c r="M428" i="32"/>
  <c r="M429" i="32"/>
  <c r="M430" i="32"/>
  <c r="M431" i="32"/>
  <c r="M432" i="32"/>
  <c r="M433" i="32"/>
  <c r="M434" i="32"/>
  <c r="M435" i="32"/>
  <c r="M436" i="32"/>
  <c r="M437" i="32"/>
  <c r="M438" i="32"/>
  <c r="M439" i="32"/>
  <c r="M440" i="32"/>
  <c r="M441" i="32"/>
  <c r="M442" i="32"/>
  <c r="M443" i="32"/>
  <c r="M444" i="32"/>
  <c r="M445" i="32"/>
  <c r="M446" i="32"/>
  <c r="M447" i="32"/>
  <c r="M448" i="32"/>
  <c r="M449" i="32"/>
  <c r="M450" i="32"/>
  <c r="M451" i="32"/>
  <c r="M452" i="32"/>
  <c r="M453" i="32"/>
  <c r="M454" i="32"/>
  <c r="M455" i="32"/>
  <c r="M456" i="32"/>
  <c r="M457" i="32"/>
  <c r="M458" i="32"/>
  <c r="M459" i="32"/>
  <c r="M460" i="32"/>
  <c r="M461" i="32"/>
  <c r="M462" i="32"/>
  <c r="M463" i="32"/>
  <c r="M464" i="32"/>
  <c r="M465" i="32"/>
  <c r="M466" i="32"/>
  <c r="M467" i="32"/>
  <c r="M468" i="32"/>
  <c r="M469" i="32"/>
  <c r="M470" i="32"/>
  <c r="M471" i="32"/>
  <c r="M472" i="32"/>
  <c r="M473" i="32"/>
  <c r="M474" i="32"/>
  <c r="M475" i="32"/>
  <c r="M476" i="32"/>
  <c r="M477" i="32"/>
  <c r="M478" i="32"/>
  <c r="M479" i="32"/>
  <c r="M480" i="32"/>
  <c r="M481" i="32"/>
  <c r="M482" i="32"/>
  <c r="M483" i="32"/>
  <c r="M484" i="32"/>
  <c r="M485" i="32"/>
  <c r="M486" i="32"/>
  <c r="M487" i="32"/>
  <c r="M488" i="32"/>
  <c r="M489" i="32"/>
  <c r="M490" i="32"/>
  <c r="M491" i="32"/>
  <c r="M492" i="32"/>
  <c r="M493" i="32"/>
  <c r="M494" i="32"/>
  <c r="M495" i="32"/>
  <c r="M496" i="32"/>
  <c r="M497" i="32"/>
  <c r="M498" i="32"/>
  <c r="M499" i="32"/>
  <c r="M500" i="32"/>
  <c r="M501" i="32"/>
  <c r="M502" i="32"/>
  <c r="M503" i="32"/>
  <c r="M504" i="32"/>
  <c r="M505" i="32"/>
  <c r="M506" i="32"/>
  <c r="M507" i="32"/>
  <c r="M508" i="32"/>
  <c r="M509" i="32"/>
  <c r="M510" i="32"/>
  <c r="M511" i="32"/>
  <c r="M512" i="32"/>
  <c r="M513" i="32"/>
  <c r="M514" i="32"/>
  <c r="M515" i="32"/>
  <c r="M516" i="32"/>
  <c r="M517" i="32"/>
  <c r="M518" i="32"/>
  <c r="M519" i="32"/>
  <c r="M520" i="32"/>
  <c r="M521" i="32"/>
  <c r="M522" i="32"/>
  <c r="M523" i="32"/>
  <c r="M524" i="32"/>
  <c r="M525" i="32"/>
  <c r="M526" i="32"/>
  <c r="M527" i="32"/>
  <c r="M528" i="32"/>
  <c r="M529" i="32"/>
  <c r="M530" i="32"/>
  <c r="M531" i="32"/>
  <c r="M532" i="32"/>
  <c r="M533" i="32"/>
  <c r="M534" i="32"/>
  <c r="M535" i="32"/>
  <c r="M536" i="32"/>
  <c r="M537" i="32"/>
  <c r="M538" i="32"/>
  <c r="M539" i="32"/>
  <c r="M540" i="32"/>
  <c r="M541" i="32"/>
  <c r="M542" i="32"/>
  <c r="M543" i="32"/>
  <c r="M544" i="32"/>
  <c r="M545" i="32"/>
  <c r="M546" i="32"/>
  <c r="M547" i="32"/>
  <c r="M548" i="32"/>
  <c r="M549" i="32"/>
  <c r="M550" i="32"/>
  <c r="M551" i="32"/>
  <c r="M552" i="32"/>
  <c r="M553" i="32"/>
  <c r="M554" i="32"/>
  <c r="M555" i="32"/>
  <c r="M556" i="32"/>
  <c r="M557" i="32"/>
  <c r="M558" i="32"/>
  <c r="M559" i="32"/>
  <c r="M560" i="32"/>
  <c r="M561" i="32"/>
  <c r="M562" i="32"/>
  <c r="M563" i="32"/>
  <c r="M564" i="32"/>
  <c r="M565" i="32"/>
  <c r="M566" i="32"/>
  <c r="M567" i="32"/>
  <c r="M568" i="32"/>
  <c r="M569" i="32"/>
  <c r="M570" i="32"/>
  <c r="M571" i="32"/>
  <c r="M572" i="32"/>
  <c r="M573" i="32"/>
  <c r="M574" i="32"/>
  <c r="M575" i="32"/>
  <c r="M576" i="32"/>
  <c r="M577" i="32"/>
  <c r="M578" i="32"/>
  <c r="M579" i="32"/>
  <c r="M580" i="32"/>
  <c r="M581" i="32"/>
  <c r="M582" i="32"/>
  <c r="M583" i="32"/>
  <c r="M584" i="32"/>
  <c r="M585" i="32"/>
  <c r="M586" i="32"/>
  <c r="M587" i="32"/>
  <c r="M588" i="32"/>
  <c r="M589" i="32"/>
  <c r="M590" i="32"/>
  <c r="M591" i="32"/>
  <c r="M592" i="32"/>
  <c r="M593" i="32"/>
  <c r="M594" i="32"/>
  <c r="M595" i="32"/>
  <c r="M596" i="32"/>
  <c r="M597" i="32"/>
  <c r="M598" i="32"/>
  <c r="M599" i="32"/>
  <c r="M600" i="32"/>
  <c r="M601" i="32"/>
  <c r="M602" i="32"/>
  <c r="M603" i="32"/>
  <c r="M604" i="32"/>
  <c r="M605" i="32"/>
  <c r="M606" i="32"/>
  <c r="M607" i="32"/>
  <c r="M608" i="32"/>
  <c r="M609" i="32"/>
  <c r="M610" i="32"/>
  <c r="M611" i="32"/>
  <c r="M612" i="32"/>
  <c r="M613" i="32"/>
  <c r="M614" i="32"/>
  <c r="M615" i="32"/>
  <c r="M616" i="32"/>
  <c r="M617" i="32"/>
  <c r="M618" i="32"/>
  <c r="M619" i="32"/>
  <c r="M620" i="32"/>
  <c r="M621" i="32"/>
  <c r="M622" i="32"/>
  <c r="M623" i="32"/>
  <c r="M624" i="32"/>
  <c r="M625" i="32"/>
  <c r="M626" i="32"/>
  <c r="M627" i="32"/>
  <c r="M628" i="32"/>
  <c r="M629" i="32"/>
  <c r="M630" i="32"/>
  <c r="M631" i="32"/>
  <c r="M632" i="32"/>
  <c r="M633" i="32"/>
  <c r="M634" i="32"/>
  <c r="M635" i="32"/>
  <c r="M636" i="32"/>
  <c r="M637" i="32"/>
  <c r="M638" i="32"/>
  <c r="M639" i="32"/>
  <c r="M640" i="32"/>
  <c r="M641" i="32"/>
  <c r="M642" i="32"/>
  <c r="M643" i="32"/>
  <c r="M644" i="32"/>
  <c r="M645" i="32"/>
  <c r="M646" i="32"/>
  <c r="M647" i="32"/>
  <c r="M648" i="32"/>
  <c r="M649" i="32"/>
  <c r="M650" i="32"/>
  <c r="M651" i="32"/>
  <c r="M652" i="32"/>
  <c r="M653" i="32"/>
  <c r="M654" i="32"/>
  <c r="M655" i="32"/>
  <c r="M656" i="32"/>
  <c r="M657" i="32"/>
  <c r="M658" i="32"/>
  <c r="M659" i="32"/>
  <c r="M660" i="32"/>
  <c r="M661" i="32"/>
  <c r="M662" i="32"/>
  <c r="M663" i="32"/>
  <c r="M664" i="32"/>
  <c r="M665" i="32"/>
  <c r="M666" i="32"/>
  <c r="M667" i="32"/>
  <c r="M668" i="32"/>
  <c r="M669" i="32"/>
  <c r="M670" i="32"/>
  <c r="M671" i="32"/>
  <c r="M672" i="32"/>
  <c r="M673" i="32"/>
  <c r="M674" i="32"/>
  <c r="M675" i="32"/>
  <c r="M676" i="32"/>
  <c r="M677" i="32"/>
  <c r="M678" i="32"/>
  <c r="M679" i="32"/>
  <c r="M680" i="32"/>
  <c r="M681" i="32"/>
  <c r="M682" i="32"/>
  <c r="M683" i="32"/>
  <c r="M684" i="32"/>
  <c r="M685" i="32"/>
  <c r="M686" i="32"/>
  <c r="M687" i="32"/>
  <c r="M688" i="32"/>
  <c r="M689" i="32"/>
  <c r="M690" i="32"/>
  <c r="M691" i="32"/>
  <c r="M692" i="32"/>
  <c r="M693" i="32"/>
  <c r="M694" i="32"/>
  <c r="M695" i="32"/>
  <c r="M696" i="32"/>
  <c r="M697" i="32"/>
  <c r="M698" i="32"/>
  <c r="M699" i="32"/>
  <c r="M700" i="32"/>
  <c r="M701" i="32"/>
  <c r="M702" i="32"/>
  <c r="M703" i="32"/>
  <c r="M704" i="32"/>
  <c r="M705" i="32"/>
  <c r="M706" i="32"/>
  <c r="M707" i="32"/>
  <c r="M708" i="32"/>
  <c r="M709" i="32"/>
  <c r="M710" i="32"/>
  <c r="M711" i="32"/>
  <c r="M712" i="32"/>
  <c r="M713" i="32"/>
  <c r="M714" i="32"/>
  <c r="M715" i="32"/>
  <c r="M716" i="32"/>
  <c r="M717" i="32"/>
  <c r="M718" i="32"/>
  <c r="M719" i="32"/>
  <c r="M720" i="32"/>
  <c r="M721" i="32"/>
  <c r="M722" i="32"/>
  <c r="M723" i="32"/>
  <c r="M724" i="32"/>
  <c r="M725" i="32"/>
  <c r="M726" i="32"/>
  <c r="M727" i="32"/>
  <c r="M728" i="32"/>
  <c r="M729" i="32"/>
  <c r="M730" i="32"/>
  <c r="M731" i="32"/>
  <c r="M732" i="32"/>
  <c r="M733" i="32"/>
  <c r="M734" i="32"/>
  <c r="M735" i="32"/>
  <c r="M736" i="32"/>
  <c r="M737" i="32"/>
  <c r="M738" i="32"/>
  <c r="M739" i="32"/>
  <c r="M740" i="32"/>
  <c r="M741" i="32"/>
  <c r="M742" i="32"/>
  <c r="M743" i="32"/>
  <c r="M744" i="32"/>
  <c r="M745" i="32"/>
  <c r="M746" i="32"/>
  <c r="M747" i="32"/>
  <c r="M748" i="32"/>
  <c r="M749" i="32"/>
  <c r="M750" i="32"/>
  <c r="M751" i="32"/>
  <c r="M752" i="32"/>
  <c r="M753" i="32"/>
  <c r="M754" i="32"/>
  <c r="M755" i="32"/>
  <c r="M756" i="32"/>
  <c r="M757" i="32"/>
  <c r="M758" i="32"/>
  <c r="M759" i="32"/>
  <c r="M760" i="32"/>
  <c r="M761" i="32"/>
  <c r="M762" i="32"/>
  <c r="M763" i="32"/>
  <c r="M764" i="32"/>
  <c r="M765" i="32"/>
  <c r="M766" i="32"/>
  <c r="M767" i="32"/>
  <c r="M768" i="32"/>
  <c r="M769" i="32"/>
  <c r="M770" i="32"/>
  <c r="M771" i="32"/>
  <c r="M772" i="32"/>
  <c r="M773" i="32"/>
  <c r="M774" i="32"/>
  <c r="M775" i="32"/>
  <c r="M776" i="32"/>
  <c r="M777" i="32"/>
  <c r="M778" i="32"/>
  <c r="M779" i="32"/>
  <c r="M780" i="32"/>
  <c r="M781" i="32"/>
  <c r="M782" i="32"/>
  <c r="M783" i="32"/>
  <c r="M784" i="32"/>
  <c r="M785" i="32"/>
  <c r="M786" i="32"/>
  <c r="M787" i="32"/>
  <c r="M788" i="32"/>
  <c r="M789" i="32"/>
  <c r="M790" i="32"/>
  <c r="M791" i="32"/>
  <c r="M792" i="32"/>
  <c r="M793" i="32"/>
  <c r="M794" i="32"/>
  <c r="M795" i="32"/>
  <c r="M796" i="32"/>
  <c r="M797" i="32"/>
  <c r="M798" i="32"/>
  <c r="M799" i="32"/>
  <c r="M800" i="32"/>
  <c r="M801" i="32"/>
  <c r="M802" i="32"/>
  <c r="M803" i="32"/>
  <c r="M804" i="32"/>
  <c r="M805" i="32"/>
  <c r="M806" i="32"/>
  <c r="M807" i="32"/>
  <c r="M808" i="32"/>
  <c r="M809" i="32"/>
  <c r="M810" i="32"/>
  <c r="M811" i="32"/>
  <c r="M812" i="32"/>
  <c r="M813" i="32"/>
  <c r="M814" i="32"/>
  <c r="M815" i="32"/>
  <c r="M816" i="32"/>
  <c r="M817" i="32"/>
  <c r="M818" i="32"/>
  <c r="M819" i="32"/>
  <c r="M820" i="32"/>
  <c r="M821" i="32"/>
  <c r="M822" i="32"/>
  <c r="M823" i="32"/>
  <c r="M824" i="32"/>
  <c r="M825" i="32"/>
  <c r="M826" i="32"/>
  <c r="M827" i="32"/>
  <c r="M828" i="32"/>
  <c r="M829" i="32"/>
  <c r="M830" i="32"/>
  <c r="M831" i="32"/>
  <c r="M832" i="32"/>
  <c r="M833" i="32"/>
  <c r="M834" i="32"/>
  <c r="M835" i="32"/>
  <c r="M836" i="32"/>
  <c r="M837" i="32"/>
  <c r="M838" i="32"/>
  <c r="M839" i="32"/>
  <c r="M840" i="32"/>
  <c r="M841" i="32"/>
  <c r="M842" i="32"/>
  <c r="M843" i="32"/>
  <c r="M844" i="32"/>
  <c r="M845" i="32"/>
  <c r="M846" i="32"/>
  <c r="M847" i="32"/>
  <c r="M848" i="32"/>
  <c r="M849" i="32"/>
  <c r="M850" i="32"/>
  <c r="M851" i="32"/>
  <c r="M852" i="32"/>
  <c r="M853" i="32"/>
  <c r="M854" i="32"/>
  <c r="M855" i="32"/>
  <c r="M856" i="32"/>
  <c r="M857" i="32"/>
  <c r="M858" i="32"/>
  <c r="M859" i="32"/>
  <c r="M860" i="32"/>
  <c r="M861" i="32"/>
  <c r="M862" i="32"/>
  <c r="M863" i="32"/>
  <c r="M864" i="32"/>
  <c r="M865" i="32"/>
  <c r="M866" i="32"/>
  <c r="M867" i="32"/>
  <c r="M868" i="32"/>
  <c r="M869" i="32"/>
  <c r="M870" i="32"/>
  <c r="M871" i="32"/>
  <c r="M872" i="32"/>
  <c r="M873" i="32"/>
  <c r="M874" i="32"/>
  <c r="M875" i="32"/>
  <c r="M876" i="32"/>
  <c r="M877" i="32"/>
  <c r="M878" i="32"/>
  <c r="M879" i="32"/>
  <c r="M880" i="32"/>
  <c r="M881" i="32"/>
  <c r="M882" i="32"/>
  <c r="M883" i="32"/>
  <c r="M884" i="32"/>
  <c r="M885" i="32"/>
  <c r="M886" i="32"/>
  <c r="M887" i="32"/>
  <c r="M888" i="32"/>
  <c r="M889" i="32"/>
  <c r="M890" i="32"/>
  <c r="M891" i="32"/>
  <c r="M892" i="32"/>
  <c r="M893" i="32"/>
  <c r="M894" i="32"/>
  <c r="M895" i="32"/>
  <c r="M896" i="32"/>
  <c r="M897" i="32"/>
  <c r="M898" i="32"/>
  <c r="M899" i="32"/>
  <c r="M900" i="32"/>
  <c r="M901" i="32"/>
  <c r="M902" i="32"/>
  <c r="M903" i="32"/>
  <c r="M904" i="32"/>
  <c r="M905" i="32"/>
  <c r="M906" i="32"/>
  <c r="M907" i="32"/>
  <c r="M908" i="32"/>
  <c r="M909" i="32"/>
  <c r="M910" i="32"/>
  <c r="M911" i="32"/>
  <c r="M912" i="32"/>
  <c r="M913" i="32"/>
  <c r="M914" i="32"/>
  <c r="M915" i="32"/>
  <c r="M916" i="32"/>
  <c r="M917" i="32"/>
  <c r="M918" i="32"/>
  <c r="M919" i="32"/>
  <c r="M920" i="32"/>
  <c r="M921" i="32"/>
  <c r="M922" i="32"/>
  <c r="M923" i="32"/>
  <c r="M924" i="32"/>
  <c r="M925" i="32"/>
  <c r="M926" i="32"/>
  <c r="M927" i="32"/>
  <c r="M928" i="32"/>
  <c r="M929" i="32"/>
  <c r="M930" i="32"/>
  <c r="M931" i="32"/>
  <c r="M932" i="32"/>
  <c r="M933" i="32"/>
  <c r="M934" i="32"/>
  <c r="M935" i="32"/>
  <c r="M936" i="32"/>
  <c r="M937" i="32"/>
  <c r="M938" i="32"/>
  <c r="M939" i="32"/>
  <c r="M940" i="32"/>
  <c r="M941" i="32"/>
  <c r="M942" i="32"/>
  <c r="M943" i="32"/>
  <c r="M944" i="32"/>
  <c r="M945" i="32"/>
  <c r="M946" i="32"/>
  <c r="M947" i="32"/>
  <c r="M948" i="32"/>
  <c r="M949" i="32"/>
  <c r="M950" i="32"/>
  <c r="M951" i="32"/>
  <c r="M952" i="32"/>
  <c r="M953" i="32"/>
  <c r="M954" i="32"/>
  <c r="M955" i="32"/>
  <c r="M956" i="32"/>
  <c r="M957" i="32"/>
  <c r="M958" i="32"/>
  <c r="M959" i="32"/>
  <c r="M960" i="32"/>
  <c r="M961" i="32"/>
  <c r="M962" i="32"/>
  <c r="M963" i="32"/>
  <c r="M964" i="32"/>
  <c r="M965" i="32"/>
  <c r="M966" i="32"/>
  <c r="M967" i="32"/>
  <c r="M968" i="32"/>
  <c r="M969" i="32"/>
  <c r="M970" i="32"/>
  <c r="M971" i="32"/>
  <c r="M972" i="32"/>
  <c r="M973" i="32"/>
  <c r="M974" i="32"/>
  <c r="M975" i="32"/>
  <c r="M976" i="32"/>
  <c r="M977" i="32"/>
  <c r="M978" i="32"/>
  <c r="M979" i="32"/>
  <c r="M980" i="32"/>
  <c r="M981" i="32"/>
  <c r="M982" i="32"/>
  <c r="M983" i="32"/>
  <c r="M984" i="32"/>
  <c r="M985" i="32"/>
  <c r="M986" i="32"/>
  <c r="M987" i="32"/>
  <c r="M988" i="32"/>
  <c r="M989" i="32"/>
  <c r="M990" i="32"/>
  <c r="M991" i="32"/>
  <c r="M992" i="32"/>
  <c r="M993" i="32"/>
  <c r="M994" i="32"/>
  <c r="M995" i="32"/>
  <c r="M996" i="32"/>
  <c r="M997" i="32"/>
  <c r="M998" i="32"/>
  <c r="M999" i="32"/>
  <c r="M1000" i="32"/>
  <c r="M1001" i="32"/>
  <c r="M1002" i="32"/>
  <c r="M1003" i="32"/>
  <c r="M1004" i="32"/>
  <c r="M1005" i="32"/>
  <c r="M1006" i="32"/>
  <c r="M1007" i="32"/>
  <c r="M1008" i="32"/>
  <c r="M1009" i="32"/>
  <c r="M1010" i="32"/>
  <c r="M1011" i="32"/>
  <c r="M1012" i="32"/>
  <c r="M1013" i="32"/>
  <c r="M1014" i="32"/>
  <c r="M1015" i="32"/>
  <c r="M1016" i="32"/>
  <c r="M1017" i="32"/>
  <c r="M1018" i="32"/>
  <c r="M1019" i="32"/>
  <c r="M1020" i="32"/>
  <c r="M1021" i="32"/>
  <c r="M1022" i="32"/>
  <c r="M1023" i="32"/>
  <c r="M1024" i="32"/>
  <c r="M1025" i="32"/>
  <c r="M1026" i="32"/>
  <c r="M1027" i="32"/>
  <c r="M1028" i="32"/>
  <c r="M1029" i="32"/>
  <c r="M1030" i="32"/>
  <c r="M1031" i="32"/>
  <c r="M1032" i="32"/>
  <c r="M1033" i="32"/>
  <c r="M1034" i="32"/>
  <c r="M1035" i="32"/>
  <c r="M1036" i="32"/>
  <c r="M1037" i="32"/>
  <c r="M1038" i="32"/>
  <c r="M1039" i="32"/>
  <c r="M1040" i="32"/>
  <c r="M1041" i="32"/>
  <c r="M1042" i="32"/>
  <c r="M1043" i="32"/>
  <c r="M1044" i="32"/>
  <c r="M1045" i="32"/>
  <c r="M1046" i="32"/>
  <c r="M1047" i="32"/>
  <c r="M1048" i="32"/>
  <c r="M1049" i="32"/>
  <c r="M1050" i="32"/>
  <c r="M1051" i="32"/>
  <c r="M1052" i="32"/>
  <c r="M1053" i="32"/>
  <c r="M1054" i="32"/>
  <c r="M1055" i="32"/>
  <c r="M1056" i="32"/>
  <c r="M1057" i="32"/>
  <c r="M1058" i="32"/>
  <c r="M1059" i="32"/>
  <c r="M1060" i="32"/>
  <c r="M1061" i="32"/>
  <c r="M1062" i="32"/>
  <c r="M1063" i="32"/>
  <c r="M1064" i="32"/>
  <c r="M1065" i="32"/>
  <c r="M1066" i="32"/>
  <c r="M1067" i="32"/>
  <c r="M1068" i="32"/>
  <c r="M1069" i="32"/>
  <c r="M1070" i="32"/>
  <c r="M1071" i="32"/>
  <c r="M1072" i="32"/>
  <c r="M1073" i="32"/>
  <c r="M1074" i="32"/>
  <c r="M1075" i="32"/>
  <c r="M1076" i="32"/>
  <c r="M1077" i="32"/>
  <c r="M1078" i="32"/>
  <c r="M1079" i="32"/>
  <c r="M1080" i="32"/>
  <c r="M1081" i="32"/>
  <c r="M1082" i="32"/>
  <c r="M1083" i="32"/>
  <c r="M1084" i="32"/>
  <c r="M1085" i="32"/>
  <c r="M1086" i="32"/>
  <c r="M1087" i="32"/>
  <c r="M1088" i="32"/>
  <c r="M1089" i="32"/>
  <c r="M1090" i="32"/>
  <c r="M1091" i="32"/>
  <c r="M1092" i="32"/>
  <c r="M1093" i="32"/>
  <c r="M1094" i="32"/>
  <c r="M1095" i="32"/>
  <c r="M1096" i="32"/>
  <c r="M1097" i="32"/>
  <c r="M1098" i="32"/>
  <c r="M1099" i="32"/>
  <c r="M1100" i="32"/>
  <c r="M1101" i="32"/>
  <c r="M1102" i="32"/>
  <c r="M1103" i="32"/>
  <c r="M1104" i="32"/>
  <c r="M1105" i="32"/>
  <c r="M1106" i="32"/>
  <c r="M1107" i="32"/>
  <c r="M1108" i="32"/>
  <c r="M1109" i="32"/>
  <c r="M1110" i="32"/>
  <c r="M1111" i="32"/>
  <c r="M1112" i="32"/>
  <c r="M1113" i="32"/>
  <c r="M1114" i="32"/>
  <c r="M1115" i="32"/>
  <c r="M1116" i="32"/>
  <c r="M1117" i="32"/>
  <c r="M1118" i="32"/>
  <c r="M1119" i="32"/>
  <c r="M1120" i="32"/>
  <c r="M1121" i="32"/>
  <c r="M1122" i="32"/>
  <c r="M1123" i="32"/>
  <c r="M1124" i="32"/>
  <c r="M1125" i="32"/>
  <c r="M1126" i="32"/>
  <c r="M1127" i="32"/>
  <c r="M1128" i="32"/>
  <c r="M1129" i="32"/>
  <c r="M1130" i="32"/>
  <c r="M1131" i="32"/>
  <c r="M1132" i="32"/>
  <c r="M1133" i="32"/>
  <c r="M1134" i="32"/>
  <c r="M1135" i="32"/>
  <c r="M1136" i="32"/>
  <c r="M1137" i="32"/>
  <c r="M1138" i="32"/>
  <c r="M1139" i="32"/>
  <c r="M1140" i="32"/>
  <c r="M1141" i="32"/>
  <c r="M1142" i="32"/>
  <c r="M1143" i="32"/>
  <c r="M1144" i="32"/>
  <c r="M1145" i="32"/>
  <c r="M1146" i="32"/>
  <c r="M1147" i="32"/>
  <c r="M1148" i="32"/>
  <c r="M1149" i="32"/>
  <c r="M1150" i="32"/>
  <c r="M1151" i="32"/>
  <c r="M1152" i="32"/>
  <c r="M1153" i="32"/>
  <c r="M1154" i="32"/>
  <c r="M1155" i="32"/>
  <c r="M1156" i="32"/>
  <c r="M1157" i="32"/>
  <c r="M1158" i="32"/>
  <c r="M1159" i="32"/>
  <c r="M1160" i="32"/>
  <c r="M1161" i="32"/>
  <c r="M1162" i="32"/>
  <c r="M1163" i="32"/>
  <c r="M1164" i="32"/>
  <c r="M1165" i="32"/>
  <c r="M1166" i="32"/>
  <c r="M1167" i="32"/>
  <c r="M1168" i="32"/>
  <c r="M1169" i="32"/>
  <c r="M1170" i="32"/>
  <c r="M1171" i="32"/>
  <c r="M1172" i="32"/>
  <c r="M1173" i="32"/>
  <c r="M1174" i="32"/>
  <c r="M1175" i="32"/>
  <c r="M1176" i="32"/>
  <c r="M1177" i="32"/>
  <c r="M1178" i="32"/>
  <c r="M1179" i="32"/>
  <c r="M1180" i="32"/>
  <c r="M1181" i="32"/>
  <c r="M1182" i="32"/>
  <c r="M1183" i="32"/>
  <c r="M1184" i="32"/>
  <c r="M1185" i="32"/>
  <c r="M1186" i="32"/>
  <c r="M1187" i="32"/>
  <c r="M1188" i="32"/>
  <c r="M1189" i="32"/>
  <c r="M1190" i="32"/>
  <c r="M1191" i="32"/>
  <c r="M1192" i="32"/>
  <c r="M1193" i="32"/>
  <c r="M1194" i="32"/>
  <c r="M1195" i="32"/>
  <c r="M1196" i="32"/>
  <c r="M1197" i="32"/>
  <c r="M1198" i="32"/>
  <c r="M1199" i="32"/>
  <c r="M1200" i="32"/>
  <c r="M1201" i="32"/>
  <c r="M1202" i="32"/>
  <c r="M1203" i="32"/>
  <c r="M1204" i="32"/>
  <c r="M1205" i="32"/>
  <c r="M1206" i="32"/>
  <c r="M1207" i="32"/>
  <c r="M1208" i="32"/>
  <c r="M1209" i="32"/>
  <c r="M1210" i="32"/>
  <c r="M1211" i="32"/>
  <c r="M1212" i="32"/>
  <c r="M1213" i="32"/>
  <c r="M1214" i="32"/>
  <c r="M1215" i="32"/>
  <c r="M1216" i="32"/>
  <c r="M1217" i="32"/>
  <c r="M1218" i="32"/>
  <c r="M1219" i="32"/>
  <c r="M1220" i="32"/>
  <c r="M1221" i="32"/>
  <c r="M1222" i="32"/>
  <c r="M1223" i="32"/>
  <c r="M1224" i="32"/>
  <c r="M1225" i="32"/>
  <c r="M1226" i="32"/>
  <c r="M1227" i="32"/>
  <c r="M1228" i="32"/>
  <c r="M1229" i="32"/>
  <c r="M1230" i="32"/>
  <c r="M1231" i="32"/>
  <c r="M1232" i="32"/>
  <c r="M1233" i="32"/>
  <c r="M1234" i="32"/>
  <c r="M1235" i="32"/>
  <c r="M1236" i="32"/>
  <c r="M1237" i="32"/>
  <c r="M1238" i="32"/>
  <c r="M1239" i="32"/>
  <c r="M1240" i="32"/>
  <c r="M1241" i="32"/>
  <c r="M1242" i="32"/>
  <c r="M1243" i="32"/>
  <c r="M1244" i="32"/>
  <c r="M1245" i="32"/>
  <c r="M1246" i="32"/>
  <c r="M1247" i="32"/>
  <c r="M1248" i="32"/>
  <c r="M1249" i="32"/>
  <c r="M1250" i="32"/>
  <c r="M1251" i="32"/>
  <c r="M1252" i="32"/>
  <c r="M1253" i="32"/>
  <c r="M1254" i="32"/>
  <c r="M1255" i="32"/>
  <c r="M1256" i="32"/>
  <c r="M1257" i="32"/>
  <c r="M1258" i="32"/>
  <c r="M1259" i="32"/>
  <c r="M1260" i="32"/>
  <c r="M1261" i="32"/>
  <c r="M1262" i="32"/>
  <c r="M1263" i="32"/>
  <c r="M1264" i="32"/>
  <c r="M1265" i="32"/>
  <c r="M1266" i="32"/>
  <c r="M1267" i="32"/>
  <c r="M1268" i="32"/>
  <c r="M1269" i="32"/>
  <c r="M1270" i="32"/>
  <c r="M1271" i="32"/>
  <c r="M1272" i="32"/>
  <c r="M1273" i="32"/>
  <c r="M1274" i="32"/>
  <c r="M1275" i="32"/>
  <c r="M1276" i="32"/>
  <c r="M1277" i="32"/>
  <c r="M1278" i="32"/>
  <c r="M1279" i="32"/>
  <c r="M1280" i="32"/>
  <c r="M1281" i="32"/>
  <c r="M1282" i="32"/>
  <c r="M1283" i="32"/>
  <c r="M1284" i="32"/>
  <c r="M1285" i="32"/>
  <c r="M1286" i="32"/>
  <c r="M1287" i="32"/>
  <c r="M1288" i="32"/>
  <c r="M1289" i="32"/>
  <c r="M1290" i="32"/>
  <c r="M1291" i="32"/>
  <c r="M1292" i="32"/>
  <c r="M1293" i="32"/>
  <c r="M1294" i="32"/>
  <c r="M1295" i="32"/>
  <c r="M1296" i="32"/>
  <c r="M1297" i="32"/>
  <c r="M1298" i="32"/>
  <c r="M1299" i="32"/>
  <c r="M1300" i="32"/>
  <c r="M1301" i="32"/>
  <c r="M1302" i="32"/>
  <c r="M1303" i="32"/>
  <c r="M1304" i="32"/>
  <c r="M1305" i="32"/>
  <c r="M1306" i="32"/>
  <c r="M1307" i="32"/>
  <c r="M1308" i="32"/>
  <c r="M1309" i="32"/>
  <c r="M1310" i="32"/>
  <c r="M1311" i="32"/>
  <c r="M1312" i="32"/>
  <c r="M1313" i="32"/>
  <c r="M1314" i="32"/>
  <c r="M1315" i="32"/>
  <c r="M1316" i="32"/>
  <c r="M1317" i="32"/>
  <c r="M1318" i="32"/>
  <c r="M1319" i="32"/>
  <c r="M1320" i="32"/>
  <c r="M1321" i="32"/>
  <c r="M1322" i="32"/>
  <c r="M1323" i="32"/>
  <c r="M1324" i="32"/>
  <c r="M1325" i="32"/>
  <c r="M1326" i="32"/>
  <c r="M1327" i="32"/>
  <c r="M1328" i="32"/>
  <c r="M1329" i="32"/>
  <c r="M1330" i="32"/>
  <c r="M1331" i="32"/>
  <c r="M1332" i="32"/>
  <c r="M1333" i="32"/>
  <c r="M1334" i="32"/>
  <c r="M1335" i="32"/>
  <c r="M1336" i="32"/>
  <c r="M1337" i="32"/>
  <c r="M1338" i="32"/>
  <c r="M1339" i="32"/>
  <c r="M1340" i="32"/>
  <c r="M1341" i="32"/>
  <c r="M1342" i="32"/>
  <c r="M1343" i="32"/>
  <c r="M1344" i="32"/>
  <c r="M1345" i="32"/>
  <c r="M1346" i="32"/>
  <c r="M1347" i="32"/>
  <c r="M1348" i="32"/>
  <c r="M1349" i="32"/>
  <c r="M1350" i="32"/>
  <c r="M1351" i="32"/>
  <c r="M1352" i="32"/>
  <c r="M1353" i="32"/>
  <c r="M1354" i="32"/>
  <c r="M1355" i="32"/>
  <c r="M1356" i="32"/>
  <c r="M1357" i="32"/>
  <c r="M1358" i="32"/>
  <c r="M1359" i="32"/>
  <c r="M1360" i="32"/>
  <c r="M1361" i="32"/>
  <c r="M1362" i="32"/>
  <c r="M1363" i="32"/>
  <c r="M1364" i="32"/>
  <c r="M1365" i="32"/>
  <c r="M1366" i="32"/>
  <c r="M1367" i="32"/>
  <c r="M1368" i="32"/>
  <c r="M1369" i="32"/>
  <c r="M1370" i="32"/>
  <c r="M1371" i="32"/>
  <c r="M1372" i="32"/>
  <c r="M1373" i="32"/>
  <c r="M1374" i="32"/>
  <c r="M1375" i="32"/>
  <c r="M1376" i="32"/>
  <c r="M1377" i="32"/>
  <c r="M1378" i="32"/>
  <c r="M1379" i="32"/>
  <c r="M1380" i="32"/>
  <c r="M1381" i="32"/>
  <c r="M1382" i="32"/>
  <c r="M1383" i="32"/>
  <c r="M1384" i="32"/>
  <c r="M1385" i="32"/>
  <c r="M1386" i="32"/>
  <c r="M1387" i="32"/>
  <c r="M1388" i="32"/>
  <c r="M1389" i="32"/>
  <c r="M1390" i="32"/>
  <c r="M1391" i="32"/>
  <c r="M1392" i="32"/>
  <c r="M1393" i="32"/>
  <c r="M1394" i="32"/>
  <c r="M1395" i="32"/>
  <c r="M1396" i="32"/>
  <c r="M1397" i="32"/>
  <c r="M1398" i="32"/>
  <c r="M1399" i="32"/>
  <c r="M1400" i="32"/>
  <c r="M1401" i="32"/>
  <c r="M1402" i="32"/>
  <c r="M1403" i="32"/>
  <c r="M1404" i="32"/>
  <c r="M1405" i="32"/>
  <c r="M1406" i="32"/>
  <c r="M1407" i="32"/>
  <c r="M1408" i="32"/>
  <c r="M1409" i="32"/>
  <c r="M1410" i="32"/>
  <c r="M1411" i="32"/>
  <c r="M1412" i="32"/>
  <c r="M1413" i="32"/>
  <c r="M1414" i="32"/>
  <c r="M1415" i="32"/>
  <c r="M1416" i="32"/>
  <c r="M1417" i="32"/>
  <c r="M1418" i="32"/>
  <c r="M1419" i="32"/>
  <c r="M1420" i="32"/>
  <c r="M1421" i="32"/>
  <c r="M1422" i="32"/>
  <c r="M1423" i="32"/>
  <c r="M1424" i="32"/>
  <c r="M1425" i="32"/>
  <c r="M1426" i="32"/>
  <c r="M1427" i="32"/>
  <c r="M1428" i="32"/>
  <c r="M1429" i="32"/>
  <c r="M1430" i="32"/>
  <c r="M1431" i="32"/>
  <c r="M1432" i="32"/>
  <c r="M1433" i="32"/>
  <c r="M1434" i="32"/>
  <c r="M1435" i="32"/>
  <c r="M1436" i="32"/>
  <c r="M1437" i="32"/>
  <c r="M1438" i="32"/>
  <c r="M1439" i="32"/>
  <c r="M1440" i="32"/>
  <c r="M1441" i="32"/>
  <c r="M1442" i="32"/>
  <c r="M1443" i="32"/>
  <c r="M1444" i="32"/>
  <c r="M1445" i="32"/>
  <c r="M1446" i="32"/>
  <c r="M1447" i="32"/>
  <c r="M1448" i="32"/>
  <c r="M1449" i="32"/>
  <c r="M1450" i="32"/>
  <c r="M1451" i="32"/>
  <c r="M1452" i="32"/>
  <c r="M1453" i="32"/>
  <c r="M1454" i="32"/>
  <c r="M1455" i="32"/>
  <c r="M1456" i="32"/>
  <c r="M1457" i="32"/>
  <c r="M1458" i="32"/>
  <c r="M1459" i="32"/>
  <c r="M1460" i="32"/>
  <c r="M1461" i="32"/>
  <c r="M1462" i="32"/>
  <c r="M1463" i="32"/>
  <c r="M1464" i="32"/>
  <c r="M1465" i="32"/>
  <c r="M1466" i="32"/>
  <c r="M1467" i="32"/>
  <c r="M1468" i="32"/>
  <c r="M1469" i="32"/>
  <c r="M1470" i="32"/>
  <c r="M1471" i="32"/>
  <c r="M1472" i="32"/>
  <c r="M1473" i="32"/>
  <c r="M1474" i="32"/>
  <c r="M1475" i="32"/>
  <c r="M1476" i="32"/>
  <c r="M1477" i="32"/>
  <c r="M1478" i="32"/>
  <c r="M1479" i="32"/>
  <c r="M1480" i="32"/>
  <c r="M1481" i="32"/>
  <c r="M1482" i="32"/>
  <c r="M1483" i="32"/>
  <c r="M1484" i="32"/>
  <c r="M1485" i="32"/>
  <c r="M1486" i="32"/>
  <c r="M1487" i="32"/>
  <c r="M1488" i="32"/>
  <c r="M1489" i="32"/>
  <c r="M1490" i="32"/>
  <c r="M1491" i="32"/>
  <c r="M1492" i="32"/>
  <c r="M1493" i="32"/>
  <c r="M1494" i="32"/>
  <c r="M1495" i="32"/>
  <c r="M1496" i="32"/>
  <c r="M1497" i="32"/>
  <c r="M1498" i="32"/>
  <c r="M1499" i="32"/>
  <c r="M1500" i="32"/>
  <c r="M1501" i="32"/>
  <c r="M1502" i="32"/>
  <c r="M1503" i="32"/>
  <c r="M1504" i="32"/>
  <c r="M1505" i="32"/>
  <c r="M1506" i="32"/>
  <c r="M1507" i="32"/>
  <c r="M1508" i="32"/>
  <c r="M1509" i="32"/>
  <c r="M1510" i="32"/>
  <c r="M1511" i="32"/>
  <c r="M1512" i="32"/>
  <c r="M1513" i="32"/>
  <c r="M1514" i="32"/>
  <c r="M1515" i="32"/>
  <c r="M1516" i="32"/>
  <c r="M1517" i="32"/>
  <c r="M1518" i="32"/>
  <c r="M1519" i="32"/>
  <c r="M1520" i="32"/>
  <c r="M1521" i="32"/>
  <c r="M1522" i="32"/>
  <c r="M1523" i="32"/>
  <c r="M1524" i="32"/>
  <c r="M1525" i="32"/>
  <c r="M1526" i="32"/>
  <c r="M1527" i="32"/>
  <c r="M1528" i="32"/>
  <c r="M1529" i="32"/>
  <c r="M1530" i="32"/>
  <c r="M1531" i="32"/>
  <c r="M1532" i="32"/>
  <c r="M1533" i="32"/>
  <c r="M1534" i="32"/>
  <c r="M1535" i="32"/>
  <c r="M1536" i="32"/>
  <c r="M1537" i="32"/>
  <c r="M1538" i="32"/>
  <c r="M1539" i="32"/>
  <c r="M1540" i="32"/>
  <c r="M1541" i="32"/>
  <c r="M1542" i="32"/>
  <c r="M1543" i="32"/>
  <c r="M1544" i="32"/>
  <c r="M1545" i="32"/>
  <c r="M1546" i="32"/>
  <c r="M1547" i="32"/>
  <c r="M1548" i="32"/>
  <c r="M1549" i="32"/>
  <c r="M1550" i="32"/>
  <c r="M1551" i="32"/>
  <c r="M1552" i="32"/>
  <c r="M1553" i="32"/>
  <c r="M1554" i="32"/>
  <c r="M1555" i="32"/>
  <c r="M1556" i="32"/>
  <c r="M1557" i="32"/>
  <c r="M1558" i="32"/>
  <c r="M1559" i="32"/>
  <c r="M1560" i="32"/>
  <c r="M1561" i="32"/>
  <c r="M1562" i="32"/>
  <c r="M1563" i="32"/>
  <c r="M1564" i="32"/>
  <c r="M1565" i="32"/>
  <c r="M1566" i="32"/>
  <c r="M1567" i="32"/>
  <c r="M1568" i="32"/>
  <c r="M1569" i="32"/>
  <c r="M1570" i="32"/>
  <c r="M1571" i="32"/>
  <c r="M1572" i="32"/>
  <c r="M1573" i="32"/>
  <c r="M1574" i="32"/>
  <c r="M1575" i="32"/>
  <c r="M1576" i="32"/>
  <c r="M1577" i="32"/>
  <c r="M1578" i="32"/>
  <c r="M1579" i="32"/>
  <c r="M1580" i="32"/>
  <c r="M1581" i="32"/>
  <c r="M1582" i="32"/>
  <c r="M1583" i="32"/>
  <c r="M1584" i="32"/>
  <c r="M1585" i="32"/>
  <c r="M1586" i="32"/>
  <c r="M1587" i="32"/>
  <c r="M1588" i="32"/>
  <c r="M1589" i="32"/>
  <c r="M1590" i="32"/>
  <c r="M1591" i="32"/>
  <c r="M1592" i="32"/>
  <c r="M1593" i="32"/>
  <c r="M1594" i="32"/>
  <c r="M1595" i="32"/>
  <c r="M1596" i="32"/>
  <c r="M1597" i="32"/>
  <c r="M1598" i="32"/>
  <c r="M1599" i="32"/>
  <c r="M1600" i="32"/>
  <c r="M1601" i="32"/>
  <c r="M1602" i="32"/>
  <c r="M1603" i="32"/>
  <c r="M1604" i="32"/>
  <c r="M1605" i="32"/>
  <c r="M1606" i="32"/>
  <c r="M1607" i="32"/>
  <c r="M1608" i="32"/>
  <c r="M1609" i="32"/>
  <c r="M1610" i="32"/>
  <c r="M1611" i="32"/>
  <c r="M1612" i="32"/>
  <c r="M1613" i="32"/>
  <c r="M1614" i="32"/>
  <c r="M1615" i="32"/>
  <c r="M1616" i="32"/>
  <c r="M1617" i="32"/>
  <c r="M1618" i="32"/>
  <c r="M1619" i="32"/>
  <c r="M1620" i="32"/>
  <c r="M1621" i="32"/>
  <c r="M1622" i="32"/>
  <c r="M1623" i="32"/>
  <c r="M1624" i="32"/>
  <c r="M1625" i="32"/>
  <c r="M1626" i="32"/>
  <c r="M1627" i="32"/>
  <c r="M1628" i="32"/>
  <c r="M1629" i="32"/>
  <c r="M1630" i="32"/>
  <c r="M1631" i="32"/>
  <c r="M1632" i="32"/>
  <c r="M1633" i="32"/>
  <c r="M1634" i="32"/>
  <c r="M1635" i="32"/>
  <c r="M1636" i="32"/>
  <c r="M1637" i="32"/>
  <c r="M1638" i="32"/>
  <c r="M1639" i="32"/>
  <c r="M1640" i="32"/>
  <c r="M1641" i="32"/>
  <c r="M1642" i="32"/>
  <c r="M1643" i="32"/>
  <c r="M1644" i="32"/>
  <c r="M1645" i="32"/>
  <c r="M1646" i="32"/>
  <c r="M1647" i="32"/>
  <c r="M1648" i="32"/>
  <c r="M1649" i="32"/>
  <c r="M1650" i="32"/>
  <c r="M1651" i="32"/>
  <c r="M1652" i="32"/>
  <c r="M1653" i="32"/>
  <c r="M1654" i="32"/>
  <c r="M1655" i="32"/>
  <c r="M1656" i="32"/>
  <c r="M1657" i="32"/>
  <c r="M1658" i="32"/>
  <c r="M1659" i="32"/>
  <c r="M1660" i="32"/>
  <c r="M1661" i="32"/>
  <c r="M1662" i="32"/>
  <c r="M1663" i="32"/>
  <c r="M1664" i="32"/>
  <c r="M1665" i="32"/>
  <c r="M1666" i="32"/>
  <c r="M1667" i="32"/>
  <c r="M1668" i="32"/>
  <c r="M1669" i="32"/>
  <c r="M1670" i="32"/>
  <c r="M1671" i="32"/>
  <c r="M1672" i="32"/>
  <c r="M1673" i="32"/>
  <c r="M1674" i="32"/>
  <c r="M1675" i="32"/>
  <c r="M1676" i="32"/>
  <c r="M1677" i="32"/>
  <c r="M1678" i="32"/>
  <c r="M1679" i="32"/>
  <c r="M1680" i="32"/>
  <c r="M1681" i="32"/>
  <c r="M1682" i="32"/>
  <c r="M1683" i="32"/>
  <c r="M1684" i="32"/>
  <c r="M1685" i="32"/>
  <c r="M1686" i="32"/>
  <c r="M1687" i="32"/>
  <c r="M1688" i="32"/>
  <c r="M1689" i="32"/>
  <c r="M1690" i="32"/>
  <c r="M1691" i="32"/>
  <c r="M1692" i="32"/>
  <c r="M1693" i="32"/>
  <c r="M1694" i="32"/>
  <c r="M1695" i="32"/>
  <c r="M1696" i="32"/>
  <c r="M1697" i="32"/>
  <c r="M1698" i="32"/>
  <c r="M1699" i="32"/>
  <c r="M1700" i="32"/>
  <c r="M1701" i="32"/>
  <c r="M1702" i="32"/>
  <c r="M1703" i="32"/>
  <c r="M1704" i="32"/>
  <c r="M1705" i="32"/>
  <c r="M1706" i="32"/>
  <c r="M1707" i="32"/>
  <c r="M1708" i="32"/>
  <c r="M1709" i="32"/>
  <c r="M1710" i="32"/>
  <c r="M1711" i="32"/>
  <c r="M1712" i="32"/>
  <c r="M1713" i="32"/>
  <c r="M1714" i="32"/>
  <c r="M1715" i="32"/>
  <c r="M1716" i="32"/>
  <c r="M1717" i="32"/>
  <c r="M1718" i="32"/>
  <c r="M1719" i="32"/>
  <c r="M1720" i="32"/>
  <c r="M1721" i="32"/>
  <c r="M1722" i="32"/>
  <c r="M1723" i="32"/>
  <c r="M1724" i="32"/>
  <c r="M1725" i="32"/>
  <c r="M1726" i="32"/>
  <c r="M1727" i="32"/>
  <c r="M1728" i="32"/>
  <c r="M1729" i="32"/>
  <c r="M1730" i="32"/>
  <c r="M1731" i="32"/>
  <c r="M1732" i="32"/>
  <c r="M1733" i="32"/>
  <c r="M1734" i="32"/>
  <c r="M1735" i="32"/>
  <c r="M1736" i="32"/>
  <c r="M1737" i="32"/>
  <c r="M1738" i="32"/>
  <c r="M1739" i="32"/>
  <c r="M1740" i="32"/>
  <c r="M1741" i="32"/>
  <c r="M1742" i="32"/>
  <c r="M1743" i="32"/>
  <c r="M1744" i="32"/>
  <c r="M1745" i="32"/>
  <c r="M1746" i="32"/>
  <c r="M1747" i="32"/>
  <c r="M1748" i="32"/>
  <c r="M1749" i="32"/>
  <c r="M1750" i="32"/>
  <c r="M1751" i="32"/>
  <c r="M1752" i="32"/>
  <c r="M1753" i="32"/>
  <c r="M1754" i="32"/>
  <c r="M1755" i="32"/>
  <c r="M1756" i="32"/>
  <c r="M1757" i="32"/>
  <c r="M1758" i="32"/>
  <c r="M1759" i="32"/>
  <c r="M1760" i="32"/>
  <c r="M1761" i="32"/>
  <c r="M1762" i="32"/>
  <c r="M1763" i="32"/>
  <c r="M1764" i="32"/>
  <c r="M1765" i="32"/>
  <c r="M1766" i="32"/>
  <c r="M1767" i="32"/>
  <c r="M1768" i="32"/>
  <c r="M1769" i="32"/>
  <c r="M1770" i="32"/>
  <c r="M1771" i="32"/>
  <c r="M1772" i="32"/>
  <c r="M1773" i="32"/>
  <c r="M1774" i="32"/>
  <c r="M1775" i="32"/>
  <c r="M1776" i="32"/>
  <c r="M1777" i="32"/>
  <c r="M1778" i="32"/>
  <c r="M1779" i="32"/>
  <c r="M1780" i="32"/>
  <c r="M1781" i="32"/>
  <c r="M1782" i="32"/>
  <c r="M1783" i="32"/>
  <c r="M1784" i="32"/>
  <c r="M1785" i="32"/>
  <c r="M1786" i="32"/>
  <c r="M1787" i="32"/>
  <c r="M1788" i="32"/>
  <c r="M1789" i="32"/>
  <c r="M1790" i="32"/>
  <c r="M1791" i="32"/>
  <c r="M1792" i="32"/>
  <c r="M1793" i="32"/>
  <c r="M1794" i="32"/>
  <c r="M1795" i="32"/>
  <c r="M1796" i="32"/>
  <c r="M1797" i="32"/>
  <c r="M1798" i="32"/>
  <c r="M1799" i="32"/>
  <c r="M1800" i="32"/>
  <c r="M1801" i="32"/>
  <c r="M1802" i="32"/>
  <c r="M1803" i="32"/>
  <c r="M1804" i="32"/>
  <c r="M1805" i="32"/>
  <c r="M1806" i="32"/>
  <c r="M1807" i="32"/>
  <c r="M1808" i="32"/>
  <c r="M1809" i="32"/>
  <c r="M1810" i="32"/>
  <c r="M1811" i="32"/>
  <c r="M1812" i="32"/>
  <c r="M1813" i="32"/>
  <c r="M1814" i="32"/>
  <c r="M1815" i="32"/>
  <c r="M1816" i="32"/>
  <c r="M1817" i="32"/>
  <c r="M1818" i="32"/>
  <c r="M1819" i="32"/>
  <c r="M1820" i="32"/>
  <c r="M1821" i="32"/>
  <c r="M1822" i="32"/>
  <c r="M1823" i="32"/>
  <c r="M1824" i="32"/>
  <c r="M1825" i="32"/>
  <c r="M1826" i="32"/>
  <c r="M1827" i="32"/>
  <c r="M1828" i="32"/>
  <c r="M1829" i="32"/>
  <c r="M1830" i="32"/>
  <c r="M1831" i="32"/>
  <c r="M1832" i="32"/>
  <c r="M1833" i="32"/>
  <c r="M1834" i="32"/>
  <c r="M1835" i="32"/>
  <c r="M1836" i="32"/>
  <c r="M1837" i="32"/>
  <c r="M1838" i="32"/>
  <c r="M1839" i="32"/>
  <c r="M1840" i="32"/>
  <c r="M1841" i="32"/>
  <c r="M1842" i="32"/>
  <c r="M1843" i="32"/>
  <c r="M1844" i="32"/>
  <c r="M1845" i="32"/>
  <c r="M1846" i="32"/>
  <c r="M1847" i="32"/>
  <c r="M1848" i="32"/>
  <c r="M1849" i="32"/>
  <c r="M1850" i="32"/>
  <c r="M1851" i="32"/>
  <c r="M1852" i="32"/>
  <c r="M1853" i="32"/>
  <c r="M1854" i="32"/>
  <c r="M1855" i="32"/>
  <c r="M1856" i="32"/>
  <c r="M1857" i="32"/>
  <c r="M1858" i="32"/>
  <c r="M1859" i="32"/>
  <c r="M1860" i="32"/>
  <c r="M1861" i="32"/>
  <c r="M1862" i="32"/>
  <c r="M1863" i="32"/>
  <c r="M1864" i="32"/>
  <c r="M1865" i="32"/>
  <c r="M1866" i="32"/>
  <c r="M1867" i="32"/>
  <c r="M1868" i="32"/>
  <c r="M1869" i="32"/>
  <c r="M1870" i="32"/>
  <c r="M1871" i="32"/>
  <c r="M1872" i="32"/>
  <c r="M1873" i="32"/>
  <c r="M1874" i="32"/>
  <c r="M1875" i="32"/>
  <c r="M1876" i="32"/>
  <c r="M1877" i="32"/>
  <c r="M1878" i="32"/>
  <c r="M1879" i="32"/>
  <c r="M1880" i="32"/>
  <c r="M1881" i="32"/>
  <c r="M1882" i="32"/>
  <c r="M1883" i="32"/>
  <c r="M1884" i="32"/>
  <c r="M1885" i="32"/>
  <c r="M1886" i="32"/>
  <c r="M1887" i="32"/>
  <c r="M1888" i="32"/>
  <c r="M1889" i="32"/>
  <c r="M1890" i="32"/>
  <c r="M1891" i="32"/>
  <c r="M1892" i="32"/>
  <c r="M1893" i="32"/>
  <c r="M1894" i="32"/>
  <c r="M1895" i="32"/>
  <c r="M1896" i="32"/>
  <c r="M1897" i="32"/>
  <c r="M1898" i="32"/>
  <c r="M1899" i="32"/>
  <c r="M1900" i="32"/>
  <c r="M1901" i="32"/>
  <c r="M1902" i="32"/>
  <c r="M1903" i="32"/>
  <c r="M1904" i="32"/>
  <c r="M1905" i="32"/>
  <c r="M1906" i="32"/>
  <c r="M1907" i="32"/>
  <c r="M1908" i="32"/>
  <c r="M1909" i="32"/>
  <c r="M1910" i="32"/>
  <c r="M1911" i="32"/>
  <c r="M1912" i="32"/>
  <c r="M1913" i="32"/>
  <c r="M1914" i="32"/>
  <c r="M1915" i="32"/>
  <c r="M1916" i="32"/>
  <c r="M1917" i="32"/>
  <c r="M1918" i="32"/>
  <c r="M1919" i="32"/>
  <c r="M1920" i="32"/>
  <c r="M1921" i="32"/>
  <c r="M1922" i="32"/>
  <c r="M1923" i="32"/>
  <c r="M1924" i="32"/>
  <c r="M1925" i="32"/>
  <c r="M1926" i="32"/>
  <c r="M1927" i="32"/>
  <c r="M1928" i="32"/>
  <c r="M1929" i="32"/>
  <c r="M1930" i="32"/>
  <c r="M1931" i="32"/>
  <c r="M1932" i="32"/>
  <c r="M1933" i="32"/>
  <c r="M1934" i="32"/>
  <c r="M1935" i="32"/>
  <c r="M1936" i="32"/>
  <c r="M1937" i="32"/>
  <c r="M1938" i="32"/>
  <c r="M1939" i="32"/>
  <c r="M1940" i="32"/>
  <c r="M1941" i="32"/>
  <c r="M1942" i="32"/>
  <c r="M1943" i="32"/>
  <c r="M1944" i="32"/>
  <c r="M1945" i="32"/>
  <c r="M1946" i="32"/>
  <c r="M1947" i="32"/>
  <c r="M1948" i="32"/>
  <c r="M1949" i="32"/>
  <c r="M1950" i="32"/>
  <c r="M1951" i="32"/>
  <c r="M1952" i="32"/>
  <c r="M1953" i="32"/>
  <c r="M1954" i="32"/>
  <c r="M1955" i="32"/>
  <c r="M1956" i="32"/>
  <c r="M1957" i="32"/>
  <c r="M1958" i="32"/>
  <c r="M1959" i="32"/>
  <c r="M1960" i="32"/>
  <c r="M1961" i="32"/>
  <c r="M1962" i="32"/>
  <c r="M1963" i="32"/>
  <c r="M1964" i="32"/>
  <c r="M1965" i="32"/>
  <c r="M1966" i="32"/>
  <c r="M1967" i="32"/>
  <c r="M1968" i="32"/>
  <c r="M1969" i="32"/>
  <c r="M1970" i="32"/>
  <c r="M1971" i="32"/>
  <c r="M1972" i="32"/>
  <c r="M1973" i="32"/>
  <c r="M1974" i="32"/>
  <c r="M1975" i="32"/>
  <c r="M1976" i="32"/>
  <c r="M1977" i="32"/>
  <c r="M1978" i="32"/>
  <c r="M1979" i="32"/>
  <c r="M1980" i="32"/>
  <c r="M1981" i="32"/>
  <c r="M1982" i="32"/>
  <c r="M1983" i="32"/>
  <c r="M1984" i="32"/>
  <c r="M1985" i="32"/>
  <c r="M1986" i="32"/>
  <c r="M1987" i="32"/>
  <c r="M1988" i="32"/>
  <c r="M1989" i="32"/>
  <c r="M1990" i="32"/>
  <c r="M1991" i="32"/>
  <c r="M1992" i="32"/>
  <c r="M1993" i="32"/>
  <c r="M1994" i="32"/>
  <c r="M1995" i="32"/>
  <c r="M1996" i="32"/>
  <c r="M1997" i="32"/>
  <c r="M1998" i="32"/>
  <c r="M1999" i="32"/>
  <c r="M2000" i="32"/>
  <c r="M2001" i="32"/>
  <c r="M2002" i="32"/>
  <c r="M2003" i="32"/>
  <c r="M2004" i="32"/>
  <c r="M2005" i="32"/>
  <c r="M2006" i="32"/>
  <c r="M2007" i="32"/>
  <c r="M2008" i="32"/>
  <c r="M2009" i="32"/>
  <c r="M2010" i="32"/>
  <c r="M2011" i="32"/>
  <c r="M2012" i="32"/>
  <c r="M2013" i="32"/>
  <c r="M2014" i="32"/>
  <c r="M2015" i="32"/>
  <c r="M2016" i="32"/>
  <c r="M2017" i="32"/>
  <c r="M2018" i="32"/>
  <c r="M2019" i="32"/>
  <c r="M2020" i="32"/>
  <c r="M2021" i="32"/>
  <c r="M2022" i="32"/>
  <c r="M2023" i="32"/>
  <c r="M2024" i="32"/>
  <c r="M2025" i="32"/>
  <c r="M2026" i="32"/>
  <c r="M2027" i="32"/>
  <c r="M2028" i="32"/>
  <c r="M2029" i="32"/>
  <c r="M2030" i="32"/>
  <c r="M2031" i="32"/>
  <c r="M2032" i="32"/>
  <c r="M2033" i="32"/>
  <c r="M2034" i="32"/>
  <c r="M2035" i="32"/>
  <c r="M2036" i="32"/>
  <c r="M2037" i="32"/>
  <c r="M2038" i="32"/>
  <c r="M2039" i="32"/>
  <c r="M2040" i="32"/>
  <c r="M2041" i="32"/>
  <c r="M2042" i="32"/>
  <c r="M2043" i="32"/>
  <c r="M2044" i="32"/>
  <c r="M2045" i="32"/>
  <c r="M2046" i="32"/>
  <c r="M2047" i="32"/>
  <c r="M2048" i="32"/>
  <c r="M2049" i="32"/>
  <c r="M2050" i="32"/>
  <c r="M2051" i="32"/>
  <c r="M2052" i="32"/>
  <c r="M2053" i="32"/>
  <c r="M2054" i="32"/>
  <c r="M2055" i="32"/>
  <c r="M2056" i="32"/>
  <c r="M2057" i="32"/>
  <c r="M2058" i="32"/>
  <c r="M2059" i="32"/>
  <c r="M2060" i="32"/>
  <c r="M2061" i="32"/>
  <c r="M2062" i="32"/>
  <c r="M2063" i="32"/>
  <c r="M2064" i="32"/>
  <c r="M2065" i="32"/>
  <c r="M2066" i="32"/>
  <c r="M2067" i="32"/>
  <c r="M2068" i="32"/>
  <c r="M2069" i="32"/>
  <c r="M2070" i="32"/>
  <c r="M2071" i="32"/>
  <c r="M2072" i="32"/>
  <c r="M2073" i="32"/>
  <c r="M2074" i="32"/>
  <c r="M2075" i="32"/>
  <c r="M2076" i="32"/>
  <c r="M2077" i="32"/>
  <c r="M2078" i="32"/>
  <c r="M2079" i="32"/>
  <c r="M2080" i="32"/>
  <c r="M2081" i="32"/>
  <c r="M2082" i="32"/>
  <c r="M2083" i="32"/>
  <c r="M2084" i="32"/>
  <c r="M2085" i="32"/>
  <c r="M2086" i="32"/>
  <c r="M2087" i="32"/>
  <c r="M2088" i="32"/>
  <c r="M2089" i="32"/>
  <c r="M2090" i="32"/>
  <c r="M2091" i="32"/>
  <c r="M2092" i="32"/>
  <c r="M2093" i="32"/>
  <c r="M2094" i="32"/>
  <c r="M2095" i="32"/>
  <c r="M2096" i="32"/>
  <c r="M2097" i="32"/>
  <c r="M2098" i="32"/>
  <c r="M2099" i="32"/>
  <c r="M2100" i="32"/>
  <c r="M2101" i="32"/>
  <c r="M2102" i="32"/>
  <c r="M2103" i="32"/>
  <c r="M2104" i="32"/>
  <c r="M2105" i="32"/>
  <c r="M2106" i="32"/>
  <c r="M2107" i="32"/>
  <c r="M2108" i="32"/>
  <c r="M2109" i="32"/>
  <c r="M2110" i="32"/>
  <c r="M2111" i="32"/>
  <c r="M2112" i="32"/>
  <c r="M2113" i="32"/>
  <c r="M2114" i="32"/>
  <c r="M2115" i="32"/>
  <c r="M2116" i="32"/>
  <c r="M2117" i="32"/>
  <c r="M2118" i="32"/>
  <c r="M2119" i="32"/>
  <c r="M2120" i="32"/>
  <c r="M2121" i="32"/>
  <c r="M2122" i="32"/>
  <c r="M2123" i="32"/>
  <c r="M2124" i="32"/>
  <c r="M2125" i="32"/>
  <c r="M2126" i="32"/>
  <c r="M2127" i="32"/>
  <c r="M2128" i="32"/>
  <c r="M2129" i="32"/>
  <c r="M2130" i="32"/>
  <c r="M2131" i="32"/>
  <c r="M2132" i="32"/>
  <c r="M2133" i="32"/>
  <c r="M2134" i="32"/>
  <c r="M2135" i="32"/>
  <c r="M2136" i="32"/>
  <c r="M2137" i="32"/>
  <c r="M2138" i="32"/>
  <c r="M2139" i="32"/>
  <c r="M2140" i="32"/>
  <c r="M2141" i="32"/>
  <c r="M2142" i="32"/>
  <c r="M2143" i="32"/>
  <c r="M2144" i="32"/>
  <c r="M2145" i="32"/>
  <c r="M2146" i="32"/>
  <c r="M2147" i="32"/>
  <c r="M2148" i="32"/>
  <c r="M2149" i="32"/>
  <c r="M2150" i="32"/>
  <c r="M2151" i="32"/>
  <c r="M2152" i="32"/>
  <c r="M2153" i="32"/>
  <c r="M2154" i="32"/>
  <c r="M2155" i="32"/>
  <c r="M2156" i="32"/>
  <c r="M2157" i="32"/>
  <c r="M2158" i="32"/>
  <c r="M2159" i="32"/>
  <c r="M2160" i="32"/>
  <c r="M2161" i="32"/>
  <c r="M2162" i="32"/>
  <c r="M2163" i="32"/>
  <c r="M2164" i="32"/>
  <c r="M2165" i="32"/>
  <c r="M2166" i="32"/>
  <c r="M2167" i="32"/>
  <c r="M2168" i="32"/>
  <c r="M2169" i="32"/>
  <c r="M2170" i="32"/>
  <c r="M2171" i="32"/>
  <c r="M2172" i="32"/>
  <c r="M2173" i="32"/>
  <c r="M2174" i="32"/>
  <c r="M2175" i="32"/>
  <c r="M2176" i="32"/>
  <c r="M2177" i="32"/>
  <c r="M2178" i="32"/>
  <c r="M2179" i="32"/>
  <c r="M2180" i="32"/>
  <c r="M2181" i="32"/>
  <c r="M2182" i="32"/>
  <c r="M2183" i="32"/>
  <c r="M2184" i="32"/>
  <c r="M2185" i="32"/>
  <c r="M2186" i="32"/>
  <c r="M2187" i="32"/>
  <c r="M2188" i="32"/>
  <c r="M2189" i="32"/>
  <c r="M2190" i="32"/>
  <c r="M2191" i="32"/>
  <c r="M2192" i="32"/>
  <c r="M2193" i="32"/>
  <c r="M2194" i="32"/>
  <c r="M2195" i="32"/>
  <c r="M2196" i="32"/>
  <c r="M2197" i="32"/>
  <c r="M2198" i="32"/>
  <c r="M2199" i="32"/>
  <c r="M2200" i="32"/>
  <c r="M2201" i="32"/>
  <c r="M2202" i="32"/>
  <c r="M2203" i="32"/>
  <c r="M2204" i="32"/>
  <c r="M2205" i="32"/>
  <c r="M2206" i="32"/>
  <c r="M2207" i="32"/>
  <c r="M2208" i="32"/>
  <c r="M2209" i="32"/>
  <c r="M2210" i="32"/>
  <c r="M2211" i="32"/>
  <c r="M2212" i="32"/>
  <c r="M2213" i="32"/>
  <c r="M2214" i="32"/>
  <c r="M2215" i="32"/>
  <c r="M2216" i="32"/>
  <c r="M2217" i="32"/>
  <c r="M2218" i="32"/>
  <c r="M2219" i="32"/>
  <c r="M2220" i="32"/>
  <c r="M2221" i="32"/>
  <c r="M2222" i="32"/>
  <c r="M2223" i="32"/>
  <c r="M2224" i="32"/>
  <c r="M2225" i="32"/>
  <c r="M2226" i="32"/>
  <c r="M2227" i="32"/>
  <c r="M2228" i="32"/>
  <c r="M2229" i="32"/>
  <c r="M2230" i="32"/>
  <c r="M2231" i="32"/>
  <c r="M2232" i="32"/>
  <c r="M2233" i="32"/>
  <c r="M2234" i="32"/>
  <c r="M2235" i="32"/>
  <c r="M2236" i="32"/>
  <c r="M2237" i="32"/>
  <c r="M2238" i="32"/>
  <c r="M2239" i="32"/>
  <c r="M2240" i="32"/>
  <c r="M2241" i="32"/>
  <c r="M2242" i="32"/>
  <c r="M2243" i="32"/>
  <c r="M2244" i="32"/>
  <c r="M2245" i="32"/>
  <c r="M2246" i="32"/>
  <c r="M2247" i="32"/>
  <c r="M2248" i="32"/>
  <c r="M2249" i="32"/>
  <c r="M2250" i="32"/>
  <c r="M2251" i="32"/>
  <c r="M2252" i="32"/>
  <c r="M2253" i="32"/>
  <c r="M2254" i="32"/>
  <c r="M2255" i="32"/>
  <c r="M2256" i="32"/>
  <c r="M2257" i="32"/>
  <c r="M2258" i="32"/>
  <c r="M2259" i="32"/>
  <c r="M2260" i="32"/>
  <c r="M2261" i="32"/>
  <c r="M2262" i="32"/>
  <c r="M2263" i="32"/>
  <c r="M2264" i="32"/>
  <c r="M2265" i="32"/>
  <c r="M2266" i="32"/>
  <c r="M2267" i="32"/>
  <c r="M2268" i="32"/>
  <c r="M2269" i="32"/>
  <c r="M2270" i="32"/>
  <c r="M2271" i="32"/>
  <c r="M2272" i="32"/>
  <c r="M2273" i="32"/>
  <c r="M2274" i="32"/>
  <c r="M2275" i="32"/>
  <c r="M2276" i="32"/>
  <c r="M2277" i="32"/>
  <c r="M2278" i="32"/>
  <c r="M2279" i="32"/>
  <c r="M2280" i="32"/>
  <c r="M2281" i="32"/>
  <c r="M2282" i="32"/>
  <c r="M2283" i="32"/>
  <c r="M2284" i="32"/>
  <c r="M2285" i="32"/>
  <c r="M2286" i="32"/>
  <c r="M2287" i="32"/>
  <c r="M2288" i="32"/>
  <c r="M2289" i="32"/>
  <c r="M2290" i="32"/>
  <c r="M2291" i="32"/>
  <c r="M2292" i="32"/>
  <c r="M2293" i="32"/>
  <c r="M2294" i="32"/>
  <c r="M2295" i="32"/>
  <c r="M2296" i="32"/>
  <c r="M2297" i="32"/>
  <c r="M2298" i="32"/>
  <c r="M2299" i="32"/>
  <c r="M2300" i="32"/>
  <c r="M2301" i="32"/>
  <c r="M2302" i="32"/>
  <c r="M2303" i="32"/>
  <c r="M2304" i="32"/>
  <c r="M2305" i="32"/>
  <c r="M2306" i="32"/>
  <c r="M2307" i="32"/>
  <c r="M2308" i="32"/>
  <c r="M2309" i="32"/>
  <c r="M2310" i="32"/>
  <c r="M2311" i="32"/>
  <c r="M2312" i="32"/>
  <c r="M2313" i="32"/>
  <c r="M2314" i="32"/>
  <c r="M2315" i="32"/>
  <c r="M2316" i="32"/>
  <c r="M2317" i="32"/>
  <c r="M2318" i="32"/>
  <c r="M2319" i="32"/>
  <c r="M2320" i="32"/>
  <c r="M2321" i="32"/>
  <c r="M2322" i="32"/>
  <c r="M2323" i="32"/>
  <c r="M2324" i="32"/>
  <c r="M2325" i="32"/>
  <c r="M2326" i="32"/>
  <c r="M2327" i="32"/>
  <c r="M2328" i="32"/>
  <c r="M2329" i="32"/>
  <c r="M2330" i="32"/>
  <c r="M2331" i="32"/>
  <c r="M2332" i="32"/>
  <c r="M2333" i="32"/>
  <c r="M2334" i="32"/>
  <c r="M2335" i="32"/>
  <c r="M2336" i="32"/>
  <c r="M2337" i="32"/>
  <c r="M2338" i="32"/>
  <c r="M2339" i="32"/>
  <c r="M2340" i="32"/>
  <c r="M2341" i="32"/>
  <c r="M2342" i="32"/>
  <c r="M2343" i="32"/>
  <c r="M2344" i="32"/>
  <c r="M2345" i="32"/>
  <c r="M2346" i="32"/>
  <c r="M2347" i="32"/>
  <c r="M2348" i="32"/>
  <c r="M2349" i="32"/>
  <c r="M2350" i="32"/>
  <c r="M2351" i="32"/>
  <c r="M2352" i="32"/>
  <c r="M2353" i="32"/>
  <c r="M2354" i="32"/>
  <c r="M2355" i="32"/>
  <c r="M2356" i="32"/>
  <c r="M2357" i="32"/>
  <c r="M2358" i="32"/>
  <c r="M2359" i="32"/>
  <c r="M2360" i="32"/>
  <c r="M2361" i="32"/>
  <c r="M2362" i="32"/>
  <c r="M2363" i="32"/>
  <c r="M2364" i="32"/>
  <c r="M2365" i="32"/>
  <c r="M2366" i="32"/>
  <c r="M2367" i="32"/>
  <c r="M2368" i="32"/>
  <c r="M2369" i="32"/>
  <c r="M2370" i="32"/>
  <c r="M2371" i="32"/>
  <c r="M2372" i="32"/>
  <c r="M2373" i="32"/>
  <c r="M2374" i="32"/>
  <c r="M2375" i="32"/>
  <c r="M2376" i="32"/>
  <c r="M2377" i="32"/>
  <c r="M2378" i="32"/>
  <c r="M2379" i="32"/>
  <c r="M2380" i="32"/>
  <c r="M2381" i="32"/>
  <c r="M2382" i="32"/>
  <c r="M2383" i="32"/>
  <c r="M2384" i="32"/>
  <c r="M2385" i="32"/>
  <c r="M2386" i="32"/>
  <c r="M2387" i="32"/>
  <c r="M2388" i="32"/>
  <c r="M2389" i="32"/>
  <c r="M2390" i="32"/>
  <c r="M2391" i="32"/>
  <c r="M2392" i="32"/>
  <c r="M2393" i="32"/>
  <c r="M2394" i="32"/>
  <c r="M2395" i="32"/>
  <c r="M2396" i="32"/>
  <c r="M2397" i="32"/>
  <c r="M2398" i="32"/>
  <c r="M2399" i="32"/>
  <c r="M2400" i="32"/>
  <c r="M2401" i="32"/>
  <c r="M2402" i="32"/>
  <c r="M2403" i="32"/>
  <c r="M2404" i="32"/>
  <c r="M2405" i="32"/>
  <c r="M2406" i="32"/>
  <c r="M2407" i="32"/>
  <c r="M2408" i="32"/>
  <c r="M2409" i="32"/>
  <c r="M2410" i="32"/>
  <c r="M2411" i="32"/>
  <c r="M2412" i="32"/>
  <c r="M2413" i="32"/>
  <c r="M2414" i="32"/>
  <c r="M2415" i="32"/>
  <c r="M2416" i="32"/>
  <c r="M2417" i="32"/>
  <c r="M2418" i="32"/>
  <c r="M2419" i="32"/>
  <c r="M2420" i="32"/>
  <c r="M2421" i="32"/>
  <c r="M2422" i="32"/>
  <c r="M2423" i="32"/>
  <c r="M2424" i="32"/>
  <c r="M2425" i="32"/>
  <c r="M2426" i="32"/>
  <c r="M2427" i="32"/>
  <c r="M2428" i="32"/>
  <c r="M2429" i="32"/>
  <c r="M2430" i="32"/>
  <c r="M2431" i="32"/>
  <c r="M2432" i="32"/>
  <c r="M2433" i="32"/>
  <c r="M2434" i="32"/>
  <c r="M2435" i="32"/>
  <c r="M2436" i="32"/>
  <c r="M2437" i="32"/>
  <c r="M2438" i="32"/>
  <c r="M2439" i="32"/>
  <c r="M2440" i="32"/>
  <c r="M2441" i="32"/>
  <c r="M2442" i="32"/>
  <c r="M2443" i="32"/>
  <c r="M2444" i="32"/>
  <c r="M2445" i="32"/>
  <c r="M2446" i="32"/>
  <c r="M2447" i="32"/>
  <c r="M2448" i="32"/>
  <c r="M2449" i="32"/>
  <c r="M2450" i="32"/>
  <c r="M2451" i="32"/>
  <c r="M2452" i="32"/>
  <c r="M2453" i="32"/>
  <c r="M2454" i="32"/>
  <c r="M2455" i="32"/>
  <c r="M2456" i="32"/>
  <c r="M2457" i="32"/>
  <c r="M2458" i="32"/>
  <c r="M2459" i="32"/>
  <c r="M2460" i="32"/>
  <c r="M2461" i="32"/>
  <c r="M2462" i="32"/>
  <c r="M2463" i="32"/>
  <c r="M2464" i="32"/>
  <c r="M2465" i="32"/>
  <c r="M2466" i="32"/>
  <c r="M2467" i="32"/>
  <c r="M2468" i="32"/>
  <c r="M2469" i="32"/>
  <c r="M2470" i="32"/>
  <c r="M2471" i="32"/>
  <c r="M2472" i="32"/>
  <c r="M2473" i="32"/>
  <c r="M2474" i="32"/>
  <c r="M2475" i="32"/>
  <c r="M2476" i="32"/>
  <c r="M2477" i="32"/>
  <c r="M2478" i="32"/>
  <c r="M2479" i="32"/>
  <c r="M2480" i="32"/>
  <c r="M2481" i="32"/>
  <c r="M2482" i="32"/>
  <c r="M2483" i="32"/>
  <c r="M2484" i="32"/>
  <c r="M2485" i="32"/>
  <c r="M2486" i="32"/>
  <c r="M2487" i="32"/>
  <c r="M2488" i="32"/>
  <c r="M2489" i="32"/>
  <c r="M2490" i="32"/>
  <c r="M2491" i="32"/>
  <c r="M2492" i="32"/>
  <c r="M2493" i="32"/>
  <c r="M2494" i="32"/>
  <c r="M2495" i="32"/>
  <c r="M2496" i="32"/>
  <c r="M2497" i="32"/>
  <c r="M2498" i="32"/>
  <c r="M2499" i="32"/>
  <c r="M2500" i="32"/>
  <c r="M2501" i="32"/>
  <c r="M2502" i="32"/>
  <c r="M2503" i="32"/>
  <c r="M2504" i="32"/>
  <c r="M2505" i="32"/>
  <c r="M2506" i="32"/>
  <c r="M2507" i="32"/>
  <c r="M2508" i="32"/>
  <c r="M2509" i="32"/>
  <c r="M2510" i="32"/>
  <c r="M2511" i="32"/>
  <c r="M2512" i="32"/>
  <c r="M2513" i="32"/>
  <c r="M2514" i="32"/>
  <c r="M2515" i="32"/>
  <c r="M2516" i="32"/>
  <c r="M2517" i="32"/>
  <c r="M2518" i="32"/>
  <c r="M2519" i="32"/>
  <c r="M2520" i="32"/>
  <c r="M2521" i="32"/>
  <c r="M2522" i="32"/>
  <c r="M2523" i="32"/>
  <c r="M2524" i="32"/>
  <c r="M2525" i="32"/>
  <c r="M2526" i="32"/>
  <c r="M2527" i="32"/>
  <c r="M2528" i="32"/>
  <c r="M2529" i="32"/>
  <c r="M2530" i="32"/>
  <c r="M2531" i="32"/>
  <c r="M2532" i="32"/>
  <c r="M2533" i="32"/>
  <c r="M2534" i="32"/>
  <c r="M2535" i="32"/>
  <c r="M2536" i="32"/>
  <c r="M2537" i="32"/>
  <c r="M2538" i="32"/>
  <c r="M2539" i="32"/>
  <c r="M2540" i="32"/>
  <c r="M2541" i="32"/>
  <c r="M2542" i="32"/>
  <c r="M2543" i="32"/>
  <c r="M2544" i="32"/>
  <c r="M2545" i="32"/>
  <c r="M2546" i="32"/>
  <c r="M2547" i="32"/>
  <c r="M2548" i="32"/>
  <c r="M2549" i="32"/>
  <c r="M2550" i="32"/>
  <c r="M2551" i="32"/>
  <c r="M2552" i="32"/>
  <c r="M2553" i="32"/>
  <c r="M2554" i="32"/>
  <c r="M2555" i="32"/>
  <c r="M2556" i="32"/>
  <c r="M2557" i="32"/>
  <c r="M2558" i="32"/>
  <c r="M2559" i="32"/>
  <c r="M2560" i="32"/>
  <c r="M2561" i="32"/>
  <c r="M2562" i="32"/>
  <c r="M2563" i="32"/>
  <c r="M2564" i="32"/>
  <c r="M2565" i="32"/>
  <c r="M2566" i="32"/>
  <c r="M2567" i="32"/>
  <c r="M2568" i="32"/>
  <c r="M2569" i="32"/>
  <c r="M2570" i="32"/>
  <c r="M2571" i="32"/>
  <c r="M2572" i="32"/>
  <c r="M2573" i="32"/>
  <c r="M2574" i="32"/>
  <c r="M2575" i="32"/>
  <c r="M2576" i="32"/>
  <c r="M2577" i="32"/>
  <c r="M2578" i="32"/>
  <c r="M2579" i="32"/>
  <c r="M2580" i="32"/>
  <c r="M2581" i="32"/>
  <c r="M2582" i="32"/>
  <c r="M2583" i="32"/>
  <c r="M2584" i="32"/>
  <c r="M2585" i="32"/>
  <c r="M2586" i="32"/>
  <c r="M2587" i="32"/>
  <c r="M2588" i="32"/>
  <c r="M2589" i="32"/>
  <c r="M2590" i="32"/>
  <c r="M2591" i="32"/>
  <c r="M2592" i="32"/>
  <c r="M2593" i="32"/>
  <c r="M2594" i="32"/>
  <c r="M2595" i="32"/>
  <c r="M2596" i="32"/>
  <c r="M2597" i="32"/>
  <c r="M2598" i="32"/>
  <c r="M2599" i="32"/>
  <c r="M2600" i="32"/>
  <c r="M2601" i="32"/>
  <c r="M2602" i="32"/>
  <c r="M2603" i="32"/>
  <c r="M2604" i="32"/>
  <c r="M2605" i="32"/>
  <c r="M2606" i="32"/>
  <c r="M2607" i="32"/>
  <c r="M2608" i="32"/>
  <c r="M2609" i="32"/>
  <c r="M2610" i="32"/>
  <c r="M2611" i="32"/>
  <c r="M2612" i="32"/>
  <c r="M2613" i="32"/>
  <c r="M2614" i="32"/>
  <c r="M2615" i="32"/>
  <c r="M2616" i="32"/>
  <c r="M2617" i="32"/>
  <c r="M2618" i="32"/>
  <c r="M2619" i="32"/>
  <c r="M2620" i="32"/>
  <c r="M2621" i="32"/>
  <c r="M2622" i="32"/>
  <c r="M2623" i="32"/>
  <c r="M2624" i="32"/>
  <c r="M2625" i="32"/>
  <c r="M2626" i="32"/>
  <c r="M2627" i="32"/>
  <c r="M2628" i="32"/>
  <c r="M2629" i="32"/>
  <c r="M2630" i="32"/>
  <c r="M2631" i="32"/>
  <c r="M2632" i="32"/>
  <c r="M2633" i="32"/>
  <c r="M2634" i="32"/>
  <c r="M2635" i="32"/>
  <c r="M2636" i="32"/>
  <c r="M2637" i="32"/>
  <c r="M2638" i="32"/>
  <c r="M2639" i="32"/>
  <c r="M2640" i="32"/>
  <c r="M2641" i="32"/>
  <c r="M2642" i="32"/>
  <c r="M2643" i="32"/>
  <c r="M2644" i="32"/>
  <c r="M2645" i="32"/>
  <c r="M2646" i="32"/>
  <c r="M2647" i="32"/>
  <c r="M2648" i="32"/>
  <c r="M2649" i="32"/>
  <c r="M2650" i="32"/>
  <c r="M2651" i="32"/>
  <c r="M2652" i="32"/>
  <c r="M2653" i="32"/>
  <c r="M2654" i="32"/>
  <c r="M2655" i="32"/>
  <c r="M2656" i="32"/>
  <c r="M2657" i="32"/>
  <c r="M2658" i="32"/>
  <c r="M2659" i="32"/>
  <c r="M2660" i="32"/>
  <c r="M2661" i="32"/>
  <c r="M2662" i="32"/>
  <c r="M2663" i="32"/>
  <c r="M2664" i="32"/>
  <c r="M2665" i="32"/>
  <c r="M2666" i="32"/>
  <c r="M2667" i="32"/>
  <c r="M2668" i="32"/>
  <c r="M2669" i="32"/>
  <c r="M2670" i="32"/>
  <c r="M2671" i="32"/>
  <c r="M2672" i="32"/>
  <c r="M2673" i="32"/>
  <c r="M2674" i="32"/>
  <c r="M2675" i="32"/>
  <c r="M2676" i="32"/>
  <c r="M2677" i="32"/>
  <c r="M2678" i="32"/>
  <c r="M2679" i="32"/>
  <c r="M2680" i="32"/>
  <c r="M2681" i="32"/>
  <c r="M2682" i="32"/>
  <c r="M2683" i="32"/>
  <c r="M2684" i="32"/>
  <c r="M2685" i="32"/>
  <c r="M2686" i="32"/>
  <c r="M2687" i="32"/>
  <c r="M2688" i="32"/>
  <c r="M2689" i="32"/>
  <c r="M2690" i="32"/>
  <c r="M2691" i="32"/>
  <c r="M2692" i="32"/>
  <c r="M2693" i="32"/>
  <c r="M2694" i="32"/>
  <c r="M2695" i="32"/>
  <c r="M2696" i="32"/>
  <c r="M2697" i="32"/>
  <c r="M2698" i="32"/>
  <c r="M2699" i="32"/>
  <c r="M2700" i="32"/>
  <c r="M2701" i="32"/>
  <c r="M2702" i="32"/>
  <c r="M2703" i="32"/>
  <c r="M2704" i="32"/>
  <c r="M2705" i="32"/>
  <c r="M2706" i="32"/>
  <c r="M2707" i="32"/>
  <c r="M2708" i="32"/>
  <c r="M2709" i="32"/>
  <c r="M2710" i="32"/>
  <c r="M2711" i="32"/>
  <c r="M2712" i="32"/>
  <c r="M2713" i="32"/>
  <c r="M2714" i="32"/>
  <c r="M2715" i="32"/>
  <c r="M2716" i="32"/>
  <c r="M2717" i="32"/>
  <c r="M2718" i="32"/>
  <c r="M2719" i="32"/>
  <c r="M2720" i="32"/>
  <c r="M2721" i="32"/>
  <c r="M2722" i="32"/>
  <c r="M2723" i="32"/>
  <c r="M2724" i="32"/>
  <c r="M2725" i="32"/>
  <c r="M2726" i="32"/>
  <c r="M2727" i="32"/>
  <c r="M2728" i="32"/>
  <c r="M2729" i="32"/>
  <c r="M2730" i="32"/>
  <c r="M2731" i="32"/>
  <c r="M2732" i="32"/>
  <c r="M2733" i="32"/>
  <c r="M2734" i="32"/>
  <c r="M2735" i="32"/>
  <c r="M2736" i="32"/>
  <c r="M2737" i="32"/>
  <c r="M2738" i="32"/>
  <c r="M2739" i="32"/>
  <c r="M2740" i="32"/>
  <c r="M2741" i="32"/>
  <c r="M2742" i="32"/>
  <c r="M2743" i="32"/>
  <c r="M2744" i="32"/>
  <c r="M2745" i="32"/>
  <c r="M2746" i="32"/>
  <c r="M2747" i="32"/>
  <c r="M2748" i="32"/>
  <c r="M2749" i="32"/>
  <c r="M2750" i="32"/>
  <c r="M2751" i="32"/>
  <c r="M2752" i="32"/>
  <c r="M2753" i="32"/>
  <c r="M2754" i="32"/>
  <c r="M2755" i="32"/>
  <c r="M2756" i="32"/>
  <c r="M2757" i="32"/>
  <c r="M2758" i="32"/>
  <c r="M2759" i="32"/>
  <c r="M2760" i="32"/>
  <c r="M2761" i="32"/>
  <c r="M2762" i="32"/>
  <c r="M2763" i="32"/>
  <c r="M2764" i="32"/>
  <c r="M2765" i="32"/>
  <c r="M2766" i="32"/>
  <c r="M2767" i="32"/>
  <c r="M2768" i="32"/>
  <c r="M2769" i="32"/>
  <c r="M2770" i="32"/>
  <c r="M2771" i="32"/>
  <c r="M2772" i="32"/>
  <c r="M2773" i="32"/>
  <c r="M2774" i="32"/>
  <c r="M2775" i="32"/>
  <c r="M2776" i="32"/>
  <c r="M2777" i="32"/>
  <c r="M2778" i="32"/>
  <c r="M2779" i="32"/>
  <c r="M2780" i="32"/>
  <c r="M2781" i="32"/>
  <c r="M2782" i="32"/>
  <c r="M2783" i="32"/>
  <c r="M2784" i="32"/>
  <c r="M2785" i="32"/>
  <c r="M2786" i="32"/>
  <c r="M2787" i="32"/>
  <c r="M2788" i="32"/>
  <c r="M2789" i="32"/>
  <c r="M2790" i="32"/>
  <c r="M2791" i="32"/>
  <c r="M2792" i="32"/>
  <c r="M2793" i="32"/>
  <c r="M2794" i="32"/>
  <c r="M2795" i="32"/>
  <c r="M2796" i="32"/>
  <c r="M2797" i="32"/>
  <c r="M2798" i="32"/>
  <c r="M2799" i="32"/>
  <c r="M2800" i="32"/>
  <c r="M2801" i="32"/>
  <c r="M2802" i="32"/>
  <c r="M2803" i="32"/>
  <c r="M2804" i="32"/>
  <c r="M2805" i="32"/>
  <c r="M2806" i="32"/>
  <c r="M2807" i="32"/>
  <c r="M2808" i="32"/>
  <c r="M2809" i="32"/>
  <c r="M2810" i="32"/>
  <c r="M2811" i="32"/>
  <c r="M2812" i="32"/>
  <c r="M2813" i="32"/>
  <c r="M2814" i="32"/>
  <c r="M2815" i="32"/>
  <c r="M2816" i="32"/>
  <c r="M2817" i="32"/>
  <c r="M2818" i="32"/>
  <c r="M2819" i="32"/>
  <c r="M2820" i="32"/>
  <c r="M2821" i="32"/>
  <c r="M2822" i="32"/>
  <c r="M2823" i="32"/>
  <c r="M2824" i="32"/>
  <c r="M2825" i="32"/>
  <c r="M2826" i="32"/>
  <c r="M2827" i="32"/>
  <c r="M2828" i="32"/>
  <c r="M2829" i="32"/>
  <c r="M2830" i="32"/>
  <c r="M2831" i="32"/>
  <c r="M2832" i="32"/>
  <c r="M2833" i="32"/>
  <c r="M2834" i="32"/>
  <c r="M2835" i="32"/>
  <c r="M2836" i="32"/>
  <c r="M2837" i="32"/>
  <c r="M2838" i="32"/>
  <c r="M2839" i="32"/>
  <c r="M2840" i="32"/>
  <c r="M2841" i="32"/>
  <c r="M2842" i="32"/>
  <c r="M2843" i="32"/>
  <c r="M2844" i="32"/>
  <c r="M2845" i="32"/>
  <c r="M2846" i="32"/>
  <c r="M2847" i="32"/>
  <c r="M2848" i="32"/>
  <c r="M2849" i="32"/>
  <c r="M2850" i="32"/>
  <c r="M2851" i="32"/>
  <c r="M2852" i="32"/>
  <c r="M2853" i="32"/>
  <c r="M2854" i="32"/>
  <c r="M2855" i="32"/>
  <c r="M2856" i="32"/>
  <c r="M2857" i="32"/>
  <c r="M2858" i="32"/>
  <c r="M2859" i="32"/>
  <c r="M2860" i="32"/>
  <c r="M2861" i="32"/>
  <c r="M2862" i="32"/>
  <c r="M2863" i="32"/>
  <c r="M2864" i="32"/>
  <c r="M2865" i="32"/>
  <c r="M2866" i="32"/>
  <c r="M2867" i="32"/>
  <c r="M2868" i="32"/>
  <c r="M2869" i="32"/>
  <c r="M2870" i="32"/>
  <c r="M2871" i="32"/>
  <c r="M2872" i="32"/>
  <c r="M2873" i="32"/>
  <c r="M2874" i="32"/>
  <c r="M2875" i="32"/>
  <c r="M2876" i="32"/>
  <c r="M2877" i="32"/>
  <c r="M2878" i="32"/>
  <c r="M2879" i="32"/>
  <c r="M2880" i="32"/>
  <c r="M2881" i="32"/>
  <c r="M2882" i="32"/>
  <c r="M2883" i="32"/>
  <c r="M2884" i="32"/>
  <c r="M2885" i="32"/>
  <c r="M2886" i="32"/>
  <c r="M2887" i="32"/>
  <c r="M2888" i="32"/>
  <c r="M2889" i="32"/>
  <c r="M2890" i="32"/>
  <c r="M2891" i="32"/>
  <c r="M2892" i="32"/>
  <c r="M2893" i="32"/>
  <c r="M2894" i="32"/>
  <c r="M2895" i="32"/>
  <c r="M2896" i="32"/>
  <c r="M2897" i="32"/>
  <c r="M2898" i="32"/>
  <c r="M2899" i="32"/>
  <c r="M2900" i="32"/>
  <c r="M2901" i="32"/>
  <c r="M2902" i="32"/>
  <c r="M2903" i="32"/>
  <c r="M2904" i="32"/>
  <c r="M2905" i="32"/>
  <c r="M2906" i="32"/>
  <c r="M2907" i="32"/>
  <c r="M2908" i="32"/>
  <c r="M2909" i="32"/>
  <c r="M2910" i="32"/>
  <c r="M2911" i="32"/>
  <c r="M2912" i="32"/>
  <c r="M2913" i="32"/>
  <c r="M2914" i="32"/>
  <c r="M2915" i="32"/>
  <c r="M2916" i="32"/>
  <c r="M2917" i="32"/>
  <c r="M2918" i="32"/>
  <c r="M2919" i="32"/>
  <c r="M2920" i="32"/>
  <c r="M2921" i="32"/>
  <c r="M2922" i="32"/>
  <c r="M2923" i="32"/>
  <c r="M2924" i="32"/>
  <c r="M2925" i="32"/>
  <c r="M2926" i="32"/>
  <c r="M2927" i="32"/>
  <c r="M2928" i="32"/>
  <c r="M2929" i="32"/>
  <c r="M2930" i="32"/>
  <c r="M2931" i="32"/>
  <c r="M2932" i="32"/>
  <c r="M2933" i="32"/>
  <c r="M2934" i="32"/>
  <c r="M2935" i="32"/>
  <c r="M2936" i="32"/>
  <c r="M2937" i="32"/>
  <c r="M2938" i="32"/>
  <c r="M2939" i="32"/>
  <c r="M2940" i="32"/>
  <c r="M2941" i="32"/>
  <c r="M2942" i="32"/>
  <c r="M2943" i="32"/>
  <c r="M2944" i="32"/>
  <c r="M2945" i="32"/>
  <c r="M2946" i="32"/>
  <c r="M2947" i="32"/>
  <c r="M2948" i="32"/>
  <c r="M2949" i="32"/>
  <c r="M2950" i="32"/>
  <c r="M2951" i="32"/>
  <c r="M2952" i="32"/>
  <c r="M2953" i="32"/>
  <c r="M2954" i="32"/>
  <c r="M2955" i="32"/>
  <c r="M2956" i="32"/>
  <c r="M2957" i="32"/>
  <c r="M2958" i="32"/>
  <c r="M2959" i="32"/>
  <c r="M2960" i="32"/>
  <c r="M2961" i="32"/>
  <c r="M2962" i="32"/>
  <c r="M2963" i="32"/>
  <c r="M2964" i="32"/>
  <c r="M2965" i="32"/>
  <c r="M2966" i="32"/>
  <c r="M2967" i="32"/>
  <c r="M2968" i="32"/>
  <c r="M2969" i="32"/>
  <c r="M2970" i="32"/>
  <c r="M2971" i="32"/>
  <c r="M2972" i="32"/>
  <c r="M2973" i="32"/>
  <c r="M2974" i="32"/>
  <c r="M2975" i="32"/>
  <c r="M2976" i="32"/>
  <c r="M2977" i="32"/>
  <c r="M2978" i="32"/>
  <c r="M2979" i="32"/>
  <c r="M2980" i="32"/>
  <c r="M2981" i="32"/>
  <c r="M2982" i="32"/>
  <c r="M2983" i="32"/>
  <c r="M2984" i="32"/>
  <c r="M2985" i="32"/>
  <c r="M2986" i="32"/>
  <c r="M2987" i="32"/>
  <c r="M2988" i="32"/>
  <c r="M2989" i="32"/>
  <c r="M2990" i="32"/>
  <c r="M2991" i="32"/>
  <c r="M2992" i="32"/>
  <c r="M2993" i="32"/>
  <c r="M2994" i="32"/>
  <c r="M2995" i="32"/>
  <c r="M2996" i="32"/>
  <c r="M2997" i="32"/>
  <c r="M2998" i="32"/>
  <c r="M2999" i="32"/>
  <c r="M3000" i="32"/>
  <c r="M3001" i="32"/>
  <c r="M3002" i="32"/>
  <c r="M3003" i="32"/>
  <c r="M3004" i="32"/>
  <c r="M3005" i="32"/>
  <c r="M3006" i="32"/>
  <c r="M3007" i="32"/>
  <c r="M3008" i="32"/>
  <c r="M3009" i="32"/>
  <c r="M3010" i="32"/>
  <c r="M3011" i="32"/>
  <c r="M3012" i="32"/>
  <c r="M3013" i="32"/>
  <c r="M3014" i="32"/>
  <c r="M3015" i="32"/>
  <c r="M3016" i="32"/>
  <c r="M3017" i="32"/>
  <c r="M3018" i="32"/>
  <c r="M3019" i="32"/>
  <c r="M3020" i="32"/>
  <c r="M3021" i="32"/>
  <c r="M3022" i="32"/>
  <c r="M3023" i="32"/>
  <c r="M3024" i="32"/>
  <c r="M3025" i="32"/>
  <c r="M3026" i="32"/>
  <c r="M3027" i="32"/>
  <c r="M3028" i="32"/>
  <c r="M3029" i="32"/>
  <c r="M3030" i="32"/>
  <c r="M3031" i="32"/>
  <c r="M3032" i="32"/>
  <c r="M3033" i="32"/>
  <c r="M3034" i="32"/>
  <c r="M3035" i="32"/>
  <c r="M3036" i="32"/>
  <c r="M3037" i="32"/>
  <c r="M3038" i="32"/>
  <c r="M3039" i="32"/>
  <c r="M3040" i="32"/>
  <c r="M3041" i="32"/>
  <c r="M3042" i="32"/>
  <c r="M3043" i="32"/>
  <c r="M3044" i="32"/>
  <c r="M3045" i="32"/>
  <c r="M3046" i="32"/>
  <c r="M3047" i="32"/>
  <c r="M3048" i="32"/>
  <c r="M3049" i="32"/>
  <c r="M3050" i="32"/>
  <c r="M3051" i="32"/>
  <c r="M3052" i="32"/>
  <c r="M3053" i="32"/>
  <c r="M3054" i="32"/>
  <c r="M3055" i="32"/>
  <c r="M3056" i="32"/>
  <c r="M3057" i="32"/>
  <c r="M3058" i="32"/>
  <c r="M3059" i="32"/>
  <c r="M3060" i="32"/>
  <c r="M3061" i="32"/>
  <c r="M3062" i="32"/>
  <c r="M3063" i="32"/>
  <c r="M3064" i="32"/>
  <c r="M3065" i="32"/>
  <c r="M3066" i="32"/>
  <c r="M3067" i="32"/>
  <c r="M3068" i="32"/>
  <c r="M3069" i="32"/>
  <c r="M3070" i="32"/>
  <c r="M3071" i="32"/>
  <c r="M3072" i="32"/>
  <c r="M3073" i="32"/>
  <c r="M3074" i="32"/>
  <c r="M3075" i="32"/>
  <c r="M3076" i="32"/>
  <c r="M3077" i="32"/>
  <c r="M3078" i="32"/>
  <c r="M3079" i="32"/>
  <c r="M3080" i="32"/>
  <c r="M3081" i="32"/>
  <c r="M3082" i="32"/>
  <c r="M3083" i="32"/>
  <c r="M3084" i="32"/>
  <c r="M3085" i="32"/>
  <c r="M3086" i="32"/>
  <c r="M3087" i="32"/>
  <c r="M3088" i="32"/>
  <c r="M3089" i="32"/>
  <c r="M3090" i="32"/>
  <c r="M3091" i="32"/>
  <c r="M3092" i="32"/>
  <c r="M3093" i="32"/>
  <c r="M3094" i="32"/>
  <c r="M3095" i="32"/>
  <c r="M3096" i="32"/>
  <c r="M3097" i="32"/>
  <c r="M3098" i="32"/>
  <c r="M3099" i="32"/>
  <c r="M3100" i="32"/>
  <c r="M3101" i="32"/>
  <c r="M3102" i="32"/>
  <c r="M3103" i="32"/>
  <c r="M3104" i="32"/>
  <c r="M3105" i="32"/>
  <c r="M3106" i="32"/>
  <c r="M3107" i="32"/>
  <c r="M3108" i="32"/>
  <c r="M3109" i="32"/>
  <c r="M3110" i="32"/>
  <c r="M3111" i="32"/>
  <c r="M3112" i="32"/>
  <c r="M3113" i="32"/>
  <c r="M3114" i="32"/>
  <c r="M3115" i="32"/>
  <c r="M3116" i="32"/>
  <c r="M3117" i="32"/>
  <c r="M3118" i="32"/>
  <c r="M3119" i="32"/>
  <c r="M3120" i="32"/>
  <c r="M3121" i="32"/>
  <c r="M3122" i="32"/>
  <c r="M3123" i="32"/>
  <c r="M3124" i="32"/>
  <c r="M3125" i="32"/>
  <c r="M3126" i="32"/>
  <c r="M3127" i="32"/>
  <c r="M3128" i="32"/>
  <c r="M3129" i="32"/>
  <c r="M3130" i="32"/>
  <c r="M3131" i="32"/>
  <c r="M3132" i="32"/>
  <c r="M3133" i="32"/>
  <c r="M3134" i="32"/>
  <c r="M3135" i="32"/>
  <c r="M3136" i="32"/>
  <c r="M3137" i="32"/>
  <c r="M3138" i="32"/>
  <c r="M3139" i="32"/>
  <c r="M3140" i="32"/>
  <c r="M3141" i="32"/>
  <c r="M3142" i="32"/>
  <c r="M3143" i="32"/>
  <c r="M3144" i="32"/>
  <c r="M3145" i="32"/>
  <c r="M3146" i="32"/>
  <c r="M3147" i="32"/>
  <c r="M3148" i="32"/>
  <c r="M3149" i="32"/>
  <c r="M3150" i="32"/>
  <c r="M3151" i="32"/>
  <c r="M3152" i="32"/>
  <c r="M3153" i="32"/>
  <c r="M3154" i="32"/>
  <c r="M3155" i="32"/>
  <c r="M3156" i="32"/>
  <c r="M3157" i="32"/>
  <c r="M3158" i="32"/>
  <c r="M3159" i="32"/>
  <c r="M3160" i="32"/>
  <c r="M3161" i="32"/>
  <c r="M3162" i="32"/>
  <c r="M3163" i="32"/>
  <c r="M3164" i="32"/>
  <c r="M3165" i="32"/>
  <c r="M3166" i="32"/>
  <c r="M3167" i="32"/>
  <c r="M3168" i="32"/>
  <c r="M3169" i="32"/>
  <c r="M3170" i="32"/>
  <c r="M3171" i="32"/>
  <c r="M3172" i="32"/>
  <c r="M3173" i="32"/>
  <c r="M3174" i="32"/>
  <c r="M3175" i="32"/>
  <c r="M3176" i="32"/>
  <c r="M3177" i="32"/>
  <c r="M3178" i="32"/>
  <c r="M3179" i="32"/>
  <c r="M3180" i="32"/>
  <c r="M3181" i="32"/>
  <c r="M3182" i="32"/>
  <c r="M3183" i="32"/>
  <c r="M3184" i="32"/>
  <c r="M3185" i="32"/>
  <c r="M3186" i="32"/>
  <c r="M3187" i="32"/>
  <c r="M3188" i="32"/>
  <c r="M3189" i="32"/>
  <c r="M3190" i="32"/>
  <c r="M3191" i="32"/>
  <c r="M3192" i="32"/>
  <c r="M3193" i="32"/>
  <c r="M3194" i="32"/>
  <c r="M3195" i="32"/>
  <c r="M3196" i="32"/>
  <c r="M3197" i="32"/>
  <c r="M3198" i="32"/>
  <c r="M3199" i="32"/>
  <c r="M3200" i="32"/>
  <c r="M3201" i="32"/>
  <c r="M3202" i="32"/>
  <c r="M3203" i="32"/>
  <c r="M3204" i="32"/>
  <c r="M3205" i="32"/>
  <c r="M3206" i="32"/>
  <c r="M3207" i="32"/>
  <c r="M3208" i="32"/>
  <c r="M3209" i="32"/>
  <c r="M3210" i="32"/>
  <c r="M3211" i="32"/>
  <c r="M3212" i="32"/>
  <c r="M3213" i="32"/>
  <c r="M3214" i="32"/>
  <c r="M3215" i="32"/>
  <c r="M3216" i="32"/>
  <c r="M3217" i="32"/>
  <c r="M3218" i="32"/>
  <c r="M3219" i="32"/>
  <c r="M3220" i="32"/>
  <c r="M3221" i="32"/>
  <c r="M3222" i="32"/>
  <c r="M3223" i="32"/>
  <c r="M3224" i="32"/>
  <c r="M3225" i="32"/>
  <c r="M3226" i="32"/>
  <c r="M3227" i="32"/>
  <c r="M3228" i="32"/>
  <c r="M3229" i="32"/>
  <c r="M3230" i="32"/>
  <c r="M3231" i="32"/>
  <c r="M3232" i="32"/>
  <c r="M3233" i="32"/>
  <c r="M3234" i="32"/>
  <c r="M3235" i="32"/>
  <c r="M3236" i="32"/>
  <c r="M3237" i="32"/>
  <c r="M3238" i="32"/>
  <c r="M3239" i="32"/>
  <c r="M3240" i="32"/>
  <c r="M3241" i="32"/>
  <c r="M3242" i="32"/>
  <c r="M3243" i="32"/>
  <c r="M3244" i="32"/>
  <c r="M3245" i="32"/>
  <c r="M3246" i="32"/>
  <c r="M3247" i="32"/>
  <c r="M3248" i="32"/>
  <c r="M3249" i="32"/>
  <c r="M3250" i="32"/>
  <c r="M3251" i="32"/>
  <c r="M3252" i="32"/>
  <c r="M3253" i="32"/>
  <c r="M3254" i="32"/>
  <c r="M3255" i="32"/>
  <c r="M3256" i="32"/>
  <c r="M3257" i="32"/>
  <c r="M3258" i="32"/>
  <c r="M3259" i="32"/>
  <c r="M3260" i="32"/>
  <c r="M3261" i="32"/>
  <c r="M3262" i="32"/>
  <c r="M3263" i="32"/>
  <c r="M3264" i="32"/>
  <c r="M3265" i="32"/>
  <c r="M3266" i="32"/>
  <c r="M3267" i="32"/>
  <c r="M3268" i="32"/>
  <c r="M3269" i="32"/>
  <c r="M3270" i="32"/>
  <c r="M3271" i="32"/>
  <c r="M3272" i="32"/>
  <c r="M3273" i="32"/>
  <c r="M3274" i="32"/>
  <c r="M3275" i="32"/>
  <c r="M3276" i="32"/>
  <c r="M3277" i="32"/>
  <c r="M3278" i="32"/>
  <c r="M3279" i="32"/>
  <c r="M3280" i="32"/>
  <c r="M3281" i="32"/>
  <c r="M3282" i="32"/>
  <c r="M3283" i="32"/>
  <c r="M3284" i="32"/>
  <c r="M3285" i="32"/>
  <c r="M3286" i="32"/>
  <c r="M3287" i="32"/>
  <c r="M3288" i="32"/>
  <c r="M3289" i="32"/>
  <c r="M3290" i="32"/>
  <c r="M3291" i="32"/>
  <c r="M3292" i="32"/>
  <c r="M3293" i="32"/>
  <c r="M3294" i="32"/>
  <c r="M3295" i="32"/>
  <c r="M3296" i="32"/>
  <c r="M3297" i="32"/>
  <c r="M3298" i="32"/>
  <c r="M3299" i="32"/>
  <c r="M3300" i="32"/>
  <c r="M3301" i="32"/>
  <c r="M3302" i="32"/>
  <c r="M3303" i="32"/>
  <c r="M3304" i="32"/>
  <c r="M3305" i="32"/>
  <c r="M3306" i="32"/>
  <c r="M3307" i="32"/>
  <c r="M3308" i="32"/>
  <c r="M3309" i="32"/>
  <c r="M3310" i="32"/>
  <c r="M3311" i="32"/>
  <c r="M3312" i="32"/>
  <c r="M3313" i="32"/>
  <c r="M3314" i="32"/>
  <c r="M3315" i="32"/>
  <c r="M3316" i="32"/>
  <c r="M3317" i="32"/>
  <c r="M3318" i="32"/>
  <c r="M3319" i="32"/>
  <c r="M3320" i="32"/>
  <c r="M3321" i="32"/>
  <c r="M3322" i="32"/>
  <c r="M3323" i="32"/>
  <c r="M3324" i="32"/>
  <c r="M3325" i="32"/>
  <c r="M3326" i="32"/>
  <c r="M3327" i="32"/>
  <c r="M3328" i="32"/>
  <c r="M3329" i="32"/>
  <c r="M3330" i="32"/>
  <c r="M3331" i="32"/>
  <c r="M3332" i="32"/>
  <c r="M3333" i="32"/>
  <c r="M3334" i="32"/>
  <c r="M3335" i="32"/>
  <c r="M3336" i="32"/>
  <c r="M3337" i="32"/>
  <c r="M3338" i="32"/>
  <c r="M3339" i="32"/>
  <c r="M3340" i="32"/>
  <c r="M3341" i="32"/>
  <c r="M3342" i="32"/>
  <c r="M3343" i="32"/>
  <c r="M3344" i="32"/>
  <c r="M3345" i="32"/>
  <c r="M3346" i="32"/>
  <c r="M3347" i="32"/>
  <c r="M3348" i="32"/>
  <c r="M3349" i="32"/>
  <c r="M3350" i="32"/>
  <c r="M3351" i="32"/>
  <c r="M3352" i="32"/>
  <c r="M3353" i="32"/>
  <c r="M3354" i="32"/>
  <c r="M3355" i="32"/>
  <c r="M3356" i="32"/>
  <c r="M3357" i="32"/>
  <c r="M3358" i="32"/>
  <c r="M3359" i="32"/>
  <c r="M3360" i="32"/>
  <c r="M3361" i="32"/>
  <c r="M3362" i="32"/>
  <c r="M3363" i="32"/>
  <c r="M3364" i="32"/>
  <c r="M3365" i="32"/>
  <c r="M3366" i="32"/>
  <c r="M3367" i="32"/>
  <c r="M3368" i="32"/>
  <c r="M3369" i="32"/>
  <c r="M3370" i="32"/>
  <c r="M3371" i="32"/>
  <c r="M3372" i="32"/>
  <c r="M3373" i="32"/>
  <c r="M3374" i="32"/>
  <c r="M3375" i="32"/>
  <c r="M3376" i="32"/>
  <c r="M3377" i="32"/>
  <c r="M3378" i="32"/>
  <c r="M3379" i="32"/>
  <c r="M3380" i="32"/>
  <c r="M3381" i="32"/>
  <c r="M3382" i="32"/>
  <c r="M3383" i="32"/>
  <c r="M3384" i="32"/>
  <c r="M3385" i="32"/>
  <c r="M3386" i="32"/>
  <c r="M3387" i="32"/>
  <c r="M3388" i="32"/>
  <c r="M3389" i="32"/>
  <c r="M3390" i="32"/>
  <c r="M3391" i="32"/>
  <c r="M3392" i="32"/>
  <c r="M3393" i="32"/>
  <c r="M3394" i="32"/>
  <c r="M3395" i="32"/>
  <c r="M3396" i="32"/>
  <c r="M3397" i="32"/>
  <c r="M3398" i="32"/>
  <c r="M3399" i="32"/>
  <c r="M3400" i="32"/>
  <c r="M3401" i="32"/>
  <c r="M3402" i="32"/>
  <c r="M3403" i="32"/>
  <c r="M3404" i="32"/>
  <c r="M3405" i="32"/>
  <c r="M3406" i="32"/>
  <c r="M3407" i="32"/>
  <c r="M3408" i="32"/>
  <c r="M3409" i="32"/>
  <c r="M3410" i="32"/>
  <c r="M3411" i="32"/>
  <c r="M3412" i="32"/>
  <c r="M3413" i="32"/>
  <c r="M3414" i="32"/>
  <c r="M3415" i="32"/>
  <c r="M3416" i="32"/>
  <c r="M3417" i="32"/>
  <c r="M3418" i="32"/>
  <c r="M3419" i="32"/>
  <c r="M3420" i="32"/>
  <c r="M3421" i="32"/>
  <c r="M3422" i="32"/>
  <c r="M3423" i="32"/>
  <c r="M3424" i="32"/>
  <c r="M3425" i="32"/>
  <c r="M3426" i="32"/>
  <c r="M3427" i="32"/>
  <c r="M3428" i="32"/>
  <c r="M3429" i="32"/>
  <c r="M3430" i="32"/>
  <c r="M3431" i="32"/>
  <c r="M3432" i="32"/>
  <c r="M3433" i="32"/>
  <c r="M3434" i="32"/>
  <c r="M3435" i="32"/>
  <c r="M3436" i="32"/>
  <c r="M3437" i="32"/>
  <c r="M3438" i="32"/>
  <c r="M3439" i="32"/>
  <c r="M3440" i="32"/>
  <c r="M3441" i="32"/>
  <c r="M3442" i="32"/>
  <c r="M3443" i="32"/>
  <c r="M3444" i="32"/>
  <c r="M3445" i="32"/>
  <c r="M3446" i="32"/>
  <c r="M3447" i="32"/>
  <c r="M3448" i="32"/>
  <c r="M3449" i="32"/>
  <c r="M3450" i="32"/>
  <c r="M3451" i="32"/>
  <c r="M3452" i="32"/>
  <c r="M3453" i="32"/>
  <c r="M3454" i="32"/>
  <c r="M3455" i="32"/>
  <c r="M3456" i="32"/>
  <c r="M3457" i="32"/>
  <c r="M3458" i="32"/>
  <c r="M3459" i="32"/>
  <c r="M3460" i="32"/>
  <c r="M3461" i="32"/>
  <c r="M3462" i="32"/>
  <c r="M3463" i="32"/>
  <c r="M3464" i="32"/>
  <c r="M3465" i="32"/>
  <c r="M3466" i="32"/>
  <c r="M3467" i="32"/>
  <c r="M3468" i="32"/>
  <c r="M3469" i="32"/>
  <c r="M3470" i="32"/>
  <c r="M3471" i="32"/>
  <c r="M3472" i="32"/>
  <c r="M3473" i="32"/>
  <c r="M3474" i="32"/>
  <c r="M3475" i="32"/>
  <c r="M3476" i="32"/>
  <c r="M3477" i="32"/>
  <c r="M3478" i="32"/>
  <c r="M3479" i="32"/>
  <c r="M3480" i="32"/>
  <c r="M3481" i="32"/>
  <c r="M3482" i="32"/>
  <c r="M3483" i="32"/>
  <c r="M3484" i="32"/>
  <c r="M3485" i="32"/>
  <c r="M3486" i="32"/>
  <c r="M3487" i="32"/>
  <c r="M3488" i="32"/>
  <c r="M3489" i="32"/>
  <c r="M3490" i="32"/>
  <c r="M3491" i="32"/>
  <c r="M3492" i="32"/>
  <c r="M3493" i="32"/>
  <c r="M3494" i="32"/>
  <c r="M3495" i="32"/>
  <c r="M3496" i="32"/>
  <c r="M3497" i="32"/>
  <c r="M3498" i="32"/>
  <c r="M3499" i="32"/>
  <c r="M3500" i="32"/>
  <c r="M3501" i="32"/>
  <c r="M3502" i="32"/>
  <c r="M3503" i="32"/>
  <c r="M3504" i="32"/>
  <c r="M3505" i="32"/>
  <c r="M3506" i="32"/>
  <c r="M3507" i="32"/>
  <c r="M3508" i="32"/>
  <c r="M3509" i="32"/>
  <c r="M3510" i="32"/>
  <c r="M3511" i="32"/>
  <c r="M3512" i="32"/>
  <c r="M3513" i="32"/>
  <c r="M3514" i="32"/>
  <c r="M3515" i="32"/>
  <c r="M3516" i="32"/>
  <c r="M3517" i="32"/>
  <c r="M3518" i="32"/>
  <c r="M3519" i="32"/>
  <c r="M3520" i="32"/>
  <c r="M3521" i="32"/>
  <c r="M3522" i="32"/>
  <c r="M3523" i="32"/>
  <c r="M3524" i="32"/>
  <c r="M3525" i="32"/>
  <c r="M3526" i="32"/>
  <c r="M3527" i="32"/>
  <c r="M3528" i="32"/>
  <c r="M3529" i="32"/>
  <c r="M3530" i="32"/>
  <c r="M3531" i="32"/>
  <c r="M3532" i="32"/>
  <c r="M3533" i="32"/>
  <c r="M3534" i="32"/>
  <c r="M3535" i="32"/>
  <c r="M3536" i="32"/>
  <c r="M3537" i="32"/>
  <c r="M3538" i="32"/>
  <c r="M3539" i="32"/>
  <c r="M3540" i="32"/>
  <c r="M3541" i="32"/>
  <c r="M3542" i="32"/>
  <c r="M3543" i="32"/>
  <c r="M3544" i="32"/>
  <c r="M3545" i="32"/>
  <c r="M3546" i="32"/>
  <c r="M3547" i="32"/>
  <c r="M3548" i="32"/>
  <c r="M3549" i="32"/>
  <c r="M3550" i="32"/>
  <c r="M3551" i="32"/>
  <c r="M3552" i="32"/>
  <c r="M3553" i="32"/>
  <c r="M3554" i="32"/>
  <c r="M3555" i="32"/>
  <c r="M3556" i="32"/>
  <c r="M3557" i="32"/>
  <c r="M3558" i="32"/>
  <c r="M3559" i="32"/>
  <c r="M3560" i="32"/>
  <c r="M3561" i="32"/>
  <c r="M3562" i="32"/>
  <c r="M3563" i="32"/>
  <c r="M3564" i="32"/>
  <c r="M3565" i="32"/>
  <c r="M3566" i="32"/>
  <c r="M3567" i="32"/>
  <c r="M3568" i="32"/>
  <c r="M3569" i="32"/>
  <c r="M3570" i="32"/>
  <c r="M3571" i="32"/>
  <c r="M3572" i="32"/>
  <c r="M3573" i="32"/>
  <c r="M3574" i="32"/>
  <c r="M3575" i="32"/>
  <c r="M3576" i="32"/>
  <c r="M3577" i="32"/>
  <c r="M3578" i="32"/>
  <c r="M3579" i="32"/>
  <c r="M3580" i="32"/>
  <c r="M3581" i="32"/>
  <c r="M3582" i="32"/>
  <c r="M3583" i="32"/>
  <c r="M3584" i="32"/>
  <c r="M3585" i="32"/>
  <c r="M3586" i="32"/>
  <c r="M3587" i="32"/>
  <c r="M3588" i="32"/>
  <c r="M3589" i="32"/>
  <c r="M3590" i="32"/>
  <c r="M3591" i="32"/>
  <c r="M3592" i="32"/>
  <c r="M3593" i="32"/>
  <c r="M3594" i="32"/>
  <c r="M3595" i="32"/>
  <c r="M3596" i="32"/>
  <c r="M3597" i="32"/>
  <c r="M3598" i="32"/>
  <c r="M3599" i="32"/>
  <c r="M3600" i="32"/>
  <c r="M3601" i="32"/>
  <c r="M3602" i="32"/>
  <c r="M3603" i="32"/>
  <c r="M3604" i="32"/>
  <c r="M3605" i="32"/>
  <c r="M3606" i="32"/>
  <c r="M3607" i="32"/>
  <c r="M3608" i="32"/>
  <c r="M3609" i="32"/>
  <c r="M3610" i="32"/>
  <c r="M3611" i="32"/>
  <c r="M3612" i="32"/>
  <c r="M3613" i="32"/>
  <c r="M3614" i="32"/>
  <c r="M3615" i="32"/>
  <c r="M3616" i="32"/>
  <c r="M3617" i="32"/>
  <c r="M3618" i="32"/>
  <c r="M3619" i="32"/>
  <c r="M3620" i="32"/>
  <c r="M3621" i="32"/>
  <c r="M3622" i="32"/>
  <c r="M3623" i="32"/>
  <c r="M3624" i="32"/>
  <c r="M3625" i="32"/>
  <c r="M3626" i="32"/>
  <c r="M3627" i="32"/>
  <c r="M3628" i="32"/>
  <c r="M3629" i="32"/>
  <c r="M3630" i="32"/>
  <c r="M3631" i="32"/>
  <c r="M3632" i="32"/>
  <c r="M3633" i="32"/>
  <c r="M3634" i="32"/>
  <c r="M3635" i="32"/>
  <c r="M3636" i="32"/>
  <c r="M3637" i="32"/>
  <c r="M3638" i="32"/>
  <c r="M3639" i="32"/>
  <c r="M3640" i="32"/>
  <c r="M3641" i="32"/>
  <c r="M3642" i="32"/>
  <c r="M3643" i="32"/>
  <c r="M3644" i="32"/>
  <c r="M3645" i="32"/>
  <c r="M3646" i="32"/>
  <c r="M3647" i="32"/>
  <c r="M3648" i="32"/>
  <c r="M3649" i="32"/>
  <c r="M3650" i="32"/>
  <c r="M3651" i="32"/>
  <c r="M3652" i="32"/>
  <c r="M3653" i="32"/>
  <c r="M3654" i="32"/>
  <c r="M3655" i="32"/>
  <c r="M3656" i="32"/>
  <c r="M3657" i="32"/>
  <c r="M3658" i="32"/>
  <c r="M3659" i="32"/>
  <c r="M3660" i="32"/>
  <c r="M3661" i="32"/>
  <c r="M3662" i="32"/>
  <c r="M3663" i="32"/>
  <c r="M3664" i="32"/>
  <c r="M3665" i="32"/>
  <c r="M3666" i="32"/>
  <c r="M3667" i="32"/>
  <c r="M3668" i="32"/>
  <c r="M3669" i="32"/>
  <c r="M3670" i="32"/>
  <c r="M3671" i="32"/>
  <c r="M3672" i="32"/>
  <c r="M3673" i="32"/>
  <c r="M3674" i="32"/>
  <c r="M3675" i="32"/>
  <c r="M3676" i="32"/>
  <c r="M3677" i="32"/>
  <c r="M3678" i="32"/>
  <c r="M3679" i="32"/>
  <c r="M3680" i="32"/>
  <c r="M3681" i="32"/>
  <c r="M3682" i="32"/>
  <c r="M3683" i="32"/>
  <c r="M3684" i="32"/>
  <c r="M3685" i="32"/>
  <c r="M3686" i="32"/>
  <c r="M3687" i="32"/>
  <c r="M3688" i="32"/>
  <c r="M3689" i="32"/>
  <c r="M3690" i="32"/>
  <c r="M3691" i="32"/>
  <c r="M3692" i="32"/>
  <c r="M3693" i="32"/>
  <c r="M3694" i="32"/>
  <c r="M3695" i="32"/>
  <c r="M3696" i="32"/>
  <c r="M3697" i="32"/>
  <c r="M3698" i="32"/>
  <c r="M3699" i="32"/>
  <c r="M3700" i="32"/>
  <c r="M3701" i="32"/>
  <c r="M3702" i="32"/>
  <c r="M3703" i="32"/>
  <c r="M3704" i="32"/>
  <c r="M3705" i="32"/>
  <c r="M3706" i="32"/>
  <c r="M3707" i="32"/>
  <c r="M3708" i="32"/>
  <c r="M3709" i="32"/>
  <c r="M3710" i="32"/>
  <c r="M3711" i="32"/>
  <c r="M3712" i="32"/>
  <c r="M3713" i="32"/>
  <c r="M3714" i="32"/>
  <c r="M3715" i="32"/>
  <c r="M3716" i="32"/>
  <c r="M3717" i="32"/>
  <c r="M3718" i="32"/>
  <c r="M3719" i="32"/>
  <c r="M3720" i="32"/>
  <c r="M3721" i="32"/>
  <c r="M3722" i="32"/>
  <c r="M3723" i="32"/>
  <c r="M3724" i="32"/>
  <c r="M3725" i="32"/>
  <c r="M3726" i="32"/>
  <c r="M3727" i="32"/>
  <c r="M3728" i="32"/>
  <c r="M3729" i="32"/>
  <c r="M3730" i="32"/>
  <c r="M3731" i="32"/>
  <c r="M3732" i="32"/>
  <c r="M3733" i="32"/>
  <c r="M3734" i="32"/>
  <c r="M3735" i="32"/>
  <c r="M3736" i="32"/>
  <c r="M3737" i="32"/>
  <c r="M3738" i="32"/>
  <c r="M3739" i="32"/>
  <c r="M3740" i="32"/>
  <c r="M3741" i="32"/>
  <c r="M3742" i="32"/>
  <c r="M3743" i="32"/>
  <c r="M3744" i="32"/>
  <c r="M3745" i="32"/>
  <c r="M3746" i="32"/>
  <c r="M3747" i="32"/>
  <c r="M3748" i="32"/>
  <c r="M3749" i="32"/>
  <c r="M3750" i="32"/>
  <c r="M3751" i="32"/>
  <c r="M3752" i="32"/>
  <c r="M3753" i="32"/>
  <c r="M3754" i="32"/>
  <c r="M3755" i="32"/>
  <c r="M3756" i="32"/>
  <c r="M3757" i="32"/>
  <c r="M3758" i="32"/>
  <c r="M3759" i="32"/>
  <c r="M3760" i="32"/>
  <c r="M3761" i="32"/>
  <c r="M3762" i="32"/>
  <c r="M3763" i="32"/>
  <c r="M3764" i="32"/>
  <c r="M3765" i="32"/>
  <c r="M3766" i="32"/>
  <c r="M3767" i="32"/>
  <c r="M3768" i="32"/>
  <c r="M3769" i="32"/>
  <c r="M3770" i="32"/>
  <c r="M3771" i="32"/>
  <c r="M3772" i="32"/>
  <c r="M3773" i="32"/>
  <c r="M3774" i="32"/>
  <c r="M3775" i="32"/>
  <c r="M3776" i="32"/>
  <c r="M3777" i="32"/>
  <c r="M3778" i="32"/>
  <c r="M3779" i="32"/>
  <c r="M3780" i="32"/>
  <c r="M3781" i="32"/>
  <c r="M3782" i="32"/>
  <c r="M3783" i="32"/>
  <c r="M3784" i="32"/>
  <c r="M3785" i="32"/>
  <c r="M3786" i="32"/>
  <c r="M3787" i="32"/>
  <c r="M3788" i="32"/>
  <c r="M3789" i="32"/>
  <c r="M3790" i="32"/>
  <c r="M3791" i="32"/>
  <c r="M3792" i="32"/>
  <c r="M3793" i="32"/>
  <c r="M3794" i="32"/>
  <c r="M3795" i="32"/>
  <c r="M3796" i="32"/>
  <c r="M3797" i="32"/>
  <c r="M3798" i="32"/>
  <c r="M3799" i="32"/>
  <c r="M3800" i="32"/>
  <c r="M3801" i="32"/>
  <c r="M3802" i="32"/>
  <c r="M3803" i="32"/>
  <c r="M3804" i="32"/>
  <c r="M3805" i="32"/>
  <c r="M3806" i="32"/>
  <c r="M3807" i="32"/>
  <c r="M3808" i="32"/>
  <c r="M3809" i="32"/>
  <c r="M3810" i="32"/>
  <c r="M3811" i="32"/>
  <c r="M3812" i="32"/>
  <c r="M3813" i="32"/>
  <c r="M3814" i="32"/>
  <c r="M3815" i="32"/>
  <c r="M3816" i="32"/>
  <c r="M3817" i="32"/>
  <c r="M3818" i="32"/>
  <c r="M3819" i="32"/>
  <c r="M3820" i="32"/>
  <c r="M3821" i="32"/>
  <c r="M3822" i="32"/>
  <c r="M3823" i="32"/>
  <c r="M3824" i="32"/>
  <c r="M3825" i="32"/>
  <c r="M3826" i="32"/>
  <c r="M3827" i="32"/>
  <c r="M3828" i="32"/>
  <c r="M3829" i="32"/>
  <c r="M3830" i="32"/>
  <c r="M3831" i="32"/>
  <c r="M3832" i="32"/>
  <c r="M3833" i="32"/>
  <c r="M3834" i="32"/>
  <c r="M3835" i="32"/>
  <c r="M3836" i="32"/>
  <c r="M3837" i="32"/>
  <c r="M3838" i="32"/>
  <c r="M3839" i="32"/>
  <c r="M3840" i="32"/>
  <c r="M3841" i="32"/>
  <c r="M3842" i="32"/>
  <c r="M3843" i="32"/>
  <c r="M3844" i="32"/>
  <c r="M3845" i="32"/>
  <c r="M3846" i="32"/>
  <c r="M3847" i="32"/>
  <c r="M3848" i="32"/>
  <c r="M3849" i="32"/>
  <c r="M3850" i="32"/>
  <c r="M3851" i="32"/>
  <c r="M3852" i="32"/>
  <c r="M3853" i="32"/>
  <c r="M3854" i="32"/>
  <c r="M3855" i="32"/>
  <c r="M3856" i="32"/>
  <c r="M3857" i="32"/>
  <c r="M3858" i="32"/>
  <c r="M3859" i="32"/>
  <c r="M3860" i="32"/>
  <c r="M3861" i="32"/>
  <c r="M3862" i="32"/>
  <c r="M3863" i="32"/>
  <c r="M3864" i="32"/>
  <c r="M3865" i="32"/>
  <c r="M3866" i="32"/>
  <c r="M3867" i="32"/>
  <c r="M3868" i="32"/>
  <c r="M3869" i="32"/>
  <c r="M3870" i="32"/>
  <c r="M3871" i="32"/>
  <c r="M3872" i="32"/>
  <c r="M3873" i="32"/>
  <c r="M3874" i="32"/>
  <c r="M3875" i="32"/>
  <c r="M3876" i="32"/>
  <c r="M3877" i="32"/>
  <c r="M3878" i="32"/>
  <c r="M3879" i="32"/>
  <c r="M3880" i="32"/>
  <c r="M3881" i="32"/>
  <c r="M3882" i="32"/>
  <c r="M3883" i="32"/>
  <c r="M3884" i="32"/>
  <c r="M3885" i="32"/>
  <c r="M3886" i="32"/>
  <c r="M3887" i="32"/>
  <c r="M3888" i="32"/>
  <c r="M3889" i="32"/>
  <c r="M3890" i="32"/>
  <c r="M3891" i="32"/>
  <c r="M3892" i="32"/>
  <c r="M3893" i="32"/>
  <c r="M3894" i="32"/>
  <c r="M3895" i="32"/>
  <c r="M3896" i="32"/>
  <c r="M3897" i="32"/>
  <c r="M3898" i="32"/>
  <c r="M3899" i="32"/>
  <c r="M3900" i="32"/>
  <c r="M3901" i="32"/>
  <c r="M3902" i="32"/>
  <c r="M3903" i="32"/>
  <c r="M3904" i="32"/>
  <c r="M3905" i="32"/>
  <c r="M3906" i="32"/>
  <c r="M3907" i="32"/>
  <c r="M3908" i="32"/>
  <c r="M3909" i="32"/>
  <c r="M3910" i="32"/>
  <c r="M3911" i="32"/>
  <c r="M3912" i="32"/>
  <c r="M3913" i="32"/>
  <c r="M3914" i="32"/>
  <c r="M3915" i="32"/>
  <c r="M3916" i="32"/>
  <c r="M3917" i="32"/>
  <c r="M3918" i="32"/>
  <c r="M3919" i="32"/>
  <c r="M3920" i="32"/>
  <c r="M3921" i="32"/>
  <c r="M3922" i="32"/>
  <c r="M3923" i="32"/>
  <c r="M3924" i="32"/>
  <c r="M3925" i="32"/>
  <c r="M3926" i="32"/>
  <c r="M3927" i="32"/>
  <c r="M3928" i="32"/>
  <c r="M3929" i="32"/>
  <c r="M3930" i="32"/>
  <c r="M3931" i="32"/>
  <c r="M3932" i="32"/>
  <c r="M3933" i="32"/>
  <c r="M3934" i="32"/>
  <c r="M3935" i="32"/>
  <c r="M3936" i="32"/>
  <c r="M3937" i="32"/>
  <c r="M3938" i="32"/>
  <c r="M3939" i="32"/>
  <c r="M3940" i="32"/>
  <c r="M3941" i="32"/>
  <c r="M3942" i="32"/>
  <c r="M3943" i="32"/>
  <c r="M3944" i="32"/>
  <c r="M3945" i="32"/>
  <c r="M3946" i="32"/>
  <c r="M3947" i="32"/>
  <c r="M3948" i="32"/>
  <c r="M3949" i="32"/>
  <c r="M3950" i="32"/>
  <c r="M3951" i="32"/>
  <c r="M3952" i="32"/>
  <c r="M3953" i="32"/>
  <c r="M3954" i="32"/>
  <c r="M3955" i="32"/>
  <c r="M3956" i="32"/>
  <c r="M3957" i="32"/>
  <c r="M3958" i="32"/>
  <c r="M3959" i="32"/>
  <c r="M3960" i="32"/>
  <c r="M3961" i="32"/>
  <c r="M3962" i="32"/>
  <c r="M3963" i="32"/>
  <c r="M3964" i="32"/>
  <c r="M3965" i="32"/>
  <c r="M3966" i="32"/>
  <c r="M3967" i="32"/>
  <c r="M3968" i="32"/>
  <c r="M3969" i="32"/>
  <c r="M3970" i="32"/>
  <c r="M3971" i="32"/>
  <c r="M3972" i="32"/>
  <c r="M3973" i="32"/>
  <c r="M3974" i="32"/>
  <c r="M3975" i="32"/>
  <c r="M3976" i="32"/>
  <c r="M3977" i="32"/>
  <c r="M3978" i="32"/>
  <c r="M3979" i="32"/>
  <c r="M3980" i="32"/>
  <c r="M3981" i="32"/>
  <c r="M3982" i="32"/>
  <c r="M3983" i="32"/>
  <c r="M3984" i="32"/>
  <c r="M3985" i="32"/>
  <c r="M3986" i="32"/>
  <c r="M3987" i="32"/>
  <c r="M3988" i="32"/>
  <c r="M3989" i="32"/>
  <c r="M3990" i="32"/>
  <c r="M3991" i="32"/>
  <c r="M3992" i="32"/>
  <c r="M3993" i="32"/>
  <c r="M3994" i="32"/>
  <c r="M3995" i="32"/>
  <c r="M3996" i="32"/>
  <c r="M3997" i="32"/>
  <c r="M3998" i="32"/>
  <c r="M3999" i="32"/>
  <c r="M4000" i="32"/>
  <c r="M4001" i="32"/>
  <c r="M4002" i="32"/>
  <c r="M4003" i="32"/>
  <c r="M4004" i="32"/>
  <c r="M4005" i="32"/>
  <c r="M4006" i="32"/>
  <c r="M4007" i="32"/>
  <c r="M4008" i="32"/>
  <c r="M4009" i="32"/>
  <c r="M4010" i="32"/>
  <c r="M4011" i="32"/>
  <c r="M4012" i="32"/>
  <c r="M4013" i="32"/>
  <c r="M4014" i="32"/>
  <c r="M4015" i="32"/>
  <c r="M4016" i="32"/>
  <c r="M4017" i="32"/>
  <c r="M4018" i="32"/>
  <c r="M4019" i="32"/>
  <c r="M4020" i="32"/>
  <c r="M4021" i="32"/>
  <c r="M4022" i="32"/>
  <c r="M4023" i="32"/>
  <c r="M4024" i="32"/>
  <c r="M5" i="32"/>
  <c r="L3" i="29"/>
  <c r="L4" i="29"/>
  <c r="L5" i="29"/>
  <c r="L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1" i="29"/>
  <c r="L172" i="29"/>
  <c r="L173" i="29"/>
  <c r="L174" i="29"/>
  <c r="L175" i="29"/>
  <c r="L176" i="29"/>
  <c r="L177" i="29"/>
  <c r="L178" i="29"/>
  <c r="L179" i="29"/>
  <c r="L180" i="29"/>
  <c r="L181" i="29"/>
  <c r="L182" i="29"/>
  <c r="L183" i="29"/>
  <c r="L184" i="29"/>
  <c r="L185" i="29"/>
  <c r="L186" i="29"/>
  <c r="L187" i="29"/>
  <c r="L188" i="29"/>
  <c r="L189" i="29"/>
  <c r="L190" i="29"/>
  <c r="L191" i="29"/>
  <c r="L192" i="29"/>
  <c r="L193" i="29"/>
  <c r="L194" i="29"/>
  <c r="L195" i="29"/>
  <c r="L196" i="29"/>
  <c r="L197" i="29"/>
  <c r="L198" i="29"/>
  <c r="L199" i="29"/>
  <c r="L200" i="29"/>
  <c r="L201" i="29"/>
  <c r="L202" i="29"/>
  <c r="L203" i="29"/>
  <c r="L204" i="29"/>
  <c r="L205" i="29"/>
  <c r="L206" i="29"/>
  <c r="L207"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L243" i="29"/>
  <c r="L244" i="29"/>
  <c r="L245" i="29"/>
  <c r="L246" i="29"/>
  <c r="L247" i="29"/>
  <c r="L248" i="29"/>
  <c r="L249" i="29"/>
  <c r="L250" i="29"/>
  <c r="L251" i="29"/>
  <c r="L252" i="29"/>
  <c r="L253" i="29"/>
  <c r="L254" i="29"/>
  <c r="L255" i="29"/>
  <c r="L256" i="29"/>
  <c r="L257" i="29"/>
  <c r="L258" i="29"/>
  <c r="L259" i="29"/>
  <c r="L260" i="29"/>
  <c r="L261" i="29"/>
  <c r="L262" i="29"/>
  <c r="L263" i="29"/>
  <c r="L264" i="29"/>
  <c r="L265" i="29"/>
  <c r="L266" i="29"/>
  <c r="L267" i="29"/>
  <c r="L268" i="29"/>
  <c r="L269" i="29"/>
  <c r="L270" i="29"/>
  <c r="L271" i="29"/>
  <c r="L272" i="29"/>
  <c r="L273" i="29"/>
  <c r="L274" i="29"/>
  <c r="L275" i="29"/>
  <c r="L276" i="29"/>
  <c r="L277" i="29"/>
  <c r="L278" i="29"/>
  <c r="L279" i="29"/>
  <c r="L280" i="29"/>
  <c r="L281" i="29"/>
  <c r="L282" i="29"/>
  <c r="L283" i="29"/>
  <c r="L284" i="29"/>
  <c r="L285" i="29"/>
  <c r="L286" i="29"/>
  <c r="L287" i="29"/>
  <c r="L288" i="29"/>
  <c r="L289" i="29"/>
  <c r="L290" i="29"/>
  <c r="L291" i="29"/>
  <c r="L292" i="29"/>
  <c r="L293" i="29"/>
  <c r="L294" i="29"/>
  <c r="L295" i="29"/>
  <c r="L296" i="29"/>
  <c r="L297" i="29"/>
  <c r="L298" i="29"/>
  <c r="L299" i="29"/>
  <c r="L300" i="29"/>
  <c r="L301" i="29"/>
  <c r="L302" i="29"/>
  <c r="L303" i="29"/>
  <c r="L304" i="29"/>
  <c r="L305" i="29"/>
  <c r="L306" i="29"/>
  <c r="L307" i="29"/>
  <c r="L308" i="29"/>
  <c r="L309" i="29"/>
  <c r="L310" i="29"/>
  <c r="L311" i="29"/>
  <c r="L312" i="29"/>
  <c r="L313" i="29"/>
  <c r="L314" i="29"/>
  <c r="L315" i="29"/>
  <c r="L316" i="29"/>
  <c r="L317" i="29"/>
  <c r="L318" i="29"/>
  <c r="L319" i="29"/>
  <c r="L320" i="29"/>
  <c r="L321" i="29"/>
  <c r="L322" i="29"/>
  <c r="L323" i="29"/>
  <c r="L324" i="29"/>
  <c r="L325" i="29"/>
  <c r="L326" i="29"/>
  <c r="L327" i="29"/>
  <c r="L328" i="29"/>
  <c r="L329" i="29"/>
  <c r="L330" i="29"/>
  <c r="L331" i="29"/>
  <c r="L332" i="29"/>
  <c r="L333" i="29"/>
  <c r="L334" i="29"/>
  <c r="L335" i="29"/>
  <c r="L336" i="29"/>
  <c r="L337" i="29"/>
  <c r="L338" i="29"/>
  <c r="L339" i="29"/>
  <c r="L340" i="29"/>
  <c r="L341" i="29"/>
  <c r="L342" i="29"/>
  <c r="L343" i="29"/>
  <c r="L344" i="29"/>
  <c r="L345" i="29"/>
  <c r="L346" i="29"/>
  <c r="L347" i="29"/>
  <c r="L348" i="29"/>
  <c r="L349" i="29"/>
  <c r="L350" i="29"/>
  <c r="L351" i="29"/>
  <c r="L352" i="29"/>
  <c r="L353" i="29"/>
  <c r="L354" i="29"/>
  <c r="L355" i="29"/>
  <c r="L356" i="29"/>
  <c r="L357" i="29"/>
  <c r="L358" i="29"/>
  <c r="L359" i="29"/>
  <c r="L360" i="29"/>
  <c r="L361" i="29"/>
  <c r="L362" i="29"/>
  <c r="L363" i="29"/>
  <c r="L364" i="29"/>
  <c r="L365" i="29"/>
  <c r="L366" i="29"/>
  <c r="L367" i="29"/>
  <c r="L368" i="29"/>
  <c r="L369" i="29"/>
  <c r="L370" i="29"/>
  <c r="L371" i="29"/>
  <c r="L372" i="29"/>
  <c r="L373" i="29"/>
  <c r="L374" i="29"/>
  <c r="L375" i="29"/>
  <c r="L376" i="29"/>
  <c r="L377" i="29"/>
  <c r="L378" i="29"/>
  <c r="L379" i="29"/>
  <c r="L380" i="29"/>
  <c r="L381" i="29"/>
  <c r="L382" i="29"/>
  <c r="L383" i="29"/>
  <c r="L384" i="29"/>
  <c r="L385" i="29"/>
  <c r="L386" i="29"/>
  <c r="L387" i="29"/>
  <c r="L388" i="29"/>
  <c r="L389" i="29"/>
  <c r="L390" i="29"/>
  <c r="L391" i="29"/>
  <c r="L392" i="29"/>
  <c r="L393" i="29"/>
  <c r="L394" i="29"/>
  <c r="L395" i="29"/>
  <c r="L396" i="29"/>
  <c r="L397" i="29"/>
  <c r="L398" i="29"/>
  <c r="L399" i="29"/>
  <c r="L400" i="29"/>
  <c r="L401" i="29"/>
  <c r="L402" i="29"/>
  <c r="L403" i="29"/>
  <c r="L404" i="29"/>
  <c r="L405" i="29"/>
  <c r="L406" i="29"/>
  <c r="L407" i="29"/>
  <c r="L408" i="29"/>
  <c r="L409" i="29"/>
  <c r="L410" i="29"/>
  <c r="L411" i="29"/>
  <c r="L412" i="29"/>
  <c r="L413" i="29"/>
  <c r="L414" i="29"/>
  <c r="L415" i="29"/>
  <c r="L416" i="29"/>
  <c r="L417" i="29"/>
  <c r="L418" i="29"/>
  <c r="L419" i="29"/>
  <c r="L420" i="29"/>
  <c r="L421" i="29"/>
  <c r="L422" i="29"/>
  <c r="L423" i="29"/>
  <c r="L424" i="29"/>
  <c r="L425" i="29"/>
  <c r="L426" i="29"/>
  <c r="L427" i="29"/>
  <c r="L428" i="29"/>
  <c r="L429" i="29"/>
  <c r="L430" i="29"/>
  <c r="L431" i="29"/>
  <c r="L432" i="29"/>
  <c r="L433" i="29"/>
  <c r="L434" i="29"/>
  <c r="L435" i="29"/>
  <c r="L436" i="29"/>
  <c r="L437" i="29"/>
  <c r="L438" i="29"/>
  <c r="L439" i="29"/>
  <c r="L440" i="29"/>
  <c r="L441" i="29"/>
  <c r="L442" i="29"/>
  <c r="L443" i="29"/>
  <c r="L444" i="29"/>
  <c r="L445" i="29"/>
  <c r="L446" i="29"/>
  <c r="L447" i="29"/>
  <c r="L448" i="29"/>
  <c r="L449" i="29"/>
  <c r="L450" i="29"/>
  <c r="L451" i="29"/>
  <c r="L452" i="29"/>
  <c r="L453" i="29"/>
  <c r="L454" i="29"/>
  <c r="L455" i="29"/>
  <c r="L456" i="29"/>
  <c r="L457" i="29"/>
  <c r="L458" i="29"/>
  <c r="L459" i="29"/>
  <c r="L460" i="29"/>
  <c r="L461" i="29"/>
  <c r="L462" i="29"/>
  <c r="L463" i="29"/>
  <c r="L464" i="29"/>
  <c r="L465" i="29"/>
  <c r="L466" i="29"/>
  <c r="L467" i="29"/>
  <c r="L468" i="29"/>
  <c r="L469" i="29"/>
  <c r="L470" i="29"/>
  <c r="L471" i="29"/>
  <c r="L472" i="29"/>
  <c r="L473" i="29"/>
  <c r="L474" i="29"/>
  <c r="L475" i="29"/>
  <c r="L476" i="29"/>
  <c r="L477" i="29"/>
  <c r="L478" i="29"/>
  <c r="L479" i="29"/>
  <c r="L480" i="29"/>
  <c r="L481" i="29"/>
  <c r="L482" i="29"/>
  <c r="L483" i="29"/>
  <c r="L484" i="29"/>
  <c r="L485" i="29"/>
  <c r="L486" i="29"/>
  <c r="L487" i="29"/>
  <c r="L488" i="29"/>
  <c r="L489" i="29"/>
  <c r="L490" i="29"/>
  <c r="L491" i="29"/>
  <c r="L492" i="29"/>
  <c r="L493" i="29"/>
  <c r="L494" i="29"/>
  <c r="L495" i="29"/>
  <c r="L496" i="29"/>
  <c r="L497" i="29"/>
  <c r="L498" i="29"/>
  <c r="L499" i="29"/>
  <c r="L500" i="29"/>
  <c r="L501" i="29"/>
  <c r="L502" i="29"/>
  <c r="L503" i="29"/>
  <c r="L504" i="29"/>
  <c r="L505" i="29"/>
  <c r="L506" i="29"/>
  <c r="L507" i="29"/>
  <c r="L508" i="29"/>
  <c r="L509" i="29"/>
  <c r="L510" i="29"/>
  <c r="L511" i="29"/>
  <c r="L512" i="29"/>
  <c r="L513" i="29"/>
  <c r="L514" i="29"/>
  <c r="L515" i="29"/>
  <c r="L516" i="29"/>
  <c r="L517" i="29"/>
  <c r="L518" i="29"/>
  <c r="L519" i="29"/>
  <c r="L520" i="29"/>
  <c r="L521" i="29"/>
  <c r="L522" i="29"/>
  <c r="L523" i="29"/>
  <c r="L524" i="29"/>
  <c r="L525" i="29"/>
  <c r="L526" i="29"/>
  <c r="L527" i="29"/>
  <c r="L528" i="29"/>
  <c r="L529" i="29"/>
  <c r="L530" i="29"/>
  <c r="L531" i="29"/>
  <c r="L532" i="29"/>
  <c r="L533" i="29"/>
  <c r="L534" i="29"/>
  <c r="L535" i="29"/>
  <c r="L536" i="29"/>
  <c r="L537" i="29"/>
  <c r="L538" i="29"/>
  <c r="L539" i="29"/>
  <c r="L540" i="29"/>
  <c r="L541" i="29"/>
  <c r="L542" i="29"/>
  <c r="L543" i="29"/>
  <c r="L544" i="29"/>
  <c r="L545" i="29"/>
  <c r="L546" i="29"/>
  <c r="L547" i="29"/>
  <c r="L548" i="29"/>
  <c r="L549" i="29"/>
  <c r="L550" i="29"/>
  <c r="L551" i="29"/>
  <c r="L552" i="29"/>
  <c r="L553" i="29"/>
  <c r="L554" i="29"/>
  <c r="L555" i="29"/>
  <c r="L556" i="29"/>
  <c r="L557" i="29"/>
  <c r="L558" i="29"/>
  <c r="L559" i="29"/>
  <c r="L560" i="29"/>
  <c r="L561" i="29"/>
  <c r="L562" i="29"/>
  <c r="L563" i="29"/>
  <c r="L564" i="29"/>
  <c r="L565" i="29"/>
  <c r="L566" i="29"/>
  <c r="L567" i="29"/>
  <c r="L568" i="29"/>
  <c r="L569" i="29"/>
  <c r="L570" i="29"/>
  <c r="L571" i="29"/>
  <c r="L572" i="29"/>
  <c r="L573" i="29"/>
  <c r="L574" i="29"/>
  <c r="L575" i="29"/>
  <c r="L576" i="29"/>
  <c r="L577" i="29"/>
  <c r="L578" i="29"/>
  <c r="L579" i="29"/>
  <c r="L580" i="29"/>
  <c r="L581" i="29"/>
  <c r="L582" i="29"/>
  <c r="L583" i="29"/>
  <c r="L584" i="29"/>
  <c r="L585" i="29"/>
  <c r="L586" i="29"/>
  <c r="L587" i="29"/>
  <c r="L588" i="29"/>
  <c r="L589" i="29"/>
  <c r="L590" i="29"/>
  <c r="L591" i="29"/>
  <c r="L592" i="29"/>
  <c r="L593" i="29"/>
  <c r="L594" i="29"/>
  <c r="L595" i="29"/>
  <c r="L596" i="29"/>
  <c r="L597" i="29"/>
  <c r="L598" i="29"/>
  <c r="L599" i="29"/>
  <c r="L600" i="29"/>
  <c r="L601" i="29"/>
  <c r="L602" i="29"/>
  <c r="L603" i="29"/>
  <c r="L604" i="29"/>
  <c r="L605" i="29"/>
  <c r="L606" i="29"/>
  <c r="L607" i="29"/>
  <c r="L608" i="29"/>
  <c r="L609" i="29"/>
  <c r="L610" i="29"/>
  <c r="L611" i="29"/>
  <c r="L612" i="29"/>
  <c r="L613" i="29"/>
  <c r="L614" i="29"/>
  <c r="L615" i="29"/>
  <c r="L616" i="29"/>
  <c r="L617" i="29"/>
  <c r="L618" i="29"/>
  <c r="L619" i="29"/>
  <c r="L620" i="29"/>
  <c r="L621" i="29"/>
  <c r="L622" i="29"/>
  <c r="L623" i="29"/>
  <c r="L624" i="29"/>
  <c r="L625" i="29"/>
  <c r="L626" i="29"/>
  <c r="L627" i="29"/>
  <c r="L628" i="29"/>
  <c r="L629" i="29"/>
  <c r="L630" i="29"/>
  <c r="L631" i="29"/>
  <c r="L632" i="29"/>
  <c r="L633" i="29"/>
  <c r="L634" i="29"/>
  <c r="L635" i="29"/>
  <c r="L636" i="29"/>
  <c r="L637" i="29"/>
  <c r="L638" i="29"/>
  <c r="L639" i="29"/>
  <c r="L640" i="29"/>
  <c r="L641" i="29"/>
  <c r="L642" i="29"/>
  <c r="L643" i="29"/>
  <c r="L644" i="29"/>
  <c r="L645" i="29"/>
  <c r="L646" i="29"/>
  <c r="L647" i="29"/>
  <c r="L648" i="29"/>
  <c r="L649" i="29"/>
  <c r="L650" i="29"/>
  <c r="L651" i="29"/>
  <c r="L652" i="29"/>
  <c r="L653" i="29"/>
  <c r="L654" i="29"/>
  <c r="L655" i="29"/>
  <c r="L656" i="29"/>
  <c r="L657" i="29"/>
  <c r="L658" i="29"/>
  <c r="L659" i="29"/>
  <c r="L660" i="29"/>
  <c r="L661" i="29"/>
  <c r="L662" i="29"/>
  <c r="L663" i="29"/>
  <c r="L664" i="29"/>
  <c r="L665" i="29"/>
  <c r="L666" i="29"/>
  <c r="L667" i="29"/>
  <c r="L668" i="29"/>
  <c r="L669" i="29"/>
  <c r="L670" i="29"/>
  <c r="L671" i="29"/>
  <c r="L672" i="29"/>
  <c r="L673" i="29"/>
  <c r="L674" i="29"/>
  <c r="L675" i="29"/>
  <c r="L676" i="29"/>
  <c r="L677" i="29"/>
  <c r="L678" i="29"/>
  <c r="L679" i="29"/>
  <c r="L680" i="29"/>
  <c r="L681" i="29"/>
  <c r="L682" i="29"/>
  <c r="L683" i="29"/>
  <c r="L684" i="29"/>
  <c r="L685" i="29"/>
  <c r="L686" i="29"/>
  <c r="L687" i="29"/>
  <c r="L688" i="29"/>
  <c r="L689" i="29"/>
  <c r="L690" i="29"/>
  <c r="L691" i="29"/>
  <c r="L692" i="29"/>
  <c r="L693" i="29"/>
  <c r="L694" i="29"/>
  <c r="L695" i="29"/>
  <c r="L696" i="29"/>
  <c r="L697" i="29"/>
  <c r="L698" i="29"/>
  <c r="L699" i="29"/>
  <c r="L700" i="29"/>
  <c r="L701" i="29"/>
  <c r="L702" i="29"/>
  <c r="L703" i="29"/>
  <c r="L704" i="29"/>
  <c r="L705" i="29"/>
  <c r="L706" i="29"/>
  <c r="L707" i="29"/>
  <c r="L708" i="29"/>
  <c r="L709" i="29"/>
  <c r="L710" i="29"/>
  <c r="L711" i="29"/>
  <c r="L712" i="29"/>
  <c r="L713" i="29"/>
  <c r="L714" i="29"/>
  <c r="L715" i="29"/>
  <c r="L716" i="29"/>
  <c r="L717" i="29"/>
  <c r="L718" i="29"/>
  <c r="L719" i="29"/>
  <c r="L720" i="29"/>
  <c r="L721" i="29"/>
  <c r="L722" i="29"/>
  <c r="L723" i="29"/>
  <c r="L724" i="29"/>
  <c r="L725" i="29"/>
  <c r="L726" i="29"/>
  <c r="L727" i="29"/>
  <c r="L728" i="29"/>
  <c r="L729" i="29"/>
  <c r="L730" i="29"/>
  <c r="L731" i="29"/>
  <c r="L732" i="29"/>
  <c r="L733" i="29"/>
  <c r="L734" i="29"/>
  <c r="L735" i="29"/>
  <c r="L736" i="29"/>
  <c r="L737" i="29"/>
  <c r="L738" i="29"/>
  <c r="L739" i="29"/>
  <c r="L740" i="29"/>
  <c r="L741" i="29"/>
  <c r="L742" i="29"/>
  <c r="L743" i="29"/>
  <c r="L744" i="29"/>
  <c r="L745" i="29"/>
  <c r="L746" i="29"/>
  <c r="L747" i="29"/>
  <c r="L748" i="29"/>
  <c r="L749" i="29"/>
  <c r="L750" i="29"/>
  <c r="L751" i="29"/>
  <c r="L752" i="29"/>
  <c r="L753" i="29"/>
  <c r="L754" i="29"/>
  <c r="L755" i="29"/>
  <c r="L756" i="29"/>
  <c r="L757" i="29"/>
  <c r="L758" i="29"/>
  <c r="L759" i="29"/>
  <c r="L760" i="29"/>
  <c r="L761" i="29"/>
  <c r="L762" i="29"/>
  <c r="L763" i="29"/>
  <c r="L764" i="29"/>
  <c r="L765" i="29"/>
  <c r="L766" i="29"/>
  <c r="L767" i="29"/>
  <c r="L768" i="29"/>
  <c r="L769" i="29"/>
  <c r="L770" i="29"/>
  <c r="L771" i="29"/>
  <c r="L772" i="29"/>
  <c r="L773" i="29"/>
  <c r="L774" i="29"/>
  <c r="L775" i="29"/>
  <c r="L776" i="29"/>
  <c r="L777" i="29"/>
  <c r="L778" i="29"/>
  <c r="L779" i="29"/>
  <c r="L780" i="29"/>
  <c r="L781" i="29"/>
  <c r="L782" i="29"/>
  <c r="L783" i="29"/>
  <c r="L784" i="29"/>
  <c r="L785" i="29"/>
  <c r="L786" i="29"/>
  <c r="L787" i="29"/>
  <c r="L788" i="29"/>
  <c r="L789" i="29"/>
  <c r="L790" i="29"/>
  <c r="L791" i="29"/>
  <c r="L792" i="29"/>
  <c r="L793" i="29"/>
  <c r="L794" i="29"/>
  <c r="L795" i="29"/>
  <c r="L796" i="29"/>
  <c r="L797" i="29"/>
  <c r="L798" i="29"/>
  <c r="L799" i="29"/>
  <c r="L800" i="29"/>
  <c r="L801" i="29"/>
  <c r="L802" i="29"/>
  <c r="L803" i="29"/>
  <c r="L804" i="29"/>
  <c r="L805" i="29"/>
  <c r="L806" i="29"/>
  <c r="L807" i="29"/>
  <c r="L808" i="29"/>
  <c r="L809" i="29"/>
  <c r="L810" i="29"/>
  <c r="L811" i="29"/>
  <c r="L812" i="29"/>
  <c r="L813" i="29"/>
  <c r="L814" i="29"/>
  <c r="L815" i="29"/>
  <c r="L816" i="29"/>
  <c r="L817" i="29"/>
  <c r="L818" i="29"/>
  <c r="L819" i="29"/>
  <c r="L820" i="29"/>
  <c r="L821" i="29"/>
  <c r="L822" i="29"/>
  <c r="L823" i="29"/>
  <c r="L824" i="29"/>
  <c r="L825" i="29"/>
  <c r="L826" i="29"/>
  <c r="L827" i="29"/>
  <c r="L828" i="29"/>
  <c r="L829" i="29"/>
  <c r="L830" i="29"/>
  <c r="L831" i="29"/>
  <c r="L832" i="29"/>
  <c r="L833" i="29"/>
  <c r="L834" i="29"/>
  <c r="L835" i="29"/>
  <c r="L836" i="29"/>
  <c r="L837" i="29"/>
  <c r="L838" i="29"/>
  <c r="L839" i="29"/>
  <c r="L840" i="29"/>
  <c r="L841" i="29"/>
  <c r="L842" i="29"/>
  <c r="L843" i="29"/>
  <c r="L844" i="29"/>
  <c r="L845" i="29"/>
  <c r="L846" i="29"/>
  <c r="L847" i="29"/>
  <c r="L848" i="29"/>
  <c r="L849" i="29"/>
  <c r="L850" i="29"/>
  <c r="L851" i="29"/>
  <c r="L852" i="29"/>
  <c r="L853" i="29"/>
  <c r="L854" i="29"/>
  <c r="L855" i="29"/>
  <c r="L856" i="29"/>
  <c r="L857" i="29"/>
  <c r="L858" i="29"/>
  <c r="L859" i="29"/>
  <c r="L860" i="29"/>
  <c r="L861" i="29"/>
  <c r="L862" i="29"/>
  <c r="L863" i="29"/>
  <c r="L864" i="29"/>
  <c r="L865" i="29"/>
  <c r="L866" i="29"/>
  <c r="L867" i="29"/>
  <c r="L868" i="29"/>
  <c r="L869" i="29"/>
  <c r="L870" i="29"/>
  <c r="L871" i="29"/>
  <c r="L872" i="29"/>
  <c r="L873" i="29"/>
  <c r="L874" i="29"/>
  <c r="L875" i="29"/>
  <c r="L876" i="29"/>
  <c r="L877" i="29"/>
  <c r="L878" i="29"/>
  <c r="L879" i="29"/>
  <c r="L880" i="29"/>
  <c r="L881" i="29"/>
  <c r="L882" i="29"/>
  <c r="L883" i="29"/>
  <c r="L884" i="29"/>
  <c r="L885" i="29"/>
  <c r="L886" i="29"/>
  <c r="L887" i="29"/>
  <c r="L888" i="29"/>
  <c r="L889" i="29"/>
  <c r="L890" i="29"/>
  <c r="L891" i="29"/>
  <c r="L892" i="29"/>
  <c r="L893" i="29"/>
  <c r="L894" i="29"/>
  <c r="L895" i="29"/>
  <c r="L896" i="29"/>
  <c r="L897" i="29"/>
  <c r="L898" i="29"/>
  <c r="L899" i="29"/>
  <c r="L900" i="29"/>
  <c r="L901" i="29"/>
  <c r="L902" i="29"/>
  <c r="L903" i="29"/>
  <c r="L904" i="29"/>
  <c r="L905" i="29"/>
  <c r="L906" i="29"/>
  <c r="L907" i="29"/>
  <c r="L908" i="29"/>
  <c r="L909" i="29"/>
  <c r="L910" i="29"/>
  <c r="L911" i="29"/>
  <c r="L912" i="29"/>
  <c r="L913" i="29"/>
  <c r="L914" i="29"/>
  <c r="L915" i="29"/>
  <c r="L916" i="29"/>
  <c r="L917" i="29"/>
  <c r="L918" i="29"/>
  <c r="L919" i="29"/>
  <c r="L920" i="29"/>
  <c r="L921" i="29"/>
  <c r="L922" i="29"/>
  <c r="L923" i="29"/>
  <c r="L924" i="29"/>
  <c r="L925" i="29"/>
  <c r="L926" i="29"/>
  <c r="L927" i="29"/>
  <c r="L928" i="29"/>
  <c r="L929" i="29"/>
  <c r="L930" i="29"/>
  <c r="L931" i="29"/>
  <c r="L932" i="29"/>
  <c r="L933" i="29"/>
  <c r="L934" i="29"/>
  <c r="L935" i="29"/>
  <c r="L936" i="29"/>
  <c r="L937" i="29"/>
  <c r="L938" i="29"/>
  <c r="L939" i="29"/>
  <c r="L940" i="29"/>
  <c r="L941" i="29"/>
  <c r="L942" i="29"/>
  <c r="L943" i="29"/>
  <c r="L944" i="29"/>
  <c r="L945" i="29"/>
  <c r="L946" i="29"/>
  <c r="L947" i="29"/>
  <c r="L948" i="29"/>
  <c r="L949" i="29"/>
  <c r="L950" i="29"/>
  <c r="L951" i="29"/>
  <c r="L952" i="29"/>
  <c r="L953" i="29"/>
  <c r="L954" i="29"/>
  <c r="L955" i="29"/>
  <c r="L956" i="29"/>
  <c r="L957" i="29"/>
  <c r="L958" i="29"/>
  <c r="L959" i="29"/>
  <c r="L960" i="29"/>
  <c r="L961" i="29"/>
  <c r="L962" i="29"/>
  <c r="L963" i="29"/>
  <c r="L964" i="29"/>
  <c r="L965" i="29"/>
  <c r="L966" i="29"/>
  <c r="L967" i="29"/>
  <c r="L968" i="29"/>
  <c r="L969" i="29"/>
  <c r="L970" i="29"/>
  <c r="L971" i="29"/>
  <c r="L972" i="29"/>
  <c r="L973" i="29"/>
  <c r="L974" i="29"/>
  <c r="L975" i="29"/>
  <c r="L976" i="29"/>
  <c r="L977" i="29"/>
  <c r="L978" i="29"/>
  <c r="L979" i="29"/>
  <c r="L980" i="29"/>
  <c r="L981" i="29"/>
  <c r="L982" i="29"/>
  <c r="L983" i="29"/>
  <c r="L984" i="29"/>
  <c r="L985" i="29"/>
  <c r="L986" i="29"/>
  <c r="L987" i="29"/>
  <c r="L988" i="29"/>
  <c r="L989" i="29"/>
  <c r="L990" i="29"/>
  <c r="L991" i="29"/>
  <c r="L992" i="29"/>
  <c r="L993" i="29"/>
  <c r="L994" i="29"/>
  <c r="L995" i="29"/>
  <c r="L996" i="29"/>
  <c r="L997" i="29"/>
  <c r="L998" i="29"/>
  <c r="L999" i="29"/>
  <c r="L1000" i="29"/>
  <c r="L1001" i="29"/>
  <c r="L1002" i="29"/>
  <c r="L1003" i="29"/>
  <c r="L1004" i="29"/>
  <c r="L1005" i="29"/>
  <c r="L1006" i="29"/>
  <c r="L1007" i="29"/>
  <c r="L1008" i="29"/>
  <c r="L1009" i="29"/>
  <c r="L1010" i="29"/>
  <c r="L1011" i="29"/>
  <c r="L1012" i="29"/>
  <c r="L1013" i="29"/>
  <c r="L1014" i="29"/>
  <c r="L1015" i="29"/>
  <c r="L1016" i="29"/>
  <c r="L1017" i="29"/>
  <c r="L1018" i="29"/>
  <c r="L1019" i="29"/>
  <c r="L1020" i="29"/>
  <c r="L1021" i="29"/>
  <c r="L1022" i="29"/>
  <c r="L1023" i="29"/>
  <c r="L1024" i="29"/>
  <c r="L1025" i="29"/>
  <c r="L1026" i="29"/>
  <c r="L1027" i="29"/>
  <c r="L1028" i="29"/>
  <c r="L1029" i="29"/>
  <c r="L1030" i="29"/>
  <c r="L1031" i="29"/>
  <c r="L1032" i="29"/>
  <c r="L1033" i="29"/>
  <c r="L1034" i="29"/>
  <c r="L1035" i="29"/>
  <c r="L1036" i="29"/>
  <c r="L1037" i="29"/>
  <c r="L1038" i="29"/>
  <c r="L1039" i="29"/>
  <c r="L1040" i="29"/>
  <c r="L1041" i="29"/>
  <c r="L1042" i="29"/>
  <c r="L1043" i="29"/>
  <c r="L1044" i="29"/>
  <c r="L1045" i="29"/>
  <c r="L1046" i="29"/>
  <c r="L1047" i="29"/>
  <c r="L1048" i="29"/>
  <c r="L1049" i="29"/>
  <c r="L1050" i="29"/>
  <c r="L1051" i="29"/>
  <c r="L1052" i="29"/>
  <c r="L1053" i="29"/>
  <c r="L1054" i="29"/>
  <c r="L1055" i="29"/>
  <c r="L1056" i="29"/>
  <c r="L1057" i="29"/>
  <c r="L1058" i="29"/>
  <c r="L1059" i="29"/>
  <c r="L1060" i="29"/>
  <c r="L1061" i="29"/>
  <c r="L1062" i="29"/>
  <c r="L1063" i="29"/>
  <c r="L1064" i="29"/>
  <c r="L1065" i="29"/>
  <c r="L1066" i="29"/>
  <c r="L1067" i="29"/>
  <c r="L1068" i="29"/>
  <c r="L1069" i="29"/>
  <c r="L1070" i="29"/>
  <c r="L1071" i="29"/>
  <c r="L1072" i="29"/>
  <c r="L1073" i="29"/>
  <c r="L1074" i="29"/>
  <c r="L1075" i="29"/>
  <c r="L1076" i="29"/>
  <c r="L1077" i="29"/>
  <c r="L1078" i="29"/>
  <c r="L1079" i="29"/>
  <c r="L1080" i="29"/>
  <c r="L1081" i="29"/>
  <c r="L1082" i="29"/>
  <c r="L1083" i="29"/>
  <c r="L1084" i="29"/>
  <c r="L1085" i="29"/>
  <c r="L1086" i="29"/>
  <c r="L1087" i="29"/>
  <c r="L1088" i="29"/>
  <c r="L1089" i="29"/>
  <c r="L1090" i="29"/>
  <c r="L1091" i="29"/>
  <c r="L1092" i="29"/>
  <c r="L1093" i="29"/>
  <c r="L1094" i="29"/>
  <c r="L1095" i="29"/>
  <c r="L1096" i="29"/>
  <c r="L1097" i="29"/>
  <c r="L1098" i="29"/>
  <c r="L1099" i="29"/>
  <c r="L1100" i="29"/>
  <c r="L1101" i="29"/>
  <c r="L1102" i="29"/>
  <c r="L1103" i="29"/>
  <c r="L1104" i="29"/>
  <c r="L1105" i="29"/>
  <c r="L1106" i="29"/>
  <c r="L1107" i="29"/>
  <c r="L1108" i="29"/>
  <c r="L1109" i="29"/>
  <c r="L1110" i="29"/>
  <c r="L1111" i="29"/>
  <c r="L1112" i="29"/>
  <c r="L1113" i="29"/>
  <c r="L1114" i="29"/>
  <c r="L1115" i="29"/>
  <c r="L1116" i="29"/>
  <c r="L1117" i="29"/>
  <c r="L1118" i="29"/>
  <c r="L1119" i="29"/>
  <c r="L1120" i="29"/>
  <c r="L1121" i="29"/>
  <c r="L1122" i="29"/>
  <c r="L1123" i="29"/>
  <c r="L1124" i="29"/>
  <c r="L1125" i="29"/>
  <c r="L1126" i="29"/>
  <c r="L1127" i="29"/>
  <c r="L1128" i="29"/>
  <c r="L1129" i="29"/>
  <c r="L1130" i="29"/>
  <c r="L1131" i="29"/>
  <c r="L1132" i="29"/>
  <c r="L1133" i="29"/>
  <c r="L1134" i="29"/>
  <c r="L1135" i="29"/>
  <c r="L1136" i="29"/>
  <c r="L1137" i="29"/>
  <c r="L1138" i="29"/>
  <c r="L1139" i="29"/>
  <c r="L1140" i="29"/>
  <c r="L1141" i="29"/>
  <c r="L1142" i="29"/>
  <c r="L1143" i="29"/>
  <c r="L1144" i="29"/>
  <c r="L1145" i="29"/>
  <c r="L1146" i="29"/>
  <c r="L1147" i="29"/>
  <c r="L1148" i="29"/>
  <c r="L1149" i="29"/>
  <c r="L1150" i="29"/>
  <c r="L1151" i="29"/>
  <c r="L1152" i="29"/>
  <c r="L1153" i="29"/>
  <c r="L1154" i="29"/>
  <c r="L1155" i="29"/>
  <c r="L1156" i="29"/>
  <c r="L1157" i="29"/>
  <c r="L1158" i="29"/>
  <c r="L1159" i="29"/>
  <c r="L1160" i="29"/>
  <c r="L1161" i="29"/>
  <c r="L1162" i="29"/>
  <c r="L1163" i="29"/>
  <c r="L1164" i="29"/>
  <c r="L1165" i="29"/>
  <c r="L1166" i="29"/>
  <c r="L1167" i="29"/>
  <c r="L1168" i="29"/>
  <c r="L1169" i="29"/>
  <c r="L1170" i="29"/>
  <c r="L1171" i="29"/>
  <c r="L1172" i="29"/>
  <c r="L1173" i="29"/>
  <c r="L1174" i="29"/>
  <c r="L1175" i="29"/>
  <c r="L1176" i="29"/>
  <c r="L1177" i="29"/>
  <c r="L1178" i="29"/>
  <c r="L1179" i="29"/>
  <c r="L1180" i="29"/>
  <c r="L1181" i="29"/>
  <c r="L1182" i="29"/>
  <c r="L1183" i="29"/>
  <c r="L1184" i="29"/>
  <c r="L1185" i="29"/>
  <c r="L1186" i="29"/>
  <c r="L1187" i="29"/>
  <c r="L1188" i="29"/>
  <c r="L1189" i="29"/>
  <c r="L1190" i="29"/>
  <c r="L1191" i="29"/>
  <c r="L1192" i="29"/>
  <c r="L1193" i="29"/>
  <c r="L1194" i="29"/>
  <c r="L1195" i="29"/>
  <c r="L1196" i="29"/>
  <c r="L1197" i="29"/>
  <c r="L1198" i="29"/>
  <c r="L1199" i="29"/>
  <c r="L1200" i="29"/>
  <c r="L1201" i="29"/>
  <c r="L1202" i="29"/>
  <c r="L1203" i="29"/>
  <c r="L1204" i="29"/>
  <c r="L1205" i="29"/>
  <c r="L1206" i="29"/>
  <c r="L1207" i="29"/>
  <c r="L1208" i="29"/>
  <c r="L1209" i="29"/>
  <c r="L1210" i="29"/>
  <c r="L1211" i="29"/>
  <c r="L1212" i="29"/>
  <c r="L1213" i="29"/>
  <c r="L1214" i="29"/>
  <c r="L1215" i="29"/>
  <c r="L1216" i="29"/>
  <c r="L1217" i="29"/>
  <c r="L1218" i="29"/>
  <c r="L1219" i="29"/>
  <c r="L1220" i="29"/>
  <c r="L1221" i="29"/>
  <c r="L1222" i="29"/>
  <c r="L1223" i="29"/>
  <c r="L1224" i="29"/>
  <c r="L1225" i="29"/>
  <c r="L1226" i="29"/>
  <c r="L1227" i="29"/>
  <c r="L1228" i="29"/>
  <c r="L1229" i="29"/>
  <c r="L1230" i="29"/>
  <c r="L1231" i="29"/>
  <c r="L1232" i="29"/>
  <c r="L1233" i="29"/>
  <c r="L1234" i="29"/>
  <c r="L1235" i="29"/>
  <c r="L1236" i="29"/>
  <c r="L1237" i="29"/>
  <c r="L1238" i="29"/>
  <c r="L1239" i="29"/>
  <c r="L1240" i="29"/>
  <c r="L1241" i="29"/>
  <c r="L1242" i="29"/>
  <c r="L1243" i="29"/>
  <c r="L1244" i="29"/>
  <c r="L1245" i="29"/>
  <c r="L1246" i="29"/>
  <c r="L1247" i="29"/>
  <c r="L1248" i="29"/>
  <c r="L1249" i="29"/>
  <c r="L1250" i="29"/>
  <c r="L1251" i="29"/>
  <c r="L1252" i="29"/>
  <c r="L1253" i="29"/>
  <c r="L1254" i="29"/>
  <c r="L1255" i="29"/>
  <c r="L1256" i="29"/>
  <c r="L1257" i="29"/>
  <c r="L1258" i="29"/>
  <c r="L1259" i="29"/>
  <c r="L1260" i="29"/>
  <c r="L1261" i="29"/>
  <c r="L1262" i="29"/>
  <c r="L1263" i="29"/>
  <c r="L1264" i="29"/>
  <c r="L1265" i="29"/>
  <c r="L1266" i="29"/>
  <c r="L1267" i="29"/>
  <c r="L1268" i="29"/>
  <c r="L1269" i="29"/>
  <c r="L1270" i="29"/>
  <c r="L1271" i="29"/>
  <c r="L1272" i="29"/>
  <c r="L1273" i="29"/>
  <c r="L1274" i="29"/>
  <c r="L1275" i="29"/>
  <c r="L1276" i="29"/>
  <c r="L1277" i="29"/>
  <c r="L1278" i="29"/>
  <c r="L1279" i="29"/>
  <c r="L1280" i="29"/>
  <c r="L1281" i="29"/>
  <c r="L1282" i="29"/>
  <c r="L1283" i="29"/>
  <c r="L1284" i="29"/>
  <c r="L1285" i="29"/>
  <c r="L1286" i="29"/>
  <c r="L1287" i="29"/>
  <c r="L1288" i="29"/>
  <c r="L1289" i="29"/>
  <c r="L1290" i="29"/>
  <c r="L1291" i="29"/>
  <c r="L1292" i="29"/>
  <c r="L1293" i="29"/>
  <c r="L1294" i="29"/>
  <c r="L1295" i="29"/>
  <c r="L1296" i="29"/>
  <c r="L1297" i="29"/>
  <c r="L1298" i="29"/>
  <c r="L1299" i="29"/>
  <c r="L1300" i="29"/>
  <c r="L1301" i="29"/>
  <c r="L1302" i="29"/>
  <c r="L1303" i="29"/>
  <c r="L1304" i="29"/>
  <c r="L1305" i="29"/>
  <c r="L1306" i="29"/>
  <c r="L1307" i="29"/>
  <c r="L1308" i="29"/>
  <c r="L1309" i="29"/>
  <c r="L1310" i="29"/>
  <c r="L1311" i="29"/>
  <c r="L1312" i="29"/>
  <c r="L1313" i="29"/>
  <c r="L1314" i="29"/>
  <c r="L1315" i="29"/>
  <c r="L1316" i="29"/>
  <c r="L1317" i="29"/>
  <c r="L1318" i="29"/>
  <c r="L1319" i="29"/>
  <c r="L1320" i="29"/>
  <c r="L1321" i="29"/>
  <c r="L1322" i="29"/>
  <c r="L1323" i="29"/>
  <c r="L1324" i="29"/>
  <c r="L1325" i="29"/>
  <c r="L1326" i="29"/>
  <c r="L1327" i="29"/>
  <c r="L1328" i="29"/>
  <c r="L1329" i="29"/>
  <c r="L1330" i="29"/>
  <c r="L1331" i="29"/>
  <c r="L1332" i="29"/>
  <c r="L1333" i="29"/>
  <c r="L1334" i="29"/>
  <c r="L1335" i="29"/>
  <c r="L1336" i="29"/>
  <c r="L1337" i="29"/>
  <c r="L1338" i="29"/>
  <c r="L1339" i="29"/>
  <c r="L1340" i="29"/>
  <c r="L1341" i="29"/>
  <c r="L1342" i="29"/>
  <c r="L1343" i="29"/>
  <c r="L1344" i="29"/>
  <c r="L1345" i="29"/>
  <c r="L1346" i="29"/>
  <c r="L1347" i="29"/>
  <c r="L1348" i="29"/>
  <c r="L1349" i="29"/>
  <c r="L1350" i="29"/>
  <c r="L1351" i="29"/>
  <c r="L1352" i="29"/>
  <c r="L1353" i="29"/>
  <c r="L1354" i="29"/>
  <c r="L1355" i="29"/>
  <c r="L1356" i="29"/>
  <c r="L1357" i="29"/>
  <c r="L1358" i="29"/>
  <c r="L1359" i="29"/>
  <c r="L1360" i="29"/>
  <c r="L1361" i="29"/>
  <c r="L1362" i="29"/>
  <c r="L1363" i="29"/>
  <c r="L1364" i="29"/>
  <c r="L1365" i="29"/>
  <c r="L1366" i="29"/>
  <c r="L1367" i="29"/>
  <c r="L1368" i="29"/>
  <c r="L1369" i="29"/>
  <c r="L1370" i="29"/>
  <c r="L1371" i="29"/>
  <c r="L1372" i="29"/>
  <c r="L1373" i="29"/>
  <c r="L1374" i="29"/>
  <c r="L1375" i="29"/>
  <c r="L1376" i="29"/>
  <c r="L1377" i="29"/>
  <c r="L1378" i="29"/>
  <c r="L1379" i="29"/>
  <c r="L1380" i="29"/>
  <c r="L1381" i="29"/>
  <c r="L1382" i="29"/>
  <c r="L1383" i="29"/>
  <c r="L1384" i="29"/>
  <c r="L1385" i="29"/>
  <c r="L1386" i="29"/>
  <c r="L1387" i="29"/>
  <c r="L1388" i="29"/>
  <c r="L1389" i="29"/>
  <c r="L1390" i="29"/>
  <c r="L1391" i="29"/>
  <c r="L1392" i="29"/>
  <c r="L1393" i="29"/>
  <c r="L1394" i="29"/>
  <c r="L1395" i="29"/>
  <c r="L1396" i="29"/>
  <c r="L1397" i="29"/>
  <c r="L1398" i="29"/>
  <c r="L1399" i="29"/>
  <c r="L1400" i="29"/>
  <c r="L1401" i="29"/>
  <c r="L1402" i="29"/>
  <c r="L1403" i="29"/>
  <c r="L1404" i="29"/>
  <c r="L1405" i="29"/>
  <c r="L1406" i="29"/>
  <c r="L1407" i="29"/>
  <c r="L1408" i="29"/>
  <c r="L1409" i="29"/>
  <c r="L1410" i="29"/>
  <c r="L1411" i="29"/>
  <c r="L1412" i="29"/>
  <c r="L1413" i="29"/>
  <c r="L1414" i="29"/>
  <c r="L1415" i="29"/>
  <c r="L1416" i="29"/>
  <c r="L1417" i="29"/>
  <c r="L1418" i="29"/>
  <c r="L1419" i="29"/>
  <c r="L1420" i="29"/>
  <c r="L1421" i="29"/>
  <c r="L1422" i="29"/>
  <c r="L1423" i="29"/>
  <c r="L1424" i="29"/>
  <c r="L1425" i="29"/>
  <c r="L1426" i="29"/>
  <c r="L1427" i="29"/>
  <c r="L1428" i="29"/>
  <c r="L1429" i="29"/>
  <c r="L1430" i="29"/>
  <c r="L1431" i="29"/>
  <c r="L1432" i="29"/>
  <c r="L1433" i="29"/>
  <c r="L1434" i="29"/>
  <c r="L1435" i="29"/>
  <c r="L1436" i="29"/>
  <c r="L1437" i="29"/>
  <c r="L1438" i="29"/>
  <c r="L1439" i="29"/>
  <c r="L1440" i="29"/>
  <c r="L1441" i="29"/>
  <c r="L1442" i="29"/>
  <c r="L1443" i="29"/>
  <c r="L1444" i="29"/>
  <c r="L1445" i="29"/>
  <c r="L1446" i="29"/>
  <c r="L1447" i="29"/>
  <c r="L1448" i="29"/>
  <c r="L1449" i="29"/>
  <c r="L1450" i="29"/>
  <c r="L1451" i="29"/>
  <c r="L1452" i="29"/>
  <c r="L1453" i="29"/>
  <c r="L1454" i="29"/>
  <c r="L1455" i="29"/>
  <c r="L1456" i="29"/>
  <c r="L1457" i="29"/>
  <c r="L1458" i="29"/>
  <c r="L1459" i="29"/>
  <c r="L1460" i="29"/>
  <c r="L1461" i="29"/>
  <c r="L1462" i="29"/>
  <c r="L1463" i="29"/>
  <c r="L1464" i="29"/>
  <c r="L1465" i="29"/>
  <c r="L1466" i="29"/>
  <c r="L1467" i="29"/>
  <c r="L1468" i="29"/>
  <c r="L1469" i="29"/>
  <c r="L1470" i="29"/>
  <c r="L1471" i="29"/>
  <c r="L1472" i="29"/>
  <c r="L1473" i="29"/>
  <c r="L1474" i="29"/>
  <c r="L1475" i="29"/>
  <c r="L1476" i="29"/>
  <c r="L1477" i="29"/>
  <c r="L1478" i="29"/>
  <c r="L1479" i="29"/>
  <c r="L1480" i="29"/>
  <c r="L1481" i="29"/>
  <c r="L1482" i="29"/>
  <c r="L1483" i="29"/>
  <c r="L1484" i="29"/>
  <c r="L1485" i="29"/>
  <c r="L1486" i="29"/>
  <c r="L1487" i="29"/>
  <c r="L1488" i="29"/>
  <c r="L1489" i="29"/>
  <c r="L1490" i="29"/>
  <c r="L1491" i="29"/>
  <c r="L1492" i="29"/>
  <c r="L1493" i="29"/>
  <c r="L1494" i="29"/>
  <c r="L1495" i="29"/>
  <c r="L1496" i="29"/>
  <c r="L1497" i="29"/>
  <c r="L1498" i="29"/>
  <c r="L1499" i="29"/>
  <c r="L1500" i="29"/>
  <c r="L1501" i="29"/>
  <c r="L1502" i="29"/>
  <c r="L1503" i="29"/>
  <c r="L1504" i="29"/>
  <c r="L1505" i="29"/>
  <c r="L1506" i="29"/>
  <c r="L1507" i="29"/>
  <c r="L1508" i="29"/>
  <c r="L1509" i="29"/>
  <c r="L1510" i="29"/>
  <c r="L1511" i="29"/>
  <c r="L1512" i="29"/>
  <c r="L1513" i="29"/>
  <c r="L1514" i="29"/>
  <c r="L1515" i="29"/>
  <c r="L1516" i="29"/>
  <c r="L1517" i="29"/>
  <c r="L1518" i="29"/>
  <c r="L1519" i="29"/>
  <c r="L1520" i="29"/>
  <c r="L1521" i="29"/>
  <c r="L1522" i="29"/>
  <c r="L1523" i="29"/>
  <c r="L1524" i="29"/>
  <c r="L1525" i="29"/>
  <c r="L1526" i="29"/>
  <c r="L1527" i="29"/>
  <c r="L1528" i="29"/>
  <c r="L1529" i="29"/>
  <c r="L1530" i="29"/>
  <c r="L1531" i="29"/>
  <c r="L1532" i="29"/>
  <c r="L1533" i="29"/>
  <c r="L1534" i="29"/>
  <c r="L1535" i="29"/>
  <c r="L1536" i="29"/>
  <c r="L1537" i="29"/>
  <c r="L1538" i="29"/>
  <c r="L1539" i="29"/>
  <c r="L1540" i="29"/>
  <c r="L1541" i="29"/>
  <c r="L1542" i="29"/>
  <c r="L1543" i="29"/>
  <c r="L1544" i="29"/>
  <c r="L1545" i="29"/>
  <c r="L1546" i="29"/>
  <c r="L1547" i="29"/>
  <c r="L1548" i="29"/>
  <c r="L1549" i="29"/>
  <c r="L1550" i="29"/>
  <c r="L1551" i="29"/>
  <c r="L1552" i="29"/>
  <c r="L1553" i="29"/>
  <c r="L1554" i="29"/>
  <c r="L1555" i="29"/>
  <c r="L1556" i="29"/>
  <c r="L1557" i="29"/>
  <c r="L1558" i="29"/>
  <c r="L1559" i="29"/>
  <c r="L1560" i="29"/>
  <c r="L1561" i="29"/>
  <c r="L1562" i="29"/>
  <c r="L1563" i="29"/>
  <c r="L1564" i="29"/>
  <c r="L1565" i="29"/>
  <c r="L1566" i="29"/>
  <c r="L1567" i="29"/>
  <c r="L1568" i="29"/>
  <c r="L1569" i="29"/>
  <c r="L1570" i="29"/>
  <c r="L1571" i="29"/>
  <c r="L1572" i="29"/>
  <c r="L1573" i="29"/>
  <c r="L1574" i="29"/>
  <c r="L1575" i="29"/>
  <c r="L1576" i="29"/>
  <c r="L1577" i="29"/>
  <c r="L1578" i="29"/>
  <c r="L1579" i="29"/>
  <c r="L1580" i="29"/>
  <c r="L1581" i="29"/>
  <c r="L1582" i="29"/>
  <c r="L1583" i="29"/>
  <c r="L1584" i="29"/>
  <c r="L1585" i="29"/>
  <c r="L1586" i="29"/>
  <c r="L1587" i="29"/>
  <c r="L1588" i="29"/>
  <c r="L1589" i="29"/>
  <c r="L1590" i="29"/>
  <c r="L1591" i="29"/>
  <c r="L1592" i="29"/>
  <c r="L1593" i="29"/>
  <c r="L1594" i="29"/>
  <c r="L1595" i="29"/>
  <c r="L1596" i="29"/>
  <c r="L1597" i="29"/>
  <c r="L1598" i="29"/>
  <c r="L1599" i="29"/>
  <c r="L1600" i="29"/>
  <c r="L1601" i="29"/>
  <c r="L1602" i="29"/>
  <c r="L1603" i="29"/>
  <c r="L1604" i="29"/>
  <c r="L1605" i="29"/>
  <c r="L1606" i="29"/>
  <c r="L1607" i="29"/>
  <c r="L1608" i="29"/>
  <c r="L1609" i="29"/>
  <c r="L1610" i="29"/>
  <c r="L1611" i="29"/>
  <c r="L1612" i="29"/>
  <c r="L1613" i="29"/>
  <c r="L1614" i="29"/>
  <c r="L1615" i="29"/>
  <c r="L1616" i="29"/>
  <c r="L1617" i="29"/>
  <c r="L1618" i="29"/>
  <c r="L1619" i="29"/>
  <c r="L1620" i="29"/>
  <c r="L1621" i="29"/>
  <c r="L1622" i="29"/>
  <c r="L1623" i="29"/>
  <c r="L1624" i="29"/>
  <c r="L1625" i="29"/>
  <c r="L1626" i="29"/>
  <c r="L1627" i="29"/>
  <c r="L1628" i="29"/>
  <c r="L1629" i="29"/>
  <c r="L1630" i="29"/>
  <c r="L1631" i="29"/>
  <c r="L1632" i="29"/>
  <c r="L1633" i="29"/>
  <c r="L1634" i="29"/>
  <c r="L1635" i="29"/>
  <c r="L1636" i="29"/>
  <c r="L1637" i="29"/>
  <c r="L1638" i="29"/>
  <c r="L1639" i="29"/>
  <c r="L1640" i="29"/>
  <c r="L1641" i="29"/>
  <c r="L1642" i="29"/>
  <c r="L1643" i="29"/>
  <c r="L1644" i="29"/>
  <c r="L1645" i="29"/>
  <c r="L1646" i="29"/>
  <c r="L1647" i="29"/>
  <c r="L1648" i="29"/>
  <c r="L1649" i="29"/>
  <c r="L1650" i="29"/>
  <c r="L1651" i="29"/>
  <c r="L1652" i="29"/>
  <c r="L1653" i="29"/>
  <c r="L1654" i="29"/>
  <c r="L1655" i="29"/>
  <c r="L1656" i="29"/>
  <c r="L1657" i="29"/>
  <c r="L1658" i="29"/>
  <c r="L1659" i="29"/>
  <c r="L1660" i="29"/>
  <c r="L1661" i="29"/>
  <c r="L1662" i="29"/>
  <c r="L1663" i="29"/>
  <c r="L1664" i="29"/>
  <c r="L1665" i="29"/>
  <c r="L1666" i="29"/>
  <c r="L1667" i="29"/>
  <c r="L1668" i="29"/>
  <c r="L1669" i="29"/>
  <c r="L1670" i="29"/>
  <c r="L1671" i="29"/>
  <c r="L1672" i="29"/>
  <c r="L1673" i="29"/>
  <c r="L1674" i="29"/>
  <c r="L1675" i="29"/>
  <c r="L1676" i="29"/>
  <c r="L1677" i="29"/>
  <c r="L1678" i="29"/>
  <c r="L1679" i="29"/>
  <c r="L1680" i="29"/>
  <c r="L1681" i="29"/>
  <c r="L1682" i="29"/>
  <c r="L1683" i="29"/>
  <c r="L1684" i="29"/>
  <c r="L1685" i="29"/>
  <c r="L1686" i="29"/>
  <c r="L1687" i="29"/>
  <c r="L1688" i="29"/>
  <c r="L1689" i="29"/>
  <c r="L1690" i="29"/>
  <c r="L1691" i="29"/>
  <c r="L1692" i="29"/>
  <c r="L1693" i="29"/>
  <c r="L1694" i="29"/>
  <c r="L1695" i="29"/>
  <c r="L1696" i="29"/>
  <c r="L1697" i="29"/>
  <c r="L1698" i="29"/>
  <c r="L1699" i="29"/>
  <c r="L1700" i="29"/>
  <c r="L1701" i="29"/>
  <c r="L1702" i="29"/>
  <c r="L1703" i="29"/>
  <c r="L1704" i="29"/>
  <c r="L1705" i="29"/>
  <c r="L1706" i="29"/>
  <c r="L1707" i="29"/>
  <c r="L1708" i="29"/>
  <c r="L1709" i="29"/>
  <c r="L1710" i="29"/>
  <c r="L1711" i="29"/>
  <c r="L1712" i="29"/>
  <c r="L1713" i="29"/>
  <c r="L1714" i="29"/>
  <c r="L1715" i="29"/>
  <c r="L1716" i="29"/>
  <c r="L1717" i="29"/>
  <c r="L1718" i="29"/>
  <c r="L1719" i="29"/>
  <c r="L1720" i="29"/>
  <c r="L1721" i="29"/>
  <c r="L1722" i="29"/>
  <c r="L1723" i="29"/>
  <c r="L1724" i="29"/>
  <c r="L1725" i="29"/>
  <c r="L1726" i="29"/>
  <c r="L1727" i="29"/>
  <c r="L1728" i="29"/>
  <c r="L1729" i="29"/>
  <c r="L1730" i="29"/>
  <c r="L1731" i="29"/>
  <c r="L1732" i="29"/>
  <c r="L1733" i="29"/>
  <c r="L1734" i="29"/>
  <c r="L1735" i="29"/>
  <c r="L1736" i="29"/>
  <c r="L1737" i="29"/>
  <c r="L1738" i="29"/>
  <c r="L1739" i="29"/>
  <c r="L1740" i="29"/>
  <c r="L1741" i="29"/>
  <c r="L1742" i="29"/>
  <c r="L1743" i="29"/>
  <c r="L1744" i="29"/>
  <c r="L1745" i="29"/>
  <c r="L1746" i="29"/>
  <c r="L1747" i="29"/>
  <c r="L1748" i="29"/>
  <c r="L1749" i="29"/>
  <c r="L1750" i="29"/>
  <c r="L1751" i="29"/>
  <c r="L1752" i="29"/>
  <c r="L1753" i="29"/>
  <c r="L1754" i="29"/>
  <c r="L1755" i="29"/>
  <c r="L1756" i="29"/>
  <c r="L1757" i="29"/>
  <c r="L1758" i="29"/>
  <c r="L1759" i="29"/>
  <c r="L1760" i="29"/>
  <c r="L1761" i="29"/>
  <c r="L1762" i="29"/>
  <c r="L1763" i="29"/>
  <c r="L1764" i="29"/>
  <c r="L1765" i="29"/>
  <c r="L1766" i="29"/>
  <c r="L1767" i="29"/>
  <c r="L1768" i="29"/>
  <c r="L1769" i="29"/>
  <c r="L1770" i="29"/>
  <c r="L1771" i="29"/>
  <c r="L1772" i="29"/>
  <c r="L1773" i="29"/>
  <c r="L1774" i="29"/>
  <c r="L1775" i="29"/>
  <c r="L1776" i="29"/>
  <c r="L1777" i="29"/>
  <c r="L1778" i="29"/>
  <c r="L1779" i="29"/>
  <c r="L1780" i="29"/>
  <c r="L1781" i="29"/>
  <c r="L1782" i="29"/>
  <c r="L1783" i="29"/>
  <c r="L1784" i="29"/>
  <c r="L1785" i="29"/>
  <c r="L1786" i="29"/>
  <c r="L1787" i="29"/>
  <c r="L1788" i="29"/>
  <c r="L1789" i="29"/>
  <c r="L1790" i="29"/>
  <c r="L1791" i="29"/>
  <c r="L1792" i="29"/>
  <c r="L1793" i="29"/>
  <c r="L1794" i="29"/>
  <c r="L1795" i="29"/>
  <c r="L1796" i="29"/>
  <c r="L1797" i="29"/>
  <c r="L1798" i="29"/>
  <c r="L1799" i="29"/>
  <c r="L1800" i="29"/>
  <c r="L1801" i="29"/>
  <c r="L1802" i="29"/>
  <c r="L1803" i="29"/>
  <c r="L1804" i="29"/>
  <c r="L1805" i="29"/>
  <c r="L1806" i="29"/>
  <c r="L1807" i="29"/>
  <c r="L1808" i="29"/>
  <c r="L1809" i="29"/>
  <c r="L1810" i="29"/>
  <c r="L1811" i="29"/>
  <c r="L1812" i="29"/>
  <c r="L1813" i="29"/>
  <c r="L1814" i="29"/>
  <c r="L1815" i="29"/>
  <c r="L1816" i="29"/>
  <c r="L1817" i="29"/>
  <c r="L1818" i="29"/>
  <c r="L1819" i="29"/>
  <c r="L1820" i="29"/>
  <c r="L1821" i="29"/>
  <c r="L1822" i="29"/>
  <c r="L1823" i="29"/>
  <c r="L1824" i="29"/>
  <c r="L1825" i="29"/>
  <c r="L1826" i="29"/>
  <c r="L1827" i="29"/>
  <c r="L1828" i="29"/>
  <c r="L1829" i="29"/>
  <c r="L1830" i="29"/>
  <c r="L1831" i="29"/>
  <c r="L1832" i="29"/>
  <c r="L1833" i="29"/>
  <c r="L1834" i="29"/>
  <c r="L1835" i="29"/>
  <c r="L1836" i="29"/>
  <c r="L1837" i="29"/>
  <c r="L1838" i="29"/>
  <c r="L1839" i="29"/>
  <c r="L1840" i="29"/>
  <c r="L1841" i="29"/>
  <c r="L1842" i="29"/>
  <c r="L1843" i="29"/>
  <c r="L1844" i="29"/>
  <c r="L1845" i="29"/>
  <c r="L1846" i="29"/>
  <c r="L1847" i="29"/>
  <c r="L1848" i="29"/>
  <c r="L1849" i="29"/>
  <c r="L1850" i="29"/>
  <c r="L1851" i="29"/>
  <c r="L1852" i="29"/>
  <c r="L1853" i="29"/>
  <c r="L1854" i="29"/>
  <c r="L1855" i="29"/>
  <c r="L1856" i="29"/>
  <c r="L1857" i="29"/>
  <c r="L1858" i="29"/>
  <c r="L1859" i="29"/>
  <c r="L1860" i="29"/>
  <c r="L1861" i="29"/>
  <c r="L1862" i="29"/>
  <c r="L1863" i="29"/>
  <c r="L1864" i="29"/>
  <c r="L1865" i="29"/>
  <c r="L1866" i="29"/>
  <c r="L1867" i="29"/>
  <c r="L1868" i="29"/>
  <c r="L1869" i="29"/>
  <c r="L1870" i="29"/>
  <c r="L1871" i="29"/>
  <c r="L1872" i="29"/>
  <c r="L1873" i="29"/>
  <c r="L1874" i="29"/>
  <c r="L1875" i="29"/>
  <c r="L1876" i="29"/>
  <c r="L1877" i="29"/>
  <c r="L1878" i="29"/>
  <c r="L1879" i="29"/>
  <c r="L1880" i="29"/>
  <c r="L1881" i="29"/>
  <c r="L1882" i="29"/>
  <c r="L1883" i="29"/>
  <c r="L1884" i="29"/>
  <c r="L1885" i="29"/>
  <c r="L1886" i="29"/>
  <c r="L1887" i="29"/>
  <c r="L1888" i="29"/>
  <c r="L1889" i="29"/>
  <c r="L1890" i="29"/>
  <c r="L1891" i="29"/>
  <c r="L1892" i="29"/>
  <c r="L1893" i="29"/>
  <c r="L1894" i="29"/>
  <c r="L1895" i="29"/>
  <c r="L1896" i="29"/>
  <c r="L1897" i="29"/>
  <c r="L1898" i="29"/>
  <c r="L1899" i="29"/>
  <c r="L1900" i="29"/>
  <c r="L1901" i="29"/>
  <c r="L1902" i="29"/>
  <c r="L1903" i="29"/>
  <c r="L1904" i="29"/>
  <c r="L1905" i="29"/>
  <c r="L1906" i="29"/>
  <c r="L1907" i="29"/>
  <c r="L1908" i="29"/>
  <c r="L1909" i="29"/>
  <c r="L1910" i="29"/>
  <c r="L1911" i="29"/>
  <c r="L1912" i="29"/>
  <c r="L1913" i="29"/>
  <c r="L1914" i="29"/>
  <c r="L1915" i="29"/>
  <c r="L1916" i="29"/>
  <c r="L1917" i="29"/>
  <c r="L1918" i="29"/>
  <c r="L1919" i="29"/>
  <c r="L1920" i="29"/>
  <c r="L1921" i="29"/>
  <c r="L1922" i="29"/>
  <c r="L1923" i="29"/>
  <c r="L1924" i="29"/>
  <c r="L1925" i="29"/>
  <c r="L1926" i="29"/>
  <c r="L1927" i="29"/>
  <c r="L1928" i="29"/>
  <c r="L1929" i="29"/>
  <c r="L1930" i="29"/>
  <c r="L1931" i="29"/>
  <c r="L1932" i="29"/>
  <c r="L1933" i="29"/>
  <c r="L1934" i="29"/>
  <c r="L1935" i="29"/>
  <c r="L1936" i="29"/>
  <c r="L1937" i="29"/>
  <c r="L1938" i="29"/>
  <c r="L1939" i="29"/>
  <c r="L1940" i="29"/>
  <c r="L1941" i="29"/>
  <c r="L1942" i="29"/>
  <c r="L1943" i="29"/>
  <c r="L1944" i="29"/>
  <c r="L1945" i="29"/>
  <c r="L1946" i="29"/>
  <c r="L1947" i="29"/>
  <c r="L1948" i="29"/>
  <c r="L1949" i="29"/>
  <c r="L1950" i="29"/>
  <c r="L1951" i="29"/>
  <c r="L1952" i="29"/>
  <c r="L1953" i="29"/>
  <c r="L1954" i="29"/>
  <c r="L1955" i="29"/>
  <c r="L1956" i="29"/>
  <c r="L1957" i="29"/>
  <c r="L1958" i="29"/>
  <c r="L1959" i="29"/>
  <c r="L1960" i="29"/>
  <c r="L1961" i="29"/>
  <c r="L1962" i="29"/>
  <c r="L1963" i="29"/>
  <c r="L1964" i="29"/>
  <c r="L1965" i="29"/>
  <c r="L1966" i="29"/>
  <c r="L1967" i="29"/>
  <c r="L1968" i="29"/>
  <c r="L1969" i="29"/>
  <c r="L1970" i="29"/>
  <c r="L1971" i="29"/>
  <c r="L1972" i="29"/>
  <c r="L1973" i="29"/>
  <c r="L1974" i="29"/>
  <c r="L1975" i="29"/>
  <c r="L1976" i="29"/>
  <c r="L1977" i="29"/>
  <c r="L1978" i="29"/>
  <c r="L1979" i="29"/>
  <c r="L1980" i="29"/>
  <c r="L1981" i="29"/>
  <c r="L1982" i="29"/>
  <c r="L1983" i="29"/>
  <c r="L1984" i="29"/>
  <c r="L1985" i="29"/>
  <c r="L1986" i="29"/>
  <c r="L1987" i="29"/>
  <c r="L1988" i="29"/>
  <c r="L1989" i="29"/>
  <c r="L1990" i="29"/>
  <c r="L1991" i="29"/>
  <c r="L1992" i="29"/>
  <c r="L1993" i="29"/>
  <c r="L1994" i="29"/>
  <c r="L1995" i="29"/>
  <c r="L1996" i="29"/>
  <c r="L1997" i="29"/>
  <c r="L1998" i="29"/>
  <c r="L1999" i="29"/>
  <c r="L2000" i="29"/>
  <c r="L2001" i="29"/>
  <c r="L2002" i="29"/>
  <c r="L2003" i="29"/>
  <c r="L2004" i="29"/>
  <c r="L2005" i="29"/>
  <c r="L2006" i="29"/>
  <c r="L2007" i="29"/>
  <c r="L2008" i="29"/>
  <c r="L2009" i="29"/>
  <c r="L2010" i="29"/>
  <c r="L2011" i="29"/>
  <c r="L2012" i="29"/>
  <c r="L2013" i="29"/>
  <c r="L2014" i="29"/>
  <c r="L2015" i="29"/>
  <c r="L2016" i="29"/>
  <c r="L2017" i="29"/>
  <c r="L2018" i="29"/>
  <c r="L2019" i="29"/>
  <c r="L2020" i="29"/>
  <c r="L2021" i="29"/>
  <c r="L2022" i="29"/>
  <c r="L2023" i="29"/>
  <c r="L2024" i="29"/>
  <c r="L2025" i="29"/>
  <c r="L2026" i="29"/>
  <c r="L2027" i="29"/>
  <c r="L2028" i="29"/>
  <c r="L2029" i="29"/>
  <c r="L2030" i="29"/>
  <c r="L2031" i="29"/>
  <c r="L2032" i="29"/>
  <c r="L2033" i="29"/>
  <c r="L2034" i="29"/>
  <c r="L2035" i="29"/>
  <c r="L2036" i="29"/>
  <c r="L2037" i="29"/>
  <c r="L2038" i="29"/>
  <c r="L2039" i="29"/>
  <c r="L2040" i="29"/>
  <c r="L2041" i="29"/>
  <c r="L2042" i="29"/>
  <c r="L2043" i="29"/>
  <c r="L2044" i="29"/>
  <c r="L2045" i="29"/>
  <c r="L2046" i="29"/>
  <c r="L2047" i="29"/>
  <c r="L2048" i="29"/>
  <c r="L2049" i="29"/>
  <c r="L2050" i="29"/>
  <c r="L2051" i="29"/>
  <c r="L2052" i="29"/>
  <c r="L2053" i="29"/>
  <c r="L2054" i="29"/>
  <c r="L2055" i="29"/>
  <c r="L2056" i="29"/>
  <c r="L2057" i="29"/>
  <c r="L2058" i="29"/>
  <c r="L2059" i="29"/>
  <c r="L2060" i="29"/>
  <c r="L2061" i="29"/>
  <c r="L2062" i="29"/>
  <c r="L2063" i="29"/>
  <c r="L2064" i="29"/>
  <c r="L2065" i="29"/>
  <c r="L2066" i="29"/>
  <c r="L2067" i="29"/>
  <c r="L2068" i="29"/>
  <c r="L2069" i="29"/>
  <c r="L2070" i="29"/>
  <c r="L2071" i="29"/>
  <c r="L2072" i="29"/>
  <c r="L2073" i="29"/>
  <c r="L2074" i="29"/>
  <c r="L2075" i="29"/>
  <c r="L2076" i="29"/>
  <c r="L2077" i="29"/>
  <c r="L2078" i="29"/>
  <c r="L2079" i="29"/>
  <c r="L2080" i="29"/>
  <c r="L2081" i="29"/>
  <c r="L2082" i="29"/>
  <c r="L2083" i="29"/>
  <c r="L2084" i="29"/>
  <c r="L2085" i="29"/>
  <c r="L2086" i="29"/>
  <c r="L2087" i="29"/>
  <c r="L2088" i="29"/>
  <c r="L2089" i="29"/>
  <c r="L2090" i="29"/>
  <c r="L2091" i="29"/>
  <c r="L2092" i="29"/>
  <c r="L2093" i="29"/>
  <c r="L2094" i="29"/>
  <c r="L2095" i="29"/>
  <c r="L2096" i="29"/>
  <c r="L2097" i="29"/>
  <c r="L2098" i="29"/>
  <c r="L2099" i="29"/>
  <c r="L2100" i="29"/>
  <c r="L2101" i="29"/>
  <c r="L2102" i="29"/>
  <c r="L2103" i="29"/>
  <c r="L2104" i="29"/>
  <c r="L2105" i="29"/>
  <c r="L2106" i="29"/>
  <c r="L2107" i="29"/>
  <c r="L2108" i="29"/>
  <c r="L2109" i="29"/>
  <c r="L2110" i="29"/>
  <c r="L2111" i="29"/>
  <c r="L2112" i="29"/>
  <c r="L2113" i="29"/>
  <c r="L2114" i="29"/>
  <c r="L2115" i="29"/>
  <c r="L2116" i="29"/>
  <c r="L2117" i="29"/>
  <c r="L2118" i="29"/>
  <c r="L2119" i="29"/>
  <c r="L2120" i="29"/>
  <c r="L2121" i="29"/>
  <c r="L2122" i="29"/>
  <c r="L2123" i="29"/>
  <c r="L2124" i="29"/>
  <c r="L2125" i="29"/>
  <c r="L2126" i="29"/>
  <c r="L2127" i="29"/>
  <c r="L2128" i="29"/>
  <c r="L2129" i="29"/>
  <c r="L2130" i="29"/>
  <c r="L2131" i="29"/>
  <c r="L2132" i="29"/>
  <c r="L2133" i="29"/>
  <c r="L2134" i="29"/>
  <c r="L2135" i="29"/>
  <c r="L2136" i="29"/>
  <c r="L2137" i="29"/>
  <c r="L2138" i="29"/>
  <c r="L2139" i="29"/>
  <c r="L2140" i="29"/>
  <c r="L2141" i="29"/>
  <c r="L2142" i="29"/>
  <c r="L2143" i="29"/>
  <c r="L2144" i="29"/>
  <c r="L2145" i="29"/>
  <c r="L2146" i="29"/>
  <c r="L2147" i="29"/>
  <c r="L2148" i="29"/>
  <c r="L2149" i="29"/>
  <c r="L2150" i="29"/>
  <c r="L2151" i="29"/>
  <c r="L2152" i="29"/>
  <c r="L2153" i="29"/>
  <c r="L2154" i="29"/>
  <c r="L2155" i="29"/>
  <c r="L2156" i="29"/>
  <c r="L2157" i="29"/>
  <c r="L2158" i="29"/>
  <c r="L2159" i="29"/>
  <c r="L2160" i="29"/>
  <c r="L2161" i="29"/>
  <c r="L2162" i="29"/>
  <c r="L2163" i="29"/>
  <c r="L2164" i="29"/>
  <c r="L2165" i="29"/>
  <c r="L2166" i="29"/>
  <c r="L2167" i="29"/>
  <c r="L2168" i="29"/>
  <c r="L2169" i="29"/>
  <c r="L2170" i="29"/>
  <c r="L2171" i="29"/>
  <c r="L2172" i="29"/>
  <c r="L2173" i="29"/>
  <c r="L2174" i="29"/>
  <c r="L2175" i="29"/>
  <c r="L2176" i="29"/>
  <c r="L2177" i="29"/>
  <c r="L2178" i="29"/>
  <c r="L2179" i="29"/>
  <c r="L2180" i="29"/>
  <c r="L2181" i="29"/>
  <c r="L2182" i="29"/>
  <c r="L2183" i="29"/>
  <c r="L2184" i="29"/>
  <c r="L2185" i="29"/>
  <c r="L2186" i="29"/>
  <c r="L2187" i="29"/>
  <c r="L2188" i="29"/>
  <c r="L2189" i="29"/>
  <c r="L2190" i="29"/>
  <c r="L2191" i="29"/>
  <c r="L2192" i="29"/>
  <c r="L2193" i="29"/>
  <c r="L2194" i="29"/>
  <c r="L2195" i="29"/>
  <c r="L2196" i="29"/>
  <c r="L2197" i="29"/>
  <c r="L2198" i="29"/>
  <c r="L2199" i="29"/>
  <c r="L2200" i="29"/>
  <c r="L2201" i="29"/>
  <c r="L2202" i="29"/>
  <c r="L2203" i="29"/>
  <c r="L2204" i="29"/>
  <c r="L2205" i="29"/>
  <c r="L2206" i="29"/>
  <c r="L2207" i="29"/>
  <c r="L2208" i="29"/>
  <c r="L2209" i="29"/>
  <c r="L2210" i="29"/>
  <c r="L2211" i="29"/>
  <c r="L2212" i="29"/>
  <c r="L2213" i="29"/>
  <c r="L2214" i="29"/>
  <c r="L2215" i="29"/>
  <c r="L2216" i="29"/>
  <c r="L2217" i="29"/>
  <c r="L2218" i="29"/>
  <c r="L2219" i="29"/>
  <c r="L2220" i="29"/>
  <c r="L2221" i="29"/>
  <c r="L2222" i="29"/>
  <c r="L2223" i="29"/>
  <c r="L2224" i="29"/>
  <c r="L2225" i="29"/>
  <c r="L2226" i="29"/>
  <c r="L2227" i="29"/>
  <c r="L2228" i="29"/>
  <c r="L2229" i="29"/>
  <c r="L2230" i="29"/>
  <c r="L2231" i="29"/>
  <c r="L2232" i="29"/>
  <c r="L2233" i="29"/>
  <c r="L2234" i="29"/>
  <c r="L2235" i="29"/>
  <c r="L2236" i="29"/>
  <c r="L2237" i="29"/>
  <c r="L2238" i="29"/>
  <c r="L2239" i="29"/>
  <c r="L2240" i="29"/>
  <c r="L2241" i="29"/>
  <c r="L2242" i="29"/>
  <c r="L2243" i="29"/>
  <c r="L2244" i="29"/>
  <c r="L2245" i="29"/>
  <c r="L2246" i="29"/>
  <c r="L2247" i="29"/>
  <c r="L2248" i="29"/>
  <c r="L2249" i="29"/>
  <c r="L2250" i="29"/>
  <c r="L2251" i="29"/>
  <c r="L2252" i="29"/>
  <c r="L2253" i="29"/>
  <c r="L2254" i="29"/>
  <c r="L2255" i="29"/>
  <c r="L2256" i="29"/>
  <c r="L2257" i="29"/>
  <c r="L2258" i="29"/>
  <c r="L2259" i="29"/>
  <c r="L2260" i="29"/>
  <c r="L2261" i="29"/>
  <c r="L2262" i="29"/>
  <c r="L2263" i="29"/>
  <c r="L2264" i="29"/>
  <c r="L2265" i="29"/>
  <c r="L2266" i="29"/>
  <c r="L2267" i="29"/>
  <c r="L2268" i="29"/>
  <c r="L2269" i="29"/>
  <c r="L2270" i="29"/>
  <c r="L2271" i="29"/>
  <c r="L2272" i="29"/>
  <c r="L2273" i="29"/>
  <c r="L2274" i="29"/>
  <c r="L2275" i="29"/>
  <c r="L2276" i="29"/>
  <c r="L2277" i="29"/>
  <c r="L2278" i="29"/>
  <c r="L2279" i="29"/>
  <c r="L2280" i="29"/>
  <c r="L2281" i="29"/>
  <c r="L2282" i="29"/>
  <c r="L2283" i="29"/>
  <c r="L2284" i="29"/>
  <c r="L2285" i="29"/>
  <c r="L2286" i="29"/>
  <c r="L2287" i="29"/>
  <c r="L2288" i="29"/>
  <c r="L2289" i="29"/>
  <c r="L2290" i="29"/>
  <c r="L2291" i="29"/>
  <c r="L2292" i="29"/>
  <c r="L2293" i="29"/>
  <c r="L2294" i="29"/>
  <c r="L2295" i="29"/>
  <c r="L2296" i="29"/>
  <c r="L2297" i="29"/>
  <c r="L2298" i="29"/>
  <c r="L2299" i="29"/>
  <c r="L2300" i="29"/>
  <c r="L2301" i="29"/>
  <c r="L2302" i="29"/>
  <c r="L2303" i="29"/>
  <c r="L2304" i="29"/>
  <c r="L2305" i="29"/>
  <c r="L2306" i="29"/>
  <c r="L2307" i="29"/>
  <c r="L2308" i="29"/>
  <c r="L2309" i="29"/>
  <c r="L2310" i="29"/>
  <c r="L2311" i="29"/>
  <c r="L2312" i="29"/>
  <c r="L2313" i="29"/>
  <c r="L2314" i="29"/>
  <c r="L2315" i="29"/>
  <c r="L2316" i="29"/>
  <c r="L2317" i="29"/>
  <c r="L2318" i="29"/>
  <c r="L2319" i="29"/>
  <c r="L2320" i="29"/>
  <c r="L2321" i="29"/>
  <c r="L2322" i="29"/>
  <c r="L2323" i="29"/>
  <c r="L2324" i="29"/>
  <c r="L2325" i="29"/>
  <c r="L2326" i="29"/>
  <c r="L2327" i="29"/>
  <c r="L2328" i="29"/>
  <c r="L2329" i="29"/>
  <c r="L2330" i="29"/>
  <c r="L2331" i="29"/>
  <c r="L2332" i="29"/>
  <c r="L2333" i="29"/>
  <c r="L2334" i="29"/>
  <c r="L2335" i="29"/>
  <c r="L2336" i="29"/>
  <c r="L2337" i="29"/>
  <c r="L2338" i="29"/>
  <c r="L2339" i="29"/>
  <c r="L2340" i="29"/>
  <c r="L2341" i="29"/>
  <c r="L2342" i="29"/>
  <c r="L2343" i="29"/>
  <c r="L2344" i="29"/>
  <c r="L2345" i="29"/>
  <c r="L2346" i="29"/>
  <c r="L2347" i="29"/>
  <c r="L2348" i="29"/>
  <c r="L2349" i="29"/>
  <c r="L2350" i="29"/>
  <c r="L2351" i="29"/>
  <c r="L2352" i="29"/>
  <c r="L2353" i="29"/>
  <c r="L2354" i="29"/>
  <c r="L2355" i="29"/>
  <c r="L2356" i="29"/>
  <c r="L2357" i="29"/>
  <c r="L2358" i="29"/>
  <c r="L2359" i="29"/>
  <c r="L2360" i="29"/>
  <c r="L2361" i="29"/>
  <c r="L2362" i="29"/>
  <c r="L2363" i="29"/>
  <c r="L2364" i="29"/>
  <c r="L2365" i="29"/>
  <c r="L2366" i="29"/>
  <c r="L2367" i="29"/>
  <c r="L2368" i="29"/>
  <c r="L2369" i="29"/>
  <c r="L2370" i="29"/>
  <c r="L2371" i="29"/>
  <c r="L2372" i="29"/>
  <c r="L2373" i="29"/>
  <c r="L2374" i="29"/>
  <c r="L2375" i="29"/>
  <c r="L2376" i="29"/>
  <c r="L2377" i="29"/>
  <c r="L2378" i="29"/>
  <c r="L2379" i="29"/>
  <c r="L2380" i="29"/>
  <c r="L2381" i="29"/>
  <c r="L2382" i="29"/>
  <c r="L2383" i="29"/>
  <c r="L2384" i="29"/>
  <c r="L2385" i="29"/>
  <c r="L2386" i="29"/>
  <c r="L2387" i="29"/>
  <c r="L2388" i="29"/>
  <c r="L2389" i="29"/>
  <c r="L2390" i="29"/>
  <c r="L2391" i="29"/>
  <c r="L2392" i="29"/>
  <c r="L2393" i="29"/>
  <c r="L2394" i="29"/>
  <c r="L2395" i="29"/>
  <c r="L2396" i="29"/>
  <c r="L2397" i="29"/>
  <c r="L2398" i="29"/>
  <c r="L2399" i="29"/>
  <c r="L2400" i="29"/>
  <c r="L2401" i="29"/>
  <c r="L2402" i="29"/>
  <c r="L2403" i="29"/>
  <c r="L2404" i="29"/>
  <c r="L2405" i="29"/>
  <c r="L2406" i="29"/>
  <c r="L2407" i="29"/>
  <c r="L2408" i="29"/>
  <c r="L2409" i="29"/>
  <c r="L2410" i="29"/>
  <c r="L2411" i="29"/>
  <c r="L2412" i="29"/>
  <c r="L2413" i="29"/>
  <c r="L2414" i="29"/>
  <c r="L2415" i="29"/>
  <c r="L2416" i="29"/>
  <c r="L2417" i="29"/>
  <c r="L2418" i="29"/>
  <c r="L2419" i="29"/>
  <c r="L2420" i="29"/>
  <c r="L2421" i="29"/>
  <c r="L2422" i="29"/>
  <c r="L2423" i="29"/>
  <c r="L2424" i="29"/>
  <c r="L2425" i="29"/>
  <c r="L2426" i="29"/>
  <c r="L2427" i="29"/>
  <c r="L2428" i="29"/>
  <c r="L2429" i="29"/>
  <c r="L2430" i="29"/>
  <c r="L2431" i="29"/>
  <c r="L2432" i="29"/>
  <c r="L2433" i="29"/>
  <c r="L2434" i="29"/>
  <c r="L2435" i="29"/>
  <c r="L2436" i="29"/>
  <c r="L2437" i="29"/>
  <c r="L2438" i="29"/>
  <c r="L2439" i="29"/>
  <c r="L2440" i="29"/>
  <c r="L2441" i="29"/>
  <c r="L2442" i="29"/>
  <c r="L2443" i="29"/>
  <c r="L2444" i="29"/>
  <c r="L2445" i="29"/>
  <c r="L2446" i="29"/>
  <c r="L2447" i="29"/>
  <c r="L2448" i="29"/>
  <c r="L2449" i="29"/>
  <c r="L2450" i="29"/>
  <c r="L2451" i="29"/>
  <c r="L2452" i="29"/>
  <c r="L2453" i="29"/>
  <c r="L2454" i="29"/>
  <c r="L2455" i="29"/>
  <c r="L2456" i="29"/>
  <c r="L2457" i="29"/>
  <c r="L2458" i="29"/>
  <c r="L2459" i="29"/>
  <c r="L2460" i="29"/>
  <c r="L2461" i="29"/>
  <c r="L2462" i="29"/>
  <c r="L2463" i="29"/>
  <c r="L2464" i="29"/>
  <c r="L2465" i="29"/>
  <c r="L2466" i="29"/>
  <c r="L2467" i="29"/>
  <c r="L2468" i="29"/>
  <c r="L2469" i="29"/>
  <c r="L2470" i="29"/>
  <c r="L2471" i="29"/>
  <c r="L2472" i="29"/>
  <c r="L2473" i="29"/>
  <c r="L2474" i="29"/>
  <c r="L2475" i="29"/>
  <c r="L2476" i="29"/>
  <c r="L2477" i="29"/>
  <c r="L2478" i="29"/>
  <c r="L2479" i="29"/>
  <c r="L2480" i="29"/>
  <c r="L2481" i="29"/>
  <c r="L2482" i="29"/>
  <c r="L2483" i="29"/>
  <c r="L2484" i="29"/>
  <c r="L2485" i="29"/>
  <c r="L2486" i="29"/>
  <c r="L2487" i="29"/>
  <c r="L2488" i="29"/>
  <c r="L2489" i="29"/>
  <c r="L2490" i="29"/>
  <c r="L2491" i="29"/>
  <c r="L2492" i="29"/>
  <c r="L2493" i="29"/>
  <c r="L2494" i="29"/>
  <c r="L2495" i="29"/>
  <c r="L2496" i="29"/>
  <c r="L2497" i="29"/>
  <c r="L2498" i="29"/>
  <c r="L2499" i="29"/>
  <c r="L2500" i="29"/>
  <c r="L2501" i="29"/>
  <c r="L2502" i="29"/>
  <c r="L2503" i="29"/>
  <c r="L2504" i="29"/>
  <c r="L2505" i="29"/>
  <c r="L2506" i="29"/>
  <c r="L2507" i="29"/>
  <c r="L2508" i="29"/>
  <c r="L2509" i="29"/>
  <c r="L2510" i="29"/>
  <c r="L2511" i="29"/>
  <c r="L2512" i="29"/>
  <c r="L2513" i="29"/>
  <c r="L2514" i="29"/>
  <c r="L2515" i="29"/>
  <c r="L2516" i="29"/>
  <c r="L2517" i="29"/>
  <c r="L2518" i="29"/>
  <c r="L2519" i="29"/>
  <c r="L2520" i="29"/>
  <c r="L2521" i="29"/>
  <c r="L2522" i="29"/>
  <c r="L2523" i="29"/>
  <c r="L2524" i="29"/>
  <c r="L2525" i="29"/>
  <c r="L2526" i="29"/>
  <c r="L2527" i="29"/>
  <c r="L2528" i="29"/>
  <c r="L2529" i="29"/>
  <c r="L2530" i="29"/>
  <c r="L2531" i="29"/>
  <c r="L2532" i="29"/>
  <c r="L2533" i="29"/>
  <c r="L2534" i="29"/>
  <c r="L2535" i="29"/>
  <c r="L2536" i="29"/>
  <c r="L2537" i="29"/>
  <c r="L2538" i="29"/>
  <c r="L2539" i="29"/>
  <c r="L2540" i="29"/>
  <c r="L2541" i="29"/>
  <c r="L2542" i="29"/>
  <c r="L2543" i="29"/>
  <c r="L2544" i="29"/>
  <c r="L2545" i="29"/>
  <c r="L2546" i="29"/>
  <c r="L2547" i="29"/>
  <c r="L2548" i="29"/>
  <c r="L2549" i="29"/>
  <c r="L2550" i="29"/>
  <c r="L2551" i="29"/>
  <c r="L2552" i="29"/>
  <c r="L2553" i="29"/>
  <c r="L2554" i="29"/>
  <c r="L2555" i="29"/>
  <c r="L2556" i="29"/>
  <c r="L2557" i="29"/>
  <c r="L2558" i="29"/>
  <c r="L2559" i="29"/>
  <c r="L2560" i="29"/>
  <c r="L2561" i="29"/>
  <c r="L2562" i="29"/>
  <c r="L2563" i="29"/>
  <c r="L2564" i="29"/>
  <c r="L2565" i="29"/>
  <c r="L2566" i="29"/>
  <c r="L2567" i="29"/>
  <c r="L2568" i="29"/>
  <c r="L2569" i="29"/>
  <c r="L2570" i="29"/>
  <c r="L2571" i="29"/>
  <c r="L2572" i="29"/>
  <c r="L2573" i="29"/>
  <c r="L2574" i="29"/>
  <c r="L2575" i="29"/>
  <c r="L2576" i="29"/>
  <c r="L2577" i="29"/>
  <c r="L2578" i="29"/>
  <c r="L2579" i="29"/>
  <c r="L2580" i="29"/>
  <c r="L2581" i="29"/>
  <c r="L2582" i="29"/>
  <c r="L2583" i="29"/>
  <c r="L2584" i="29"/>
  <c r="L2585" i="29"/>
  <c r="L2586" i="29"/>
  <c r="L2587" i="29"/>
  <c r="L2588" i="29"/>
  <c r="L2589" i="29"/>
  <c r="L2590" i="29"/>
  <c r="L2591" i="29"/>
  <c r="L2592" i="29"/>
  <c r="L2593" i="29"/>
  <c r="L2594" i="29"/>
  <c r="L2595" i="29"/>
  <c r="L2596" i="29"/>
  <c r="L2597" i="29"/>
  <c r="L2598" i="29"/>
  <c r="L2599" i="29"/>
  <c r="L2600" i="29"/>
  <c r="L2601" i="29"/>
  <c r="L2602" i="29"/>
  <c r="L2603" i="29"/>
  <c r="L2604" i="29"/>
  <c r="L2605" i="29"/>
  <c r="L2606" i="29"/>
  <c r="L2607" i="29"/>
  <c r="L2608" i="29"/>
  <c r="L2609" i="29"/>
  <c r="L2610" i="29"/>
  <c r="L2611" i="29"/>
  <c r="L2612" i="29"/>
  <c r="L2613" i="29"/>
  <c r="L2614" i="29"/>
  <c r="L2615" i="29"/>
  <c r="L2616" i="29"/>
  <c r="L2617" i="29"/>
  <c r="L2618" i="29"/>
  <c r="L2619" i="29"/>
  <c r="L2620" i="29"/>
  <c r="L2621" i="29"/>
  <c r="L2622" i="29"/>
  <c r="L2623" i="29"/>
  <c r="L2624" i="29"/>
  <c r="L2625" i="29"/>
  <c r="L2626" i="29"/>
  <c r="L2627" i="29"/>
  <c r="L2628" i="29"/>
  <c r="L2629" i="29"/>
  <c r="L2630" i="29"/>
  <c r="L2631" i="29"/>
  <c r="L2632" i="29"/>
  <c r="L2633" i="29"/>
  <c r="L2634" i="29"/>
  <c r="L2635" i="29"/>
  <c r="L2636" i="29"/>
  <c r="L2637" i="29"/>
  <c r="L2638" i="29"/>
  <c r="L2639" i="29"/>
  <c r="L2640" i="29"/>
  <c r="L2641" i="29"/>
  <c r="L2642" i="29"/>
  <c r="L2643" i="29"/>
  <c r="L2644" i="29"/>
  <c r="L2645" i="29"/>
  <c r="L2646" i="29"/>
  <c r="L2647" i="29"/>
  <c r="L2648" i="29"/>
  <c r="L2649" i="29"/>
  <c r="L2650" i="29"/>
  <c r="L2651" i="29"/>
  <c r="L2652" i="29"/>
  <c r="L2653" i="29"/>
  <c r="L2654" i="29"/>
  <c r="L2655" i="29"/>
  <c r="L2656" i="29"/>
  <c r="L2657" i="29"/>
  <c r="L2658" i="29"/>
  <c r="L2659" i="29"/>
  <c r="L2660" i="29"/>
  <c r="L2661" i="29"/>
  <c r="L2662" i="29"/>
  <c r="L2663" i="29"/>
  <c r="L2664" i="29"/>
  <c r="L2665" i="29"/>
  <c r="L2666" i="29"/>
  <c r="L2667" i="29"/>
  <c r="L2668" i="29"/>
  <c r="L2669" i="29"/>
  <c r="L2670" i="29"/>
  <c r="L2671" i="29"/>
  <c r="L2672" i="29"/>
  <c r="L2673" i="29"/>
  <c r="L2674" i="29"/>
  <c r="L2675" i="29"/>
  <c r="L2676" i="29"/>
  <c r="L2677" i="29"/>
  <c r="L2678" i="29"/>
  <c r="L2679" i="29"/>
  <c r="L2680" i="29"/>
  <c r="L2681" i="29"/>
  <c r="L2682" i="29"/>
  <c r="L2683" i="29"/>
  <c r="L2684" i="29"/>
  <c r="L2685" i="29"/>
  <c r="L2686" i="29"/>
  <c r="L2687" i="29"/>
  <c r="L2688" i="29"/>
  <c r="L2689" i="29"/>
  <c r="L2690" i="29"/>
  <c r="L2691" i="29"/>
  <c r="L2692" i="29"/>
  <c r="L2693" i="29"/>
  <c r="L2694" i="29"/>
  <c r="L2695" i="29"/>
  <c r="L2696" i="29"/>
  <c r="L2697" i="29"/>
  <c r="L2698" i="29"/>
  <c r="L2699" i="29"/>
  <c r="L2700" i="29"/>
  <c r="L2701" i="29"/>
  <c r="L2702" i="29"/>
  <c r="L2703" i="29"/>
  <c r="L2704" i="29"/>
  <c r="L2705" i="29"/>
  <c r="L2706" i="29"/>
  <c r="L2707" i="29"/>
  <c r="L2708" i="29"/>
  <c r="L2709" i="29"/>
  <c r="L2710" i="29"/>
  <c r="L2711" i="29"/>
  <c r="L2712" i="29"/>
  <c r="L2713" i="29"/>
  <c r="L2714" i="29"/>
  <c r="L2715" i="29"/>
  <c r="L2716" i="29"/>
  <c r="L2717" i="29"/>
  <c r="L2718" i="29"/>
  <c r="L2719" i="29"/>
  <c r="L2720" i="29"/>
  <c r="L2721" i="29"/>
  <c r="L2722" i="29"/>
  <c r="L2723" i="29"/>
  <c r="L2724" i="29"/>
  <c r="L2725" i="29"/>
  <c r="L2726" i="29"/>
  <c r="L2727" i="29"/>
  <c r="L2728" i="29"/>
  <c r="L2729" i="29"/>
  <c r="L2730" i="29"/>
  <c r="L2731" i="29"/>
  <c r="L2732" i="29"/>
  <c r="L2733" i="29"/>
  <c r="L2734" i="29"/>
  <c r="L2735" i="29"/>
  <c r="L2736" i="29"/>
  <c r="L2737" i="29"/>
  <c r="L2738" i="29"/>
  <c r="L2739" i="29"/>
  <c r="L2740" i="29"/>
  <c r="L2741" i="29"/>
  <c r="L2742" i="29"/>
  <c r="L2743" i="29"/>
  <c r="L2744" i="29"/>
  <c r="L2745" i="29"/>
  <c r="L2746" i="29"/>
  <c r="L2747" i="29"/>
  <c r="L2748" i="29"/>
  <c r="L2749" i="29"/>
  <c r="L2750" i="29"/>
  <c r="L2751" i="29"/>
  <c r="L2752" i="29"/>
  <c r="L2753" i="29"/>
  <c r="L2754" i="29"/>
  <c r="L2755" i="29"/>
  <c r="L2756" i="29"/>
  <c r="L2757" i="29"/>
  <c r="L2758" i="29"/>
  <c r="L2759" i="29"/>
  <c r="L2760" i="29"/>
  <c r="L2761" i="29"/>
  <c r="L2762" i="29"/>
  <c r="L2763" i="29"/>
  <c r="L2764" i="29"/>
  <c r="L2765" i="29"/>
  <c r="L2766" i="29"/>
  <c r="L2767" i="29"/>
  <c r="L2768" i="29"/>
  <c r="L2769" i="29"/>
  <c r="L2770" i="29"/>
  <c r="L2771" i="29"/>
  <c r="L2772" i="29"/>
  <c r="L2773" i="29"/>
  <c r="L2774" i="29"/>
  <c r="L2775" i="29"/>
  <c r="L2776" i="29"/>
  <c r="L2777" i="29"/>
  <c r="L2778" i="29"/>
  <c r="L2779" i="29"/>
  <c r="L2780" i="29"/>
  <c r="L2781" i="29"/>
  <c r="L2782" i="29"/>
  <c r="L2783" i="29"/>
  <c r="L2784" i="29"/>
  <c r="L2785" i="29"/>
  <c r="L2786" i="29"/>
  <c r="L2787" i="29"/>
  <c r="L2788" i="29"/>
  <c r="L2789" i="29"/>
  <c r="L2790" i="29"/>
  <c r="L2791" i="29"/>
  <c r="L2792" i="29"/>
  <c r="L2793" i="29"/>
  <c r="L2794" i="29"/>
  <c r="L2795" i="29"/>
  <c r="L2796" i="29"/>
  <c r="L2797" i="29"/>
  <c r="L2798" i="29"/>
  <c r="L2799" i="29"/>
  <c r="L2800" i="29"/>
  <c r="L2801" i="29"/>
  <c r="L2802" i="29"/>
  <c r="L2803" i="29"/>
  <c r="L2804" i="29"/>
  <c r="L2805" i="29"/>
  <c r="L2806" i="29"/>
  <c r="L2807" i="29"/>
  <c r="L2808" i="29"/>
  <c r="L2809" i="29"/>
  <c r="L2810" i="29"/>
  <c r="L2811" i="29"/>
  <c r="L2812" i="29"/>
  <c r="L2813" i="29"/>
  <c r="L2814" i="29"/>
  <c r="L2815" i="29"/>
  <c r="L2816" i="29"/>
  <c r="L2817" i="29"/>
  <c r="L2818" i="29"/>
  <c r="L2819" i="29"/>
  <c r="L2820" i="29"/>
  <c r="L2821" i="29"/>
  <c r="L2822" i="29"/>
  <c r="L2823" i="29"/>
  <c r="L2824" i="29"/>
  <c r="L2825" i="29"/>
  <c r="L2826" i="29"/>
  <c r="L2827" i="29"/>
  <c r="L2828" i="29"/>
  <c r="L2829" i="29"/>
  <c r="L2830" i="29"/>
  <c r="L2831" i="29"/>
  <c r="L2832" i="29"/>
  <c r="L2833" i="29"/>
  <c r="L2834" i="29"/>
  <c r="L2835" i="29"/>
  <c r="L2836" i="29"/>
  <c r="L2837" i="29"/>
  <c r="L2838" i="29"/>
  <c r="L2839" i="29"/>
  <c r="L2840" i="29"/>
  <c r="L2841" i="29"/>
  <c r="L2842" i="29"/>
  <c r="L2843" i="29"/>
  <c r="L2844" i="29"/>
  <c r="L2845" i="29"/>
  <c r="L2846" i="29"/>
  <c r="L2847" i="29"/>
  <c r="L2848" i="29"/>
  <c r="L2849" i="29"/>
  <c r="L2850" i="29"/>
  <c r="L2851" i="29"/>
  <c r="L2852" i="29"/>
  <c r="L2853" i="29"/>
  <c r="L2854" i="29"/>
  <c r="L2855" i="29"/>
  <c r="L2856" i="29"/>
  <c r="L2857" i="29"/>
  <c r="L2858" i="29"/>
  <c r="L2859" i="29"/>
  <c r="L2860" i="29"/>
  <c r="L2861" i="29"/>
  <c r="L2862" i="29"/>
  <c r="L2863" i="29"/>
  <c r="L2864" i="29"/>
  <c r="L2865" i="29"/>
  <c r="L2866" i="29"/>
  <c r="L2867" i="29"/>
  <c r="L2868" i="29"/>
  <c r="L2869" i="29"/>
  <c r="L2870" i="29"/>
  <c r="L2871" i="29"/>
  <c r="L2872" i="29"/>
  <c r="L2873" i="29"/>
  <c r="L2874" i="29"/>
  <c r="L2875" i="29"/>
  <c r="L2876" i="29"/>
  <c r="L2877" i="29"/>
  <c r="L2878" i="29"/>
  <c r="L2879" i="29"/>
  <c r="L2880" i="29"/>
  <c r="L2881" i="29"/>
  <c r="L2882" i="29"/>
  <c r="L2883" i="29"/>
  <c r="L2884" i="29"/>
  <c r="L2885" i="29"/>
  <c r="L2886" i="29"/>
  <c r="L2887" i="29"/>
  <c r="L2888" i="29"/>
  <c r="L2889" i="29"/>
  <c r="L2890" i="29"/>
  <c r="L2891" i="29"/>
  <c r="L2892" i="29"/>
  <c r="L2893" i="29"/>
  <c r="L2894" i="29"/>
  <c r="L2895" i="29"/>
  <c r="L2896" i="29"/>
  <c r="L2897" i="29"/>
  <c r="L2898" i="29"/>
  <c r="L2899" i="29"/>
  <c r="L2900" i="29"/>
  <c r="L2901" i="29"/>
  <c r="L2902" i="29"/>
  <c r="L2903" i="29"/>
  <c r="L2904" i="29"/>
  <c r="L2905" i="29"/>
  <c r="L2906" i="29"/>
  <c r="L2907" i="29"/>
  <c r="L2908" i="29"/>
  <c r="L2909" i="29"/>
  <c r="L2910" i="29"/>
  <c r="L2911" i="29"/>
  <c r="L2912" i="29"/>
  <c r="L2913" i="29"/>
  <c r="L2914" i="29"/>
  <c r="L2915" i="29"/>
  <c r="L2916" i="29"/>
  <c r="L2917" i="29"/>
  <c r="L2918" i="29"/>
  <c r="L2919" i="29"/>
  <c r="L2920" i="29"/>
  <c r="L2921" i="29"/>
  <c r="L2922" i="29"/>
  <c r="L2923" i="29"/>
  <c r="L2924" i="29"/>
  <c r="L2925" i="29"/>
  <c r="L2926" i="29"/>
  <c r="L2927" i="29"/>
  <c r="L2928" i="29"/>
  <c r="L2929" i="29"/>
  <c r="L2930" i="29"/>
  <c r="L2931" i="29"/>
  <c r="L2932" i="29"/>
  <c r="L2933" i="29"/>
  <c r="L2934" i="29"/>
  <c r="L2935" i="29"/>
  <c r="L2936" i="29"/>
  <c r="L2937" i="29"/>
  <c r="L2938" i="29"/>
  <c r="L2939" i="29"/>
  <c r="L2940" i="29"/>
  <c r="L2941" i="29"/>
  <c r="L2942" i="29"/>
  <c r="L2943" i="29"/>
  <c r="L2944" i="29"/>
  <c r="L2945" i="29"/>
  <c r="L2946" i="29"/>
  <c r="L2947" i="29"/>
  <c r="L2948" i="29"/>
  <c r="L2949" i="29"/>
  <c r="L2950" i="29"/>
  <c r="L2951" i="29"/>
  <c r="L2952" i="29"/>
  <c r="L2953" i="29"/>
  <c r="L2954" i="29"/>
  <c r="L2955" i="29"/>
  <c r="L2956" i="29"/>
  <c r="L2957" i="29"/>
  <c r="L2958" i="29"/>
  <c r="L2959" i="29"/>
  <c r="L2960" i="29"/>
  <c r="L2961" i="29"/>
  <c r="L2962" i="29"/>
  <c r="L2963" i="29"/>
  <c r="L2964" i="29"/>
  <c r="L2965" i="29"/>
  <c r="L2966" i="29"/>
  <c r="L2967" i="29"/>
  <c r="L2968" i="29"/>
  <c r="L2969" i="29"/>
  <c r="L2970" i="29"/>
  <c r="L2971" i="29"/>
  <c r="L2972" i="29"/>
  <c r="L2973" i="29"/>
  <c r="L2974" i="29"/>
  <c r="L2975" i="29"/>
  <c r="L2976" i="29"/>
  <c r="L2977" i="29"/>
  <c r="L2978" i="29"/>
  <c r="L2979" i="29"/>
  <c r="L2980" i="29"/>
  <c r="L2981" i="29"/>
  <c r="L2982" i="29"/>
  <c r="L2983" i="29"/>
  <c r="L2984" i="29"/>
  <c r="L2985" i="29"/>
  <c r="L2986" i="29"/>
  <c r="L2987" i="29"/>
  <c r="L2988" i="29"/>
  <c r="L2989" i="29"/>
  <c r="L2990" i="29"/>
  <c r="L2991" i="29"/>
  <c r="L2992" i="29"/>
  <c r="L2993" i="29"/>
  <c r="L2994" i="29"/>
  <c r="L2995" i="29"/>
  <c r="L2996" i="29"/>
  <c r="L2997" i="29"/>
  <c r="L2998" i="29"/>
  <c r="L2999" i="29"/>
  <c r="L3000" i="29"/>
  <c r="L3001" i="29"/>
  <c r="L3002" i="29"/>
  <c r="L3003" i="29"/>
  <c r="L3004" i="29"/>
  <c r="L3005" i="29"/>
  <c r="L3006" i="29"/>
  <c r="L3007" i="29"/>
  <c r="L3008" i="29"/>
  <c r="L3009" i="29"/>
  <c r="L3010" i="29"/>
  <c r="L3011" i="29"/>
  <c r="L3012" i="29"/>
  <c r="L3013" i="29"/>
  <c r="L3014" i="29"/>
  <c r="L3015" i="29"/>
  <c r="L3016" i="29"/>
  <c r="L3017" i="29"/>
  <c r="L3018" i="29"/>
  <c r="L3019" i="29"/>
  <c r="L3020" i="29"/>
  <c r="L3021" i="29"/>
  <c r="L3022" i="29"/>
  <c r="L3023" i="29"/>
  <c r="L3024" i="29"/>
  <c r="L3025" i="29"/>
  <c r="L3026" i="29"/>
  <c r="L3027" i="29"/>
  <c r="L3028" i="29"/>
  <c r="L3029" i="29"/>
  <c r="L3030" i="29"/>
  <c r="L3031" i="29"/>
  <c r="L3032" i="29"/>
  <c r="L3033" i="29"/>
  <c r="L3034" i="29"/>
  <c r="L3035" i="29"/>
  <c r="L3036" i="29"/>
  <c r="L3037" i="29"/>
  <c r="L3038" i="29"/>
  <c r="L3039" i="29"/>
  <c r="L3040" i="29"/>
  <c r="L3041" i="29"/>
  <c r="L3042" i="29"/>
  <c r="L3043" i="29"/>
  <c r="L3044" i="29"/>
  <c r="L3045" i="29"/>
  <c r="L3046" i="29"/>
  <c r="L3047" i="29"/>
  <c r="L3048" i="29"/>
  <c r="L3049" i="29"/>
  <c r="L3050" i="29"/>
  <c r="L3051" i="29"/>
  <c r="L3052" i="29"/>
  <c r="L3053" i="29"/>
  <c r="L3054" i="29"/>
  <c r="L3055" i="29"/>
  <c r="L3056" i="29"/>
  <c r="L3057" i="29"/>
  <c r="L3058" i="29"/>
  <c r="L3059" i="29"/>
  <c r="L3060" i="29"/>
  <c r="L3061" i="29"/>
  <c r="L3062" i="29"/>
  <c r="L3063" i="29"/>
  <c r="L3064" i="29"/>
  <c r="L3065" i="29"/>
  <c r="L3066" i="29"/>
  <c r="L3067" i="29"/>
  <c r="L3068" i="29"/>
  <c r="L3069" i="29"/>
  <c r="L3070" i="29"/>
  <c r="L3071" i="29"/>
  <c r="L3072" i="29"/>
  <c r="L3073" i="29"/>
  <c r="L3074" i="29"/>
  <c r="L3075" i="29"/>
  <c r="L3076" i="29"/>
  <c r="L3077" i="29"/>
  <c r="L3078" i="29"/>
  <c r="L3079" i="29"/>
  <c r="L3080" i="29"/>
  <c r="L3081" i="29"/>
  <c r="L3082" i="29"/>
  <c r="L3083" i="29"/>
  <c r="L3084" i="29"/>
  <c r="L3085" i="29"/>
  <c r="L3086" i="29"/>
  <c r="L3087" i="29"/>
  <c r="L3088" i="29"/>
  <c r="L3089" i="29"/>
  <c r="L3090" i="29"/>
  <c r="L3091" i="29"/>
  <c r="L3092" i="29"/>
  <c r="L3093" i="29"/>
  <c r="L3094" i="29"/>
  <c r="L3095" i="29"/>
  <c r="L3096" i="29"/>
  <c r="L3097" i="29"/>
  <c r="L3098" i="29"/>
  <c r="L3099" i="29"/>
  <c r="L3100" i="29"/>
  <c r="L3101" i="29"/>
  <c r="L3102" i="29"/>
  <c r="L3103" i="29"/>
  <c r="L3104" i="29"/>
  <c r="L3105" i="29"/>
  <c r="L3106" i="29"/>
  <c r="L3107" i="29"/>
  <c r="L3108" i="29"/>
  <c r="L3109" i="29"/>
  <c r="L3110" i="29"/>
  <c r="L3111" i="29"/>
  <c r="L3112" i="29"/>
  <c r="L3113" i="29"/>
  <c r="L3114" i="29"/>
  <c r="L3115" i="29"/>
  <c r="L3116" i="29"/>
  <c r="L3117" i="29"/>
  <c r="L3118" i="29"/>
  <c r="L3119" i="29"/>
  <c r="L3120" i="29"/>
  <c r="L3121" i="29"/>
  <c r="L3122" i="29"/>
  <c r="L3123" i="29"/>
  <c r="L3124" i="29"/>
  <c r="L3125" i="29"/>
  <c r="L3126" i="29"/>
  <c r="L3127" i="29"/>
  <c r="L3128" i="29"/>
  <c r="L3129" i="29"/>
  <c r="L3130" i="29"/>
  <c r="L3131" i="29"/>
  <c r="L3132" i="29"/>
  <c r="L3133" i="29"/>
  <c r="L3134" i="29"/>
  <c r="L3135" i="29"/>
  <c r="L3136" i="29"/>
  <c r="L3137" i="29"/>
  <c r="L3138" i="29"/>
  <c r="L3139" i="29"/>
  <c r="L3140" i="29"/>
  <c r="L3141" i="29"/>
  <c r="L3142" i="29"/>
  <c r="L3143" i="29"/>
  <c r="L3144" i="29"/>
  <c r="L3145" i="29"/>
  <c r="L3146" i="29"/>
  <c r="L3147" i="29"/>
  <c r="L3148" i="29"/>
  <c r="L3149" i="29"/>
  <c r="L3150" i="29"/>
  <c r="L3151" i="29"/>
  <c r="L3152" i="29"/>
  <c r="L3153" i="29"/>
  <c r="L3154" i="29"/>
  <c r="L3155" i="29"/>
  <c r="L3156" i="29"/>
  <c r="L3157" i="29"/>
  <c r="L3158" i="29"/>
  <c r="L3159" i="29"/>
  <c r="L3160" i="29"/>
  <c r="L3161" i="29"/>
  <c r="L3162" i="29"/>
  <c r="L3163" i="29"/>
  <c r="L3164" i="29"/>
  <c r="L3165" i="29"/>
  <c r="L3166" i="29"/>
  <c r="L3167" i="29"/>
  <c r="L3168" i="29"/>
  <c r="L3169" i="29"/>
  <c r="L3170" i="29"/>
  <c r="L3171" i="29"/>
  <c r="L3172" i="29"/>
  <c r="L3173" i="29"/>
  <c r="L3174" i="29"/>
  <c r="L3175" i="29"/>
  <c r="L3176" i="29"/>
  <c r="L3177" i="29"/>
  <c r="L3178" i="29"/>
  <c r="L3179" i="29"/>
  <c r="L3180" i="29"/>
  <c r="L3181" i="29"/>
  <c r="L3182" i="29"/>
  <c r="L3183" i="29"/>
  <c r="L3184" i="29"/>
  <c r="L3185" i="29"/>
  <c r="L3186" i="29"/>
  <c r="L3187" i="29"/>
  <c r="L3188" i="29"/>
  <c r="L3189" i="29"/>
  <c r="L3190" i="29"/>
  <c r="L3191" i="29"/>
  <c r="L3192" i="29"/>
  <c r="L3193" i="29"/>
  <c r="L3194" i="29"/>
  <c r="L3195" i="29"/>
  <c r="L3196" i="29"/>
  <c r="L3197" i="29"/>
  <c r="L3198" i="29"/>
  <c r="L3199" i="29"/>
  <c r="L3200" i="29"/>
  <c r="L3201" i="29"/>
  <c r="L3202" i="29"/>
  <c r="L3203" i="29"/>
  <c r="L3204" i="29"/>
  <c r="L3205" i="29"/>
  <c r="L3206" i="29"/>
  <c r="L3207" i="29"/>
  <c r="L3208" i="29"/>
  <c r="L3209" i="29"/>
  <c r="L3210" i="29"/>
  <c r="L3211" i="29"/>
  <c r="L3212" i="29"/>
  <c r="L3213" i="29"/>
  <c r="L3214" i="29"/>
  <c r="L3215" i="29"/>
  <c r="L3216" i="29"/>
  <c r="L3217" i="29"/>
  <c r="L3218" i="29"/>
  <c r="L3219" i="29"/>
  <c r="L3220" i="29"/>
  <c r="L3221" i="29"/>
  <c r="L3222" i="29"/>
  <c r="L3223" i="29"/>
  <c r="L3224" i="29"/>
  <c r="L3225" i="29"/>
  <c r="L3226" i="29"/>
  <c r="L3227" i="29"/>
  <c r="L3228" i="29"/>
  <c r="L3229" i="29"/>
  <c r="L3230" i="29"/>
  <c r="L3231" i="29"/>
  <c r="L3232" i="29"/>
  <c r="L3233" i="29"/>
  <c r="L3234" i="29"/>
  <c r="L3235" i="29"/>
  <c r="L3236" i="29"/>
  <c r="L3237" i="29"/>
  <c r="L3238" i="29"/>
  <c r="L3239" i="29"/>
  <c r="L3240" i="29"/>
  <c r="L3241" i="29"/>
  <c r="L3242" i="29"/>
  <c r="L3243" i="29"/>
  <c r="L3244" i="29"/>
  <c r="L3245" i="29"/>
  <c r="L3246" i="29"/>
  <c r="L3247" i="29"/>
  <c r="L3248" i="29"/>
  <c r="L3249" i="29"/>
  <c r="L3250" i="29"/>
  <c r="L3251" i="29"/>
  <c r="L3252" i="29"/>
  <c r="L3253" i="29"/>
  <c r="L3254" i="29"/>
  <c r="L3255" i="29"/>
  <c r="L3256" i="29"/>
  <c r="L3257" i="29"/>
  <c r="L3258" i="29"/>
  <c r="L3259" i="29"/>
  <c r="L3260" i="29"/>
  <c r="L3261" i="29"/>
  <c r="L3262" i="29"/>
  <c r="L3263" i="29"/>
  <c r="L3264" i="29"/>
  <c r="L3265" i="29"/>
  <c r="L3266" i="29"/>
  <c r="L3267" i="29"/>
  <c r="L3268" i="29"/>
  <c r="L3269" i="29"/>
  <c r="L3270" i="29"/>
  <c r="L3271" i="29"/>
  <c r="L3272" i="29"/>
  <c r="L3273" i="29"/>
  <c r="L3274" i="29"/>
  <c r="L3275" i="29"/>
  <c r="L3276" i="29"/>
  <c r="L3277" i="29"/>
  <c r="L3278" i="29"/>
  <c r="L3279" i="29"/>
  <c r="L3280" i="29"/>
  <c r="L3281" i="29"/>
  <c r="L3282" i="29"/>
  <c r="L3283" i="29"/>
  <c r="L3284" i="29"/>
  <c r="L3285" i="29"/>
  <c r="L3286" i="29"/>
  <c r="L3287" i="29"/>
  <c r="L3288" i="29"/>
  <c r="L3289" i="29"/>
  <c r="L3290" i="29"/>
  <c r="L3291" i="29"/>
  <c r="L3292" i="29"/>
  <c r="L3293" i="29"/>
  <c r="L3294" i="29"/>
  <c r="L3295" i="29"/>
  <c r="L3296" i="29"/>
  <c r="L3297" i="29"/>
  <c r="L3298" i="29"/>
  <c r="L3299" i="29"/>
  <c r="L3300" i="29"/>
  <c r="L3301" i="29"/>
  <c r="L3302" i="29"/>
  <c r="L3303" i="29"/>
  <c r="L3304" i="29"/>
  <c r="L3305" i="29"/>
  <c r="L3306" i="29"/>
  <c r="L3307" i="29"/>
  <c r="L3308" i="29"/>
  <c r="L3309" i="29"/>
  <c r="L3310" i="29"/>
  <c r="L3311" i="29"/>
  <c r="L3312" i="29"/>
  <c r="L3313" i="29"/>
  <c r="L3314" i="29"/>
  <c r="L3315" i="29"/>
  <c r="L3316" i="29"/>
  <c r="L3317" i="29"/>
  <c r="L3318" i="29"/>
  <c r="L3319" i="29"/>
  <c r="L3320" i="29"/>
  <c r="L3321" i="29"/>
  <c r="L3322" i="29"/>
  <c r="L3323" i="29"/>
  <c r="L3324" i="29"/>
  <c r="L3325" i="29"/>
  <c r="L3326" i="29"/>
  <c r="L3327" i="29"/>
  <c r="L3328" i="29"/>
  <c r="L3329" i="29"/>
  <c r="L3330" i="29"/>
  <c r="L3331" i="29"/>
  <c r="L3332" i="29"/>
  <c r="L3333" i="29"/>
  <c r="L3334" i="29"/>
  <c r="L3335" i="29"/>
  <c r="L3336" i="29"/>
  <c r="L3337" i="29"/>
  <c r="L3338" i="29"/>
  <c r="L3339" i="29"/>
  <c r="L3340" i="29"/>
  <c r="L3341" i="29"/>
  <c r="L3342" i="29"/>
  <c r="L3343" i="29"/>
  <c r="L3344" i="29"/>
  <c r="L3345" i="29"/>
  <c r="L3346" i="29"/>
  <c r="L3347" i="29"/>
  <c r="L3348" i="29"/>
  <c r="L3349" i="29"/>
  <c r="L3350" i="29"/>
  <c r="L3351" i="29"/>
  <c r="L3352" i="29"/>
  <c r="L3353" i="29"/>
  <c r="L3354" i="29"/>
  <c r="L3355" i="29"/>
  <c r="L3356" i="29"/>
  <c r="L3357" i="29"/>
  <c r="L3358" i="29"/>
  <c r="L3359" i="29"/>
  <c r="L3360" i="29"/>
  <c r="L3361" i="29"/>
  <c r="L3362" i="29"/>
  <c r="L3363" i="29"/>
  <c r="L3364" i="29"/>
  <c r="L3365" i="29"/>
  <c r="L3366" i="29"/>
  <c r="L3367" i="29"/>
  <c r="L3368" i="29"/>
  <c r="L3369" i="29"/>
  <c r="L3370" i="29"/>
  <c r="L3371" i="29"/>
  <c r="L3372" i="29"/>
  <c r="L3373" i="29"/>
  <c r="L3374" i="29"/>
  <c r="L3375" i="29"/>
  <c r="L3376" i="29"/>
  <c r="L3377" i="29"/>
  <c r="L3378" i="29"/>
  <c r="L3379" i="29"/>
  <c r="L3380" i="29"/>
  <c r="L3381" i="29"/>
  <c r="L3382" i="29"/>
  <c r="L3383" i="29"/>
  <c r="L3384" i="29"/>
  <c r="L3385" i="29"/>
  <c r="L3386" i="29"/>
  <c r="L3387" i="29"/>
  <c r="L3388" i="29"/>
  <c r="L3389" i="29"/>
  <c r="L3390" i="29"/>
  <c r="L3391" i="29"/>
  <c r="L3392" i="29"/>
  <c r="L3393" i="29"/>
  <c r="L3394" i="29"/>
  <c r="L3395" i="29"/>
  <c r="L3396" i="29"/>
  <c r="L3397" i="29"/>
  <c r="L3398" i="29"/>
  <c r="L3399" i="29"/>
  <c r="L3400" i="29"/>
  <c r="L3401" i="29"/>
  <c r="L3402" i="29"/>
  <c r="L3403" i="29"/>
  <c r="L3404" i="29"/>
  <c r="L3405" i="29"/>
  <c r="L3406" i="29"/>
  <c r="L3407" i="29"/>
  <c r="L3408" i="29"/>
  <c r="L3409" i="29"/>
  <c r="L3410" i="29"/>
  <c r="L3411" i="29"/>
  <c r="L3412" i="29"/>
  <c r="L3413" i="29"/>
  <c r="L3414" i="29"/>
  <c r="L3415" i="29"/>
  <c r="L3416" i="29"/>
  <c r="L3417" i="29"/>
  <c r="L3418" i="29"/>
  <c r="L3419" i="29"/>
  <c r="L3420" i="29"/>
  <c r="L3421" i="29"/>
  <c r="L3422" i="29"/>
  <c r="L3423" i="29"/>
  <c r="L3424" i="29"/>
  <c r="L3425" i="29"/>
  <c r="L3426" i="29"/>
  <c r="L3427" i="29"/>
  <c r="L3428" i="29"/>
  <c r="L3429" i="29"/>
  <c r="L3430" i="29"/>
  <c r="L3431" i="29"/>
  <c r="L3432" i="29"/>
  <c r="L3433" i="29"/>
  <c r="L3434" i="29"/>
  <c r="L3435" i="29"/>
  <c r="L3436" i="29"/>
  <c r="L3437" i="29"/>
  <c r="L3438" i="29"/>
  <c r="L3439" i="29"/>
  <c r="L3440" i="29"/>
  <c r="L3441" i="29"/>
  <c r="L3442" i="29"/>
  <c r="L3443" i="29"/>
  <c r="L3444" i="29"/>
  <c r="L3445" i="29"/>
  <c r="L3446" i="29"/>
  <c r="L3447" i="29"/>
  <c r="L3448" i="29"/>
  <c r="L3449" i="29"/>
  <c r="L3450" i="29"/>
  <c r="L3451" i="29"/>
  <c r="L3452" i="29"/>
  <c r="L3453" i="29"/>
  <c r="L3454" i="29"/>
  <c r="L3455" i="29"/>
  <c r="L3456" i="29"/>
  <c r="L3457" i="29"/>
  <c r="L3458" i="29"/>
  <c r="L3459" i="29"/>
  <c r="L3460" i="29"/>
  <c r="L3461" i="29"/>
  <c r="L3462" i="29"/>
  <c r="L3463" i="29"/>
  <c r="L3464" i="29"/>
  <c r="L3465" i="29"/>
  <c r="L3466" i="29"/>
  <c r="L3467" i="29"/>
  <c r="L3468" i="29"/>
  <c r="L3469" i="29"/>
  <c r="L3470" i="29"/>
  <c r="L3471" i="29"/>
  <c r="L3472" i="29"/>
  <c r="L3473" i="29"/>
  <c r="L3474" i="29"/>
  <c r="L3475" i="29"/>
  <c r="L3476" i="29"/>
  <c r="L3477" i="29"/>
  <c r="L3478" i="29"/>
  <c r="L3479" i="29"/>
  <c r="L3480" i="29"/>
  <c r="L3481" i="29"/>
  <c r="L3482" i="29"/>
  <c r="L3483" i="29"/>
  <c r="L3484" i="29"/>
  <c r="L3485" i="29"/>
  <c r="L3486" i="29"/>
  <c r="L3487" i="29"/>
  <c r="L3488" i="29"/>
  <c r="L3489" i="29"/>
  <c r="L3490" i="29"/>
  <c r="L3491" i="29"/>
  <c r="L3492" i="29"/>
  <c r="L3493" i="29"/>
  <c r="L3494" i="29"/>
  <c r="L3495" i="29"/>
  <c r="L3496" i="29"/>
  <c r="L3497" i="29"/>
  <c r="L3498" i="29"/>
  <c r="L3499" i="29"/>
  <c r="L3500" i="29"/>
  <c r="L3501" i="29"/>
  <c r="L3502" i="29"/>
  <c r="L3503" i="29"/>
  <c r="L3504" i="29"/>
  <c r="L3505" i="29"/>
  <c r="L3506" i="29"/>
  <c r="L3507" i="29"/>
  <c r="L3508" i="29"/>
  <c r="L3509" i="29"/>
  <c r="L3510" i="29"/>
  <c r="L3511" i="29"/>
  <c r="L3512" i="29"/>
  <c r="L3513" i="29"/>
  <c r="L3514" i="29"/>
  <c r="L3515" i="29"/>
  <c r="L3516" i="29"/>
  <c r="L3517" i="29"/>
  <c r="L3518" i="29"/>
  <c r="L3519" i="29"/>
  <c r="L3520" i="29"/>
  <c r="L3521" i="29"/>
  <c r="L3522" i="29"/>
  <c r="L3523" i="29"/>
  <c r="L3524" i="29"/>
  <c r="L3525" i="29"/>
  <c r="L3526" i="29"/>
  <c r="L3527" i="29"/>
  <c r="L3528" i="29"/>
  <c r="L3529" i="29"/>
  <c r="L3530" i="29"/>
  <c r="L3531" i="29"/>
  <c r="L3532" i="29"/>
  <c r="L3533" i="29"/>
  <c r="L3534" i="29"/>
  <c r="L3535" i="29"/>
  <c r="L3536" i="29"/>
  <c r="L3537" i="29"/>
  <c r="L3538" i="29"/>
  <c r="L3539" i="29"/>
  <c r="L3540" i="29"/>
  <c r="L3541" i="29"/>
  <c r="L3542" i="29"/>
  <c r="L3543" i="29"/>
  <c r="L3544" i="29"/>
  <c r="L3545" i="29"/>
  <c r="L3546" i="29"/>
  <c r="L3547" i="29"/>
  <c r="L3548" i="29"/>
  <c r="L3549" i="29"/>
  <c r="L3550" i="29"/>
  <c r="L3551" i="29"/>
  <c r="L3552" i="29"/>
  <c r="L3553" i="29"/>
  <c r="L3554" i="29"/>
  <c r="L3555" i="29"/>
  <c r="L3556" i="29"/>
  <c r="L3557" i="29"/>
  <c r="L3558" i="29"/>
  <c r="L3559" i="29"/>
  <c r="L3560" i="29"/>
  <c r="L3561" i="29"/>
  <c r="L3562" i="29"/>
  <c r="L3563" i="29"/>
  <c r="L3564" i="29"/>
  <c r="L3565" i="29"/>
  <c r="L3566" i="29"/>
  <c r="L3567" i="29"/>
  <c r="L3568" i="29"/>
  <c r="L3569" i="29"/>
  <c r="L3570" i="29"/>
  <c r="L3571" i="29"/>
  <c r="L3572" i="29"/>
  <c r="L3573" i="29"/>
  <c r="L3574" i="29"/>
  <c r="L3575" i="29"/>
  <c r="L3576" i="29"/>
  <c r="L3577" i="29"/>
  <c r="L3578" i="29"/>
  <c r="L3579" i="29"/>
  <c r="L3580" i="29"/>
  <c r="L3581" i="29"/>
  <c r="L3582" i="29"/>
  <c r="L3583" i="29"/>
  <c r="L3584" i="29"/>
  <c r="L3585" i="29"/>
  <c r="L3586" i="29"/>
  <c r="L3587" i="29"/>
  <c r="L3588" i="29"/>
  <c r="L3589" i="29"/>
  <c r="L3590" i="29"/>
  <c r="L3591" i="29"/>
  <c r="L3592" i="29"/>
  <c r="L3593" i="29"/>
  <c r="L3594" i="29"/>
  <c r="L3595" i="29"/>
  <c r="L3596" i="29"/>
  <c r="L3597" i="29"/>
  <c r="L3598" i="29"/>
  <c r="L3599" i="29"/>
  <c r="L3600" i="29"/>
  <c r="L3601" i="29"/>
  <c r="L3602" i="29"/>
  <c r="L3603" i="29"/>
  <c r="L3604" i="29"/>
  <c r="L3605" i="29"/>
  <c r="L3606" i="29"/>
  <c r="L3607" i="29"/>
  <c r="L3608" i="29"/>
  <c r="L3609" i="29"/>
  <c r="L3610" i="29"/>
  <c r="L3611" i="29"/>
  <c r="L3612" i="29"/>
  <c r="L3613" i="29"/>
  <c r="L3614" i="29"/>
  <c r="L3615" i="29"/>
  <c r="L3616" i="29"/>
  <c r="L3617" i="29"/>
  <c r="L3618" i="29"/>
  <c r="L3619" i="29"/>
  <c r="L3620" i="29"/>
  <c r="L3621" i="29"/>
  <c r="L3622" i="29"/>
  <c r="L3623" i="29"/>
  <c r="L3624" i="29"/>
  <c r="L3625" i="29"/>
  <c r="L3626" i="29"/>
  <c r="L3627" i="29"/>
  <c r="L3628" i="29"/>
  <c r="L2" i="29"/>
  <c r="H576" i="23" l="1"/>
  <c r="H488" i="23"/>
  <c r="H396" i="23"/>
  <c r="H33" i="23"/>
  <c r="H7" i="23"/>
  <c r="H603" i="23" l="1"/>
  <c r="H197" i="23"/>
  <c r="H372" i="23"/>
  <c r="H416" i="23"/>
  <c r="H572" i="23"/>
  <c r="H599" i="23"/>
  <c r="H609" i="23"/>
  <c r="H600" i="23"/>
  <c r="H473" i="23"/>
  <c r="H618" i="23"/>
  <c r="H22" i="23"/>
  <c r="H90" i="23"/>
  <c r="H142" i="23"/>
  <c r="H371" i="23"/>
  <c r="H196" i="23"/>
  <c r="H107" i="23"/>
  <c r="H397" i="23"/>
  <c r="H533" i="23"/>
  <c r="H589" i="23"/>
  <c r="H115" i="23"/>
  <c r="H297" i="23"/>
  <c r="H383" i="23"/>
  <c r="H575" i="23"/>
  <c r="H617" i="23"/>
  <c r="H267" i="23"/>
  <c r="H340" i="23"/>
  <c r="H514" i="23"/>
  <c r="H607" i="23"/>
  <c r="H207" i="23"/>
  <c r="H15" i="23"/>
  <c r="H365" i="23"/>
  <c r="H602" i="23"/>
  <c r="H158" i="23"/>
  <c r="H432" i="23"/>
  <c r="H518" i="23"/>
  <c r="H9" i="23"/>
  <c r="H41" i="23"/>
  <c r="H73" i="23"/>
  <c r="H248" i="23"/>
  <c r="H208" i="23"/>
  <c r="H359" i="23"/>
  <c r="H532" i="23"/>
  <c r="H461" i="23"/>
  <c r="H516" i="23"/>
  <c r="H610" i="23"/>
  <c r="H205" i="23"/>
  <c r="H504" i="23"/>
  <c r="H573" i="23"/>
  <c r="H604" i="23"/>
  <c r="H65" i="23"/>
  <c r="H121" i="23"/>
  <c r="H122" i="23"/>
  <c r="H256" i="23"/>
  <c r="H334" i="23"/>
  <c r="H517" i="23"/>
  <c r="H16" i="23"/>
  <c r="H48" i="23"/>
  <c r="H84" i="23"/>
  <c r="H31" i="23"/>
  <c r="H409" i="23"/>
  <c r="H8" i="23"/>
  <c r="H72" i="23"/>
  <c r="H108" i="23"/>
  <c r="H159" i="23"/>
  <c r="H183" i="23"/>
  <c r="H192" i="23"/>
  <c r="H247" i="23"/>
  <c r="H17" i="23"/>
  <c r="H230" i="23"/>
  <c r="H32" i="23"/>
  <c r="H268" i="23"/>
  <c r="H367" i="23"/>
  <c r="H381" i="23"/>
  <c r="H613" i="23"/>
  <c r="H109" i="23"/>
  <c r="H141" i="23"/>
  <c r="H217" i="23"/>
  <c r="H240" i="23"/>
  <c r="H283" i="23"/>
  <c r="H330" i="23"/>
  <c r="H155" i="23"/>
  <c r="H80" i="23"/>
  <c r="H66" i="23"/>
  <c r="H332" i="23"/>
  <c r="H21" i="23"/>
  <c r="H384" i="23"/>
  <c r="H393" i="23"/>
  <c r="H59" i="23"/>
  <c r="H234" i="23"/>
  <c r="H333" i="23"/>
  <c r="H448" i="23"/>
  <c r="H96" i="23"/>
  <c r="H6" i="23"/>
  <c r="H157" i="23"/>
  <c r="H181" i="23"/>
  <c r="H417" i="23"/>
  <c r="H431" i="23"/>
  <c r="H81" i="23"/>
  <c r="H134" i="23"/>
  <c r="H198" i="23"/>
  <c r="H67" i="23"/>
  <c r="H209" i="23"/>
  <c r="H232" i="23"/>
  <c r="H347" i="23"/>
  <c r="H458" i="23"/>
  <c r="H82" i="23"/>
  <c r="H156" i="23"/>
  <c r="H241" i="23"/>
  <c r="H292" i="23"/>
  <c r="H611" i="23"/>
  <c r="H47" i="23"/>
  <c r="H146" i="23"/>
  <c r="H331" i="23"/>
  <c r="H434" i="23"/>
  <c r="H468" i="23"/>
  <c r="H487" i="23"/>
  <c r="H519" i="23"/>
  <c r="H581" i="23"/>
  <c r="H612" i="23"/>
  <c r="H30" i="23"/>
  <c r="H105" i="23"/>
  <c r="H165" i="23"/>
  <c r="H272" i="23"/>
  <c r="H284" i="23"/>
  <c r="H391" i="23"/>
  <c r="H459" i="23"/>
  <c r="H590" i="23"/>
  <c r="H92" i="23"/>
  <c r="H130" i="23"/>
  <c r="H242" i="23"/>
  <c r="H265" i="23"/>
  <c r="H273" i="23"/>
  <c r="H392" i="23"/>
  <c r="H446" i="23"/>
  <c r="H257" i="23"/>
  <c r="H406" i="23"/>
  <c r="H415" i="23"/>
  <c r="H583" i="23"/>
  <c r="H582" i="23"/>
  <c r="H515" i="23"/>
  <c r="H71" i="23"/>
  <c r="H246" i="23"/>
  <c r="H266" i="23"/>
  <c r="H280" i="23"/>
  <c r="H373" i="23"/>
  <c r="H490" i="23"/>
  <c r="H5" i="23"/>
  <c r="H464" i="23"/>
  <c r="H57" i="23"/>
  <c r="H259" i="23"/>
  <c r="H281" i="23"/>
  <c r="H408" i="23"/>
  <c r="H585" i="23"/>
  <c r="H34" i="23"/>
  <c r="H465" i="23"/>
  <c r="H182" i="23"/>
  <c r="H382" i="23"/>
  <c r="H56" i="23"/>
  <c r="H355" i="23"/>
  <c r="H526" i="23"/>
  <c r="H116" i="23"/>
  <c r="H440" i="23"/>
  <c r="H496" i="23"/>
  <c r="H527" i="23"/>
  <c r="H523" i="23"/>
  <c r="H42" i="23"/>
  <c r="H131" i="23"/>
  <c r="H147" i="23"/>
  <c r="H172" i="23"/>
  <c r="H222" i="23"/>
  <c r="H233" i="23"/>
  <c r="H356" i="23"/>
  <c r="H405" i="23"/>
  <c r="H97" i="23"/>
  <c r="H117" i="23"/>
  <c r="H140" i="23"/>
  <c r="H206" i="23"/>
  <c r="H290" i="23"/>
  <c r="H441" i="23"/>
  <c r="H497" i="23"/>
  <c r="H584" i="23"/>
  <c r="H132" i="23"/>
  <c r="H148" i="23"/>
  <c r="H184" i="23"/>
  <c r="H223" i="23"/>
  <c r="H489" i="23"/>
  <c r="H495" i="23"/>
  <c r="H58" i="23"/>
  <c r="H282" i="23"/>
  <c r="H357" i="23"/>
  <c r="H366" i="23"/>
  <c r="H433" i="23"/>
  <c r="H528" i="23"/>
  <c r="H608" i="23"/>
  <c r="H291" i="23"/>
  <c r="H422" i="23"/>
  <c r="H442" i="23"/>
  <c r="H457" i="23"/>
  <c r="H474" i="23"/>
  <c r="H498" i="23"/>
  <c r="H531" i="23"/>
  <c r="H577" i="23"/>
  <c r="H475" i="23"/>
  <c r="H46" i="23"/>
  <c r="H133" i="23"/>
  <c r="H255" i="23"/>
  <c r="H271" i="23"/>
  <c r="H358" i="23"/>
  <c r="H407" i="23"/>
  <c r="H522" i="23"/>
  <c r="H586" i="23"/>
  <c r="H601" i="23"/>
  <c r="H499" i="23"/>
  <c r="H216" i="23"/>
  <c r="H580" i="23"/>
  <c r="H98" i="23"/>
  <c r="H180" i="23"/>
  <c r="H524" i="23"/>
  <c r="H493" i="23"/>
  <c r="H231" i="23"/>
  <c r="H494" i="23"/>
  <c r="H40" i="23"/>
  <c r="H91" i="23"/>
  <c r="H123" i="23"/>
  <c r="H190" i="23"/>
  <c r="H218" i="23"/>
  <c r="H390" i="23"/>
  <c r="H398" i="23"/>
  <c r="H460" i="23"/>
  <c r="H502" i="23"/>
  <c r="H380" i="23"/>
  <c r="H55" i="23"/>
  <c r="H83" i="23"/>
  <c r="H106" i="23"/>
  <c r="H258" i="23"/>
  <c r="H430" i="23"/>
  <c r="H447" i="23"/>
  <c r="H469" i="23"/>
  <c r="H486" i="23"/>
  <c r="H503" i="23"/>
  <c r="H525" i="23"/>
  <c r="H574" i="23"/>
  <c r="H591" i="23"/>
  <c r="H562" i="23" l="1"/>
  <c r="H561" i="23"/>
  <c r="H560" i="23"/>
  <c r="H557" i="23"/>
  <c r="H556" i="23"/>
  <c r="H555" i="23"/>
  <c r="H554" i="23"/>
  <c r="H553" i="23"/>
  <c r="H552" i="23"/>
  <c r="H551" i="23"/>
  <c r="H548" i="23"/>
  <c r="H546" i="23"/>
  <c r="H545" i="23"/>
  <c r="H544" i="23"/>
  <c r="H443" i="23"/>
  <c r="H439" i="23"/>
  <c r="H418" i="23"/>
  <c r="H368" i="23"/>
  <c r="H364" i="23"/>
  <c r="H343" i="23"/>
  <c r="H342" i="23"/>
  <c r="H341" i="23"/>
  <c r="H339" i="23"/>
  <c r="H298" i="23"/>
  <c r="H293" i="23"/>
  <c r="H264" i="23"/>
  <c r="H243" i="23"/>
  <c r="H239" i="23"/>
  <c r="H215" i="23"/>
  <c r="H214" i="23"/>
  <c r="H193" i="23"/>
  <c r="H168" i="23"/>
  <c r="H167" i="23"/>
  <c r="H143" i="23"/>
  <c r="H139" i="23"/>
  <c r="H118" i="23"/>
  <c r="H114" i="23"/>
  <c r="H93" i="23"/>
  <c r="H89" i="23"/>
  <c r="H68" i="23"/>
  <c r="H64" i="23"/>
  <c r="H43" i="23"/>
  <c r="H39" i="23"/>
  <c r="H23" i="23"/>
  <c r="H18" i="23"/>
  <c r="H14" i="23"/>
  <c r="H456" i="23" l="1"/>
  <c r="H221" i="23" l="1"/>
  <c r="L4024" i="32" l="1"/>
  <c r="L4023" i="32"/>
  <c r="L4022" i="32"/>
  <c r="L4021" i="32"/>
  <c r="L4020" i="32"/>
  <c r="L4019" i="32"/>
  <c r="L4018" i="32"/>
  <c r="L4017" i="32"/>
  <c r="L4016" i="32"/>
  <c r="L4015" i="32"/>
  <c r="L4014" i="32"/>
  <c r="L4013" i="32"/>
  <c r="L4012" i="32"/>
  <c r="L4011" i="32"/>
  <c r="L4010" i="32"/>
  <c r="L4009" i="32"/>
  <c r="L4008" i="32"/>
  <c r="L4007" i="32"/>
  <c r="L4006" i="32"/>
  <c r="L4005" i="32"/>
  <c r="L4004" i="32"/>
  <c r="L4003" i="32"/>
  <c r="L4002" i="32"/>
  <c r="L4001" i="32"/>
  <c r="L4000" i="32"/>
  <c r="L3999" i="32"/>
  <c r="L3998" i="32"/>
  <c r="L3997" i="32"/>
  <c r="L3996" i="32"/>
  <c r="L3995" i="32"/>
  <c r="L3994" i="32"/>
  <c r="L3993" i="32"/>
  <c r="L3992" i="32"/>
  <c r="L3991" i="32"/>
  <c r="L3990" i="32"/>
  <c r="L3989" i="32"/>
  <c r="L3988" i="32"/>
  <c r="L3987" i="32"/>
  <c r="L3986" i="32"/>
  <c r="L3985" i="32"/>
  <c r="L3984" i="32"/>
  <c r="L3983" i="32"/>
  <c r="L3982" i="32"/>
  <c r="L3981" i="32"/>
  <c r="L3980" i="32"/>
  <c r="L3979" i="32"/>
  <c r="L3978" i="32"/>
  <c r="L3977" i="32"/>
  <c r="L3976" i="32"/>
  <c r="L3975" i="32"/>
  <c r="L3974" i="32"/>
  <c r="L3973" i="32"/>
  <c r="L3972" i="32"/>
  <c r="L3971" i="32"/>
  <c r="L3970" i="32"/>
  <c r="L3969" i="32"/>
  <c r="L3968" i="32"/>
  <c r="L3967" i="32"/>
  <c r="L3966" i="32"/>
  <c r="L3965" i="32"/>
  <c r="L3964" i="32"/>
  <c r="L3963" i="32"/>
  <c r="L3962" i="32"/>
  <c r="L3961" i="32"/>
  <c r="L3960" i="32"/>
  <c r="L3959" i="32"/>
  <c r="L3958" i="32"/>
  <c r="L3957" i="32"/>
  <c r="L3956" i="32"/>
  <c r="L3955" i="32"/>
  <c r="L3954" i="32"/>
  <c r="L3953" i="32"/>
  <c r="L3952" i="32"/>
  <c r="L3951" i="32"/>
  <c r="L3950" i="32"/>
  <c r="L3949" i="32"/>
  <c r="L3948" i="32"/>
  <c r="L3947" i="32"/>
  <c r="L3946" i="32"/>
  <c r="L3945" i="32"/>
  <c r="L3944" i="32"/>
  <c r="L3943" i="32"/>
  <c r="L3942" i="32"/>
  <c r="L3941" i="32"/>
  <c r="L3940" i="32"/>
  <c r="L3939" i="32"/>
  <c r="L3938" i="32"/>
  <c r="L3937" i="32"/>
  <c r="L3936" i="32"/>
  <c r="L3935" i="32"/>
  <c r="L3934" i="32"/>
  <c r="L3933" i="32"/>
  <c r="L3932" i="32"/>
  <c r="L3931" i="32"/>
  <c r="L3930" i="32"/>
  <c r="L3929" i="32"/>
  <c r="L3928" i="32"/>
  <c r="L3927" i="32"/>
  <c r="L3926" i="32"/>
  <c r="L3925" i="32"/>
  <c r="L3924" i="32"/>
  <c r="L3923" i="32"/>
  <c r="L3922" i="32"/>
  <c r="L3921" i="32"/>
  <c r="L3920" i="32"/>
  <c r="L3919" i="32"/>
  <c r="L3918" i="32"/>
  <c r="L3917" i="32"/>
  <c r="L3916" i="32"/>
  <c r="L3915" i="32"/>
  <c r="L3914" i="32"/>
  <c r="L3913" i="32"/>
  <c r="L3912" i="32"/>
  <c r="L3911" i="32"/>
  <c r="L3910" i="32"/>
  <c r="L3909" i="32"/>
  <c r="L3908" i="32"/>
  <c r="L3907" i="32"/>
  <c r="L3906" i="32"/>
  <c r="L3905" i="32"/>
  <c r="L3904" i="32"/>
  <c r="L3903" i="32"/>
  <c r="L3902" i="32"/>
  <c r="L3901" i="32"/>
  <c r="L3900" i="32"/>
  <c r="L3899" i="32"/>
  <c r="L3898" i="32"/>
  <c r="L3897" i="32"/>
  <c r="L3896" i="32"/>
  <c r="L3895" i="32"/>
  <c r="L3894" i="32"/>
  <c r="L3893" i="32"/>
  <c r="L3892" i="32"/>
  <c r="L3891" i="32"/>
  <c r="L3890" i="32"/>
  <c r="L3889" i="32"/>
  <c r="L3888" i="32"/>
  <c r="L3887" i="32"/>
  <c r="L3886" i="32"/>
  <c r="L3885" i="32"/>
  <c r="L3884" i="32"/>
  <c r="L3883" i="32"/>
  <c r="L3882" i="32"/>
  <c r="L3881" i="32"/>
  <c r="L3880" i="32"/>
  <c r="L3879" i="32"/>
  <c r="L3878" i="32"/>
  <c r="L3877" i="32"/>
  <c r="L3876" i="32"/>
  <c r="L3875" i="32"/>
  <c r="L3874" i="32"/>
  <c r="L3873" i="32"/>
  <c r="L3872" i="32"/>
  <c r="L3871" i="32"/>
  <c r="L3870" i="32"/>
  <c r="L3869" i="32"/>
  <c r="L3868" i="32"/>
  <c r="L3867" i="32"/>
  <c r="L3866" i="32"/>
  <c r="L3865" i="32"/>
  <c r="L3864" i="32"/>
  <c r="L3863" i="32"/>
  <c r="L3862" i="32"/>
  <c r="L3861" i="32"/>
  <c r="L3860" i="32"/>
  <c r="L3859" i="32"/>
  <c r="L3858" i="32"/>
  <c r="L3857" i="32"/>
  <c r="L3856" i="32"/>
  <c r="L3855" i="32"/>
  <c r="L3854" i="32"/>
  <c r="L3853" i="32"/>
  <c r="L3852" i="32"/>
  <c r="L3851" i="32"/>
  <c r="L3850" i="32"/>
  <c r="L3849" i="32"/>
  <c r="L3848" i="32"/>
  <c r="L3847" i="32"/>
  <c r="L3846" i="32"/>
  <c r="L3845" i="32"/>
  <c r="L3844" i="32"/>
  <c r="L3843" i="32"/>
  <c r="L3842" i="32"/>
  <c r="L3841" i="32"/>
  <c r="L3840" i="32"/>
  <c r="L3839" i="32"/>
  <c r="L3838" i="32"/>
  <c r="L3837" i="32"/>
  <c r="L3836" i="32"/>
  <c r="L3835" i="32"/>
  <c r="L3834" i="32"/>
  <c r="L3833" i="32"/>
  <c r="L3832" i="32"/>
  <c r="L3831" i="32"/>
  <c r="L3830" i="32"/>
  <c r="L3829" i="32"/>
  <c r="L3828" i="32"/>
  <c r="L3827" i="32"/>
  <c r="L3826" i="32"/>
  <c r="L3825" i="32"/>
  <c r="L3824" i="32"/>
  <c r="L3823" i="32"/>
  <c r="L3822" i="32"/>
  <c r="L3821" i="32"/>
  <c r="L3820" i="32"/>
  <c r="L3819" i="32"/>
  <c r="L3818" i="32"/>
  <c r="L3817" i="32"/>
  <c r="L3816" i="32"/>
  <c r="L3815" i="32"/>
  <c r="L3814" i="32"/>
  <c r="L3813" i="32"/>
  <c r="L3812" i="32"/>
  <c r="L3811" i="32"/>
  <c r="L3810" i="32"/>
  <c r="L3809" i="32"/>
  <c r="L3808" i="32"/>
  <c r="L3807" i="32"/>
  <c r="L3806" i="32"/>
  <c r="L3805" i="32"/>
  <c r="L3804" i="32"/>
  <c r="L3803" i="32"/>
  <c r="L3802" i="32"/>
  <c r="L3801" i="32"/>
  <c r="L3800" i="32"/>
  <c r="L3799" i="32"/>
  <c r="L3798" i="32"/>
  <c r="L3797" i="32"/>
  <c r="L3796" i="32"/>
  <c r="L3795" i="32"/>
  <c r="L3794" i="32"/>
  <c r="L3793" i="32"/>
  <c r="L3792" i="32"/>
  <c r="L3791" i="32"/>
  <c r="L3790" i="32"/>
  <c r="L3789" i="32"/>
  <c r="L3788" i="32"/>
  <c r="L3787" i="32"/>
  <c r="L3786" i="32"/>
  <c r="L3785" i="32"/>
  <c r="L3784" i="32"/>
  <c r="L3783" i="32"/>
  <c r="L3782" i="32"/>
  <c r="L3781" i="32"/>
  <c r="L3780" i="32"/>
  <c r="L3779" i="32"/>
  <c r="L3778" i="32"/>
  <c r="L3777" i="32"/>
  <c r="L3776" i="32"/>
  <c r="L3775" i="32"/>
  <c r="L3774" i="32"/>
  <c r="L3773" i="32"/>
  <c r="L3772" i="32"/>
  <c r="L3771" i="32"/>
  <c r="L3770" i="32"/>
  <c r="L3769" i="32"/>
  <c r="L3768" i="32"/>
  <c r="L3767" i="32"/>
  <c r="L3766" i="32"/>
  <c r="L3765" i="32"/>
  <c r="L3764" i="32"/>
  <c r="L3763" i="32"/>
  <c r="L3762" i="32"/>
  <c r="L3761" i="32"/>
  <c r="L3760" i="32"/>
  <c r="L3759" i="32"/>
  <c r="L3758" i="32"/>
  <c r="L3757" i="32"/>
  <c r="L3756" i="32"/>
  <c r="L3755" i="32"/>
  <c r="L3754" i="32"/>
  <c r="L3753" i="32"/>
  <c r="L3752" i="32"/>
  <c r="L3751" i="32"/>
  <c r="L3750" i="32"/>
  <c r="L3749" i="32"/>
  <c r="L3748" i="32"/>
  <c r="L3747" i="32"/>
  <c r="L3746" i="32"/>
  <c r="L3745" i="32"/>
  <c r="L3744" i="32"/>
  <c r="L3743" i="32"/>
  <c r="L3742" i="32"/>
  <c r="L3741" i="32"/>
  <c r="L3740" i="32"/>
  <c r="L3739" i="32"/>
  <c r="L3738" i="32"/>
  <c r="L3737" i="32"/>
  <c r="L3736" i="32"/>
  <c r="L3735" i="32"/>
  <c r="L3734" i="32"/>
  <c r="L3733" i="32"/>
  <c r="L3732" i="32"/>
  <c r="L3731" i="32"/>
  <c r="L3730" i="32"/>
  <c r="L3729" i="32"/>
  <c r="L3728" i="32"/>
  <c r="L3727" i="32"/>
  <c r="L3726" i="32"/>
  <c r="L3725" i="32"/>
  <c r="L3724" i="32"/>
  <c r="L3723" i="32"/>
  <c r="L3722" i="32"/>
  <c r="L3721" i="32"/>
  <c r="L3720" i="32"/>
  <c r="L3719" i="32"/>
  <c r="L3718" i="32"/>
  <c r="L3717" i="32"/>
  <c r="L3716" i="32"/>
  <c r="L3715" i="32"/>
  <c r="L3714" i="32"/>
  <c r="L3713" i="32"/>
  <c r="L3712" i="32"/>
  <c r="L3711" i="32"/>
  <c r="L3710" i="32"/>
  <c r="L3709" i="32"/>
  <c r="L3708" i="32"/>
  <c r="L3707" i="32"/>
  <c r="L3706" i="32"/>
  <c r="L3705" i="32"/>
  <c r="L3704" i="32"/>
  <c r="L3703" i="32"/>
  <c r="L3702" i="32"/>
  <c r="L3701" i="32"/>
  <c r="L3700" i="32"/>
  <c r="L3699" i="32"/>
  <c r="L3698" i="32"/>
  <c r="L3697" i="32"/>
  <c r="L3696" i="32"/>
  <c r="L3695" i="32"/>
  <c r="L3694" i="32"/>
  <c r="L3693" i="32"/>
  <c r="L3692" i="32"/>
  <c r="L3691" i="32"/>
  <c r="L3690" i="32"/>
  <c r="L3689" i="32"/>
  <c r="L3688" i="32"/>
  <c r="L3687" i="32"/>
  <c r="L3686" i="32"/>
  <c r="L3685" i="32"/>
  <c r="L3684" i="32"/>
  <c r="L3683" i="32"/>
  <c r="L3682" i="32"/>
  <c r="L3681" i="32"/>
  <c r="L3680" i="32"/>
  <c r="L3679" i="32"/>
  <c r="L3678" i="32"/>
  <c r="L3677" i="32"/>
  <c r="L3676" i="32"/>
  <c r="L3675" i="32"/>
  <c r="L3674" i="32"/>
  <c r="L3673" i="32"/>
  <c r="L3672" i="32"/>
  <c r="L3671" i="32"/>
  <c r="L3670" i="32"/>
  <c r="L3669" i="32"/>
  <c r="L3668" i="32"/>
  <c r="L3667" i="32"/>
  <c r="L3666" i="32"/>
  <c r="L3665" i="32"/>
  <c r="L3664" i="32"/>
  <c r="L3663" i="32"/>
  <c r="L3662" i="32"/>
  <c r="L3661" i="32"/>
  <c r="L3660" i="32"/>
  <c r="L3659" i="32"/>
  <c r="L3658" i="32"/>
  <c r="L3657" i="32"/>
  <c r="L3656" i="32"/>
  <c r="L3655" i="32"/>
  <c r="L3654" i="32"/>
  <c r="L3653" i="32"/>
  <c r="L3652" i="32"/>
  <c r="L3651" i="32"/>
  <c r="L3650" i="32"/>
  <c r="L3649" i="32"/>
  <c r="L3648" i="32"/>
  <c r="L3647" i="32"/>
  <c r="L3646" i="32"/>
  <c r="L3645" i="32"/>
  <c r="L3644" i="32"/>
  <c r="L3643" i="32"/>
  <c r="L3642" i="32"/>
  <c r="L3641" i="32"/>
  <c r="L3640" i="32"/>
  <c r="L3639" i="32"/>
  <c r="L3638" i="32"/>
  <c r="L3637" i="32"/>
  <c r="L3636" i="32"/>
  <c r="L3635" i="32"/>
  <c r="L3634" i="32"/>
  <c r="L3633" i="32"/>
  <c r="L3632" i="32"/>
  <c r="L3631" i="32"/>
  <c r="L3630" i="32"/>
  <c r="L3629" i="32"/>
  <c r="L3628" i="32"/>
  <c r="L3627" i="32"/>
  <c r="L3626" i="32"/>
  <c r="L3625" i="32"/>
  <c r="L3624" i="32"/>
  <c r="L3623" i="32"/>
  <c r="L3622" i="32"/>
  <c r="L3621" i="32"/>
  <c r="L3620" i="32"/>
  <c r="L3619" i="32"/>
  <c r="L3618" i="32"/>
  <c r="L3617" i="32"/>
  <c r="L3616" i="32"/>
  <c r="L3615" i="32"/>
  <c r="L3614" i="32"/>
  <c r="L3613" i="32"/>
  <c r="L3612" i="32"/>
  <c r="L3611" i="32"/>
  <c r="L3610" i="32"/>
  <c r="L3609" i="32"/>
  <c r="L3608" i="32"/>
  <c r="L3607" i="32"/>
  <c r="L3606" i="32"/>
  <c r="L3605" i="32"/>
  <c r="L3604" i="32"/>
  <c r="L3603" i="32"/>
  <c r="L3602" i="32"/>
  <c r="L3601" i="32"/>
  <c r="L3600" i="32"/>
  <c r="L3599" i="32"/>
  <c r="L3598" i="32"/>
  <c r="L3597" i="32"/>
  <c r="L3596" i="32"/>
  <c r="L3595" i="32"/>
  <c r="L3594" i="32"/>
  <c r="L3593" i="32"/>
  <c r="L3592" i="32"/>
  <c r="L3591" i="32"/>
  <c r="L3590" i="32"/>
  <c r="L3589" i="32"/>
  <c r="L3588" i="32"/>
  <c r="L3587" i="32"/>
  <c r="L3586" i="32"/>
  <c r="L3585" i="32"/>
  <c r="L3584" i="32"/>
  <c r="L3583" i="32"/>
  <c r="L3582" i="32"/>
  <c r="L3581" i="32"/>
  <c r="L3580" i="32"/>
  <c r="L3579" i="32"/>
  <c r="L3578" i="32"/>
  <c r="L3577" i="32"/>
  <c r="L3576" i="32"/>
  <c r="L3575" i="32"/>
  <c r="L3574" i="32"/>
  <c r="L3573" i="32"/>
  <c r="L3572" i="32"/>
  <c r="L3571" i="32"/>
  <c r="L3570" i="32"/>
  <c r="L3569" i="32"/>
  <c r="L3568" i="32"/>
  <c r="L3567" i="32"/>
  <c r="L3566" i="32"/>
  <c r="L3565" i="32"/>
  <c r="L3564" i="32"/>
  <c r="L3563" i="32"/>
  <c r="L3562" i="32"/>
  <c r="L3561" i="32"/>
  <c r="L3560" i="32"/>
  <c r="L3559" i="32"/>
  <c r="L3558" i="32"/>
  <c r="L3557" i="32"/>
  <c r="L3556" i="32"/>
  <c r="L3555" i="32"/>
  <c r="L3554" i="32"/>
  <c r="L3553" i="32"/>
  <c r="L3552" i="32"/>
  <c r="L3551" i="32"/>
  <c r="L3550" i="32"/>
  <c r="L3549" i="32"/>
  <c r="L3548" i="32"/>
  <c r="L3547" i="32"/>
  <c r="L3546" i="32"/>
  <c r="L3545" i="32"/>
  <c r="L3544" i="32"/>
  <c r="L3543" i="32"/>
  <c r="L3542" i="32"/>
  <c r="L3541" i="32"/>
  <c r="L3540" i="32"/>
  <c r="L3539" i="32"/>
  <c r="L3538" i="32"/>
  <c r="L3537" i="32"/>
  <c r="L3536" i="32"/>
  <c r="L3535" i="32"/>
  <c r="L3534" i="32"/>
  <c r="L3533" i="32"/>
  <c r="L3532" i="32"/>
  <c r="L3531" i="32"/>
  <c r="L3530" i="32"/>
  <c r="L3529" i="32"/>
  <c r="L3528" i="32"/>
  <c r="L3527" i="32"/>
  <c r="L3526" i="32"/>
  <c r="L3525" i="32"/>
  <c r="L3524" i="32"/>
  <c r="L3523" i="32"/>
  <c r="L3522" i="32"/>
  <c r="L3521" i="32"/>
  <c r="L3520" i="32"/>
  <c r="L3519" i="32"/>
  <c r="L3518" i="32"/>
  <c r="L3517" i="32"/>
  <c r="L3516" i="32"/>
  <c r="L3515" i="32"/>
  <c r="L3514" i="32"/>
  <c r="L3513" i="32"/>
  <c r="L3512" i="32"/>
  <c r="L3511" i="32"/>
  <c r="L3510" i="32"/>
  <c r="L3509" i="32"/>
  <c r="L3508" i="32"/>
  <c r="L3507" i="32"/>
  <c r="L3506" i="32"/>
  <c r="L3505" i="32"/>
  <c r="L3504" i="32"/>
  <c r="L3503" i="32"/>
  <c r="L3502" i="32"/>
  <c r="L3501" i="32"/>
  <c r="L3500" i="32"/>
  <c r="L3499" i="32"/>
  <c r="L3498" i="32"/>
  <c r="L3497" i="32"/>
  <c r="L3496" i="32"/>
  <c r="L3495" i="32"/>
  <c r="L3494" i="32"/>
  <c r="L3493" i="32"/>
  <c r="L3492" i="32"/>
  <c r="L3491" i="32"/>
  <c r="L3490" i="32"/>
  <c r="L3489" i="32"/>
  <c r="L3488" i="32"/>
  <c r="L3487" i="32"/>
  <c r="L3486" i="32"/>
  <c r="L3485" i="32"/>
  <c r="L3484" i="32"/>
  <c r="L3483" i="32"/>
  <c r="L3482" i="32"/>
  <c r="L3481" i="32"/>
  <c r="L3480" i="32"/>
  <c r="L3479" i="32"/>
  <c r="L3478" i="32"/>
  <c r="L3477" i="32"/>
  <c r="L3476" i="32"/>
  <c r="L3475" i="32"/>
  <c r="L3474" i="32"/>
  <c r="L3473" i="32"/>
  <c r="L3472" i="32"/>
  <c r="L3471" i="32"/>
  <c r="L3470" i="32"/>
  <c r="L3469" i="32"/>
  <c r="L3468" i="32"/>
  <c r="L3467" i="32"/>
  <c r="L3466" i="32"/>
  <c r="L3465" i="32"/>
  <c r="L3464" i="32"/>
  <c r="L3463" i="32"/>
  <c r="L3462" i="32"/>
  <c r="L3461" i="32"/>
  <c r="L3460" i="32"/>
  <c r="L3459" i="32"/>
  <c r="L3458" i="32"/>
  <c r="L3457" i="32"/>
  <c r="L3456" i="32"/>
  <c r="L3455" i="32"/>
  <c r="L3454" i="32"/>
  <c r="L3453" i="32"/>
  <c r="L3452" i="32"/>
  <c r="L3451" i="32"/>
  <c r="L3450" i="32"/>
  <c r="L3449" i="32"/>
  <c r="L3448" i="32"/>
  <c r="L3447" i="32"/>
  <c r="L3446" i="32"/>
  <c r="L3445" i="32"/>
  <c r="L3444" i="32"/>
  <c r="L3443" i="32"/>
  <c r="L3442" i="32"/>
  <c r="L3441" i="32"/>
  <c r="L3440" i="32"/>
  <c r="L3439" i="32"/>
  <c r="L3438" i="32"/>
  <c r="L3437" i="32"/>
  <c r="L3436" i="32"/>
  <c r="L3435" i="32"/>
  <c r="L3434" i="32"/>
  <c r="L3433" i="32"/>
  <c r="L3432" i="32"/>
  <c r="L3431" i="32"/>
  <c r="L3430" i="32"/>
  <c r="L3429" i="32"/>
  <c r="L3428" i="32"/>
  <c r="L3427" i="32"/>
  <c r="L3426" i="32"/>
  <c r="L3425" i="32"/>
  <c r="L3424" i="32"/>
  <c r="L3423" i="32"/>
  <c r="L3422" i="32"/>
  <c r="L3421" i="32"/>
  <c r="L3420" i="32"/>
  <c r="L3419" i="32"/>
  <c r="L3418" i="32"/>
  <c r="L3417" i="32"/>
  <c r="L3416" i="32"/>
  <c r="L3415" i="32"/>
  <c r="L3414" i="32"/>
  <c r="L3413" i="32"/>
  <c r="L3412" i="32"/>
  <c r="L3411" i="32"/>
  <c r="L3410" i="32"/>
  <c r="L3409" i="32"/>
  <c r="L3408" i="32"/>
  <c r="L3407" i="32"/>
  <c r="L3406" i="32"/>
  <c r="L3405" i="32"/>
  <c r="L3404" i="32"/>
  <c r="L3403" i="32"/>
  <c r="L3402" i="32"/>
  <c r="L3401" i="32"/>
  <c r="L3400" i="32"/>
  <c r="L3399" i="32"/>
  <c r="L3398" i="32"/>
  <c r="L3397" i="32"/>
  <c r="L3396" i="32"/>
  <c r="L3395" i="32"/>
  <c r="L3394" i="32"/>
  <c r="L3393" i="32"/>
  <c r="L3392" i="32"/>
  <c r="L3391" i="32"/>
  <c r="L3390" i="32"/>
  <c r="L3389" i="32"/>
  <c r="L3388" i="32"/>
  <c r="L3387" i="32"/>
  <c r="L3386" i="32"/>
  <c r="L3385" i="32"/>
  <c r="L3384" i="32"/>
  <c r="L3383" i="32"/>
  <c r="L3382" i="32"/>
  <c r="L3381" i="32"/>
  <c r="L3380" i="32"/>
  <c r="L3379" i="32"/>
  <c r="L3378" i="32"/>
  <c r="L3377" i="32"/>
  <c r="L3376" i="32"/>
  <c r="L3375" i="32"/>
  <c r="L3374" i="32"/>
  <c r="L3373" i="32"/>
  <c r="L3372" i="32"/>
  <c r="L3371" i="32"/>
  <c r="L3370" i="32"/>
  <c r="L3369" i="32"/>
  <c r="L3368" i="32"/>
  <c r="L3367" i="32"/>
  <c r="L3366" i="32"/>
  <c r="L3365" i="32"/>
  <c r="L3364" i="32"/>
  <c r="L3363" i="32"/>
  <c r="L3362" i="32"/>
  <c r="L3361" i="32"/>
  <c r="L3360" i="32"/>
  <c r="L3359" i="32"/>
  <c r="L3358" i="32"/>
  <c r="L3357" i="32"/>
  <c r="L3356" i="32"/>
  <c r="L3355" i="32"/>
  <c r="L3354" i="32"/>
  <c r="L3353" i="32"/>
  <c r="L3352" i="32"/>
  <c r="L3351" i="32"/>
  <c r="L3350" i="32"/>
  <c r="L3349" i="32"/>
  <c r="L3348" i="32"/>
  <c r="L3347" i="32"/>
  <c r="L3346" i="32"/>
  <c r="L3345" i="32"/>
  <c r="L3344" i="32"/>
  <c r="L3343" i="32"/>
  <c r="L3342" i="32"/>
  <c r="L3341" i="32"/>
  <c r="L3340" i="32"/>
  <c r="L3339" i="32"/>
  <c r="L3338" i="32"/>
  <c r="L3337" i="32"/>
  <c r="L3336" i="32"/>
  <c r="L3335" i="32"/>
  <c r="L3334" i="32"/>
  <c r="L3333" i="32"/>
  <c r="L3332" i="32"/>
  <c r="L3331" i="32"/>
  <c r="L3330" i="32"/>
  <c r="L3329" i="32"/>
  <c r="L3328" i="32"/>
  <c r="L3327" i="32"/>
  <c r="L3326" i="32"/>
  <c r="L3325" i="32"/>
  <c r="L3324" i="32"/>
  <c r="L3323" i="32"/>
  <c r="L3322" i="32"/>
  <c r="L3321" i="32"/>
  <c r="L3320" i="32"/>
  <c r="L3319" i="32"/>
  <c r="L3318" i="32"/>
  <c r="L3317" i="32"/>
  <c r="L3316" i="32"/>
  <c r="L3315" i="32"/>
  <c r="L3314" i="32"/>
  <c r="L3313" i="32"/>
  <c r="L3312" i="32"/>
  <c r="L3311" i="32"/>
  <c r="L3310" i="32"/>
  <c r="L3309" i="32"/>
  <c r="L3308" i="32"/>
  <c r="L3307" i="32"/>
  <c r="L3306" i="32"/>
  <c r="L3305" i="32"/>
  <c r="L3304" i="32"/>
  <c r="L3303" i="32"/>
  <c r="L3302" i="32"/>
  <c r="L3301" i="32"/>
  <c r="L3300" i="32"/>
  <c r="L3299" i="32"/>
  <c r="L3298" i="32"/>
  <c r="L3297" i="32"/>
  <c r="L3296" i="32"/>
  <c r="L3295" i="32"/>
  <c r="L3294" i="32"/>
  <c r="L3293" i="32"/>
  <c r="L3292" i="32"/>
  <c r="L3291" i="32"/>
  <c r="L3290" i="32"/>
  <c r="L3289" i="32"/>
  <c r="L3288" i="32"/>
  <c r="L3287" i="32"/>
  <c r="L3286" i="32"/>
  <c r="L3285" i="32"/>
  <c r="L3284" i="32"/>
  <c r="L3283" i="32"/>
  <c r="L3282" i="32"/>
  <c r="L3281" i="32"/>
  <c r="L3280" i="32"/>
  <c r="L3279" i="32"/>
  <c r="L3278" i="32"/>
  <c r="L3277" i="32"/>
  <c r="L3276" i="32"/>
  <c r="L3275" i="32"/>
  <c r="L3274" i="32"/>
  <c r="L3273" i="32"/>
  <c r="L3272" i="32"/>
  <c r="L3271" i="32"/>
  <c r="L3270" i="32"/>
  <c r="L3269" i="32"/>
  <c r="L3268" i="32"/>
  <c r="L3267" i="32"/>
  <c r="L3266" i="32"/>
  <c r="L3265" i="32"/>
  <c r="L3264" i="32"/>
  <c r="L3263" i="32"/>
  <c r="L3262" i="32"/>
  <c r="L3261" i="32"/>
  <c r="L3260" i="32"/>
  <c r="L3259" i="32"/>
  <c r="L3258" i="32"/>
  <c r="L3257" i="32"/>
  <c r="L3256" i="32"/>
  <c r="L3255" i="32"/>
  <c r="L3254" i="32"/>
  <c r="L3253" i="32"/>
  <c r="L3252" i="32"/>
  <c r="L3251" i="32"/>
  <c r="L3250" i="32"/>
  <c r="L3249" i="32"/>
  <c r="L3248" i="32"/>
  <c r="L3247" i="32"/>
  <c r="L3246" i="32"/>
  <c r="L3245" i="32"/>
  <c r="L3244" i="32"/>
  <c r="L3243" i="32"/>
  <c r="L3242" i="32"/>
  <c r="L3241" i="32"/>
  <c r="L3240" i="32"/>
  <c r="L3239" i="32"/>
  <c r="L3238" i="32"/>
  <c r="L3237" i="32"/>
  <c r="L3236" i="32"/>
  <c r="L3235" i="32"/>
  <c r="L3234" i="32"/>
  <c r="L3233" i="32"/>
  <c r="L3232" i="32"/>
  <c r="L3231" i="32"/>
  <c r="L3230" i="32"/>
  <c r="L3229" i="32"/>
  <c r="L3228" i="32"/>
  <c r="L3227" i="32"/>
  <c r="L3226" i="32"/>
  <c r="L3225" i="32"/>
  <c r="L3224" i="32"/>
  <c r="L3223" i="32"/>
  <c r="L3222" i="32"/>
  <c r="L3221" i="32"/>
  <c r="L3220" i="32"/>
  <c r="L3219" i="32"/>
  <c r="L3218" i="32"/>
  <c r="L3217" i="32"/>
  <c r="L3216" i="32"/>
  <c r="L3215" i="32"/>
  <c r="L3214" i="32"/>
  <c r="L3213" i="32"/>
  <c r="L3212" i="32"/>
  <c r="L3211" i="32"/>
  <c r="L3210" i="32"/>
  <c r="L3209" i="32"/>
  <c r="L3208" i="32"/>
  <c r="L3207" i="32"/>
  <c r="L3206" i="32"/>
  <c r="L3205" i="32"/>
  <c r="L3204" i="32"/>
  <c r="L3203" i="32"/>
  <c r="L3202" i="32"/>
  <c r="L3201" i="32"/>
  <c r="L3200" i="32"/>
  <c r="L3199" i="32"/>
  <c r="L3198" i="32"/>
  <c r="L3197" i="32"/>
  <c r="L3196" i="32"/>
  <c r="L3195" i="32"/>
  <c r="L3194" i="32"/>
  <c r="L3193" i="32"/>
  <c r="L3192" i="32"/>
  <c r="L3191" i="32"/>
  <c r="L3190" i="32"/>
  <c r="L3189" i="32"/>
  <c r="L3188" i="32"/>
  <c r="L3187" i="32"/>
  <c r="L3186" i="32"/>
  <c r="L3185" i="32"/>
  <c r="L3184" i="32"/>
  <c r="L3183" i="32"/>
  <c r="L3182" i="32"/>
  <c r="L3181" i="32"/>
  <c r="L3180" i="32"/>
  <c r="L3179" i="32"/>
  <c r="L3178" i="32"/>
  <c r="L3177" i="32"/>
  <c r="L3176" i="32"/>
  <c r="L3175" i="32"/>
  <c r="L3174" i="32"/>
  <c r="L3173" i="32"/>
  <c r="L3172" i="32"/>
  <c r="L3171" i="32"/>
  <c r="L3170" i="32"/>
  <c r="L3169" i="32"/>
  <c r="L3168" i="32"/>
  <c r="L3167" i="32"/>
  <c r="L3166" i="32"/>
  <c r="L3165" i="32"/>
  <c r="L3164" i="32"/>
  <c r="L3163" i="32"/>
  <c r="L3162" i="32"/>
  <c r="L3161" i="32"/>
  <c r="L3160" i="32"/>
  <c r="L3159" i="32"/>
  <c r="L3158" i="32"/>
  <c r="L3157" i="32"/>
  <c r="L3156" i="32"/>
  <c r="L3155" i="32"/>
  <c r="L3154" i="32"/>
  <c r="L3153" i="32"/>
  <c r="L3152" i="32"/>
  <c r="L3151" i="32"/>
  <c r="L3150" i="32"/>
  <c r="L3149" i="32"/>
  <c r="L3148" i="32"/>
  <c r="L3147" i="32"/>
  <c r="L3146" i="32"/>
  <c r="L3145" i="32"/>
  <c r="L3144" i="32"/>
  <c r="L3143" i="32"/>
  <c r="L3142" i="32"/>
  <c r="L3141" i="32"/>
  <c r="L3140" i="32"/>
  <c r="L3139" i="32"/>
  <c r="L3138" i="32"/>
  <c r="L3137" i="32"/>
  <c r="L3136" i="32"/>
  <c r="L3135" i="32"/>
  <c r="L3134" i="32"/>
  <c r="L3133" i="32"/>
  <c r="L3132" i="32"/>
  <c r="L3131" i="32"/>
  <c r="L3130" i="32"/>
  <c r="L3129" i="32"/>
  <c r="L3128" i="32"/>
  <c r="L3127" i="32"/>
  <c r="L3126" i="32"/>
  <c r="L3125" i="32"/>
  <c r="L3124" i="32"/>
  <c r="L3123" i="32"/>
  <c r="L3122" i="32"/>
  <c r="L3121" i="32"/>
  <c r="L3120" i="32"/>
  <c r="L3119" i="32"/>
  <c r="L3118" i="32"/>
  <c r="L3117" i="32"/>
  <c r="L3116" i="32"/>
  <c r="L3115" i="32"/>
  <c r="L3114" i="32"/>
  <c r="L3113" i="32"/>
  <c r="L3112" i="32"/>
  <c r="L3111" i="32"/>
  <c r="L3110" i="32"/>
  <c r="L3109" i="32"/>
  <c r="L3108" i="32"/>
  <c r="L3107" i="32"/>
  <c r="L3106" i="32"/>
  <c r="L3105" i="32"/>
  <c r="L3104" i="32"/>
  <c r="L3103" i="32"/>
  <c r="L3102" i="32"/>
  <c r="L3101" i="32"/>
  <c r="L3100" i="32"/>
  <c r="L3099" i="32"/>
  <c r="L3098" i="32"/>
  <c r="L3097" i="32"/>
  <c r="L3096" i="32"/>
  <c r="L3095" i="32"/>
  <c r="L3094" i="32"/>
  <c r="L3093" i="32"/>
  <c r="L3092" i="32"/>
  <c r="L3091" i="32"/>
  <c r="L3090" i="32"/>
  <c r="L3089" i="32"/>
  <c r="L3088" i="32"/>
  <c r="L3087" i="32"/>
  <c r="L3086" i="32"/>
  <c r="L3085" i="32"/>
  <c r="L3084" i="32"/>
  <c r="L3083" i="32"/>
  <c r="L3082" i="32"/>
  <c r="L3081" i="32"/>
  <c r="L3080" i="32"/>
  <c r="L3079" i="32"/>
  <c r="L3078" i="32"/>
  <c r="L3077" i="32"/>
  <c r="L3076" i="32"/>
  <c r="L3075" i="32"/>
  <c r="L3074" i="32"/>
  <c r="L3073" i="32"/>
  <c r="L3072" i="32"/>
  <c r="L3071" i="32"/>
  <c r="L3070" i="32"/>
  <c r="L3069" i="32"/>
  <c r="L3068" i="32"/>
  <c r="L3067" i="32"/>
  <c r="L3066" i="32"/>
  <c r="L3065" i="32"/>
  <c r="L3064" i="32"/>
  <c r="L3063" i="32"/>
  <c r="L3062" i="32"/>
  <c r="L3061" i="32"/>
  <c r="L3060" i="32"/>
  <c r="L3059" i="32"/>
  <c r="L3058" i="32"/>
  <c r="L3057" i="32"/>
  <c r="L3056" i="32"/>
  <c r="L3055" i="32"/>
  <c r="L3054" i="32"/>
  <c r="L3053" i="32"/>
  <c r="L3052" i="32"/>
  <c r="L3051" i="32"/>
  <c r="L3050" i="32"/>
  <c r="L3049" i="32"/>
  <c r="L3048" i="32"/>
  <c r="L3047" i="32"/>
  <c r="L3046" i="32"/>
  <c r="L3045" i="32"/>
  <c r="L3044" i="32"/>
  <c r="L3043" i="32"/>
  <c r="L3042" i="32"/>
  <c r="L3041" i="32"/>
  <c r="L3040" i="32"/>
  <c r="L3039" i="32"/>
  <c r="L3038" i="32"/>
  <c r="L3037" i="32"/>
  <c r="L3036" i="32"/>
  <c r="L3035" i="32"/>
  <c r="L3034" i="32"/>
  <c r="L3033" i="32"/>
  <c r="L3032" i="32"/>
  <c r="L3031" i="32"/>
  <c r="L3030" i="32"/>
  <c r="L3029" i="32"/>
  <c r="L3028" i="32"/>
  <c r="L3027" i="32"/>
  <c r="L3026" i="32"/>
  <c r="L3025" i="32"/>
  <c r="L3024" i="32"/>
  <c r="L3023" i="32"/>
  <c r="L3022" i="32"/>
  <c r="L3021" i="32"/>
  <c r="L3020" i="32"/>
  <c r="L3019" i="32"/>
  <c r="L3018" i="32"/>
  <c r="L3017" i="32"/>
  <c r="L3016" i="32"/>
  <c r="L3015" i="32"/>
  <c r="L3014" i="32"/>
  <c r="L3013" i="32"/>
  <c r="L3012" i="32"/>
  <c r="L3011" i="32"/>
  <c r="L3010" i="32"/>
  <c r="L3009" i="32"/>
  <c r="L3008" i="32"/>
  <c r="L3007" i="32"/>
  <c r="L3006" i="32"/>
  <c r="L3005" i="32"/>
  <c r="L3004" i="32"/>
  <c r="L3003" i="32"/>
  <c r="L3002" i="32"/>
  <c r="L3001" i="32"/>
  <c r="L3000" i="32"/>
  <c r="L2999" i="32"/>
  <c r="L2998" i="32"/>
  <c r="L2997" i="32"/>
  <c r="L2996" i="32"/>
  <c r="L2995" i="32"/>
  <c r="L2994" i="32"/>
  <c r="L2993" i="32"/>
  <c r="L2992" i="32"/>
  <c r="L2991" i="32"/>
  <c r="L2990" i="32"/>
  <c r="L2989" i="32"/>
  <c r="L2988" i="32"/>
  <c r="L2987" i="32"/>
  <c r="L2986" i="32"/>
  <c r="L2985" i="32"/>
  <c r="L2984" i="32"/>
  <c r="L2983" i="32"/>
  <c r="L2982" i="32"/>
  <c r="L2981" i="32"/>
  <c r="L2980" i="32"/>
  <c r="L2979" i="32"/>
  <c r="L2978" i="32"/>
  <c r="L2977" i="32"/>
  <c r="L2976" i="32"/>
  <c r="L2975" i="32"/>
  <c r="L2974" i="32"/>
  <c r="L2973" i="32"/>
  <c r="L2972" i="32"/>
  <c r="L2971" i="32"/>
  <c r="L2970" i="32"/>
  <c r="L2969" i="32"/>
  <c r="L2968" i="32"/>
  <c r="L2967" i="32"/>
  <c r="L2966" i="32"/>
  <c r="L2965" i="32"/>
  <c r="L2964" i="32"/>
  <c r="L2963" i="32"/>
  <c r="L2962" i="32"/>
  <c r="L2961" i="32"/>
  <c r="L2960" i="32"/>
  <c r="L2959" i="32"/>
  <c r="L2958" i="32"/>
  <c r="L2957" i="32"/>
  <c r="L2956" i="32"/>
  <c r="L2955" i="32"/>
  <c r="L2954" i="32"/>
  <c r="L2953" i="32"/>
  <c r="L2952" i="32"/>
  <c r="L2951" i="32"/>
  <c r="L2950" i="32"/>
  <c r="L2949" i="32"/>
  <c r="L2948" i="32"/>
  <c r="L2947" i="32"/>
  <c r="L2946" i="32"/>
  <c r="L2945" i="32"/>
  <c r="L2944" i="32"/>
  <c r="L2943" i="32"/>
  <c r="L2942" i="32"/>
  <c r="L2941" i="32"/>
  <c r="L2940" i="32"/>
  <c r="L2939" i="32"/>
  <c r="L2938" i="32"/>
  <c r="L2937" i="32"/>
  <c r="L2936" i="32"/>
  <c r="L2935" i="32"/>
  <c r="L2934" i="32"/>
  <c r="L2933" i="32"/>
  <c r="L2932" i="32"/>
  <c r="L2931" i="32"/>
  <c r="L2930" i="32"/>
  <c r="L2929" i="32"/>
  <c r="L2928" i="32"/>
  <c r="L2927" i="32"/>
  <c r="L2926" i="32"/>
  <c r="L2925" i="32"/>
  <c r="L2924" i="32"/>
  <c r="L2923" i="32"/>
  <c r="L2922" i="32"/>
  <c r="L2921" i="32"/>
  <c r="L2920" i="32"/>
  <c r="L2919" i="32"/>
  <c r="L2918" i="32"/>
  <c r="L2917" i="32"/>
  <c r="L2916" i="32"/>
  <c r="L2915" i="32"/>
  <c r="L2914" i="32"/>
  <c r="L2913" i="32"/>
  <c r="L2912" i="32"/>
  <c r="L2911" i="32"/>
  <c r="L2910" i="32"/>
  <c r="L2909" i="32"/>
  <c r="L2908" i="32"/>
  <c r="L2907" i="32"/>
  <c r="L2906" i="32"/>
  <c r="L2905" i="32"/>
  <c r="L2904" i="32"/>
  <c r="L2903" i="32"/>
  <c r="L2902" i="32"/>
  <c r="L2901" i="32"/>
  <c r="L2900" i="32"/>
  <c r="L2899" i="32"/>
  <c r="L2898" i="32"/>
  <c r="L2897" i="32"/>
  <c r="L2896" i="32"/>
  <c r="L2895" i="32"/>
  <c r="L2894" i="32"/>
  <c r="L2893" i="32"/>
  <c r="L2892" i="32"/>
  <c r="L2891" i="32"/>
  <c r="L2890" i="32"/>
  <c r="L2889" i="32"/>
  <c r="L2888" i="32"/>
  <c r="L2887" i="32"/>
  <c r="L2886" i="32"/>
  <c r="L2885" i="32"/>
  <c r="L2884" i="32"/>
  <c r="L2883" i="32"/>
  <c r="L2882" i="32"/>
  <c r="L2881" i="32"/>
  <c r="L2880" i="32"/>
  <c r="L2879" i="32"/>
  <c r="L2878" i="32"/>
  <c r="L2877" i="32"/>
  <c r="L2876" i="32"/>
  <c r="L2875" i="32"/>
  <c r="L2874" i="32"/>
  <c r="L2873" i="32"/>
  <c r="L2872" i="32"/>
  <c r="L2871" i="32"/>
  <c r="L2870" i="32"/>
  <c r="L2869" i="32"/>
  <c r="L2868" i="32"/>
  <c r="L2867" i="32"/>
  <c r="L2866" i="32"/>
  <c r="L2865" i="32"/>
  <c r="L2864" i="32"/>
  <c r="L2863" i="32"/>
  <c r="L2862" i="32"/>
  <c r="L2861" i="32"/>
  <c r="L2860" i="32"/>
  <c r="L2859" i="32"/>
  <c r="L2858" i="32"/>
  <c r="L2857" i="32"/>
  <c r="L2856" i="32"/>
  <c r="L2855" i="32"/>
  <c r="L2854" i="32"/>
  <c r="L2853" i="32"/>
  <c r="L2852" i="32"/>
  <c r="L2851" i="32"/>
  <c r="L2850" i="32"/>
  <c r="L2849" i="32"/>
  <c r="L2848" i="32"/>
  <c r="L2847" i="32"/>
  <c r="L2846" i="32"/>
  <c r="L2845" i="32"/>
  <c r="L2844" i="32"/>
  <c r="L2843" i="32"/>
  <c r="L2842" i="32"/>
  <c r="L2841" i="32"/>
  <c r="L2840" i="32"/>
  <c r="L2839" i="32"/>
  <c r="L2838" i="32"/>
  <c r="L2837" i="32"/>
  <c r="L2836" i="32"/>
  <c r="L2835" i="32"/>
  <c r="L2834" i="32"/>
  <c r="L2833" i="32"/>
  <c r="L2832" i="32"/>
  <c r="L2831" i="32"/>
  <c r="L2830" i="32"/>
  <c r="L2829" i="32"/>
  <c r="L2828" i="32"/>
  <c r="L2827" i="32"/>
  <c r="L2826" i="32"/>
  <c r="L2825" i="32"/>
  <c r="L2824" i="32"/>
  <c r="L2823" i="32"/>
  <c r="L2822" i="32"/>
  <c r="L2821" i="32"/>
  <c r="L2820" i="32"/>
  <c r="L2819" i="32"/>
  <c r="L2818" i="32"/>
  <c r="L2817" i="32"/>
  <c r="L2816" i="32"/>
  <c r="L2815" i="32"/>
  <c r="L2814" i="32"/>
  <c r="L2813" i="32"/>
  <c r="L2812" i="32"/>
  <c r="L2811" i="32"/>
  <c r="L2810" i="32"/>
  <c r="L2809" i="32"/>
  <c r="L2808" i="32"/>
  <c r="L2807" i="32"/>
  <c r="L2806" i="32"/>
  <c r="L2805" i="32"/>
  <c r="L2804" i="32"/>
  <c r="L2803" i="32"/>
  <c r="L2802" i="32"/>
  <c r="L2801" i="32"/>
  <c r="L2800" i="32"/>
  <c r="L2799" i="32"/>
  <c r="L2798" i="32"/>
  <c r="L2797" i="32"/>
  <c r="L2796" i="32"/>
  <c r="L2795" i="32"/>
  <c r="L2794" i="32"/>
  <c r="L2793" i="32"/>
  <c r="L2792" i="32"/>
  <c r="L2791" i="32"/>
  <c r="L2790" i="32"/>
  <c r="L2789" i="32"/>
  <c r="L2788" i="32"/>
  <c r="L2787" i="32"/>
  <c r="L2786" i="32"/>
  <c r="L2785" i="32"/>
  <c r="L2784" i="32"/>
  <c r="L2783" i="32"/>
  <c r="L2782" i="32"/>
  <c r="L2781" i="32"/>
  <c r="L2780" i="32"/>
  <c r="L2779" i="32"/>
  <c r="L2778" i="32"/>
  <c r="L2777" i="32"/>
  <c r="L2776" i="32"/>
  <c r="L2775" i="32"/>
  <c r="L2774" i="32"/>
  <c r="L2773" i="32"/>
  <c r="L2772" i="32"/>
  <c r="L2771" i="32"/>
  <c r="L2770" i="32"/>
  <c r="L2769" i="32"/>
  <c r="L2768" i="32"/>
  <c r="L2767" i="32"/>
  <c r="L2766" i="32"/>
  <c r="L2765" i="32"/>
  <c r="L2764" i="32"/>
  <c r="L2763" i="32"/>
  <c r="L2762" i="32"/>
  <c r="L2761" i="32"/>
  <c r="L2760" i="32"/>
  <c r="L2759" i="32"/>
  <c r="L2758" i="32"/>
  <c r="L2757" i="32"/>
  <c r="L2756" i="32"/>
  <c r="L2755" i="32"/>
  <c r="L2754" i="32"/>
  <c r="L2753" i="32"/>
  <c r="L2752" i="32"/>
  <c r="L2751" i="32"/>
  <c r="L2750" i="32"/>
  <c r="L2749" i="32"/>
  <c r="L2748" i="32"/>
  <c r="L2747" i="32"/>
  <c r="L2746" i="32"/>
  <c r="L2745" i="32"/>
  <c r="L2744" i="32"/>
  <c r="L2743" i="32"/>
  <c r="L2742" i="32"/>
  <c r="L2741" i="32"/>
  <c r="L2740" i="32"/>
  <c r="L2739" i="32"/>
  <c r="L2738" i="32"/>
  <c r="L2737" i="32"/>
  <c r="L2736" i="32"/>
  <c r="L2735" i="32"/>
  <c r="L2734" i="32"/>
  <c r="L2733" i="32"/>
  <c r="L2732" i="32"/>
  <c r="L2731" i="32"/>
  <c r="L2730" i="32"/>
  <c r="L2729" i="32"/>
  <c r="L2728" i="32"/>
  <c r="L2727" i="32"/>
  <c r="L2726" i="32"/>
  <c r="L2725" i="32"/>
  <c r="L2724" i="32"/>
  <c r="L2723" i="32"/>
  <c r="L2722" i="32"/>
  <c r="L2721" i="32"/>
  <c r="L2720" i="32"/>
  <c r="L2719" i="32"/>
  <c r="L2718" i="32"/>
  <c r="L2717" i="32"/>
  <c r="L2716" i="32"/>
  <c r="L2715" i="32"/>
  <c r="L2714" i="32"/>
  <c r="L2713" i="32"/>
  <c r="L2712" i="32"/>
  <c r="L2711" i="32"/>
  <c r="L2710" i="32"/>
  <c r="L2709" i="32"/>
  <c r="L2708" i="32"/>
  <c r="L2707" i="32"/>
  <c r="L2706" i="32"/>
  <c r="L2705" i="32"/>
  <c r="L2704" i="32"/>
  <c r="L2703" i="32"/>
  <c r="L2702" i="32"/>
  <c r="L2701" i="32"/>
  <c r="L2700" i="32"/>
  <c r="L2699" i="32"/>
  <c r="L2698" i="32"/>
  <c r="L2697" i="32"/>
  <c r="L2696" i="32"/>
  <c r="L2695" i="32"/>
  <c r="L2694" i="32"/>
  <c r="L2693" i="32"/>
  <c r="L2692" i="32"/>
  <c r="L2691" i="32"/>
  <c r="L2690" i="32"/>
  <c r="L2689" i="32"/>
  <c r="L2688" i="32"/>
  <c r="L2687" i="32"/>
  <c r="L2686" i="32"/>
  <c r="L2685" i="32"/>
  <c r="L2684" i="32"/>
  <c r="L2683" i="32"/>
  <c r="L2682" i="32"/>
  <c r="L2681" i="32"/>
  <c r="L2680" i="32"/>
  <c r="L2679" i="32"/>
  <c r="L2678" i="32"/>
  <c r="L2677" i="32"/>
  <c r="L2676" i="32"/>
  <c r="L2675" i="32"/>
  <c r="L2674" i="32"/>
  <c r="L2673" i="32"/>
  <c r="L2672" i="32"/>
  <c r="L2671" i="32"/>
  <c r="L2670" i="32"/>
  <c r="L2669" i="32"/>
  <c r="L2668" i="32"/>
  <c r="L2667" i="32"/>
  <c r="L2666" i="32"/>
  <c r="L2665" i="32"/>
  <c r="L2664" i="32"/>
  <c r="L2663" i="32"/>
  <c r="L2662" i="32"/>
  <c r="L2661" i="32"/>
  <c r="L2660" i="32"/>
  <c r="L2659" i="32"/>
  <c r="L2658" i="32"/>
  <c r="L2657" i="32"/>
  <c r="L2656" i="32"/>
  <c r="L2655" i="32"/>
  <c r="L2654" i="32"/>
  <c r="L2653" i="32"/>
  <c r="L2652" i="32"/>
  <c r="L2651" i="32"/>
  <c r="L2650" i="32"/>
  <c r="L2649" i="32"/>
  <c r="L2648" i="32"/>
  <c r="L2647" i="32"/>
  <c r="L2646" i="32"/>
  <c r="L2645" i="32"/>
  <c r="L2644" i="32"/>
  <c r="L2643" i="32"/>
  <c r="L2642" i="32"/>
  <c r="L2641" i="32"/>
  <c r="L2640" i="32"/>
  <c r="L2639" i="32"/>
  <c r="L2638" i="32"/>
  <c r="L2637" i="32"/>
  <c r="L2636" i="32"/>
  <c r="L2635" i="32"/>
  <c r="L2634" i="32"/>
  <c r="L2633" i="32"/>
  <c r="L2632" i="32"/>
  <c r="L2631" i="32"/>
  <c r="L2630" i="32"/>
  <c r="L2629" i="32"/>
  <c r="L2628" i="32"/>
  <c r="L2627" i="32"/>
  <c r="L2626" i="32"/>
  <c r="L2625" i="32"/>
  <c r="L2624" i="32"/>
  <c r="L2623" i="32"/>
  <c r="L2622" i="32"/>
  <c r="L2621" i="32"/>
  <c r="L2620" i="32"/>
  <c r="L2619" i="32"/>
  <c r="L2618" i="32"/>
  <c r="L2617" i="32"/>
  <c r="L2616" i="32"/>
  <c r="L2615" i="32"/>
  <c r="L2614" i="32"/>
  <c r="L2613" i="32"/>
  <c r="L2612" i="32"/>
  <c r="L2611" i="32"/>
  <c r="L2610" i="32"/>
  <c r="L2609" i="32"/>
  <c r="L2608" i="32"/>
  <c r="L2607" i="32"/>
  <c r="L2606" i="32"/>
  <c r="L2605" i="32"/>
  <c r="L2604" i="32"/>
  <c r="L2603" i="32"/>
  <c r="L2602" i="32"/>
  <c r="L2601" i="32"/>
  <c r="L2600" i="32"/>
  <c r="L2599" i="32"/>
  <c r="L2598" i="32"/>
  <c r="L2597" i="32"/>
  <c r="L2596" i="32"/>
  <c r="L2595" i="32"/>
  <c r="L2594" i="32"/>
  <c r="L2593" i="32"/>
  <c r="L2592" i="32"/>
  <c r="L2591" i="32"/>
  <c r="L2590" i="32"/>
  <c r="L2589" i="32"/>
  <c r="L2588" i="32"/>
  <c r="L2587" i="32"/>
  <c r="L2586" i="32"/>
  <c r="L2585" i="32"/>
  <c r="L2584" i="32"/>
  <c r="L2583" i="32"/>
  <c r="L2582" i="32"/>
  <c r="L2581" i="32"/>
  <c r="L2580" i="32"/>
  <c r="L2579" i="32"/>
  <c r="L2578" i="32"/>
  <c r="L2577" i="32"/>
  <c r="L2576" i="32"/>
  <c r="L2575" i="32"/>
  <c r="L2574" i="32"/>
  <c r="L2573" i="32"/>
  <c r="L2572" i="32"/>
  <c r="L2571" i="32"/>
  <c r="L2570" i="32"/>
  <c r="L2569" i="32"/>
  <c r="L2568" i="32"/>
  <c r="L2567" i="32"/>
  <c r="L2566" i="32"/>
  <c r="L2565" i="32"/>
  <c r="L2564" i="32"/>
  <c r="L2563" i="32"/>
  <c r="L2562" i="32"/>
  <c r="L2561" i="32"/>
  <c r="L2560" i="32"/>
  <c r="L2559" i="32"/>
  <c r="L2558" i="32"/>
  <c r="L2557" i="32"/>
  <c r="L2556" i="32"/>
  <c r="L2555" i="32"/>
  <c r="L2554" i="32"/>
  <c r="L2553" i="32"/>
  <c r="L2552" i="32"/>
  <c r="L2551" i="32"/>
  <c r="L2550" i="32"/>
  <c r="L2549" i="32"/>
  <c r="L2548" i="32"/>
  <c r="L2547" i="32"/>
  <c r="L2546" i="32"/>
  <c r="L2545" i="32"/>
  <c r="L2544" i="32"/>
  <c r="L2543" i="32"/>
  <c r="L2542" i="32"/>
  <c r="L2541" i="32"/>
  <c r="L2540" i="32"/>
  <c r="L2539" i="32"/>
  <c r="L2538" i="32"/>
  <c r="L2537" i="32"/>
  <c r="L2536" i="32"/>
  <c r="L2535" i="32"/>
  <c r="L2534" i="32"/>
  <c r="L2533" i="32"/>
  <c r="L2532" i="32"/>
  <c r="L2531" i="32"/>
  <c r="L2530" i="32"/>
  <c r="L2529" i="32"/>
  <c r="L2528" i="32"/>
  <c r="L2527" i="32"/>
  <c r="L2526" i="32"/>
  <c r="L2525" i="32"/>
  <c r="L2524" i="32"/>
  <c r="L2523" i="32"/>
  <c r="L2522" i="32"/>
  <c r="L2521" i="32"/>
  <c r="L2520" i="32"/>
  <c r="L2519" i="32"/>
  <c r="L2518" i="32"/>
  <c r="L2517" i="32"/>
  <c r="L2516" i="32"/>
  <c r="L2515" i="32"/>
  <c r="L2514" i="32"/>
  <c r="L2513" i="32"/>
  <c r="L2512" i="32"/>
  <c r="L2511" i="32"/>
  <c r="L2510" i="32"/>
  <c r="L2509" i="32"/>
  <c r="L2508" i="32"/>
  <c r="L2507" i="32"/>
  <c r="L2506" i="32"/>
  <c r="L2505" i="32"/>
  <c r="L2504" i="32"/>
  <c r="L2503" i="32"/>
  <c r="L2502" i="32"/>
  <c r="L2501" i="32"/>
  <c r="L2500" i="32"/>
  <c r="L2499" i="32"/>
  <c r="L2498" i="32"/>
  <c r="L2497" i="32"/>
  <c r="L2496" i="32"/>
  <c r="L2495" i="32"/>
  <c r="L2494" i="32"/>
  <c r="L2493" i="32"/>
  <c r="L2492" i="32"/>
  <c r="L2491" i="32"/>
  <c r="L2490" i="32"/>
  <c r="L2489" i="32"/>
  <c r="L2488" i="32"/>
  <c r="L2487" i="32"/>
  <c r="L2486" i="32"/>
  <c r="L2485" i="32"/>
  <c r="L2484" i="32"/>
  <c r="L2483" i="32"/>
  <c r="L2482" i="32"/>
  <c r="L2481" i="32"/>
  <c r="L2480" i="32"/>
  <c r="L2479" i="32"/>
  <c r="L2478" i="32"/>
  <c r="L2477" i="32"/>
  <c r="L2476" i="32"/>
  <c r="L2475" i="32"/>
  <c r="L2474" i="32"/>
  <c r="L2473" i="32"/>
  <c r="L2472" i="32"/>
  <c r="L2471" i="32"/>
  <c r="L2470" i="32"/>
  <c r="L2469" i="32"/>
  <c r="L2468" i="32"/>
  <c r="L2467" i="32"/>
  <c r="L2466" i="32"/>
  <c r="L2465" i="32"/>
  <c r="L2464" i="32"/>
  <c r="L2463" i="32"/>
  <c r="L2462" i="32"/>
  <c r="L2461" i="32"/>
  <c r="L2460" i="32"/>
  <c r="L2459" i="32"/>
  <c r="L2458" i="32"/>
  <c r="L2457" i="32"/>
  <c r="L2456" i="32"/>
  <c r="L2455" i="32"/>
  <c r="L2454" i="32"/>
  <c r="L2453" i="32"/>
  <c r="L2452" i="32"/>
  <c r="L2451" i="32"/>
  <c r="L2450" i="32"/>
  <c r="L2449" i="32"/>
  <c r="L2448" i="32"/>
  <c r="L2447" i="32"/>
  <c r="L2446" i="32"/>
  <c r="L2445" i="32"/>
  <c r="L2444" i="32"/>
  <c r="L2443" i="32"/>
  <c r="L2442" i="32"/>
  <c r="L2441" i="32"/>
  <c r="L2440" i="32"/>
  <c r="L2439" i="32"/>
  <c r="L2438" i="32"/>
  <c r="L2437" i="32"/>
  <c r="L2436" i="32"/>
  <c r="L2435" i="32"/>
  <c r="L2434" i="32"/>
  <c r="L2433" i="32"/>
  <c r="L2432" i="32"/>
  <c r="L2431" i="32"/>
  <c r="L2430" i="32"/>
  <c r="L2429" i="32"/>
  <c r="L2428" i="32"/>
  <c r="L2427" i="32"/>
  <c r="L2426" i="32"/>
  <c r="L2425" i="32"/>
  <c r="L2424" i="32"/>
  <c r="L2423" i="32"/>
  <c r="L2422" i="32"/>
  <c r="L2421" i="32"/>
  <c r="L2420" i="32"/>
  <c r="L2419" i="32"/>
  <c r="L2418" i="32"/>
  <c r="L2417" i="32"/>
  <c r="L2416" i="32"/>
  <c r="L2415" i="32"/>
  <c r="L2414" i="32"/>
  <c r="L2413" i="32"/>
  <c r="L2412" i="32"/>
  <c r="L2411" i="32"/>
  <c r="L2410" i="32"/>
  <c r="L2409" i="32"/>
  <c r="L2408" i="32"/>
  <c r="L2407" i="32"/>
  <c r="L2406" i="32"/>
  <c r="L2405" i="32"/>
  <c r="L2404" i="32"/>
  <c r="L2403" i="32"/>
  <c r="L2402" i="32"/>
  <c r="L2401" i="32"/>
  <c r="L2400" i="32"/>
  <c r="L2399" i="32"/>
  <c r="L2398" i="32"/>
  <c r="L2397" i="32"/>
  <c r="L2396" i="32"/>
  <c r="L2395" i="32"/>
  <c r="L2394" i="32"/>
  <c r="L2393" i="32"/>
  <c r="L2392" i="32"/>
  <c r="L2391" i="32"/>
  <c r="L2390" i="32"/>
  <c r="L2389" i="32"/>
  <c r="L2388" i="32"/>
  <c r="L2387" i="32"/>
  <c r="L2386" i="32"/>
  <c r="L2385" i="32"/>
  <c r="L2384" i="32"/>
  <c r="L2383" i="32"/>
  <c r="L2382" i="32"/>
  <c r="L2381" i="32"/>
  <c r="L2380" i="32"/>
  <c r="L2379" i="32"/>
  <c r="L2378" i="32"/>
  <c r="L2377" i="32"/>
  <c r="L2376" i="32"/>
  <c r="L2375" i="32"/>
  <c r="L2374" i="32"/>
  <c r="L2373" i="32"/>
  <c r="L2372" i="32"/>
  <c r="L2371" i="32"/>
  <c r="L2370" i="32"/>
  <c r="L2369" i="32"/>
  <c r="L2368" i="32"/>
  <c r="L2367" i="32"/>
  <c r="L2366" i="32"/>
  <c r="L2365" i="32"/>
  <c r="L2364" i="32"/>
  <c r="L2363" i="32"/>
  <c r="L2362" i="32"/>
  <c r="L2361" i="32"/>
  <c r="L2360" i="32"/>
  <c r="L2359" i="32"/>
  <c r="L2358" i="32"/>
  <c r="L2357" i="32"/>
  <c r="L2356" i="32"/>
  <c r="L2355" i="32"/>
  <c r="L2354" i="32"/>
  <c r="L2353" i="32"/>
  <c r="L2352" i="32"/>
  <c r="L2351" i="32"/>
  <c r="L2350" i="32"/>
  <c r="L2349" i="32"/>
  <c r="L2348" i="32"/>
  <c r="L2347" i="32"/>
  <c r="L2346" i="32"/>
  <c r="L2345" i="32"/>
  <c r="L2344" i="32"/>
  <c r="L2343" i="32"/>
  <c r="L2342" i="32"/>
  <c r="L2341" i="32"/>
  <c r="L2340" i="32"/>
  <c r="L2339" i="32"/>
  <c r="L2338" i="32"/>
  <c r="L2337" i="32"/>
  <c r="L2336" i="32"/>
  <c r="L2335" i="32"/>
  <c r="L2334" i="32"/>
  <c r="L2333" i="32"/>
  <c r="L2332" i="32"/>
  <c r="L2331" i="32"/>
  <c r="L2330" i="32"/>
  <c r="L2329" i="32"/>
  <c r="L2328" i="32"/>
  <c r="L2327" i="32"/>
  <c r="L2326" i="32"/>
  <c r="L2325" i="32"/>
  <c r="L2324" i="32"/>
  <c r="L2323" i="32"/>
  <c r="L2322" i="32"/>
  <c r="L2321" i="32"/>
  <c r="L2320" i="32"/>
  <c r="L2319" i="32"/>
  <c r="L2318" i="32"/>
  <c r="L2317" i="32"/>
  <c r="L2316" i="32"/>
  <c r="L2315" i="32"/>
  <c r="L2314" i="32"/>
  <c r="L2313" i="32"/>
  <c r="L2312" i="32"/>
  <c r="L2311" i="32"/>
  <c r="L2310" i="32"/>
  <c r="L2309" i="32"/>
  <c r="L2308" i="32"/>
  <c r="L2307" i="32"/>
  <c r="L2306" i="32"/>
  <c r="L2305" i="32"/>
  <c r="L2304" i="32"/>
  <c r="L2303" i="32"/>
  <c r="L2302" i="32"/>
  <c r="L2301" i="32"/>
  <c r="L2300" i="32"/>
  <c r="L2299" i="32"/>
  <c r="L2298" i="32"/>
  <c r="L2297" i="32"/>
  <c r="L2296" i="32"/>
  <c r="L2295" i="32"/>
  <c r="L2294" i="32"/>
  <c r="L2293" i="32"/>
  <c r="L2292" i="32"/>
  <c r="L2291" i="32"/>
  <c r="L2290" i="32"/>
  <c r="L2289" i="32"/>
  <c r="L2288" i="32"/>
  <c r="L2287" i="32"/>
  <c r="L2286" i="32"/>
  <c r="L2285" i="32"/>
  <c r="L2284" i="32"/>
  <c r="L2283" i="32"/>
  <c r="L2282" i="32"/>
  <c r="L2281" i="32"/>
  <c r="L2280" i="32"/>
  <c r="L2279" i="32"/>
  <c r="L2278" i="32"/>
  <c r="L2277" i="32"/>
  <c r="L2276" i="32"/>
  <c r="L2275" i="32"/>
  <c r="L2274" i="32"/>
  <c r="L2273" i="32"/>
  <c r="L2272" i="32"/>
  <c r="L2271" i="32"/>
  <c r="L2270" i="32"/>
  <c r="L2269" i="32"/>
  <c r="L2268" i="32"/>
  <c r="L2267" i="32"/>
  <c r="L2266" i="32"/>
  <c r="L2265" i="32"/>
  <c r="L2264" i="32"/>
  <c r="L2263" i="32"/>
  <c r="L2262" i="32"/>
  <c r="L2261" i="32"/>
  <c r="L2260" i="32"/>
  <c r="L2259" i="32"/>
  <c r="L2258" i="32"/>
  <c r="L2257" i="32"/>
  <c r="L2256" i="32"/>
  <c r="L2255" i="32"/>
  <c r="L2254" i="32"/>
  <c r="L2253" i="32"/>
  <c r="L2252" i="32"/>
  <c r="L2251" i="32"/>
  <c r="L2250" i="32"/>
  <c r="L2249" i="32"/>
  <c r="L2248" i="32"/>
  <c r="L2247" i="32"/>
  <c r="L2246" i="32"/>
  <c r="L2245" i="32"/>
  <c r="L2244" i="32"/>
  <c r="L2243" i="32"/>
  <c r="L2242" i="32"/>
  <c r="L2241" i="32"/>
  <c r="L2240" i="32"/>
  <c r="L2239" i="32"/>
  <c r="L2238" i="32"/>
  <c r="L2237" i="32"/>
  <c r="L2236" i="32"/>
  <c r="L2235" i="32"/>
  <c r="L2234" i="32"/>
  <c r="L2233" i="32"/>
  <c r="L2232" i="32"/>
  <c r="L2231" i="32"/>
  <c r="L2230" i="32"/>
  <c r="L2229" i="32"/>
  <c r="L2228" i="32"/>
  <c r="L2227" i="32"/>
  <c r="L2226" i="32"/>
  <c r="L2225" i="32"/>
  <c r="L2224" i="32"/>
  <c r="L2223" i="32"/>
  <c r="L2222" i="32"/>
  <c r="L2221" i="32"/>
  <c r="L2220" i="32"/>
  <c r="L2219" i="32"/>
  <c r="L2218" i="32"/>
  <c r="L2217" i="32"/>
  <c r="L2216" i="32"/>
  <c r="L2215" i="32"/>
  <c r="L2214" i="32"/>
  <c r="L2213" i="32"/>
  <c r="L2212" i="32"/>
  <c r="L2211" i="32"/>
  <c r="L2210" i="32"/>
  <c r="L2209" i="32"/>
  <c r="L2208" i="32"/>
  <c r="L2207" i="32"/>
  <c r="L2206" i="32"/>
  <c r="L2205" i="32"/>
  <c r="L2204" i="32"/>
  <c r="L2203" i="32"/>
  <c r="L2202" i="32"/>
  <c r="L2201" i="32"/>
  <c r="L2200" i="32"/>
  <c r="L2199" i="32"/>
  <c r="L2198" i="32"/>
  <c r="L2197" i="32"/>
  <c r="L2196" i="32"/>
  <c r="L2195" i="32"/>
  <c r="L2194" i="32"/>
  <c r="L2193" i="32"/>
  <c r="L2192" i="32"/>
  <c r="L2191" i="32"/>
  <c r="L2190" i="32"/>
  <c r="L2189" i="32"/>
  <c r="L2188" i="32"/>
  <c r="L2187" i="32"/>
  <c r="L2186" i="32"/>
  <c r="L2185" i="32"/>
  <c r="L2184" i="32"/>
  <c r="L2183" i="32"/>
  <c r="L2182" i="32"/>
  <c r="L2181" i="32"/>
  <c r="L2180" i="32"/>
  <c r="L2179" i="32"/>
  <c r="L2178" i="32"/>
  <c r="L2177" i="32"/>
  <c r="L2176" i="32"/>
  <c r="L2175" i="32"/>
  <c r="L2174" i="32"/>
  <c r="L2173" i="32"/>
  <c r="L2172" i="32"/>
  <c r="L2171" i="32"/>
  <c r="L2170" i="32"/>
  <c r="L2169" i="32"/>
  <c r="L2168" i="32"/>
  <c r="L2167" i="32"/>
  <c r="L2166" i="32"/>
  <c r="L2165" i="32"/>
  <c r="L2164" i="32"/>
  <c r="L2163" i="32"/>
  <c r="L2162" i="32"/>
  <c r="L2161" i="32"/>
  <c r="L2160" i="32"/>
  <c r="L2159" i="32"/>
  <c r="L2158" i="32"/>
  <c r="L2157" i="32"/>
  <c r="L2156" i="32"/>
  <c r="L2155" i="32"/>
  <c r="L2154" i="32"/>
  <c r="L2153" i="32"/>
  <c r="L2152" i="32"/>
  <c r="L2151" i="32"/>
  <c r="L2150" i="32"/>
  <c r="L2149" i="32"/>
  <c r="L2148" i="32"/>
  <c r="L2147" i="32"/>
  <c r="L2146" i="32"/>
  <c r="L2145" i="32"/>
  <c r="L2144" i="32"/>
  <c r="L2143" i="32"/>
  <c r="L2142" i="32"/>
  <c r="L2141" i="32"/>
  <c r="L2140" i="32"/>
  <c r="L2139" i="32"/>
  <c r="L2138" i="32"/>
  <c r="L2137" i="32"/>
  <c r="L2136" i="32"/>
  <c r="L2135" i="32"/>
  <c r="L2134" i="32"/>
  <c r="L2133" i="32"/>
  <c r="L2132" i="32"/>
  <c r="L2131" i="32"/>
  <c r="L2130" i="32"/>
  <c r="L2129" i="32"/>
  <c r="L2128" i="32"/>
  <c r="L2127" i="32"/>
  <c r="L2126" i="32"/>
  <c r="L2125" i="32"/>
  <c r="L2124" i="32"/>
  <c r="L2123" i="32"/>
  <c r="L2122" i="32"/>
  <c r="L2121" i="32"/>
  <c r="L2120" i="32"/>
  <c r="L2119" i="32"/>
  <c r="L2118" i="32"/>
  <c r="L2117" i="32"/>
  <c r="L2116" i="32"/>
  <c r="L2115" i="32"/>
  <c r="L2114" i="32"/>
  <c r="L2113" i="32"/>
  <c r="L2112" i="32"/>
  <c r="L2111" i="32"/>
  <c r="L2110" i="32"/>
  <c r="L2109" i="32"/>
  <c r="L2108" i="32"/>
  <c r="L2107" i="32"/>
  <c r="L2106" i="32"/>
  <c r="L2105" i="32"/>
  <c r="L2104" i="32"/>
  <c r="L2103" i="32"/>
  <c r="L2102" i="32"/>
  <c r="L2101" i="32"/>
  <c r="L2100" i="32"/>
  <c r="L2099" i="32"/>
  <c r="L2098" i="32"/>
  <c r="L2097" i="32"/>
  <c r="L2096" i="32"/>
  <c r="L2095" i="32"/>
  <c r="L2094" i="32"/>
  <c r="L2093" i="32"/>
  <c r="L2092" i="32"/>
  <c r="L2091" i="32"/>
  <c r="L2090" i="32"/>
  <c r="L2089" i="32"/>
  <c r="L2088" i="32"/>
  <c r="L2087" i="32"/>
  <c r="L2086" i="32"/>
  <c r="L2085" i="32"/>
  <c r="L2084" i="32"/>
  <c r="L2083" i="32"/>
  <c r="L2082" i="32"/>
  <c r="L2081" i="32"/>
  <c r="L2080" i="32"/>
  <c r="L2079" i="32"/>
  <c r="L2078" i="32"/>
  <c r="L2077" i="32"/>
  <c r="L2076" i="32"/>
  <c r="L2075" i="32"/>
  <c r="L2074" i="32"/>
  <c r="L2073" i="32"/>
  <c r="L2072" i="32"/>
  <c r="L2071" i="32"/>
  <c r="L2070" i="32"/>
  <c r="L2069" i="32"/>
  <c r="L2068" i="32"/>
  <c r="L2067" i="32"/>
  <c r="L2066" i="32"/>
  <c r="L2065" i="32"/>
  <c r="L2064" i="32"/>
  <c r="L2063" i="32"/>
  <c r="L2062" i="32"/>
  <c r="L2061" i="32"/>
  <c r="L2060" i="32"/>
  <c r="L2059" i="32"/>
  <c r="L2058" i="32"/>
  <c r="L2057" i="32"/>
  <c r="L2056" i="32"/>
  <c r="L2055" i="32"/>
  <c r="L2054" i="32"/>
  <c r="L2053" i="32"/>
  <c r="L2052" i="32"/>
  <c r="L2051" i="32"/>
  <c r="L2050" i="32"/>
  <c r="L2049" i="32"/>
  <c r="L2048" i="32"/>
  <c r="L2047" i="32"/>
  <c r="L2046" i="32"/>
  <c r="L2045" i="32"/>
  <c r="L2044" i="32"/>
  <c r="L2043" i="32"/>
  <c r="L2042" i="32"/>
  <c r="L2041" i="32"/>
  <c r="L2040" i="32"/>
  <c r="L2039" i="32"/>
  <c r="L2038" i="32"/>
  <c r="L2037" i="32"/>
  <c r="L2036" i="32"/>
  <c r="L2035" i="32"/>
  <c r="L2034" i="32"/>
  <c r="L2033" i="32"/>
  <c r="L2032" i="32"/>
  <c r="L2031" i="32"/>
  <c r="L2030" i="32"/>
  <c r="L2029" i="32"/>
  <c r="L2028" i="32"/>
  <c r="L2027" i="32"/>
  <c r="L2026" i="32"/>
  <c r="L2025" i="32"/>
  <c r="L2024" i="32"/>
  <c r="L2023" i="32"/>
  <c r="L2022" i="32"/>
  <c r="L2021" i="32"/>
  <c r="L2020" i="32"/>
  <c r="L2019" i="32"/>
  <c r="L2018" i="32"/>
  <c r="L2017" i="32"/>
  <c r="L2016" i="32"/>
  <c r="L2015" i="32"/>
  <c r="L2014" i="32"/>
  <c r="L2013" i="32"/>
  <c r="L2012" i="32"/>
  <c r="L2011" i="32"/>
  <c r="L2010" i="32"/>
  <c r="L2009" i="32"/>
  <c r="L2008" i="32"/>
  <c r="L2007" i="32"/>
  <c r="L2006" i="32"/>
  <c r="L2005" i="32"/>
  <c r="L2004" i="32"/>
  <c r="L2003" i="32"/>
  <c r="L2002" i="32"/>
  <c r="L2001" i="32"/>
  <c r="L2000" i="32"/>
  <c r="L1999" i="32"/>
  <c r="L1998" i="32"/>
  <c r="L1997" i="32"/>
  <c r="L1996" i="32"/>
  <c r="L1995" i="32"/>
  <c r="L1994" i="32"/>
  <c r="L1993" i="32"/>
  <c r="L1992" i="32"/>
  <c r="L1991" i="32"/>
  <c r="L1990" i="32"/>
  <c r="L1989" i="32"/>
  <c r="L1988" i="32"/>
  <c r="L1987" i="32"/>
  <c r="L1986" i="32"/>
  <c r="L1985" i="32"/>
  <c r="L1984" i="32"/>
  <c r="L1983" i="32"/>
  <c r="L1982" i="32"/>
  <c r="L1981" i="32"/>
  <c r="L1980" i="32"/>
  <c r="L1979" i="32"/>
  <c r="L1978" i="32"/>
  <c r="L1977" i="32"/>
  <c r="L1976" i="32"/>
  <c r="L1975" i="32"/>
  <c r="L1974" i="32"/>
  <c r="L1973" i="32"/>
  <c r="L1972" i="32"/>
  <c r="L1971" i="32"/>
  <c r="L1970" i="32"/>
  <c r="L1969" i="32"/>
  <c r="L1968" i="32"/>
  <c r="L1967" i="32"/>
  <c r="L1966" i="32"/>
  <c r="L1965" i="32"/>
  <c r="L1964" i="32"/>
  <c r="L1963" i="32"/>
  <c r="L1962" i="32"/>
  <c r="L1961" i="32"/>
  <c r="L1960" i="32"/>
  <c r="L1959" i="32"/>
  <c r="L1958" i="32"/>
  <c r="L1957" i="32"/>
  <c r="L1956" i="32"/>
  <c r="L1955" i="32"/>
  <c r="L1954" i="32"/>
  <c r="L1953" i="32"/>
  <c r="L1952" i="32"/>
  <c r="L1951" i="32"/>
  <c r="L1950" i="32"/>
  <c r="L1949" i="32"/>
  <c r="L1948" i="32"/>
  <c r="L1947" i="32"/>
  <c r="L1946" i="32"/>
  <c r="L1945" i="32"/>
  <c r="L1944" i="32"/>
  <c r="L1943" i="32"/>
  <c r="L1942" i="32"/>
  <c r="L1941" i="32"/>
  <c r="L1940" i="32"/>
  <c r="L1939" i="32"/>
  <c r="L1938" i="32"/>
  <c r="L1937" i="32"/>
  <c r="L1936" i="32"/>
  <c r="L1935" i="32"/>
  <c r="L1934" i="32"/>
  <c r="L1933" i="32"/>
  <c r="L1932" i="32"/>
  <c r="L1931" i="32"/>
  <c r="L1930" i="32"/>
  <c r="L1929" i="32"/>
  <c r="L1928" i="32"/>
  <c r="L1927" i="32"/>
  <c r="L1926" i="32"/>
  <c r="L1925" i="32"/>
  <c r="L1924" i="32"/>
  <c r="L1923" i="32"/>
  <c r="L1922" i="32"/>
  <c r="L1921" i="32"/>
  <c r="L1920" i="32"/>
  <c r="L1919" i="32"/>
  <c r="L1918" i="32"/>
  <c r="L1917" i="32"/>
  <c r="L1916" i="32"/>
  <c r="L1915" i="32"/>
  <c r="L1914" i="32"/>
  <c r="L1913" i="32"/>
  <c r="L1912" i="32"/>
  <c r="L1911" i="32"/>
  <c r="L1910" i="32"/>
  <c r="L1909" i="32"/>
  <c r="L1908" i="32"/>
  <c r="L1907" i="32"/>
  <c r="L1906" i="32"/>
  <c r="L1905" i="32"/>
  <c r="L1904" i="32"/>
  <c r="L1903" i="32"/>
  <c r="L1902" i="32"/>
  <c r="L1901" i="32"/>
  <c r="L1900" i="32"/>
  <c r="L1899" i="32"/>
  <c r="L1898" i="32"/>
  <c r="L1897" i="32"/>
  <c r="L1896" i="32"/>
  <c r="L1895" i="32"/>
  <c r="L1894" i="32"/>
  <c r="L1893" i="32"/>
  <c r="L1892" i="32"/>
  <c r="L1891" i="32"/>
  <c r="L1890" i="32"/>
  <c r="L1889" i="32"/>
  <c r="L1888" i="32"/>
  <c r="L1887" i="32"/>
  <c r="L1886" i="32"/>
  <c r="L1885" i="32"/>
  <c r="L1884" i="32"/>
  <c r="L1883" i="32"/>
  <c r="L1882" i="32"/>
  <c r="L1881" i="32"/>
  <c r="L1880" i="32"/>
  <c r="L1879" i="32"/>
  <c r="L1878" i="32"/>
  <c r="L1877" i="32"/>
  <c r="L1876" i="32"/>
  <c r="L1875" i="32"/>
  <c r="L1874" i="32"/>
  <c r="L1873" i="32"/>
  <c r="L1872" i="32"/>
  <c r="L1871" i="32"/>
  <c r="L1870" i="32"/>
  <c r="L1869" i="32"/>
  <c r="L1868" i="32"/>
  <c r="L1867" i="32"/>
  <c r="L1866" i="32"/>
  <c r="L1865" i="32"/>
  <c r="L1864" i="32"/>
  <c r="L1863" i="32"/>
  <c r="L1862" i="32"/>
  <c r="L1861" i="32"/>
  <c r="L1860" i="32"/>
  <c r="L1859" i="32"/>
  <c r="L1858" i="32"/>
  <c r="L1857" i="32"/>
  <c r="L1856" i="32"/>
  <c r="L1855" i="32"/>
  <c r="L1854" i="32"/>
  <c r="L1853" i="32"/>
  <c r="L1852" i="32"/>
  <c r="L1851" i="32"/>
  <c r="L1850" i="32"/>
  <c r="L1849" i="32"/>
  <c r="L1848" i="32"/>
  <c r="L1847" i="32"/>
  <c r="L1846" i="32"/>
  <c r="L1845" i="32"/>
  <c r="L1844" i="32"/>
  <c r="L1843" i="32"/>
  <c r="L1842" i="32"/>
  <c r="L1841" i="32"/>
  <c r="L1840" i="32"/>
  <c r="L1839" i="32"/>
  <c r="L1838" i="32"/>
  <c r="L1837" i="32"/>
  <c r="L1836" i="32"/>
  <c r="L1835" i="32"/>
  <c r="L1834" i="32"/>
  <c r="L1833" i="32"/>
  <c r="L1832" i="32"/>
  <c r="L1831" i="32"/>
  <c r="L1830" i="32"/>
  <c r="L1829" i="32"/>
  <c r="L1828" i="32"/>
  <c r="L1827" i="32"/>
  <c r="L1826" i="32"/>
  <c r="L1825" i="32"/>
  <c r="L1824" i="32"/>
  <c r="L1823" i="32"/>
  <c r="L1822" i="32"/>
  <c r="L1821" i="32"/>
  <c r="L1820" i="32"/>
  <c r="L1819" i="32"/>
  <c r="L1818" i="32"/>
  <c r="L1817" i="32"/>
  <c r="L1816" i="32"/>
  <c r="L1815" i="32"/>
  <c r="L1814" i="32"/>
  <c r="L1813" i="32"/>
  <c r="L1812" i="32"/>
  <c r="L1811" i="32"/>
  <c r="L1810" i="32"/>
  <c r="L1809" i="32"/>
  <c r="L1808" i="32"/>
  <c r="L1807" i="32"/>
  <c r="L1806" i="32"/>
  <c r="L1805" i="32"/>
  <c r="L1804" i="32"/>
  <c r="L1803" i="32"/>
  <c r="L1802" i="32"/>
  <c r="L1801" i="32"/>
  <c r="L1800" i="32"/>
  <c r="L1799" i="32"/>
  <c r="L1798" i="32"/>
  <c r="L1797" i="32"/>
  <c r="L1796" i="32"/>
  <c r="L1795" i="32"/>
  <c r="L1794" i="32"/>
  <c r="L1793" i="32"/>
  <c r="L1792" i="32"/>
  <c r="L1791" i="32"/>
  <c r="L1790" i="32"/>
  <c r="L1789" i="32"/>
  <c r="L1788" i="32"/>
  <c r="L1787" i="32"/>
  <c r="L1786" i="32"/>
  <c r="L1785" i="32"/>
  <c r="L1784" i="32"/>
  <c r="L1783" i="32"/>
  <c r="L1782" i="32"/>
  <c r="L1781" i="32"/>
  <c r="L1780" i="32"/>
  <c r="L1779" i="32"/>
  <c r="L1778" i="32"/>
  <c r="L1777" i="32"/>
  <c r="L1776" i="32"/>
  <c r="L1775" i="32"/>
  <c r="L1774" i="32"/>
  <c r="L1773" i="32"/>
  <c r="L1772" i="32"/>
  <c r="L1771" i="32"/>
  <c r="L1770" i="32"/>
  <c r="L1769" i="32"/>
  <c r="L1768" i="32"/>
  <c r="L1767" i="32"/>
  <c r="L1766" i="32"/>
  <c r="L1765" i="32"/>
  <c r="L1764" i="32"/>
  <c r="L1763" i="32"/>
  <c r="L1762" i="32"/>
  <c r="L1761" i="32"/>
  <c r="L1760" i="32"/>
  <c r="L1759" i="32"/>
  <c r="L1758" i="32"/>
  <c r="L1757" i="32"/>
  <c r="L1756" i="32"/>
  <c r="L1755" i="32"/>
  <c r="L1754" i="32"/>
  <c r="L1753" i="32"/>
  <c r="L1752" i="32"/>
  <c r="L1751" i="32"/>
  <c r="L1750" i="32"/>
  <c r="L1749" i="32"/>
  <c r="L1748" i="32"/>
  <c r="L1747" i="32"/>
  <c r="L1746" i="32"/>
  <c r="L1745" i="32"/>
  <c r="L1744" i="32"/>
  <c r="L1743" i="32"/>
  <c r="L1742" i="32"/>
  <c r="L1741" i="32"/>
  <c r="L1740" i="32"/>
  <c r="L1739" i="32"/>
  <c r="L1738" i="32"/>
  <c r="L1737" i="32"/>
  <c r="L1736" i="32"/>
  <c r="L1735" i="32"/>
  <c r="L1734" i="32"/>
  <c r="L1733" i="32"/>
  <c r="L1732" i="32"/>
  <c r="L1731" i="32"/>
  <c r="L1730" i="32"/>
  <c r="L1729" i="32"/>
  <c r="L1728" i="32"/>
  <c r="L1727" i="32"/>
  <c r="L1726" i="32"/>
  <c r="L1725" i="32"/>
  <c r="L1724" i="32"/>
  <c r="L1723" i="32"/>
  <c r="L1722" i="32"/>
  <c r="L1721" i="32"/>
  <c r="L1720" i="32"/>
  <c r="L1719" i="32"/>
  <c r="L1718" i="32"/>
  <c r="L1717" i="32"/>
  <c r="L1716" i="32"/>
  <c r="L1715" i="32"/>
  <c r="L1714" i="32"/>
  <c r="L1713" i="32"/>
  <c r="L1712" i="32"/>
  <c r="L1711" i="32"/>
  <c r="L1710" i="32"/>
  <c r="L1709" i="32"/>
  <c r="L1708" i="32"/>
  <c r="L1707" i="32"/>
  <c r="L1706" i="32"/>
  <c r="L1705" i="32"/>
  <c r="L1704" i="32"/>
  <c r="L1703" i="32"/>
  <c r="L1702" i="32"/>
  <c r="L1701" i="32"/>
  <c r="L1700" i="32"/>
  <c r="L1699" i="32"/>
  <c r="L1698" i="32"/>
  <c r="L1697" i="32"/>
  <c r="L1696" i="32"/>
  <c r="L1695" i="32"/>
  <c r="L1694" i="32"/>
  <c r="L1693" i="32"/>
  <c r="L1692" i="32"/>
  <c r="L1691" i="32"/>
  <c r="L1690" i="32"/>
  <c r="L1689" i="32"/>
  <c r="L1688" i="32"/>
  <c r="L1687" i="32"/>
  <c r="L1686" i="32"/>
  <c r="L1685" i="32"/>
  <c r="L1684" i="32"/>
  <c r="L1683" i="32"/>
  <c r="L1682" i="32"/>
  <c r="L1681" i="32"/>
  <c r="L1680" i="32"/>
  <c r="L1679" i="32"/>
  <c r="L1678" i="32"/>
  <c r="L1677" i="32"/>
  <c r="L1676" i="32"/>
  <c r="L1675" i="32"/>
  <c r="L1674" i="32"/>
  <c r="L1673" i="32"/>
  <c r="L1672" i="32"/>
  <c r="L1671" i="32"/>
  <c r="L1670" i="32"/>
  <c r="L1669" i="32"/>
  <c r="L1668" i="32"/>
  <c r="L1667" i="32"/>
  <c r="L1666" i="32"/>
  <c r="L1665" i="32"/>
  <c r="L1664" i="32"/>
  <c r="L1663" i="32"/>
  <c r="L1662" i="32"/>
  <c r="L1661" i="32"/>
  <c r="L1660" i="32"/>
  <c r="L1659" i="32"/>
  <c r="L1658" i="32"/>
  <c r="L1657" i="32"/>
  <c r="L1656" i="32"/>
  <c r="L1655" i="32"/>
  <c r="L1654" i="32"/>
  <c r="L1653" i="32"/>
  <c r="L1652" i="32"/>
  <c r="L1651" i="32"/>
  <c r="L1650" i="32"/>
  <c r="L1649" i="32"/>
  <c r="L1648" i="32"/>
  <c r="L1647" i="32"/>
  <c r="L1646" i="32"/>
  <c r="L1645" i="32"/>
  <c r="L1644" i="32"/>
  <c r="L1643" i="32"/>
  <c r="L1642" i="32"/>
  <c r="L1641" i="32"/>
  <c r="L1640" i="32"/>
  <c r="L1639" i="32"/>
  <c r="L1638" i="32"/>
  <c r="L1637" i="32"/>
  <c r="L1636" i="32"/>
  <c r="L1635" i="32"/>
  <c r="L1634" i="32"/>
  <c r="L1633" i="32"/>
  <c r="L1632" i="32"/>
  <c r="L1631" i="32"/>
  <c r="L1630" i="32"/>
  <c r="L1629" i="32"/>
  <c r="L1628" i="32"/>
  <c r="L1627" i="32"/>
  <c r="L1626" i="32"/>
  <c r="L1625" i="32"/>
  <c r="L1624" i="32"/>
  <c r="L1623" i="32"/>
  <c r="L1622" i="32"/>
  <c r="L1621" i="32"/>
  <c r="L1620" i="32"/>
  <c r="L1619" i="32"/>
  <c r="L1618" i="32"/>
  <c r="L1617" i="32"/>
  <c r="L1616" i="32"/>
  <c r="L1615" i="32"/>
  <c r="L1614" i="32"/>
  <c r="L1613" i="32"/>
  <c r="L1612" i="32"/>
  <c r="L1611" i="32"/>
  <c r="L1610" i="32"/>
  <c r="L1609" i="32"/>
  <c r="L1608" i="32"/>
  <c r="L1607" i="32"/>
  <c r="L1606" i="32"/>
  <c r="L1605" i="32"/>
  <c r="L1604" i="32"/>
  <c r="L1603" i="32"/>
  <c r="L1602" i="32"/>
  <c r="L1601" i="32"/>
  <c r="L1600" i="32"/>
  <c r="L1599" i="32"/>
  <c r="L1598" i="32"/>
  <c r="L1597" i="32"/>
  <c r="L1596" i="32"/>
  <c r="L1595" i="32"/>
  <c r="L1594" i="32"/>
  <c r="L1593" i="32"/>
  <c r="L1592" i="32"/>
  <c r="L1591" i="32"/>
  <c r="L1590" i="32"/>
  <c r="L1589" i="32"/>
  <c r="L1588" i="32"/>
  <c r="L1587" i="32"/>
  <c r="L1586" i="32"/>
  <c r="L1585" i="32"/>
  <c r="L1584" i="32"/>
  <c r="L1583" i="32"/>
  <c r="L1582" i="32"/>
  <c r="L1581" i="32"/>
  <c r="L1580" i="32"/>
  <c r="L1579" i="32"/>
  <c r="L1578" i="32"/>
  <c r="L1577" i="32"/>
  <c r="L1576" i="32"/>
  <c r="L1575" i="32"/>
  <c r="L1574" i="32"/>
  <c r="L1573" i="32"/>
  <c r="L1572" i="32"/>
  <c r="L1571" i="32"/>
  <c r="L1570" i="32"/>
  <c r="L1569" i="32"/>
  <c r="L1568" i="32"/>
  <c r="L1567" i="32"/>
  <c r="L1566" i="32"/>
  <c r="L1565" i="32"/>
  <c r="L1564" i="32"/>
  <c r="L1563" i="32"/>
  <c r="L1562" i="32"/>
  <c r="L1561" i="32"/>
  <c r="L1560" i="32"/>
  <c r="L1559" i="32"/>
  <c r="L1558" i="32"/>
  <c r="L1557" i="32"/>
  <c r="L1556" i="32"/>
  <c r="L1555" i="32"/>
  <c r="L1554" i="32"/>
  <c r="L1553" i="32"/>
  <c r="L1552" i="32"/>
  <c r="L1551" i="32"/>
  <c r="L1550" i="32"/>
  <c r="L1549" i="32"/>
  <c r="L1548" i="32"/>
  <c r="L1547" i="32"/>
  <c r="L1546" i="32"/>
  <c r="L1545" i="32"/>
  <c r="L1544" i="32"/>
  <c r="L1543" i="32"/>
  <c r="L1542" i="32"/>
  <c r="L1541" i="32"/>
  <c r="L1540" i="32"/>
  <c r="L1539" i="32"/>
  <c r="L1538" i="32"/>
  <c r="L1537" i="32"/>
  <c r="L1536" i="32"/>
  <c r="L1535" i="32"/>
  <c r="L1534" i="32"/>
  <c r="L1533" i="32"/>
  <c r="L1532" i="32"/>
  <c r="L1531" i="32"/>
  <c r="L1530" i="32"/>
  <c r="L1529" i="32"/>
  <c r="L1528" i="32"/>
  <c r="L1527" i="32"/>
  <c r="L1526" i="32"/>
  <c r="L1525" i="32"/>
  <c r="L1524" i="32"/>
  <c r="L1523" i="32"/>
  <c r="L1522" i="32"/>
  <c r="L1521" i="32"/>
  <c r="L1520" i="32"/>
  <c r="L1519" i="32"/>
  <c r="L1518" i="32"/>
  <c r="L1517" i="32"/>
  <c r="L1516" i="32"/>
  <c r="L1515" i="32"/>
  <c r="L1514" i="32"/>
  <c r="L1513" i="32"/>
  <c r="L1512" i="32"/>
  <c r="L1511" i="32"/>
  <c r="L1510" i="32"/>
  <c r="L1509" i="32"/>
  <c r="L1508" i="32"/>
  <c r="L1507" i="32"/>
  <c r="L1506" i="32"/>
  <c r="L1505" i="32"/>
  <c r="L1504" i="32"/>
  <c r="L1503" i="32"/>
  <c r="L1502" i="32"/>
  <c r="L1501" i="32"/>
  <c r="L1500" i="32"/>
  <c r="L1499" i="32"/>
  <c r="L1498" i="32"/>
  <c r="L1497" i="32"/>
  <c r="L1496" i="32"/>
  <c r="L1495" i="32"/>
  <c r="L1494" i="32"/>
  <c r="L1493" i="32"/>
  <c r="L1492" i="32"/>
  <c r="L1491" i="32"/>
  <c r="L1490" i="32"/>
  <c r="L1489" i="32"/>
  <c r="L1488" i="32"/>
  <c r="L1487" i="32"/>
  <c r="L1486" i="32"/>
  <c r="L1485" i="32"/>
  <c r="L1484" i="32"/>
  <c r="L1483" i="32"/>
  <c r="L1482" i="32"/>
  <c r="L1481" i="32"/>
  <c r="L1480" i="32"/>
  <c r="L1479" i="32"/>
  <c r="L1478" i="32"/>
  <c r="L1477" i="32"/>
  <c r="L1476" i="32"/>
  <c r="L1475" i="32"/>
  <c r="L1474" i="32"/>
  <c r="L1473" i="32"/>
  <c r="L1472" i="32"/>
  <c r="L1471" i="32"/>
  <c r="L1470" i="32"/>
  <c r="L1469" i="32"/>
  <c r="L1468" i="32"/>
  <c r="L1467" i="32"/>
  <c r="L1466" i="32"/>
  <c r="L1465" i="32"/>
  <c r="L1464" i="32"/>
  <c r="L1463" i="32"/>
  <c r="L1462" i="32"/>
  <c r="L1461" i="32"/>
  <c r="L1460" i="32"/>
  <c r="L1459" i="32"/>
  <c r="L1458" i="32"/>
  <c r="L1457" i="32"/>
  <c r="L1456" i="32"/>
  <c r="L1455" i="32"/>
  <c r="L1454" i="32"/>
  <c r="L1453" i="32"/>
  <c r="L1452" i="32"/>
  <c r="L1451" i="32"/>
  <c r="L1450" i="32"/>
  <c r="L1449" i="32"/>
  <c r="L1448" i="32"/>
  <c r="L1447" i="32"/>
  <c r="L1446" i="32"/>
  <c r="L1445" i="32"/>
  <c r="L1444" i="32"/>
  <c r="L1443" i="32"/>
  <c r="L1442" i="32"/>
  <c r="L1441" i="32"/>
  <c r="L1440" i="32"/>
  <c r="L1439" i="32"/>
  <c r="L1438" i="32"/>
  <c r="L1437" i="32"/>
  <c r="L1436" i="32"/>
  <c r="L1435" i="32"/>
  <c r="L1434" i="32"/>
  <c r="L1433" i="32"/>
  <c r="L1432" i="32"/>
  <c r="L1431" i="32"/>
  <c r="L1430" i="32"/>
  <c r="L1429" i="32"/>
  <c r="L1428" i="32"/>
  <c r="L1427" i="32"/>
  <c r="L1426" i="32"/>
  <c r="L1425" i="32"/>
  <c r="L1424" i="32"/>
  <c r="L1423" i="32"/>
  <c r="L1422" i="32"/>
  <c r="L1421" i="32"/>
  <c r="L1420" i="32"/>
  <c r="L1419" i="32"/>
  <c r="L1418" i="32"/>
  <c r="L1417" i="32"/>
  <c r="L1416" i="32"/>
  <c r="L1415" i="32"/>
  <c r="L1414" i="32"/>
  <c r="L1413" i="32"/>
  <c r="L1412" i="32"/>
  <c r="L1411" i="32"/>
  <c r="L1410" i="32"/>
  <c r="L1409" i="32"/>
  <c r="L1408" i="32"/>
  <c r="L1407" i="32"/>
  <c r="L1406" i="32"/>
  <c r="L1405" i="32"/>
  <c r="L1404" i="32"/>
  <c r="L1403" i="32"/>
  <c r="L1402" i="32"/>
  <c r="L1401" i="32"/>
  <c r="L1400" i="32"/>
  <c r="L1399" i="32"/>
  <c r="L1398" i="32"/>
  <c r="L1397" i="32"/>
  <c r="L1396" i="32"/>
  <c r="L1395" i="32"/>
  <c r="L1394" i="32"/>
  <c r="L1393" i="32"/>
  <c r="L1392" i="32"/>
  <c r="L1391" i="32"/>
  <c r="L1390" i="32"/>
  <c r="L1389" i="32"/>
  <c r="L1388" i="32"/>
  <c r="L1387" i="32"/>
  <c r="L1386" i="32"/>
  <c r="L1385" i="32"/>
  <c r="L1384" i="32"/>
  <c r="L1383" i="32"/>
  <c r="L1382" i="32"/>
  <c r="L1381" i="32"/>
  <c r="L1380" i="32"/>
  <c r="L1379" i="32"/>
  <c r="L1378" i="32"/>
  <c r="L1377" i="32"/>
  <c r="L1376" i="32"/>
  <c r="L1375" i="32"/>
  <c r="L1374" i="32"/>
  <c r="L1373" i="32"/>
  <c r="L1372" i="32"/>
  <c r="L1371" i="32"/>
  <c r="L1370" i="32"/>
  <c r="L1369" i="32"/>
  <c r="L1368" i="32"/>
  <c r="L1367" i="32"/>
  <c r="L1366" i="32"/>
  <c r="L1365" i="32"/>
  <c r="L1364" i="32"/>
  <c r="L1363" i="32"/>
  <c r="L1362" i="32"/>
  <c r="L1361" i="32"/>
  <c r="L1360" i="32"/>
  <c r="L1359" i="32"/>
  <c r="L1358" i="32"/>
  <c r="L1357" i="32"/>
  <c r="L1356" i="32"/>
  <c r="L1355" i="32"/>
  <c r="L1354" i="32"/>
  <c r="L1353" i="32"/>
  <c r="L1352" i="32"/>
  <c r="L1351" i="32"/>
  <c r="L1350" i="32"/>
  <c r="L1349" i="32"/>
  <c r="L1348" i="32"/>
  <c r="L1347" i="32"/>
  <c r="L1346" i="32"/>
  <c r="L1345" i="32"/>
  <c r="L1344" i="32"/>
  <c r="L1343" i="32"/>
  <c r="L1342" i="32"/>
  <c r="L1341" i="32"/>
  <c r="L1340" i="32"/>
  <c r="L1339" i="32"/>
  <c r="L1338" i="32"/>
  <c r="L1337" i="32"/>
  <c r="L1336" i="32"/>
  <c r="L1335" i="32"/>
  <c r="L1334" i="32"/>
  <c r="L1333" i="32"/>
  <c r="L1332" i="32"/>
  <c r="L1331" i="32"/>
  <c r="L1330" i="32"/>
  <c r="L1329" i="32"/>
  <c r="L1328" i="32"/>
  <c r="L1327" i="32"/>
  <c r="L1326" i="32"/>
  <c r="L1325" i="32"/>
  <c r="L1324" i="32"/>
  <c r="L1323" i="32"/>
  <c r="L1322" i="32"/>
  <c r="L1321" i="32"/>
  <c r="L1320" i="32"/>
  <c r="L1319" i="32"/>
  <c r="L1318" i="32"/>
  <c r="L1317" i="32"/>
  <c r="L1316" i="32"/>
  <c r="L1315" i="32"/>
  <c r="L1314" i="32"/>
  <c r="L1313" i="32"/>
  <c r="L1312" i="32"/>
  <c r="L1311" i="32"/>
  <c r="L1310" i="32"/>
  <c r="L1309" i="32"/>
  <c r="L1308" i="32"/>
  <c r="L1307" i="32"/>
  <c r="L1306" i="32"/>
  <c r="L1305" i="32"/>
  <c r="L1304" i="32"/>
  <c r="L1303" i="32"/>
  <c r="L1302" i="32"/>
  <c r="L1301" i="32"/>
  <c r="L1300" i="32"/>
  <c r="L1299" i="32"/>
  <c r="L1298" i="32"/>
  <c r="L1297" i="32"/>
  <c r="L1296" i="32"/>
  <c r="L1295" i="32"/>
  <c r="L1294" i="32"/>
  <c r="L1293" i="32"/>
  <c r="L1292" i="32"/>
  <c r="L1291" i="32"/>
  <c r="L1290" i="32"/>
  <c r="L1289" i="32"/>
  <c r="L1288" i="32"/>
  <c r="L1287" i="32"/>
  <c r="L1286" i="32"/>
  <c r="L1285" i="32"/>
  <c r="L1284" i="32"/>
  <c r="L1283" i="32"/>
  <c r="L1282" i="32"/>
  <c r="L1281" i="32"/>
  <c r="L1280" i="32"/>
  <c r="L1279" i="32"/>
  <c r="L1278" i="32"/>
  <c r="L1277" i="32"/>
  <c r="L1276" i="32"/>
  <c r="L1275" i="32"/>
  <c r="L1274" i="32"/>
  <c r="L1273" i="32"/>
  <c r="L1272" i="32"/>
  <c r="L1271" i="32"/>
  <c r="L1270" i="32"/>
  <c r="L1269" i="32"/>
  <c r="L1268" i="32"/>
  <c r="L1267" i="32"/>
  <c r="L1266" i="32"/>
  <c r="L1265" i="32"/>
  <c r="L1264" i="32"/>
  <c r="L1263" i="32"/>
  <c r="L1262" i="32"/>
  <c r="L1261" i="32"/>
  <c r="L1260" i="32"/>
  <c r="L1259" i="32"/>
  <c r="L1258" i="32"/>
  <c r="L1257" i="32"/>
  <c r="L1256" i="32"/>
  <c r="L1255" i="32"/>
  <c r="L1254" i="32"/>
  <c r="L1253" i="32"/>
  <c r="L1252" i="32"/>
  <c r="L1251" i="32"/>
  <c r="L1250" i="32"/>
  <c r="L1249" i="32"/>
  <c r="L1248" i="32"/>
  <c r="L1247" i="32"/>
  <c r="L1246" i="32"/>
  <c r="L1245" i="32"/>
  <c r="L1244" i="32"/>
  <c r="L1243" i="32"/>
  <c r="L1242" i="32"/>
  <c r="L1241" i="32"/>
  <c r="L1240" i="32"/>
  <c r="L1239" i="32"/>
  <c r="L1238" i="32"/>
  <c r="L1237" i="32"/>
  <c r="L1236" i="32"/>
  <c r="L1235" i="32"/>
  <c r="L1234" i="32"/>
  <c r="L1233" i="32"/>
  <c r="L1232" i="32"/>
  <c r="L1231" i="32"/>
  <c r="L1230" i="32"/>
  <c r="L1229" i="32"/>
  <c r="L1228" i="32"/>
  <c r="L1227" i="32"/>
  <c r="L1226" i="32"/>
  <c r="L1225" i="32"/>
  <c r="L1224" i="32"/>
  <c r="L1223" i="32"/>
  <c r="L1222" i="32"/>
  <c r="L1221" i="32"/>
  <c r="L1220" i="32"/>
  <c r="L1219" i="32"/>
  <c r="L1218" i="32"/>
  <c r="L1217" i="32"/>
  <c r="L1216" i="32"/>
  <c r="L1215" i="32"/>
  <c r="L1214" i="32"/>
  <c r="L1213" i="32"/>
  <c r="L1212" i="32"/>
  <c r="L1211" i="32"/>
  <c r="L1210" i="32"/>
  <c r="L1209" i="32"/>
  <c r="L1208" i="32"/>
  <c r="L1207" i="32"/>
  <c r="L1206" i="32"/>
  <c r="L1205" i="32"/>
  <c r="L1204" i="32"/>
  <c r="L1203" i="32"/>
  <c r="L1202" i="32"/>
  <c r="L1201" i="32"/>
  <c r="L1200" i="32"/>
  <c r="L1199" i="32"/>
  <c r="L1198" i="32"/>
  <c r="L1197" i="32"/>
  <c r="L1196" i="32"/>
  <c r="L1195" i="32"/>
  <c r="L1194" i="32"/>
  <c r="L1193" i="32"/>
  <c r="L1192" i="32"/>
  <c r="L1191" i="32"/>
  <c r="L1190" i="32"/>
  <c r="L1189" i="32"/>
  <c r="L1188" i="32"/>
  <c r="L1187" i="32"/>
  <c r="L1186" i="32"/>
  <c r="L1185" i="32"/>
  <c r="L1184" i="32"/>
  <c r="L1183" i="32"/>
  <c r="L1182" i="32"/>
  <c r="L1181" i="32"/>
  <c r="L1180" i="32"/>
  <c r="L1179" i="32"/>
  <c r="L1178" i="32"/>
  <c r="L1177" i="32"/>
  <c r="L1176" i="32"/>
  <c r="L1175" i="32"/>
  <c r="L1174" i="32"/>
  <c r="L1173" i="32"/>
  <c r="L1172" i="32"/>
  <c r="L1171" i="32"/>
  <c r="L1170" i="32"/>
  <c r="L1169" i="32"/>
  <c r="L1168" i="32"/>
  <c r="L1167" i="32"/>
  <c r="L1166" i="32"/>
  <c r="L1165" i="32"/>
  <c r="L1164" i="32"/>
  <c r="L1163" i="32"/>
  <c r="L1162" i="32"/>
  <c r="L1161" i="32"/>
  <c r="L1160" i="32"/>
  <c r="L1159" i="32"/>
  <c r="L1158" i="32"/>
  <c r="L1157" i="32"/>
  <c r="L1156" i="32"/>
  <c r="L1155" i="32"/>
  <c r="L1154" i="32"/>
  <c r="L1153" i="32"/>
  <c r="L1152" i="32"/>
  <c r="L1151" i="32"/>
  <c r="L1150" i="32"/>
  <c r="L1149" i="32"/>
  <c r="L1148" i="32"/>
  <c r="L1147" i="32"/>
  <c r="L1146" i="32"/>
  <c r="L1145" i="32"/>
  <c r="L1144" i="32"/>
  <c r="L1143" i="32"/>
  <c r="L1142" i="32"/>
  <c r="L1141" i="32"/>
  <c r="L1140" i="32"/>
  <c r="L1139" i="32"/>
  <c r="L1138" i="32"/>
  <c r="L1137" i="32"/>
  <c r="L1136" i="32"/>
  <c r="L1135" i="32"/>
  <c r="L1134" i="32"/>
  <c r="L1133" i="32"/>
  <c r="L1132" i="32"/>
  <c r="L1131" i="32"/>
  <c r="L1130" i="32"/>
  <c r="L1129" i="32"/>
  <c r="L1128" i="32"/>
  <c r="L1127" i="32"/>
  <c r="L1126" i="32"/>
  <c r="L1125" i="32"/>
  <c r="L1124" i="32"/>
  <c r="L1123" i="32"/>
  <c r="L1122" i="32"/>
  <c r="L1121" i="32"/>
  <c r="L1120" i="32"/>
  <c r="L1119" i="32"/>
  <c r="L1118" i="32"/>
  <c r="L1117" i="32"/>
  <c r="L1116" i="32"/>
  <c r="L1115" i="32"/>
  <c r="L1114" i="32"/>
  <c r="L1113" i="32"/>
  <c r="L1112" i="32"/>
  <c r="L1111" i="32"/>
  <c r="L1110" i="32"/>
  <c r="L1109" i="32"/>
  <c r="L1108" i="32"/>
  <c r="L1107" i="32"/>
  <c r="L1106" i="32"/>
  <c r="L1105" i="32"/>
  <c r="L1104" i="32"/>
  <c r="L1103" i="32"/>
  <c r="L1102" i="32"/>
  <c r="L1101" i="32"/>
  <c r="L1100" i="32"/>
  <c r="L1099" i="32"/>
  <c r="L1098" i="32"/>
  <c r="L1097" i="32"/>
  <c r="L1096" i="32"/>
  <c r="L1095" i="32"/>
  <c r="L1094" i="32"/>
  <c r="L1093" i="32"/>
  <c r="L1092" i="32"/>
  <c r="L1091" i="32"/>
  <c r="L1090" i="32"/>
  <c r="L1089" i="32"/>
  <c r="L1088" i="32"/>
  <c r="L1087" i="32"/>
  <c r="L1086" i="32"/>
  <c r="L1085" i="32"/>
  <c r="L1084" i="32"/>
  <c r="L1083" i="32"/>
  <c r="L1082" i="32"/>
  <c r="L1081" i="32"/>
  <c r="L1080" i="32"/>
  <c r="L1079" i="32"/>
  <c r="L1078" i="32"/>
  <c r="L1077" i="32"/>
  <c r="L1076" i="32"/>
  <c r="L1075" i="32"/>
  <c r="L1074" i="32"/>
  <c r="L1073" i="32"/>
  <c r="L1072" i="32"/>
  <c r="L1071" i="32"/>
  <c r="L1070" i="32"/>
  <c r="L1069" i="32"/>
  <c r="L1068" i="32"/>
  <c r="L1067" i="32"/>
  <c r="L1066" i="32"/>
  <c r="L1065" i="32"/>
  <c r="L1064" i="32"/>
  <c r="L1063" i="32"/>
  <c r="L1062" i="32"/>
  <c r="L1061" i="32"/>
  <c r="L1060" i="32"/>
  <c r="L1059" i="32"/>
  <c r="L1058" i="32"/>
  <c r="L1057" i="32"/>
  <c r="L1056" i="32"/>
  <c r="L1055" i="32"/>
  <c r="L1054" i="32"/>
  <c r="L1053" i="32"/>
  <c r="L1052" i="32"/>
  <c r="L1051" i="32"/>
  <c r="L1050" i="32"/>
  <c r="L1049" i="32"/>
  <c r="L1048" i="32"/>
  <c r="L1047" i="32"/>
  <c r="L1046" i="32"/>
  <c r="L1045" i="32"/>
  <c r="L1044" i="32"/>
  <c r="L1043" i="32"/>
  <c r="L1042" i="32"/>
  <c r="L1041" i="32"/>
  <c r="L1040" i="32"/>
  <c r="L1039" i="32"/>
  <c r="L1038" i="32"/>
  <c r="L1037" i="32"/>
  <c r="L1036" i="32"/>
  <c r="L1035" i="32"/>
  <c r="L1034" i="32"/>
  <c r="L1033" i="32"/>
  <c r="L1032" i="32"/>
  <c r="L1031" i="32"/>
  <c r="L1030" i="32"/>
  <c r="L1029" i="32"/>
  <c r="L1028" i="32"/>
  <c r="L1027" i="32"/>
  <c r="L1026" i="32"/>
  <c r="L1025" i="32"/>
  <c r="L1024" i="32"/>
  <c r="L1023" i="32"/>
  <c r="L1022" i="32"/>
  <c r="L1021" i="32"/>
  <c r="L1020" i="32"/>
  <c r="L1019" i="32"/>
  <c r="L1018" i="32"/>
  <c r="L1017" i="32"/>
  <c r="L1016" i="32"/>
  <c r="L1015" i="32"/>
  <c r="L1014" i="32"/>
  <c r="L1013" i="32"/>
  <c r="L1012" i="32"/>
  <c r="L1011" i="32"/>
  <c r="L1010" i="32"/>
  <c r="L1009" i="32"/>
  <c r="L1008" i="32"/>
  <c r="L1007" i="32"/>
  <c r="L1006" i="32"/>
  <c r="L1005" i="32"/>
  <c r="L1004" i="32"/>
  <c r="L1003" i="32"/>
  <c r="L1002" i="32"/>
  <c r="L1001" i="32"/>
  <c r="L1000" i="32"/>
  <c r="L999" i="32"/>
  <c r="L998" i="32"/>
  <c r="L997" i="32"/>
  <c r="L996" i="32"/>
  <c r="L995" i="32"/>
  <c r="L994" i="32"/>
  <c r="L993" i="32"/>
  <c r="L992" i="32"/>
  <c r="L991" i="32"/>
  <c r="L990" i="32"/>
  <c r="L989" i="32"/>
  <c r="L988" i="32"/>
  <c r="L987" i="32"/>
  <c r="L986" i="32"/>
  <c r="L985" i="32"/>
  <c r="L984" i="32"/>
  <c r="L983" i="32"/>
  <c r="L982" i="32"/>
  <c r="L981" i="32"/>
  <c r="L980" i="32"/>
  <c r="L979" i="32"/>
  <c r="L978" i="32"/>
  <c r="L977" i="32"/>
  <c r="L976" i="32"/>
  <c r="L975" i="32"/>
  <c r="L974" i="32"/>
  <c r="L973" i="32"/>
  <c r="L972" i="32"/>
  <c r="L971" i="32"/>
  <c r="L970" i="32"/>
  <c r="L969" i="32"/>
  <c r="L968" i="32"/>
  <c r="L967" i="32"/>
  <c r="L966" i="32"/>
  <c r="L965" i="32"/>
  <c r="L964" i="32"/>
  <c r="L963" i="32"/>
  <c r="L962" i="32"/>
  <c r="L961" i="32"/>
  <c r="L960" i="32"/>
  <c r="L959" i="32"/>
  <c r="L958" i="32"/>
  <c r="L957" i="32"/>
  <c r="L956" i="32"/>
  <c r="L955" i="32"/>
  <c r="L954" i="32"/>
  <c r="L953" i="32"/>
  <c r="L952" i="32"/>
  <c r="L951" i="32"/>
  <c r="L950" i="32"/>
  <c r="L949" i="32"/>
  <c r="L948" i="32"/>
  <c r="L947" i="32"/>
  <c r="L946" i="32"/>
  <c r="L945" i="32"/>
  <c r="L944" i="32"/>
  <c r="L943" i="32"/>
  <c r="L942" i="32"/>
  <c r="L941" i="32"/>
  <c r="L940" i="32"/>
  <c r="L939" i="32"/>
  <c r="L938" i="32"/>
  <c r="L937" i="32"/>
  <c r="L936" i="32"/>
  <c r="L935" i="32"/>
  <c r="L934" i="32"/>
  <c r="L933" i="32"/>
  <c r="L932" i="32"/>
  <c r="L931" i="32"/>
  <c r="L930" i="32"/>
  <c r="L929" i="32"/>
  <c r="L928" i="32"/>
  <c r="L927" i="32"/>
  <c r="L926" i="32"/>
  <c r="L925" i="32"/>
  <c r="L924" i="32"/>
  <c r="L923" i="32"/>
  <c r="L922" i="32"/>
  <c r="L921" i="32"/>
  <c r="L920" i="32"/>
  <c r="L919" i="32"/>
  <c r="L918" i="32"/>
  <c r="L917" i="32"/>
  <c r="L916" i="32"/>
  <c r="L915" i="32"/>
  <c r="L914" i="32"/>
  <c r="L913" i="32"/>
  <c r="L912" i="32"/>
  <c r="L911" i="32"/>
  <c r="L910" i="32"/>
  <c r="L909" i="32"/>
  <c r="L908" i="32"/>
  <c r="L907" i="32"/>
  <c r="L906" i="32"/>
  <c r="L905" i="32"/>
  <c r="L904" i="32"/>
  <c r="L903" i="32"/>
  <c r="L902" i="32"/>
  <c r="L901" i="32"/>
  <c r="L900" i="32"/>
  <c r="L899" i="32"/>
  <c r="L898" i="32"/>
  <c r="L897" i="32"/>
  <c r="L896" i="32"/>
  <c r="L895" i="32"/>
  <c r="L894" i="32"/>
  <c r="L893" i="32"/>
  <c r="L892" i="32"/>
  <c r="L891" i="32"/>
  <c r="L890" i="32"/>
  <c r="L889" i="32"/>
  <c r="L888" i="32"/>
  <c r="L887" i="32"/>
  <c r="L886" i="32"/>
  <c r="L885" i="32"/>
  <c r="L884" i="32"/>
  <c r="L883" i="32"/>
  <c r="L882" i="32"/>
  <c r="L881" i="32"/>
  <c r="L880" i="32"/>
  <c r="L879" i="32"/>
  <c r="L878" i="32"/>
  <c r="L877" i="32"/>
  <c r="L876" i="32"/>
  <c r="L875" i="32"/>
  <c r="L874" i="32"/>
  <c r="L873" i="32"/>
  <c r="L872" i="32"/>
  <c r="L871" i="32"/>
  <c r="L870" i="32"/>
  <c r="L869" i="32"/>
  <c r="L868" i="32"/>
  <c r="L867" i="32"/>
  <c r="L866" i="32"/>
  <c r="L865" i="32"/>
  <c r="L864" i="32"/>
  <c r="L863" i="32"/>
  <c r="L862" i="32"/>
  <c r="L861" i="32"/>
  <c r="L860" i="32"/>
  <c r="L859" i="32"/>
  <c r="L858" i="32"/>
  <c r="L857" i="32"/>
  <c r="L856" i="32"/>
  <c r="L855" i="32"/>
  <c r="L854" i="32"/>
  <c r="L853" i="32"/>
  <c r="L852" i="32"/>
  <c r="L851" i="32"/>
  <c r="L850" i="32"/>
  <c r="L849" i="32"/>
  <c r="L848" i="32"/>
  <c r="L847" i="32"/>
  <c r="L846" i="32"/>
  <c r="L845" i="32"/>
  <c r="L844" i="32"/>
  <c r="L843" i="32"/>
  <c r="L842" i="32"/>
  <c r="L841" i="32"/>
  <c r="L840" i="32"/>
  <c r="L839" i="32"/>
  <c r="L838" i="32"/>
  <c r="L837" i="32"/>
  <c r="L836" i="32"/>
  <c r="L835" i="32"/>
  <c r="L834" i="32"/>
  <c r="L833" i="32"/>
  <c r="L832" i="32"/>
  <c r="L831" i="32"/>
  <c r="L830" i="32"/>
  <c r="L829" i="32"/>
  <c r="L828" i="32"/>
  <c r="L827" i="32"/>
  <c r="L826" i="32"/>
  <c r="L825" i="32"/>
  <c r="L824" i="32"/>
  <c r="L823" i="32"/>
  <c r="L822" i="32"/>
  <c r="L821" i="32"/>
  <c r="L820" i="32"/>
  <c r="L819" i="32"/>
  <c r="L818" i="32"/>
  <c r="L817" i="32"/>
  <c r="L816" i="32"/>
  <c r="L815" i="32"/>
  <c r="L814" i="32"/>
  <c r="L813" i="32"/>
  <c r="L812" i="32"/>
  <c r="L811" i="32"/>
  <c r="L810" i="32"/>
  <c r="L809" i="32"/>
  <c r="L808" i="32"/>
  <c r="L807" i="32"/>
  <c r="L806" i="32"/>
  <c r="L805" i="32"/>
  <c r="L804" i="32"/>
  <c r="L803" i="32"/>
  <c r="L802" i="32"/>
  <c r="L801" i="32"/>
  <c r="L800" i="32"/>
  <c r="L799" i="32"/>
  <c r="L798" i="32"/>
  <c r="L797" i="32"/>
  <c r="L796" i="32"/>
  <c r="L795" i="32"/>
  <c r="L794" i="32"/>
  <c r="L793" i="32"/>
  <c r="L792" i="32"/>
  <c r="L791" i="32"/>
  <c r="L790" i="32"/>
  <c r="L789" i="32"/>
  <c r="L788" i="32"/>
  <c r="L787" i="32"/>
  <c r="L786" i="32"/>
  <c r="L785" i="32"/>
  <c r="L784" i="32"/>
  <c r="L783" i="32"/>
  <c r="L782" i="32"/>
  <c r="L781" i="32"/>
  <c r="L780" i="32"/>
  <c r="L779" i="32"/>
  <c r="L778" i="32"/>
  <c r="L777" i="32"/>
  <c r="L776" i="32"/>
  <c r="L775" i="32"/>
  <c r="L774" i="32"/>
  <c r="L773" i="32"/>
  <c r="L772" i="32"/>
  <c r="L771" i="32"/>
  <c r="L770" i="32"/>
  <c r="L769" i="32"/>
  <c r="L768" i="32"/>
  <c r="L767" i="32"/>
  <c r="L766" i="32"/>
  <c r="L765" i="32"/>
  <c r="L764" i="32"/>
  <c r="L763" i="32"/>
  <c r="L762" i="32"/>
  <c r="L761" i="32"/>
  <c r="L760" i="32"/>
  <c r="L759" i="32"/>
  <c r="L758" i="32"/>
  <c r="L757" i="32"/>
  <c r="L756" i="32"/>
  <c r="L755" i="32"/>
  <c r="L754" i="32"/>
  <c r="L753" i="32"/>
  <c r="L752" i="32"/>
  <c r="L751" i="32"/>
  <c r="L750" i="32"/>
  <c r="L749" i="32"/>
  <c r="L748" i="32"/>
  <c r="L747" i="32"/>
  <c r="L746" i="32"/>
  <c r="L745" i="32"/>
  <c r="L744" i="32"/>
  <c r="L743" i="32"/>
  <c r="L742" i="32"/>
  <c r="L741" i="32"/>
  <c r="L740" i="32"/>
  <c r="L739" i="32"/>
  <c r="L738" i="32"/>
  <c r="L737" i="32"/>
  <c r="L736" i="32"/>
  <c r="L735" i="32"/>
  <c r="L734" i="32"/>
  <c r="L733" i="32"/>
  <c r="L732" i="32"/>
  <c r="L731" i="32"/>
  <c r="L730" i="32"/>
  <c r="L729" i="32"/>
  <c r="L728" i="32"/>
  <c r="L727" i="32"/>
  <c r="L726" i="32"/>
  <c r="L725" i="32"/>
  <c r="L724" i="32"/>
  <c r="L723" i="32"/>
  <c r="L722" i="32"/>
  <c r="L721" i="32"/>
  <c r="L720" i="32"/>
  <c r="L719" i="32"/>
  <c r="L718" i="32"/>
  <c r="L717" i="32"/>
  <c r="L716" i="32"/>
  <c r="L715" i="32"/>
  <c r="L714" i="32"/>
  <c r="L713" i="32"/>
  <c r="L712" i="32"/>
  <c r="L711" i="32"/>
  <c r="L710" i="32"/>
  <c r="L709" i="32"/>
  <c r="L708" i="32"/>
  <c r="L707" i="32"/>
  <c r="L706" i="32"/>
  <c r="L705" i="32"/>
  <c r="L704" i="32"/>
  <c r="L703" i="32"/>
  <c r="L702" i="32"/>
  <c r="L701" i="32"/>
  <c r="L700" i="32"/>
  <c r="L699" i="32"/>
  <c r="L698" i="32"/>
  <c r="L697" i="32"/>
  <c r="L696" i="32"/>
  <c r="L695" i="32"/>
  <c r="L694" i="32"/>
  <c r="L693" i="32"/>
  <c r="L692" i="32"/>
  <c r="L691" i="32"/>
  <c r="L690" i="32"/>
  <c r="L689" i="32"/>
  <c r="L688" i="32"/>
  <c r="L687" i="32"/>
  <c r="L686" i="32"/>
  <c r="L685" i="32"/>
  <c r="L684" i="32"/>
  <c r="L683" i="32"/>
  <c r="L682" i="32"/>
  <c r="L681" i="32"/>
  <c r="L680" i="32"/>
  <c r="L679" i="32"/>
  <c r="L678" i="32"/>
  <c r="L677" i="32"/>
  <c r="L676" i="32"/>
  <c r="L675" i="32"/>
  <c r="L674" i="32"/>
  <c r="L673" i="32"/>
  <c r="L672" i="32"/>
  <c r="L671" i="32"/>
  <c r="L670" i="32"/>
  <c r="L669" i="32"/>
  <c r="L668" i="32"/>
  <c r="L667" i="32"/>
  <c r="L666" i="32"/>
  <c r="L665" i="32"/>
  <c r="L664" i="32"/>
  <c r="L663" i="32"/>
  <c r="L662" i="32"/>
  <c r="L661" i="32"/>
  <c r="L660" i="32"/>
  <c r="L659" i="32"/>
  <c r="L658" i="32"/>
  <c r="L657" i="32"/>
  <c r="L656" i="32"/>
  <c r="L655" i="32"/>
  <c r="L654" i="32"/>
  <c r="L653" i="32"/>
  <c r="L652" i="32"/>
  <c r="L651" i="32"/>
  <c r="L650" i="32"/>
  <c r="L649" i="32"/>
  <c r="L648" i="32"/>
  <c r="L647" i="32"/>
  <c r="L646" i="32"/>
  <c r="L645" i="32"/>
  <c r="L644" i="32"/>
  <c r="L643" i="32"/>
  <c r="L642" i="32"/>
  <c r="L641" i="32"/>
  <c r="L640" i="32"/>
  <c r="L639" i="32"/>
  <c r="L638" i="32"/>
  <c r="L637" i="32"/>
  <c r="L636" i="32"/>
  <c r="L635" i="32"/>
  <c r="L634" i="32"/>
  <c r="L633" i="32"/>
  <c r="L632" i="32"/>
  <c r="L631" i="32"/>
  <c r="L630" i="32"/>
  <c r="L629" i="32"/>
  <c r="L628" i="32"/>
  <c r="L627" i="32"/>
  <c r="L626" i="32"/>
  <c r="L625" i="32"/>
  <c r="L624" i="32"/>
  <c r="L623" i="32"/>
  <c r="L622" i="32"/>
  <c r="L621" i="32"/>
  <c r="L620" i="32"/>
  <c r="L619" i="32"/>
  <c r="L618" i="32"/>
  <c r="L617" i="32"/>
  <c r="L616" i="32"/>
  <c r="L615" i="32"/>
  <c r="L614" i="32"/>
  <c r="L613" i="32"/>
  <c r="L612" i="32"/>
  <c r="L611" i="32"/>
  <c r="L610" i="32"/>
  <c r="L609" i="32"/>
  <c r="L608" i="32"/>
  <c r="L607" i="32"/>
  <c r="L606" i="32"/>
  <c r="L605" i="32"/>
  <c r="L604" i="32"/>
  <c r="L603" i="32"/>
  <c r="L602" i="32"/>
  <c r="L601" i="32"/>
  <c r="L600" i="32"/>
  <c r="L599" i="32"/>
  <c r="L598" i="32"/>
  <c r="L597" i="32"/>
  <c r="L596" i="32"/>
  <c r="L595" i="32"/>
  <c r="L594" i="32"/>
  <c r="L593" i="32"/>
  <c r="L592" i="32"/>
  <c r="L591" i="32"/>
  <c r="L590" i="32"/>
  <c r="L589" i="32"/>
  <c r="L588" i="32"/>
  <c r="L587" i="32"/>
  <c r="L586" i="32"/>
  <c r="L585" i="32"/>
  <c r="L584" i="32"/>
  <c r="L583" i="32"/>
  <c r="L582" i="32"/>
  <c r="L581" i="32"/>
  <c r="L580" i="32"/>
  <c r="L579" i="32"/>
  <c r="L578" i="32"/>
  <c r="L577" i="32"/>
  <c r="L576" i="32"/>
  <c r="L575" i="32"/>
  <c r="L574" i="32"/>
  <c r="L573" i="32"/>
  <c r="L572" i="32"/>
  <c r="L571" i="32"/>
  <c r="L570" i="32"/>
  <c r="L569" i="32"/>
  <c r="L568" i="32"/>
  <c r="L567" i="32"/>
  <c r="L566" i="32"/>
  <c r="L565" i="32"/>
  <c r="L564" i="32"/>
  <c r="L563" i="32"/>
  <c r="L562" i="32"/>
  <c r="L561" i="32"/>
  <c r="L560" i="32"/>
  <c r="L559" i="32"/>
  <c r="L558" i="32"/>
  <c r="L557" i="32"/>
  <c r="L556" i="32"/>
  <c r="L555" i="32"/>
  <c r="L554" i="32"/>
  <c r="L553" i="32"/>
  <c r="L552" i="32"/>
  <c r="L551" i="32"/>
  <c r="L550" i="32"/>
  <c r="L549" i="32"/>
  <c r="L548" i="32"/>
  <c r="L547" i="32"/>
  <c r="L546" i="32"/>
  <c r="L545" i="32"/>
  <c r="L544" i="32"/>
  <c r="L543" i="32"/>
  <c r="L542" i="32"/>
  <c r="L541" i="32"/>
  <c r="L540" i="32"/>
  <c r="L539" i="32"/>
  <c r="L538" i="32"/>
  <c r="L537" i="32"/>
  <c r="L536" i="32"/>
  <c r="L535" i="32"/>
  <c r="L534" i="32"/>
  <c r="L533" i="32"/>
  <c r="L532" i="32"/>
  <c r="L531" i="32"/>
  <c r="L530" i="32"/>
  <c r="L529" i="32"/>
  <c r="L528" i="32"/>
  <c r="L527" i="32"/>
  <c r="L526" i="32"/>
  <c r="L525" i="32"/>
  <c r="L524" i="32"/>
  <c r="L523" i="32"/>
  <c r="L522" i="32"/>
  <c r="L521" i="32"/>
  <c r="L520" i="32"/>
  <c r="L519" i="32"/>
  <c r="L518" i="32"/>
  <c r="L517" i="32"/>
  <c r="L516" i="32"/>
  <c r="L515" i="32"/>
  <c r="L514" i="32"/>
  <c r="L513" i="32"/>
  <c r="L512" i="32"/>
  <c r="L511" i="32"/>
  <c r="L510" i="32"/>
  <c r="L509" i="32"/>
  <c r="L508" i="32"/>
  <c r="L507" i="32"/>
  <c r="L506" i="32"/>
  <c r="L505" i="32"/>
  <c r="L504" i="32"/>
  <c r="L503" i="32"/>
  <c r="L502" i="32"/>
  <c r="L501" i="32"/>
  <c r="L500" i="32"/>
  <c r="L499" i="32"/>
  <c r="L498" i="32"/>
  <c r="L497" i="32"/>
  <c r="L496" i="32"/>
  <c r="L495" i="32"/>
  <c r="L494" i="32"/>
  <c r="L493" i="32"/>
  <c r="L492" i="32"/>
  <c r="L491" i="32"/>
  <c r="L490" i="32"/>
  <c r="L489" i="32"/>
  <c r="L488" i="32"/>
  <c r="L487" i="32"/>
  <c r="L486" i="32"/>
  <c r="L485" i="32"/>
  <c r="L484" i="32"/>
  <c r="L483" i="32"/>
  <c r="L482" i="32"/>
  <c r="L481" i="32"/>
  <c r="L480" i="32"/>
  <c r="L479" i="32"/>
  <c r="L478" i="32"/>
  <c r="L477" i="32"/>
  <c r="L476" i="32"/>
  <c r="L475" i="32"/>
  <c r="L474" i="32"/>
  <c r="L473" i="32"/>
  <c r="L472" i="32"/>
  <c r="L471" i="32"/>
  <c r="L470" i="32"/>
  <c r="L469" i="32"/>
  <c r="L468" i="32"/>
  <c r="L467" i="32"/>
  <c r="L466" i="32"/>
  <c r="L465" i="32"/>
  <c r="L464" i="32"/>
  <c r="L463" i="32"/>
  <c r="L462" i="32"/>
  <c r="L461" i="32"/>
  <c r="L460" i="32"/>
  <c r="L459" i="32"/>
  <c r="L458" i="32"/>
  <c r="L457" i="32"/>
  <c r="L456" i="32"/>
  <c r="L455" i="32"/>
  <c r="L454" i="32"/>
  <c r="L453" i="32"/>
  <c r="L452" i="32"/>
  <c r="L451" i="32"/>
  <c r="L450" i="32"/>
  <c r="L449" i="32"/>
  <c r="L448" i="32"/>
  <c r="L447" i="32"/>
  <c r="L446" i="32"/>
  <c r="L445" i="32"/>
  <c r="L444" i="32"/>
  <c r="L443" i="32"/>
  <c r="L442" i="32"/>
  <c r="L441" i="32"/>
  <c r="L440" i="32"/>
  <c r="L439" i="32"/>
  <c r="L438" i="32"/>
  <c r="L437" i="32"/>
  <c r="L436" i="32"/>
  <c r="L435" i="32"/>
  <c r="L434" i="32"/>
  <c r="L433" i="32"/>
  <c r="L432" i="32"/>
  <c r="L431" i="32"/>
  <c r="L430" i="32"/>
  <c r="L429" i="32"/>
  <c r="L428" i="32"/>
  <c r="L427" i="32"/>
  <c r="L426" i="32"/>
  <c r="L425" i="32"/>
  <c r="L424" i="32"/>
  <c r="L423" i="32"/>
  <c r="L422" i="32"/>
  <c r="L421" i="32"/>
  <c r="L420" i="32"/>
  <c r="L419" i="32"/>
  <c r="L418" i="32"/>
  <c r="L417" i="32"/>
  <c r="L416" i="32"/>
  <c r="L415" i="32"/>
  <c r="L414" i="32"/>
  <c r="L413" i="32"/>
  <c r="L412" i="32"/>
  <c r="L411" i="32"/>
  <c r="L410" i="32"/>
  <c r="L409" i="32"/>
  <c r="L408" i="32"/>
  <c r="L407" i="32"/>
  <c r="L406" i="32"/>
  <c r="L405" i="32"/>
  <c r="L404" i="32"/>
  <c r="L403" i="32"/>
  <c r="L402" i="32"/>
  <c r="L401" i="32"/>
  <c r="L400" i="32"/>
  <c r="L399" i="32"/>
  <c r="L398" i="32"/>
  <c r="L397" i="32"/>
  <c r="L396" i="32"/>
  <c r="L395" i="32"/>
  <c r="L394" i="32"/>
  <c r="L393" i="32"/>
  <c r="L392" i="32"/>
  <c r="L391" i="32"/>
  <c r="L390" i="32"/>
  <c r="L389" i="32"/>
  <c r="L388" i="32"/>
  <c r="L387" i="32"/>
  <c r="L386" i="32"/>
  <c r="L385" i="32"/>
  <c r="L384" i="32"/>
  <c r="L383" i="32"/>
  <c r="L382" i="32"/>
  <c r="L381" i="32"/>
  <c r="L380" i="32"/>
  <c r="L379" i="32"/>
  <c r="L378" i="32"/>
  <c r="L377" i="32"/>
  <c r="L376" i="32"/>
  <c r="L375" i="32"/>
  <c r="L374" i="32"/>
  <c r="L373" i="32"/>
  <c r="L372" i="32"/>
  <c r="L371" i="32"/>
  <c r="L370" i="32"/>
  <c r="L369" i="32"/>
  <c r="L368" i="32"/>
  <c r="L367" i="32"/>
  <c r="L366" i="32"/>
  <c r="L365" i="32"/>
  <c r="L364" i="32"/>
  <c r="L363" i="32"/>
  <c r="L362" i="32"/>
  <c r="L361" i="32"/>
  <c r="L360" i="32"/>
  <c r="L359" i="32"/>
  <c r="L358" i="32"/>
  <c r="L357" i="32"/>
  <c r="L356" i="32"/>
  <c r="L355" i="32"/>
  <c r="L354" i="32"/>
  <c r="L353" i="32"/>
  <c r="L352" i="32"/>
  <c r="L351" i="32"/>
  <c r="L350" i="32"/>
  <c r="L349" i="32"/>
  <c r="L348" i="32"/>
  <c r="L347" i="32"/>
  <c r="L346" i="32"/>
  <c r="L345" i="32"/>
  <c r="L344" i="32"/>
  <c r="L343" i="32"/>
  <c r="L342" i="32"/>
  <c r="L341" i="32"/>
  <c r="L340" i="32"/>
  <c r="L339" i="32"/>
  <c r="L338" i="32"/>
  <c r="L337" i="32"/>
  <c r="L336" i="32"/>
  <c r="L335" i="32"/>
  <c r="L334" i="32"/>
  <c r="L333" i="32"/>
  <c r="L332" i="32"/>
  <c r="L331" i="32"/>
  <c r="L330" i="32"/>
  <c r="L329" i="32"/>
  <c r="L328" i="32"/>
  <c r="L327" i="32"/>
  <c r="L326" i="32"/>
  <c r="L325" i="32"/>
  <c r="L324" i="32"/>
  <c r="L323" i="32"/>
  <c r="L322" i="32"/>
  <c r="L321" i="32"/>
  <c r="L320" i="32"/>
  <c r="L319" i="32"/>
  <c r="L318" i="32"/>
  <c r="L317" i="32"/>
  <c r="L316" i="32"/>
  <c r="L315" i="32"/>
  <c r="L314" i="32"/>
  <c r="L313" i="32"/>
  <c r="L312" i="32"/>
  <c r="L311" i="32"/>
  <c r="L310" i="32"/>
  <c r="L309" i="32"/>
  <c r="L308" i="32"/>
  <c r="L307" i="32"/>
  <c r="L306" i="32"/>
  <c r="L305" i="32"/>
  <c r="L304" i="32"/>
  <c r="L303" i="32"/>
  <c r="L302" i="32"/>
  <c r="L301" i="32"/>
  <c r="L300" i="32"/>
  <c r="L299" i="32"/>
  <c r="L298" i="32"/>
  <c r="L297" i="32"/>
  <c r="L296" i="32"/>
  <c r="L295" i="32"/>
  <c r="L294" i="32"/>
  <c r="L293" i="32"/>
  <c r="L292" i="32"/>
  <c r="L291" i="32"/>
  <c r="L290" i="32"/>
  <c r="L289" i="32"/>
  <c r="L288" i="32"/>
  <c r="L287" i="32"/>
  <c r="L286" i="32"/>
  <c r="L285" i="32"/>
  <c r="L284" i="32"/>
  <c r="L283" i="32"/>
  <c r="L282" i="32"/>
  <c r="L281" i="32"/>
  <c r="L280" i="32"/>
  <c r="L279" i="32"/>
  <c r="L278" i="32"/>
  <c r="L277" i="32"/>
  <c r="L276" i="32"/>
  <c r="L275" i="32"/>
  <c r="L274" i="32"/>
  <c r="L273" i="32"/>
  <c r="L272" i="32"/>
  <c r="L271" i="32"/>
  <c r="L270" i="32"/>
  <c r="L269" i="32"/>
  <c r="L268" i="32"/>
  <c r="L267" i="32"/>
  <c r="L266" i="32"/>
  <c r="L265" i="32"/>
  <c r="L264" i="32"/>
  <c r="L263" i="32"/>
  <c r="L262" i="32"/>
  <c r="L261" i="32"/>
  <c r="L260" i="32"/>
  <c r="L259" i="32"/>
  <c r="L258" i="32"/>
  <c r="L257" i="32"/>
  <c r="L256" i="32"/>
  <c r="L255" i="32"/>
  <c r="L254" i="32"/>
  <c r="L253" i="32"/>
  <c r="L252" i="32"/>
  <c r="L251" i="32"/>
  <c r="L250" i="32"/>
  <c r="L249" i="32"/>
  <c r="L248" i="32"/>
  <c r="L247" i="32"/>
  <c r="L246" i="32"/>
  <c r="L245" i="32"/>
  <c r="L244" i="32"/>
  <c r="L243" i="32"/>
  <c r="L242" i="32"/>
  <c r="L241" i="32"/>
  <c r="L240" i="32"/>
  <c r="L239" i="32"/>
  <c r="L238" i="32"/>
  <c r="L237" i="32"/>
  <c r="L236" i="32"/>
  <c r="L235" i="32"/>
  <c r="L234" i="32"/>
  <c r="L233" i="32"/>
  <c r="L232" i="32"/>
  <c r="L231" i="32"/>
  <c r="L230" i="32"/>
  <c r="L229" i="32"/>
  <c r="L228" i="32"/>
  <c r="L227" i="32"/>
  <c r="L226" i="32"/>
  <c r="L225" i="32"/>
  <c r="L224" i="32"/>
  <c r="L223" i="32"/>
  <c r="L222" i="32"/>
  <c r="L221" i="32"/>
  <c r="L220" i="32"/>
  <c r="L219" i="32"/>
  <c r="L218" i="32"/>
  <c r="L217" i="32"/>
  <c r="L216" i="32"/>
  <c r="L215" i="32"/>
  <c r="L214" i="32"/>
  <c r="L213" i="32"/>
  <c r="L212" i="32"/>
  <c r="L211" i="32"/>
  <c r="L210" i="32"/>
  <c r="L209" i="32"/>
  <c r="L208" i="32"/>
  <c r="L207" i="32"/>
  <c r="L206" i="32"/>
  <c r="L205" i="32"/>
  <c r="L204" i="32"/>
  <c r="L203" i="32"/>
  <c r="L202" i="32"/>
  <c r="L201" i="32"/>
  <c r="L200" i="32"/>
  <c r="L199" i="32"/>
  <c r="L198" i="32"/>
  <c r="L197" i="32"/>
  <c r="L196" i="32"/>
  <c r="L195" i="32"/>
  <c r="L194" i="32"/>
  <c r="L193" i="32"/>
  <c r="L192" i="32"/>
  <c r="L191" i="32"/>
  <c r="L190" i="32"/>
  <c r="L189" i="32"/>
  <c r="L188" i="32"/>
  <c r="L187" i="32"/>
  <c r="L186" i="32"/>
  <c r="L185" i="32"/>
  <c r="L184" i="32"/>
  <c r="L183" i="32"/>
  <c r="L182" i="32"/>
  <c r="L181" i="32"/>
  <c r="L180" i="32"/>
  <c r="L179" i="32"/>
  <c r="L178" i="32"/>
  <c r="L177" i="32"/>
  <c r="L176" i="32"/>
  <c r="L175" i="32"/>
  <c r="L174" i="32"/>
  <c r="L173" i="32"/>
  <c r="L172" i="32"/>
  <c r="L171" i="32"/>
  <c r="L170" i="32"/>
  <c r="L169" i="32"/>
  <c r="L168" i="32"/>
  <c r="L167" i="32"/>
  <c r="L166" i="32"/>
  <c r="L165" i="32"/>
  <c r="L164" i="32"/>
  <c r="L163" i="32"/>
  <c r="L162" i="32"/>
  <c r="L161" i="32"/>
  <c r="L160" i="32"/>
  <c r="L159" i="32"/>
  <c r="L158" i="32"/>
  <c r="L157" i="32"/>
  <c r="L156" i="32"/>
  <c r="L155" i="32"/>
  <c r="L154" i="32"/>
  <c r="L153" i="32"/>
  <c r="L152" i="32"/>
  <c r="L151" i="32"/>
  <c r="L150" i="32"/>
  <c r="L149" i="32"/>
  <c r="L148" i="32"/>
  <c r="L147" i="32"/>
  <c r="L146" i="32"/>
  <c r="L145" i="32"/>
  <c r="L144" i="32"/>
  <c r="L143" i="32"/>
  <c r="L142" i="32"/>
  <c r="L141" i="32"/>
  <c r="L140" i="32"/>
  <c r="L139" i="32"/>
  <c r="L138" i="32"/>
  <c r="L137" i="32"/>
  <c r="L136" i="32"/>
  <c r="L135" i="32"/>
  <c r="L134" i="32"/>
  <c r="L133" i="32"/>
  <c r="L132" i="32"/>
  <c r="L131" i="32"/>
  <c r="L130" i="32"/>
  <c r="L129" i="32"/>
  <c r="L128" i="32"/>
  <c r="L127" i="32"/>
  <c r="L126" i="32"/>
  <c r="L125" i="32"/>
  <c r="L124" i="32"/>
  <c r="L123" i="32"/>
  <c r="L122" i="32"/>
  <c r="L121" i="32"/>
  <c r="L120" i="32"/>
  <c r="L119" i="32"/>
  <c r="L118" i="32"/>
  <c r="L117" i="32"/>
  <c r="L116" i="32"/>
  <c r="L115" i="32"/>
  <c r="L114" i="32"/>
  <c r="L113" i="32"/>
  <c r="L112" i="32"/>
  <c r="L111" i="32"/>
  <c r="L110" i="32"/>
  <c r="L109" i="32"/>
  <c r="L108" i="32"/>
  <c r="L107" i="32"/>
  <c r="L106" i="32"/>
  <c r="L105" i="32"/>
  <c r="L104" i="32"/>
  <c r="L103" i="32"/>
  <c r="L102" i="32"/>
  <c r="L101" i="32"/>
  <c r="L100" i="32"/>
  <c r="L99" i="32"/>
  <c r="L98" i="32"/>
  <c r="L97" i="32"/>
  <c r="L96" i="32"/>
  <c r="L95" i="32"/>
  <c r="L94" i="32"/>
  <c r="L93" i="32"/>
  <c r="L92" i="32"/>
  <c r="L91" i="32"/>
  <c r="L90" i="32"/>
  <c r="L89" i="32"/>
  <c r="L88" i="32"/>
  <c r="L87" i="32"/>
  <c r="L86" i="32"/>
  <c r="L85" i="32"/>
  <c r="L84" i="32"/>
  <c r="L83" i="32"/>
  <c r="L82" i="32"/>
  <c r="L81" i="32"/>
  <c r="L80" i="32"/>
  <c r="L79" i="32"/>
  <c r="L78" i="32"/>
  <c r="L77" i="32"/>
  <c r="L76" i="32"/>
  <c r="L75" i="32"/>
  <c r="L74" i="32"/>
  <c r="L73" i="32"/>
  <c r="L72" i="32"/>
  <c r="L71" i="32"/>
  <c r="L70" i="32"/>
  <c r="L69" i="32"/>
  <c r="L68" i="32"/>
  <c r="L67" i="32"/>
  <c r="L66" i="32"/>
  <c r="L65" i="32"/>
  <c r="L64" i="32"/>
  <c r="L63" i="32"/>
  <c r="L62" i="32"/>
  <c r="L61" i="32"/>
  <c r="L60" i="32"/>
  <c r="L59" i="32"/>
  <c r="L58" i="32"/>
  <c r="L57" i="32"/>
  <c r="L56" i="32"/>
  <c r="L55" i="32"/>
  <c r="L54" i="32"/>
  <c r="L53" i="32"/>
  <c r="L52" i="32"/>
  <c r="L51" i="32"/>
  <c r="L50" i="32"/>
  <c r="L49" i="32"/>
  <c r="L48" i="32"/>
  <c r="L47" i="32"/>
  <c r="L46" i="32"/>
  <c r="L45" i="32"/>
  <c r="L44" i="32"/>
  <c r="L43" i="32"/>
  <c r="L42"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L9" i="32"/>
  <c r="L8" i="32"/>
  <c r="L7" i="32"/>
  <c r="L6" i="32"/>
  <c r="L5" i="32"/>
  <c r="H173" i="23"/>
  <c r="S234" i="28" l="1"/>
  <c r="S233" i="28"/>
  <c r="S232" i="28"/>
  <c r="S231" i="28"/>
  <c r="S230" i="28"/>
  <c r="S229" i="28"/>
  <c r="S228" i="28"/>
  <c r="S227" i="28"/>
  <c r="S226" i="28"/>
  <c r="S225" i="28"/>
  <c r="S224" i="28"/>
  <c r="S223" i="28"/>
  <c r="S222" i="28"/>
  <c r="S221" i="28"/>
  <c r="S220" i="28"/>
  <c r="S219" i="28"/>
  <c r="S218" i="28"/>
  <c r="S217" i="28"/>
  <c r="S216" i="28"/>
  <c r="S215" i="28"/>
  <c r="S214" i="28"/>
  <c r="S213" i="28"/>
  <c r="S212" i="28"/>
  <c r="S211" i="28"/>
  <c r="S210" i="28"/>
  <c r="S209" i="28"/>
  <c r="S208" i="28"/>
  <c r="S207" i="28"/>
  <c r="S206" i="28"/>
  <c r="S205" i="28"/>
  <c r="S204" i="28"/>
  <c r="S203" i="28"/>
  <c r="S202" i="28"/>
  <c r="S201" i="28"/>
  <c r="S200" i="28"/>
  <c r="S199" i="28"/>
  <c r="S198" i="28"/>
  <c r="S197" i="28"/>
  <c r="S196" i="28"/>
  <c r="S195" i="28"/>
  <c r="S194" i="28"/>
  <c r="S368" i="28"/>
  <c r="S367" i="28"/>
  <c r="S366" i="28"/>
  <c r="S365" i="28"/>
  <c r="S364" i="28"/>
  <c r="S363" i="28"/>
  <c r="S362" i="28"/>
  <c r="S361" i="28"/>
  <c r="S360" i="28"/>
  <c r="S359" i="28"/>
  <c r="S358" i="28"/>
  <c r="S357" i="28"/>
  <c r="S356" i="28"/>
  <c r="S355" i="28"/>
  <c r="S354" i="28"/>
  <c r="S353" i="28"/>
  <c r="S352" i="28"/>
  <c r="S351" i="28"/>
  <c r="S350" i="28"/>
  <c r="S349" i="28"/>
  <c r="S348" i="28"/>
  <c r="S347" i="28"/>
  <c r="S346" i="28"/>
  <c r="S345" i="28"/>
  <c r="S235" i="28" l="1"/>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296" i="28"/>
  <c r="Q2" i="28"/>
  <c r="Q3" i="28"/>
  <c r="Q4" i="28"/>
  <c r="Q5" i="28"/>
  <c r="Q6" i="28"/>
  <c r="Q7" i="28"/>
  <c r="Q8" i="28"/>
  <c r="Q9" i="28"/>
  <c r="Q10" i="28"/>
  <c r="Q11" i="28"/>
  <c r="Q12" i="28"/>
  <c r="Q13" i="28"/>
  <c r="Q14" i="28"/>
  <c r="Q15" i="28"/>
  <c r="Q16" i="28"/>
  <c r="Q17" i="28"/>
  <c r="Q18" i="28"/>
  <c r="Q19" i="28"/>
  <c r="R19" i="28" s="1"/>
  <c r="S19" i="28" s="1"/>
  <c r="Q20" i="28"/>
  <c r="R20" i="28" s="1"/>
  <c r="S20" i="28" s="1"/>
  <c r="Q21" i="28"/>
  <c r="R21" i="28" s="1"/>
  <c r="S21" i="28" s="1"/>
  <c r="Q22" i="28"/>
  <c r="R22" i="28" s="1"/>
  <c r="S22" i="28" s="1"/>
  <c r="Q23" i="28"/>
  <c r="R23" i="28" s="1"/>
  <c r="Q24" i="28"/>
  <c r="R24" i="28" s="1"/>
  <c r="Q25" i="28"/>
  <c r="R25" i="28" s="1"/>
  <c r="Q26" i="28"/>
  <c r="R26" i="28" s="1"/>
  <c r="Q27" i="28"/>
  <c r="R27" i="28" s="1"/>
  <c r="Q28" i="28"/>
  <c r="Q29" i="28"/>
  <c r="Q30" i="28"/>
  <c r="Q31" i="28"/>
  <c r="Q32" i="28"/>
  <c r="Q33" i="28"/>
  <c r="Q34" i="28"/>
  <c r="Q35" i="28"/>
  <c r="Q36" i="28"/>
  <c r="Q37" i="28"/>
  <c r="Q38" i="28"/>
  <c r="Q39" i="28"/>
  <c r="Q40" i="28"/>
  <c r="Q41" i="28"/>
  <c r="Q42" i="28"/>
  <c r="Q43" i="28"/>
  <c r="Q44" i="28"/>
  <c r="Q45" i="28"/>
  <c r="Q46" i="28"/>
  <c r="Q47" i="28"/>
  <c r="Q48" i="28"/>
  <c r="Q49" i="28"/>
  <c r="Q50" i="28"/>
  <c r="Q51" i="28"/>
  <c r="Q52" i="28"/>
  <c r="Q53" i="28"/>
  <c r="Q54" i="28"/>
  <c r="Q55" i="28"/>
  <c r="Q56" i="28"/>
  <c r="Q57" i="28"/>
  <c r="Q58" i="28"/>
  <c r="Q59" i="28"/>
  <c r="Q60" i="28"/>
  <c r="Q61" i="28"/>
  <c r="Q62" i="28"/>
  <c r="Q63" i="28"/>
  <c r="Q64" i="28"/>
  <c r="Q65" i="28"/>
  <c r="Q66" i="28"/>
  <c r="Q67" i="28"/>
  <c r="Q68" i="28"/>
  <c r="Q69" i="28"/>
  <c r="Q70" i="28"/>
  <c r="Q71" i="28"/>
  <c r="Q72" i="28"/>
  <c r="Q73" i="28"/>
  <c r="Q74" i="28"/>
  <c r="Q75" i="28"/>
  <c r="Q76" i="28"/>
  <c r="Q77" i="28"/>
  <c r="Q78" i="28"/>
  <c r="Q79" i="28"/>
  <c r="Q80" i="28"/>
  <c r="Q81" i="28"/>
  <c r="Q82" i="28"/>
  <c r="Q83" i="28"/>
  <c r="Q84" i="28"/>
  <c r="Q85" i="28"/>
  <c r="Q86" i="28"/>
  <c r="Q87" i="28"/>
  <c r="Q88" i="28"/>
  <c r="Q89" i="28"/>
  <c r="Q90" i="28"/>
  <c r="Q91" i="28"/>
  <c r="Q92" i="28"/>
  <c r="Q93" i="28"/>
  <c r="Q94" i="28"/>
  <c r="Q95" i="28"/>
  <c r="Q96" i="28"/>
  <c r="Q97" i="28"/>
  <c r="Q98" i="28"/>
  <c r="Q99" i="28"/>
  <c r="Q100" i="28"/>
  <c r="Q101" i="28"/>
  <c r="Q102" i="28"/>
  <c r="Q103" i="28"/>
  <c r="Q104" i="28"/>
  <c r="Q105" i="28"/>
  <c r="Q106" i="28"/>
  <c r="Q107" i="28"/>
  <c r="Q108" i="28"/>
  <c r="Q109" i="28"/>
  <c r="Q110" i="28"/>
  <c r="Q111" i="28"/>
  <c r="Q112" i="28"/>
  <c r="Q113" i="28"/>
  <c r="Q114" i="28"/>
  <c r="Q115" i="28"/>
  <c r="Q116" i="28"/>
  <c r="Q117" i="28"/>
  <c r="Q118" i="28"/>
  <c r="Q119" i="28"/>
  <c r="Q120" i="28"/>
  <c r="Q121" i="28"/>
  <c r="Q122" i="28"/>
  <c r="Q123" i="28"/>
  <c r="Q124" i="28"/>
  <c r="Q125" i="28"/>
  <c r="Q126" i="28"/>
  <c r="Q127" i="28"/>
  <c r="Q128" i="28"/>
  <c r="Q129" i="28"/>
  <c r="Q130" i="28"/>
  <c r="Q131" i="28"/>
  <c r="Q132" i="28"/>
  <c r="Q133" i="28"/>
  <c r="Q134" i="28"/>
  <c r="Q135" i="28"/>
  <c r="Q136" i="28"/>
  <c r="Q137" i="28"/>
  <c r="Q138" i="28"/>
  <c r="Q139" i="28"/>
  <c r="Q140" i="28"/>
  <c r="Q141" i="28"/>
  <c r="Q142" i="28"/>
  <c r="Q143" i="28"/>
  <c r="Q144" i="28"/>
  <c r="R144" i="28" s="1"/>
  <c r="S144" i="28" s="1"/>
  <c r="Q145" i="28"/>
  <c r="R145" i="28" s="1"/>
  <c r="S145" i="28" s="1"/>
  <c r="Q146" i="28"/>
  <c r="R146" i="28" s="1"/>
  <c r="S146" i="28" s="1"/>
  <c r="Q147" i="28"/>
  <c r="R147" i="28" s="1"/>
  <c r="S147" i="28" s="1"/>
  <c r="Q148" i="28"/>
  <c r="R148" i="28" s="1"/>
  <c r="Q149" i="28"/>
  <c r="R149" i="28" s="1"/>
  <c r="S149" i="28" s="1"/>
  <c r="Q150" i="28"/>
  <c r="R150" i="28" s="1"/>
  <c r="Q151" i="28"/>
  <c r="R151" i="28" s="1"/>
  <c r="Q152" i="28"/>
  <c r="R152" i="28" s="1"/>
  <c r="Q153" i="28"/>
  <c r="R153" i="28" s="1"/>
  <c r="Q154" i="28"/>
  <c r="R154" i="28" s="1"/>
  <c r="S154" i="28" s="1"/>
  <c r="Q155" i="28"/>
  <c r="R155" i="28" s="1"/>
  <c r="Q156" i="28"/>
  <c r="R156" i="28" s="1"/>
  <c r="Q157" i="28"/>
  <c r="R157" i="28" s="1"/>
  <c r="S157" i="28" s="1"/>
  <c r="Q158" i="28"/>
  <c r="R158" i="28" s="1"/>
  <c r="Q159" i="28"/>
  <c r="R159" i="28" s="1"/>
  <c r="Q160" i="28"/>
  <c r="R160" i="28" s="1"/>
  <c r="S160" i="28" s="1"/>
  <c r="Q161" i="28"/>
  <c r="R161" i="28" s="1"/>
  <c r="Q162" i="28"/>
  <c r="R162" i="28" s="1"/>
  <c r="Q163" i="28"/>
  <c r="R163" i="28" s="1"/>
  <c r="Q164" i="28"/>
  <c r="R164" i="28" s="1"/>
  <c r="S164" i="28" s="1"/>
  <c r="Q165" i="28"/>
  <c r="R165" i="28" s="1"/>
  <c r="S165" i="28" s="1"/>
  <c r="Q166" i="28"/>
  <c r="R166" i="28" s="1"/>
  <c r="S166" i="28" s="1"/>
  <c r="Q167" i="28"/>
  <c r="R167" i="28" s="1"/>
  <c r="S167" i="28" s="1"/>
  <c r="Q168" i="28"/>
  <c r="R168" i="28" s="1"/>
  <c r="Q169" i="28"/>
  <c r="R169" i="28" s="1"/>
  <c r="Q170" i="28"/>
  <c r="R170" i="28" s="1"/>
  <c r="Q171" i="28"/>
  <c r="R171" i="28" s="1"/>
  <c r="Q172" i="28"/>
  <c r="R172" i="28" s="1"/>
  <c r="Q173" i="28"/>
  <c r="R173" i="28" s="1"/>
  <c r="S173" i="28" s="1"/>
  <c r="Q174" i="28"/>
  <c r="R174" i="28" s="1"/>
  <c r="Q175" i="28"/>
  <c r="R175" i="28" s="1"/>
  <c r="Q176" i="28"/>
  <c r="R176" i="28" s="1"/>
  <c r="S176" i="28" s="1"/>
  <c r="Q177" i="28"/>
  <c r="R177" i="28" s="1"/>
  <c r="Q178" i="28"/>
  <c r="R178" i="28" s="1"/>
  <c r="Q179" i="28"/>
  <c r="R179" i="28" s="1"/>
  <c r="Q180" i="28"/>
  <c r="R180" i="28" s="1"/>
  <c r="Q181" i="28"/>
  <c r="R181" i="28" s="1"/>
  <c r="S181" i="28" s="1"/>
  <c r="Q182" i="28"/>
  <c r="R182" i="28" s="1"/>
  <c r="Q183" i="28"/>
  <c r="R183" i="28" s="1"/>
  <c r="S183" i="28" s="1"/>
  <c r="Q184" i="28"/>
  <c r="R184" i="28" s="1"/>
  <c r="Q185" i="28"/>
  <c r="R185" i="28" s="1"/>
  <c r="Q186" i="28"/>
  <c r="R186" i="28" s="1"/>
  <c r="Q187" i="28"/>
  <c r="R187" i="28" s="1"/>
  <c r="Q188" i="28"/>
  <c r="R188" i="28" s="1"/>
  <c r="Q189" i="28"/>
  <c r="R189" i="28" s="1"/>
  <c r="S189" i="28" s="1"/>
  <c r="Q190" i="28"/>
  <c r="R190" i="28" s="1"/>
  <c r="Q191" i="28"/>
  <c r="R191" i="28" s="1"/>
  <c r="S191" i="28" s="1"/>
  <c r="Q192" i="28"/>
  <c r="R192" i="28" s="1"/>
  <c r="S192" i="28" s="1"/>
  <c r="Q193" i="28"/>
  <c r="R193" i="28" s="1"/>
  <c r="S193" i="28" s="1"/>
  <c r="Q194" i="28"/>
  <c r="Q195" i="28"/>
  <c r="Q196" i="28"/>
  <c r="Q197" i="28"/>
  <c r="Q198" i="28"/>
  <c r="Q199" i="28"/>
  <c r="Q200" i="28"/>
  <c r="Q201" i="28"/>
  <c r="Q202" i="28"/>
  <c r="Q203" i="28"/>
  <c r="Q204" i="28"/>
  <c r="Q205" i="28"/>
  <c r="Q206" i="28"/>
  <c r="Q207" i="28"/>
  <c r="Q208" i="28"/>
  <c r="Q209" i="28"/>
  <c r="Q210" i="28"/>
  <c r="Q211" i="28"/>
  <c r="Q212" i="28"/>
  <c r="Q213" i="28"/>
  <c r="Q214" i="28"/>
  <c r="Q215" i="28"/>
  <c r="Q216" i="28"/>
  <c r="Q217" i="28"/>
  <c r="Q218" i="28"/>
  <c r="Q219" i="28"/>
  <c r="Q220" i="28"/>
  <c r="Q221" i="28"/>
  <c r="Q222" i="28"/>
  <c r="Q223" i="28"/>
  <c r="Q224" i="28"/>
  <c r="Q225" i="28"/>
  <c r="Q226" i="28"/>
  <c r="Q227" i="28"/>
  <c r="Q228" i="28"/>
  <c r="Q229" i="28"/>
  <c r="Q230" i="28"/>
  <c r="Q231" i="28"/>
  <c r="Q232" i="28"/>
  <c r="Q233" i="28"/>
  <c r="Q234" i="28"/>
  <c r="Q235" i="28"/>
  <c r="Q236" i="28"/>
  <c r="Q237" i="28"/>
  <c r="Q238" i="28"/>
  <c r="Q239" i="28"/>
  <c r="Q240" i="28"/>
  <c r="Q241" i="28"/>
  <c r="Q242" i="28"/>
  <c r="Q243" i="28"/>
  <c r="Q244" i="28"/>
  <c r="Q245" i="28"/>
  <c r="Q246" i="28"/>
  <c r="Q247" i="28"/>
  <c r="Q248" i="28"/>
  <c r="Q249" i="28"/>
  <c r="Q250" i="28"/>
  <c r="Q251" i="28"/>
  <c r="Q252" i="28"/>
  <c r="Q253" i="28"/>
  <c r="Q254" i="28"/>
  <c r="Q255" i="28"/>
  <c r="Q256" i="28"/>
  <c r="Q257" i="28"/>
  <c r="Q258" i="28"/>
  <c r="Q259" i="28"/>
  <c r="Q260" i="28"/>
  <c r="Q261" i="28"/>
  <c r="Q262" i="28"/>
  <c r="Q263" i="28"/>
  <c r="Q264" i="28"/>
  <c r="Q265" i="28"/>
  <c r="Q266" i="28"/>
  <c r="Q267" i="28"/>
  <c r="Q268" i="28"/>
  <c r="Q269" i="28"/>
  <c r="Q270" i="28"/>
  <c r="Q271" i="28"/>
  <c r="Q272" i="28"/>
  <c r="Q273" i="28"/>
  <c r="Q274" i="28"/>
  <c r="Q275" i="28"/>
  <c r="Q276" i="28"/>
  <c r="Q277" i="28"/>
  <c r="Q278" i="28"/>
  <c r="Q279" i="28"/>
  <c r="Q280" i="28"/>
  <c r="Q281" i="28"/>
  <c r="Q282" i="28"/>
  <c r="Q283" i="28"/>
  <c r="Q284" i="28"/>
  <c r="Q285" i="28"/>
  <c r="Q286" i="28"/>
  <c r="Q287" i="28"/>
  <c r="Q288" i="28"/>
  <c r="Q289" i="28"/>
  <c r="Q290" i="28"/>
  <c r="Q291" i="28"/>
  <c r="Q292" i="28"/>
  <c r="Q293" i="28"/>
  <c r="Q294" i="28"/>
  <c r="Q295" i="28"/>
  <c r="Q296" i="28"/>
  <c r="Q297" i="28"/>
  <c r="Q298" i="28"/>
  <c r="Q299" i="28"/>
  <c r="Q300" i="28"/>
  <c r="Q301" i="28"/>
  <c r="Q302" i="28"/>
  <c r="Q303" i="28"/>
  <c r="Q304" i="28"/>
  <c r="Q305" i="28"/>
  <c r="Q306" i="28"/>
  <c r="Q307" i="28"/>
  <c r="Q308" i="28"/>
  <c r="Q309" i="28"/>
  <c r="Q310" i="28"/>
  <c r="Q311" i="28"/>
  <c r="Q312" i="28"/>
  <c r="Q313" i="28"/>
  <c r="Q314" i="28"/>
  <c r="Q315" i="28"/>
  <c r="Q316" i="28"/>
  <c r="Q317" i="28"/>
  <c r="Q318" i="28"/>
  <c r="Q319" i="28"/>
  <c r="Q320" i="28"/>
  <c r="Q321" i="28"/>
  <c r="Q322" i="28"/>
  <c r="Q323" i="28"/>
  <c r="Q324" i="28"/>
  <c r="Q325" i="28"/>
  <c r="Q326" i="28"/>
  <c r="Q327" i="28"/>
  <c r="Q328" i="28"/>
  <c r="Q329" i="28"/>
  <c r="Q330" i="28"/>
  <c r="Q331" i="28"/>
  <c r="Q332" i="28"/>
  <c r="Q333" i="28"/>
  <c r="Q334" i="28"/>
  <c r="Q335" i="28"/>
  <c r="Q336" i="28"/>
  <c r="Q337" i="28"/>
  <c r="Q338" i="28"/>
  <c r="Q339" i="28"/>
  <c r="Q340" i="28"/>
  <c r="Q341" i="28"/>
  <c r="Q342" i="28"/>
  <c r="Q343" i="28"/>
  <c r="Q344" i="28"/>
  <c r="Q345" i="28"/>
  <c r="Q346" i="28"/>
  <c r="Q347" i="28"/>
  <c r="Q348" i="28"/>
  <c r="Q349" i="28"/>
  <c r="Q350" i="28"/>
  <c r="Q351" i="28"/>
  <c r="Q352" i="28"/>
  <c r="Q353" i="28"/>
  <c r="Q354" i="28"/>
  <c r="Q355" i="28"/>
  <c r="Q356" i="28"/>
  <c r="Q357" i="28"/>
  <c r="Q358" i="28"/>
  <c r="Q359" i="28"/>
  <c r="Q360" i="28"/>
  <c r="Q361" i="28"/>
  <c r="Q362" i="28"/>
  <c r="Q363" i="28"/>
  <c r="Q364" i="28"/>
  <c r="Q365" i="28"/>
  <c r="Q366" i="28"/>
  <c r="Q367" i="28"/>
  <c r="Q368" i="28"/>
  <c r="Q369" i="28"/>
  <c r="Q370" i="28"/>
  <c r="Q371" i="28"/>
  <c r="Q372" i="28"/>
  <c r="Q373" i="28"/>
  <c r="Q374" i="28"/>
  <c r="Q375" i="28"/>
  <c r="Q376" i="28"/>
  <c r="Q377" i="28"/>
  <c r="Q378" i="28"/>
  <c r="Q379" i="28"/>
  <c r="Q380" i="28"/>
  <c r="S380" i="28" s="1"/>
  <c r="Q381" i="28"/>
  <c r="S381" i="28" s="1"/>
  <c r="Q382" i="28"/>
  <c r="S382" i="28" s="1"/>
  <c r="Q383" i="28"/>
  <c r="S383" i="28" s="1"/>
  <c r="Q384" i="28"/>
  <c r="S384" i="28" s="1"/>
  <c r="Q385" i="28"/>
  <c r="S385" i="28" s="1"/>
  <c r="Q386" i="28"/>
  <c r="S386" i="28" s="1"/>
  <c r="Q387" i="28"/>
  <c r="S387" i="28" s="1"/>
  <c r="Q388" i="28"/>
  <c r="S388" i="28" s="1"/>
  <c r="Q389" i="28"/>
  <c r="S389" i="28" s="1"/>
  <c r="Q390" i="28"/>
  <c r="S390" i="28" s="1"/>
  <c r="Q391" i="28"/>
  <c r="S391" i="28" s="1"/>
  <c r="Q392" i="28"/>
  <c r="S392" i="28" s="1"/>
  <c r="Q393" i="28"/>
  <c r="S393" i="28" s="1"/>
  <c r="Q394" i="28"/>
  <c r="S394" i="28" s="1"/>
  <c r="Q395" i="28"/>
  <c r="S395" i="28" s="1"/>
  <c r="Q396" i="28"/>
  <c r="S396" i="28" s="1"/>
  <c r="Q397" i="28"/>
  <c r="S397" i="28" s="1"/>
  <c r="Q398" i="28"/>
  <c r="S398" i="28" s="1"/>
  <c r="Q399" i="28"/>
  <c r="S399" i="28" s="1"/>
  <c r="Q400" i="28"/>
  <c r="S400" i="28" s="1"/>
  <c r="Q401" i="28"/>
  <c r="S401" i="28" s="1"/>
  <c r="Q402" i="28"/>
  <c r="S402" i="28" s="1"/>
  <c r="Q403" i="28"/>
  <c r="S403" i="28" s="1"/>
  <c r="Q404" i="28"/>
  <c r="S404" i="28" s="1"/>
  <c r="Q405" i="28"/>
  <c r="S405" i="28" s="1"/>
  <c r="Q406" i="28"/>
  <c r="S406" i="28" s="1"/>
  <c r="Q407" i="28"/>
  <c r="S407" i="28" s="1"/>
  <c r="Q408" i="28"/>
  <c r="S408" i="28" s="1"/>
  <c r="Q409" i="28"/>
  <c r="S409" i="28" s="1"/>
  <c r="Q410" i="28"/>
  <c r="S410" i="28" s="1"/>
  <c r="Q411" i="28"/>
  <c r="S411" i="28" s="1"/>
  <c r="Q412" i="28"/>
  <c r="S412" i="28" s="1"/>
  <c r="Q413" i="28"/>
  <c r="S413" i="28" s="1"/>
  <c r="Q414" i="28"/>
  <c r="S414" i="28" s="1"/>
  <c r="Q415" i="28"/>
  <c r="S415" i="28" s="1"/>
  <c r="Q416" i="28"/>
  <c r="S416" i="28" s="1"/>
  <c r="Q417" i="28"/>
  <c r="S417" i="28" s="1"/>
  <c r="Q418" i="28"/>
  <c r="S418" i="28" s="1"/>
  <c r="P2" i="28"/>
  <c r="R2" i="28" s="1"/>
  <c r="P3" i="28"/>
  <c r="R3" i="28" s="1"/>
  <c r="P4" i="28"/>
  <c r="R4" i="28" s="1"/>
  <c r="P5" i="28"/>
  <c r="R5" i="28" s="1"/>
  <c r="P6" i="28"/>
  <c r="R6" i="28" s="1"/>
  <c r="P7" i="28"/>
  <c r="R7" i="28" s="1"/>
  <c r="P8" i="28"/>
  <c r="R8" i="28" s="1"/>
  <c r="P9" i="28"/>
  <c r="R9" i="28" s="1"/>
  <c r="P10" i="28"/>
  <c r="R10" i="28" s="1"/>
  <c r="P11" i="28"/>
  <c r="R11" i="28" s="1"/>
  <c r="P12" i="28"/>
  <c r="R12" i="28" s="1"/>
  <c r="P13" i="28"/>
  <c r="R13" i="28" s="1"/>
  <c r="P14" i="28"/>
  <c r="R14" i="28" s="1"/>
  <c r="P15" i="28"/>
  <c r="R15" i="28" s="1"/>
  <c r="P16" i="28"/>
  <c r="R16" i="28" s="1"/>
  <c r="P17" i="28"/>
  <c r="R17" i="28" s="1"/>
  <c r="P18" i="28"/>
  <c r="R18" i="28" s="1"/>
  <c r="P19" i="28"/>
  <c r="P20" i="28"/>
  <c r="P21" i="28"/>
  <c r="P22" i="28"/>
  <c r="P23" i="28"/>
  <c r="P24" i="28"/>
  <c r="P25" i="28"/>
  <c r="P26" i="28"/>
  <c r="P27" i="28"/>
  <c r="P28" i="28"/>
  <c r="P29" i="28"/>
  <c r="P30" i="28"/>
  <c r="P31" i="28"/>
  <c r="P32" i="28"/>
  <c r="P33" i="28"/>
  <c r="P34" i="28"/>
  <c r="P35" i="28"/>
  <c r="P36" i="28"/>
  <c r="P37" i="28"/>
  <c r="P38" i="28"/>
  <c r="P39" i="28"/>
  <c r="P40" i="28"/>
  <c r="P41" i="28"/>
  <c r="P42" i="28"/>
  <c r="P43" i="28"/>
  <c r="P44" i="28"/>
  <c r="P45" i="28"/>
  <c r="P46" i="28"/>
  <c r="P47" i="28"/>
  <c r="P48" i="28"/>
  <c r="P49" i="28"/>
  <c r="P50" i="28"/>
  <c r="P51" i="28"/>
  <c r="P52" i="28"/>
  <c r="P53" i="28"/>
  <c r="P54" i="28"/>
  <c r="P55" i="28"/>
  <c r="P56" i="28"/>
  <c r="P57" i="28"/>
  <c r="P58" i="28"/>
  <c r="P59" i="28"/>
  <c r="P60" i="28"/>
  <c r="P61" i="28"/>
  <c r="P62" i="28"/>
  <c r="P63" i="28"/>
  <c r="P64" i="28"/>
  <c r="P65" i="28"/>
  <c r="P66" i="28"/>
  <c r="P67" i="28"/>
  <c r="P68" i="28"/>
  <c r="P69" i="28"/>
  <c r="P70" i="28"/>
  <c r="P71" i="28"/>
  <c r="P72" i="28"/>
  <c r="P73" i="28"/>
  <c r="P74" i="28"/>
  <c r="P75" i="28"/>
  <c r="P76" i="28"/>
  <c r="P77" i="28"/>
  <c r="P78" i="28"/>
  <c r="P79" i="28"/>
  <c r="P80" i="28"/>
  <c r="P81" i="28"/>
  <c r="P82" i="28"/>
  <c r="P83" i="28"/>
  <c r="P84" i="28"/>
  <c r="P85" i="28"/>
  <c r="P86" i="28"/>
  <c r="P87" i="28"/>
  <c r="P88" i="28"/>
  <c r="P89" i="28"/>
  <c r="P90" i="28"/>
  <c r="P91" i="28"/>
  <c r="P92" i="28"/>
  <c r="P93" i="28"/>
  <c r="P94" i="28"/>
  <c r="P95" i="28"/>
  <c r="P96" i="28"/>
  <c r="P97" i="28"/>
  <c r="P98" i="28"/>
  <c r="P99" i="28"/>
  <c r="P100" i="2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P243" i="28"/>
  <c r="P244" i="28"/>
  <c r="P245" i="28"/>
  <c r="P246" i="28"/>
  <c r="P247" i="28"/>
  <c r="P248" i="28"/>
  <c r="P249" i="28"/>
  <c r="P250" i="28"/>
  <c r="P251" i="28"/>
  <c r="P252" i="28"/>
  <c r="P253" i="28"/>
  <c r="P254" i="28"/>
  <c r="P255" i="28"/>
  <c r="P256" i="28"/>
  <c r="P257" i="28"/>
  <c r="P258" i="28"/>
  <c r="P259" i="28"/>
  <c r="P260" i="28"/>
  <c r="P261" i="28"/>
  <c r="P262" i="28"/>
  <c r="P263" i="28"/>
  <c r="P264" i="28"/>
  <c r="P265" i="28"/>
  <c r="P266" i="28"/>
  <c r="P267" i="28"/>
  <c r="P268" i="28"/>
  <c r="P269" i="28"/>
  <c r="P270" i="28"/>
  <c r="P271" i="28"/>
  <c r="P272" i="28"/>
  <c r="P273" i="28"/>
  <c r="P274" i="28"/>
  <c r="P275" i="28"/>
  <c r="P276" i="28"/>
  <c r="P277" i="28"/>
  <c r="P278" i="28"/>
  <c r="P279" i="28"/>
  <c r="P280" i="28"/>
  <c r="P281" i="28"/>
  <c r="P282" i="28"/>
  <c r="P283" i="28"/>
  <c r="P284" i="28"/>
  <c r="P285" i="28"/>
  <c r="P286" i="28"/>
  <c r="P287" i="28"/>
  <c r="P288" i="28"/>
  <c r="P289" i="28"/>
  <c r="P290" i="28"/>
  <c r="P291" i="28"/>
  <c r="P292" i="28"/>
  <c r="P293" i="28"/>
  <c r="P294" i="28"/>
  <c r="P295" i="28"/>
  <c r="P296" i="28"/>
  <c r="P297" i="28"/>
  <c r="P298" i="28"/>
  <c r="P299" i="28"/>
  <c r="P300" i="28"/>
  <c r="P301" i="28"/>
  <c r="P302" i="28"/>
  <c r="P303" i="28"/>
  <c r="P304" i="28"/>
  <c r="P305" i="28"/>
  <c r="P306" i="28"/>
  <c r="P307" i="28"/>
  <c r="P308" i="28"/>
  <c r="P309" i="28"/>
  <c r="P310" i="28"/>
  <c r="P311" i="28"/>
  <c r="P312" i="28"/>
  <c r="P313" i="28"/>
  <c r="P314" i="28"/>
  <c r="P315" i="28"/>
  <c r="P316" i="28"/>
  <c r="P317" i="28"/>
  <c r="P318" i="28"/>
  <c r="P319" i="28"/>
  <c r="P320" i="28"/>
  <c r="P321" i="28"/>
  <c r="P322" i="28"/>
  <c r="P323" i="28"/>
  <c r="P324" i="28"/>
  <c r="P325" i="28"/>
  <c r="P326" i="28"/>
  <c r="P327" i="28"/>
  <c r="P328" i="28"/>
  <c r="P329" i="28"/>
  <c r="P330" i="28"/>
  <c r="P331" i="28"/>
  <c r="P332" i="28"/>
  <c r="P333" i="28"/>
  <c r="P334" i="28"/>
  <c r="P335" i="28"/>
  <c r="P336" i="28"/>
  <c r="P337" i="28"/>
  <c r="P338" i="28"/>
  <c r="P339" i="28"/>
  <c r="P340" i="28"/>
  <c r="P341" i="28"/>
  <c r="P342" i="28"/>
  <c r="P343" i="28"/>
  <c r="P344" i="28"/>
  <c r="P345" i="28"/>
  <c r="P346" i="28"/>
  <c r="P347" i="28"/>
  <c r="P348" i="28"/>
  <c r="P349" i="28"/>
  <c r="P350" i="28"/>
  <c r="P351" i="28"/>
  <c r="P352" i="28"/>
  <c r="P353" i="28"/>
  <c r="P354" i="28"/>
  <c r="P355" i="28"/>
  <c r="P356" i="28"/>
  <c r="P357" i="28"/>
  <c r="P358" i="28"/>
  <c r="P359" i="28"/>
  <c r="P360" i="28"/>
  <c r="P361" i="28"/>
  <c r="P362" i="28"/>
  <c r="P363" i="28"/>
  <c r="P364" i="28"/>
  <c r="P365" i="28"/>
  <c r="P366" i="28"/>
  <c r="P367" i="28"/>
  <c r="P368" i="28"/>
  <c r="P369" i="28"/>
  <c r="P370" i="28"/>
  <c r="P371" i="28"/>
  <c r="P372" i="28"/>
  <c r="P373" i="28"/>
  <c r="P374" i="28"/>
  <c r="P375" i="28"/>
  <c r="P376" i="28"/>
  <c r="P377" i="28"/>
  <c r="P378" i="28"/>
  <c r="P379" i="28"/>
  <c r="P380" i="28"/>
  <c r="P381" i="28"/>
  <c r="P382" i="28"/>
  <c r="P383" i="28"/>
  <c r="P384" i="28"/>
  <c r="P385" i="28"/>
  <c r="P386" i="28"/>
  <c r="P387" i="28"/>
  <c r="P388" i="28"/>
  <c r="P389" i="28"/>
  <c r="P390" i="28"/>
  <c r="P391" i="28"/>
  <c r="P392" i="28"/>
  <c r="P393" i="28"/>
  <c r="P394" i="28"/>
  <c r="P395" i="28"/>
  <c r="P396" i="28"/>
  <c r="P397" i="28"/>
  <c r="P398" i="28"/>
  <c r="P399" i="28"/>
  <c r="P400" i="28"/>
  <c r="P401" i="28"/>
  <c r="P402" i="28"/>
  <c r="P403" i="28"/>
  <c r="P404" i="28"/>
  <c r="P405" i="28"/>
  <c r="P406" i="28"/>
  <c r="P407" i="28"/>
  <c r="P408" i="28"/>
  <c r="P409" i="28"/>
  <c r="P410" i="28"/>
  <c r="P411" i="28"/>
  <c r="P412" i="28"/>
  <c r="P413" i="28"/>
  <c r="P414" i="28"/>
  <c r="P415" i="28"/>
  <c r="P416" i="28"/>
  <c r="P417" i="28"/>
  <c r="P418" i="28"/>
  <c r="H171" i="23" l="1"/>
  <c r="S190" i="28"/>
  <c r="S182" i="28"/>
  <c r="S174" i="28"/>
  <c r="S158" i="28"/>
  <c r="S150" i="28"/>
  <c r="S188" i="28"/>
  <c r="S180" i="28"/>
  <c r="S172" i="28"/>
  <c r="S156" i="28"/>
  <c r="S148" i="28"/>
  <c r="S186" i="28"/>
  <c r="S178" i="28"/>
  <c r="S170" i="28"/>
  <c r="S162" i="28"/>
  <c r="S185" i="28"/>
  <c r="S177" i="28"/>
  <c r="S169" i="28"/>
  <c r="S161" i="28"/>
  <c r="S153" i="28"/>
  <c r="S184" i="28"/>
  <c r="S168" i="28"/>
  <c r="S152" i="28"/>
  <c r="S175" i="28"/>
  <c r="S159" i="28"/>
  <c r="S151" i="28"/>
  <c r="S187" i="28"/>
  <c r="S179" i="28"/>
  <c r="S163" i="28"/>
  <c r="S171" i="28"/>
  <c r="S155" i="28"/>
  <c r="H166" i="23" l="1"/>
  <c r="H389" i="23" l="1"/>
  <c r="H164" i="23"/>
  <c r="H289" i="23" l="1"/>
  <c r="H189" i="23"/>
  <c r="H467" i="23"/>
  <c r="H466" i="23" l="1"/>
  <c r="H470" i="23"/>
  <c r="H348" i="23" l="1"/>
  <c r="H423" i="23"/>
  <c r="N22" i="31" l="1"/>
  <c r="N21" i="31"/>
  <c r="N20" i="31"/>
  <c r="N17" i="31"/>
  <c r="N16" i="31"/>
  <c r="N15" i="31"/>
  <c r="N14" i="31"/>
  <c r="N13" i="31"/>
  <c r="N12" i="31"/>
  <c r="N11" i="31"/>
  <c r="N8" i="31"/>
  <c r="N7" i="31"/>
  <c r="N6" i="31"/>
  <c r="N5" i="31"/>
  <c r="N4" i="31"/>
  <c r="N3" i="31"/>
  <c r="C23" i="31"/>
  <c r="H23" i="31"/>
  <c r="M23" i="31"/>
  <c r="K23" i="31"/>
  <c r="E23" i="31"/>
  <c r="I9" i="31"/>
  <c r="C9" i="31"/>
  <c r="H9" i="31"/>
  <c r="L9" i="31"/>
  <c r="K9" i="31"/>
  <c r="J9" i="31"/>
  <c r="G9" i="31"/>
  <c r="E9" i="31"/>
  <c r="M9" i="31"/>
  <c r="F9" i="31"/>
  <c r="I1" i="31"/>
  <c r="C1" i="31"/>
  <c r="E1" i="31"/>
  <c r="H1" i="31"/>
  <c r="M1" i="31"/>
  <c r="L1" i="31"/>
  <c r="K1" i="31"/>
  <c r="J1" i="31"/>
  <c r="G1" i="31"/>
  <c r="F1" i="31"/>
  <c r="D1" i="31"/>
  <c r="G23" i="31" l="1"/>
  <c r="I23" i="31"/>
  <c r="C18" i="31"/>
  <c r="C25" i="31" s="1"/>
  <c r="J23" i="31"/>
  <c r="E18" i="31"/>
  <c r="E25" i="31" s="1"/>
  <c r="L23" i="31"/>
  <c r="D9" i="31"/>
  <c r="F18" i="31"/>
  <c r="H18" i="31"/>
  <c r="H25" i="31" s="1"/>
  <c r="D23" i="31"/>
  <c r="F23" i="31"/>
  <c r="D18" i="31"/>
  <c r="G18" i="31"/>
  <c r="K18" i="31"/>
  <c r="K25" i="31" s="1"/>
  <c r="J18" i="31"/>
  <c r="L18" i="31"/>
  <c r="L25" i="31" s="1"/>
  <c r="M18" i="31"/>
  <c r="M25" i="31" s="1"/>
  <c r="I18" i="31"/>
  <c r="I25" i="31" s="1"/>
  <c r="F25" i="31" l="1"/>
  <c r="J25" i="31"/>
  <c r="G25" i="31"/>
  <c r="D25" i="31"/>
  <c r="C152" i="23" l="1"/>
  <c r="H414" i="23" l="1"/>
  <c r="H191" i="23" l="1"/>
  <c r="H421" i="23"/>
  <c r="H346" i="23"/>
  <c r="H296" i="23" l="1"/>
  <c r="H616" i="23" l="1"/>
  <c r="C624" i="23" l="1"/>
  <c r="C625" i="23"/>
  <c r="C626" i="23"/>
  <c r="C627" i="23"/>
  <c r="C628" i="23"/>
  <c r="C629" i="23"/>
  <c r="C630" i="23"/>
  <c r="C631" i="23"/>
  <c r="C632" i="23"/>
  <c r="C633" i="23"/>
  <c r="C634" i="23"/>
  <c r="C635" i="23"/>
  <c r="C636" i="23"/>
  <c r="C637" i="23"/>
  <c r="C638" i="23"/>
  <c r="C639" i="23"/>
  <c r="C640" i="23"/>
  <c r="C641" i="23"/>
  <c r="C642" i="23"/>
  <c r="C643" i="23"/>
  <c r="C644" i="23"/>
  <c r="C645" i="23"/>
  <c r="C646" i="23"/>
  <c r="C623" i="23"/>
  <c r="E1621" i="25"/>
  <c r="A1621" i="25"/>
  <c r="E1620" i="25"/>
  <c r="A1620" i="25"/>
  <c r="E1619" i="25"/>
  <c r="A1619" i="25"/>
  <c r="E1618" i="25"/>
  <c r="A1618" i="25"/>
  <c r="E1617" i="25"/>
  <c r="A1617" i="25"/>
  <c r="E1616" i="25"/>
  <c r="A1616" i="25"/>
  <c r="E1615" i="25"/>
  <c r="A1615" i="25"/>
  <c r="E1614" i="25"/>
  <c r="A1614" i="25"/>
  <c r="E1613" i="25"/>
  <c r="A1613" i="25"/>
  <c r="E1612" i="25"/>
  <c r="A1612" i="25"/>
  <c r="E1611" i="25"/>
  <c r="A1611" i="25"/>
  <c r="E1610" i="25"/>
  <c r="A1610" i="25"/>
  <c r="E1609" i="25"/>
  <c r="A1609" i="25"/>
  <c r="E1608" i="25"/>
  <c r="A1608" i="25"/>
  <c r="E1607" i="25"/>
  <c r="A1607" i="25"/>
  <c r="E1606" i="25"/>
  <c r="A1606" i="25"/>
  <c r="E1605" i="25"/>
  <c r="A1605" i="25"/>
  <c r="E1604" i="25"/>
  <c r="A1604" i="25"/>
  <c r="E1603" i="25"/>
  <c r="A1603" i="25"/>
  <c r="E1602" i="25"/>
  <c r="A1602" i="25"/>
  <c r="E1601" i="25"/>
  <c r="A1601" i="25"/>
  <c r="E1600" i="25"/>
  <c r="A1600" i="25"/>
  <c r="E1599" i="25"/>
  <c r="A1599" i="25"/>
  <c r="E1598" i="25"/>
  <c r="A1598" i="25"/>
  <c r="E1597" i="25"/>
  <c r="A1597" i="25"/>
  <c r="E1596" i="25"/>
  <c r="A1596" i="25"/>
  <c r="E1595" i="25"/>
  <c r="A1595" i="25"/>
  <c r="E1594" i="25"/>
  <c r="A1594" i="25"/>
  <c r="E1593" i="25"/>
  <c r="A1593" i="25"/>
  <c r="E1592" i="25"/>
  <c r="A1592" i="25"/>
  <c r="E1591" i="25"/>
  <c r="A1591" i="25"/>
  <c r="E1590" i="25"/>
  <c r="A1590" i="25"/>
  <c r="E1589" i="25"/>
  <c r="A1589" i="25"/>
  <c r="E1588" i="25"/>
  <c r="A1588" i="25"/>
  <c r="E1587" i="25"/>
  <c r="A1587" i="25"/>
  <c r="E1586" i="25"/>
  <c r="A1586" i="25"/>
  <c r="E1585" i="25"/>
  <c r="A1585" i="25"/>
  <c r="E1584" i="25"/>
  <c r="A1584" i="25"/>
  <c r="E1583" i="25"/>
  <c r="A1583" i="25"/>
  <c r="E1582" i="25"/>
  <c r="A1582" i="25"/>
  <c r="E1581" i="25"/>
  <c r="A1581" i="25"/>
  <c r="E1580" i="25"/>
  <c r="A1580" i="25"/>
  <c r="E1579" i="25"/>
  <c r="A1579" i="25"/>
  <c r="E1578" i="25"/>
  <c r="A1578" i="25"/>
  <c r="E1577" i="25"/>
  <c r="A1577" i="25"/>
  <c r="E1576" i="25"/>
  <c r="A1576" i="25"/>
  <c r="E1575" i="25"/>
  <c r="A1575" i="25"/>
  <c r="E1574" i="25"/>
  <c r="A1574" i="25"/>
  <c r="E1573" i="25"/>
  <c r="A1573" i="25"/>
  <c r="E1572" i="25"/>
  <c r="A1572" i="25"/>
  <c r="E1571" i="25"/>
  <c r="A1571" i="25"/>
  <c r="E1570" i="25"/>
  <c r="A1570" i="25"/>
  <c r="E1569" i="25"/>
  <c r="A1569" i="25"/>
  <c r="E1568" i="25"/>
  <c r="A1568" i="25"/>
  <c r="E1567" i="25"/>
  <c r="A1567" i="25"/>
  <c r="E1566" i="25"/>
  <c r="A1566" i="25"/>
  <c r="E1565" i="25"/>
  <c r="A1565" i="25"/>
  <c r="E1564" i="25"/>
  <c r="A1564" i="25"/>
  <c r="E1563" i="25"/>
  <c r="A1563" i="25"/>
  <c r="E1562" i="25"/>
  <c r="A1562" i="25"/>
  <c r="E1561" i="25"/>
  <c r="A1561" i="25"/>
  <c r="E1560" i="25"/>
  <c r="A1560" i="25"/>
  <c r="E1559" i="25"/>
  <c r="A1559" i="25"/>
  <c r="E1558" i="25"/>
  <c r="A1558" i="25"/>
  <c r="F587" i="22"/>
  <c r="F588" i="22"/>
  <c r="F589" i="22"/>
  <c r="F590" i="22"/>
  <c r="F591" i="22"/>
  <c r="F592" i="22"/>
  <c r="E587" i="22"/>
  <c r="E588" i="22"/>
  <c r="E589" i="22"/>
  <c r="E590" i="22"/>
  <c r="E591" i="22"/>
  <c r="E592" i="22"/>
  <c r="D587" i="22"/>
  <c r="D588" i="22"/>
  <c r="D589" i="22"/>
  <c r="D590" i="22"/>
  <c r="D591" i="22"/>
  <c r="D592" i="22"/>
  <c r="D586" i="22"/>
  <c r="E586" i="22"/>
  <c r="E25" i="21" s="1"/>
  <c r="F586" i="22"/>
  <c r="F25" i="21" s="1"/>
  <c r="C587" i="22"/>
  <c r="C588" i="22"/>
  <c r="C589" i="22"/>
  <c r="C590" i="22"/>
  <c r="C591" i="22"/>
  <c r="C592" i="22"/>
  <c r="C586" i="22"/>
  <c r="C25" i="21" s="1"/>
  <c r="F579" i="22"/>
  <c r="F580" i="22"/>
  <c r="F581" i="22"/>
  <c r="F582" i="22"/>
  <c r="F583" i="22"/>
  <c r="E579" i="22"/>
  <c r="E580" i="22"/>
  <c r="E581" i="22"/>
  <c r="E582" i="22"/>
  <c r="E583" i="22"/>
  <c r="E578" i="22"/>
  <c r="F578" i="22"/>
  <c r="D579" i="22"/>
  <c r="D580" i="22"/>
  <c r="D581" i="22"/>
  <c r="D582" i="22"/>
  <c r="D583" i="22"/>
  <c r="D578" i="22"/>
  <c r="C579" i="22"/>
  <c r="C580" i="22"/>
  <c r="C581" i="22"/>
  <c r="C582" i="22"/>
  <c r="C583" i="22"/>
  <c r="C578" i="22"/>
  <c r="C556" i="22"/>
  <c r="D557" i="22"/>
  <c r="F595" i="22"/>
  <c r="E595" i="22"/>
  <c r="D595" i="22"/>
  <c r="H643" i="23"/>
  <c r="H642" i="23"/>
  <c r="H641" i="23"/>
  <c r="H638" i="23"/>
  <c r="H637" i="23"/>
  <c r="H636" i="23"/>
  <c r="H635" i="23"/>
  <c r="H634" i="23"/>
  <c r="H633" i="23"/>
  <c r="H632" i="23"/>
  <c r="H628" i="23"/>
  <c r="H627" i="23"/>
  <c r="H626" i="23"/>
  <c r="H625" i="23"/>
  <c r="H624" i="23"/>
  <c r="G587" i="22" l="1"/>
  <c r="H644" i="23"/>
  <c r="H630" i="23"/>
  <c r="G583" i="22"/>
  <c r="G586" i="22"/>
  <c r="D593" i="22"/>
  <c r="D25" i="21" s="1"/>
  <c r="G25" i="21" s="1"/>
  <c r="G588" i="22"/>
  <c r="G589" i="22"/>
  <c r="G580" i="22"/>
  <c r="F584" i="22"/>
  <c r="G582" i="22"/>
  <c r="C593" i="22"/>
  <c r="C595" i="22"/>
  <c r="G595" i="22" s="1"/>
  <c r="G592" i="22"/>
  <c r="F593" i="22"/>
  <c r="G591" i="22"/>
  <c r="E593" i="22"/>
  <c r="H639" i="23"/>
  <c r="D584" i="22"/>
  <c r="G590" i="22"/>
  <c r="G579" i="22"/>
  <c r="E584" i="22"/>
  <c r="G578" i="22"/>
  <c r="G581" i="22"/>
  <c r="C584" i="22"/>
  <c r="E5" i="22"/>
  <c r="A1752" i="25"/>
  <c r="A1753" i="25"/>
  <c r="A1754" i="25"/>
  <c r="A1755" i="25"/>
  <c r="A1756" i="25"/>
  <c r="A1757" i="25"/>
  <c r="A1758" i="25"/>
  <c r="A1759" i="25"/>
  <c r="A1760" i="25"/>
  <c r="A1761" i="25"/>
  <c r="E1752" i="25"/>
  <c r="F1752" i="25" s="1"/>
  <c r="E1753" i="25"/>
  <c r="F1753" i="25" s="1"/>
  <c r="E1754" i="25"/>
  <c r="F1754" i="25" s="1"/>
  <c r="E1755" i="25"/>
  <c r="E1756" i="25"/>
  <c r="E1757" i="25"/>
  <c r="E1758" i="25"/>
  <c r="E1759" i="25"/>
  <c r="E1760" i="25"/>
  <c r="E1761" i="25"/>
  <c r="E1751" i="25"/>
  <c r="F1751" i="25" s="1"/>
  <c r="A1751" i="25"/>
  <c r="E1750" i="25"/>
  <c r="A1750" i="25"/>
  <c r="A1686" i="25"/>
  <c r="A1687" i="25"/>
  <c r="A1688" i="25"/>
  <c r="A1689" i="25"/>
  <c r="A1690" i="25"/>
  <c r="A1691" i="25"/>
  <c r="A1692" i="25"/>
  <c r="A1693" i="25"/>
  <c r="A1694" i="25"/>
  <c r="A1695" i="25"/>
  <c r="A1696" i="25"/>
  <c r="A1697" i="25"/>
  <c r="A1698" i="25"/>
  <c r="A1699" i="25"/>
  <c r="A1700" i="25"/>
  <c r="A1701" i="25"/>
  <c r="A1702" i="25"/>
  <c r="A1703" i="25"/>
  <c r="A1704" i="25"/>
  <c r="A1705" i="25"/>
  <c r="A1706" i="25"/>
  <c r="A1707" i="25"/>
  <c r="A1708" i="25"/>
  <c r="A1709" i="25"/>
  <c r="A1710" i="25"/>
  <c r="A1711" i="25"/>
  <c r="A1712" i="25"/>
  <c r="A1713" i="25"/>
  <c r="A1714" i="25"/>
  <c r="A1715" i="25"/>
  <c r="A1716" i="25"/>
  <c r="A1717" i="25"/>
  <c r="A1718" i="25"/>
  <c r="A1719" i="25"/>
  <c r="A1720" i="25"/>
  <c r="A1721" i="25"/>
  <c r="A1722" i="25"/>
  <c r="A1723" i="25"/>
  <c r="A1724" i="25"/>
  <c r="A1725" i="25"/>
  <c r="A1726" i="25"/>
  <c r="A1727" i="25"/>
  <c r="A1728" i="25"/>
  <c r="A1729" i="25"/>
  <c r="A1730" i="25"/>
  <c r="A1731" i="25"/>
  <c r="A1732" i="25"/>
  <c r="A1733" i="25"/>
  <c r="A1734" i="25"/>
  <c r="A1735" i="25"/>
  <c r="A1736" i="25"/>
  <c r="A1737" i="25"/>
  <c r="A1738" i="25"/>
  <c r="A1739" i="25"/>
  <c r="A1740" i="25"/>
  <c r="A1741" i="25"/>
  <c r="A1742" i="25"/>
  <c r="A1743" i="25"/>
  <c r="A1744" i="25"/>
  <c r="A1745" i="25"/>
  <c r="A1746" i="25"/>
  <c r="A1747" i="25"/>
  <c r="A1748" i="25"/>
  <c r="A1749" i="25"/>
  <c r="E1749" i="25"/>
  <c r="E1748" i="25"/>
  <c r="E1747" i="25"/>
  <c r="E1746" i="25"/>
  <c r="E1745" i="25"/>
  <c r="E1744" i="25"/>
  <c r="E1743" i="25"/>
  <c r="E1742" i="25"/>
  <c r="E1741" i="25"/>
  <c r="E1740" i="25"/>
  <c r="E1739" i="25"/>
  <c r="E1738" i="25"/>
  <c r="E1737" i="25"/>
  <c r="E1736" i="25"/>
  <c r="E1735" i="25"/>
  <c r="E1734" i="25"/>
  <c r="E1733" i="25"/>
  <c r="E1732" i="25"/>
  <c r="E1731" i="25"/>
  <c r="E1730" i="25"/>
  <c r="E1729" i="25"/>
  <c r="E1728" i="25"/>
  <c r="E1727" i="25"/>
  <c r="E1726" i="25"/>
  <c r="E1725" i="25"/>
  <c r="E1724" i="25"/>
  <c r="E1723" i="25"/>
  <c r="E1722" i="25"/>
  <c r="E1721" i="25"/>
  <c r="E1720" i="25"/>
  <c r="E1719" i="25"/>
  <c r="E1718" i="25"/>
  <c r="E1717" i="25"/>
  <c r="E1716" i="25"/>
  <c r="E1715" i="25"/>
  <c r="E1714" i="25"/>
  <c r="E1713" i="25"/>
  <c r="E1712" i="25"/>
  <c r="E1711" i="25"/>
  <c r="E1710" i="25"/>
  <c r="E1709" i="25"/>
  <c r="E1708" i="25"/>
  <c r="E1707" i="25"/>
  <c r="E1706" i="25"/>
  <c r="E1705" i="25"/>
  <c r="E1704" i="25"/>
  <c r="E1703" i="25"/>
  <c r="E1702" i="25"/>
  <c r="E1701" i="25"/>
  <c r="E1700" i="25"/>
  <c r="E1699" i="25"/>
  <c r="E1698" i="25"/>
  <c r="E1697" i="25"/>
  <c r="E1696" i="25"/>
  <c r="E1695" i="25"/>
  <c r="E1694" i="25"/>
  <c r="E1693" i="25"/>
  <c r="E1692" i="25"/>
  <c r="E1691" i="25"/>
  <c r="E1690" i="25"/>
  <c r="E1689" i="25"/>
  <c r="E1688" i="25"/>
  <c r="E1687" i="25"/>
  <c r="E1686" i="25"/>
  <c r="A1624" i="25"/>
  <c r="A1625" i="25"/>
  <c r="A1626" i="25"/>
  <c r="A1627" i="25"/>
  <c r="A1628" i="25"/>
  <c r="A1629" i="25"/>
  <c r="A1630" i="25"/>
  <c r="A1631" i="25"/>
  <c r="A1632" i="25"/>
  <c r="A1633" i="25"/>
  <c r="A1634" i="25"/>
  <c r="A1635" i="25"/>
  <c r="A1636" i="25"/>
  <c r="A1637" i="25"/>
  <c r="A1638" i="25"/>
  <c r="A1639" i="25"/>
  <c r="A1640" i="25"/>
  <c r="A1641" i="25"/>
  <c r="A1642" i="25"/>
  <c r="A1643" i="25"/>
  <c r="A1644" i="25"/>
  <c r="A1645" i="25"/>
  <c r="A1646" i="25"/>
  <c r="A1647" i="25"/>
  <c r="A1648" i="25"/>
  <c r="A1649" i="25"/>
  <c r="A1650" i="25"/>
  <c r="A1651" i="25"/>
  <c r="A1652" i="25"/>
  <c r="A1653" i="25"/>
  <c r="A1654" i="25"/>
  <c r="A1655" i="25"/>
  <c r="A1656" i="25"/>
  <c r="A1657" i="25"/>
  <c r="A1658" i="25"/>
  <c r="A1659" i="25"/>
  <c r="A1660" i="25"/>
  <c r="A1661" i="25"/>
  <c r="A1662" i="25"/>
  <c r="A1663" i="25"/>
  <c r="A1664" i="25"/>
  <c r="A1665" i="25"/>
  <c r="A1666" i="25"/>
  <c r="A1667" i="25"/>
  <c r="A1668" i="25"/>
  <c r="A1669" i="25"/>
  <c r="A1670" i="25"/>
  <c r="A1671" i="25"/>
  <c r="A1672" i="25"/>
  <c r="A1673" i="25"/>
  <c r="A1674" i="25"/>
  <c r="A1675" i="25"/>
  <c r="A1676" i="25"/>
  <c r="A1677" i="25"/>
  <c r="A1678" i="25"/>
  <c r="A1679" i="25"/>
  <c r="A1680" i="25"/>
  <c r="A1681" i="25"/>
  <c r="A1682" i="25"/>
  <c r="A1683" i="25"/>
  <c r="A1684" i="25"/>
  <c r="A1685" i="25"/>
  <c r="E1622" i="25"/>
  <c r="E1623" i="25"/>
  <c r="E1624" i="25"/>
  <c r="E1625" i="25"/>
  <c r="E1626" i="25"/>
  <c r="E1627" i="25"/>
  <c r="E1628" i="25"/>
  <c r="E1629" i="25"/>
  <c r="E1630" i="25"/>
  <c r="E1631" i="25"/>
  <c r="E1632" i="25"/>
  <c r="E1633" i="25"/>
  <c r="E1634" i="25"/>
  <c r="E1635" i="25"/>
  <c r="E1636" i="25"/>
  <c r="E1637" i="25"/>
  <c r="E1638" i="25"/>
  <c r="E1639" i="25"/>
  <c r="E1640" i="25"/>
  <c r="E1641" i="25"/>
  <c r="E1642" i="25"/>
  <c r="E1643" i="25"/>
  <c r="E1644" i="25"/>
  <c r="E1645" i="25"/>
  <c r="E1646" i="25"/>
  <c r="E1647" i="25"/>
  <c r="E1648" i="25"/>
  <c r="E1649" i="25"/>
  <c r="E1650" i="25"/>
  <c r="E1651" i="25"/>
  <c r="E1652" i="25"/>
  <c r="E1653" i="25"/>
  <c r="E1654" i="25"/>
  <c r="E1655" i="25"/>
  <c r="E1656" i="25"/>
  <c r="E1657" i="25"/>
  <c r="E1658" i="25"/>
  <c r="E1659" i="25"/>
  <c r="E1660" i="25"/>
  <c r="E1661" i="25"/>
  <c r="E1662" i="25"/>
  <c r="E1663" i="25"/>
  <c r="E1664" i="25"/>
  <c r="E1665" i="25"/>
  <c r="E1666" i="25"/>
  <c r="E1667" i="25"/>
  <c r="E1668" i="25"/>
  <c r="E1669" i="25"/>
  <c r="E1670" i="25"/>
  <c r="E1671" i="25"/>
  <c r="E1672" i="25"/>
  <c r="E1673" i="25"/>
  <c r="E1674" i="25"/>
  <c r="E1675" i="25"/>
  <c r="E1676" i="25"/>
  <c r="E1677" i="25"/>
  <c r="E1678" i="25"/>
  <c r="E1679" i="25"/>
  <c r="E1680" i="25"/>
  <c r="E1681" i="25"/>
  <c r="E1682" i="25"/>
  <c r="E1683" i="25"/>
  <c r="E1684" i="25"/>
  <c r="E1685" i="25"/>
  <c r="A1623" i="25"/>
  <c r="C680" i="23"/>
  <c r="C681" i="23"/>
  <c r="C682" i="23"/>
  <c r="C683" i="23"/>
  <c r="C684" i="23"/>
  <c r="C685" i="23"/>
  <c r="C686" i="23"/>
  <c r="C687" i="23"/>
  <c r="C688" i="23"/>
  <c r="C689" i="23"/>
  <c r="C690" i="23"/>
  <c r="C691" i="23"/>
  <c r="C692" i="23"/>
  <c r="C693" i="23"/>
  <c r="C694" i="23"/>
  <c r="C695" i="23"/>
  <c r="C696" i="23"/>
  <c r="C697" i="23"/>
  <c r="C698" i="23"/>
  <c r="C699" i="23"/>
  <c r="C700" i="23"/>
  <c r="C679" i="23"/>
  <c r="C677" i="23"/>
  <c r="C678" i="23"/>
  <c r="C656" i="23"/>
  <c r="C657" i="23"/>
  <c r="C658" i="23"/>
  <c r="C659" i="23"/>
  <c r="C660" i="23"/>
  <c r="C661" i="23"/>
  <c r="C662" i="23"/>
  <c r="C663" i="23"/>
  <c r="C664" i="23"/>
  <c r="C665" i="23"/>
  <c r="C666" i="23"/>
  <c r="C667" i="23"/>
  <c r="C668" i="23"/>
  <c r="C669" i="23"/>
  <c r="C670" i="23"/>
  <c r="C671" i="23"/>
  <c r="C672" i="23"/>
  <c r="C673" i="23"/>
  <c r="C674" i="23"/>
  <c r="C675" i="23"/>
  <c r="C676" i="23"/>
  <c r="C655" i="23"/>
  <c r="C654" i="23"/>
  <c r="C652" i="23"/>
  <c r="C653" i="23"/>
  <c r="C651" i="23"/>
  <c r="A1622" i="25"/>
  <c r="E3" i="25"/>
  <c r="E4" i="25"/>
  <c r="E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E502" i="25"/>
  <c r="E503" i="25"/>
  <c r="E504" i="25"/>
  <c r="E505" i="25"/>
  <c r="E506" i="25"/>
  <c r="E507" i="25"/>
  <c r="E508" i="25"/>
  <c r="E509" i="25"/>
  <c r="E510" i="25"/>
  <c r="E511" i="25"/>
  <c r="E512" i="25"/>
  <c r="E513" i="25"/>
  <c r="E514" i="25"/>
  <c r="E515" i="25"/>
  <c r="E516" i="25"/>
  <c r="E517" i="25"/>
  <c r="E518" i="25"/>
  <c r="E519" i="25"/>
  <c r="E520" i="25"/>
  <c r="E521" i="25"/>
  <c r="E522" i="25"/>
  <c r="E523" i="25"/>
  <c r="E524" i="25"/>
  <c r="E525" i="25"/>
  <c r="E526" i="25"/>
  <c r="E527" i="25"/>
  <c r="E528" i="25"/>
  <c r="E529" i="25"/>
  <c r="E530" i="25"/>
  <c r="E531" i="25"/>
  <c r="E532" i="25"/>
  <c r="E533" i="25"/>
  <c r="E534" i="25"/>
  <c r="E535" i="25"/>
  <c r="E536" i="25"/>
  <c r="E537" i="25"/>
  <c r="E538" i="25"/>
  <c r="E539" i="25"/>
  <c r="E540" i="25"/>
  <c r="E541" i="25"/>
  <c r="E542" i="25"/>
  <c r="E543" i="25"/>
  <c r="E544" i="25"/>
  <c r="E545" i="25"/>
  <c r="E546" i="25"/>
  <c r="E547" i="25"/>
  <c r="E548" i="25"/>
  <c r="E549" i="25"/>
  <c r="E550" i="25"/>
  <c r="E551" i="25"/>
  <c r="E552" i="25"/>
  <c r="E553" i="25"/>
  <c r="E554" i="25"/>
  <c r="E555" i="25"/>
  <c r="E556" i="25"/>
  <c r="E557" i="25"/>
  <c r="E558" i="25"/>
  <c r="E559" i="25"/>
  <c r="E560" i="25"/>
  <c r="E561" i="25"/>
  <c r="E562" i="25"/>
  <c r="E563" i="25"/>
  <c r="E564" i="25"/>
  <c r="E565" i="25"/>
  <c r="E566" i="25"/>
  <c r="E567" i="25"/>
  <c r="E568" i="25"/>
  <c r="E569" i="25"/>
  <c r="E570" i="25"/>
  <c r="E571" i="25"/>
  <c r="E572" i="25"/>
  <c r="E573" i="25"/>
  <c r="E574" i="25"/>
  <c r="E575" i="25"/>
  <c r="E576" i="25"/>
  <c r="E577" i="25"/>
  <c r="E578" i="25"/>
  <c r="E579" i="25"/>
  <c r="E580" i="25"/>
  <c r="E581" i="25"/>
  <c r="E582" i="25"/>
  <c r="E583" i="25"/>
  <c r="E584" i="25"/>
  <c r="E585" i="25"/>
  <c r="E586" i="25"/>
  <c r="E587" i="25"/>
  <c r="E588" i="25"/>
  <c r="E589" i="25"/>
  <c r="E590" i="25"/>
  <c r="E591" i="25"/>
  <c r="E592" i="25"/>
  <c r="E593" i="25"/>
  <c r="E594" i="25"/>
  <c r="E595" i="25"/>
  <c r="E596" i="25"/>
  <c r="E597" i="25"/>
  <c r="E598" i="25"/>
  <c r="E599" i="25"/>
  <c r="E600" i="25"/>
  <c r="E601" i="25"/>
  <c r="E602" i="25"/>
  <c r="E603" i="25"/>
  <c r="E604" i="25"/>
  <c r="E605" i="25"/>
  <c r="E606" i="25"/>
  <c r="E607" i="25"/>
  <c r="E608" i="25"/>
  <c r="E609" i="25"/>
  <c r="E610" i="25"/>
  <c r="E611" i="25"/>
  <c r="E612" i="25"/>
  <c r="E613" i="25"/>
  <c r="E614" i="25"/>
  <c r="E615" i="25"/>
  <c r="E616" i="25"/>
  <c r="E617" i="25"/>
  <c r="E618" i="25"/>
  <c r="E619" i="25"/>
  <c r="E620" i="25"/>
  <c r="E621" i="25"/>
  <c r="E622" i="25"/>
  <c r="E623" i="25"/>
  <c r="E624" i="25"/>
  <c r="E625" i="25"/>
  <c r="E626" i="25"/>
  <c r="E627" i="25"/>
  <c r="E628" i="25"/>
  <c r="E629" i="25"/>
  <c r="E630" i="25"/>
  <c r="E631" i="25"/>
  <c r="E632" i="25"/>
  <c r="E633" i="25"/>
  <c r="E634" i="25"/>
  <c r="E635" i="25"/>
  <c r="E636" i="25"/>
  <c r="E637" i="25"/>
  <c r="E638" i="25"/>
  <c r="E639" i="25"/>
  <c r="E640" i="25"/>
  <c r="E641" i="25"/>
  <c r="E642" i="25"/>
  <c r="E643" i="25"/>
  <c r="E644" i="25"/>
  <c r="E645" i="25"/>
  <c r="E646" i="25"/>
  <c r="E647" i="25"/>
  <c r="E648" i="25"/>
  <c r="E649" i="25"/>
  <c r="E650" i="25"/>
  <c r="E651" i="25"/>
  <c r="E652" i="25"/>
  <c r="E653" i="25"/>
  <c r="E654" i="25"/>
  <c r="E655" i="25"/>
  <c r="E656" i="25"/>
  <c r="E657" i="25"/>
  <c r="E658" i="25"/>
  <c r="E659" i="25"/>
  <c r="E660" i="25"/>
  <c r="E661" i="25"/>
  <c r="E662" i="25"/>
  <c r="E663" i="25"/>
  <c r="E664" i="25"/>
  <c r="E665" i="25"/>
  <c r="E666" i="25"/>
  <c r="E667" i="25"/>
  <c r="E668" i="25"/>
  <c r="E669" i="25"/>
  <c r="E670" i="25"/>
  <c r="E671" i="25"/>
  <c r="E672" i="25"/>
  <c r="E673" i="25"/>
  <c r="E674" i="25"/>
  <c r="E675" i="25"/>
  <c r="E676" i="25"/>
  <c r="E677" i="25"/>
  <c r="E678" i="25"/>
  <c r="E679" i="25"/>
  <c r="E680" i="25"/>
  <c r="E681" i="25"/>
  <c r="E682" i="25"/>
  <c r="E683" i="25"/>
  <c r="E684" i="25"/>
  <c r="E685" i="25"/>
  <c r="E686" i="25"/>
  <c r="E687" i="25"/>
  <c r="E688" i="25"/>
  <c r="E689" i="25"/>
  <c r="E690" i="25"/>
  <c r="E691" i="25"/>
  <c r="E692" i="25"/>
  <c r="E693" i="25"/>
  <c r="E694" i="25"/>
  <c r="E695" i="25"/>
  <c r="E696" i="25"/>
  <c r="E697" i="25"/>
  <c r="E698" i="25"/>
  <c r="E699" i="25"/>
  <c r="E700" i="25"/>
  <c r="E701" i="25"/>
  <c r="E702" i="25"/>
  <c r="E703" i="25"/>
  <c r="E704" i="25"/>
  <c r="E705" i="25"/>
  <c r="E706" i="25"/>
  <c r="E707" i="25"/>
  <c r="E708" i="25"/>
  <c r="E709" i="25"/>
  <c r="E710" i="25"/>
  <c r="E711" i="25"/>
  <c r="E712" i="25"/>
  <c r="E713" i="25"/>
  <c r="E714" i="25"/>
  <c r="E715" i="25"/>
  <c r="E716" i="25"/>
  <c r="E717" i="25"/>
  <c r="E718" i="25"/>
  <c r="E719" i="25"/>
  <c r="E720" i="25"/>
  <c r="E721" i="25"/>
  <c r="E722" i="25"/>
  <c r="E723" i="25"/>
  <c r="E724" i="25"/>
  <c r="E725" i="25"/>
  <c r="E726" i="25"/>
  <c r="E727" i="25"/>
  <c r="E728" i="25"/>
  <c r="E729" i="25"/>
  <c r="E730" i="25"/>
  <c r="E731" i="25"/>
  <c r="E732" i="25"/>
  <c r="E733" i="25"/>
  <c r="E734" i="25"/>
  <c r="E735" i="25"/>
  <c r="E736" i="25"/>
  <c r="E737" i="25"/>
  <c r="E738" i="25"/>
  <c r="E739" i="25"/>
  <c r="E740" i="25"/>
  <c r="E741" i="25"/>
  <c r="E742" i="25"/>
  <c r="E743" i="25"/>
  <c r="E744" i="25"/>
  <c r="E745" i="25"/>
  <c r="E746" i="25"/>
  <c r="E747" i="25"/>
  <c r="E748" i="25"/>
  <c r="E749" i="25"/>
  <c r="E750" i="25"/>
  <c r="E751" i="25"/>
  <c r="E752" i="25"/>
  <c r="E753" i="25"/>
  <c r="E754" i="25"/>
  <c r="E755" i="25"/>
  <c r="E756" i="25"/>
  <c r="E757" i="25"/>
  <c r="E758" i="25"/>
  <c r="E759" i="25"/>
  <c r="E760" i="25"/>
  <c r="E761" i="25"/>
  <c r="E762" i="25"/>
  <c r="E763" i="25"/>
  <c r="E764" i="25"/>
  <c r="E765" i="25"/>
  <c r="E766" i="25"/>
  <c r="E767" i="25"/>
  <c r="E768" i="25"/>
  <c r="E769" i="25"/>
  <c r="E770" i="25"/>
  <c r="E771" i="25"/>
  <c r="E772" i="25"/>
  <c r="E773" i="25"/>
  <c r="E774" i="25"/>
  <c r="E775" i="25"/>
  <c r="E776" i="25"/>
  <c r="E777" i="25"/>
  <c r="E778" i="25"/>
  <c r="E779" i="25"/>
  <c r="E780" i="25"/>
  <c r="E781" i="25"/>
  <c r="E782" i="25"/>
  <c r="E783" i="25"/>
  <c r="E784" i="25"/>
  <c r="E785" i="25"/>
  <c r="E786" i="25"/>
  <c r="E787" i="25"/>
  <c r="E788" i="25"/>
  <c r="E789" i="25"/>
  <c r="E790" i="25"/>
  <c r="E791" i="25"/>
  <c r="E792" i="25"/>
  <c r="E793" i="25"/>
  <c r="E794" i="25"/>
  <c r="E795" i="25"/>
  <c r="E796" i="25"/>
  <c r="E797" i="25"/>
  <c r="E798" i="25"/>
  <c r="E799" i="25"/>
  <c r="E800" i="25"/>
  <c r="E801" i="25"/>
  <c r="E802" i="25"/>
  <c r="E803" i="25"/>
  <c r="E804" i="25"/>
  <c r="E805" i="25"/>
  <c r="E806" i="25"/>
  <c r="E807" i="25"/>
  <c r="E808" i="25"/>
  <c r="E809" i="25"/>
  <c r="E810" i="25"/>
  <c r="E811" i="25"/>
  <c r="E812" i="25"/>
  <c r="E813" i="25"/>
  <c r="E814" i="25"/>
  <c r="E815" i="25"/>
  <c r="E816" i="25"/>
  <c r="E817" i="25"/>
  <c r="E818" i="25"/>
  <c r="E819" i="25"/>
  <c r="E820" i="25"/>
  <c r="E821" i="25"/>
  <c r="E822" i="25"/>
  <c r="E823" i="25"/>
  <c r="E824" i="25"/>
  <c r="E825" i="25"/>
  <c r="E826" i="25"/>
  <c r="E827" i="25"/>
  <c r="E828" i="25"/>
  <c r="E829" i="25"/>
  <c r="E830" i="25"/>
  <c r="E831" i="25"/>
  <c r="E832" i="25"/>
  <c r="E833" i="25"/>
  <c r="E834" i="25"/>
  <c r="E835" i="25"/>
  <c r="E836" i="25"/>
  <c r="E837" i="25"/>
  <c r="E838" i="25"/>
  <c r="E839" i="25"/>
  <c r="E840" i="25"/>
  <c r="E841" i="25"/>
  <c r="E842" i="25"/>
  <c r="E843" i="25"/>
  <c r="E844" i="25"/>
  <c r="E845" i="25"/>
  <c r="E846" i="25"/>
  <c r="E847" i="25"/>
  <c r="E848" i="25"/>
  <c r="E849" i="25"/>
  <c r="E850" i="25"/>
  <c r="E851" i="25"/>
  <c r="E852" i="25"/>
  <c r="E853" i="25"/>
  <c r="E854" i="25"/>
  <c r="E855" i="25"/>
  <c r="E856" i="25"/>
  <c r="E857" i="25"/>
  <c r="E858" i="25"/>
  <c r="E859" i="25"/>
  <c r="E860" i="25"/>
  <c r="E861" i="25"/>
  <c r="E862" i="25"/>
  <c r="E863" i="25"/>
  <c r="E864" i="25"/>
  <c r="E865" i="25"/>
  <c r="E866" i="25"/>
  <c r="E867" i="25"/>
  <c r="E868" i="25"/>
  <c r="E869" i="25"/>
  <c r="E870" i="25"/>
  <c r="E871" i="25"/>
  <c r="E872" i="25"/>
  <c r="E873" i="25"/>
  <c r="E874" i="25"/>
  <c r="E875" i="25"/>
  <c r="E876" i="25"/>
  <c r="E877" i="25"/>
  <c r="E878" i="25"/>
  <c r="E879" i="25"/>
  <c r="E880" i="25"/>
  <c r="E881" i="25"/>
  <c r="E882" i="25"/>
  <c r="E883" i="25"/>
  <c r="E884" i="25"/>
  <c r="E885" i="25"/>
  <c r="E886" i="25"/>
  <c r="E887" i="25"/>
  <c r="E888" i="25"/>
  <c r="E889" i="25"/>
  <c r="E890" i="25"/>
  <c r="E891" i="25"/>
  <c r="E892" i="25"/>
  <c r="E893" i="25"/>
  <c r="E894" i="25"/>
  <c r="E895" i="25"/>
  <c r="E896" i="25"/>
  <c r="E897" i="25"/>
  <c r="E898" i="25"/>
  <c r="E899" i="25"/>
  <c r="E900" i="25"/>
  <c r="E901" i="25"/>
  <c r="E902" i="25"/>
  <c r="E903" i="25"/>
  <c r="E904" i="25"/>
  <c r="E905" i="25"/>
  <c r="E906" i="25"/>
  <c r="E907" i="25"/>
  <c r="E908" i="25"/>
  <c r="E909" i="25"/>
  <c r="E910" i="25"/>
  <c r="E911" i="25"/>
  <c r="E912" i="25"/>
  <c r="E913" i="25"/>
  <c r="E914" i="25"/>
  <c r="E915" i="25"/>
  <c r="E916" i="25"/>
  <c r="E917" i="25"/>
  <c r="E918" i="25"/>
  <c r="E919" i="25"/>
  <c r="E920" i="25"/>
  <c r="E921" i="25"/>
  <c r="E922" i="25"/>
  <c r="E923" i="25"/>
  <c r="E924" i="25"/>
  <c r="E925" i="25"/>
  <c r="E926" i="25"/>
  <c r="E927" i="25"/>
  <c r="E928" i="25"/>
  <c r="E929" i="25"/>
  <c r="E930" i="25"/>
  <c r="E931" i="25"/>
  <c r="E932" i="25"/>
  <c r="E933" i="25"/>
  <c r="E934" i="25"/>
  <c r="E935" i="25"/>
  <c r="E936" i="25"/>
  <c r="E937" i="25"/>
  <c r="E938" i="25"/>
  <c r="E939" i="25"/>
  <c r="E940" i="25"/>
  <c r="E941" i="25"/>
  <c r="E942" i="25"/>
  <c r="E943" i="25"/>
  <c r="E944" i="25"/>
  <c r="E945" i="25"/>
  <c r="E946" i="25"/>
  <c r="E947" i="25"/>
  <c r="E948" i="25"/>
  <c r="E949" i="25"/>
  <c r="E950" i="25"/>
  <c r="E951" i="25"/>
  <c r="E952" i="25"/>
  <c r="E953" i="25"/>
  <c r="E954" i="25"/>
  <c r="E955" i="25"/>
  <c r="E956" i="25"/>
  <c r="E957" i="25"/>
  <c r="E958" i="25"/>
  <c r="E959" i="25"/>
  <c r="E960" i="25"/>
  <c r="E961" i="25"/>
  <c r="E962" i="25"/>
  <c r="E963" i="25"/>
  <c r="E964" i="25"/>
  <c r="E965" i="25"/>
  <c r="E966" i="25"/>
  <c r="E967" i="25"/>
  <c r="E968" i="25"/>
  <c r="E969" i="25"/>
  <c r="E970" i="25"/>
  <c r="E971" i="25"/>
  <c r="E972" i="25"/>
  <c r="E973" i="25"/>
  <c r="E974" i="25"/>
  <c r="E975" i="25"/>
  <c r="E976" i="25"/>
  <c r="E977" i="25"/>
  <c r="E978" i="25"/>
  <c r="E979" i="25"/>
  <c r="E980" i="25"/>
  <c r="E981" i="25"/>
  <c r="E982" i="25"/>
  <c r="E983" i="25"/>
  <c r="E984" i="25"/>
  <c r="E985" i="25"/>
  <c r="E986" i="25"/>
  <c r="E987" i="25"/>
  <c r="E988" i="25"/>
  <c r="E989" i="25"/>
  <c r="E990" i="25"/>
  <c r="E991" i="25"/>
  <c r="E992" i="25"/>
  <c r="E993" i="25"/>
  <c r="E994" i="25"/>
  <c r="E995" i="25"/>
  <c r="E996" i="25"/>
  <c r="E997" i="25"/>
  <c r="E998" i="25"/>
  <c r="E999" i="25"/>
  <c r="E1000" i="25"/>
  <c r="E1001" i="25"/>
  <c r="E1002" i="25"/>
  <c r="E1003" i="25"/>
  <c r="E1004" i="25"/>
  <c r="E1005" i="25"/>
  <c r="E1006" i="25"/>
  <c r="E1007" i="25"/>
  <c r="E1008" i="25"/>
  <c r="E1009" i="25"/>
  <c r="E1010" i="25"/>
  <c r="E1011" i="25"/>
  <c r="E1012" i="25"/>
  <c r="E1013" i="25"/>
  <c r="E1014" i="25"/>
  <c r="E1015" i="25"/>
  <c r="E1016" i="25"/>
  <c r="E1017" i="25"/>
  <c r="E1018" i="25"/>
  <c r="E1019" i="25"/>
  <c r="E1020" i="25"/>
  <c r="E1021" i="25"/>
  <c r="E1022" i="25"/>
  <c r="E1023" i="25"/>
  <c r="E1024" i="25"/>
  <c r="E1025" i="25"/>
  <c r="E1026" i="25"/>
  <c r="E1027" i="25"/>
  <c r="E1028" i="25"/>
  <c r="E1029" i="25"/>
  <c r="E1030" i="25"/>
  <c r="E1031" i="25"/>
  <c r="E1032" i="25"/>
  <c r="E1033" i="25"/>
  <c r="E1034" i="25"/>
  <c r="E1035" i="25"/>
  <c r="E1036" i="25"/>
  <c r="E1037" i="25"/>
  <c r="E1038" i="25"/>
  <c r="E1039" i="25"/>
  <c r="E1040" i="25"/>
  <c r="E1041" i="25"/>
  <c r="E1042" i="25"/>
  <c r="E1043" i="25"/>
  <c r="E1044" i="25"/>
  <c r="E1045" i="25"/>
  <c r="E1046" i="25"/>
  <c r="E1047" i="25"/>
  <c r="E1048" i="25"/>
  <c r="E1049" i="25"/>
  <c r="E1050" i="25"/>
  <c r="E1051" i="25"/>
  <c r="E1052" i="25"/>
  <c r="E1053" i="25"/>
  <c r="E1054" i="25"/>
  <c r="E1055" i="25"/>
  <c r="E1056" i="25"/>
  <c r="E1057" i="25"/>
  <c r="E1058" i="25"/>
  <c r="E1059" i="25"/>
  <c r="E1060" i="25"/>
  <c r="E1061" i="25"/>
  <c r="E1062" i="25"/>
  <c r="E1063" i="25"/>
  <c r="E1064" i="25"/>
  <c r="E1065" i="25"/>
  <c r="E1066" i="25"/>
  <c r="E1067" i="25"/>
  <c r="E1068" i="25"/>
  <c r="E1069" i="25"/>
  <c r="E1070" i="25"/>
  <c r="E1071" i="25"/>
  <c r="E1072" i="25"/>
  <c r="E1073" i="25"/>
  <c r="E1074" i="25"/>
  <c r="E1075" i="25"/>
  <c r="E1076" i="25"/>
  <c r="E1077" i="25"/>
  <c r="E1078" i="25"/>
  <c r="E1079" i="25"/>
  <c r="E1080" i="25"/>
  <c r="E1081" i="25"/>
  <c r="E1082" i="25"/>
  <c r="E1083" i="25"/>
  <c r="E1084" i="25"/>
  <c r="E1085" i="25"/>
  <c r="E1086" i="25"/>
  <c r="E1087" i="25"/>
  <c r="E1088" i="25"/>
  <c r="E1089" i="25"/>
  <c r="E1090" i="25"/>
  <c r="E1091" i="25"/>
  <c r="E1092" i="25"/>
  <c r="E1093" i="25"/>
  <c r="E1094" i="25"/>
  <c r="E1095" i="25"/>
  <c r="E1096" i="25"/>
  <c r="E1097" i="25"/>
  <c r="E1098" i="25"/>
  <c r="E1099" i="25"/>
  <c r="E1100" i="25"/>
  <c r="E1101" i="25"/>
  <c r="E1102" i="25"/>
  <c r="E1103" i="25"/>
  <c r="E1104" i="25"/>
  <c r="E1105" i="25"/>
  <c r="E1106" i="25"/>
  <c r="E1107" i="25"/>
  <c r="E1108" i="25"/>
  <c r="E1109" i="25"/>
  <c r="E1110" i="25"/>
  <c r="E1111" i="25"/>
  <c r="E1112" i="25"/>
  <c r="E1113" i="25"/>
  <c r="E1114" i="25"/>
  <c r="E1115" i="25"/>
  <c r="E1116" i="25"/>
  <c r="E1117" i="25"/>
  <c r="E1118" i="25"/>
  <c r="E1119" i="25"/>
  <c r="E1120" i="25"/>
  <c r="E1121" i="25"/>
  <c r="E1122" i="25"/>
  <c r="E1123" i="25"/>
  <c r="E1124" i="25"/>
  <c r="E1125" i="25"/>
  <c r="E1126" i="25"/>
  <c r="E1127" i="25"/>
  <c r="E1128" i="25"/>
  <c r="E1129" i="25"/>
  <c r="E1130" i="25"/>
  <c r="E1131" i="25"/>
  <c r="E1132" i="25"/>
  <c r="E1133" i="25"/>
  <c r="E1134" i="25"/>
  <c r="E1135" i="25"/>
  <c r="E1136" i="25"/>
  <c r="E1137" i="25"/>
  <c r="E1138" i="25"/>
  <c r="E1139" i="25"/>
  <c r="E1140" i="25"/>
  <c r="E1141" i="25"/>
  <c r="E1142" i="25"/>
  <c r="E1143" i="25"/>
  <c r="E1144" i="25"/>
  <c r="E1145" i="25"/>
  <c r="E1146" i="25"/>
  <c r="E1147" i="25"/>
  <c r="E1148" i="25"/>
  <c r="E1149" i="25"/>
  <c r="E1150" i="25"/>
  <c r="E1151" i="25"/>
  <c r="E1152" i="25"/>
  <c r="E1153" i="25"/>
  <c r="E1154" i="25"/>
  <c r="E1155" i="25"/>
  <c r="E1156" i="25"/>
  <c r="E1157" i="25"/>
  <c r="E1158" i="25"/>
  <c r="E1159" i="25"/>
  <c r="E1160" i="25"/>
  <c r="E1161" i="25"/>
  <c r="E1162" i="25"/>
  <c r="E1163" i="25"/>
  <c r="E1164" i="25"/>
  <c r="E1165" i="25"/>
  <c r="E1166" i="25"/>
  <c r="E1167" i="25"/>
  <c r="E1168" i="25"/>
  <c r="E1169" i="25"/>
  <c r="E1170" i="25"/>
  <c r="E1171" i="25"/>
  <c r="E1172" i="25"/>
  <c r="E1173" i="25"/>
  <c r="E1174" i="25"/>
  <c r="E1175" i="25"/>
  <c r="E1176" i="25"/>
  <c r="E1177" i="25"/>
  <c r="E1178" i="25"/>
  <c r="E1179" i="25"/>
  <c r="E1180" i="25"/>
  <c r="E1181" i="25"/>
  <c r="E1182" i="25"/>
  <c r="E1183" i="25"/>
  <c r="E1184" i="25"/>
  <c r="E1185" i="25"/>
  <c r="E1186" i="25"/>
  <c r="E1187" i="25"/>
  <c r="E1188" i="25"/>
  <c r="E1189" i="25"/>
  <c r="E1190" i="25"/>
  <c r="E1191" i="25"/>
  <c r="E1192" i="25"/>
  <c r="E1193" i="25"/>
  <c r="E1194" i="25"/>
  <c r="E1195" i="25"/>
  <c r="E1196" i="25"/>
  <c r="E1197" i="25"/>
  <c r="E1198" i="25"/>
  <c r="E1199" i="25"/>
  <c r="E1200" i="25"/>
  <c r="E1201" i="25"/>
  <c r="E1202" i="25"/>
  <c r="E1203" i="25"/>
  <c r="E1204" i="25"/>
  <c r="E1205" i="25"/>
  <c r="E1206" i="25"/>
  <c r="E1207" i="25"/>
  <c r="E1208" i="25"/>
  <c r="E1209" i="25"/>
  <c r="E1210" i="25"/>
  <c r="E1211" i="25"/>
  <c r="E1212" i="25"/>
  <c r="E1213" i="25"/>
  <c r="E1214" i="25"/>
  <c r="E1215" i="25"/>
  <c r="E1216" i="25"/>
  <c r="E1217" i="25"/>
  <c r="E1218" i="25"/>
  <c r="E1219" i="25"/>
  <c r="E1220" i="25"/>
  <c r="E1221" i="25"/>
  <c r="E1222" i="25"/>
  <c r="E1223" i="25"/>
  <c r="E1224" i="25"/>
  <c r="E1225" i="25"/>
  <c r="E1226" i="25"/>
  <c r="E1227" i="25"/>
  <c r="E1228" i="25"/>
  <c r="E1229" i="25"/>
  <c r="E1230" i="25"/>
  <c r="E1231" i="25"/>
  <c r="E1232" i="25"/>
  <c r="E1233" i="25"/>
  <c r="E1234" i="25"/>
  <c r="E1235" i="25"/>
  <c r="E1236" i="25"/>
  <c r="E1237" i="25"/>
  <c r="E1238" i="25"/>
  <c r="E1239" i="25"/>
  <c r="E1240" i="25"/>
  <c r="E1241" i="25"/>
  <c r="E1242" i="25"/>
  <c r="E1243" i="25"/>
  <c r="E1244" i="25"/>
  <c r="E1245" i="25"/>
  <c r="E1246" i="25"/>
  <c r="E1247" i="25"/>
  <c r="E1248" i="25"/>
  <c r="E1249" i="25"/>
  <c r="E1250" i="25"/>
  <c r="E1251" i="25"/>
  <c r="E1252" i="25"/>
  <c r="E1253" i="25"/>
  <c r="E1254" i="25"/>
  <c r="E1255" i="25"/>
  <c r="E1256" i="25"/>
  <c r="E1257" i="25"/>
  <c r="E1258" i="25"/>
  <c r="E1259" i="25"/>
  <c r="E1260" i="25"/>
  <c r="E1261" i="25"/>
  <c r="E1262" i="25"/>
  <c r="E1263" i="25"/>
  <c r="E1264" i="25"/>
  <c r="E1265" i="25"/>
  <c r="E1266" i="25"/>
  <c r="E1267" i="25"/>
  <c r="E1268" i="25"/>
  <c r="E1269" i="25"/>
  <c r="E1270" i="25"/>
  <c r="E1271" i="25"/>
  <c r="E1272" i="25"/>
  <c r="E1273" i="25"/>
  <c r="E1274" i="25"/>
  <c r="E1275" i="25"/>
  <c r="E1276" i="25"/>
  <c r="E1277" i="25"/>
  <c r="E1278" i="25"/>
  <c r="E1279" i="25"/>
  <c r="E1280" i="25"/>
  <c r="E1281" i="25"/>
  <c r="E1282" i="25"/>
  <c r="E1283" i="25"/>
  <c r="E1284" i="25"/>
  <c r="E1285" i="25"/>
  <c r="E1286" i="25"/>
  <c r="E1287" i="25"/>
  <c r="E1288" i="25"/>
  <c r="E1289" i="25"/>
  <c r="E1290" i="25"/>
  <c r="E1291" i="25"/>
  <c r="E1292" i="25"/>
  <c r="E1293" i="25"/>
  <c r="E1294" i="25"/>
  <c r="E1295" i="25"/>
  <c r="E1296" i="25"/>
  <c r="E1297" i="25"/>
  <c r="E1298" i="25"/>
  <c r="E1299" i="25"/>
  <c r="E1300" i="25"/>
  <c r="E1301" i="25"/>
  <c r="E1302" i="25"/>
  <c r="E1303" i="25"/>
  <c r="E1304" i="25"/>
  <c r="E1305" i="25"/>
  <c r="E1306" i="25"/>
  <c r="E1307" i="25"/>
  <c r="E1308" i="25"/>
  <c r="E1309" i="25"/>
  <c r="E1310" i="25"/>
  <c r="E1311" i="25"/>
  <c r="E1312" i="25"/>
  <c r="E1313" i="25"/>
  <c r="E1314" i="25"/>
  <c r="E1315" i="25"/>
  <c r="E1316" i="25"/>
  <c r="E1317" i="25"/>
  <c r="E1318" i="25"/>
  <c r="E1319" i="25"/>
  <c r="E1320" i="25"/>
  <c r="E1321" i="25"/>
  <c r="E1322" i="25"/>
  <c r="E1323" i="25"/>
  <c r="E1324" i="25"/>
  <c r="E1325" i="25"/>
  <c r="E1326" i="25"/>
  <c r="E1327" i="25"/>
  <c r="E1328" i="25"/>
  <c r="E1329" i="25"/>
  <c r="E1330" i="25"/>
  <c r="E1331" i="25"/>
  <c r="E1332" i="25"/>
  <c r="E1333" i="25"/>
  <c r="E1334" i="25"/>
  <c r="E1335" i="25"/>
  <c r="E1336" i="25"/>
  <c r="E1337" i="25"/>
  <c r="E1338" i="25"/>
  <c r="E1339" i="25"/>
  <c r="E1340" i="25"/>
  <c r="E1341" i="25"/>
  <c r="E1342" i="25"/>
  <c r="E1343" i="25"/>
  <c r="E1344" i="25"/>
  <c r="E1345" i="25"/>
  <c r="E1346" i="25"/>
  <c r="E1347" i="25"/>
  <c r="E1348" i="25"/>
  <c r="E1349" i="25"/>
  <c r="E1350" i="25"/>
  <c r="E1351" i="25"/>
  <c r="E1352" i="25"/>
  <c r="E1353" i="25"/>
  <c r="E1354" i="25"/>
  <c r="E1355" i="25"/>
  <c r="E1356" i="25"/>
  <c r="E1357" i="25"/>
  <c r="E1358" i="25"/>
  <c r="E1359" i="25"/>
  <c r="E1360" i="25"/>
  <c r="E1361" i="25"/>
  <c r="E1362" i="25"/>
  <c r="E1363" i="25"/>
  <c r="E1364" i="25"/>
  <c r="E1365" i="25"/>
  <c r="E1366" i="25"/>
  <c r="E1367" i="25"/>
  <c r="E1368" i="25"/>
  <c r="E1369" i="25"/>
  <c r="E1370" i="25"/>
  <c r="E1371" i="25"/>
  <c r="E1372" i="25"/>
  <c r="E1373" i="25"/>
  <c r="E1374" i="25"/>
  <c r="E1375" i="25"/>
  <c r="E1376" i="25"/>
  <c r="E1377" i="25"/>
  <c r="E1378" i="25"/>
  <c r="E1379" i="25"/>
  <c r="E1380" i="25"/>
  <c r="E1381" i="25"/>
  <c r="E1382" i="25"/>
  <c r="E1383" i="25"/>
  <c r="E1384" i="25"/>
  <c r="E1385" i="25"/>
  <c r="E1386" i="25"/>
  <c r="E1387" i="25"/>
  <c r="E1388" i="25"/>
  <c r="E1389" i="25"/>
  <c r="E1390" i="25"/>
  <c r="E1391" i="25"/>
  <c r="E1392" i="25"/>
  <c r="E1393" i="25"/>
  <c r="E1394" i="25"/>
  <c r="E1395" i="25"/>
  <c r="E1396" i="25"/>
  <c r="E1397" i="25"/>
  <c r="E1398" i="25"/>
  <c r="E1399" i="25"/>
  <c r="E1400" i="25"/>
  <c r="E1401" i="25"/>
  <c r="E1402" i="25"/>
  <c r="E1403" i="25"/>
  <c r="E1404" i="25"/>
  <c r="E1405" i="25"/>
  <c r="E1406" i="25"/>
  <c r="E1407" i="25"/>
  <c r="E1408" i="25"/>
  <c r="E1409" i="25"/>
  <c r="E1410" i="25"/>
  <c r="E1411" i="25"/>
  <c r="E1412" i="25"/>
  <c r="E1413" i="25"/>
  <c r="E1414" i="25"/>
  <c r="E1415" i="25"/>
  <c r="E1416" i="25"/>
  <c r="E1417" i="25"/>
  <c r="E1418" i="25"/>
  <c r="E1419" i="25"/>
  <c r="E1420" i="25"/>
  <c r="E1421" i="25"/>
  <c r="E1422" i="25"/>
  <c r="E1423" i="25"/>
  <c r="E1424" i="25"/>
  <c r="E1425" i="25"/>
  <c r="E1426" i="25"/>
  <c r="E1427" i="25"/>
  <c r="E1428" i="25"/>
  <c r="E1429" i="25"/>
  <c r="E1430" i="25"/>
  <c r="E1431" i="25"/>
  <c r="E1432" i="25"/>
  <c r="E1433" i="25"/>
  <c r="E1434" i="25"/>
  <c r="E1435" i="25"/>
  <c r="E1436" i="25"/>
  <c r="E1437" i="25"/>
  <c r="E1438" i="25"/>
  <c r="E1439" i="25"/>
  <c r="E1440" i="25"/>
  <c r="E1441" i="25"/>
  <c r="E1442" i="25"/>
  <c r="E1443" i="25"/>
  <c r="E1444" i="25"/>
  <c r="E1445" i="25"/>
  <c r="E1446" i="25"/>
  <c r="E1447" i="25"/>
  <c r="E1448" i="25"/>
  <c r="E1449" i="25"/>
  <c r="E1450" i="25"/>
  <c r="E1451" i="25"/>
  <c r="E1452" i="25"/>
  <c r="E1453" i="25"/>
  <c r="E1454" i="25"/>
  <c r="E1455" i="25"/>
  <c r="E1456" i="25"/>
  <c r="E1457" i="25"/>
  <c r="E1458" i="25"/>
  <c r="E1459" i="25"/>
  <c r="E1460" i="25"/>
  <c r="E1461" i="25"/>
  <c r="E1462" i="25"/>
  <c r="E1463" i="25"/>
  <c r="E1464" i="25"/>
  <c r="E1465" i="25"/>
  <c r="E1466" i="25"/>
  <c r="E1467" i="25"/>
  <c r="E1468" i="25"/>
  <c r="E1469" i="25"/>
  <c r="E1470" i="25"/>
  <c r="E1471" i="25"/>
  <c r="E1472" i="25"/>
  <c r="E1473" i="25"/>
  <c r="E1474" i="25"/>
  <c r="E1475" i="25"/>
  <c r="E1476" i="25"/>
  <c r="E1477" i="25"/>
  <c r="E1478" i="25"/>
  <c r="E1479" i="25"/>
  <c r="E1480" i="25"/>
  <c r="E1481" i="25"/>
  <c r="E1482" i="25"/>
  <c r="E1483" i="25"/>
  <c r="E1484" i="25"/>
  <c r="E1485" i="25"/>
  <c r="E1486" i="25"/>
  <c r="E1487" i="25"/>
  <c r="E1488" i="25"/>
  <c r="E1489" i="25"/>
  <c r="E1490" i="25"/>
  <c r="E1491" i="25"/>
  <c r="E1492" i="25"/>
  <c r="E1493" i="25"/>
  <c r="E1494" i="25"/>
  <c r="E1495" i="25"/>
  <c r="E1496" i="25"/>
  <c r="E1497" i="25"/>
  <c r="E1498" i="25"/>
  <c r="E1499" i="25"/>
  <c r="E1500" i="25"/>
  <c r="E1501" i="25"/>
  <c r="E1502" i="25"/>
  <c r="E1503" i="25"/>
  <c r="E1504" i="25"/>
  <c r="E1505" i="25"/>
  <c r="E1506" i="25"/>
  <c r="E1507" i="25"/>
  <c r="E1508" i="25"/>
  <c r="E1509" i="25"/>
  <c r="E1510" i="25"/>
  <c r="E1511" i="25"/>
  <c r="E1512" i="25"/>
  <c r="E1513" i="25"/>
  <c r="E1514" i="25"/>
  <c r="E1515" i="25"/>
  <c r="E1516" i="25"/>
  <c r="E1517" i="25"/>
  <c r="E1518" i="25"/>
  <c r="E1519" i="25"/>
  <c r="E1520" i="25"/>
  <c r="E1521" i="25"/>
  <c r="E1522" i="25"/>
  <c r="E1523" i="25"/>
  <c r="E1524" i="25"/>
  <c r="E1525" i="25"/>
  <c r="E1526" i="25"/>
  <c r="E1527" i="25"/>
  <c r="E1528" i="25"/>
  <c r="E1529" i="25"/>
  <c r="E1530" i="25"/>
  <c r="E1531" i="25"/>
  <c r="E1532" i="25"/>
  <c r="E1533" i="25"/>
  <c r="E1534" i="25"/>
  <c r="E1535" i="25"/>
  <c r="E1536" i="25"/>
  <c r="E1537" i="25"/>
  <c r="E1538" i="25"/>
  <c r="E1539" i="25"/>
  <c r="E1540" i="25"/>
  <c r="E1541" i="25"/>
  <c r="E1542" i="25"/>
  <c r="E1543" i="25"/>
  <c r="E1544" i="25"/>
  <c r="E1545" i="25"/>
  <c r="E1546" i="25"/>
  <c r="E1547" i="25"/>
  <c r="E1548" i="25"/>
  <c r="E1549" i="25"/>
  <c r="E1550" i="25"/>
  <c r="E1551" i="25"/>
  <c r="E1552" i="25"/>
  <c r="E1553" i="25"/>
  <c r="E1554" i="25"/>
  <c r="E1555" i="25"/>
  <c r="E1556" i="25"/>
  <c r="E1557" i="25"/>
  <c r="E2" i="25"/>
  <c r="C454" i="23"/>
  <c r="C483" i="23"/>
  <c r="C512" i="23"/>
  <c r="C541" i="23"/>
  <c r="C570" i="23"/>
  <c r="C484" i="23"/>
  <c r="C598" i="23"/>
  <c r="C599" i="23"/>
  <c r="C600" i="23"/>
  <c r="C601" i="23"/>
  <c r="C602" i="23"/>
  <c r="C603" i="23"/>
  <c r="C604" i="23"/>
  <c r="C605" i="23"/>
  <c r="C606" i="23"/>
  <c r="C607" i="23"/>
  <c r="C608" i="23"/>
  <c r="C609" i="23"/>
  <c r="C610" i="23"/>
  <c r="C611" i="23"/>
  <c r="C612" i="23"/>
  <c r="C613" i="23"/>
  <c r="C614" i="23"/>
  <c r="C615" i="23"/>
  <c r="C616" i="23"/>
  <c r="C617" i="23"/>
  <c r="C618" i="23"/>
  <c r="C619" i="23"/>
  <c r="C620" i="23"/>
  <c r="C621" i="23"/>
  <c r="C571" i="23"/>
  <c r="C572" i="23"/>
  <c r="C573" i="23"/>
  <c r="C574" i="23"/>
  <c r="C575" i="23"/>
  <c r="C576" i="23"/>
  <c r="C577" i="23"/>
  <c r="C578" i="23"/>
  <c r="C579" i="23"/>
  <c r="C580" i="23"/>
  <c r="C581" i="23"/>
  <c r="C582" i="23"/>
  <c r="C583" i="23"/>
  <c r="C584" i="23"/>
  <c r="C585" i="23"/>
  <c r="C586" i="23"/>
  <c r="C587" i="23"/>
  <c r="C588" i="23"/>
  <c r="C589" i="23"/>
  <c r="C590" i="23"/>
  <c r="C591" i="23"/>
  <c r="C592" i="23"/>
  <c r="C593" i="23"/>
  <c r="C594" i="23"/>
  <c r="C595" i="23"/>
  <c r="C596" i="23"/>
  <c r="C597" i="23"/>
  <c r="C569" i="23"/>
  <c r="C542" i="23"/>
  <c r="C543" i="23"/>
  <c r="C544" i="23"/>
  <c r="C545" i="23"/>
  <c r="C546" i="23"/>
  <c r="C547" i="23"/>
  <c r="C548" i="23"/>
  <c r="C549" i="23"/>
  <c r="C550" i="23"/>
  <c r="C551" i="23"/>
  <c r="C552" i="23"/>
  <c r="C553" i="23"/>
  <c r="C554" i="23"/>
  <c r="C555" i="23"/>
  <c r="C556" i="23"/>
  <c r="C557" i="23"/>
  <c r="C558" i="23"/>
  <c r="C559" i="23"/>
  <c r="C560" i="23"/>
  <c r="C561" i="23"/>
  <c r="C562" i="23"/>
  <c r="C563" i="23"/>
  <c r="C564" i="23"/>
  <c r="C565" i="23"/>
  <c r="C566" i="23"/>
  <c r="C567" i="23"/>
  <c r="C568" i="23"/>
  <c r="C540" i="23"/>
  <c r="C539" i="23"/>
  <c r="C511" i="23"/>
  <c r="C513" i="23"/>
  <c r="C514" i="23"/>
  <c r="C515" i="23"/>
  <c r="C516" i="23"/>
  <c r="C517" i="23"/>
  <c r="C518" i="23"/>
  <c r="C519" i="23"/>
  <c r="C520" i="23"/>
  <c r="C521" i="23"/>
  <c r="C522" i="23"/>
  <c r="C523" i="23"/>
  <c r="C524" i="23"/>
  <c r="C525" i="23"/>
  <c r="C526" i="23"/>
  <c r="C527" i="23"/>
  <c r="C528" i="23"/>
  <c r="C529" i="23"/>
  <c r="C530" i="23"/>
  <c r="C531" i="23"/>
  <c r="C532" i="23"/>
  <c r="C533" i="23"/>
  <c r="C534" i="23"/>
  <c r="C535" i="23"/>
  <c r="C536" i="23"/>
  <c r="C537" i="23"/>
  <c r="C538" i="23"/>
  <c r="C510" i="23"/>
  <c r="C508" i="23"/>
  <c r="C509" i="23"/>
  <c r="C485" i="23"/>
  <c r="C486" i="23"/>
  <c r="C487" i="23"/>
  <c r="C488" i="23"/>
  <c r="C489" i="23"/>
  <c r="C490" i="23"/>
  <c r="C491" i="23"/>
  <c r="C492" i="23"/>
  <c r="C493" i="23"/>
  <c r="C494" i="23"/>
  <c r="C495" i="23"/>
  <c r="C496" i="23"/>
  <c r="C497" i="23"/>
  <c r="C498" i="23"/>
  <c r="C499" i="23"/>
  <c r="C500" i="23"/>
  <c r="C501" i="23"/>
  <c r="C502" i="23"/>
  <c r="C503" i="23"/>
  <c r="C504" i="23"/>
  <c r="C505" i="23"/>
  <c r="C506" i="23"/>
  <c r="C507" i="23"/>
  <c r="C482"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53"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28"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03"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378"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53"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28"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03"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278"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53" i="23"/>
  <c r="C252"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28" i="23"/>
  <c r="C227"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197" i="23"/>
  <c r="C198" i="23"/>
  <c r="C199" i="23"/>
  <c r="C200" i="23"/>
  <c r="C201" i="23"/>
  <c r="C202" i="23"/>
  <c r="C179" i="23"/>
  <c r="C180" i="23"/>
  <c r="C181" i="23"/>
  <c r="C182" i="23"/>
  <c r="C183" i="23"/>
  <c r="C184" i="23"/>
  <c r="C185" i="23"/>
  <c r="C186" i="23"/>
  <c r="C187" i="23"/>
  <c r="C188" i="23"/>
  <c r="C189" i="23"/>
  <c r="C190" i="23"/>
  <c r="C191" i="23"/>
  <c r="C192" i="23"/>
  <c r="C193" i="23"/>
  <c r="C194" i="23"/>
  <c r="C195" i="23"/>
  <c r="C196" i="23"/>
  <c r="C178"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53"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28"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03" i="23"/>
  <c r="C79" i="23"/>
  <c r="C80" i="23"/>
  <c r="C81" i="23"/>
  <c r="C82" i="23"/>
  <c r="C83" i="23"/>
  <c r="C84" i="23"/>
  <c r="C85" i="23"/>
  <c r="C86" i="23"/>
  <c r="C87" i="23"/>
  <c r="C88" i="23"/>
  <c r="C89" i="23"/>
  <c r="C90" i="23"/>
  <c r="C91" i="23"/>
  <c r="C92" i="23"/>
  <c r="C93" i="23"/>
  <c r="C94" i="23"/>
  <c r="C95" i="23"/>
  <c r="C96" i="23"/>
  <c r="C97" i="23"/>
  <c r="C98" i="23"/>
  <c r="C99" i="23"/>
  <c r="C100" i="23"/>
  <c r="C101" i="23"/>
  <c r="C102" i="23"/>
  <c r="C78" i="23"/>
  <c r="C77" i="23"/>
  <c r="C54" i="23"/>
  <c r="C55" i="23"/>
  <c r="C56" i="23"/>
  <c r="C57" i="23"/>
  <c r="C58" i="23"/>
  <c r="C59" i="23"/>
  <c r="C60" i="23"/>
  <c r="C61" i="23"/>
  <c r="C62" i="23"/>
  <c r="C63" i="23"/>
  <c r="C64" i="23"/>
  <c r="C65" i="23"/>
  <c r="C66" i="23"/>
  <c r="C67" i="23"/>
  <c r="C68" i="23"/>
  <c r="C69" i="23"/>
  <c r="C70" i="23"/>
  <c r="C71" i="23"/>
  <c r="C72" i="23"/>
  <c r="C73" i="23"/>
  <c r="C74" i="23"/>
  <c r="C75" i="23"/>
  <c r="C76" i="23"/>
  <c r="C53" i="23"/>
  <c r="C52" i="23"/>
  <c r="C39" i="23"/>
  <c r="C40" i="23"/>
  <c r="C41" i="23"/>
  <c r="C42" i="23"/>
  <c r="C43" i="23"/>
  <c r="C44" i="23"/>
  <c r="C45" i="23"/>
  <c r="C46" i="23"/>
  <c r="C47" i="23"/>
  <c r="C48" i="23"/>
  <c r="C49" i="23"/>
  <c r="C50" i="23"/>
  <c r="C51" i="23"/>
  <c r="C29" i="23"/>
  <c r="C30" i="23"/>
  <c r="C31" i="23"/>
  <c r="C32" i="23"/>
  <c r="C33" i="23"/>
  <c r="C34" i="23"/>
  <c r="C35" i="23"/>
  <c r="C36" i="23"/>
  <c r="C37" i="23"/>
  <c r="C38" i="23"/>
  <c r="C28" i="23"/>
  <c r="C27" i="23"/>
  <c r="C5" i="23"/>
  <c r="C6" i="23"/>
  <c r="C7" i="23"/>
  <c r="C8" i="23"/>
  <c r="C9" i="23"/>
  <c r="C10" i="23"/>
  <c r="C11" i="23"/>
  <c r="C12" i="23"/>
  <c r="C13" i="23"/>
  <c r="C14" i="23"/>
  <c r="C15" i="23"/>
  <c r="C16" i="23"/>
  <c r="C17" i="23"/>
  <c r="C18" i="23"/>
  <c r="C19" i="23"/>
  <c r="C20" i="23"/>
  <c r="C21" i="23"/>
  <c r="C22" i="23"/>
  <c r="C23" i="23"/>
  <c r="C24" i="23"/>
  <c r="C25" i="23"/>
  <c r="C26" i="23"/>
  <c r="C4" i="23"/>
  <c r="A3"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A502" i="25"/>
  <c r="A503" i="25"/>
  <c r="A504" i="25"/>
  <c r="A505" i="25"/>
  <c r="A506" i="25"/>
  <c r="A507" i="25"/>
  <c r="A508" i="25"/>
  <c r="A509" i="25"/>
  <c r="A510" i="25"/>
  <c r="A511" i="25"/>
  <c r="A512" i="25"/>
  <c r="A513" i="25"/>
  <c r="A514" i="25"/>
  <c r="A515" i="25"/>
  <c r="A516" i="25"/>
  <c r="A517" i="25"/>
  <c r="A518" i="25"/>
  <c r="A519" i="25"/>
  <c r="A520" i="25"/>
  <c r="A521" i="25"/>
  <c r="A522" i="25"/>
  <c r="A523" i="25"/>
  <c r="A524" i="25"/>
  <c r="A525" i="25"/>
  <c r="A526" i="25"/>
  <c r="A527" i="25"/>
  <c r="A528" i="25"/>
  <c r="A529" i="25"/>
  <c r="A530" i="25"/>
  <c r="A531" i="25"/>
  <c r="A532" i="25"/>
  <c r="A533" i="25"/>
  <c r="A534" i="25"/>
  <c r="A535" i="25"/>
  <c r="A536" i="25"/>
  <c r="A537" i="25"/>
  <c r="A538" i="25"/>
  <c r="A539" i="25"/>
  <c r="A540" i="25"/>
  <c r="A541" i="25"/>
  <c r="A542" i="25"/>
  <c r="A543" i="25"/>
  <c r="A544" i="25"/>
  <c r="A545" i="25"/>
  <c r="A546" i="25"/>
  <c r="A547" i="25"/>
  <c r="A548" i="25"/>
  <c r="A549" i="25"/>
  <c r="A550" i="25"/>
  <c r="A551" i="25"/>
  <c r="A552" i="25"/>
  <c r="A553" i="25"/>
  <c r="A554" i="25"/>
  <c r="A555" i="25"/>
  <c r="A556" i="25"/>
  <c r="A557" i="25"/>
  <c r="A558" i="25"/>
  <c r="A559" i="25"/>
  <c r="A560" i="25"/>
  <c r="A561" i="25"/>
  <c r="A562" i="25"/>
  <c r="A563" i="25"/>
  <c r="A564" i="25"/>
  <c r="A565" i="25"/>
  <c r="A566" i="25"/>
  <c r="A567" i="25"/>
  <c r="A568" i="25"/>
  <c r="A569" i="25"/>
  <c r="A570" i="25"/>
  <c r="A571" i="25"/>
  <c r="A572" i="25"/>
  <c r="A573" i="25"/>
  <c r="A574" i="25"/>
  <c r="A575" i="25"/>
  <c r="A576" i="25"/>
  <c r="A577" i="25"/>
  <c r="A578" i="25"/>
  <c r="A579" i="25"/>
  <c r="A580" i="25"/>
  <c r="A581" i="25"/>
  <c r="A582" i="25"/>
  <c r="A583" i="25"/>
  <c r="A584" i="25"/>
  <c r="A585" i="25"/>
  <c r="A586" i="25"/>
  <c r="A587" i="25"/>
  <c r="A588" i="25"/>
  <c r="A589" i="25"/>
  <c r="A590" i="25"/>
  <c r="A591" i="25"/>
  <c r="A592" i="25"/>
  <c r="A593" i="25"/>
  <c r="A594" i="25"/>
  <c r="A595" i="25"/>
  <c r="A596" i="25"/>
  <c r="A597" i="25"/>
  <c r="A598" i="25"/>
  <c r="A599" i="25"/>
  <c r="A600" i="25"/>
  <c r="A601" i="25"/>
  <c r="A602" i="25"/>
  <c r="A603" i="25"/>
  <c r="A604" i="25"/>
  <c r="A605" i="25"/>
  <c r="A606" i="25"/>
  <c r="A607" i="25"/>
  <c r="A608" i="25"/>
  <c r="A609" i="25"/>
  <c r="A610" i="25"/>
  <c r="A611" i="25"/>
  <c r="A612" i="25"/>
  <c r="A613" i="25"/>
  <c r="A614" i="25"/>
  <c r="A615" i="25"/>
  <c r="A616" i="25"/>
  <c r="A617" i="25"/>
  <c r="A618" i="25"/>
  <c r="A619" i="25"/>
  <c r="A620" i="25"/>
  <c r="A621" i="25"/>
  <c r="A622" i="25"/>
  <c r="A623" i="25"/>
  <c r="A624" i="25"/>
  <c r="A625" i="25"/>
  <c r="A626" i="25"/>
  <c r="A627" i="25"/>
  <c r="A628" i="25"/>
  <c r="A629" i="25"/>
  <c r="A630" i="25"/>
  <c r="A631" i="25"/>
  <c r="A632" i="25"/>
  <c r="A633" i="25"/>
  <c r="A634" i="25"/>
  <c r="A635" i="25"/>
  <c r="A636" i="25"/>
  <c r="A637" i="25"/>
  <c r="A638" i="25"/>
  <c r="A639" i="25"/>
  <c r="A640" i="25"/>
  <c r="A641" i="25"/>
  <c r="A642" i="25"/>
  <c r="A643" i="25"/>
  <c r="A644" i="25"/>
  <c r="A645" i="25"/>
  <c r="A646" i="25"/>
  <c r="A647" i="25"/>
  <c r="A648" i="25"/>
  <c r="A649" i="25"/>
  <c r="A650" i="25"/>
  <c r="A651" i="25"/>
  <c r="A652" i="25"/>
  <c r="A653" i="25"/>
  <c r="A654" i="25"/>
  <c r="A655" i="25"/>
  <c r="A656" i="25"/>
  <c r="A657" i="25"/>
  <c r="A658" i="25"/>
  <c r="A659" i="25"/>
  <c r="A660" i="25"/>
  <c r="A661" i="25"/>
  <c r="A662" i="25"/>
  <c r="A663" i="25"/>
  <c r="A664" i="25"/>
  <c r="A665" i="25"/>
  <c r="A666" i="25"/>
  <c r="A667" i="25"/>
  <c r="A668" i="25"/>
  <c r="A669" i="25"/>
  <c r="A670" i="25"/>
  <c r="A671" i="25"/>
  <c r="A672" i="25"/>
  <c r="A673" i="25"/>
  <c r="A674" i="25"/>
  <c r="A675" i="25"/>
  <c r="A676" i="25"/>
  <c r="A677" i="25"/>
  <c r="A678" i="25"/>
  <c r="A679" i="25"/>
  <c r="A680" i="25"/>
  <c r="A681" i="25"/>
  <c r="A682" i="25"/>
  <c r="A683" i="25"/>
  <c r="A684" i="25"/>
  <c r="A685" i="25"/>
  <c r="A686" i="25"/>
  <c r="A687" i="25"/>
  <c r="A688" i="25"/>
  <c r="A689" i="25"/>
  <c r="A690" i="25"/>
  <c r="A691" i="25"/>
  <c r="A692" i="25"/>
  <c r="A693" i="25"/>
  <c r="A694" i="25"/>
  <c r="A695" i="25"/>
  <c r="A696" i="25"/>
  <c r="A697" i="25"/>
  <c r="A698" i="25"/>
  <c r="A699" i="25"/>
  <c r="A700" i="25"/>
  <c r="A701" i="25"/>
  <c r="A702" i="25"/>
  <c r="A703" i="25"/>
  <c r="A704" i="25"/>
  <c r="A705" i="25"/>
  <c r="A706" i="25"/>
  <c r="A707" i="25"/>
  <c r="A708" i="25"/>
  <c r="A709" i="25"/>
  <c r="A710" i="25"/>
  <c r="A711" i="25"/>
  <c r="A712" i="25"/>
  <c r="A713" i="25"/>
  <c r="A714" i="25"/>
  <c r="A715" i="25"/>
  <c r="A716" i="25"/>
  <c r="A717" i="25"/>
  <c r="A718" i="25"/>
  <c r="A719" i="25"/>
  <c r="A720" i="25"/>
  <c r="A721" i="25"/>
  <c r="A722" i="25"/>
  <c r="A723" i="25"/>
  <c r="A724" i="25"/>
  <c r="A725" i="25"/>
  <c r="A726" i="25"/>
  <c r="A727" i="25"/>
  <c r="A728" i="25"/>
  <c r="A729" i="25"/>
  <c r="A730" i="25"/>
  <c r="A731" i="25"/>
  <c r="A732" i="25"/>
  <c r="A733" i="25"/>
  <c r="A734" i="25"/>
  <c r="A735" i="25"/>
  <c r="A736" i="25"/>
  <c r="A737" i="25"/>
  <c r="A738" i="25"/>
  <c r="A739" i="25"/>
  <c r="A740" i="25"/>
  <c r="A741" i="25"/>
  <c r="A742" i="25"/>
  <c r="A743" i="25"/>
  <c r="A744" i="25"/>
  <c r="A745" i="25"/>
  <c r="A746" i="25"/>
  <c r="A747" i="25"/>
  <c r="A748" i="25"/>
  <c r="A749" i="25"/>
  <c r="A750" i="25"/>
  <c r="A751" i="25"/>
  <c r="A752" i="25"/>
  <c r="A753" i="25"/>
  <c r="A754" i="25"/>
  <c r="A755" i="25"/>
  <c r="A756" i="25"/>
  <c r="A757" i="25"/>
  <c r="A758" i="25"/>
  <c r="A759" i="25"/>
  <c r="A760" i="25"/>
  <c r="A761" i="25"/>
  <c r="A762" i="25"/>
  <c r="A763" i="25"/>
  <c r="A764" i="25"/>
  <c r="A765" i="25"/>
  <c r="A766" i="25"/>
  <c r="A767" i="25"/>
  <c r="A768" i="25"/>
  <c r="A769" i="25"/>
  <c r="A770" i="25"/>
  <c r="A771" i="25"/>
  <c r="A772" i="25"/>
  <c r="A773" i="25"/>
  <c r="A774" i="25"/>
  <c r="A775" i="25"/>
  <c r="A776" i="25"/>
  <c r="A777" i="25"/>
  <c r="A778" i="25"/>
  <c r="A779" i="25"/>
  <c r="A780" i="25"/>
  <c r="A781" i="25"/>
  <c r="A782" i="25"/>
  <c r="A783" i="25"/>
  <c r="A784" i="25"/>
  <c r="A785" i="25"/>
  <c r="A786" i="25"/>
  <c r="A787" i="25"/>
  <c r="A788" i="25"/>
  <c r="A789" i="25"/>
  <c r="A790" i="25"/>
  <c r="A791" i="25"/>
  <c r="A792" i="25"/>
  <c r="A793" i="25"/>
  <c r="A794" i="25"/>
  <c r="A795" i="25"/>
  <c r="A796" i="25"/>
  <c r="A797" i="25"/>
  <c r="A798" i="25"/>
  <c r="A799" i="25"/>
  <c r="A800" i="25"/>
  <c r="A801" i="25"/>
  <c r="A802" i="25"/>
  <c r="A803" i="25"/>
  <c r="A804" i="25"/>
  <c r="A805" i="25"/>
  <c r="A806" i="25"/>
  <c r="A807" i="25"/>
  <c r="A808" i="25"/>
  <c r="A809" i="25"/>
  <c r="A810" i="25"/>
  <c r="A811" i="25"/>
  <c r="A812" i="25"/>
  <c r="A813" i="25"/>
  <c r="A814" i="25"/>
  <c r="A815" i="25"/>
  <c r="A816" i="25"/>
  <c r="A817" i="25"/>
  <c r="A818" i="25"/>
  <c r="A819" i="25"/>
  <c r="A820" i="25"/>
  <c r="A821" i="25"/>
  <c r="A822" i="25"/>
  <c r="A823" i="25"/>
  <c r="A824" i="25"/>
  <c r="A825" i="25"/>
  <c r="A826" i="25"/>
  <c r="A827" i="25"/>
  <c r="A828" i="25"/>
  <c r="A829" i="25"/>
  <c r="A830" i="25"/>
  <c r="A831" i="25"/>
  <c r="A832" i="25"/>
  <c r="A833" i="25"/>
  <c r="A834" i="25"/>
  <c r="A835" i="25"/>
  <c r="A836" i="25"/>
  <c r="A837" i="25"/>
  <c r="A838" i="25"/>
  <c r="A839" i="25"/>
  <c r="A840" i="25"/>
  <c r="A841" i="25"/>
  <c r="A842" i="25"/>
  <c r="A843" i="25"/>
  <c r="A844" i="25"/>
  <c r="A845" i="25"/>
  <c r="A846" i="25"/>
  <c r="A847" i="25"/>
  <c r="A848" i="25"/>
  <c r="A849" i="25"/>
  <c r="A850" i="25"/>
  <c r="A851" i="25"/>
  <c r="A852" i="25"/>
  <c r="A853" i="25"/>
  <c r="A854" i="25"/>
  <c r="A855" i="25"/>
  <c r="A856" i="25"/>
  <c r="A857" i="25"/>
  <c r="A858" i="25"/>
  <c r="A859" i="25"/>
  <c r="A860" i="25"/>
  <c r="A861" i="25"/>
  <c r="A862" i="25"/>
  <c r="A863" i="25"/>
  <c r="A864" i="25"/>
  <c r="A865" i="25"/>
  <c r="A866" i="25"/>
  <c r="A867" i="25"/>
  <c r="A868" i="25"/>
  <c r="A869" i="25"/>
  <c r="A870" i="25"/>
  <c r="A871" i="25"/>
  <c r="A872" i="25"/>
  <c r="A873" i="25"/>
  <c r="A874" i="25"/>
  <c r="A875" i="25"/>
  <c r="A876" i="25"/>
  <c r="A877" i="25"/>
  <c r="A878" i="25"/>
  <c r="A879" i="25"/>
  <c r="A880" i="25"/>
  <c r="A881" i="25"/>
  <c r="A882" i="25"/>
  <c r="A883" i="25"/>
  <c r="A884" i="25"/>
  <c r="A885" i="25"/>
  <c r="A886" i="25"/>
  <c r="A887" i="25"/>
  <c r="A888" i="25"/>
  <c r="A889" i="25"/>
  <c r="A890" i="25"/>
  <c r="A891" i="25"/>
  <c r="A892" i="25"/>
  <c r="A893" i="25"/>
  <c r="A894" i="25"/>
  <c r="A895" i="25"/>
  <c r="A896" i="25"/>
  <c r="A897" i="25"/>
  <c r="A898" i="25"/>
  <c r="A899" i="25"/>
  <c r="A900" i="25"/>
  <c r="A901" i="25"/>
  <c r="A902" i="25"/>
  <c r="A903" i="25"/>
  <c r="A904" i="25"/>
  <c r="A905" i="25"/>
  <c r="A906" i="25"/>
  <c r="A907" i="25"/>
  <c r="A908" i="25"/>
  <c r="A909" i="25"/>
  <c r="A910" i="25"/>
  <c r="A911" i="25"/>
  <c r="A912" i="25"/>
  <c r="A913" i="25"/>
  <c r="A914" i="25"/>
  <c r="A915" i="25"/>
  <c r="A916" i="25"/>
  <c r="A917" i="25"/>
  <c r="A918" i="25"/>
  <c r="A919" i="25"/>
  <c r="A920" i="25"/>
  <c r="A921" i="25"/>
  <c r="A922" i="25"/>
  <c r="A923" i="25"/>
  <c r="A924" i="25"/>
  <c r="A925" i="25"/>
  <c r="A926" i="25"/>
  <c r="A927" i="25"/>
  <c r="A928" i="25"/>
  <c r="A929" i="25"/>
  <c r="A930" i="25"/>
  <c r="A931" i="25"/>
  <c r="A932" i="25"/>
  <c r="A933" i="25"/>
  <c r="A934" i="25"/>
  <c r="A935" i="25"/>
  <c r="A936" i="25"/>
  <c r="A937" i="25"/>
  <c r="A938" i="25"/>
  <c r="A939" i="25"/>
  <c r="A940" i="25"/>
  <c r="A941" i="25"/>
  <c r="A942" i="25"/>
  <c r="A943" i="25"/>
  <c r="A944" i="25"/>
  <c r="A945" i="25"/>
  <c r="A946" i="25"/>
  <c r="A947" i="25"/>
  <c r="A948" i="25"/>
  <c r="A949" i="25"/>
  <c r="A950" i="25"/>
  <c r="A951" i="25"/>
  <c r="A952" i="25"/>
  <c r="A953" i="25"/>
  <c r="A954" i="25"/>
  <c r="A955" i="25"/>
  <c r="A956" i="25"/>
  <c r="A957" i="25"/>
  <c r="A958" i="25"/>
  <c r="A959" i="25"/>
  <c r="A960" i="25"/>
  <c r="A961" i="25"/>
  <c r="A962" i="25"/>
  <c r="A963" i="25"/>
  <c r="A964" i="25"/>
  <c r="A965" i="25"/>
  <c r="A966" i="25"/>
  <c r="A967" i="25"/>
  <c r="A968" i="25"/>
  <c r="A969" i="25"/>
  <c r="A970" i="25"/>
  <c r="A971" i="25"/>
  <c r="A972" i="25"/>
  <c r="A973" i="25"/>
  <c r="A974" i="25"/>
  <c r="A975" i="25"/>
  <c r="A976" i="25"/>
  <c r="A977" i="25"/>
  <c r="A978" i="25"/>
  <c r="A979" i="25"/>
  <c r="A980" i="25"/>
  <c r="A981" i="25"/>
  <c r="A982" i="25"/>
  <c r="A983" i="25"/>
  <c r="A984" i="25"/>
  <c r="A985" i="25"/>
  <c r="A986" i="25"/>
  <c r="A987" i="25"/>
  <c r="A988" i="25"/>
  <c r="A989" i="25"/>
  <c r="A990" i="25"/>
  <c r="A991" i="25"/>
  <c r="A992" i="25"/>
  <c r="A993" i="25"/>
  <c r="A994" i="25"/>
  <c r="A995" i="25"/>
  <c r="A996" i="25"/>
  <c r="A997" i="25"/>
  <c r="A998" i="25"/>
  <c r="A999" i="25"/>
  <c r="A1000" i="25"/>
  <c r="A1001" i="25"/>
  <c r="A1002" i="25"/>
  <c r="A1003" i="25"/>
  <c r="A1004" i="25"/>
  <c r="A1005" i="25"/>
  <c r="A1006" i="25"/>
  <c r="A1007" i="25"/>
  <c r="A1008" i="25"/>
  <c r="A1009" i="25"/>
  <c r="A1010" i="25"/>
  <c r="A1011" i="25"/>
  <c r="A1012" i="25"/>
  <c r="A1013" i="25"/>
  <c r="A1014" i="25"/>
  <c r="A1015" i="25"/>
  <c r="A1016" i="25"/>
  <c r="A1017" i="25"/>
  <c r="A1018" i="25"/>
  <c r="A1019" i="25"/>
  <c r="A1020" i="25"/>
  <c r="A1021" i="25"/>
  <c r="A1022" i="25"/>
  <c r="A1023" i="25"/>
  <c r="A1024" i="25"/>
  <c r="A1025" i="25"/>
  <c r="A1026" i="25"/>
  <c r="A1027" i="25"/>
  <c r="A1028" i="25"/>
  <c r="A1029" i="25"/>
  <c r="A1030" i="25"/>
  <c r="A1031" i="25"/>
  <c r="A1032" i="25"/>
  <c r="A1033" i="25"/>
  <c r="A1034" i="25"/>
  <c r="A1035" i="25"/>
  <c r="A1036" i="25"/>
  <c r="A1037" i="25"/>
  <c r="A1038" i="25"/>
  <c r="A1039" i="25"/>
  <c r="A1040" i="25"/>
  <c r="A1041" i="25"/>
  <c r="A1042" i="25"/>
  <c r="A1043" i="25"/>
  <c r="A1044" i="25"/>
  <c r="A1045" i="25"/>
  <c r="A1046" i="25"/>
  <c r="A1047" i="25"/>
  <c r="A1048" i="25"/>
  <c r="A1049" i="25"/>
  <c r="A1050" i="25"/>
  <c r="A1051" i="25"/>
  <c r="A1052" i="25"/>
  <c r="A1053" i="25"/>
  <c r="A1054" i="25"/>
  <c r="A1055" i="25"/>
  <c r="A1056" i="25"/>
  <c r="A1057" i="25"/>
  <c r="A1058" i="25"/>
  <c r="A1059" i="25"/>
  <c r="A1060" i="25"/>
  <c r="A1061" i="25"/>
  <c r="A1062" i="25"/>
  <c r="A1063" i="25"/>
  <c r="A1064" i="25"/>
  <c r="A1065" i="25"/>
  <c r="A1066" i="25"/>
  <c r="A1067" i="25"/>
  <c r="A1068" i="25"/>
  <c r="A1069" i="25"/>
  <c r="A1070" i="25"/>
  <c r="A1071" i="25"/>
  <c r="A1072" i="25"/>
  <c r="A1073" i="25"/>
  <c r="A1074" i="25"/>
  <c r="A1075" i="25"/>
  <c r="A1076" i="25"/>
  <c r="A1077" i="25"/>
  <c r="A1078" i="25"/>
  <c r="A1079" i="25"/>
  <c r="A1080" i="25"/>
  <c r="A1081" i="25"/>
  <c r="A1082" i="25"/>
  <c r="A1083" i="25"/>
  <c r="A1084" i="25"/>
  <c r="A1085" i="25"/>
  <c r="A1086" i="25"/>
  <c r="A1087" i="25"/>
  <c r="A1088" i="25"/>
  <c r="A1089" i="25"/>
  <c r="A1090" i="25"/>
  <c r="A1091" i="25"/>
  <c r="A1092" i="25"/>
  <c r="A1093" i="25"/>
  <c r="A1094" i="25"/>
  <c r="A1095" i="25"/>
  <c r="A1096" i="25"/>
  <c r="A1097" i="25"/>
  <c r="A1098" i="25"/>
  <c r="A1099" i="25"/>
  <c r="A1100" i="25"/>
  <c r="A1101" i="25"/>
  <c r="A1102" i="25"/>
  <c r="A1103" i="25"/>
  <c r="A1104" i="25"/>
  <c r="A1105" i="25"/>
  <c r="A1106" i="25"/>
  <c r="A1107" i="25"/>
  <c r="A1108" i="25"/>
  <c r="A1109" i="25"/>
  <c r="A1110" i="25"/>
  <c r="A1111" i="25"/>
  <c r="A1112" i="25"/>
  <c r="A1113" i="25"/>
  <c r="A1114" i="25"/>
  <c r="A1115" i="25"/>
  <c r="A1116" i="25"/>
  <c r="A1117" i="25"/>
  <c r="A1118" i="25"/>
  <c r="A1119" i="25"/>
  <c r="A1120" i="25"/>
  <c r="A1121" i="25"/>
  <c r="A1122" i="25"/>
  <c r="A1123" i="25"/>
  <c r="A1124" i="25"/>
  <c r="A1125" i="25"/>
  <c r="A1126" i="25"/>
  <c r="A1127" i="25"/>
  <c r="A1128" i="25"/>
  <c r="A1129" i="25"/>
  <c r="A1130" i="25"/>
  <c r="A1131" i="25"/>
  <c r="A1132" i="25"/>
  <c r="A1133" i="25"/>
  <c r="A1134" i="25"/>
  <c r="A1135" i="25"/>
  <c r="A1136" i="25"/>
  <c r="A1137" i="25"/>
  <c r="A1138" i="25"/>
  <c r="A1139" i="25"/>
  <c r="A1140" i="25"/>
  <c r="A1141" i="25"/>
  <c r="A1142" i="25"/>
  <c r="A1143" i="25"/>
  <c r="A1144" i="25"/>
  <c r="A1145" i="25"/>
  <c r="A1146" i="25"/>
  <c r="A1147" i="25"/>
  <c r="A1148" i="25"/>
  <c r="A1149" i="25"/>
  <c r="A1150" i="25"/>
  <c r="A1151" i="25"/>
  <c r="A1152" i="25"/>
  <c r="A1153" i="25"/>
  <c r="A1154" i="25"/>
  <c r="A1155" i="25"/>
  <c r="A1156" i="25"/>
  <c r="A1157" i="25"/>
  <c r="A1158" i="25"/>
  <c r="A1159" i="25"/>
  <c r="A1160" i="25"/>
  <c r="A1161" i="25"/>
  <c r="A1162" i="25"/>
  <c r="A1163" i="25"/>
  <c r="A1164" i="25"/>
  <c r="A1165" i="25"/>
  <c r="A1166" i="25"/>
  <c r="A1167" i="25"/>
  <c r="A1168" i="25"/>
  <c r="A1169" i="25"/>
  <c r="A1170" i="25"/>
  <c r="A1171" i="25"/>
  <c r="A1172" i="25"/>
  <c r="A1173" i="25"/>
  <c r="A1174" i="25"/>
  <c r="A1175" i="25"/>
  <c r="A1176" i="25"/>
  <c r="A1177" i="25"/>
  <c r="A1178" i="25"/>
  <c r="A1179" i="25"/>
  <c r="A1180" i="25"/>
  <c r="A1181" i="25"/>
  <c r="A1182" i="25"/>
  <c r="A1183" i="25"/>
  <c r="A1184" i="25"/>
  <c r="A1185" i="25"/>
  <c r="A1186" i="25"/>
  <c r="A1187" i="25"/>
  <c r="A1188" i="25"/>
  <c r="A1189" i="25"/>
  <c r="A1190" i="25"/>
  <c r="A1191" i="25"/>
  <c r="A1192" i="25"/>
  <c r="A1193" i="25"/>
  <c r="A1194" i="25"/>
  <c r="A1195" i="25"/>
  <c r="A1196" i="25"/>
  <c r="A1197" i="25"/>
  <c r="A1198" i="25"/>
  <c r="A1199" i="25"/>
  <c r="A1200" i="25"/>
  <c r="A1201" i="25"/>
  <c r="A1202" i="25"/>
  <c r="A1203" i="25"/>
  <c r="A1204" i="25"/>
  <c r="A1205" i="25"/>
  <c r="A1206" i="25"/>
  <c r="A1207" i="25"/>
  <c r="A1208" i="25"/>
  <c r="A1209" i="25"/>
  <c r="A1210" i="25"/>
  <c r="A1211" i="25"/>
  <c r="A1212" i="25"/>
  <c r="A1213" i="25"/>
  <c r="A1214" i="25"/>
  <c r="A1215" i="25"/>
  <c r="A1216" i="25"/>
  <c r="A1217" i="25"/>
  <c r="A1218" i="25"/>
  <c r="A1219" i="25"/>
  <c r="A1220" i="25"/>
  <c r="A1221" i="25"/>
  <c r="A1222" i="25"/>
  <c r="A1223" i="25"/>
  <c r="A1224" i="25"/>
  <c r="A1225" i="25"/>
  <c r="A1226" i="25"/>
  <c r="A1227" i="25"/>
  <c r="A1228" i="25"/>
  <c r="A1229" i="25"/>
  <c r="A1230" i="25"/>
  <c r="A1231" i="25"/>
  <c r="A1232" i="25"/>
  <c r="A1233" i="25"/>
  <c r="A1234" i="25"/>
  <c r="A1235" i="25"/>
  <c r="A1236" i="25"/>
  <c r="A1237" i="25"/>
  <c r="A1238" i="25"/>
  <c r="A1239" i="25"/>
  <c r="A1240" i="25"/>
  <c r="A1241" i="25"/>
  <c r="A1242" i="25"/>
  <c r="A1243" i="25"/>
  <c r="A1244" i="25"/>
  <c r="A1245" i="25"/>
  <c r="A1246" i="25"/>
  <c r="A1247" i="25"/>
  <c r="A1248" i="25"/>
  <c r="A1249" i="25"/>
  <c r="A1250" i="25"/>
  <c r="A1251" i="25"/>
  <c r="A1252" i="25"/>
  <c r="A1253" i="25"/>
  <c r="A1254" i="25"/>
  <c r="A1255" i="25"/>
  <c r="A1256" i="25"/>
  <c r="A1257" i="25"/>
  <c r="A1258" i="25"/>
  <c r="A1259" i="25"/>
  <c r="A1260" i="25"/>
  <c r="A1261" i="25"/>
  <c r="A1262" i="25"/>
  <c r="A1263" i="25"/>
  <c r="A1264" i="25"/>
  <c r="A1265" i="25"/>
  <c r="A1266" i="25"/>
  <c r="A1267" i="25"/>
  <c r="A1268" i="25"/>
  <c r="A1269" i="25"/>
  <c r="A1270" i="25"/>
  <c r="A1271" i="25"/>
  <c r="A1272" i="25"/>
  <c r="A1273" i="25"/>
  <c r="A1274" i="25"/>
  <c r="A1275" i="25"/>
  <c r="A1276" i="25"/>
  <c r="A1277" i="25"/>
  <c r="A1278" i="25"/>
  <c r="A1279" i="25"/>
  <c r="A1280" i="25"/>
  <c r="A1281" i="25"/>
  <c r="A1282" i="25"/>
  <c r="A1283" i="25"/>
  <c r="A1284" i="25"/>
  <c r="A1285" i="25"/>
  <c r="A1286" i="25"/>
  <c r="A1287" i="25"/>
  <c r="A1288" i="25"/>
  <c r="A1289" i="25"/>
  <c r="A1290" i="25"/>
  <c r="A1291" i="25"/>
  <c r="A1292" i="25"/>
  <c r="A1293" i="25"/>
  <c r="A1294" i="25"/>
  <c r="A1295" i="25"/>
  <c r="A1296" i="25"/>
  <c r="A1297" i="25"/>
  <c r="A1298" i="25"/>
  <c r="A1299" i="25"/>
  <c r="A1300" i="25"/>
  <c r="A1301" i="25"/>
  <c r="A1302" i="25"/>
  <c r="A1303" i="25"/>
  <c r="A1304" i="25"/>
  <c r="A1305" i="25"/>
  <c r="A1306" i="25"/>
  <c r="A1307" i="25"/>
  <c r="A1308" i="25"/>
  <c r="A1309" i="25"/>
  <c r="A1310" i="25"/>
  <c r="A1311" i="25"/>
  <c r="A1312" i="25"/>
  <c r="A1313" i="25"/>
  <c r="A1314" i="25"/>
  <c r="A1315" i="25"/>
  <c r="A1316" i="25"/>
  <c r="A1317" i="25"/>
  <c r="A1318" i="25"/>
  <c r="A1319" i="25"/>
  <c r="A1320" i="25"/>
  <c r="A1321" i="25"/>
  <c r="A1322" i="25"/>
  <c r="A1323" i="25"/>
  <c r="A1324" i="25"/>
  <c r="A1325" i="25"/>
  <c r="A1326" i="25"/>
  <c r="A1327" i="25"/>
  <c r="A1328" i="25"/>
  <c r="A1329" i="25"/>
  <c r="A1330" i="25"/>
  <c r="A1331" i="25"/>
  <c r="A1332" i="25"/>
  <c r="A1333" i="25"/>
  <c r="A1334" i="25"/>
  <c r="A1335" i="25"/>
  <c r="A1336" i="25"/>
  <c r="A1337" i="25"/>
  <c r="A1338" i="25"/>
  <c r="A1339" i="25"/>
  <c r="A1340" i="25"/>
  <c r="A1341" i="25"/>
  <c r="A1342" i="25"/>
  <c r="A1343" i="25"/>
  <c r="A1344" i="25"/>
  <c r="A1345" i="25"/>
  <c r="A1346" i="25"/>
  <c r="A1347" i="25"/>
  <c r="A1348" i="25"/>
  <c r="A1349" i="25"/>
  <c r="A1350" i="25"/>
  <c r="A1351" i="25"/>
  <c r="A1352" i="25"/>
  <c r="A1353" i="25"/>
  <c r="A1354" i="25"/>
  <c r="A1355" i="25"/>
  <c r="A1356" i="25"/>
  <c r="A1357" i="25"/>
  <c r="A1358" i="25"/>
  <c r="A1359" i="25"/>
  <c r="A1360" i="25"/>
  <c r="A1361" i="25"/>
  <c r="A1362" i="25"/>
  <c r="A1363" i="25"/>
  <c r="A1364" i="25"/>
  <c r="A1365" i="25"/>
  <c r="A1366" i="25"/>
  <c r="A1367" i="25"/>
  <c r="A1368" i="25"/>
  <c r="A1369" i="25"/>
  <c r="A1370" i="25"/>
  <c r="A1371" i="25"/>
  <c r="A1372" i="25"/>
  <c r="A1373" i="25"/>
  <c r="A1374" i="25"/>
  <c r="A1375" i="25"/>
  <c r="A1376" i="25"/>
  <c r="A1377" i="25"/>
  <c r="A1378" i="25"/>
  <c r="A1379" i="25"/>
  <c r="A1380" i="25"/>
  <c r="A1381" i="25"/>
  <c r="A1382" i="25"/>
  <c r="A1383" i="25"/>
  <c r="A1384" i="25"/>
  <c r="A1385" i="25"/>
  <c r="A1386" i="25"/>
  <c r="A1387" i="25"/>
  <c r="A1388" i="25"/>
  <c r="A1389" i="25"/>
  <c r="A1390" i="25"/>
  <c r="A1391" i="25"/>
  <c r="A1392" i="25"/>
  <c r="A1393" i="25"/>
  <c r="A1394" i="25"/>
  <c r="A1395" i="25"/>
  <c r="A1396" i="25"/>
  <c r="A1397" i="25"/>
  <c r="A1398" i="25"/>
  <c r="A1399" i="25"/>
  <c r="A1400" i="25"/>
  <c r="A1401" i="25"/>
  <c r="A1402" i="25"/>
  <c r="A1403" i="25"/>
  <c r="A1404" i="25"/>
  <c r="A1405" i="25"/>
  <c r="A1406" i="25"/>
  <c r="A1407" i="25"/>
  <c r="A1408" i="25"/>
  <c r="A1409" i="25"/>
  <c r="A1410" i="25"/>
  <c r="A1411" i="25"/>
  <c r="A1412" i="25"/>
  <c r="A1413" i="25"/>
  <c r="A1414" i="25"/>
  <c r="A1415" i="25"/>
  <c r="A1416" i="25"/>
  <c r="A1417" i="25"/>
  <c r="A1418" i="25"/>
  <c r="A1419" i="25"/>
  <c r="A1420" i="25"/>
  <c r="A1421" i="25"/>
  <c r="A1422" i="25"/>
  <c r="A1423" i="25"/>
  <c r="A1424" i="25"/>
  <c r="A1425" i="25"/>
  <c r="A1426" i="25"/>
  <c r="A1427" i="25"/>
  <c r="A1428" i="25"/>
  <c r="A1429" i="25"/>
  <c r="A1430" i="25"/>
  <c r="A1431" i="25"/>
  <c r="A1432" i="25"/>
  <c r="A1433" i="25"/>
  <c r="A1434" i="25"/>
  <c r="A1435" i="25"/>
  <c r="A1436" i="25"/>
  <c r="A1437" i="25"/>
  <c r="A1438" i="25"/>
  <c r="A1439" i="25"/>
  <c r="A1440" i="25"/>
  <c r="A1441" i="25"/>
  <c r="A1442" i="25"/>
  <c r="A1443" i="25"/>
  <c r="A1444" i="25"/>
  <c r="A1445" i="25"/>
  <c r="A1446" i="25"/>
  <c r="A1447" i="25"/>
  <c r="A1448" i="25"/>
  <c r="A1449" i="25"/>
  <c r="A1450" i="25"/>
  <c r="A1451" i="25"/>
  <c r="A1452" i="25"/>
  <c r="A1453" i="25"/>
  <c r="A1454" i="25"/>
  <c r="A1455" i="25"/>
  <c r="A1456" i="25"/>
  <c r="A1457" i="25"/>
  <c r="A1458" i="25"/>
  <c r="A1459" i="25"/>
  <c r="A1460" i="25"/>
  <c r="A1461" i="25"/>
  <c r="A1462" i="25"/>
  <c r="A1463" i="25"/>
  <c r="A1464" i="25"/>
  <c r="A1465" i="25"/>
  <c r="A1466" i="25"/>
  <c r="A1467" i="25"/>
  <c r="A1468" i="25"/>
  <c r="A1469" i="25"/>
  <c r="A1470" i="25"/>
  <c r="A1471" i="25"/>
  <c r="A1472" i="25"/>
  <c r="A1473" i="25"/>
  <c r="A1474" i="25"/>
  <c r="A1475" i="25"/>
  <c r="A1476" i="25"/>
  <c r="A1477" i="25"/>
  <c r="A1478" i="25"/>
  <c r="A1479" i="25"/>
  <c r="A1480" i="25"/>
  <c r="A1481" i="25"/>
  <c r="A1482" i="25"/>
  <c r="A1483" i="25"/>
  <c r="A1484" i="25"/>
  <c r="A1485" i="25"/>
  <c r="A1486" i="25"/>
  <c r="A1487" i="25"/>
  <c r="A1488" i="25"/>
  <c r="A1489" i="25"/>
  <c r="A1490" i="25"/>
  <c r="A1491" i="25"/>
  <c r="A1492" i="25"/>
  <c r="A1493" i="25"/>
  <c r="A1494" i="25"/>
  <c r="A1495" i="25"/>
  <c r="A1496" i="25"/>
  <c r="A1497" i="25"/>
  <c r="A1498" i="25"/>
  <c r="A1499" i="25"/>
  <c r="A1500" i="25"/>
  <c r="A1501" i="25"/>
  <c r="A1502" i="25"/>
  <c r="A1503" i="25"/>
  <c r="A1504" i="25"/>
  <c r="A1505" i="25"/>
  <c r="A1506" i="25"/>
  <c r="A1507" i="25"/>
  <c r="A1508" i="25"/>
  <c r="A1509" i="25"/>
  <c r="A1510" i="25"/>
  <c r="A1511" i="25"/>
  <c r="A1512" i="25"/>
  <c r="A1513" i="25"/>
  <c r="A1514" i="25"/>
  <c r="A1515" i="25"/>
  <c r="A1516" i="25"/>
  <c r="A1517" i="25"/>
  <c r="A1518" i="25"/>
  <c r="A1519" i="25"/>
  <c r="A1520" i="25"/>
  <c r="A1521" i="25"/>
  <c r="A1522" i="25"/>
  <c r="A1523" i="25"/>
  <c r="A1524" i="25"/>
  <c r="A1525" i="25"/>
  <c r="A1526" i="25"/>
  <c r="A1527" i="25"/>
  <c r="A1528" i="25"/>
  <c r="A1529" i="25"/>
  <c r="A1530" i="25"/>
  <c r="A1531" i="25"/>
  <c r="A1532" i="25"/>
  <c r="A1533" i="25"/>
  <c r="A1534" i="25"/>
  <c r="A1535" i="25"/>
  <c r="A1536" i="25"/>
  <c r="A1537" i="25"/>
  <c r="A1538" i="25"/>
  <c r="A1539" i="25"/>
  <c r="A1540" i="25"/>
  <c r="A1541" i="25"/>
  <c r="A1542" i="25"/>
  <c r="A1543" i="25"/>
  <c r="A1544" i="25"/>
  <c r="A1545" i="25"/>
  <c r="A1546" i="25"/>
  <c r="A1547" i="25"/>
  <c r="A1548" i="25"/>
  <c r="A1549" i="25"/>
  <c r="A1550" i="25"/>
  <c r="A1551" i="25"/>
  <c r="A1552" i="25"/>
  <c r="A1553" i="25"/>
  <c r="A1554" i="25"/>
  <c r="A1555" i="25"/>
  <c r="A1556" i="25"/>
  <c r="A1557" i="25"/>
  <c r="A2" i="25"/>
  <c r="D597" i="22" l="1"/>
  <c r="H646" i="23"/>
  <c r="F597" i="22"/>
  <c r="F1611" i="25"/>
  <c r="F1564" i="25"/>
  <c r="G593" i="22"/>
  <c r="F1574" i="25"/>
  <c r="F1558" i="25"/>
  <c r="F1600" i="25"/>
  <c r="F1582" i="25"/>
  <c r="F1603" i="25"/>
  <c r="F1560" i="25"/>
  <c r="F1575" i="25"/>
  <c r="F1610" i="25"/>
  <c r="F1594" i="25"/>
  <c r="F1621" i="25"/>
  <c r="F1561" i="25"/>
  <c r="F1607" i="25"/>
  <c r="F1570" i="25"/>
  <c r="F1584" i="25"/>
  <c r="F1566" i="25"/>
  <c r="F1602" i="25"/>
  <c r="F1559" i="25"/>
  <c r="F1571" i="25"/>
  <c r="F1590" i="25"/>
  <c r="F1578" i="25"/>
  <c r="F1609" i="25"/>
  <c r="F1598" i="25"/>
  <c r="F1562" i="25"/>
  <c r="F1597" i="25"/>
  <c r="F1583" i="25"/>
  <c r="F1612" i="25"/>
  <c r="F1618" i="25"/>
  <c r="F1595" i="25"/>
  <c r="F1565" i="25"/>
  <c r="F1593" i="25"/>
  <c r="F1588" i="25"/>
  <c r="F1616" i="25"/>
  <c r="F1563" i="25"/>
  <c r="F1581" i="25"/>
  <c r="F1567" i="25"/>
  <c r="F1604" i="25"/>
  <c r="F1592" i="25"/>
  <c r="F1591" i="25"/>
  <c r="F1585" i="25"/>
  <c r="F1589" i="25"/>
  <c r="F1580" i="25"/>
  <c r="F1586" i="25"/>
  <c r="F1599" i="25"/>
  <c r="F1608" i="25"/>
  <c r="F1617" i="25"/>
  <c r="F1615" i="25"/>
  <c r="F1596" i="25"/>
  <c r="F1576" i="25"/>
  <c r="F1587" i="25"/>
  <c r="F1573" i="25"/>
  <c r="F1577" i="25"/>
  <c r="F1572" i="25"/>
  <c r="F1605" i="25"/>
  <c r="F1620" i="25"/>
  <c r="F1601" i="25"/>
  <c r="F1614" i="25"/>
  <c r="F1619" i="25"/>
  <c r="F1568" i="25"/>
  <c r="F1579" i="25"/>
  <c r="F1606" i="25"/>
  <c r="F1613" i="25"/>
  <c r="F1569" i="25"/>
  <c r="E597" i="22"/>
  <c r="G597" i="22" s="1"/>
  <c r="G584" i="22"/>
  <c r="F3" i="25"/>
  <c r="F1686" i="25"/>
  <c r="F4" i="25"/>
  <c r="F5" i="25"/>
  <c r="F6" i="25" l="1"/>
  <c r="F1755" i="25"/>
  <c r="F7" i="25" l="1"/>
  <c r="F1756" i="25"/>
  <c r="F1757" i="25" l="1"/>
  <c r="F1758" i="25" l="1"/>
  <c r="F10" i="25" l="1"/>
  <c r="F1759" i="25"/>
  <c r="F11" i="25" l="1"/>
  <c r="F1760" i="25"/>
  <c r="F1761" i="25"/>
  <c r="F12" i="25" l="1"/>
  <c r="F13" i="25" l="1"/>
  <c r="F14" i="25" l="1"/>
  <c r="F15" i="25" l="1"/>
  <c r="F16" i="25" l="1"/>
  <c r="F17" i="25" l="1"/>
  <c r="C44" i="22"/>
  <c r="C43" i="22"/>
  <c r="C42" i="22"/>
  <c r="C41" i="22"/>
  <c r="C40" i="22"/>
  <c r="C35" i="22"/>
  <c r="C34" i="22"/>
  <c r="C33" i="22"/>
  <c r="C32" i="22"/>
  <c r="C31" i="22"/>
  <c r="D30" i="22"/>
  <c r="A27" i="22"/>
  <c r="A1" i="23" s="1"/>
  <c r="A1" i="21"/>
  <c r="G32" i="21"/>
  <c r="G40" i="21"/>
  <c r="G46" i="21"/>
  <c r="B47" i="21"/>
  <c r="B48" i="21"/>
  <c r="B49" i="21"/>
  <c r="B50" i="21"/>
  <c r="B51" i="21"/>
  <c r="B52" i="21"/>
  <c r="D3" i="21"/>
  <c r="E3" i="21"/>
  <c r="F3" i="21"/>
  <c r="A3" i="20"/>
  <c r="A2" i="20"/>
  <c r="C47" i="22" l="1"/>
  <c r="F18" i="25"/>
  <c r="F19" i="25" l="1"/>
  <c r="D31" i="22"/>
  <c r="F20" i="25" l="1"/>
  <c r="D32" i="22"/>
  <c r="K219" i="23"/>
  <c r="K213" i="23"/>
  <c r="F21" i="25" l="1"/>
  <c r="D33" i="22"/>
  <c r="K227" i="23"/>
  <c r="F22" i="25" l="1"/>
  <c r="D34" i="22"/>
  <c r="F23" i="25" l="1"/>
  <c r="D35" i="22"/>
  <c r="D36" i="22" l="1"/>
  <c r="F24" i="25"/>
  <c r="D38" i="22"/>
  <c r="F25" i="25" l="1"/>
  <c r="D39" i="22"/>
  <c r="F26" i="25" l="1"/>
  <c r="D40" i="22"/>
  <c r="F27" i="25" l="1"/>
  <c r="D41" i="22"/>
  <c r="F28" i="25" l="1"/>
  <c r="D42" i="22"/>
  <c r="F29" i="25" l="1"/>
  <c r="D43" i="22"/>
  <c r="F30" i="25" l="1"/>
  <c r="D44" i="22"/>
  <c r="D45" i="22" l="1"/>
  <c r="F31" i="25"/>
  <c r="F32" i="25" l="1"/>
  <c r="D52" i="21"/>
  <c r="F33" i="25" l="1"/>
  <c r="D47" i="22" l="1"/>
  <c r="F34" i="25"/>
  <c r="E30" i="22"/>
  <c r="F35" i="25" l="1"/>
  <c r="E31" i="22"/>
  <c r="D49" i="22"/>
  <c r="F36" i="25" l="1"/>
  <c r="E32" i="22"/>
  <c r="F37" i="25" l="1"/>
  <c r="E33" i="22"/>
  <c r="F38" i="25" l="1"/>
  <c r="E34" i="22"/>
  <c r="F39" i="25" l="1"/>
  <c r="E35" i="22"/>
  <c r="F40" i="25" l="1"/>
  <c r="E38" i="22"/>
  <c r="E36" i="22"/>
  <c r="F41" i="25" l="1"/>
  <c r="E39" i="22"/>
  <c r="F42" i="25" l="1"/>
  <c r="E40" i="22"/>
  <c r="F43" i="25" l="1"/>
  <c r="E41" i="22"/>
  <c r="F44" i="25" l="1"/>
  <c r="E42" i="22"/>
  <c r="F45" i="25" l="1"/>
  <c r="E43" i="22"/>
  <c r="F46" i="25" l="1"/>
  <c r="E44" i="22"/>
  <c r="F47" i="25" l="1"/>
  <c r="E45" i="22"/>
  <c r="E52" i="21" l="1"/>
  <c r="F48" i="25"/>
  <c r="F49" i="25" l="1"/>
  <c r="E47" i="22" l="1"/>
  <c r="F50" i="25"/>
  <c r="F30" i="22"/>
  <c r="F51" i="25" l="1"/>
  <c r="F31" i="22"/>
  <c r="E49" i="22"/>
  <c r="G31" i="22" l="1"/>
  <c r="F52" i="25"/>
  <c r="F32" i="22"/>
  <c r="G32" i="22" l="1"/>
  <c r="F53" i="25"/>
  <c r="F33" i="22"/>
  <c r="G33" i="22" l="1"/>
  <c r="F54" i="25"/>
  <c r="F34" i="22"/>
  <c r="G34" i="22" l="1"/>
  <c r="F55" i="25"/>
  <c r="F35" i="22"/>
  <c r="G35" i="22" l="1"/>
  <c r="F36" i="22"/>
  <c r="F56" i="25"/>
  <c r="F38" i="22"/>
  <c r="F57" i="25" l="1"/>
  <c r="F39" i="22"/>
  <c r="F58" i="25" l="1"/>
  <c r="F40" i="22"/>
  <c r="G40" i="22" l="1"/>
  <c r="F59" i="25"/>
  <c r="F41" i="22"/>
  <c r="G41" i="22" l="1"/>
  <c r="F60" i="25"/>
  <c r="F42" i="22"/>
  <c r="G42" i="22" l="1"/>
  <c r="F61" i="25"/>
  <c r="F43" i="22"/>
  <c r="G43" i="22" l="1"/>
  <c r="F62" i="25"/>
  <c r="F44" i="22"/>
  <c r="G44" i="22" l="1"/>
  <c r="F45" i="22"/>
  <c r="F63" i="25"/>
  <c r="F64" i="25" l="1"/>
  <c r="F52" i="21"/>
  <c r="F65" i="25" l="1"/>
  <c r="F47" i="22" l="1"/>
  <c r="H24" i="23"/>
  <c r="C53" i="22" l="1"/>
  <c r="F67" i="25"/>
  <c r="G47" i="22"/>
  <c r="F49" i="22"/>
  <c r="G49" i="22" s="1"/>
  <c r="F68" i="25" l="1"/>
  <c r="C54" i="22"/>
  <c r="C55" i="22" l="1"/>
  <c r="F69" i="25"/>
  <c r="C56" i="22" l="1"/>
  <c r="F70" i="25"/>
  <c r="C57" i="22" l="1"/>
  <c r="F71" i="25"/>
  <c r="F74" i="25" l="1"/>
  <c r="C62" i="22"/>
  <c r="C63" i="22" l="1"/>
  <c r="F75" i="25"/>
  <c r="C64" i="22" l="1"/>
  <c r="F76" i="25"/>
  <c r="F77" i="25" l="1"/>
  <c r="C65" i="22"/>
  <c r="F78" i="25" l="1"/>
  <c r="C66" i="22"/>
  <c r="F79" i="25" l="1"/>
  <c r="F80" i="25" l="1"/>
  <c r="F81" i="25" l="1"/>
  <c r="C69" i="22" l="1"/>
  <c r="D52" i="22"/>
  <c r="F82" i="25"/>
  <c r="F83" i="25" l="1"/>
  <c r="D53" i="22"/>
  <c r="D54" i="22" l="1"/>
  <c r="F84" i="25"/>
  <c r="D55" i="22" l="1"/>
  <c r="F85" i="25"/>
  <c r="F86" i="25" l="1"/>
  <c r="D56" i="22"/>
  <c r="F87" i="25" l="1"/>
  <c r="D57" i="22"/>
  <c r="D58" i="22" l="1"/>
  <c r="F88" i="25"/>
  <c r="D60" i="22"/>
  <c r="F89" i="25" l="1"/>
  <c r="D61" i="22"/>
  <c r="F90" i="25" l="1"/>
  <c r="D62" i="22"/>
  <c r="F91" i="25" l="1"/>
  <c r="D63" i="22"/>
  <c r="F92" i="25" l="1"/>
  <c r="D64" i="22"/>
  <c r="F93" i="25" l="1"/>
  <c r="D65" i="22"/>
  <c r="F94" i="25" l="1"/>
  <c r="D66" i="22"/>
  <c r="D67" i="22" l="1"/>
  <c r="F95" i="25"/>
  <c r="F96" i="25" l="1"/>
  <c r="D51" i="21"/>
  <c r="F97" i="25" l="1"/>
  <c r="D69" i="22" l="1"/>
  <c r="F98" i="25"/>
  <c r="E52" i="22"/>
  <c r="D71" i="22" l="1"/>
  <c r="F99" i="25"/>
  <c r="E53" i="22"/>
  <c r="F100" i="25" l="1"/>
  <c r="E54" i="22"/>
  <c r="F101" i="25" l="1"/>
  <c r="E55" i="22"/>
  <c r="F102" i="25" l="1"/>
  <c r="E56" i="22"/>
  <c r="F103" i="25" l="1"/>
  <c r="E57" i="22"/>
  <c r="E58" i="22" l="1"/>
  <c r="F104" i="25"/>
  <c r="E60" i="22"/>
  <c r="F105" i="25" l="1"/>
  <c r="E61" i="22"/>
  <c r="F106" i="25" l="1"/>
  <c r="E62" i="22"/>
  <c r="F107" i="25" l="1"/>
  <c r="E63" i="22"/>
  <c r="F108" i="25" l="1"/>
  <c r="E64" i="22"/>
  <c r="F109" i="25" l="1"/>
  <c r="E65" i="22"/>
  <c r="F110" i="25" l="1"/>
  <c r="E66" i="22"/>
  <c r="E67" i="22" l="1"/>
  <c r="E51" i="21" s="1"/>
  <c r="F111" i="25"/>
  <c r="F112" i="25" l="1"/>
  <c r="F113" i="25" l="1"/>
  <c r="E69" i="22" l="1"/>
  <c r="F114" i="25"/>
  <c r="F52" i="22"/>
  <c r="F115" i="25" l="1"/>
  <c r="F53" i="22"/>
  <c r="E71" i="22"/>
  <c r="G53" i="22" l="1"/>
  <c r="F116" i="25"/>
  <c r="F54" i="22"/>
  <c r="F117" i="25" l="1"/>
  <c r="F55" i="22"/>
  <c r="G54" i="22"/>
  <c r="G55" i="22" l="1"/>
  <c r="F118" i="25"/>
  <c r="F56" i="22"/>
  <c r="G56" i="22" l="1"/>
  <c r="F57" i="22"/>
  <c r="F119" i="25"/>
  <c r="F58" i="22" l="1"/>
  <c r="F120" i="25"/>
  <c r="F60" i="22"/>
  <c r="G57" i="22"/>
  <c r="F61" i="22" l="1"/>
  <c r="F121" i="25"/>
  <c r="F122" i="25" l="1"/>
  <c r="F62" i="22"/>
  <c r="G62" i="22" l="1"/>
  <c r="F123" i="25"/>
  <c r="F63" i="22"/>
  <c r="G63" i="22" l="1"/>
  <c r="F124" i="25"/>
  <c r="F64" i="22"/>
  <c r="G64" i="22" l="1"/>
  <c r="F125" i="25"/>
  <c r="F65" i="22"/>
  <c r="G65" i="22" l="1"/>
  <c r="F66" i="22"/>
  <c r="F126" i="25"/>
  <c r="G66" i="22" l="1"/>
  <c r="F67" i="22"/>
  <c r="F127" i="25"/>
  <c r="F128" i="25" l="1"/>
  <c r="F51" i="21"/>
  <c r="F129" i="25" l="1"/>
  <c r="F69" i="22" l="1"/>
  <c r="H49" i="23"/>
  <c r="F131" i="25" l="1"/>
  <c r="C75" i="22"/>
  <c r="G69" i="22"/>
  <c r="F71" i="22"/>
  <c r="G71" i="22" s="1"/>
  <c r="F132" i="25" l="1"/>
  <c r="C76" i="22"/>
  <c r="F133" i="25" l="1"/>
  <c r="C77" i="22"/>
  <c r="F134" i="25" l="1"/>
  <c r="C78" i="22"/>
  <c r="F135" i="25" l="1"/>
  <c r="C79" i="22"/>
  <c r="F138" i="25" l="1"/>
  <c r="C84" i="22"/>
  <c r="F139" i="25" l="1"/>
  <c r="C85" i="22"/>
  <c r="C86" i="22" l="1"/>
  <c r="F140" i="25"/>
  <c r="C87" i="22" l="1"/>
  <c r="F141" i="25"/>
  <c r="F142" i="25" l="1"/>
  <c r="C88" i="22"/>
  <c r="F143" i="25" l="1"/>
  <c r="F144" i="25" l="1"/>
  <c r="F145" i="25" l="1"/>
  <c r="C91" i="22" l="1"/>
  <c r="F146" i="25"/>
  <c r="D74" i="22"/>
  <c r="F147" i="25" l="1"/>
  <c r="D75" i="22"/>
  <c r="F148" i="25" l="1"/>
  <c r="D76" i="22"/>
  <c r="F149" i="25" l="1"/>
  <c r="D77" i="22"/>
  <c r="D78" i="22" l="1"/>
  <c r="F150" i="25"/>
  <c r="D79" i="22" l="1"/>
  <c r="F151" i="25"/>
  <c r="D82" i="22" l="1"/>
  <c r="F152" i="25"/>
  <c r="D80" i="22"/>
  <c r="F153" i="25" l="1"/>
  <c r="D83" i="22"/>
  <c r="D84" i="22" l="1"/>
  <c r="F154" i="25"/>
  <c r="D85" i="22" l="1"/>
  <c r="F155" i="25"/>
  <c r="F156" i="25" l="1"/>
  <c r="D86" i="22"/>
  <c r="F157" i="25" l="1"/>
  <c r="D87" i="22"/>
  <c r="D88" i="22" l="1"/>
  <c r="F158" i="25"/>
  <c r="D89" i="22" l="1"/>
  <c r="F159" i="25"/>
  <c r="F160" i="25" l="1"/>
  <c r="D50" i="21"/>
  <c r="F161" i="25" l="1"/>
  <c r="D91" i="22" l="1"/>
  <c r="F162" i="25"/>
  <c r="E74" i="22"/>
  <c r="F163" i="25" l="1"/>
  <c r="E75" i="22"/>
  <c r="D93" i="22"/>
  <c r="F164" i="25" l="1"/>
  <c r="E76" i="22"/>
  <c r="F165" i="25" l="1"/>
  <c r="E77" i="22"/>
  <c r="F166" i="25" l="1"/>
  <c r="E78" i="22"/>
  <c r="F167" i="25" l="1"/>
  <c r="E79" i="22"/>
  <c r="E80" i="22" l="1"/>
  <c r="F168" i="25"/>
  <c r="E82" i="22"/>
  <c r="F169" i="25" l="1"/>
  <c r="E83" i="22"/>
  <c r="F170" i="25" l="1"/>
  <c r="E84" i="22"/>
  <c r="F171" i="25" l="1"/>
  <c r="E85" i="22"/>
  <c r="F172" i="25" l="1"/>
  <c r="E86" i="22"/>
  <c r="F173" i="25" l="1"/>
  <c r="E87" i="22"/>
  <c r="F174" i="25" l="1"/>
  <c r="E88" i="22"/>
  <c r="F175" i="25" l="1"/>
  <c r="E89" i="22"/>
  <c r="E50" i="21" l="1"/>
  <c r="F176" i="25"/>
  <c r="F177" i="25" l="1"/>
  <c r="E91" i="22" l="1"/>
  <c r="F178" i="25"/>
  <c r="F74" i="22"/>
  <c r="F179" i="25" l="1"/>
  <c r="F75" i="22"/>
  <c r="E93" i="22"/>
  <c r="G75" i="22" l="1"/>
  <c r="F76" i="22"/>
  <c r="F180" i="25"/>
  <c r="G76" i="22" l="1"/>
  <c r="F181" i="25"/>
  <c r="F77" i="22"/>
  <c r="G77" i="22" l="1"/>
  <c r="F182" i="25"/>
  <c r="F78" i="22"/>
  <c r="G78" i="22" l="1"/>
  <c r="F183" i="25"/>
  <c r="F79" i="22"/>
  <c r="F80" i="22" l="1"/>
  <c r="F184" i="25"/>
  <c r="F82" i="22"/>
  <c r="G79" i="22"/>
  <c r="F83" i="22" l="1"/>
  <c r="F185" i="25"/>
  <c r="F186" i="25" l="1"/>
  <c r="F84" i="22"/>
  <c r="G84" i="22" l="1"/>
  <c r="F187" i="25"/>
  <c r="F85" i="22"/>
  <c r="G85" i="22" l="1"/>
  <c r="F86" i="22"/>
  <c r="F188" i="25"/>
  <c r="F189" i="25" l="1"/>
  <c r="F87" i="22"/>
  <c r="G86" i="22"/>
  <c r="F88" i="22" l="1"/>
  <c r="F190" i="25"/>
  <c r="G87" i="22"/>
  <c r="F191" i="25" l="1"/>
  <c r="F89" i="22"/>
  <c r="F50" i="21" s="1"/>
  <c r="G88" i="22"/>
  <c r="F192" i="25" l="1"/>
  <c r="F193" i="25" l="1"/>
  <c r="F91" i="22" l="1"/>
  <c r="H74" i="23"/>
  <c r="F195" i="25" l="1"/>
  <c r="C97" i="22"/>
  <c r="F93" i="22"/>
  <c r="G93" i="22" s="1"/>
  <c r="G91" i="22"/>
  <c r="C98" i="22" l="1"/>
  <c r="F196" i="25"/>
  <c r="C99" i="22" l="1"/>
  <c r="F197" i="25"/>
  <c r="C100" i="22" l="1"/>
  <c r="F198" i="25"/>
  <c r="F199" i="25" l="1"/>
  <c r="C101" i="22"/>
  <c r="F202" i="25" l="1"/>
  <c r="C106" i="22"/>
  <c r="F203" i="25" l="1"/>
  <c r="C107" i="22"/>
  <c r="C108" i="22" l="1"/>
  <c r="F204" i="25"/>
  <c r="F205" i="25" l="1"/>
  <c r="C109" i="22"/>
  <c r="C110" i="22" l="1"/>
  <c r="F206" i="25"/>
  <c r="F207" i="25" l="1"/>
  <c r="F208" i="25" l="1"/>
  <c r="F209" i="25" l="1"/>
  <c r="C113" i="22" l="1"/>
  <c r="D96" i="22"/>
  <c r="F210" i="25"/>
  <c r="F211" i="25" l="1"/>
  <c r="D97" i="22"/>
  <c r="D98" i="22" l="1"/>
  <c r="F212" i="25"/>
  <c r="D99" i="22" l="1"/>
  <c r="F213" i="25"/>
  <c r="F214" i="25" l="1"/>
  <c r="D100" i="22"/>
  <c r="F215" i="25" l="1"/>
  <c r="D101" i="22"/>
  <c r="D102" i="22" l="1"/>
  <c r="F216" i="25"/>
  <c r="D104" i="22"/>
  <c r="F217" i="25" l="1"/>
  <c r="D105" i="22"/>
  <c r="F218" i="25" l="1"/>
  <c r="D106" i="22"/>
  <c r="F219" i="25" l="1"/>
  <c r="D107" i="22"/>
  <c r="D108" i="22" l="1"/>
  <c r="F220" i="25"/>
  <c r="D109" i="22" l="1"/>
  <c r="F221" i="25"/>
  <c r="D110" i="22" l="1"/>
  <c r="F222" i="25"/>
  <c r="D111" i="22" l="1"/>
  <c r="F223" i="25"/>
  <c r="D49" i="21" l="1"/>
  <c r="F224" i="25"/>
  <c r="F225" i="25" l="1"/>
  <c r="D113" i="22" l="1"/>
  <c r="F226" i="25"/>
  <c r="E96" i="22"/>
  <c r="F227" i="25" l="1"/>
  <c r="E97" i="22"/>
  <c r="D115" i="22"/>
  <c r="F228" i="25" l="1"/>
  <c r="E98" i="22"/>
  <c r="F229" i="25" l="1"/>
  <c r="E99" i="22"/>
  <c r="F230" i="25" l="1"/>
  <c r="E100" i="22"/>
  <c r="F231" i="25" l="1"/>
  <c r="E101" i="22"/>
  <c r="E102" i="22" l="1"/>
  <c r="F232" i="25"/>
  <c r="E104" i="22"/>
  <c r="F233" i="25" l="1"/>
  <c r="E105" i="22"/>
  <c r="F234" i="25" l="1"/>
  <c r="E106" i="22"/>
  <c r="F235" i="25" l="1"/>
  <c r="E107" i="22"/>
  <c r="F236" i="25" l="1"/>
  <c r="E108" i="22"/>
  <c r="F237" i="25" l="1"/>
  <c r="E109" i="22"/>
  <c r="F238" i="25" l="1"/>
  <c r="E110" i="22"/>
  <c r="E111" i="22" l="1"/>
  <c r="F239" i="25"/>
  <c r="F240" i="25" l="1"/>
  <c r="E49" i="21"/>
  <c r="F241" i="25" l="1"/>
  <c r="E113" i="22" l="1"/>
  <c r="F96" i="22"/>
  <c r="F242" i="25"/>
  <c r="F97" i="22" l="1"/>
  <c r="F243" i="25"/>
  <c r="E115" i="22"/>
  <c r="F244" i="25" l="1"/>
  <c r="F98" i="22"/>
  <c r="G97" i="22"/>
  <c r="G98" i="22" l="1"/>
  <c r="F245" i="25"/>
  <c r="F99" i="22"/>
  <c r="G99" i="22" l="1"/>
  <c r="F246" i="25"/>
  <c r="F100" i="22"/>
  <c r="G100" i="22" l="1"/>
  <c r="F247" i="25"/>
  <c r="F101" i="22"/>
  <c r="G101" i="22" l="1"/>
  <c r="F248" i="25"/>
  <c r="F104" i="22"/>
  <c r="F102" i="22"/>
  <c r="F249" i="25" l="1"/>
  <c r="F105" i="22"/>
  <c r="F250" i="25" l="1"/>
  <c r="F106" i="22"/>
  <c r="F251" i="25" l="1"/>
  <c r="F107" i="22"/>
  <c r="G106" i="22"/>
  <c r="G107" i="22" l="1"/>
  <c r="F108" i="22"/>
  <c r="F252" i="25"/>
  <c r="F253" i="25" l="1"/>
  <c r="F109" i="22"/>
  <c r="G108" i="22"/>
  <c r="G109" i="22" l="1"/>
  <c r="F254" i="25"/>
  <c r="F110" i="22"/>
  <c r="F111" i="22" l="1"/>
  <c r="F49" i="21" s="1"/>
  <c r="G110" i="22"/>
  <c r="F255" i="25"/>
  <c r="F256" i="25" l="1"/>
  <c r="F257" i="25" l="1"/>
  <c r="F113" i="22" l="1"/>
  <c r="H99" i="23"/>
  <c r="F259" i="25" l="1"/>
  <c r="C119" i="22"/>
  <c r="F115" i="22"/>
  <c r="G115" i="22" s="1"/>
  <c r="G113" i="22"/>
  <c r="F260" i="25" l="1"/>
  <c r="C120" i="22"/>
  <c r="C121" i="22" l="1"/>
  <c r="F261" i="25"/>
  <c r="F262" i="25" l="1"/>
  <c r="C122" i="22"/>
  <c r="C123" i="22" l="1"/>
  <c r="F263" i="25"/>
  <c r="F266" i="25" l="1"/>
  <c r="C128" i="22"/>
  <c r="F267" i="25" l="1"/>
  <c r="C129" i="22"/>
  <c r="F268" i="25" l="1"/>
  <c r="C130" i="22"/>
  <c r="C131" i="22" l="1"/>
  <c r="F269" i="25"/>
  <c r="F270" i="25" l="1"/>
  <c r="C132" i="22"/>
  <c r="F271" i="25" l="1"/>
  <c r="F272" i="25" l="1"/>
  <c r="F273" i="25" l="1"/>
  <c r="C135" i="22" l="1"/>
  <c r="D118" i="22"/>
  <c r="F274" i="25"/>
  <c r="F275" i="25" l="1"/>
  <c r="D119" i="22"/>
  <c r="F276" i="25" l="1"/>
  <c r="D120" i="22"/>
  <c r="D121" i="22" l="1"/>
  <c r="F277" i="25"/>
  <c r="D122" i="22" l="1"/>
  <c r="F278" i="25"/>
  <c r="F279" i="25" l="1"/>
  <c r="D123" i="22"/>
  <c r="D124" i="22" l="1"/>
  <c r="F280" i="25"/>
  <c r="D126" i="22"/>
  <c r="D127" i="22" l="1"/>
  <c r="F281" i="25"/>
  <c r="D128" i="22" l="1"/>
  <c r="F282" i="25"/>
  <c r="D129" i="22" l="1"/>
  <c r="F283" i="25"/>
  <c r="D130" i="22" l="1"/>
  <c r="F284" i="25"/>
  <c r="F285" i="25" l="1"/>
  <c r="D131" i="22"/>
  <c r="F286" i="25" l="1"/>
  <c r="D132" i="22"/>
  <c r="D133" i="22" l="1"/>
  <c r="D48" i="21" s="1"/>
  <c r="F287" i="25"/>
  <c r="F288" i="25" l="1"/>
  <c r="F289" i="25" l="1"/>
  <c r="D135" i="22" l="1"/>
  <c r="F290" i="25"/>
  <c r="E118" i="22"/>
  <c r="F291" i="25" l="1"/>
  <c r="E119" i="22"/>
  <c r="D137" i="22"/>
  <c r="F292" i="25" l="1"/>
  <c r="E120" i="22"/>
  <c r="F293" i="25" l="1"/>
  <c r="E121" i="22"/>
  <c r="F294" i="25" l="1"/>
  <c r="E122" i="22"/>
  <c r="F295" i="25" l="1"/>
  <c r="E123" i="22"/>
  <c r="E124" i="22" l="1"/>
  <c r="F296" i="25"/>
  <c r="E126" i="22"/>
  <c r="F297" i="25" l="1"/>
  <c r="E127" i="22"/>
  <c r="F298" i="25" l="1"/>
  <c r="E128" i="22"/>
  <c r="F299" i="25" l="1"/>
  <c r="E129" i="22"/>
  <c r="F300" i="25" l="1"/>
  <c r="E130" i="22"/>
  <c r="F301" i="25" l="1"/>
  <c r="E131" i="22"/>
  <c r="F302" i="25" l="1"/>
  <c r="E132" i="22"/>
  <c r="E133" i="22" l="1"/>
  <c r="F303" i="25"/>
  <c r="F304" i="25" l="1"/>
  <c r="E48" i="21"/>
  <c r="F305" i="25" l="1"/>
  <c r="E135" i="22" l="1"/>
  <c r="F118" i="22"/>
  <c r="F306" i="25"/>
  <c r="F307" i="25" l="1"/>
  <c r="F119" i="22"/>
  <c r="E137" i="22"/>
  <c r="G119" i="22" l="1"/>
  <c r="F308" i="25"/>
  <c r="F120" i="22"/>
  <c r="G120" i="22" l="1"/>
  <c r="F121" i="22"/>
  <c r="F309" i="25"/>
  <c r="G121" i="22" l="1"/>
  <c r="F310" i="25"/>
  <c r="F122" i="22"/>
  <c r="G122" i="22" l="1"/>
  <c r="F311" i="25"/>
  <c r="F123" i="22"/>
  <c r="F312" i="25" l="1"/>
  <c r="F126" i="22"/>
  <c r="F124" i="22"/>
  <c r="G123" i="22"/>
  <c r="F127" i="22" l="1"/>
  <c r="F313" i="25"/>
  <c r="F128" i="22" l="1"/>
  <c r="F314" i="25"/>
  <c r="F129" i="22" l="1"/>
  <c r="F315" i="25"/>
  <c r="G128" i="22"/>
  <c r="G129" i="22" l="1"/>
  <c r="F316" i="25"/>
  <c r="F130" i="22"/>
  <c r="F317" i="25" l="1"/>
  <c r="F131" i="22"/>
  <c r="G130" i="22"/>
  <c r="G131" i="22" l="1"/>
  <c r="F318" i="25"/>
  <c r="F132" i="22"/>
  <c r="F319" i="25" l="1"/>
  <c r="F133" i="22"/>
  <c r="F48" i="21" s="1"/>
  <c r="G132" i="22"/>
  <c r="F320" i="25" l="1"/>
  <c r="F321" i="25" l="1"/>
  <c r="F135" i="22" l="1"/>
  <c r="H124" i="23"/>
  <c r="C141" i="22" l="1"/>
  <c r="F323" i="25"/>
  <c r="F137" i="22"/>
  <c r="G137" i="22" s="1"/>
  <c r="G135" i="22"/>
  <c r="F324" i="25" l="1"/>
  <c r="C142" i="22"/>
  <c r="F325" i="25" l="1"/>
  <c r="C143" i="22"/>
  <c r="F326" i="25" l="1"/>
  <c r="C144" i="22"/>
  <c r="F327" i="25" l="1"/>
  <c r="C145" i="22"/>
  <c r="F330" i="25" l="1"/>
  <c r="C150" i="22"/>
  <c r="C151" i="22" l="1"/>
  <c r="F331" i="25"/>
  <c r="F332" i="25" l="1"/>
  <c r="C152" i="22"/>
  <c r="F333" i="25" l="1"/>
  <c r="C153" i="22"/>
  <c r="F334" i="25" l="1"/>
  <c r="C154" i="22"/>
  <c r="F335" i="25" l="1"/>
  <c r="F336" i="25" l="1"/>
  <c r="F337" i="25" l="1"/>
  <c r="C157" i="22" l="1"/>
  <c r="D140" i="22"/>
  <c r="F338" i="25"/>
  <c r="F339" i="25" l="1"/>
  <c r="D141" i="22"/>
  <c r="D142" i="22" l="1"/>
  <c r="F340" i="25"/>
  <c r="F341" i="25" l="1"/>
  <c r="D143" i="22"/>
  <c r="F342" i="25" l="1"/>
  <c r="D144" i="22"/>
  <c r="F343" i="25" l="1"/>
  <c r="D145" i="22"/>
  <c r="D146" i="22" l="1"/>
  <c r="F344" i="25"/>
  <c r="D148" i="22"/>
  <c r="D149" i="22" l="1"/>
  <c r="F345" i="25"/>
  <c r="D150" i="22" l="1"/>
  <c r="F346" i="25"/>
  <c r="F347" i="25" l="1"/>
  <c r="D151" i="22"/>
  <c r="D152" i="22" l="1"/>
  <c r="F348" i="25"/>
  <c r="D153" i="22" l="1"/>
  <c r="F349" i="25"/>
  <c r="F350" i="25" l="1"/>
  <c r="D154" i="22"/>
  <c r="D155" i="22" l="1"/>
  <c r="F351" i="25"/>
  <c r="F352" i="25" l="1"/>
  <c r="D47" i="21"/>
  <c r="F353" i="25" l="1"/>
  <c r="D157" i="22" l="1"/>
  <c r="F354" i="25"/>
  <c r="E140" i="22"/>
  <c r="F355" i="25" l="1"/>
  <c r="E141" i="22"/>
  <c r="D159" i="22"/>
  <c r="F356" i="25" l="1"/>
  <c r="E142" i="22"/>
  <c r="F357" i="25" l="1"/>
  <c r="E143" i="22"/>
  <c r="F358" i="25" l="1"/>
  <c r="E144" i="22"/>
  <c r="F359" i="25" l="1"/>
  <c r="E145" i="22"/>
  <c r="E146" i="22" l="1"/>
  <c r="F360" i="25"/>
  <c r="E148" i="22"/>
  <c r="F361" i="25" l="1"/>
  <c r="E149" i="22"/>
  <c r="F362" i="25" l="1"/>
  <c r="E150" i="22"/>
  <c r="F363" i="25" l="1"/>
  <c r="E151" i="22"/>
  <c r="F364" i="25" l="1"/>
  <c r="E152" i="22"/>
  <c r="F365" i="25" l="1"/>
  <c r="E153" i="22"/>
  <c r="F366" i="25" l="1"/>
  <c r="E154" i="22"/>
  <c r="E155" i="22" l="1"/>
  <c r="E47" i="21" s="1"/>
  <c r="F367" i="25"/>
  <c r="F368" i="25" l="1"/>
  <c r="F369" i="25" l="1"/>
  <c r="E157" i="22" l="1"/>
  <c r="F140" i="22"/>
  <c r="F370" i="25"/>
  <c r="F371" i="25" l="1"/>
  <c r="F141" i="22"/>
  <c r="E159" i="22"/>
  <c r="G141" i="22" l="1"/>
  <c r="F142" i="22"/>
  <c r="F372" i="25"/>
  <c r="F143" i="22" l="1"/>
  <c r="F373" i="25"/>
  <c r="G142" i="22"/>
  <c r="F144" i="22" l="1"/>
  <c r="F374" i="25"/>
  <c r="G143" i="22"/>
  <c r="F375" i="25" l="1"/>
  <c r="F145" i="22"/>
  <c r="G144" i="22"/>
  <c r="F146" i="22" l="1"/>
  <c r="G145" i="22"/>
  <c r="F376" i="25"/>
  <c r="F148" i="22"/>
  <c r="F377" i="25" l="1"/>
  <c r="F149" i="22"/>
  <c r="F150" i="22" l="1"/>
  <c r="F378" i="25"/>
  <c r="G150" i="22" l="1"/>
  <c r="F151" i="22"/>
  <c r="F379" i="25"/>
  <c r="F380" i="25" l="1"/>
  <c r="F152" i="22"/>
  <c r="G151" i="22"/>
  <c r="G152" i="22" l="1"/>
  <c r="F381" i="25"/>
  <c r="F153" i="22"/>
  <c r="F154" i="22" l="1"/>
  <c r="F382" i="25"/>
  <c r="G153" i="22"/>
  <c r="F383" i="25" l="1"/>
  <c r="F155" i="22"/>
  <c r="F47" i="21" s="1"/>
  <c r="G154" i="22"/>
  <c r="F384" i="25" l="1"/>
  <c r="F385" i="25" l="1"/>
  <c r="F157" i="22" l="1"/>
  <c r="H149" i="23"/>
  <c r="F387" i="25" l="1"/>
  <c r="C163" i="22"/>
  <c r="F159" i="22"/>
  <c r="G159" i="22" s="1"/>
  <c r="G157" i="22"/>
  <c r="F388" i="25" l="1"/>
  <c r="C164" i="22"/>
  <c r="F389" i="25" l="1"/>
  <c r="C165" i="22"/>
  <c r="F390" i="25" l="1"/>
  <c r="C166" i="22"/>
  <c r="F391" i="25" l="1"/>
  <c r="C167" i="22"/>
  <c r="F394" i="25" l="1"/>
  <c r="C172" i="22"/>
  <c r="F395" i="25" l="1"/>
  <c r="C173" i="22"/>
  <c r="F396" i="25" l="1"/>
  <c r="C174" i="22"/>
  <c r="C175" i="22" l="1"/>
  <c r="F397" i="25"/>
  <c r="C176" i="22" l="1"/>
  <c r="F398" i="25"/>
  <c r="F399" i="25" l="1"/>
  <c r="F400" i="25" l="1"/>
  <c r="F401" i="25" l="1"/>
  <c r="C179" i="22" l="1"/>
  <c r="D162" i="22"/>
  <c r="F402" i="25"/>
  <c r="D163" i="22" l="1"/>
  <c r="F403" i="25"/>
  <c r="F404" i="25" l="1"/>
  <c r="D164" i="22"/>
  <c r="F405" i="25" l="1"/>
  <c r="D165" i="22"/>
  <c r="F406" i="25" l="1"/>
  <c r="D166" i="22"/>
  <c r="D167" i="22" l="1"/>
  <c r="F407" i="25"/>
  <c r="D168" i="22" l="1"/>
  <c r="F408" i="25"/>
  <c r="D170" i="22"/>
  <c r="D171" i="22" l="1"/>
  <c r="F409" i="25"/>
  <c r="F410" i="25" l="1"/>
  <c r="D172" i="22"/>
  <c r="F411" i="25" l="1"/>
  <c r="D173" i="22"/>
  <c r="D174" i="22" l="1"/>
  <c r="F412" i="25"/>
  <c r="D175" i="22" l="1"/>
  <c r="F413" i="25"/>
  <c r="F414" i="25" l="1"/>
  <c r="D176" i="22"/>
  <c r="D177" i="22" l="1"/>
  <c r="F415" i="25"/>
  <c r="F416" i="25" l="1"/>
  <c r="D45" i="21"/>
  <c r="F417" i="25" l="1"/>
  <c r="F418" i="25" l="1"/>
  <c r="E162" i="22"/>
  <c r="D179" i="22"/>
  <c r="D181" i="22" l="1"/>
  <c r="F419" i="25"/>
  <c r="E163" i="22"/>
  <c r="F420" i="25" l="1"/>
  <c r="E164" i="22"/>
  <c r="F421" i="25" l="1"/>
  <c r="E165" i="22"/>
  <c r="F422" i="25" l="1"/>
  <c r="E166" i="22"/>
  <c r="F423" i="25" l="1"/>
  <c r="E167" i="22"/>
  <c r="E168" i="22" l="1"/>
  <c r="F424" i="25"/>
  <c r="E170" i="22"/>
  <c r="F425" i="25" l="1"/>
  <c r="E171" i="22"/>
  <c r="F426" i="25" l="1"/>
  <c r="E172" i="22"/>
  <c r="F427" i="25" l="1"/>
  <c r="E173" i="22"/>
  <c r="F428" i="25" l="1"/>
  <c r="E174" i="22"/>
  <c r="F429" i="25" l="1"/>
  <c r="E175" i="22"/>
  <c r="F430" i="25" l="1"/>
  <c r="E176" i="22"/>
  <c r="E177" i="22" l="1"/>
  <c r="E45" i="21" s="1"/>
  <c r="F431" i="25"/>
  <c r="F432" i="25" l="1"/>
  <c r="F433" i="25" l="1"/>
  <c r="E179" i="22" l="1"/>
  <c r="F434" i="25"/>
  <c r="F162" i="22"/>
  <c r="F435" i="25" l="1"/>
  <c r="F163" i="22"/>
  <c r="E181" i="22"/>
  <c r="G163" i="22" l="1"/>
  <c r="F436" i="25"/>
  <c r="F164" i="22"/>
  <c r="G164" i="22" l="1"/>
  <c r="F165" i="22"/>
  <c r="F437" i="25"/>
  <c r="F438" i="25" l="1"/>
  <c r="F166" i="22"/>
  <c r="G165" i="22"/>
  <c r="F439" i="25" l="1"/>
  <c r="F167" i="22"/>
  <c r="G166" i="22"/>
  <c r="F168" i="22" l="1"/>
  <c r="G167" i="22"/>
  <c r="F440" i="25"/>
  <c r="F170" i="22"/>
  <c r="F441" i="25" l="1"/>
  <c r="F171" i="22"/>
  <c r="F172" i="22" l="1"/>
  <c r="F442" i="25"/>
  <c r="F173" i="22" l="1"/>
  <c r="F443" i="25"/>
  <c r="G172" i="22"/>
  <c r="G173" i="22" l="1"/>
  <c r="F444" i="25"/>
  <c r="F174" i="22"/>
  <c r="F175" i="22" l="1"/>
  <c r="F445" i="25"/>
  <c r="G174" i="22"/>
  <c r="F176" i="22" l="1"/>
  <c r="F446" i="25"/>
  <c r="G175" i="22"/>
  <c r="F177" i="22" l="1"/>
  <c r="F45" i="21" s="1"/>
  <c r="G176" i="22"/>
  <c r="F447" i="25"/>
  <c r="F448" i="25" l="1"/>
  <c r="F449" i="25" l="1"/>
  <c r="F179" i="22" l="1"/>
  <c r="H174" i="23"/>
  <c r="F451" i="25" l="1"/>
  <c r="C185" i="22"/>
  <c r="F181" i="22"/>
  <c r="G181" i="22" s="1"/>
  <c r="G179" i="22"/>
  <c r="C186" i="22" l="1"/>
  <c r="F452" i="25"/>
  <c r="C187" i="22" l="1"/>
  <c r="F453" i="25"/>
  <c r="F454" i="25" l="1"/>
  <c r="C188" i="22"/>
  <c r="C189" i="22" l="1"/>
  <c r="F455" i="25"/>
  <c r="F458" i="25" l="1"/>
  <c r="C194" i="22"/>
  <c r="C195" i="22" l="1"/>
  <c r="F459" i="25"/>
  <c r="F460" i="25" l="1"/>
  <c r="C196" i="22"/>
  <c r="C197" i="22" l="1"/>
  <c r="F461" i="25"/>
  <c r="F462" i="25" l="1"/>
  <c r="C198" i="22"/>
  <c r="F463" i="25" l="1"/>
  <c r="F464" i="25" l="1"/>
  <c r="F465" i="25" l="1"/>
  <c r="C201" i="22" l="1"/>
  <c r="F466" i="25"/>
  <c r="D184" i="22"/>
  <c r="F467" i="25" l="1"/>
  <c r="D185" i="22"/>
  <c r="F468" i="25" l="1"/>
  <c r="D186" i="22"/>
  <c r="D187" i="22" l="1"/>
  <c r="F469" i="25"/>
  <c r="F470" i="25" l="1"/>
  <c r="D188" i="22"/>
  <c r="F471" i="25" l="1"/>
  <c r="D189" i="22"/>
  <c r="D190" i="22" l="1"/>
  <c r="F472" i="25"/>
  <c r="D192" i="22"/>
  <c r="F473" i="25" l="1"/>
  <c r="D193" i="22"/>
  <c r="F474" i="25" l="1"/>
  <c r="D194" i="22"/>
  <c r="D195" i="22" l="1"/>
  <c r="F475" i="25"/>
  <c r="F476" i="25" l="1"/>
  <c r="D196" i="22"/>
  <c r="F477" i="25" l="1"/>
  <c r="D197" i="22"/>
  <c r="F478" i="25" l="1"/>
  <c r="D198" i="22"/>
  <c r="F479" i="25" l="1"/>
  <c r="D199" i="22"/>
  <c r="D44" i="21" l="1"/>
  <c r="F480" i="25"/>
  <c r="F481" i="25" l="1"/>
  <c r="D201" i="22" l="1"/>
  <c r="F482" i="25"/>
  <c r="E184" i="22"/>
  <c r="F483" i="25" l="1"/>
  <c r="E185" i="22"/>
  <c r="D203" i="22"/>
  <c r="F484" i="25" l="1"/>
  <c r="E186" i="22"/>
  <c r="F485" i="25" l="1"/>
  <c r="E187" i="22"/>
  <c r="F486" i="25" l="1"/>
  <c r="E188" i="22"/>
  <c r="F487" i="25" l="1"/>
  <c r="E189" i="22"/>
  <c r="E190" i="22" l="1"/>
  <c r="F488" i="25"/>
  <c r="E192" i="22"/>
  <c r="F489" i="25" l="1"/>
  <c r="E193" i="22"/>
  <c r="F490" i="25" l="1"/>
  <c r="E194" i="22"/>
  <c r="F491" i="25" l="1"/>
  <c r="E195" i="22"/>
  <c r="F492" i="25" l="1"/>
  <c r="E196" i="22"/>
  <c r="F493" i="25" l="1"/>
  <c r="E197" i="22"/>
  <c r="F494" i="25" l="1"/>
  <c r="E198" i="22"/>
  <c r="E199" i="22" l="1"/>
  <c r="F495" i="25"/>
  <c r="F496" i="25" l="1"/>
  <c r="E44" i="21"/>
  <c r="F497" i="25" l="1"/>
  <c r="E201" i="22" l="1"/>
  <c r="F184" i="22"/>
  <c r="F498" i="25"/>
  <c r="F185" i="22" l="1"/>
  <c r="F499" i="25"/>
  <c r="E203" i="22"/>
  <c r="F500" i="25" l="1"/>
  <c r="F186" i="22"/>
  <c r="G185" i="22"/>
  <c r="G186" i="22" l="1"/>
  <c r="F501" i="25"/>
  <c r="F187" i="22"/>
  <c r="G187" i="22" l="1"/>
  <c r="F188" i="22"/>
  <c r="F502" i="25"/>
  <c r="F189" i="22" l="1"/>
  <c r="F503" i="25"/>
  <c r="G188" i="22"/>
  <c r="F504" i="25" l="1"/>
  <c r="F192" i="22"/>
  <c r="F190" i="22"/>
  <c r="G189" i="22"/>
  <c r="F505" i="25" l="1"/>
  <c r="F193" i="22"/>
  <c r="F506" i="25" l="1"/>
  <c r="F194" i="22"/>
  <c r="F507" i="25" l="1"/>
  <c r="F195" i="22"/>
  <c r="G194" i="22"/>
  <c r="G195" i="22" l="1"/>
  <c r="F508" i="25"/>
  <c r="F196" i="22"/>
  <c r="G196" i="22" l="1"/>
  <c r="F197" i="22"/>
  <c r="F509" i="25"/>
  <c r="G197" i="22" l="1"/>
  <c r="F510" i="25"/>
  <c r="F198" i="22"/>
  <c r="F511" i="25" l="1"/>
  <c r="F199" i="22"/>
  <c r="F44" i="21" s="1"/>
  <c r="G198" i="22"/>
  <c r="F512" i="25" l="1"/>
  <c r="F513" i="25" l="1"/>
  <c r="F201" i="22" l="1"/>
  <c r="H199" i="23"/>
  <c r="F515" i="25" l="1"/>
  <c r="C207" i="22"/>
  <c r="F203" i="22"/>
  <c r="G203" i="22" s="1"/>
  <c r="G201" i="22"/>
  <c r="F516" i="25" l="1"/>
  <c r="C208" i="22"/>
  <c r="F517" i="25" l="1"/>
  <c r="C209" i="22"/>
  <c r="C210" i="22" l="1"/>
  <c r="F518" i="25"/>
  <c r="C211" i="22" l="1"/>
  <c r="F519" i="25"/>
  <c r="F522" i="25" l="1"/>
  <c r="C216" i="22"/>
  <c r="F523" i="25" l="1"/>
  <c r="C217" i="22"/>
  <c r="C218" i="22" l="1"/>
  <c r="F524" i="25"/>
  <c r="F525" i="25" l="1"/>
  <c r="C219" i="22"/>
  <c r="C220" i="22" l="1"/>
  <c r="F526" i="25"/>
  <c r="F527" i="25" l="1"/>
  <c r="F528" i="25" l="1"/>
  <c r="F529" i="25" l="1"/>
  <c r="D206" i="22" l="1"/>
  <c r="F530" i="25"/>
  <c r="C223" i="22"/>
  <c r="F531" i="25" l="1"/>
  <c r="D207" i="22"/>
  <c r="D208" i="22" l="1"/>
  <c r="F532" i="25"/>
  <c r="F533" i="25" l="1"/>
  <c r="D209" i="22"/>
  <c r="D210" i="22" l="1"/>
  <c r="F534" i="25"/>
  <c r="F535" i="25" l="1"/>
  <c r="D211" i="22"/>
  <c r="D212" i="22" l="1"/>
  <c r="F536" i="25"/>
  <c r="D214" i="22"/>
  <c r="F537" i="25" l="1"/>
  <c r="D215" i="22"/>
  <c r="D216" i="22" l="1"/>
  <c r="F538" i="25"/>
  <c r="D217" i="22" l="1"/>
  <c r="F539" i="25"/>
  <c r="D218" i="22" l="1"/>
  <c r="F540" i="25"/>
  <c r="D219" i="22" l="1"/>
  <c r="F541" i="25"/>
  <c r="D220" i="22" l="1"/>
  <c r="F542" i="25"/>
  <c r="F543" i="25" l="1"/>
  <c r="D221" i="22"/>
  <c r="D43" i="21" l="1"/>
  <c r="F544" i="25"/>
  <c r="F545" i="25" l="1"/>
  <c r="D223" i="22" l="1"/>
  <c r="F546" i="25"/>
  <c r="E206" i="22"/>
  <c r="F547" i="25" l="1"/>
  <c r="E207" i="22"/>
  <c r="D225" i="22"/>
  <c r="F548" i="25" l="1"/>
  <c r="E208" i="22"/>
  <c r="F549" i="25" l="1"/>
  <c r="E209" i="22"/>
  <c r="F550" i="25" l="1"/>
  <c r="E210" i="22"/>
  <c r="F551" i="25" l="1"/>
  <c r="E211" i="22"/>
  <c r="E212" i="22" l="1"/>
  <c r="F552" i="25"/>
  <c r="E214" i="22"/>
  <c r="F553" i="25" l="1"/>
  <c r="E215" i="22"/>
  <c r="F554" i="25" l="1"/>
  <c r="E216" i="22"/>
  <c r="F555" i="25" l="1"/>
  <c r="E217" i="22"/>
  <c r="F556" i="25" l="1"/>
  <c r="E218" i="22"/>
  <c r="F557" i="25" l="1"/>
  <c r="E219" i="22"/>
  <c r="F558" i="25" l="1"/>
  <c r="E220" i="22"/>
  <c r="E221" i="22" l="1"/>
  <c r="F559" i="25"/>
  <c r="F560" i="25" l="1"/>
  <c r="E43" i="21"/>
  <c r="F561" i="25" l="1"/>
  <c r="E223" i="22" l="1"/>
  <c r="F206" i="22"/>
  <c r="F562" i="25"/>
  <c r="F207" i="22" l="1"/>
  <c r="F563" i="25"/>
  <c r="E225" i="22"/>
  <c r="F564" i="25" l="1"/>
  <c r="F208" i="22"/>
  <c r="G207" i="22"/>
  <c r="F209" i="22" l="1"/>
  <c r="F565" i="25"/>
  <c r="G208" i="22"/>
  <c r="G209" i="22" l="1"/>
  <c r="F566" i="25"/>
  <c r="F210" i="22"/>
  <c r="G210" i="22" l="1"/>
  <c r="F211" i="22"/>
  <c r="F567" i="25"/>
  <c r="F568" i="25" l="1"/>
  <c r="F214" i="22"/>
  <c r="F212" i="22"/>
  <c r="G211" i="22"/>
  <c r="F569" i="25" l="1"/>
  <c r="F215" i="22"/>
  <c r="F570" i="25" l="1"/>
  <c r="F216" i="22"/>
  <c r="G216" i="22" l="1"/>
  <c r="F571" i="25"/>
  <c r="F217" i="22"/>
  <c r="G217" i="22" l="1"/>
  <c r="F572" i="25"/>
  <c r="F218" i="22"/>
  <c r="G218" i="22" l="1"/>
  <c r="F573" i="25"/>
  <c r="F219" i="22"/>
  <c r="F574" i="25" l="1"/>
  <c r="F220" i="22"/>
  <c r="G219" i="22"/>
  <c r="F221" i="22" l="1"/>
  <c r="F43" i="21" s="1"/>
  <c r="G220" i="22"/>
  <c r="F575" i="25"/>
  <c r="F576" i="25" l="1"/>
  <c r="F577" i="25" l="1"/>
  <c r="F223" i="22" l="1"/>
  <c r="H224" i="23"/>
  <c r="F579" i="25" l="1"/>
  <c r="C229" i="22"/>
  <c r="F225" i="22"/>
  <c r="G225" i="22" s="1"/>
  <c r="G223" i="22"/>
  <c r="F580" i="25" l="1"/>
  <c r="C230" i="22"/>
  <c r="F581" i="25" l="1"/>
  <c r="C231" i="22"/>
  <c r="F582" i="25" l="1"/>
  <c r="C232" i="22"/>
  <c r="C233" i="22" l="1"/>
  <c r="F583" i="25"/>
  <c r="F586" i="25" l="1"/>
  <c r="C238" i="22"/>
  <c r="F587" i="25" l="1"/>
  <c r="C239" i="22"/>
  <c r="F588" i="25" l="1"/>
  <c r="C240" i="22"/>
  <c r="C241" i="22" l="1"/>
  <c r="F589" i="25"/>
  <c r="F590" i="25" l="1"/>
  <c r="C242" i="22"/>
  <c r="F591" i="25" l="1"/>
  <c r="F592" i="25" l="1"/>
  <c r="F593" i="25" l="1"/>
  <c r="C245" i="22" l="1"/>
  <c r="F594" i="25"/>
  <c r="D228" i="22"/>
  <c r="D229" i="22" l="1"/>
  <c r="F595" i="25"/>
  <c r="F596" i="25" l="1"/>
  <c r="D230" i="22"/>
  <c r="D231" i="22" l="1"/>
  <c r="F597" i="25"/>
  <c r="D232" i="22" l="1"/>
  <c r="F598" i="25"/>
  <c r="F599" i="25" l="1"/>
  <c r="D233" i="22"/>
  <c r="D234" i="22" l="1"/>
  <c r="D236" i="22"/>
  <c r="F600" i="25"/>
  <c r="F601" i="25" l="1"/>
  <c r="D237" i="22"/>
  <c r="F602" i="25" l="1"/>
  <c r="D238" i="22"/>
  <c r="F603" i="25" l="1"/>
  <c r="D239" i="22"/>
  <c r="D240" i="22" l="1"/>
  <c r="F604" i="25"/>
  <c r="F605" i="25" l="1"/>
  <c r="D241" i="22"/>
  <c r="D242" i="22" l="1"/>
  <c r="F606" i="25"/>
  <c r="D243" i="22" l="1"/>
  <c r="F607" i="25"/>
  <c r="F608" i="25" l="1"/>
  <c r="D42" i="21"/>
  <c r="F609" i="25" l="1"/>
  <c r="D245" i="22" l="1"/>
  <c r="F610" i="25"/>
  <c r="E228" i="22"/>
  <c r="F611" i="25" l="1"/>
  <c r="E229" i="22"/>
  <c r="D247" i="22"/>
  <c r="F612" i="25" l="1"/>
  <c r="E230" i="22"/>
  <c r="F613" i="25" l="1"/>
  <c r="E231" i="22"/>
  <c r="F614" i="25" l="1"/>
  <c r="E232" i="22"/>
  <c r="F615" i="25" l="1"/>
  <c r="E233" i="22"/>
  <c r="E234" i="22" l="1"/>
  <c r="F616" i="25"/>
  <c r="E236" i="22"/>
  <c r="F617" i="25" l="1"/>
  <c r="E237" i="22"/>
  <c r="F618" i="25" l="1"/>
  <c r="E238" i="22"/>
  <c r="F619" i="25" l="1"/>
  <c r="E239" i="22"/>
  <c r="F620" i="25" l="1"/>
  <c r="E240" i="22"/>
  <c r="F621" i="25" l="1"/>
  <c r="E241" i="22"/>
  <c r="F622" i="25" l="1"/>
  <c r="E242" i="22"/>
  <c r="E243" i="22" l="1"/>
  <c r="E42" i="21" s="1"/>
  <c r="F623" i="25"/>
  <c r="F624" i="25" l="1"/>
  <c r="F625" i="25" l="1"/>
  <c r="E245" i="22" l="1"/>
  <c r="F626" i="25"/>
  <c r="F228" i="22"/>
  <c r="F229" i="22" l="1"/>
  <c r="F627" i="25"/>
  <c r="E247" i="22"/>
  <c r="G229" i="22" l="1"/>
  <c r="F628" i="25"/>
  <c r="F230" i="22"/>
  <c r="G230" i="22" l="1"/>
  <c r="F629" i="25"/>
  <c r="F231" i="22"/>
  <c r="G231" i="22" l="1"/>
  <c r="F232" i="22"/>
  <c r="F630" i="25"/>
  <c r="F631" i="25" l="1"/>
  <c r="F233" i="22"/>
  <c r="G232" i="22"/>
  <c r="F234" i="22" l="1"/>
  <c r="G233" i="22"/>
  <c r="F632" i="25"/>
  <c r="F236" i="22"/>
  <c r="F633" i="25" l="1"/>
  <c r="F237" i="22"/>
  <c r="F634" i="25" l="1"/>
  <c r="F238" i="22"/>
  <c r="G238" i="22" l="1"/>
  <c r="F635" i="25"/>
  <c r="F239" i="22"/>
  <c r="F636" i="25" l="1"/>
  <c r="F240" i="22"/>
  <c r="G239" i="22"/>
  <c r="G240" i="22" l="1"/>
  <c r="F637" i="25"/>
  <c r="F241" i="22"/>
  <c r="F638" i="25" l="1"/>
  <c r="F242" i="22"/>
  <c r="G241" i="22"/>
  <c r="F243" i="22" l="1"/>
  <c r="F42" i="21" s="1"/>
  <c r="G242" i="22"/>
  <c r="F639" i="25"/>
  <c r="F640" i="25" l="1"/>
  <c r="F641" i="25" l="1"/>
  <c r="F245" i="22" l="1"/>
  <c r="H249" i="23"/>
  <c r="F643" i="25" l="1"/>
  <c r="C251" i="22"/>
  <c r="F247" i="22"/>
  <c r="G247" i="22" s="1"/>
  <c r="G245" i="22"/>
  <c r="F644" i="25" l="1"/>
  <c r="C252" i="22"/>
  <c r="F645" i="25" l="1"/>
  <c r="C253" i="22"/>
  <c r="C254" i="22" l="1"/>
  <c r="F646" i="25"/>
  <c r="F647" i="25" l="1"/>
  <c r="C255" i="22"/>
  <c r="C260" i="22" l="1"/>
  <c r="F650" i="25"/>
  <c r="C261" i="22" l="1"/>
  <c r="F651" i="25"/>
  <c r="C262" i="22" l="1"/>
  <c r="F652" i="25"/>
  <c r="C263" i="22" l="1"/>
  <c r="F653" i="25"/>
  <c r="C264" i="22" l="1"/>
  <c r="F654" i="25"/>
  <c r="F655" i="25" l="1"/>
  <c r="F656" i="25" l="1"/>
  <c r="F657" i="25" l="1"/>
  <c r="C267" i="22" l="1"/>
  <c r="D250" i="22"/>
  <c r="F658" i="25"/>
  <c r="F659" i="25" l="1"/>
  <c r="D251" i="22"/>
  <c r="F660" i="25" l="1"/>
  <c r="D252" i="22"/>
  <c r="F661" i="25" l="1"/>
  <c r="D253" i="22"/>
  <c r="F662" i="25" l="1"/>
  <c r="D254" i="22"/>
  <c r="D255" i="22" l="1"/>
  <c r="F663" i="25"/>
  <c r="F664" i="25" l="1"/>
  <c r="D258" i="22"/>
  <c r="D256" i="22"/>
  <c r="F665" i="25" l="1"/>
  <c r="D259" i="22"/>
  <c r="F666" i="25" l="1"/>
  <c r="D260" i="22"/>
  <c r="F667" i="25" l="1"/>
  <c r="D261" i="22"/>
  <c r="F668" i="25" l="1"/>
  <c r="D262" i="22"/>
  <c r="D263" i="22" l="1"/>
  <c r="F669" i="25"/>
  <c r="D264" i="22" l="1"/>
  <c r="F670" i="25"/>
  <c r="F671" i="25" l="1"/>
  <c r="D265" i="22"/>
  <c r="D41" i="21" l="1"/>
  <c r="F672" i="25"/>
  <c r="F673" i="25" l="1"/>
  <c r="F674" i="25" l="1"/>
  <c r="E250" i="22"/>
  <c r="D267" i="22"/>
  <c r="D269" i="22" l="1"/>
  <c r="F675" i="25"/>
  <c r="E251" i="22"/>
  <c r="F676" i="25" l="1"/>
  <c r="E252" i="22"/>
  <c r="F677" i="25" l="1"/>
  <c r="E253" i="22"/>
  <c r="F678" i="25" l="1"/>
  <c r="E254" i="22"/>
  <c r="F679" i="25" l="1"/>
  <c r="E255" i="22"/>
  <c r="E256" i="22" l="1"/>
  <c r="F680" i="25"/>
  <c r="E258" i="22"/>
  <c r="F681" i="25" l="1"/>
  <c r="E259" i="22"/>
  <c r="F682" i="25" l="1"/>
  <c r="E260" i="22"/>
  <c r="F683" i="25" l="1"/>
  <c r="E261" i="22"/>
  <c r="F684" i="25" l="1"/>
  <c r="E262" i="22"/>
  <c r="F685" i="25" l="1"/>
  <c r="E263" i="22"/>
  <c r="F686" i="25" l="1"/>
  <c r="E264" i="22"/>
  <c r="E265" i="22" l="1"/>
  <c r="F687" i="25"/>
  <c r="F688" i="25" l="1"/>
  <c r="E41" i="21"/>
  <c r="F689" i="25" l="1"/>
  <c r="E267" i="22" l="1"/>
  <c r="F690" i="25"/>
  <c r="F250" i="22"/>
  <c r="F691" i="25" l="1"/>
  <c r="F251" i="22"/>
  <c r="E269" i="22"/>
  <c r="G251" i="22" l="1"/>
  <c r="F692" i="25"/>
  <c r="F252" i="22"/>
  <c r="G252" i="22" l="1"/>
  <c r="F253" i="22"/>
  <c r="F693" i="25"/>
  <c r="F694" i="25" l="1"/>
  <c r="F254" i="22"/>
  <c r="G253" i="22"/>
  <c r="G254" i="22" l="1"/>
  <c r="F695" i="25"/>
  <c r="F255" i="22"/>
  <c r="G255" i="22" l="1"/>
  <c r="F256" i="22"/>
  <c r="F696" i="25"/>
  <c r="F258" i="22"/>
  <c r="F697" i="25" l="1"/>
  <c r="F259" i="22"/>
  <c r="F698" i="25" l="1"/>
  <c r="F260" i="22"/>
  <c r="F699" i="25" l="1"/>
  <c r="F261" i="22"/>
  <c r="G260" i="22"/>
  <c r="F262" i="22" l="1"/>
  <c r="F700" i="25"/>
  <c r="G261" i="22"/>
  <c r="F701" i="25" l="1"/>
  <c r="F263" i="22"/>
  <c r="G262" i="22"/>
  <c r="G263" i="22" l="1"/>
  <c r="F702" i="25"/>
  <c r="F264" i="22"/>
  <c r="F265" i="22" l="1"/>
  <c r="F41" i="21" s="1"/>
  <c r="G264" i="22"/>
  <c r="F703" i="25"/>
  <c r="F704" i="25" l="1"/>
  <c r="F705" i="25" l="1"/>
  <c r="F267" i="22" l="1"/>
  <c r="H274" i="23"/>
  <c r="C273" i="22" l="1"/>
  <c r="F707" i="25"/>
  <c r="F269" i="22"/>
  <c r="G269" i="22" s="1"/>
  <c r="G267" i="22"/>
  <c r="F708" i="25" l="1"/>
  <c r="C274" i="22"/>
  <c r="C275" i="22" l="1"/>
  <c r="F709" i="25"/>
  <c r="F710" i="25" l="1"/>
  <c r="C276" i="22"/>
  <c r="F711" i="25" l="1"/>
  <c r="C277" i="22"/>
  <c r="F714" i="25" l="1"/>
  <c r="C282" i="22"/>
  <c r="F715" i="25" l="1"/>
  <c r="C283" i="22"/>
  <c r="C284" i="22" l="1"/>
  <c r="F716" i="25"/>
  <c r="C285" i="22" l="1"/>
  <c r="F717" i="25"/>
  <c r="F718" i="25" l="1"/>
  <c r="C286" i="22"/>
  <c r="F719" i="25" l="1"/>
  <c r="F720" i="25" l="1"/>
  <c r="F721" i="25" l="1"/>
  <c r="C289" i="22" l="1"/>
  <c r="F722" i="25"/>
  <c r="D272" i="22"/>
  <c r="F723" i="25" l="1"/>
  <c r="D273" i="22"/>
  <c r="D274" i="22" l="1"/>
  <c r="F724" i="25"/>
  <c r="D275" i="22" l="1"/>
  <c r="F725" i="25"/>
  <c r="F726" i="25" l="1"/>
  <c r="D276" i="22"/>
  <c r="D277" i="22" l="1"/>
  <c r="F727" i="25"/>
  <c r="D278" i="22" l="1"/>
  <c r="F728" i="25"/>
  <c r="D280" i="22"/>
  <c r="D281" i="22" l="1"/>
  <c r="F729" i="25"/>
  <c r="F730" i="25" l="1"/>
  <c r="D282" i="22"/>
  <c r="F731" i="25" l="1"/>
  <c r="D283" i="22"/>
  <c r="D284" i="22" l="1"/>
  <c r="F732" i="25"/>
  <c r="F733" i="25" l="1"/>
  <c r="D285" i="22"/>
  <c r="D286" i="22" l="1"/>
  <c r="F734" i="25"/>
  <c r="F735" i="25" l="1"/>
  <c r="D287" i="22"/>
  <c r="F736" i="25" l="1"/>
  <c r="D39" i="21"/>
  <c r="F737" i="25" l="1"/>
  <c r="D289" i="22" l="1"/>
  <c r="F738" i="25"/>
  <c r="E272" i="22"/>
  <c r="F739" i="25" l="1"/>
  <c r="E273" i="22"/>
  <c r="D291" i="22"/>
  <c r="F740" i="25" l="1"/>
  <c r="E274" i="22"/>
  <c r="F741" i="25" l="1"/>
  <c r="E275" i="22"/>
  <c r="F742" i="25" l="1"/>
  <c r="E276" i="22"/>
  <c r="F743" i="25" l="1"/>
  <c r="E277" i="22"/>
  <c r="E278" i="22" l="1"/>
  <c r="F744" i="25"/>
  <c r="E280" i="22"/>
  <c r="F745" i="25" l="1"/>
  <c r="E281" i="22"/>
  <c r="F746" i="25" l="1"/>
  <c r="E282" i="22"/>
  <c r="F747" i="25" l="1"/>
  <c r="E283" i="22"/>
  <c r="F748" i="25" l="1"/>
  <c r="E284" i="22"/>
  <c r="F749" i="25" l="1"/>
  <c r="E285" i="22"/>
  <c r="F750" i="25" l="1"/>
  <c r="E286" i="22"/>
  <c r="E287" i="22" l="1"/>
  <c r="F751" i="25"/>
  <c r="F752" i="25" l="1"/>
  <c r="E39" i="21"/>
  <c r="F753" i="25" l="1"/>
  <c r="E289" i="22" l="1"/>
  <c r="F754" i="25"/>
  <c r="F272" i="22"/>
  <c r="F273" i="22" l="1"/>
  <c r="F755" i="25"/>
  <c r="E291" i="22"/>
  <c r="G273" i="22" l="1"/>
  <c r="F756" i="25"/>
  <c r="F274" i="22"/>
  <c r="G274" i="22" l="1"/>
  <c r="F757" i="25"/>
  <c r="F275" i="22"/>
  <c r="G275" i="22" l="1"/>
  <c r="F758" i="25"/>
  <c r="F276" i="22"/>
  <c r="G276" i="22" l="1"/>
  <c r="F277" i="22"/>
  <c r="F759" i="25"/>
  <c r="F278" i="22" l="1"/>
  <c r="G277" i="22"/>
  <c r="F760" i="25"/>
  <c r="F280" i="22"/>
  <c r="F281" i="22" l="1"/>
  <c r="F761" i="25"/>
  <c r="F282" i="22" l="1"/>
  <c r="F762" i="25"/>
  <c r="F283" i="22" l="1"/>
  <c r="F763" i="25"/>
  <c r="G282" i="22"/>
  <c r="F764" i="25" l="1"/>
  <c r="F284" i="22"/>
  <c r="G283" i="22"/>
  <c r="F285" i="22" l="1"/>
  <c r="F765" i="25"/>
  <c r="G284" i="22"/>
  <c r="G285" i="22" l="1"/>
  <c r="F766" i="25"/>
  <c r="F286" i="22"/>
  <c r="F767" i="25" l="1"/>
  <c r="F287" i="22"/>
  <c r="F39" i="21" s="1"/>
  <c r="G286" i="22"/>
  <c r="F768" i="25" l="1"/>
  <c r="F769" i="25" l="1"/>
  <c r="F289" i="22" l="1"/>
  <c r="H299" i="23"/>
  <c r="F771" i="25" l="1"/>
  <c r="C295" i="22"/>
  <c r="F291" i="22"/>
  <c r="G291" i="22" s="1"/>
  <c r="G289" i="22"/>
  <c r="F772" i="25" l="1"/>
  <c r="C296" i="22"/>
  <c r="C297" i="22" l="1"/>
  <c r="F773" i="25"/>
  <c r="F774" i="25" l="1"/>
  <c r="C298" i="22"/>
  <c r="C299" i="22" l="1"/>
  <c r="F775" i="25"/>
  <c r="F778" i="25" l="1"/>
  <c r="C304" i="22"/>
  <c r="F779" i="25" l="1"/>
  <c r="C305" i="22"/>
  <c r="C306" i="22" l="1"/>
  <c r="F780" i="25"/>
  <c r="F781" i="25" l="1"/>
  <c r="C308" i="22" l="1"/>
  <c r="F782" i="25"/>
  <c r="F783" i="25" l="1"/>
  <c r="F784" i="25" l="1"/>
  <c r="F785" i="25" l="1"/>
  <c r="C311" i="22" l="1"/>
  <c r="F786" i="25"/>
  <c r="D294" i="22"/>
  <c r="D295" i="22" l="1"/>
  <c r="F787" i="25"/>
  <c r="F788" i="25" l="1"/>
  <c r="D296" i="22"/>
  <c r="F789" i="25" l="1"/>
  <c r="D297" i="22"/>
  <c r="D298" i="22" l="1"/>
  <c r="F790" i="25"/>
  <c r="F791" i="25" l="1"/>
  <c r="D299" i="22"/>
  <c r="D300" i="22" l="1"/>
  <c r="D302" i="22"/>
  <c r="F792" i="25"/>
  <c r="F793" i="25" l="1"/>
  <c r="D303" i="22"/>
  <c r="D304" i="22" l="1"/>
  <c r="F794" i="25"/>
  <c r="F795" i="25" l="1"/>
  <c r="D305" i="22"/>
  <c r="F796" i="25" l="1"/>
  <c r="D306" i="22"/>
  <c r="D307" i="22" l="1"/>
  <c r="F797" i="25"/>
  <c r="D308" i="22" l="1"/>
  <c r="F798" i="25"/>
  <c r="F799" i="25" l="1"/>
  <c r="D309" i="22"/>
  <c r="D38" i="21" l="1"/>
  <c r="F800" i="25"/>
  <c r="F801" i="25" l="1"/>
  <c r="D311" i="22" l="1"/>
  <c r="F802" i="25"/>
  <c r="E294" i="22"/>
  <c r="F803" i="25" l="1"/>
  <c r="E295" i="22"/>
  <c r="D313" i="22"/>
  <c r="F804" i="25" l="1"/>
  <c r="E296" i="22"/>
  <c r="F805" i="25" l="1"/>
  <c r="E297" i="22"/>
  <c r="F806" i="25" l="1"/>
  <c r="E298" i="22"/>
  <c r="F807" i="25" l="1"/>
  <c r="E299" i="22"/>
  <c r="E300" i="22" l="1"/>
  <c r="F808" i="25"/>
  <c r="E302" i="22"/>
  <c r="F809" i="25" l="1"/>
  <c r="E303" i="22"/>
  <c r="F810" i="25" l="1"/>
  <c r="E304" i="22"/>
  <c r="F811" i="25" l="1"/>
  <c r="E305" i="22"/>
  <c r="F812" i="25" l="1"/>
  <c r="E306" i="22"/>
  <c r="F813" i="25" l="1"/>
  <c r="E307" i="22"/>
  <c r="F814" i="25" l="1"/>
  <c r="E308" i="22"/>
  <c r="F815" i="25" l="1"/>
  <c r="E309" i="22"/>
  <c r="E38" i="21" l="1"/>
  <c r="F816" i="25"/>
  <c r="F817" i="25" l="1"/>
  <c r="E311" i="22" l="1"/>
  <c r="F294" i="22"/>
  <c r="F818" i="25"/>
  <c r="F819" i="25" l="1"/>
  <c r="F295" i="22"/>
  <c r="H305" i="23"/>
  <c r="E313" i="22"/>
  <c r="G295" i="22" l="1"/>
  <c r="F820" i="25"/>
  <c r="F296" i="22"/>
  <c r="H306" i="23"/>
  <c r="G296" i="22" l="1"/>
  <c r="F821" i="25"/>
  <c r="F297" i="22"/>
  <c r="H307" i="23"/>
  <c r="F822" i="25" l="1"/>
  <c r="F298" i="22"/>
  <c r="H308" i="23"/>
  <c r="G297" i="22"/>
  <c r="G298" i="22" l="1"/>
  <c r="F823" i="25"/>
  <c r="F299" i="22"/>
  <c r="H309" i="23"/>
  <c r="F302" i="22" l="1"/>
  <c r="F824" i="25"/>
  <c r="F300" i="22"/>
  <c r="G299" i="22"/>
  <c r="F303" i="22" l="1"/>
  <c r="F825" i="25"/>
  <c r="F826" i="25" l="1"/>
  <c r="F304" i="22"/>
  <c r="H314" i="23"/>
  <c r="G304" i="22" l="1"/>
  <c r="F827" i="25"/>
  <c r="F305" i="22"/>
  <c r="H315" i="23"/>
  <c r="F306" i="22" l="1"/>
  <c r="F828" i="25"/>
  <c r="H316" i="23"/>
  <c r="G305" i="22"/>
  <c r="G306" i="22" l="1"/>
  <c r="F829" i="25"/>
  <c r="F307" i="22"/>
  <c r="H317" i="23"/>
  <c r="G307" i="22" l="1"/>
  <c r="F830" i="25"/>
  <c r="F308" i="22"/>
  <c r="H318" i="23"/>
  <c r="F309" i="22" l="1"/>
  <c r="F38" i="21" s="1"/>
  <c r="G308" i="22"/>
  <c r="F831" i="25"/>
  <c r="H321" i="23"/>
  <c r="F832" i="25" l="1"/>
  <c r="H322" i="23"/>
  <c r="F833" i="25" l="1"/>
  <c r="H323" i="23"/>
  <c r="F311" i="22" l="1"/>
  <c r="H324" i="23"/>
  <c r="C317" i="22" l="1"/>
  <c r="F835" i="25"/>
  <c r="F313" i="22"/>
  <c r="G313" i="22" s="1"/>
  <c r="G311" i="22"/>
  <c r="F836" i="25" l="1"/>
  <c r="C318" i="22"/>
  <c r="F837" i="25" l="1"/>
  <c r="C319" i="22"/>
  <c r="F838" i="25" l="1"/>
  <c r="C320" i="22"/>
  <c r="F839" i="25" l="1"/>
  <c r="C321" i="22"/>
  <c r="F842" i="25" l="1"/>
  <c r="C326" i="22"/>
  <c r="C327" i="22" l="1"/>
  <c r="F843" i="25"/>
  <c r="C328" i="22" l="1"/>
  <c r="F844" i="25"/>
  <c r="F845" i="25" l="1"/>
  <c r="C330" i="22" l="1"/>
  <c r="F846" i="25"/>
  <c r="F847" i="25" l="1"/>
  <c r="F848" i="25" l="1"/>
  <c r="F849" i="25" l="1"/>
  <c r="C333" i="22" l="1"/>
  <c r="F850" i="25"/>
  <c r="D316" i="22"/>
  <c r="F851" i="25" l="1"/>
  <c r="D317" i="22"/>
  <c r="D318" i="22" l="1"/>
  <c r="F852" i="25"/>
  <c r="D319" i="22" l="1"/>
  <c r="F853" i="25"/>
  <c r="F854" i="25" l="1"/>
  <c r="D320" i="22"/>
  <c r="D321" i="22" l="1"/>
  <c r="F855" i="25"/>
  <c r="F856" i="25" l="1"/>
  <c r="D324" i="22"/>
  <c r="D322" i="22"/>
  <c r="D325" i="22" l="1"/>
  <c r="F857" i="25"/>
  <c r="F858" i="25" l="1"/>
  <c r="D326" i="22"/>
  <c r="F859" i="25" l="1"/>
  <c r="D327" i="22"/>
  <c r="F860" i="25" l="1"/>
  <c r="D328" i="22"/>
  <c r="F861" i="25" l="1"/>
  <c r="D329" i="22"/>
  <c r="F862" i="25" l="1"/>
  <c r="D330" i="22"/>
  <c r="F863" i="25" l="1"/>
  <c r="D331" i="22"/>
  <c r="D37" i="21" l="1"/>
  <c r="F864" i="25"/>
  <c r="F865" i="25" l="1"/>
  <c r="D333" i="22" l="1"/>
  <c r="F866" i="25"/>
  <c r="E316" i="22"/>
  <c r="F867" i="25" l="1"/>
  <c r="E317" i="22"/>
  <c r="D335" i="22"/>
  <c r="F868" i="25" l="1"/>
  <c r="E318" i="22"/>
  <c r="F869" i="25" l="1"/>
  <c r="E319" i="22"/>
  <c r="F870" i="25" l="1"/>
  <c r="E320" i="22"/>
  <c r="F871" i="25" l="1"/>
  <c r="E321" i="22"/>
  <c r="E322" i="22" l="1"/>
  <c r="F872" i="25"/>
  <c r="E324" i="22"/>
  <c r="F873" i="25" l="1"/>
  <c r="E325" i="22"/>
  <c r="F874" i="25" l="1"/>
  <c r="E326" i="22"/>
  <c r="F875" i="25" l="1"/>
  <c r="E327" i="22"/>
  <c r="F876" i="25" l="1"/>
  <c r="E328" i="22"/>
  <c r="F877" i="25" l="1"/>
  <c r="E329" i="22"/>
  <c r="F878" i="25" l="1"/>
  <c r="E330" i="22"/>
  <c r="E331" i="22" l="1"/>
  <c r="F879" i="25"/>
  <c r="F880" i="25" l="1"/>
  <c r="E37" i="21"/>
  <c r="F881" i="25" l="1"/>
  <c r="E333" i="22" l="1"/>
  <c r="F882" i="25"/>
  <c r="F316" i="22"/>
  <c r="F883" i="25" l="1"/>
  <c r="F317" i="22"/>
  <c r="E335" i="22"/>
  <c r="G317" i="22" l="1"/>
  <c r="F884" i="25"/>
  <c r="F318" i="22"/>
  <c r="F885" i="25" l="1"/>
  <c r="F319" i="22"/>
  <c r="G318" i="22"/>
  <c r="G319" i="22" l="1"/>
  <c r="F320" i="22"/>
  <c r="F886" i="25"/>
  <c r="F887" i="25" l="1"/>
  <c r="F321" i="22"/>
  <c r="G320" i="22"/>
  <c r="F322" i="22" l="1"/>
  <c r="G321" i="22"/>
  <c r="F888" i="25"/>
  <c r="F324" i="22"/>
  <c r="F889" i="25" l="1"/>
  <c r="F325" i="22"/>
  <c r="F890" i="25" l="1"/>
  <c r="F326" i="22"/>
  <c r="F891" i="25" l="1"/>
  <c r="F327" i="22"/>
  <c r="G326" i="22"/>
  <c r="G327" i="22" l="1"/>
  <c r="F892" i="25"/>
  <c r="F328" i="22"/>
  <c r="G328" i="22" l="1"/>
  <c r="F893" i="25"/>
  <c r="F329" i="22"/>
  <c r="G329" i="22" l="1"/>
  <c r="F894" i="25"/>
  <c r="F330" i="22"/>
  <c r="F895" i="25" l="1"/>
  <c r="F331" i="22"/>
  <c r="F37" i="21" s="1"/>
  <c r="G330" i="22"/>
  <c r="F896" i="25" l="1"/>
  <c r="F897" i="25" l="1"/>
  <c r="F333" i="22" l="1"/>
  <c r="H349" i="23"/>
  <c r="F899" i="25" l="1"/>
  <c r="C339" i="22"/>
  <c r="F335" i="22"/>
  <c r="G335" i="22" s="1"/>
  <c r="G333" i="22"/>
  <c r="F900" i="25" l="1"/>
  <c r="C340" i="22"/>
  <c r="F901" i="25" l="1"/>
  <c r="C341" i="22"/>
  <c r="C342" i="22" l="1"/>
  <c r="F902" i="25"/>
  <c r="F903" i="25" l="1"/>
  <c r="C343" i="22"/>
  <c r="F906" i="25" l="1"/>
  <c r="C348" i="22"/>
  <c r="F907" i="25" l="1"/>
  <c r="C349" i="22"/>
  <c r="C350" i="22" l="1"/>
  <c r="F908" i="25"/>
  <c r="C351" i="22" l="1"/>
  <c r="F909" i="25"/>
  <c r="F910" i="25" l="1"/>
  <c r="C352" i="22"/>
  <c r="F911" i="25" l="1"/>
  <c r="F912" i="25" l="1"/>
  <c r="F913" i="25" l="1"/>
  <c r="C355" i="22" l="1"/>
  <c r="F914" i="25"/>
  <c r="D338" i="22"/>
  <c r="F915" i="25" l="1"/>
  <c r="D339" i="22"/>
  <c r="F916" i="25" l="1"/>
  <c r="D340" i="22"/>
  <c r="D341" i="22" l="1"/>
  <c r="F917" i="25"/>
  <c r="F918" i="25" l="1"/>
  <c r="D342" i="22"/>
  <c r="F919" i="25" l="1"/>
  <c r="D343" i="22"/>
  <c r="D344" i="22" l="1"/>
  <c r="F920" i="25"/>
  <c r="D346" i="22"/>
  <c r="F921" i="25" l="1"/>
  <c r="D347" i="22"/>
  <c r="F922" i="25" l="1"/>
  <c r="D348" i="22"/>
  <c r="F923" i="25" l="1"/>
  <c r="D349" i="22"/>
  <c r="F924" i="25" l="1"/>
  <c r="D350" i="22"/>
  <c r="D351" i="22" l="1"/>
  <c r="F925" i="25"/>
  <c r="F926" i="25" l="1"/>
  <c r="D352" i="22"/>
  <c r="D353" i="22" l="1"/>
  <c r="F927" i="25"/>
  <c r="F928" i="25" l="1"/>
  <c r="D36" i="21"/>
  <c r="F929" i="25" l="1"/>
  <c r="D355" i="22" l="1"/>
  <c r="F930" i="25"/>
  <c r="E338" i="22"/>
  <c r="F931" i="25" l="1"/>
  <c r="E339" i="22"/>
  <c r="D357" i="22"/>
  <c r="F932" i="25" l="1"/>
  <c r="E340" i="22"/>
  <c r="F933" i="25" l="1"/>
  <c r="E341" i="22"/>
  <c r="F934" i="25" l="1"/>
  <c r="E342" i="22"/>
  <c r="F935" i="25" l="1"/>
  <c r="E343" i="22"/>
  <c r="E344" i="22" l="1"/>
  <c r="F936" i="25"/>
  <c r="E346" i="22"/>
  <c r="F937" i="25" l="1"/>
  <c r="E347" i="22"/>
  <c r="F938" i="25" l="1"/>
  <c r="E348" i="22"/>
  <c r="F939" i="25" l="1"/>
  <c r="E349" i="22"/>
  <c r="F940" i="25" l="1"/>
  <c r="E350" i="22"/>
  <c r="F941" i="25" l="1"/>
  <c r="E351" i="22"/>
  <c r="F942" i="25" l="1"/>
  <c r="E352" i="22"/>
  <c r="F943" i="25" l="1"/>
  <c r="E353" i="22"/>
  <c r="E36" i="21" l="1"/>
  <c r="F944" i="25"/>
  <c r="F945" i="25" l="1"/>
  <c r="E355" i="22" l="1"/>
  <c r="F338" i="22"/>
  <c r="F946" i="25"/>
  <c r="F947" i="25" l="1"/>
  <c r="F339" i="22"/>
  <c r="E357" i="22"/>
  <c r="G339" i="22" l="1"/>
  <c r="F948" i="25"/>
  <c r="F340" i="22"/>
  <c r="G340" i="22" l="1"/>
  <c r="F341" i="22"/>
  <c r="F949" i="25"/>
  <c r="G341" i="22" l="1"/>
  <c r="F950" i="25"/>
  <c r="F342" i="22"/>
  <c r="G342" i="22" l="1"/>
  <c r="F951" i="25"/>
  <c r="F343" i="22"/>
  <c r="F344" i="22" l="1"/>
  <c r="G343" i="22"/>
  <c r="F346" i="22"/>
  <c r="F952" i="25"/>
  <c r="F953" i="25" l="1"/>
  <c r="F347" i="22"/>
  <c r="F954" i="25" l="1"/>
  <c r="F348" i="22"/>
  <c r="G348" i="22" l="1"/>
  <c r="F955" i="25"/>
  <c r="F349" i="22"/>
  <c r="G349" i="22" l="1"/>
  <c r="F956" i="25"/>
  <c r="F350" i="22"/>
  <c r="G350" i="22" l="1"/>
  <c r="F957" i="25"/>
  <c r="F351" i="22"/>
  <c r="G351" i="22" l="1"/>
  <c r="F352" i="22"/>
  <c r="F958" i="25"/>
  <c r="F959" i="25" l="1"/>
  <c r="F353" i="22"/>
  <c r="F36" i="21" s="1"/>
  <c r="G352" i="22"/>
  <c r="F960" i="25" l="1"/>
  <c r="F961" i="25" l="1"/>
  <c r="F355" i="22" l="1"/>
  <c r="H374" i="23"/>
  <c r="F963" i="25" l="1"/>
  <c r="C361" i="22"/>
  <c r="F357" i="22"/>
  <c r="G357" i="22" s="1"/>
  <c r="G355" i="22"/>
  <c r="F964" i="25" l="1"/>
  <c r="C362" i="22"/>
  <c r="F965" i="25" l="1"/>
  <c r="C363" i="22"/>
  <c r="F966" i="25" l="1"/>
  <c r="C364" i="22"/>
  <c r="F967" i="25" l="1"/>
  <c r="C365" i="22"/>
  <c r="C370" i="22" l="1"/>
  <c r="F970" i="25"/>
  <c r="F971" i="25" l="1"/>
  <c r="C371" i="22"/>
  <c r="C372" i="22" l="1"/>
  <c r="F972" i="25"/>
  <c r="F973" i="25" l="1"/>
  <c r="C373" i="22"/>
  <c r="F974" i="25" l="1"/>
  <c r="C374" i="22"/>
  <c r="F975" i="25" l="1"/>
  <c r="F976" i="25" l="1"/>
  <c r="F977" i="25" l="1"/>
  <c r="C377" i="22" l="1"/>
  <c r="F978" i="25"/>
  <c r="D360" i="22"/>
  <c r="F979" i="25" l="1"/>
  <c r="D361" i="22"/>
  <c r="F980" i="25" l="1"/>
  <c r="D362" i="22"/>
  <c r="F981" i="25" l="1"/>
  <c r="D363" i="22"/>
  <c r="D364" i="22" l="1"/>
  <c r="F982" i="25"/>
  <c r="D365" i="22" l="1"/>
  <c r="F983" i="25"/>
  <c r="D366" i="22" l="1"/>
  <c r="F984" i="25"/>
  <c r="D368" i="22"/>
  <c r="F985" i="25" l="1"/>
  <c r="D369" i="22"/>
  <c r="D370" i="22" l="1"/>
  <c r="F986" i="25"/>
  <c r="F987" i="25" l="1"/>
  <c r="D371" i="22"/>
  <c r="F988" i="25" l="1"/>
  <c r="D372" i="22"/>
  <c r="D373" i="22" l="1"/>
  <c r="F989" i="25"/>
  <c r="D374" i="22" l="1"/>
  <c r="F990" i="25"/>
  <c r="F991" i="25" l="1"/>
  <c r="D375" i="22"/>
  <c r="D35" i="21" l="1"/>
  <c r="F992" i="25"/>
  <c r="F993" i="25" l="1"/>
  <c r="D377" i="22" l="1"/>
  <c r="F994" i="25"/>
  <c r="E360" i="22"/>
  <c r="F995" i="25" l="1"/>
  <c r="E361" i="22"/>
  <c r="D379" i="22"/>
  <c r="F996" i="25" l="1"/>
  <c r="E362" i="22"/>
  <c r="F997" i="25" l="1"/>
  <c r="E363" i="22"/>
  <c r="F998" i="25" l="1"/>
  <c r="E364" i="22"/>
  <c r="F999" i="25" l="1"/>
  <c r="E365" i="22"/>
  <c r="E366" i="22" l="1"/>
  <c r="F1000" i="25"/>
  <c r="E368" i="22"/>
  <c r="F1001" i="25" l="1"/>
  <c r="E369" i="22"/>
  <c r="F1002" i="25" l="1"/>
  <c r="E370" i="22"/>
  <c r="F1003" i="25" l="1"/>
  <c r="E371" i="22"/>
  <c r="F1004" i="25" l="1"/>
  <c r="E372" i="22"/>
  <c r="F1005" i="25" l="1"/>
  <c r="E373" i="22"/>
  <c r="F1006" i="25" l="1"/>
  <c r="E374" i="22"/>
  <c r="E375" i="22" l="1"/>
  <c r="F1007" i="25"/>
  <c r="F1008" i="25" l="1"/>
  <c r="E35" i="21"/>
  <c r="F1009" i="25" l="1"/>
  <c r="E377" i="22" l="1"/>
  <c r="F360" i="22"/>
  <c r="F1010" i="25"/>
  <c r="F1011" i="25" l="1"/>
  <c r="F361" i="22"/>
  <c r="E379" i="22"/>
  <c r="G361" i="22" l="1"/>
  <c r="F362" i="22"/>
  <c r="F1012" i="25"/>
  <c r="G362" i="22" l="1"/>
  <c r="F363" i="22"/>
  <c r="F1013" i="25"/>
  <c r="F364" i="22" l="1"/>
  <c r="F1014" i="25"/>
  <c r="G363" i="22"/>
  <c r="G364" i="22" l="1"/>
  <c r="F1015" i="25"/>
  <c r="F365" i="22"/>
  <c r="F366" i="22" l="1"/>
  <c r="G365" i="22"/>
  <c r="F1016" i="25"/>
  <c r="F368" i="22"/>
  <c r="F369" i="22" l="1"/>
  <c r="F1017" i="25"/>
  <c r="F1018" i="25" l="1"/>
  <c r="F370" i="22"/>
  <c r="G370" i="22" l="1"/>
  <c r="F1019" i="25"/>
  <c r="F371" i="22"/>
  <c r="G371" i="22" l="1"/>
  <c r="F372" i="22"/>
  <c r="F1020" i="25"/>
  <c r="F373" i="22" l="1"/>
  <c r="F1021" i="25"/>
  <c r="G372" i="22"/>
  <c r="F1022" i="25" l="1"/>
  <c r="F374" i="22"/>
  <c r="G373" i="22"/>
  <c r="F375" i="22" l="1"/>
  <c r="F35" i="21" s="1"/>
  <c r="G374" i="22"/>
  <c r="F1023" i="25"/>
  <c r="F1024" i="25" l="1"/>
  <c r="F1025" i="25" l="1"/>
  <c r="F377" i="22" l="1"/>
  <c r="H399" i="23"/>
  <c r="C383" i="22" l="1"/>
  <c r="F1027" i="25"/>
  <c r="F379" i="22"/>
  <c r="G379" i="22" s="1"/>
  <c r="G377" i="22"/>
  <c r="F1028" i="25" l="1"/>
  <c r="C384" i="22"/>
  <c r="C385" i="22" l="1"/>
  <c r="F1029" i="25"/>
  <c r="C386" i="22" l="1"/>
  <c r="F1030" i="25"/>
  <c r="C387" i="22" l="1"/>
  <c r="F1031" i="25"/>
  <c r="C392" i="22" l="1"/>
  <c r="F1034" i="25"/>
  <c r="F1035" i="25" l="1"/>
  <c r="C393" i="22"/>
  <c r="F1036" i="25" l="1"/>
  <c r="C394" i="22"/>
  <c r="F1037" i="25" l="1"/>
  <c r="C395" i="22"/>
  <c r="F1038" i="25" l="1"/>
  <c r="C396" i="22"/>
  <c r="F1039" i="25" l="1"/>
  <c r="F1040" i="25" l="1"/>
  <c r="F1041" i="25" l="1"/>
  <c r="C399" i="22" l="1"/>
  <c r="D382" i="22"/>
  <c r="F1042" i="25"/>
  <c r="F1043" i="25" l="1"/>
  <c r="D383" i="22"/>
  <c r="F1044" i="25" l="1"/>
  <c r="D384" i="22"/>
  <c r="F1045" i="25" l="1"/>
  <c r="D385" i="22"/>
  <c r="F1046" i="25" l="1"/>
  <c r="D386" i="22"/>
  <c r="D387" i="22" l="1"/>
  <c r="F1047" i="25"/>
  <c r="D388" i="22" l="1"/>
  <c r="D390" i="22"/>
  <c r="F1048" i="25"/>
  <c r="F1049" i="25" l="1"/>
  <c r="D391" i="22"/>
  <c r="F1050" i="25" l="1"/>
  <c r="D392" i="22"/>
  <c r="F1051" i="25" l="1"/>
  <c r="D393" i="22"/>
  <c r="D394" i="22" l="1"/>
  <c r="F1052" i="25"/>
  <c r="D395" i="22" l="1"/>
  <c r="F1053" i="25"/>
  <c r="F1054" i="25" l="1"/>
  <c r="D396" i="22"/>
  <c r="D397" i="22" l="1"/>
  <c r="F1055" i="25"/>
  <c r="F1056" i="25" l="1"/>
  <c r="D34" i="21"/>
  <c r="F1057" i="25" l="1"/>
  <c r="D399" i="22" l="1"/>
  <c r="F1058" i="25"/>
  <c r="E382" i="22"/>
  <c r="F1059" i="25" l="1"/>
  <c r="E383" i="22"/>
  <c r="D401" i="22"/>
  <c r="F1060" i="25" l="1"/>
  <c r="E384" i="22"/>
  <c r="F1061" i="25" l="1"/>
  <c r="E385" i="22"/>
  <c r="F1062" i="25" l="1"/>
  <c r="E386" i="22"/>
  <c r="F1063" i="25" l="1"/>
  <c r="E387" i="22"/>
  <c r="E388" i="22" l="1"/>
  <c r="F1064" i="25"/>
  <c r="E390" i="22"/>
  <c r="F1065" i="25" l="1"/>
  <c r="E391" i="22"/>
  <c r="F1066" i="25" l="1"/>
  <c r="E392" i="22"/>
  <c r="F1067" i="25" l="1"/>
  <c r="E393" i="22"/>
  <c r="F1068" i="25" l="1"/>
  <c r="E394" i="22"/>
  <c r="F1069" i="25" l="1"/>
  <c r="E395" i="22"/>
  <c r="F1070" i="25" l="1"/>
  <c r="E396" i="22"/>
  <c r="E397" i="22" l="1"/>
  <c r="F1071" i="25"/>
  <c r="F1072" i="25" l="1"/>
  <c r="E34" i="21"/>
  <c r="F1073" i="25" l="1"/>
  <c r="E399" i="22" l="1"/>
  <c r="F1074" i="25"/>
  <c r="F382" i="22"/>
  <c r="F1075" i="25" l="1"/>
  <c r="F383" i="22"/>
  <c r="E401" i="22"/>
  <c r="G383" i="22" l="1"/>
  <c r="F384" i="22"/>
  <c r="F1076" i="25"/>
  <c r="F385" i="22" l="1"/>
  <c r="F1077" i="25"/>
  <c r="G384" i="22"/>
  <c r="F1078" i="25" l="1"/>
  <c r="F386" i="22"/>
  <c r="G385" i="22"/>
  <c r="G386" i="22" l="1"/>
  <c r="F1079" i="25"/>
  <c r="F387" i="22"/>
  <c r="F1080" i="25" l="1"/>
  <c r="F390" i="22"/>
  <c r="G387" i="22"/>
  <c r="F388" i="22"/>
  <c r="F391" i="22" l="1"/>
  <c r="F1081" i="25"/>
  <c r="F392" i="22" l="1"/>
  <c r="F1082" i="25"/>
  <c r="G392" i="22" l="1"/>
  <c r="F1083" i="25"/>
  <c r="F393" i="22"/>
  <c r="F1084" i="25" l="1"/>
  <c r="F394" i="22"/>
  <c r="G393" i="22"/>
  <c r="F1085" i="25" l="1"/>
  <c r="F395" i="22"/>
  <c r="G394" i="22"/>
  <c r="G395" i="22" l="1"/>
  <c r="F1086" i="25"/>
  <c r="F396" i="22"/>
  <c r="F397" i="22" l="1"/>
  <c r="F34" i="21" s="1"/>
  <c r="G396" i="22"/>
  <c r="F1087" i="25"/>
  <c r="F1088" i="25" l="1"/>
  <c r="F1089" i="25" l="1"/>
  <c r="F399" i="22" l="1"/>
  <c r="H424" i="23"/>
  <c r="F401" i="22" l="1"/>
  <c r="G401" i="22" s="1"/>
  <c r="G399" i="22"/>
  <c r="F1091" i="25"/>
  <c r="C405" i="22"/>
  <c r="F1092" i="25" l="1"/>
  <c r="C406" i="22"/>
  <c r="C407" i="22" l="1"/>
  <c r="F1093" i="25"/>
  <c r="F1094" i="25" l="1"/>
  <c r="C408" i="22"/>
  <c r="F1095" i="25" l="1"/>
  <c r="C409" i="22"/>
  <c r="F1098" i="25" l="1"/>
  <c r="C414" i="22"/>
  <c r="C415" i="22" l="1"/>
  <c r="F1099" i="25"/>
  <c r="F1100" i="25" l="1"/>
  <c r="C416" i="22"/>
  <c r="C417" i="22" l="1"/>
  <c r="F1101" i="25"/>
  <c r="F1102" i="25" l="1"/>
  <c r="C418" i="22"/>
  <c r="F1103" i="25" l="1"/>
  <c r="F1104" i="25" l="1"/>
  <c r="F1105" i="25" l="1"/>
  <c r="C421" i="22" l="1"/>
  <c r="F1106" i="25"/>
  <c r="D404" i="22"/>
  <c r="D405" i="22" l="1"/>
  <c r="F1107" i="25"/>
  <c r="D406" i="22" l="1"/>
  <c r="F1108" i="25"/>
  <c r="F1109" i="25" l="1"/>
  <c r="D407" i="22"/>
  <c r="F1110" i="25" l="1"/>
  <c r="D408" i="22"/>
  <c r="F1111" i="25" l="1"/>
  <c r="D409" i="22"/>
  <c r="F1112" i="25" l="1"/>
  <c r="D412" i="22"/>
  <c r="D410" i="22"/>
  <c r="F1113" i="25" l="1"/>
  <c r="D413" i="22"/>
  <c r="F1114" i="25" l="1"/>
  <c r="D414" i="22"/>
  <c r="F1115" i="25" l="1"/>
  <c r="D415" i="22"/>
  <c r="F1116" i="25" l="1"/>
  <c r="D416" i="22"/>
  <c r="F1117" i="25" l="1"/>
  <c r="D417" i="22"/>
  <c r="D418" i="22" l="1"/>
  <c r="F1118" i="25"/>
  <c r="F1119" i="25" l="1"/>
  <c r="D419" i="22"/>
  <c r="D33" i="21" l="1"/>
  <c r="F1120" i="25"/>
  <c r="F1121" i="25" l="1"/>
  <c r="D421" i="22" l="1"/>
  <c r="F1122" i="25"/>
  <c r="E404" i="22"/>
  <c r="F1123" i="25" l="1"/>
  <c r="E405" i="22"/>
  <c r="D423" i="22"/>
  <c r="F1124" i="25" l="1"/>
  <c r="E406" i="22"/>
  <c r="F1125" i="25" l="1"/>
  <c r="E407" i="22"/>
  <c r="F1126" i="25" l="1"/>
  <c r="E408" i="22"/>
  <c r="F1127" i="25" l="1"/>
  <c r="E409" i="22"/>
  <c r="E410" i="22" l="1"/>
  <c r="F1128" i="25"/>
  <c r="E412" i="22"/>
  <c r="F1129" i="25" l="1"/>
  <c r="E413" i="22"/>
  <c r="F1130" i="25" l="1"/>
  <c r="E414" i="22"/>
  <c r="F1131" i="25" l="1"/>
  <c r="E415" i="22"/>
  <c r="F1132" i="25" l="1"/>
  <c r="E416" i="22"/>
  <c r="F1133" i="25" l="1"/>
  <c r="E417" i="22"/>
  <c r="F1134" i="25" l="1"/>
  <c r="E418" i="22"/>
  <c r="E419" i="22" l="1"/>
  <c r="F1135" i="25"/>
  <c r="F1136" i="25" l="1"/>
  <c r="E33" i="21"/>
  <c r="F1137" i="25" l="1"/>
  <c r="E421" i="22" l="1"/>
  <c r="F404" i="22"/>
  <c r="F1138" i="25"/>
  <c r="F1139" i="25" l="1"/>
  <c r="F405" i="22"/>
  <c r="E423" i="22"/>
  <c r="F1140" i="25" l="1"/>
  <c r="F406" i="22"/>
  <c r="G405" i="22"/>
  <c r="G406" i="22" l="1"/>
  <c r="F1141" i="25"/>
  <c r="F407" i="22"/>
  <c r="G407" i="22" l="1"/>
  <c r="F408" i="22"/>
  <c r="F1142" i="25"/>
  <c r="F409" i="22" l="1"/>
  <c r="F1143" i="25"/>
  <c r="G408" i="22"/>
  <c r="G409" i="22" l="1"/>
  <c r="F410" i="22"/>
  <c r="F412" i="22"/>
  <c r="F1144" i="25"/>
  <c r="F1145" i="25" l="1"/>
  <c r="F413" i="22"/>
  <c r="F414" i="22" l="1"/>
  <c r="F1146" i="25"/>
  <c r="G414" i="22" l="1"/>
  <c r="F415" i="22"/>
  <c r="F1147" i="25"/>
  <c r="F416" i="22" l="1"/>
  <c r="F1148" i="25"/>
  <c r="G415" i="22"/>
  <c r="F1149" i="25" l="1"/>
  <c r="F417" i="22"/>
  <c r="G416" i="22"/>
  <c r="F1150" i="25" l="1"/>
  <c r="F418" i="22"/>
  <c r="G417" i="22"/>
  <c r="F419" i="22" l="1"/>
  <c r="F33" i="21" s="1"/>
  <c r="G418" i="22"/>
  <c r="F1151" i="25"/>
  <c r="F1152" i="25" l="1"/>
  <c r="F1153" i="25" l="1"/>
  <c r="F421" i="22" l="1"/>
  <c r="H449" i="23"/>
  <c r="F1154" i="25"/>
  <c r="F1155" i="25" l="1"/>
  <c r="C428" i="22"/>
  <c r="F423" i="22"/>
  <c r="G423" i="22" s="1"/>
  <c r="G421" i="22"/>
  <c r="F1156" i="25" l="1"/>
  <c r="C429" i="22"/>
  <c r="F1157" i="25" l="1"/>
  <c r="C430" i="22"/>
  <c r="F1158" i="25" l="1"/>
  <c r="C431" i="22"/>
  <c r="F1159" i="25" l="1"/>
  <c r="C432" i="22"/>
  <c r="F1160" i="25" l="1"/>
  <c r="C433" i="22"/>
  <c r="C434" i="22" l="1"/>
  <c r="F1161" i="25"/>
  <c r="C436" i="22"/>
  <c r="F1162" i="25" l="1"/>
  <c r="C437" i="22"/>
  <c r="F1163" i="25" l="1"/>
  <c r="C438" i="22"/>
  <c r="F1164" i="25" l="1"/>
  <c r="C439" i="22"/>
  <c r="F1165" i="25" l="1"/>
  <c r="C440" i="22"/>
  <c r="F1166" i="25" l="1"/>
  <c r="C441" i="22"/>
  <c r="F1167" i="25" l="1"/>
  <c r="C442" i="22"/>
  <c r="F1168" i="25" l="1"/>
  <c r="C443" i="22"/>
  <c r="C31" i="21" l="1"/>
  <c r="F1169" i="25"/>
  <c r="F1170" i="25" l="1"/>
  <c r="C445" i="22" l="1"/>
  <c r="F1171" i="25"/>
  <c r="D426" i="22"/>
  <c r="F1172" i="25" l="1"/>
  <c r="D428" i="22"/>
  <c r="F1173" i="25" l="1"/>
  <c r="D429" i="22"/>
  <c r="F1174" i="25" l="1"/>
  <c r="D430" i="22"/>
  <c r="F1175" i="25" l="1"/>
  <c r="D431" i="22"/>
  <c r="F1176" i="25" l="1"/>
  <c r="D432" i="22"/>
  <c r="F1177" i="25" l="1"/>
  <c r="D433" i="22"/>
  <c r="F1178" i="25" l="1"/>
  <c r="D436" i="22"/>
  <c r="D434" i="22"/>
  <c r="D437" i="22" l="1"/>
  <c r="F1179" i="25"/>
  <c r="F1180" i="25" l="1"/>
  <c r="D438" i="22"/>
  <c r="F1181" i="25" l="1"/>
  <c r="D439" i="22"/>
  <c r="F1182" i="25" l="1"/>
  <c r="D440" i="22"/>
  <c r="F1183" i="25" l="1"/>
  <c r="D441" i="22"/>
  <c r="D442" i="22" l="1"/>
  <c r="F1184" i="25"/>
  <c r="D443" i="22" l="1"/>
  <c r="F1185" i="25"/>
  <c r="F1186" i="25" l="1"/>
  <c r="D31" i="21"/>
  <c r="F1187" i="25" l="1"/>
  <c r="D445" i="22" l="1"/>
  <c r="F1188" i="25"/>
  <c r="E426" i="22"/>
  <c r="F1189" i="25" l="1"/>
  <c r="E428" i="22"/>
  <c r="D447" i="22"/>
  <c r="D449" i="22"/>
  <c r="F1190" i="25" l="1"/>
  <c r="E429" i="22"/>
  <c r="F1191" i="25" l="1"/>
  <c r="E430" i="22"/>
  <c r="F1192" i="25" l="1"/>
  <c r="E431" i="22"/>
  <c r="F1193" i="25" l="1"/>
  <c r="E432" i="22"/>
  <c r="F1194" i="25" l="1"/>
  <c r="E433" i="22"/>
  <c r="E434" i="22" l="1"/>
  <c r="E436" i="22"/>
  <c r="F1195" i="25"/>
  <c r="F1196" i="25" l="1"/>
  <c r="E437" i="22"/>
  <c r="E438" i="22" l="1"/>
  <c r="F1197" i="25"/>
  <c r="F1198" i="25" l="1"/>
  <c r="E439" i="22"/>
  <c r="F1199" i="25" l="1"/>
  <c r="E440" i="22"/>
  <c r="E441" i="22" l="1"/>
  <c r="F1200" i="25"/>
  <c r="F1201" i="25" l="1"/>
  <c r="E442" i="22"/>
  <c r="E443" i="22" l="1"/>
  <c r="E31" i="21" s="1"/>
  <c r="F1202" i="25"/>
  <c r="F1203" i="25" l="1"/>
  <c r="F1204" i="25" l="1"/>
  <c r="E445" i="22" l="1"/>
  <c r="F1205" i="25"/>
  <c r="F426" i="22"/>
  <c r="H454" i="23"/>
  <c r="G426" i="22" l="1"/>
  <c r="F428" i="22"/>
  <c r="F1206" i="25"/>
  <c r="E447" i="22"/>
  <c r="E449" i="22"/>
  <c r="F1207" i="25" l="1"/>
  <c r="F429" i="22"/>
  <c r="G428" i="22"/>
  <c r="F430" i="22" l="1"/>
  <c r="F1208" i="25"/>
  <c r="G429" i="22"/>
  <c r="G430" i="22" l="1"/>
  <c r="F1209" i="25"/>
  <c r="F431" i="22"/>
  <c r="G431" i="22" l="1"/>
  <c r="F1210" i="25"/>
  <c r="F432" i="22"/>
  <c r="G432" i="22" l="1"/>
  <c r="F1211" i="25"/>
  <c r="F433" i="22"/>
  <c r="H462" i="23"/>
  <c r="G433" i="22" l="1"/>
  <c r="G434" i="22" s="1"/>
  <c r="F434" i="22"/>
  <c r="F436" i="22"/>
  <c r="F1212" i="25"/>
  <c r="F1213" i="25" l="1"/>
  <c r="F437" i="22"/>
  <c r="G436" i="22"/>
  <c r="G437" i="22" l="1"/>
  <c r="F438" i="22"/>
  <c r="F1214" i="25"/>
  <c r="F439" i="22" l="1"/>
  <c r="F1215" i="25"/>
  <c r="G438" i="22"/>
  <c r="G439" i="22" l="1"/>
  <c r="F440" i="22"/>
  <c r="F1216" i="25"/>
  <c r="F1217" i="25" l="1"/>
  <c r="F441" i="22"/>
  <c r="G440" i="22"/>
  <c r="G441" i="22" l="1"/>
  <c r="F1218" i="25"/>
  <c r="F442" i="22"/>
  <c r="H471" i="23"/>
  <c r="G442" i="22" l="1"/>
  <c r="G443" i="22" s="1"/>
  <c r="F443" i="22"/>
  <c r="F1219" i="25"/>
  <c r="F1220" i="25" l="1"/>
  <c r="F31" i="21"/>
  <c r="G31" i="21" s="1"/>
  <c r="F1221" i="25" l="1"/>
  <c r="F445" i="22" l="1"/>
  <c r="H476" i="23"/>
  <c r="H480" i="23" s="1"/>
  <c r="H478" i="23"/>
  <c r="F1222" i="25"/>
  <c r="F1223" i="25" l="1"/>
  <c r="C454" i="22"/>
  <c r="G445" i="22"/>
  <c r="G449" i="22" s="1"/>
  <c r="F449" i="22"/>
  <c r="F447" i="22"/>
  <c r="G447" i="22" s="1"/>
  <c r="F1224" i="25" l="1"/>
  <c r="C455" i="22"/>
  <c r="F1225" i="25" l="1"/>
  <c r="C456" i="22"/>
  <c r="F1226" i="25" l="1"/>
  <c r="C457" i="22"/>
  <c r="F1227" i="25" l="1"/>
  <c r="C458" i="22"/>
  <c r="F1228" i="25" l="1"/>
  <c r="C459" i="22"/>
  <c r="F1229" i="25" l="1"/>
  <c r="C462" i="22"/>
  <c r="C460" i="22"/>
  <c r="F1230" i="25" l="1"/>
  <c r="C463" i="22"/>
  <c r="F1231" i="25" l="1"/>
  <c r="C464" i="22"/>
  <c r="F1232" i="25" l="1"/>
  <c r="C465" i="22"/>
  <c r="F1233" i="25" l="1"/>
  <c r="C466" i="22"/>
  <c r="F1234" i="25" l="1"/>
  <c r="C467" i="22"/>
  <c r="C468" i="22" l="1"/>
  <c r="F1235" i="25"/>
  <c r="C469" i="22" l="1"/>
  <c r="C30" i="21" s="1"/>
  <c r="F1236" i="25"/>
  <c r="F1237" i="25" l="1"/>
  <c r="F1238" i="25" l="1"/>
  <c r="C471" i="22" l="1"/>
  <c r="F1239" i="25"/>
  <c r="D452" i="22"/>
  <c r="F1240" i="25" l="1"/>
  <c r="D454" i="22"/>
  <c r="D466" i="22" l="1"/>
  <c r="F1250" i="25"/>
  <c r="E452" i="22" l="1"/>
  <c r="F1256" i="25"/>
  <c r="F1257" i="25" l="1"/>
  <c r="E454" i="22"/>
  <c r="F1258" i="25" l="1"/>
  <c r="E455" i="22"/>
  <c r="F1259" i="25" l="1"/>
  <c r="E456" i="22"/>
  <c r="F1260" i="25" l="1"/>
  <c r="E457" i="22"/>
  <c r="F1261" i="25" l="1"/>
  <c r="E458" i="22"/>
  <c r="E459" i="22" l="1"/>
  <c r="F1262" i="25"/>
  <c r="E460" i="22" l="1"/>
  <c r="F1263" i="25"/>
  <c r="E462" i="22"/>
  <c r="F1264" i="25" l="1"/>
  <c r="E463" i="22"/>
  <c r="E464" i="22" l="1"/>
  <c r="F1265" i="25"/>
  <c r="F1266" i="25" l="1"/>
  <c r="E465" i="22"/>
  <c r="F1267" i="25" l="1"/>
  <c r="E466" i="22"/>
  <c r="E467" i="22" l="1"/>
  <c r="F1268" i="25"/>
  <c r="F1269" i="25" l="1"/>
  <c r="E468" i="22"/>
  <c r="E469" i="22" l="1"/>
  <c r="F1270" i="25"/>
  <c r="F1271" i="25" l="1"/>
  <c r="E30" i="21"/>
  <c r="F1272" i="25" l="1"/>
  <c r="E471" i="22" l="1"/>
  <c r="F452" i="22"/>
  <c r="F1273" i="25"/>
  <c r="H483" i="23"/>
  <c r="F1274" i="25" l="1"/>
  <c r="F454" i="22"/>
  <c r="H485" i="23"/>
  <c r="G452" i="22"/>
  <c r="E475" i="22"/>
  <c r="E473" i="22"/>
  <c r="F1275" i="25" l="1"/>
  <c r="F455" i="22"/>
  <c r="G454" i="22"/>
  <c r="F456" i="22" l="1"/>
  <c r="F1276" i="25"/>
  <c r="F457" i="22" l="1"/>
  <c r="F1277" i="25"/>
  <c r="F458" i="22" l="1"/>
  <c r="F1278" i="25"/>
  <c r="F459" i="22" l="1"/>
  <c r="F1279" i="25"/>
  <c r="F460" i="22" l="1"/>
  <c r="F1280" i="25"/>
  <c r="F462" i="22"/>
  <c r="F1281" i="25" l="1"/>
  <c r="F463" i="22"/>
  <c r="F1282" i="25" l="1"/>
  <c r="F464" i="22"/>
  <c r="F465" i="22" l="1"/>
  <c r="F1283" i="25"/>
  <c r="F1284" i="25" l="1"/>
  <c r="F466" i="22"/>
  <c r="G466" i="22" l="1"/>
  <c r="F467" i="22"/>
  <c r="F1285" i="25"/>
  <c r="F1286" i="25" l="1"/>
  <c r="F468" i="22"/>
  <c r="F469" i="22" l="1"/>
  <c r="F30" i="21" s="1"/>
  <c r="F1287" i="25"/>
  <c r="F1288" i="25" l="1"/>
  <c r="F1289" i="25" l="1"/>
  <c r="F471" i="22" l="1"/>
  <c r="F1290" i="25"/>
  <c r="F1291" i="25" l="1"/>
  <c r="C480" i="22"/>
  <c r="F473" i="22"/>
  <c r="F475" i="22"/>
  <c r="F1292" i="25" l="1"/>
  <c r="C481" i="22"/>
  <c r="F1293" i="25" l="1"/>
  <c r="C482" i="22"/>
  <c r="F1294" i="25" l="1"/>
  <c r="C483" i="22"/>
  <c r="F1295" i="25" l="1"/>
  <c r="C484" i="22"/>
  <c r="F1296" i="25" l="1"/>
  <c r="C485" i="22"/>
  <c r="F1297" i="25" l="1"/>
  <c r="C488" i="22"/>
  <c r="C486" i="22"/>
  <c r="F1298" i="25" l="1"/>
  <c r="C489" i="22"/>
  <c r="F1299" i="25" l="1"/>
  <c r="C490" i="22"/>
  <c r="F1300" i="25" l="1"/>
  <c r="C491" i="22"/>
  <c r="F1301" i="25" l="1"/>
  <c r="C492" i="22"/>
  <c r="F1302" i="25" l="1"/>
  <c r="C493" i="22"/>
  <c r="F1303" i="25" l="1"/>
  <c r="C494" i="22"/>
  <c r="C495" i="22" l="1"/>
  <c r="C29" i="21" s="1"/>
  <c r="F1304" i="25"/>
  <c r="F1305" i="25" l="1"/>
  <c r="F1306" i="25" l="1"/>
  <c r="C497" i="22" l="1"/>
  <c r="D478" i="22"/>
  <c r="F1307" i="25"/>
  <c r="D480" i="22" l="1"/>
  <c r="F1308" i="25"/>
  <c r="F1309" i="25" l="1"/>
  <c r="D481" i="22"/>
  <c r="D482" i="22" l="1"/>
  <c r="F1310" i="25"/>
  <c r="F1311" i="25" l="1"/>
  <c r="D483" i="22"/>
  <c r="F1312" i="25" l="1"/>
  <c r="D484" i="22"/>
  <c r="F1313" i="25" l="1"/>
  <c r="D485" i="22"/>
  <c r="D486" i="22" l="1"/>
  <c r="F1314" i="25"/>
  <c r="D488" i="22"/>
  <c r="D489" i="22" l="1"/>
  <c r="F1315" i="25"/>
  <c r="F1316" i="25" l="1"/>
  <c r="D490" i="22"/>
  <c r="D491" i="22" l="1"/>
  <c r="F1317" i="25"/>
  <c r="F1318" i="25" l="1"/>
  <c r="D492" i="22"/>
  <c r="F1319" i="25" l="1"/>
  <c r="D493" i="22"/>
  <c r="D494" i="22" l="1"/>
  <c r="F1320" i="25"/>
  <c r="D495" i="22" l="1"/>
  <c r="D29" i="21" s="1"/>
  <c r="F1321" i="25"/>
  <c r="F1322" i="25" l="1"/>
  <c r="F1323" i="25" l="1"/>
  <c r="D497" i="22" l="1"/>
  <c r="F1324" i="25"/>
  <c r="E478" i="22"/>
  <c r="F1325" i="25" l="1"/>
  <c r="E480" i="22"/>
  <c r="D501" i="22"/>
  <c r="D499" i="22"/>
  <c r="F1326" i="25" l="1"/>
  <c r="E481" i="22"/>
  <c r="F1327" i="25" l="1"/>
  <c r="E482" i="22"/>
  <c r="F1328" i="25" l="1"/>
  <c r="E483" i="22"/>
  <c r="E484" i="22" l="1"/>
  <c r="F1329" i="25"/>
  <c r="F1330" i="25" l="1"/>
  <c r="E485" i="22"/>
  <c r="E486" i="22" l="1"/>
  <c r="E488" i="22"/>
  <c r="F1331" i="25"/>
  <c r="F1332" i="25" l="1"/>
  <c r="E489" i="22"/>
  <c r="E490" i="22" l="1"/>
  <c r="F1333" i="25"/>
  <c r="F1334" i="25" l="1"/>
  <c r="E491" i="22"/>
  <c r="E492" i="22" l="1"/>
  <c r="F1335" i="25"/>
  <c r="F1336" i="25" l="1"/>
  <c r="E493" i="22"/>
  <c r="E494" i="22" l="1"/>
  <c r="F1337" i="25"/>
  <c r="F1338" i="25" l="1"/>
  <c r="E495" i="22"/>
  <c r="E29" i="21" l="1"/>
  <c r="F1339" i="25"/>
  <c r="F1340" i="25" l="1"/>
  <c r="E497" i="22" l="1"/>
  <c r="F1341" i="25"/>
  <c r="F478" i="22"/>
  <c r="H512" i="23"/>
  <c r="G478" i="22" l="1"/>
  <c r="F1342" i="25"/>
  <c r="F480" i="22"/>
  <c r="E499" i="22"/>
  <c r="E501" i="22"/>
  <c r="G480" i="22" l="1"/>
  <c r="F1343" i="25"/>
  <c r="F481" i="22"/>
  <c r="G481" i="22" l="1"/>
  <c r="F1344" i="25"/>
  <c r="F482" i="22"/>
  <c r="G482" i="22" l="1"/>
  <c r="F483" i="22"/>
  <c r="F1345" i="25"/>
  <c r="G483" i="22" l="1"/>
  <c r="F1346" i="25"/>
  <c r="F484" i="22"/>
  <c r="F1347" i="25" l="1"/>
  <c r="F485" i="22"/>
  <c r="H520" i="23"/>
  <c r="G484" i="22"/>
  <c r="G485" i="22" l="1"/>
  <c r="G486" i="22" s="1"/>
  <c r="F486" i="22"/>
  <c r="F1348" i="25"/>
  <c r="F488" i="22"/>
  <c r="G488" i="22" l="1"/>
  <c r="F1349" i="25"/>
  <c r="F489" i="22"/>
  <c r="G489" i="22" l="1"/>
  <c r="F1350" i="25"/>
  <c r="F490" i="22"/>
  <c r="G490" i="22" l="1"/>
  <c r="F491" i="22"/>
  <c r="F1351" i="25"/>
  <c r="F492" i="22" l="1"/>
  <c r="F1352" i="25"/>
  <c r="G491" i="22"/>
  <c r="F1353" i="25" l="1"/>
  <c r="F493" i="22"/>
  <c r="G492" i="22"/>
  <c r="F494" i="22" l="1"/>
  <c r="F1354" i="25"/>
  <c r="H529" i="23"/>
  <c r="G493" i="22"/>
  <c r="F495" i="22" l="1"/>
  <c r="F29" i="21" s="1"/>
  <c r="G29" i="21" s="1"/>
  <c r="F1355" i="25"/>
  <c r="G494" i="22"/>
  <c r="G495" i="22" s="1"/>
  <c r="F1356" i="25" l="1"/>
  <c r="F1357" i="25" l="1"/>
  <c r="F497" i="22" l="1"/>
  <c r="H534" i="23"/>
  <c r="H538" i="23" s="1"/>
  <c r="H536" i="23"/>
  <c r="F1358" i="25"/>
  <c r="G497" i="22" l="1"/>
  <c r="G501" i="22" s="1"/>
  <c r="F501" i="22"/>
  <c r="F499" i="22"/>
  <c r="G499" i="22" s="1"/>
  <c r="F1360" i="25" l="1"/>
  <c r="C507" i="22"/>
  <c r="F1361" i="25" l="1"/>
  <c r="C508" i="22"/>
  <c r="F1362" i="25" l="1"/>
  <c r="C509" i="22"/>
  <c r="F1363" i="25" l="1"/>
  <c r="C510" i="22"/>
  <c r="F1364" i="25" l="1"/>
  <c r="C511" i="22"/>
  <c r="F1365" i="25" l="1"/>
  <c r="C514" i="22"/>
  <c r="F1366" i="25" l="1"/>
  <c r="C515" i="22"/>
  <c r="F1367" i="25" l="1"/>
  <c r="C516" i="22"/>
  <c r="F1368" i="25" l="1"/>
  <c r="C517" i="22"/>
  <c r="F1369" i="25" l="1"/>
  <c r="C518" i="22"/>
  <c r="F1370" i="25" l="1"/>
  <c r="C519" i="22"/>
  <c r="C520" i="22" l="1"/>
  <c r="F1371" i="25"/>
  <c r="F1372" i="25" l="1"/>
  <c r="C521" i="22"/>
  <c r="C28" i="21" l="1"/>
  <c r="F1373" i="25"/>
  <c r="F1374" i="25" l="1"/>
  <c r="C523" i="22" l="1"/>
  <c r="D504" i="22"/>
  <c r="F1375" i="25"/>
  <c r="H543" i="23" l="1"/>
  <c r="F1359" i="25"/>
  <c r="C506" i="22"/>
  <c r="C512" i="22" s="1"/>
  <c r="D506" i="22"/>
  <c r="F1376" i="25"/>
  <c r="F1377" i="25" l="1"/>
  <c r="D507" i="22"/>
  <c r="F1378" i="25" l="1"/>
  <c r="D508" i="22"/>
  <c r="F1379" i="25" l="1"/>
  <c r="D509" i="22"/>
  <c r="D511" i="22" l="1"/>
  <c r="F1381" i="25"/>
  <c r="F1382" i="25" l="1"/>
  <c r="D514" i="22"/>
  <c r="D515" i="22" l="1"/>
  <c r="F1383" i="25"/>
  <c r="F1384" i="25" l="1"/>
  <c r="D516" i="22"/>
  <c r="D517" i="22" l="1"/>
  <c r="F1385" i="25"/>
  <c r="F1386" i="25" l="1"/>
  <c r="D518" i="22"/>
  <c r="D519" i="22" l="1"/>
  <c r="F1387" i="25"/>
  <c r="F1388" i="25" l="1"/>
  <c r="D520" i="22"/>
  <c r="D521" i="22" l="1"/>
  <c r="D28" i="21" s="1"/>
  <c r="F1389" i="25"/>
  <c r="F1390" i="25" l="1"/>
  <c r="F1391" i="25" l="1"/>
  <c r="D523" i="22" l="1"/>
  <c r="E504" i="22"/>
  <c r="F1392" i="25"/>
  <c r="E506" i="22" l="1"/>
  <c r="F1393" i="25"/>
  <c r="E507" i="22" l="1"/>
  <c r="F1394" i="25"/>
  <c r="E508" i="22" l="1"/>
  <c r="F1395" i="25"/>
  <c r="E509" i="22" l="1"/>
  <c r="F1396" i="25"/>
  <c r="E510" i="22" l="1"/>
  <c r="F1397" i="25"/>
  <c r="F1398" i="25" l="1"/>
  <c r="E511" i="22"/>
  <c r="F1399" i="25" l="1"/>
  <c r="E514" i="22"/>
  <c r="E512" i="22"/>
  <c r="F1400" i="25" l="1"/>
  <c r="E515" i="22"/>
  <c r="F1401" i="25" l="1"/>
  <c r="E516" i="22"/>
  <c r="F1402" i="25" l="1"/>
  <c r="E517" i="22"/>
  <c r="E518" i="22" l="1"/>
  <c r="F1403" i="25"/>
  <c r="F1404" i="25" l="1"/>
  <c r="E519" i="22"/>
  <c r="F1405" i="25" l="1"/>
  <c r="E520" i="22"/>
  <c r="E521" i="22" l="1"/>
  <c r="F1406" i="25"/>
  <c r="F1407" i="25" l="1"/>
  <c r="E28" i="21"/>
  <c r="F1408" i="25" l="1"/>
  <c r="E523" i="22" l="1"/>
  <c r="F1409" i="25"/>
  <c r="F504" i="22"/>
  <c r="H541" i="23"/>
  <c r="F506" i="22" l="1"/>
  <c r="F1410" i="25"/>
  <c r="G504" i="22"/>
  <c r="E525" i="22"/>
  <c r="E527" i="22"/>
  <c r="F507" i="22" l="1"/>
  <c r="F1411" i="25"/>
  <c r="G506" i="22"/>
  <c r="G507" i="22" l="1"/>
  <c r="F1412" i="25"/>
  <c r="F508" i="22"/>
  <c r="G508" i="22" l="1"/>
  <c r="F509" i="22"/>
  <c r="F1413" i="25"/>
  <c r="G509" i="22" l="1"/>
  <c r="F1414" i="25"/>
  <c r="F510" i="22"/>
  <c r="F1415" i="25" l="1"/>
  <c r="F511" i="22"/>
  <c r="F514" i="22" l="1"/>
  <c r="F1416" i="25"/>
  <c r="G511" i="22"/>
  <c r="F512" i="22"/>
  <c r="G514" i="22" l="1"/>
  <c r="F515" i="22"/>
  <c r="F1417" i="25"/>
  <c r="F516" i="22" l="1"/>
  <c r="F1418" i="25"/>
  <c r="G515" i="22"/>
  <c r="F1419" i="25" l="1"/>
  <c r="F517" i="22"/>
  <c r="G516" i="22"/>
  <c r="G517" i="22" l="1"/>
  <c r="F1420" i="25"/>
  <c r="F518" i="22"/>
  <c r="G518" i="22" l="1"/>
  <c r="F1421" i="25"/>
  <c r="F519" i="22"/>
  <c r="G519" i="22" l="1"/>
  <c r="F520" i="22"/>
  <c r="F1422" i="25"/>
  <c r="H558" i="23"/>
  <c r="F1423" i="25" l="1"/>
  <c r="G520" i="22"/>
  <c r="G521" i="22" s="1"/>
  <c r="F521" i="22"/>
  <c r="F28" i="21" l="1"/>
  <c r="G28" i="21" s="1"/>
  <c r="F1424" i="25"/>
  <c r="F1425" i="25" l="1"/>
  <c r="H563" i="23"/>
  <c r="F523" i="22" l="1"/>
  <c r="F1426" i="25"/>
  <c r="F1427" i="25" l="1"/>
  <c r="C532" i="22"/>
  <c r="G523" i="22"/>
  <c r="F525" i="22"/>
  <c r="F527" i="22"/>
  <c r="F1428" i="25" l="1"/>
  <c r="C533" i="22"/>
  <c r="F1429" i="25" l="1"/>
  <c r="C534" i="22"/>
  <c r="F1430" i="25" l="1"/>
  <c r="C535" i="22"/>
  <c r="F1431" i="25" l="1"/>
  <c r="C536" i="22"/>
  <c r="F1432" i="25" l="1"/>
  <c r="C537" i="22"/>
  <c r="C538" i="22" l="1"/>
  <c r="F1433" i="25"/>
  <c r="C540" i="22"/>
  <c r="F1434" i="25" l="1"/>
  <c r="C541" i="22"/>
  <c r="F1435" i="25" l="1"/>
  <c r="C542" i="22"/>
  <c r="F1436" i="25" l="1"/>
  <c r="C543" i="22"/>
  <c r="F1437" i="25" l="1"/>
  <c r="C544" i="22"/>
  <c r="F1438" i="25" l="1"/>
  <c r="C545" i="22"/>
  <c r="F1439" i="25" l="1"/>
  <c r="C546" i="22"/>
  <c r="F1440" i="25" l="1"/>
  <c r="C547" i="22"/>
  <c r="C27" i="21" l="1"/>
  <c r="F1441" i="25"/>
  <c r="F1442" i="25" l="1"/>
  <c r="C549" i="22" l="1"/>
  <c r="F1443" i="25"/>
  <c r="D530" i="22"/>
  <c r="D532" i="22" l="1"/>
  <c r="F1444" i="25"/>
  <c r="F1445" i="25" l="1"/>
  <c r="D533" i="22"/>
  <c r="F1446" i="25" l="1"/>
  <c r="D534" i="22"/>
  <c r="F1447" i="25" l="1"/>
  <c r="D535" i="22"/>
  <c r="F1448" i="25" l="1"/>
  <c r="D536" i="22"/>
  <c r="F1449" i="25" l="1"/>
  <c r="D537" i="22"/>
  <c r="D540" i="22" l="1"/>
  <c r="F1450" i="25"/>
  <c r="D538" i="22"/>
  <c r="F1451" i="25" l="1"/>
  <c r="D541" i="22"/>
  <c r="F1452" i="25" l="1"/>
  <c r="D542" i="22"/>
  <c r="D543" i="22" l="1"/>
  <c r="F1453" i="25"/>
  <c r="F1454" i="25" l="1"/>
  <c r="D544" i="22"/>
  <c r="F1455" i="25" l="1"/>
  <c r="D545" i="22"/>
  <c r="F1456" i="25" l="1"/>
  <c r="D546" i="22"/>
  <c r="F1457" i="25" l="1"/>
  <c r="D547" i="22"/>
  <c r="D27" i="21" l="1"/>
  <c r="F1458" i="25"/>
  <c r="F1459" i="25" l="1"/>
  <c r="D549" i="22" l="1"/>
  <c r="F1460" i="25"/>
  <c r="E530" i="22"/>
  <c r="F1461" i="25" l="1"/>
  <c r="E532" i="22"/>
  <c r="D551" i="22"/>
  <c r="D553" i="22"/>
  <c r="E533" i="22" l="1"/>
  <c r="F1462" i="25"/>
  <c r="E534" i="22" l="1"/>
  <c r="F1463" i="25"/>
  <c r="E535" i="22" l="1"/>
  <c r="F1464" i="25"/>
  <c r="E536" i="22" l="1"/>
  <c r="F1465" i="25"/>
  <c r="E537" i="22" l="1"/>
  <c r="F1466" i="25"/>
  <c r="E540" i="22" l="1"/>
  <c r="F1467" i="25"/>
  <c r="E538" i="22"/>
  <c r="E541" i="22" l="1"/>
  <c r="F1468" i="25"/>
  <c r="E542" i="22" l="1"/>
  <c r="F1469" i="25"/>
  <c r="F1470" i="25" l="1"/>
  <c r="E543" i="22"/>
  <c r="E544" i="22" l="1"/>
  <c r="F1471" i="25"/>
  <c r="F1472" i="25" l="1"/>
  <c r="E545" i="22"/>
  <c r="F1473" i="25" l="1"/>
  <c r="E546" i="22"/>
  <c r="E547" i="22" l="1"/>
  <c r="E27" i="21" s="1"/>
  <c r="F1474" i="25"/>
  <c r="F1475" i="25" l="1"/>
  <c r="F1476" i="25" l="1"/>
  <c r="E549" i="22" l="1"/>
  <c r="F530" i="22"/>
  <c r="F1477" i="25"/>
  <c r="H570" i="23"/>
  <c r="F532" i="22" l="1"/>
  <c r="F1478" i="25"/>
  <c r="G530" i="22"/>
  <c r="E551" i="22"/>
  <c r="E553" i="22"/>
  <c r="F1479" i="25" l="1"/>
  <c r="F533" i="22"/>
  <c r="G532" i="22"/>
  <c r="F1480" i="25" l="1"/>
  <c r="F534" i="22"/>
  <c r="G533" i="22"/>
  <c r="G534" i="22" l="1"/>
  <c r="F1481" i="25"/>
  <c r="F535" i="22"/>
  <c r="G535" i="22" l="1"/>
  <c r="F1482" i="25"/>
  <c r="F536" i="22"/>
  <c r="G536" i="22" l="1"/>
  <c r="F1483" i="25"/>
  <c r="F537" i="22"/>
  <c r="H578" i="23"/>
  <c r="G537" i="22" l="1"/>
  <c r="G538" i="22" s="1"/>
  <c r="F1484" i="25"/>
  <c r="F540" i="22"/>
  <c r="F538" i="22"/>
  <c r="G540" i="22" l="1"/>
  <c r="F541" i="22"/>
  <c r="F1485" i="25"/>
  <c r="F1486" i="25" l="1"/>
  <c r="F542" i="22"/>
  <c r="G541" i="22"/>
  <c r="G542" i="22" l="1"/>
  <c r="F1487" i="25"/>
  <c r="F543" i="22"/>
  <c r="G543" i="22" l="1"/>
  <c r="F544" i="22"/>
  <c r="F1488" i="25"/>
  <c r="G544" i="22" l="1"/>
  <c r="F1489" i="25"/>
  <c r="F545" i="22"/>
  <c r="G545" i="22" l="1"/>
  <c r="F546" i="22"/>
  <c r="F1490" i="25"/>
  <c r="H587" i="23"/>
  <c r="F1491" i="25" l="1"/>
  <c r="G546" i="22"/>
  <c r="G547" i="22" s="1"/>
  <c r="F547" i="22"/>
  <c r="F1492" i="25" l="1"/>
  <c r="F27" i="21"/>
  <c r="G27" i="21" s="1"/>
  <c r="F1493" i="25" l="1"/>
  <c r="F549" i="22" l="1"/>
  <c r="H592" i="23"/>
  <c r="H596" i="23" s="1"/>
  <c r="H594" i="23"/>
  <c r="F1494" i="25"/>
  <c r="F1495" i="25" l="1"/>
  <c r="C557" i="22"/>
  <c r="C6" i="22" s="1"/>
  <c r="G549" i="22"/>
  <c r="G553" i="22" s="1"/>
  <c r="F551" i="22"/>
  <c r="G551" i="22" s="1"/>
  <c r="F553" i="22"/>
  <c r="F1496" i="25" l="1"/>
  <c r="C558" i="22"/>
  <c r="C7" i="22" s="1"/>
  <c r="F1497" i="25" l="1"/>
  <c r="C559" i="22"/>
  <c r="C8" i="22" s="1"/>
  <c r="F1498" i="25" l="1"/>
  <c r="C560" i="22"/>
  <c r="C9" i="22" s="1"/>
  <c r="F1499" i="25" l="1"/>
  <c r="C561" i="22"/>
  <c r="C562" i="22" l="1"/>
  <c r="C10" i="22"/>
  <c r="F1500" i="25"/>
  <c r="C564" i="22"/>
  <c r="F1501" i="25" l="1"/>
  <c r="C565" i="22"/>
  <c r="F1502" i="25" l="1"/>
  <c r="C566" i="22"/>
  <c r="C15" i="22" s="1"/>
  <c r="F1503" i="25" l="1"/>
  <c r="C567" i="22"/>
  <c r="C16" i="22" s="1"/>
  <c r="F1504" i="25" l="1"/>
  <c r="C568" i="22"/>
  <c r="C18" i="22" s="1"/>
  <c r="F1505" i="25" l="1"/>
  <c r="C569" i="22"/>
  <c r="C19" i="22" s="1"/>
  <c r="F1506" i="25" l="1"/>
  <c r="C570" i="22"/>
  <c r="C20" i="22" s="1"/>
  <c r="C571" i="22" l="1"/>
  <c r="F1507" i="25"/>
  <c r="F1508" i="25" l="1"/>
  <c r="C26" i="21"/>
  <c r="F1509" i="25" l="1"/>
  <c r="C573" i="22" l="1"/>
  <c r="F1510" i="25"/>
  <c r="D556" i="22"/>
  <c r="D4" i="22" s="1"/>
  <c r="F1511" i="25" l="1"/>
  <c r="F1512" i="25" l="1"/>
  <c r="D558" i="22"/>
  <c r="F1513" i="25" l="1"/>
  <c r="D559" i="22"/>
  <c r="F1514" i="25" l="1"/>
  <c r="D560" i="22"/>
  <c r="F1515" i="25" l="1"/>
  <c r="D561" i="22"/>
  <c r="F1516" i="25" l="1"/>
  <c r="D564" i="22"/>
  <c r="D562" i="22"/>
  <c r="F1517" i="25" l="1"/>
  <c r="D565" i="22"/>
  <c r="F1518" i="25" l="1"/>
  <c r="D566" i="22"/>
  <c r="F1519" i="25" l="1"/>
  <c r="D567" i="22"/>
  <c r="F1520" i="25" l="1"/>
  <c r="D568" i="22"/>
  <c r="D18" i="22" s="1"/>
  <c r="F1521" i="25" l="1"/>
  <c r="D569" i="22"/>
  <c r="F1522" i="25" l="1"/>
  <c r="D570" i="22"/>
  <c r="D571" i="22" l="1"/>
  <c r="D26" i="21" s="1"/>
  <c r="F1523" i="25"/>
  <c r="F1524" i="25" l="1"/>
  <c r="F1525" i="25" l="1"/>
  <c r="D573" i="22" l="1"/>
  <c r="F1526" i="25"/>
  <c r="E556" i="22"/>
  <c r="E4" i="22" s="1"/>
  <c r="F1527" i="25" l="1"/>
  <c r="E557" i="22"/>
  <c r="E6" i="22" s="1"/>
  <c r="D575" i="22"/>
  <c r="F1528" i="25" l="1"/>
  <c r="E558" i="22"/>
  <c r="E7" i="22" s="1"/>
  <c r="F1529" i="25" l="1"/>
  <c r="E559" i="22"/>
  <c r="E8" i="22" s="1"/>
  <c r="F1530" i="25" l="1"/>
  <c r="E560" i="22"/>
  <c r="E9" i="22" s="1"/>
  <c r="F1531" i="25" l="1"/>
  <c r="E561" i="22"/>
  <c r="E562" i="22" l="1"/>
  <c r="E10" i="22"/>
  <c r="F1532" i="25"/>
  <c r="E564" i="22"/>
  <c r="E13" i="22" s="1"/>
  <c r="F1533" i="25" l="1"/>
  <c r="E565" i="22"/>
  <c r="E14" i="22" s="1"/>
  <c r="F1534" i="25" l="1"/>
  <c r="E566" i="22"/>
  <c r="E15" i="22" s="1"/>
  <c r="F1535" i="25" l="1"/>
  <c r="E567" i="22"/>
  <c r="E16" i="22" s="1"/>
  <c r="F1536" i="25" l="1"/>
  <c r="E568" i="22"/>
  <c r="E18" i="22" s="1"/>
  <c r="F1537" i="25" l="1"/>
  <c r="E569" i="22"/>
  <c r="E19" i="22" s="1"/>
  <c r="F1538" i="25" l="1"/>
  <c r="E570" i="22"/>
  <c r="E571" i="22" l="1"/>
  <c r="E26" i="21" s="1"/>
  <c r="E20" i="22"/>
  <c r="F1539" i="25"/>
  <c r="F1540" i="25" l="1"/>
  <c r="F1541" i="25" l="1"/>
  <c r="E573" i="22" l="1"/>
  <c r="F1542" i="25"/>
  <c r="F556" i="22"/>
  <c r="F4" i="22" s="1"/>
  <c r="G556" i="22" l="1"/>
  <c r="F1543" i="25"/>
  <c r="F557" i="22"/>
  <c r="F6" i="22" s="1"/>
  <c r="E575" i="22"/>
  <c r="G557" i="22" l="1"/>
  <c r="F1544" i="25"/>
  <c r="F558" i="22"/>
  <c r="F7" i="22" s="1"/>
  <c r="G558" i="22" l="1"/>
  <c r="F1545" i="25"/>
  <c r="F559" i="22"/>
  <c r="F8" i="22" s="1"/>
  <c r="G559" i="22" l="1"/>
  <c r="F1546" i="25"/>
  <c r="F560" i="22"/>
  <c r="F9" i="22" s="1"/>
  <c r="G560" i="22" l="1"/>
  <c r="F1547" i="25"/>
  <c r="F561" i="22"/>
  <c r="F10" i="22" s="1"/>
  <c r="H605" i="23"/>
  <c r="G561" i="22" l="1"/>
  <c r="G562" i="22" s="1"/>
  <c r="F562" i="22"/>
  <c r="F1548" i="25"/>
  <c r="F564" i="22"/>
  <c r="F13" i="22" s="1"/>
  <c r="G564" i="22" l="1"/>
  <c r="F1549" i="25"/>
  <c r="F565" i="22"/>
  <c r="F14" i="22" s="1"/>
  <c r="G565" i="22" l="1"/>
  <c r="F1550" i="25"/>
  <c r="F566" i="22"/>
  <c r="F15" i="22" s="1"/>
  <c r="G566" i="22" l="1"/>
  <c r="F1551" i="25"/>
  <c r="F567" i="22"/>
  <c r="F16" i="22" s="1"/>
  <c r="G567" i="22" l="1"/>
  <c r="F1552" i="25"/>
  <c r="F568" i="22"/>
  <c r="F18" i="22" s="1"/>
  <c r="G568" i="22" l="1"/>
  <c r="F1553" i="25"/>
  <c r="F569" i="22"/>
  <c r="F19" i="22" s="1"/>
  <c r="G569" i="22" l="1"/>
  <c r="F1554" i="25"/>
  <c r="F570" i="22"/>
  <c r="F20" i="22" s="1"/>
  <c r="H614" i="23"/>
  <c r="G570" i="22" l="1"/>
  <c r="G571" i="22" s="1"/>
  <c r="F571" i="22"/>
  <c r="F1555" i="25"/>
  <c r="F1556" i="25" l="1"/>
  <c r="F26" i="21"/>
  <c r="G26" i="21" s="1"/>
  <c r="F1557" i="25" l="1"/>
  <c r="F573" i="22" l="1"/>
  <c r="H619" i="23"/>
  <c r="H621" i="23"/>
  <c r="F1622" i="25"/>
  <c r="G573" i="22" l="1"/>
  <c r="F575" i="22"/>
  <c r="G575" i="22" s="1"/>
  <c r="F1623" i="25"/>
  <c r="F1624" i="25" l="1"/>
  <c r="F1625" i="25" l="1"/>
  <c r="F1626" i="25" l="1"/>
  <c r="F1627" i="25" l="1"/>
  <c r="F1628" i="25" l="1"/>
  <c r="F1629" i="25" l="1"/>
  <c r="F1630" i="25" l="1"/>
  <c r="F1631" i="25" l="1"/>
  <c r="F1632" i="25" l="1"/>
  <c r="F1633" i="25" l="1"/>
  <c r="F1634" i="25" l="1"/>
  <c r="F1635" i="25" l="1"/>
  <c r="F1636" i="25" l="1"/>
  <c r="F1637" i="25" l="1"/>
  <c r="C23" i="22"/>
  <c r="F1638" i="25" l="1"/>
  <c r="F1639" i="25" l="1"/>
  <c r="F1640" i="25" l="1"/>
  <c r="F1641" i="25" l="1"/>
  <c r="F1642" i="25" l="1"/>
  <c r="F1643" i="25" l="1"/>
  <c r="F1644" i="25" l="1"/>
  <c r="F1645" i="25" l="1"/>
  <c r="F1646" i="25" l="1"/>
  <c r="F1647" i="25" l="1"/>
  <c r="F1648" i="25" l="1"/>
  <c r="F1649" i="25" l="1"/>
  <c r="F1650" i="25" l="1"/>
  <c r="F1651" i="25" l="1"/>
  <c r="F1652" i="25" l="1"/>
  <c r="F1653" i="25" l="1"/>
  <c r="F1654" i="25" l="1"/>
  <c r="F1655" i="25" l="1"/>
  <c r="F1656" i="25" l="1"/>
  <c r="F1657" i="25" l="1"/>
  <c r="F1658" i="25" l="1"/>
  <c r="F1659" i="25" l="1"/>
  <c r="F1660" i="25" l="1"/>
  <c r="F1661" i="25" l="1"/>
  <c r="F1662" i="25" l="1"/>
  <c r="F1663" i="25" l="1"/>
  <c r="F1664" i="25" l="1"/>
  <c r="F1665" i="25" l="1"/>
  <c r="F1666" i="25" l="1"/>
  <c r="F1667" i="25" l="1"/>
  <c r="F1668" i="25" l="1"/>
  <c r="F1669" i="25" l="1"/>
  <c r="F1670" i="25" l="1"/>
  <c r="H656" i="23"/>
  <c r="F1671" i="25" l="1"/>
  <c r="H657" i="23"/>
  <c r="F1672" i="25" l="1"/>
  <c r="H658" i="23"/>
  <c r="F1673" i="25" l="1"/>
  <c r="H659" i="23"/>
  <c r="F1674" i="25" l="1"/>
  <c r="H660" i="23"/>
  <c r="F1675" i="25" l="1"/>
  <c r="H661" i="23"/>
  <c r="H662" i="23" s="1"/>
  <c r="F1676" i="25" l="1"/>
  <c r="H664" i="23"/>
  <c r="F1677" i="25" l="1"/>
  <c r="H665" i="23"/>
  <c r="F1678" i="25" l="1"/>
  <c r="H666" i="23"/>
  <c r="F1679" i="25" l="1"/>
  <c r="H667" i="23"/>
  <c r="F1680" i="25" l="1"/>
  <c r="H668" i="23"/>
  <c r="F1681" i="25" l="1"/>
  <c r="H669" i="23"/>
  <c r="F1682" i="25" l="1"/>
  <c r="H670" i="23"/>
  <c r="H671" i="23" s="1"/>
  <c r="F1683" i="25" l="1"/>
  <c r="H673" i="23"/>
  <c r="F1684" i="25" l="1"/>
  <c r="H674" i="23"/>
  <c r="F1685" i="25" l="1"/>
  <c r="H675" i="23"/>
  <c r="H676" i="23" l="1"/>
  <c r="F1687" i="25" l="1"/>
  <c r="C5" i="21" l="1"/>
  <c r="F1688" i="25"/>
  <c r="C6" i="21" l="1"/>
  <c r="F1689" i="25"/>
  <c r="C7" i="21" l="1"/>
  <c r="F1690" i="25"/>
  <c r="C8" i="21" l="1"/>
  <c r="F1691" i="25"/>
  <c r="C9" i="21" l="1"/>
  <c r="F1692" i="25"/>
  <c r="F1693" i="25" l="1"/>
  <c r="F1694" i="25" l="1"/>
  <c r="C14" i="21" l="1"/>
  <c r="F1695" i="25"/>
  <c r="C17" i="22" l="1"/>
  <c r="C15" i="21"/>
  <c r="F1696" i="25"/>
  <c r="F1697" i="25" l="1"/>
  <c r="C16" i="21"/>
  <c r="K222" i="23"/>
  <c r="C5" i="22"/>
  <c r="C17" i="21" l="1"/>
  <c r="F1698" i="25"/>
  <c r="C18" i="21" l="1"/>
  <c r="F1699" i="25"/>
  <c r="F1700" i="25" l="1"/>
  <c r="F1701" i="25" l="1"/>
  <c r="F1702" i="25" l="1"/>
  <c r="D4" i="21" l="1"/>
  <c r="C21" i="21"/>
  <c r="F1703" i="25"/>
  <c r="F1704" i="25" l="1"/>
  <c r="F1705" i="25" l="1"/>
  <c r="F1706" i="25" l="1"/>
  <c r="F1707" i="25" l="1"/>
  <c r="F1708" i="25" l="1"/>
  <c r="F1709" i="25" l="1"/>
  <c r="F1710" i="25" l="1"/>
  <c r="F1711" i="25" l="1"/>
  <c r="F1712" i="25" l="1"/>
  <c r="D16" i="21" l="1"/>
  <c r="F1713" i="25"/>
  <c r="F1714" i="25" l="1"/>
  <c r="F1715" i="25" l="1"/>
  <c r="F1716" i="25" l="1"/>
  <c r="F1717" i="25" l="1"/>
  <c r="F1718" i="25" l="1"/>
  <c r="E4" i="21" l="1"/>
  <c r="F1719" i="25"/>
  <c r="E5" i="21" l="1"/>
  <c r="F1720" i="25"/>
  <c r="E6" i="21" l="1"/>
  <c r="F1721" i="25"/>
  <c r="E7" i="21" l="1"/>
  <c r="F1722" i="25"/>
  <c r="E8" i="21" l="1"/>
  <c r="F1723" i="25"/>
  <c r="E11" i="22"/>
  <c r="F1724" i="25" l="1"/>
  <c r="E9" i="21"/>
  <c r="E10" i="21" s="1"/>
  <c r="E12" i="21" l="1"/>
  <c r="F1725" i="25"/>
  <c r="E13" i="21" l="1"/>
  <c r="F1726" i="25"/>
  <c r="E14" i="21" l="1"/>
  <c r="F1727" i="25"/>
  <c r="E15" i="21" l="1"/>
  <c r="F1728" i="25"/>
  <c r="E16" i="21" l="1"/>
  <c r="F1729" i="25"/>
  <c r="E17" i="21" l="1"/>
  <c r="F1730" i="25"/>
  <c r="E18" i="21" l="1"/>
  <c r="E21" i="22"/>
  <c r="F1731" i="25"/>
  <c r="F1732" i="25" l="1"/>
  <c r="E19" i="21"/>
  <c r="F1733" i="25" l="1"/>
  <c r="E23" i="22"/>
  <c r="F1734" i="25" l="1"/>
  <c r="H680" i="23"/>
  <c r="F1735" i="25" l="1"/>
  <c r="H681" i="23"/>
  <c r="F4" i="21"/>
  <c r="E21" i="21"/>
  <c r="E25" i="22"/>
  <c r="F5" i="21" l="1"/>
  <c r="F1736" i="25"/>
  <c r="H682" i="23"/>
  <c r="F6" i="21" l="1"/>
  <c r="F1737" i="25"/>
  <c r="H683" i="23"/>
  <c r="F7" i="21" l="1"/>
  <c r="F1738" i="25"/>
  <c r="H684" i="23"/>
  <c r="F8" i="21" l="1"/>
  <c r="F1739" i="25"/>
  <c r="H685" i="23"/>
  <c r="H686" i="23" s="1"/>
  <c r="F9" i="21" l="1"/>
  <c r="F1740" i="25"/>
  <c r="H688" i="23"/>
  <c r="F10" i="21" l="1"/>
  <c r="F12" i="21"/>
  <c r="F1741" i="25"/>
  <c r="H689" i="23"/>
  <c r="F13" i="21" l="1"/>
  <c r="F1742" i="25"/>
  <c r="H690" i="23"/>
  <c r="F14" i="21" l="1"/>
  <c r="F1743" i="25"/>
  <c r="H691" i="23"/>
  <c r="F15" i="21" l="1"/>
  <c r="F1744" i="25"/>
  <c r="H692" i="23"/>
  <c r="F16" i="21" l="1"/>
  <c r="G18" i="22"/>
  <c r="F1745" i="25"/>
  <c r="H693" i="23"/>
  <c r="F17" i="21" l="1"/>
  <c r="F1746" i="25"/>
  <c r="H694" i="23"/>
  <c r="H695" i="23" s="1"/>
  <c r="G16" i="21"/>
  <c r="F18" i="21" l="1"/>
  <c r="F1747" i="25"/>
  <c r="H697" i="23"/>
  <c r="F1748" i="25" l="1"/>
  <c r="H698" i="23"/>
  <c r="F19" i="21"/>
  <c r="F1749" i="25" l="1"/>
  <c r="H699" i="23"/>
  <c r="F23" i="22"/>
  <c r="H700" i="23" l="1"/>
  <c r="F1750" i="25"/>
  <c r="H653" i="23"/>
  <c r="C4" i="22"/>
  <c r="C4" i="21" l="1"/>
  <c r="G4" i="21" s="1"/>
  <c r="G4" i="22"/>
  <c r="F21" i="21"/>
  <c r="F1244" i="25" l="1"/>
  <c r="F1243" i="25"/>
  <c r="F1241" i="25"/>
  <c r="D457" i="22"/>
  <c r="G457" i="22" s="1"/>
  <c r="F1245" i="25"/>
  <c r="F1242" i="25"/>
  <c r="D459" i="22"/>
  <c r="G459" i="22" s="1"/>
  <c r="D456" i="22"/>
  <c r="G456" i="22" s="1"/>
  <c r="D458" i="22"/>
  <c r="G458" i="22" s="1"/>
  <c r="D455" i="22"/>
  <c r="D6" i="22" s="1"/>
  <c r="D5" i="21" s="1"/>
  <c r="H491" i="23"/>
  <c r="D10" i="22" l="1"/>
  <c r="G10" i="22" s="1"/>
  <c r="D7" i="22"/>
  <c r="D6" i="21" s="1"/>
  <c r="G6" i="21" s="1"/>
  <c r="D460" i="22"/>
  <c r="G455" i="22"/>
  <c r="G460" i="22" s="1"/>
  <c r="G5" i="21"/>
  <c r="G6" i="22"/>
  <c r="D8" i="22"/>
  <c r="D9" i="21" l="1"/>
  <c r="G9" i="21" s="1"/>
  <c r="G7" i="22"/>
  <c r="D7" i="21"/>
  <c r="G8" i="22"/>
  <c r="G7" i="21" l="1"/>
  <c r="F1249" i="25"/>
  <c r="F1246" i="25"/>
  <c r="F1248" i="25"/>
  <c r="F1247" i="25"/>
  <c r="F1252" i="25"/>
  <c r="F1251" i="25"/>
  <c r="D464" i="22"/>
  <c r="D467" i="22"/>
  <c r="G467" i="22" s="1"/>
  <c r="D468" i="22"/>
  <c r="G468" i="22" s="1"/>
  <c r="D463" i="22"/>
  <c r="G463" i="22" s="1"/>
  <c r="H500" i="23"/>
  <c r="D465" i="22"/>
  <c r="D16" i="22" s="1"/>
  <c r="G16" i="22" s="1"/>
  <c r="D462" i="22"/>
  <c r="G464" i="22" l="1"/>
  <c r="D15" i="22"/>
  <c r="G15" i="22" s="1"/>
  <c r="D14" i="22"/>
  <c r="D13" i="21" s="1"/>
  <c r="D20" i="22"/>
  <c r="G20" i="22" s="1"/>
  <c r="G465" i="22"/>
  <c r="D469" i="22"/>
  <c r="D30" i="21" s="1"/>
  <c r="G30" i="21" s="1"/>
  <c r="G462" i="22"/>
  <c r="D17" i="22"/>
  <c r="K223" i="23" s="1"/>
  <c r="K224" i="23" s="1"/>
  <c r="F17" i="22" s="1"/>
  <c r="G17" i="22" s="1"/>
  <c r="D15" i="21"/>
  <c r="G15" i="21" s="1"/>
  <c r="D13" i="22"/>
  <c r="D19" i="22"/>
  <c r="D17" i="21" l="1"/>
  <c r="G17" i="21" s="1"/>
  <c r="G19" i="22"/>
  <c r="D14" i="21"/>
  <c r="G14" i="21" s="1"/>
  <c r="G469" i="22"/>
  <c r="D18" i="21"/>
  <c r="G18" i="21" s="1"/>
  <c r="K225" i="23"/>
  <c r="F21" i="22"/>
  <c r="F5" i="22"/>
  <c r="F11" i="22" s="1"/>
  <c r="D5" i="22"/>
  <c r="D12" i="21"/>
  <c r="D21" i="22"/>
  <c r="G5" i="22" l="1"/>
  <c r="F25" i="22"/>
  <c r="D19" i="21"/>
  <c r="F1255" i="25"/>
  <c r="F1254" i="25"/>
  <c r="F1253" i="25"/>
  <c r="H505" i="23"/>
  <c r="H509" i="23" s="1"/>
  <c r="D471" i="22" l="1"/>
  <c r="H507" i="23"/>
  <c r="D475" i="22" l="1"/>
  <c r="D23" i="22"/>
  <c r="G471" i="22"/>
  <c r="G475" i="22" s="1"/>
  <c r="D473" i="22"/>
  <c r="G473" i="22" s="1"/>
  <c r="G23" i="22" l="1"/>
  <c r="D21" i="21"/>
  <c r="G21" i="21" s="1"/>
  <c r="C237" i="22" l="1"/>
  <c r="G237" i="22" s="1"/>
  <c r="F585" i="25"/>
  <c r="H238" i="23"/>
  <c r="F137" i="25"/>
  <c r="H63" i="23"/>
  <c r="C83" i="22"/>
  <c r="G83" i="22" s="1"/>
  <c r="H188" i="23"/>
  <c r="F457" i="25"/>
  <c r="C193" i="22"/>
  <c r="G193" i="22" s="1"/>
  <c r="C105" i="22"/>
  <c r="G105" i="22" s="1"/>
  <c r="H88" i="23"/>
  <c r="F201" i="25"/>
  <c r="F905" i="25"/>
  <c r="H363" i="23"/>
  <c r="C347" i="22"/>
  <c r="G347" i="22" s="1"/>
  <c r="F329" i="25"/>
  <c r="C149" i="22"/>
  <c r="G149" i="22" s="1"/>
  <c r="H138" i="23"/>
  <c r="F777" i="25"/>
  <c r="H313" i="23"/>
  <c r="C303" i="22"/>
  <c r="G303" i="22" s="1"/>
  <c r="H263" i="23"/>
  <c r="F649" i="25"/>
  <c r="C259" i="22"/>
  <c r="G259" i="22" s="1"/>
  <c r="C369" i="22"/>
  <c r="G369" i="22" s="1"/>
  <c r="F969" i="25"/>
  <c r="H388" i="23"/>
  <c r="C127" i="22"/>
  <c r="G127" i="22" s="1"/>
  <c r="F265" i="25"/>
  <c r="H113" i="23"/>
  <c r="F521" i="25"/>
  <c r="H213" i="23"/>
  <c r="C215" i="22"/>
  <c r="G215" i="22" s="1"/>
  <c r="C325" i="22"/>
  <c r="G325" i="22" s="1"/>
  <c r="F841" i="25"/>
  <c r="H338" i="23"/>
  <c r="F393" i="25"/>
  <c r="F1097" i="25"/>
  <c r="H438" i="23"/>
  <c r="C413" i="22"/>
  <c r="G413" i="22" s="1"/>
  <c r="H163" i="23"/>
  <c r="C171" i="22"/>
  <c r="G171" i="22" s="1"/>
  <c r="H288" i="23"/>
  <c r="C281" i="22"/>
  <c r="G281" i="22" s="1"/>
  <c r="F713" i="25"/>
  <c r="H413" i="23"/>
  <c r="F1033" i="25"/>
  <c r="C391" i="22"/>
  <c r="G391" i="22" s="1"/>
  <c r="H38" i="23"/>
  <c r="F73" i="25"/>
  <c r="C61" i="22"/>
  <c r="G61" i="22" s="1"/>
  <c r="F9" i="25" l="1"/>
  <c r="H13" i="23"/>
  <c r="C39" i="22"/>
  <c r="F648" i="25"/>
  <c r="H262" i="23"/>
  <c r="H269" i="23" s="1"/>
  <c r="C258" i="22"/>
  <c r="F712" i="25"/>
  <c r="H287" i="23"/>
  <c r="H294" i="23" s="1"/>
  <c r="C280" i="22"/>
  <c r="H362" i="23"/>
  <c r="H369" i="23" s="1"/>
  <c r="F904" i="25"/>
  <c r="C346" i="22"/>
  <c r="F328" i="25"/>
  <c r="C148" i="22"/>
  <c r="H137" i="23"/>
  <c r="H144" i="23" s="1"/>
  <c r="C324" i="22"/>
  <c r="F840" i="25"/>
  <c r="H337" i="23"/>
  <c r="H344" i="23" s="1"/>
  <c r="C170" i="22"/>
  <c r="H162" i="23"/>
  <c r="H169" i="23" s="1"/>
  <c r="F1096" i="25"/>
  <c r="H437" i="23"/>
  <c r="H444" i="23" s="1"/>
  <c r="C412" i="22"/>
  <c r="H212" i="23"/>
  <c r="H219" i="23" s="1"/>
  <c r="F520" i="25"/>
  <c r="C214" i="22"/>
  <c r="F968" i="25"/>
  <c r="C368" i="22"/>
  <c r="H387" i="23"/>
  <c r="H394" i="23" s="1"/>
  <c r="F200" i="25"/>
  <c r="C104" i="22"/>
  <c r="H87" i="23"/>
  <c r="H94" i="23" s="1"/>
  <c r="H412" i="23"/>
  <c r="H419" i="23" s="1"/>
  <c r="C390" i="22"/>
  <c r="F1032" i="25"/>
  <c r="F136" i="25"/>
  <c r="H62" i="23"/>
  <c r="H69" i="23" s="1"/>
  <c r="C82" i="22"/>
  <c r="F72" i="25"/>
  <c r="H37" i="23"/>
  <c r="H44" i="23" s="1"/>
  <c r="C60" i="22"/>
  <c r="H112" i="23"/>
  <c r="H119" i="23" s="1"/>
  <c r="F264" i="25"/>
  <c r="C126" i="22"/>
  <c r="F456" i="25"/>
  <c r="H187" i="23"/>
  <c r="H194" i="23" s="1"/>
  <c r="C192" i="22"/>
  <c r="H12" i="23"/>
  <c r="H19" i="23" s="1"/>
  <c r="F8" i="25"/>
  <c r="C38" i="22"/>
  <c r="F584" i="25"/>
  <c r="H237" i="23"/>
  <c r="H244" i="23" s="1"/>
  <c r="C236" i="22"/>
  <c r="F776" i="25"/>
  <c r="H312" i="23"/>
  <c r="H319" i="23" s="1"/>
  <c r="C302" i="22"/>
  <c r="F514" i="25" l="1"/>
  <c r="H226" i="23"/>
  <c r="C206" i="22"/>
  <c r="H204" i="23"/>
  <c r="H210" i="23" s="1"/>
  <c r="H276" i="23"/>
  <c r="F642" i="25"/>
  <c r="C250" i="22"/>
  <c r="H254" i="23"/>
  <c r="H260" i="23" s="1"/>
  <c r="H104" i="23"/>
  <c r="H110" i="23" s="1"/>
  <c r="C118" i="22"/>
  <c r="F258" i="25"/>
  <c r="H126" i="23"/>
  <c r="G236" i="22"/>
  <c r="G243" i="22" s="1"/>
  <c r="C243" i="22"/>
  <c r="C42" i="21" s="1"/>
  <c r="G42" i="21" s="1"/>
  <c r="C89" i="22"/>
  <c r="C50" i="21" s="1"/>
  <c r="G50" i="21" s="1"/>
  <c r="G82" i="22"/>
  <c r="G89" i="22" s="1"/>
  <c r="H401" i="23"/>
  <c r="H379" i="23"/>
  <c r="H385" i="23" s="1"/>
  <c r="F962" i="25"/>
  <c r="C360" i="22"/>
  <c r="F392" i="25"/>
  <c r="H176" i="23"/>
  <c r="H154" i="23"/>
  <c r="H160" i="23" s="1"/>
  <c r="C162" i="22"/>
  <c r="F450" i="25"/>
  <c r="H179" i="23"/>
  <c r="H185" i="23" s="1"/>
  <c r="C184" i="22"/>
  <c r="H201" i="23"/>
  <c r="C375" i="22"/>
  <c r="C35" i="21" s="1"/>
  <c r="G35" i="21" s="1"/>
  <c r="G368" i="22"/>
  <c r="G375" i="22" s="1"/>
  <c r="F322" i="25"/>
  <c r="H129" i="23"/>
  <c r="H135" i="23" s="1"/>
  <c r="H151" i="23"/>
  <c r="C140" i="22"/>
  <c r="F2" i="25"/>
  <c r="H4" i="23"/>
  <c r="H10" i="23" s="1"/>
  <c r="C30" i="22"/>
  <c r="H26" i="23"/>
  <c r="F770" i="25"/>
  <c r="H326" i="23"/>
  <c r="C294" i="22"/>
  <c r="H304" i="23"/>
  <c r="H310" i="23" s="1"/>
  <c r="G192" i="22"/>
  <c r="G199" i="22" s="1"/>
  <c r="C199" i="22"/>
  <c r="C44" i="21" s="1"/>
  <c r="G44" i="21" s="1"/>
  <c r="G412" i="22"/>
  <c r="G419" i="22" s="1"/>
  <c r="C419" i="22"/>
  <c r="C33" i="21" s="1"/>
  <c r="G33" i="21" s="1"/>
  <c r="G170" i="22"/>
  <c r="G177" i="22" s="1"/>
  <c r="C177" i="22"/>
  <c r="C45" i="21" s="1"/>
  <c r="G45" i="21" s="1"/>
  <c r="G148" i="22"/>
  <c r="G155" i="22" s="1"/>
  <c r="C155" i="22"/>
  <c r="C47" i="21" s="1"/>
  <c r="G47" i="21" s="1"/>
  <c r="C287" i="22"/>
  <c r="C39" i="21" s="1"/>
  <c r="G39" i="21" s="1"/>
  <c r="G280" i="22"/>
  <c r="G287" i="22" s="1"/>
  <c r="G302" i="22"/>
  <c r="G309" i="22" s="1"/>
  <c r="C309" i="22"/>
  <c r="C38" i="21" s="1"/>
  <c r="G38" i="21" s="1"/>
  <c r="C228" i="22"/>
  <c r="F578" i="25"/>
  <c r="H251" i="23"/>
  <c r="H229" i="23"/>
  <c r="H235" i="23" s="1"/>
  <c r="G60" i="22"/>
  <c r="G67" i="22" s="1"/>
  <c r="C67" i="22"/>
  <c r="C51" i="21" s="1"/>
  <c r="G51" i="21" s="1"/>
  <c r="C111" i="22"/>
  <c r="C49" i="21" s="1"/>
  <c r="G49" i="21" s="1"/>
  <c r="G104" i="22"/>
  <c r="G111" i="22" s="1"/>
  <c r="F1090" i="25"/>
  <c r="C404" i="22"/>
  <c r="H429" i="23"/>
  <c r="H435" i="23" s="1"/>
  <c r="H451" i="23"/>
  <c r="H351" i="23"/>
  <c r="C316" i="22"/>
  <c r="F834" i="25"/>
  <c r="H329" i="23"/>
  <c r="H335" i="23" s="1"/>
  <c r="G38" i="22"/>
  <c r="C45" i="22"/>
  <c r="C52" i="21" s="1"/>
  <c r="G52" i="21" s="1"/>
  <c r="C13" i="22"/>
  <c r="F130" i="25"/>
  <c r="C74" i="22"/>
  <c r="H76" i="23"/>
  <c r="H54" i="23"/>
  <c r="H60" i="23" s="1"/>
  <c r="F194" i="25"/>
  <c r="H101" i="23"/>
  <c r="H79" i="23"/>
  <c r="H85" i="23" s="1"/>
  <c r="C96" i="22"/>
  <c r="F706" i="25"/>
  <c r="H279" i="23"/>
  <c r="H285" i="23" s="1"/>
  <c r="C272" i="22"/>
  <c r="H301" i="23"/>
  <c r="G346" i="22"/>
  <c r="G353" i="22" s="1"/>
  <c r="C353" i="22"/>
  <c r="C36" i="21" s="1"/>
  <c r="G36" i="21" s="1"/>
  <c r="C14" i="22"/>
  <c r="G39" i="22"/>
  <c r="H51" i="23"/>
  <c r="F66" i="25"/>
  <c r="H29" i="23"/>
  <c r="H35" i="23" s="1"/>
  <c r="C52" i="22"/>
  <c r="F1026" i="25"/>
  <c r="H404" i="23"/>
  <c r="H410" i="23" s="1"/>
  <c r="C382" i="22"/>
  <c r="H426" i="23"/>
  <c r="G214" i="22"/>
  <c r="G221" i="22" s="1"/>
  <c r="C221" i="22"/>
  <c r="C43" i="21" s="1"/>
  <c r="G43" i="21" s="1"/>
  <c r="F898" i="25"/>
  <c r="H376" i="23"/>
  <c r="H354" i="23"/>
  <c r="H360" i="23" s="1"/>
  <c r="C338" i="22"/>
  <c r="C133" i="22"/>
  <c r="C48" i="21" s="1"/>
  <c r="G48" i="21" s="1"/>
  <c r="G126" i="22"/>
  <c r="G133" i="22" s="1"/>
  <c r="G390" i="22"/>
  <c r="G397" i="22" s="1"/>
  <c r="C397" i="22"/>
  <c r="C34" i="21" s="1"/>
  <c r="G34" i="21" s="1"/>
  <c r="G324" i="22"/>
  <c r="G331" i="22" s="1"/>
  <c r="C331" i="22"/>
  <c r="C37" i="21" s="1"/>
  <c r="G37" i="21" s="1"/>
  <c r="C265" i="22"/>
  <c r="C41" i="21" s="1"/>
  <c r="G41" i="21" s="1"/>
  <c r="G258" i="22"/>
  <c r="G265" i="22" s="1"/>
  <c r="G45" i="22" l="1"/>
  <c r="C58" i="22"/>
  <c r="G52" i="22"/>
  <c r="G58" i="22" s="1"/>
  <c r="G272" i="22"/>
  <c r="G278" i="22" s="1"/>
  <c r="C278" i="22"/>
  <c r="G316" i="22"/>
  <c r="G322" i="22" s="1"/>
  <c r="C322" i="22"/>
  <c r="G74" i="22"/>
  <c r="G80" i="22" s="1"/>
  <c r="C80" i="22"/>
  <c r="H652" i="23"/>
  <c r="C3" i="22"/>
  <c r="C256" i="22"/>
  <c r="G250" i="22"/>
  <c r="G256" i="22" s="1"/>
  <c r="C190" i="22"/>
  <c r="G184" i="22"/>
  <c r="G190" i="22" s="1"/>
  <c r="F386" i="25"/>
  <c r="C234" i="22"/>
  <c r="G228" i="22"/>
  <c r="G234" i="22" s="1"/>
  <c r="C102" i="22"/>
  <c r="G96" i="22"/>
  <c r="G102" i="22" s="1"/>
  <c r="C21" i="22"/>
  <c r="G13" i="22"/>
  <c r="C12" i="21"/>
  <c r="C300" i="22"/>
  <c r="G294" i="22"/>
  <c r="G300" i="22" s="1"/>
  <c r="C146" i="22"/>
  <c r="G140" i="22"/>
  <c r="G146" i="22" s="1"/>
  <c r="C13" i="21"/>
  <c r="G13" i="21" s="1"/>
  <c r="G14" i="22"/>
  <c r="C410" i="22"/>
  <c r="G404" i="22"/>
  <c r="G410" i="22" s="1"/>
  <c r="C366" i="22"/>
  <c r="G360" i="22"/>
  <c r="G366" i="22" s="1"/>
  <c r="G162" i="22"/>
  <c r="G168" i="22" s="1"/>
  <c r="C168" i="22"/>
  <c r="G206" i="22"/>
  <c r="G212" i="22" s="1"/>
  <c r="C212" i="22"/>
  <c r="G118" i="22"/>
  <c r="G124" i="22" s="1"/>
  <c r="C124" i="22"/>
  <c r="C388" i="22"/>
  <c r="G382" i="22"/>
  <c r="G388" i="22" s="1"/>
  <c r="C344" i="22"/>
  <c r="G338" i="22"/>
  <c r="G344" i="22" s="1"/>
  <c r="C36" i="22"/>
  <c r="G30" i="22"/>
  <c r="G36" i="22" s="1"/>
  <c r="G21" i="22" l="1"/>
  <c r="C19" i="21"/>
  <c r="G12" i="21"/>
  <c r="G19" i="21" s="1"/>
  <c r="C3" i="21"/>
  <c r="G3" i="22"/>
  <c r="C11" i="22"/>
  <c r="G3" i="21" l="1"/>
  <c r="C10" i="21"/>
  <c r="F1380" i="25" l="1"/>
  <c r="D510" i="22" l="1"/>
  <c r="D9" i="22" s="1"/>
  <c r="D8" i="21" s="1"/>
  <c r="H547" i="23"/>
  <c r="H549" i="23" s="1"/>
  <c r="H567" i="23" s="1"/>
  <c r="H565" i="23"/>
  <c r="G510" i="22" l="1"/>
  <c r="G512" i="22" s="1"/>
  <c r="G527" i="22" s="1"/>
  <c r="D512" i="22"/>
  <c r="D11" i="22"/>
  <c r="D25" i="22" s="1"/>
  <c r="G25" i="22" s="1"/>
  <c r="G9" i="22"/>
  <c r="G11" i="22" s="1"/>
  <c r="D10" i="21"/>
  <c r="G8" i="21"/>
  <c r="G10" i="21" s="1"/>
  <c r="D527" i="22"/>
  <c r="D525" i="22"/>
  <c r="G525"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Adams, John Edward</author>
  </authors>
  <commentList>
    <comment ref="F5" authorId="0" shapeId="0" xr:uid="{EC5FAFD1-C066-460F-83B5-46355AFFA538}">
      <text>
        <r>
          <rPr>
            <b/>
            <sz val="9"/>
            <color indexed="81"/>
            <rFont val="Tahoma"/>
            <family val="2"/>
          </rPr>
          <t>Adams, John Edward:</t>
        </r>
        <r>
          <rPr>
            <sz val="9"/>
            <color indexed="81"/>
            <rFont val="Tahoma"/>
            <family val="2"/>
          </rPr>
          <t xml:space="preserve">
UNC SO gave guidance after FY24 submission to have this figure equal the Disc/Allow expense below (see email from AClark-Brown to JAdams dtd 4/26/23)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Adams, John Edward</author>
  </authors>
  <commentList>
    <comment ref="E567" authorId="0" shapeId="0" xr:uid="{049B9035-8197-4097-BE47-E6AA5DD3CA8A}">
      <text>
        <r>
          <rPr>
            <b/>
            <sz val="9"/>
            <color indexed="81"/>
            <rFont val="Tahoma"/>
            <family val="2"/>
          </rPr>
          <t>Adams, John Edward:</t>
        </r>
        <r>
          <rPr>
            <sz val="9"/>
            <color indexed="81"/>
            <rFont val="Tahoma"/>
            <family val="2"/>
          </rPr>
          <t xml:space="preserve">
Athletics Fee rate request template included sports betting appropriation which will reside in the General Fund and, as such, will not factor into the Trust fund balance. </t>
        </r>
      </text>
    </comment>
    <comment ref="D653" authorId="0" shapeId="0" xr:uid="{FA64E3FD-CDFA-4524-809B-EBF98B105F68}">
      <text>
        <r>
          <rPr>
            <b/>
            <sz val="9"/>
            <color indexed="81"/>
            <rFont val="Tahoma"/>
            <family val="2"/>
          </rPr>
          <t>Adams, John Edward:</t>
        </r>
        <r>
          <rPr>
            <sz val="9"/>
            <color indexed="81"/>
            <rFont val="Tahoma"/>
            <family val="2"/>
          </rPr>
          <t xml:space="preserve">
per BD701 as of 1/31/24 plus anticipated FY25 tuition and tuition diff revenue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Everett, Stacy Davis</author>
  </authors>
  <commentList>
    <comment ref="F15" authorId="0" shapeId="0" xr:uid="{ECF8E774-6761-4100-AD7E-E00AAFBA78E7}">
      <text>
        <r>
          <rPr>
            <b/>
            <sz val="9"/>
            <color indexed="81"/>
            <rFont val="Tahoma"/>
            <family val="2"/>
          </rPr>
          <t>Everett, Stacy Davis:</t>
        </r>
        <r>
          <rPr>
            <sz val="9"/>
            <color indexed="81"/>
            <rFont val="Tahoma"/>
            <family val="2"/>
          </rPr>
          <t xml:space="preserve">
Is 332356 debt service classed as Transfer Out? If so, it should be moved for consistent AFB reporting </t>
        </r>
      </text>
    </comment>
  </commentList>
</comments>
</file>

<file path=xl/sharedStrings.xml><?xml version="1.0" encoding="utf-8"?>
<sst xmlns="http://schemas.openxmlformats.org/spreadsheetml/2006/main" count="100354" uniqueCount="8255">
  <si>
    <t>General Fund</t>
  </si>
  <si>
    <t>Revenues</t>
  </si>
  <si>
    <t>State Appropriations</t>
  </si>
  <si>
    <t>Tuition &amp; Fees</t>
  </si>
  <si>
    <t>Sales &amp; Services</t>
  </si>
  <si>
    <t>Contracts &amp; Grants</t>
  </si>
  <si>
    <t>Gifts &amp; Investments</t>
  </si>
  <si>
    <t>Other Revenues</t>
  </si>
  <si>
    <t>Revenues Total</t>
  </si>
  <si>
    <t>Expenses</t>
  </si>
  <si>
    <t>Salaries and Wages</t>
  </si>
  <si>
    <t>Staff Benefits</t>
  </si>
  <si>
    <t>Utilities</t>
  </si>
  <si>
    <t>Scholarships &amp; Fellowships</t>
  </si>
  <si>
    <t>Other Expenses</t>
  </si>
  <si>
    <t>Expenses Total</t>
  </si>
  <si>
    <t>Total</t>
  </si>
  <si>
    <t>College of Arts and Sciences</t>
  </si>
  <si>
    <t>College of Education</t>
  </si>
  <si>
    <t>College of Business</t>
  </si>
  <si>
    <t>Library</t>
  </si>
  <si>
    <t>Academic Affairs</t>
  </si>
  <si>
    <t>Student Affairs</t>
  </si>
  <si>
    <t>University Administration</t>
  </si>
  <si>
    <t>Business Affairs</t>
  </si>
  <si>
    <t>Facilities</t>
  </si>
  <si>
    <t>Advancement</t>
  </si>
  <si>
    <t>Human Resources</t>
  </si>
  <si>
    <t>Information Technology</t>
  </si>
  <si>
    <t>Public Safety</t>
  </si>
  <si>
    <t>Athletics</t>
  </si>
  <si>
    <t>Restricted Trust Funds</t>
  </si>
  <si>
    <t>Debt Service</t>
  </si>
  <si>
    <t>Patient Services</t>
  </si>
  <si>
    <t>Supplies, Materials, &amp; Equipment</t>
  </si>
  <si>
    <t>Auxiliary &amp; Other Trust Funds</t>
  </si>
  <si>
    <t>State Appropriation, Tuition, &amp; Fees</t>
  </si>
  <si>
    <t>Transfers</t>
  </si>
  <si>
    <t>Transfers In</t>
  </si>
  <si>
    <t>Net Transfers</t>
  </si>
  <si>
    <t>Beginning Fund Balance</t>
  </si>
  <si>
    <t>Ending Fund Balance</t>
  </si>
  <si>
    <t>Other Auxiliaries</t>
  </si>
  <si>
    <t>Student Health</t>
  </si>
  <si>
    <t>Housing</t>
  </si>
  <si>
    <t>Dining</t>
  </si>
  <si>
    <t>Sponsored Research</t>
  </si>
  <si>
    <t>Financial Aid</t>
  </si>
  <si>
    <t>NOTES</t>
  </si>
  <si>
    <t>College of Health Sciences</t>
  </si>
  <si>
    <t>College of Fine and Applied Arts</t>
  </si>
  <si>
    <t>Other Aux.</t>
  </si>
  <si>
    <t>IT</t>
  </si>
  <si>
    <t>HR</t>
  </si>
  <si>
    <t>University Admin</t>
  </si>
  <si>
    <t>Research</t>
  </si>
  <si>
    <t>Pell grants (federal)</t>
  </si>
  <si>
    <t>Grants by state government</t>
  </si>
  <si>
    <t>Grants by local government</t>
  </si>
  <si>
    <t>Institutional grants from restricted resources</t>
  </si>
  <si>
    <t>Total gross scholarships and fellowships</t>
  </si>
  <si>
    <t>Discounts and Allowances</t>
  </si>
  <si>
    <t>Discounts and allowances applied to sales and services of auxiliary enterprises</t>
  </si>
  <si>
    <t>Total Discounts and Allowances</t>
  </si>
  <si>
    <t>Net scholarships and fellowships expenses after deducting discounts and allowances</t>
  </si>
  <si>
    <t>Other federal grants (NOT including FDSL)</t>
  </si>
  <si>
    <t>Gross Scholarships and Fellowships (not including loans)</t>
  </si>
  <si>
    <t>Need-Based Aid from Tuition</t>
  </si>
  <si>
    <t>Discounts and allowances applied to tuition</t>
  </si>
  <si>
    <t>Discounts and allowances applied to fees</t>
  </si>
  <si>
    <t>Change in Fund Balance</t>
  </si>
  <si>
    <t>Less Discounts and Allowances</t>
  </si>
  <si>
    <t>Parking &amp; Transportation</t>
  </si>
  <si>
    <t>Total Student FTE</t>
  </si>
  <si>
    <t>Total Employee FTE</t>
  </si>
  <si>
    <t>Parking &amp; Transport.</t>
  </si>
  <si>
    <t>Discounts and allowances from Restricted Sources</t>
  </si>
  <si>
    <t>Institutional grants from unrestricted resources (non General Fund)</t>
  </si>
  <si>
    <t>Source of Discounts and Allowances</t>
  </si>
  <si>
    <t>Central Funds Not Budgeted in a Unit</t>
  </si>
  <si>
    <t xml:space="preserve">[Provide an explanation for what is included in these funds]
</t>
  </si>
  <si>
    <t>Tuition/Appropriation Split</t>
  </si>
  <si>
    <t>Tuition and Fees</t>
  </si>
  <si>
    <t>State Appropriation</t>
  </si>
  <si>
    <t>[Provide total General Fund tuition revenue]</t>
  </si>
  <si>
    <t>Salaries and Wages*</t>
  </si>
  <si>
    <t>*Permanent positions must be budgeted in a unit and cannot be included in central funds.</t>
  </si>
  <si>
    <t>Financial Aid Worksheet Provided to Assist with Budgeting Financial Aid and Discounts and Allowances (Complete Yellow Cells Below)</t>
  </si>
  <si>
    <t>Overhead/F&amp;A Receipts</t>
  </si>
  <si>
    <t>Internal Sales and Service Eliminations/ 
Other Eliminations (excluding discounts and allowances)</t>
  </si>
  <si>
    <t>Other General Fund Scholarships and Fellowships</t>
  </si>
  <si>
    <t xml:space="preserve">[Enter as a negative number]
</t>
  </si>
  <si>
    <t>Services, Supplies, Materials, &amp; Equip.</t>
  </si>
  <si>
    <t>Transfers Out to Capital</t>
  </si>
  <si>
    <t>Transfers Out (Other)</t>
  </si>
  <si>
    <r>
      <t xml:space="preserve">DO NOT MAKE CHANGES IN THIS TAB
</t>
    </r>
    <r>
      <rPr>
        <sz val="12"/>
        <color rgb="FFFF0000"/>
        <rFont val="Calibri"/>
        <family val="2"/>
        <scheme val="minor"/>
      </rPr>
      <t>All data should be entered on the budget template tab</t>
    </r>
  </si>
  <si>
    <t>School of Music</t>
  </si>
  <si>
    <t>Discounts and allowances from General Funds (populated from summary tab)</t>
  </si>
  <si>
    <t>Discounts and allowances from Auxiliary &amp; Other Trust Funds (populated from summary tab)</t>
  </si>
  <si>
    <t>Institution</t>
  </si>
  <si>
    <t>Unit</t>
  </si>
  <si>
    <t>Fund</t>
  </si>
  <si>
    <t>Account</t>
  </si>
  <si>
    <t>Amount</t>
  </si>
  <si>
    <t>Helper</t>
  </si>
  <si>
    <t>Scholarships and Fellowships</t>
  </si>
  <si>
    <t>N/A</t>
  </si>
  <si>
    <t>New River Light &amp; Power</t>
  </si>
  <si>
    <t>Appalachian State University</t>
  </si>
  <si>
    <t>Arts Engagement</t>
  </si>
  <si>
    <t>Bookstore</t>
  </si>
  <si>
    <t>Enrollment Management</t>
  </si>
  <si>
    <t>'Account'</t>
  </si>
  <si>
    <t>'Organization'</t>
  </si>
  <si>
    <t>'Program'</t>
  </si>
  <si>
    <t>'Activity Date'</t>
  </si>
  <si>
    <t>'Type'</t>
  </si>
  <si>
    <t>'Document'</t>
  </si>
  <si>
    <t>'Description'</t>
  </si>
  <si>
    <t>'Commit Type'</t>
  </si>
  <si>
    <t>'Fund'</t>
  </si>
  <si>
    <t>'Activity'</t>
  </si>
  <si>
    <t>'Location'</t>
  </si>
  <si>
    <t>'Transaction Date'</t>
  </si>
  <si>
    <t>'Field'</t>
  </si>
  <si>
    <t>'Amount'</t>
  </si>
  <si>
    <t>'Increase (+) or Decrease (-)'</t>
  </si>
  <si>
    <t>BP1</t>
  </si>
  <si>
    <t>KS000181</t>
  </si>
  <si>
    <t>KS000126</t>
  </si>
  <si>
    <t>U</t>
  </si>
  <si>
    <t>OBD</t>
  </si>
  <si>
    <t>+</t>
  </si>
  <si>
    <t>BP2</t>
  </si>
  <si>
    <t>T2300136</t>
  </si>
  <si>
    <t>ABD</t>
  </si>
  <si>
    <t>-</t>
  </si>
  <si>
    <t>T2400054</t>
  </si>
  <si>
    <t>AA HSOM FY24 base budget</t>
  </si>
  <si>
    <t>T2300008</t>
  </si>
  <si>
    <t>KS000180</t>
  </si>
  <si>
    <t>KS000101</t>
  </si>
  <si>
    <t>KS000186</t>
  </si>
  <si>
    <t>KS000103</t>
  </si>
  <si>
    <t>KS000182</t>
  </si>
  <si>
    <t>KS000111</t>
  </si>
  <si>
    <t>KS000157</t>
  </si>
  <si>
    <t>BP002557</t>
  </si>
  <si>
    <t>FY24 Adj - Budget to Actual II</t>
  </si>
  <si>
    <t>BP002552</t>
  </si>
  <si>
    <t>FY24_SA Bud adj</t>
  </si>
  <si>
    <t>KS000184</t>
  </si>
  <si>
    <t>T2400110</t>
  </si>
  <si>
    <t>Debt Service Fee base budget</t>
  </si>
  <si>
    <t>T2400056</t>
  </si>
  <si>
    <t>ITS 333xxx FY24 base bud adj</t>
  </si>
  <si>
    <t>T2400022</t>
  </si>
  <si>
    <t>ITS FY24 base bud adj</t>
  </si>
  <si>
    <t>T2400023</t>
  </si>
  <si>
    <t>AA E&amp;T 333100 FY24 base bud adj</t>
  </si>
  <si>
    <t>T2400092</t>
  </si>
  <si>
    <t>AA CE SDAP 336697 Pos adj</t>
  </si>
  <si>
    <t>BP4</t>
  </si>
  <si>
    <t>KS000194</t>
  </si>
  <si>
    <t>FY23 Actual Rev Adj</t>
  </si>
  <si>
    <t>FO000079</t>
  </si>
  <si>
    <t>2023-24 Original Budgets</t>
  </si>
  <si>
    <t>BE000061</t>
  </si>
  <si>
    <t>KS000189</t>
  </si>
  <si>
    <t>FY24_Q1 Budget Update</t>
  </si>
  <si>
    <t>KS000175</t>
  </si>
  <si>
    <t>KS000150</t>
  </si>
  <si>
    <t>KS000164</t>
  </si>
  <si>
    <t>KS000139</t>
  </si>
  <si>
    <t>T2400090</t>
  </si>
  <si>
    <t>AA CAS 336626 FY24 basebud adj</t>
  </si>
  <si>
    <t>T2400055</t>
  </si>
  <si>
    <t>AA HSOM RFG FY24 base budget</t>
  </si>
  <si>
    <t>T2300128</t>
  </si>
  <si>
    <t>KS000091</t>
  </si>
  <si>
    <t>T2400003</t>
  </si>
  <si>
    <t>AA Lucy Brock 336669 FY24 budget</t>
  </si>
  <si>
    <t>BP002563</t>
  </si>
  <si>
    <t>FY24Q1 Budget Adj Correction</t>
  </si>
  <si>
    <t>BP002562</t>
  </si>
  <si>
    <t>Reversal FY24Q1 Budget Adjustment</t>
  </si>
  <si>
    <t>BP002556</t>
  </si>
  <si>
    <t>FY24Q1 Budget Adjustment</t>
  </si>
  <si>
    <t>KS000187</t>
  </si>
  <si>
    <t>Initial FY24 Adjustments</t>
  </si>
  <si>
    <t>KS000110</t>
  </si>
  <si>
    <t>KS000173</t>
  </si>
  <si>
    <t>KS000154</t>
  </si>
  <si>
    <t>T2300069</t>
  </si>
  <si>
    <t>KS000113</t>
  </si>
  <si>
    <t>T2300057</t>
  </si>
  <si>
    <t>KS000128</t>
  </si>
  <si>
    <t>KS000134</t>
  </si>
  <si>
    <t>KS000161</t>
  </si>
  <si>
    <t>KS000106</t>
  </si>
  <si>
    <t>KS000169</t>
  </si>
  <si>
    <t>KS000120</t>
  </si>
  <si>
    <t>T2400025</t>
  </si>
  <si>
    <t>FO CampSrv-P/T FY24 base bud adj</t>
  </si>
  <si>
    <t>T2400060</t>
  </si>
  <si>
    <t>AA HSM 336028 MB FY24 base bud adj</t>
  </si>
  <si>
    <t>KS000127</t>
  </si>
  <si>
    <t>KS000102</t>
  </si>
  <si>
    <t>T2300135</t>
  </si>
  <si>
    <t>KS000190</t>
  </si>
  <si>
    <t>Base Adj - FY24 AFB Submission</t>
  </si>
  <si>
    <t>KS000096</t>
  </si>
  <si>
    <t>T2400094</t>
  </si>
  <si>
    <t>FO-CS CSE 332312 Posn bud Dec23</t>
  </si>
  <si>
    <t>KS000105</t>
  </si>
  <si>
    <t>KS000148</t>
  </si>
  <si>
    <t>T2300119</t>
  </si>
  <si>
    <t>KS000183</t>
  </si>
  <si>
    <t>KS000122</t>
  </si>
  <si>
    <t>T2300083</t>
  </si>
  <si>
    <t>T2300037</t>
  </si>
  <si>
    <t>KS000108</t>
  </si>
  <si>
    <t>KS000114</t>
  </si>
  <si>
    <t>KS000117</t>
  </si>
  <si>
    <t>KS000116</t>
  </si>
  <si>
    <t>KS000115</t>
  </si>
  <si>
    <t>T2400026</t>
  </si>
  <si>
    <t>FO CampSrv-PO 336885 FY24basebudadj</t>
  </si>
  <si>
    <t>KS000109</t>
  </si>
  <si>
    <t>T2400041</t>
  </si>
  <si>
    <t>UA AlumAff 336971 FY24 budget</t>
  </si>
  <si>
    <t>KS000098</t>
  </si>
  <si>
    <t>T2400082</t>
  </si>
  <si>
    <t>FO CS-CES 336400 Posn bud adj</t>
  </si>
  <si>
    <t>T2400062</t>
  </si>
  <si>
    <t>AA HSM 336332 LF FY24 base bud adj</t>
  </si>
  <si>
    <t>T2400061</t>
  </si>
  <si>
    <t>AA HSM 336299 MT FY24 base bud adj</t>
  </si>
  <si>
    <t>T2400057</t>
  </si>
  <si>
    <t>SOM 336176 FY24 base bud adj</t>
  </si>
  <si>
    <t>KS000185</t>
  </si>
  <si>
    <t>KS000100</t>
  </si>
  <si>
    <t>KS000107</t>
  </si>
  <si>
    <t>T2300150</t>
  </si>
  <si>
    <t>T2300151</t>
  </si>
  <si>
    <t>T2400002</t>
  </si>
  <si>
    <t>Mneer Medics 336267 FY24 base bud</t>
  </si>
  <si>
    <t>KS000191</t>
  </si>
  <si>
    <t>FY24 Adj - AFB Submission</t>
  </si>
  <si>
    <t>T2300137</t>
  </si>
  <si>
    <t>T2300088</t>
  </si>
  <si>
    <t>T2300038</t>
  </si>
  <si>
    <t>BP002558</t>
  </si>
  <si>
    <t>T2300148</t>
  </si>
  <si>
    <t>T2400021</t>
  </si>
  <si>
    <t>ITS FY24 Base-Posn bud adjust Jul23</t>
  </si>
  <si>
    <t>T2300087</t>
  </si>
  <si>
    <t>T2400065</t>
  </si>
  <si>
    <t>FO SfRide 336216 FY24 base bud adj</t>
  </si>
  <si>
    <t>T2400114</t>
  </si>
  <si>
    <t>ITS E&amp;T 333170 Posn bud adj</t>
  </si>
  <si>
    <t>T2400109</t>
  </si>
  <si>
    <t>ITS Posn Bud Adj 333170-098551</t>
  </si>
  <si>
    <t>T2400108</t>
  </si>
  <si>
    <t>ITS Posn Bud Adj 333170-098431</t>
  </si>
  <si>
    <t>T2400107</t>
  </si>
  <si>
    <t>ITS Posn Bud Adj 333170-098461</t>
  </si>
  <si>
    <t>T2400105</t>
  </si>
  <si>
    <t>ITS E&amp;T Posn Bud Adj 333170-098451</t>
  </si>
  <si>
    <t>T2400083</t>
  </si>
  <si>
    <t>ITS 333170-098441 Posn-base bud adj</t>
  </si>
  <si>
    <t>T2300086</t>
  </si>
  <si>
    <t>T2300123</t>
  </si>
  <si>
    <t>T2300107</t>
  </si>
  <si>
    <t>T2400017</t>
  </si>
  <si>
    <t>EM 3332xx FY24 base budget adj</t>
  </si>
  <si>
    <t>T2300101</t>
  </si>
  <si>
    <t>T2300021</t>
  </si>
  <si>
    <t>KS000119</t>
  </si>
  <si>
    <t>T2400106</t>
  </si>
  <si>
    <t>ITS Posn Bud Adj 332106-097711</t>
  </si>
  <si>
    <t>T2400072</t>
  </si>
  <si>
    <t>FO CS-CSA 332308 FY24 base bud adj</t>
  </si>
  <si>
    <t>T2400011</t>
  </si>
  <si>
    <t>FO-CS CSA 332308 Posn bud Jul23</t>
  </si>
  <si>
    <t>T2400009</t>
  </si>
  <si>
    <t>COS UComm 332121 FY24 posn bud</t>
  </si>
  <si>
    <t>T2400006</t>
  </si>
  <si>
    <t>FO CampSrv-CSA 332308 FY24 bud adj</t>
  </si>
  <si>
    <t>T2300157</t>
  </si>
  <si>
    <t>T2300153</t>
  </si>
  <si>
    <t>KS000104</t>
  </si>
  <si>
    <t>BP002559</t>
  </si>
  <si>
    <t>SA Postn Budg Adj SB Reversal</t>
  </si>
  <si>
    <t>KS000147</t>
  </si>
  <si>
    <t>T2400047</t>
  </si>
  <si>
    <t>Correct Budget Posn 080091</t>
  </si>
  <si>
    <t>T2400042</t>
  </si>
  <si>
    <t>CH Athletics 332107 FY24 budget</t>
  </si>
  <si>
    <t>T2400008</t>
  </si>
  <si>
    <t>SA CareerDevCtr 334316 FY24 bud adj</t>
  </si>
  <si>
    <t>T2400031</t>
  </si>
  <si>
    <t>FO CampSrv-CS 337010 FY24basebudadj</t>
  </si>
  <si>
    <t>KS000123</t>
  </si>
  <si>
    <t>T2400099</t>
  </si>
  <si>
    <t>AA CE NTSG Correctn T2400095-612120</t>
  </si>
  <si>
    <t>T2300080</t>
  </si>
  <si>
    <t>FY24 Support - The Peel Advisor</t>
  </si>
  <si>
    <t>T2400010</t>
  </si>
  <si>
    <t>CH Athletics 338060 FY24 bud adj</t>
  </si>
  <si>
    <t>T2400095</t>
  </si>
  <si>
    <t>AA CE NTSG 336047 Posn bud adj</t>
  </si>
  <si>
    <t>T2400079</t>
  </si>
  <si>
    <t>AA HSM 336575 Pos bud adj</t>
  </si>
  <si>
    <t>T2300050</t>
  </si>
  <si>
    <t>T2300161</t>
  </si>
  <si>
    <t>T2400012</t>
  </si>
  <si>
    <t>FO-CS CSE 332312 Posn bud Jul23</t>
  </si>
  <si>
    <t>T2400112</t>
  </si>
  <si>
    <t>FO CS-CD 332370 038481 Posn Adj</t>
  </si>
  <si>
    <t>T2400111</t>
  </si>
  <si>
    <t>FO CS-CD 332370 040011 Posn Adj</t>
  </si>
  <si>
    <t>T2400102</t>
  </si>
  <si>
    <t>FO CS-CD 332360 038461 Posn Adj 2</t>
  </si>
  <si>
    <t>T2400098</t>
  </si>
  <si>
    <t>FO CS-CD 332360 038461 Posn bud adj</t>
  </si>
  <si>
    <t>T2400097</t>
  </si>
  <si>
    <t>FO CS-CD 332330 039881 Posn bud adj</t>
  </si>
  <si>
    <t>T2400093</t>
  </si>
  <si>
    <t>FO CS-CD 332370 Posn bud adj (1)</t>
  </si>
  <si>
    <t>T2400081</t>
  </si>
  <si>
    <t>FO CS-CD 332330 Posn bud adj</t>
  </si>
  <si>
    <t>T2400075</t>
  </si>
  <si>
    <t>FO CS-CD 332320 Posn bud adj</t>
  </si>
  <si>
    <t>T2400073</t>
  </si>
  <si>
    <t>FO CS-CD 332370 Posn bud adj</t>
  </si>
  <si>
    <t>T2300016</t>
  </si>
  <si>
    <t>T2300029</t>
  </si>
  <si>
    <t>T2300065</t>
  </si>
  <si>
    <t>T2300066</t>
  </si>
  <si>
    <t>T2400040</t>
  </si>
  <si>
    <t>FO CampSrv-CS 337010 Posn 050391</t>
  </si>
  <si>
    <t>T2400035</t>
  </si>
  <si>
    <t>FO CampSrv-CS 337220 FY24basebudadj</t>
  </si>
  <si>
    <t>T2400034</t>
  </si>
  <si>
    <t>FO CampSrv-CS 337210 FY24basebudadj</t>
  </si>
  <si>
    <t>T2400032</t>
  </si>
  <si>
    <t>FO CampSrv-CS 337110 FY24basebudadj</t>
  </si>
  <si>
    <t>T2400030</t>
  </si>
  <si>
    <t>FO CampSrv-CS 337006 FY24basebudadj</t>
  </si>
  <si>
    <t>T2300159</t>
  </si>
  <si>
    <t>T2400028</t>
  </si>
  <si>
    <t>FO CampSrv-P/T FY24posnbudadj Jul23</t>
  </si>
  <si>
    <t>T2400037</t>
  </si>
  <si>
    <t>COS Sustain 335145 FY24basebudadj</t>
  </si>
  <si>
    <t>T2300082</t>
  </si>
  <si>
    <t>T2300064</t>
  </si>
  <si>
    <t>T2400113</t>
  </si>
  <si>
    <t>FO CS-CES 336400 Posn bud adj (2)</t>
  </si>
  <si>
    <t>T2400087</t>
  </si>
  <si>
    <t>UA AlumAff 660800-336952 Pos adj</t>
  </si>
  <si>
    <t>T2400046</t>
  </si>
  <si>
    <t>CH Holmes 335200 Posn recon Aug23</t>
  </si>
  <si>
    <t>T2400014</t>
  </si>
  <si>
    <t>FO-CS CES 336400 Posn bud Jul23</t>
  </si>
  <si>
    <t>T2400013</t>
  </si>
  <si>
    <t>FO-NYLoft 336537 FY24 base bud</t>
  </si>
  <si>
    <t>KS000099</t>
  </si>
  <si>
    <t>T2300013</t>
  </si>
  <si>
    <t>T2300006</t>
  </si>
  <si>
    <t>T2300051</t>
  </si>
  <si>
    <t>T2300090</t>
  </si>
  <si>
    <t>T2300102</t>
  </si>
  <si>
    <t>T2400016</t>
  </si>
  <si>
    <t>FO-CS Dining FY24 base bud adj</t>
  </si>
  <si>
    <t>KS000162</t>
  </si>
  <si>
    <t>FO000069</t>
  </si>
  <si>
    <t>T2400074</t>
  </si>
  <si>
    <t>FO CS-CSA 332308 Posn bud adj</t>
  </si>
  <si>
    <t>KS000152</t>
  </si>
  <si>
    <t>T2300056</t>
  </si>
  <si>
    <t>T2300100</t>
  </si>
  <si>
    <t>T2400043</t>
  </si>
  <si>
    <t>E&amp;T addtl funding UC FY24</t>
  </si>
  <si>
    <t>BP002560</t>
  </si>
  <si>
    <t>SA Fed Stud &amp; Base Bud Adj</t>
  </si>
  <si>
    <t>BP002554</t>
  </si>
  <si>
    <t>Base Adj - Budget to Actual (Summer</t>
  </si>
  <si>
    <t>KS000188</t>
  </si>
  <si>
    <t>Base Adj - Budget to Actual</t>
  </si>
  <si>
    <t>KS000137</t>
  </si>
  <si>
    <t>KS000192</t>
  </si>
  <si>
    <t>Est. Base Budget - Hickory SA Fee S</t>
  </si>
  <si>
    <t>Base Adj - CLS Budget Reallocation</t>
  </si>
  <si>
    <t>KS000131</t>
  </si>
  <si>
    <t>T2400033</t>
  </si>
  <si>
    <t>FO CampSrv-CS 337120 FY24basebudadj</t>
  </si>
  <si>
    <t>T2300124</t>
  </si>
  <si>
    <t>BP002561</t>
  </si>
  <si>
    <t>T2400029</t>
  </si>
  <si>
    <t>AA E&amp;T 333100-333101 FY24 bud adj</t>
  </si>
  <si>
    <t>T2400084</t>
  </si>
  <si>
    <t>FO CS CAS 332308 FY24 Addtl bud adj</t>
  </si>
  <si>
    <t>T2400051</t>
  </si>
  <si>
    <t>T2400027</t>
  </si>
  <si>
    <t>FO CampSrv-CSA 332308 FY24basbudadj</t>
  </si>
  <si>
    <t>T2300049</t>
  </si>
  <si>
    <t>T2300074</t>
  </si>
  <si>
    <t>BP002555</t>
  </si>
  <si>
    <t>FY24 Adj - Budget to Actual</t>
  </si>
  <si>
    <t>KS000166</t>
  </si>
  <si>
    <t>BP002553</t>
  </si>
  <si>
    <t>KS000174</t>
  </si>
  <si>
    <t>T2300118</t>
  </si>
  <si>
    <t>T2400080</t>
  </si>
  <si>
    <t>COS Sust 335145 FY24Addt basebudadj</t>
  </si>
  <si>
    <t>T2400064</t>
  </si>
  <si>
    <t>AA HSM 336575 CC FY24 base bud adj</t>
  </si>
  <si>
    <t>T2400063</t>
  </si>
  <si>
    <t>AA HSM 336348 GF FY24 base bud adj</t>
  </si>
  <si>
    <t>T2400050</t>
  </si>
  <si>
    <t>FO CampSrv-CES neg base bud adj</t>
  </si>
  <si>
    <t>KS000112</t>
  </si>
  <si>
    <t>T2300067</t>
  </si>
  <si>
    <t>T2400048</t>
  </si>
  <si>
    <t>AA RCOE E&amp;T FY24 Base BudAdj</t>
  </si>
  <si>
    <t>T2400101</t>
  </si>
  <si>
    <t>SA BCHS FY24 E&amp;T Disb</t>
  </si>
  <si>
    <t>T2400100</t>
  </si>
  <si>
    <t>AA CAS FY24 E&amp;T Dpt Commitments Adj</t>
  </si>
  <si>
    <t>T2400076</t>
  </si>
  <si>
    <t>AA CHS Ed&amp;Tech FY24 Bud adj</t>
  </si>
  <si>
    <t>T2400071</t>
  </si>
  <si>
    <t>AA CAS FY24 E&amp;T alloc (3)</t>
  </si>
  <si>
    <t>T2400070</t>
  </si>
  <si>
    <t>AA CAS FY24 E&amp;T alloc (2)</t>
  </si>
  <si>
    <t>T2400069</t>
  </si>
  <si>
    <t>AA CAS FY24 E&amp;T alloc (1)</t>
  </si>
  <si>
    <t>T2400038</t>
  </si>
  <si>
    <t>AA CHS FY24 E&amp;T base alloc</t>
  </si>
  <si>
    <t>KS000118</t>
  </si>
  <si>
    <t>KS000193</t>
  </si>
  <si>
    <t>Base Adj - HS Lab Supplies</t>
  </si>
  <si>
    <t>Base Adj - COVID Tests</t>
  </si>
  <si>
    <t>Est. Base Budget - Hickory HS Fee S</t>
  </si>
  <si>
    <t>T2300055</t>
  </si>
  <si>
    <t>2023 SABC Budget - WASU</t>
  </si>
  <si>
    <t>2023 SABC Budget Increase-The Peel</t>
  </si>
  <si>
    <t>T2300031</t>
  </si>
  <si>
    <t>T2300084</t>
  </si>
  <si>
    <t>Base Adj - PD for 3 new GAs</t>
  </si>
  <si>
    <t>T2400052</t>
  </si>
  <si>
    <t>FO CampSrv-CSE 332312 FY24 bud adj</t>
  </si>
  <si>
    <t>T2400078</t>
  </si>
  <si>
    <t>FO CampSrv-CES 336400 Addt bud adj</t>
  </si>
  <si>
    <t>T2400053</t>
  </si>
  <si>
    <t>NYLoft Bud Adj</t>
  </si>
  <si>
    <t>T2400020</t>
  </si>
  <si>
    <t>ITS 333405 base budget adjust</t>
  </si>
  <si>
    <t>KS000124</t>
  </si>
  <si>
    <t>T2400104</t>
  </si>
  <si>
    <t>AA E&amp;T FY24 Correct T2400089-734000</t>
  </si>
  <si>
    <t>T2400103</t>
  </si>
  <si>
    <t>AA CFAA FY24 E&amp;T Supplemt Supp Adj</t>
  </si>
  <si>
    <t>T2400089</t>
  </si>
  <si>
    <t>AA E&amp;T 333100 Addt FY24 basebud adj</t>
  </si>
  <si>
    <t>T2400088</t>
  </si>
  <si>
    <t>CFAA E&amp;T Addtl FY24 basebud adj (3)</t>
  </si>
  <si>
    <t>T2400086</t>
  </si>
  <si>
    <t>CFAA E&amp;T Addtl FY24 basebud adj (2)</t>
  </si>
  <si>
    <t>T2400077</t>
  </si>
  <si>
    <t>AA CAS FY24 P&amp;A Addt Bud adj</t>
  </si>
  <si>
    <t>T2400068</t>
  </si>
  <si>
    <t>CFAA E&amp;T Addtl FY24 base bud adj</t>
  </si>
  <si>
    <t>T2400067</t>
  </si>
  <si>
    <t>AA 333546 Art SystLease Sup FY24 NR</t>
  </si>
  <si>
    <t>T2400066</t>
  </si>
  <si>
    <t>AA 333100 Addtl FY24 base budge</t>
  </si>
  <si>
    <t>T2400059</t>
  </si>
  <si>
    <t>T2400058</t>
  </si>
  <si>
    <t>CFAA E&amp;T FY24 base bud adj</t>
  </si>
  <si>
    <t>T2400045</t>
  </si>
  <si>
    <t>E&amp;T addtl funding FAA FY24</t>
  </si>
  <si>
    <t>T2400044</t>
  </si>
  <si>
    <t>E&amp;T addtl funding CHS FY24</t>
  </si>
  <si>
    <t>T2400019</t>
  </si>
  <si>
    <t>AA FY24 E&amp;T Allocation</t>
  </si>
  <si>
    <t>T2300010</t>
  </si>
  <si>
    <t>T2400085</t>
  </si>
  <si>
    <t>ITS AdmAux 332106 Base bud adj</t>
  </si>
  <si>
    <t>T2400001</t>
  </si>
  <si>
    <t>AOH-Advance 332115 FY24 budget</t>
  </si>
  <si>
    <t>FY24 Project Budget - Solar Picnic</t>
  </si>
  <si>
    <t>T2300012</t>
  </si>
  <si>
    <t>T2400004</t>
  </si>
  <si>
    <t>FO CampSrv-CES 336400 FY24 bud adj</t>
  </si>
  <si>
    <t>T2300089</t>
  </si>
  <si>
    <t>T2300091</t>
  </si>
  <si>
    <t>FY24 Project Budget - Data Ctr PV A</t>
  </si>
  <si>
    <t>FY24 Project Budget - Pipe Insulati</t>
  </si>
  <si>
    <t>FY24 Project Budget-PhotovoltaicsTe</t>
  </si>
  <si>
    <t>FY24 Project Budget-Energy Eff Cook</t>
  </si>
  <si>
    <t>FY24 Project Budget - LED Retrofit</t>
  </si>
  <si>
    <t>2023 SABC Budget Increase-AppTV</t>
  </si>
  <si>
    <t>T2300011</t>
  </si>
  <si>
    <t>2023 SABC Budget Increase-The Appal</t>
  </si>
  <si>
    <t>2023 SABC Budget Increase-Club Spor</t>
  </si>
  <si>
    <t>T2300077</t>
  </si>
  <si>
    <t>T2400018</t>
  </si>
  <si>
    <t>AA base budget adjust 333101 R</t>
  </si>
  <si>
    <t>T2300007</t>
  </si>
  <si>
    <t>T2300114</t>
  </si>
  <si>
    <t>Student FTE Inc - Fall '23</t>
  </si>
  <si>
    <t>T2400005</t>
  </si>
  <si>
    <t>AA GradSchool 333305 FY24 bud adj</t>
  </si>
  <si>
    <t>Base Adj - PD for 3 URec GAs</t>
  </si>
  <si>
    <t>FY24 REI Project Budget Support</t>
  </si>
  <si>
    <t>FY23 Carry Forward Balance-REI</t>
  </si>
  <si>
    <t>2023 SABC Budget - Student Media Gr</t>
  </si>
  <si>
    <t>Org</t>
  </si>
  <si>
    <t>Division</t>
  </si>
  <si>
    <t>Div 2</t>
  </si>
  <si>
    <t>ORGANIZATION_LEVEL_2</t>
  </si>
  <si>
    <t>ORGANIZATION_DESC_2</t>
  </si>
  <si>
    <t>ORGANIZATION_LEVEL_3</t>
  </si>
  <si>
    <t>ORGANIZATION_DESC_3</t>
  </si>
  <si>
    <t>ORGANIZATION_LEVEL_4</t>
  </si>
  <si>
    <t>ORGANIZATION_DESC_4</t>
  </si>
  <si>
    <t>ORGANIZATION_LEVEL_5</t>
  </si>
  <si>
    <t>ORGANIZATION_DESC_5</t>
  </si>
  <si>
    <t>FUND</t>
  </si>
  <si>
    <t>FUND_DESC</t>
  </si>
  <si>
    <t>PGM</t>
  </si>
  <si>
    <t>1</t>
  </si>
  <si>
    <t>Chancellor's Office</t>
  </si>
  <si>
    <t>100</t>
  </si>
  <si>
    <t>10000</t>
  </si>
  <si>
    <t>109020</t>
  </si>
  <si>
    <t>170</t>
  </si>
  <si>
    <t>109021</t>
  </si>
  <si>
    <t>Hickory Campus Support - CH Office</t>
  </si>
  <si>
    <t>221838</t>
  </si>
  <si>
    <t>Chancellor's Functs</t>
  </si>
  <si>
    <t>227045</t>
  </si>
  <si>
    <t>ARDI App Regional Dev Institute</t>
  </si>
  <si>
    <t>152</t>
  </si>
  <si>
    <t>227074</t>
  </si>
  <si>
    <t>Chancellor's Expense Account</t>
  </si>
  <si>
    <t>227145</t>
  </si>
  <si>
    <t>Chancellor's Fund for Excellence</t>
  </si>
  <si>
    <t>332104</t>
  </si>
  <si>
    <t>Admin Aux Supp-CH Hickory Campus</t>
  </si>
  <si>
    <t>100COS</t>
  </si>
  <si>
    <t>Chief of Staff - Chancellors Office</t>
  </si>
  <si>
    <t>Chief Diversity Office</t>
  </si>
  <si>
    <t>102281</t>
  </si>
  <si>
    <t>Military Affairs Committee - State</t>
  </si>
  <si>
    <t>101</t>
  </si>
  <si>
    <t>109070</t>
  </si>
  <si>
    <t>Chief Diversity Officer</t>
  </si>
  <si>
    <t>109214</t>
  </si>
  <si>
    <t>Black Faculty and Staff Assoc</t>
  </si>
  <si>
    <t>109216</t>
  </si>
  <si>
    <t>ASU Hispanic/Latino Fac/Staff Assoc</t>
  </si>
  <si>
    <t>227217</t>
  </si>
  <si>
    <t>Black Faculty &amp; Staff</t>
  </si>
  <si>
    <t>227237</t>
  </si>
  <si>
    <t>Hispanic/Latino Staff Assoc.</t>
  </si>
  <si>
    <t>227308</t>
  </si>
  <si>
    <t>Military Affairs Committee</t>
  </si>
  <si>
    <t>227455</t>
  </si>
  <si>
    <t>Diversity and Inclusion Fund</t>
  </si>
  <si>
    <t>10010</t>
  </si>
  <si>
    <t>Board of Trustees</t>
  </si>
  <si>
    <t>109010</t>
  </si>
  <si>
    <t>Board Of Trustees</t>
  </si>
  <si>
    <t>120</t>
  </si>
  <si>
    <t>Athletics Office</t>
  </si>
  <si>
    <t>12000</t>
  </si>
  <si>
    <t>227280</t>
  </si>
  <si>
    <t>Athletics Facilities Campaign</t>
  </si>
  <si>
    <t>227291</t>
  </si>
  <si>
    <t>ASU Athletics Stadium Suites</t>
  </si>
  <si>
    <t>227457</t>
  </si>
  <si>
    <t>ASU Foundation/Football Fund</t>
  </si>
  <si>
    <t>332107</t>
  </si>
  <si>
    <t>Admin Aux Supp-Athletics</t>
  </si>
  <si>
    <t>207</t>
  </si>
  <si>
    <t>338000</t>
  </si>
  <si>
    <t>Athletics (Old GL)</t>
  </si>
  <si>
    <t>338010</t>
  </si>
  <si>
    <t>Athletics Administration</t>
  </si>
  <si>
    <t>338020</t>
  </si>
  <si>
    <t>AAA General Receipts</t>
  </si>
  <si>
    <t>338045</t>
  </si>
  <si>
    <t>Student Athlete Advisory Board</t>
  </si>
  <si>
    <t>338210</t>
  </si>
  <si>
    <t>Marketing &amp; Promotions</t>
  </si>
  <si>
    <t>338296</t>
  </si>
  <si>
    <t>AAA-Academics</t>
  </si>
  <si>
    <t>338510</t>
  </si>
  <si>
    <t>Athletics Compliance</t>
  </si>
  <si>
    <t>557128</t>
  </si>
  <si>
    <t>UNC System Office RFP</t>
  </si>
  <si>
    <t>142</t>
  </si>
  <si>
    <t>990075</t>
  </si>
  <si>
    <t>Athletics Agency Fund</t>
  </si>
  <si>
    <t>12000B</t>
  </si>
  <si>
    <t>Athletic Center</t>
  </si>
  <si>
    <t>12000E</t>
  </si>
  <si>
    <t>12000M</t>
  </si>
  <si>
    <t>Athletics Marketing</t>
  </si>
  <si>
    <t>12000S</t>
  </si>
  <si>
    <t>Athletics Support</t>
  </si>
  <si>
    <t>12000T</t>
  </si>
  <si>
    <t>Athletics Track</t>
  </si>
  <si>
    <t>12000W</t>
  </si>
  <si>
    <t>Athletics Wrestling</t>
  </si>
  <si>
    <t>Special Projects</t>
  </si>
  <si>
    <t>338015</t>
  </si>
  <si>
    <t>Equipment</t>
  </si>
  <si>
    <t>338025</t>
  </si>
  <si>
    <t>Post Season</t>
  </si>
  <si>
    <t>338030</t>
  </si>
  <si>
    <t>Sports Medicine</t>
  </si>
  <si>
    <t>338060</t>
  </si>
  <si>
    <t>Athletics Concessions</t>
  </si>
  <si>
    <t>338065</t>
  </si>
  <si>
    <t>Athletics Merchandise</t>
  </si>
  <si>
    <t>338070</t>
  </si>
  <si>
    <t>Football Strength &amp; Conditioning</t>
  </si>
  <si>
    <t>338075</t>
  </si>
  <si>
    <t>Football Nutrition</t>
  </si>
  <si>
    <t>338080</t>
  </si>
  <si>
    <t>Olympic Sport-Strngth &amp; Cnditioning</t>
  </si>
  <si>
    <t>338085</t>
  </si>
  <si>
    <t>Olympic Sports Nutrition</t>
  </si>
  <si>
    <t>338095</t>
  </si>
  <si>
    <t>Football Bowl Activity</t>
  </si>
  <si>
    <t>338100</t>
  </si>
  <si>
    <t>Football Championship Game</t>
  </si>
  <si>
    <t>338110</t>
  </si>
  <si>
    <t>Sports Productions</t>
  </si>
  <si>
    <t>338298</t>
  </si>
  <si>
    <t>Game Operations</t>
  </si>
  <si>
    <t>338299</t>
  </si>
  <si>
    <t>338350</t>
  </si>
  <si>
    <t>Ticket Office</t>
  </si>
  <si>
    <t>338360</t>
  </si>
  <si>
    <t>Strategic Communications</t>
  </si>
  <si>
    <t>338790</t>
  </si>
  <si>
    <t>Capital Projects</t>
  </si>
  <si>
    <t>1200AS</t>
  </si>
  <si>
    <t>Athl Appalachian Sports Network</t>
  </si>
  <si>
    <t>1200AT</t>
  </si>
  <si>
    <t>Althletics Dir Athletic Trainin</t>
  </si>
  <si>
    <t>1200BB</t>
  </si>
  <si>
    <t>Athletics Baseball</t>
  </si>
  <si>
    <t>1200BO</t>
  </si>
  <si>
    <t>Athletics Business Office</t>
  </si>
  <si>
    <t>1200CM</t>
  </si>
  <si>
    <t>1200DD</t>
  </si>
  <si>
    <t>Athltcs Director of Development</t>
  </si>
  <si>
    <t>1200EQ</t>
  </si>
  <si>
    <t>Athletics Equipment Manager</t>
  </si>
  <si>
    <t>1200FB</t>
  </si>
  <si>
    <t>Athletics Football</t>
  </si>
  <si>
    <t>1200FE</t>
  </si>
  <si>
    <t>Athletic Facilities Enhancement</t>
  </si>
  <si>
    <t>1200FH</t>
  </si>
  <si>
    <t>Athletics Field Hockey</t>
  </si>
  <si>
    <t>1200FV</t>
  </si>
  <si>
    <t>Athletics Football Video</t>
  </si>
  <si>
    <t>1200GO</t>
  </si>
  <si>
    <t>Athletics Game Ops</t>
  </si>
  <si>
    <t>1200IR</t>
  </si>
  <si>
    <t>Athletics-Internal Relations</t>
  </si>
  <si>
    <t>1200MB</t>
  </si>
  <si>
    <t>Athletics Men's Basketball</t>
  </si>
  <si>
    <t>1200SB</t>
  </si>
  <si>
    <t>Athletics Soft Ball</t>
  </si>
  <si>
    <t>1200SC</t>
  </si>
  <si>
    <t>Athletics Strength Conditioning</t>
  </si>
  <si>
    <t>1200SI</t>
  </si>
  <si>
    <t>Athletics Sports Information</t>
  </si>
  <si>
    <t>1200SL</t>
  </si>
  <si>
    <t>Athletics-Student Life</t>
  </si>
  <si>
    <t>1200SP</t>
  </si>
  <si>
    <t>Athletics Sports</t>
  </si>
  <si>
    <t>1200SS</t>
  </si>
  <si>
    <t>Athletics Support Staff</t>
  </si>
  <si>
    <t>1200TM</t>
  </si>
  <si>
    <t>Athletics Ticket Manager</t>
  </si>
  <si>
    <t>1200VB</t>
  </si>
  <si>
    <t>Athletics Volleyball</t>
  </si>
  <si>
    <t>1200WB</t>
  </si>
  <si>
    <t>Athletics Women's Basketball</t>
  </si>
  <si>
    <t>1200WS</t>
  </si>
  <si>
    <t>Athletics Women's Soccer</t>
  </si>
  <si>
    <t>120OYS</t>
  </si>
  <si>
    <t>Athletics Olympic Sports</t>
  </si>
  <si>
    <t>120TAC</t>
  </si>
  <si>
    <t>Athletics Track Assistant Coaches</t>
  </si>
  <si>
    <t>55012Y</t>
  </si>
  <si>
    <t>University Advancement-Athletics</t>
  </si>
  <si>
    <t>12005</t>
  </si>
  <si>
    <t>Football</t>
  </si>
  <si>
    <t>338090</t>
  </si>
  <si>
    <t>AAA Football Operatg</t>
  </si>
  <si>
    <t>338370</t>
  </si>
  <si>
    <t>Football Receipts</t>
  </si>
  <si>
    <t>338450</t>
  </si>
  <si>
    <t>Endzone Club</t>
  </si>
  <si>
    <t>338455</t>
  </si>
  <si>
    <t>Endzone Loge</t>
  </si>
  <si>
    <t>338460</t>
  </si>
  <si>
    <t>Athletic Club</t>
  </si>
  <si>
    <t>338465</t>
  </si>
  <si>
    <t>Athletic Suites</t>
  </si>
  <si>
    <t>338820</t>
  </si>
  <si>
    <t>Aux Football</t>
  </si>
  <si>
    <t>12010</t>
  </si>
  <si>
    <t>Basketball</t>
  </si>
  <si>
    <t>Men's Basketball</t>
  </si>
  <si>
    <t>338120</t>
  </si>
  <si>
    <t>AAA Men'S Bsktbl Opr</t>
  </si>
  <si>
    <t>338380</t>
  </si>
  <si>
    <t>MBB Receipts</t>
  </si>
  <si>
    <t>338710</t>
  </si>
  <si>
    <t>Aux Mtneer Bsktbl</t>
  </si>
  <si>
    <t>Women's Basketball</t>
  </si>
  <si>
    <t>338290</t>
  </si>
  <si>
    <t>AAA Womn'S Bsktbl</t>
  </si>
  <si>
    <t>338410</t>
  </si>
  <si>
    <t>AAA Wmns Bsktbl Rect</t>
  </si>
  <si>
    <t>338700</t>
  </si>
  <si>
    <t>Aux Lady Apps Bsktbl</t>
  </si>
  <si>
    <t>12015</t>
  </si>
  <si>
    <t>Wrestling</t>
  </si>
  <si>
    <t>338150</t>
  </si>
  <si>
    <t>AAA Wrestling</t>
  </si>
  <si>
    <t>338415</t>
  </si>
  <si>
    <t>Wrestling Receipts</t>
  </si>
  <si>
    <t>338730</t>
  </si>
  <si>
    <t>Aux Wrestling</t>
  </si>
  <si>
    <t>12020</t>
  </si>
  <si>
    <t>Baseball</t>
  </si>
  <si>
    <t>Men's Baseball</t>
  </si>
  <si>
    <t>338160</t>
  </si>
  <si>
    <t>AAA Baseball</t>
  </si>
  <si>
    <t>338420</t>
  </si>
  <si>
    <t>Baseball Receipts</t>
  </si>
  <si>
    <t>338720</t>
  </si>
  <si>
    <t>Aux Baseball</t>
  </si>
  <si>
    <t>Women's Softball</t>
  </si>
  <si>
    <t>338235</t>
  </si>
  <si>
    <t>Women'S Softball</t>
  </si>
  <si>
    <t>338871</t>
  </si>
  <si>
    <t>Aux Softball</t>
  </si>
  <si>
    <t>12025</t>
  </si>
  <si>
    <t>Tennis</t>
  </si>
  <si>
    <t>Men's Tennis</t>
  </si>
  <si>
    <t>Women's Tennis</t>
  </si>
  <si>
    <t>338260</t>
  </si>
  <si>
    <t>AAA Women'S Tennis</t>
  </si>
  <si>
    <t>338770</t>
  </si>
  <si>
    <t>Aux Women'S Tennis</t>
  </si>
  <si>
    <t>12030</t>
  </si>
  <si>
    <t>Golf</t>
  </si>
  <si>
    <t>Men's Golf</t>
  </si>
  <si>
    <t>338180</t>
  </si>
  <si>
    <t>AAA Men'S Golf</t>
  </si>
  <si>
    <t>338870</t>
  </si>
  <si>
    <t>Aux Mens Golf</t>
  </si>
  <si>
    <t>Women's Golf</t>
  </si>
  <si>
    <t>338300</t>
  </si>
  <si>
    <t>AAA Women'S Golf</t>
  </si>
  <si>
    <t>338873</t>
  </si>
  <si>
    <t>Aux Women's Golf</t>
  </si>
  <si>
    <t>12035</t>
  </si>
  <si>
    <t>Soccer</t>
  </si>
  <si>
    <t>Men's Soccer</t>
  </si>
  <si>
    <t>Women's Soccer</t>
  </si>
  <si>
    <t>338205</t>
  </si>
  <si>
    <t>AAA Women'S Soccer</t>
  </si>
  <si>
    <t>338850</t>
  </si>
  <si>
    <t>Aux Women'S Soccer</t>
  </si>
  <si>
    <t>12040</t>
  </si>
  <si>
    <t>Track</t>
  </si>
  <si>
    <t>Men's Track</t>
  </si>
  <si>
    <t>338220</t>
  </si>
  <si>
    <t>AAA Men'S Track/Cc</t>
  </si>
  <si>
    <t>338800</t>
  </si>
  <si>
    <t>Aux Track</t>
  </si>
  <si>
    <t>Women's Track</t>
  </si>
  <si>
    <t>338330</t>
  </si>
  <si>
    <t>AAA Women Trk/Cc</t>
  </si>
  <si>
    <t>338860</t>
  </si>
  <si>
    <t>Aux W Track</t>
  </si>
  <si>
    <t>12045</t>
  </si>
  <si>
    <t>Volleyball</t>
  </si>
  <si>
    <t>Women's Volleyball</t>
  </si>
  <si>
    <t>338270</t>
  </si>
  <si>
    <t>AAA Women'S Vollybll</t>
  </si>
  <si>
    <t>338412</t>
  </si>
  <si>
    <t>Volleyball Receipts</t>
  </si>
  <si>
    <t>338840</t>
  </si>
  <si>
    <t>Aux Volleyball</t>
  </si>
  <si>
    <t>12050</t>
  </si>
  <si>
    <t>Field Hockey</t>
  </si>
  <si>
    <t>Women's Field Hockey</t>
  </si>
  <si>
    <t>338280</t>
  </si>
  <si>
    <t>AAA Womn'S Fld Hocky</t>
  </si>
  <si>
    <t>338740</t>
  </si>
  <si>
    <t>Aux Field Hockey</t>
  </si>
  <si>
    <t>12065</t>
  </si>
  <si>
    <t>Cheerleaders</t>
  </si>
  <si>
    <t>338050</t>
  </si>
  <si>
    <t>AAA Cheerleaders</t>
  </si>
  <si>
    <t>338780</t>
  </si>
  <si>
    <t>Aux Cheerleaders</t>
  </si>
  <si>
    <t>55500</t>
  </si>
  <si>
    <t>Senior Assoc Athletics Director</t>
  </si>
  <si>
    <t>5550DV</t>
  </si>
  <si>
    <t>Yosef Development Athletics Univ Ad</t>
  </si>
  <si>
    <t>55501</t>
  </si>
  <si>
    <t>Yosef Club</t>
  </si>
  <si>
    <t>550DAD</t>
  </si>
  <si>
    <t>Development Asst Athletics Director</t>
  </si>
  <si>
    <t>227565</t>
  </si>
  <si>
    <t>Fnd Yosef Club</t>
  </si>
  <si>
    <t>555DAG</t>
  </si>
  <si>
    <t>Director Annual Giving Athletics</t>
  </si>
  <si>
    <t>VC Ext Affairs, Strat Init, &amp; COS</t>
  </si>
  <si>
    <t>17000</t>
  </si>
  <si>
    <t>Sm Bus Tech Dev Center</t>
  </si>
  <si>
    <t>106205</t>
  </si>
  <si>
    <t>Sm Bus Tech Dev Ctr</t>
  </si>
  <si>
    <t>557625</t>
  </si>
  <si>
    <t>SBTDC BPM 2023-1</t>
  </si>
  <si>
    <t>17020</t>
  </si>
  <si>
    <t>University Sustainability</t>
  </si>
  <si>
    <t>110590</t>
  </si>
  <si>
    <t>180</t>
  </si>
  <si>
    <t>227181</t>
  </si>
  <si>
    <t>Appalachian Energy Summit</t>
  </si>
  <si>
    <t>227190</t>
  </si>
  <si>
    <t>Solar Energy Fund</t>
  </si>
  <si>
    <t>227200</t>
  </si>
  <si>
    <t>Sustainability Pgrm</t>
  </si>
  <si>
    <t>227247</t>
  </si>
  <si>
    <t>App Greenhouse Gas Offset Fund</t>
  </si>
  <si>
    <t>227314</t>
  </si>
  <si>
    <t>KHH Solar Lab Modernization</t>
  </si>
  <si>
    <t>227315</t>
  </si>
  <si>
    <t>Solar Transportation Lab</t>
  </si>
  <si>
    <t>227316</t>
  </si>
  <si>
    <t>App Roots Solar Education Garden</t>
  </si>
  <si>
    <t>227317</t>
  </si>
  <si>
    <t>App Route Solar System</t>
  </si>
  <si>
    <t>227335</t>
  </si>
  <si>
    <t>Food Pantry</t>
  </si>
  <si>
    <t>227353</t>
  </si>
  <si>
    <t>Solar Energy-Energy Ext Service</t>
  </si>
  <si>
    <t>227360</t>
  </si>
  <si>
    <t>Renewable Energy Fund</t>
  </si>
  <si>
    <t>227436</t>
  </si>
  <si>
    <t>Innovation District Fund</t>
  </si>
  <si>
    <t>227458</t>
  </si>
  <si>
    <t>Commercial Carbon Offsets Fund</t>
  </si>
  <si>
    <t>227616</t>
  </si>
  <si>
    <t>Fdn-Food Pantry</t>
  </si>
  <si>
    <t>227692</t>
  </si>
  <si>
    <t>ASU Solar Vehicle Team</t>
  </si>
  <si>
    <t>227833</t>
  </si>
  <si>
    <t>335145</t>
  </si>
  <si>
    <t>Office of Sustainability Operations</t>
  </si>
  <si>
    <t>217</t>
  </si>
  <si>
    <t>17049</t>
  </si>
  <si>
    <t>Holmes Convocation Center</t>
  </si>
  <si>
    <t>109315</t>
  </si>
  <si>
    <t>Convocation Ctr Adm</t>
  </si>
  <si>
    <t>335200</t>
  </si>
  <si>
    <t>Convocation Ctr Oper</t>
  </si>
  <si>
    <t>219</t>
  </si>
  <si>
    <t>335205</t>
  </si>
  <si>
    <t>Holmes Center Sponsorship Funds</t>
  </si>
  <si>
    <t>335210</t>
  </si>
  <si>
    <t>Convocation Ct Maint</t>
  </si>
  <si>
    <t>54000</t>
  </si>
  <si>
    <t>University Communications</t>
  </si>
  <si>
    <t>109650</t>
  </si>
  <si>
    <t>Office of University Communications</t>
  </si>
  <si>
    <t>109651</t>
  </si>
  <si>
    <t>Univ Comm - Hickory Campus</t>
  </si>
  <si>
    <t>227287</t>
  </si>
  <si>
    <t>Appalachian Today Magazine</t>
  </si>
  <si>
    <t>227568</t>
  </si>
  <si>
    <t>Univ Communications-Operations</t>
  </si>
  <si>
    <t>332121</t>
  </si>
  <si>
    <t>Admin Aux Supp-Univ Communications</t>
  </si>
  <si>
    <t>201</t>
  </si>
  <si>
    <t>333230</t>
  </si>
  <si>
    <t>Univ Comm - Application Fee</t>
  </si>
  <si>
    <t>54000M</t>
  </si>
  <si>
    <t>University Communications Marketing</t>
  </si>
  <si>
    <t>54000P</t>
  </si>
  <si>
    <t>University Communication-Production</t>
  </si>
  <si>
    <t>54000W</t>
  </si>
  <si>
    <t>University Commuications - Writers</t>
  </si>
  <si>
    <t>5400TS</t>
  </si>
  <si>
    <t>Univ Comm Technology Support</t>
  </si>
  <si>
    <t>540UMC</t>
  </si>
  <si>
    <t>Univ Comm Marketing Communications</t>
  </si>
  <si>
    <t>54030</t>
  </si>
  <si>
    <t>Dir Arts &amp; Cultural Programs</t>
  </si>
  <si>
    <t>Dir-Arts &amp; Cultural Programs</t>
  </si>
  <si>
    <t>107525</t>
  </si>
  <si>
    <t>OCAP-Schaefer Center Operating</t>
  </si>
  <si>
    <t>227143</t>
  </si>
  <si>
    <t>Performing Arts Sponsorships</t>
  </si>
  <si>
    <t>227609</t>
  </si>
  <si>
    <t>App Summer Festival</t>
  </si>
  <si>
    <t>228647</t>
  </si>
  <si>
    <t>F&amp;A- Denise Ringler</t>
  </si>
  <si>
    <t>228983</t>
  </si>
  <si>
    <t>IRSP-Arts &amp; Cultural Pgms</t>
  </si>
  <si>
    <t>334140</t>
  </si>
  <si>
    <t>Performing Arts Seri</t>
  </si>
  <si>
    <t>334150</t>
  </si>
  <si>
    <t>Cultural Affairs Fee</t>
  </si>
  <si>
    <t>Cultural Affairs-Aud Mgnt</t>
  </si>
  <si>
    <t>334143</t>
  </si>
  <si>
    <t>Other Ticket Revenue</t>
  </si>
  <si>
    <t>5404AC</t>
  </si>
  <si>
    <t>Office of Arts &amp; Cultural Prog</t>
  </si>
  <si>
    <t>54040</t>
  </si>
  <si>
    <t>Turchin Center for the Visual Arts</t>
  </si>
  <si>
    <t>50060T</t>
  </si>
  <si>
    <t>Turchin Center</t>
  </si>
  <si>
    <t>5006TC</t>
  </si>
  <si>
    <t>TCVA Curator</t>
  </si>
  <si>
    <t>107528</t>
  </si>
  <si>
    <t>Turchin Ctr-Operatin</t>
  </si>
  <si>
    <t>227118</t>
  </si>
  <si>
    <t>227150</t>
  </si>
  <si>
    <t>Petschauer Permanent Collection Fun</t>
  </si>
  <si>
    <t>227274</t>
  </si>
  <si>
    <t>Turchin Center Mobile Outreach</t>
  </si>
  <si>
    <t>227284</t>
  </si>
  <si>
    <t>Center for Cartoon Studies: 10 Yrs</t>
  </si>
  <si>
    <t>227365</t>
  </si>
  <si>
    <t>Fletcher Foundation Supports TCVA</t>
  </si>
  <si>
    <t>227382</t>
  </si>
  <si>
    <t>H.G. Jones Endow-Turchin Center</t>
  </si>
  <si>
    <t>227470</t>
  </si>
  <si>
    <t>Tina Silverstein Current Opp Fund</t>
  </si>
  <si>
    <t>227538</t>
  </si>
  <si>
    <t>Turchin Center Special Fund</t>
  </si>
  <si>
    <t>227540</t>
  </si>
  <si>
    <t>Fnd-Artine Artinian</t>
  </si>
  <si>
    <t>227594</t>
  </si>
  <si>
    <t>Turchin Ctr- Halpert</t>
  </si>
  <si>
    <t>227602</t>
  </si>
  <si>
    <t>Rosen Sculpture Program</t>
  </si>
  <si>
    <t>227911</t>
  </si>
  <si>
    <t>TCVA Program</t>
  </si>
  <si>
    <t>334090</t>
  </si>
  <si>
    <t>Turchin Ctr Std Fee</t>
  </si>
  <si>
    <t>336633</t>
  </si>
  <si>
    <t>Turchin Center Gift Shop</t>
  </si>
  <si>
    <t>557599</t>
  </si>
  <si>
    <t>Support for Virtual Programming Off</t>
  </si>
  <si>
    <t>540AED</t>
  </si>
  <si>
    <t>Arts Education &amp; Outreach A &amp; C P</t>
  </si>
  <si>
    <t>540MPR</t>
  </si>
  <si>
    <t>Marketing &amp; Public Relations A&amp;CP</t>
  </si>
  <si>
    <t>540WEB</t>
  </si>
  <si>
    <t>University Communications - Web</t>
  </si>
  <si>
    <t>54050</t>
  </si>
  <si>
    <t>Creative Services</t>
  </si>
  <si>
    <t>500CMN</t>
  </si>
  <si>
    <t>Creative Services-Communications</t>
  </si>
  <si>
    <t>227587</t>
  </si>
  <si>
    <t>336219</t>
  </si>
  <si>
    <t>54080</t>
  </si>
  <si>
    <t>Donor Engagement &amp; Univ Events</t>
  </si>
  <si>
    <t>Grandview Catering &amp; Events</t>
  </si>
  <si>
    <t>332305</t>
  </si>
  <si>
    <t>Grandview Catering</t>
  </si>
  <si>
    <t>203</t>
  </si>
  <si>
    <t>332355</t>
  </si>
  <si>
    <t>Grandview Catering UBI</t>
  </si>
  <si>
    <t>332356</t>
  </si>
  <si>
    <t>Grandview Event Space</t>
  </si>
  <si>
    <t>332357</t>
  </si>
  <si>
    <t>Grandview Event Space UBI</t>
  </si>
  <si>
    <t>332358</t>
  </si>
  <si>
    <t>Grandview Catering - Hickory</t>
  </si>
  <si>
    <t>108450</t>
  </si>
  <si>
    <t>Univ Events Commencement</t>
  </si>
  <si>
    <t>160</t>
  </si>
  <si>
    <t>109025</t>
  </si>
  <si>
    <t>University Events</t>
  </si>
  <si>
    <t>109026</t>
  </si>
  <si>
    <t>AV Services</t>
  </si>
  <si>
    <t>227117</t>
  </si>
  <si>
    <t>Events and Services</t>
  </si>
  <si>
    <t>227215</t>
  </si>
  <si>
    <t>Graduation/Commencement</t>
  </si>
  <si>
    <t>5408DS</t>
  </si>
  <si>
    <t>Office of Donor Engagment</t>
  </si>
  <si>
    <t>5408MA</t>
  </si>
  <si>
    <t>DE&amp;UE Mountaineer Aud Vis Productio</t>
  </si>
  <si>
    <t>430</t>
  </si>
  <si>
    <t>Public Safety &amp; Risk Management</t>
  </si>
  <si>
    <t>43000</t>
  </si>
  <si>
    <t>110575</t>
  </si>
  <si>
    <t>43050</t>
  </si>
  <si>
    <t>App State Police</t>
  </si>
  <si>
    <t>109338</t>
  </si>
  <si>
    <t>Univ Police Reserve</t>
  </si>
  <si>
    <t>110570</t>
  </si>
  <si>
    <t>110571</t>
  </si>
  <si>
    <t>App State Police Academy</t>
  </si>
  <si>
    <t>110572</t>
  </si>
  <si>
    <t>Hickory Campus Police Charges</t>
  </si>
  <si>
    <t>227398</t>
  </si>
  <si>
    <t>Police Development Program</t>
  </si>
  <si>
    <t>227658</t>
  </si>
  <si>
    <t>K-9 Program - Police Dept</t>
  </si>
  <si>
    <t>332801</t>
  </si>
  <si>
    <t>Campus Security Fee AppState Police</t>
  </si>
  <si>
    <t>336215</t>
  </si>
  <si>
    <t>336216</t>
  </si>
  <si>
    <t>Safe Ride Transportation Fund</t>
  </si>
  <si>
    <t>336220</t>
  </si>
  <si>
    <t>Univ Police Drug Fund</t>
  </si>
  <si>
    <t>4305AS</t>
  </si>
  <si>
    <t>App State Polce Auxilary Supprt TCP</t>
  </si>
  <si>
    <t>4305PD</t>
  </si>
  <si>
    <t>App State Police-Patrol Division</t>
  </si>
  <si>
    <t>4305PS</t>
  </si>
  <si>
    <t>App State Police Publc Safty Superv</t>
  </si>
  <si>
    <t>4305UP</t>
  </si>
  <si>
    <t>TCP App State Police Academy</t>
  </si>
  <si>
    <t>431</t>
  </si>
  <si>
    <t>Envronmntl Hlth, Sfty, &amp; Emer Mgmt</t>
  </si>
  <si>
    <t>43040</t>
  </si>
  <si>
    <t>Envronmntl Hlth, Sfty &amp; Emer Mgmt</t>
  </si>
  <si>
    <t>110560</t>
  </si>
  <si>
    <t>227419</t>
  </si>
  <si>
    <t>Restricted General Fund</t>
  </si>
  <si>
    <t>228982</t>
  </si>
  <si>
    <t>IRSP-Env Hlth/Safety/Emergency Mgmt</t>
  </si>
  <si>
    <t>336227</t>
  </si>
  <si>
    <t>Safety Off Promo Fnd</t>
  </si>
  <si>
    <t>336267</t>
  </si>
  <si>
    <t>Mountaineer Medics</t>
  </si>
  <si>
    <t>550609</t>
  </si>
  <si>
    <t>Central COVID 19-Expenses-FEMA PA</t>
  </si>
  <si>
    <t>4304IH</t>
  </si>
  <si>
    <t>Industrial Hygiene  EHSEM</t>
  </si>
  <si>
    <t>4304MM</t>
  </si>
  <si>
    <t>Mountaineer Medics EHS&amp;EM</t>
  </si>
  <si>
    <t>2</t>
  </si>
  <si>
    <t>Provost &amp; Exec VC-Academic Affairs</t>
  </si>
  <si>
    <t>200</t>
  </si>
  <si>
    <t>20000</t>
  </si>
  <si>
    <t>101400</t>
  </si>
  <si>
    <t>VC Acad Aff-101 Resv</t>
  </si>
  <si>
    <t>101401</t>
  </si>
  <si>
    <t>AA - Hickory Campus</t>
  </si>
  <si>
    <t>101402</t>
  </si>
  <si>
    <t>AA Salary Reserve Program 101</t>
  </si>
  <si>
    <t>101470</t>
  </si>
  <si>
    <t>Instruction-Dept Rs</t>
  </si>
  <si>
    <t>104121</t>
  </si>
  <si>
    <t>Summer Sessions Programming</t>
  </si>
  <si>
    <t>102</t>
  </si>
  <si>
    <t>105045</t>
  </si>
  <si>
    <t>Dist Ed/New Facil</t>
  </si>
  <si>
    <t>106550</t>
  </si>
  <si>
    <t>Acad Aff-Rsvs 142</t>
  </si>
  <si>
    <t>107004</t>
  </si>
  <si>
    <t>Salary Reserve Program 152</t>
  </si>
  <si>
    <t>107550</t>
  </si>
  <si>
    <t>VC Acad Affairs-Res</t>
  </si>
  <si>
    <t>107555</t>
  </si>
  <si>
    <t>Ac Af Prospct Fac Tr</t>
  </si>
  <si>
    <t>108103</t>
  </si>
  <si>
    <t>Acad Aff-Rsvs 160</t>
  </si>
  <si>
    <t>109200</t>
  </si>
  <si>
    <t>Acad Aff Operating</t>
  </si>
  <si>
    <t>109201</t>
  </si>
  <si>
    <t>Acad Aff-Reserves</t>
  </si>
  <si>
    <t>109202</t>
  </si>
  <si>
    <t>AA Salary Reserve Program 170</t>
  </si>
  <si>
    <t>227025</t>
  </si>
  <si>
    <t>Duncan Fam Fund for Outst Teach Pro</t>
  </si>
  <si>
    <t>227160</t>
  </si>
  <si>
    <t>Academic Affairs Development</t>
  </si>
  <si>
    <t>227214</t>
  </si>
  <si>
    <t>Teaching Enhancement Committee</t>
  </si>
  <si>
    <t>227216</t>
  </si>
  <si>
    <t>AA-A&amp;S</t>
  </si>
  <si>
    <t>227218</t>
  </si>
  <si>
    <t>AA-Business</t>
  </si>
  <si>
    <t>227219</t>
  </si>
  <si>
    <t>AA-Council of Chairs</t>
  </si>
  <si>
    <t>227221</t>
  </si>
  <si>
    <t>AA-Education</t>
  </si>
  <si>
    <t>227223</t>
  </si>
  <si>
    <t>AA-Faculty Senate</t>
  </si>
  <si>
    <t>227224</t>
  </si>
  <si>
    <t>AA-Fine &amp; Applied Arts</t>
  </si>
  <si>
    <t>227225</t>
  </si>
  <si>
    <t>AA-Graduate School</t>
  </si>
  <si>
    <t>227226</t>
  </si>
  <si>
    <t>AA-Humanities Program</t>
  </si>
  <si>
    <t>227227</t>
  </si>
  <si>
    <t>AA-Music</t>
  </si>
  <si>
    <t>227229</t>
  </si>
  <si>
    <t>AA-NCCET</t>
  </si>
  <si>
    <t>227230</t>
  </si>
  <si>
    <t>AA-Vice Provost Resource Mgt</t>
  </si>
  <si>
    <t>227233</t>
  </si>
  <si>
    <t>AA-Vice Provost for Faculty Affairs</t>
  </si>
  <si>
    <t>227235</t>
  </si>
  <si>
    <t>AA-College of Health Sciences</t>
  </si>
  <si>
    <t>227236</t>
  </si>
  <si>
    <t>AA-Honors College</t>
  </si>
  <si>
    <t>227238</t>
  </si>
  <si>
    <t>AA-VP Research</t>
  </si>
  <si>
    <t>227293</t>
  </si>
  <si>
    <t>Alliance Partnership</t>
  </si>
  <si>
    <t>227330</t>
  </si>
  <si>
    <t>Foundation Travel Study Grant 23-24</t>
  </si>
  <si>
    <t>227402</t>
  </si>
  <si>
    <t>Foundation Travel Study FY 22/23</t>
  </si>
  <si>
    <t>227507</t>
  </si>
  <si>
    <t>Acad Aff-Relocation</t>
  </si>
  <si>
    <t>227730</t>
  </si>
  <si>
    <t>Fnd-Teaching Awards</t>
  </si>
  <si>
    <t>228700</t>
  </si>
  <si>
    <t>F&amp;A - Mike Mayfield</t>
  </si>
  <si>
    <t>228936</t>
  </si>
  <si>
    <t>F&amp;A - Academic Affairs</t>
  </si>
  <si>
    <t>333100</t>
  </si>
  <si>
    <t>Academic Affairs-Ed &amp; Tech</t>
  </si>
  <si>
    <t>333101</t>
  </si>
  <si>
    <t>AA E&amp;T Reserves</t>
  </si>
  <si>
    <t>333300</t>
  </si>
  <si>
    <t>Acad Aff-Grad Application Fee</t>
  </si>
  <si>
    <t>557092</t>
  </si>
  <si>
    <t>Mountain to Sea NC LSAMP</t>
  </si>
  <si>
    <t>110</t>
  </si>
  <si>
    <t>557118</t>
  </si>
  <si>
    <t>ASU - TrACE Program</t>
  </si>
  <si>
    <t>230</t>
  </si>
  <si>
    <t>557132</t>
  </si>
  <si>
    <t>Credential As You Go</t>
  </si>
  <si>
    <t>401</t>
  </si>
  <si>
    <t>Hickory Campus</t>
  </si>
  <si>
    <t>332101</t>
  </si>
  <si>
    <t>Admin Aux Supp-AA Hickory Campus</t>
  </si>
  <si>
    <t>333104</t>
  </si>
  <si>
    <t>Academic Affairs-Ed &amp; Tech Hickory</t>
  </si>
  <si>
    <t>2000CB</t>
  </si>
  <si>
    <t>Acad Af Contracting &amp; Budgeting</t>
  </si>
  <si>
    <t>2000FA</t>
  </si>
  <si>
    <t>Faculty Affairs - Vice Provost</t>
  </si>
  <si>
    <t>Summer Sessions &amp; Prof Development</t>
  </si>
  <si>
    <t>104100</t>
  </si>
  <si>
    <t>Summer Sessions-Acad</t>
  </si>
  <si>
    <t>104120</t>
  </si>
  <si>
    <t>Summer Session-Offic</t>
  </si>
  <si>
    <t>557041</t>
  </si>
  <si>
    <t>Longleaf Complete Summer Aid Grant</t>
  </si>
  <si>
    <t>557115</t>
  </si>
  <si>
    <t>Longleaf Accelerator Summer Aid</t>
  </si>
  <si>
    <t>App State Hickory Campus</t>
  </si>
  <si>
    <t>203000 - 203999 Do not Use</t>
  </si>
  <si>
    <t>Vice Provost-Acad Prog Dev &amp; Strat</t>
  </si>
  <si>
    <t>20119</t>
  </si>
  <si>
    <t>Blackburn-Vannoy Farm</t>
  </si>
  <si>
    <t>102705</t>
  </si>
  <si>
    <t>Blackburn-Vannoy Farm-101</t>
  </si>
  <si>
    <t>110270</t>
  </si>
  <si>
    <t>Blackburn-Vannoy Farm-180</t>
  </si>
  <si>
    <t>20120</t>
  </si>
  <si>
    <t>ASU Greater Hickory Partnership</t>
  </si>
  <si>
    <t>105040</t>
  </si>
  <si>
    <t>ASU Exten Ed &amp; Off of State Auth</t>
  </si>
  <si>
    <t>105070</t>
  </si>
  <si>
    <t>ASU Extension Ed CVCC</t>
  </si>
  <si>
    <t>105078</t>
  </si>
  <si>
    <t>NC Center for Eng Technologies (CT)</t>
  </si>
  <si>
    <t>106400</t>
  </si>
  <si>
    <t>227079</t>
  </si>
  <si>
    <t>NCCET CURRENT FUND</t>
  </si>
  <si>
    <t>227135</t>
  </si>
  <si>
    <t>NCCET</t>
  </si>
  <si>
    <t>228990</t>
  </si>
  <si>
    <t>IRSP-NCCCET/Grtr Hckry Prtnrshp</t>
  </si>
  <si>
    <t>20120H</t>
  </si>
  <si>
    <t>NC Center for Engineering Tech</t>
  </si>
  <si>
    <t>20130</t>
  </si>
  <si>
    <t>Quality Enhancement Program</t>
  </si>
  <si>
    <t>107212</t>
  </si>
  <si>
    <t>QEP State Fund</t>
  </si>
  <si>
    <t>227239</t>
  </si>
  <si>
    <t>AA-QEP</t>
  </si>
  <si>
    <t>28000</t>
  </si>
  <si>
    <t>Cratis D. Williams Sch of Grad Stds</t>
  </si>
  <si>
    <t>101430</t>
  </si>
  <si>
    <t>Faculty Research</t>
  </si>
  <si>
    <t>106010</t>
  </si>
  <si>
    <t>Research By Faculty</t>
  </si>
  <si>
    <t>107230</t>
  </si>
  <si>
    <t>Grad Sch-Deans Ofc</t>
  </si>
  <si>
    <t>220277</t>
  </si>
  <si>
    <t>Impact Grad Scholarship</t>
  </si>
  <si>
    <t>227004</t>
  </si>
  <si>
    <t>Fdn-100 Scholars</t>
  </si>
  <si>
    <t>227138</t>
  </si>
  <si>
    <t>Grad Student Assoc Research</t>
  </si>
  <si>
    <t>227413</t>
  </si>
  <si>
    <t>Harkrader Faculty Research Awards</t>
  </si>
  <si>
    <t>227562</t>
  </si>
  <si>
    <t>Fnd Wach Fac Award</t>
  </si>
  <si>
    <t>227818</t>
  </si>
  <si>
    <t>Enhancing Grad Student Experience</t>
  </si>
  <si>
    <t>227820</t>
  </si>
  <si>
    <t>Lovill Grad Studies</t>
  </si>
  <si>
    <t>227821</t>
  </si>
  <si>
    <t>Hubbard Adv Council</t>
  </si>
  <si>
    <t>227953</t>
  </si>
  <si>
    <t>Graduate School Inc</t>
  </si>
  <si>
    <t>227973</t>
  </si>
  <si>
    <t>Fdn-Zigli Grad Rsrh</t>
  </si>
  <si>
    <t>227979</t>
  </si>
  <si>
    <t>Domer Grad Endow</t>
  </si>
  <si>
    <t>228992</t>
  </si>
  <si>
    <t>F&amp;A - Graduate School</t>
  </si>
  <si>
    <t>333305</t>
  </si>
  <si>
    <t>Grad School-Grad Application Fee</t>
  </si>
  <si>
    <t>336007</t>
  </si>
  <si>
    <t>Grad Student Support Svcs &amp; Events</t>
  </si>
  <si>
    <t>336094</t>
  </si>
  <si>
    <t>Grad Student Assoc Senate-GSAS</t>
  </si>
  <si>
    <t>990074</t>
  </si>
  <si>
    <t>Alpha Epsilon Lambda</t>
  </si>
  <si>
    <t>990135</t>
  </si>
  <si>
    <t>Graduate Student Assoc Senate</t>
  </si>
  <si>
    <t>202</t>
  </si>
  <si>
    <t>University College</t>
  </si>
  <si>
    <t>20200</t>
  </si>
  <si>
    <t>101480</t>
  </si>
  <si>
    <t>University Documentary Services</t>
  </si>
  <si>
    <t>102700</t>
  </si>
  <si>
    <t>104266</t>
  </si>
  <si>
    <t>University College-Summer Fund</t>
  </si>
  <si>
    <t>107211</t>
  </si>
  <si>
    <t>UC - Hickory Campus</t>
  </si>
  <si>
    <t>107310</t>
  </si>
  <si>
    <t>Wilson Scholars Program</t>
  </si>
  <si>
    <t>107326</t>
  </si>
  <si>
    <t>Freshman Interest Gr</t>
  </si>
  <si>
    <t>221860</t>
  </si>
  <si>
    <t>Innovation Scholar Grants</t>
  </si>
  <si>
    <t>225552</t>
  </si>
  <si>
    <t>C&amp;G Residual-Tom Hansell, Univ Coll</t>
  </si>
  <si>
    <t>227134</t>
  </si>
  <si>
    <t>Univ. Forum Lecture Series</t>
  </si>
  <si>
    <t>227137</t>
  </si>
  <si>
    <t>Univ. College Fund</t>
  </si>
  <si>
    <t>227231</t>
  </si>
  <si>
    <t>AA-University College</t>
  </si>
  <si>
    <t>227572</t>
  </si>
  <si>
    <t>Natl Comp Scholarship Prog</t>
  </si>
  <si>
    <t>227846</t>
  </si>
  <si>
    <t>Wilson Scholars Prgm</t>
  </si>
  <si>
    <t>227866</t>
  </si>
  <si>
    <t>Fnd Joan Vail Dis Lt</t>
  </si>
  <si>
    <t>228987</t>
  </si>
  <si>
    <t>IRSP-University College</t>
  </si>
  <si>
    <t>333155</t>
  </si>
  <si>
    <t>University College-Ed &amp; Tech</t>
  </si>
  <si>
    <t>333539</t>
  </si>
  <si>
    <t>Univ Documntry&amp;Film Srvcs-Ed &amp; Tech</t>
  </si>
  <si>
    <t>20211</t>
  </si>
  <si>
    <t>UC Educational Experience</t>
  </si>
  <si>
    <t>Advising</t>
  </si>
  <si>
    <t>102800</t>
  </si>
  <si>
    <t>Advising 101</t>
  </si>
  <si>
    <t>107460</t>
  </si>
  <si>
    <t>Advising 152</t>
  </si>
  <si>
    <t>336890</t>
  </si>
  <si>
    <t>Orientation Phase I</t>
  </si>
  <si>
    <t>Common Reading</t>
  </si>
  <si>
    <t>227986</t>
  </si>
  <si>
    <t>Two Dutch/Summer Read</t>
  </si>
  <si>
    <t>336891</t>
  </si>
  <si>
    <t>General Education</t>
  </si>
  <si>
    <t>102810</t>
  </si>
  <si>
    <t>224502</t>
  </si>
  <si>
    <t>First Year Seminar Royalties</t>
  </si>
  <si>
    <t>227108</t>
  </si>
  <si>
    <t>First Year Seminar-Business RLC</t>
  </si>
  <si>
    <t>227783</t>
  </si>
  <si>
    <t>Freshman Advocate</t>
  </si>
  <si>
    <t>227892</t>
  </si>
  <si>
    <t>First Year Seminar</t>
  </si>
  <si>
    <t>227933</t>
  </si>
  <si>
    <t>Durham Endowment</t>
  </si>
  <si>
    <t>227980</t>
  </si>
  <si>
    <t>Brantz Endowment</t>
  </si>
  <si>
    <t>336344</t>
  </si>
  <si>
    <t>First Year Seminar Meals</t>
  </si>
  <si>
    <t>Office Of Student Research</t>
  </si>
  <si>
    <t>107427</t>
  </si>
  <si>
    <t>Office of Student Research</t>
  </si>
  <si>
    <t>227278</t>
  </si>
  <si>
    <t>Office of Student Research Fund</t>
  </si>
  <si>
    <t>228974</t>
  </si>
  <si>
    <t>IRSP-Office of Student Research</t>
  </si>
  <si>
    <t>333165</t>
  </si>
  <si>
    <t>Univ Col-Off of Std Rsrch-Ed &amp; Tech</t>
  </si>
  <si>
    <t>Writing Across the Curriculum</t>
  </si>
  <si>
    <t>102770</t>
  </si>
  <si>
    <t>202UCA</t>
  </si>
  <si>
    <t>University College Advising</t>
  </si>
  <si>
    <t>20212</t>
  </si>
  <si>
    <t>Student Learning Center</t>
  </si>
  <si>
    <t>20212A</t>
  </si>
  <si>
    <t>Academic Services for Athletes</t>
  </si>
  <si>
    <t>20212T</t>
  </si>
  <si>
    <t>SLC - Tutoring Services</t>
  </si>
  <si>
    <t>2021SM</t>
  </si>
  <si>
    <t>Acad Ser Athltes Administrative Ser</t>
  </si>
  <si>
    <t>202ACC</t>
  </si>
  <si>
    <t>ACCESS Program  UC Student Access</t>
  </si>
  <si>
    <t>202ASU</t>
  </si>
  <si>
    <t>As-U-R  UC Student Success</t>
  </si>
  <si>
    <t>202PAC</t>
  </si>
  <si>
    <t>Student Learning Ctr - PAC Program</t>
  </si>
  <si>
    <t>202SSS</t>
  </si>
  <si>
    <t>TRIO Student Support Serv UC Stdt S</t>
  </si>
  <si>
    <t>20223</t>
  </si>
  <si>
    <t>UC - Student Success</t>
  </si>
  <si>
    <t>102530</t>
  </si>
  <si>
    <t>Student Learning</t>
  </si>
  <si>
    <t>107465</t>
  </si>
  <si>
    <t>Student Learnig Center</t>
  </si>
  <si>
    <t>107466</t>
  </si>
  <si>
    <t>SLC Tutorial Services</t>
  </si>
  <si>
    <t>107467</t>
  </si>
  <si>
    <t>SLC Peer Academic Coaching</t>
  </si>
  <si>
    <t>107468</t>
  </si>
  <si>
    <t>Student Learning Ctr Hickory Campus</t>
  </si>
  <si>
    <t>220236</t>
  </si>
  <si>
    <t>SS-Study Abroad Scholarship</t>
  </si>
  <si>
    <t>220237</t>
  </si>
  <si>
    <t>Student Support Serv</t>
  </si>
  <si>
    <t>227272</t>
  </si>
  <si>
    <t>SLC Fund</t>
  </si>
  <si>
    <t>227328</t>
  </si>
  <si>
    <t>Appalachian Access Program Support</t>
  </si>
  <si>
    <t>227428</t>
  </si>
  <si>
    <t>227441</t>
  </si>
  <si>
    <t>David and Bobbi Taylor Endowment</t>
  </si>
  <si>
    <t>228701</t>
  </si>
  <si>
    <t>F &amp; A - Cathia Silver</t>
  </si>
  <si>
    <t>550561</t>
  </si>
  <si>
    <t>Student Support Services 20-25</t>
  </si>
  <si>
    <t>2021LT</t>
  </si>
  <si>
    <t>Stude Learn Ctr - UTS Lead Tutoring</t>
  </si>
  <si>
    <t>Testing Center</t>
  </si>
  <si>
    <t>108100</t>
  </si>
  <si>
    <t>Testing Services</t>
  </si>
  <si>
    <t>107473</t>
  </si>
  <si>
    <t>227282</t>
  </si>
  <si>
    <t>ACCESS Fund for Student Support</t>
  </si>
  <si>
    <t>227283</t>
  </si>
  <si>
    <t>Student Support Services</t>
  </si>
  <si>
    <t>227303</t>
  </si>
  <si>
    <t>As-U-R Program Support Fund</t>
  </si>
  <si>
    <t>228930</t>
  </si>
  <si>
    <t>IRSP-SSS</t>
  </si>
  <si>
    <t>University Writing Center</t>
  </si>
  <si>
    <t>102760</t>
  </si>
  <si>
    <t>107222</t>
  </si>
  <si>
    <t>333160</t>
  </si>
  <si>
    <t>Univ College-Writing Ctr-Ed &amp; Tech</t>
  </si>
  <si>
    <t>30500</t>
  </si>
  <si>
    <t>Career Development</t>
  </si>
  <si>
    <t>108260</t>
  </si>
  <si>
    <t>108320</t>
  </si>
  <si>
    <t>Optimizing Advsng for Stdnt Success</t>
  </si>
  <si>
    <t>225551</t>
  </si>
  <si>
    <t>C&amp;G Residual - Talent Jam, Career D</t>
  </si>
  <si>
    <t>227306</t>
  </si>
  <si>
    <t>EnterpriseHoldingCareerDevelSupport</t>
  </si>
  <si>
    <t>227988</t>
  </si>
  <si>
    <t>Career Development Tech Center</t>
  </si>
  <si>
    <t>334260</t>
  </si>
  <si>
    <t>Career Development Sponsorships</t>
  </si>
  <si>
    <t>334280</t>
  </si>
  <si>
    <t>Job Location/Dev</t>
  </si>
  <si>
    <t>334290</t>
  </si>
  <si>
    <t>CDC Receipt Fund</t>
  </si>
  <si>
    <t>334316</t>
  </si>
  <si>
    <t>Career Development Student Fee Fund</t>
  </si>
  <si>
    <t>Employment Services</t>
  </si>
  <si>
    <t>3050AD</t>
  </si>
  <si>
    <t>Career Dev Asso Dir Career Coaches</t>
  </si>
  <si>
    <t>3050SE</t>
  </si>
  <si>
    <t>Career Dev Ast Dir Student Employmt</t>
  </si>
  <si>
    <t>305ADC</t>
  </si>
  <si>
    <t>Career Developmt Associate Director</t>
  </si>
  <si>
    <t>305ERM</t>
  </si>
  <si>
    <t>Car Dev Asc Dir Emp Relation Market</t>
  </si>
  <si>
    <t>205</t>
  </si>
  <si>
    <t>Vice Provost - Faculty Affairs</t>
  </si>
  <si>
    <t>20500</t>
  </si>
  <si>
    <t>Snr Assoc VC-Academic Affairs</t>
  </si>
  <si>
    <t>Senior Assoc VC-Acad Affairs</t>
  </si>
  <si>
    <t>227879</t>
  </si>
  <si>
    <t>Academic Aff Hold Ac</t>
  </si>
  <si>
    <t>Ctr for Excel in Tch &amp; Lrn CETLSS</t>
  </si>
  <si>
    <t>105055</t>
  </si>
  <si>
    <t>DE Excellence in Teaching &amp; LSS</t>
  </si>
  <si>
    <t>107210</t>
  </si>
  <si>
    <t>Excellence in Teaching &amp; LSS (Oper)</t>
  </si>
  <si>
    <t>107260</t>
  </si>
  <si>
    <t>Excellence in Teaching &amp; LSS</t>
  </si>
  <si>
    <t>227815</t>
  </si>
  <si>
    <t>Fnd Lackey Academic</t>
  </si>
  <si>
    <t>227915</t>
  </si>
  <si>
    <t>Fnd-Fac Dev Inc Fund</t>
  </si>
  <si>
    <t>228676</t>
  </si>
  <si>
    <t>F&amp;A- Brian MacHarg</t>
  </si>
  <si>
    <t>228902</t>
  </si>
  <si>
    <t>F&amp;A Civic Engagement</t>
  </si>
  <si>
    <t>228909</t>
  </si>
  <si>
    <t>F&amp;A - Faculty and Academic Dev</t>
  </si>
  <si>
    <t>557644</t>
  </si>
  <si>
    <t>Mental Health First Aid</t>
  </si>
  <si>
    <t>210</t>
  </si>
  <si>
    <t>Institutional Research &amp; Planning</t>
  </si>
  <si>
    <t>21000</t>
  </si>
  <si>
    <t>107240</t>
  </si>
  <si>
    <t>Inst/Resrch/Planning</t>
  </si>
  <si>
    <t>108310</t>
  </si>
  <si>
    <t>Assessment</t>
  </si>
  <si>
    <t>21000A</t>
  </si>
  <si>
    <t>Long Range Planning</t>
  </si>
  <si>
    <t>21000B</t>
  </si>
  <si>
    <t>IRAP - Assessment</t>
  </si>
  <si>
    <t>2100SA</t>
  </si>
  <si>
    <t>IRAP Strategic Analytics &amp; IR</t>
  </si>
  <si>
    <t>2100SM</t>
  </si>
  <si>
    <t>IRAP - Semi Monthly Employees</t>
  </si>
  <si>
    <t>212</t>
  </si>
  <si>
    <t>Inst for Health &amp; Human Services</t>
  </si>
  <si>
    <t>21210</t>
  </si>
  <si>
    <t>Appalachian Family Innovations</t>
  </si>
  <si>
    <t>215</t>
  </si>
  <si>
    <t>International Edu &amp; Development</t>
  </si>
  <si>
    <t>21500</t>
  </si>
  <si>
    <t>CCS/Faculty-led Programs</t>
  </si>
  <si>
    <t>336021</t>
  </si>
  <si>
    <t>Costa Rica HOS</t>
  </si>
  <si>
    <t>336025</t>
  </si>
  <si>
    <t>Cuba COB</t>
  </si>
  <si>
    <t>336035</t>
  </si>
  <si>
    <t>Madagascar CHS</t>
  </si>
  <si>
    <t>336036</t>
  </si>
  <si>
    <t>Guatemala HON</t>
  </si>
  <si>
    <t>336040</t>
  </si>
  <si>
    <t>UK HOS</t>
  </si>
  <si>
    <t>336042</t>
  </si>
  <si>
    <t>Mexico COB</t>
  </si>
  <si>
    <t>336045</t>
  </si>
  <si>
    <t>Ireland HON</t>
  </si>
  <si>
    <t>336046</t>
  </si>
  <si>
    <t>India COB</t>
  </si>
  <si>
    <t>336065</t>
  </si>
  <si>
    <t>France MBA</t>
  </si>
  <si>
    <t>336090</t>
  </si>
  <si>
    <t>Netherlands COM</t>
  </si>
  <si>
    <t>336095</t>
  </si>
  <si>
    <t>Costa Rica COB</t>
  </si>
  <si>
    <t>336105</t>
  </si>
  <si>
    <t>Costa Rica SD/BIO</t>
  </si>
  <si>
    <t>336110</t>
  </si>
  <si>
    <t>China HIS-REL</t>
  </si>
  <si>
    <t>336115</t>
  </si>
  <si>
    <t>UK HON</t>
  </si>
  <si>
    <t>336183</t>
  </si>
  <si>
    <t>Italy RM</t>
  </si>
  <si>
    <t>336185</t>
  </si>
  <si>
    <t>Australia BIO</t>
  </si>
  <si>
    <t>336190</t>
  </si>
  <si>
    <t>Canada Bio</t>
  </si>
  <si>
    <t>336192</t>
  </si>
  <si>
    <t>Italy PHY</t>
  </si>
  <si>
    <t>336195</t>
  </si>
  <si>
    <t>Bermuda FIN</t>
  </si>
  <si>
    <t>336202</t>
  </si>
  <si>
    <t>Belize BIO</t>
  </si>
  <si>
    <t>336265</t>
  </si>
  <si>
    <t>England ENG</t>
  </si>
  <si>
    <t>336272</t>
  </si>
  <si>
    <t>Italy INT</t>
  </si>
  <si>
    <t>336275</t>
  </si>
  <si>
    <t>France - Italy P&amp;R</t>
  </si>
  <si>
    <t>336285</t>
  </si>
  <si>
    <t>Germany LLC</t>
  </si>
  <si>
    <t>336295</t>
  </si>
  <si>
    <t>Iceland GLY</t>
  </si>
  <si>
    <t>336300</t>
  </si>
  <si>
    <t>Thailand COB</t>
  </si>
  <si>
    <t>336314</t>
  </si>
  <si>
    <t>Ireland MUS</t>
  </si>
  <si>
    <t>336323</t>
  </si>
  <si>
    <t>Italy ANT</t>
  </si>
  <si>
    <t>336355</t>
  </si>
  <si>
    <t>Spain - Madrid</t>
  </si>
  <si>
    <t>336361</t>
  </si>
  <si>
    <t>Australia ACC</t>
  </si>
  <si>
    <t>336384</t>
  </si>
  <si>
    <t>Belize i-ASE HPC</t>
  </si>
  <si>
    <t>336385</t>
  </si>
  <si>
    <t>Guatemala ASE</t>
  </si>
  <si>
    <t>336415</t>
  </si>
  <si>
    <t>Dominican Republic ASE</t>
  </si>
  <si>
    <t>336423</t>
  </si>
  <si>
    <t>European Music Therapy</t>
  </si>
  <si>
    <t>336425</t>
  </si>
  <si>
    <t>Costa Rica ASE</t>
  </si>
  <si>
    <t>336452</t>
  </si>
  <si>
    <t>Scotland HIS/ART</t>
  </si>
  <si>
    <t>336475</t>
  </si>
  <si>
    <t>Italy TED</t>
  </si>
  <si>
    <t>336505</t>
  </si>
  <si>
    <t>Cuba Gen Ed</t>
  </si>
  <si>
    <t>336525</t>
  </si>
  <si>
    <t>Dom Republic LLC/SOC</t>
  </si>
  <si>
    <t>336541</t>
  </si>
  <si>
    <t>War In Europe</t>
  </si>
  <si>
    <t>336565</t>
  </si>
  <si>
    <t>Italy GLY</t>
  </si>
  <si>
    <t>336574</t>
  </si>
  <si>
    <t>Austria ART/LLC/MUS/HON</t>
  </si>
  <si>
    <t>336615</t>
  </si>
  <si>
    <t>China MBA</t>
  </si>
  <si>
    <t>336616</t>
  </si>
  <si>
    <t>Prague ID (Czech Republic)</t>
  </si>
  <si>
    <t>336635</t>
  </si>
  <si>
    <t>Belize COB</t>
  </si>
  <si>
    <t>336636</t>
  </si>
  <si>
    <t>China-ENT</t>
  </si>
  <si>
    <t>336655</t>
  </si>
  <si>
    <t>England FIN</t>
  </si>
  <si>
    <t>336661</t>
  </si>
  <si>
    <t>Australia COB/MBA</t>
  </si>
  <si>
    <t>336663</t>
  </si>
  <si>
    <t>England GJS</t>
  </si>
  <si>
    <t>336675</t>
  </si>
  <si>
    <t>Holland Fellows</t>
  </si>
  <si>
    <t>336680</t>
  </si>
  <si>
    <t>Netherlands ART</t>
  </si>
  <si>
    <t>336683</t>
  </si>
  <si>
    <t>Belgium-Holand UCO</t>
  </si>
  <si>
    <t>336685</t>
  </si>
  <si>
    <t>France LLC</t>
  </si>
  <si>
    <t>336694</t>
  </si>
  <si>
    <t>Peru TED</t>
  </si>
  <si>
    <t>336702</t>
  </si>
  <si>
    <t>Germany HPC</t>
  </si>
  <si>
    <t>336712</t>
  </si>
  <si>
    <t>England Math</t>
  </si>
  <si>
    <t>336716</t>
  </si>
  <si>
    <t>Netherlands COB</t>
  </si>
  <si>
    <t>336731</t>
  </si>
  <si>
    <t>Ghana SD</t>
  </si>
  <si>
    <t>336735</t>
  </si>
  <si>
    <t>UK HPC</t>
  </si>
  <si>
    <t>336736</t>
  </si>
  <si>
    <t>Spain Art</t>
  </si>
  <si>
    <t>336742</t>
  </si>
  <si>
    <t>Italy FYS</t>
  </si>
  <si>
    <t>336745</t>
  </si>
  <si>
    <t>Brazil COB</t>
  </si>
  <si>
    <t>336773</t>
  </si>
  <si>
    <t>Wales HIS</t>
  </si>
  <si>
    <t>336785</t>
  </si>
  <si>
    <t>Ecuador ANT</t>
  </si>
  <si>
    <t>336815</t>
  </si>
  <si>
    <t>France FIN-MKT</t>
  </si>
  <si>
    <t>336820</t>
  </si>
  <si>
    <t>Costa Rica STBE</t>
  </si>
  <si>
    <t>336855</t>
  </si>
  <si>
    <t>Japan COB</t>
  </si>
  <si>
    <t>336874</t>
  </si>
  <si>
    <t>England - France THR</t>
  </si>
  <si>
    <t>336875</t>
  </si>
  <si>
    <t>Peru GHY</t>
  </si>
  <si>
    <t>336900</t>
  </si>
  <si>
    <t>India CIS-SCM</t>
  </si>
  <si>
    <t>336905</t>
  </si>
  <si>
    <t>Poland COB - MBA</t>
  </si>
  <si>
    <t>336915</t>
  </si>
  <si>
    <t>Poland COM</t>
  </si>
  <si>
    <t>336934</t>
  </si>
  <si>
    <t>China ART</t>
  </si>
  <si>
    <t>336935</t>
  </si>
  <si>
    <t>South Korea &amp; Taiwan TED</t>
  </si>
  <si>
    <t>336940</t>
  </si>
  <si>
    <t>Bermuda GLY</t>
  </si>
  <si>
    <t>336943</t>
  </si>
  <si>
    <t>Columbia COB/MBA</t>
  </si>
  <si>
    <t>336944</t>
  </si>
  <si>
    <t>Cuba GJS</t>
  </si>
  <si>
    <t>336945</t>
  </si>
  <si>
    <t>Spain LLC</t>
  </si>
  <si>
    <t>336950</t>
  </si>
  <si>
    <t>France HOS</t>
  </si>
  <si>
    <t>336955</t>
  </si>
  <si>
    <t>Uganda SW</t>
  </si>
  <si>
    <t>336966</t>
  </si>
  <si>
    <t>China COM</t>
  </si>
  <si>
    <t>336970</t>
  </si>
  <si>
    <t>Mexico COM (UDLAP)</t>
  </si>
  <si>
    <t>336974</t>
  </si>
  <si>
    <t>France/Belgium/Spain ADM</t>
  </si>
  <si>
    <t>336982</t>
  </si>
  <si>
    <t>Chile Ind</t>
  </si>
  <si>
    <t>336983</t>
  </si>
  <si>
    <t>UK &amp; Netherlands SOC</t>
  </si>
  <si>
    <t>336996</t>
  </si>
  <si>
    <t>OIED Fund Residual</t>
  </si>
  <si>
    <t>101320</t>
  </si>
  <si>
    <t>International Prog</t>
  </si>
  <si>
    <t>104260</t>
  </si>
  <si>
    <t>Intern'Tl Program-Ss</t>
  </si>
  <si>
    <t>107115</t>
  </si>
  <si>
    <t>AVCFO Int'l Programs</t>
  </si>
  <si>
    <t>107120</t>
  </si>
  <si>
    <t>Education Abroad Programs</t>
  </si>
  <si>
    <t>108240</t>
  </si>
  <si>
    <t>Int'l Students &amp; Scholars Programs</t>
  </si>
  <si>
    <t>220222</t>
  </si>
  <si>
    <t>Landon Hill Study Abroad Meml Schol</t>
  </si>
  <si>
    <t>225501</t>
  </si>
  <si>
    <t>Int'l Programs C&amp;G Residuals</t>
  </si>
  <si>
    <t>225506</t>
  </si>
  <si>
    <t>Int'l Pgms C&amp;G Resid-Scholarships</t>
  </si>
  <si>
    <t>227213</t>
  </si>
  <si>
    <t>International Appalachian INTAPP</t>
  </si>
  <si>
    <t>227895</t>
  </si>
  <si>
    <t>Fnd-Int'L Ed Income</t>
  </si>
  <si>
    <t>228522</t>
  </si>
  <si>
    <t>F&amp;A - Michelle Hair</t>
  </si>
  <si>
    <t>228699</t>
  </si>
  <si>
    <t>F&amp;A - Maria Anastasiou</t>
  </si>
  <si>
    <t>228704</t>
  </si>
  <si>
    <t>F &amp; A - J. Lutabingwa</t>
  </si>
  <si>
    <t>228965</t>
  </si>
  <si>
    <t>IRSP-International Ed &amp; Dev</t>
  </si>
  <si>
    <t>336001</t>
  </si>
  <si>
    <t>internt'l Prog Trave/Overseas STD</t>
  </si>
  <si>
    <t>336009</t>
  </si>
  <si>
    <t>ASU Full Exchanges</t>
  </si>
  <si>
    <t>336011</t>
  </si>
  <si>
    <t>International Self-Sustaining Pgm</t>
  </si>
  <si>
    <t>336012</t>
  </si>
  <si>
    <t>Nepal Honors/GHY</t>
  </si>
  <si>
    <t>336013</t>
  </si>
  <si>
    <t>Japan &amp; Taiwan ART</t>
  </si>
  <si>
    <t>336019</t>
  </si>
  <si>
    <t>Education Abroad Insurance</t>
  </si>
  <si>
    <t>336020</t>
  </si>
  <si>
    <t>South Africa CJ</t>
  </si>
  <si>
    <t>336026</t>
  </si>
  <si>
    <t>Spain BUS</t>
  </si>
  <si>
    <t>336029</t>
  </si>
  <si>
    <t>ASU Partial Exchanges</t>
  </si>
  <si>
    <t>336030</t>
  </si>
  <si>
    <t>Austria/Germany STBE</t>
  </si>
  <si>
    <t>336041</t>
  </si>
  <si>
    <t>Spain COM</t>
  </si>
  <si>
    <t>336060</t>
  </si>
  <si>
    <t>England COM/PR</t>
  </si>
  <si>
    <t>336070</t>
  </si>
  <si>
    <t>Japan REL/HIS</t>
  </si>
  <si>
    <t>336079</t>
  </si>
  <si>
    <t>ISEP Exchange Pgms</t>
  </si>
  <si>
    <t>336080</t>
  </si>
  <si>
    <t>Northern Ireland/IDS HON</t>
  </si>
  <si>
    <t>336088</t>
  </si>
  <si>
    <t>Grant Resource Fund</t>
  </si>
  <si>
    <t>336089</t>
  </si>
  <si>
    <t>Direct Enrollment Study Abroad</t>
  </si>
  <si>
    <t>336155</t>
  </si>
  <si>
    <t>Insurance for Int'l Travel</t>
  </si>
  <si>
    <t>336699</t>
  </si>
  <si>
    <t>Intl Studies Dev</t>
  </si>
  <si>
    <t>336892</t>
  </si>
  <si>
    <t>INTAPP Fundraising/Events</t>
  </si>
  <si>
    <t>336897</t>
  </si>
  <si>
    <t>International Student Services</t>
  </si>
  <si>
    <t>336976</t>
  </si>
  <si>
    <t>Egypt ECO</t>
  </si>
  <si>
    <t>336992</t>
  </si>
  <si>
    <t>Int'l Students &amp; Scholars Ins Fund</t>
  </si>
  <si>
    <t>552159</t>
  </si>
  <si>
    <t>Similarities of Struggle Collab</t>
  </si>
  <si>
    <t>552181</t>
  </si>
  <si>
    <t>NGO Leaders in Cameroon</t>
  </si>
  <si>
    <t>552185</t>
  </si>
  <si>
    <t>Mountain to Mountain Collaboration</t>
  </si>
  <si>
    <t>559125</t>
  </si>
  <si>
    <t>2022 Mandela Washington Fellowship</t>
  </si>
  <si>
    <t>559339</t>
  </si>
  <si>
    <t>2020 Mandela Washington Fellowship</t>
  </si>
  <si>
    <t>559382</t>
  </si>
  <si>
    <t>Fellowship for Appalachian Educatio</t>
  </si>
  <si>
    <t>559456</t>
  </si>
  <si>
    <t>FY23-2 Fulbright TEA Program</t>
  </si>
  <si>
    <t>559498</t>
  </si>
  <si>
    <t>FY23 Mandella Washington Fellowship</t>
  </si>
  <si>
    <t>559525</t>
  </si>
  <si>
    <t>FY24 Tea Fellows - Uzbekistan</t>
  </si>
  <si>
    <t>226</t>
  </si>
  <si>
    <t>Faculty Senate</t>
  </si>
  <si>
    <t>22600</t>
  </si>
  <si>
    <t>107220</t>
  </si>
  <si>
    <t>Res Inst Energy, Environ &amp; Economic</t>
  </si>
  <si>
    <t>23000</t>
  </si>
  <si>
    <t>107570</t>
  </si>
  <si>
    <t>Res Inst Energy, Envir &amp; Econ</t>
  </si>
  <si>
    <t>225535</t>
  </si>
  <si>
    <t>RIEEE C&amp;G Residuals</t>
  </si>
  <si>
    <t>225549</t>
  </si>
  <si>
    <t>C &amp; G Residuals Rall</t>
  </si>
  <si>
    <t>227392</t>
  </si>
  <si>
    <t>AT&amp;T Climate Resiliency Community</t>
  </si>
  <si>
    <t>227829</t>
  </si>
  <si>
    <t>Mountain Climate Research &amp; Edu</t>
  </si>
  <si>
    <t>228498</t>
  </si>
  <si>
    <t>F &amp; A - RIEEE - PI's</t>
  </si>
  <si>
    <t>228973</t>
  </si>
  <si>
    <t>IRSP-RIEEE</t>
  </si>
  <si>
    <t>336174</t>
  </si>
  <si>
    <t>RIEEE Facilitation Services Fund</t>
  </si>
  <si>
    <t>552189</t>
  </si>
  <si>
    <t>Applying a System Thinking Approach</t>
  </si>
  <si>
    <t>552198</t>
  </si>
  <si>
    <t>Carbon Additionality and Leakage</t>
  </si>
  <si>
    <t>552199</t>
  </si>
  <si>
    <t>Forest Carbon Programs in US South</t>
  </si>
  <si>
    <t>553546</t>
  </si>
  <si>
    <t>Insufficient Sleep and Dietary Choi</t>
  </si>
  <si>
    <t>553547</t>
  </si>
  <si>
    <t>CAREER:The Geography of Mental Hlth</t>
  </si>
  <si>
    <t>553556</t>
  </si>
  <si>
    <t>Collaborative: RUI-Aerosol Uptake</t>
  </si>
  <si>
    <t>557615</t>
  </si>
  <si>
    <t>Science and Technology Centers</t>
  </si>
  <si>
    <t>559298</t>
  </si>
  <si>
    <t>AccelNet Implementation</t>
  </si>
  <si>
    <t>559371</t>
  </si>
  <si>
    <t>Convergence RAISE: Harnessing Extra</t>
  </si>
  <si>
    <t>559381</t>
  </si>
  <si>
    <t>Climate-Glacier Interactions on Nev</t>
  </si>
  <si>
    <t>559457</t>
  </si>
  <si>
    <t>Mapping Trees in Future Climates</t>
  </si>
  <si>
    <t>559470</t>
  </si>
  <si>
    <t>INFRAMES Supplement 2023</t>
  </si>
  <si>
    <t>559499</t>
  </si>
  <si>
    <t>Ongoing Maint of Weather Stations</t>
  </si>
  <si>
    <t>559503</t>
  </si>
  <si>
    <t>DSFAS: Agroforestry</t>
  </si>
  <si>
    <t>559506</t>
  </si>
  <si>
    <t>Precipitation Observing Network</t>
  </si>
  <si>
    <t>559533</t>
  </si>
  <si>
    <t>Development of web-based data</t>
  </si>
  <si>
    <t>559902</t>
  </si>
  <si>
    <t>Social and Economic Impact</t>
  </si>
  <si>
    <t>231</t>
  </si>
  <si>
    <t>CERPA</t>
  </si>
  <si>
    <t>23100</t>
  </si>
  <si>
    <t>225505</t>
  </si>
  <si>
    <t>CERPA C&amp;G Residuals</t>
  </si>
  <si>
    <t>227259</t>
  </si>
  <si>
    <t>CERPA Fdn Fund</t>
  </si>
  <si>
    <t>228969</t>
  </si>
  <si>
    <t>IRSP-CERPA</t>
  </si>
  <si>
    <t>553560</t>
  </si>
  <si>
    <t>Pollution &amp; Climate Change Effects</t>
  </si>
  <si>
    <t>557055</t>
  </si>
  <si>
    <t>Measuring the Socioeconomic Benefit</t>
  </si>
  <si>
    <t>557647</t>
  </si>
  <si>
    <t>NC Retail Trade Impact</t>
  </si>
  <si>
    <t>559234</t>
  </si>
  <si>
    <t>University-Utility Collaboration</t>
  </si>
  <si>
    <t>559367</t>
  </si>
  <si>
    <t>Blowing Rock Annual Horse Show</t>
  </si>
  <si>
    <t>559505</t>
  </si>
  <si>
    <t>AOR Accelerating Outdoors: Outdoor</t>
  </si>
  <si>
    <t>232</t>
  </si>
  <si>
    <t>ASU Energy Center</t>
  </si>
  <si>
    <t>23200</t>
  </si>
  <si>
    <t>106500</t>
  </si>
  <si>
    <t>106501</t>
  </si>
  <si>
    <t>AEC State Receipt Supported</t>
  </si>
  <si>
    <t>225517</t>
  </si>
  <si>
    <t>ENERGY Ctr C&amp;G Residuals</t>
  </si>
  <si>
    <t>227613</t>
  </si>
  <si>
    <t>App Energy Ctr Dev</t>
  </si>
  <si>
    <t>228528</t>
  </si>
  <si>
    <t>F&amp;A- Janet Miller</t>
  </si>
  <si>
    <t>228655</t>
  </si>
  <si>
    <t>F&amp;A- Hei-Young Kim</t>
  </si>
  <si>
    <t>228678</t>
  </si>
  <si>
    <t>F&amp;A-Charles Perry</t>
  </si>
  <si>
    <t>228710</t>
  </si>
  <si>
    <t>F &amp; A - G. Marland</t>
  </si>
  <si>
    <t>228967</t>
  </si>
  <si>
    <t>IRSP-Energy Center</t>
  </si>
  <si>
    <t>336617</t>
  </si>
  <si>
    <t>AEC Services &amp; Extension</t>
  </si>
  <si>
    <t>336646</t>
  </si>
  <si>
    <t>AEC Workshops</t>
  </si>
  <si>
    <t>336962</t>
  </si>
  <si>
    <t>AEC EcoComplex Facilities Fund</t>
  </si>
  <si>
    <t>557044</t>
  </si>
  <si>
    <t>Topobathymetric LiDAR Mapping</t>
  </si>
  <si>
    <t>557046</t>
  </si>
  <si>
    <t>STEPs4GROWTH NC Clean Energy</t>
  </si>
  <si>
    <t>557114</t>
  </si>
  <si>
    <t>Reducing Energy Burden in the HC</t>
  </si>
  <si>
    <t>557514</t>
  </si>
  <si>
    <t>Syngas from Bioenergy Crops</t>
  </si>
  <si>
    <t>557622</t>
  </si>
  <si>
    <t>Promoting On-Farm Bioenergy Tech</t>
  </si>
  <si>
    <t>559265</t>
  </si>
  <si>
    <t>Root Zone Heating</t>
  </si>
  <si>
    <t>559402</t>
  </si>
  <si>
    <t>Small Wind Turbine Research Project</t>
  </si>
  <si>
    <t>559522</t>
  </si>
  <si>
    <t>Met Tower Wind Energy Assessment</t>
  </si>
  <si>
    <t>Yo-Mart Solar Decathlon Materials</t>
  </si>
  <si>
    <t>233</t>
  </si>
  <si>
    <t>SAEREC</t>
  </si>
  <si>
    <t>23300</t>
  </si>
  <si>
    <t>225516</t>
  </si>
  <si>
    <t>SAEREC C&amp;G Residuals</t>
  </si>
  <si>
    <t>227148</t>
  </si>
  <si>
    <t>Southern Appalachian Environmental</t>
  </si>
  <si>
    <t>228988</t>
  </si>
  <si>
    <t>IRSP-SAEREC</t>
  </si>
  <si>
    <t>557085</t>
  </si>
  <si>
    <t>Surveillance for Blacklegged Ticks</t>
  </si>
  <si>
    <t>557632</t>
  </si>
  <si>
    <t>245</t>
  </si>
  <si>
    <t>Honors College</t>
  </si>
  <si>
    <t>24500</t>
  </si>
  <si>
    <t>102710</t>
  </si>
  <si>
    <t>Honors</t>
  </si>
  <si>
    <t>104345</t>
  </si>
  <si>
    <t>Honors College-Summer Sessions</t>
  </si>
  <si>
    <t>107470</t>
  </si>
  <si>
    <t>Univ Honors Program</t>
  </si>
  <si>
    <t>220248</t>
  </si>
  <si>
    <t>Honors College Research</t>
  </si>
  <si>
    <t>227121</t>
  </si>
  <si>
    <t>(Heltzer) Honors College Fund</t>
  </si>
  <si>
    <t>227865</t>
  </si>
  <si>
    <t>Fnd Scholars Prog</t>
  </si>
  <si>
    <t>228916</t>
  </si>
  <si>
    <t>F&amp;A-Honors College</t>
  </si>
  <si>
    <t>333549</t>
  </si>
  <si>
    <t>Honors College-Ed &amp; Tech</t>
  </si>
  <si>
    <t>250</t>
  </si>
  <si>
    <t>25000</t>
  </si>
  <si>
    <t>101600</t>
  </si>
  <si>
    <t>Dean Col Art/Sci 101</t>
  </si>
  <si>
    <t>101601</t>
  </si>
  <si>
    <t>CAS - Hickory Campus</t>
  </si>
  <si>
    <t>101615</t>
  </si>
  <si>
    <t>Vivarium</t>
  </si>
  <si>
    <t>101625</t>
  </si>
  <si>
    <t>Arts &amp; Sciences Machine Shop</t>
  </si>
  <si>
    <t>101635</t>
  </si>
  <si>
    <t>Electron Micro Facil</t>
  </si>
  <si>
    <t>104210</t>
  </si>
  <si>
    <t>Col Arts/Sciences Ss</t>
  </si>
  <si>
    <t>104770</t>
  </si>
  <si>
    <t>AppELS Institute</t>
  </si>
  <si>
    <t>103</t>
  </si>
  <si>
    <t>105113</t>
  </si>
  <si>
    <t>Ext. College of Arts/Sci</t>
  </si>
  <si>
    <t>107430</t>
  </si>
  <si>
    <t>Dean Col Arts/Sci</t>
  </si>
  <si>
    <t>107433</t>
  </si>
  <si>
    <t>CAS Misc Fund</t>
  </si>
  <si>
    <t>107435</t>
  </si>
  <si>
    <t>Humanities Program</t>
  </si>
  <si>
    <t>227009</t>
  </si>
  <si>
    <t>Fdn-Sink Out Sch Awd</t>
  </si>
  <si>
    <t>227010</t>
  </si>
  <si>
    <t>Fdn-Strickland Award</t>
  </si>
  <si>
    <t>227174</t>
  </si>
  <si>
    <t>A&amp;S Dean's Teach Enh Fund</t>
  </si>
  <si>
    <t>227177</t>
  </si>
  <si>
    <t>Billy &amp; Del Hunt Helton Fac</t>
  </si>
  <si>
    <t>227300</t>
  </si>
  <si>
    <t>Cas Dean's Stud Invol Research</t>
  </si>
  <si>
    <t>227327</t>
  </si>
  <si>
    <t>Humanities Council Funds</t>
  </si>
  <si>
    <t>227350</t>
  </si>
  <si>
    <t>Frank Student/Faculty Excellence</t>
  </si>
  <si>
    <t>227420</t>
  </si>
  <si>
    <t>Frank Fund for Arts &amp; Sciences</t>
  </si>
  <si>
    <t>227421</t>
  </si>
  <si>
    <t>Hege Endowment/College of Arts&amp;Sci</t>
  </si>
  <si>
    <t>227431</t>
  </si>
  <si>
    <t>Sikes Memorial Endowment</t>
  </si>
  <si>
    <t>227516</t>
  </si>
  <si>
    <t>Bill Morgan Symposm</t>
  </si>
  <si>
    <t>227520</t>
  </si>
  <si>
    <t>Student &amp; Faculty Excellence Annual</t>
  </si>
  <si>
    <t>227543</t>
  </si>
  <si>
    <t>Alliance for Teaching Science</t>
  </si>
  <si>
    <t>227545</t>
  </si>
  <si>
    <t>Col Arts/Sci Income</t>
  </si>
  <si>
    <t>227659</t>
  </si>
  <si>
    <t>College of Arts&amp;Sciences Deans Fund</t>
  </si>
  <si>
    <t>228507</t>
  </si>
  <si>
    <t>F&amp;A - Guichuan Hou</t>
  </si>
  <si>
    <t>228728</t>
  </si>
  <si>
    <t>F &amp; A - Atomic &amp; Optical Physics</t>
  </si>
  <si>
    <t>228924</t>
  </si>
  <si>
    <t>Irsp-A&amp;S</t>
  </si>
  <si>
    <t>228984</t>
  </si>
  <si>
    <t>F&amp;A - Neva Specht</t>
  </si>
  <si>
    <t>333105</t>
  </si>
  <si>
    <t>Arts &amp; Sciences-Ed &amp; Tech</t>
  </si>
  <si>
    <t>333518</t>
  </si>
  <si>
    <t>Vivarium E&amp;T</t>
  </si>
  <si>
    <t>333521</t>
  </si>
  <si>
    <t>A&amp;S Microscopy Facility-Ed &amp; Tech</t>
  </si>
  <si>
    <t>336624</t>
  </si>
  <si>
    <t>Vivarium Care Facility</t>
  </si>
  <si>
    <t>336626</t>
  </si>
  <si>
    <t>Electron Microscopy Facility</t>
  </si>
  <si>
    <t>553544</t>
  </si>
  <si>
    <t>Upgrade of TEM</t>
  </si>
  <si>
    <t>25001</t>
  </si>
  <si>
    <t>101651</t>
  </si>
  <si>
    <t>AppELS Program</t>
  </si>
  <si>
    <t>333106</t>
  </si>
  <si>
    <t>ApppELS Institute (E&amp;T)</t>
  </si>
  <si>
    <t>336667</t>
  </si>
  <si>
    <t>25005</t>
  </si>
  <si>
    <t>Anthropology</t>
  </si>
  <si>
    <t>101780</t>
  </si>
  <si>
    <t>104250</t>
  </si>
  <si>
    <t>Anthropolgy-Summer Session</t>
  </si>
  <si>
    <t>105520</t>
  </si>
  <si>
    <t>225502</t>
  </si>
  <si>
    <t>Larry Kimble C&amp;G Residuals</t>
  </si>
  <si>
    <t>225550</t>
  </si>
  <si>
    <t>C&amp;G Residuals-Dana Powell, Anthro</t>
  </si>
  <si>
    <t>227255</t>
  </si>
  <si>
    <t>Cheryl Claassen Research Enhancemen</t>
  </si>
  <si>
    <t>227542</t>
  </si>
  <si>
    <t>Fnd St George Russin</t>
  </si>
  <si>
    <t>227700</t>
  </si>
  <si>
    <t>Biltmore Archaeology</t>
  </si>
  <si>
    <t>227996</t>
  </si>
  <si>
    <t>Fnd Dept Of Anthropg</t>
  </si>
  <si>
    <t>228521</t>
  </si>
  <si>
    <t>F&amp;A - Cameron Gokee</t>
  </si>
  <si>
    <t>228935</t>
  </si>
  <si>
    <t>IRSP-ANTHR</t>
  </si>
  <si>
    <t>333538</t>
  </si>
  <si>
    <t>A&amp;S Anthropology-Ed &amp; Tech</t>
  </si>
  <si>
    <t>336809</t>
  </si>
  <si>
    <t>Archaeology Conferences</t>
  </si>
  <si>
    <t>552581</t>
  </si>
  <si>
    <t>AOR Archaeological Survey &amp; Testing</t>
  </si>
  <si>
    <t>559284</t>
  </si>
  <si>
    <t>Redesigning Dine Energy</t>
  </si>
  <si>
    <t>559434</t>
  </si>
  <si>
    <t>Concepts as a Dynamic Assemblage</t>
  </si>
  <si>
    <t>25010</t>
  </si>
  <si>
    <t>Biology</t>
  </si>
  <si>
    <t>101630</t>
  </si>
  <si>
    <t>102232</t>
  </si>
  <si>
    <t>Kannapolis Project</t>
  </si>
  <si>
    <t>104255</t>
  </si>
  <si>
    <t>Biology-Summer Session</t>
  </si>
  <si>
    <t>105540</t>
  </si>
  <si>
    <t>Biology Serv Acct</t>
  </si>
  <si>
    <t>224505</t>
  </si>
  <si>
    <t>Royalties - Biology Dept.</t>
  </si>
  <si>
    <t>225508</t>
  </si>
  <si>
    <t>NCRC C&amp;G Residuals</t>
  </si>
  <si>
    <t>225523</t>
  </si>
  <si>
    <t>Biology C &amp; G Residuals</t>
  </si>
  <si>
    <t>225528</t>
  </si>
  <si>
    <t>Gangloff C&amp;G Residuals</t>
  </si>
  <si>
    <t>225547</t>
  </si>
  <si>
    <t>C &amp; G Residuals Murrell</t>
  </si>
  <si>
    <t>227007</t>
  </si>
  <si>
    <t>Fdn-App Nature Pres</t>
  </si>
  <si>
    <t>227102</t>
  </si>
  <si>
    <t>Carpenter Endow for the Herbarium</t>
  </si>
  <si>
    <t>227103</t>
  </si>
  <si>
    <t>Payne Endow for the Botany Lab</t>
  </si>
  <si>
    <t>227354</t>
  </si>
  <si>
    <t>Estep Laboratory-Plant Conservation</t>
  </si>
  <si>
    <t>227908</t>
  </si>
  <si>
    <t>Grad Travel-Biology</t>
  </si>
  <si>
    <t>227976</t>
  </si>
  <si>
    <t>Biology Endowment</t>
  </si>
  <si>
    <t>227995</t>
  </si>
  <si>
    <t>Fnd-Envir/Wildlife</t>
  </si>
  <si>
    <t>227997</t>
  </si>
  <si>
    <t>Fnd Dept Of Biology</t>
  </si>
  <si>
    <t>228265</t>
  </si>
  <si>
    <t>URC Grant - Ashley Adam</t>
  </si>
  <si>
    <t>228269</t>
  </si>
  <si>
    <t>URC Grant - Marketa Zimova</t>
  </si>
  <si>
    <t>228275</t>
  </si>
  <si>
    <t>URC - TOdd Stincic</t>
  </si>
  <si>
    <t>228418</t>
  </si>
  <si>
    <t>URC Grant-Lynn Siefferman</t>
  </si>
  <si>
    <t>228424</t>
  </si>
  <si>
    <t>URC Grant - Rachel Bleich</t>
  </si>
  <si>
    <t>228497</t>
  </si>
  <si>
    <t>F &amp; A - Crystal West</t>
  </si>
  <si>
    <t>228508</t>
  </si>
  <si>
    <t>F&amp;A - Andrew Bellemer</t>
  </si>
  <si>
    <t>228509</t>
  </si>
  <si>
    <t>F&amp;A - Ted Zerucha</t>
  </si>
  <si>
    <t>228518</t>
  </si>
  <si>
    <t>F&amp;A John Davenport</t>
  </si>
  <si>
    <t>228520</t>
  </si>
  <si>
    <t>F&amp;A - Cara Fiore</t>
  </si>
  <si>
    <t>228533</t>
  </si>
  <si>
    <t>F&amp;A - Steve Seagle</t>
  </si>
  <si>
    <t>228545</t>
  </si>
  <si>
    <t>F &amp; A - Clare Chialvo</t>
  </si>
  <si>
    <t>228552</t>
  </si>
  <si>
    <t>F &amp; A - Matthew Estep</t>
  </si>
  <si>
    <t>228705</t>
  </si>
  <si>
    <t>F &amp; A - M. Gangloff</t>
  </si>
  <si>
    <t>228716</t>
  </si>
  <si>
    <t>F &amp; A - Howard Neufeld</t>
  </si>
  <si>
    <t>228736</t>
  </si>
  <si>
    <t>F &amp; A - Robert Creed</t>
  </si>
  <si>
    <t>228737</t>
  </si>
  <si>
    <t>F &amp; A- Bleich</t>
  </si>
  <si>
    <t>228741</t>
  </si>
  <si>
    <t>F &amp; A - Jennifer Geib</t>
  </si>
  <si>
    <t>228749</t>
  </si>
  <si>
    <t>F &amp; A - Ece Karatan</t>
  </si>
  <si>
    <t>228755</t>
  </si>
  <si>
    <t>F &amp; A - M. Madritch</t>
  </si>
  <si>
    <t>228758</t>
  </si>
  <si>
    <t>F &amp; A - Z. Murrell</t>
  </si>
  <si>
    <t>228764</t>
  </si>
  <si>
    <t>F &amp; A - L. Siefferman</t>
  </si>
  <si>
    <t>228770</t>
  </si>
  <si>
    <t>F &amp; A - S. Tuberty</t>
  </si>
  <si>
    <t>228784</t>
  </si>
  <si>
    <t>F &amp; A - M. Ahmed</t>
  </si>
  <si>
    <t>228925</t>
  </si>
  <si>
    <t>Irsp-Biology</t>
  </si>
  <si>
    <t>228978</t>
  </si>
  <si>
    <t>IRSP-Nieman</t>
  </si>
  <si>
    <t>229032</t>
  </si>
  <si>
    <t>NC Research Campus Fund</t>
  </si>
  <si>
    <t>333537</t>
  </si>
  <si>
    <t>A&amp;S Biology-Ed &amp; Tech</t>
  </si>
  <si>
    <t>336059</t>
  </si>
  <si>
    <t>NCRC Fitness Testing</t>
  </si>
  <si>
    <t>336069</t>
  </si>
  <si>
    <t>MadLab Nutrient Analysis</t>
  </si>
  <si>
    <t>336182</t>
  </si>
  <si>
    <t>Biology Dept Seminar Series</t>
  </si>
  <si>
    <t>336351</t>
  </si>
  <si>
    <t>Frshmn Biolog-Tutorl</t>
  </si>
  <si>
    <t>336352</t>
  </si>
  <si>
    <t>Gen Biology Curriclm</t>
  </si>
  <si>
    <t>336532</t>
  </si>
  <si>
    <t>Biology Greenhouse</t>
  </si>
  <si>
    <t>552000</t>
  </si>
  <si>
    <t>Long-Term Impact on Pregnancy</t>
  </si>
  <si>
    <t>552129</t>
  </si>
  <si>
    <t>FItness Effects on an Augmented Pop</t>
  </si>
  <si>
    <t>552187</t>
  </si>
  <si>
    <t>Survey For Round Ebonyshell</t>
  </si>
  <si>
    <t>552205</t>
  </si>
  <si>
    <t>Macromia Margarita</t>
  </si>
  <si>
    <t>552209</t>
  </si>
  <si>
    <t>Axon Regeneration</t>
  </si>
  <si>
    <t>552211</t>
  </si>
  <si>
    <t>Documenting Liatris Helleri</t>
  </si>
  <si>
    <t>552580</t>
  </si>
  <si>
    <t>CESU: Acoustic Bat Surveys</t>
  </si>
  <si>
    <t>553524</t>
  </si>
  <si>
    <t>MRI: Laser Scanning Confocal Micros</t>
  </si>
  <si>
    <t>553529</t>
  </si>
  <si>
    <t>Diversification in Sponges</t>
  </si>
  <si>
    <t>553535</t>
  </si>
  <si>
    <t>Influence of Sponge Metabolism</t>
  </si>
  <si>
    <t>553549</t>
  </si>
  <si>
    <t>NSF RCN UBE: CUNEL</t>
  </si>
  <si>
    <t>553550</t>
  </si>
  <si>
    <t>MRI:Acquisition of a Flow Cytometer</t>
  </si>
  <si>
    <t>553554</t>
  </si>
  <si>
    <t>Impacts of Evolutionary Novelty</t>
  </si>
  <si>
    <t>557043</t>
  </si>
  <si>
    <t>Continued App Waste Water Testing</t>
  </si>
  <si>
    <t>557624</t>
  </si>
  <si>
    <t>Influence of TruBroc Broccoli</t>
  </si>
  <si>
    <t>559235</t>
  </si>
  <si>
    <t>Influence of Pea Protein</t>
  </si>
  <si>
    <t>559236</t>
  </si>
  <si>
    <t>Toxin Tolerance and Drosophila</t>
  </si>
  <si>
    <t>559304</t>
  </si>
  <si>
    <t>Influence of 4-Wk Cranberry Ingest</t>
  </si>
  <si>
    <t>559309</t>
  </si>
  <si>
    <t>Influence of 2-Week Mango Ingestion</t>
  </si>
  <si>
    <t>559321</t>
  </si>
  <si>
    <t>Immune Dysfunction in Athlete</t>
  </si>
  <si>
    <t>559326</t>
  </si>
  <si>
    <t>559338</t>
  </si>
  <si>
    <t>Manganese II</t>
  </si>
  <si>
    <t>559356</t>
  </si>
  <si>
    <t>Wards Mill Dam Monitoring</t>
  </si>
  <si>
    <t>559374</t>
  </si>
  <si>
    <t>Adaptations of the renin angiotensi</t>
  </si>
  <si>
    <t>559388</t>
  </si>
  <si>
    <t>Declining Occupancy in Crafishes</t>
  </si>
  <si>
    <t>559413</t>
  </si>
  <si>
    <t>Influence of Astaxanthin Supplement</t>
  </si>
  <si>
    <t>559459</t>
  </si>
  <si>
    <t>Influence of 2 Weeks Beet Ingestion</t>
  </si>
  <si>
    <t>559464</t>
  </si>
  <si>
    <t>Nutritional Biospecimen Analyses</t>
  </si>
  <si>
    <t>559473</t>
  </si>
  <si>
    <t>BRAIN CONNECTS</t>
  </si>
  <si>
    <t>559531</t>
  </si>
  <si>
    <t>Influence of 2-Weeks Hemp Fiber</t>
  </si>
  <si>
    <t>559819</t>
  </si>
  <si>
    <t>Student Research Fund</t>
  </si>
  <si>
    <t>660550</t>
  </si>
  <si>
    <t>Bio Stud Resh Endow</t>
  </si>
  <si>
    <t>770550</t>
  </si>
  <si>
    <t>Biology Endowment Fund</t>
  </si>
  <si>
    <t>Animal Facility</t>
  </si>
  <si>
    <t>25015</t>
  </si>
  <si>
    <t>Chemistry &amp; Fermentation Sciences</t>
  </si>
  <si>
    <t>101640</t>
  </si>
  <si>
    <t>101642</t>
  </si>
  <si>
    <t>Fermentation Sciences</t>
  </si>
  <si>
    <t>104265</t>
  </si>
  <si>
    <t>CFS-Summer Session</t>
  </si>
  <si>
    <t>106014</t>
  </si>
  <si>
    <t>First Year Smnr to Help Stdnts SOAR</t>
  </si>
  <si>
    <t>224512</t>
  </si>
  <si>
    <t>Royalties-Fermentation Sciences</t>
  </si>
  <si>
    <t>225526</t>
  </si>
  <si>
    <t>CFS C&amp;G Residuals- C Babyak</t>
  </si>
  <si>
    <t>225539</t>
  </si>
  <si>
    <t>Dieter Weber C&amp;G Residuals</t>
  </si>
  <si>
    <t>227015</t>
  </si>
  <si>
    <t>Appalachian Enology Group Fund</t>
  </si>
  <si>
    <t>227175</t>
  </si>
  <si>
    <t>Fermentation Science Program</t>
  </si>
  <si>
    <t>227185</t>
  </si>
  <si>
    <t>NCBC Science in the Mountains 2013</t>
  </si>
  <si>
    <t>227414</t>
  </si>
  <si>
    <t>Kathy Crutchfield Memorial Fund</t>
  </si>
  <si>
    <t>227450</t>
  </si>
  <si>
    <t>Chemistry Summer Research Fund</t>
  </si>
  <si>
    <t>227530</t>
  </si>
  <si>
    <t>Fnd Dept Of CFS</t>
  </si>
  <si>
    <t>227645</t>
  </si>
  <si>
    <t>Fnd CFS Dpt Fund</t>
  </si>
  <si>
    <t>228203</t>
  </si>
  <si>
    <t>URC Grant- Brooke Christian</t>
  </si>
  <si>
    <t>228243</t>
  </si>
  <si>
    <t>URC Grant - Folarin Oguntoyinbo</t>
  </si>
  <si>
    <t>228256</t>
  </si>
  <si>
    <t>URC Grant - Carol Babyak</t>
  </si>
  <si>
    <t>228490</t>
  </si>
  <si>
    <t>F&amp;A - Claudia Cartaya-Marin</t>
  </si>
  <si>
    <t>228506</t>
  </si>
  <si>
    <t>F&amp;A - Robert Swarthout</t>
  </si>
  <si>
    <t>228510</t>
  </si>
  <si>
    <t>F&amp;A - Jennifer Cecile</t>
  </si>
  <si>
    <t>228548</t>
  </si>
  <si>
    <t>F &amp; A - Petia Bobadova</t>
  </si>
  <si>
    <t>228558</t>
  </si>
  <si>
    <t>F &amp; A - Folarin Oguntoyinbo</t>
  </si>
  <si>
    <t>228612</t>
  </si>
  <si>
    <t>F&amp;A - Al Schwab</t>
  </si>
  <si>
    <t>228613</t>
  </si>
  <si>
    <t>F&amp;A - Michael Hambourger</t>
  </si>
  <si>
    <t>228671</t>
  </si>
  <si>
    <t>F&amp;A-Megen Culpepper</t>
  </si>
  <si>
    <t>228720</t>
  </si>
  <si>
    <t>F &amp; A - Carol Babyak</t>
  </si>
  <si>
    <t>228759</t>
  </si>
  <si>
    <t>F &amp; A - Libby Puckett</t>
  </si>
  <si>
    <t>228934</t>
  </si>
  <si>
    <t>IRSP-CFS</t>
  </si>
  <si>
    <t>228957</t>
  </si>
  <si>
    <t>IRSP-Wine Initiative</t>
  </si>
  <si>
    <t>333522</t>
  </si>
  <si>
    <t>A&amp;S Fermentation Sciences-Ed &amp; Tech</t>
  </si>
  <si>
    <t>333536</t>
  </si>
  <si>
    <t>A&amp;S CFS-Ed &amp; Tech</t>
  </si>
  <si>
    <t>336201</t>
  </si>
  <si>
    <t>Ivory Tower Brewery</t>
  </si>
  <si>
    <t>336255</t>
  </si>
  <si>
    <t>CFS Break Fee</t>
  </si>
  <si>
    <t>336589</t>
  </si>
  <si>
    <t>Forensic Science Camp</t>
  </si>
  <si>
    <t>336652</t>
  </si>
  <si>
    <t>Wine Science Operations</t>
  </si>
  <si>
    <t>552156</t>
  </si>
  <si>
    <t>Experimental Learning Fermentation</t>
  </si>
  <si>
    <t>552157</t>
  </si>
  <si>
    <t>Structure-Function Studies P450</t>
  </si>
  <si>
    <t>553528</t>
  </si>
  <si>
    <t>Alkanes in the Ocean</t>
  </si>
  <si>
    <t>553548</t>
  </si>
  <si>
    <t>LEAPS-MPS Adrenodoxin to Cytochrome</t>
  </si>
  <si>
    <t>553559</t>
  </si>
  <si>
    <t>MRI Track 1: AppalAIR Observatory</t>
  </si>
  <si>
    <t>557605</t>
  </si>
  <si>
    <t>Muscadine Project</t>
  </si>
  <si>
    <t>559422</t>
  </si>
  <si>
    <t>Synthesis, Properties and Dynamics</t>
  </si>
  <si>
    <t>559439</t>
  </si>
  <si>
    <t>Bomb calorimetric analysis</t>
  </si>
  <si>
    <t>559447</t>
  </si>
  <si>
    <t>Coordination of Molecular Hydrogen</t>
  </si>
  <si>
    <t>559521</t>
  </si>
  <si>
    <t>RUI: Extended Metal Atom Chains</t>
  </si>
  <si>
    <t>990231</t>
  </si>
  <si>
    <t>Sigma Xi</t>
  </si>
  <si>
    <t>25020</t>
  </si>
  <si>
    <t>English</t>
  </si>
  <si>
    <t>101650</t>
  </si>
  <si>
    <t>104280</t>
  </si>
  <si>
    <t>English-Summer Session</t>
  </si>
  <si>
    <t>105556</t>
  </si>
  <si>
    <t>Extension-English</t>
  </si>
  <si>
    <t>224511</t>
  </si>
  <si>
    <t>Royalties-Rhetoric &amp; Composition</t>
  </si>
  <si>
    <t>225554</t>
  </si>
  <si>
    <t>C&amp;G Residual-Bethany Mannon, Englis</t>
  </si>
  <si>
    <t>225567</t>
  </si>
  <si>
    <t>C&amp;G Resid-CeCe Conway-ENG</t>
  </si>
  <si>
    <t>227008</t>
  </si>
  <si>
    <t>Fdn-Dept Of English</t>
  </si>
  <si>
    <t>227012</t>
  </si>
  <si>
    <t>FND - Cold Mountain Review Fund</t>
  </si>
  <si>
    <t>227095</t>
  </si>
  <si>
    <t>Black Banjo Gathering Reunion</t>
  </si>
  <si>
    <t>227349</t>
  </si>
  <si>
    <t>English Graduate Student Fund</t>
  </si>
  <si>
    <t>227501</t>
  </si>
  <si>
    <t>Fnd-End Grad Travel</t>
  </si>
  <si>
    <t>227541</t>
  </si>
  <si>
    <t>Fnd-Visiting Writers</t>
  </si>
  <si>
    <t>227576</t>
  </si>
  <si>
    <t>Fdn-Eng Dept Fac Rch</t>
  </si>
  <si>
    <t>227838</t>
  </si>
  <si>
    <t>Juanita Brown Tobin Memorial Endow</t>
  </si>
  <si>
    <t>227904</t>
  </si>
  <si>
    <t>Grad Travel-English</t>
  </si>
  <si>
    <t>228505</t>
  </si>
  <si>
    <t>F&amp;A - Lynn Searfoss</t>
  </si>
  <si>
    <t>228733</t>
  </si>
  <si>
    <t>F &amp; A - CeCe Conway</t>
  </si>
  <si>
    <t>228975</t>
  </si>
  <si>
    <t>IRSP-English</t>
  </si>
  <si>
    <t>333533</t>
  </si>
  <si>
    <t>A&amp;S English-Ed &amp; Tech</t>
  </si>
  <si>
    <t>559124</t>
  </si>
  <si>
    <t>Coommunications Coordinator Project</t>
  </si>
  <si>
    <t>660586</t>
  </si>
  <si>
    <t>NEH-Frank Writers</t>
  </si>
  <si>
    <t>660597</t>
  </si>
  <si>
    <t>Rivers-Coffey End In</t>
  </si>
  <si>
    <t>25025</t>
  </si>
  <si>
    <t>Languages, Literatures &amp; Cultures</t>
  </si>
  <si>
    <t>101660</t>
  </si>
  <si>
    <t>104303</t>
  </si>
  <si>
    <t>Lang, Lit &amp; Cultures-Summer Session</t>
  </si>
  <si>
    <t>105509</t>
  </si>
  <si>
    <t>Ext. Languages, Lit &amp; Cultures</t>
  </si>
  <si>
    <t>227666</t>
  </si>
  <si>
    <t>Fnd Languages, Lit &amp; Cultures</t>
  </si>
  <si>
    <t>228207</t>
  </si>
  <si>
    <t>URC Grant- Kinji Ito</t>
  </si>
  <si>
    <t>228535</t>
  </si>
  <si>
    <t>F&amp;A - Xiaofei Tu</t>
  </si>
  <si>
    <t>228536</t>
  </si>
  <si>
    <t>F&amp;A - Wei Xie</t>
  </si>
  <si>
    <t>228606</t>
  </si>
  <si>
    <t>F&amp;A- Beverly Moser</t>
  </si>
  <si>
    <t>228972</t>
  </si>
  <si>
    <t>IRSP-Languages, Lit &amp; Cultures</t>
  </si>
  <si>
    <t>333528</t>
  </si>
  <si>
    <t>A&amp;S Lang, Lit &amp; Cultures-Ed &amp; Tech</t>
  </si>
  <si>
    <t>336313</t>
  </si>
  <si>
    <t>Foreign Language Immersion Weekend</t>
  </si>
  <si>
    <t>336408</t>
  </si>
  <si>
    <t>Spanish Linguistics in NC Conf.</t>
  </si>
  <si>
    <t>552197</t>
  </si>
  <si>
    <t>APPSTATE STARTALK 2021</t>
  </si>
  <si>
    <t>557636</t>
  </si>
  <si>
    <t>Local and Global Rural Cultures</t>
  </si>
  <si>
    <t>559392</t>
  </si>
  <si>
    <t>Japan Distinguished Speaker Grant</t>
  </si>
  <si>
    <t>990024</t>
  </si>
  <si>
    <t>Spanish Honor Society</t>
  </si>
  <si>
    <t>990211</t>
  </si>
  <si>
    <t>Pi Delta Phi</t>
  </si>
  <si>
    <t>990238</t>
  </si>
  <si>
    <t>German Honor Society</t>
  </si>
  <si>
    <t>25030</t>
  </si>
  <si>
    <t>Geography &amp; Planning</t>
  </si>
  <si>
    <t>101670</t>
  </si>
  <si>
    <t>104285</t>
  </si>
  <si>
    <t>Geography &amp; Planning-Summer Session</t>
  </si>
  <si>
    <t>105541</t>
  </si>
  <si>
    <t>Ext Geography &amp; Plan</t>
  </si>
  <si>
    <t>225527</t>
  </si>
  <si>
    <t>Geography &amp; Planning C&amp;G Residuals</t>
  </si>
  <si>
    <t>225540</t>
  </si>
  <si>
    <t>Lester Perry C&amp;G Residuals</t>
  </si>
  <si>
    <t>227089</t>
  </si>
  <si>
    <t>Land Conservation Research-Geograph</t>
  </si>
  <si>
    <t>227098</t>
  </si>
  <si>
    <t>Dept. of Geography &amp; Planning Fund</t>
  </si>
  <si>
    <t>227822</t>
  </si>
  <si>
    <t>G&amp;P Faculty Research Gift Fund</t>
  </si>
  <si>
    <t>227972</t>
  </si>
  <si>
    <t>Grad Resrch &amp; Travel/Geog Plan</t>
  </si>
  <si>
    <t>228495</t>
  </si>
  <si>
    <t>F &amp; A - Kathleen Schroeder</t>
  </si>
  <si>
    <t>228543</t>
  </si>
  <si>
    <t>F &amp; A - Elizabeth Shay</t>
  </si>
  <si>
    <t>228544</t>
  </si>
  <si>
    <t>F &amp; A - Jonathan Sugg</t>
  </si>
  <si>
    <t>228639</t>
  </si>
  <si>
    <t>F&amp;A - Jeffrey Colby</t>
  </si>
  <si>
    <t>228664</t>
  </si>
  <si>
    <t>F&amp;A-Maggie Sugg</t>
  </si>
  <si>
    <t>228674</t>
  </si>
  <si>
    <t>F&amp;A-Saskia van de Gevel</t>
  </si>
  <si>
    <t>228691</t>
  </si>
  <si>
    <t>F &amp; A Jennifer Runkle</t>
  </si>
  <si>
    <t>228696</t>
  </si>
  <si>
    <t>F&amp;A - Derek Martin</t>
  </si>
  <si>
    <t>228707</t>
  </si>
  <si>
    <t>F &amp; A - B. Perry</t>
  </si>
  <si>
    <t>228766</t>
  </si>
  <si>
    <t>F &amp; A - Pete Soule</t>
  </si>
  <si>
    <t>228767</t>
  </si>
  <si>
    <t>F &amp; A - Mark Spond</t>
  </si>
  <si>
    <t>228777</t>
  </si>
  <si>
    <t>F &amp; A - Anton Seimon</t>
  </si>
  <si>
    <t>228871</t>
  </si>
  <si>
    <t>URC Grant- Elizabeth Shay</t>
  </si>
  <si>
    <t>228933</t>
  </si>
  <si>
    <t>IRSP-Geog</t>
  </si>
  <si>
    <t>333532</t>
  </si>
  <si>
    <t>A&amp;S Geography &amp; Planning-Ed &amp; Tech</t>
  </si>
  <si>
    <t>557612</t>
  </si>
  <si>
    <t>Woody Debris in Floodplain Rivers</t>
  </si>
  <si>
    <t>559350</t>
  </si>
  <si>
    <t>Connecting West Africa Users</t>
  </si>
  <si>
    <t>559510</t>
  </si>
  <si>
    <t>AOR Water Quality and Storage</t>
  </si>
  <si>
    <t>559514</t>
  </si>
  <si>
    <t>River Flow Velocity</t>
  </si>
  <si>
    <t>2503GP</t>
  </si>
  <si>
    <t>Geography/Planning Admin Support</t>
  </si>
  <si>
    <t>25035</t>
  </si>
  <si>
    <t>Geological &amp; Environmental Sciences</t>
  </si>
  <si>
    <t>101680</t>
  </si>
  <si>
    <t>104290</t>
  </si>
  <si>
    <t>Geo &amp; Envrnmnt Sci-Summer Session</t>
  </si>
  <si>
    <t>225507</t>
  </si>
  <si>
    <t>Geology C &amp; G Residuals</t>
  </si>
  <si>
    <t>227366</t>
  </si>
  <si>
    <t>Gorgetosuchus Pekinensis Project</t>
  </si>
  <si>
    <t>227377</t>
  </si>
  <si>
    <t>Geo&amp;Envir Sciences Colloquium Fund</t>
  </si>
  <si>
    <t>227620</t>
  </si>
  <si>
    <t>Dept GES-FieldTripSupport</t>
  </si>
  <si>
    <t>227635</t>
  </si>
  <si>
    <t>Dept GES-Income</t>
  </si>
  <si>
    <t>227669</t>
  </si>
  <si>
    <t>G&amp;E Sciences Transfer Student Award</t>
  </si>
  <si>
    <t>227816</t>
  </si>
  <si>
    <t>Environmental Science Program</t>
  </si>
  <si>
    <t>227858</t>
  </si>
  <si>
    <t>Fred Webb Rock Garden</t>
  </si>
  <si>
    <t>227896</t>
  </si>
  <si>
    <t>Fdn-Mckinney Geo Mus</t>
  </si>
  <si>
    <t>227958</t>
  </si>
  <si>
    <t>Dept GES</t>
  </si>
  <si>
    <t>227989</t>
  </si>
  <si>
    <t>Dept GES-Stu &amp; Fac Support</t>
  </si>
  <si>
    <t>228514</t>
  </si>
  <si>
    <t>F&amp;A William Anderson</t>
  </si>
  <si>
    <t>228515</t>
  </si>
  <si>
    <t>F&amp;A William Armstrong</t>
  </si>
  <si>
    <t>228525</t>
  </si>
  <si>
    <t>F&amp;A-Cynthia Liutkus-Pierce</t>
  </si>
  <si>
    <t>228534</t>
  </si>
  <si>
    <t>F&amp;A - Marta Toran</t>
  </si>
  <si>
    <t>228551</t>
  </si>
  <si>
    <t>F &amp; A - Cole Edwards</t>
  </si>
  <si>
    <t>228553</t>
  </si>
  <si>
    <t>F &amp; A - Sarah Evans</t>
  </si>
  <si>
    <t>228658</t>
  </si>
  <si>
    <t>F&amp;A- Gabriele Casale</t>
  </si>
  <si>
    <t>228660</t>
  </si>
  <si>
    <t>F&amp;A- Laura Mallard</t>
  </si>
  <si>
    <t>228675</t>
  </si>
  <si>
    <t>F&amp;A-Sarah Carmichael</t>
  </si>
  <si>
    <t>228735</t>
  </si>
  <si>
    <t>F &amp; A - Ellen Cowan</t>
  </si>
  <si>
    <t>228744</t>
  </si>
  <si>
    <t>F &amp; A - Andrew Heckert</t>
  </si>
  <si>
    <t>228752</t>
  </si>
  <si>
    <t>F &amp; A - Jamie Levine</t>
  </si>
  <si>
    <t>228756</t>
  </si>
  <si>
    <t>F &amp; A - Scott Marshall</t>
  </si>
  <si>
    <t>228774</t>
  </si>
  <si>
    <t>F &amp; A - Johnny Waters</t>
  </si>
  <si>
    <t>228951</t>
  </si>
  <si>
    <t>IRSP-GES</t>
  </si>
  <si>
    <t>333531</t>
  </si>
  <si>
    <t>A&amp;S GES-Ed &amp; Tech</t>
  </si>
  <si>
    <t>336257</t>
  </si>
  <si>
    <t>GES-Studt Act Fe</t>
  </si>
  <si>
    <t>553449</t>
  </si>
  <si>
    <t>Collaborative Research: RUI</t>
  </si>
  <si>
    <t>553531</t>
  </si>
  <si>
    <t>RUI: Changing Glacier Dynamics</t>
  </si>
  <si>
    <t>553534</t>
  </si>
  <si>
    <t>Fluid Flow Metamorphism</t>
  </si>
  <si>
    <t>553540</t>
  </si>
  <si>
    <t>RUI: Tracing Coal Ash Solids</t>
  </si>
  <si>
    <t>553551</t>
  </si>
  <si>
    <t>RUI: Collaborative Proposal: CSI De</t>
  </si>
  <si>
    <t>553557</t>
  </si>
  <si>
    <t>CAREER: Hydrogeologic Implications</t>
  </si>
  <si>
    <t>559261</t>
  </si>
  <si>
    <t>Mapping Late Devonian Mass Extincti</t>
  </si>
  <si>
    <t>559282</t>
  </si>
  <si>
    <t>IODP Expedition 379</t>
  </si>
  <si>
    <t>559430</t>
  </si>
  <si>
    <t>Creation of a SCEC Community</t>
  </si>
  <si>
    <t>559518</t>
  </si>
  <si>
    <t>Broadening Access to SCEC Community</t>
  </si>
  <si>
    <t>559519</t>
  </si>
  <si>
    <t>Statewide Community Fault Model</t>
  </si>
  <si>
    <t>25040</t>
  </si>
  <si>
    <t>History</t>
  </si>
  <si>
    <t>101690</t>
  </si>
  <si>
    <t>104300</t>
  </si>
  <si>
    <t>History-Summer Session</t>
  </si>
  <si>
    <t>105555</t>
  </si>
  <si>
    <t>Ext History</t>
  </si>
  <si>
    <t>225548</t>
  </si>
  <si>
    <t>C &amp; G Residuals Karl Campbell</t>
  </si>
  <si>
    <t>227149</t>
  </si>
  <si>
    <t>History Dept Morale &amp; Hospitality</t>
  </si>
  <si>
    <t>227193</t>
  </si>
  <si>
    <t>British History</t>
  </si>
  <si>
    <t>227655</t>
  </si>
  <si>
    <t>IG Greer Dist Profshp/History</t>
  </si>
  <si>
    <t>227665</t>
  </si>
  <si>
    <t>Fnd Dept Of History</t>
  </si>
  <si>
    <t>227670</t>
  </si>
  <si>
    <t>Fdn-A Day To Remembr</t>
  </si>
  <si>
    <t>227921</t>
  </si>
  <si>
    <t>Emeriti Fund</t>
  </si>
  <si>
    <t>228690</t>
  </si>
  <si>
    <t>F&amp;A Kristen Baldwin Deathridge</t>
  </si>
  <si>
    <t>228945</t>
  </si>
  <si>
    <t>IRSP-History</t>
  </si>
  <si>
    <t>333529</t>
  </si>
  <si>
    <t>A&amp;S History-Ed &amp; Tech</t>
  </si>
  <si>
    <t>336335</t>
  </si>
  <si>
    <t>History Dept Dev Fnd</t>
  </si>
  <si>
    <t>552141</t>
  </si>
  <si>
    <t>Lincoln Heights School</t>
  </si>
  <si>
    <t>660599</t>
  </si>
  <si>
    <t>Roy Carroll Endowed Income Fund</t>
  </si>
  <si>
    <t>25045</t>
  </si>
  <si>
    <t>Interdisciplinary Studies</t>
  </si>
  <si>
    <t>101775</t>
  </si>
  <si>
    <t>Interdisciplnry Stds</t>
  </si>
  <si>
    <t>104275</t>
  </si>
  <si>
    <t>Interdisciplinary Std-Smmr Sess</t>
  </si>
  <si>
    <t>105542</t>
  </si>
  <si>
    <t>Extension-Interdisciplinary Studies</t>
  </si>
  <si>
    <t>227248</t>
  </si>
  <si>
    <t>FND Interdisciplinary Studies</t>
  </si>
  <si>
    <t>227256</t>
  </si>
  <si>
    <t>Global Studies Prgm Fund</t>
  </si>
  <si>
    <t>227376</t>
  </si>
  <si>
    <t>Interdisciplinary Studies Program</t>
  </si>
  <si>
    <t>227513</t>
  </si>
  <si>
    <t>Womens Studies Dev</t>
  </si>
  <si>
    <t>227681</t>
  </si>
  <si>
    <t>Fnd/Mag Mcfadden Fnd</t>
  </si>
  <si>
    <t>227876</t>
  </si>
  <si>
    <t>Frances Holland End</t>
  </si>
  <si>
    <t>227878</t>
  </si>
  <si>
    <t>IDS Current Fund</t>
  </si>
  <si>
    <t>228125</t>
  </si>
  <si>
    <t>SDEI Grant - Kelly Renwick</t>
  </si>
  <si>
    <t>228199</t>
  </si>
  <si>
    <t>URC Grant - Beth Davison</t>
  </si>
  <si>
    <t>228271</t>
  </si>
  <si>
    <t>URC Grant - Kelly Renwick</t>
  </si>
  <si>
    <t>228274</t>
  </si>
  <si>
    <t>URC - Joseph Gonzalez</t>
  </si>
  <si>
    <t>228517</t>
  </si>
  <si>
    <t>F&amp;A Kristan Cockerill</t>
  </si>
  <si>
    <t>228703</t>
  </si>
  <si>
    <t>F &amp; A - T. Hansell</t>
  </si>
  <si>
    <t>228962</t>
  </si>
  <si>
    <t>IRSP - Global Studies</t>
  </si>
  <si>
    <t>333534</t>
  </si>
  <si>
    <t>A&amp;S IDS Ed &amp; Tech</t>
  </si>
  <si>
    <t>660584</t>
  </si>
  <si>
    <t>Mcfarlane Dist Prof Income Fund</t>
  </si>
  <si>
    <t>990234</t>
  </si>
  <si>
    <t>Int'l Virginia Woolf Society</t>
  </si>
  <si>
    <t>25047</t>
  </si>
  <si>
    <t>Watauga Residential College</t>
  </si>
  <si>
    <t>227133</t>
  </si>
  <si>
    <t>227563</t>
  </si>
  <si>
    <t>Ok Webb Wat Res College</t>
  </si>
  <si>
    <t>228513</t>
  </si>
  <si>
    <t>F&amp;A Clark Maddux</t>
  </si>
  <si>
    <t>336014</t>
  </si>
  <si>
    <t>Watauga Experience</t>
  </si>
  <si>
    <t>25050</t>
  </si>
  <si>
    <t>Mathmatical Sciences</t>
  </si>
  <si>
    <t>Mathematical Sciences</t>
  </si>
  <si>
    <t>101720</t>
  </si>
  <si>
    <t>Math Sciences</t>
  </si>
  <si>
    <t>104305</t>
  </si>
  <si>
    <t>Mathematical Sci-Summer Session</t>
  </si>
  <si>
    <t>105503</t>
  </si>
  <si>
    <t>Extension-Math</t>
  </si>
  <si>
    <t>224507</t>
  </si>
  <si>
    <t>Royalties - Mathematics</t>
  </si>
  <si>
    <t>225522</t>
  </si>
  <si>
    <t>Math C &amp; G Residuals</t>
  </si>
  <si>
    <t>227203</t>
  </si>
  <si>
    <t>High Country Robotics</t>
  </si>
  <si>
    <t>227435</t>
  </si>
  <si>
    <t>Actuarial Science Program Fund</t>
  </si>
  <si>
    <t>227551</t>
  </si>
  <si>
    <t>227902</t>
  </si>
  <si>
    <t>Fdn-Smith/Paul Math</t>
  </si>
  <si>
    <t>227906</t>
  </si>
  <si>
    <t>Fnd Bingham/Math</t>
  </si>
  <si>
    <t>228393</t>
  </si>
  <si>
    <t>F&amp;A Deborah Crocker</t>
  </si>
  <si>
    <t>228501</t>
  </si>
  <si>
    <t>F&amp;A - Eric Marland</t>
  </si>
  <si>
    <t>228530</t>
  </si>
  <si>
    <t>F&amp;A- Katrina Palmer</t>
  </si>
  <si>
    <t>228617</t>
  </si>
  <si>
    <t>F&amp;A - Mary Searcy</t>
  </si>
  <si>
    <t>228648</t>
  </si>
  <si>
    <t>F&amp;A- Alan Arnholt</t>
  </si>
  <si>
    <t>228659</t>
  </si>
  <si>
    <t>F&amp;A- Michael Bosse</t>
  </si>
  <si>
    <t>228667</t>
  </si>
  <si>
    <t>F&amp;A- Katherine Mawhinney</t>
  </si>
  <si>
    <t>228683</t>
  </si>
  <si>
    <t>F&amp;A- Mark Ginn</t>
  </si>
  <si>
    <t>228684</t>
  </si>
  <si>
    <t>F&amp;A- Rene Salinas</t>
  </si>
  <si>
    <t>228692</t>
  </si>
  <si>
    <t>F&amp;A Erica Slate</t>
  </si>
  <si>
    <t>228776</t>
  </si>
  <si>
    <t>F &amp; A - Tracie Salinas</t>
  </si>
  <si>
    <t>228942</t>
  </si>
  <si>
    <t>IRSP-MATH</t>
  </si>
  <si>
    <t>333527</t>
  </si>
  <si>
    <t>A&amp;S Mathematical Sciences-Ed &amp; Tech</t>
  </si>
  <si>
    <t>336145</t>
  </si>
  <si>
    <t>Math Contest</t>
  </si>
  <si>
    <t>336963</t>
  </si>
  <si>
    <t>Math Middle Grades Outreach</t>
  </si>
  <si>
    <t>553448</t>
  </si>
  <si>
    <t>Collaborative Research: Co-Designin</t>
  </si>
  <si>
    <t>Math Ed DP</t>
  </si>
  <si>
    <t>101725</t>
  </si>
  <si>
    <t>Math Ed - D.P.</t>
  </si>
  <si>
    <t>336027</t>
  </si>
  <si>
    <t>Summer MELT Program</t>
  </si>
  <si>
    <t>660590</t>
  </si>
  <si>
    <t>End Chair Math Incom</t>
  </si>
  <si>
    <t>25060</t>
  </si>
  <si>
    <t>Computer Science</t>
  </si>
  <si>
    <t>101605</t>
  </si>
  <si>
    <t>104270</t>
  </si>
  <si>
    <t>Computer Science-Summer Session</t>
  </si>
  <si>
    <t>105554</t>
  </si>
  <si>
    <t>Ext Computer Science</t>
  </si>
  <si>
    <t>106016</t>
  </si>
  <si>
    <t>UNC Syst Research Oppor Initiative</t>
  </si>
  <si>
    <t>225555</t>
  </si>
  <si>
    <t>C&amp;G Resid-J.Fenwick-CompSci</t>
  </si>
  <si>
    <t>227900</t>
  </si>
  <si>
    <t>Fdn-Dept Of Com Sci</t>
  </si>
  <si>
    <t>228529</t>
  </si>
  <si>
    <t>F&amp;A- Cynthia Norris</t>
  </si>
  <si>
    <t>228531</t>
  </si>
  <si>
    <t>F&amp;A - R Parry</t>
  </si>
  <si>
    <t>228542</t>
  </si>
  <si>
    <t>F &amp; A - Abdel Hamza</t>
  </si>
  <si>
    <t>228554</t>
  </si>
  <si>
    <t>F &amp; A - James Fenwick</t>
  </si>
  <si>
    <t>228611</t>
  </si>
  <si>
    <t>F&amp;A - Patricia Johann</t>
  </si>
  <si>
    <t>228768</t>
  </si>
  <si>
    <t>F &amp; A - R. Tashakkori</t>
  </si>
  <si>
    <t>228781</t>
  </si>
  <si>
    <t>F &amp; A - James Wilkes</t>
  </si>
  <si>
    <t>228795</t>
  </si>
  <si>
    <t>F &amp; A - Ray Russell</t>
  </si>
  <si>
    <t>228938</t>
  </si>
  <si>
    <t>IRSP-Computer Science</t>
  </si>
  <si>
    <t>333535</t>
  </si>
  <si>
    <t>A&amp;S Computer Science-Ed &amp; Tech</t>
  </si>
  <si>
    <t>553530</t>
  </si>
  <si>
    <t>High Achievers in STEM</t>
  </si>
  <si>
    <t>553536</t>
  </si>
  <si>
    <t>Semantic Complexity</t>
  </si>
  <si>
    <t>553538</t>
  </si>
  <si>
    <t>Bringing Compute Science to HS</t>
  </si>
  <si>
    <t>553553</t>
  </si>
  <si>
    <t>RUI: Deep Induction Rules</t>
  </si>
  <si>
    <t>559250</t>
  </si>
  <si>
    <t>Mite Check</t>
  </si>
  <si>
    <t>660595</t>
  </si>
  <si>
    <t>Lowe'S Endowment Inc</t>
  </si>
  <si>
    <t>25065</t>
  </si>
  <si>
    <t>Philosophy &amp; Religion</t>
  </si>
  <si>
    <t>101730</t>
  </si>
  <si>
    <t>Philosophy/Religion</t>
  </si>
  <si>
    <t>104315</t>
  </si>
  <si>
    <t>Philosophy &amp; Rlgn-Summer Session</t>
  </si>
  <si>
    <t>105507</t>
  </si>
  <si>
    <t>Ext  Philosophy/Rel</t>
  </si>
  <si>
    <t>227588</t>
  </si>
  <si>
    <t>Fnd Phil/Religion</t>
  </si>
  <si>
    <t>228670</t>
  </si>
  <si>
    <t>F&amp;A-Randall Reed</t>
  </si>
  <si>
    <t>228903</t>
  </si>
  <si>
    <t>F&amp;A- Philosophy &amp; Religion</t>
  </si>
  <si>
    <t>333526</t>
  </si>
  <si>
    <t>A&amp;S Philosophy &amp; Religion-Ed &amp; Tech</t>
  </si>
  <si>
    <t>559527</t>
  </si>
  <si>
    <t>Life Worth Living Course Dev</t>
  </si>
  <si>
    <t>25070</t>
  </si>
  <si>
    <t>Physics And Astronomy</t>
  </si>
  <si>
    <t>Physics &amp; Astronomy</t>
  </si>
  <si>
    <t>101740</t>
  </si>
  <si>
    <t>Physics And Astronom</t>
  </si>
  <si>
    <t>104325</t>
  </si>
  <si>
    <t>Physics &amp; Astronomy-Summer Session</t>
  </si>
  <si>
    <t>225509</t>
  </si>
  <si>
    <t>Sid Clements C&amp;G Residuals</t>
  </si>
  <si>
    <t>225514</t>
  </si>
  <si>
    <t>Caton C&amp;G Residuals</t>
  </si>
  <si>
    <t>225529</t>
  </si>
  <si>
    <t>Michael Briley C&amp;G Residuals</t>
  </si>
  <si>
    <t>227359</t>
  </si>
  <si>
    <t>Friends of the Rankin GoTo Sci Lab</t>
  </si>
  <si>
    <t>227384</t>
  </si>
  <si>
    <t>Robotics Club</t>
  </si>
  <si>
    <t>227411</t>
  </si>
  <si>
    <t>Physics and Astronomy Food Pantry</t>
  </si>
  <si>
    <t>227517</t>
  </si>
  <si>
    <t>Fnd Dept Physics/Ast</t>
  </si>
  <si>
    <t>227519</t>
  </si>
  <si>
    <t>Fnd-Dark Sky Obsvy</t>
  </si>
  <si>
    <t>228230</t>
  </si>
  <si>
    <t>URC Grant - Francois Amet</t>
  </si>
  <si>
    <t>228512</t>
  </si>
  <si>
    <t>F&amp;A Chris Thaxton</t>
  </si>
  <si>
    <t>228603</t>
  </si>
  <si>
    <t>F&amp;A - Dan Caton</t>
  </si>
  <si>
    <t>228605</t>
  </si>
  <si>
    <t>F&amp;A: James Sherman</t>
  </si>
  <si>
    <t>228626</t>
  </si>
  <si>
    <t>F&amp;A - Carla Ramsdell</t>
  </si>
  <si>
    <t>228656</t>
  </si>
  <si>
    <t>F&amp;A- Rachel Smith</t>
  </si>
  <si>
    <t>228669</t>
  </si>
  <si>
    <t>F&amp;A Brooke Hester</t>
  </si>
  <si>
    <t>228686</t>
  </si>
  <si>
    <t>F&amp;A- Francois Amet</t>
  </si>
  <si>
    <t>228695</t>
  </si>
  <si>
    <t>F&amp;A - Tonya Coffey</t>
  </si>
  <si>
    <t>228718</t>
  </si>
  <si>
    <t>F &amp;A Silwal</t>
  </si>
  <si>
    <t>228727</t>
  </si>
  <si>
    <t>F &amp; A - Michael Briley</t>
  </si>
  <si>
    <t>228731</t>
  </si>
  <si>
    <t>F &amp; A - Sid Clements</t>
  </si>
  <si>
    <t>228827</t>
  </si>
  <si>
    <t>URC Grant-James Sherman</t>
  </si>
  <si>
    <t>228941</t>
  </si>
  <si>
    <t>IRSP-PHYS/ASTR</t>
  </si>
  <si>
    <t>333525</t>
  </si>
  <si>
    <t>A&amp;S Physics &amp; Astronomy-Ed &amp; Tech</t>
  </si>
  <si>
    <t>336902</t>
  </si>
  <si>
    <t>Dark Sky Observatory Souvenirs</t>
  </si>
  <si>
    <t>552139</t>
  </si>
  <si>
    <t>CarbonInheritanceinEarlySolarNebula</t>
  </si>
  <si>
    <t>552154</t>
  </si>
  <si>
    <t>Scanning Probe Microscopy</t>
  </si>
  <si>
    <t>552208</t>
  </si>
  <si>
    <t>Seafloor Model Development</t>
  </si>
  <si>
    <t>552582</t>
  </si>
  <si>
    <t>Lifetime Measurements High-Z Ions</t>
  </si>
  <si>
    <t>553543</t>
  </si>
  <si>
    <t>MRI: Acquisition of PeakForce KPFM</t>
  </si>
  <si>
    <t>553545</t>
  </si>
  <si>
    <t>ADVANCE: Women in STEM</t>
  </si>
  <si>
    <t>553558</t>
  </si>
  <si>
    <t>RUI: High-Z Charged Ions</t>
  </si>
  <si>
    <t>557061</t>
  </si>
  <si>
    <t>Initial Closure Studies AppalAIR</t>
  </si>
  <si>
    <t>557487</t>
  </si>
  <si>
    <t>Smoky Mountains STEM Collaborative</t>
  </si>
  <si>
    <t>559453</t>
  </si>
  <si>
    <t>Gravity Games FY 23</t>
  </si>
  <si>
    <t>559455</t>
  </si>
  <si>
    <t>HIRESr Observations of 29P</t>
  </si>
  <si>
    <t>559468</t>
  </si>
  <si>
    <t>Keck HIRESb Observations</t>
  </si>
  <si>
    <t>660587</t>
  </si>
  <si>
    <t>Gordon Cain Professor/Science Ed</t>
  </si>
  <si>
    <t>990084</t>
  </si>
  <si>
    <t>The Physics Teacher</t>
  </si>
  <si>
    <t>2507PA</t>
  </si>
  <si>
    <t>Physics/Astronomy-Admin Support Ser</t>
  </si>
  <si>
    <t>25075</t>
  </si>
  <si>
    <t>Government and Justice Studies</t>
  </si>
  <si>
    <t>Government &amp; Justice Studies</t>
  </si>
  <si>
    <t>101750</t>
  </si>
  <si>
    <t>Pol Science/Crim Jst</t>
  </si>
  <si>
    <t>104295</t>
  </si>
  <si>
    <t>Govt &amp; Justice St-Summer Session</t>
  </si>
  <si>
    <t>105550</t>
  </si>
  <si>
    <t>Ext Political Sci</t>
  </si>
  <si>
    <t>227016</t>
  </si>
  <si>
    <t>MPA Program</t>
  </si>
  <si>
    <t>227326</t>
  </si>
  <si>
    <t>Koch Fdn Grant for Undergrad Fieldw</t>
  </si>
  <si>
    <t>227355</t>
  </si>
  <si>
    <t>Allen Gov&amp;Justice Studies Lecture</t>
  </si>
  <si>
    <t>227544</t>
  </si>
  <si>
    <t>227608</t>
  </si>
  <si>
    <t>Moore Criminal Justc</t>
  </si>
  <si>
    <t>228621</t>
  </si>
  <si>
    <t>F&amp;A - Mark Bradbury</t>
  </si>
  <si>
    <t>228950</t>
  </si>
  <si>
    <t>IRSP-Gov't &amp; Justice Studies</t>
  </si>
  <si>
    <t>333530</t>
  </si>
  <si>
    <t>A&amp;S Govt &amp; Justice Stdies-Ed &amp; Tech</t>
  </si>
  <si>
    <t>334120</t>
  </si>
  <si>
    <t>Internat'L Relations</t>
  </si>
  <si>
    <t>336591</t>
  </si>
  <si>
    <t>Washington at Work</t>
  </si>
  <si>
    <t>552215</t>
  </si>
  <si>
    <t>Writing Workshops for Civil Society</t>
  </si>
  <si>
    <t>557643</t>
  </si>
  <si>
    <t>24-25 Mus Mn St Prog</t>
  </si>
  <si>
    <t>559244</t>
  </si>
  <si>
    <t>Attributes of Major Party Candidate</t>
  </si>
  <si>
    <t>559364</t>
  </si>
  <si>
    <t>Rural Opportunity Grant Program</t>
  </si>
  <si>
    <t>660573</t>
  </si>
  <si>
    <t>Daniel German Dist Prof Income Fund</t>
  </si>
  <si>
    <t>990185</t>
  </si>
  <si>
    <t>Daniel B. German Professorship in P</t>
  </si>
  <si>
    <t>App Reg Bureau of Govt</t>
  </si>
  <si>
    <t>221510</t>
  </si>
  <si>
    <t>App Reg Bur Of Govt</t>
  </si>
  <si>
    <t>25080</t>
  </si>
  <si>
    <t>Psychology</t>
  </si>
  <si>
    <t>101760</t>
  </si>
  <si>
    <t>104340</t>
  </si>
  <si>
    <t>Psychology-Summer Session</t>
  </si>
  <si>
    <t>105531</t>
  </si>
  <si>
    <t>Psychology Serv Acct</t>
  </si>
  <si>
    <t>225512</t>
  </si>
  <si>
    <t>Bergman C &amp; G Residual</t>
  </si>
  <si>
    <t>225534</t>
  </si>
  <si>
    <t>K.Michael C&amp;G Residuals</t>
  </si>
  <si>
    <t>225541</t>
  </si>
  <si>
    <t>Twaila Wingrove C&amp;G Residuals</t>
  </si>
  <si>
    <t>227026</t>
  </si>
  <si>
    <t>Graduate Student Travel-Psychology</t>
  </si>
  <si>
    <t>227033</t>
  </si>
  <si>
    <t>Smith Endowment for Psychology</t>
  </si>
  <si>
    <t>227099</t>
  </si>
  <si>
    <t>Behavioral Neuroscience Research</t>
  </si>
  <si>
    <t>227176</t>
  </si>
  <si>
    <t>IOHRM Student Support Fund</t>
  </si>
  <si>
    <t>227518</t>
  </si>
  <si>
    <t>Fnd-Psychology Dept</t>
  </si>
  <si>
    <t>227831</t>
  </si>
  <si>
    <t>Psy-Industrial Org/HR Mgmt</t>
  </si>
  <si>
    <t>228270</t>
  </si>
  <si>
    <t>URC Grant - Katie Wolsiefer</t>
  </si>
  <si>
    <t>228491</t>
  </si>
  <si>
    <t>F &amp; A - James Denniston</t>
  </si>
  <si>
    <t>228526</t>
  </si>
  <si>
    <t>F&amp;A- Timothy Ludwig</t>
  </si>
  <si>
    <t>228546</t>
  </si>
  <si>
    <t>F &amp; A - Jacqueline Hersch</t>
  </si>
  <si>
    <t>228547</t>
  </si>
  <si>
    <t>F &amp; A - Yalcin Acikgoz</t>
  </si>
  <si>
    <t>228652</t>
  </si>
  <si>
    <t>F&amp;A- Lisa Emery</t>
  </si>
  <si>
    <t>228672</t>
  </si>
  <si>
    <t>F&amp;A- Lisa Curtin</t>
  </si>
  <si>
    <t>228723</t>
  </si>
  <si>
    <t>F &amp; A - Shawn Bergman</t>
  </si>
  <si>
    <t>228748</t>
  </si>
  <si>
    <t>F &amp; A - John Jameson</t>
  </si>
  <si>
    <t>228757</t>
  </si>
  <si>
    <t>F &amp; A - Kurt Michael</t>
  </si>
  <si>
    <t>228765</t>
  </si>
  <si>
    <t>F &amp; A - Andrew Smith</t>
  </si>
  <si>
    <t>228782</t>
  </si>
  <si>
    <t>F &amp; A - Twila Wingrove</t>
  </si>
  <si>
    <t>228786</t>
  </si>
  <si>
    <t>F &amp; A - Will Canu</t>
  </si>
  <si>
    <t>228932</t>
  </si>
  <si>
    <t>IRSP-PSYCH</t>
  </si>
  <si>
    <t>333524</t>
  </si>
  <si>
    <t>A&amp;S Psychology-Ed &amp; Tech</t>
  </si>
  <si>
    <t>336559</t>
  </si>
  <si>
    <t>IOHRM Business Auxiliary Fund</t>
  </si>
  <si>
    <t>336605</t>
  </si>
  <si>
    <t>Psychology Clinic</t>
  </si>
  <si>
    <t>552119</t>
  </si>
  <si>
    <t>Memory Specificity</t>
  </si>
  <si>
    <t>553533</t>
  </si>
  <si>
    <t>RUI: (Un)Desired Outcomes</t>
  </si>
  <si>
    <t>558089</t>
  </si>
  <si>
    <t>Ashe HS Assessment/Treatment Ctr</t>
  </si>
  <si>
    <t>558094</t>
  </si>
  <si>
    <t>Alleghany County ASC Center</t>
  </si>
  <si>
    <t>558100</t>
  </si>
  <si>
    <t>Watauga High Assessmnt/Treatmnt Ctr</t>
  </si>
  <si>
    <t>558108</t>
  </si>
  <si>
    <t>Rural Mental Health Training</t>
  </si>
  <si>
    <t>558115</t>
  </si>
  <si>
    <t>558116</t>
  </si>
  <si>
    <t>Ashe County ASC Center</t>
  </si>
  <si>
    <t>559114</t>
  </si>
  <si>
    <t>EBP Research Support</t>
  </si>
  <si>
    <t>559279</t>
  </si>
  <si>
    <t>Scaling Up HGAPS at Appalachian</t>
  </si>
  <si>
    <t>559295</t>
  </si>
  <si>
    <t>Partner to Build Safety Analytics</t>
  </si>
  <si>
    <t>559331</t>
  </si>
  <si>
    <t>Coping Power Rural Middle School</t>
  </si>
  <si>
    <t>559424</t>
  </si>
  <si>
    <t>Partnership to Adv Safety Analytics</t>
  </si>
  <si>
    <t>559471</t>
  </si>
  <si>
    <t>Safety Analytics - Petroleum Ind</t>
  </si>
  <si>
    <t>660581</t>
  </si>
  <si>
    <t>Aeschleman Endowed Income</t>
  </si>
  <si>
    <t>660582</t>
  </si>
  <si>
    <t>Kulynych/Cl End Incm</t>
  </si>
  <si>
    <t>2508PY</t>
  </si>
  <si>
    <t>Psychology Administrative Support</t>
  </si>
  <si>
    <t>25085</t>
  </si>
  <si>
    <t>Sociology</t>
  </si>
  <si>
    <t>101770</t>
  </si>
  <si>
    <t>104350</t>
  </si>
  <si>
    <t>Sociology-Summer Session</t>
  </si>
  <si>
    <t>105566</t>
  </si>
  <si>
    <t>Ext.Sociology</t>
  </si>
  <si>
    <t>227323</t>
  </si>
  <si>
    <t>Sociology Holding Account</t>
  </si>
  <si>
    <t>227598</t>
  </si>
  <si>
    <t>Department of Sociology Fund</t>
  </si>
  <si>
    <t>227649</t>
  </si>
  <si>
    <t>Fdn-Am Denton Sociol</t>
  </si>
  <si>
    <t>227657</t>
  </si>
  <si>
    <t>Ann Louise Page Endowment</t>
  </si>
  <si>
    <t>227947</t>
  </si>
  <si>
    <t>Sociology Service Project</t>
  </si>
  <si>
    <t>228212</t>
  </si>
  <si>
    <t>URC Grant- Anastacia Schulhoff</t>
  </si>
  <si>
    <t>228262</t>
  </si>
  <si>
    <t>URC Grant - Juhee Woo</t>
  </si>
  <si>
    <t>228532</t>
  </si>
  <si>
    <t>F&amp;A - David Russell</t>
  </si>
  <si>
    <t>228740</t>
  </si>
  <si>
    <t>F &amp; A - Amy D Page</t>
  </si>
  <si>
    <t>228922</t>
  </si>
  <si>
    <t>Irsp-Sociology</t>
  </si>
  <si>
    <t>333523</t>
  </si>
  <si>
    <t>A&amp;S Sociology-Ed &amp; Tech</t>
  </si>
  <si>
    <t>552222</t>
  </si>
  <si>
    <t>Appalachian Senior Companion FY24</t>
  </si>
  <si>
    <t>552223</t>
  </si>
  <si>
    <t>Appalachian Foster Grandparent FY24</t>
  </si>
  <si>
    <t>559429</t>
  </si>
  <si>
    <t>Rightward in the Rustbelt</t>
  </si>
  <si>
    <t>559451</t>
  </si>
  <si>
    <t>IMPROVE - Cardiac Care</t>
  </si>
  <si>
    <t>559462</t>
  </si>
  <si>
    <t>SCP Match FY23-26</t>
  </si>
  <si>
    <t>559463</t>
  </si>
  <si>
    <t>FGP Match FY23-26</t>
  </si>
  <si>
    <t>559781</t>
  </si>
  <si>
    <t>Foster Grandparent Match FY10-20</t>
  </si>
  <si>
    <t>559835</t>
  </si>
  <si>
    <t>ASP Fund Raising to Match</t>
  </si>
  <si>
    <t>Mstr Arts &amp; Social Science</t>
  </si>
  <si>
    <t>25085A</t>
  </si>
  <si>
    <t>Mass Program</t>
  </si>
  <si>
    <t>25085B</t>
  </si>
  <si>
    <t>Gerontology</t>
  </si>
  <si>
    <t>25085C</t>
  </si>
  <si>
    <t>Foster Grandparents Program</t>
  </si>
  <si>
    <t>25085D</t>
  </si>
  <si>
    <t>Senior Companions</t>
  </si>
  <si>
    <t>25090</t>
  </si>
  <si>
    <t>Center for Appalachian Studies</t>
  </si>
  <si>
    <t>101620</t>
  </si>
  <si>
    <t>App Studies Degree Program</t>
  </si>
  <si>
    <t>105870</t>
  </si>
  <si>
    <t>Mountain Banjos/African Roots</t>
  </si>
  <si>
    <t>107300</t>
  </si>
  <si>
    <t>Black Mountain College Semester</t>
  </si>
  <si>
    <t>107440</t>
  </si>
  <si>
    <t>Ctr For App Studies</t>
  </si>
  <si>
    <t>227032</t>
  </si>
  <si>
    <t>Cain Foundation Endowment</t>
  </si>
  <si>
    <t>227406</t>
  </si>
  <si>
    <t>AppalachianStudiesResearchEndowment</t>
  </si>
  <si>
    <t>227599</t>
  </si>
  <si>
    <t>Cabbell Endow-App St</t>
  </si>
  <si>
    <t>227622</t>
  </si>
  <si>
    <t>Appalachian Studies Community Fund</t>
  </si>
  <si>
    <t>227843</t>
  </si>
  <si>
    <t>Cntr For App Studies</t>
  </si>
  <si>
    <t>227923</t>
  </si>
  <si>
    <t>AppStudies-NEH Match</t>
  </si>
  <si>
    <t>227982</t>
  </si>
  <si>
    <t>Frank App Regional Writers</t>
  </si>
  <si>
    <t>228607</t>
  </si>
  <si>
    <t>F&amp;A - Billy Schumann</t>
  </si>
  <si>
    <t>228947</t>
  </si>
  <si>
    <t>IRSP-App Studies</t>
  </si>
  <si>
    <t>333519</t>
  </si>
  <si>
    <t>A&amp;S Appalachian Studies-Ed &amp; Tech</t>
  </si>
  <si>
    <t>559322</t>
  </si>
  <si>
    <t>ATP 19-20</t>
  </si>
  <si>
    <t>559368</t>
  </si>
  <si>
    <t>Enhancing Ashe Co Assets During Cov</t>
  </si>
  <si>
    <t>559466</t>
  </si>
  <si>
    <t>Central Appalachian Folk Arts 23-24</t>
  </si>
  <si>
    <t>660577</t>
  </si>
  <si>
    <t>NEH-App Stu-Income</t>
  </si>
  <si>
    <t>25091</t>
  </si>
  <si>
    <t>Appalachian Journal</t>
  </si>
  <si>
    <t>101220</t>
  </si>
  <si>
    <t>224503</t>
  </si>
  <si>
    <t>App Journal Royalties</t>
  </si>
  <si>
    <t>336302</t>
  </si>
  <si>
    <t>25095</t>
  </si>
  <si>
    <t>Appalachian Cultural Museum</t>
  </si>
  <si>
    <t>227922</t>
  </si>
  <si>
    <t>Cultural Museum-NEH Match</t>
  </si>
  <si>
    <t>227964</t>
  </si>
  <si>
    <t>University Cult Ctr</t>
  </si>
  <si>
    <t>336341</t>
  </si>
  <si>
    <t>Cultural Cntr Museum</t>
  </si>
  <si>
    <t>336345</t>
  </si>
  <si>
    <t>App Retired Family</t>
  </si>
  <si>
    <t>25096</t>
  </si>
  <si>
    <t>Cntr for Jud, Holocst &amp; Pce Studies</t>
  </si>
  <si>
    <t>227165</t>
  </si>
  <si>
    <t>CJHPS Endowment</t>
  </si>
  <si>
    <t>227243</t>
  </si>
  <si>
    <t>CJHPS General Fund</t>
  </si>
  <si>
    <t>227244</t>
  </si>
  <si>
    <t>CJHPS Membership Fund</t>
  </si>
  <si>
    <t>227257</t>
  </si>
  <si>
    <t>Martin &amp; Doris Rosen Fund</t>
  </si>
  <si>
    <t>227312</t>
  </si>
  <si>
    <t>CJHPS Strategic Initiatives Fund</t>
  </si>
  <si>
    <t>227890</t>
  </si>
  <si>
    <t>CJHPS Event Contributions</t>
  </si>
  <si>
    <t>559395</t>
  </si>
  <si>
    <t>Remembering the Holocaust Symposium</t>
  </si>
  <si>
    <t>559523</t>
  </si>
  <si>
    <t>21st Annual Rosen Symposium</t>
  </si>
  <si>
    <t>660574</t>
  </si>
  <si>
    <t>Levine End Prof Inc Fnd-Judaic</t>
  </si>
  <si>
    <t>251</t>
  </si>
  <si>
    <t>Rural Resilience and Innovation</t>
  </si>
  <si>
    <t>25100</t>
  </si>
  <si>
    <t>104225</t>
  </si>
  <si>
    <t>Rural Resilience and Innovation RRI</t>
  </si>
  <si>
    <t>105650</t>
  </si>
  <si>
    <t>Rural Resilience &amp; Innov Oper Fund</t>
  </si>
  <si>
    <t>228919</t>
  </si>
  <si>
    <t>F &amp; A - Rural Resilience and Innov</t>
  </si>
  <si>
    <t>333600</t>
  </si>
  <si>
    <t>Vet Tech Special Program Fee</t>
  </si>
  <si>
    <t>559126</t>
  </si>
  <si>
    <t>High Value Vet Technician Initiativ</t>
  </si>
  <si>
    <t>559507</t>
  </si>
  <si>
    <t>Digitization of the SIU Herbarium</t>
  </si>
  <si>
    <t>255</t>
  </si>
  <si>
    <t>25500</t>
  </si>
  <si>
    <t>101410</t>
  </si>
  <si>
    <t>Carry Fwd Fund-COB</t>
  </si>
  <si>
    <t>101900</t>
  </si>
  <si>
    <t>Cob-Deans Office</t>
  </si>
  <si>
    <t>101911</t>
  </si>
  <si>
    <t>COB - Hickory Campus</t>
  </si>
  <si>
    <t>104220</t>
  </si>
  <si>
    <t>Business-Sum Sch</t>
  </si>
  <si>
    <t>104710</t>
  </si>
  <si>
    <t>CARE Non-Credit Analytics Edu Prog</t>
  </si>
  <si>
    <t>105112</t>
  </si>
  <si>
    <t>Ext Col Of Business</t>
  </si>
  <si>
    <t>107450</t>
  </si>
  <si>
    <t>Dean-Col Of Business</t>
  </si>
  <si>
    <t>107451</t>
  </si>
  <si>
    <t>COB - Tuition Differential</t>
  </si>
  <si>
    <t>107452</t>
  </si>
  <si>
    <t>MSACC Tuit Diff Spending Fund</t>
  </si>
  <si>
    <t>107453</t>
  </si>
  <si>
    <t>MBA/MSADA Tuit Diff Spend Fund</t>
  </si>
  <si>
    <t>227001</t>
  </si>
  <si>
    <t>Fdn-Holland Bus Stdy</t>
  </si>
  <si>
    <t>227002</t>
  </si>
  <si>
    <t>Fdn-Rh King Mem Mrkt</t>
  </si>
  <si>
    <t>227003</t>
  </si>
  <si>
    <t>Fdn-Dept of Marketing</t>
  </si>
  <si>
    <t>227036</t>
  </si>
  <si>
    <t>BO/FB Food Stores Endow Professorsh</t>
  </si>
  <si>
    <t>227048</t>
  </si>
  <si>
    <t>LM Baker, Jr. Endowed Professorship</t>
  </si>
  <si>
    <t>227049</t>
  </si>
  <si>
    <t>Hon HE Boyles Endowed Professorship</t>
  </si>
  <si>
    <t>227053</t>
  </si>
  <si>
    <t>Guffey Income</t>
  </si>
  <si>
    <t>227125</t>
  </si>
  <si>
    <t>Global Opportunities Fund</t>
  </si>
  <si>
    <t>227258</t>
  </si>
  <si>
    <t>Honoring Ken Peacock COB</t>
  </si>
  <si>
    <t>227299</t>
  </si>
  <si>
    <t>Women of Walker Current Oper Fund</t>
  </si>
  <si>
    <t>227304</t>
  </si>
  <si>
    <t>Lee Barnes Benefaction</t>
  </si>
  <si>
    <t>227321</t>
  </si>
  <si>
    <t>Walker COB Honors Current</t>
  </si>
  <si>
    <t>227362</t>
  </si>
  <si>
    <t>WCOB Faculty Excellence Fund</t>
  </si>
  <si>
    <t>227380</t>
  </si>
  <si>
    <t>Al Harris Fund-Excellence in WCOB</t>
  </si>
  <si>
    <t>227387</t>
  </si>
  <si>
    <t>Technovation for Good - WCOB</t>
  </si>
  <si>
    <t>227388</t>
  </si>
  <si>
    <t>Al Harris Current Fund for Excllnce</t>
  </si>
  <si>
    <t>227447</t>
  </si>
  <si>
    <t>Winfield and Judy Beroth Endowment</t>
  </si>
  <si>
    <t>227474</t>
  </si>
  <si>
    <t>Richard Sparks Faculty Excelllence</t>
  </si>
  <si>
    <t>227564</t>
  </si>
  <si>
    <t>Fnd-End Excell In Bs</t>
  </si>
  <si>
    <t>227580</t>
  </si>
  <si>
    <t>Walker College Deans</t>
  </si>
  <si>
    <t>227686</t>
  </si>
  <si>
    <t>Harlan Boyles Memor</t>
  </si>
  <si>
    <t>227690</t>
  </si>
  <si>
    <t>Walker COB Fac Intrn</t>
  </si>
  <si>
    <t>227691</t>
  </si>
  <si>
    <t>Beroth Golf Tourn</t>
  </si>
  <si>
    <t>227694</t>
  </si>
  <si>
    <t>COB Fund-Admin Act</t>
  </si>
  <si>
    <t>227697</t>
  </si>
  <si>
    <t>Harlan Boyles Ceo L</t>
  </si>
  <si>
    <t>227698</t>
  </si>
  <si>
    <t>Intl Prog Supp Fund</t>
  </si>
  <si>
    <t>227706</t>
  </si>
  <si>
    <t>Chandler Concrete In</t>
  </si>
  <si>
    <t>227711</t>
  </si>
  <si>
    <t>4 Bros/Beroth Oil</t>
  </si>
  <si>
    <t>227745</t>
  </si>
  <si>
    <t>Fnd Invest For Excel</t>
  </si>
  <si>
    <t>227755</t>
  </si>
  <si>
    <t>Broyhill Institute Bus Dev</t>
  </si>
  <si>
    <t>227759</t>
  </si>
  <si>
    <t>Lewis Mack Alumni</t>
  </si>
  <si>
    <t>227775</t>
  </si>
  <si>
    <t>Fnd Wacovia 4 Excell</t>
  </si>
  <si>
    <t>227776</t>
  </si>
  <si>
    <t>Fnd Interntl Bus</t>
  </si>
  <si>
    <t>227830</t>
  </si>
  <si>
    <t>Guy Summer Inst</t>
  </si>
  <si>
    <t>227882</t>
  </si>
  <si>
    <t>COB Classroom Equip</t>
  </si>
  <si>
    <t>227897</t>
  </si>
  <si>
    <t>Fdn-Remote Computing</t>
  </si>
  <si>
    <t>227935</t>
  </si>
  <si>
    <t>MBA Program Fund</t>
  </si>
  <si>
    <t>227950</t>
  </si>
  <si>
    <t>Day Of Excellence</t>
  </si>
  <si>
    <t>227951</t>
  </si>
  <si>
    <t>227954</t>
  </si>
  <si>
    <t>Thelma Raley Endow</t>
  </si>
  <si>
    <t>228926</t>
  </si>
  <si>
    <t>IRSP-COB</t>
  </si>
  <si>
    <t>333110</t>
  </si>
  <si>
    <t>Col of Bus-Ed &amp; Tech</t>
  </si>
  <si>
    <t>336037</t>
  </si>
  <si>
    <t>Professional Selling Program</t>
  </si>
  <si>
    <t>336048</t>
  </si>
  <si>
    <t>International Partner Engagement FD</t>
  </si>
  <si>
    <t>559399</t>
  </si>
  <si>
    <t>Water &amp; Wastewater Progra,</t>
  </si>
  <si>
    <t>559540</t>
  </si>
  <si>
    <t>Internship Business</t>
  </si>
  <si>
    <t>660572</t>
  </si>
  <si>
    <t>IIANC Endowed Professorship Income</t>
  </si>
  <si>
    <t>660591</t>
  </si>
  <si>
    <t>Stephenson Dist Prof in Bus Earning</t>
  </si>
  <si>
    <t>660592</t>
  </si>
  <si>
    <t>Ken Peacock Endowed Income Fund</t>
  </si>
  <si>
    <t>Academic Advising/Business</t>
  </si>
  <si>
    <t>COB Graduate Programs</t>
  </si>
  <si>
    <t>101910</t>
  </si>
  <si>
    <t>COB-MBA Program</t>
  </si>
  <si>
    <t>227459</t>
  </si>
  <si>
    <t>Masters of Appd Data Analytics Fund</t>
  </si>
  <si>
    <t>336049</t>
  </si>
  <si>
    <t>Graduate and Professional Education</t>
  </si>
  <si>
    <t>Internship In Industry Program</t>
  </si>
  <si>
    <t>Center for Entrepreneurship</t>
  </si>
  <si>
    <t>101909</t>
  </si>
  <si>
    <t>Ctr for Entrepreneurship-State Fund</t>
  </si>
  <si>
    <t>227034</t>
  </si>
  <si>
    <t>McLeod Entrepreneur Summit</t>
  </si>
  <si>
    <t>227309</t>
  </si>
  <si>
    <t>Entrepreneurship Student Venture</t>
  </si>
  <si>
    <t>227448</t>
  </si>
  <si>
    <t>Ron N. Woods Endowment</t>
  </si>
  <si>
    <t>227461</t>
  </si>
  <si>
    <t>Norwood Family Fund for the WCOB</t>
  </si>
  <si>
    <t>227699</t>
  </si>
  <si>
    <t>Cob-Entrepreneur Sum</t>
  </si>
  <si>
    <t>227994</t>
  </si>
  <si>
    <t>228906</t>
  </si>
  <si>
    <t>F&amp;A - Center for Entrepreneurship</t>
  </si>
  <si>
    <t>336018</t>
  </si>
  <si>
    <t>Entrepreneurship Center Revenue</t>
  </si>
  <si>
    <t>Brantley Risk &amp; Insurance Center</t>
  </si>
  <si>
    <t>227206</t>
  </si>
  <si>
    <t>Brantley Center Golf Classic</t>
  </si>
  <si>
    <t>227261</t>
  </si>
  <si>
    <t>Wayne L Sumner Schship</t>
  </si>
  <si>
    <t>227281</t>
  </si>
  <si>
    <t>Risk Mgmt &amp; Insurance Benefit Minor</t>
  </si>
  <si>
    <t>227305</t>
  </si>
  <si>
    <t>Brantley Center Modernization Fund</t>
  </si>
  <si>
    <t>227320</t>
  </si>
  <si>
    <t>Brantley Ctr Board Legacy Endow</t>
  </si>
  <si>
    <t>227373</t>
  </si>
  <si>
    <t>Wood RMI Student Travel</t>
  </si>
  <si>
    <t>227418</t>
  </si>
  <si>
    <t>Spencer Diversity Inclusion Fund</t>
  </si>
  <si>
    <t>227430</t>
  </si>
  <si>
    <t>NCSLA RMI Endowment</t>
  </si>
  <si>
    <t>227453</t>
  </si>
  <si>
    <t>BCBS NC Support Fund</t>
  </si>
  <si>
    <t>227463</t>
  </si>
  <si>
    <t>Sumner Insurance Professorship-Curr</t>
  </si>
  <si>
    <t>227537</t>
  </si>
  <si>
    <t>Fnd Farm Bur Ins Exc</t>
  </si>
  <si>
    <t>227590</t>
  </si>
  <si>
    <t>Brantley Ctr Oper</t>
  </si>
  <si>
    <t>227695</t>
  </si>
  <si>
    <t>Fnd Risk Insur Fund</t>
  </si>
  <si>
    <t>227844</t>
  </si>
  <si>
    <t>Brantley Ctr Strategic Partners</t>
  </si>
  <si>
    <t>227885</t>
  </si>
  <si>
    <t>Idol End Risk Insur</t>
  </si>
  <si>
    <t>336371</t>
  </si>
  <si>
    <t>Insurance Executive Prog Residuals</t>
  </si>
  <si>
    <t>CARE</t>
  </si>
  <si>
    <t>107275</t>
  </si>
  <si>
    <t>CARE Center</t>
  </si>
  <si>
    <t>227611</t>
  </si>
  <si>
    <t>CARE-Center for Analytics Resh &amp; Ed</t>
  </si>
  <si>
    <t>228494</t>
  </si>
  <si>
    <t>F &amp; A - Edgar Hassler</t>
  </si>
  <si>
    <t>228917</t>
  </si>
  <si>
    <t>F&amp;A - CARE</t>
  </si>
  <si>
    <t>336988</t>
  </si>
  <si>
    <t>559151</t>
  </si>
  <si>
    <t>NCCEP-CARE A2S Consultation</t>
  </si>
  <si>
    <t>559197</t>
  </si>
  <si>
    <t>Peak Power Energy Consumption</t>
  </si>
  <si>
    <t>559444</t>
  </si>
  <si>
    <t>Data Ecosystem Dev of Genius Hive</t>
  </si>
  <si>
    <t>Ctr for Economic Res &amp; Pol Analysis</t>
  </si>
  <si>
    <t>Business Career Services</t>
  </si>
  <si>
    <t>227123</t>
  </si>
  <si>
    <t>BB&amp;T Student Leadership Center Fund</t>
  </si>
  <si>
    <t>227342</t>
  </si>
  <si>
    <t>Business Career Services Fund</t>
  </si>
  <si>
    <t>336903</t>
  </si>
  <si>
    <t>WCOB-SLC Business/Employer Related</t>
  </si>
  <si>
    <t>WCOB International Programs</t>
  </si>
  <si>
    <t>107340</t>
  </si>
  <si>
    <t>2550BC</t>
  </si>
  <si>
    <t>Business Career Serv-Assist Directr</t>
  </si>
  <si>
    <t>2550CE</t>
  </si>
  <si>
    <t>Center Entrepreneurshp Support Serv</t>
  </si>
  <si>
    <t>2550DD</t>
  </si>
  <si>
    <t>College of Business Deans Designees</t>
  </si>
  <si>
    <t>2550SM</t>
  </si>
  <si>
    <t>College Business Semi Monthly Staff</t>
  </si>
  <si>
    <t>255ADV</t>
  </si>
  <si>
    <t>College of Business - Advising</t>
  </si>
  <si>
    <t>25505</t>
  </si>
  <si>
    <t>Accounting</t>
  </si>
  <si>
    <t>101908</t>
  </si>
  <si>
    <t>COB Accounting</t>
  </si>
  <si>
    <t>227077</t>
  </si>
  <si>
    <t>Peacock Professorship Operating Fnd</t>
  </si>
  <si>
    <t>227163</t>
  </si>
  <si>
    <t>Reznick</t>
  </si>
  <si>
    <t>227449</t>
  </si>
  <si>
    <t>Appalachian Impact Clinic</t>
  </si>
  <si>
    <t>227532</t>
  </si>
  <si>
    <t>Jim Jones Endowment</t>
  </si>
  <si>
    <t>227675</t>
  </si>
  <si>
    <t>Fnd Acctg Dept Fund</t>
  </si>
  <si>
    <t>228954</t>
  </si>
  <si>
    <t>IRSP-Accounting</t>
  </si>
  <si>
    <t>333501</t>
  </si>
  <si>
    <t>COB ACCT-Ed &amp; Tech</t>
  </si>
  <si>
    <t>336151</t>
  </si>
  <si>
    <t>Internships-Accounting</t>
  </si>
  <si>
    <t>336949</t>
  </si>
  <si>
    <t>Continued Professional Education</t>
  </si>
  <si>
    <t>25510</t>
  </si>
  <si>
    <t>Computer Information Systems</t>
  </si>
  <si>
    <t>101901</t>
  </si>
  <si>
    <t>CIS Operating</t>
  </si>
  <si>
    <t>105558</t>
  </si>
  <si>
    <t>Ext-CIS</t>
  </si>
  <si>
    <t>220300</t>
  </si>
  <si>
    <t>CIS Cyber Summit Scholarships</t>
  </si>
  <si>
    <t>224506</t>
  </si>
  <si>
    <t>Royalties-CIS</t>
  </si>
  <si>
    <t>225524</t>
  </si>
  <si>
    <t>CIS - C &amp; G Residuals</t>
  </si>
  <si>
    <t>225544</t>
  </si>
  <si>
    <t>Lakshmi Iyer C &amp; G Residuals</t>
  </si>
  <si>
    <t>227158</t>
  </si>
  <si>
    <t>Dept of CIS / AITP</t>
  </si>
  <si>
    <t>227383</t>
  </si>
  <si>
    <t>Innovate for Good Current Fund</t>
  </si>
  <si>
    <t>227389</t>
  </si>
  <si>
    <t>CIS Technology Support Fund</t>
  </si>
  <si>
    <t>227717</t>
  </si>
  <si>
    <t>Dept of CIS</t>
  </si>
  <si>
    <t>228123</t>
  </si>
  <si>
    <t>SDEI Grant - Jason Xiong</t>
  </si>
  <si>
    <t>228273</t>
  </si>
  <si>
    <t>URC Grant - Wei Xie</t>
  </si>
  <si>
    <t>228425</t>
  </si>
  <si>
    <t>F &amp; A - Jason Xiong</t>
  </si>
  <si>
    <t>228689</t>
  </si>
  <si>
    <t>F&amp;A Lakshmi Iyer</t>
  </si>
  <si>
    <t>228963</t>
  </si>
  <si>
    <t>F&amp;A-CIS</t>
  </si>
  <si>
    <t>333502</t>
  </si>
  <si>
    <t>COB CIS-Ed &amp; Tech</t>
  </si>
  <si>
    <t>559120</t>
  </si>
  <si>
    <t>ImPact IT</t>
  </si>
  <si>
    <t>660593</t>
  </si>
  <si>
    <t>Lowe's Tech Distinguished CIS Prof</t>
  </si>
  <si>
    <t>25515</t>
  </si>
  <si>
    <t>Economics</t>
  </si>
  <si>
    <t>101902</t>
  </si>
  <si>
    <t>COB Economics</t>
  </si>
  <si>
    <t>225556</t>
  </si>
  <si>
    <t>C&amp;G Resid-Brock Stoddard-ECO</t>
  </si>
  <si>
    <t>227062</t>
  </si>
  <si>
    <t>Koch Foundation/Economics Dept</t>
  </si>
  <si>
    <t>227182</t>
  </si>
  <si>
    <t>Department of Economics Fund</t>
  </si>
  <si>
    <t>227395</t>
  </si>
  <si>
    <t>Brashear Memorial END for Economics</t>
  </si>
  <si>
    <t>227705</t>
  </si>
  <si>
    <t>Fnd Wkman Memor Fund</t>
  </si>
  <si>
    <t>228511</t>
  </si>
  <si>
    <t>F&amp;A - David Bruner</t>
  </si>
  <si>
    <t>228622</t>
  </si>
  <si>
    <t>F&amp;A - Ash Morgan</t>
  </si>
  <si>
    <t>228697</t>
  </si>
  <si>
    <t>F&amp;A - Tanga Mohr</t>
  </si>
  <si>
    <t>228698</t>
  </si>
  <si>
    <t>F&amp;A - Dave McEvoy</t>
  </si>
  <si>
    <t>228706</t>
  </si>
  <si>
    <t>F &amp; A - D. Dickinson</t>
  </si>
  <si>
    <t>228708</t>
  </si>
  <si>
    <t>F &amp; A - J. Whitehead</t>
  </si>
  <si>
    <t>228959</t>
  </si>
  <si>
    <t>IRSP-Economics</t>
  </si>
  <si>
    <t>333503</t>
  </si>
  <si>
    <t>COB ECON-Ed &amp; Tech</t>
  </si>
  <si>
    <t>559375</t>
  </si>
  <si>
    <t>Investment Decisions over Time</t>
  </si>
  <si>
    <t>25520</t>
  </si>
  <si>
    <t>Finance, Banking &amp; Insurance</t>
  </si>
  <si>
    <t>101903</t>
  </si>
  <si>
    <t>COB Fin Ins Real Est</t>
  </si>
  <si>
    <t>227065</t>
  </si>
  <si>
    <t>Bowden Operating</t>
  </si>
  <si>
    <t>227161</t>
  </si>
  <si>
    <t>FIN Advis Board Discre Fund</t>
  </si>
  <si>
    <t>227369</t>
  </si>
  <si>
    <t>Bowden Investment Group</t>
  </si>
  <si>
    <t>227812</t>
  </si>
  <si>
    <t>Fnd-Dept Of Finance</t>
  </si>
  <si>
    <t>227893</t>
  </si>
  <si>
    <t>Thompson Profship Applied Inv</t>
  </si>
  <si>
    <t>227925</t>
  </si>
  <si>
    <t>Flachs Endowment</t>
  </si>
  <si>
    <t>227938</t>
  </si>
  <si>
    <t>Brantley Study Abroad</t>
  </si>
  <si>
    <t>228953</t>
  </si>
  <si>
    <t>IRSP-F, B, &amp; I</t>
  </si>
  <si>
    <t>229030</t>
  </si>
  <si>
    <t>Bowden Student Fund</t>
  </si>
  <si>
    <t>333504</t>
  </si>
  <si>
    <t>COB FB &amp; I-Ed &amp; Tech</t>
  </si>
  <si>
    <t>660561</t>
  </si>
  <si>
    <t>Thompson Prof-Applied Investmnt-End</t>
  </si>
  <si>
    <t>660565</t>
  </si>
  <si>
    <t>H M Davis Prof in Banking Income</t>
  </si>
  <si>
    <t>660589</t>
  </si>
  <si>
    <t>Sumner Insurance Prof Income Fund</t>
  </si>
  <si>
    <t>NCBA Chair</t>
  </si>
  <si>
    <t>227735</t>
  </si>
  <si>
    <t>NC Bankers Assoc</t>
  </si>
  <si>
    <t>Adams Professorship</t>
  </si>
  <si>
    <t>227725</t>
  </si>
  <si>
    <t>Alfred Adams Prof</t>
  </si>
  <si>
    <t>Freeman Professorship</t>
  </si>
  <si>
    <t>660575</t>
  </si>
  <si>
    <t>Freeman Prof Inc</t>
  </si>
  <si>
    <t>770575</t>
  </si>
  <si>
    <t>Freeman Prof Endownt</t>
  </si>
  <si>
    <t>25530</t>
  </si>
  <si>
    <t>Management</t>
  </si>
  <si>
    <t>101904</t>
  </si>
  <si>
    <t>COB Management</t>
  </si>
  <si>
    <t>101906</t>
  </si>
  <si>
    <t>Hospitality Mangmt</t>
  </si>
  <si>
    <t>225510</t>
  </si>
  <si>
    <t>Mgmt Dept C&amp;G Residuals</t>
  </si>
  <si>
    <t>227035</t>
  </si>
  <si>
    <t>NC Tourism Leaders Endowment</t>
  </si>
  <si>
    <t>227262</t>
  </si>
  <si>
    <t>Duane D Daggett Professorship</t>
  </si>
  <si>
    <t>227709</t>
  </si>
  <si>
    <t>Fnd-Hospitality Mgmt</t>
  </si>
  <si>
    <t>227710</t>
  </si>
  <si>
    <t>Fnd Management</t>
  </si>
  <si>
    <t>227984</t>
  </si>
  <si>
    <t>Management/Faculty Development</t>
  </si>
  <si>
    <t>228556</t>
  </si>
  <si>
    <t>F &amp; A - Carol Kline</t>
  </si>
  <si>
    <t>228931</t>
  </si>
  <si>
    <t>IRSP-MGMT</t>
  </si>
  <si>
    <t>333505</t>
  </si>
  <si>
    <t>COB MGMT-Ed &amp; Tech</t>
  </si>
  <si>
    <t>557058</t>
  </si>
  <si>
    <t>UPLIFT</t>
  </si>
  <si>
    <t>557621</t>
  </si>
  <si>
    <t>Rural Community Capacity</t>
  </si>
  <si>
    <t>660585</t>
  </si>
  <si>
    <t>Holshouser Endow Inc</t>
  </si>
  <si>
    <t>25535</t>
  </si>
  <si>
    <t>Marketing &amp; Supply Chain Mgmt (SCM)</t>
  </si>
  <si>
    <t>101907</t>
  </si>
  <si>
    <t>COB Marketing &amp; SCM</t>
  </si>
  <si>
    <t>227173</t>
  </si>
  <si>
    <t>Supply Chain VEP Program Fund</t>
  </si>
  <si>
    <t>227260</t>
  </si>
  <si>
    <t>Supply Chain Open Advisory Board</t>
  </si>
  <si>
    <t>227440</t>
  </si>
  <si>
    <t>Professional Selling Excellence</t>
  </si>
  <si>
    <t>228958</t>
  </si>
  <si>
    <t>IRSP-Marketing &amp; SCM</t>
  </si>
  <si>
    <t>333506</t>
  </si>
  <si>
    <t>COB MKTG &amp; SCM - Ed &amp; Tech</t>
  </si>
  <si>
    <t>260</t>
  </si>
  <si>
    <t>24010</t>
  </si>
  <si>
    <t>Office of General Studies</t>
  </si>
  <si>
    <t>College Access Partnerships</t>
  </si>
  <si>
    <t>106425</t>
  </si>
  <si>
    <t>GEAR-UP Program Support</t>
  </si>
  <si>
    <t>220291</t>
  </si>
  <si>
    <t>GEAR UP Scholarship</t>
  </si>
  <si>
    <t>225519</t>
  </si>
  <si>
    <t>CAP Residual</t>
  </si>
  <si>
    <t>228499</t>
  </si>
  <si>
    <t>F &amp; A - ETL</t>
  </si>
  <si>
    <t>228685</t>
  </si>
  <si>
    <t>F&amp;A- Aaron Gersonde</t>
  </si>
  <si>
    <t>228717</t>
  </si>
  <si>
    <t>F &amp; A - James Beeler</t>
  </si>
  <si>
    <t>228970</t>
  </si>
  <si>
    <t>CAP F&amp;A</t>
  </si>
  <si>
    <t>336923</t>
  </si>
  <si>
    <t>Summit</t>
  </si>
  <si>
    <t>550562</t>
  </si>
  <si>
    <t>Empowering Teacher Learning WNC</t>
  </si>
  <si>
    <t>550585</t>
  </si>
  <si>
    <t>Appalachian Gear Up 2025</t>
  </si>
  <si>
    <t>550586</t>
  </si>
  <si>
    <t>On Ramp Appalachia</t>
  </si>
  <si>
    <t>550603</t>
  </si>
  <si>
    <t>Upward Bound MS 23-28</t>
  </si>
  <si>
    <t>550610</t>
  </si>
  <si>
    <t>Upward Bound FY19-23</t>
  </si>
  <si>
    <t>550618</t>
  </si>
  <si>
    <t>Upward Bound 24-28</t>
  </si>
  <si>
    <t>553555</t>
  </si>
  <si>
    <t>Gaining Retention and Effectiveness</t>
  </si>
  <si>
    <t>557631</t>
  </si>
  <si>
    <t>College Advising Corp FY23-24</t>
  </si>
  <si>
    <t>559065</t>
  </si>
  <si>
    <t>College Advising Corps</t>
  </si>
  <si>
    <t>559465</t>
  </si>
  <si>
    <t>559475</t>
  </si>
  <si>
    <t>College Advising Corps FY23-24</t>
  </si>
  <si>
    <t>559528</t>
  </si>
  <si>
    <t>YES Watauga FY24</t>
  </si>
  <si>
    <t>26000</t>
  </si>
  <si>
    <t>102510</t>
  </si>
  <si>
    <t>Col Of Educ-101 Resv</t>
  </si>
  <si>
    <t>102511</t>
  </si>
  <si>
    <t>COE - Hickory Campus</t>
  </si>
  <si>
    <t>102600</t>
  </si>
  <si>
    <t>Rcoe Technology Supp</t>
  </si>
  <si>
    <t>102612</t>
  </si>
  <si>
    <t>James Ctr for Stdnt Success &amp; Adv</t>
  </si>
  <si>
    <t>102615</t>
  </si>
  <si>
    <t>Ed Partnerships</t>
  </si>
  <si>
    <t>104240</t>
  </si>
  <si>
    <t>Educ-Sum Sch</t>
  </si>
  <si>
    <t>104730</t>
  </si>
  <si>
    <t>Ext Ed Partnerships</t>
  </si>
  <si>
    <t>105114</t>
  </si>
  <si>
    <t>Ext. College of Education</t>
  </si>
  <si>
    <t>105565</t>
  </si>
  <si>
    <t>Ext.-College of Ed.</t>
  </si>
  <si>
    <t>107350</t>
  </si>
  <si>
    <t>Dean-Col Of Educ</t>
  </si>
  <si>
    <t>107352</t>
  </si>
  <si>
    <t>Early Field Experience</t>
  </si>
  <si>
    <t>107354</t>
  </si>
  <si>
    <t>Teacher Recruitment Plan</t>
  </si>
  <si>
    <t>107359</t>
  </si>
  <si>
    <t>NC New Teacher Support Program</t>
  </si>
  <si>
    <t>107361</t>
  </si>
  <si>
    <t>LETRS Stipends</t>
  </si>
  <si>
    <t>220691</t>
  </si>
  <si>
    <t>App Comm of Eductrs Freshman Schol</t>
  </si>
  <si>
    <t>227027</t>
  </si>
  <si>
    <t>RCOE Golf Tournament</t>
  </si>
  <si>
    <t>227056</t>
  </si>
  <si>
    <t>RCOE Dean's Unrestricted Fund</t>
  </si>
  <si>
    <t>227076</t>
  </si>
  <si>
    <t>Alice P. Naylor Dissertation Award</t>
  </si>
  <si>
    <t>227101</t>
  </si>
  <si>
    <t>Gilstrap Endow-Educ and Athletics</t>
  </si>
  <si>
    <t>227104</t>
  </si>
  <si>
    <t>Hoover Endowment for Education</t>
  </si>
  <si>
    <t>227130</t>
  </si>
  <si>
    <t>RCOE New Bldg Fund</t>
  </si>
  <si>
    <t>227131</t>
  </si>
  <si>
    <t>Third Floor Multipurpose</t>
  </si>
  <si>
    <t>227139</t>
  </si>
  <si>
    <t>Finney Unrestricted Endow</t>
  </si>
  <si>
    <t>227191</t>
  </si>
  <si>
    <t>Summer Ventures in Sci and Math</t>
  </si>
  <si>
    <t>227192</t>
  </si>
  <si>
    <t>Kimel Edu. Income</t>
  </si>
  <si>
    <t>227347</t>
  </si>
  <si>
    <t>Thompson Sisters Alumni Hall</t>
  </si>
  <si>
    <t>227358</t>
  </si>
  <si>
    <t>Grant Dean Food Pantry/RCOE</t>
  </si>
  <si>
    <t>227361</t>
  </si>
  <si>
    <t>International Student Teaching</t>
  </si>
  <si>
    <t>227405</t>
  </si>
  <si>
    <t>Kaleidoscope Program Support Fund</t>
  </si>
  <si>
    <t>227427</t>
  </si>
  <si>
    <t>Appalachian Community of Edu Fund</t>
  </si>
  <si>
    <t>227439</t>
  </si>
  <si>
    <t>Spangler Professorship Support</t>
  </si>
  <si>
    <t>227464</t>
  </si>
  <si>
    <t>Catherine Rice Parker Spec Ed Fund</t>
  </si>
  <si>
    <t>227546</t>
  </si>
  <si>
    <t>Wacovia For Excel Ed</t>
  </si>
  <si>
    <t>227651</t>
  </si>
  <si>
    <t>Fnd RCOE Resrch Comm</t>
  </si>
  <si>
    <t>227804</t>
  </si>
  <si>
    <t>Fnd-Dean Of Ed-Coe</t>
  </si>
  <si>
    <t>227805</t>
  </si>
  <si>
    <t>Fnd Col Of Ed Fund</t>
  </si>
  <si>
    <t>227841</t>
  </si>
  <si>
    <t>Lawson-Carrier End</t>
  </si>
  <si>
    <t>227863</t>
  </si>
  <si>
    <t>Doctoral Student Enrichment</t>
  </si>
  <si>
    <t>227932</t>
  </si>
  <si>
    <t>Gordon Endowment</t>
  </si>
  <si>
    <t>228103</t>
  </si>
  <si>
    <t>OR Diversity Grant - Miller</t>
  </si>
  <si>
    <t>228519</t>
  </si>
  <si>
    <t>F&amp;A - Mel Falck</t>
  </si>
  <si>
    <t>228561</t>
  </si>
  <si>
    <t>F &amp; A - Hannah Reeder</t>
  </si>
  <si>
    <t>228562</t>
  </si>
  <si>
    <t>F &amp; A - Elizabeth Rosenbalm</t>
  </si>
  <si>
    <t>228602</t>
  </si>
  <si>
    <t>F &amp; A - Traci Royal</t>
  </si>
  <si>
    <t>228923</t>
  </si>
  <si>
    <t>Irsp-Rcoe</t>
  </si>
  <si>
    <t>333115</t>
  </si>
  <si>
    <t>Col of Ed-Dean-Ed &amp; Tech</t>
  </si>
  <si>
    <t>336047</t>
  </si>
  <si>
    <t>New Teacher Support Program</t>
  </si>
  <si>
    <t>336153</t>
  </si>
  <si>
    <t>RCOE Field Exp Opt Student Activity</t>
  </si>
  <si>
    <t>557023</t>
  </si>
  <si>
    <t>ProLEAs FY23</t>
  </si>
  <si>
    <t>557111</t>
  </si>
  <si>
    <t>RCOE NCPF/TP3 Application</t>
  </si>
  <si>
    <t>557591</t>
  </si>
  <si>
    <t>ProLEAs FY21</t>
  </si>
  <si>
    <t>557611</t>
  </si>
  <si>
    <t>Literacy Innovation Leaders</t>
  </si>
  <si>
    <t>557626</t>
  </si>
  <si>
    <t>ProLEAs FY24</t>
  </si>
  <si>
    <t>557637</t>
  </si>
  <si>
    <t>TeachNC Scholarships</t>
  </si>
  <si>
    <t>559691</t>
  </si>
  <si>
    <t>Transition to Teaching Residuals</t>
  </si>
  <si>
    <t>660563</t>
  </si>
  <si>
    <t>Spangler Early Child Lit Inc Fund</t>
  </si>
  <si>
    <t>770563</t>
  </si>
  <si>
    <t>Spangler Early Child Literacy End</t>
  </si>
  <si>
    <t>990229</t>
  </si>
  <si>
    <t>CVWC Carolina Virtual World Fund</t>
  </si>
  <si>
    <t>2600AD</t>
  </si>
  <si>
    <t>Colleg Education Associate Director</t>
  </si>
  <si>
    <t>260COE</t>
  </si>
  <si>
    <t>Reich College of Education</t>
  </si>
  <si>
    <t>260LES</t>
  </si>
  <si>
    <t>Leadrshp Ed Stdy Technology Support</t>
  </si>
  <si>
    <t>260LSL</t>
  </si>
  <si>
    <t>College of Ed Lab School Leadership</t>
  </si>
  <si>
    <t>265EFE</t>
  </si>
  <si>
    <t>COE - Early Field Experience</t>
  </si>
  <si>
    <t>26005</t>
  </si>
  <si>
    <t>Learning, Tchng &amp; Curriculum (LTC)</t>
  </si>
  <si>
    <t>102570</t>
  </si>
  <si>
    <t>105600</t>
  </si>
  <si>
    <t>Ext Lrning, Tchng &amp; Curriculm (LTC)</t>
  </si>
  <si>
    <t>225543</t>
  </si>
  <si>
    <t>Tracey Smith C and G Residuals</t>
  </si>
  <si>
    <t>227785</t>
  </si>
  <si>
    <t>Fnd Libr Media Study</t>
  </si>
  <si>
    <t>227790</t>
  </si>
  <si>
    <t>Fnd-Media Literacy</t>
  </si>
  <si>
    <t>227806</t>
  </si>
  <si>
    <t>Raymond Barnwell Fund/ 227806</t>
  </si>
  <si>
    <t>228614</t>
  </si>
  <si>
    <t>F&amp;A - Tracy Goodson-Espy</t>
  </si>
  <si>
    <t>228615</t>
  </si>
  <si>
    <t>F&amp;A - Crystal Dean</t>
  </si>
  <si>
    <t>228616</t>
  </si>
  <si>
    <t>F&amp;A - Lisa Poling</t>
  </si>
  <si>
    <t>228754</t>
  </si>
  <si>
    <t>F &amp; A Min</t>
  </si>
  <si>
    <t>228943</t>
  </si>
  <si>
    <t>IRSP-Learning, Teach &amp; Curriculum</t>
  </si>
  <si>
    <t>333515</t>
  </si>
  <si>
    <t>COE LTC- Ed &amp; Tech</t>
  </si>
  <si>
    <t>557093</t>
  </si>
  <si>
    <t>Roots and Routes</t>
  </si>
  <si>
    <t>Library Sci &amp; Edu Foundation</t>
  </si>
  <si>
    <t>26010</t>
  </si>
  <si>
    <t>Cnslng, Fam Thrpy and High Ed (CTH)</t>
  </si>
  <si>
    <t>102590</t>
  </si>
  <si>
    <t>Counseling, Family Therapy &amp; HE</t>
  </si>
  <si>
    <t>105620</t>
  </si>
  <si>
    <t>Ext Counseling, Family Therapy &amp; HE</t>
  </si>
  <si>
    <t>227346</t>
  </si>
  <si>
    <t>Appalachian Family Therapy Clinic</t>
  </si>
  <si>
    <t>227963</t>
  </si>
  <si>
    <t>Expressive Arts</t>
  </si>
  <si>
    <t>227968</t>
  </si>
  <si>
    <t>228122</t>
  </si>
  <si>
    <t>SDEI Grant - Stacey Garrett</t>
  </si>
  <si>
    <t>228610</t>
  </si>
  <si>
    <t>F&amp;A - Nickolas Jordon</t>
  </si>
  <si>
    <t>228687</t>
  </si>
  <si>
    <t>F&amp;A- Christina Rosen</t>
  </si>
  <si>
    <t>228729</t>
  </si>
  <si>
    <t>F&amp; A Amy Milsom</t>
  </si>
  <si>
    <t>228955</t>
  </si>
  <si>
    <t>IRSP- Cnslng, Family Therapy &amp; HE</t>
  </si>
  <si>
    <t>333517</t>
  </si>
  <si>
    <t>COE - CCTH - Ed &amp; Tech</t>
  </si>
  <si>
    <t>336601</t>
  </si>
  <si>
    <t>Group Symposium</t>
  </si>
  <si>
    <t>26020</t>
  </si>
  <si>
    <t>Child Devlp, Ltrcy &amp; Spcl Ed (CLS)</t>
  </si>
  <si>
    <t>102610</t>
  </si>
  <si>
    <t>Child Develp, Literacy &amp; Special Ed</t>
  </si>
  <si>
    <t>105610</t>
  </si>
  <si>
    <t>Ext-Child Devlp, Ltrcy &amp; Spec Ed</t>
  </si>
  <si>
    <t>105611</t>
  </si>
  <si>
    <t>SDAP-Scholars with Div Abilit Prog</t>
  </si>
  <si>
    <t>227031</t>
  </si>
  <si>
    <t>Cranston Endowment for FCS</t>
  </si>
  <si>
    <t>227124</t>
  </si>
  <si>
    <t>CLS Dept Fac Discretionary Fund</t>
  </si>
  <si>
    <t>227166</t>
  </si>
  <si>
    <t>Janet Williams Bloodgood Endowment</t>
  </si>
  <si>
    <t>227348</t>
  </si>
  <si>
    <t>R.G. Clyde Reading Edu Endowment</t>
  </si>
  <si>
    <t>227396</t>
  </si>
  <si>
    <t>Scottish Rite Scholarship</t>
  </si>
  <si>
    <t>227434</t>
  </si>
  <si>
    <t>C.Parker Special Edu Endowment</t>
  </si>
  <si>
    <t>227472</t>
  </si>
  <si>
    <t>Mebane EarlyLiteracy Education Fund</t>
  </si>
  <si>
    <t>227504</t>
  </si>
  <si>
    <t>Uberto Price Endow</t>
  </si>
  <si>
    <t>227523</t>
  </si>
  <si>
    <t>Fdn-Beulah Campbell</t>
  </si>
  <si>
    <t>227548</t>
  </si>
  <si>
    <t>Dept of Reading Edu &amp; Special Edu</t>
  </si>
  <si>
    <t>227577</t>
  </si>
  <si>
    <t>Fnd Lucy Brock Cdc</t>
  </si>
  <si>
    <t>227652</t>
  </si>
  <si>
    <t>Scholars with Diverse Abilities</t>
  </si>
  <si>
    <t>227825</t>
  </si>
  <si>
    <t>Family and Child Studies</t>
  </si>
  <si>
    <t>227826</t>
  </si>
  <si>
    <t>Smith-Family and Child Studies</t>
  </si>
  <si>
    <t>227874</t>
  </si>
  <si>
    <t>Anderson Reading Clinic Fund</t>
  </si>
  <si>
    <t>227960</t>
  </si>
  <si>
    <t>Beulah Campbell Ill</t>
  </si>
  <si>
    <t>228201</t>
  </si>
  <si>
    <t>URC Grant- Debra Prykanowski</t>
  </si>
  <si>
    <t>228228</t>
  </si>
  <si>
    <t>URC Grant-Daniel Poling</t>
  </si>
  <si>
    <t>228537</t>
  </si>
  <si>
    <t>F&amp;A Aftynne Cheek</t>
  </si>
  <si>
    <t>228539</t>
  </si>
  <si>
    <t>F &amp; A Teresa Sumrall</t>
  </si>
  <si>
    <t>228601</t>
  </si>
  <si>
    <t>F &amp; A - R. Shankland</t>
  </si>
  <si>
    <t>228631</t>
  </si>
  <si>
    <t>F&amp;A - Larry Kortering</t>
  </si>
  <si>
    <t>228636</t>
  </si>
  <si>
    <t>F&amp;A - Woodrow Trathen</t>
  </si>
  <si>
    <t>228645</t>
  </si>
  <si>
    <t>F&amp;A Payne Jordan</t>
  </si>
  <si>
    <t>228751</t>
  </si>
  <si>
    <t>F &amp; A - D. Koppenhaver</t>
  </si>
  <si>
    <t>228760</t>
  </si>
  <si>
    <t>F &amp; A - Susan Hedges</t>
  </si>
  <si>
    <t>228961</t>
  </si>
  <si>
    <t>IRSP - CLS</t>
  </si>
  <si>
    <t>333514</t>
  </si>
  <si>
    <t>COE CLS Ed &amp; Tech</t>
  </si>
  <si>
    <t>336608</t>
  </si>
  <si>
    <t>Reading Clinic</t>
  </si>
  <si>
    <t>336697</t>
  </si>
  <si>
    <t>SDAP Scholars w/ Diverse Abilities</t>
  </si>
  <si>
    <t>559513</t>
  </si>
  <si>
    <t>The Effects of Digital Seedling</t>
  </si>
  <si>
    <t>LRE-Parent to Parent</t>
  </si>
  <si>
    <t>107362</t>
  </si>
  <si>
    <t>Parent to Parent</t>
  </si>
  <si>
    <t>227069</t>
  </si>
  <si>
    <t>Parent-to-Parent</t>
  </si>
  <si>
    <t>227381</t>
  </si>
  <si>
    <t>P2P Family Support Network Endow</t>
  </si>
  <si>
    <t>228979</t>
  </si>
  <si>
    <t>IRSP-RESE-Hayes</t>
  </si>
  <si>
    <t>336622</t>
  </si>
  <si>
    <t>Parent To Parent</t>
  </si>
  <si>
    <t>557071</t>
  </si>
  <si>
    <t>Parent to Parent Collab Event</t>
  </si>
  <si>
    <t>557122</t>
  </si>
  <si>
    <t>FY23 Children with Special Needs</t>
  </si>
  <si>
    <t>557630</t>
  </si>
  <si>
    <t>State Appropriations FY23</t>
  </si>
  <si>
    <t>557641</t>
  </si>
  <si>
    <t>Supporting Families-Special Needs</t>
  </si>
  <si>
    <t>558008</t>
  </si>
  <si>
    <t>Par To Par Watauga C</t>
  </si>
  <si>
    <t>558109</t>
  </si>
  <si>
    <t>Parent Liaison Watauga Schools</t>
  </si>
  <si>
    <t>558114</t>
  </si>
  <si>
    <t>Support for Yancey County</t>
  </si>
  <si>
    <t>559064</t>
  </si>
  <si>
    <t>United Way</t>
  </si>
  <si>
    <t>559115</t>
  </si>
  <si>
    <t>Family Resilience FY 21</t>
  </si>
  <si>
    <t>559131</t>
  </si>
  <si>
    <t>P2P DOAF</t>
  </si>
  <si>
    <t>559153</t>
  </si>
  <si>
    <t>Spooky Duke</t>
  </si>
  <si>
    <t>559269</t>
  </si>
  <si>
    <t>Children with Special Needs- BRPC</t>
  </si>
  <si>
    <t>559305</t>
  </si>
  <si>
    <t>Church Of Holy Cross</t>
  </si>
  <si>
    <t>559313</t>
  </si>
  <si>
    <t>Lamb Foundation</t>
  </si>
  <si>
    <t>559418</t>
  </si>
  <si>
    <t>Vaya Health</t>
  </si>
  <si>
    <t>559472</t>
  </si>
  <si>
    <t>Meet the Need NC</t>
  </si>
  <si>
    <t>559502</t>
  </si>
  <si>
    <t>Request for Avery County</t>
  </si>
  <si>
    <t>559517</t>
  </si>
  <si>
    <t>Vaya Health SOC Expansion</t>
  </si>
  <si>
    <t>990228</t>
  </si>
  <si>
    <t>LICC-Local Interagency Coor Council</t>
  </si>
  <si>
    <t>Lucy Brock Child Dev Lab Prog</t>
  </si>
  <si>
    <t>102301</t>
  </si>
  <si>
    <t>Lucy Brock Child Ctr-Approp</t>
  </si>
  <si>
    <t>225545</t>
  </si>
  <si>
    <t>Lucy Brock C &amp; G Residuals</t>
  </si>
  <si>
    <t>227055</t>
  </si>
  <si>
    <t>Tharpe Family Endowment</t>
  </si>
  <si>
    <t>228638</t>
  </si>
  <si>
    <t>F&amp;A - Andrea Anderson</t>
  </si>
  <si>
    <t>228907</t>
  </si>
  <si>
    <t>F&amp;A - Lucy Brock Child Dev Lab Prg</t>
  </si>
  <si>
    <t>336669</t>
  </si>
  <si>
    <t>Lucy Brock CDLP Recharge Fund</t>
  </si>
  <si>
    <t>557618</t>
  </si>
  <si>
    <t>Child Care Stabilization Grants</t>
  </si>
  <si>
    <t>559433</t>
  </si>
  <si>
    <t>CDLP Collab with WCS 2022-2023</t>
  </si>
  <si>
    <t>559467</t>
  </si>
  <si>
    <t>CDLP Collab with WCS 2023-2024</t>
  </si>
  <si>
    <t>559474</t>
  </si>
  <si>
    <t>Lucy Brock CDLP-GEER</t>
  </si>
  <si>
    <t>260SDA</t>
  </si>
  <si>
    <t>CLS Scholars Diverse Abilities Prgm</t>
  </si>
  <si>
    <t>26030</t>
  </si>
  <si>
    <t>Leadership &amp; Edu Studies</t>
  </si>
  <si>
    <t>102550</t>
  </si>
  <si>
    <t>Leadership/Educ Stds</t>
  </si>
  <si>
    <t>105630</t>
  </si>
  <si>
    <t>Ext Ldrshp/Higher Ed</t>
  </si>
  <si>
    <t>225531</t>
  </si>
  <si>
    <t>LES C&amp;G Residuals</t>
  </si>
  <si>
    <t>227533</t>
  </si>
  <si>
    <t>Fnd Ldrshp/Higher Ed</t>
  </si>
  <si>
    <t>227795</t>
  </si>
  <si>
    <t>Fnd I Jstce Lctur Sr</t>
  </si>
  <si>
    <t>228127</t>
  </si>
  <si>
    <t>SDEI - Brandy Bryson</t>
  </si>
  <si>
    <t>228272</t>
  </si>
  <si>
    <t>URC - Brandy Bryson</t>
  </si>
  <si>
    <t>228500</t>
  </si>
  <si>
    <t>F&amp;A - Vachel Miller</t>
  </si>
  <si>
    <t>228527</t>
  </si>
  <si>
    <t>F&amp;A- Jennifer McGee</t>
  </si>
  <si>
    <t>228564</t>
  </si>
  <si>
    <t>F &amp; A - Julie Hasson</t>
  </si>
  <si>
    <t>228640</t>
  </si>
  <si>
    <t>F&amp;A - Louis Gallen</t>
  </si>
  <si>
    <t>228939</t>
  </si>
  <si>
    <t>IRSP-LES</t>
  </si>
  <si>
    <t>333513</t>
  </si>
  <si>
    <t>COE LES-Ed &amp; Tech</t>
  </si>
  <si>
    <t>559417</t>
  </si>
  <si>
    <t>SIRJD and Me</t>
  </si>
  <si>
    <t>26035</t>
  </si>
  <si>
    <t>Alliance for Resrch on Reg Colleges</t>
  </si>
  <si>
    <t>224501</t>
  </si>
  <si>
    <t>NCDE Royalties</t>
  </si>
  <si>
    <t>225515</t>
  </si>
  <si>
    <t>ARRC C&amp;G Residuals</t>
  </si>
  <si>
    <t>227082</t>
  </si>
  <si>
    <t>Alliance Research on Regional Colle</t>
  </si>
  <si>
    <t>228524</t>
  </si>
  <si>
    <t>F&amp;A - Michael Koricich</t>
  </si>
  <si>
    <t>228952</t>
  </si>
  <si>
    <t>IRSP-NCDE</t>
  </si>
  <si>
    <t>336619</t>
  </si>
  <si>
    <t>Jrnl Dev Ed-Advertis</t>
  </si>
  <si>
    <t>336620</t>
  </si>
  <si>
    <t>Jrnl Of Developmt Ed</t>
  </si>
  <si>
    <t>336623</t>
  </si>
  <si>
    <t>Review Research D Ed</t>
  </si>
  <si>
    <t>336645</t>
  </si>
  <si>
    <t>Kellogg Institute</t>
  </si>
  <si>
    <t>336650</t>
  </si>
  <si>
    <t>Ctr For Dev Ed Proj</t>
  </si>
  <si>
    <t>336670</t>
  </si>
  <si>
    <t>Title Iii Asst Prog</t>
  </si>
  <si>
    <t>26045</t>
  </si>
  <si>
    <t>107358</t>
  </si>
  <si>
    <t>220227</t>
  </si>
  <si>
    <t>James Ctr Student Success Operating</t>
  </si>
  <si>
    <t>220259</t>
  </si>
  <si>
    <t>James Center Student Success Schola</t>
  </si>
  <si>
    <t>227385</t>
  </si>
  <si>
    <t>Do the Reich Thing, Feed Yosef!</t>
  </si>
  <si>
    <t>227867</t>
  </si>
  <si>
    <t>333125</t>
  </si>
  <si>
    <t>James Ctr for Stdnt Succ &amp; Adv-E&amp;T</t>
  </si>
  <si>
    <t>336686</t>
  </si>
  <si>
    <t>2604AD</t>
  </si>
  <si>
    <t>James Ctr Asso Dir Retention Initia</t>
  </si>
  <si>
    <t>2604SS</t>
  </si>
  <si>
    <t>Stu Invlomnt Success Asst Director</t>
  </si>
  <si>
    <t>2604TE</t>
  </si>
  <si>
    <t>Teacher Ed Ambassador Prgm</t>
  </si>
  <si>
    <t>26055</t>
  </si>
  <si>
    <t>ASU Public School Partnership</t>
  </si>
  <si>
    <t>107355</t>
  </si>
  <si>
    <t>ASU Public Sch Partn</t>
  </si>
  <si>
    <t>336306</t>
  </si>
  <si>
    <t>Public School Partnership Recharge</t>
  </si>
  <si>
    <t>26060</t>
  </si>
  <si>
    <t>Office of Field Experiences</t>
  </si>
  <si>
    <t>102540</t>
  </si>
  <si>
    <t>Field Experiences</t>
  </si>
  <si>
    <t>333120</t>
  </si>
  <si>
    <t>Col of Ed-Field Exp-Ed &amp; Tech</t>
  </si>
  <si>
    <t>26065</t>
  </si>
  <si>
    <t>Doctoral Program</t>
  </si>
  <si>
    <t>102513</t>
  </si>
  <si>
    <t>105568</t>
  </si>
  <si>
    <t>Extension Doctoral Program</t>
  </si>
  <si>
    <t>26070</t>
  </si>
  <si>
    <t>Mathematics &amp; Science Ed Ctr</t>
  </si>
  <si>
    <t>106230</t>
  </si>
  <si>
    <t>Math Sci-Sum Ven Pro</t>
  </si>
  <si>
    <t>107250</t>
  </si>
  <si>
    <t>Math-Science Ctr</t>
  </si>
  <si>
    <t>227894</t>
  </si>
  <si>
    <t>Fnd Math/Sci Ctr</t>
  </si>
  <si>
    <t>552191</t>
  </si>
  <si>
    <t>FY23 Appalachian Entrepreneurship</t>
  </si>
  <si>
    <t>26070S</t>
  </si>
  <si>
    <t>Math Science Ed - Support Services</t>
  </si>
  <si>
    <t>26075</t>
  </si>
  <si>
    <t>Media, Career Studies &amp; Ldrshp Dev</t>
  </si>
  <si>
    <t>101221</t>
  </si>
  <si>
    <t>Media, Career Study &amp; Leader Dev</t>
  </si>
  <si>
    <t>105569</t>
  </si>
  <si>
    <t>EXT Media, Career Stdy &amp; Leader Dev</t>
  </si>
  <si>
    <t>227344</t>
  </si>
  <si>
    <t>Women in Edu Leadership Program</t>
  </si>
  <si>
    <t>227345</t>
  </si>
  <si>
    <t>Career and Technical Education</t>
  </si>
  <si>
    <t>228769</t>
  </si>
  <si>
    <t>F &amp; A - Jerianne Taylor</t>
  </si>
  <si>
    <t>333121</t>
  </si>
  <si>
    <t>COE MCL Ed &amp; Tech</t>
  </si>
  <si>
    <t>558113</t>
  </si>
  <si>
    <t>Equity-Center Pipeline Initiative</t>
  </si>
  <si>
    <t>559458</t>
  </si>
  <si>
    <t>EAA AeroEducate Activity</t>
  </si>
  <si>
    <t>26080</t>
  </si>
  <si>
    <t>102295</t>
  </si>
  <si>
    <t>Family and Child Studies 101</t>
  </si>
  <si>
    <t>105602</t>
  </si>
  <si>
    <t>EXT. Family and Child Studies 101</t>
  </si>
  <si>
    <t>26085</t>
  </si>
  <si>
    <t>ASU/RCOE Lab School</t>
  </si>
  <si>
    <t>Middle Fork Lab School</t>
  </si>
  <si>
    <t>112501</t>
  </si>
  <si>
    <t>MFA State Funds PRC 038</t>
  </si>
  <si>
    <t>112</t>
  </si>
  <si>
    <t>112502</t>
  </si>
  <si>
    <t>MFA WSFC Local Funds</t>
  </si>
  <si>
    <t>112503</t>
  </si>
  <si>
    <t>MFA Federal EC PRC 060</t>
  </si>
  <si>
    <t>112504</t>
  </si>
  <si>
    <t>MFA State EC PRC 032</t>
  </si>
  <si>
    <t>112505</t>
  </si>
  <si>
    <t>MFA Federal Title I PRC 050</t>
  </si>
  <si>
    <t>112506</t>
  </si>
  <si>
    <t>MFA Federal Title II PRC 103</t>
  </si>
  <si>
    <t>112507</t>
  </si>
  <si>
    <t>MFA Federal Title III PRC 104</t>
  </si>
  <si>
    <t>112508</t>
  </si>
  <si>
    <t>MFA State EL PRC 054</t>
  </si>
  <si>
    <t>112509</t>
  </si>
  <si>
    <t>MFA Other</t>
  </si>
  <si>
    <t>112510</t>
  </si>
  <si>
    <t>MFA State Funds PRC 029</t>
  </si>
  <si>
    <t>112511</t>
  </si>
  <si>
    <t>MFA Federal Funds PRC 118</t>
  </si>
  <si>
    <t>112512</t>
  </si>
  <si>
    <t>MFA Federal Funds PRC 105</t>
  </si>
  <si>
    <t>112513</t>
  </si>
  <si>
    <t>MFA State Funds PRC 016</t>
  </si>
  <si>
    <t>112514</t>
  </si>
  <si>
    <t>MFA State  Princ &amp; Tch Perf PRC 048</t>
  </si>
  <si>
    <t>112515</t>
  </si>
  <si>
    <t>MFA St Sup &amp; Acad Enr Grant PRC108</t>
  </si>
  <si>
    <t>112516</t>
  </si>
  <si>
    <t>COVID-19 Supplemental Fund PRC 154</t>
  </si>
  <si>
    <t>112517</t>
  </si>
  <si>
    <t>CARES Act Fund PRC 163</t>
  </si>
  <si>
    <t>112518</t>
  </si>
  <si>
    <t>CRF School Health Supp PRC 122</t>
  </si>
  <si>
    <t>112519</t>
  </si>
  <si>
    <t>GEER Supp Instr Srvcs PRC 170</t>
  </si>
  <si>
    <t>112520</t>
  </si>
  <si>
    <t>GEER Student Health Supp PRC169</t>
  </si>
  <si>
    <t>112521</t>
  </si>
  <si>
    <t>CRF - Exceptional Children PRC 132</t>
  </si>
  <si>
    <t>112522</t>
  </si>
  <si>
    <t>CRF - PPE PRC 137</t>
  </si>
  <si>
    <t>112523</t>
  </si>
  <si>
    <t>MFA IDEA Preschool PRC 049</t>
  </si>
  <si>
    <t>112524</t>
  </si>
  <si>
    <t>MFA Lang Acq-Signif PRC111</t>
  </si>
  <si>
    <t>112525</t>
  </si>
  <si>
    <t>CARES ESSERF ExcepChild Fed PRC 167</t>
  </si>
  <si>
    <t>112526</t>
  </si>
  <si>
    <t>CARES ESSERF Dgtl Curr Fed PRC 165</t>
  </si>
  <si>
    <t>112527</t>
  </si>
  <si>
    <t>MFA Federal ESSER III PRC 181</t>
  </si>
  <si>
    <t>112528</t>
  </si>
  <si>
    <t>MFA Federal ESSER II PRC 171</t>
  </si>
  <si>
    <t>112529</t>
  </si>
  <si>
    <t>MFA Project Aware Activate PRC 102</t>
  </si>
  <si>
    <t>112530</t>
  </si>
  <si>
    <t>MFA ESSER II Supl Ins Sup PRC 173</t>
  </si>
  <si>
    <t>112531</t>
  </si>
  <si>
    <t>MFA Federal EC ESSER III PRC185</t>
  </si>
  <si>
    <t>112532</t>
  </si>
  <si>
    <t>MFA Fed FPMS Staff Bonus PRC 203</t>
  </si>
  <si>
    <t>112533</t>
  </si>
  <si>
    <t>ESSER II Learning Loss PRC176</t>
  </si>
  <si>
    <t>112534</t>
  </si>
  <si>
    <t>AMF Federal IPG Cohort III PRC 115</t>
  </si>
  <si>
    <t>112535</t>
  </si>
  <si>
    <t>MFA Digital Learning Init PRC 0078</t>
  </si>
  <si>
    <t>227331</t>
  </si>
  <si>
    <t>Appalachian Academy at Middle Fork</t>
  </si>
  <si>
    <t>227390</t>
  </si>
  <si>
    <t>Family Fare Books for Fun</t>
  </si>
  <si>
    <t>227467</t>
  </si>
  <si>
    <t>GovByers Support AppAcad-MiddleFork</t>
  </si>
  <si>
    <t>Elkin Lab School</t>
  </si>
  <si>
    <t>115501</t>
  </si>
  <si>
    <t>ELS State Funds PRC 038</t>
  </si>
  <si>
    <t>115502</t>
  </si>
  <si>
    <t>ELS Elkin Local Funds</t>
  </si>
  <si>
    <t>115503</t>
  </si>
  <si>
    <t>Elkin Federal IDEA PRC 060</t>
  </si>
  <si>
    <t>115505</t>
  </si>
  <si>
    <t>Elkin Federal Title I PRC 050</t>
  </si>
  <si>
    <t>115506</t>
  </si>
  <si>
    <t>Elkin Federal Title II PRC 103</t>
  </si>
  <si>
    <t>115509</t>
  </si>
  <si>
    <t>ELS - Other</t>
  </si>
  <si>
    <t>115513</t>
  </si>
  <si>
    <t>Elkin State Funds PRC 016</t>
  </si>
  <si>
    <t>115515</t>
  </si>
  <si>
    <t>Elkin St Sup&amp;Acad Enr Grant PRC108</t>
  </si>
  <si>
    <t>115535</t>
  </si>
  <si>
    <t>Elkin Digital Lrng Init PRC 0078</t>
  </si>
  <si>
    <t>227468</t>
  </si>
  <si>
    <t>GovByers Support AppAcad-Elkin</t>
  </si>
  <si>
    <t>227621</t>
  </si>
  <si>
    <t>Appalachian Academy at Elkin</t>
  </si>
  <si>
    <t>557642</t>
  </si>
  <si>
    <t>Elkin Aca Go Grnt 23</t>
  </si>
  <si>
    <t>265</t>
  </si>
  <si>
    <t>26500</t>
  </si>
  <si>
    <t>102200</t>
  </si>
  <si>
    <t>Col Fn/App Art Dean</t>
  </si>
  <si>
    <t>102201</t>
  </si>
  <si>
    <t>FAA - Hickory Campus</t>
  </si>
  <si>
    <t>104230</t>
  </si>
  <si>
    <t>Fine/Appl Art Sum Sc</t>
  </si>
  <si>
    <t>105115</t>
  </si>
  <si>
    <t>Ext. Col. Fine &amp; Applied Arts</t>
  </si>
  <si>
    <t>107420</t>
  </si>
  <si>
    <t>Dean-Col Fine/Ap Art</t>
  </si>
  <si>
    <t>227416</t>
  </si>
  <si>
    <t>Climate Stories Collaborative</t>
  </si>
  <si>
    <t>227526</t>
  </si>
  <si>
    <t>F&amp;AA-Dean's Fund for Excellence</t>
  </si>
  <si>
    <t>228927</t>
  </si>
  <si>
    <t>IRSP-F&amp;AA</t>
  </si>
  <si>
    <t>333130</t>
  </si>
  <si>
    <t>Fine &amp; App Arts-Dean-Ed &amp; Tech</t>
  </si>
  <si>
    <t>660594</t>
  </si>
  <si>
    <t>John M. Blackburn Income Fund</t>
  </si>
  <si>
    <t>2654SD</t>
  </si>
  <si>
    <t>Sustainable Deve Admin Support Serv</t>
  </si>
  <si>
    <t>265DDR</t>
  </si>
  <si>
    <t>ColFine Apld Art Deans Direct Reprt</t>
  </si>
  <si>
    <t>265FAA</t>
  </si>
  <si>
    <t>College Fine Appl Art Admin Support</t>
  </si>
  <si>
    <t>26505</t>
  </si>
  <si>
    <t>Art</t>
  </si>
  <si>
    <t>102220</t>
  </si>
  <si>
    <t>104622</t>
  </si>
  <si>
    <t>Art Ed Workshops</t>
  </si>
  <si>
    <t>105512</t>
  </si>
  <si>
    <t>Ext-Art Department</t>
  </si>
  <si>
    <t>227014</t>
  </si>
  <si>
    <t>K. Harper Flexography Fund</t>
  </si>
  <si>
    <t>227197</t>
  </si>
  <si>
    <t>Dept of Art-Tvl Fund</t>
  </si>
  <si>
    <t>227199</t>
  </si>
  <si>
    <t>Commercial Photography - Tech</t>
  </si>
  <si>
    <t>227263</t>
  </si>
  <si>
    <t>Wey Hall Renovation</t>
  </si>
  <si>
    <t>227264</t>
  </si>
  <si>
    <t>Cathy P Walling Visiting Artists</t>
  </si>
  <si>
    <t>227288</t>
  </si>
  <si>
    <t>Thomas W Reese Equip &amp; Techn Endow</t>
  </si>
  <si>
    <t>227289</t>
  </si>
  <si>
    <t>Thomas W Reese Fac/Staff/Stud Endow</t>
  </si>
  <si>
    <t>227297</t>
  </si>
  <si>
    <t>Cathy P. Walling Endowment</t>
  </si>
  <si>
    <t>227351</t>
  </si>
  <si>
    <t>Kelley FDN for Graphic Arts/Imaging</t>
  </si>
  <si>
    <t>227424</t>
  </si>
  <si>
    <t>Semester at Penland</t>
  </si>
  <si>
    <t>227535</t>
  </si>
  <si>
    <t>Fdn-Harper-Flexograp</t>
  </si>
  <si>
    <t>227583</t>
  </si>
  <si>
    <t>Fdn-Gait Golf Tourny</t>
  </si>
  <si>
    <t>227639</t>
  </si>
  <si>
    <t>Fnd Graphic Arts It</t>
  </si>
  <si>
    <t>227817</t>
  </si>
  <si>
    <t>Fnd Reese Gait</t>
  </si>
  <si>
    <t>227835</t>
  </si>
  <si>
    <t>Fnd Art Income Fund</t>
  </si>
  <si>
    <t>227857</t>
  </si>
  <si>
    <t>PICA Foundation, Inc.</t>
  </si>
  <si>
    <t>227869</t>
  </si>
  <si>
    <t>Faculty Excel Fund</t>
  </si>
  <si>
    <t>227929</t>
  </si>
  <si>
    <t>Polson Endowment</t>
  </si>
  <si>
    <t>227937</t>
  </si>
  <si>
    <t>Reese Dist Prof Gait</t>
  </si>
  <si>
    <t>227959</t>
  </si>
  <si>
    <t>Dept Of Art Current</t>
  </si>
  <si>
    <t>227962</t>
  </si>
  <si>
    <t>John Goodell/GAIT</t>
  </si>
  <si>
    <t>227990</t>
  </si>
  <si>
    <t>Faculty Excellence Fund</t>
  </si>
  <si>
    <t>228248</t>
  </si>
  <si>
    <t>URC Grant - Travis Donovan</t>
  </si>
  <si>
    <t>228263</t>
  </si>
  <si>
    <t>URC Grant - Mira Waits</t>
  </si>
  <si>
    <t>228407</t>
  </si>
  <si>
    <t>URC Grant- IlaSahai Prouty</t>
  </si>
  <si>
    <t>228423</t>
  </si>
  <si>
    <t>URC Grant-Victoria Grube</t>
  </si>
  <si>
    <t>228426</t>
  </si>
  <si>
    <t>URC Grant - Makenzie Goodman</t>
  </si>
  <si>
    <t>228813</t>
  </si>
  <si>
    <t>F&amp;A Art</t>
  </si>
  <si>
    <t>333135</t>
  </si>
  <si>
    <t>Fine &amp; App Arts-C.Smith Gal-Ed&amp;Tech</t>
  </si>
  <si>
    <t>333546</t>
  </si>
  <si>
    <t>F&amp;AA Art Department-Ed &amp; Tech</t>
  </si>
  <si>
    <t>334091</t>
  </si>
  <si>
    <t>C Smith Gallery</t>
  </si>
  <si>
    <t>336253</t>
  </si>
  <si>
    <t>Art Student Charges</t>
  </si>
  <si>
    <t>336289</t>
  </si>
  <si>
    <t>Art Dept Conferences/Camps</t>
  </si>
  <si>
    <t>336592</t>
  </si>
  <si>
    <t>Blue Ridge Artway</t>
  </si>
  <si>
    <t>336593</t>
  </si>
  <si>
    <t>Art Student Travel</t>
  </si>
  <si>
    <t>559534</t>
  </si>
  <si>
    <t>Colonial Carcerality</t>
  </si>
  <si>
    <t>660580</t>
  </si>
  <si>
    <t>Reese Endownt Income</t>
  </si>
  <si>
    <t>770580</t>
  </si>
  <si>
    <t>Reese Profshp Endomt</t>
  </si>
  <si>
    <t>26510</t>
  </si>
  <si>
    <t>Communication</t>
  </si>
  <si>
    <t>102310</t>
  </si>
  <si>
    <t>105511</t>
  </si>
  <si>
    <t>Ext Communication</t>
  </si>
  <si>
    <t>224500</t>
  </si>
  <si>
    <t>Royalties - Communications Dept.</t>
  </si>
  <si>
    <t>225532</t>
  </si>
  <si>
    <t>Communication C&amp;G Residuals</t>
  </si>
  <si>
    <t>227005</t>
  </si>
  <si>
    <t>Fdn-Broadcast/Electr</t>
  </si>
  <si>
    <t>227017</t>
  </si>
  <si>
    <t>George G. Beasley  Media Complex</t>
  </si>
  <si>
    <t>227066</t>
  </si>
  <si>
    <t>Dept of Comm - Student Travel Fund</t>
  </si>
  <si>
    <t>227083</t>
  </si>
  <si>
    <t>Kellar Institute Operating Fund</t>
  </si>
  <si>
    <t>227146</t>
  </si>
  <si>
    <t>Kellar Radio Talent Ins Scholarship</t>
  </si>
  <si>
    <t>227162</t>
  </si>
  <si>
    <t>Beasley Media Complex Brick Campaig</t>
  </si>
  <si>
    <t>227189</t>
  </si>
  <si>
    <t>Beasley Media Complex Equip &amp; Tech</t>
  </si>
  <si>
    <t>227265</t>
  </si>
  <si>
    <t>Kellar Broadcasting Farm System Ins</t>
  </si>
  <si>
    <t>227324</t>
  </si>
  <si>
    <t>SumnerSchship/KellarRadioTalentInst</t>
  </si>
  <si>
    <t>227352</t>
  </si>
  <si>
    <t>Charles Kuralt Memorial Endowment</t>
  </si>
  <si>
    <t>227368</t>
  </si>
  <si>
    <t>Second Story Communication Agency</t>
  </si>
  <si>
    <t>227404</t>
  </si>
  <si>
    <t>AppTV SIGNAL Project</t>
  </si>
  <si>
    <t>227407</t>
  </si>
  <si>
    <t>SkyLine/SkyBest Edu Partnership</t>
  </si>
  <si>
    <t>227426</t>
  </si>
  <si>
    <t>The Appalachian Student News</t>
  </si>
  <si>
    <t>227678</t>
  </si>
  <si>
    <t>Broadcast TV Studio Upgrades</t>
  </si>
  <si>
    <t>227786</t>
  </si>
  <si>
    <t>Fnd-Wasu Undr Writng</t>
  </si>
  <si>
    <t>227872</t>
  </si>
  <si>
    <t>Comm-Summer Institute</t>
  </si>
  <si>
    <t>227943</t>
  </si>
  <si>
    <t>Comm Alumni Council</t>
  </si>
  <si>
    <t>227945</t>
  </si>
  <si>
    <t>Fnd-Dept Of Comm Art</t>
  </si>
  <si>
    <t>227966</t>
  </si>
  <si>
    <t>Keller Broadcasting</t>
  </si>
  <si>
    <t>228218</t>
  </si>
  <si>
    <t>URC Grant - Lynette Holman</t>
  </si>
  <si>
    <t>228504</t>
  </si>
  <si>
    <t>F&amp;A - Valerie Wieskamp</t>
  </si>
  <si>
    <t>228646</t>
  </si>
  <si>
    <t>F&amp;A- Lynn Gregory</t>
  </si>
  <si>
    <t>228904</t>
  </si>
  <si>
    <t>F&amp;A- Communication Dept</t>
  </si>
  <si>
    <t>333541</t>
  </si>
  <si>
    <t>F&amp;AA Communication Ed &amp; Tech</t>
  </si>
  <si>
    <t>334220</t>
  </si>
  <si>
    <t>The Appalachian</t>
  </si>
  <si>
    <t>334222</t>
  </si>
  <si>
    <t>AppTV</t>
  </si>
  <si>
    <t>334223</t>
  </si>
  <si>
    <t>The Appalachian Advertising Fund</t>
  </si>
  <si>
    <t>334370</t>
  </si>
  <si>
    <t>WASU-FM</t>
  </si>
  <si>
    <t>336002</t>
  </si>
  <si>
    <t>AppTV Production Services</t>
  </si>
  <si>
    <t>336979</t>
  </si>
  <si>
    <t>WASU Income Fund</t>
  </si>
  <si>
    <t>558106</t>
  </si>
  <si>
    <t>PEG Agreement w/ Town of Boone</t>
  </si>
  <si>
    <t>WASU</t>
  </si>
  <si>
    <t>265ATV</t>
  </si>
  <si>
    <t>AppTV - Communication Dept</t>
  </si>
  <si>
    <t>265WAS</t>
  </si>
  <si>
    <t>WASU Radio - Communication Dept</t>
  </si>
  <si>
    <t>26530</t>
  </si>
  <si>
    <t>Sustainable Technlgy &amp; Built Envirn</t>
  </si>
  <si>
    <t>102270</t>
  </si>
  <si>
    <t>104750</t>
  </si>
  <si>
    <t>Home-Scale Wind Wks</t>
  </si>
  <si>
    <t>105513</t>
  </si>
  <si>
    <t>Ext.-Sustain Tech &amp; Built Envirn</t>
  </si>
  <si>
    <t>224509</t>
  </si>
  <si>
    <t>Royalties-Society &amp; Technology Book</t>
  </si>
  <si>
    <t>225530</t>
  </si>
  <si>
    <t>STBE C&amp;G Residuals</t>
  </si>
  <si>
    <t>225542</t>
  </si>
  <si>
    <t>Jason Miller C&amp;G Residuals</t>
  </si>
  <si>
    <t>227006</t>
  </si>
  <si>
    <t>Fdn-Brown Award Tech</t>
  </si>
  <si>
    <t>227020</t>
  </si>
  <si>
    <t>K. Harper Technology Fund</t>
  </si>
  <si>
    <t>227040</t>
  </si>
  <si>
    <t>Appropriate Technology Fund</t>
  </si>
  <si>
    <t>227063</t>
  </si>
  <si>
    <t>Harper Endowment for Technology</t>
  </si>
  <si>
    <t>227201</t>
  </si>
  <si>
    <t>Solar Decathalon Euro 14</t>
  </si>
  <si>
    <t>227267</t>
  </si>
  <si>
    <t>Building Science Fund</t>
  </si>
  <si>
    <t>227296</t>
  </si>
  <si>
    <t>Technology Excellence Endowment</t>
  </si>
  <si>
    <t>227318</t>
  </si>
  <si>
    <t>SustainableBlgdDesign/ConstGradStud</t>
  </si>
  <si>
    <t>227332</t>
  </si>
  <si>
    <t>Building Science Stud. Competitions</t>
  </si>
  <si>
    <t>227393</t>
  </si>
  <si>
    <t>BV Farm Greenhouse Research</t>
  </si>
  <si>
    <t>227451</t>
  </si>
  <si>
    <t>Vannoy Const Practitioner in Reside</t>
  </si>
  <si>
    <t>227456</t>
  </si>
  <si>
    <t>Sustainable Tech Advisory Board</t>
  </si>
  <si>
    <t>227471</t>
  </si>
  <si>
    <t>LithkoCont Competition Support Fund</t>
  </si>
  <si>
    <t>227475</t>
  </si>
  <si>
    <t>TrueHomesConstructMgmt Support Fund</t>
  </si>
  <si>
    <t>227596</t>
  </si>
  <si>
    <t>Hewitt Appro Tech</t>
  </si>
  <si>
    <t>227612</t>
  </si>
  <si>
    <t>IDEXlab</t>
  </si>
  <si>
    <t>227852</t>
  </si>
  <si>
    <t>Fnd-Lowe's Building Sciences</t>
  </si>
  <si>
    <t>227886</t>
  </si>
  <si>
    <t>Fdn-Corning Cable</t>
  </si>
  <si>
    <t>227889</t>
  </si>
  <si>
    <t>Dept SustainableTech &amp; Built Enviro</t>
  </si>
  <si>
    <t>227927</t>
  </si>
  <si>
    <t>Wey Endowment</t>
  </si>
  <si>
    <t>227946</t>
  </si>
  <si>
    <t>Construction Technology Current Fun</t>
  </si>
  <si>
    <t>228229</t>
  </si>
  <si>
    <t>URC Grant - Andrew Windham</t>
  </si>
  <si>
    <t>228266</t>
  </si>
  <si>
    <t>URC Grant - Arezou Sadoughi</t>
  </si>
  <si>
    <t>228608</t>
  </si>
  <si>
    <t>F&amp;A - Ok-Youn Yu</t>
  </si>
  <si>
    <t>228654</t>
  </si>
  <si>
    <t>F&amp;A- Jeremy Ferrell</t>
  </si>
  <si>
    <t>228682</t>
  </si>
  <si>
    <t>F&amp;A- Jeff Ramsdell</t>
  </si>
  <si>
    <t>228714</t>
  </si>
  <si>
    <t>F &amp; A - Dennis Scanlin</t>
  </si>
  <si>
    <t>228746</t>
  </si>
  <si>
    <t>F &amp; A - Marie Hoepfl</t>
  </si>
  <si>
    <t>228747</t>
  </si>
  <si>
    <t>F &amp; A - James Houser</t>
  </si>
  <si>
    <t>228946</t>
  </si>
  <si>
    <t>F&amp;A - Sust Tech/Built Environmt</t>
  </si>
  <si>
    <t>333544</t>
  </si>
  <si>
    <t>F&amp;AA Sustain Tech&amp; Blt Envr-Ed&amp;Tech</t>
  </si>
  <si>
    <t>336008</t>
  </si>
  <si>
    <t>Building Science Research Lab</t>
  </si>
  <si>
    <t>336269</t>
  </si>
  <si>
    <t>Renewable Energy Workshops</t>
  </si>
  <si>
    <t>336942</t>
  </si>
  <si>
    <t>NC Energy Efficiency Alliance</t>
  </si>
  <si>
    <t>552160</t>
  </si>
  <si>
    <t>Carbon Positive Affordable Housing</t>
  </si>
  <si>
    <t>559316</t>
  </si>
  <si>
    <t>Analysis of Soiling Loss</t>
  </si>
  <si>
    <t>990110</t>
  </si>
  <si>
    <t>NC America Plan Asso</t>
  </si>
  <si>
    <t>2653AD</t>
  </si>
  <si>
    <t>Applied Design Operations Manager</t>
  </si>
  <si>
    <t>26531</t>
  </si>
  <si>
    <t>Applied Design</t>
  </si>
  <si>
    <t>102272</t>
  </si>
  <si>
    <t>104745</t>
  </si>
  <si>
    <t>Craft Enrch Wksh</t>
  </si>
  <si>
    <t>105117</t>
  </si>
  <si>
    <t>Dist Ed - Applied Design</t>
  </si>
  <si>
    <t>225520</t>
  </si>
  <si>
    <t>Technology C&amp;G Residuals</t>
  </si>
  <si>
    <t>225546</t>
  </si>
  <si>
    <t>227018</t>
  </si>
  <si>
    <t>Senior Design Portfolio Review</t>
  </si>
  <si>
    <t>227038</t>
  </si>
  <si>
    <t>Beasley Family Endowment</t>
  </si>
  <si>
    <t>227041</t>
  </si>
  <si>
    <t>Furniture Design Program Fund</t>
  </si>
  <si>
    <t>227140</t>
  </si>
  <si>
    <t>Furniture Design</t>
  </si>
  <si>
    <t>227198</t>
  </si>
  <si>
    <t>O'Malley Smith Endow</t>
  </si>
  <si>
    <t>227251</t>
  </si>
  <si>
    <t>Industrial Design Sponsored Studio</t>
  </si>
  <si>
    <t>227266</t>
  </si>
  <si>
    <t>AppLab-Industrial Design</t>
  </si>
  <si>
    <t>227277</t>
  </si>
  <si>
    <t>Claus Moberg Resch/ Interior Design</t>
  </si>
  <si>
    <t>227310</t>
  </si>
  <si>
    <t>FAA Design Promotion Fund</t>
  </si>
  <si>
    <t>227357</t>
  </si>
  <si>
    <t>Lab for Innovative Design at Appala</t>
  </si>
  <si>
    <t>227363</t>
  </si>
  <si>
    <t>Department of Applied Design</t>
  </si>
  <si>
    <t>227364</t>
  </si>
  <si>
    <t>Apparel Design and Merchandising</t>
  </si>
  <si>
    <t>227386</t>
  </si>
  <si>
    <t>L.B. Lane Fdn-Furniture Design</t>
  </si>
  <si>
    <t>227391</t>
  </si>
  <si>
    <t>Furniture Design Program-Barber Fnd</t>
  </si>
  <si>
    <t>227425</t>
  </si>
  <si>
    <t>Interior Design Expo Fund</t>
  </si>
  <si>
    <t>227437</t>
  </si>
  <si>
    <t>INT S4 Labs</t>
  </si>
  <si>
    <t>227443</t>
  </si>
  <si>
    <t>Mary Brown Allgood Home Economics</t>
  </si>
  <si>
    <t>227444</t>
  </si>
  <si>
    <t>Product Design Program Fund</t>
  </si>
  <si>
    <t>227597</t>
  </si>
  <si>
    <t>Roten Cloth/Textiles</t>
  </si>
  <si>
    <t>227607</t>
  </si>
  <si>
    <t>Whitener Travel Fund</t>
  </si>
  <si>
    <t>227668</t>
  </si>
  <si>
    <t>Fnd/Interior Design</t>
  </si>
  <si>
    <t>227834</t>
  </si>
  <si>
    <t>Interior Design-Exhibition Fund</t>
  </si>
  <si>
    <t>227845</t>
  </si>
  <si>
    <t>Fnd Ind Arts Income</t>
  </si>
  <si>
    <t>227849</t>
  </si>
  <si>
    <t>Interior Design Capital Improvement</t>
  </si>
  <si>
    <t>227850</t>
  </si>
  <si>
    <t>Tech Home Furn Study</t>
  </si>
  <si>
    <t>227851</t>
  </si>
  <si>
    <t>Furniture Ind Mgmt</t>
  </si>
  <si>
    <t>227870</t>
  </si>
  <si>
    <t>Fdn-Patricelli Craft</t>
  </si>
  <si>
    <t>227944</t>
  </si>
  <si>
    <t>Industrial Design Current Fund</t>
  </si>
  <si>
    <t>227955</t>
  </si>
  <si>
    <t>Technology Chair Competition</t>
  </si>
  <si>
    <t>227981</t>
  </si>
  <si>
    <t>Oder Endow/Furniture Studies</t>
  </si>
  <si>
    <t>228126</t>
  </si>
  <si>
    <t>SDEI Grant - Fabio Andres Tellez</t>
  </si>
  <si>
    <t>228653</t>
  </si>
  <si>
    <t>F&amp;A- David Domermuth</t>
  </si>
  <si>
    <t>228734</t>
  </si>
  <si>
    <t>F &amp; A - Donald Corey</t>
  </si>
  <si>
    <t>228918</t>
  </si>
  <si>
    <t>F&amp;A - Applied Design</t>
  </si>
  <si>
    <t>333548</t>
  </si>
  <si>
    <t>F&amp;AA Applied Design-Ed &amp; Tech</t>
  </si>
  <si>
    <t>336159</t>
  </si>
  <si>
    <t>Spring Showcase</t>
  </si>
  <si>
    <t>26535</t>
  </si>
  <si>
    <t>Theatre And Dance</t>
  </si>
  <si>
    <t>Theatre &amp; Dance</t>
  </si>
  <si>
    <t>102225</t>
  </si>
  <si>
    <t>227067</t>
  </si>
  <si>
    <t>Unrest Endowmnt-Theater/Dance</t>
  </si>
  <si>
    <t>227119</t>
  </si>
  <si>
    <t>Theatr &amp; Dance Unrestricted Travel</t>
  </si>
  <si>
    <t>227295</t>
  </si>
  <si>
    <t>Roseanne B. Peacock Endow</t>
  </si>
  <si>
    <t>227394</t>
  </si>
  <si>
    <t>Diye African Dance&amp;Drum Ensemble</t>
  </si>
  <si>
    <t>227397</t>
  </si>
  <si>
    <t>Vera Crean Stilling Memorial Fund</t>
  </si>
  <si>
    <t>227409</t>
  </si>
  <si>
    <t>Valborg Stage/Orchestra Pit Renov</t>
  </si>
  <si>
    <t>227417</t>
  </si>
  <si>
    <t>Theatre and Dance Student Support</t>
  </si>
  <si>
    <t>227423</t>
  </si>
  <si>
    <t>Peacock Theatre at Valor Center</t>
  </si>
  <si>
    <t>227445</t>
  </si>
  <si>
    <t>Dance Studio Renovations</t>
  </si>
  <si>
    <t>227452</t>
  </si>
  <si>
    <t>Sandi Finci Solomon Enrichment Fund</t>
  </si>
  <si>
    <t>227454</t>
  </si>
  <si>
    <t>NYC Travel Support Fund</t>
  </si>
  <si>
    <t>227460</t>
  </si>
  <si>
    <t>Theatre and Dance Advisory Board</t>
  </si>
  <si>
    <t>227466</t>
  </si>
  <si>
    <t>Sue and Steve Chase Fund - PerfArts</t>
  </si>
  <si>
    <t>227515</t>
  </si>
  <si>
    <t>Fnd Sharpe Chr F/A</t>
  </si>
  <si>
    <t>227525</t>
  </si>
  <si>
    <t>Fnd-Dance Programs</t>
  </si>
  <si>
    <t>227605</t>
  </si>
  <si>
    <t>Valor Ctr-Theatre/Dn</t>
  </si>
  <si>
    <t>227856</t>
  </si>
  <si>
    <t>Fnd-Theatre/Dance</t>
  </si>
  <si>
    <t>228202</t>
  </si>
  <si>
    <t>URC Grant- Kin Yan Szeto</t>
  </si>
  <si>
    <t>228991</t>
  </si>
  <si>
    <t>IRSP-Theatre &amp; Dance</t>
  </si>
  <si>
    <t>333545</t>
  </si>
  <si>
    <t>F&amp;AA Theatre &amp; Dance-Ed &amp; Tech</t>
  </si>
  <si>
    <t>334330</t>
  </si>
  <si>
    <t>336550</t>
  </si>
  <si>
    <t>Theatre/Dance Gen</t>
  </si>
  <si>
    <t>336552</t>
  </si>
  <si>
    <t>App Yng Pep Theat'90</t>
  </si>
  <si>
    <t>336555</t>
  </si>
  <si>
    <t>App Prod Studio</t>
  </si>
  <si>
    <t>336556</t>
  </si>
  <si>
    <t>App Dance Ensemble</t>
  </si>
  <si>
    <t>26540</t>
  </si>
  <si>
    <t>Military Science &amp; Leadership</t>
  </si>
  <si>
    <t>102280</t>
  </si>
  <si>
    <t>Military Science</t>
  </si>
  <si>
    <t>227154</t>
  </si>
  <si>
    <t>Depart of Military Science &amp; Leader</t>
  </si>
  <si>
    <t>227999</t>
  </si>
  <si>
    <t>Fdn ROTC Alumni Acct</t>
  </si>
  <si>
    <t>333542</t>
  </si>
  <si>
    <t>F&amp;AA Military Sci&amp;Ldrshp Ed &amp; Tech</t>
  </si>
  <si>
    <t>990112</t>
  </si>
  <si>
    <t>Official Host/Recept</t>
  </si>
  <si>
    <t>990113</t>
  </si>
  <si>
    <t>Rotc Unit Fund</t>
  </si>
  <si>
    <t>2654SM</t>
  </si>
  <si>
    <t>Military Science Semi Monthly WS</t>
  </si>
  <si>
    <t>26545</t>
  </si>
  <si>
    <t>Sustainable Development</t>
  </si>
  <si>
    <t>102730</t>
  </si>
  <si>
    <t>Sustainable Development Program</t>
  </si>
  <si>
    <t>225536</t>
  </si>
  <si>
    <t>Sustainable Dev C&amp;G Residuals</t>
  </si>
  <si>
    <t>227011</t>
  </si>
  <si>
    <t>Harold and Mazie J. Levenson Fund</t>
  </si>
  <si>
    <t>227156</t>
  </si>
  <si>
    <t>Jefferson Boyer</t>
  </si>
  <si>
    <t>227286</t>
  </si>
  <si>
    <t>Phoenix Rising Conf SchShip</t>
  </si>
  <si>
    <t>227298</t>
  </si>
  <si>
    <t>Levenson Fund</t>
  </si>
  <si>
    <t>227340</t>
  </si>
  <si>
    <t>SD Seeds of Resilience</t>
  </si>
  <si>
    <t>227341</t>
  </si>
  <si>
    <t>Outreach for Sustainable Communitie</t>
  </si>
  <si>
    <t>227378</t>
  </si>
  <si>
    <t>SD Engaged Global Citizenship</t>
  </si>
  <si>
    <t>227379</t>
  </si>
  <si>
    <t>SD Sustainable Gardens</t>
  </si>
  <si>
    <t>227446</t>
  </si>
  <si>
    <t>Frontline to Farm</t>
  </si>
  <si>
    <t>227679</t>
  </si>
  <si>
    <t>Sustainable Development Dept Fund</t>
  </si>
  <si>
    <t>227939</t>
  </si>
  <si>
    <t>Edible Schoolyard Fund</t>
  </si>
  <si>
    <t>227956</t>
  </si>
  <si>
    <t>Fnd-Cowley Library</t>
  </si>
  <si>
    <t>227957</t>
  </si>
  <si>
    <t>Wayne Horton Mem</t>
  </si>
  <si>
    <t>227983</t>
  </si>
  <si>
    <t>Goodnight/Sustainable Development</t>
  </si>
  <si>
    <t>228219</t>
  </si>
  <si>
    <t>URC Grant-Aniseh Bro</t>
  </si>
  <si>
    <t>228255</t>
  </si>
  <si>
    <t>URC Grant - Richard Rheingans</t>
  </si>
  <si>
    <t>228559</t>
  </si>
  <si>
    <t>F &amp; A - Matthew Ogwu</t>
  </si>
  <si>
    <t>228560</t>
  </si>
  <si>
    <t>F &amp; A - Brian Raichle</t>
  </si>
  <si>
    <t>228663</t>
  </si>
  <si>
    <t>F&amp;A- Brian Burke</t>
  </si>
  <si>
    <t>228681</t>
  </si>
  <si>
    <t>F&amp;A- Richard Rheingans</t>
  </si>
  <si>
    <t>228702</t>
  </si>
  <si>
    <t>F &amp; A - A. Fanatico</t>
  </si>
  <si>
    <t>228825</t>
  </si>
  <si>
    <t>URC Grant-Matthew Ogwu</t>
  </si>
  <si>
    <t>228966</t>
  </si>
  <si>
    <t>IRSP-Sustainable Development</t>
  </si>
  <si>
    <t>333543</t>
  </si>
  <si>
    <t>F&amp;AA Sustainable Devlpmnt-Ed &amp; Tech</t>
  </si>
  <si>
    <t>336989</t>
  </si>
  <si>
    <t>SD Teaching &amp; Research Farm</t>
  </si>
  <si>
    <t>552148</t>
  </si>
  <si>
    <t>1-2 Punch for Organic Poultry</t>
  </si>
  <si>
    <t>552161</t>
  </si>
  <si>
    <t>Going Whole Hog</t>
  </si>
  <si>
    <t>559372</t>
  </si>
  <si>
    <t>Sustainability of Antibiotic-Restr</t>
  </si>
  <si>
    <t>559376</t>
  </si>
  <si>
    <t>Microbubble Tech to Reduce Contamin</t>
  </si>
  <si>
    <t>559441</t>
  </si>
  <si>
    <t>A Unique Rural-to-Rural Partnership</t>
  </si>
  <si>
    <t>559504</t>
  </si>
  <si>
    <t>DISES: Co-procuing knowledge to Sus</t>
  </si>
  <si>
    <t>270</t>
  </si>
  <si>
    <t>School Of Music</t>
  </si>
  <si>
    <t>27000</t>
  </si>
  <si>
    <t>102260</t>
  </si>
  <si>
    <t>102261</t>
  </si>
  <si>
    <t>HSOM - Hickory Campus</t>
  </si>
  <si>
    <t>104235</t>
  </si>
  <si>
    <t>Ss-School Of Music</t>
  </si>
  <si>
    <t>104760</t>
  </si>
  <si>
    <t>Music Therapy Wrkshp</t>
  </si>
  <si>
    <t>105116</t>
  </si>
  <si>
    <t>Ext.-School of Music</t>
  </si>
  <si>
    <t>105504</t>
  </si>
  <si>
    <t>Extension-Music</t>
  </si>
  <si>
    <t>107390</t>
  </si>
  <si>
    <t>Dean-School Of Music</t>
  </si>
  <si>
    <t>220276</t>
  </si>
  <si>
    <t>Holiday Concert Scholarship</t>
  </si>
  <si>
    <t>227013</t>
  </si>
  <si>
    <t>Hayes Schl of Music Gospel Chr Fnd</t>
  </si>
  <si>
    <t>227059</t>
  </si>
  <si>
    <t>Gaskin Family Endowment for Harp</t>
  </si>
  <si>
    <t>227081</t>
  </si>
  <si>
    <t>Steely Pan Band Program Fund</t>
  </si>
  <si>
    <t>227115</t>
  </si>
  <si>
    <t>GAPP  Orff-Schulwek</t>
  </si>
  <si>
    <t>227159</t>
  </si>
  <si>
    <t>HSOM Guitar Fest</t>
  </si>
  <si>
    <t>227245</t>
  </si>
  <si>
    <t>Cannon Music Camp</t>
  </si>
  <si>
    <t>227301</t>
  </si>
  <si>
    <t>Sykes Professorship</t>
  </si>
  <si>
    <t>227311</t>
  </si>
  <si>
    <t>Rosen Concert Hall Renovation</t>
  </si>
  <si>
    <t>227333</t>
  </si>
  <si>
    <t>Hayes School of Music Piano Comp.</t>
  </si>
  <si>
    <t>227370</t>
  </si>
  <si>
    <t>Hayes School of Music Spit Rail Rec</t>
  </si>
  <si>
    <t>227410</t>
  </si>
  <si>
    <t>L. Coulter Fdn Opportunity Fund</t>
  </si>
  <si>
    <t>227442</t>
  </si>
  <si>
    <t>Endowment for Cannon Music Group</t>
  </si>
  <si>
    <t>227465</t>
  </si>
  <si>
    <t>Tui St George Tucker DigitalCollect</t>
  </si>
  <si>
    <t>227506</t>
  </si>
  <si>
    <t>A Cappella Singing</t>
  </si>
  <si>
    <t>227509</t>
  </si>
  <si>
    <t>Fdn-Music Therapy Pg</t>
  </si>
  <si>
    <t>227618</t>
  </si>
  <si>
    <t>Fnd Erneston Mus Lib</t>
  </si>
  <si>
    <t>227836</t>
  </si>
  <si>
    <t>Friends of App Opera Theatre Fund</t>
  </si>
  <si>
    <t>227837</t>
  </si>
  <si>
    <t>Music Therapy CLinic Programming</t>
  </si>
  <si>
    <t>227839</t>
  </si>
  <si>
    <t>Tui St. George Tucker Music Income</t>
  </si>
  <si>
    <t>227855</t>
  </si>
  <si>
    <t>Fnd-Dept Music Inc</t>
  </si>
  <si>
    <t>227860</t>
  </si>
  <si>
    <t>Hayes Music Excellnc</t>
  </si>
  <si>
    <t>227877</t>
  </si>
  <si>
    <t>Fnd Band Advancement</t>
  </si>
  <si>
    <t>227942</t>
  </si>
  <si>
    <t>Hayes School of Music Guitar Progra</t>
  </si>
  <si>
    <t>227961</t>
  </si>
  <si>
    <t>Recording Stud Music</t>
  </si>
  <si>
    <t>227965</t>
  </si>
  <si>
    <t>The Hayes Circle</t>
  </si>
  <si>
    <t>227975</t>
  </si>
  <si>
    <t>HSOM Jazz Program</t>
  </si>
  <si>
    <t>227993</t>
  </si>
  <si>
    <t>Community Music</t>
  </si>
  <si>
    <t>228928</t>
  </si>
  <si>
    <t>IRSP-Music</t>
  </si>
  <si>
    <t>333140</t>
  </si>
  <si>
    <t>School of Music-Dean-Ed &amp; Tech</t>
  </si>
  <si>
    <t>336028</t>
  </si>
  <si>
    <t>Marching Band Supply Fund</t>
  </si>
  <si>
    <t>336176</t>
  </si>
  <si>
    <t>Steely Pan Steel Band</t>
  </si>
  <si>
    <t>336177</t>
  </si>
  <si>
    <t>HSOM Piano Competition</t>
  </si>
  <si>
    <t>336299</t>
  </si>
  <si>
    <t>Music Therapy Services</t>
  </si>
  <si>
    <t>336332</t>
  </si>
  <si>
    <t>Hayes School of Music Locker Fund</t>
  </si>
  <si>
    <t>336348</t>
  </si>
  <si>
    <t>App Guitar Fest</t>
  </si>
  <si>
    <t>336409</t>
  </si>
  <si>
    <t>Bass Day</t>
  </si>
  <si>
    <t>336648</t>
  </si>
  <si>
    <t>Holiday Concert</t>
  </si>
  <si>
    <t>336653</t>
  </si>
  <si>
    <t>Split Rail Records</t>
  </si>
  <si>
    <t>336932</t>
  </si>
  <si>
    <t>RFG Studio Fund</t>
  </si>
  <si>
    <t>338900</t>
  </si>
  <si>
    <t>Marching Band Expenses</t>
  </si>
  <si>
    <t>559532</t>
  </si>
  <si>
    <t>Music Entrepreneurship Summit</t>
  </si>
  <si>
    <t>660571</t>
  </si>
  <si>
    <t>Sykes Professorship in Music</t>
  </si>
  <si>
    <t>2700GA</t>
  </si>
  <si>
    <t>HSoM - Graduate Assistantships</t>
  </si>
  <si>
    <t>27010</t>
  </si>
  <si>
    <t>336575</t>
  </si>
  <si>
    <t>273</t>
  </si>
  <si>
    <t>27300</t>
  </si>
  <si>
    <t>102229</t>
  </si>
  <si>
    <t>CHS - Hickory Campus</t>
  </si>
  <si>
    <t>102263</t>
  </si>
  <si>
    <t>104335</t>
  </si>
  <si>
    <t>College of Health Sciences-Summer</t>
  </si>
  <si>
    <t>105564</t>
  </si>
  <si>
    <t>Ext Health Sci &amp; Allied Prof</t>
  </si>
  <si>
    <t>107265</t>
  </si>
  <si>
    <t>Dean, Health Sci &amp; Allied Prof</t>
  </si>
  <si>
    <t>107266</t>
  </si>
  <si>
    <t>HCM Tuition Differential</t>
  </si>
  <si>
    <t>107267</t>
  </si>
  <si>
    <t>Athletic Training Tuit Differential</t>
  </si>
  <si>
    <t>225525</t>
  </si>
  <si>
    <t>CHS C &amp; G Residuals</t>
  </si>
  <si>
    <t>227094</t>
  </si>
  <si>
    <t>CHS Dean's Fund for Excellence</t>
  </si>
  <si>
    <t>227155</t>
  </si>
  <si>
    <t>HS BCBSNC Matching Gift Fd</t>
  </si>
  <si>
    <t>227374</t>
  </si>
  <si>
    <t>College of Health Sciences Building</t>
  </si>
  <si>
    <t>227462</t>
  </si>
  <si>
    <t>Leon Levine Hall for Health Science</t>
  </si>
  <si>
    <t>227832</t>
  </si>
  <si>
    <t>David D. Phoenix Tv'l Fund</t>
  </si>
  <si>
    <t>228609</t>
  </si>
  <si>
    <t>F&amp;A - Gary Mc Collough</t>
  </si>
  <si>
    <t>228976</t>
  </si>
  <si>
    <t>IRSP-College of Health Sciences</t>
  </si>
  <si>
    <t>333145</t>
  </si>
  <si>
    <t>Health Sciences-Dean-Ed &amp; Tech</t>
  </si>
  <si>
    <t>559419</t>
  </si>
  <si>
    <t>App Regional SLP Contract FY21</t>
  </si>
  <si>
    <t>660569</t>
  </si>
  <si>
    <t>BCBS Professorship in Public Health</t>
  </si>
  <si>
    <t>27300A</t>
  </si>
  <si>
    <t>Office Advising &amp; Academic Support</t>
  </si>
  <si>
    <t>273CHS</t>
  </si>
  <si>
    <t>27310</t>
  </si>
  <si>
    <t>Rehabilitation Sciences</t>
  </si>
  <si>
    <t>102235</t>
  </si>
  <si>
    <t>105027</t>
  </si>
  <si>
    <t>Ext Speech/Lang Con</t>
  </si>
  <si>
    <t>107268</t>
  </si>
  <si>
    <t>SLP Tuition Differential</t>
  </si>
  <si>
    <t>227126</t>
  </si>
  <si>
    <t>227503</t>
  </si>
  <si>
    <t>Comm Disorders Bldg</t>
  </si>
  <si>
    <t>227559</t>
  </si>
  <si>
    <t>Camp Jean Rankin: Empowering Childr</t>
  </si>
  <si>
    <t>227674</t>
  </si>
  <si>
    <t>Occupational Therapy Program</t>
  </si>
  <si>
    <t>227676</t>
  </si>
  <si>
    <t>Athletic Training Fund for Excellen</t>
  </si>
  <si>
    <t>228217</t>
  </si>
  <si>
    <t>URC Grant - Emily Lakey</t>
  </si>
  <si>
    <t>228688</t>
  </si>
  <si>
    <t>F&amp;A - Emily Lakey</t>
  </si>
  <si>
    <t>228724</t>
  </si>
  <si>
    <t>F &amp; A - Dawn Botts</t>
  </si>
  <si>
    <t>228989</t>
  </si>
  <si>
    <t>IRSP-Rehabilitation Sciences</t>
  </si>
  <si>
    <t>333512</t>
  </si>
  <si>
    <t>HS RHS-Ed &amp; Tech</t>
  </si>
  <si>
    <t>660570</t>
  </si>
  <si>
    <t>BCBS Prof in Comm Sci &amp; Disorders</t>
  </si>
  <si>
    <t>27315</t>
  </si>
  <si>
    <t>Communication Disorders Clinic</t>
  </si>
  <si>
    <t>102560</t>
  </si>
  <si>
    <t>ASU Comp Clinic</t>
  </si>
  <si>
    <t>227096</t>
  </si>
  <si>
    <t>Scottish Rite Comm Disorders Clinic</t>
  </si>
  <si>
    <t>227105</t>
  </si>
  <si>
    <t>Farthing Comprehensive Clinic</t>
  </si>
  <si>
    <t>227796</t>
  </si>
  <si>
    <t>Fnd Comprehen Clinic</t>
  </si>
  <si>
    <t>228986</t>
  </si>
  <si>
    <t>IRSP-Comm Disorders Clinic</t>
  </si>
  <si>
    <t>336600</t>
  </si>
  <si>
    <t>Communications Disorders Clinic</t>
  </si>
  <si>
    <t>27317</t>
  </si>
  <si>
    <t>Wake Forest Physician Asst Prog</t>
  </si>
  <si>
    <t>107270</t>
  </si>
  <si>
    <t>27320</t>
  </si>
  <si>
    <t>Health and Exercise Science (HES)</t>
  </si>
  <si>
    <t>102230</t>
  </si>
  <si>
    <t>Health and Exercise Science</t>
  </si>
  <si>
    <t>105510</t>
  </si>
  <si>
    <t>Ext-Health and Exercise Science</t>
  </si>
  <si>
    <t>106395</t>
  </si>
  <si>
    <t>Community Testing Pg</t>
  </si>
  <si>
    <t>225513</t>
  </si>
  <si>
    <t>HES C&amp;G Residuals</t>
  </si>
  <si>
    <t>227241</t>
  </si>
  <si>
    <t>Dept HES</t>
  </si>
  <si>
    <t>227403</t>
  </si>
  <si>
    <t>Exercise Art Health Pgm (EArTH)</t>
  </si>
  <si>
    <t>227614</t>
  </si>
  <si>
    <t>Hoyt Fund-Exercise Science Research</t>
  </si>
  <si>
    <t>227823</t>
  </si>
  <si>
    <t>Council for Outdoor Rec &amp; Edu, Exce</t>
  </si>
  <si>
    <t>227854</t>
  </si>
  <si>
    <t>Clinical Exercise Sc</t>
  </si>
  <si>
    <t>227868</t>
  </si>
  <si>
    <t>Christian Resrch/Dev</t>
  </si>
  <si>
    <t>228261</t>
  </si>
  <si>
    <t>URC Grant - Herman van Werkhoven</t>
  </si>
  <si>
    <t>228267</t>
  </si>
  <si>
    <t>URC Grant - Shenghui Wu</t>
  </si>
  <si>
    <t>228549</t>
  </si>
  <si>
    <t>F &amp; A - Erin Bouldin</t>
  </si>
  <si>
    <t>228557</t>
  </si>
  <si>
    <t>F &amp; A - Alan Needle</t>
  </si>
  <si>
    <t>228563</t>
  </si>
  <si>
    <t>F &amp; A - Martie Thompson</t>
  </si>
  <si>
    <t>228762</t>
  </si>
  <si>
    <t>F &amp; A - Andy Shanely</t>
  </si>
  <si>
    <t>228783</t>
  </si>
  <si>
    <t>F &amp; A - K. Zwetsloot</t>
  </si>
  <si>
    <t>228798</t>
  </si>
  <si>
    <t>F &amp; A - T. Triplett</t>
  </si>
  <si>
    <t>228944</t>
  </si>
  <si>
    <t>IRSP-HES</t>
  </si>
  <si>
    <t>333511</t>
  </si>
  <si>
    <t>HS HES-Ed &amp; Tech</t>
  </si>
  <si>
    <t>336334</t>
  </si>
  <si>
    <t>Exercise Science</t>
  </si>
  <si>
    <t>552177</t>
  </si>
  <si>
    <t>Chronic Effects of Neurotrauma</t>
  </si>
  <si>
    <t>552195</t>
  </si>
  <si>
    <t>Bouldin IPA 2020/2021</t>
  </si>
  <si>
    <t>559127</t>
  </si>
  <si>
    <t>National Biomechanics Day Outreach</t>
  </si>
  <si>
    <t>559436</t>
  </si>
  <si>
    <t>Validation of a new COSMED cart</t>
  </si>
  <si>
    <t>559524</t>
  </si>
  <si>
    <t>Validation of COSMED metabolic cart</t>
  </si>
  <si>
    <t>27325</t>
  </si>
  <si>
    <t>Recreation Mgmt and Phys Ed (RMPE)</t>
  </si>
  <si>
    <t>102231</t>
  </si>
  <si>
    <t>224504</t>
  </si>
  <si>
    <t>PETE: Fund for Excellence</t>
  </si>
  <si>
    <t>227589</t>
  </si>
  <si>
    <t>Fnd Rec Mgmt Fund Ex</t>
  </si>
  <si>
    <t>227617</t>
  </si>
  <si>
    <t>RMPE Discretionary Fund</t>
  </si>
  <si>
    <t>228644</t>
  </si>
  <si>
    <t>F&amp;A- Marion Harrison</t>
  </si>
  <si>
    <t>228665</t>
  </si>
  <si>
    <t>F&amp;A-Terri Mitchell</t>
  </si>
  <si>
    <t>228996</t>
  </si>
  <si>
    <t>F&amp;A - RMPE</t>
  </si>
  <si>
    <t>333510</t>
  </si>
  <si>
    <t>HS RMPE-Ed &amp; Tech</t>
  </si>
  <si>
    <t>336228</t>
  </si>
  <si>
    <t>RMPE Outdoor Job Fair</t>
  </si>
  <si>
    <t>336330</t>
  </si>
  <si>
    <t>RMPE General Fund</t>
  </si>
  <si>
    <t>27330</t>
  </si>
  <si>
    <t>Department of Nursing</t>
  </si>
  <si>
    <t>102265</t>
  </si>
  <si>
    <t>Dept of Nursing</t>
  </si>
  <si>
    <t>105514</t>
  </si>
  <si>
    <t>227072</t>
  </si>
  <si>
    <t>227677</t>
  </si>
  <si>
    <t>Resilient Medical Solutions Nursing</t>
  </si>
  <si>
    <t>228221</t>
  </si>
  <si>
    <t>URC Grant- Gregory Marler</t>
  </si>
  <si>
    <t>228251</t>
  </si>
  <si>
    <t>URC Grant - Susan Lane</t>
  </si>
  <si>
    <t>228260</t>
  </si>
  <si>
    <t>URC Grant - Melinda Bogardus</t>
  </si>
  <si>
    <t>228905</t>
  </si>
  <si>
    <t>F&amp;A - Nursing</t>
  </si>
  <si>
    <t>333509</t>
  </si>
  <si>
    <t>HS Nursing-Ed &amp; Tech</t>
  </si>
  <si>
    <t>336150</t>
  </si>
  <si>
    <t>Nursing Department Operations</t>
  </si>
  <si>
    <t>557623</t>
  </si>
  <si>
    <t>Learning Care of Diverse Population</t>
  </si>
  <si>
    <t>557646</t>
  </si>
  <si>
    <t>NC AHEC CIP Bridge</t>
  </si>
  <si>
    <t>559526</t>
  </si>
  <si>
    <t>Feast or Famine ACRI</t>
  </si>
  <si>
    <t>27340</t>
  </si>
  <si>
    <t>Nutrition &amp; Health Care Mgt</t>
  </si>
  <si>
    <t>Nutrition &amp; Health Care Mgt.</t>
  </si>
  <si>
    <t>101905</t>
  </si>
  <si>
    <t>Health Care Management</t>
  </si>
  <si>
    <t>102290</t>
  </si>
  <si>
    <t>Nutrition &amp; Health Care Management</t>
  </si>
  <si>
    <t>105515</t>
  </si>
  <si>
    <t>Ext-Nutrition &amp; HCM</t>
  </si>
  <si>
    <t>225533</t>
  </si>
  <si>
    <t>K. Thompson C&amp;G Residuals</t>
  </si>
  <si>
    <t>225538</t>
  </si>
  <si>
    <t>David Williams C&amp;G Residuals</t>
  </si>
  <si>
    <t>227113</t>
  </si>
  <si>
    <t>Dept. of Nutrition and Foods</t>
  </si>
  <si>
    <t>227114</t>
  </si>
  <si>
    <t>Smith Endow for Family &amp; Cons Sci</t>
  </si>
  <si>
    <t>227671</t>
  </si>
  <si>
    <t>Fdn-Health Care Mgmt</t>
  </si>
  <si>
    <t>228128</t>
  </si>
  <si>
    <t>SDEI - Grant Heather Schier</t>
  </si>
  <si>
    <t>228555</t>
  </si>
  <si>
    <t>F &amp; A - Brook Harmon</t>
  </si>
  <si>
    <t>228679</t>
  </si>
  <si>
    <t>F&amp;A- Trent Spaulding</t>
  </si>
  <si>
    <t>228680</t>
  </si>
  <si>
    <t>F&amp;A David Willliams</t>
  </si>
  <si>
    <t>228940</t>
  </si>
  <si>
    <t>IRSP-Nut &amp; HCM</t>
  </si>
  <si>
    <t>333508</t>
  </si>
  <si>
    <t>HS NHM-Ed &amp; Tech</t>
  </si>
  <si>
    <t>559358</t>
  </si>
  <si>
    <t>Healthier Lives Improved Nutrition</t>
  </si>
  <si>
    <t>559428</t>
  </si>
  <si>
    <t>Integrating Religious Identifiers</t>
  </si>
  <si>
    <t>27350</t>
  </si>
  <si>
    <t>Social Work</t>
  </si>
  <si>
    <t>101800</t>
  </si>
  <si>
    <t>105567</t>
  </si>
  <si>
    <t>Ext.Social Work</t>
  </si>
  <si>
    <t>227052</t>
  </si>
  <si>
    <t>Department of Social Work Fund</t>
  </si>
  <si>
    <t>228268</t>
  </si>
  <si>
    <t>URC Grant - Leah Hamilton</t>
  </si>
  <si>
    <t>228493</t>
  </si>
  <si>
    <t>F &amp; A - Leah Hamilton</t>
  </si>
  <si>
    <t>228650</t>
  </si>
  <si>
    <t>F&amp;A- Heather Thorp</t>
  </si>
  <si>
    <t>228651</t>
  </si>
  <si>
    <t>F&amp;A- Judith Annette Ward</t>
  </si>
  <si>
    <t>228964</t>
  </si>
  <si>
    <t>IRSP-Social Work</t>
  </si>
  <si>
    <t>333507</t>
  </si>
  <si>
    <t>HS SW-Ed &amp; Tech</t>
  </si>
  <si>
    <t>27360</t>
  </si>
  <si>
    <t>Institute for Health &amp; Human Srvcs</t>
  </si>
  <si>
    <t>107425</t>
  </si>
  <si>
    <t>Health Promotion</t>
  </si>
  <si>
    <t>107426</t>
  </si>
  <si>
    <t>Inst. for Health/Human Srv</t>
  </si>
  <si>
    <t>225504</t>
  </si>
  <si>
    <t>IHHS C&amp;G Residuals</t>
  </si>
  <si>
    <t>227068</t>
  </si>
  <si>
    <t>Girls on the Run</t>
  </si>
  <si>
    <t>227184</t>
  </si>
  <si>
    <t>BCBS IHHS</t>
  </si>
  <si>
    <t>227433</t>
  </si>
  <si>
    <t>Community Health&amp;Fitness Assessment</t>
  </si>
  <si>
    <t>227469</t>
  </si>
  <si>
    <t>Blue Cross - Aging Well Expansion</t>
  </si>
  <si>
    <t>227502</t>
  </si>
  <si>
    <t>Health Promotions Fd</t>
  </si>
  <si>
    <t>228730</t>
  </si>
  <si>
    <t>F &amp; A - T. Carter</t>
  </si>
  <si>
    <t>228949</t>
  </si>
  <si>
    <t>IRSP- INST HHS</t>
  </si>
  <si>
    <t>336032</t>
  </si>
  <si>
    <t>IPC Provider Services</t>
  </si>
  <si>
    <t>336157</t>
  </si>
  <si>
    <t>GOTR Girls on the Run - Fees &amp; Serv</t>
  </si>
  <si>
    <t>336166</t>
  </si>
  <si>
    <t>Community Health &amp; Fitness Assessme</t>
  </si>
  <si>
    <t>336331</t>
  </si>
  <si>
    <t>Health Promotions</t>
  </si>
  <si>
    <t>336602</t>
  </si>
  <si>
    <t>HPFS Client Training Programs</t>
  </si>
  <si>
    <t>336638</t>
  </si>
  <si>
    <t>IHHS Program Support Funds</t>
  </si>
  <si>
    <t>336639</t>
  </si>
  <si>
    <t>IHHS Clinical Services</t>
  </si>
  <si>
    <t>550597</t>
  </si>
  <si>
    <t>Cares Act Provider Relief Fund</t>
  </si>
  <si>
    <t>552155</t>
  </si>
  <si>
    <t>Positively Impacting Falls</t>
  </si>
  <si>
    <t>552190</t>
  </si>
  <si>
    <t>Civic Engagement, Health, Community</t>
  </si>
  <si>
    <t>552210</t>
  </si>
  <si>
    <t>Suicide Risk Among Youth</t>
  </si>
  <si>
    <t>552214</t>
  </si>
  <si>
    <t>SHEQuITE Network</t>
  </si>
  <si>
    <t>557035</t>
  </si>
  <si>
    <t>Public Health Americorps</t>
  </si>
  <si>
    <t>557054</t>
  </si>
  <si>
    <t>Climate Change Impacts on Mental He</t>
  </si>
  <si>
    <t>557106</t>
  </si>
  <si>
    <t>Connect-Home Learning Collaborative</t>
  </si>
  <si>
    <t>557629</t>
  </si>
  <si>
    <t>Public Health Americorps Fy23-24</t>
  </si>
  <si>
    <t>557635</t>
  </si>
  <si>
    <t>HBCU Health Equity Data</t>
  </si>
  <si>
    <t>557645</t>
  </si>
  <si>
    <t>Appalachian MRC STTRONG</t>
  </si>
  <si>
    <t>557648</t>
  </si>
  <si>
    <t>Climate Impacts Maternal-Infant</t>
  </si>
  <si>
    <t>559121</t>
  </si>
  <si>
    <t>Hudson Up</t>
  </si>
  <si>
    <t>559289</t>
  </si>
  <si>
    <t>Food for long life</t>
  </si>
  <si>
    <t>559387</t>
  </si>
  <si>
    <t>How to TRAIN Pathways</t>
  </si>
  <si>
    <t>559396</t>
  </si>
  <si>
    <t>Georgia Resilience and Opportunity</t>
  </si>
  <si>
    <t>559425</t>
  </si>
  <si>
    <t>BRIDGE2Health Mentoring Program</t>
  </si>
  <si>
    <t>559438</t>
  </si>
  <si>
    <t>WECARE: Workforce Engagement</t>
  </si>
  <si>
    <t>559449</t>
  </si>
  <si>
    <t>AOR Implementation Research</t>
  </si>
  <si>
    <t>559452</t>
  </si>
  <si>
    <t>Collaborative Research: HNDS-I</t>
  </si>
  <si>
    <t>559454</t>
  </si>
  <si>
    <t>NCOA Vaccine Uptake Grant</t>
  </si>
  <si>
    <t>559460</t>
  </si>
  <si>
    <t>Guaranteed Income Asset Development</t>
  </si>
  <si>
    <t>559461</t>
  </si>
  <si>
    <t>Guaranteed Income Black Households</t>
  </si>
  <si>
    <t>559509</t>
  </si>
  <si>
    <t>Project Community Connections, Inc.</t>
  </si>
  <si>
    <t>559512</t>
  </si>
  <si>
    <t>Modulators of Chemical Absorption</t>
  </si>
  <si>
    <t>559515</t>
  </si>
  <si>
    <t>Bladder Cancer Survivorship</t>
  </si>
  <si>
    <t>559516</t>
  </si>
  <si>
    <t>Health Policy Research Collab</t>
  </si>
  <si>
    <t>559520</t>
  </si>
  <si>
    <t>(TRACK) Training ReActivation</t>
  </si>
  <si>
    <t>559529</t>
  </si>
  <si>
    <t>Creative Rebuild New York</t>
  </si>
  <si>
    <t>559530</t>
  </si>
  <si>
    <t>In Her Hands Nutrition Project</t>
  </si>
  <si>
    <t>2736HP</t>
  </si>
  <si>
    <t>Health Promotions Faculty &amp; Staff</t>
  </si>
  <si>
    <t>275</t>
  </si>
  <si>
    <t>27500</t>
  </si>
  <si>
    <t>106610</t>
  </si>
  <si>
    <t>151</t>
  </si>
  <si>
    <t>106611</t>
  </si>
  <si>
    <t>University Libraries Collections</t>
  </si>
  <si>
    <t>106620</t>
  </si>
  <si>
    <t>Library - Hickory Campus</t>
  </si>
  <si>
    <t>224510</t>
  </si>
  <si>
    <t>Royalties-Library</t>
  </si>
  <si>
    <t>225557</t>
  </si>
  <si>
    <t>C&amp;G Resid-Breanne Crumpton-LIB</t>
  </si>
  <si>
    <t>227057</t>
  </si>
  <si>
    <t>Dixson Library Endowment</t>
  </si>
  <si>
    <t>227058</t>
  </si>
  <si>
    <t>Bernhardt/Harper Family Endowment</t>
  </si>
  <si>
    <t>227107</t>
  </si>
  <si>
    <t>Dudley Endowment for Belk Library</t>
  </si>
  <si>
    <t>227127</t>
  </si>
  <si>
    <t>Bivens Library Fund for Excellence</t>
  </si>
  <si>
    <t>227136</t>
  </si>
  <si>
    <t>Children's Literature Symposium</t>
  </si>
  <si>
    <t>227172</t>
  </si>
  <si>
    <t>Justice Query</t>
  </si>
  <si>
    <t>227195</t>
  </si>
  <si>
    <t>Bivens Library Endow</t>
  </si>
  <si>
    <t>227196</t>
  </si>
  <si>
    <t>Smith End</t>
  </si>
  <si>
    <t>227249</t>
  </si>
  <si>
    <t>BetsyBrownAcquFd4UnivLibrary-Curren</t>
  </si>
  <si>
    <t>227268</t>
  </si>
  <si>
    <t>Univ. Libraries Dean's Club</t>
  </si>
  <si>
    <t>227294</t>
  </si>
  <si>
    <t>Ridenhour Endowment</t>
  </si>
  <si>
    <t>227338</t>
  </si>
  <si>
    <t>Besty Brown Acquisitions Fund</t>
  </si>
  <si>
    <t>227371</t>
  </si>
  <si>
    <t>Broyhill Public Service Programs</t>
  </si>
  <si>
    <t>227372</t>
  </si>
  <si>
    <t>Brown Visualization Lab</t>
  </si>
  <si>
    <t>227400</t>
  </si>
  <si>
    <t>Houston G. Jones Reading Lounge</t>
  </si>
  <si>
    <t>227415</t>
  </si>
  <si>
    <t>Library Pantry</t>
  </si>
  <si>
    <t>227432</t>
  </si>
  <si>
    <t>Appalachian Children's Lit Endow</t>
  </si>
  <si>
    <t>227473</t>
  </si>
  <si>
    <t>Scott &amp; Julia Courtney Current Fund</t>
  </si>
  <si>
    <t>227512</t>
  </si>
  <si>
    <t>Fnd-Burwell Lib Acq</t>
  </si>
  <si>
    <t>227554</t>
  </si>
  <si>
    <t>Pauline Pugh Thompson Library Endow</t>
  </si>
  <si>
    <t>227569</t>
  </si>
  <si>
    <t>Fnd-Friends Of Lib</t>
  </si>
  <si>
    <t>227581</t>
  </si>
  <si>
    <t>Fnd-Barker Frnd Lib</t>
  </si>
  <si>
    <t>227582</t>
  </si>
  <si>
    <t>Fnd-Jones End For Nc</t>
  </si>
  <si>
    <t>227673</t>
  </si>
  <si>
    <t>Freiman Fund for Univ Libraries</t>
  </si>
  <si>
    <t>227712</t>
  </si>
  <si>
    <t>Library Resource Inc</t>
  </si>
  <si>
    <t>227713</t>
  </si>
  <si>
    <t>Fdn-Lib Stock Car</t>
  </si>
  <si>
    <t>227715</t>
  </si>
  <si>
    <t>Fdn-Library Bldg Prj</t>
  </si>
  <si>
    <t>227880</t>
  </si>
  <si>
    <t>Eury Book Endow Lib</t>
  </si>
  <si>
    <t>227884</t>
  </si>
  <si>
    <t>Martin Fam App Coll</t>
  </si>
  <si>
    <t>227905</t>
  </si>
  <si>
    <t>Fnd-Library Inc Fund</t>
  </si>
  <si>
    <t>227910</t>
  </si>
  <si>
    <t>Fox Library Endowment</t>
  </si>
  <si>
    <t>227912</t>
  </si>
  <si>
    <t>227913</t>
  </si>
  <si>
    <t>Broyhill Endowment</t>
  </si>
  <si>
    <t>227916</t>
  </si>
  <si>
    <t>Fox Endowment</t>
  </si>
  <si>
    <t>227918</t>
  </si>
  <si>
    <t>Phillips Endowment</t>
  </si>
  <si>
    <t>227919</t>
  </si>
  <si>
    <t>Powell Endowment</t>
  </si>
  <si>
    <t>227930</t>
  </si>
  <si>
    <t>AppStudies Endowment</t>
  </si>
  <si>
    <t>227931</t>
  </si>
  <si>
    <t>Carr endowment</t>
  </si>
  <si>
    <t>227936</t>
  </si>
  <si>
    <t>Rare Book Conserve</t>
  </si>
  <si>
    <t>227977</t>
  </si>
  <si>
    <t>Russing Endow/App Collection</t>
  </si>
  <si>
    <t>227978</t>
  </si>
  <si>
    <t>Carpenter/Library Spec Events</t>
  </si>
  <si>
    <t>227987</t>
  </si>
  <si>
    <t>Stevens Endowment</t>
  </si>
  <si>
    <t>228492</t>
  </si>
  <si>
    <t>F &amp; A - Agnes Gambill</t>
  </si>
  <si>
    <t>228502</t>
  </si>
  <si>
    <t>F&amp;A - Pam Mitchem</t>
  </si>
  <si>
    <t>228503</t>
  </si>
  <si>
    <t>F&amp;A - Dea Rice</t>
  </si>
  <si>
    <t>228763</t>
  </si>
  <si>
    <t>F &amp; A - Xiaorong Shao</t>
  </si>
  <si>
    <t>228797</t>
  </si>
  <si>
    <t>F &amp; A - Allen Scherlen</t>
  </si>
  <si>
    <t>228981</t>
  </si>
  <si>
    <t>IRSP-Belk Library</t>
  </si>
  <si>
    <t>333150</t>
  </si>
  <si>
    <t>Library-Ed &amp; Tech</t>
  </si>
  <si>
    <t>336247</t>
  </si>
  <si>
    <t>Belk Library WNCLN Trust Fund</t>
  </si>
  <si>
    <t>557127</t>
  </si>
  <si>
    <t>Digital Collaborations</t>
  </si>
  <si>
    <t>660576</t>
  </si>
  <si>
    <t>Bivens Prof Inc Fnd-Chldrn/Rdg</t>
  </si>
  <si>
    <t>660578</t>
  </si>
  <si>
    <t>Carol Belk Endmt Inc</t>
  </si>
  <si>
    <t>660588</t>
  </si>
  <si>
    <t>Anne Belk Endowed Income Fund</t>
  </si>
  <si>
    <t>770578</t>
  </si>
  <si>
    <t>Carol Belk Lib Endmt</t>
  </si>
  <si>
    <t>Library-Distance Learning</t>
  </si>
  <si>
    <t>105050</t>
  </si>
  <si>
    <t>Dist Ed Library Supp</t>
  </si>
  <si>
    <t>Library-Reference</t>
  </si>
  <si>
    <t>Library-Circulation Reserves</t>
  </si>
  <si>
    <t>Library-DOC DEL</t>
  </si>
  <si>
    <t>Library-Automation</t>
  </si>
  <si>
    <t>Library-Music</t>
  </si>
  <si>
    <t>Library-Government Documents</t>
  </si>
  <si>
    <t>Library-Microforms</t>
  </si>
  <si>
    <t>Library-Instruction</t>
  </si>
  <si>
    <t>27500A</t>
  </si>
  <si>
    <t>Library Administration</t>
  </si>
  <si>
    <t>27500M</t>
  </si>
  <si>
    <t>Library Music</t>
  </si>
  <si>
    <t>Library-App Collection</t>
  </si>
  <si>
    <t>Library-Access Night</t>
  </si>
  <si>
    <t>Library-Digital Schlrshp &amp; Initivs</t>
  </si>
  <si>
    <t>Library-Materials Processing</t>
  </si>
  <si>
    <t>Library-IMC Stacks</t>
  </si>
  <si>
    <t>Library-Periodicals</t>
  </si>
  <si>
    <t>Library-Film Library</t>
  </si>
  <si>
    <t>Library-Collection Dev</t>
  </si>
  <si>
    <t>Library-Stacks</t>
  </si>
  <si>
    <t>2750AR</t>
  </si>
  <si>
    <t>Library Archives</t>
  </si>
  <si>
    <t>2750BS</t>
  </si>
  <si>
    <t>Library Bibliographic Svcs</t>
  </si>
  <si>
    <t>2750CM</t>
  </si>
  <si>
    <t>Library Collection Management</t>
  </si>
  <si>
    <t>2750DL</t>
  </si>
  <si>
    <t>Lib Dist Lrng/OnLineServices</t>
  </si>
  <si>
    <t>2750IL</t>
  </si>
  <si>
    <t>Library Information Literacy</t>
  </si>
  <si>
    <t>2750SC</t>
  </si>
  <si>
    <t>Library Special Collections</t>
  </si>
  <si>
    <t>2750TC</t>
  </si>
  <si>
    <t>Library Technology Checkout Desk</t>
  </si>
  <si>
    <t>2750TS</t>
  </si>
  <si>
    <t>Library Technology Services</t>
  </si>
  <si>
    <t>275DSI</t>
  </si>
  <si>
    <t>Lib Digital Scholarshp Initiati</t>
  </si>
  <si>
    <t>275IMC</t>
  </si>
  <si>
    <t>Library Instructional Mat Ctr</t>
  </si>
  <si>
    <t>275LRS</t>
  </si>
  <si>
    <t>Library Access &amp; Public Services</t>
  </si>
  <si>
    <t>275OAR</t>
  </si>
  <si>
    <t>275TSI</t>
  </si>
  <si>
    <t>Library Tech Services (Inst)</t>
  </si>
  <si>
    <t>275WNC</t>
  </si>
  <si>
    <t>Library WNC</t>
  </si>
  <si>
    <t>27510</t>
  </si>
  <si>
    <t>University Archives &amp; Records</t>
  </si>
  <si>
    <t>Univ Archives &amp; Records</t>
  </si>
  <si>
    <t>227883</t>
  </si>
  <si>
    <t>Brown Scoggins End</t>
  </si>
  <si>
    <t>27520</t>
  </si>
  <si>
    <t>Fnd-Eury App Collection</t>
  </si>
  <si>
    <t>227028</t>
  </si>
  <si>
    <t>Bell App Collection Endowment</t>
  </si>
  <si>
    <t>227029</t>
  </si>
  <si>
    <t>Tippin Endowment App Collection</t>
  </si>
  <si>
    <t>227521</t>
  </si>
  <si>
    <t>Fnd-Eury App Collect</t>
  </si>
  <si>
    <t>227623</t>
  </si>
  <si>
    <t>Fnd Humanities End</t>
  </si>
  <si>
    <t>660583</t>
  </si>
  <si>
    <t>NEH-Eury App Collect</t>
  </si>
  <si>
    <t>27530</t>
  </si>
  <si>
    <t>Western NC Library Network</t>
  </si>
  <si>
    <t>106640</t>
  </si>
  <si>
    <t>Westrn NC Lib Netwrk</t>
  </si>
  <si>
    <t>27540</t>
  </si>
  <si>
    <t>Educational Media Services</t>
  </si>
  <si>
    <t>282</t>
  </si>
  <si>
    <t>Office of Research</t>
  </si>
  <si>
    <t>28200</t>
  </si>
  <si>
    <t>106005</t>
  </si>
  <si>
    <t>Research Participant Incentives</t>
  </si>
  <si>
    <t>107235</t>
  </si>
  <si>
    <t>227169</t>
  </si>
  <si>
    <t>Research, Scholarship, &amp; Creative</t>
  </si>
  <si>
    <t>228788</t>
  </si>
  <si>
    <t>F &amp; A - Karen Fletcher</t>
  </si>
  <si>
    <t>228910</t>
  </si>
  <si>
    <t>F&amp;A - OR - Research Support</t>
  </si>
  <si>
    <t>228911</t>
  </si>
  <si>
    <t>F&amp;A - OR - Office Operations</t>
  </si>
  <si>
    <t>228956</t>
  </si>
  <si>
    <t>IRSP-University Research Council</t>
  </si>
  <si>
    <t>336987</t>
  </si>
  <si>
    <t>Research Design &amp; Analysis</t>
  </si>
  <si>
    <t>559380</t>
  </si>
  <si>
    <t>Technology Transfer</t>
  </si>
  <si>
    <t>286</t>
  </si>
  <si>
    <t>Ombuds Office</t>
  </si>
  <si>
    <t>28600</t>
  </si>
  <si>
    <t>109217</t>
  </si>
  <si>
    <t>3</t>
  </si>
  <si>
    <t>Student Affairs - VC</t>
  </si>
  <si>
    <t>300</t>
  </si>
  <si>
    <t>30000</t>
  </si>
  <si>
    <t>108200</t>
  </si>
  <si>
    <t>109210</t>
  </si>
  <si>
    <t>Diversity Fund</t>
  </si>
  <si>
    <t>109700</t>
  </si>
  <si>
    <t>227132</t>
  </si>
  <si>
    <t>Dean Greene's Garden</t>
  </si>
  <si>
    <t>227170</t>
  </si>
  <si>
    <t>REI</t>
  </si>
  <si>
    <t>228785</t>
  </si>
  <si>
    <t>F &amp; A - J.J. Brown</t>
  </si>
  <si>
    <t>334590</t>
  </si>
  <si>
    <t>Student Renewable Energy Initiative</t>
  </si>
  <si>
    <t>334591</t>
  </si>
  <si>
    <t>REI Projects/Maintenance</t>
  </si>
  <si>
    <t>557640</t>
  </si>
  <si>
    <t>Governors Emergency Edu Relief Fund</t>
  </si>
  <si>
    <t>660560</t>
  </si>
  <si>
    <t>James M. Neal Endowed Income Fund</t>
  </si>
  <si>
    <t>3000VC</t>
  </si>
  <si>
    <t>Student Affairs - Vice Chancell</t>
  </si>
  <si>
    <t>302</t>
  </si>
  <si>
    <t>New Mountaineer &amp; Family Engagement</t>
  </si>
  <si>
    <t>30200</t>
  </si>
  <si>
    <t>334021</t>
  </si>
  <si>
    <t>310</t>
  </si>
  <si>
    <t>Wellness and Prevention Services</t>
  </si>
  <si>
    <t>31000</t>
  </si>
  <si>
    <t>225553</t>
  </si>
  <si>
    <t>C&amp;G Residual - E.Cavallaro, WPS</t>
  </si>
  <si>
    <t>227399</t>
  </si>
  <si>
    <t>228550</t>
  </si>
  <si>
    <t>F &amp; A - Elizabeth Cavallaro</t>
  </si>
  <si>
    <t>228915</t>
  </si>
  <si>
    <t>F&amp;A - Wellness and Prevention</t>
  </si>
  <si>
    <t>332451</t>
  </si>
  <si>
    <t>204</t>
  </si>
  <si>
    <t>332453</t>
  </si>
  <si>
    <t>Wellness Peer Educators and Coaches</t>
  </si>
  <si>
    <t>557042</t>
  </si>
  <si>
    <t>AppState CRC Continuation 22-23</t>
  </si>
  <si>
    <t>557120</t>
  </si>
  <si>
    <t>AppState CRC Expansion</t>
  </si>
  <si>
    <t>557638</t>
  </si>
  <si>
    <t>2023-2024 Collegiate Rec Grant</t>
  </si>
  <si>
    <t>315</t>
  </si>
  <si>
    <t>Counseling Center &amp; Psy Services</t>
  </si>
  <si>
    <t>31500</t>
  </si>
  <si>
    <t>108280</t>
  </si>
  <si>
    <t>Counseling Center</t>
  </si>
  <si>
    <t>227246</t>
  </si>
  <si>
    <t>Counseling Center Fund</t>
  </si>
  <si>
    <t>227356</t>
  </si>
  <si>
    <t>Alpha Gamma Omega Whitaker</t>
  </si>
  <si>
    <t>228993</t>
  </si>
  <si>
    <t>F&amp;A Counseling Center</t>
  </si>
  <si>
    <t>332440</t>
  </si>
  <si>
    <t>Counseling Services Personnel</t>
  </si>
  <si>
    <t>332452</t>
  </si>
  <si>
    <t>Mental Health Ambassadors</t>
  </si>
  <si>
    <t>334314</t>
  </si>
  <si>
    <t>Counseling Ctr Programming</t>
  </si>
  <si>
    <t>557616</t>
  </si>
  <si>
    <t>GEER-UNC Resilience Grants</t>
  </si>
  <si>
    <t>557639</t>
  </si>
  <si>
    <t>GEER II Micro-Grants</t>
  </si>
  <si>
    <t>31510</t>
  </si>
  <si>
    <t>Counseling</t>
  </si>
  <si>
    <t>Emergency Management-Student Dev</t>
  </si>
  <si>
    <t>108288</t>
  </si>
  <si>
    <t>320</t>
  </si>
  <si>
    <t>Health Services</t>
  </si>
  <si>
    <t>32000</t>
  </si>
  <si>
    <t>332400</t>
  </si>
  <si>
    <t>332430</t>
  </si>
  <si>
    <t>Student Health Insurance</t>
  </si>
  <si>
    <t>332441</t>
  </si>
  <si>
    <t>GA Scholarship - Health Services</t>
  </si>
  <si>
    <t>32000A</t>
  </si>
  <si>
    <t>Student Health Service Admin Staff</t>
  </si>
  <si>
    <t>Pharmacy</t>
  </si>
  <si>
    <t>332405</t>
  </si>
  <si>
    <t>Laboratory</t>
  </si>
  <si>
    <t>332406</t>
  </si>
  <si>
    <t>325</t>
  </si>
  <si>
    <t>University Housing</t>
  </si>
  <si>
    <t>32500</t>
  </si>
  <si>
    <t>University Housing-Residence Life</t>
  </si>
  <si>
    <t>228109</t>
  </si>
  <si>
    <t>SDEI Grant-Sheppard</t>
  </si>
  <si>
    <t>228994</t>
  </si>
  <si>
    <t>F&amp;A - Housing</t>
  </si>
  <si>
    <t>332500</t>
  </si>
  <si>
    <t>Housing (old GL)</t>
  </si>
  <si>
    <t>332550</t>
  </si>
  <si>
    <t>Residence Life</t>
  </si>
  <si>
    <t>332560</t>
  </si>
  <si>
    <t>Capital Project-Dorm</t>
  </si>
  <si>
    <t>332564</t>
  </si>
  <si>
    <t>Mountain Laurel MAU Replacement</t>
  </si>
  <si>
    <t>332580</t>
  </si>
  <si>
    <t>AppHeights Fire Pump Replacement</t>
  </si>
  <si>
    <t>332599</t>
  </si>
  <si>
    <t>ASU Housing Construction Reserve</t>
  </si>
  <si>
    <t>32500R</t>
  </si>
  <si>
    <t>Housing-RAs/RDs</t>
  </si>
  <si>
    <t>University Housing-Operations</t>
  </si>
  <si>
    <t>332510</t>
  </si>
  <si>
    <t>Housing Operations</t>
  </si>
  <si>
    <t>332540</t>
  </si>
  <si>
    <t>Residence Halls</t>
  </si>
  <si>
    <t>332545</t>
  </si>
  <si>
    <t>Phy Plant Hse Supp</t>
  </si>
  <si>
    <t>332610</t>
  </si>
  <si>
    <t>Laundry Coin Oper</t>
  </si>
  <si>
    <t>206</t>
  </si>
  <si>
    <t>990243</t>
  </si>
  <si>
    <t>NCARH Conference</t>
  </si>
  <si>
    <t>3251AA</t>
  </si>
  <si>
    <t>Housing-Assignments Area Group</t>
  </si>
  <si>
    <t>3251AD</t>
  </si>
  <si>
    <t>University Housing Assoc Directors</t>
  </si>
  <si>
    <t>3251FG</t>
  </si>
  <si>
    <t>Housing-Facilities Group</t>
  </si>
  <si>
    <t>3251FS</t>
  </si>
  <si>
    <t>Univ Housing Facilities Supervisors</t>
  </si>
  <si>
    <t>3251HA</t>
  </si>
  <si>
    <t>Housing-Administration</t>
  </si>
  <si>
    <t>3251HE</t>
  </si>
  <si>
    <t>Housing-Housekeeping Group-East</t>
  </si>
  <si>
    <t>3251HK</t>
  </si>
  <si>
    <t>University Housing Housekeeping</t>
  </si>
  <si>
    <t>3251HW</t>
  </si>
  <si>
    <t>Housing-Housekeeping Group-West</t>
  </si>
  <si>
    <t>3251MG</t>
  </si>
  <si>
    <t>Housing-Maintenance Group</t>
  </si>
  <si>
    <t>University Housing P3</t>
  </si>
  <si>
    <t>332570</t>
  </si>
  <si>
    <t>P3 Sub OpEx - THR</t>
  </si>
  <si>
    <t>332571</t>
  </si>
  <si>
    <t>P3 R&amp;R Expense - LCR</t>
  </si>
  <si>
    <t>332572</t>
  </si>
  <si>
    <t>P3 Startup Exp - Phase 2</t>
  </si>
  <si>
    <t>332573</t>
  </si>
  <si>
    <t>P3 Unsub OpEx - LCR</t>
  </si>
  <si>
    <t>332574</t>
  </si>
  <si>
    <t>P3 Sub OpEx - LCR</t>
  </si>
  <si>
    <t>332575</t>
  </si>
  <si>
    <t>P3 Unsub OpEx - THR</t>
  </si>
  <si>
    <t>332577</t>
  </si>
  <si>
    <t>P3 R&amp;R Expense - THR</t>
  </si>
  <si>
    <t>332578</t>
  </si>
  <si>
    <t>Housing P3-Commisioning-THR</t>
  </si>
  <si>
    <t>332579</t>
  </si>
  <si>
    <t>Housing P3-Commisioning-RRR</t>
  </si>
  <si>
    <t>332581</t>
  </si>
  <si>
    <t>Housing P3-Commisioning-LCR</t>
  </si>
  <si>
    <t>332582</t>
  </si>
  <si>
    <t>Housing P3-Commisioning-NRR</t>
  </si>
  <si>
    <t>332588</t>
  </si>
  <si>
    <t>P3 OpEx - NRR</t>
  </si>
  <si>
    <t>332590</t>
  </si>
  <si>
    <t>P3 at LLC ASHC Support</t>
  </si>
  <si>
    <t>332591</t>
  </si>
  <si>
    <t>Housing P3 - Phase IV Construction</t>
  </si>
  <si>
    <t>990244</t>
  </si>
  <si>
    <t>Beyond Boone LLC - THR</t>
  </si>
  <si>
    <t>990247</t>
  </si>
  <si>
    <t>P3 Non Rental Revenue</t>
  </si>
  <si>
    <t>990248</t>
  </si>
  <si>
    <t>P3 Restricted Operating Fund</t>
  </si>
  <si>
    <t>990249</t>
  </si>
  <si>
    <t>P3 Camp &amp; Conf Revenue</t>
  </si>
  <si>
    <t>Living Learning</t>
  </si>
  <si>
    <t>Living Learning Center</t>
  </si>
  <si>
    <t>330</t>
  </si>
  <si>
    <t>Asst VC for Student Affairs</t>
  </si>
  <si>
    <t>33000</t>
  </si>
  <si>
    <t>Student Life &amp; Learn Research</t>
  </si>
  <si>
    <t>Child Development Center</t>
  </si>
  <si>
    <t>227579</t>
  </si>
  <si>
    <t>Fnd-Child Care Centr</t>
  </si>
  <si>
    <t>228496</t>
  </si>
  <si>
    <t>F &amp; A - Moriah Stegall</t>
  </si>
  <si>
    <t>334160</t>
  </si>
  <si>
    <t>Child Care Center</t>
  </si>
  <si>
    <t>550560</t>
  </si>
  <si>
    <t>Wrap Around Support for Student</t>
  </si>
  <si>
    <t>557619</t>
  </si>
  <si>
    <t>330CDC</t>
  </si>
  <si>
    <t>Child Developt Ctr Director/Practit</t>
  </si>
  <si>
    <t>33050</t>
  </si>
  <si>
    <t>Electronic Student Services</t>
  </si>
  <si>
    <t>335</t>
  </si>
  <si>
    <t>Student Engagement &amp; Leadership</t>
  </si>
  <si>
    <t>33500</t>
  </si>
  <si>
    <t>334505</t>
  </si>
  <si>
    <t>334515</t>
  </si>
  <si>
    <t>GA Scholarship - Student Union</t>
  </si>
  <si>
    <t>990109</t>
  </si>
  <si>
    <t>Student Programs Community Events</t>
  </si>
  <si>
    <t>990111</t>
  </si>
  <si>
    <t>Student Org Ticket Sales 1</t>
  </si>
  <si>
    <t>990115</t>
  </si>
  <si>
    <t>Student Org Ticket Sales 2</t>
  </si>
  <si>
    <t>990120</t>
  </si>
  <si>
    <t>Student Org Ticket Sales 3</t>
  </si>
  <si>
    <t>990121</t>
  </si>
  <si>
    <t>The Big Sale - ACT Office</t>
  </si>
  <si>
    <t>990122</t>
  </si>
  <si>
    <t>Dance Marathon - Act Office</t>
  </si>
  <si>
    <t>335100</t>
  </si>
  <si>
    <t>Student Union Operations</t>
  </si>
  <si>
    <t>334129</t>
  </si>
  <si>
    <t>Welcome Week Programming</t>
  </si>
  <si>
    <t>334500</t>
  </si>
  <si>
    <t>Student Union (old GL)</t>
  </si>
  <si>
    <t>334510</t>
  </si>
  <si>
    <t>Student Union</t>
  </si>
  <si>
    <t>3351FM</t>
  </si>
  <si>
    <t>Student Union Facility Management</t>
  </si>
  <si>
    <t>Campus Activities</t>
  </si>
  <si>
    <t>227319</t>
  </si>
  <si>
    <t>Fraternity/Sorority Life Leadshp</t>
  </si>
  <si>
    <t>334011</t>
  </si>
  <si>
    <t>Coord Council Clubs</t>
  </si>
  <si>
    <t>334014</t>
  </si>
  <si>
    <t>Greek Council</t>
  </si>
  <si>
    <t>334016</t>
  </si>
  <si>
    <t>Club Hub</t>
  </si>
  <si>
    <t>334028</t>
  </si>
  <si>
    <t>Appscur</t>
  </si>
  <si>
    <t>334050</t>
  </si>
  <si>
    <t>Glee Club</t>
  </si>
  <si>
    <t>334110</t>
  </si>
  <si>
    <t>Forensics</t>
  </si>
  <si>
    <t>334130</t>
  </si>
  <si>
    <t>Apps Exec Cabinet</t>
  </si>
  <si>
    <t>334131</t>
  </si>
  <si>
    <t>Apps Films</t>
  </si>
  <si>
    <t>334132</t>
  </si>
  <si>
    <t>Apps Club Shows</t>
  </si>
  <si>
    <t>334133</t>
  </si>
  <si>
    <t>Apps Special Events</t>
  </si>
  <si>
    <t>334134</t>
  </si>
  <si>
    <t>Spirit and Traditions</t>
  </si>
  <si>
    <t>334135</t>
  </si>
  <si>
    <t>Apps Concert Cabinet</t>
  </si>
  <si>
    <t>334136</t>
  </si>
  <si>
    <t>APPS Stage Shows</t>
  </si>
  <si>
    <t>334137</t>
  </si>
  <si>
    <t>Encounter Programming</t>
  </si>
  <si>
    <t>334138</t>
  </si>
  <si>
    <t>APPS Heritage</t>
  </si>
  <si>
    <t>334139</t>
  </si>
  <si>
    <t>A.P.P.S. CASE</t>
  </si>
  <si>
    <t>334210</t>
  </si>
  <si>
    <t>Student Govt Assoc</t>
  </si>
  <si>
    <t>334211</t>
  </si>
  <si>
    <t>ASG Grants</t>
  </si>
  <si>
    <t>334212</t>
  </si>
  <si>
    <t>ASG Student Fee Receipt</t>
  </si>
  <si>
    <t>334520</t>
  </si>
  <si>
    <t>334525</t>
  </si>
  <si>
    <t>Fraternity and Sorority Life</t>
  </si>
  <si>
    <t>Community-Engaged Leadership</t>
  </si>
  <si>
    <t>227171</t>
  </si>
  <si>
    <t>ACT Pgm Fund for Services &amp; Scholar</t>
  </si>
  <si>
    <t>227848</t>
  </si>
  <si>
    <t>OCEL End Memory Leigh Lane Edwards</t>
  </si>
  <si>
    <t>334550</t>
  </si>
  <si>
    <t>ACT</t>
  </si>
  <si>
    <t>334551</t>
  </si>
  <si>
    <t>Alternative Service Experience</t>
  </si>
  <si>
    <t>334552</t>
  </si>
  <si>
    <t>Local Community Engagement</t>
  </si>
  <si>
    <t>Legends</t>
  </si>
  <si>
    <t>334580</t>
  </si>
  <si>
    <t>Leadership Development</t>
  </si>
  <si>
    <t>334013</t>
  </si>
  <si>
    <t>Plemmons Leaders</t>
  </si>
  <si>
    <t>334560</t>
  </si>
  <si>
    <t>334561</t>
  </si>
  <si>
    <t>Trailhead Experience</t>
  </si>
  <si>
    <t>335TCP</t>
  </si>
  <si>
    <t>TCP Plemmons Student Union</t>
  </si>
  <si>
    <t>Student Publications</t>
  </si>
  <si>
    <t>334221</t>
  </si>
  <si>
    <t>The Peel</t>
  </si>
  <si>
    <t>340</t>
  </si>
  <si>
    <t>Assoc. Vice Chanc. - Financial Mgt.</t>
  </si>
  <si>
    <t>34000</t>
  </si>
  <si>
    <t>Assoc VC-Financial Mgmt</t>
  </si>
  <si>
    <t>108300</t>
  </si>
  <si>
    <t>Student Services</t>
  </si>
  <si>
    <t>220061</t>
  </si>
  <si>
    <t>ASG Student Emergency Fund Awards</t>
  </si>
  <si>
    <t>220295</t>
  </si>
  <si>
    <t>Housing Scholarship Auctions</t>
  </si>
  <si>
    <t>220296</t>
  </si>
  <si>
    <t>SGA Leadership &amp; Engagement Scholar</t>
  </si>
  <si>
    <t>220297</t>
  </si>
  <si>
    <t>Wilson Scholarship-Board</t>
  </si>
  <si>
    <t>227194</t>
  </si>
  <si>
    <t>Office of Residence Life</t>
  </si>
  <si>
    <t>227269</t>
  </si>
  <si>
    <t>Bo Henderson &amp; Ed Springs LGBT Ctr</t>
  </si>
  <si>
    <t>227313</t>
  </si>
  <si>
    <t>227375</t>
  </si>
  <si>
    <t>LGBT Center Student Support Fund</t>
  </si>
  <si>
    <t>227656</t>
  </si>
  <si>
    <t>SECU Internship Program</t>
  </si>
  <si>
    <t>228995</t>
  </si>
  <si>
    <t>F&amp;A - Student Affairs</t>
  </si>
  <si>
    <t>332435</t>
  </si>
  <si>
    <t>Staff Recruitment-Health Srvcs Fee</t>
  </si>
  <si>
    <t>332455</t>
  </si>
  <si>
    <t>SA HickoryCampus-HealthServicesFee</t>
  </si>
  <si>
    <t>332561</t>
  </si>
  <si>
    <t>Housing-Advanced Planning Studies</t>
  </si>
  <si>
    <t>332562</t>
  </si>
  <si>
    <t>Res Hall Structural Remediation</t>
  </si>
  <si>
    <t>332563</t>
  </si>
  <si>
    <t>Newland Hall Renovation</t>
  </si>
  <si>
    <t>332586</t>
  </si>
  <si>
    <t>SA COVID-19 Recovery-Univ Housing</t>
  </si>
  <si>
    <t>332700</t>
  </si>
  <si>
    <t>Cell Phone Towers</t>
  </si>
  <si>
    <t>332702</t>
  </si>
  <si>
    <t>Sustained Dialogue</t>
  </si>
  <si>
    <t>334000</t>
  </si>
  <si>
    <t>Recreational Services (GL)</t>
  </si>
  <si>
    <t>334010</t>
  </si>
  <si>
    <t>Ed and Rec Revenue</t>
  </si>
  <si>
    <t>334030</t>
  </si>
  <si>
    <t>Marching Band</t>
  </si>
  <si>
    <t>334060</t>
  </si>
  <si>
    <t>Concert/Jazz Bands</t>
  </si>
  <si>
    <t>334065</t>
  </si>
  <si>
    <t>Jazz Band</t>
  </si>
  <si>
    <t>334070</t>
  </si>
  <si>
    <t>Symphony Orchestra</t>
  </si>
  <si>
    <t>334080</t>
  </si>
  <si>
    <t>University Singers</t>
  </si>
  <si>
    <t>334152</t>
  </si>
  <si>
    <t>Cultural Affairs (Stu Dev)</t>
  </si>
  <si>
    <t>334161</t>
  </si>
  <si>
    <t>Child Dvlpmnt Center Facility Fund</t>
  </si>
  <si>
    <t>334162</t>
  </si>
  <si>
    <t>Child Dvlpmnt Center Expansion Fund</t>
  </si>
  <si>
    <t>334185</t>
  </si>
  <si>
    <t>Gospel Choir</t>
  </si>
  <si>
    <t>334190</t>
  </si>
  <si>
    <t>Grad Student Assoc</t>
  </si>
  <si>
    <t>334312</t>
  </si>
  <si>
    <t>Diversity Scholars</t>
  </si>
  <si>
    <t>334313</t>
  </si>
  <si>
    <t>Multicultural Center</t>
  </si>
  <si>
    <t>334318</t>
  </si>
  <si>
    <t>Staff Recruitmnt-Stdnt Activity Fee</t>
  </si>
  <si>
    <t>334320</t>
  </si>
  <si>
    <t>GA Scholarship - Ed &amp; Rec</t>
  </si>
  <si>
    <t>334325</t>
  </si>
  <si>
    <t>Club Leadership Scholarship</t>
  </si>
  <si>
    <t>334333</t>
  </si>
  <si>
    <t>SA HickoryCampus-StudentActivityFee</t>
  </si>
  <si>
    <t>334334</t>
  </si>
  <si>
    <t>SA COVID-19 Recovery-Unit Personnel</t>
  </si>
  <si>
    <t>334360</t>
  </si>
  <si>
    <t>PE Equipment</t>
  </si>
  <si>
    <t>334595</t>
  </si>
  <si>
    <t>REI Operating Fund</t>
  </si>
  <si>
    <t>334601</t>
  </si>
  <si>
    <t>Student Affairs Technology</t>
  </si>
  <si>
    <t>334602</t>
  </si>
  <si>
    <t>Campus Labs/Engage</t>
  </si>
  <si>
    <t>334603</t>
  </si>
  <si>
    <t>Student Affairs Shared Services</t>
  </si>
  <si>
    <t>334605</t>
  </si>
  <si>
    <t>Career Dev Center Relocation</t>
  </si>
  <si>
    <t>334606</t>
  </si>
  <si>
    <t>FY23 D&amp;IE Grant - Home Matters</t>
  </si>
  <si>
    <t>334607</t>
  </si>
  <si>
    <t>FY22 D&amp;IE Grant - Adaptive Fitness</t>
  </si>
  <si>
    <t>334608</t>
  </si>
  <si>
    <t>FY22 D&amp;IE Grnt-Ride the Wave Wrkshp</t>
  </si>
  <si>
    <t>334609</t>
  </si>
  <si>
    <t>FY22 D&amp;IE Grnt-DisorderedEatBodyIm</t>
  </si>
  <si>
    <t>334610</t>
  </si>
  <si>
    <t>FY23 D&amp;IE Grant-WellSwitchStreamEng</t>
  </si>
  <si>
    <t>334656</t>
  </si>
  <si>
    <t>REI Mini-Grant F</t>
  </si>
  <si>
    <t>334659</t>
  </si>
  <si>
    <t>REI Solar Vehicle</t>
  </si>
  <si>
    <t>334665</t>
  </si>
  <si>
    <t>REI Blackburn Vannoy Farm</t>
  </si>
  <si>
    <t>334669</t>
  </si>
  <si>
    <t>REI State Farm Data Center PV</t>
  </si>
  <si>
    <t>334670</t>
  </si>
  <si>
    <t>REI Floating PV System</t>
  </si>
  <si>
    <t>334672</t>
  </si>
  <si>
    <t>REI Mini-Grant A</t>
  </si>
  <si>
    <t>334673</t>
  </si>
  <si>
    <t>REI Mini-Grant B</t>
  </si>
  <si>
    <t>334674</t>
  </si>
  <si>
    <t>REI Mini-Grant C</t>
  </si>
  <si>
    <t>334675</t>
  </si>
  <si>
    <t>REI Mini-Grant D</t>
  </si>
  <si>
    <t>334676</t>
  </si>
  <si>
    <t>REI Mini-Grant E</t>
  </si>
  <si>
    <t>334677</t>
  </si>
  <si>
    <t>REI Campus Pipe Installation</t>
  </si>
  <si>
    <t>334678</t>
  </si>
  <si>
    <t>REI COE Control</t>
  </si>
  <si>
    <t>334679</t>
  </si>
  <si>
    <t>REI - LED Upgrade Projects</t>
  </si>
  <si>
    <t>334680</t>
  </si>
  <si>
    <t>REI Mini-Grant G</t>
  </si>
  <si>
    <t>334681</t>
  </si>
  <si>
    <t>REI Mini-Grant H</t>
  </si>
  <si>
    <t>334682</t>
  </si>
  <si>
    <t>REI Mini-Grant I</t>
  </si>
  <si>
    <t>334683</t>
  </si>
  <si>
    <t>REI Mini-Grant J</t>
  </si>
  <si>
    <t>334684</t>
  </si>
  <si>
    <t>REI - CampusSolarPicnicTableProject</t>
  </si>
  <si>
    <t>334685</t>
  </si>
  <si>
    <t>REI - Campus Thin Film Projects</t>
  </si>
  <si>
    <t>334686</t>
  </si>
  <si>
    <t>Portable Light EV Charging Station</t>
  </si>
  <si>
    <t>990240</t>
  </si>
  <si>
    <t>CSIL Community Events</t>
  </si>
  <si>
    <t>990241</t>
  </si>
  <si>
    <t>Housing Community Events</t>
  </si>
  <si>
    <t>990242</t>
  </si>
  <si>
    <t>NRHH/RHA</t>
  </si>
  <si>
    <t>990250</t>
  </si>
  <si>
    <t>Beyond Boone LLC-LCR</t>
  </si>
  <si>
    <t>345</t>
  </si>
  <si>
    <t>Student Conduct</t>
  </si>
  <si>
    <t>34500</t>
  </si>
  <si>
    <t>345ADS</t>
  </si>
  <si>
    <t>Student Conduct Associate Director</t>
  </si>
  <si>
    <t>345DSC</t>
  </si>
  <si>
    <t>Studt Cond Director Student Conduct</t>
  </si>
  <si>
    <t>345TCP</t>
  </si>
  <si>
    <t>Dir Student Conduct Admin Support</t>
  </si>
  <si>
    <t>350</t>
  </si>
  <si>
    <t>Assoc. VC and Dean of Students</t>
  </si>
  <si>
    <t>35000</t>
  </si>
  <si>
    <t>Dean of Students</t>
  </si>
  <si>
    <t>227615</t>
  </si>
  <si>
    <t>Fdn-Student Veteran Resource Center</t>
  </si>
  <si>
    <t>227667</t>
  </si>
  <si>
    <t>Continuing the Mission Fund</t>
  </si>
  <si>
    <t>334025</t>
  </si>
  <si>
    <t>Office of the Dean of Students</t>
  </si>
  <si>
    <t>334027</t>
  </si>
  <si>
    <t>Student Veterans Services</t>
  </si>
  <si>
    <t>556200</t>
  </si>
  <si>
    <t>Veterans Affairs Pa</t>
  </si>
  <si>
    <t>Dean of Students - Case Management</t>
  </si>
  <si>
    <t>355</t>
  </si>
  <si>
    <t>Ctr For Studnt Invol &amp; Leadshp</t>
  </si>
  <si>
    <t>35500</t>
  </si>
  <si>
    <t>Student Government Association</t>
  </si>
  <si>
    <t>Multi-Cultural Student Develop</t>
  </si>
  <si>
    <t>Clubs and Organizations</t>
  </si>
  <si>
    <t>Phase II Orientation</t>
  </si>
  <si>
    <t>Greek Life</t>
  </si>
  <si>
    <t>Women's Center</t>
  </si>
  <si>
    <t>Off-Campus Community Relations</t>
  </si>
  <si>
    <t>360</t>
  </si>
  <si>
    <t>University Recreation</t>
  </si>
  <si>
    <t>36000</t>
  </si>
  <si>
    <t>227270</t>
  </si>
  <si>
    <t>Rich &amp; Tasse Little Club Sports</t>
  </si>
  <si>
    <t>227401</t>
  </si>
  <si>
    <t>UREC Club Ice Hockey</t>
  </si>
  <si>
    <t>334270</t>
  </si>
  <si>
    <t>UREC-Club Sports</t>
  </si>
  <si>
    <t>334349</t>
  </si>
  <si>
    <t>UREC-Administration</t>
  </si>
  <si>
    <t>334350</t>
  </si>
  <si>
    <t>UREC-Fitness Services</t>
  </si>
  <si>
    <t>334351</t>
  </si>
  <si>
    <t>UREC-Fitness Programs</t>
  </si>
  <si>
    <t>334352</t>
  </si>
  <si>
    <t>UREC Expansion Study</t>
  </si>
  <si>
    <t>334353</t>
  </si>
  <si>
    <t>UREC-Aquatics</t>
  </si>
  <si>
    <t>334354</t>
  </si>
  <si>
    <t>UREC-Member Services</t>
  </si>
  <si>
    <t>334355</t>
  </si>
  <si>
    <t>UREC-Intramurals</t>
  </si>
  <si>
    <t>334356</t>
  </si>
  <si>
    <t>UREC-Facilities</t>
  </si>
  <si>
    <t>334357</t>
  </si>
  <si>
    <t>UREC-Broadstone</t>
  </si>
  <si>
    <t>334359</t>
  </si>
  <si>
    <t>UREC-Trips</t>
  </si>
  <si>
    <t>334362</t>
  </si>
  <si>
    <t>UREC-Communications</t>
  </si>
  <si>
    <t>334363</t>
  </si>
  <si>
    <t>UREC-Bike App</t>
  </si>
  <si>
    <t>334364</t>
  </si>
  <si>
    <t>UREC-Climbing Wall</t>
  </si>
  <si>
    <t>334366</t>
  </si>
  <si>
    <t>UREC-Team Building</t>
  </si>
  <si>
    <t>334367</t>
  </si>
  <si>
    <t>UREC-Outing Center</t>
  </si>
  <si>
    <t>360AQT</t>
  </si>
  <si>
    <t>University Recreation Aquatics</t>
  </si>
  <si>
    <t>360FIT</t>
  </si>
  <si>
    <t>University Recreation FItness</t>
  </si>
  <si>
    <t>360MEM</t>
  </si>
  <si>
    <t>University Recreation Member Servic</t>
  </si>
  <si>
    <t>360ODR</t>
  </si>
  <si>
    <t>University Recreation Outdoor</t>
  </si>
  <si>
    <t>360OPS</t>
  </si>
  <si>
    <t>University Recreation Operations</t>
  </si>
  <si>
    <t>360PRO</t>
  </si>
  <si>
    <t>University Recreation Programs</t>
  </si>
  <si>
    <t>36022</t>
  </si>
  <si>
    <t>University Recreation Facilities</t>
  </si>
  <si>
    <t>36024</t>
  </si>
  <si>
    <t>Quinn Center</t>
  </si>
  <si>
    <t>36026</t>
  </si>
  <si>
    <t>Mt. Mitchell Center</t>
  </si>
  <si>
    <t>36028</t>
  </si>
  <si>
    <t>University Recreation Sports</t>
  </si>
  <si>
    <t>334358</t>
  </si>
  <si>
    <t>Recreation Sports Admin</t>
  </si>
  <si>
    <t>370</t>
  </si>
  <si>
    <t>Multicultural Student Development</t>
  </si>
  <si>
    <t>37000</t>
  </si>
  <si>
    <t>Intercultural Student Affairs</t>
  </si>
  <si>
    <t>227071</t>
  </si>
  <si>
    <t>Diversity Celebration Foundation</t>
  </si>
  <si>
    <t>227129</t>
  </si>
  <si>
    <t>Queer Film Series</t>
  </si>
  <si>
    <t>227438</t>
  </si>
  <si>
    <t>Black Male Excellence Initiative</t>
  </si>
  <si>
    <t>334012</t>
  </si>
  <si>
    <t>Black Student Association</t>
  </si>
  <si>
    <t>334015</t>
  </si>
  <si>
    <t>Women'S Center</t>
  </si>
  <si>
    <t>334180</t>
  </si>
  <si>
    <t>LGBT Center</t>
  </si>
  <si>
    <t>334311</t>
  </si>
  <si>
    <t>334317</t>
  </si>
  <si>
    <t>Intercultural Student Org Grants</t>
  </si>
  <si>
    <t>990239</t>
  </si>
  <si>
    <t>ISA Community Events</t>
  </si>
  <si>
    <t>4</t>
  </si>
  <si>
    <t>VC - Finance &amp; Operations</t>
  </si>
  <si>
    <t>400</t>
  </si>
  <si>
    <t>40000</t>
  </si>
  <si>
    <t>109003</t>
  </si>
  <si>
    <t>General Inst 170</t>
  </si>
  <si>
    <t>109300</t>
  </si>
  <si>
    <t>VC Finance &amp; Operations</t>
  </si>
  <si>
    <t>109303</t>
  </si>
  <si>
    <t>Lease Land/Bldgs St</t>
  </si>
  <si>
    <t>109326</t>
  </si>
  <si>
    <t>VCFO Reserve</t>
  </si>
  <si>
    <t>109328</t>
  </si>
  <si>
    <t>Sys &amp; Spec Proj Resv</t>
  </si>
  <si>
    <t>109329</t>
  </si>
  <si>
    <t>Controllers Reserve</t>
  </si>
  <si>
    <t>109330</t>
  </si>
  <si>
    <t>Budget Office Resrv</t>
  </si>
  <si>
    <t>109331</t>
  </si>
  <si>
    <t>Purchasing Reserve</t>
  </si>
  <si>
    <t>109332</t>
  </si>
  <si>
    <t>Post Office Reserve</t>
  </si>
  <si>
    <t>109334</t>
  </si>
  <si>
    <t>Motor Pool Reserve</t>
  </si>
  <si>
    <t>109336</t>
  </si>
  <si>
    <t>Office of HR Reserve</t>
  </si>
  <si>
    <t>110016</t>
  </si>
  <si>
    <t>Building Reserves - Levine Hall</t>
  </si>
  <si>
    <t>221831</t>
  </si>
  <si>
    <t>Univ Admin Function</t>
  </si>
  <si>
    <t>221836</t>
  </si>
  <si>
    <t>CIO Search</t>
  </si>
  <si>
    <t>221839</t>
  </si>
  <si>
    <t>Controllers Account</t>
  </si>
  <si>
    <t>221840</t>
  </si>
  <si>
    <t>Inst Funds For Dev</t>
  </si>
  <si>
    <t>221846</t>
  </si>
  <si>
    <t>Facilities Administrative Searches</t>
  </si>
  <si>
    <t>227209</t>
  </si>
  <si>
    <t>VCFO</t>
  </si>
  <si>
    <t>229000</t>
  </si>
  <si>
    <t>ASU Endowment Income</t>
  </si>
  <si>
    <t>229031</t>
  </si>
  <si>
    <t>App State Hickory Endw Support</t>
  </si>
  <si>
    <t>229034</t>
  </si>
  <si>
    <t>Blackburn-Vannoy Trust</t>
  </si>
  <si>
    <t>229041</t>
  </si>
  <si>
    <t>App House Hickory</t>
  </si>
  <si>
    <t>332193</t>
  </si>
  <si>
    <t>App State Hickory - Aux Adm Support</t>
  </si>
  <si>
    <t>335150</t>
  </si>
  <si>
    <t>Peak Demand Generatn</t>
  </si>
  <si>
    <t>550611</t>
  </si>
  <si>
    <t>HEERF II Institutional Funds CRRSAA</t>
  </si>
  <si>
    <t>550615</t>
  </si>
  <si>
    <t>HEERF III ARP Institutional Funds</t>
  </si>
  <si>
    <t>660513</t>
  </si>
  <si>
    <t>Ledger 6 Clearing</t>
  </si>
  <si>
    <t>770560</t>
  </si>
  <si>
    <t>James M. Neal Endowed Scholarship</t>
  </si>
  <si>
    <t>770561</t>
  </si>
  <si>
    <t>770565</t>
  </si>
  <si>
    <t>H M Davis Professorship in Banking</t>
  </si>
  <si>
    <t>770569</t>
  </si>
  <si>
    <t>BCBSNC Prof in Public Health</t>
  </si>
  <si>
    <t>770570</t>
  </si>
  <si>
    <t>BCBSNC Prof in Comm Sci &amp; Disorders</t>
  </si>
  <si>
    <t>770571</t>
  </si>
  <si>
    <t>770572</t>
  </si>
  <si>
    <t>IIANC Professorship Endowment Fund</t>
  </si>
  <si>
    <t>770573</t>
  </si>
  <si>
    <t>Daniel German Dist Prof Endowmnt Fd</t>
  </si>
  <si>
    <t>770574</t>
  </si>
  <si>
    <t>Levine End Prof Fnd-Judaic</t>
  </si>
  <si>
    <t>770576</t>
  </si>
  <si>
    <t>Bivens End Prof Fnd-Chldrn/Rdg</t>
  </si>
  <si>
    <t>770581</t>
  </si>
  <si>
    <t>Aeschleman Endowment Fund</t>
  </si>
  <si>
    <t>770584</t>
  </si>
  <si>
    <t>McFarlane Dist Prof Endowmnt Fund</t>
  </si>
  <si>
    <t>770588</t>
  </si>
  <si>
    <t>Anne Belk Distinguished Prof. Fund</t>
  </si>
  <si>
    <t>770589</t>
  </si>
  <si>
    <t>Sumner Insurance Professorship</t>
  </si>
  <si>
    <t>770591</t>
  </si>
  <si>
    <t>Stephenson Dist Prof in Business</t>
  </si>
  <si>
    <t>770592</t>
  </si>
  <si>
    <t>Ken Peacock Endowment Fund</t>
  </si>
  <si>
    <t>770593</t>
  </si>
  <si>
    <t>770594</t>
  </si>
  <si>
    <t>John M. Blackburn Endowment Fund</t>
  </si>
  <si>
    <t>881025</t>
  </si>
  <si>
    <t>Winkler Residence Hall Renovation</t>
  </si>
  <si>
    <t>303</t>
  </si>
  <si>
    <t>881026</t>
  </si>
  <si>
    <t>Trivette Dining Hall Renovation</t>
  </si>
  <si>
    <t>881028</t>
  </si>
  <si>
    <t>2011 Roof &amp; Waterproof Rpr</t>
  </si>
  <si>
    <t>881051</t>
  </si>
  <si>
    <t>Steam &amp; Chilled Water Tunnel-CSLD</t>
  </si>
  <si>
    <t>881052</t>
  </si>
  <si>
    <t>Plemmons Student Union Expansion</t>
  </si>
  <si>
    <t>881053</t>
  </si>
  <si>
    <t>CSLD Honors Residence Hall</t>
  </si>
  <si>
    <t>881054</t>
  </si>
  <si>
    <t>Steam Dist Imp PH-IV A</t>
  </si>
  <si>
    <t>881055</t>
  </si>
  <si>
    <t>Winkler &amp; Belk Sprinkler Instl</t>
  </si>
  <si>
    <t>881056</t>
  </si>
  <si>
    <t>Beasley Broadcast Studio</t>
  </si>
  <si>
    <t>881057</t>
  </si>
  <si>
    <t>Anne Belk Hall</t>
  </si>
  <si>
    <t>881082</t>
  </si>
  <si>
    <t>Kidd Brewer Stadium Improvements</t>
  </si>
  <si>
    <t>308</t>
  </si>
  <si>
    <t>881083</t>
  </si>
  <si>
    <t>Stdnt Resdntl Lrng&amp;Actvy Dvlpt Plng</t>
  </si>
  <si>
    <t>881084</t>
  </si>
  <si>
    <t>APH Door Replacement</t>
  </si>
  <si>
    <t>881115</t>
  </si>
  <si>
    <t>Winkler Res Hall Renov-Supp</t>
  </si>
  <si>
    <t>395</t>
  </si>
  <si>
    <t>881116</t>
  </si>
  <si>
    <t>Belk Residence Hall</t>
  </si>
  <si>
    <t>881117</t>
  </si>
  <si>
    <t>2012 Exterior Bldg Rprs</t>
  </si>
  <si>
    <t>881118</t>
  </si>
  <si>
    <t>Justice Res Hall Sprinkler Inst</t>
  </si>
  <si>
    <t>881119</t>
  </si>
  <si>
    <t>East Residence Hall Sprinkler Inst</t>
  </si>
  <si>
    <t>881120</t>
  </si>
  <si>
    <t>College of Educaton Staging Lot Rep</t>
  </si>
  <si>
    <t>881121</t>
  </si>
  <si>
    <t>2011 Exterior Bldg Rpr</t>
  </si>
  <si>
    <t>881122</t>
  </si>
  <si>
    <t>2011 Imp &amp; Reno Exist Space</t>
  </si>
  <si>
    <t>881123</t>
  </si>
  <si>
    <t>2011 Rpr Road Walk Utilities</t>
  </si>
  <si>
    <t>881124</t>
  </si>
  <si>
    <t>2011 ADA Improvements</t>
  </si>
  <si>
    <t>881131</t>
  </si>
  <si>
    <t>CF Storm Drainage Repair</t>
  </si>
  <si>
    <t>881132</t>
  </si>
  <si>
    <t>CF Roof &amp; Waterproof Rpr</t>
  </si>
  <si>
    <t>881133</t>
  </si>
  <si>
    <t>CF Exterior Bldg Repair</t>
  </si>
  <si>
    <t>881134</t>
  </si>
  <si>
    <t>CF Imp &amp; Reno Exist Space</t>
  </si>
  <si>
    <t>881135</t>
  </si>
  <si>
    <t>CF Rpr to Roads Walk Utilities</t>
  </si>
  <si>
    <t>881136</t>
  </si>
  <si>
    <t>CF Imp to Remove Asbestos</t>
  </si>
  <si>
    <t>881141</t>
  </si>
  <si>
    <t>Convert Soccer to Field Hockey Fac</t>
  </si>
  <si>
    <t>881142</t>
  </si>
  <si>
    <t>Steam Dist &amp; Condensate</t>
  </si>
  <si>
    <t>881143</t>
  </si>
  <si>
    <t>PSU Fire Alarm Replace</t>
  </si>
  <si>
    <t>881144</t>
  </si>
  <si>
    <t>PSU HVAC Control Upgrade</t>
  </si>
  <si>
    <t>881350</t>
  </si>
  <si>
    <t>Health Sciences-Advanced Planning</t>
  </si>
  <si>
    <t>396</t>
  </si>
  <si>
    <t>881351</t>
  </si>
  <si>
    <t>Anne Belk Hall Renovations</t>
  </si>
  <si>
    <t>881352</t>
  </si>
  <si>
    <t>Soccer Field to Field Hockey</t>
  </si>
  <si>
    <t>881353</t>
  </si>
  <si>
    <t>Gardner Residence Hall Re-flooring</t>
  </si>
  <si>
    <t>881354</t>
  </si>
  <si>
    <t>Steam Dist System Replace &amp; Repair</t>
  </si>
  <si>
    <t>881355</t>
  </si>
  <si>
    <t>Sanford Mall Infrastructure &amp; Site</t>
  </si>
  <si>
    <t>881356</t>
  </si>
  <si>
    <t>Replace Steam Condensate Line</t>
  </si>
  <si>
    <t>881357</t>
  </si>
  <si>
    <t>State Farm Rec Field Imp</t>
  </si>
  <si>
    <t>881358</t>
  </si>
  <si>
    <t>2013 Repair &amp; Renovations</t>
  </si>
  <si>
    <t>881359</t>
  </si>
  <si>
    <t>Steam Plant Roof Replacement</t>
  </si>
  <si>
    <t>881360</t>
  </si>
  <si>
    <t>Health Sciences</t>
  </si>
  <si>
    <t>397</t>
  </si>
  <si>
    <t>881361</t>
  </si>
  <si>
    <t>J E Thomas Building Roof Replace</t>
  </si>
  <si>
    <t>881362</t>
  </si>
  <si>
    <t>Install Grease Traps at PSU</t>
  </si>
  <si>
    <t>881363</t>
  </si>
  <si>
    <t>New Residence Hall-Winkler Replace</t>
  </si>
  <si>
    <t>881370</t>
  </si>
  <si>
    <t>Panhellenic Hall Ferm Science Reno</t>
  </si>
  <si>
    <t>398</t>
  </si>
  <si>
    <t>881372</t>
  </si>
  <si>
    <t>New Res Hall Winkler Supplement</t>
  </si>
  <si>
    <t>881373</t>
  </si>
  <si>
    <t>Howard Street Hall Renovations</t>
  </si>
  <si>
    <t>881374</t>
  </si>
  <si>
    <t>Steam Plant Vault Utility</t>
  </si>
  <si>
    <t>881375</t>
  </si>
  <si>
    <t>Campus Master Plan</t>
  </si>
  <si>
    <t>881376</t>
  </si>
  <si>
    <t>Miles Annas Bldg Wellness Ctr Reno</t>
  </si>
  <si>
    <t>881377</t>
  </si>
  <si>
    <t>Doughton Hall Air Handler</t>
  </si>
  <si>
    <t>881380</t>
  </si>
  <si>
    <t>Sanford Hall Interior Renovations</t>
  </si>
  <si>
    <t>385</t>
  </si>
  <si>
    <t>881381</t>
  </si>
  <si>
    <t>Belk Library Roof Replacement</t>
  </si>
  <si>
    <t>881382</t>
  </si>
  <si>
    <t>Broyhill Music Modifications</t>
  </si>
  <si>
    <t>881383</t>
  </si>
  <si>
    <t>Garwood &amp; Walker Cooling Towers</t>
  </si>
  <si>
    <t>881384</t>
  </si>
  <si>
    <t>Storm Drainage Repairs</t>
  </si>
  <si>
    <t>881387</t>
  </si>
  <si>
    <t>Transfer to 41930</t>
  </si>
  <si>
    <t>881388</t>
  </si>
  <si>
    <t>Transfer to 41830</t>
  </si>
  <si>
    <t>881390</t>
  </si>
  <si>
    <t>Panhellenic Hall Reno-Ferm Sci Relo</t>
  </si>
  <si>
    <t>881391</t>
  </si>
  <si>
    <t>Belk Library Int Reno</t>
  </si>
  <si>
    <t>881392</t>
  </si>
  <si>
    <t>Chapel Wilson Hall Ext</t>
  </si>
  <si>
    <t>881393</t>
  </si>
  <si>
    <t>Ext Repairs to Retain Wall</t>
  </si>
  <si>
    <t>881394</t>
  </si>
  <si>
    <t>McKinney Alumni Ctr Roof</t>
  </si>
  <si>
    <t>881395</t>
  </si>
  <si>
    <t>Garwood Hall Int Renovations</t>
  </si>
  <si>
    <t>881396</t>
  </si>
  <si>
    <t>Data Center Roof Replacement</t>
  </si>
  <si>
    <t>881420</t>
  </si>
  <si>
    <t>Health Sciences Building</t>
  </si>
  <si>
    <t>881421</t>
  </si>
  <si>
    <t>Connect NC GO Bond Supp-Health Sci</t>
  </si>
  <si>
    <t>361</t>
  </si>
  <si>
    <t>881430</t>
  </si>
  <si>
    <t>Convocation Center Parking</t>
  </si>
  <si>
    <t>391</t>
  </si>
  <si>
    <t>881431</t>
  </si>
  <si>
    <t>881432</t>
  </si>
  <si>
    <t>Broyhill Inn Demolition</t>
  </si>
  <si>
    <t>881433</t>
  </si>
  <si>
    <t>Peacock Hall &amp; Rankin West Bathroom</t>
  </si>
  <si>
    <t>881435</t>
  </si>
  <si>
    <t>Peacock Hall Data Center</t>
  </si>
  <si>
    <t>881436</t>
  </si>
  <si>
    <t>Anne Belk Hall Chiller</t>
  </si>
  <si>
    <t>881437</t>
  </si>
  <si>
    <t>Chapel Wilson Hall</t>
  </si>
  <si>
    <t>881438</t>
  </si>
  <si>
    <t>PP, IG Greer &amp; Kerr Scott Hall</t>
  </si>
  <si>
    <t>881439</t>
  </si>
  <si>
    <t>Sanford Mall</t>
  </si>
  <si>
    <t>881440</t>
  </si>
  <si>
    <t>Wey Hall Replace Air Handling</t>
  </si>
  <si>
    <t>881450</t>
  </si>
  <si>
    <t>Garwood Hall Lab Improvements</t>
  </si>
  <si>
    <t>881451</t>
  </si>
  <si>
    <t>Remote Data Center Roof Replace</t>
  </si>
  <si>
    <t>881452</t>
  </si>
  <si>
    <t>Valborg Theater Roof Replace</t>
  </si>
  <si>
    <t>881453</t>
  </si>
  <si>
    <t>John E Thomas Cooling Tower Replace</t>
  </si>
  <si>
    <t>881458</t>
  </si>
  <si>
    <t>Transfer to 41530</t>
  </si>
  <si>
    <t>881459</t>
  </si>
  <si>
    <t>392</t>
  </si>
  <si>
    <t>881460</t>
  </si>
  <si>
    <t>Campus Road Repairs</t>
  </si>
  <si>
    <t>881461</t>
  </si>
  <si>
    <t>Field Hockey Field House</t>
  </si>
  <si>
    <t>881462</t>
  </si>
  <si>
    <t>PP Materials Delivery &amp; Storage Fac</t>
  </si>
  <si>
    <t>881463</t>
  </si>
  <si>
    <t>Poplar Grove Child Care Center Expa</t>
  </si>
  <si>
    <t>881464</t>
  </si>
  <si>
    <t>Varsity Gym HVAC Upgrades</t>
  </si>
  <si>
    <t>881465</t>
  </si>
  <si>
    <t>Appalachian Heights HVAC Upgrade</t>
  </si>
  <si>
    <t>881466</t>
  </si>
  <si>
    <t>Doughton Residence Hall Roof Repl</t>
  </si>
  <si>
    <t>881467</t>
  </si>
  <si>
    <t>Plemmons Student Union Roof Repl</t>
  </si>
  <si>
    <t>881468</t>
  </si>
  <si>
    <t>End Zone Facility</t>
  </si>
  <si>
    <t>881470</t>
  </si>
  <si>
    <t>Structural Repairs</t>
  </si>
  <si>
    <t>881471</t>
  </si>
  <si>
    <t>Imp to exist facilities for energy</t>
  </si>
  <si>
    <t>881472</t>
  </si>
  <si>
    <t>Imp to remove asbestos</t>
  </si>
  <si>
    <t>881473</t>
  </si>
  <si>
    <t>Imp &amp; Reno to Exist Space</t>
  </si>
  <si>
    <t>881474</t>
  </si>
  <si>
    <t>Imp to roads walks drives</t>
  </si>
  <si>
    <t>881475</t>
  </si>
  <si>
    <t>Wey Hall Interior Renovation</t>
  </si>
  <si>
    <t>881476</t>
  </si>
  <si>
    <t>Schaeffer Center Existing Space Imp</t>
  </si>
  <si>
    <t>881477</t>
  </si>
  <si>
    <t>Garwood Hall Existing Space Imp</t>
  </si>
  <si>
    <t>881478</t>
  </si>
  <si>
    <t>IG Greer Existing Space Improvement</t>
  </si>
  <si>
    <t>881479</t>
  </si>
  <si>
    <t>DD Dougherty-Rankin North</t>
  </si>
  <si>
    <t>881480</t>
  </si>
  <si>
    <t>Holmes Convocation Center Fire Safe</t>
  </si>
  <si>
    <t>881481</t>
  </si>
  <si>
    <t>McKinney Center-Turchin Center</t>
  </si>
  <si>
    <t>881487</t>
  </si>
  <si>
    <t>Transfer to 42030</t>
  </si>
  <si>
    <t>881488</t>
  </si>
  <si>
    <t>881489</t>
  </si>
  <si>
    <t>Transfer to 41630</t>
  </si>
  <si>
    <t>881520</t>
  </si>
  <si>
    <t>Sanford Hall Complete</t>
  </si>
  <si>
    <t>393</t>
  </si>
  <si>
    <t>881521</t>
  </si>
  <si>
    <t>Track, Tennis, Softball</t>
  </si>
  <si>
    <t>881522</t>
  </si>
  <si>
    <t>Stadium Lot Steam &amp; Conden Phase 1</t>
  </si>
  <si>
    <t>881523</t>
  </si>
  <si>
    <t>Kidd Brewer Stadium End Zone Fac</t>
  </si>
  <si>
    <t>881525</t>
  </si>
  <si>
    <t>Cone Hall Roof Replace</t>
  </si>
  <si>
    <t>881526</t>
  </si>
  <si>
    <t>Panhellenic Hall Elevator</t>
  </si>
  <si>
    <t>881527</t>
  </si>
  <si>
    <t>Stadium Lot Connector to River St</t>
  </si>
  <si>
    <t>881530</t>
  </si>
  <si>
    <t>2018 R &amp; R Imp to Remove Asbestos</t>
  </si>
  <si>
    <t>881531</t>
  </si>
  <si>
    <t>2018 R &amp; R Roof Repairs &amp; Replace</t>
  </si>
  <si>
    <t>881532</t>
  </si>
  <si>
    <t>LS Dougherty Upfit</t>
  </si>
  <si>
    <t>881535</t>
  </si>
  <si>
    <t>Wey Hall Comprehensive</t>
  </si>
  <si>
    <t>881536</t>
  </si>
  <si>
    <t>881537</t>
  </si>
  <si>
    <t>881538</t>
  </si>
  <si>
    <t>Imp &amp; reno exist space</t>
  </si>
  <si>
    <t>881539</t>
  </si>
  <si>
    <t>Roof repairs and replacement</t>
  </si>
  <si>
    <t>881540</t>
  </si>
  <si>
    <t>881541</t>
  </si>
  <si>
    <t>Imp to meet ADA requirements</t>
  </si>
  <si>
    <t>881550</t>
  </si>
  <si>
    <t>Career Development Ctr Relocation</t>
  </si>
  <si>
    <t>394</t>
  </si>
  <si>
    <t>881551</t>
  </si>
  <si>
    <t>Kidd Brewer Stadium Turf Replace</t>
  </si>
  <si>
    <t>881552</t>
  </si>
  <si>
    <t>Sanford Hall Chilled Water &amp; Hall</t>
  </si>
  <si>
    <t>881553</t>
  </si>
  <si>
    <t>Quinn Hardwood Sports Floor</t>
  </si>
  <si>
    <t>881554</t>
  </si>
  <si>
    <t>University Parking-Access Control R</t>
  </si>
  <si>
    <t>881555</t>
  </si>
  <si>
    <t>Jerry Moore Plaza</t>
  </si>
  <si>
    <t>881556</t>
  </si>
  <si>
    <t>Campus Dining-AYCTE</t>
  </si>
  <si>
    <t>881557</t>
  </si>
  <si>
    <t>University Bookstore</t>
  </si>
  <si>
    <t>881588</t>
  </si>
  <si>
    <t>Transfer to 41730</t>
  </si>
  <si>
    <t>881589</t>
  </si>
  <si>
    <t>881610</t>
  </si>
  <si>
    <t>Campus Fire Monitoring</t>
  </si>
  <si>
    <t>881613</t>
  </si>
  <si>
    <t>NEZ 3rd Floor Buildout</t>
  </si>
  <si>
    <t>881614</t>
  </si>
  <si>
    <t>NEZ 3rd Floor Team Room</t>
  </si>
  <si>
    <t>881630</t>
  </si>
  <si>
    <t>2020 R&amp;R Roofs &amp; Building Envelope</t>
  </si>
  <si>
    <t>881631</t>
  </si>
  <si>
    <t>2020 R&amp;R Repairs to elect plumb HVA</t>
  </si>
  <si>
    <t>881632</t>
  </si>
  <si>
    <t>2020 R &amp; R Imp to existing space</t>
  </si>
  <si>
    <t>881640</t>
  </si>
  <si>
    <t>Bodenheimer Steam</t>
  </si>
  <si>
    <t>326</t>
  </si>
  <si>
    <t>881641</t>
  </si>
  <si>
    <t>Cone Hall Roof Phase 2</t>
  </si>
  <si>
    <t>881642</t>
  </si>
  <si>
    <t>Belk Lib Maker's Space &amp; Idea Factr</t>
  </si>
  <si>
    <t>881643</t>
  </si>
  <si>
    <t>Anne Belk Hall Envelope Repairs CF</t>
  </si>
  <si>
    <t>881644</t>
  </si>
  <si>
    <t>Holmes Conv Stairs/Entrance Repairs</t>
  </si>
  <si>
    <t>881645</t>
  </si>
  <si>
    <t>Holmes Conv Fire Alarm Replace CF</t>
  </si>
  <si>
    <t>881646</t>
  </si>
  <si>
    <t>Duncan Hall Renovation</t>
  </si>
  <si>
    <t>881647</t>
  </si>
  <si>
    <t>ASU Innovation Campus</t>
  </si>
  <si>
    <t>881648</t>
  </si>
  <si>
    <t>Peacock Hall/Business</t>
  </si>
  <si>
    <t>881649</t>
  </si>
  <si>
    <t>Wey Hall Envelope &amp; Roof Repair</t>
  </si>
  <si>
    <t>881652</t>
  </si>
  <si>
    <t>University Bookstore Remodeling</t>
  </si>
  <si>
    <t>881653</t>
  </si>
  <si>
    <t>2022 Campus Paving Repairs</t>
  </si>
  <si>
    <t>881654</t>
  </si>
  <si>
    <t>Innovation Campus - CBEAR</t>
  </si>
  <si>
    <t>881659</t>
  </si>
  <si>
    <t>Walker Hall HVAC Repair &amp; Upgrades</t>
  </si>
  <si>
    <t>881660</t>
  </si>
  <si>
    <t>Campus Access Control Installation</t>
  </si>
  <si>
    <t>881661</t>
  </si>
  <si>
    <t>Holmes Convocation Center Chiller</t>
  </si>
  <si>
    <t>881662</t>
  </si>
  <si>
    <t>BB Dougherty Chiller</t>
  </si>
  <si>
    <t>881663</t>
  </si>
  <si>
    <t>Anne Belk Hot Water Pipe Replacemnt</t>
  </si>
  <si>
    <t>881664</t>
  </si>
  <si>
    <t>Holmes Conv Ctr VAV Replacement</t>
  </si>
  <si>
    <t>881665</t>
  </si>
  <si>
    <t>Peacock Elevator Upgrade</t>
  </si>
  <si>
    <t>881670</t>
  </si>
  <si>
    <t>881675</t>
  </si>
  <si>
    <t>Holmes CC Parking Deck</t>
  </si>
  <si>
    <t>327</t>
  </si>
  <si>
    <t>881676</t>
  </si>
  <si>
    <t>Newland Hall Bldg Envelope &amp; HVAC</t>
  </si>
  <si>
    <t>881677</t>
  </si>
  <si>
    <t>Stud Housing Structural Remediation</t>
  </si>
  <si>
    <t>881678</t>
  </si>
  <si>
    <t>881679</t>
  </si>
  <si>
    <t>App Heights Elevator Modernization</t>
  </si>
  <si>
    <t>881680</t>
  </si>
  <si>
    <t>New PV Array behind Remote Data Ctr</t>
  </si>
  <si>
    <t>881681</t>
  </si>
  <si>
    <t>Emergency Declaration-Sanford Roof</t>
  </si>
  <si>
    <t>881682</t>
  </si>
  <si>
    <t>AYCTE Dining Reno Rivers/Trivette</t>
  </si>
  <si>
    <t>881683</t>
  </si>
  <si>
    <t>Mountain Laurel Hall HVAC Upgrades</t>
  </si>
  <si>
    <t>881685</t>
  </si>
  <si>
    <t>App House Ext/Int Renovations</t>
  </si>
  <si>
    <t>881686</t>
  </si>
  <si>
    <t>Campus-wide Paving</t>
  </si>
  <si>
    <t>881687</t>
  </si>
  <si>
    <t>Garwood Chiller Replacement</t>
  </si>
  <si>
    <t>881688</t>
  </si>
  <si>
    <t>Water Plant SCADA System Upgrade</t>
  </si>
  <si>
    <t>881690</t>
  </si>
  <si>
    <t>KHH - Wey Photo Lab Reno</t>
  </si>
  <si>
    <t>881692</t>
  </si>
  <si>
    <t>Chapell Wilson GSR Replacement</t>
  </si>
  <si>
    <t>881693</t>
  </si>
  <si>
    <t>Smith Wright Roof Replacement</t>
  </si>
  <si>
    <t>881694</t>
  </si>
  <si>
    <t>Fac Ops/Motorpool Wall Repairs</t>
  </si>
  <si>
    <t>881695</t>
  </si>
  <si>
    <t>881696</t>
  </si>
  <si>
    <t>Water Plant WW to ToB</t>
  </si>
  <si>
    <t>328</t>
  </si>
  <si>
    <t>881697</t>
  </si>
  <si>
    <t>Indoor Practice Facility-Adv Plan</t>
  </si>
  <si>
    <t>881698</t>
  </si>
  <si>
    <t>Post Office Remodeling</t>
  </si>
  <si>
    <t>881699</t>
  </si>
  <si>
    <t>Roess Roof Replacement</t>
  </si>
  <si>
    <t>881700</t>
  </si>
  <si>
    <t>App 105 Ph3 - Softball/Tennis</t>
  </si>
  <si>
    <t>881701</t>
  </si>
  <si>
    <t>Campus Master Plan 2023</t>
  </si>
  <si>
    <t>881703</t>
  </si>
  <si>
    <t>Campus Dining Chick-Fil-A Renovatio</t>
  </si>
  <si>
    <t>881999</t>
  </si>
  <si>
    <t>CI Auxillary Billing Clearing</t>
  </si>
  <si>
    <t>882013</t>
  </si>
  <si>
    <t>Led 8 Unexp Clearing</t>
  </si>
  <si>
    <t>882014</t>
  </si>
  <si>
    <t>Beasley/Belk Cnstr Fund (Endow)</t>
  </si>
  <si>
    <t>882015</t>
  </si>
  <si>
    <t>Beasley Brdcasting Const Fund- FND</t>
  </si>
  <si>
    <t>882020</t>
  </si>
  <si>
    <t>Ath Fac Const Fund</t>
  </si>
  <si>
    <t>882021</t>
  </si>
  <si>
    <t>Field House Construction Fund</t>
  </si>
  <si>
    <t>882022</t>
  </si>
  <si>
    <t>East Stands Construction Fund-FND</t>
  </si>
  <si>
    <t>882023</t>
  </si>
  <si>
    <t>Athletic Facility/Series 2005 Rebat</t>
  </si>
  <si>
    <t>882024</t>
  </si>
  <si>
    <t>Field Hockey Field House Const Fnd</t>
  </si>
  <si>
    <t>882025</t>
  </si>
  <si>
    <t>Health Science Bldg Supplement</t>
  </si>
  <si>
    <t>882026</t>
  </si>
  <si>
    <t>MC End Zone Project</t>
  </si>
  <si>
    <t>882027</t>
  </si>
  <si>
    <t>Sanford Renovations</t>
  </si>
  <si>
    <t>882028</t>
  </si>
  <si>
    <t>Track, Tennis, Softball Relocation</t>
  </si>
  <si>
    <t>882029</t>
  </si>
  <si>
    <t>NEZ 3rd Floor Team Room-Foundation</t>
  </si>
  <si>
    <t>882037</t>
  </si>
  <si>
    <t>For Future Use</t>
  </si>
  <si>
    <t>882038</t>
  </si>
  <si>
    <t>Ath Fac Const Fund-Field Hockey</t>
  </si>
  <si>
    <t>882039</t>
  </si>
  <si>
    <t>New River Unexpended</t>
  </si>
  <si>
    <t>882040</t>
  </si>
  <si>
    <t>Ath Fac-Foundation Supported</t>
  </si>
  <si>
    <t>882041</t>
  </si>
  <si>
    <t>Athletic Facilities-Direct Pay-FND</t>
  </si>
  <si>
    <t>882050</t>
  </si>
  <si>
    <t>Jerry Moore Plaza Fnd Fund</t>
  </si>
  <si>
    <t>882060</t>
  </si>
  <si>
    <t>App 105 Construction Fund</t>
  </si>
  <si>
    <t>882061</t>
  </si>
  <si>
    <t>App 105 Const Phase II Foundation</t>
  </si>
  <si>
    <t>882062</t>
  </si>
  <si>
    <t>Std Un Construct Fnd</t>
  </si>
  <si>
    <t>882064</t>
  </si>
  <si>
    <t>Std Un Const Rebate</t>
  </si>
  <si>
    <t>882126</t>
  </si>
  <si>
    <t>End Zone Project Foundation</t>
  </si>
  <si>
    <t>882127</t>
  </si>
  <si>
    <t>Ser 2022B Project Fund Holms Prk Dk</t>
  </si>
  <si>
    <t>882140</t>
  </si>
  <si>
    <t>Sanford Hall 2019A Cost of Issuance</t>
  </si>
  <si>
    <t>882144</t>
  </si>
  <si>
    <t>Sanford Hall 2019A Construction Fnd</t>
  </si>
  <si>
    <t>882145</t>
  </si>
  <si>
    <t>882200</t>
  </si>
  <si>
    <t>Quality Inn Parking</t>
  </si>
  <si>
    <t>882210</t>
  </si>
  <si>
    <t>Park Deck Rebate Fnd</t>
  </si>
  <si>
    <t>882215</t>
  </si>
  <si>
    <t>Parking Facilities Imprvmt-Stadium</t>
  </si>
  <si>
    <t>882220</t>
  </si>
  <si>
    <t>Energy Savings Project-Pepco</t>
  </si>
  <si>
    <t>882221</t>
  </si>
  <si>
    <t>Energy Saving Project 2013</t>
  </si>
  <si>
    <t>882222</t>
  </si>
  <si>
    <t>UNC/ASU Lighting Energy Savings2015</t>
  </si>
  <si>
    <t>882227</t>
  </si>
  <si>
    <t>ASU Series 2022B Cost of Issuance</t>
  </si>
  <si>
    <t>882232</t>
  </si>
  <si>
    <t>Wey Hall Construction</t>
  </si>
  <si>
    <t>882234</t>
  </si>
  <si>
    <t>Broyhill Music Center Expansion</t>
  </si>
  <si>
    <t>882235</t>
  </si>
  <si>
    <t>Raley Hall Renovation and Addition</t>
  </si>
  <si>
    <t>882236</t>
  </si>
  <si>
    <t>Library Complex Settlement Fund</t>
  </si>
  <si>
    <t>882237</t>
  </si>
  <si>
    <t>Anne Belk Hall Constr Fnd</t>
  </si>
  <si>
    <t>882238</t>
  </si>
  <si>
    <t>Field Hockey Bond Proceed Construct</t>
  </si>
  <si>
    <t>882239</t>
  </si>
  <si>
    <t>Kidd Brewer Turf Constr Fnd</t>
  </si>
  <si>
    <t>882300</t>
  </si>
  <si>
    <t>882327</t>
  </si>
  <si>
    <t>ASU Series 2022B Capital Interest</t>
  </si>
  <si>
    <t>882330</t>
  </si>
  <si>
    <t>Welborn Cafe Const</t>
  </si>
  <si>
    <t>882340</t>
  </si>
  <si>
    <t>Valborg Theatre Constr Fnd</t>
  </si>
  <si>
    <t>882365</t>
  </si>
  <si>
    <t>Camp Broadstone Office Project</t>
  </si>
  <si>
    <t>882400</t>
  </si>
  <si>
    <t>Steam/Chilled Water-CSLD</t>
  </si>
  <si>
    <t>882500</t>
  </si>
  <si>
    <t>Honors Residence Hall Const Fund</t>
  </si>
  <si>
    <t>882510</t>
  </si>
  <si>
    <t>Lovill Hall Const Fd</t>
  </si>
  <si>
    <t>882512</t>
  </si>
  <si>
    <t>ASU 2012 Bonds - Cost of Issue</t>
  </si>
  <si>
    <t>882514</t>
  </si>
  <si>
    <t>ASU Bonds Series 2014A&amp;B Issue Cost</t>
  </si>
  <si>
    <t>882515</t>
  </si>
  <si>
    <t>Frank Construction Fund</t>
  </si>
  <si>
    <t>882516</t>
  </si>
  <si>
    <t>ASU Bonds Series 2016 Issue Cost</t>
  </si>
  <si>
    <t>882520</t>
  </si>
  <si>
    <t>Boone Creek Project</t>
  </si>
  <si>
    <t>882522</t>
  </si>
  <si>
    <t>App Heights HVAC ASHC Funds</t>
  </si>
  <si>
    <t>882523</t>
  </si>
  <si>
    <t>Newland HVAC ASHC Funds</t>
  </si>
  <si>
    <t>882524</t>
  </si>
  <si>
    <t>Cone Hall Construction Fund</t>
  </si>
  <si>
    <t>882525</t>
  </si>
  <si>
    <t>Cannon/Hoey Const Fd</t>
  </si>
  <si>
    <t>882526</t>
  </si>
  <si>
    <t>ASU Bonds Series 2016C/D Issue Cost</t>
  </si>
  <si>
    <t>882527</t>
  </si>
  <si>
    <t>ASU Bonds Series 2017A Issue Cost</t>
  </si>
  <si>
    <t>882529</t>
  </si>
  <si>
    <t>Visual Arts Const Fd</t>
  </si>
  <si>
    <t>882531</t>
  </si>
  <si>
    <t>ASU Bonds Series 2018A Issue Cost</t>
  </si>
  <si>
    <t>882534</t>
  </si>
  <si>
    <t>ASU Bonds Series 2014c Issue Cost</t>
  </si>
  <si>
    <t>882535</t>
  </si>
  <si>
    <t>MC 2018 Capitalized Interest</t>
  </si>
  <si>
    <t>882536</t>
  </si>
  <si>
    <t>MC 2018 Cost of Issue</t>
  </si>
  <si>
    <t>882538</t>
  </si>
  <si>
    <t>MC 2018 Steam Ph 1</t>
  </si>
  <si>
    <t>882539</t>
  </si>
  <si>
    <t>MC 2020 Cost of Issue</t>
  </si>
  <si>
    <t>882540</t>
  </si>
  <si>
    <t>MC 2020 Stadium Turf Construction</t>
  </si>
  <si>
    <t>882541</t>
  </si>
  <si>
    <t>Series 2020 Gen Rev Ref COI</t>
  </si>
  <si>
    <t>882542</t>
  </si>
  <si>
    <t>Series 2022 Gen Rev Ref COI</t>
  </si>
  <si>
    <t>882549</t>
  </si>
  <si>
    <t>882550</t>
  </si>
  <si>
    <t>New Winkler Hall-Replacement</t>
  </si>
  <si>
    <t>882551</t>
  </si>
  <si>
    <t>Winkler Capital Interest</t>
  </si>
  <si>
    <t>882553</t>
  </si>
  <si>
    <t>UNC Pool 2009B Cost of Issue</t>
  </si>
  <si>
    <t>882555</t>
  </si>
  <si>
    <t>Student Leadership Annex Constr</t>
  </si>
  <si>
    <t>882700</t>
  </si>
  <si>
    <t>App 105 Phase III Constr Fund</t>
  </si>
  <si>
    <t>882710</t>
  </si>
  <si>
    <t>Series 2023 Cost of Issuance</t>
  </si>
  <si>
    <t>882810</t>
  </si>
  <si>
    <t>Broyhill Inn Renovations</t>
  </si>
  <si>
    <t>882849</t>
  </si>
  <si>
    <t>Katherine Harper Hall Construction</t>
  </si>
  <si>
    <t>884037</t>
  </si>
  <si>
    <t>Univ Bookstre RR Res</t>
  </si>
  <si>
    <t>884060</t>
  </si>
  <si>
    <t>Add Std Un Rep/Rpl</t>
  </si>
  <si>
    <t>884140</t>
  </si>
  <si>
    <t>ASU Util Sys Maint R</t>
  </si>
  <si>
    <t>884200</t>
  </si>
  <si>
    <t>884301</t>
  </si>
  <si>
    <t>Hous Std Ctr S 64 Rr</t>
  </si>
  <si>
    <t>884500</t>
  </si>
  <si>
    <t>Series 93 Maint Resr</t>
  </si>
  <si>
    <t>885000</t>
  </si>
  <si>
    <t>General Debt Service</t>
  </si>
  <si>
    <t>885013</t>
  </si>
  <si>
    <t>Led 8 Debt Clearing</t>
  </si>
  <si>
    <t>885020</t>
  </si>
  <si>
    <t>885037</t>
  </si>
  <si>
    <t>Bookstore Debt Resrv</t>
  </si>
  <si>
    <t>885039</t>
  </si>
  <si>
    <t>New River Debt Resv</t>
  </si>
  <si>
    <t>885050</t>
  </si>
  <si>
    <t>Series 93 Reserv Fnd</t>
  </si>
  <si>
    <t>885060</t>
  </si>
  <si>
    <t>App 105 Internal Liability</t>
  </si>
  <si>
    <t>885062</t>
  </si>
  <si>
    <t>885070</t>
  </si>
  <si>
    <t>Series 2023 Gen Rev App 105 Phs III</t>
  </si>
  <si>
    <t>885080</t>
  </si>
  <si>
    <t>Broy Inn Debt Reserv</t>
  </si>
  <si>
    <t>885144</t>
  </si>
  <si>
    <t>Sanford Hall 2019A Debt Fnd</t>
  </si>
  <si>
    <t>885145</t>
  </si>
  <si>
    <t>ASU Util Sys Resrv F</t>
  </si>
  <si>
    <t>885220</t>
  </si>
  <si>
    <t>Energy Savings Note - Sun Trust+</t>
  </si>
  <si>
    <t>885221</t>
  </si>
  <si>
    <t>Energy Savings Note - TD Bank</t>
  </si>
  <si>
    <t>885222</t>
  </si>
  <si>
    <t>Lighting Energy Savings Note-USBank</t>
  </si>
  <si>
    <t>885225</t>
  </si>
  <si>
    <t>Parking Sys Bond Fnd</t>
  </si>
  <si>
    <t>885300</t>
  </si>
  <si>
    <t>H/Sc Sys 64 Debt Srv</t>
  </si>
  <si>
    <t>885500</t>
  </si>
  <si>
    <t>Series 93/2000 Bd Fd</t>
  </si>
  <si>
    <t>885502</t>
  </si>
  <si>
    <t>Note Payable Watauga County</t>
  </si>
  <si>
    <t>885503</t>
  </si>
  <si>
    <t>H/Sc Sys 64 Unresrvd</t>
  </si>
  <si>
    <t>885505</t>
  </si>
  <si>
    <t>Risid Hall Renov Bds</t>
  </si>
  <si>
    <t>885510</t>
  </si>
  <si>
    <t>Mountaineer Hall Capital Lease</t>
  </si>
  <si>
    <t>885511</t>
  </si>
  <si>
    <t>Singing News Capital Lease</t>
  </si>
  <si>
    <t>885512</t>
  </si>
  <si>
    <t>ASU Refunding Bonds Series 2012</t>
  </si>
  <si>
    <t>885513</t>
  </si>
  <si>
    <t>ASU Gen Rev &amp; Rev Refund Bonds2014B</t>
  </si>
  <si>
    <t>885514</t>
  </si>
  <si>
    <t>ASU Gen Rev/Rev Refundng Bonds2014A</t>
  </si>
  <si>
    <t>885516</t>
  </si>
  <si>
    <t>ASU GenRev Refunding Bonds Ser2016B</t>
  </si>
  <si>
    <t>885518</t>
  </si>
  <si>
    <t>ASU Gen Rev/Rev Refunding Bonds 17A</t>
  </si>
  <si>
    <t>885520</t>
  </si>
  <si>
    <t>885525</t>
  </si>
  <si>
    <t>885526</t>
  </si>
  <si>
    <t>ASU GenRev Refunding Bonds Ser2016A</t>
  </si>
  <si>
    <t>885527</t>
  </si>
  <si>
    <t>ASU General Rev Bonds Series 2022B</t>
  </si>
  <si>
    <t>885529</t>
  </si>
  <si>
    <t>Vis Arts Ctr Dbt Ser</t>
  </si>
  <si>
    <t>885530</t>
  </si>
  <si>
    <t>Presbyterian Church-Debt Service</t>
  </si>
  <si>
    <t>885531</t>
  </si>
  <si>
    <t>ASU Gen Rev/Rev Refund Bonds 2018A</t>
  </si>
  <si>
    <t>885534</t>
  </si>
  <si>
    <t>ASU Gen Rev/Rev Refundng Bonds2014c</t>
  </si>
  <si>
    <t>885535</t>
  </si>
  <si>
    <t>MC Rev Bonds Series 2018</t>
  </si>
  <si>
    <t>885536</t>
  </si>
  <si>
    <t>ASU General Rev Bonds, Series 2016C</t>
  </si>
  <si>
    <t>885537</t>
  </si>
  <si>
    <t>Bookstore Bond Fund</t>
  </si>
  <si>
    <t>885538</t>
  </si>
  <si>
    <t>Stud Rec Ctr Bond Fd</t>
  </si>
  <si>
    <t>885539</t>
  </si>
  <si>
    <t>New River Debt Serv</t>
  </si>
  <si>
    <t>885540</t>
  </si>
  <si>
    <t>MC Rev Bonds Series 2020</t>
  </si>
  <si>
    <t>885541</t>
  </si>
  <si>
    <t>Gen Rev Refunding Series 2020</t>
  </si>
  <si>
    <t>885542</t>
  </si>
  <si>
    <t>Gen Rev Refunding Series 2022</t>
  </si>
  <si>
    <t>885545</t>
  </si>
  <si>
    <t>Utl Sys Bd Principal /98</t>
  </si>
  <si>
    <t>885546</t>
  </si>
  <si>
    <t>ASU Gnrl Rev Rfnd Bnd, Series 2016D</t>
  </si>
  <si>
    <t>885548</t>
  </si>
  <si>
    <t>885550</t>
  </si>
  <si>
    <t>Gen Rv &amp; Ref Bonds- Series 2005</t>
  </si>
  <si>
    <t>885551</t>
  </si>
  <si>
    <t>UNC Sys Pool Rev Bond, Series 2006A</t>
  </si>
  <si>
    <t>885552</t>
  </si>
  <si>
    <t>UNC Sys Pool Rev Bond, Series 2008A</t>
  </si>
  <si>
    <t>885553</t>
  </si>
  <si>
    <t>UNC Pool Rev Bonds, Series 2009B</t>
  </si>
  <si>
    <t>885554</t>
  </si>
  <si>
    <t>UNC Sys Pool Rev Bonds Series 2010B</t>
  </si>
  <si>
    <t>885560</t>
  </si>
  <si>
    <t>ASU Gen Rev Bonds, Series 2011</t>
  </si>
  <si>
    <t>885562</t>
  </si>
  <si>
    <t>Stud Fee Rev Ref Bnd</t>
  </si>
  <si>
    <t>885565</t>
  </si>
  <si>
    <t>885580</t>
  </si>
  <si>
    <t>Broyhill Inn Bond Fn</t>
  </si>
  <si>
    <t>885597</t>
  </si>
  <si>
    <t>MuscleSound Capital Lease</t>
  </si>
  <si>
    <t>885598</t>
  </si>
  <si>
    <t>Util Sy Bd Interest /98</t>
  </si>
  <si>
    <t>885599</t>
  </si>
  <si>
    <t>CoachComm Capital Lease</t>
  </si>
  <si>
    <t>885600</t>
  </si>
  <si>
    <t>Thunder Hill Hall SCA</t>
  </si>
  <si>
    <t>885610</t>
  </si>
  <si>
    <t>Laurel Creek Hall SCA</t>
  </si>
  <si>
    <t>885700</t>
  </si>
  <si>
    <t>P3 Parking Deck - Beyond Boone</t>
  </si>
  <si>
    <t>885701</t>
  </si>
  <si>
    <t>2 5 Research Campus - NCSU</t>
  </si>
  <si>
    <t>885702</t>
  </si>
  <si>
    <t>2 6 251 Industrial Pk - Barber</t>
  </si>
  <si>
    <t>885703</t>
  </si>
  <si>
    <t>2 12 Ridgeview Dr - AREH</t>
  </si>
  <si>
    <t>885704</t>
  </si>
  <si>
    <t>2 20 353 Industrial Pk - Sofield</t>
  </si>
  <si>
    <t>885705</t>
  </si>
  <si>
    <t>2 22 Wiliston Rd WSFC Bd of Ed</t>
  </si>
  <si>
    <t>885706</t>
  </si>
  <si>
    <t>2 24 NC Hwy 105 - Wilson Trust</t>
  </si>
  <si>
    <t>885707</t>
  </si>
  <si>
    <t>2 26 Greenway Rd - Templeton</t>
  </si>
  <si>
    <t>885708</t>
  </si>
  <si>
    <t>2 28 Sharp Copier Lease</t>
  </si>
  <si>
    <t>885709</t>
  </si>
  <si>
    <t>Research Campus Castle and Cooke</t>
  </si>
  <si>
    <t>885710</t>
  </si>
  <si>
    <t>Research Campus DHMRI</t>
  </si>
  <si>
    <t>885711</t>
  </si>
  <si>
    <t>Ridgeview Lease</t>
  </si>
  <si>
    <t>885715</t>
  </si>
  <si>
    <t>Academy at Elkin Lease</t>
  </si>
  <si>
    <t>885720</t>
  </si>
  <si>
    <t>GASB 87 Leases (Lessee)</t>
  </si>
  <si>
    <t>885800</t>
  </si>
  <si>
    <t>Subsc (SBITA) Liability</t>
  </si>
  <si>
    <t>887000</t>
  </si>
  <si>
    <t>ASU Fixed Assets</t>
  </si>
  <si>
    <t>887001</t>
  </si>
  <si>
    <t>GASB 87 Lease Assets</t>
  </si>
  <si>
    <t>887002</t>
  </si>
  <si>
    <t>Subscription (SBITA) Assets</t>
  </si>
  <si>
    <t>887036</t>
  </si>
  <si>
    <t>Solar Decathlon Fixed Assets</t>
  </si>
  <si>
    <t>887039</t>
  </si>
  <si>
    <t>New River Inv In Plt</t>
  </si>
  <si>
    <t>990085</t>
  </si>
  <si>
    <t>NC Grad Deanbs Assoc</t>
  </si>
  <si>
    <t>990098</t>
  </si>
  <si>
    <t>Asembly Ch Fin Offic</t>
  </si>
  <si>
    <t>990223</t>
  </si>
  <si>
    <t>UNC Human Resources Systems Conf</t>
  </si>
  <si>
    <t>990237</t>
  </si>
  <si>
    <t>PV Array Bid Security</t>
  </si>
  <si>
    <t>Millennial Campus Development</t>
  </si>
  <si>
    <t>440001</t>
  </si>
  <si>
    <t>ASU Millennial Campus</t>
  </si>
  <si>
    <t>440002</t>
  </si>
  <si>
    <t>MC Campus Services</t>
  </si>
  <si>
    <t>440003</t>
  </si>
  <si>
    <t>MC Athletic Facilities</t>
  </si>
  <si>
    <t>440004</t>
  </si>
  <si>
    <t>MC Levine Hall</t>
  </si>
  <si>
    <t>440005</t>
  </si>
  <si>
    <t>MC University Hall and HRS Bldg</t>
  </si>
  <si>
    <t>440006</t>
  </si>
  <si>
    <t>MC Housing Facilities</t>
  </si>
  <si>
    <t>440007</t>
  </si>
  <si>
    <t>MC North End Zone Facility</t>
  </si>
  <si>
    <t>440008</t>
  </si>
  <si>
    <t>MC Holmes Convocation Ctr</t>
  </si>
  <si>
    <t>440009</t>
  </si>
  <si>
    <t>MC Turchin Center</t>
  </si>
  <si>
    <t>440010</t>
  </si>
  <si>
    <t>MC Student Activity Facilities</t>
  </si>
  <si>
    <t>440011</t>
  </si>
  <si>
    <t>MC McKinney Alumni Ctr</t>
  </si>
  <si>
    <t>440012</t>
  </si>
  <si>
    <t>MC Innovation District Utility</t>
  </si>
  <si>
    <t>40030</t>
  </si>
  <si>
    <t>New York Loft</t>
  </si>
  <si>
    <t>227553</t>
  </si>
  <si>
    <t>The Loft</t>
  </si>
  <si>
    <t>336537</t>
  </si>
  <si>
    <t>410</t>
  </si>
  <si>
    <t>Facilities Operation Administration</t>
  </si>
  <si>
    <t>41000</t>
  </si>
  <si>
    <t>110300</t>
  </si>
  <si>
    <t>FO - Acad Bldg/Ground</t>
  </si>
  <si>
    <t>110310</t>
  </si>
  <si>
    <t>Facilities Administration</t>
  </si>
  <si>
    <t>110315</t>
  </si>
  <si>
    <t>Energy Savings Carry Forward</t>
  </si>
  <si>
    <t>110316</t>
  </si>
  <si>
    <t>Facilities Revenue</t>
  </si>
  <si>
    <t>110317</t>
  </si>
  <si>
    <t>Facilities Contra Revenue</t>
  </si>
  <si>
    <t>110320</t>
  </si>
  <si>
    <t>Preventive Maintenan</t>
  </si>
  <si>
    <t>110321</t>
  </si>
  <si>
    <t>Control Systems</t>
  </si>
  <si>
    <t>110322</t>
  </si>
  <si>
    <t>HVAC Systems</t>
  </si>
  <si>
    <t>110323</t>
  </si>
  <si>
    <t>Roof Systems</t>
  </si>
  <si>
    <t>110324</t>
  </si>
  <si>
    <t>Zone Maintenance</t>
  </si>
  <si>
    <t>110325</t>
  </si>
  <si>
    <t>Lock Systems</t>
  </si>
  <si>
    <t>110326</t>
  </si>
  <si>
    <t>Paint Systems</t>
  </si>
  <si>
    <t>110340</t>
  </si>
  <si>
    <t>Carpentry Shop</t>
  </si>
  <si>
    <t>110345</t>
  </si>
  <si>
    <t>Masonry Shop</t>
  </si>
  <si>
    <t>110358</t>
  </si>
  <si>
    <t>Recycling-Fac Operations</t>
  </si>
  <si>
    <t>110370</t>
  </si>
  <si>
    <t>Mechanical Enginerng</t>
  </si>
  <si>
    <t>110390</t>
  </si>
  <si>
    <t>Chancellor'S Home</t>
  </si>
  <si>
    <t>110500</t>
  </si>
  <si>
    <t>Facilities Absorbed</t>
  </si>
  <si>
    <t>110510</t>
  </si>
  <si>
    <t>Facilities Warehouse Inv</t>
  </si>
  <si>
    <t>110511</t>
  </si>
  <si>
    <t>Facilities Billable Requests</t>
  </si>
  <si>
    <t>110512</t>
  </si>
  <si>
    <t>Lockshop Inventory Purchases</t>
  </si>
  <si>
    <t>110528</t>
  </si>
  <si>
    <t>Facilities Reserve</t>
  </si>
  <si>
    <t>332135</t>
  </si>
  <si>
    <t>Admin Aux Supp-Facilities Operation</t>
  </si>
  <si>
    <t>332136</t>
  </si>
  <si>
    <t>Admin Aux Supp-Facil Oper (Hickory)</t>
  </si>
  <si>
    <t>335146</t>
  </si>
  <si>
    <t>Facilities Mgmt Activities/Oper</t>
  </si>
  <si>
    <t>559469</t>
  </si>
  <si>
    <t>Turchin Center - Energy Efficiency</t>
  </si>
  <si>
    <t>990106</t>
  </si>
  <si>
    <t>NCAPPA Conference</t>
  </si>
  <si>
    <t>41000H</t>
  </si>
  <si>
    <t>HVAC</t>
  </si>
  <si>
    <t>41000K</t>
  </si>
  <si>
    <t>41000M</t>
  </si>
  <si>
    <t>Paint Shop</t>
  </si>
  <si>
    <t>41000P</t>
  </si>
  <si>
    <t>41000R</t>
  </si>
  <si>
    <t>Mechanical Engineering</t>
  </si>
  <si>
    <t>41000S</t>
  </si>
  <si>
    <t>Secondary Electrical</t>
  </si>
  <si>
    <t>41000W</t>
  </si>
  <si>
    <t>Lockshop</t>
  </si>
  <si>
    <t>41000Z</t>
  </si>
  <si>
    <t>4100HC</t>
  </si>
  <si>
    <t>Facilities Operations-HVAC Controls</t>
  </si>
  <si>
    <t>4100PM</t>
  </si>
  <si>
    <t>Physical Plant-Prev Maintenance</t>
  </si>
  <si>
    <t>41010</t>
  </si>
  <si>
    <t>Steam Systems</t>
  </si>
  <si>
    <t>110365</t>
  </si>
  <si>
    <t>Electrical Engneerng</t>
  </si>
  <si>
    <t>335140</t>
  </si>
  <si>
    <t>ASU Util Sys Revnu F</t>
  </si>
  <si>
    <t>41011</t>
  </si>
  <si>
    <t>Facilities Managemt Administration</t>
  </si>
  <si>
    <t>110311</t>
  </si>
  <si>
    <t>41020</t>
  </si>
  <si>
    <t>Water Systems</t>
  </si>
  <si>
    <t>110380</t>
  </si>
  <si>
    <t>Water System</t>
  </si>
  <si>
    <t>41030</t>
  </si>
  <si>
    <t>Motor Pool</t>
  </si>
  <si>
    <t>109500</t>
  </si>
  <si>
    <t>336000</t>
  </si>
  <si>
    <t>Motor Pool Srvc Shop</t>
  </si>
  <si>
    <t>211</t>
  </si>
  <si>
    <t>336010</t>
  </si>
  <si>
    <t>Motor Pool Rent Dept</t>
  </si>
  <si>
    <t>336016</t>
  </si>
  <si>
    <t>Motor Pool Rentals</t>
  </si>
  <si>
    <t>336017</t>
  </si>
  <si>
    <t>Wheelchair Accessible Activity Bus</t>
  </si>
  <si>
    <t>41040</t>
  </si>
  <si>
    <t>Design and Construction</t>
  </si>
  <si>
    <t>110530</t>
  </si>
  <si>
    <t>41050</t>
  </si>
  <si>
    <t>Landscape Services</t>
  </si>
  <si>
    <t>110360</t>
  </si>
  <si>
    <t>Phy Plant Landscape</t>
  </si>
  <si>
    <t>110361</t>
  </si>
  <si>
    <t>Landscape Support Services</t>
  </si>
  <si>
    <t>41060</t>
  </si>
  <si>
    <t>Environmental Services</t>
  </si>
  <si>
    <t>110350</t>
  </si>
  <si>
    <t>110351</t>
  </si>
  <si>
    <t>Environmental Services Support</t>
  </si>
  <si>
    <t>41070</t>
  </si>
  <si>
    <t>Facilities Work Order</t>
  </si>
  <si>
    <t>Facilities Work Orders</t>
  </si>
  <si>
    <t>110520</t>
  </si>
  <si>
    <t>Facilities Workorder Costs</t>
  </si>
  <si>
    <t>41080</t>
  </si>
  <si>
    <t>Hickory Campus Support - Fac Oper</t>
  </si>
  <si>
    <t>110355</t>
  </si>
  <si>
    <t>Hickory Campus Support - Fac Operat</t>
  </si>
  <si>
    <t>41090</t>
  </si>
  <si>
    <t>Real Estate Transactions - Fac Mgmt</t>
  </si>
  <si>
    <t>335147</t>
  </si>
  <si>
    <t>Real Estate/Properties Office</t>
  </si>
  <si>
    <t>415</t>
  </si>
  <si>
    <t>Administration</t>
  </si>
  <si>
    <t>41500</t>
  </si>
  <si>
    <t>030013</t>
  </si>
  <si>
    <t>Led 3 Clearing</t>
  </si>
  <si>
    <t>330013</t>
  </si>
  <si>
    <t>339125</t>
  </si>
  <si>
    <t>Infrst Improv/Rnvtn Anne Belk Hall</t>
  </si>
  <si>
    <t>339128</t>
  </si>
  <si>
    <t>Infrst Improv/Rnvtn Sanford Hall</t>
  </si>
  <si>
    <t>770599</t>
  </si>
  <si>
    <t>Roy Carroll Endowment Fund</t>
  </si>
  <si>
    <t>4151SA</t>
  </si>
  <si>
    <t>Student Accts Cashiering Controller</t>
  </si>
  <si>
    <t>41510</t>
  </si>
  <si>
    <t>Controllers Office</t>
  </si>
  <si>
    <t>090015</t>
  </si>
  <si>
    <t>Cashiering Clearing</t>
  </si>
  <si>
    <t>XXX</t>
  </si>
  <si>
    <t>109004</t>
  </si>
  <si>
    <t>Upps Payroll Clearng</t>
  </si>
  <si>
    <t>109005</t>
  </si>
  <si>
    <t>Acad Interfnd-Trans</t>
  </si>
  <si>
    <t>109007</t>
  </si>
  <si>
    <t>Acad-Dept Billing</t>
  </si>
  <si>
    <t>109008</t>
  </si>
  <si>
    <t>Student Payment Plan Revenue</t>
  </si>
  <si>
    <t>109310</t>
  </si>
  <si>
    <t>114000</t>
  </si>
  <si>
    <t>Academic Fund 16080</t>
  </si>
  <si>
    <t>220013</t>
  </si>
  <si>
    <t>Led 1 2 Clearing</t>
  </si>
  <si>
    <t>220040</t>
  </si>
  <si>
    <t>Trust Investment Inc</t>
  </si>
  <si>
    <t>221400</t>
  </si>
  <si>
    <t>Trust Funds 06080</t>
  </si>
  <si>
    <t>222000</t>
  </si>
  <si>
    <t>Tax Witholding Clear</t>
  </si>
  <si>
    <t>224000</t>
  </si>
  <si>
    <t>Tuit/Rm Adv Spec Fnd</t>
  </si>
  <si>
    <t>224001</t>
  </si>
  <si>
    <t>ASO Tuition Deposit</t>
  </si>
  <si>
    <t>224002</t>
  </si>
  <si>
    <t>Graduate Tuition Deposits</t>
  </si>
  <si>
    <t>225000</t>
  </si>
  <si>
    <t>Clr/Ret Ck Acct</t>
  </si>
  <si>
    <t>226005</t>
  </si>
  <si>
    <t>Trust-Interfnd Trans</t>
  </si>
  <si>
    <t>226006</t>
  </si>
  <si>
    <t>ACH Reject Clearing</t>
  </si>
  <si>
    <t>226007</t>
  </si>
  <si>
    <t>Trust-Dept Billing</t>
  </si>
  <si>
    <t>226204</t>
  </si>
  <si>
    <t>Trust Payroll Chgs</t>
  </si>
  <si>
    <t>339110</t>
  </si>
  <si>
    <t>West Campus Std Fac</t>
  </si>
  <si>
    <t>339115</t>
  </si>
  <si>
    <t>Dining Facility Revenue Fund</t>
  </si>
  <si>
    <t>339130</t>
  </si>
  <si>
    <t>Student Ldrshp Annex Rev Fd</t>
  </si>
  <si>
    <t>339135</t>
  </si>
  <si>
    <t>Std Ctr Rev Fund</t>
  </si>
  <si>
    <t>339150</t>
  </si>
  <si>
    <t>Std Act Ctr Rev Fd</t>
  </si>
  <si>
    <t>339160</t>
  </si>
  <si>
    <t>Add Std Un Rev Fund</t>
  </si>
  <si>
    <t>339170</t>
  </si>
  <si>
    <t>Student Rec Center</t>
  </si>
  <si>
    <t>339180</t>
  </si>
  <si>
    <t>Athletic Facilities</t>
  </si>
  <si>
    <t>339910</t>
  </si>
  <si>
    <t>Brewer Stadium Turf Replacement</t>
  </si>
  <si>
    <t>551013</t>
  </si>
  <si>
    <t>80 For NP Clr</t>
  </si>
  <si>
    <t>661013</t>
  </si>
  <si>
    <t>35 Research Clr</t>
  </si>
  <si>
    <t>661113</t>
  </si>
  <si>
    <t>55 End Prof Clr</t>
  </si>
  <si>
    <t>770577</t>
  </si>
  <si>
    <t>NEH-Cntr For App Stu</t>
  </si>
  <si>
    <t>770579</t>
  </si>
  <si>
    <t>NEH-Cultural Museum</t>
  </si>
  <si>
    <t>770582</t>
  </si>
  <si>
    <t>Kulynch/Cl Prof End</t>
  </si>
  <si>
    <t>770583</t>
  </si>
  <si>
    <t>770585</t>
  </si>
  <si>
    <t>Holshouser Prof Endm</t>
  </si>
  <si>
    <t>770586</t>
  </si>
  <si>
    <t>770587</t>
  </si>
  <si>
    <t>Cain Sci Edu Prf End</t>
  </si>
  <si>
    <t>770590</t>
  </si>
  <si>
    <t>Endowed Chair-Math</t>
  </si>
  <si>
    <t>770595</t>
  </si>
  <si>
    <t>Lowe'S Comp Sci Endm</t>
  </si>
  <si>
    <t>770597</t>
  </si>
  <si>
    <t>Rivers-Coffey End Pr</t>
  </si>
  <si>
    <t>771013</t>
  </si>
  <si>
    <t>15 NE End Prof Clr</t>
  </si>
  <si>
    <t>776013</t>
  </si>
  <si>
    <t>Led 7 Clearing</t>
  </si>
  <si>
    <t>776113</t>
  </si>
  <si>
    <t>25 NE Loans Clr</t>
  </si>
  <si>
    <t>776225</t>
  </si>
  <si>
    <t>Loan Fnd Positn Supp</t>
  </si>
  <si>
    <t>881001</t>
  </si>
  <si>
    <t>Led 8 CI Clearing</t>
  </si>
  <si>
    <t>881113</t>
  </si>
  <si>
    <t>45 Cap Pro Clr</t>
  </si>
  <si>
    <t>882390</t>
  </si>
  <si>
    <t>887101</t>
  </si>
  <si>
    <t>Instruction</t>
  </si>
  <si>
    <t>887110</t>
  </si>
  <si>
    <t>Organized Research</t>
  </si>
  <si>
    <t>887112</t>
  </si>
  <si>
    <t>Lab School</t>
  </si>
  <si>
    <t>887142</t>
  </si>
  <si>
    <t>Public Service</t>
  </si>
  <si>
    <t>887152</t>
  </si>
  <si>
    <t>Academic Support</t>
  </si>
  <si>
    <t>887160</t>
  </si>
  <si>
    <t>887170</t>
  </si>
  <si>
    <t>Inst Support</t>
  </si>
  <si>
    <t>887180</t>
  </si>
  <si>
    <t>Oper And Maintenance</t>
  </si>
  <si>
    <t>887200</t>
  </si>
  <si>
    <t>Auxiliaries</t>
  </si>
  <si>
    <t>887227</t>
  </si>
  <si>
    <t>Indep Operations</t>
  </si>
  <si>
    <t>227</t>
  </si>
  <si>
    <t>887230</t>
  </si>
  <si>
    <t>Stu Financial Aid</t>
  </si>
  <si>
    <t>887399</t>
  </si>
  <si>
    <t>No Function</t>
  </si>
  <si>
    <t>399</t>
  </si>
  <si>
    <t>887701</t>
  </si>
  <si>
    <t>Depreciation</t>
  </si>
  <si>
    <t>701</t>
  </si>
  <si>
    <t>990000</t>
  </si>
  <si>
    <t>Bank Fund Level 5</t>
  </si>
  <si>
    <t>990013</t>
  </si>
  <si>
    <t>Led 9 Clearing</t>
  </si>
  <si>
    <t>990140</t>
  </si>
  <si>
    <t>NRLP Aux Chgs</t>
  </si>
  <si>
    <t>990190</t>
  </si>
  <si>
    <t>Prac Psycho Aux Chgs</t>
  </si>
  <si>
    <t>991013</t>
  </si>
  <si>
    <t>20 NE Other Clr</t>
  </si>
  <si>
    <t>Controllers Office Cash Management</t>
  </si>
  <si>
    <t>108140</t>
  </si>
  <si>
    <t>Fin Aid Adm Cashr Of</t>
  </si>
  <si>
    <t>776000</t>
  </si>
  <si>
    <t>LMS Clearing Acct</t>
  </si>
  <si>
    <t>990010</t>
  </si>
  <si>
    <t>Std Funds On Deposit</t>
  </si>
  <si>
    <t>Contracts and Grants Accounting</t>
  </si>
  <si>
    <t>221900</t>
  </si>
  <si>
    <t>Reserve for Unfunded Benefits</t>
  </si>
  <si>
    <t>227510</t>
  </si>
  <si>
    <t>Fnd Un 2Nd Cent End</t>
  </si>
  <si>
    <t>228901</t>
  </si>
  <si>
    <t>F&amp;A HEERF Institutional Support</t>
  </si>
  <si>
    <t>228912</t>
  </si>
  <si>
    <t>Overhead Receipts - 170</t>
  </si>
  <si>
    <t>228913</t>
  </si>
  <si>
    <t>Overhead Recpts-990</t>
  </si>
  <si>
    <t>990</t>
  </si>
  <si>
    <t>550000</t>
  </si>
  <si>
    <t>Dept Of Educ-General</t>
  </si>
  <si>
    <t>550013</t>
  </si>
  <si>
    <t>Led 5 Clearing</t>
  </si>
  <si>
    <t>553000</t>
  </si>
  <si>
    <t>NSF Letter of Credit Fund</t>
  </si>
  <si>
    <t>559001</t>
  </si>
  <si>
    <t>Grant Payment Holding Fund</t>
  </si>
  <si>
    <t>Payroll</t>
  </si>
  <si>
    <t>Data Control</t>
  </si>
  <si>
    <t>Fixed Assets/Bank Recon</t>
  </si>
  <si>
    <t>41510A</t>
  </si>
  <si>
    <t>Controllers Office AP Managers</t>
  </si>
  <si>
    <t>41510C</t>
  </si>
  <si>
    <t>Controller's Office</t>
  </si>
  <si>
    <t>41510D</t>
  </si>
  <si>
    <t>Controller-Data Control</t>
  </si>
  <si>
    <t>41510F</t>
  </si>
  <si>
    <t>Controller-Fixed Assets</t>
  </si>
  <si>
    <t>41510M</t>
  </si>
  <si>
    <t>Contrl Off Business Process Ecommer</t>
  </si>
  <si>
    <t>41510P</t>
  </si>
  <si>
    <t>Controller-Payroll</t>
  </si>
  <si>
    <t>41510S</t>
  </si>
  <si>
    <t>Controllers Office Student Accounts</t>
  </si>
  <si>
    <t>41510T</t>
  </si>
  <si>
    <t>Controllers Office - Tax Compliance</t>
  </si>
  <si>
    <t>4151AC</t>
  </si>
  <si>
    <t>Controllers Office Accounts Payable</t>
  </si>
  <si>
    <t>4151TR</t>
  </si>
  <si>
    <t>Contrller Off Travel Reimbursements</t>
  </si>
  <si>
    <t>41520</t>
  </si>
  <si>
    <t>Materials Management</t>
  </si>
  <si>
    <t>109340</t>
  </si>
  <si>
    <t>Purchasing</t>
  </si>
  <si>
    <t>41524</t>
  </si>
  <si>
    <t>Warehouse</t>
  </si>
  <si>
    <t>41530</t>
  </si>
  <si>
    <t>University Budget</t>
  </si>
  <si>
    <t>109312</t>
  </si>
  <si>
    <t>Budget Office</t>
  </si>
  <si>
    <t>4153UB</t>
  </si>
  <si>
    <t>University Budget Assistant Directr</t>
  </si>
  <si>
    <t>41540</t>
  </si>
  <si>
    <t>Business Systems</t>
  </si>
  <si>
    <t>109308</t>
  </si>
  <si>
    <t>41540B</t>
  </si>
  <si>
    <t>417</t>
  </si>
  <si>
    <t>The Office of Human Resources</t>
  </si>
  <si>
    <t>17010</t>
  </si>
  <si>
    <t>15000A</t>
  </si>
  <si>
    <t>HRS-Administration</t>
  </si>
  <si>
    <t>15000B</t>
  </si>
  <si>
    <t>HRS-Benefits</t>
  </si>
  <si>
    <t>15000E</t>
  </si>
  <si>
    <t>HRS Employee Relations</t>
  </si>
  <si>
    <t>15000R</t>
  </si>
  <si>
    <t>HRS-Recruitment</t>
  </si>
  <si>
    <t>109110</t>
  </si>
  <si>
    <t>109113</t>
  </si>
  <si>
    <t>HR-Mediation Services</t>
  </si>
  <si>
    <t>109114</t>
  </si>
  <si>
    <t>HR-Relocation Coord Expenditures</t>
  </si>
  <si>
    <t>109115</t>
  </si>
  <si>
    <t>HR Background Checks</t>
  </si>
  <si>
    <t>109120</t>
  </si>
  <si>
    <t>Human Resource Train</t>
  </si>
  <si>
    <t>109131</t>
  </si>
  <si>
    <t>Staff Assembly Travel</t>
  </si>
  <si>
    <t>221834</t>
  </si>
  <si>
    <t>Personnel Functions</t>
  </si>
  <si>
    <t>226104</t>
  </si>
  <si>
    <t>Upps Clearg-Personnl</t>
  </si>
  <si>
    <t>227210</t>
  </si>
  <si>
    <t>Human Resource Services</t>
  </si>
  <si>
    <t>227600</t>
  </si>
  <si>
    <t>Staff Tuit Asst Fund</t>
  </si>
  <si>
    <t>332110</t>
  </si>
  <si>
    <t>Admin Aux Supp-Human Resources</t>
  </si>
  <si>
    <t>776500</t>
  </si>
  <si>
    <t>Faculty/Staff Loans</t>
  </si>
  <si>
    <t>17010A</t>
  </si>
  <si>
    <t>HRS Administration</t>
  </si>
  <si>
    <t>17010B</t>
  </si>
  <si>
    <t>HRS Benefits</t>
  </si>
  <si>
    <t>17010C</t>
  </si>
  <si>
    <t>HRS-Classification &amp; Compensation</t>
  </si>
  <si>
    <t>17010E</t>
  </si>
  <si>
    <t>HRS Relocation &amp; Engagement</t>
  </si>
  <si>
    <t>17010L</t>
  </si>
  <si>
    <t>HRS-Learning &amp; Organizational Devel</t>
  </si>
  <si>
    <t>17010R</t>
  </si>
  <si>
    <t>HRS Recruitment</t>
  </si>
  <si>
    <t>420</t>
  </si>
  <si>
    <t>Campus Services</t>
  </si>
  <si>
    <t>17030</t>
  </si>
  <si>
    <t>Campus Services Administration</t>
  </si>
  <si>
    <t>227412</t>
  </si>
  <si>
    <t>Campus Services Beverage Fund</t>
  </si>
  <si>
    <t>332308</t>
  </si>
  <si>
    <t>17030M</t>
  </si>
  <si>
    <t>Campus Dining Maintenance</t>
  </si>
  <si>
    <t>17030P</t>
  </si>
  <si>
    <t>Campus Dining Purchasing</t>
  </si>
  <si>
    <t>1703AR</t>
  </si>
  <si>
    <t>Campus Dining Accounting &amp; Receptin</t>
  </si>
  <si>
    <t>1703AS</t>
  </si>
  <si>
    <t>Auxiliary Serv Assoc Vice Chancellr</t>
  </si>
  <si>
    <t>1703CC</t>
  </si>
  <si>
    <t>Grandview Catering/Events - Cuisine</t>
  </si>
  <si>
    <t>1703CS</t>
  </si>
  <si>
    <t>Grandview Ctrng/Evnts Support Staff</t>
  </si>
  <si>
    <t>1703TS</t>
  </si>
  <si>
    <t>Campus Dining Technology Support</t>
  </si>
  <si>
    <t>170PPK</t>
  </si>
  <si>
    <t>Campus Dining Park Place Kitchen</t>
  </si>
  <si>
    <t>170RSC</t>
  </si>
  <si>
    <t>Campus Dining Rivers Street Kitchen</t>
  </si>
  <si>
    <t>17031</t>
  </si>
  <si>
    <t>Campus Dining</t>
  </si>
  <si>
    <t>17031T</t>
  </si>
  <si>
    <t>TCP Campus Dining Administration</t>
  </si>
  <si>
    <t>17032</t>
  </si>
  <si>
    <t>Campus Services Express</t>
  </si>
  <si>
    <t>332312</t>
  </si>
  <si>
    <t>Identification Ctr</t>
  </si>
  <si>
    <t>17034</t>
  </si>
  <si>
    <t>Procurement/Storeroom</t>
  </si>
  <si>
    <t>17034T</t>
  </si>
  <si>
    <t>TCP Campus Dining Storeroom</t>
  </si>
  <si>
    <t>17035</t>
  </si>
  <si>
    <t>Rivers Street Cafe</t>
  </si>
  <si>
    <t>17035T</t>
  </si>
  <si>
    <t>TCP Campus Dining Rivers Street Caf</t>
  </si>
  <si>
    <t>170CYK</t>
  </si>
  <si>
    <t>Cmp Din Commissary Kitchen River St</t>
  </si>
  <si>
    <t>17036</t>
  </si>
  <si>
    <t>Bake Shop</t>
  </si>
  <si>
    <t>17036T</t>
  </si>
  <si>
    <t>TCP Campus Dining Bake Shop</t>
  </si>
  <si>
    <t>17037</t>
  </si>
  <si>
    <t>Chick-Fil-A</t>
  </si>
  <si>
    <t>17037T</t>
  </si>
  <si>
    <t>TCP Campus Dining Chick-Fil-A</t>
  </si>
  <si>
    <t>17038</t>
  </si>
  <si>
    <t>Sanford Commons</t>
  </si>
  <si>
    <t>17038T</t>
  </si>
  <si>
    <t>TCP Campus Dining Sanford Commons</t>
  </si>
  <si>
    <t>17039</t>
  </si>
  <si>
    <t>McAlister's  Deli</t>
  </si>
  <si>
    <t>17039T</t>
  </si>
  <si>
    <t>TCP Campus Dining McAlister's Deli</t>
  </si>
  <si>
    <t>17040</t>
  </si>
  <si>
    <t>Catering</t>
  </si>
  <si>
    <t>17040T</t>
  </si>
  <si>
    <t>Grandview Catering &amp; Events Team</t>
  </si>
  <si>
    <t>17041</t>
  </si>
  <si>
    <t>McAlister's Select</t>
  </si>
  <si>
    <t>17041T</t>
  </si>
  <si>
    <t>TCP Campus Dining McAlister's Selec</t>
  </si>
  <si>
    <t>17044</t>
  </si>
  <si>
    <t>Cascades Cafe</t>
  </si>
  <si>
    <t>17044T</t>
  </si>
  <si>
    <t>TCP Campus Dining Cascades Cafe</t>
  </si>
  <si>
    <t>17045</t>
  </si>
  <si>
    <t>Park Place Cafe</t>
  </si>
  <si>
    <t>17045T</t>
  </si>
  <si>
    <t>TCP Campus Dining Park Place Cafe</t>
  </si>
  <si>
    <t>17047</t>
  </si>
  <si>
    <t>The Market-Trivette</t>
  </si>
  <si>
    <t>17047T</t>
  </si>
  <si>
    <t>TCP Campus Dining Trivette Market</t>
  </si>
  <si>
    <t>17048</t>
  </si>
  <si>
    <t>The Market-Bookstore</t>
  </si>
  <si>
    <t>17048T</t>
  </si>
  <si>
    <t>TCP Campus Dining Bookstore Market</t>
  </si>
  <si>
    <t>17050</t>
  </si>
  <si>
    <t>337000</t>
  </si>
  <si>
    <t>Campus Store (old GL)</t>
  </si>
  <si>
    <t>208</t>
  </si>
  <si>
    <t>337003</t>
  </si>
  <si>
    <t>UBI Campus Store</t>
  </si>
  <si>
    <t>337006</t>
  </si>
  <si>
    <t>Team Store at the Rock</t>
  </si>
  <si>
    <t>337010</t>
  </si>
  <si>
    <t>Campus Store Admin</t>
  </si>
  <si>
    <t>337011</t>
  </si>
  <si>
    <t>Conference &amp; Events</t>
  </si>
  <si>
    <t>337012</t>
  </si>
  <si>
    <t>GameDay Event</t>
  </si>
  <si>
    <t>337400</t>
  </si>
  <si>
    <t>Textbk Rental Resrv</t>
  </si>
  <si>
    <t>337500</t>
  </si>
  <si>
    <t>Campus Store RR Res</t>
  </si>
  <si>
    <t>337600</t>
  </si>
  <si>
    <t>Campus Store-Hickory</t>
  </si>
  <si>
    <t>Book Rental</t>
  </si>
  <si>
    <t>337110</t>
  </si>
  <si>
    <t>Rental Textbooks</t>
  </si>
  <si>
    <t>Computer Shop</t>
  </si>
  <si>
    <t>337220</t>
  </si>
  <si>
    <t>Tech Center</t>
  </si>
  <si>
    <t>Merchandising</t>
  </si>
  <si>
    <t>337120</t>
  </si>
  <si>
    <t>Varsity Gifts</t>
  </si>
  <si>
    <t>337125</t>
  </si>
  <si>
    <t>Campus Store Boutique</t>
  </si>
  <si>
    <t>337210</t>
  </si>
  <si>
    <t>Merchandise Campus Store</t>
  </si>
  <si>
    <t>Supplemental Books</t>
  </si>
  <si>
    <t>337310</t>
  </si>
  <si>
    <t>Purchase Textbooks</t>
  </si>
  <si>
    <t>337320</t>
  </si>
  <si>
    <t>Scholars Bookshop</t>
  </si>
  <si>
    <t>1705AT</t>
  </si>
  <si>
    <t>TCP Univ Bookstore Administration</t>
  </si>
  <si>
    <t>1705BD</t>
  </si>
  <si>
    <t>Bookstore Director</t>
  </si>
  <si>
    <t>1705CT</t>
  </si>
  <si>
    <t>TCP Univ Bookstore Computer Shop</t>
  </si>
  <si>
    <t>1705MT</t>
  </si>
  <si>
    <t>TCP University Bookstore Merchandis</t>
  </si>
  <si>
    <t>1705RT</t>
  </si>
  <si>
    <t>TCP University Bookstore Rentals</t>
  </si>
  <si>
    <t>1705ST</t>
  </si>
  <si>
    <t>TCP Univ Bookstre Supplemental Book</t>
  </si>
  <si>
    <t>17052</t>
  </si>
  <si>
    <t>Health Science Cafe</t>
  </si>
  <si>
    <t>17052T</t>
  </si>
  <si>
    <t>TCP Campus Dinin Rise Market/Bakery</t>
  </si>
  <si>
    <t>17053</t>
  </si>
  <si>
    <t>Crossroads Coffee House</t>
  </si>
  <si>
    <t>17053T</t>
  </si>
  <si>
    <t>TCP Campus Din Crossroads Coffeehou</t>
  </si>
  <si>
    <t>17054</t>
  </si>
  <si>
    <t>Wired Scholar</t>
  </si>
  <si>
    <t>17054T</t>
  </si>
  <si>
    <t>TCP Campus Dining Wired Scholar</t>
  </si>
  <si>
    <t>17056</t>
  </si>
  <si>
    <t>Dining Hickory</t>
  </si>
  <si>
    <t>332319</t>
  </si>
  <si>
    <t>17071</t>
  </si>
  <si>
    <t>Campus Dining Admin</t>
  </si>
  <si>
    <t>332300</t>
  </si>
  <si>
    <t>332310</t>
  </si>
  <si>
    <t>332382</t>
  </si>
  <si>
    <t>Campus Dining RR Res</t>
  </si>
  <si>
    <t>990100</t>
  </si>
  <si>
    <t>Campus Dining Community Activities</t>
  </si>
  <si>
    <t>Food Insecurities</t>
  </si>
  <si>
    <t>332316</t>
  </si>
  <si>
    <t>17072</t>
  </si>
  <si>
    <t>Retail Dining</t>
  </si>
  <si>
    <t>332330</t>
  </si>
  <si>
    <t>332333</t>
  </si>
  <si>
    <t>UBI Dining</t>
  </si>
  <si>
    <t>332335</t>
  </si>
  <si>
    <t>332340</t>
  </si>
  <si>
    <t>Juice Bar</t>
  </si>
  <si>
    <t>332360</t>
  </si>
  <si>
    <t>Cascades</t>
  </si>
  <si>
    <t>332370</t>
  </si>
  <si>
    <t>332375</t>
  </si>
  <si>
    <t>332376</t>
  </si>
  <si>
    <t>UBI Rise</t>
  </si>
  <si>
    <t>332317</t>
  </si>
  <si>
    <t>332307</t>
  </si>
  <si>
    <t>17075</t>
  </si>
  <si>
    <t>Stockroom/Stores</t>
  </si>
  <si>
    <t>332320</t>
  </si>
  <si>
    <t>Procurement</t>
  </si>
  <si>
    <t>332332</t>
  </si>
  <si>
    <t>Commissary</t>
  </si>
  <si>
    <t>332380</t>
  </si>
  <si>
    <t>Food Trucks</t>
  </si>
  <si>
    <t>17076</t>
  </si>
  <si>
    <t>C-Stores</t>
  </si>
  <si>
    <t>APH</t>
  </si>
  <si>
    <t>332390</t>
  </si>
  <si>
    <t>332318</t>
  </si>
  <si>
    <t>17077</t>
  </si>
  <si>
    <t>Stadium Concessions</t>
  </si>
  <si>
    <t>17079</t>
  </si>
  <si>
    <t>Vending</t>
  </si>
  <si>
    <t>332315</t>
  </si>
  <si>
    <t>Campus Services - Vending</t>
  </si>
  <si>
    <t>20124</t>
  </si>
  <si>
    <t>Conference and Event Services</t>
  </si>
  <si>
    <t>104618</t>
  </si>
  <si>
    <t>Pilates Workshop</t>
  </si>
  <si>
    <t>104621</t>
  </si>
  <si>
    <t>Craft Enrichment</t>
  </si>
  <si>
    <t>104740</t>
  </si>
  <si>
    <t>Blue Rg In Cf-Hm/Art</t>
  </si>
  <si>
    <t>105830</t>
  </si>
  <si>
    <t>Silver Burdette-Acad</t>
  </si>
  <si>
    <t>105868</t>
  </si>
  <si>
    <t>Conf &amp; Inst Renewable Energy</t>
  </si>
  <si>
    <t>105875</t>
  </si>
  <si>
    <t>Ext.-Conferences &amp; Institutes</t>
  </si>
  <si>
    <t>106305</t>
  </si>
  <si>
    <t>Assistant Director of CES</t>
  </si>
  <si>
    <t>107412</t>
  </si>
  <si>
    <t>Conf/Inst Acad Supp</t>
  </si>
  <si>
    <t>220225</t>
  </si>
  <si>
    <t>Conf &amp; Inst-General Special Fund</t>
  </si>
  <si>
    <t>220228</t>
  </si>
  <si>
    <t>Silver Burdette-General Special</t>
  </si>
  <si>
    <t>336003</t>
  </si>
  <si>
    <t>Registration Only Programs</t>
  </si>
  <si>
    <t>336038</t>
  </si>
  <si>
    <t>YES</t>
  </si>
  <si>
    <t>336056</t>
  </si>
  <si>
    <t>Startalk</t>
  </si>
  <si>
    <t>336057</t>
  </si>
  <si>
    <t>Orff-Schulwerk Music Workshops</t>
  </si>
  <si>
    <t>336058</t>
  </si>
  <si>
    <t>Safety Summit</t>
  </si>
  <si>
    <t>336066</t>
  </si>
  <si>
    <t>Strength &amp; Conditioning</t>
  </si>
  <si>
    <t>336067</t>
  </si>
  <si>
    <t>CES New Business 1</t>
  </si>
  <si>
    <t>336068</t>
  </si>
  <si>
    <t>CES New Business 2</t>
  </si>
  <si>
    <t>336076</t>
  </si>
  <si>
    <t>CES New Business 3</t>
  </si>
  <si>
    <t>336077</t>
  </si>
  <si>
    <t>CES New Business 4</t>
  </si>
  <si>
    <t>336078</t>
  </si>
  <si>
    <t>CES New Business 5</t>
  </si>
  <si>
    <t>336086</t>
  </si>
  <si>
    <t>CES New Business 6</t>
  </si>
  <si>
    <t>336087</t>
  </si>
  <si>
    <t>CES New Business 7</t>
  </si>
  <si>
    <t>336096</t>
  </si>
  <si>
    <t>CES New Business 8</t>
  </si>
  <si>
    <t>336097</t>
  </si>
  <si>
    <t>CES New Business 9</t>
  </si>
  <si>
    <t>336098</t>
  </si>
  <si>
    <t>CES New Business 10</t>
  </si>
  <si>
    <t>336099</t>
  </si>
  <si>
    <t>Faculty Led Study Away Program 1</t>
  </si>
  <si>
    <t>336114</t>
  </si>
  <si>
    <t>Faculty Led Study Away Program 2</t>
  </si>
  <si>
    <t>336116</t>
  </si>
  <si>
    <t>Faculty Led Study Away Program 3</t>
  </si>
  <si>
    <t>336117</t>
  </si>
  <si>
    <t>Faculty Led Study Away Program 4</t>
  </si>
  <si>
    <t>336118</t>
  </si>
  <si>
    <t>Faculty Led Study Away Program 5</t>
  </si>
  <si>
    <t>336119</t>
  </si>
  <si>
    <t>Faculty Led Study Away Program 6</t>
  </si>
  <si>
    <t>336126</t>
  </si>
  <si>
    <t>Faculty Led Study Away Program 7</t>
  </si>
  <si>
    <t>336127</t>
  </si>
  <si>
    <t>Faculty Led Study Away Program 8</t>
  </si>
  <si>
    <t>336128</t>
  </si>
  <si>
    <t>CES New Business #11</t>
  </si>
  <si>
    <t>336129</t>
  </si>
  <si>
    <t>CES New Business #12</t>
  </si>
  <si>
    <t>336134</t>
  </si>
  <si>
    <t>CES New Business #13</t>
  </si>
  <si>
    <t>336136</t>
  </si>
  <si>
    <t>CES New Business #14</t>
  </si>
  <si>
    <t>336137</t>
  </si>
  <si>
    <t>CES New Business #15</t>
  </si>
  <si>
    <t>336138</t>
  </si>
  <si>
    <t>CES New Business #16</t>
  </si>
  <si>
    <t>336139</t>
  </si>
  <si>
    <t>CES New Business #17</t>
  </si>
  <si>
    <t>336144</t>
  </si>
  <si>
    <t>CES New Business #18</t>
  </si>
  <si>
    <t>336148</t>
  </si>
  <si>
    <t>RM 3244 Coastal Tourism</t>
  </si>
  <si>
    <t>336158</t>
  </si>
  <si>
    <t>CES New Business #19</t>
  </si>
  <si>
    <t>336164</t>
  </si>
  <si>
    <t>CES New Business #20</t>
  </si>
  <si>
    <t>336169</t>
  </si>
  <si>
    <t>College Access-Summer Programs</t>
  </si>
  <si>
    <t>336400</t>
  </si>
  <si>
    <t>Summer Camp Programs</t>
  </si>
  <si>
    <t>336407</t>
  </si>
  <si>
    <t>UBI Conference and Camp Services</t>
  </si>
  <si>
    <t>336410</t>
  </si>
  <si>
    <t>Lady Apps Basketball</t>
  </si>
  <si>
    <t>336412</t>
  </si>
  <si>
    <t>Girls Fastpitch Sb</t>
  </si>
  <si>
    <t>336420</t>
  </si>
  <si>
    <t>Mtneer Bskbl Camps</t>
  </si>
  <si>
    <t>336430</t>
  </si>
  <si>
    <t>Baseball Camps</t>
  </si>
  <si>
    <t>336440</t>
  </si>
  <si>
    <t>Wrestling Camp</t>
  </si>
  <si>
    <t>336450</t>
  </si>
  <si>
    <t>Field Hockey Camp</t>
  </si>
  <si>
    <t>336455</t>
  </si>
  <si>
    <t>Volleyball Camp</t>
  </si>
  <si>
    <t>336460</t>
  </si>
  <si>
    <t>Mandela/Washington</t>
  </si>
  <si>
    <t>336470</t>
  </si>
  <si>
    <t>Mtneer Soccer Camp</t>
  </si>
  <si>
    <t>336480</t>
  </si>
  <si>
    <t>Study Aways Program</t>
  </si>
  <si>
    <t>336481</t>
  </si>
  <si>
    <t>Year Round Pgm - Youth 1</t>
  </si>
  <si>
    <t>336482</t>
  </si>
  <si>
    <t>Year Round Pgm - Youth 2</t>
  </si>
  <si>
    <t>336483</t>
  </si>
  <si>
    <t>Girl'S Soccer Camp</t>
  </si>
  <si>
    <t>336490</t>
  </si>
  <si>
    <t>Football Camp</t>
  </si>
  <si>
    <t>336491</t>
  </si>
  <si>
    <t>Cross County Camp</t>
  </si>
  <si>
    <t>336494</t>
  </si>
  <si>
    <t>The Bear/GMM</t>
  </si>
  <si>
    <t>336497</t>
  </si>
  <si>
    <t>Linen Account</t>
  </si>
  <si>
    <t>336498</t>
  </si>
  <si>
    <t>Univ Cheerleading Cl</t>
  </si>
  <si>
    <t>336499</t>
  </si>
  <si>
    <t>336500</t>
  </si>
  <si>
    <t>Executive Education</t>
  </si>
  <si>
    <t>336511</t>
  </si>
  <si>
    <t>Youth 3 Sciences</t>
  </si>
  <si>
    <t>336515</t>
  </si>
  <si>
    <t>C/I Prog Development</t>
  </si>
  <si>
    <t>336523</t>
  </si>
  <si>
    <t>Europe FER</t>
  </si>
  <si>
    <t>336581</t>
  </si>
  <si>
    <t>Year Round Pgm-Adult 1</t>
  </si>
  <si>
    <t>336582</t>
  </si>
  <si>
    <t>Year Round Pgm-Adult 2</t>
  </si>
  <si>
    <t>336586</t>
  </si>
  <si>
    <t>Adult Year Round 4</t>
  </si>
  <si>
    <t>336587</t>
  </si>
  <si>
    <t>Youth Year Round Non Residential</t>
  </si>
  <si>
    <t>336588</t>
  </si>
  <si>
    <t>UCA Cheer Camp</t>
  </si>
  <si>
    <t>336598</t>
  </si>
  <si>
    <t>Conferences &amp; Institutes Reserve</t>
  </si>
  <si>
    <t>336599</t>
  </si>
  <si>
    <t>Year Round Pgm-Adult 3</t>
  </si>
  <si>
    <t>336632</t>
  </si>
  <si>
    <t>Conf &amp; Inst Community Outreach</t>
  </si>
  <si>
    <t>336637</t>
  </si>
  <si>
    <t>Conf &amp; Inst Insurance</t>
  </si>
  <si>
    <t>336676</t>
  </si>
  <si>
    <t>External Grandview 1</t>
  </si>
  <si>
    <t>336677</t>
  </si>
  <si>
    <t>External Grandview 2</t>
  </si>
  <si>
    <t>336678</t>
  </si>
  <si>
    <t>External Grandview 3</t>
  </si>
  <si>
    <t>336679</t>
  </si>
  <si>
    <t>External Grandview 4</t>
  </si>
  <si>
    <t>336696</t>
  </si>
  <si>
    <t>External Grandview 5</t>
  </si>
  <si>
    <t>336972</t>
  </si>
  <si>
    <t>Catawba Joint Camp</t>
  </si>
  <si>
    <t>990101</t>
  </si>
  <si>
    <t>Unc Cause</t>
  </si>
  <si>
    <t>990161</t>
  </si>
  <si>
    <t>External Client 1</t>
  </si>
  <si>
    <t>990162</t>
  </si>
  <si>
    <t>External Client 2</t>
  </si>
  <si>
    <t>990163</t>
  </si>
  <si>
    <t>External Client 3</t>
  </si>
  <si>
    <t>990164</t>
  </si>
  <si>
    <t>External Client 4</t>
  </si>
  <si>
    <t>990166</t>
  </si>
  <si>
    <t>External Client 5</t>
  </si>
  <si>
    <t>990167</t>
  </si>
  <si>
    <t>External Client 6</t>
  </si>
  <si>
    <t>990168</t>
  </si>
  <si>
    <t>990186</t>
  </si>
  <si>
    <t>990187</t>
  </si>
  <si>
    <t>Savannah/Stephen Rehearsal</t>
  </si>
  <si>
    <t>990235</t>
  </si>
  <si>
    <t>Professional Conferences</t>
  </si>
  <si>
    <t>990251</t>
  </si>
  <si>
    <t>Affiliate Wrestling Programs</t>
  </si>
  <si>
    <t>990252</t>
  </si>
  <si>
    <t>Affiliate Baseball Programs</t>
  </si>
  <si>
    <t>990253</t>
  </si>
  <si>
    <t>Affiliate Girls Basketball Programs</t>
  </si>
  <si>
    <t>990254</t>
  </si>
  <si>
    <t>Affiliate Volleyball Programs</t>
  </si>
  <si>
    <t>990255</t>
  </si>
  <si>
    <t>Affiliate Boys Basketball Programs</t>
  </si>
  <si>
    <t>990256</t>
  </si>
  <si>
    <t>Affiliate Cheer Programs</t>
  </si>
  <si>
    <t>990257</t>
  </si>
  <si>
    <t>Affiliate Cross Country Programs</t>
  </si>
  <si>
    <t>990258</t>
  </si>
  <si>
    <t>Affiliate Field Hockey Programs</t>
  </si>
  <si>
    <t>990259</t>
  </si>
  <si>
    <t>Affiliate Soccer Girls Program</t>
  </si>
  <si>
    <t>990260</t>
  </si>
  <si>
    <t>Affiliate Football Programs</t>
  </si>
  <si>
    <t>990261</t>
  </si>
  <si>
    <t>Affiliate Softball Programs</t>
  </si>
  <si>
    <t>Conf &amp; Event Services - Acad Travel</t>
  </si>
  <si>
    <t>336178</t>
  </si>
  <si>
    <t>Faculty Led Study Away 1</t>
  </si>
  <si>
    <t>336179</t>
  </si>
  <si>
    <t>Faculty Led Study Away 2</t>
  </si>
  <si>
    <t>336186</t>
  </si>
  <si>
    <t>Faculty Led Study Away 3</t>
  </si>
  <si>
    <t>336187</t>
  </si>
  <si>
    <t>Faculty Led Study Away 4</t>
  </si>
  <si>
    <t>336188</t>
  </si>
  <si>
    <t>Faculty Led Study Away 5</t>
  </si>
  <si>
    <t>336189</t>
  </si>
  <si>
    <t>Faculty Led Study Away 6</t>
  </si>
  <si>
    <t>336196</t>
  </si>
  <si>
    <t>Faculty Led Study Away 7</t>
  </si>
  <si>
    <t>336197</t>
  </si>
  <si>
    <t>Faculty Led Study Away 8</t>
  </si>
  <si>
    <t>336198</t>
  </si>
  <si>
    <t>Faculty Led Study Away 9</t>
  </si>
  <si>
    <t>336199</t>
  </si>
  <si>
    <t>Faculty Led Study Away 10</t>
  </si>
  <si>
    <t>336207</t>
  </si>
  <si>
    <t>Faculty Led Study Away 11</t>
  </si>
  <si>
    <t>336208</t>
  </si>
  <si>
    <t>Faculty Led Study Away 12</t>
  </si>
  <si>
    <t>336209</t>
  </si>
  <si>
    <t>Faculty Led Study Away 13</t>
  </si>
  <si>
    <t>336217</t>
  </si>
  <si>
    <t>Faculty Led Study Away 14</t>
  </si>
  <si>
    <t>336218</t>
  </si>
  <si>
    <t>Faculty Led Study Away 15</t>
  </si>
  <si>
    <t>336229</t>
  </si>
  <si>
    <t>Faculty Led Study Away 16</t>
  </si>
  <si>
    <t>336238</t>
  </si>
  <si>
    <t>Faculty Led Study Away 17</t>
  </si>
  <si>
    <t>336239</t>
  </si>
  <si>
    <t>Faculty Led Study Away 18</t>
  </si>
  <si>
    <t>336248</t>
  </si>
  <si>
    <t>Faculty Led Study Away 19</t>
  </si>
  <si>
    <t>336266</t>
  </si>
  <si>
    <t>Faculty Led Study Away 20</t>
  </si>
  <si>
    <t>20124A</t>
  </si>
  <si>
    <t>Conferences &amp; Event Ser Semi Monthl</t>
  </si>
  <si>
    <t>20124C</t>
  </si>
  <si>
    <t>Conferences &amp; Event Servic Director</t>
  </si>
  <si>
    <t>20125</t>
  </si>
  <si>
    <t>Camp Broadstone</t>
  </si>
  <si>
    <t>227051</t>
  </si>
  <si>
    <t>Camp Broadstone Scholarship Fund</t>
  </si>
  <si>
    <t>336506</t>
  </si>
  <si>
    <t>Camp Brdstn S Enrich</t>
  </si>
  <si>
    <t>41522</t>
  </si>
  <si>
    <t>Post Office</t>
  </si>
  <si>
    <t>109350</t>
  </si>
  <si>
    <t>336885</t>
  </si>
  <si>
    <t>Post Office Ubit</t>
  </si>
  <si>
    <t>41522R</t>
  </si>
  <si>
    <t>Post Office Routes</t>
  </si>
  <si>
    <t>41522W</t>
  </si>
  <si>
    <t>Post Office Window</t>
  </si>
  <si>
    <t>43010</t>
  </si>
  <si>
    <t>Parking and Transportation</t>
  </si>
  <si>
    <t>336167</t>
  </si>
  <si>
    <t>Transportation RR Reserve</t>
  </si>
  <si>
    <t>336168</t>
  </si>
  <si>
    <t>Parking RR Reserve</t>
  </si>
  <si>
    <t>336200</t>
  </si>
  <si>
    <t>Parking Fund</t>
  </si>
  <si>
    <t>216</t>
  </si>
  <si>
    <t>336210</t>
  </si>
  <si>
    <t>Transportation Fund</t>
  </si>
  <si>
    <t>425</t>
  </si>
  <si>
    <t>New River Light and Power Co</t>
  </si>
  <si>
    <t>17060</t>
  </si>
  <si>
    <t>220269</t>
  </si>
  <si>
    <t>Sch-Fnd New River</t>
  </si>
  <si>
    <t>339000</t>
  </si>
  <si>
    <t>New River Lt-Pwr</t>
  </si>
  <si>
    <t>339010</t>
  </si>
  <si>
    <t>NRLP Invest Acct</t>
  </si>
  <si>
    <t>339020</t>
  </si>
  <si>
    <t>NRL&amp;P Payroll Fund</t>
  </si>
  <si>
    <t>5</t>
  </si>
  <si>
    <t>University Advancement - VC</t>
  </si>
  <si>
    <t>500</t>
  </si>
  <si>
    <t>50000</t>
  </si>
  <si>
    <t>109600</t>
  </si>
  <si>
    <t>VC For Univ Advncmnt</t>
  </si>
  <si>
    <t>227325</t>
  </si>
  <si>
    <t>ASU History/Doughtery Family Projec</t>
  </si>
  <si>
    <t>227556</t>
  </si>
  <si>
    <t>University Advancement Development</t>
  </si>
  <si>
    <t>332115</t>
  </si>
  <si>
    <t>Admin Aux Supp-Advancement</t>
  </si>
  <si>
    <t>336888</t>
  </si>
  <si>
    <t>Alumni Lic Plate Fnd</t>
  </si>
  <si>
    <t>660800</t>
  </si>
  <si>
    <t>University Advancement Position Sup</t>
  </si>
  <si>
    <t>5000AS</t>
  </si>
  <si>
    <t>Univ Adv-Advancement Services</t>
  </si>
  <si>
    <t>5000UA</t>
  </si>
  <si>
    <t>University Advancement</t>
  </si>
  <si>
    <t>500ADM</t>
  </si>
  <si>
    <t>Univ Advancement Admin</t>
  </si>
  <si>
    <t>500CFR</t>
  </si>
  <si>
    <t>Corporate and Foundation Relations</t>
  </si>
  <si>
    <t>500UAC</t>
  </si>
  <si>
    <t>Universty Advancment Communications</t>
  </si>
  <si>
    <t>50VCAS</t>
  </si>
  <si>
    <t>VC- University Advancement Services</t>
  </si>
  <si>
    <t>50001</t>
  </si>
  <si>
    <t>ED National Parent and Alumni Engmt</t>
  </si>
  <si>
    <t>ED National Alumni and Parent Engmt</t>
  </si>
  <si>
    <t>520</t>
  </si>
  <si>
    <t>Assoc VC Adv Services/Finance</t>
  </si>
  <si>
    <t>52000</t>
  </si>
  <si>
    <t>227574</t>
  </si>
  <si>
    <t>Fnd General Fund</t>
  </si>
  <si>
    <t>227650</t>
  </si>
  <si>
    <t>Fnd Accounting Offic</t>
  </si>
  <si>
    <t>52000A</t>
  </si>
  <si>
    <t>Alumni Affairs</t>
  </si>
  <si>
    <t>52000C</t>
  </si>
  <si>
    <t>Alumni Affairs Communications</t>
  </si>
  <si>
    <t>52000F</t>
  </si>
  <si>
    <t>ASU Foundation</t>
  </si>
  <si>
    <t>52000Y</t>
  </si>
  <si>
    <t>Alumni Affairs Young Alumni</t>
  </si>
  <si>
    <t>520FND</t>
  </si>
  <si>
    <t>Foundation Board Members</t>
  </si>
  <si>
    <t>5700DS</t>
  </si>
  <si>
    <t>Donor Services</t>
  </si>
  <si>
    <t>52001</t>
  </si>
  <si>
    <t>52002</t>
  </si>
  <si>
    <t>Director of Advancement Services</t>
  </si>
  <si>
    <t>Director Advancement Services</t>
  </si>
  <si>
    <t>109625</t>
  </si>
  <si>
    <t>Univ Adv Donor Srvs</t>
  </si>
  <si>
    <t>109670</t>
  </si>
  <si>
    <t>Univ Adv-Edp Opertns</t>
  </si>
  <si>
    <t>227178</t>
  </si>
  <si>
    <t>Advancement Services Operating</t>
  </si>
  <si>
    <t>52003</t>
  </si>
  <si>
    <t>Director of Prospect Mgt &amp; Research</t>
  </si>
  <si>
    <t>109635</t>
  </si>
  <si>
    <t>Univ. Adv.-Prospect Research</t>
  </si>
  <si>
    <t>227179</t>
  </si>
  <si>
    <t>Prospect Development - Foundation</t>
  </si>
  <si>
    <t>530</t>
  </si>
  <si>
    <t>Executive Director Alumni Affairs</t>
  </si>
  <si>
    <t>53000</t>
  </si>
  <si>
    <t>109610</t>
  </si>
  <si>
    <t>Univ Adv-Alumni Affr</t>
  </si>
  <si>
    <t>224513</t>
  </si>
  <si>
    <t>Alumni Affairs Royalty Fund</t>
  </si>
  <si>
    <t>227164</t>
  </si>
  <si>
    <t>Patrick K. Setzer Endow for App Amb</t>
  </si>
  <si>
    <t>227208</t>
  </si>
  <si>
    <t>ASU Ambassadors</t>
  </si>
  <si>
    <t>227212</t>
  </si>
  <si>
    <t>Appalachian Ambassador Annual Fund</t>
  </si>
  <si>
    <t>227573</t>
  </si>
  <si>
    <t>Fdn-Alum Aff Admin</t>
  </si>
  <si>
    <t>336952</t>
  </si>
  <si>
    <t>Alumni Affairs Marketing Fund</t>
  </si>
  <si>
    <t>336971</t>
  </si>
  <si>
    <t>Alumni Affairs - Commencement</t>
  </si>
  <si>
    <t>550</t>
  </si>
  <si>
    <t>Assoc VC Development</t>
  </si>
  <si>
    <t>55000</t>
  </si>
  <si>
    <t>55015</t>
  </si>
  <si>
    <t>Executive Director/Education</t>
  </si>
  <si>
    <t>Dir of Dev-School of Music</t>
  </si>
  <si>
    <t>Director of Dev-Health Sciences</t>
  </si>
  <si>
    <t>55045</t>
  </si>
  <si>
    <t>Director of Development - Business</t>
  </si>
  <si>
    <t>Director of Dev-Business</t>
  </si>
  <si>
    <t>Dir of Dev-Belk Library</t>
  </si>
  <si>
    <t>55065</t>
  </si>
  <si>
    <t>Dir. of Develop-Fine &amp; Applied Arts</t>
  </si>
  <si>
    <t>Dir of Develop Fine &amp; Applied Arts</t>
  </si>
  <si>
    <t>55070</t>
  </si>
  <si>
    <t>Major Gifts Officers</t>
  </si>
  <si>
    <t>58000</t>
  </si>
  <si>
    <t>Dir of Corp &amp; Foundation Relations</t>
  </si>
  <si>
    <t>Donor Relations</t>
  </si>
  <si>
    <t>227329</t>
  </si>
  <si>
    <t>Donor Stewardship</t>
  </si>
  <si>
    <t>5508DS</t>
  </si>
  <si>
    <t>Office of Donor Stewardship</t>
  </si>
  <si>
    <t>580CFD</t>
  </si>
  <si>
    <t>Senior Associate VC for Development</t>
  </si>
  <si>
    <t>59500</t>
  </si>
  <si>
    <t>Annual Giving</t>
  </si>
  <si>
    <t>109632</t>
  </si>
  <si>
    <t>University Adv-App Fund</t>
  </si>
  <si>
    <t>227575</t>
  </si>
  <si>
    <t>Annual Giving Call Center</t>
  </si>
  <si>
    <t>560</t>
  </si>
  <si>
    <t>Assoc VC Development &amp; Real Estate</t>
  </si>
  <si>
    <t>55055</t>
  </si>
  <si>
    <t>Gift Planning</t>
  </si>
  <si>
    <t>56000</t>
  </si>
  <si>
    <t>550DRE</t>
  </si>
  <si>
    <t>Univ Adv Dev/Real Estate Management</t>
  </si>
  <si>
    <t>6</t>
  </si>
  <si>
    <t>Institutional Integrity</t>
  </si>
  <si>
    <t>600</t>
  </si>
  <si>
    <t>60000</t>
  </si>
  <si>
    <t>109035</t>
  </si>
  <si>
    <t>Division of Institutional Integrity</t>
  </si>
  <si>
    <t>227570</t>
  </si>
  <si>
    <t>6050GC</t>
  </si>
  <si>
    <t>Off General Counsel Admin Services</t>
  </si>
  <si>
    <t>605</t>
  </si>
  <si>
    <t>Office of General Counsel</t>
  </si>
  <si>
    <t>60500</t>
  </si>
  <si>
    <t>109030</t>
  </si>
  <si>
    <t>109033</t>
  </si>
  <si>
    <t>Central Reserve - Legal Expenses</t>
  </si>
  <si>
    <t>227211</t>
  </si>
  <si>
    <t>General Counsel</t>
  </si>
  <si>
    <t>610</t>
  </si>
  <si>
    <t>Office of Enterprise Risk Managemnt</t>
  </si>
  <si>
    <t>61000</t>
  </si>
  <si>
    <t>109031</t>
  </si>
  <si>
    <t>Risk Management and Insurance</t>
  </si>
  <si>
    <t>109032</t>
  </si>
  <si>
    <t>Central Reserve - Insurance Pmts</t>
  </si>
  <si>
    <t>336260</t>
  </si>
  <si>
    <t>615</t>
  </si>
  <si>
    <t>Office of Access and  Equity</t>
  </si>
  <si>
    <t>61500</t>
  </si>
  <si>
    <t>Office of Disability Resources</t>
  </si>
  <si>
    <t>107530</t>
  </si>
  <si>
    <t>504 Special Funds</t>
  </si>
  <si>
    <t>107540</t>
  </si>
  <si>
    <t>227292</t>
  </si>
  <si>
    <t>227536</t>
  </si>
  <si>
    <t>Fnd Learn Disab Inc</t>
  </si>
  <si>
    <t>6200DR</t>
  </si>
  <si>
    <t>Off Disability Ser Semi Monthly Emp</t>
  </si>
  <si>
    <t>Office of Equal Opportunity</t>
  </si>
  <si>
    <t>107415</t>
  </si>
  <si>
    <t>227222</t>
  </si>
  <si>
    <t>640</t>
  </si>
  <si>
    <t>Office of Compliance and Ethics</t>
  </si>
  <si>
    <t>64000</t>
  </si>
  <si>
    <t>109060</t>
  </si>
  <si>
    <t>Office of Compliance &amp; Ethics</t>
  </si>
  <si>
    <t>650</t>
  </si>
  <si>
    <t>Office of Internal Audits</t>
  </si>
  <si>
    <t>65000</t>
  </si>
  <si>
    <t>109400</t>
  </si>
  <si>
    <t>227207</t>
  </si>
  <si>
    <t>University Auditors Office</t>
  </si>
  <si>
    <t>990108</t>
  </si>
  <si>
    <t>UNC Internal Auditor Assn Conferenc</t>
  </si>
  <si>
    <t>7</t>
  </si>
  <si>
    <t>General Institution</t>
  </si>
  <si>
    <t>700</t>
  </si>
  <si>
    <t>70000</t>
  </si>
  <si>
    <t>101002</t>
  </si>
  <si>
    <t>Budget Clr Acct-101</t>
  </si>
  <si>
    <t>101003</t>
  </si>
  <si>
    <t>General Inst-101</t>
  </si>
  <si>
    <t>101101</t>
  </si>
  <si>
    <t>Prog 101 Epay Clearing</t>
  </si>
  <si>
    <t>101990</t>
  </si>
  <si>
    <t>Central Fringe Pool -Program 101</t>
  </si>
  <si>
    <t>101991</t>
  </si>
  <si>
    <t>Central Payout Pool - Program 101</t>
  </si>
  <si>
    <t>104002</t>
  </si>
  <si>
    <t>Budget Clr Acct-102</t>
  </si>
  <si>
    <t>104102</t>
  </si>
  <si>
    <t>Prog 102 Epay Clearing</t>
  </si>
  <si>
    <t>104490</t>
  </si>
  <si>
    <t>Central Fringe Pool-Program 102</t>
  </si>
  <si>
    <t>104491</t>
  </si>
  <si>
    <t>Central Payout Pool - Program 102</t>
  </si>
  <si>
    <t>104502</t>
  </si>
  <si>
    <t>Budget Clr Acct-103</t>
  </si>
  <si>
    <t>104503</t>
  </si>
  <si>
    <t>Prog 103 Epay Clearing</t>
  </si>
  <si>
    <t>104990</t>
  </si>
  <si>
    <t>Central Fringe Pool-Program 103</t>
  </si>
  <si>
    <t>104991</t>
  </si>
  <si>
    <t>Central Payout Pool - Program 103</t>
  </si>
  <si>
    <t>106002</t>
  </si>
  <si>
    <t>Budget Clearing-110</t>
  </si>
  <si>
    <t>106110</t>
  </si>
  <si>
    <t>Prog 110 Epay Clearing</t>
  </si>
  <si>
    <t>106190</t>
  </si>
  <si>
    <t>Central Fringe Pool-Program 110</t>
  </si>
  <si>
    <t>106191</t>
  </si>
  <si>
    <t>Central Payout Pool - Program 110</t>
  </si>
  <si>
    <t>106202</t>
  </si>
  <si>
    <t>Budget Clr Acct-142</t>
  </si>
  <si>
    <t>106542</t>
  </si>
  <si>
    <t>Prog 142 Epay Clearing</t>
  </si>
  <si>
    <t>106590</t>
  </si>
  <si>
    <t>Central Fringe Pool-Program 142</t>
  </si>
  <si>
    <t>106591</t>
  </si>
  <si>
    <t>Central Payout Pool - Program 142</t>
  </si>
  <si>
    <t>106602</t>
  </si>
  <si>
    <t>Budget Clr Acct-151</t>
  </si>
  <si>
    <t>106651</t>
  </si>
  <si>
    <t>Prog 151 Epay Clearing</t>
  </si>
  <si>
    <t>106690</t>
  </si>
  <si>
    <t>Central Fringe Pool-Program 151</t>
  </si>
  <si>
    <t>106691</t>
  </si>
  <si>
    <t>Central Payout Pool - Program 151</t>
  </si>
  <si>
    <t>107002</t>
  </si>
  <si>
    <t>Budget Clr Acct-152</t>
  </si>
  <si>
    <t>107003</t>
  </si>
  <si>
    <t>General Inst 152</t>
  </si>
  <si>
    <t>107152</t>
  </si>
  <si>
    <t>Prog 152 Epay Clearing</t>
  </si>
  <si>
    <t>107990</t>
  </si>
  <si>
    <t>Central Fringe Pool-Program 152</t>
  </si>
  <si>
    <t>107991</t>
  </si>
  <si>
    <t>Central Payout Pool - Program 152</t>
  </si>
  <si>
    <t>108002</t>
  </si>
  <si>
    <t>Budget Clr Acct-160</t>
  </si>
  <si>
    <t>108003</t>
  </si>
  <si>
    <t>General Inst 160</t>
  </si>
  <si>
    <t>108560</t>
  </si>
  <si>
    <t>Prog 160 Epay Clearing</t>
  </si>
  <si>
    <t>108990</t>
  </si>
  <si>
    <t>Central Fringe Pool-Program 160</t>
  </si>
  <si>
    <t>108991</t>
  </si>
  <si>
    <t>Central Payout Pool - Program 160</t>
  </si>
  <si>
    <t>109002</t>
  </si>
  <si>
    <t>Budget Clr Acct-170</t>
  </si>
  <si>
    <t>109170</t>
  </si>
  <si>
    <t>Prog 170 Epay Clearing</t>
  </si>
  <si>
    <t>109990</t>
  </si>
  <si>
    <t>Central Fringe Pool-Program 170</t>
  </si>
  <si>
    <t>109991</t>
  </si>
  <si>
    <t>Central Payout Pool - Program 170</t>
  </si>
  <si>
    <t>110002</t>
  </si>
  <si>
    <t>Budget Clr Acct-180</t>
  </si>
  <si>
    <t>110003</t>
  </si>
  <si>
    <t>General Inst 180</t>
  </si>
  <si>
    <t>110180</t>
  </si>
  <si>
    <t>Prog 180 Epay Clearing</t>
  </si>
  <si>
    <t>110990</t>
  </si>
  <si>
    <t>Central Fringe Pool-Program 180</t>
  </si>
  <si>
    <t>110991</t>
  </si>
  <si>
    <t>Central Payout Pool - Program 180</t>
  </si>
  <si>
    <t>111002</t>
  </si>
  <si>
    <t>Budget Clr Acct-230</t>
  </si>
  <si>
    <t>111230</t>
  </si>
  <si>
    <t>Prog 230 Epay Clearing</t>
  </si>
  <si>
    <t>111990</t>
  </si>
  <si>
    <t>Central Fringe Pool-Program 230</t>
  </si>
  <si>
    <t>112002</t>
  </si>
  <si>
    <t>Budget Clearing - 112</t>
  </si>
  <si>
    <t>112201</t>
  </si>
  <si>
    <t>Original Budget-252</t>
  </si>
  <si>
    <t>252</t>
  </si>
  <si>
    <t>112203</t>
  </si>
  <si>
    <t>Gen Inst-252</t>
  </si>
  <si>
    <t>112403</t>
  </si>
  <si>
    <t>General Inst 259</t>
  </si>
  <si>
    <t>259</t>
  </si>
  <si>
    <t>112991</t>
  </si>
  <si>
    <t>Central Payout Pool - Program 112</t>
  </si>
  <si>
    <t>113000</t>
  </si>
  <si>
    <t>Regular Session Inc</t>
  </si>
  <si>
    <t>113002</t>
  </si>
  <si>
    <t>Budget Clr Acct-990</t>
  </si>
  <si>
    <t>113050</t>
  </si>
  <si>
    <t>Reg Sess-Dist Ed</t>
  </si>
  <si>
    <t>113990</t>
  </si>
  <si>
    <t>Central Fringe Pool-Program 990</t>
  </si>
  <si>
    <t>332100</t>
  </si>
  <si>
    <t>Auxiliary Overhead Assessment</t>
  </si>
  <si>
    <t>332191</t>
  </si>
  <si>
    <t>Campus-wide Informal Projects</t>
  </si>
  <si>
    <t>332192</t>
  </si>
  <si>
    <t>HEERF Institutional Lost Revenues</t>
  </si>
  <si>
    <t>332800</t>
  </si>
  <si>
    <t>Campus Security Fee</t>
  </si>
  <si>
    <t>332999</t>
  </si>
  <si>
    <t>Trust Epay Clearing</t>
  </si>
  <si>
    <t>333102</t>
  </si>
  <si>
    <t>IT Capital Reserve</t>
  </si>
  <si>
    <t>333103</t>
  </si>
  <si>
    <t>Hickory Capital Reserve</t>
  </si>
  <si>
    <t>710</t>
  </si>
  <si>
    <t>Staff Senate</t>
  </si>
  <si>
    <t>71000</t>
  </si>
  <si>
    <t>109130</t>
  </si>
  <si>
    <t>227202</t>
  </si>
  <si>
    <t>AppKIDS</t>
  </si>
  <si>
    <t>990152</t>
  </si>
  <si>
    <t>AppKIDS-Kindness in Donations &amp; Svc</t>
  </si>
  <si>
    <t>990155</t>
  </si>
  <si>
    <t>Staff Senate Assoc Scholarship</t>
  </si>
  <si>
    <t>990158</t>
  </si>
  <si>
    <t>Staff Senate-Rec Sp</t>
  </si>
  <si>
    <t>720</t>
  </si>
  <si>
    <t>University Reserve Non-Recurring</t>
  </si>
  <si>
    <t>72000</t>
  </si>
  <si>
    <t>101004</t>
  </si>
  <si>
    <t>Univ Reserve Non-Recurring 101</t>
  </si>
  <si>
    <t>109012</t>
  </si>
  <si>
    <t>Univ Reserve Non-Recurring 170</t>
  </si>
  <si>
    <t>110015</t>
  </si>
  <si>
    <t>Chancellor Approved Projects</t>
  </si>
  <si>
    <t>112209</t>
  </si>
  <si>
    <t>Oth Resrvs-Recur Rsv</t>
  </si>
  <si>
    <t>730</t>
  </si>
  <si>
    <t>University Reserve Recurring</t>
  </si>
  <si>
    <t>73000</t>
  </si>
  <si>
    <t>109013</t>
  </si>
  <si>
    <t>109014</t>
  </si>
  <si>
    <t>Chancellor Srch Comm</t>
  </si>
  <si>
    <t>Bus Sys Non-Rec Reserve</t>
  </si>
  <si>
    <t>Financial Aid Non-Rec Reserve</t>
  </si>
  <si>
    <t>NC Engineering Tech Ctr-Hickory</t>
  </si>
  <si>
    <t>8</t>
  </si>
  <si>
    <t>VC - Enrollment Management</t>
  </si>
  <si>
    <t>800</t>
  </si>
  <si>
    <t>80000</t>
  </si>
  <si>
    <t>108108</t>
  </si>
  <si>
    <t>VC of Enrollment Management</t>
  </si>
  <si>
    <t>227234</t>
  </si>
  <si>
    <t>Foundation - Enrollment Management</t>
  </si>
  <si>
    <t>227336</t>
  </si>
  <si>
    <t>228997</t>
  </si>
  <si>
    <t>F&amp;A - VC Enrollment Mgmt</t>
  </si>
  <si>
    <t>333200</t>
  </si>
  <si>
    <t>VC EM Undergraduate Application Fee</t>
  </si>
  <si>
    <t>333205</t>
  </si>
  <si>
    <t>VC Enroll Mgmt-U/G App Fee</t>
  </si>
  <si>
    <t>333231</t>
  </si>
  <si>
    <t>Enroll Mgmt - Hickory App Fee</t>
  </si>
  <si>
    <t>557633</t>
  </si>
  <si>
    <t>557634</t>
  </si>
  <si>
    <t>ASU - TrACE Program Travel &amp; Meals</t>
  </si>
  <si>
    <t>24000C</t>
  </si>
  <si>
    <t>Enrollment Managemnt Communications</t>
  </si>
  <si>
    <t>24000S</t>
  </si>
  <si>
    <t>Enrollment Management Analytics/CRM</t>
  </si>
  <si>
    <t>80010</t>
  </si>
  <si>
    <t>Registrar</t>
  </si>
  <si>
    <t>108170</t>
  </si>
  <si>
    <t>Registrar'S Office</t>
  </si>
  <si>
    <t>108180</t>
  </si>
  <si>
    <t>Registrar Commencement</t>
  </si>
  <si>
    <t>227228</t>
  </si>
  <si>
    <t>Foundation - Registrar's Office</t>
  </si>
  <si>
    <t>227408</t>
  </si>
  <si>
    <t>AA-Registrar Commencement</t>
  </si>
  <si>
    <t>333215</t>
  </si>
  <si>
    <t>Registrar-Undergrad Application Fee</t>
  </si>
  <si>
    <t>240BSS</t>
  </si>
  <si>
    <t>Registrar Banner Student Systems</t>
  </si>
  <si>
    <t>240CDW</t>
  </si>
  <si>
    <t>Registrar Curriculum &amp; Degree Works</t>
  </si>
  <si>
    <t>240CSS</t>
  </si>
  <si>
    <t>Registrar Customer Service Scheduli</t>
  </si>
  <si>
    <t>240RGT</t>
  </si>
  <si>
    <t>Registrar Record Graduaton Transcrp</t>
  </si>
  <si>
    <t>80020</t>
  </si>
  <si>
    <t>Admissions</t>
  </si>
  <si>
    <t>108150</t>
  </si>
  <si>
    <t>227078</t>
  </si>
  <si>
    <t>Foundation - Admissions</t>
  </si>
  <si>
    <t>228999</t>
  </si>
  <si>
    <t>F &amp; A - Admissions</t>
  </si>
  <si>
    <t>333210</t>
  </si>
  <si>
    <t>Admissions-Undergrad App Fee</t>
  </si>
  <si>
    <t>336006</t>
  </si>
  <si>
    <t>Graduate School Recruiting Fair</t>
  </si>
  <si>
    <t>24030A</t>
  </si>
  <si>
    <t>Admissions Recruitment</t>
  </si>
  <si>
    <t>24030B</t>
  </si>
  <si>
    <t>Admissions - Operations</t>
  </si>
  <si>
    <t>24030C</t>
  </si>
  <si>
    <t>Admissions - SOS</t>
  </si>
  <si>
    <t>24030D</t>
  </si>
  <si>
    <t>Admissions - Diversity Recruitment</t>
  </si>
  <si>
    <t>24030T</t>
  </si>
  <si>
    <t>Admissions - Campus Tours</t>
  </si>
  <si>
    <t>2403GA</t>
  </si>
  <si>
    <t>Admissions Dir Grad Admiss Recruitm</t>
  </si>
  <si>
    <t>80030</t>
  </si>
  <si>
    <t>Transfer Admissions &amp; Engagement</t>
  </si>
  <si>
    <t>AppState Online</t>
  </si>
  <si>
    <t>105360</t>
  </si>
  <si>
    <t>Extension/Admin</t>
  </si>
  <si>
    <t>Office of Transfer Services</t>
  </si>
  <si>
    <t>108109</t>
  </si>
  <si>
    <t>227220</t>
  </si>
  <si>
    <t>Foundation - Transfer Srvs</t>
  </si>
  <si>
    <t>227242</t>
  </si>
  <si>
    <t>Foundation-Office of Transfer Srvcs</t>
  </si>
  <si>
    <t>227337</t>
  </si>
  <si>
    <t>333220</t>
  </si>
  <si>
    <t>Office of Trnsfr Srvcs-U/G App Fee</t>
  </si>
  <si>
    <t>2404OP</t>
  </si>
  <si>
    <t>Transf Adm Eng Asso Dirt Operations</t>
  </si>
  <si>
    <t>2404TS</t>
  </si>
  <si>
    <t>Transf Adm Eng Asso Dir Eng Retentn</t>
  </si>
  <si>
    <t>80040</t>
  </si>
  <si>
    <t>Student Fin Aid &amp; Scholarships</t>
  </si>
  <si>
    <t>105065</t>
  </si>
  <si>
    <t>Ext - Financial Aid</t>
  </si>
  <si>
    <t>108270</t>
  </si>
  <si>
    <t>220299</t>
  </si>
  <si>
    <t>Perkins Distribution Inst Fund</t>
  </si>
  <si>
    <t>227285</t>
  </si>
  <si>
    <t>Foundation - Financial Aid</t>
  </si>
  <si>
    <t>Financial Aid Administration</t>
  </si>
  <si>
    <t>111003</t>
  </si>
  <si>
    <t>General Inst 230</t>
  </si>
  <si>
    <t>220000</t>
  </si>
  <si>
    <t>ASU Schlrships, Restr - Fin Aid Ofc</t>
  </si>
  <si>
    <t>220015</t>
  </si>
  <si>
    <t>NC TAP Scholarship</t>
  </si>
  <si>
    <t>220016</t>
  </si>
  <si>
    <t>NC Reach Scholarship</t>
  </si>
  <si>
    <t>220017</t>
  </si>
  <si>
    <t>NC Principals Fellows Scholarship</t>
  </si>
  <si>
    <t>220018</t>
  </si>
  <si>
    <t>NC State Lottery Scholarship</t>
  </si>
  <si>
    <t>220019</t>
  </si>
  <si>
    <t>GoldenLEAF Scholarship</t>
  </si>
  <si>
    <t>220021</t>
  </si>
  <si>
    <t>UNC NB Scholarship</t>
  </si>
  <si>
    <t>220022</t>
  </si>
  <si>
    <t>UNC Campus Scholarship</t>
  </si>
  <si>
    <t>220030</t>
  </si>
  <si>
    <t>UNC Native American Scholarship</t>
  </si>
  <si>
    <t>220031</t>
  </si>
  <si>
    <t>UNC Need-Based Grant- Summer</t>
  </si>
  <si>
    <t>220038</t>
  </si>
  <si>
    <t>UNC Need-based Grant: Smooth Fund</t>
  </si>
  <si>
    <t>220039</t>
  </si>
  <si>
    <t>UNC Need-based Grant: NCSEAA</t>
  </si>
  <si>
    <t>220060</t>
  </si>
  <si>
    <t>HF Emergency Scholarship</t>
  </si>
  <si>
    <t>220093</t>
  </si>
  <si>
    <t>Janet B Royster Memorial Scholarshi</t>
  </si>
  <si>
    <t>220095</t>
  </si>
  <si>
    <t>Americorps Award</t>
  </si>
  <si>
    <t>220096</t>
  </si>
  <si>
    <t>NC Schl of Science &amp; Math Scholarsh</t>
  </si>
  <si>
    <t>220106</t>
  </si>
  <si>
    <t>Foster Youth State Vouchers (EVT)</t>
  </si>
  <si>
    <t>220107</t>
  </si>
  <si>
    <t>Penn Family Scholarship</t>
  </si>
  <si>
    <t>220108</t>
  </si>
  <si>
    <t>Carrow Scholarship</t>
  </si>
  <si>
    <t>220109</t>
  </si>
  <si>
    <t>C.M. &amp; M.D. Suther Scholarship</t>
  </si>
  <si>
    <t>220110</t>
  </si>
  <si>
    <t>Mayor Anthony Foxx Scholarship</t>
  </si>
  <si>
    <t>220111</t>
  </si>
  <si>
    <t>Forgivable Loan for Scholarship</t>
  </si>
  <si>
    <t>220112</t>
  </si>
  <si>
    <t>NC Sheriff Association Scholarship</t>
  </si>
  <si>
    <t>220113</t>
  </si>
  <si>
    <t>James Lee Love Scholarship</t>
  </si>
  <si>
    <t>220114</t>
  </si>
  <si>
    <t>A.P. Frances Dickson Scholarship</t>
  </si>
  <si>
    <t>220115</t>
  </si>
  <si>
    <t>Jewell Scholarship</t>
  </si>
  <si>
    <t>220120</t>
  </si>
  <si>
    <t>NC Patriot Star Family Recovery</t>
  </si>
  <si>
    <t>220121</t>
  </si>
  <si>
    <t>Williams Scholarship</t>
  </si>
  <si>
    <t>220229</t>
  </si>
  <si>
    <t>HPE Outstanding Young Professional</t>
  </si>
  <si>
    <t>220234</t>
  </si>
  <si>
    <t>Alumni Scholarship</t>
  </si>
  <si>
    <t>220235</t>
  </si>
  <si>
    <t>Sch Supplements</t>
  </si>
  <si>
    <t>220286</t>
  </si>
  <si>
    <t>ACCESS Program</t>
  </si>
  <si>
    <t>220290</t>
  </si>
  <si>
    <t>Willamson Study Abroad Scholarship</t>
  </si>
  <si>
    <t>550331</t>
  </si>
  <si>
    <t>Comm Serv Learn</t>
  </si>
  <si>
    <t>550352</t>
  </si>
  <si>
    <t>FWSP FY20</t>
  </si>
  <si>
    <t>550356</t>
  </si>
  <si>
    <t>FWSP FY24</t>
  </si>
  <si>
    <t>550389</t>
  </si>
  <si>
    <t>SEOG FY24</t>
  </si>
  <si>
    <t>550436</t>
  </si>
  <si>
    <t>PELL 23</t>
  </si>
  <si>
    <t>550437</t>
  </si>
  <si>
    <t>Pell FY24</t>
  </si>
  <si>
    <t>550614</t>
  </si>
  <si>
    <t>HEERF III Students Emergency Grants</t>
  </si>
  <si>
    <t>550701</t>
  </si>
  <si>
    <t>Irag/Afganistan Svc Grant</t>
  </si>
  <si>
    <t>776100</t>
  </si>
  <si>
    <t>Student Loan</t>
  </si>
  <si>
    <t>776150</t>
  </si>
  <si>
    <t>Noyce Scholarship Loan</t>
  </si>
  <si>
    <t>776200</t>
  </si>
  <si>
    <t>Perkins Loans (old GL)</t>
  </si>
  <si>
    <t>776300</t>
  </si>
  <si>
    <t>Fin Aid Dis Loan Fnd</t>
  </si>
  <si>
    <t>776400</t>
  </si>
  <si>
    <t>Student Loan EFT</t>
  </si>
  <si>
    <t>776700</t>
  </si>
  <si>
    <t>Federal Direct Lending Loans</t>
  </si>
  <si>
    <t>990246</t>
  </si>
  <si>
    <t>Third Party Private Loan</t>
  </si>
  <si>
    <t>University Scholarships</t>
  </si>
  <si>
    <t>220001</t>
  </si>
  <si>
    <t>ASU Scholarship- Internal/Auxiliary</t>
  </si>
  <si>
    <t>220002</t>
  </si>
  <si>
    <t>ASU Scholarship-Restr-Schol Offic</t>
  </si>
  <si>
    <t>220003</t>
  </si>
  <si>
    <t>ASU Schol Award-Departmntl Unrestr</t>
  </si>
  <si>
    <t>220004</t>
  </si>
  <si>
    <t>ASU Hickory Inaugural Schol Unrestr</t>
  </si>
  <si>
    <t>220239</t>
  </si>
  <si>
    <t>Sch-Fnd Graduate Sch</t>
  </si>
  <si>
    <t>220241</t>
  </si>
  <si>
    <t>Academic Excellence</t>
  </si>
  <si>
    <t>220255</t>
  </si>
  <si>
    <t>Plemmons Freshmen Scholarship</t>
  </si>
  <si>
    <t>220258</t>
  </si>
  <si>
    <t>Sch-Fnd-Chan Scholar</t>
  </si>
  <si>
    <t>220271</t>
  </si>
  <si>
    <t>Minority Sch Awards</t>
  </si>
  <si>
    <t>220275</t>
  </si>
  <si>
    <t>Music-Talent Award</t>
  </si>
  <si>
    <t>220298</t>
  </si>
  <si>
    <t>AES Transfer Scholarship</t>
  </si>
  <si>
    <t>220999</t>
  </si>
  <si>
    <t>ASU Foundation Scholarship Fund</t>
  </si>
  <si>
    <t>333225</t>
  </si>
  <si>
    <t>240ADM</t>
  </si>
  <si>
    <t>Financial Aid Administratve Support</t>
  </si>
  <si>
    <t>240ASD</t>
  </si>
  <si>
    <t>Financial Aid Assistant Director</t>
  </si>
  <si>
    <t>240COM</t>
  </si>
  <si>
    <t>Financial Aid Compliance</t>
  </si>
  <si>
    <t>240LSL</t>
  </si>
  <si>
    <t>Financial Aid Loans &amp; Scholarships</t>
  </si>
  <si>
    <t>240SAD</t>
  </si>
  <si>
    <t>Financial Aid Senior Assoc Director</t>
  </si>
  <si>
    <t>240SCH</t>
  </si>
  <si>
    <t>Financial Aid Universty Scholarship</t>
  </si>
  <si>
    <t>240SDR</t>
  </si>
  <si>
    <t>Financial Aid System Data Record Mg</t>
  </si>
  <si>
    <t>240SSA</t>
  </si>
  <si>
    <t>Fin Aid Student Serv Administration</t>
  </si>
  <si>
    <t>240SSO</t>
  </si>
  <si>
    <t>Financial Aid Student Serv Outreach</t>
  </si>
  <si>
    <t>240TSI</t>
  </si>
  <si>
    <t>Financial Aid Technology Systems In</t>
  </si>
  <si>
    <t>240VAL</t>
  </si>
  <si>
    <t>Financial Aid Verification &amp; Appeal</t>
  </si>
  <si>
    <t>9</t>
  </si>
  <si>
    <t>Information Technology Service</t>
  </si>
  <si>
    <t>900</t>
  </si>
  <si>
    <t>90000</t>
  </si>
  <si>
    <t>104125</t>
  </si>
  <si>
    <t>Ss Computer Center</t>
  </si>
  <si>
    <t>105060</t>
  </si>
  <si>
    <t>Ext-Computer Center</t>
  </si>
  <si>
    <t>107130</t>
  </si>
  <si>
    <t>ITC Support Services</t>
  </si>
  <si>
    <t>107131</t>
  </si>
  <si>
    <t>IT Services - Hickory Campus</t>
  </si>
  <si>
    <t>107330</t>
  </si>
  <si>
    <t>Data Process Ac-152</t>
  </si>
  <si>
    <t>107553</t>
  </si>
  <si>
    <t>Computer Network Srv</t>
  </si>
  <si>
    <t>107560</t>
  </si>
  <si>
    <t>Acad Computing Serv</t>
  </si>
  <si>
    <t>109260</t>
  </si>
  <si>
    <t>Info Tech Services</t>
  </si>
  <si>
    <t>109270</t>
  </si>
  <si>
    <t>IT Academic Tech</t>
  </si>
  <si>
    <t>227232</t>
  </si>
  <si>
    <t>AA-ITS</t>
  </si>
  <si>
    <t>227250</t>
  </si>
  <si>
    <t>CISCO Grad Research Internship</t>
  </si>
  <si>
    <t>332106</t>
  </si>
  <si>
    <t>Admin Aux Supp-ITS</t>
  </si>
  <si>
    <t>333170</t>
  </si>
  <si>
    <t>ITS-Ed &amp; Tech</t>
  </si>
  <si>
    <t>333400</t>
  </si>
  <si>
    <t>Summer School Ed &amp; Tech Fee</t>
  </si>
  <si>
    <t>333555</t>
  </si>
  <si>
    <t>Classroom Technology-Ed &amp; Tech</t>
  </si>
  <si>
    <t>333556</t>
  </si>
  <si>
    <t>ITAT Ed &amp; Tech</t>
  </si>
  <si>
    <t>336245</t>
  </si>
  <si>
    <t>Networking &amp; VOIP Support</t>
  </si>
  <si>
    <t>336251</t>
  </si>
  <si>
    <t>ITS Support Center</t>
  </si>
  <si>
    <t>336611</t>
  </si>
  <si>
    <t>TSS Lab/Print Support</t>
  </si>
  <si>
    <t>Technology Support Services</t>
  </si>
  <si>
    <t>2054AT</t>
  </si>
  <si>
    <t>ITS Academic Technology</t>
  </si>
  <si>
    <t>2054CS</t>
  </si>
  <si>
    <t>ITS Copier Services</t>
  </si>
  <si>
    <t>2054MS</t>
  </si>
  <si>
    <t>ITS Mac Support</t>
  </si>
  <si>
    <t>205ADM</t>
  </si>
  <si>
    <t>ITS-Administration</t>
  </si>
  <si>
    <t>205AMG</t>
  </si>
  <si>
    <t>ITS Applications Managers</t>
  </si>
  <si>
    <t>205CIO</t>
  </si>
  <si>
    <t>ITS-Office of CIO</t>
  </si>
  <si>
    <t>205CSC</t>
  </si>
  <si>
    <t>Tech-Computer Support Center</t>
  </si>
  <si>
    <t>205EAA</t>
  </si>
  <si>
    <t>ITS-Enterprise Application Adminstr</t>
  </si>
  <si>
    <t>205EDB</t>
  </si>
  <si>
    <t>ITS Enterprise Database</t>
  </si>
  <si>
    <t>205EFS</t>
  </si>
  <si>
    <t>ITS-Financial Systems</t>
  </si>
  <si>
    <t>205EMS</t>
  </si>
  <si>
    <t>ITS - Student EMACS  TCP</t>
  </si>
  <si>
    <t>205ESS</t>
  </si>
  <si>
    <t>ITS Student Systems</t>
  </si>
  <si>
    <t>205IAM</t>
  </si>
  <si>
    <t>ITS Identity &amp; Access Management</t>
  </si>
  <si>
    <t>205IES</t>
  </si>
  <si>
    <t>ITS Enterprise Systems</t>
  </si>
  <si>
    <t>205IMG</t>
  </si>
  <si>
    <t>Infrastructure Managers</t>
  </si>
  <si>
    <t>205ISM</t>
  </si>
  <si>
    <t>ITS Support Managers</t>
  </si>
  <si>
    <t>205ISR</t>
  </si>
  <si>
    <t>ITS Infrastructure Architecture Eng</t>
  </si>
  <si>
    <t>205NTW</t>
  </si>
  <si>
    <t>ITS Networking</t>
  </si>
  <si>
    <t>205PMG</t>
  </si>
  <si>
    <t>ITS-PMGO Projct Mgmt Govrn Outrch</t>
  </si>
  <si>
    <t>205PMT</t>
  </si>
  <si>
    <t>ITS-Project Management</t>
  </si>
  <si>
    <t>205SEC</t>
  </si>
  <si>
    <t>ITS-Security</t>
  </si>
  <si>
    <t>205SOC</t>
  </si>
  <si>
    <t>ITS Security Operations Center</t>
  </si>
  <si>
    <t>205SRC</t>
  </si>
  <si>
    <t>ITS Risk and Compliance</t>
  </si>
  <si>
    <t>205SSB</t>
  </si>
  <si>
    <t>ITS - Student Switchboard TCP</t>
  </si>
  <si>
    <t>205TAV</t>
  </si>
  <si>
    <t>Tech Supp Svcs-Classroom</t>
  </si>
  <si>
    <t>205TCS</t>
  </si>
  <si>
    <t>Tech Support Svcs-Consultants</t>
  </si>
  <si>
    <t>205TDM</t>
  </si>
  <si>
    <t>ITS Systems Architecture &amp; Engineer</t>
  </si>
  <si>
    <t>205TEL</t>
  </si>
  <si>
    <t>ITS Telecom</t>
  </si>
  <si>
    <t>205THD</t>
  </si>
  <si>
    <t>Technology Help Desk</t>
  </si>
  <si>
    <t>205TSM</t>
  </si>
  <si>
    <t>ITS Technology Support Serv Manager</t>
  </si>
  <si>
    <t>205TSR</t>
  </si>
  <si>
    <t>IT Manager Tech Support Reports</t>
  </si>
  <si>
    <t>UAdmin</t>
  </si>
  <si>
    <t>CAS</t>
  </si>
  <si>
    <t>COB</t>
  </si>
  <si>
    <t>COE</t>
  </si>
  <si>
    <t>CFAA</t>
  </si>
  <si>
    <t>BCHS</t>
  </si>
  <si>
    <t>Counseling Center &amp; Psy Serivces</t>
  </si>
  <si>
    <t>SA</t>
  </si>
  <si>
    <t>Facilities Management</t>
  </si>
  <si>
    <t>FM</t>
  </si>
  <si>
    <t>FinAid</t>
  </si>
  <si>
    <t>ITS</t>
  </si>
  <si>
    <t>LabSch</t>
  </si>
  <si>
    <t>SponPgm</t>
  </si>
  <si>
    <t>Office of Title IX Compliance</t>
  </si>
  <si>
    <t>AA</t>
  </si>
  <si>
    <t>Police</t>
  </si>
  <si>
    <t>HSOM</t>
  </si>
  <si>
    <t>Adv</t>
  </si>
  <si>
    <t>AFB Category</t>
  </si>
  <si>
    <t>BA</t>
  </si>
  <si>
    <t>Sum of 'Amount'</t>
  </si>
  <si>
    <t>Column Labels</t>
  </si>
  <si>
    <t>Row Labels</t>
  </si>
  <si>
    <t>Sustainability</t>
  </si>
  <si>
    <t>Check Figures</t>
  </si>
  <si>
    <t>Recon to pivot?</t>
  </si>
  <si>
    <t>EM</t>
  </si>
  <si>
    <t>NRLP</t>
  </si>
  <si>
    <t>Holmes CC</t>
  </si>
  <si>
    <t>Ucomm</t>
  </si>
  <si>
    <t>FacMgmt</t>
  </si>
  <si>
    <t>Report comes from WebFocus: Finance Campus Budgets&gt;Standard Reports&gt;COA&gt;fzrorghier_Organization_Hierarchy_Excel_Detail</t>
  </si>
  <si>
    <t>Updated 12/1/23</t>
  </si>
  <si>
    <t>L1</t>
  </si>
  <si>
    <t>CH</t>
  </si>
  <si>
    <t>Chancellor</t>
  </si>
  <si>
    <t>SD</t>
  </si>
  <si>
    <t>Student Development</t>
  </si>
  <si>
    <t>UA</t>
  </si>
  <si>
    <t>FA</t>
  </si>
  <si>
    <t>GI</t>
  </si>
  <si>
    <t>General Institutional</t>
  </si>
  <si>
    <t>CI</t>
  </si>
  <si>
    <t>Capital</t>
  </si>
  <si>
    <t>GP</t>
  </si>
  <si>
    <t>General Purpose</t>
  </si>
  <si>
    <t>540TCA</t>
  </si>
  <si>
    <t>Turchin Centr Vis Arts Grp 2</t>
  </si>
  <si>
    <t>Fdn-Science Priority</t>
  </si>
  <si>
    <t>Jimmy Smith Service</t>
  </si>
  <si>
    <t>Clean Cost-Effective Technology</t>
  </si>
  <si>
    <t>URC Grant-Cuong Mai</t>
  </si>
  <si>
    <t>YES Watauga FY23</t>
  </si>
  <si>
    <t>SDEI Grant - Ashley Carpenter</t>
  </si>
  <si>
    <t>URC Grant - April Flanders</t>
  </si>
  <si>
    <t>Phoenix/Greene Healthcare</t>
  </si>
  <si>
    <t>High Country Triple Crown</t>
  </si>
  <si>
    <t>Pell FY18</t>
  </si>
  <si>
    <t>Pell19</t>
  </si>
  <si>
    <t>PELL FY21</t>
  </si>
  <si>
    <t>Pell FY22</t>
  </si>
  <si>
    <r>
      <rPr>
        <i/>
        <sz val="11"/>
        <rFont val="Calibri"/>
        <family val="2"/>
        <scheme val="minor"/>
      </rPr>
      <t>Fee</t>
    </r>
    <r>
      <rPr>
        <i/>
        <sz val="11"/>
        <color theme="1"/>
        <rFont val="Calibri"/>
        <family val="2"/>
        <scheme val="minor"/>
      </rPr>
      <t xml:space="preserve"> revenue of $6.5M is Student Health Services Fee receipts.
Patient Services reven</t>
    </r>
    <r>
      <rPr>
        <i/>
        <sz val="11"/>
        <rFont val="Calibri"/>
        <family val="2"/>
        <scheme val="minor"/>
      </rPr>
      <t>ue ($1.1M) re</t>
    </r>
    <r>
      <rPr>
        <i/>
        <sz val="11"/>
        <color theme="1"/>
        <rFont val="Calibri"/>
        <family val="2"/>
        <scheme val="minor"/>
      </rPr>
      <t xml:space="preserve">presents the estimated revenues from insurance billing in FY25 based on </t>
    </r>
    <r>
      <rPr>
        <i/>
        <sz val="11"/>
        <rFont val="Calibri"/>
        <family val="2"/>
        <scheme val="minor"/>
      </rPr>
      <t>our current contract agreements with insurance companies.</t>
    </r>
    <r>
      <rPr>
        <i/>
        <sz val="11"/>
        <color theme="1"/>
        <rFont val="Calibri"/>
        <family val="2"/>
        <scheme val="minor"/>
      </rPr>
      <t xml:space="preserve">
The </t>
    </r>
    <r>
      <rPr>
        <i/>
        <sz val="11"/>
        <rFont val="Calibri"/>
        <family val="2"/>
        <scheme val="minor"/>
      </rPr>
      <t xml:space="preserve">$904K transfer out is the FY25 anticipated University's auxiliary overhead fee amount as well as Student Affairs Shared Services Fee transfer to the Student Affairs trust fund.
</t>
    </r>
  </si>
  <si>
    <t xml:space="preserve">Fee revenue represents Debt Service Fees received.  Sales &amp; Services is all of the rental revenue from non-University owned beds (P3 beds) as well as University-owned beds. 
Transfers In reflects payments made for an internal loan to another auxiliary unit.  Transfers Out includes transfers to cover Auxiliary Overhead Assessment and University Housing's share of the Student Affairs Shared Services expense. 
                                                                                                                                                                                                                                                                                                                                                                                                                                                                                                                                                                                                                                                                                                                                                                                                                                                                                                                Fund balance will need to be utilized in FY25 to cover the highest debt service payments.  Fund Balance is also utilized for repairs and renovations of dorms.
</t>
  </si>
  <si>
    <t>Reserved for Financial Aid Worksheet (row 254-278)</t>
  </si>
  <si>
    <t>Uadmin</t>
  </si>
  <si>
    <t>Sustain</t>
  </si>
  <si>
    <t>Holmes</t>
  </si>
  <si>
    <t>AOH</t>
  </si>
  <si>
    <t>FO</t>
  </si>
  <si>
    <t>Admin</t>
  </si>
  <si>
    <t>Fee revenue represents Debt Service Fee receipts.
Sales &amp; Service revenue includes the following:  meal plan sales, C-store grocery sales, and retail dining sales.
Other Revenues represent vending commissions/contract guaranteed payments.
Transfers-Out are for Auxiliary Overhead Assessment and Campus Service Admin administrative fee ($2.35M total) and for capital improvements.  
For FY25, Campus Dining plans to use $8.34M of Fund Balance for the following capital improvements:
Roess Roof Repair = $ 1M
All-Access Remodel = $ 6.34M
Retail Outlet remodel = $1M.</t>
  </si>
  <si>
    <r>
      <t>Auxiliary/Trust Fund revenue represents E&amp;T Fee receipts.  Transfers In o</t>
    </r>
    <r>
      <rPr>
        <i/>
        <sz val="11"/>
        <rFont val="Calibri"/>
        <family val="2"/>
        <scheme val="minor"/>
      </rPr>
      <t>f $47K</t>
    </r>
    <r>
      <rPr>
        <i/>
        <sz val="11"/>
        <color theme="1"/>
        <rFont val="Calibri"/>
        <family val="2"/>
        <scheme val="minor"/>
      </rPr>
      <t xml:space="preserve"> is budgeted support received from WCU and UNCA for Western NC Library Network.
</t>
    </r>
  </si>
  <si>
    <t>General Fund revenue also includes grad tuition differential receipts, including those from the new MS-OT program to begin enrolling students in FY25.  Other Revenue includes Wake Forest PA program receipts.  Other Expenses is for accreditations, memberships, and online resource access.
Auxiliary &amp; Other Trust Funds includes Ed &amp; Tech Fee receipts and receipts for the Communications Disorders Clinic.
Overhead Receipts revenues are collected in a primary fund in Finance and Operations and allocated out to departments.</t>
  </si>
  <si>
    <t>Auxiliary &amp; Other Trust Funds revenue is largely from Ed &amp; Tech Fee receipts.
Overhead Receipts revenues are collected in a primary fund in Finance and Operations and allocated out to departments.</t>
  </si>
  <si>
    <r>
      <t>Auxiliary &amp; Other Trust Funds revenue represents application fee receipts. 
Aux &amp; Other Salaries/Wages and Staff Benefits provides for (1) Financial Aid position funded with Application Fees.
Transfers In include</t>
    </r>
    <r>
      <rPr>
        <i/>
        <sz val="11"/>
        <rFont val="Calibri"/>
        <family val="2"/>
        <scheme val="minor"/>
      </rPr>
      <t xml:space="preserve">s position support from Athletics for shared costs as well as </t>
    </r>
    <r>
      <rPr>
        <i/>
        <sz val="11"/>
        <color theme="1"/>
        <rFont val="Calibri"/>
        <family val="2"/>
        <scheme val="minor"/>
      </rPr>
      <t>scholarship funding from NRLP and Campus Dining.
Restricted funds are scholarship funds from the state and Foundation.  Salaries/Wages and Benefits include Federal Work Study.
Adjusted receipts to cover budgeted expenses in restricted funds. The University should only be disbursing scholarships equal to what is received.</t>
    </r>
  </si>
  <si>
    <t>General Fund expenses includes Staff Senate activity. 
General Fund Transfers In represents Auxiliary Overhead Assessment support for services rendered to the auxiliary units.
Auxiliary &amp; Other Trust Fund Transfers In includes Auxiliary Overhead Assessment support for positions and background checks associated with the App State Minors on Campus policy.</t>
  </si>
  <si>
    <r>
      <rPr>
        <i/>
        <sz val="11"/>
        <rFont val="Calibri"/>
        <family val="2"/>
        <scheme val="minor"/>
      </rPr>
      <t xml:space="preserve">General Fund Transfers In represents Auxiliary Overhead support for services rendered.
Auxiliary and Other Trust Fund </t>
    </r>
    <r>
      <rPr>
        <i/>
        <sz val="11"/>
        <color theme="1"/>
        <rFont val="Calibri"/>
        <family val="2"/>
        <scheme val="minor"/>
      </rPr>
      <t>revenue of</t>
    </r>
    <r>
      <rPr>
        <i/>
        <sz val="11"/>
        <rFont val="Calibri"/>
        <family val="2"/>
        <scheme val="minor"/>
      </rPr>
      <t xml:space="preserve"> $50K</t>
    </r>
    <r>
      <rPr>
        <i/>
        <sz val="11"/>
        <color theme="1"/>
        <rFont val="Calibri"/>
        <family val="2"/>
        <scheme val="minor"/>
      </rPr>
      <t xml:space="preserve"> is attributable to alumni license plate sales.
Foundation funds have been excluded per UNC System Office instructions. </t>
    </r>
  </si>
  <si>
    <t xml:space="preserve">General Fund Transfers Out primarily made up of transfer to NC Department of Natural &amp; Cultural Resources regarding dual employment agreement.
Auxiliary/Trust Funds revenue includes Ed &amp; Tech Fee receipts, Special Program Fee receipts, and various activities such as Biology Greenhouse and Dark Sky Observatory sales.
Overhead Receipts revenues are collected in a primary fund in Finance and Operations and allocated out to departments.
</t>
  </si>
  <si>
    <r>
      <t>General Fund revenue also include</t>
    </r>
    <r>
      <rPr>
        <i/>
        <sz val="11"/>
        <rFont val="Calibri"/>
        <family val="2"/>
        <scheme val="minor"/>
      </rPr>
      <t xml:space="preserve">s </t>
    </r>
    <r>
      <rPr>
        <i/>
        <sz val="11"/>
        <color theme="1"/>
        <rFont val="Calibri"/>
        <family val="2"/>
        <scheme val="minor"/>
      </rPr>
      <t xml:space="preserve">grad tuition differential receipts.
Auxiliary/Trust Funds revenue includes Ed &amp; Tech Fee receipts as well as revenues from CARE (Analytics Center), Professional Selling Program, and Entrepreneurship Center.
Overhead Receipts revenues are collected in a primary fund in </t>
    </r>
    <r>
      <rPr>
        <i/>
        <sz val="11"/>
        <rFont val="Calibri"/>
        <family val="2"/>
        <scheme val="minor"/>
      </rPr>
      <t>Finance and Operations</t>
    </r>
    <r>
      <rPr>
        <i/>
        <sz val="11"/>
        <color theme="1"/>
        <rFont val="Calibri"/>
        <family val="2"/>
        <scheme val="minor"/>
      </rPr>
      <t xml:space="preserve"> and allocated out to departments.
</t>
    </r>
  </si>
  <si>
    <r>
      <rPr>
        <i/>
        <sz val="11"/>
        <rFont val="Calibri"/>
        <family val="2"/>
        <scheme val="minor"/>
      </rPr>
      <t xml:space="preserve">General Fund Transfer In includes Campus Security Fee support for LEO positions.
</t>
    </r>
    <r>
      <rPr>
        <i/>
        <sz val="11"/>
        <color theme="1"/>
        <rFont val="Calibri"/>
        <family val="2"/>
        <scheme val="minor"/>
      </rPr>
      <t xml:space="preserve">Aux &amp; Other Trust funds Transfer In includes </t>
    </r>
    <r>
      <rPr>
        <i/>
        <sz val="11"/>
        <rFont val="Calibri"/>
        <family val="2"/>
        <scheme val="minor"/>
      </rPr>
      <t>$250</t>
    </r>
    <r>
      <rPr>
        <i/>
        <sz val="11"/>
        <color theme="1"/>
        <rFont val="Calibri"/>
        <family val="2"/>
        <scheme val="minor"/>
      </rPr>
      <t xml:space="preserve">K of annual transfer in from Transportation Fees to fund the SafeRide program.
</t>
    </r>
  </si>
  <si>
    <t xml:space="preserve">Overhead/F&amp;A fund balance is held in reserve for legislative increases and other expenses.
</t>
  </si>
  <si>
    <r>
      <t>Revenues include Transportation Fe</t>
    </r>
    <r>
      <rPr>
        <i/>
        <sz val="10"/>
        <rFont val="Calibri"/>
        <family val="2"/>
        <scheme val="minor"/>
      </rPr>
      <t>e receipts ($3.2M</t>
    </r>
    <r>
      <rPr>
        <i/>
        <sz val="10"/>
        <color theme="1"/>
        <rFont val="Calibri"/>
        <family val="2"/>
        <scheme val="minor"/>
      </rPr>
      <t>) and parking permit sales, which are projected to increase over FY24 by the addition of approximately 500 new parking spaces in a newly-constructed parking deck as well as a campus-wide rate increase.
Services, Supplies, Materials, &amp; Equipment includes $1.9M of AppalCART support.  In FY24's submission, this expense was projected in Other Expenses but has been reclassed for consistency with Banner Finance budget pools.
Transfers Out (Other) include support provided to App State Police to cover SafeRide exp</t>
    </r>
    <r>
      <rPr>
        <i/>
        <sz val="10"/>
        <rFont val="Calibri"/>
        <family val="2"/>
        <scheme val="minor"/>
      </rPr>
      <t>enses ($250K)</t>
    </r>
    <r>
      <rPr>
        <i/>
        <sz val="10"/>
        <color theme="1"/>
        <rFont val="Calibri"/>
        <family val="2"/>
        <scheme val="minor"/>
      </rPr>
      <t xml:space="preserve">, Auxiliary Overhead Assessment ($300K), and Campus Services Administration admin fees ($120K). Transfers Out to Capital includes additional funds spent on Holmes Deck outside of debt service payment.
</t>
    </r>
    <r>
      <rPr>
        <i/>
        <sz val="10"/>
        <rFont val="Calibri"/>
        <family val="2"/>
        <scheme val="minor"/>
      </rPr>
      <t xml:space="preserve">
Planned future uses of fund balance include: parking lot maintenance (paving, striping, pothole repair) and planning for the construction of future parking decks.</t>
    </r>
    <r>
      <rPr>
        <i/>
        <sz val="10"/>
        <color theme="1"/>
        <rFont val="Calibri"/>
        <family val="2"/>
        <scheme val="minor"/>
      </rPr>
      <t xml:space="preserve">
</t>
    </r>
  </si>
  <si>
    <r>
      <t>State Appropriations represents the NC sports betting tax revenue, including an estimated portion of receipts above the $300K initial allocation.  
Fee receipts include Athletic Fee receipt</t>
    </r>
    <r>
      <rPr>
        <i/>
        <sz val="10"/>
        <rFont val="Calibri"/>
        <family val="2"/>
        <scheme val="minor"/>
      </rPr>
      <t>s ($15M</t>
    </r>
    <r>
      <rPr>
        <i/>
        <sz val="10"/>
        <color theme="1"/>
        <rFont val="Calibri"/>
        <family val="2"/>
        <scheme val="minor"/>
      </rPr>
      <t>) as well as Athletic Facilities Debt Service Fee receip</t>
    </r>
    <r>
      <rPr>
        <i/>
        <sz val="10"/>
        <rFont val="Calibri"/>
        <family val="2"/>
        <scheme val="minor"/>
      </rPr>
      <t>ts ($4.5M). Sa</t>
    </r>
    <r>
      <rPr>
        <i/>
        <sz val="10"/>
        <color theme="1"/>
        <rFont val="Calibri"/>
        <family val="2"/>
        <scheme val="minor"/>
      </rPr>
      <t xml:space="preserve">les &amp; Services include Ticket Sales, Game Guarantees, Concessions, Ticket Fees, Sponsorships, Licensing, Pouring Rights, Facility Rentals, etc.  
Gifts &amp; Investments include Cash transfers from Yosef Club, our other Foundation funds, as well as any Foundation/Endowment transfers.
Other Revenues include Sun Belt and NCAA distributions.
</t>
    </r>
    <r>
      <rPr>
        <i/>
        <sz val="10"/>
        <rFont val="Calibri"/>
        <family val="2"/>
        <scheme val="minor"/>
      </rPr>
      <t xml:space="preserve">Transfers Out include support for Financial Aid Counselor position (partnership w/ Enrollment Management) and support for UNC Lighting Cost (expense acct. coded by Controller's Office).
</t>
    </r>
  </si>
  <si>
    <t>Academic Affairs (includes Enrollment Management)</t>
  </si>
  <si>
    <t>College of Education (includes UNC Lab School)</t>
  </si>
  <si>
    <r>
      <t>Fee revenue includes Textbook Rental Fee receipts.
Sales &amp; Services revenue in</t>
    </r>
    <r>
      <rPr>
        <i/>
        <sz val="10"/>
        <rFont val="Calibri"/>
        <family val="2"/>
        <scheme val="minor"/>
      </rPr>
      <t>cludes $11M</t>
    </r>
    <r>
      <rPr>
        <i/>
        <sz val="10"/>
        <color theme="1"/>
        <rFont val="Calibri"/>
        <family val="2"/>
        <scheme val="minor"/>
      </rPr>
      <t xml:space="preserve"> of Bookstore merchandise and apparel, school supplies, computer/tech and book sales; $2.8M of Conference and Event Services revenue (reported in Finance and Operations for FY24 submission), and $310K generated from student ID/access management.
Other Revenue represents Bookstore vendor commission agreements.
Scholarships &amp; Fellowships inclu</t>
    </r>
    <r>
      <rPr>
        <i/>
        <sz val="10"/>
        <rFont val="Calibri"/>
        <family val="2"/>
        <scheme val="minor"/>
      </rPr>
      <t>des $650K of</t>
    </r>
    <r>
      <rPr>
        <i/>
        <sz val="10"/>
        <color theme="1"/>
        <rFont val="Calibri"/>
        <family val="2"/>
        <scheme val="minor"/>
      </rPr>
      <t xml:space="preserve"> Bookstore support for scholarships.  In prior years, this expense was funded in alternating years with Campus Dining; beginning in FY24, the Campus Services scholarship pledge will be shared equally between Campus Dining and Campus Store each year.
Transfers In represents cost-sharing among benefitting units within Campus Services; Campus Services Administration admin fees from other Campus Services units which are used to cover operating costs of Campus Services Administration; as well as Auxiliary Overhead Assessment support for Conferences and Event Services.
Transfers Out (Other) include Auxiliary Overhead Assessment and Campus Services Administration admin fee.</t>
    </r>
  </si>
  <si>
    <r>
      <t>a/k/a Finance and Operations
Fee revenue is made up of Campus Security Fee receipts which are receipted in a Finance &amp; Operations trust fund and subsequently transferred into the General Fund to support Police and Title IX positions.
Auxiliary &amp; Other Trust Fund Sales and Service revenues/expenses from Conference and Events Services has been recategorized to Other Auxiliaries for FY25 reporting.  Gifts &amp; Investment revenue includes short-term investment fund receipt</t>
    </r>
    <r>
      <rPr>
        <i/>
        <sz val="10"/>
        <rFont val="Calibri"/>
        <family val="2"/>
        <scheme val="minor"/>
      </rPr>
      <t xml:space="preserve">s (STIF) of $2.85M. 
</t>
    </r>
    <r>
      <rPr>
        <i/>
        <sz val="10"/>
        <color theme="1"/>
        <rFont val="Calibri"/>
        <family val="2"/>
        <scheme val="minor"/>
      </rPr>
      <t xml:space="preserve">Transfers In includes the annual Auxiliary Overhead Assessment that is transferred in from the auxiliary units. A portion of these receipts is subsequently transferred into the General Fund for services rendered to the auxiliaries. 
Transfers </t>
    </r>
    <r>
      <rPr>
        <i/>
        <sz val="10"/>
        <rFont val="Calibri"/>
        <family val="2"/>
        <scheme val="minor"/>
      </rPr>
      <t xml:space="preserve">Out </t>
    </r>
    <r>
      <rPr>
        <i/>
        <sz val="10"/>
        <color theme="1"/>
        <rFont val="Calibri"/>
        <family val="2"/>
        <scheme val="minor"/>
      </rPr>
      <t xml:space="preserve">include a transfer of Auxiliary Overhead Assessment receipts which are transferred into the General Fund for services rendered to Auxiliary Enterprises, as well as Campus Security Fee receipts which are initially receipted in a Finance &amp; Operations trust fund and subsequently transferred into the General Fund to support Police and Title IX positions </t>
    </r>
    <r>
      <rPr>
        <i/>
        <sz val="10"/>
        <rFont val="Calibri"/>
        <family val="2"/>
        <scheme val="minor"/>
      </rPr>
      <t>plus $84K</t>
    </r>
    <r>
      <rPr>
        <i/>
        <sz val="10"/>
        <color theme="1"/>
        <rFont val="Calibri"/>
        <family val="2"/>
        <scheme val="minor"/>
      </rPr>
      <t xml:space="preserve"> to the UNC System Office reversion (13.3% of $30/student).</t>
    </r>
  </si>
  <si>
    <t>E&amp;T Revenues &amp; Expenses are included in Auxiliary &amp; Other Trust Funds along with Sales and Service revenue generated by the Cannon Music Camp.
Marching Band Revenues from Student Activity Fees are included in Auxiliary &amp; Other Trust Funds ($184,300); Gifts from Foundation ($4,000)
Marching Band Expenses:  Student &amp; NST wages ($22,020); Services, Supplies, Materials, &amp; Equip ($166,119)</t>
  </si>
  <si>
    <t>Auxiliary and Other Trust Fee revenue is made up of Debt Service Fee, Orientation Fees, and Student Activities Fee receipts and supports all student groups/clubs/activities intended to be funded by the fee, as approved by the UNC BOG.
Sales &amp; Services revenue includes the following:
- Revenues from concerts, films, guest speakers, and other entertainment provided by Student Affairs departments and affiliated student organizations;
- Orientation revenue from new student orientation fees;
- Child Development Center revenue from parent fees;
- UREC membership fees for faculty and staff;
- Student travel payments for outdoor program trips;
- Rental and fees of student union spaces
Transfers In covers Student Affairs' shared services, which pays for salaries for central office staff, Dean of Students staff, IT staff, and other staff that provide services to all of the trust fund areas within the division. It also pays for desktops and laptops for all staff and student workstations, computer labs, as well as software that is used across the division. Those expenses are represented in the operating expenses listed above; the transfer in amount books the money moved from Housing and Health Services to pay their share of these expenses.</t>
  </si>
  <si>
    <t>Auxiliary/Trust Fund fees include a portion of E&amp;T fee receipts, shared with Academic Affairs.
Sales and Services revenue is intra-departmental billings for networking/VOIP support and print/copy services.
Transfers-In is support for centralized IT positions dedicated to Auxiliary unit support.
Transfers-Out to Capital is for equipment lease payments capitalized under GASB 87.</t>
  </si>
  <si>
    <r>
      <t xml:space="preserve">Sales &amp; Services revenue includes utility revenue (ASU, residential, commercial, etc.).
Other Revenues include net gain/loss from jobbing and contract work, interest income, unrealized gain/loss on investments, any other miscellaneous non-operating income.
Services, Supplies, Materials and Equipment include purchased power, distribution expenses, personnel costs, etc.  Other Expenses include depreciation expense, amortization of unrecovered plant expense, gain/loss of disposal of property, interest expense, and unrelated business income tax.
Transfers Out (Other) represent transfers of </t>
    </r>
    <r>
      <rPr>
        <i/>
        <sz val="11"/>
        <rFont val="Calibri"/>
        <family val="2"/>
        <scheme val="minor"/>
      </rPr>
      <t>$821</t>
    </r>
    <r>
      <rPr>
        <i/>
        <sz val="11"/>
        <color theme="1"/>
        <rFont val="Calibri"/>
        <family val="2"/>
        <scheme val="minor"/>
      </rPr>
      <t>K for generation credits and</t>
    </r>
    <r>
      <rPr>
        <i/>
        <sz val="11"/>
        <rFont val="Calibri"/>
        <family val="2"/>
        <scheme val="minor"/>
      </rPr>
      <t xml:space="preserve"> $650</t>
    </r>
    <r>
      <rPr>
        <i/>
        <sz val="11"/>
        <color theme="1"/>
        <rFont val="Calibri"/>
        <family val="2"/>
        <scheme val="minor"/>
      </rPr>
      <t>K to the ASU Endowment Fund.</t>
    </r>
  </si>
  <si>
    <r>
      <t xml:space="preserve">Revenues includes App Academy at Middle Fork UNC lab school operated by ASU (State Appropriation from UNC System Office = $773,368; AppState existing appropriation = $509,057). Contracts &amp; Grants are Federal and State (DPI) allotments, as well as local funding received from Forsyth County Schools. 
</t>
    </r>
    <r>
      <rPr>
        <i/>
        <sz val="10"/>
        <rFont val="Calibri"/>
        <family val="2"/>
        <scheme val="minor"/>
      </rPr>
      <t xml:space="preserve">General Fund Salaries/Wages and Benefits include $278,745 of salaries from shared positions with Elkin, since Elkin will close 6/30/2024. Other Expenses is for Summer Ventures support costs and Lab School lease payments.
</t>
    </r>
    <r>
      <rPr>
        <i/>
        <sz val="10"/>
        <color theme="1"/>
        <rFont val="Calibri"/>
        <family val="2"/>
        <scheme val="minor"/>
      </rPr>
      <t xml:space="preserve">
Auxiliary &amp; Other Trust Funds Fee revenue includes Ed &amp; Tech Fee receipts.  Sales &amp; Service revenue includes Lucy Brock Child Care Center receipts. Other Revenue is a transfer in from another institution for a new teacher support partnership.  Expenses include anticipated FY25 New Teacher Support Program and Teacher Recruitment allocations from UNCSO. Also includes GEAR UP and College Access Partnerships. 
Restricted Trust Fund revenue is primarily related to a large Department of Education GEAR UP grant.  
Note:  AMF and Elkin were reported to the System Office on a recent 2024-25 projection report, but these numbers have changed in light of Elkin's closing effective 6/30/2024.  In addition, these are extra lines and are not reflected on the Summary tab.</t>
    </r>
  </si>
  <si>
    <r>
      <t>Aux &amp; Oth</t>
    </r>
    <r>
      <rPr>
        <i/>
        <sz val="11"/>
        <rFont val="Calibri"/>
        <family val="2"/>
        <scheme val="minor"/>
      </rPr>
      <t>er Trust Fund activity include support of Office of Sustainability.
Sales &amp; Services receipts includes $7.1M</t>
    </r>
    <r>
      <rPr>
        <i/>
        <sz val="11"/>
        <color theme="1"/>
        <rFont val="Calibri"/>
        <family val="2"/>
        <scheme val="minor"/>
      </rPr>
      <t xml:space="preserve"> of projected Steam Fund receipts as well as </t>
    </r>
    <r>
      <rPr>
        <i/>
        <sz val="11"/>
        <rFont val="Calibri"/>
        <family val="2"/>
        <scheme val="minor"/>
      </rPr>
      <t xml:space="preserve">$2M of Motor Pool receipts.
</t>
    </r>
    <r>
      <rPr>
        <i/>
        <sz val="11"/>
        <color theme="1"/>
        <rFont val="Calibri"/>
        <family val="2"/>
        <scheme val="minor"/>
      </rPr>
      <t>Other Expenses include licenses, permits, and consulting services.
Transfers Out to Capital is for upcoming capital improvement projects.</t>
    </r>
  </si>
  <si>
    <t>Includes the following departments which report directly to the Chancellor, Vice Chancellor for External Affairs &amp; Strategic Initiatives/Chief of Staff as well as Division of Institutional Integrity (less those units listed in separate categories below): 
Chancellor’s Division
Chief Diversity Officer
Emergency Management &amp; Environmental Health &amp; Safety
VC for External Affairs &amp; Strategic Initiatives/COS
University Communications
Donor Engagement &amp; University Events
Arts Engagement &amp; Cultural Affairs
Holmes Convocation Center
Small Business Technology Development Center
Division of Institutional Integrity 
Office of General Counsel
Enterprise Risk Management
Internal Audits
Office of Disability Resources
Title IX Compliance
Compliance &amp; Ethics
General Fund Transfers In represents Auxiliary Overhead support for services rendered to the auxiliary units as well as Campus Security Fee support for Title IX positions. Auxiliary/Other Transfers In represents auxiliary support transferred to Grandview Catering.
Auxiliary/Trust Fund fee revenues are Cultural Affairs Fee receipts. Sales &amp; Services revenue is made up of University Events (Grandview Catering) revenues as well as Cultural Affairs and Holmes Center event revenues.  Other Expenses include UBI tax payments.  Transfers In include Arts Engagement support from Student Affairs plus Auxiliary Overhead Assessment position support for Grandview Catering and Holmes Convocation Center.  Transfers Out is primarily event ticket revenue collected by Arts Engagement on behalf of other campus units.
Restricted Trust Funds are related to An Appalachian Summer Festival and Small Business Technology Development Center.</t>
  </si>
  <si>
    <r>
      <t xml:space="preserve">This section includes Academic Affairs E&amp;T fees and expenses for Hickory campus plus all non-college departments in Academic Affairs with the exception of those broken out separately below (e.g. Sponsored Programs) plus Enrollment Management/Financial Aid (which is now a separate division).
General Fund fees include various Registrar's Office charges ($79K).  </t>
    </r>
    <r>
      <rPr>
        <i/>
        <sz val="10"/>
        <rFont val="Calibri"/>
        <family val="2"/>
        <scheme val="minor"/>
      </rPr>
      <t>Tuition receipts include currently budgeted tuition receipts, as well as requested FY25 tuition budget increase ($1.4M).</t>
    </r>
    <r>
      <rPr>
        <i/>
        <sz val="10"/>
        <color theme="1"/>
        <rFont val="Calibri"/>
        <family val="2"/>
        <scheme val="minor"/>
      </rPr>
      <t xml:space="preserve">
Aux/Trust Revenues are comprised of E&amp;T Fee and Application Fee receipts as well as Sales and Services of $3.5M related to faculty-led study abroad. Receipts are often collected in advance and trip may occur in the next fiscal year. Unearned revenue adjustments are made in the accrual period. 
E&amp;T Expenses includes support for Academic Affairs, Center for Academic Excellence, Honors College, University College and Enrollment Management. Grant funds in Academic Affairs are restricted to programs not specifically associated with a particular college.  Other Expenses include membership dues.
Transfers-In includes position ($48K) and operational ($35K) support from other campus units for shared costs.
Transfers-Out include NCCET lease payment as well as Application Fee receipts transferred to Univ Communications ($140K) and position/operations support of the Financial Aid office.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</si>
</sst>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i/>
      <sz val="11"/>
      <color theme="1"/>
      <name val="Calibri"/>
      <family val="2"/>
      <scheme val="minor"/>
    </font>
    <font>
      <i/>
      <sz val="11"/>
      <color theme="1"/>
      <name val="Calibri"/>
      <family val="2"/>
      <scheme val="minor"/>
    </font>
    <font>
      <b/>
      <sz val="11"/>
      <color theme="0"/>
      <name val="Calibri"/>
      <family val="2"/>
      <scheme val="minor"/>
    </font>
    <font>
      <b/>
      <sz val="20"/>
      <color theme="1"/>
      <name val="Calibri"/>
      <family val="2"/>
      <scheme val="minor"/>
    </font>
    <font>
      <b/>
      <sz val="11"/>
      <color theme="1"/>
      <name val="Calibri"/>
      <family val="2"/>
    </font>
    <font>
      <sz val="11"/>
      <color theme="1"/>
      <name val="Calibri"/>
      <family val="2"/>
    </font>
    <font>
      <sz val="11"/>
      <color rgb="FF000000"/>
      <name val="Calibri"/>
      <family val="2"/>
    </font>
    <font>
      <sz val="11"/>
      <name val="Calibri"/>
      <family val="2"/>
    </font>
    <font>
      <b/>
      <sz val="12"/>
      <color theme="1"/>
      <name val="Calibri"/>
      <family val="2"/>
    </font>
    <font>
      <sz val="11"/>
      <name val="Calibri"/>
      <family val="2"/>
      <scheme val="minor"/>
    </font>
    <font>
      <b/>
      <sz val="11"/>
      <name val="Calibri"/>
      <family val="2"/>
      <scheme val="minor"/>
    </font>
    <font>
      <i/>
      <sz val="11"/>
      <color rgb="FFFF0000"/>
      <name val="Calibri"/>
      <family val="2"/>
      <scheme val="minor"/>
    </font>
    <font>
      <i/>
      <sz val="10"/>
      <color rgb="FFFF0000"/>
      <name val="Calibri"/>
      <family val="2"/>
      <scheme val="minor"/>
    </font>
    <font>
      <b/>
      <sz val="16"/>
      <color rgb="FFFF0000"/>
      <name val="Calibri"/>
      <family val="2"/>
      <scheme val="minor"/>
    </font>
    <font>
      <sz val="12"/>
      <color rgb="FFFF0000"/>
      <name val="Calibri"/>
      <family val="2"/>
      <scheme val="minor"/>
    </font>
    <font>
      <i/>
      <sz val="11"/>
      <name val="Calibri"/>
      <family val="2"/>
      <scheme val="minor"/>
    </font>
    <font>
      <b/>
      <sz val="9"/>
      <color indexed="81"/>
      <name val="Tahoma"/>
      <family val="2"/>
    </font>
    <font>
      <sz val="9"/>
      <color indexed="81"/>
      <name val="Tahoma"/>
      <family val="2"/>
    </font>
    <font>
      <i/>
      <sz val="10"/>
      <color theme="1"/>
      <name val="Calibri"/>
      <family val="2"/>
      <scheme val="minor"/>
    </font>
    <font>
      <sz val="10"/>
      <color rgb="FF000000"/>
      <name val="Arial"/>
      <family val="2"/>
    </font>
    <font>
      <sz val="11"/>
      <color rgb="FF000000"/>
      <name val="Calibri"/>
      <family val="2"/>
      <scheme val="minor"/>
    </font>
    <font>
      <sz val="10"/>
      <name val="Arial"/>
      <family val="2"/>
    </font>
    <font>
      <b/>
      <sz val="10"/>
      <color rgb="FF000000"/>
      <name val="Arial"/>
      <family val="2"/>
    </font>
    <font>
      <sz val="10"/>
      <color rgb="FFFF0000"/>
      <name val="Arial"/>
      <family val="2"/>
    </font>
    <font>
      <i/>
      <sz val="10"/>
      <name val="Calibri"/>
      <family val="2"/>
      <scheme val="minor"/>
    </font>
  </fonts>
  <fills count="16">
    <fill>
      <patternFill patternType="none"/>
    </fill>
    <fill>
      <patternFill patternType="gray125"/>
    </fill>
    <fill>
      <patternFill patternType="solid">
        <fgColor theme="6"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CFF"/>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999FF"/>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style="thin">
        <color rgb="FF000000"/>
      </bottom>
      <diagonal/>
    </border>
    <border>
      <left style="medium">
        <color indexed="64"/>
      </left>
      <right/>
      <top/>
      <bottom/>
      <diagonal/>
    </border>
    <border>
      <left/>
      <right style="medium">
        <color indexed="64"/>
      </right>
      <top/>
      <bottom/>
      <diagonal/>
    </border>
    <border>
      <left/>
      <right/>
      <top style="thin">
        <color indexed="65"/>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43" fontId="1" fillId="0" borderId="0" applyFont="0" applyFill="0" applyBorder="0" applyAlignment="0" applyProtection="0"/>
    <xf numFmtId="0" fontId="23" fillId="0" borderId="0"/>
    <xf numFmtId="0" fontId="25" fillId="0" borderId="0"/>
    <xf numFmtId="9" fontId="1" fillId="0" borderId="0" applyFont="0" applyFill="0" applyBorder="0" applyAlignment="0" applyProtection="0"/>
    <xf numFmtId="44" fontId="1" fillId="0" borderId="0" applyFont="0" applyFill="0" applyBorder="0" applyAlignment="0" applyProtection="0"/>
  </cellStyleXfs>
  <cellXfs count="191">
    <xf numFmtId="0" fontId="0" fillId="0" borderId="0" xfId="0"/>
    <xf numFmtId="164" fontId="0" fillId="0" borderId="0" xfId="1" applyNumberFormat="1" applyFont="1"/>
    <xf numFmtId="0" fontId="0" fillId="0" borderId="1" xfId="0" applyBorder="1"/>
    <xf numFmtId="0" fontId="0" fillId="0" borderId="2" xfId="0" applyBorder="1"/>
    <xf numFmtId="164" fontId="0" fillId="0" borderId="2" xfId="1" applyNumberFormat="1" applyFont="1" applyBorder="1"/>
    <xf numFmtId="0" fontId="0" fillId="0" borderId="1" xfId="0" applyBorder="1" applyAlignment="1">
      <alignment horizontal="center" vertical="center" wrapText="1"/>
    </xf>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2" fillId="2" borderId="1" xfId="0" applyFont="1" applyFill="1" applyBorder="1" applyAlignment="1">
      <alignment vertical="center"/>
    </xf>
    <xf numFmtId="0" fontId="0" fillId="2" borderId="1" xfId="0" applyFill="1" applyBorder="1"/>
    <xf numFmtId="0" fontId="0" fillId="2" borderId="1" xfId="0" applyFill="1" applyBorder="1" applyAlignment="1">
      <alignment horizontal="center" vertical="center" wrapText="1"/>
    </xf>
    <xf numFmtId="0" fontId="0" fillId="0" borderId="0" xfId="0" applyAlignment="1">
      <alignment horizontal="center" vertical="center" wrapText="1"/>
    </xf>
    <xf numFmtId="164" fontId="0" fillId="0" borderId="0" xfId="0" applyNumberFormat="1" applyAlignment="1">
      <alignment horizontal="center" vertical="center" wrapText="1"/>
    </xf>
    <xf numFmtId="164" fontId="0" fillId="0" borderId="0" xfId="0" applyNumberFormat="1"/>
    <xf numFmtId="164" fontId="0" fillId="0" borderId="0" xfId="1" applyNumberFormat="1" applyFont="1" applyBorder="1"/>
    <xf numFmtId="0" fontId="2" fillId="0" borderId="1" xfId="0" applyFont="1" applyBorder="1" applyAlignment="1">
      <alignment horizontal="center" vertical="center" wrapText="1"/>
    </xf>
    <xf numFmtId="164" fontId="2" fillId="0" borderId="0" xfId="1" applyNumberFormat="1" applyFont="1"/>
    <xf numFmtId="164" fontId="2" fillId="0" borderId="2" xfId="1" applyNumberFormat="1" applyFont="1" applyBorder="1"/>
    <xf numFmtId="0" fontId="2" fillId="0" borderId="0" xfId="0" applyFont="1"/>
    <xf numFmtId="164" fontId="2" fillId="0" borderId="0" xfId="1" applyNumberFormat="1" applyFont="1" applyBorder="1"/>
    <xf numFmtId="0" fontId="2" fillId="2" borderId="1" xfId="0" applyFont="1" applyFill="1" applyBorder="1" applyAlignment="1">
      <alignment horizontal="center" vertical="center" wrapText="1"/>
    </xf>
    <xf numFmtId="0" fontId="5" fillId="0" borderId="0" xfId="0" applyFont="1" applyAlignment="1">
      <alignment horizontal="center" vertical="center" wrapText="1"/>
    </xf>
    <xf numFmtId="44" fontId="2" fillId="0" borderId="0" xfId="1" applyFont="1" applyBorder="1"/>
    <xf numFmtId="44" fontId="0" fillId="0" borderId="0" xfId="1" applyFont="1" applyBorder="1"/>
    <xf numFmtId="0" fontId="2" fillId="0" borderId="1" xfId="0" applyFont="1" applyBorder="1" applyAlignment="1">
      <alignment vertical="center"/>
    </xf>
    <xf numFmtId="0" fontId="2" fillId="3" borderId="1" xfId="0" applyFont="1" applyFill="1" applyBorder="1" applyAlignment="1">
      <alignment vertical="center"/>
    </xf>
    <xf numFmtId="0" fontId="2" fillId="2" borderId="0" xfId="0" applyFont="1" applyFill="1" applyAlignment="1">
      <alignment vertical="center"/>
    </xf>
    <xf numFmtId="0" fontId="2" fillId="2" borderId="3" xfId="0" applyFont="1" applyFill="1" applyBorder="1" applyAlignment="1">
      <alignment vertical="center"/>
    </xf>
    <xf numFmtId="0" fontId="2" fillId="0" borderId="0" xfId="0" applyFont="1" applyAlignment="1">
      <alignment vertical="center"/>
    </xf>
    <xf numFmtId="0" fontId="2" fillId="4" borderId="1" xfId="0" applyFont="1" applyFill="1" applyBorder="1" applyAlignment="1">
      <alignment vertical="center"/>
    </xf>
    <xf numFmtId="164" fontId="8" fillId="0" borderId="0" xfId="0" applyNumberFormat="1" applyFont="1"/>
    <xf numFmtId="164" fontId="9" fillId="0" borderId="0" xfId="0" applyNumberFormat="1" applyFont="1"/>
    <xf numFmtId="0" fontId="9" fillId="0" borderId="0" xfId="0" applyFont="1"/>
    <xf numFmtId="0" fontId="9" fillId="0" borderId="0" xfId="0" applyFont="1" applyAlignment="1">
      <alignment vertical="center"/>
    </xf>
    <xf numFmtId="44" fontId="8" fillId="0" borderId="0" xfId="1" applyFont="1"/>
    <xf numFmtId="44" fontId="0" fillId="0" borderId="0" xfId="1" applyFont="1"/>
    <xf numFmtId="44" fontId="10" fillId="0" borderId="0" xfId="1" applyFont="1"/>
    <xf numFmtId="0" fontId="1" fillId="0" borderId="0" xfId="0" applyFont="1"/>
    <xf numFmtId="44" fontId="9" fillId="0" borderId="0" xfId="1" applyFont="1"/>
    <xf numFmtId="0" fontId="8" fillId="0" borderId="4" xfId="0" applyFont="1" applyBorder="1" applyAlignment="1">
      <alignment horizontal="center" vertical="center" wrapText="1"/>
    </xf>
    <xf numFmtId="0" fontId="9" fillId="0" borderId="4" xfId="0" applyFont="1" applyBorder="1" applyAlignment="1">
      <alignment horizontal="center" vertical="center" wrapText="1"/>
    </xf>
    <xf numFmtId="0" fontId="0" fillId="0" borderId="0" xfId="0" applyAlignment="1">
      <alignment horizontal="left"/>
    </xf>
    <xf numFmtId="0" fontId="0" fillId="5" borderId="1" xfId="0" applyFill="1" applyBorder="1" applyAlignment="1">
      <alignment horizontal="center" vertical="center" wrapText="1"/>
    </xf>
    <xf numFmtId="0" fontId="2" fillId="5" borderId="1" xfId="0" applyFont="1" applyFill="1" applyBorder="1" applyAlignment="1">
      <alignment horizontal="center" vertical="center" wrapText="1"/>
    </xf>
    <xf numFmtId="165" fontId="14" fillId="0" borderId="0" xfId="2" applyNumberFormat="1" applyFont="1" applyAlignment="1"/>
    <xf numFmtId="165" fontId="13" fillId="0" borderId="0" xfId="2" applyNumberFormat="1" applyFont="1" applyAlignment="1"/>
    <xf numFmtId="165" fontId="13" fillId="0" borderId="0" xfId="2" applyNumberFormat="1" applyFont="1"/>
    <xf numFmtId="165" fontId="15" fillId="0" borderId="0" xfId="2" applyNumberFormat="1" applyFont="1" applyAlignment="1"/>
    <xf numFmtId="165" fontId="13" fillId="0" borderId="0" xfId="2" applyNumberFormat="1" applyFont="1" applyAlignment="1">
      <alignment vertical="top"/>
    </xf>
    <xf numFmtId="165" fontId="13" fillId="0" borderId="0" xfId="2" applyNumberFormat="1" applyFont="1" applyFill="1" applyAlignment="1"/>
    <xf numFmtId="165" fontId="16" fillId="0" borderId="0" xfId="2" applyNumberFormat="1" applyFont="1"/>
    <xf numFmtId="0" fontId="4" fillId="0" borderId="0" xfId="0" applyFont="1" applyAlignment="1">
      <alignment horizontal="center" vertical="center" wrapText="1"/>
    </xf>
    <xf numFmtId="0" fontId="2" fillId="0" borderId="0" xfId="0" applyFont="1" applyAlignment="1">
      <alignment horizontal="center" vertical="center" wrapText="1"/>
    </xf>
    <xf numFmtId="0" fontId="0" fillId="0" borderId="3" xfId="0" applyBorder="1" applyAlignment="1">
      <alignment vertical="center"/>
    </xf>
    <xf numFmtId="0" fontId="0" fillId="0" borderId="3" xfId="0" applyBorder="1"/>
    <xf numFmtId="164" fontId="0" fillId="0" borderId="3" xfId="1" applyNumberFormat="1" applyFont="1" applyBorder="1"/>
    <xf numFmtId="164" fontId="2" fillId="0" borderId="3" xfId="1" applyNumberFormat="1" applyFont="1" applyBorder="1"/>
    <xf numFmtId="0" fontId="5" fillId="0" borderId="0" xfId="0" applyFont="1" applyAlignment="1">
      <alignment horizontal="left" indent="2"/>
    </xf>
    <xf numFmtId="164" fontId="0" fillId="0" borderId="3" xfId="0" applyNumberFormat="1" applyBorder="1" applyAlignment="1">
      <alignment horizontal="center" vertical="center" wrapText="1"/>
    </xf>
    <xf numFmtId="44" fontId="0" fillId="0" borderId="0" xfId="1" applyFont="1" applyAlignment="1">
      <alignment horizontal="center" vertical="center" wrapText="1"/>
    </xf>
    <xf numFmtId="44" fontId="0" fillId="0" borderId="3" xfId="1" applyFont="1" applyBorder="1"/>
    <xf numFmtId="164" fontId="0" fillId="0" borderId="2" xfId="0" applyNumberFormat="1" applyBorder="1" applyAlignment="1">
      <alignment horizontal="center" vertical="center" wrapText="1"/>
    </xf>
    <xf numFmtId="44" fontId="0" fillId="0" borderId="0" xfId="1" applyFont="1" applyFill="1" applyBorder="1"/>
    <xf numFmtId="44" fontId="2" fillId="0" borderId="0" xfId="1" applyFont="1" applyFill="1" applyBorder="1" applyAlignment="1">
      <alignment vertical="center"/>
    </xf>
    <xf numFmtId="44" fontId="2" fillId="0" borderId="0" xfId="1" applyFont="1" applyFill="1" applyBorder="1"/>
    <xf numFmtId="0" fontId="0" fillId="5" borderId="0" xfId="0" applyFill="1"/>
    <xf numFmtId="0" fontId="9" fillId="0" borderId="0" xfId="0" applyFont="1" applyAlignment="1">
      <alignment horizontal="left" vertical="center" wrapText="1"/>
    </xf>
    <xf numFmtId="0" fontId="9" fillId="0" borderId="3" xfId="0" applyFont="1" applyBorder="1" applyAlignment="1">
      <alignment vertical="center"/>
    </xf>
    <xf numFmtId="0" fontId="9" fillId="0" borderId="3" xfId="0" applyFont="1" applyBorder="1"/>
    <xf numFmtId="44" fontId="9" fillId="0" borderId="3" xfId="1" applyFont="1" applyBorder="1"/>
    <xf numFmtId="44" fontId="8" fillId="0" borderId="3" xfId="1" applyFont="1" applyBorder="1"/>
    <xf numFmtId="0" fontId="6" fillId="7" borderId="3" xfId="0" applyFont="1" applyFill="1" applyBorder="1" applyAlignment="1">
      <alignment vertical="center"/>
    </xf>
    <xf numFmtId="0" fontId="6" fillId="7" borderId="1" xfId="0" applyFont="1" applyFill="1" applyBorder="1" applyAlignment="1">
      <alignment vertical="center"/>
    </xf>
    <xf numFmtId="44" fontId="2" fillId="0" borderId="3" xfId="1" applyFont="1" applyBorder="1"/>
    <xf numFmtId="164" fontId="5" fillId="0" borderId="0" xfId="1" applyNumberFormat="1" applyFont="1"/>
    <xf numFmtId="164" fontId="4" fillId="0" borderId="0" xfId="1" applyNumberFormat="1" applyFont="1"/>
    <xf numFmtId="164" fontId="0" fillId="6" borderId="0" xfId="1" applyNumberFormat="1" applyFont="1" applyFill="1"/>
    <xf numFmtId="164" fontId="0" fillId="6" borderId="0" xfId="0" applyNumberFormat="1" applyFill="1" applyAlignment="1">
      <alignment horizontal="center" vertical="center" wrapText="1"/>
    </xf>
    <xf numFmtId="0" fontId="0" fillId="6" borderId="0" xfId="0" applyFill="1" applyAlignment="1">
      <alignment horizontal="center" vertical="center" wrapText="1"/>
    </xf>
    <xf numFmtId="165" fontId="13" fillId="5" borderId="0" xfId="2" applyNumberFormat="1" applyFont="1" applyFill="1" applyBorder="1" applyProtection="1">
      <protection locked="0"/>
    </xf>
    <xf numFmtId="164" fontId="0" fillId="0" borderId="0" xfId="1" applyNumberFormat="1" applyFont="1" applyFill="1"/>
    <xf numFmtId="0" fontId="17" fillId="0" borderId="0" xfId="0" applyFont="1" applyAlignment="1">
      <alignment vertical="top" wrapText="1"/>
    </xf>
    <xf numFmtId="0" fontId="2" fillId="0" borderId="1" xfId="0" applyFont="1" applyBorder="1" applyAlignment="1">
      <alignment horizontal="left"/>
    </xf>
    <xf numFmtId="0" fontId="0" fillId="0" borderId="0" xfId="0" applyAlignment="1">
      <alignment horizontal="left" vertical="center"/>
    </xf>
    <xf numFmtId="0" fontId="0" fillId="0" borderId="0" xfId="0" applyAlignment="1">
      <alignment horizontal="left" vertical="center" wrapText="1"/>
    </xf>
    <xf numFmtId="165" fontId="2" fillId="0" borderId="1" xfId="2" applyNumberFormat="1" applyFont="1" applyBorder="1" applyAlignment="1">
      <alignment horizontal="left"/>
    </xf>
    <xf numFmtId="165" fontId="0" fillId="0" borderId="0" xfId="2" applyNumberFormat="1" applyFont="1"/>
    <xf numFmtId="0" fontId="0" fillId="0" borderId="1" xfId="0" applyBorder="1" applyAlignment="1">
      <alignment horizontal="left" vertical="center" wrapText="1"/>
    </xf>
    <xf numFmtId="0" fontId="0" fillId="5" borderId="0" xfId="0" applyFill="1" applyAlignment="1">
      <alignment vertical="top" wrapText="1"/>
    </xf>
    <xf numFmtId="44" fontId="0" fillId="0" borderId="0" xfId="1" applyFont="1" applyFill="1" applyAlignment="1">
      <alignment horizontal="center" vertical="center" wrapText="1"/>
    </xf>
    <xf numFmtId="44" fontId="2" fillId="0" borderId="0" xfId="1" applyFont="1" applyFill="1" applyAlignment="1">
      <alignment horizontal="center" vertical="center" wrapText="1"/>
    </xf>
    <xf numFmtId="164" fontId="0" fillId="6" borderId="2" xfId="1" applyNumberFormat="1" applyFont="1" applyFill="1" applyBorder="1"/>
    <xf numFmtId="164" fontId="0" fillId="6" borderId="3" xfId="0" applyNumberFormat="1" applyFill="1" applyBorder="1" applyAlignment="1">
      <alignment horizontal="center" vertical="center" wrapText="1"/>
    </xf>
    <xf numFmtId="164" fontId="0" fillId="9" borderId="0" xfId="1" applyNumberFormat="1" applyFont="1" applyFill="1"/>
    <xf numFmtId="0" fontId="0" fillId="0" borderId="0" xfId="0" applyAlignment="1">
      <alignment horizontal="center"/>
    </xf>
    <xf numFmtId="22" fontId="0" fillId="0" borderId="0" xfId="0" applyNumberFormat="1"/>
    <xf numFmtId="0" fontId="2" fillId="0" borderId="0" xfId="0" applyFont="1" applyAlignment="1">
      <alignment horizontal="center"/>
    </xf>
    <xf numFmtId="0" fontId="23" fillId="0" borderId="0" xfId="3" applyAlignment="1">
      <alignment horizontal="left" wrapText="1"/>
    </xf>
    <xf numFmtId="0" fontId="23" fillId="0" borderId="0" xfId="3"/>
    <xf numFmtId="0" fontId="24" fillId="0" borderId="0" xfId="3" applyFont="1" applyAlignment="1">
      <alignment horizontal="left" wrapText="1"/>
    </xf>
    <xf numFmtId="1" fontId="23" fillId="0" borderId="0" xfId="3" applyNumberFormat="1" applyAlignment="1">
      <alignment horizontal="left" wrapText="1"/>
    </xf>
    <xf numFmtId="0" fontId="24" fillId="0" borderId="0" xfId="3" applyFont="1"/>
    <xf numFmtId="164" fontId="0" fillId="0" borderId="0" xfId="1" applyNumberFormat="1" applyFont="1" applyFill="1" applyAlignment="1"/>
    <xf numFmtId="164" fontId="0" fillId="0" borderId="0" xfId="1" applyNumberFormat="1" applyFont="1" applyFill="1" applyAlignment="1">
      <alignment horizontal="center"/>
    </xf>
    <xf numFmtId="164" fontId="0" fillId="0" borderId="7" xfId="1" applyNumberFormat="1" applyFont="1" applyFill="1" applyBorder="1" applyAlignment="1">
      <alignment horizontal="center"/>
    </xf>
    <xf numFmtId="0" fontId="0" fillId="10" borderId="0" xfId="0" applyFill="1" applyAlignment="1">
      <alignment horizontal="left"/>
    </xf>
    <xf numFmtId="164" fontId="0" fillId="10" borderId="0" xfId="0" applyNumberFormat="1" applyFill="1" applyAlignment="1">
      <alignment horizontal="center"/>
    </xf>
    <xf numFmtId="0" fontId="0" fillId="11" borderId="0" xfId="0" applyFill="1" applyAlignment="1">
      <alignment horizontal="left"/>
    </xf>
    <xf numFmtId="164" fontId="0" fillId="11" borderId="0" xfId="0" applyNumberFormat="1" applyFill="1" applyAlignment="1">
      <alignment horizontal="center"/>
    </xf>
    <xf numFmtId="0" fontId="0" fillId="12" borderId="0" xfId="0" applyFill="1" applyAlignment="1">
      <alignment horizontal="left"/>
    </xf>
    <xf numFmtId="164" fontId="0" fillId="12" borderId="0" xfId="0" applyNumberFormat="1" applyFill="1" applyAlignment="1">
      <alignment horizontal="center"/>
    </xf>
    <xf numFmtId="0" fontId="0" fillId="10" borderId="8" xfId="0" applyFill="1" applyBorder="1" applyAlignment="1">
      <alignment horizontal="left"/>
    </xf>
    <xf numFmtId="164" fontId="0" fillId="10" borderId="8" xfId="0" applyNumberFormat="1" applyFill="1" applyBorder="1" applyAlignment="1">
      <alignment horizontal="center"/>
    </xf>
    <xf numFmtId="0" fontId="0" fillId="14" borderId="0" xfId="0" applyFill="1" applyAlignment="1">
      <alignment horizontal="left"/>
    </xf>
    <xf numFmtId="164" fontId="0" fillId="14" borderId="0" xfId="0" applyNumberFormat="1" applyFill="1" applyAlignment="1">
      <alignment horizontal="center"/>
    </xf>
    <xf numFmtId="0" fontId="0" fillId="13" borderId="0" xfId="0" applyFill="1" applyAlignment="1">
      <alignment horizontal="left"/>
    </xf>
    <xf numFmtId="164" fontId="0" fillId="13" borderId="0" xfId="0" applyNumberFormat="1" applyFill="1" applyAlignment="1">
      <alignment horizontal="center"/>
    </xf>
    <xf numFmtId="164" fontId="0" fillId="0" borderId="0" xfId="0" applyNumberFormat="1" applyAlignment="1">
      <alignment horizontal="center"/>
    </xf>
    <xf numFmtId="0" fontId="0" fillId="8" borderId="0" xfId="0" applyFill="1" applyAlignment="1">
      <alignment horizontal="left"/>
    </xf>
    <xf numFmtId="164" fontId="0" fillId="8" borderId="0" xfId="0" applyNumberFormat="1" applyFill="1" applyAlignment="1">
      <alignment horizontal="center"/>
    </xf>
    <xf numFmtId="0" fontId="0" fillId="15" borderId="0" xfId="0" applyFill="1" applyAlignment="1">
      <alignment horizontal="left"/>
    </xf>
    <xf numFmtId="164" fontId="0" fillId="15" borderId="0" xfId="0" applyNumberFormat="1" applyFill="1" applyAlignment="1">
      <alignment horizontal="center"/>
    </xf>
    <xf numFmtId="0" fontId="2" fillId="2" borderId="0" xfId="0" applyFont="1" applyFill="1" applyAlignment="1">
      <alignment horizontal="center" vertical="center" wrapText="1"/>
    </xf>
    <xf numFmtId="164" fontId="2" fillId="0" borderId="0" xfId="0" applyNumberFormat="1" applyFont="1" applyAlignment="1">
      <alignment horizontal="center" vertical="center" wrapText="1"/>
    </xf>
    <xf numFmtId="0" fontId="2" fillId="0" borderId="3" xfId="0" applyFont="1" applyBorder="1" applyAlignment="1">
      <alignment vertical="center"/>
    </xf>
    <xf numFmtId="0" fontId="2" fillId="0" borderId="3" xfId="0" applyFont="1" applyBorder="1"/>
    <xf numFmtId="164" fontId="2" fillId="0" borderId="3" xfId="1" applyNumberFormat="1" applyFont="1" applyFill="1" applyBorder="1"/>
    <xf numFmtId="0" fontId="2" fillId="9" borderId="0" xfId="0" applyFont="1" applyFill="1" applyAlignment="1">
      <alignment horizontal="center"/>
    </xf>
    <xf numFmtId="0" fontId="0" fillId="9" borderId="0" xfId="0" applyFill="1" applyAlignment="1">
      <alignment horizontal="center"/>
    </xf>
    <xf numFmtId="164" fontId="0" fillId="0" borderId="3" xfId="1" applyNumberFormat="1" applyFont="1" applyFill="1" applyBorder="1"/>
    <xf numFmtId="0" fontId="25" fillId="0" borderId="0" xfId="4"/>
    <xf numFmtId="0" fontId="25" fillId="0" borderId="0" xfId="0" applyFont="1"/>
    <xf numFmtId="0" fontId="0" fillId="0" borderId="0" xfId="0" applyAlignment="1">
      <alignment horizontal="left" wrapText="1"/>
    </xf>
    <xf numFmtId="0" fontId="26" fillId="0" borderId="0" xfId="4" applyFont="1" applyAlignment="1">
      <alignment wrapText="1"/>
    </xf>
    <xf numFmtId="0" fontId="23" fillId="0" borderId="0" xfId="4" applyFont="1" applyAlignment="1">
      <alignment horizontal="center" wrapText="1"/>
    </xf>
    <xf numFmtId="0" fontId="23" fillId="0" borderId="0" xfId="0" applyFont="1" applyAlignment="1">
      <alignment wrapText="1"/>
    </xf>
    <xf numFmtId="0" fontId="25" fillId="9" borderId="9" xfId="4" applyFill="1" applyBorder="1"/>
    <xf numFmtId="0" fontId="25" fillId="9" borderId="10" xfId="4" applyFill="1" applyBorder="1"/>
    <xf numFmtId="0" fontId="25" fillId="9" borderId="5" xfId="4" applyFill="1" applyBorder="1"/>
    <xf numFmtId="0" fontId="25" fillId="9" borderId="6" xfId="4" applyFill="1" applyBorder="1"/>
    <xf numFmtId="0" fontId="25" fillId="9" borderId="11" xfId="4" applyFill="1" applyBorder="1"/>
    <xf numFmtId="0" fontId="25" fillId="9" borderId="12" xfId="4" applyFill="1" applyBorder="1"/>
    <xf numFmtId="0" fontId="23" fillId="9" borderId="0" xfId="4" applyFont="1" applyFill="1" applyAlignment="1">
      <alignment horizontal="center" wrapText="1"/>
    </xf>
    <xf numFmtId="0" fontId="25" fillId="9" borderId="0" xfId="4" applyFill="1"/>
    <xf numFmtId="0" fontId="23" fillId="9" borderId="0" xfId="0" applyFont="1" applyFill="1" applyAlignment="1">
      <alignment wrapText="1"/>
    </xf>
    <xf numFmtId="0" fontId="25" fillId="9" borderId="0" xfId="0" applyFont="1" applyFill="1"/>
    <xf numFmtId="0" fontId="27" fillId="0" borderId="0" xfId="4" applyFont="1" applyAlignment="1">
      <alignment horizontal="center" wrapText="1"/>
    </xf>
    <xf numFmtId="0" fontId="27" fillId="0" borderId="0" xfId="4" applyFont="1"/>
    <xf numFmtId="0" fontId="27" fillId="0" borderId="0" xfId="0" applyFont="1" applyAlignment="1">
      <alignment wrapText="1"/>
    </xf>
    <xf numFmtId="0" fontId="27" fillId="0" borderId="0" xfId="0" applyFont="1"/>
    <xf numFmtId="0" fontId="23" fillId="0" borderId="0" xfId="0" applyFont="1" applyAlignment="1">
      <alignment horizontal="right" wrapText="1"/>
    </xf>
    <xf numFmtId="165" fontId="13" fillId="6" borderId="0" xfId="2" applyNumberFormat="1" applyFont="1" applyFill="1" applyBorder="1" applyProtection="1"/>
    <xf numFmtId="165" fontId="13" fillId="6" borderId="0" xfId="2" applyNumberFormat="1" applyFont="1" applyFill="1" applyBorder="1" applyAlignment="1" applyProtection="1"/>
    <xf numFmtId="165" fontId="13" fillId="5" borderId="13" xfId="2" applyNumberFormat="1" applyFont="1" applyFill="1" applyBorder="1" applyProtection="1">
      <protection locked="0"/>
    </xf>
    <xf numFmtId="165" fontId="13" fillId="6" borderId="13" xfId="2" applyNumberFormat="1" applyFont="1" applyFill="1" applyBorder="1" applyProtection="1"/>
    <xf numFmtId="165" fontId="13" fillId="2" borderId="13" xfId="2" applyNumberFormat="1" applyFont="1" applyFill="1" applyBorder="1" applyProtection="1">
      <protection locked="0"/>
    </xf>
    <xf numFmtId="165" fontId="13" fillId="6" borderId="13" xfId="2" applyNumberFormat="1" applyFont="1" applyFill="1" applyBorder="1" applyAlignment="1" applyProtection="1"/>
    <xf numFmtId="0" fontId="0" fillId="6" borderId="0" xfId="0" applyFill="1"/>
    <xf numFmtId="0" fontId="2" fillId="6" borderId="0" xfId="0" applyFont="1" applyFill="1" applyAlignment="1">
      <alignment vertical="center" wrapText="1"/>
    </xf>
    <xf numFmtId="165" fontId="14" fillId="6" borderId="0" xfId="2" applyNumberFormat="1" applyFont="1" applyFill="1" applyBorder="1" applyAlignment="1"/>
    <xf numFmtId="165" fontId="13" fillId="6" borderId="0" xfId="2" applyNumberFormat="1" applyFont="1" applyFill="1" applyBorder="1" applyProtection="1">
      <protection locked="0"/>
    </xf>
    <xf numFmtId="165" fontId="16" fillId="6" borderId="0" xfId="2" applyNumberFormat="1" applyFont="1" applyFill="1" applyBorder="1"/>
    <xf numFmtId="165" fontId="13" fillId="6" borderId="0" xfId="2" applyNumberFormat="1" applyFont="1" applyFill="1" applyBorder="1"/>
    <xf numFmtId="0" fontId="0" fillId="6" borderId="0" xfId="0" applyFill="1" applyAlignment="1">
      <alignment horizontal="left"/>
    </xf>
    <xf numFmtId="164" fontId="13" fillId="0" borderId="0" xfId="1" applyNumberFormat="1" applyFont="1" applyFill="1"/>
    <xf numFmtId="43" fontId="0" fillId="0" borderId="0" xfId="2" applyFont="1"/>
    <xf numFmtId="43" fontId="0" fillId="0" borderId="1" xfId="2" applyFont="1" applyBorder="1"/>
    <xf numFmtId="9" fontId="0" fillId="0" borderId="0" xfId="5" applyFont="1"/>
    <xf numFmtId="164" fontId="0" fillId="0" borderId="0" xfId="1" applyNumberFormat="1" applyFont="1" applyFill="1" applyBorder="1"/>
    <xf numFmtId="164" fontId="0" fillId="0" borderId="2" xfId="1" applyNumberFormat="1" applyFont="1" applyFill="1" applyBorder="1"/>
    <xf numFmtId="0" fontId="2" fillId="6" borderId="1" xfId="0" applyFont="1" applyFill="1" applyBorder="1" applyAlignment="1">
      <alignment vertical="center"/>
    </xf>
    <xf numFmtId="0" fontId="14" fillId="6" borderId="1" xfId="0" applyFont="1" applyFill="1" applyBorder="1" applyAlignment="1">
      <alignment vertical="center"/>
    </xf>
    <xf numFmtId="164" fontId="5" fillId="0" borderId="0" xfId="1" applyNumberFormat="1" applyFont="1" applyFill="1"/>
    <xf numFmtId="164" fontId="0" fillId="0" borderId="0" xfId="1" applyNumberFormat="1" applyFont="1" applyAlignment="1">
      <alignment horizontal="center" vertical="center" wrapText="1"/>
    </xf>
    <xf numFmtId="0" fontId="7" fillId="0" borderId="0" xfId="0" applyFont="1" applyAlignment="1">
      <alignment horizontal="left"/>
    </xf>
    <xf numFmtId="0" fontId="12" fillId="5" borderId="0" xfId="0" applyFont="1" applyFill="1" applyAlignment="1">
      <alignment horizontal="left" vertical="top" wrapText="1"/>
    </xf>
    <xf numFmtId="0" fontId="0" fillId="5" borderId="0" xfId="0" applyFill="1" applyAlignment="1">
      <alignment horizontal="left"/>
    </xf>
    <xf numFmtId="0" fontId="9" fillId="0" borderId="4" xfId="0" applyFont="1" applyBorder="1" applyAlignment="1">
      <alignment vertical="center"/>
    </xf>
    <xf numFmtId="0" fontId="11" fillId="0" borderId="4" xfId="0" applyFont="1" applyBorder="1"/>
    <xf numFmtId="0" fontId="3" fillId="0" borderId="0" xfId="0" applyFont="1" applyAlignment="1">
      <alignment horizontal="center" vertical="top" wrapText="1"/>
    </xf>
    <xf numFmtId="0" fontId="0" fillId="0" borderId="0" xfId="0" applyAlignment="1">
      <alignment horizontal="center" vertical="top"/>
    </xf>
    <xf numFmtId="0" fontId="19" fillId="0" borderId="0" xfId="0" applyFont="1" applyAlignment="1">
      <alignment horizontal="left" vertical="center" wrapText="1"/>
    </xf>
    <xf numFmtId="0" fontId="5" fillId="0" borderId="0" xfId="0" applyFont="1" applyAlignment="1">
      <alignment vertical="center" wrapText="1"/>
    </xf>
    <xf numFmtId="0" fontId="22" fillId="0" borderId="0" xfId="0" applyFont="1" applyAlignment="1">
      <alignment horizontal="left" vertical="center" wrapText="1"/>
    </xf>
    <xf numFmtId="0" fontId="2" fillId="2" borderId="1" xfId="0" applyFont="1" applyFill="1" applyBorder="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center" vertical="center" wrapText="1"/>
    </xf>
    <xf numFmtId="0" fontId="22" fillId="0" borderId="0" xfId="0" applyFont="1" applyAlignment="1">
      <alignment horizontal="left" vertical="top" wrapText="1"/>
    </xf>
    <xf numFmtId="0" fontId="2" fillId="5" borderId="1" xfId="0" applyFont="1" applyFill="1" applyBorder="1" applyAlignment="1">
      <alignment horizontal="left" vertical="center" wrapText="1"/>
    </xf>
    <xf numFmtId="0" fontId="0" fillId="0" borderId="0" xfId="0" applyAlignment="1">
      <alignment horizontal="center"/>
    </xf>
  </cellXfs>
  <cellStyles count="7">
    <cellStyle name="Comma" xfId="2" builtinId="3"/>
    <cellStyle name="Currency" xfId="1" builtinId="4"/>
    <cellStyle name="Currency 2" xfId="6" xr:uid="{28A40EF3-635F-4061-A2FA-F4197E4CBFE1}"/>
    <cellStyle name="Normal" xfId="0" builtinId="0"/>
    <cellStyle name="Normal 2" xfId="3" xr:uid="{77422295-5E84-4B19-B6BA-44E78D01C38F}"/>
    <cellStyle name="Normal 2 2" xfId="4" xr:uid="{8D067040-86E2-4291-81E1-394C070525C4}"/>
    <cellStyle name="Percent" xfId="5" builtinId="5"/>
  </cellStyles>
  <dxfs count="52">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9" tint="0.79998168889431442"/>
        </patternFill>
      </fill>
    </dxf>
    <dxf>
      <fill>
        <patternFill>
          <bgColor rgb="FFFFCCFF"/>
        </patternFill>
      </fill>
    </dxf>
    <dxf>
      <fill>
        <patternFill patternType="solid">
          <bgColor rgb="FFFFCCFF"/>
        </patternFill>
      </fill>
    </dxf>
    <dxf>
      <fill>
        <patternFill patternType="solid">
          <bgColor theme="9" tint="0.79998168889431442"/>
        </patternFill>
      </fill>
    </dxf>
    <dxf>
      <fill>
        <patternFill patternType="solid">
          <bgColor theme="7" tint="0.79998168889431442"/>
        </patternFill>
      </fill>
    </dxf>
    <dxf>
      <fill>
        <patternFill patternType="solid">
          <bgColor theme="9" tint="0.79998168889431442"/>
        </patternFill>
      </fill>
    </dxf>
    <dxf>
      <fill>
        <patternFill patternType="solid">
          <bgColor rgb="FFFFCCFF"/>
        </patternFill>
      </fill>
    </dxf>
    <dxf>
      <fill>
        <patternFill patternType="solid">
          <bgColor rgb="FFFFCCFF"/>
        </patternFill>
      </fill>
    </dxf>
    <dxf>
      <fill>
        <patternFill patternType="solid">
          <bgColor theme="7" tint="0.79998168889431442"/>
        </patternFill>
      </fill>
    </dxf>
    <dxf>
      <border>
        <bottom/>
      </border>
    </dxf>
    <dxf>
      <border>
        <bottom/>
      </border>
    </dxf>
    <dxf>
      <fill>
        <patternFill patternType="solid">
          <bgColor rgb="FF9999FF"/>
        </patternFill>
      </fill>
    </dxf>
    <dxf>
      <fill>
        <patternFill patternType="solid">
          <bgColor rgb="FF9999FF"/>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000"/>
        </patternFill>
      </fill>
    </dxf>
    <dxf>
      <fill>
        <patternFill patternType="solid">
          <bgColor theme="5" tint="0.59999389629810485"/>
        </patternFill>
      </fill>
    </dxf>
    <dxf>
      <fill>
        <patternFill patternType="solid">
          <bgColor theme="9" tint="0.79998168889431442"/>
        </patternFill>
      </fill>
    </dxf>
    <dxf>
      <fill>
        <patternFill patternType="solid">
          <bgColor theme="9" tint="0.79998168889431442"/>
        </patternFill>
      </fill>
    </dxf>
    <dxf>
      <fill>
        <patternFill patternType="solid">
          <bgColor theme="7" tint="0.79998168889431442"/>
        </patternFill>
      </fill>
    </dxf>
    <dxf>
      <fill>
        <patternFill patternType="solid">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medium">
          <color indexed="64"/>
        </bottom>
      </border>
    </dxf>
    <dxf>
      <border>
        <bottom style="medium">
          <color indexed="64"/>
        </bottom>
      </border>
    </dxf>
    <dxf>
      <alignment horizontal="center"/>
    </dxf>
    <dxf>
      <alignment horizontal="center"/>
    </dxf>
    <dxf>
      <fill>
        <patternFill patternType="solid">
          <bgColor rgb="FFFFCCFF"/>
        </patternFill>
      </fill>
    </dxf>
    <dxf>
      <fill>
        <patternFill patternType="solid">
          <bgColor theme="9" tint="0.79998168889431442"/>
        </patternFill>
      </fill>
    </dxf>
    <dxf>
      <alignment horizontal="center"/>
    </dxf>
    <dxf>
      <numFmt numFmtId="164" formatCode="_(&quot;$&quot;* #,##0_);_(&quot;$&quot;* \(#,##0\);_(&quot;$&quot;* &quot;-&quot;??_);_(@_)"/>
    </dxf>
    <dxf>
      <numFmt numFmtId="164" formatCode="_(&quot;$&quot;* #,##0_);_(&quot;$&quot;* \(#,##0\);_(&quot;$&quot;* &quot;-&quot;??_);_(@_)"/>
    </dxf>
    <dxf>
      <numFmt numFmtId="164" formatCode="_(&quot;$&quot;* #,##0_);_(&quot;$&quot;* \(#,##0\);_(&quot;$&quot;* &quot;-&quot;??_);_(@_)"/>
    </dxf>
    <dxf>
      <alignment horizontal="center"/>
    </dxf>
    <dxf>
      <alignment horizontal="center"/>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FFCCFF"/>
      <color rgb="FFFFFFCC"/>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Budgeted Revenue (FY25)</a:t>
            </a:r>
          </a:p>
        </c:rich>
      </c:tx>
      <c:layout>
        <c:manualLayout>
          <c:xMode val="edge"/>
          <c:yMode val="edge"/>
          <c:x val="0.20845253147943327"/>
          <c:y val="1.15359216792668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F4876"/>
              </a:solidFill>
              <a:ln w="19050">
                <a:solidFill>
                  <a:schemeClr val="lt1"/>
                </a:solidFill>
              </a:ln>
              <a:effectLst/>
            </c:spPr>
            <c:extLst>
              <c:ext xmlns:c16="http://schemas.microsoft.com/office/drawing/2014/chart" uri="{C3380CC4-5D6E-409C-BE32-E72D297353CC}">
                <c16:uniqueId val="{00000001-5921-418C-BE7C-9E956E81E5E8}"/>
              </c:ext>
            </c:extLst>
          </c:dPt>
          <c:dPt>
            <c:idx val="1"/>
            <c:bubble3D val="0"/>
            <c:spPr>
              <a:solidFill>
                <a:srgbClr val="FEC524"/>
              </a:solidFill>
              <a:ln w="19050">
                <a:solidFill>
                  <a:schemeClr val="lt1"/>
                </a:solidFill>
              </a:ln>
              <a:effectLst/>
            </c:spPr>
            <c:extLst>
              <c:ext xmlns:c16="http://schemas.microsoft.com/office/drawing/2014/chart" uri="{C3380CC4-5D6E-409C-BE32-E72D297353CC}">
                <c16:uniqueId val="{00000003-5921-418C-BE7C-9E956E81E5E8}"/>
              </c:ext>
            </c:extLst>
          </c:dPt>
          <c:dPt>
            <c:idx val="2"/>
            <c:bubble3D val="0"/>
            <c:spPr>
              <a:solidFill>
                <a:srgbClr val="BC1F52"/>
              </a:solidFill>
              <a:ln w="19050">
                <a:solidFill>
                  <a:schemeClr val="lt1"/>
                </a:solidFill>
              </a:ln>
              <a:effectLst/>
            </c:spPr>
            <c:extLst>
              <c:ext xmlns:c16="http://schemas.microsoft.com/office/drawing/2014/chart" uri="{C3380CC4-5D6E-409C-BE32-E72D297353CC}">
                <c16:uniqueId val="{00000005-5921-418C-BE7C-9E956E81E5E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21-418C-BE7C-9E956E81E5E8}"/>
              </c:ext>
            </c:extLst>
          </c:dPt>
          <c:dPt>
            <c:idx val="4"/>
            <c:bubble3D val="0"/>
            <c:spPr>
              <a:solidFill>
                <a:srgbClr val="F0F3F5"/>
              </a:solidFill>
              <a:ln w="19050">
                <a:solidFill>
                  <a:schemeClr val="lt1"/>
                </a:solidFill>
              </a:ln>
              <a:effectLst/>
            </c:spPr>
            <c:extLst>
              <c:ext xmlns:c16="http://schemas.microsoft.com/office/drawing/2014/chart" uri="{C3380CC4-5D6E-409C-BE32-E72D297353CC}">
                <c16:uniqueId val="{00000009-5921-418C-BE7C-9E956E81E5E8}"/>
              </c:ext>
            </c:extLst>
          </c:dPt>
          <c:dPt>
            <c:idx val="5"/>
            <c:bubble3D val="0"/>
            <c:spPr>
              <a:solidFill>
                <a:srgbClr val="DBE2E9"/>
              </a:solidFill>
              <a:ln w="19050">
                <a:solidFill>
                  <a:schemeClr val="lt1"/>
                </a:solidFill>
              </a:ln>
              <a:effectLst/>
            </c:spPr>
            <c:extLst>
              <c:ext xmlns:c16="http://schemas.microsoft.com/office/drawing/2014/chart" uri="{C3380CC4-5D6E-409C-BE32-E72D297353CC}">
                <c16:uniqueId val="{0000000B-5921-418C-BE7C-9E956E81E5E8}"/>
              </c:ext>
            </c:extLst>
          </c:dPt>
          <c:dPt>
            <c:idx val="6"/>
            <c:bubble3D val="0"/>
            <c:spPr>
              <a:solidFill>
                <a:srgbClr val="364044"/>
              </a:solidFill>
              <a:ln w="19050">
                <a:solidFill>
                  <a:schemeClr val="lt1"/>
                </a:solidFill>
              </a:ln>
              <a:effectLst/>
            </c:spPr>
            <c:extLst>
              <c:ext xmlns:c16="http://schemas.microsoft.com/office/drawing/2014/chart" uri="{C3380CC4-5D6E-409C-BE32-E72D297353CC}">
                <c16:uniqueId val="{0000000D-5921-418C-BE7C-9E956E81E5E8}"/>
              </c:ext>
            </c:extLst>
          </c:dPt>
          <c:dLbls>
            <c:dLbl>
              <c:idx val="0"/>
              <c:layout>
                <c:manualLayout>
                  <c:x val="-0.20803342857320828"/>
                  <c:y val="0.13521097034747298"/>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74344957471234"/>
                      <c:h val="0.12581908305628092"/>
                    </c:manualLayout>
                  </c15:layout>
                </c:ext>
                <c:ext xmlns:c16="http://schemas.microsoft.com/office/drawing/2014/chart" uri="{C3380CC4-5D6E-409C-BE32-E72D297353CC}">
                  <c16:uniqueId val="{00000001-5921-418C-BE7C-9E956E81E5E8}"/>
                </c:ext>
              </c:extLst>
            </c:dLbl>
            <c:dLbl>
              <c:idx val="1"/>
              <c:layout>
                <c:manualLayout>
                  <c:x val="-1.8484128813191329E-2"/>
                  <c:y val="-0.196652516572445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21-418C-BE7C-9E956E81E5E8}"/>
                </c:ext>
              </c:extLst>
            </c:dLbl>
            <c:dLbl>
              <c:idx val="2"/>
              <c:layout>
                <c:manualLayout>
                  <c:x val="0.21274583963691376"/>
                  <c:y val="1.6757128659888387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21-418C-BE7C-9E956E81E5E8}"/>
                </c:ext>
              </c:extLst>
            </c:dLbl>
            <c:dLbl>
              <c:idx val="3"/>
              <c:delete val="1"/>
              <c:extLst>
                <c:ext xmlns:c15="http://schemas.microsoft.com/office/drawing/2012/chart" uri="{CE6537A1-D6FC-4f65-9D91-7224C49458BB}"/>
                <c:ext xmlns:c16="http://schemas.microsoft.com/office/drawing/2014/chart" uri="{C3380CC4-5D6E-409C-BE32-E72D297353CC}">
                  <c16:uniqueId val="{00000007-5921-418C-BE7C-9E956E81E5E8}"/>
                </c:ext>
              </c:extLst>
            </c:dLbl>
            <c:dLbl>
              <c:idx val="5"/>
              <c:layout>
                <c:manualLayout>
                  <c:x val="-0.24405100837433141"/>
                  <c:y val="2.98435389751038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921-418C-BE7C-9E956E81E5E8}"/>
                </c:ext>
              </c:extLst>
            </c:dLbl>
            <c:dLbl>
              <c:idx val="6"/>
              <c:layout>
                <c:manualLayout>
                  <c:x val="5.8366737346182709E-2"/>
                  <c:y val="-1.77990342226639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21-418C-BE7C-9E956E81E5E8}"/>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'Cover Page Data'!$B$3:$B$9</c:f>
              <c:strCache>
                <c:ptCount val="7"/>
                <c:pt idx="0">
                  <c:v>State Appropriations</c:v>
                </c:pt>
                <c:pt idx="1">
                  <c:v>Tuition &amp; Fees</c:v>
                </c:pt>
                <c:pt idx="2">
                  <c:v>Sales &amp; Services</c:v>
                </c:pt>
                <c:pt idx="3">
                  <c:v>Patient Services</c:v>
                </c:pt>
                <c:pt idx="4">
                  <c:v>Contracts &amp; Grants</c:v>
                </c:pt>
                <c:pt idx="5">
                  <c:v>Gifts &amp; Investments</c:v>
                </c:pt>
                <c:pt idx="6">
                  <c:v>Other Revenues</c:v>
                </c:pt>
              </c:strCache>
            </c:strRef>
          </c:cat>
          <c:val>
            <c:numRef>
              <c:f>'Cover Page Data'!$G$3:$G$9</c:f>
              <c:numCache>
                <c:formatCode>_("$"* #,##0.00_);_("$"* \(#,##0.00\);_("$"* "-"??_);_(@_)</c:formatCode>
                <c:ptCount val="7"/>
                <c:pt idx="0">
                  <c:v>212960000</c:v>
                </c:pt>
                <c:pt idx="1">
                  <c:v>199005000</c:v>
                </c:pt>
                <c:pt idx="2">
                  <c:v>125098000</c:v>
                </c:pt>
                <c:pt idx="3">
                  <c:v>1125000</c:v>
                </c:pt>
                <c:pt idx="4">
                  <c:v>69435000</c:v>
                </c:pt>
                <c:pt idx="5">
                  <c:v>19576000</c:v>
                </c:pt>
                <c:pt idx="6">
                  <c:v>7974000</c:v>
                </c:pt>
              </c:numCache>
            </c:numRef>
          </c:val>
          <c:extLst>
            <c:ext xmlns:c16="http://schemas.microsoft.com/office/drawing/2014/chart" uri="{C3380CC4-5D6E-409C-BE32-E72D297353CC}">
              <c16:uniqueId val="{0000000E-5921-418C-BE7C-9E956E81E5E8}"/>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Budgeted Expenses (FY25)</a:t>
            </a:r>
          </a:p>
        </c:rich>
      </c:tx>
      <c:layout>
        <c:manualLayout>
          <c:xMode val="edge"/>
          <c:yMode val="edge"/>
          <c:x val="0.10348164777060249"/>
          <c:y val="8.090614886731390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549457437223335E-2"/>
          <c:y val="0.18894579925082181"/>
          <c:w val="0.90485133388177219"/>
          <c:h val="0.73574076905435359"/>
        </c:manualLayout>
      </c:layout>
      <c:pieChart>
        <c:varyColors val="1"/>
        <c:ser>
          <c:idx val="0"/>
          <c:order val="0"/>
          <c:dPt>
            <c:idx val="0"/>
            <c:bubble3D val="0"/>
            <c:spPr>
              <a:solidFill>
                <a:srgbClr val="0F4876"/>
              </a:solidFill>
              <a:ln w="19050">
                <a:solidFill>
                  <a:schemeClr val="lt1"/>
                </a:solidFill>
              </a:ln>
              <a:effectLst/>
            </c:spPr>
            <c:extLst>
              <c:ext xmlns:c16="http://schemas.microsoft.com/office/drawing/2014/chart" uri="{C3380CC4-5D6E-409C-BE32-E72D297353CC}">
                <c16:uniqueId val="{00000001-0BD3-4107-9305-BD7CA695CE4A}"/>
              </c:ext>
            </c:extLst>
          </c:dPt>
          <c:dPt>
            <c:idx val="1"/>
            <c:bubble3D val="0"/>
            <c:spPr>
              <a:solidFill>
                <a:srgbClr val="0F4876"/>
              </a:solidFill>
              <a:ln w="19050">
                <a:solidFill>
                  <a:schemeClr val="lt1"/>
                </a:solidFill>
              </a:ln>
              <a:effectLst/>
            </c:spPr>
            <c:extLst>
              <c:ext xmlns:c16="http://schemas.microsoft.com/office/drawing/2014/chart" uri="{C3380CC4-5D6E-409C-BE32-E72D297353CC}">
                <c16:uniqueId val="{00000003-0BD3-4107-9305-BD7CA695CE4A}"/>
              </c:ext>
            </c:extLst>
          </c:dPt>
          <c:dPt>
            <c:idx val="2"/>
            <c:bubble3D val="0"/>
            <c:spPr>
              <a:solidFill>
                <a:srgbClr val="FEC524"/>
              </a:solidFill>
              <a:ln w="19050">
                <a:solidFill>
                  <a:schemeClr val="lt1"/>
                </a:solidFill>
              </a:ln>
              <a:effectLst/>
            </c:spPr>
            <c:extLst>
              <c:ext xmlns:c16="http://schemas.microsoft.com/office/drawing/2014/chart" uri="{C3380CC4-5D6E-409C-BE32-E72D297353CC}">
                <c16:uniqueId val="{00000005-0BD3-4107-9305-BD7CA695CE4A}"/>
              </c:ext>
            </c:extLst>
          </c:dPt>
          <c:dPt>
            <c:idx val="3"/>
            <c:bubble3D val="0"/>
            <c:spPr>
              <a:solidFill>
                <a:srgbClr val="BC1F52"/>
              </a:solidFill>
              <a:ln w="19050">
                <a:solidFill>
                  <a:schemeClr val="lt1"/>
                </a:solidFill>
              </a:ln>
              <a:effectLst/>
            </c:spPr>
            <c:extLst>
              <c:ext xmlns:c16="http://schemas.microsoft.com/office/drawing/2014/chart" uri="{C3380CC4-5D6E-409C-BE32-E72D297353CC}">
                <c16:uniqueId val="{00000007-0BD3-4107-9305-BD7CA695CE4A}"/>
              </c:ext>
            </c:extLst>
          </c:dPt>
          <c:dPt>
            <c:idx val="4"/>
            <c:bubble3D val="0"/>
            <c:spPr>
              <a:solidFill>
                <a:srgbClr val="F0F3F5"/>
              </a:solidFill>
              <a:ln w="19050">
                <a:solidFill>
                  <a:schemeClr val="lt1"/>
                </a:solidFill>
              </a:ln>
              <a:effectLst/>
            </c:spPr>
            <c:extLst>
              <c:ext xmlns:c16="http://schemas.microsoft.com/office/drawing/2014/chart" uri="{C3380CC4-5D6E-409C-BE32-E72D297353CC}">
                <c16:uniqueId val="{00000009-0BD3-4107-9305-BD7CA695CE4A}"/>
              </c:ext>
            </c:extLst>
          </c:dPt>
          <c:dPt>
            <c:idx val="5"/>
            <c:bubble3D val="0"/>
            <c:spPr>
              <a:solidFill>
                <a:srgbClr val="DBE2E9"/>
              </a:solidFill>
              <a:ln w="19050">
                <a:solidFill>
                  <a:schemeClr val="lt1"/>
                </a:solidFill>
              </a:ln>
              <a:effectLst/>
            </c:spPr>
            <c:extLst>
              <c:ext xmlns:c16="http://schemas.microsoft.com/office/drawing/2014/chart" uri="{C3380CC4-5D6E-409C-BE32-E72D297353CC}">
                <c16:uniqueId val="{0000000B-0BD3-4107-9305-BD7CA695CE4A}"/>
              </c:ext>
            </c:extLst>
          </c:dPt>
          <c:dPt>
            <c:idx val="6"/>
            <c:bubble3D val="0"/>
            <c:spPr>
              <a:solidFill>
                <a:srgbClr val="364044"/>
              </a:solidFill>
              <a:ln w="19050">
                <a:solidFill>
                  <a:schemeClr val="lt1"/>
                </a:solidFill>
              </a:ln>
              <a:effectLst/>
            </c:spPr>
            <c:extLst>
              <c:ext xmlns:c16="http://schemas.microsoft.com/office/drawing/2014/chart" uri="{C3380CC4-5D6E-409C-BE32-E72D297353CC}">
                <c16:uniqueId val="{0000000D-0BD3-4107-9305-BD7CA695CE4A}"/>
              </c:ext>
            </c:extLst>
          </c:dPt>
          <c:dLbls>
            <c:dLbl>
              <c:idx val="0"/>
              <c:layout>
                <c:manualLayout>
                  <c:x val="-0.17725489890134324"/>
                  <c:y val="4.6127893995334096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D3-4107-9305-BD7CA695CE4A}"/>
                </c:ext>
              </c:extLst>
            </c:dLbl>
            <c:dLbl>
              <c:idx val="1"/>
              <c:layout>
                <c:manualLayout>
                  <c:x val="1.7905394203820042E-2"/>
                  <c:y val="-0.1486454187917922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D3-4107-9305-BD7CA695CE4A}"/>
                </c:ext>
              </c:extLst>
            </c:dLbl>
            <c:dLbl>
              <c:idx val="2"/>
              <c:layout>
                <c:manualLayout>
                  <c:x val="0.15348258706467663"/>
                  <c:y val="-0.106429172081645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D3-4107-9305-BD7CA695CE4A}"/>
                </c:ext>
              </c:extLst>
            </c:dLbl>
            <c:dLbl>
              <c:idx val="3"/>
              <c:layout>
                <c:manualLayout>
                  <c:x val="0.13432835820895522"/>
                  <c:y val="0.14709279361924418"/>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3368159203980099"/>
                      <c:h val="0.15040453074433657"/>
                    </c:manualLayout>
                  </c15:layout>
                </c:ext>
                <c:ext xmlns:c16="http://schemas.microsoft.com/office/drawing/2014/chart" uri="{C3380CC4-5D6E-409C-BE32-E72D297353CC}">
                  <c16:uniqueId val="{00000007-0BD3-4107-9305-BD7CA695CE4A}"/>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'Cover Page Data'!$B$12:$B$18</c:f>
              <c:strCache>
                <c:ptCount val="7"/>
                <c:pt idx="0">
                  <c:v>Salaries and Wages</c:v>
                </c:pt>
                <c:pt idx="1">
                  <c:v>Staff Benefits</c:v>
                </c:pt>
                <c:pt idx="2">
                  <c:v>Supplies, Materials, &amp; Equipment</c:v>
                </c:pt>
                <c:pt idx="3">
                  <c:v>Scholarships &amp; Fellowships</c:v>
                </c:pt>
                <c:pt idx="4">
                  <c:v>Debt Service</c:v>
                </c:pt>
                <c:pt idx="5">
                  <c:v>Utilities</c:v>
                </c:pt>
                <c:pt idx="6">
                  <c:v>Other Expenses</c:v>
                </c:pt>
              </c:strCache>
            </c:strRef>
          </c:cat>
          <c:val>
            <c:numRef>
              <c:f>'Cover Page Data'!$G$12:$G$18</c:f>
              <c:numCache>
                <c:formatCode>_("$"* #,##0.00_);_("$"* \(#,##0.00\);_("$"* "-"??_);_(@_)</c:formatCode>
                <c:ptCount val="7"/>
                <c:pt idx="0">
                  <c:v>271449000</c:v>
                </c:pt>
                <c:pt idx="1">
                  <c:v>92037000</c:v>
                </c:pt>
                <c:pt idx="2">
                  <c:v>131941000</c:v>
                </c:pt>
                <c:pt idx="3">
                  <c:v>77132000</c:v>
                </c:pt>
                <c:pt idx="4">
                  <c:v>27600000</c:v>
                </c:pt>
                <c:pt idx="5">
                  <c:v>10622000</c:v>
                </c:pt>
                <c:pt idx="6">
                  <c:v>14688000</c:v>
                </c:pt>
              </c:numCache>
            </c:numRef>
          </c:val>
          <c:extLst>
            <c:ext xmlns:c16="http://schemas.microsoft.com/office/drawing/2014/chart" uri="{C3380CC4-5D6E-409C-BE32-E72D297353CC}">
              <c16:uniqueId val="{00000010-0BD3-4107-9305-BD7CA695CE4A}"/>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Operating Expenses by Unit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1431992066356"/>
          <c:y val="9.5102564102564097E-2"/>
          <c:w val="0.69037240974248848"/>
          <c:h val="0.78676054916212401"/>
        </c:manualLayout>
      </c:layout>
      <c:barChart>
        <c:barDir val="bar"/>
        <c:grouping val="stacked"/>
        <c:varyColors val="0"/>
        <c:ser>
          <c:idx val="0"/>
          <c:order val="0"/>
          <c:tx>
            <c:strRef>
              <c:f>'Cover Page Data'!$C$24</c:f>
              <c:strCache>
                <c:ptCount val="1"/>
                <c:pt idx="0">
                  <c:v>General Fund</c:v>
                </c:pt>
              </c:strCache>
            </c:strRef>
          </c:tx>
          <c:spPr>
            <a:solidFill>
              <a:srgbClr val="0F4876"/>
            </a:solidFill>
            <a:ln>
              <a:noFill/>
            </a:ln>
            <a:effectLst/>
          </c:spPr>
          <c:invertIfNegative val="0"/>
          <c:cat>
            <c:strRef>
              <c:f>'Cover Page Data'!$B$25:$B$52</c:f>
              <c:strCache>
                <c:ptCount val="28"/>
                <c:pt idx="0">
                  <c:v>New River Light &amp; Power</c:v>
                </c:pt>
                <c:pt idx="1">
                  <c:v>Other Aux.</c:v>
                </c:pt>
                <c:pt idx="2">
                  <c:v>Student Health</c:v>
                </c:pt>
                <c:pt idx="3">
                  <c:v>Athletics</c:v>
                </c:pt>
                <c:pt idx="4">
                  <c:v>Parking &amp; Transport.</c:v>
                </c:pt>
                <c:pt idx="5">
                  <c:v>Housing</c:v>
                </c:pt>
                <c:pt idx="6">
                  <c:v>Dining</c:v>
                </c:pt>
                <c:pt idx="8">
                  <c:v>Advancement</c:v>
                </c:pt>
                <c:pt idx="9">
                  <c:v>Public Safety</c:v>
                </c:pt>
                <c:pt idx="10">
                  <c:v>IT</c:v>
                </c:pt>
                <c:pt idx="11">
                  <c:v>HR</c:v>
                </c:pt>
                <c:pt idx="12">
                  <c:v>Facilities</c:v>
                </c:pt>
                <c:pt idx="13">
                  <c:v>Business Affairs</c:v>
                </c:pt>
                <c:pt idx="14">
                  <c:v>University Admin</c:v>
                </c:pt>
                <c:pt idx="16">
                  <c:v>Research</c:v>
                </c:pt>
                <c:pt idx="17">
                  <c:v>Library</c:v>
                </c:pt>
                <c:pt idx="18">
                  <c:v>Financial Aid</c:v>
                </c:pt>
                <c:pt idx="19">
                  <c:v>Student Affairs</c:v>
                </c:pt>
                <c:pt idx="20">
                  <c:v>Academic Affairs</c:v>
                </c:pt>
                <c:pt idx="22">
                  <c:v>School of Music</c:v>
                </c:pt>
                <c:pt idx="23">
                  <c:v>College of Fine and Applied Arts</c:v>
                </c:pt>
                <c:pt idx="24">
                  <c:v>College of Health Sciences</c:v>
                </c:pt>
                <c:pt idx="25">
                  <c:v>College of Education</c:v>
                </c:pt>
                <c:pt idx="26">
                  <c:v>College of Business</c:v>
                </c:pt>
                <c:pt idx="27">
                  <c:v>College of Arts and Sciences</c:v>
                </c:pt>
              </c:strCache>
            </c:strRef>
          </c:cat>
          <c:val>
            <c:numRef>
              <c:f>'Cover Page Data'!$C$25:$C$52</c:f>
              <c:numCache>
                <c:formatCode>_("$"* #,##0.00_);_("$"* \(#,##0.00\);_("$"* "-"??_);_(@_)</c:formatCode>
                <c:ptCount val="28"/>
                <c:pt idx="0">
                  <c:v>0</c:v>
                </c:pt>
                <c:pt idx="1">
                  <c:v>0</c:v>
                </c:pt>
                <c:pt idx="2">
                  <c:v>0</c:v>
                </c:pt>
                <c:pt idx="3">
                  <c:v>1165000</c:v>
                </c:pt>
                <c:pt idx="4">
                  <c:v>0</c:v>
                </c:pt>
                <c:pt idx="5">
                  <c:v>0</c:v>
                </c:pt>
                <c:pt idx="6">
                  <c:v>0</c:v>
                </c:pt>
                <c:pt idx="8">
                  <c:v>5374000</c:v>
                </c:pt>
                <c:pt idx="9">
                  <c:v>6209000</c:v>
                </c:pt>
                <c:pt idx="10">
                  <c:v>13909000</c:v>
                </c:pt>
                <c:pt idx="11">
                  <c:v>2494000</c:v>
                </c:pt>
                <c:pt idx="12">
                  <c:v>34944000</c:v>
                </c:pt>
                <c:pt idx="13">
                  <c:v>15269000</c:v>
                </c:pt>
                <c:pt idx="14">
                  <c:v>19957000</c:v>
                </c:pt>
                <c:pt idx="16">
                  <c:v>1361000</c:v>
                </c:pt>
                <c:pt idx="17">
                  <c:v>12731000</c:v>
                </c:pt>
                <c:pt idx="18">
                  <c:v>18127000</c:v>
                </c:pt>
                <c:pt idx="19">
                  <c:v>2032000</c:v>
                </c:pt>
                <c:pt idx="20">
                  <c:v>48051000</c:v>
                </c:pt>
                <c:pt idx="22">
                  <c:v>7086000</c:v>
                </c:pt>
                <c:pt idx="23">
                  <c:v>22017000</c:v>
                </c:pt>
                <c:pt idx="24">
                  <c:v>23200000</c:v>
                </c:pt>
                <c:pt idx="25">
                  <c:v>26918000</c:v>
                </c:pt>
                <c:pt idx="26">
                  <c:v>25424000</c:v>
                </c:pt>
                <c:pt idx="27">
                  <c:v>61913000</c:v>
                </c:pt>
              </c:numCache>
            </c:numRef>
          </c:val>
          <c:extLst>
            <c:ext xmlns:c16="http://schemas.microsoft.com/office/drawing/2014/chart" uri="{C3380CC4-5D6E-409C-BE32-E72D297353CC}">
              <c16:uniqueId val="{00000000-47D4-4FD1-87CC-F71BD9136CE0}"/>
            </c:ext>
          </c:extLst>
        </c:ser>
        <c:ser>
          <c:idx val="1"/>
          <c:order val="1"/>
          <c:tx>
            <c:strRef>
              <c:f>'Cover Page Data'!$D$24</c:f>
              <c:strCache>
                <c:ptCount val="1"/>
                <c:pt idx="0">
                  <c:v>Auxiliary &amp; Other Trust Funds</c:v>
                </c:pt>
              </c:strCache>
            </c:strRef>
          </c:tx>
          <c:spPr>
            <a:solidFill>
              <a:srgbClr val="BC1F52"/>
            </a:solidFill>
            <a:ln>
              <a:noFill/>
            </a:ln>
            <a:effectLst/>
          </c:spPr>
          <c:invertIfNegative val="0"/>
          <c:cat>
            <c:strRef>
              <c:f>'Cover Page Data'!$B$25:$B$52</c:f>
              <c:strCache>
                <c:ptCount val="28"/>
                <c:pt idx="0">
                  <c:v>New River Light &amp; Power</c:v>
                </c:pt>
                <c:pt idx="1">
                  <c:v>Other Aux.</c:v>
                </c:pt>
                <c:pt idx="2">
                  <c:v>Student Health</c:v>
                </c:pt>
                <c:pt idx="3">
                  <c:v>Athletics</c:v>
                </c:pt>
                <c:pt idx="4">
                  <c:v>Parking &amp; Transport.</c:v>
                </c:pt>
                <c:pt idx="5">
                  <c:v>Housing</c:v>
                </c:pt>
                <c:pt idx="6">
                  <c:v>Dining</c:v>
                </c:pt>
                <c:pt idx="8">
                  <c:v>Advancement</c:v>
                </c:pt>
                <c:pt idx="9">
                  <c:v>Public Safety</c:v>
                </c:pt>
                <c:pt idx="10">
                  <c:v>IT</c:v>
                </c:pt>
                <c:pt idx="11">
                  <c:v>HR</c:v>
                </c:pt>
                <c:pt idx="12">
                  <c:v>Facilities</c:v>
                </c:pt>
                <c:pt idx="13">
                  <c:v>Business Affairs</c:v>
                </c:pt>
                <c:pt idx="14">
                  <c:v>University Admin</c:v>
                </c:pt>
                <c:pt idx="16">
                  <c:v>Research</c:v>
                </c:pt>
                <c:pt idx="17">
                  <c:v>Library</c:v>
                </c:pt>
                <c:pt idx="18">
                  <c:v>Financial Aid</c:v>
                </c:pt>
                <c:pt idx="19">
                  <c:v>Student Affairs</c:v>
                </c:pt>
                <c:pt idx="20">
                  <c:v>Academic Affairs</c:v>
                </c:pt>
                <c:pt idx="22">
                  <c:v>School of Music</c:v>
                </c:pt>
                <c:pt idx="23">
                  <c:v>College of Fine and Applied Arts</c:v>
                </c:pt>
                <c:pt idx="24">
                  <c:v>College of Health Sciences</c:v>
                </c:pt>
                <c:pt idx="25">
                  <c:v>College of Education</c:v>
                </c:pt>
                <c:pt idx="26">
                  <c:v>College of Business</c:v>
                </c:pt>
                <c:pt idx="27">
                  <c:v>College of Arts and Sciences</c:v>
                </c:pt>
              </c:strCache>
            </c:strRef>
          </c:cat>
          <c:val>
            <c:numRef>
              <c:f>'Cover Page Data'!$D$25:$D$52</c:f>
              <c:numCache>
                <c:formatCode>_("$"* #,##0.00_);_("$"* \(#,##0.00\);_("$"* "-"??_);_(@_)</c:formatCode>
                <c:ptCount val="28"/>
                <c:pt idx="0">
                  <c:v>24353000</c:v>
                </c:pt>
                <c:pt idx="1">
                  <c:v>19720000</c:v>
                </c:pt>
                <c:pt idx="2">
                  <c:v>7820000</c:v>
                </c:pt>
                <c:pt idx="3">
                  <c:v>40054000</c:v>
                </c:pt>
                <c:pt idx="4">
                  <c:v>6030000</c:v>
                </c:pt>
                <c:pt idx="5">
                  <c:v>36006000</c:v>
                </c:pt>
                <c:pt idx="6">
                  <c:v>27218000</c:v>
                </c:pt>
                <c:pt idx="8">
                  <c:v>43000</c:v>
                </c:pt>
                <c:pt idx="9">
                  <c:v>381000</c:v>
                </c:pt>
                <c:pt idx="10">
                  <c:v>9514000</c:v>
                </c:pt>
                <c:pt idx="11">
                  <c:v>406000</c:v>
                </c:pt>
                <c:pt idx="12">
                  <c:v>9314000</c:v>
                </c:pt>
                <c:pt idx="13">
                  <c:v>1426000</c:v>
                </c:pt>
                <c:pt idx="14">
                  <c:v>6124000</c:v>
                </c:pt>
                <c:pt idx="16">
                  <c:v>0</c:v>
                </c:pt>
                <c:pt idx="17">
                  <c:v>157000</c:v>
                </c:pt>
                <c:pt idx="18">
                  <c:v>4134000</c:v>
                </c:pt>
                <c:pt idx="19">
                  <c:v>20646000</c:v>
                </c:pt>
                <c:pt idx="20">
                  <c:v>7260000</c:v>
                </c:pt>
                <c:pt idx="22">
                  <c:v>733000</c:v>
                </c:pt>
                <c:pt idx="23">
                  <c:v>858000</c:v>
                </c:pt>
                <c:pt idx="24">
                  <c:v>967000</c:v>
                </c:pt>
                <c:pt idx="25">
                  <c:v>1367000</c:v>
                </c:pt>
                <c:pt idx="26">
                  <c:v>582000</c:v>
                </c:pt>
                <c:pt idx="27">
                  <c:v>1400000</c:v>
                </c:pt>
              </c:numCache>
            </c:numRef>
          </c:val>
          <c:extLst>
            <c:ext xmlns:c16="http://schemas.microsoft.com/office/drawing/2014/chart" uri="{C3380CC4-5D6E-409C-BE32-E72D297353CC}">
              <c16:uniqueId val="{00000001-47D4-4FD1-87CC-F71BD9136CE0}"/>
            </c:ext>
          </c:extLst>
        </c:ser>
        <c:ser>
          <c:idx val="2"/>
          <c:order val="2"/>
          <c:tx>
            <c:strRef>
              <c:f>'Cover Page Data'!$E$24</c:f>
              <c:strCache>
                <c:ptCount val="1"/>
                <c:pt idx="0">
                  <c:v>Overhead/F&amp;A Receipts</c:v>
                </c:pt>
              </c:strCache>
            </c:strRef>
          </c:tx>
          <c:spPr>
            <a:solidFill>
              <a:srgbClr val="364044"/>
            </a:solidFill>
            <a:ln>
              <a:noFill/>
            </a:ln>
            <a:effectLst/>
          </c:spPr>
          <c:invertIfNegative val="0"/>
          <c:cat>
            <c:strRef>
              <c:f>'Cover Page Data'!$B$25:$B$52</c:f>
              <c:strCache>
                <c:ptCount val="28"/>
                <c:pt idx="0">
                  <c:v>New River Light &amp; Power</c:v>
                </c:pt>
                <c:pt idx="1">
                  <c:v>Other Aux.</c:v>
                </c:pt>
                <c:pt idx="2">
                  <c:v>Student Health</c:v>
                </c:pt>
                <c:pt idx="3">
                  <c:v>Athletics</c:v>
                </c:pt>
                <c:pt idx="4">
                  <c:v>Parking &amp; Transport.</c:v>
                </c:pt>
                <c:pt idx="5">
                  <c:v>Housing</c:v>
                </c:pt>
                <c:pt idx="6">
                  <c:v>Dining</c:v>
                </c:pt>
                <c:pt idx="8">
                  <c:v>Advancement</c:v>
                </c:pt>
                <c:pt idx="9">
                  <c:v>Public Safety</c:v>
                </c:pt>
                <c:pt idx="10">
                  <c:v>IT</c:v>
                </c:pt>
                <c:pt idx="11">
                  <c:v>HR</c:v>
                </c:pt>
                <c:pt idx="12">
                  <c:v>Facilities</c:v>
                </c:pt>
                <c:pt idx="13">
                  <c:v>Business Affairs</c:v>
                </c:pt>
                <c:pt idx="14">
                  <c:v>University Admin</c:v>
                </c:pt>
                <c:pt idx="16">
                  <c:v>Research</c:v>
                </c:pt>
                <c:pt idx="17">
                  <c:v>Library</c:v>
                </c:pt>
                <c:pt idx="18">
                  <c:v>Financial Aid</c:v>
                </c:pt>
                <c:pt idx="19">
                  <c:v>Student Affairs</c:v>
                </c:pt>
                <c:pt idx="20">
                  <c:v>Academic Affairs</c:v>
                </c:pt>
                <c:pt idx="22">
                  <c:v>School of Music</c:v>
                </c:pt>
                <c:pt idx="23">
                  <c:v>College of Fine and Applied Arts</c:v>
                </c:pt>
                <c:pt idx="24">
                  <c:v>College of Health Sciences</c:v>
                </c:pt>
                <c:pt idx="25">
                  <c:v>College of Education</c:v>
                </c:pt>
                <c:pt idx="26">
                  <c:v>College of Business</c:v>
                </c:pt>
                <c:pt idx="27">
                  <c:v>College of Arts and Sciences</c:v>
                </c:pt>
              </c:strCache>
            </c:strRef>
          </c:cat>
          <c:val>
            <c:numRef>
              <c:f>'Cover Page Data'!$E$25:$E$52</c:f>
              <c:numCache>
                <c:formatCode>_("$"* #,##0.00_);_("$"* \(#,##0.00\);_("$"* "-"??_);_(@_)</c:formatCode>
                <c:ptCount val="28"/>
                <c:pt idx="0">
                  <c:v>0</c:v>
                </c:pt>
                <c:pt idx="1">
                  <c:v>0</c:v>
                </c:pt>
                <c:pt idx="2">
                  <c:v>0</c:v>
                </c:pt>
                <c:pt idx="3">
                  <c:v>0</c:v>
                </c:pt>
                <c:pt idx="4">
                  <c:v>0</c:v>
                </c:pt>
                <c:pt idx="5">
                  <c:v>0</c:v>
                </c:pt>
                <c:pt idx="6">
                  <c:v>0</c:v>
                </c:pt>
                <c:pt idx="8">
                  <c:v>0</c:v>
                </c:pt>
                <c:pt idx="9">
                  <c:v>0</c:v>
                </c:pt>
                <c:pt idx="10">
                  <c:v>0</c:v>
                </c:pt>
                <c:pt idx="11">
                  <c:v>0</c:v>
                </c:pt>
                <c:pt idx="12">
                  <c:v>0</c:v>
                </c:pt>
                <c:pt idx="13">
                  <c:v>0</c:v>
                </c:pt>
                <c:pt idx="14">
                  <c:v>0</c:v>
                </c:pt>
                <c:pt idx="16">
                  <c:v>985000</c:v>
                </c:pt>
                <c:pt idx="17">
                  <c:v>0</c:v>
                </c:pt>
                <c:pt idx="18">
                  <c:v>0</c:v>
                </c:pt>
                <c:pt idx="19">
                  <c:v>0</c:v>
                </c:pt>
                <c:pt idx="20">
                  <c:v>62000</c:v>
                </c:pt>
                <c:pt idx="22">
                  <c:v>4000</c:v>
                </c:pt>
                <c:pt idx="23">
                  <c:v>41000</c:v>
                </c:pt>
                <c:pt idx="24">
                  <c:v>36000</c:v>
                </c:pt>
                <c:pt idx="25">
                  <c:v>58000</c:v>
                </c:pt>
                <c:pt idx="26">
                  <c:v>17000</c:v>
                </c:pt>
                <c:pt idx="27">
                  <c:v>134000</c:v>
                </c:pt>
              </c:numCache>
            </c:numRef>
          </c:val>
          <c:extLst>
            <c:ext xmlns:c16="http://schemas.microsoft.com/office/drawing/2014/chart" uri="{C3380CC4-5D6E-409C-BE32-E72D297353CC}">
              <c16:uniqueId val="{00000002-47D4-4FD1-87CC-F71BD9136CE0}"/>
            </c:ext>
          </c:extLst>
        </c:ser>
        <c:ser>
          <c:idx val="3"/>
          <c:order val="3"/>
          <c:tx>
            <c:strRef>
              <c:f>'Cover Page Data'!$F$24</c:f>
              <c:strCache>
                <c:ptCount val="1"/>
                <c:pt idx="0">
                  <c:v>Restricted Trust Funds</c:v>
                </c:pt>
              </c:strCache>
            </c:strRef>
          </c:tx>
          <c:spPr>
            <a:solidFill>
              <a:srgbClr val="FEC524"/>
            </a:solidFill>
            <a:ln>
              <a:noFill/>
            </a:ln>
            <a:effectLst/>
          </c:spPr>
          <c:invertIfNegative val="0"/>
          <c:cat>
            <c:strRef>
              <c:f>'Cover Page Data'!$B$25:$B$52</c:f>
              <c:strCache>
                <c:ptCount val="28"/>
                <c:pt idx="0">
                  <c:v>New River Light &amp; Power</c:v>
                </c:pt>
                <c:pt idx="1">
                  <c:v>Other Aux.</c:v>
                </c:pt>
                <c:pt idx="2">
                  <c:v>Student Health</c:v>
                </c:pt>
                <c:pt idx="3">
                  <c:v>Athletics</c:v>
                </c:pt>
                <c:pt idx="4">
                  <c:v>Parking &amp; Transport.</c:v>
                </c:pt>
                <c:pt idx="5">
                  <c:v>Housing</c:v>
                </c:pt>
                <c:pt idx="6">
                  <c:v>Dining</c:v>
                </c:pt>
                <c:pt idx="8">
                  <c:v>Advancement</c:v>
                </c:pt>
                <c:pt idx="9">
                  <c:v>Public Safety</c:v>
                </c:pt>
                <c:pt idx="10">
                  <c:v>IT</c:v>
                </c:pt>
                <c:pt idx="11">
                  <c:v>HR</c:v>
                </c:pt>
                <c:pt idx="12">
                  <c:v>Facilities</c:v>
                </c:pt>
                <c:pt idx="13">
                  <c:v>Business Affairs</c:v>
                </c:pt>
                <c:pt idx="14">
                  <c:v>University Admin</c:v>
                </c:pt>
                <c:pt idx="16">
                  <c:v>Research</c:v>
                </c:pt>
                <c:pt idx="17">
                  <c:v>Library</c:v>
                </c:pt>
                <c:pt idx="18">
                  <c:v>Financial Aid</c:v>
                </c:pt>
                <c:pt idx="19">
                  <c:v>Student Affairs</c:v>
                </c:pt>
                <c:pt idx="20">
                  <c:v>Academic Affairs</c:v>
                </c:pt>
                <c:pt idx="22">
                  <c:v>School of Music</c:v>
                </c:pt>
                <c:pt idx="23">
                  <c:v>College of Fine and Applied Arts</c:v>
                </c:pt>
                <c:pt idx="24">
                  <c:v>College of Health Sciences</c:v>
                </c:pt>
                <c:pt idx="25">
                  <c:v>College of Education</c:v>
                </c:pt>
                <c:pt idx="26">
                  <c:v>College of Business</c:v>
                </c:pt>
                <c:pt idx="27">
                  <c:v>College of Arts and Sciences</c:v>
                </c:pt>
              </c:strCache>
            </c:strRef>
          </c:cat>
          <c:val>
            <c:numRef>
              <c:f>'Cover Page Data'!$F$25:$F$52</c:f>
              <c:numCache>
                <c:formatCode>_("$"* #,##0.00_);_("$"* \(#,##0.00\);_("$"* "-"??_);_(@_)</c:formatCode>
                <c:ptCount val="28"/>
                <c:pt idx="0">
                  <c:v>0</c:v>
                </c:pt>
                <c:pt idx="1">
                  <c:v>0</c:v>
                </c:pt>
                <c:pt idx="2">
                  <c:v>0</c:v>
                </c:pt>
                <c:pt idx="3">
                  <c:v>0</c:v>
                </c:pt>
                <c:pt idx="4">
                  <c:v>0</c:v>
                </c:pt>
                <c:pt idx="5">
                  <c:v>0</c:v>
                </c:pt>
                <c:pt idx="6">
                  <c:v>0</c:v>
                </c:pt>
                <c:pt idx="8">
                  <c:v>0</c:v>
                </c:pt>
                <c:pt idx="9">
                  <c:v>0</c:v>
                </c:pt>
                <c:pt idx="10">
                  <c:v>0</c:v>
                </c:pt>
                <c:pt idx="11">
                  <c:v>9000</c:v>
                </c:pt>
                <c:pt idx="12">
                  <c:v>0</c:v>
                </c:pt>
                <c:pt idx="13">
                  <c:v>0</c:v>
                </c:pt>
                <c:pt idx="14">
                  <c:v>1934000</c:v>
                </c:pt>
                <c:pt idx="16">
                  <c:v>0</c:v>
                </c:pt>
                <c:pt idx="17">
                  <c:v>254000</c:v>
                </c:pt>
                <c:pt idx="18">
                  <c:v>47241000</c:v>
                </c:pt>
                <c:pt idx="19">
                  <c:v>322000</c:v>
                </c:pt>
                <c:pt idx="20">
                  <c:v>5003000</c:v>
                </c:pt>
                <c:pt idx="22">
                  <c:v>189000</c:v>
                </c:pt>
                <c:pt idx="23">
                  <c:v>752000</c:v>
                </c:pt>
                <c:pt idx="24">
                  <c:v>1296000</c:v>
                </c:pt>
                <c:pt idx="25">
                  <c:v>10966000</c:v>
                </c:pt>
                <c:pt idx="26">
                  <c:v>1961000</c:v>
                </c:pt>
                <c:pt idx="27">
                  <c:v>4891000</c:v>
                </c:pt>
              </c:numCache>
            </c:numRef>
          </c:val>
          <c:extLst>
            <c:ext xmlns:c16="http://schemas.microsoft.com/office/drawing/2014/chart" uri="{C3380CC4-5D6E-409C-BE32-E72D297353CC}">
              <c16:uniqueId val="{00000003-47D4-4FD1-87CC-F71BD9136CE0}"/>
            </c:ext>
          </c:extLst>
        </c:ser>
        <c:dLbls>
          <c:showLegendKey val="0"/>
          <c:showVal val="0"/>
          <c:showCatName val="0"/>
          <c:showSerName val="0"/>
          <c:showPercent val="0"/>
          <c:showBubbleSize val="0"/>
        </c:dLbls>
        <c:gapWidth val="150"/>
        <c:overlap val="100"/>
        <c:axId val="1097686512"/>
        <c:axId val="1097682352"/>
      </c:barChart>
      <c:catAx>
        <c:axId val="109768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682352"/>
        <c:crosses val="autoZero"/>
        <c:auto val="1"/>
        <c:lblAlgn val="ctr"/>
        <c:lblOffset val="100"/>
        <c:noMultiLvlLbl val="0"/>
      </c:catAx>
      <c:valAx>
        <c:axId val="1097682352"/>
        <c:scaling>
          <c:orientation val="minMax"/>
        </c:scaling>
        <c:delete val="0"/>
        <c:axPos val="b"/>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68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95249</xdr:colOff>
      <xdr:row>1</xdr:row>
      <xdr:rowOff>104775</xdr:rowOff>
    </xdr:from>
    <xdr:to>
      <xdr:col>9</xdr:col>
      <xdr:colOff>542925</xdr:colOff>
      <xdr:row>27</xdr:row>
      <xdr:rowOff>95250</xdr:rowOff>
    </xdr:to>
    <xdr:sp macro="" textlink="">
      <xdr:nvSpPr>
        <xdr:cNvPr id="2" name="TextBox 1">
          <a:extLst>
            <a:ext uri="{FF2B5EF4-FFF2-40B4-BE49-F238E27FC236}">
              <a16:creationId xmlns:a16="http://schemas.microsoft.com/office/drawing/2014/main" id="{05B805CB-02E4-8210-6AD3-49F0380182E3}"/>
            </a:ext>
          </a:extLst>
        </xdr:cNvPr>
        <xdr:cNvSpPr txBox="1"/>
      </xdr:nvSpPr>
      <xdr:spPr>
        <a:xfrm>
          <a:off x="704849" y="295275"/>
          <a:ext cx="5324476" cy="494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t>Instructions</a:t>
          </a:r>
          <a:r>
            <a:rPr lang="en-US" sz="1200" b="1" u="sng" baseline="0"/>
            <a:t> for Completing the Template</a:t>
          </a:r>
          <a:endParaRPr lang="en-US" sz="1200" b="1" u="sng"/>
        </a:p>
        <a:p>
          <a:endParaRPr lang="en-US" sz="1200"/>
        </a:p>
        <a:p>
          <a:r>
            <a:rPr lang="en-US" sz="1200" b="0"/>
            <a:t>All</a:t>
          </a:r>
          <a:r>
            <a:rPr lang="en-US" sz="1200" b="0" baseline="0"/>
            <a:t> of the tables on the Budget Template tab need to be completed. </a:t>
          </a:r>
        </a:p>
        <a:p>
          <a:r>
            <a:rPr lang="en-US" sz="1200" baseline="0"/>
            <a:t>     Key Features for the FY25 budget:</a:t>
          </a:r>
        </a:p>
        <a:p>
          <a:pPr lvl="1"/>
          <a:r>
            <a:rPr lang="en-US" sz="1100" baseline="0">
              <a:solidFill>
                <a:sysClr val="windowText" lastClr="000000"/>
              </a:solidFill>
            </a:rPr>
            <a:t>●   Financial Aid worksheet - complete all yellow cells. Source of  discounts and allowances will be calculated formulaically.</a:t>
          </a:r>
        </a:p>
        <a:p>
          <a:pPr lvl="1"/>
          <a:r>
            <a:rPr lang="en-US" sz="1100" baseline="0">
              <a:solidFill>
                <a:sysClr val="windowText" lastClr="000000"/>
              </a:solidFill>
              <a:effectLst/>
              <a:latin typeface="+mn-lt"/>
              <a:ea typeface="+mn-ea"/>
              <a:cs typeface="+mn-cs"/>
            </a:rPr>
            <a:t>●   Enter amount of General Fund revenue that is tuition in yellow cell in row 625.</a:t>
          </a:r>
        </a:p>
        <a:p>
          <a:pPr lvl="1"/>
          <a:r>
            <a:rPr lang="en-US" sz="1100" baseline="0">
              <a:solidFill>
                <a:sysClr val="windowText" lastClr="000000"/>
              </a:solidFill>
              <a:effectLst/>
              <a:latin typeface="+mn-lt"/>
              <a:ea typeface="+mn-ea"/>
              <a:cs typeface="+mn-cs"/>
            </a:rPr>
            <a:t>●   Central funds not included in a unit can be entered starting in row 628.</a:t>
          </a:r>
        </a:p>
        <a:p>
          <a:pPr lvl="1"/>
          <a:r>
            <a:rPr lang="en-US" sz="1100" baseline="0">
              <a:solidFill>
                <a:sysClr val="windowText" lastClr="000000"/>
              </a:solidFill>
              <a:effectLst/>
              <a:latin typeface="+mn-lt"/>
              <a:ea typeface="+mn-ea"/>
              <a:cs typeface="+mn-cs"/>
            </a:rPr>
            <a:t>●   Sales and services eliminations can be entered starting in row 652. </a:t>
          </a:r>
        </a:p>
        <a:p>
          <a:pPr lvl="1"/>
          <a:endParaRPr lang="en-US" sz="1100" baseline="0">
            <a:solidFill>
              <a:schemeClr val="dk1"/>
            </a:solidFill>
            <a:effectLst/>
            <a:latin typeface="+mn-lt"/>
            <a:ea typeface="+mn-ea"/>
            <a:cs typeface="+mn-cs"/>
          </a:endParaRPr>
        </a:p>
        <a:p>
          <a:pPr lvl="0"/>
          <a:r>
            <a:rPr lang="en-US" sz="1200" b="0" baseline="0">
              <a:solidFill>
                <a:schemeClr val="dk1"/>
              </a:solidFill>
              <a:effectLst/>
              <a:latin typeface="+mn-lt"/>
              <a:ea typeface="+mn-ea"/>
              <a:cs typeface="+mn-cs"/>
            </a:rPr>
            <a:t>Pay careful attention to what should be entered in the Notes section on the Budget Template tab. It is not the same for every unit. </a:t>
          </a:r>
        </a:p>
        <a:p>
          <a:pPr lvl="0"/>
          <a:endParaRPr lang="en-US" sz="1200" b="0" baseline="0">
            <a:solidFill>
              <a:schemeClr val="dk1"/>
            </a:solidFill>
            <a:effectLst/>
            <a:latin typeface="+mn-lt"/>
            <a:ea typeface="+mn-ea"/>
            <a:cs typeface="+mn-cs"/>
          </a:endParaRPr>
        </a:p>
        <a:p>
          <a:pPr lvl="0"/>
          <a:r>
            <a:rPr lang="en-US" sz="1200" b="0" baseline="0">
              <a:solidFill>
                <a:schemeClr val="dk1"/>
              </a:solidFill>
              <a:effectLst/>
              <a:latin typeface="+mn-lt"/>
              <a:ea typeface="+mn-ea"/>
              <a:cs typeface="+mn-cs"/>
            </a:rPr>
            <a:t>The Summary and Cover Page tabs will be automatically completed and nothing should need to be changed or entered. </a:t>
          </a:r>
        </a:p>
        <a:p>
          <a:pPr lvl="0"/>
          <a:endParaRPr lang="en-US" sz="1200" b="0" baseline="0">
            <a:solidFill>
              <a:schemeClr val="dk1"/>
            </a:solidFill>
            <a:effectLst/>
            <a:latin typeface="+mn-lt"/>
            <a:ea typeface="+mn-ea"/>
            <a:cs typeface="+mn-cs"/>
          </a:endParaRPr>
        </a:p>
        <a:p>
          <a:pPr lvl="0"/>
          <a:r>
            <a:rPr lang="en-US" sz="1200" b="0" baseline="0">
              <a:solidFill>
                <a:schemeClr val="dk1"/>
              </a:solidFill>
              <a:effectLst/>
              <a:latin typeface="+mn-lt"/>
              <a:ea typeface="+mn-ea"/>
              <a:cs typeface="+mn-cs"/>
            </a:rPr>
            <a:t>Only the Summary and Cover Page tabs will be shared with the Board of Governors. </a:t>
          </a:r>
        </a:p>
        <a:p>
          <a:pPr lvl="0"/>
          <a:endParaRPr lang="en-US" sz="1200" b="0" baseline="0">
            <a:solidFill>
              <a:schemeClr val="dk1"/>
            </a:solidFill>
            <a:effectLst/>
            <a:latin typeface="+mn-lt"/>
            <a:ea typeface="+mn-ea"/>
            <a:cs typeface="+mn-cs"/>
          </a:endParaRPr>
        </a:p>
        <a:p>
          <a:pPr lvl="0"/>
          <a:r>
            <a:rPr lang="en-US" sz="1200" b="0" baseline="0">
              <a:solidFill>
                <a:schemeClr val="dk1"/>
              </a:solidFill>
              <a:effectLst/>
              <a:latin typeface="+mn-lt"/>
              <a:ea typeface="+mn-ea"/>
              <a:cs typeface="+mn-cs"/>
            </a:rPr>
            <a:t>For more information about budgeting conventions, reference Attachment A from the guidance memo. </a:t>
          </a:r>
        </a:p>
        <a:p>
          <a:pPr lvl="0"/>
          <a:endParaRPr lang="en-US" sz="1200" b="0" baseline="0">
            <a:solidFill>
              <a:schemeClr val="dk1"/>
            </a:solidFill>
            <a:effectLst/>
            <a:latin typeface="+mn-lt"/>
            <a:ea typeface="+mn-ea"/>
            <a:cs typeface="+mn-cs"/>
          </a:endParaRPr>
        </a:p>
        <a:p>
          <a:pPr lvl="0"/>
          <a:r>
            <a:rPr lang="en-US" sz="1200" b="0" baseline="0">
              <a:solidFill>
                <a:schemeClr val="dk1"/>
              </a:solidFill>
              <a:effectLst/>
              <a:latin typeface="+mn-lt"/>
              <a:ea typeface="+mn-ea"/>
              <a:cs typeface="+mn-cs"/>
            </a:rPr>
            <a:t>For questions about the process or the template, please contact Aubrey Clark-Brown (aclarkbrown@northcarolina.edu)</a:t>
          </a:r>
        </a:p>
        <a:p>
          <a:pPr lvl="0"/>
          <a:endParaRPr lang="en-US" sz="1200" b="1"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3</xdr:row>
      <xdr:rowOff>74840</xdr:rowOff>
    </xdr:from>
    <xdr:to>
      <xdr:col>5</xdr:col>
      <xdr:colOff>309881</xdr:colOff>
      <xdr:row>20</xdr:row>
      <xdr:rowOff>91442</xdr:rowOff>
    </xdr:to>
    <xdr:graphicFrame macro="">
      <xdr:nvGraphicFramePr>
        <xdr:cNvPr id="2" name="Chart 1">
          <a:extLst>
            <a:ext uri="{FF2B5EF4-FFF2-40B4-BE49-F238E27FC236}">
              <a16:creationId xmlns:a16="http://schemas.microsoft.com/office/drawing/2014/main" id="{3E1FFB50-2C90-495D-8BE1-CF3D154F9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457200</xdr:colOff>
      <xdr:row>3</xdr:row>
      <xdr:rowOff>74840</xdr:rowOff>
    </xdr:from>
    <xdr:to>
      <xdr:col>8</xdr:col>
      <xdr:colOff>571500</xdr:colOff>
      <xdr:row>20</xdr:row>
      <xdr:rowOff>91442</xdr:rowOff>
    </xdr:to>
    <xdr:graphicFrame macro="">
      <xdr:nvGraphicFramePr>
        <xdr:cNvPr id="3" name="Chart 2">
          <a:extLst>
            <a:ext uri="{FF2B5EF4-FFF2-40B4-BE49-F238E27FC236}">
              <a16:creationId xmlns:a16="http://schemas.microsoft.com/office/drawing/2014/main" id="{1CC5C870-4F72-41C2-9718-46DCC8F11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xdr:colOff>
      <xdr:row>19</xdr:row>
      <xdr:rowOff>175260</xdr:rowOff>
    </xdr:from>
    <xdr:to>
      <xdr:col>8</xdr:col>
      <xdr:colOff>600075</xdr:colOff>
      <xdr:row>45</xdr:row>
      <xdr:rowOff>175260</xdr:rowOff>
    </xdr:to>
    <xdr:graphicFrame macro="">
      <xdr:nvGraphicFramePr>
        <xdr:cNvPr id="4" name="Chart 3">
          <a:extLst>
            <a:ext uri="{FF2B5EF4-FFF2-40B4-BE49-F238E27FC236}">
              <a16:creationId xmlns:a16="http://schemas.microsoft.com/office/drawing/2014/main" id="{B3CA26E2-8E04-4F2D-A9D7-C766795EE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0.04842</cdr:y>
    </cdr:from>
    <cdr:to>
      <cdr:x>0.18182</cdr:x>
      <cdr:y>0.09346</cdr:y>
    </cdr:to>
    <cdr:sp macro="" textlink="">
      <cdr:nvSpPr>
        <cdr:cNvPr id="2" name="TextBox 1">
          <a:extLst xmlns:a="http://schemas.openxmlformats.org/drawingml/2006/main">
            <a:ext uri="{FF2B5EF4-FFF2-40B4-BE49-F238E27FC236}">
              <a16:creationId xmlns:a16="http://schemas.microsoft.com/office/drawing/2014/main" id="{A344C2DF-D104-A4C2-198A-BF766DA8EA15}"/>
            </a:ext>
          </a:extLst>
        </cdr:cNvPr>
        <cdr:cNvSpPr txBox="1"/>
      </cdr:nvSpPr>
      <cdr:spPr>
        <a:xfrm xmlns:a="http://schemas.openxmlformats.org/drawingml/2006/main">
          <a:off x="0" y="239847"/>
          <a:ext cx="990598" cy="223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b="1"/>
            <a:t>Academic</a:t>
          </a:r>
          <a:r>
            <a:rPr lang="en-US" sz="900" b="1" baseline="0"/>
            <a:t> Units</a:t>
          </a:r>
          <a:endParaRPr lang="en-US" sz="900" b="1"/>
        </a:p>
      </cdr:txBody>
    </cdr:sp>
  </cdr:relSizeAnchor>
  <cdr:relSizeAnchor xmlns:cdr="http://schemas.openxmlformats.org/drawingml/2006/chartDrawing">
    <cdr:from>
      <cdr:x>0.00175</cdr:x>
      <cdr:y>0.25611</cdr:y>
    </cdr:from>
    <cdr:to>
      <cdr:x>0.1993</cdr:x>
      <cdr:y>0.29347</cdr:y>
    </cdr:to>
    <cdr:sp macro="" textlink="">
      <cdr:nvSpPr>
        <cdr:cNvPr id="3" name="TextBox 2">
          <a:extLst xmlns:a="http://schemas.openxmlformats.org/drawingml/2006/main">
            <a:ext uri="{FF2B5EF4-FFF2-40B4-BE49-F238E27FC236}">
              <a16:creationId xmlns:a16="http://schemas.microsoft.com/office/drawing/2014/main" id="{A0EC3A25-4FBE-88A4-1457-8FB385B52CEA}"/>
            </a:ext>
          </a:extLst>
        </cdr:cNvPr>
        <cdr:cNvSpPr txBox="1"/>
      </cdr:nvSpPr>
      <cdr:spPr>
        <a:xfrm xmlns:a="http://schemas.openxmlformats.org/drawingml/2006/main">
          <a:off x="9525" y="1268505"/>
          <a:ext cx="1076312" cy="1850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b="1"/>
            <a:t>Academic</a:t>
          </a:r>
          <a:r>
            <a:rPr lang="en-US" sz="900" b="1" baseline="0"/>
            <a:t> Support</a:t>
          </a:r>
          <a:endParaRPr lang="en-US" sz="900" b="1"/>
        </a:p>
      </cdr:txBody>
    </cdr:sp>
  </cdr:relSizeAnchor>
  <cdr:relSizeAnchor xmlns:cdr="http://schemas.openxmlformats.org/drawingml/2006/chartDrawing">
    <cdr:from>
      <cdr:x>0</cdr:x>
      <cdr:y>0.42598</cdr:y>
    </cdr:from>
    <cdr:to>
      <cdr:x>0.22203</cdr:x>
      <cdr:y>0.48338</cdr:y>
    </cdr:to>
    <cdr:sp macro="" textlink="">
      <cdr:nvSpPr>
        <cdr:cNvPr id="4" name="TextBox 3">
          <a:extLst xmlns:a="http://schemas.openxmlformats.org/drawingml/2006/main">
            <a:ext uri="{FF2B5EF4-FFF2-40B4-BE49-F238E27FC236}">
              <a16:creationId xmlns:a16="http://schemas.microsoft.com/office/drawing/2014/main" id="{B6AAE813-B092-11D7-9199-0E0BA7BA3EAC}"/>
            </a:ext>
          </a:extLst>
        </cdr:cNvPr>
        <cdr:cNvSpPr txBox="1"/>
      </cdr:nvSpPr>
      <cdr:spPr>
        <a:xfrm xmlns:a="http://schemas.openxmlformats.org/drawingml/2006/main">
          <a:off x="0" y="2109902"/>
          <a:ext cx="1209686" cy="284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b="1"/>
            <a:t>Institutional</a:t>
          </a:r>
          <a:r>
            <a:rPr lang="en-US" sz="900" b="1" baseline="0"/>
            <a:t> Support</a:t>
          </a:r>
          <a:endParaRPr lang="en-US" sz="900" b="1"/>
        </a:p>
      </cdr:txBody>
    </cdr:sp>
  </cdr:relSizeAnchor>
  <cdr:relSizeAnchor xmlns:cdr="http://schemas.openxmlformats.org/drawingml/2006/chartDrawing">
    <cdr:from>
      <cdr:x>0</cdr:x>
      <cdr:y>0.68251</cdr:y>
    </cdr:from>
    <cdr:to>
      <cdr:x>0.14775</cdr:x>
      <cdr:y>0.72915</cdr:y>
    </cdr:to>
    <cdr:sp macro="" textlink="">
      <cdr:nvSpPr>
        <cdr:cNvPr id="5" name="TextBox 4">
          <a:extLst xmlns:a="http://schemas.openxmlformats.org/drawingml/2006/main">
            <a:ext uri="{FF2B5EF4-FFF2-40B4-BE49-F238E27FC236}">
              <a16:creationId xmlns:a16="http://schemas.microsoft.com/office/drawing/2014/main" id="{9D69338C-639A-D1D0-017F-703352FE6605}"/>
            </a:ext>
          </a:extLst>
        </cdr:cNvPr>
        <cdr:cNvSpPr txBox="1"/>
      </cdr:nvSpPr>
      <cdr:spPr>
        <a:xfrm xmlns:a="http://schemas.openxmlformats.org/drawingml/2006/main">
          <a:off x="0" y="3624263"/>
          <a:ext cx="1171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b="1"/>
            <a:t>Auxiliaries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BA/Budget/Financial%20Planning%20&amp;%20Analysis/UNC%20All%20Funds%20Budgeting/FY%202024-25/Workpapers/FY25%20AFB%20Master%20working%20file%202.17.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Budget/Financial%20Planning%20&amp;%20Analysis/UNC%20All%20Funds%20Budgeting/FY%202023-24/Workpapers/FY24%20AFB%20Master%20working%20file%202.2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Cover Page Data"/>
      <sheetName val="Summary"/>
      <sheetName val="Budget Template"/>
      <sheetName val="Hickory Approp alloc"/>
      <sheetName val="Misc Trust AFB templates"/>
      <sheetName val="pivot-T"/>
      <sheetName val="edited-T"/>
      <sheetName val="FGITRND - T 1.24.24"/>
      <sheetName val="Org"/>
      <sheetName val="Org se"/>
      <sheetName val="DATA"/>
      <sheetName val="Fund Lookup"/>
    </sheetNames>
    <sheetDataSet>
      <sheetData sheetId="0"/>
      <sheetData sheetId="1">
        <row r="1">
          <cell r="A1" t="str">
            <v>Appalachian State University</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ummary"/>
      <sheetName val="Budget Template"/>
      <sheetName val="pivot-S"/>
      <sheetName val="pivot-fringe"/>
      <sheetName val="edited-S"/>
      <sheetName val="FGITRND-S"/>
      <sheetName val="Misc Trust AFB templates"/>
      <sheetName val="pivot-T"/>
      <sheetName val="edited-T"/>
      <sheetName val="FGITRND-T"/>
      <sheetName val="Org"/>
    </sheetNames>
    <sheetDataSet>
      <sheetData sheetId="0"/>
      <sheetData sheetId="1"/>
      <sheetData sheetId="2"/>
      <sheetData sheetId="3"/>
      <sheetData sheetId="4"/>
      <sheetData sheetId="5"/>
      <sheetData sheetId="6"/>
      <sheetData sheetId="7"/>
      <sheetData sheetId="8">
        <row r="5">
          <cell r="B5" t="str">
            <v>Arts Engagement</v>
          </cell>
          <cell r="C5" t="str">
            <v>Grandview Events</v>
          </cell>
          <cell r="D5" t="str">
            <v>Holmes CC</v>
          </cell>
          <cell r="E5" t="str">
            <v>Sustainability</v>
          </cell>
          <cell r="F5" t="str">
            <v>UComm</v>
          </cell>
          <cell r="G5" t="str">
            <v>VC - Finance &amp; Operations</v>
          </cell>
          <cell r="H5" t="str">
            <v>Warehouse</v>
          </cell>
          <cell r="J5" t="str">
            <v>Human Resources</v>
          </cell>
          <cell r="K5" t="str">
            <v>Facilities Management</v>
          </cell>
          <cell r="L5" t="str">
            <v>Advancement</v>
          </cell>
          <cell r="M5" t="str">
            <v>Public Safety</v>
          </cell>
        </row>
      </sheetData>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verett, Stacy Davis" refreshedDate="45335.683592592592" createdVersion="6" refreshedVersion="6" minRefreshableVersion="3" recordCount="417" xr:uid="{73EA26BE-4119-476D-A290-1E2BBF5DB218}">
  <cacheSource type="worksheet">
    <worksheetSource ref="A1:S418" sheet="edited-T"/>
  </cacheSource>
  <cacheFields count="19">
    <cacheField name="'Account'" numFmtId="0">
      <sharedItems containsSemiMixedTypes="0" containsString="0" containsNumber="1" containsInteger="1" minValue="501400" maxValue="884445" count="120">
        <n v="504200"/>
        <n v="507400"/>
        <n v="720000"/>
        <n v="733000"/>
        <n v="734000"/>
        <n v="740000"/>
        <n v="750000"/>
        <n v="785000"/>
        <n v="882970"/>
        <n v="504480"/>
        <n v="614120"/>
        <n v="731000"/>
        <n v="612120"/>
        <n v="618100"/>
        <n v="618200"/>
        <n v="618300"/>
        <n v="612700"/>
        <n v="504360"/>
        <n v="614200"/>
        <n v="732000"/>
        <n v="618530"/>
        <n v="611120"/>
        <n v="719000"/>
        <n v="504330"/>
        <n v="612200"/>
        <n v="614650"/>
        <n v="615620"/>
        <n v="615810"/>
        <n v="615820"/>
        <n v="618700"/>
        <n v="618710"/>
        <n v="881470"/>
        <n v="884440"/>
        <n v="884445"/>
        <n v="501550"/>
        <n v="504101"/>
        <n v="587010"/>
        <n v="808440"/>
        <n v="882910"/>
        <n v="587000"/>
        <n v="612201"/>
        <n v="614520"/>
        <n v="614600"/>
        <n v="611112"/>
        <n v="618800"/>
        <n v="503911"/>
        <n v="765930"/>
        <n v="501700"/>
        <n v="504100"/>
        <n v="504190"/>
        <n v="504620"/>
        <n v="504720"/>
        <n v="611180"/>
        <n v="618770"/>
        <n v="504160"/>
        <n v="507850"/>
        <n v="615600"/>
        <n v="504201"/>
        <n v="614180"/>
        <n v="614580"/>
        <n v="504400"/>
        <n v="504460"/>
        <n v="504570"/>
        <n v="504910"/>
        <n v="504510"/>
        <n v="504540"/>
        <n v="611175"/>
        <n v="611190"/>
        <n v="719700" u="1"/>
        <n v="786760" u="1"/>
        <n v="617000" u="1"/>
        <n v="769900" u="1"/>
        <n v="504420" u="1"/>
        <n v="611110" u="1"/>
        <n v="501900" u="1"/>
        <n v="504350" u="1"/>
        <n v="507900" u="1"/>
        <n v="504635" u="1"/>
        <n v="501600" u="1"/>
        <n v="504440" u="1"/>
        <n v="507280" u="1"/>
        <n v="507990" u="1"/>
        <n v="502701" u="1"/>
        <n v="769800" u="1"/>
        <n v="504530" u="1"/>
        <n v="501850" u="1"/>
        <n v="504140" u="1"/>
        <n v="504105" u="1"/>
        <n v="507300" u="1"/>
        <n v="769910" u="1"/>
        <n v="503910" u="1"/>
        <n v="881487" u="1"/>
        <n v="509910" u="1"/>
        <n v="765900" u="1"/>
        <n v="615310" u="1"/>
        <n v="504710" u="1"/>
        <n v="612720" u="1"/>
        <n v="504125" u="1"/>
        <n v="501800" u="1"/>
        <n v="504640" u="1"/>
        <n v="509930" u="1"/>
        <n v="504410" u="1"/>
        <n v="502760" u="1"/>
        <n v="881530" u="1"/>
        <n v="501500" u="1"/>
        <n v="504340" u="1"/>
        <n v="504500" u="1"/>
        <n v="611660" u="1"/>
        <n v="612300" u="1"/>
        <n v="504341" u="1"/>
        <n v="808900" u="1"/>
        <n v="502780" u="1"/>
        <n v="501610" u="1"/>
        <n v="504450" u="1"/>
        <n v="509580" u="1"/>
        <n v="503510" u="1"/>
        <n v="504700" u="1"/>
        <n v="504310" u="1"/>
        <n v="504470" u="1"/>
        <n v="501400" u="1"/>
      </sharedItems>
    </cacheField>
    <cacheField name="'Organization'" numFmtId="0">
      <sharedItems containsSemiMixedTypes="0" containsString="0" containsNumber="1" containsInteger="1" minValue="120000" maxValue="700000" count="119">
        <n v="415240"/>
        <n v="430400"/>
        <n v="530000"/>
        <n v="410000"/>
        <n v="410300"/>
        <n v="410900"/>
        <n v="410100"/>
        <n v="700000"/>
        <n v="610000"/>
        <n v="430500"/>
        <n v="170100"/>
        <n v="500000"/>
        <n v="540300"/>
        <n v="540310"/>
        <n v="170400"/>
        <n v="170490"/>
        <n v="540400"/>
        <n v="540000"/>
        <n v="170200"/>
        <n v="120000" u="1"/>
        <n v="270100" u="1"/>
        <n v="415100" u="1"/>
        <n v="170503" u="1"/>
        <n v="340000" u="1"/>
        <n v="170370" u="1"/>
        <n v="120302" u="1"/>
        <n v="170450" u="1"/>
        <n v="245000" u="1"/>
        <n v="275000" u="1"/>
        <n v="170530" u="1"/>
        <n v="205400" u="1"/>
        <n v="430100" u="1"/>
        <n v="120502" u="1"/>
        <n v="170504" u="1"/>
        <n v="265310" u="1"/>
        <n v="170300" u="1"/>
        <n v="170380" u="1"/>
        <n v="370000" u="1"/>
        <n v="170460" u="1"/>
        <n v="302000" u="1"/>
        <n v="170540" u="1"/>
        <n v="260000" u="1"/>
        <n v="305000" u="1"/>
        <n v="315100" u="1"/>
        <n v="400300" u="1"/>
        <n v="325200" u="1"/>
        <n v="335300" u="1"/>
        <n v="120010" u="1"/>
        <n v="202100" u="1"/>
        <n v="120050" u="1"/>
        <n v="320000" u="1"/>
        <n v="170310" u="1"/>
        <n v="240600" u="1"/>
        <n v="330100" u="1"/>
        <n v="120201" u="1"/>
        <n v="170470" u="1"/>
        <n v="265100" u="1"/>
        <n v="400000" u="1"/>
        <n v="120352" u="1"/>
        <n v="170550" u="1"/>
        <n v="250150" u="1"/>
        <n v="335000" u="1"/>
        <n v="201240" u="1"/>
        <n v="120401" u="1"/>
        <n v="270000" u="1"/>
        <n v="273000" u="1"/>
        <n v="415000" u="1"/>
        <n v="265350" u="1"/>
        <n v="170320" u="1"/>
        <n v="350000" u="1"/>
        <n v="170480" u="1"/>
        <n v="250000" u="1"/>
        <n v="120650" u="1"/>
        <n v="201250" u="1"/>
        <n v="240300" u="1"/>
        <n v="265050" u="1"/>
        <n v="300000" u="1"/>
        <n v="335500" u="1"/>
        <n v="120202" u="1"/>
        <n v="170330" u="1"/>
        <n v="320200" u="1"/>
        <n v="355700" u="1"/>
        <n v="120402" u="1"/>
        <n v="325100" u="1"/>
        <n v="335200" u="1"/>
        <n v="200000" u="1"/>
        <n v="170340" u="1"/>
        <n v="240000" u="1"/>
        <n v="265000" u="1"/>
        <n v="170500" u="1"/>
        <n v="260200" u="1"/>
        <n v="240400" u="1"/>
        <n v="280000" u="1"/>
        <n v="120101" u="1"/>
        <n v="415220" u="1"/>
        <n v="120252" u="1"/>
        <n v="170350" u="1"/>
        <n v="360000" u="1"/>
        <n v="120150" u="1"/>
        <n v="170501" u="1"/>
        <n v="260600" u="1"/>
        <n v="320400" u="1"/>
        <n v="255000" u="1"/>
        <n v="120301" u="1"/>
        <n v="120452" u="1"/>
        <n v="202700" u="1"/>
        <n v="335400" u="1"/>
        <n v="310000" u="1"/>
        <n v="260450" u="1"/>
        <n v="170360" u="1"/>
        <n v="170502" u="1"/>
        <n v="170440" u="1"/>
        <n v="170520" u="1"/>
        <n v="250750" u="1"/>
        <n v="170600" u="1"/>
        <n v="325000" u="1"/>
        <n v="335100" u="1"/>
        <n v="120102" u="1"/>
        <n v="202000" u="1"/>
      </sharedItems>
    </cacheField>
    <cacheField name="'Program'" numFmtId="0">
      <sharedItems containsSemiMixedTypes="0" containsString="0" containsNumber="1" containsInteger="1" minValue="152" maxValue="219"/>
    </cacheField>
    <cacheField name="'Activity Date'" numFmtId="22">
      <sharedItems containsSemiMixedTypes="0" containsNonDate="0" containsDate="1" containsString="0" minDate="2023-07-24T09:43:45" maxDate="2023-12-14T11:24:37"/>
    </cacheField>
    <cacheField name="'Type'" numFmtId="0">
      <sharedItems/>
    </cacheField>
    <cacheField name="'Document'" numFmtId="0">
      <sharedItems/>
    </cacheField>
    <cacheField name="'Description'" numFmtId="0">
      <sharedItems/>
    </cacheField>
    <cacheField name="'Commit Type'" numFmtId="0">
      <sharedItems/>
    </cacheField>
    <cacheField name="'Fund'" numFmtId="0">
      <sharedItems containsSemiMixedTypes="0" containsString="0" containsNumber="1" containsInteger="1" minValue="332100" maxValue="336952"/>
    </cacheField>
    <cacheField name="'Activity'" numFmtId="0">
      <sharedItems containsNonDate="0" containsString="0" containsBlank="1"/>
    </cacheField>
    <cacheField name="'Location'" numFmtId="0">
      <sharedItems containsNonDate="0" containsString="0" containsBlank="1"/>
    </cacheField>
    <cacheField name="'Transaction Date'" numFmtId="22">
      <sharedItems containsSemiMixedTypes="0" containsNonDate="0" containsDate="1" containsString="0" minDate="2023-07-21T23:59:59" maxDate="2023-12-14T11:09:06"/>
    </cacheField>
    <cacheField name="'Field'" numFmtId="0">
      <sharedItems/>
    </cacheField>
    <cacheField name="'Amount'" numFmtId="0">
      <sharedItems containsSemiMixedTypes="0" containsString="0" containsNumber="1" containsInteger="1" minValue="-400000" maxValue="8000000"/>
    </cacheField>
    <cacheField name="'Increase (+) or Decrease (-)'" numFmtId="0">
      <sharedItems/>
    </cacheField>
    <cacheField name="Org" numFmtId="0">
      <sharedItems/>
    </cacheField>
    <cacheField name="Division" numFmtId="0">
      <sharedItems/>
    </cacheField>
    <cacheField name="Div 2" numFmtId="0">
      <sharedItems containsBlank="1" count="52">
        <s v="Warehouse"/>
        <s v="Envronmntl Hlth, Sfty, &amp; Emer Mgmt"/>
        <s v="Executive Director Alumni Affairs"/>
        <s v="Facilities"/>
        <s v="AOH"/>
        <s v="Office of Enterprise Risk Managemnt"/>
        <s v="Public Safety &amp; Risk Management"/>
        <s v="The Office of Human Resources"/>
        <s v="University Advancement - VC"/>
        <s v="Arts Engagement"/>
        <s v="Holmes CC"/>
        <s v="Ucomm"/>
        <s v="Sustainability"/>
        <m u="1"/>
        <s v="Student Affairs - VC" u="1"/>
        <s v="College of Arts and Sciences" u="1"/>
        <s v="Administration" u="1"/>
        <s v="College of Health Sciences" u="1"/>
        <s v="Multicultural Student Development" u="1"/>
        <s v="Assoc. Vice Chanc. - Financial Mgt." u="1"/>
        <s v="College of Business" u="1"/>
        <s v="VC - Enrollment Management" u="1"/>
        <s v="Counseling Center &amp; Psy Services" u="1"/>
        <s v="New River Light and Power Co" u="1"/>
        <s v="Library" u="1"/>
        <s v="NYLoft" u="1"/>
        <s v="General Institution" u="1"/>
        <s v="Assoc. VC and Dean of Students" u="1"/>
        <s v="Wellness and Prevention Services" u="1"/>
        <s v="VC Ext Affairs, Strat Init, &amp; COS" u="1"/>
        <s v="Honors College" u="1"/>
        <s v="Chancellor's Office" u="1"/>
        <s v="Provost &amp; Exec VC-Academic Affairs" u="1"/>
        <s v="Bookstore" u="1"/>
        <s v="University Recreation" u="1"/>
        <s v="College of Fine and Applied Arts" u="1"/>
        <s v="University College" u="1"/>
        <s v="Health Services" u="1"/>
        <s v="Athletics Office" u="1"/>
        <s v="College of Education" u="1"/>
        <s v="Student Engagement &amp; Leadership" u="1"/>
        <s v="Vice Provost-Acad Prog Dev &amp; Strat" u="1"/>
        <s v="Campus Services" u="1"/>
        <s v="Asst VC for Student Affairs" u="1"/>
        <s v="VC - Finance &amp; Operations" u="1"/>
        <s v="Facilities Operation Administration" u="1"/>
        <s v="School Of Music" u="1"/>
        <s v="New Mountaineer &amp; Family Engagement" u="1"/>
        <s v="Athletics" u="1"/>
        <s v="Institutional Integrity" u="1"/>
        <s v="University Housing" u="1"/>
        <s v="Information Technology Service" u="1"/>
      </sharedItems>
    </cacheField>
    <cacheField name="AFB Category" numFmtId="0">
      <sharedItems count="23">
        <s v="BA"/>
        <s v="UAdmin"/>
        <s v="Adv"/>
        <s v="FacMgmt"/>
        <s v="Police"/>
        <s v="Human Resources"/>
        <s v="ITS" u="1"/>
        <s v="NRLP" u="1"/>
        <s v="CFAA" u="1"/>
        <s v="EM" u="1"/>
        <s v="AA" u="1"/>
        <s v="HSOM" u="1"/>
        <s v="COB" u="1"/>
        <s v="Library" u="1"/>
        <s v="COE" u="1"/>
        <s v="CAS" u="1"/>
        <e v="#N/A" u="1"/>
        <s v="F&amp;O" u="1"/>
        <s v="BCHS" u="1"/>
        <s v="Other Aux" u="1"/>
        <s v="Housing" u="1"/>
        <s v="Athletics" u="1"/>
        <s v="S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7">
  <r>
    <x v="0"/>
    <x v="0"/>
    <n v="212"/>
    <d v="2023-07-25T13:23:04"/>
    <s v="BP1"/>
    <s v="KS000183"/>
    <s v="KS000122"/>
    <s v="U"/>
    <n v="335100"/>
    <m/>
    <m/>
    <d v="2023-07-25T13:21:53"/>
    <s v="OBD"/>
    <n v="375000"/>
    <s v="+"/>
    <s v="Warehouse"/>
    <s v="Administration"/>
    <x v="0"/>
    <x v="0"/>
  </r>
  <r>
    <x v="1"/>
    <x v="0"/>
    <n v="212"/>
    <d v="2023-07-25T13:23:04"/>
    <s v="BP1"/>
    <s v="KS000183"/>
    <s v="KS000122"/>
    <s v="U"/>
    <n v="335100"/>
    <m/>
    <m/>
    <d v="2023-07-25T13:21:53"/>
    <s v="OBD"/>
    <n v="1500"/>
    <s v="+"/>
    <s v="Warehouse"/>
    <s v="Administration"/>
    <x v="0"/>
    <x v="0"/>
  </r>
  <r>
    <x v="2"/>
    <x v="0"/>
    <n v="212"/>
    <d v="2023-07-25T13:23:04"/>
    <s v="BP1"/>
    <s v="KS000183"/>
    <s v="KS000122"/>
    <s v="U"/>
    <n v="335100"/>
    <m/>
    <m/>
    <d v="2023-07-25T13:21:53"/>
    <s v="OBD"/>
    <n v="352000"/>
    <s v="+"/>
    <s v="Warehouse"/>
    <s v="Administration"/>
    <x v="0"/>
    <x v="0"/>
  </r>
  <r>
    <x v="3"/>
    <x v="0"/>
    <n v="212"/>
    <d v="2023-07-25T13:23:04"/>
    <s v="BP1"/>
    <s v="KS000183"/>
    <s v="KS000122"/>
    <s v="U"/>
    <n v="335100"/>
    <m/>
    <m/>
    <d v="2023-07-25T13:21:53"/>
    <s v="OBD"/>
    <n v="1500"/>
    <s v="+"/>
    <s v="Warehouse"/>
    <s v="Administration"/>
    <x v="0"/>
    <x v="0"/>
  </r>
  <r>
    <x v="4"/>
    <x v="0"/>
    <n v="212"/>
    <d v="2023-07-25T13:23:05"/>
    <s v="BP1"/>
    <s v="KS000183"/>
    <s v="KS000122"/>
    <s v="U"/>
    <n v="335100"/>
    <m/>
    <m/>
    <d v="2023-07-25T13:21:53"/>
    <s v="OBD"/>
    <n v="5000"/>
    <s v="+"/>
    <s v="Warehouse"/>
    <s v="Administration"/>
    <x v="0"/>
    <x v="0"/>
  </r>
  <r>
    <x v="5"/>
    <x v="0"/>
    <n v="212"/>
    <d v="2023-07-25T13:23:05"/>
    <s v="BP1"/>
    <s v="KS000183"/>
    <s v="KS000122"/>
    <s v="U"/>
    <n v="335100"/>
    <m/>
    <m/>
    <d v="2023-07-25T13:21:53"/>
    <s v="OBD"/>
    <n v="14000"/>
    <s v="+"/>
    <s v="Warehouse"/>
    <s v="Administration"/>
    <x v="0"/>
    <x v="0"/>
  </r>
  <r>
    <x v="6"/>
    <x v="0"/>
    <n v="212"/>
    <d v="2023-07-25T13:23:05"/>
    <s v="BP1"/>
    <s v="KS000183"/>
    <s v="KS000122"/>
    <s v="U"/>
    <n v="335100"/>
    <m/>
    <m/>
    <d v="2023-07-25T13:21:53"/>
    <s v="OBD"/>
    <n v="3400"/>
    <s v="+"/>
    <s v="Warehouse"/>
    <s v="Administration"/>
    <x v="0"/>
    <x v="0"/>
  </r>
  <r>
    <x v="7"/>
    <x v="0"/>
    <n v="212"/>
    <d v="2023-07-25T13:23:05"/>
    <s v="BP1"/>
    <s v="KS000183"/>
    <s v="KS000122"/>
    <s v="U"/>
    <n v="335100"/>
    <m/>
    <m/>
    <d v="2023-07-25T13:21:53"/>
    <s v="OBD"/>
    <n v="500"/>
    <s v="+"/>
    <s v="Warehouse"/>
    <s v="Administration"/>
    <x v="0"/>
    <x v="0"/>
  </r>
  <r>
    <x v="8"/>
    <x v="0"/>
    <n v="212"/>
    <d v="2023-07-25T13:23:05"/>
    <s v="BP1"/>
    <s v="KS000183"/>
    <s v="KS000122"/>
    <s v="U"/>
    <n v="335100"/>
    <m/>
    <m/>
    <d v="2023-07-25T13:21:53"/>
    <s v="OBD"/>
    <n v="100"/>
    <s v="+"/>
    <s v="Warehouse"/>
    <s v="Administration"/>
    <x v="0"/>
    <x v="0"/>
  </r>
  <r>
    <x v="0"/>
    <x v="0"/>
    <n v="212"/>
    <d v="2023-07-25T13:23:04"/>
    <s v="BP2"/>
    <s v="KS000183"/>
    <s v="T2300083"/>
    <s v="U"/>
    <n v="335100"/>
    <m/>
    <m/>
    <d v="2023-07-25T13:21:53"/>
    <s v="ABD"/>
    <n v="-75000"/>
    <s v="-"/>
    <s v="Warehouse"/>
    <s v="Administration"/>
    <x v="0"/>
    <x v="0"/>
  </r>
  <r>
    <x v="2"/>
    <x v="0"/>
    <n v="212"/>
    <d v="2023-07-25T13:23:04"/>
    <s v="BP2"/>
    <s v="KS000183"/>
    <s v="T2300083"/>
    <s v="U"/>
    <n v="335100"/>
    <m/>
    <m/>
    <d v="2023-07-25T13:21:53"/>
    <s v="ABD"/>
    <n v="-52000"/>
    <s v="-"/>
    <s v="Warehouse"/>
    <s v="Administration"/>
    <x v="0"/>
    <x v="0"/>
  </r>
  <r>
    <x v="3"/>
    <x v="0"/>
    <n v="212"/>
    <d v="2023-07-25T13:23:04"/>
    <s v="BP2"/>
    <s v="KS000183"/>
    <s v="T2300083"/>
    <s v="U"/>
    <n v="335100"/>
    <m/>
    <m/>
    <d v="2023-07-25T13:21:53"/>
    <s v="ABD"/>
    <n v="-1000"/>
    <s v="-"/>
    <s v="Warehouse"/>
    <s v="Administration"/>
    <x v="0"/>
    <x v="0"/>
  </r>
  <r>
    <x v="4"/>
    <x v="0"/>
    <n v="212"/>
    <d v="2023-07-25T13:23:05"/>
    <s v="BP2"/>
    <s v="KS000183"/>
    <s v="T2300083"/>
    <s v="U"/>
    <n v="335100"/>
    <m/>
    <m/>
    <d v="2023-07-25T13:21:53"/>
    <s v="ABD"/>
    <n v="-4000"/>
    <s v="-"/>
    <s v="Warehouse"/>
    <s v="Administration"/>
    <x v="0"/>
    <x v="0"/>
  </r>
  <r>
    <x v="5"/>
    <x v="0"/>
    <n v="212"/>
    <d v="2023-07-25T13:23:05"/>
    <s v="BP2"/>
    <s v="KS000183"/>
    <s v="T2300083"/>
    <s v="U"/>
    <n v="335100"/>
    <m/>
    <m/>
    <d v="2023-07-25T13:21:53"/>
    <s v="ABD"/>
    <n v="-14000"/>
    <s v="-"/>
    <s v="Warehouse"/>
    <s v="Administration"/>
    <x v="0"/>
    <x v="0"/>
  </r>
  <r>
    <x v="6"/>
    <x v="0"/>
    <n v="212"/>
    <d v="2023-07-25T13:23:05"/>
    <s v="BP2"/>
    <s v="KS000183"/>
    <s v="T2300083"/>
    <s v="U"/>
    <n v="335100"/>
    <m/>
    <m/>
    <d v="2023-07-25T13:21:53"/>
    <s v="ABD"/>
    <n v="-3400"/>
    <s v="-"/>
    <s v="Warehouse"/>
    <s v="Administration"/>
    <x v="0"/>
    <x v="0"/>
  </r>
  <r>
    <x v="7"/>
    <x v="0"/>
    <n v="212"/>
    <d v="2023-07-25T13:23:05"/>
    <s v="BP2"/>
    <s v="KS000183"/>
    <s v="T2300083"/>
    <s v="U"/>
    <n v="335100"/>
    <m/>
    <m/>
    <d v="2023-07-25T13:21:53"/>
    <s v="ABD"/>
    <n v="-500"/>
    <s v="-"/>
    <s v="Warehouse"/>
    <s v="Administration"/>
    <x v="0"/>
    <x v="0"/>
  </r>
  <r>
    <x v="8"/>
    <x v="0"/>
    <n v="212"/>
    <d v="2023-07-25T13:23:05"/>
    <s v="BP2"/>
    <s v="KS000183"/>
    <s v="T2300083"/>
    <s v="U"/>
    <n v="335100"/>
    <m/>
    <m/>
    <d v="2023-07-25T13:21:53"/>
    <s v="ABD"/>
    <n v="-100"/>
    <s v="-"/>
    <s v="Warehouse"/>
    <s v="Administration"/>
    <x v="0"/>
    <x v="0"/>
  </r>
  <r>
    <x v="9"/>
    <x v="1"/>
    <n v="219"/>
    <d v="2023-07-24T09:43:45"/>
    <s v="BP1"/>
    <s v="T2400002"/>
    <s v="Mneer Medics 336267 FY24 base bud"/>
    <s v="U"/>
    <n v="336267"/>
    <m/>
    <m/>
    <d v="2023-07-21T23:59:59"/>
    <s v="OBD"/>
    <n v="89200"/>
    <s v="+"/>
    <s v="Envronmntl Hlth, Sfty &amp; Emer Mgmt"/>
    <s v="Envronmntl Hlth, Sfty, &amp; Emer Mgmt"/>
    <x v="1"/>
    <x v="1"/>
  </r>
  <r>
    <x v="10"/>
    <x v="1"/>
    <n v="219"/>
    <d v="2023-07-24T09:43:45"/>
    <s v="BP1"/>
    <s v="T2400002"/>
    <s v="Mneer Medics 336267 FY24 base bud"/>
    <s v="U"/>
    <n v="336267"/>
    <m/>
    <m/>
    <d v="2023-07-21T23:59:59"/>
    <s v="OBD"/>
    <n v="23200"/>
    <s v="+"/>
    <s v="Envronmntl Hlth, Sfty &amp; Emer Mgmt"/>
    <s v="Envronmntl Hlth, Sfty, &amp; Emer Mgmt"/>
    <x v="1"/>
    <x v="1"/>
  </r>
  <r>
    <x v="11"/>
    <x v="1"/>
    <n v="219"/>
    <d v="2023-07-24T09:43:45"/>
    <s v="BP1"/>
    <s v="T2400002"/>
    <s v="Mneer Medics 336267 FY24 base bud"/>
    <s v="U"/>
    <n v="336267"/>
    <m/>
    <m/>
    <d v="2023-07-21T23:59:59"/>
    <s v="OBD"/>
    <n v="21100"/>
    <s v="+"/>
    <s v="Envronmntl Hlth, Sfty &amp; Emer Mgmt"/>
    <s v="Envronmntl Hlth, Sfty, &amp; Emer Mgmt"/>
    <x v="1"/>
    <x v="1"/>
  </r>
  <r>
    <x v="6"/>
    <x v="1"/>
    <n v="219"/>
    <d v="2023-07-24T09:43:45"/>
    <s v="BP1"/>
    <s v="T2400002"/>
    <s v="Mneer Medics 336267 FY24 base bud"/>
    <s v="U"/>
    <n v="336267"/>
    <m/>
    <m/>
    <d v="2023-07-21T23:59:59"/>
    <s v="OBD"/>
    <n v="30000"/>
    <s v="+"/>
    <s v="Envronmntl Hlth, Sfty &amp; Emer Mgmt"/>
    <s v="Envronmntl Hlth, Sfty, &amp; Emer Mgmt"/>
    <x v="1"/>
    <x v="1"/>
  </r>
  <r>
    <x v="12"/>
    <x v="2"/>
    <n v="219"/>
    <d v="2023-12-14T11:24:37"/>
    <s v="BP2"/>
    <s v="T2400087"/>
    <s v="UA AlumAff 660800-336952 Pos adj"/>
    <s v="U"/>
    <n v="336952"/>
    <m/>
    <m/>
    <d v="2023-12-14T11:09:06"/>
    <s v="ABD"/>
    <n v="52236"/>
    <s v="+"/>
    <s v="Executive Director Alumni Affairs"/>
    <s v="Executive Director Alumni Affairs"/>
    <x v="2"/>
    <x v="2"/>
  </r>
  <r>
    <x v="13"/>
    <x v="2"/>
    <n v="219"/>
    <d v="2023-12-14T11:24:37"/>
    <s v="BP2"/>
    <s v="T2400087"/>
    <s v="UA AlumAff 660800-336952 Pos adj"/>
    <s v="U"/>
    <n v="336952"/>
    <m/>
    <m/>
    <d v="2023-12-14T11:09:06"/>
    <s v="ABD"/>
    <n v="3996"/>
    <s v="+"/>
    <s v="Executive Director Alumni Affairs"/>
    <s v="Executive Director Alumni Affairs"/>
    <x v="2"/>
    <x v="2"/>
  </r>
  <r>
    <x v="14"/>
    <x v="2"/>
    <n v="219"/>
    <d v="2023-12-14T11:24:37"/>
    <s v="BP2"/>
    <s v="T2400087"/>
    <s v="UA AlumAff 660800-336952 Pos adj"/>
    <s v="U"/>
    <n v="336952"/>
    <m/>
    <m/>
    <d v="2023-12-14T11:09:06"/>
    <s v="ABD"/>
    <n v="13069"/>
    <s v="+"/>
    <s v="Executive Director Alumni Affairs"/>
    <s v="Executive Director Alumni Affairs"/>
    <x v="2"/>
    <x v="2"/>
  </r>
  <r>
    <x v="15"/>
    <x v="2"/>
    <n v="219"/>
    <d v="2023-12-14T11:24:37"/>
    <s v="BP2"/>
    <s v="T2400087"/>
    <s v="UA AlumAff 660800-336952 Pos adj"/>
    <s v="U"/>
    <n v="336952"/>
    <m/>
    <m/>
    <d v="2023-12-14T11:09:06"/>
    <s v="ABD"/>
    <n v="7557"/>
    <s v="+"/>
    <s v="Executive Director Alumni Affairs"/>
    <s v="Executive Director Alumni Affairs"/>
    <x v="2"/>
    <x v="2"/>
  </r>
  <r>
    <x v="8"/>
    <x v="2"/>
    <n v="219"/>
    <d v="2023-12-14T11:24:37"/>
    <s v="BP2"/>
    <s v="T2400087"/>
    <s v="UA AlumAff 660800-336952 Pos adj"/>
    <s v="U"/>
    <n v="336952"/>
    <m/>
    <m/>
    <d v="2023-12-14T11:09:06"/>
    <s v="ABD"/>
    <n v="441"/>
    <s v="+"/>
    <s v="Executive Director Alumni Affairs"/>
    <s v="Executive Director Alumni Affairs"/>
    <x v="2"/>
    <x v="2"/>
  </r>
  <r>
    <x v="2"/>
    <x v="3"/>
    <n v="180"/>
    <d v="2023-07-25T13:23:06"/>
    <s v="BP1"/>
    <s v="KS000183"/>
    <s v="KS000118"/>
    <s v="U"/>
    <n v="335146"/>
    <m/>
    <m/>
    <d v="2023-07-25T13:21:53"/>
    <s v="OBD"/>
    <n v="8000"/>
    <s v="+"/>
    <s v="Facilities Operation Administration"/>
    <s v="Facilities Operation Administration"/>
    <x v="3"/>
    <x v="3"/>
  </r>
  <r>
    <x v="7"/>
    <x v="3"/>
    <n v="180"/>
    <d v="2023-07-25T13:23:06"/>
    <s v="BP1"/>
    <s v="KS000183"/>
    <s v="KS000118"/>
    <s v="U"/>
    <n v="335146"/>
    <m/>
    <m/>
    <d v="2023-07-25T13:21:53"/>
    <s v="OBD"/>
    <n v="8000"/>
    <s v="+"/>
    <s v="Facilities Operation Administration"/>
    <s v="Facilities Operation Administration"/>
    <x v="3"/>
    <x v="3"/>
  </r>
  <r>
    <x v="12"/>
    <x v="3"/>
    <n v="180"/>
    <d v="2023-07-25T13:23:04"/>
    <s v="BP2"/>
    <s v="KS000183"/>
    <s v="T2300161"/>
    <s v="U"/>
    <n v="332135"/>
    <m/>
    <m/>
    <d v="2023-07-25T13:21:53"/>
    <s v="ABD"/>
    <n v="59697"/>
    <s v="+"/>
    <s v="Facilities Operation Administration"/>
    <s v="Facilities Operation Administration"/>
    <x v="3"/>
    <x v="3"/>
  </r>
  <r>
    <x v="16"/>
    <x v="3"/>
    <n v="180"/>
    <d v="2023-07-25T13:23:04"/>
    <s v="BP2"/>
    <s v="KS000183"/>
    <s v="T2300161"/>
    <s v="U"/>
    <n v="332135"/>
    <m/>
    <m/>
    <d v="2023-07-25T13:21:53"/>
    <s v="ABD"/>
    <n v="2687"/>
    <s v="+"/>
    <s v="Facilities Operation Administration"/>
    <s v="Facilities Operation Administration"/>
    <x v="3"/>
    <x v="3"/>
  </r>
  <r>
    <x v="13"/>
    <x v="3"/>
    <n v="180"/>
    <d v="2023-07-25T13:23:04"/>
    <s v="BP2"/>
    <s v="KS000183"/>
    <s v="T2300161"/>
    <s v="U"/>
    <n v="332135"/>
    <m/>
    <m/>
    <d v="2023-07-25T13:21:53"/>
    <s v="ABD"/>
    <n v="4773"/>
    <s v="+"/>
    <s v="Facilities Operation Administration"/>
    <s v="Facilities Operation Administration"/>
    <x v="3"/>
    <x v="3"/>
  </r>
  <r>
    <x v="14"/>
    <x v="3"/>
    <n v="180"/>
    <d v="2023-07-25T13:23:04"/>
    <s v="BP2"/>
    <s v="KS000183"/>
    <s v="T2300161"/>
    <s v="U"/>
    <n v="332135"/>
    <m/>
    <m/>
    <d v="2023-07-25T13:21:53"/>
    <s v="ABD"/>
    <n v="15284"/>
    <s v="+"/>
    <s v="Facilities Operation Administration"/>
    <s v="Facilities Operation Administration"/>
    <x v="3"/>
    <x v="3"/>
  </r>
  <r>
    <x v="15"/>
    <x v="3"/>
    <n v="180"/>
    <d v="2023-07-25T13:23:04"/>
    <s v="BP2"/>
    <s v="KS000183"/>
    <s v="T2300161"/>
    <s v="U"/>
    <n v="332135"/>
    <m/>
    <m/>
    <d v="2023-07-25T13:21:53"/>
    <s v="ABD"/>
    <n v="7397"/>
    <s v="+"/>
    <s v="Facilities Operation Administration"/>
    <s v="Facilities Operation Administration"/>
    <x v="3"/>
    <x v="3"/>
  </r>
  <r>
    <x v="17"/>
    <x v="4"/>
    <n v="211"/>
    <d v="2023-07-25T13:23:09"/>
    <s v="BP1"/>
    <s v="KS000183"/>
    <s v="KS000117"/>
    <s v="U"/>
    <n v="336016"/>
    <m/>
    <m/>
    <d v="2023-07-25T13:21:53"/>
    <s v="OBD"/>
    <n v="80000"/>
    <s v="+"/>
    <s v="Motor Pool"/>
    <s v="Facilities Operation Administration"/>
    <x v="3"/>
    <x v="3"/>
  </r>
  <r>
    <x v="17"/>
    <x v="4"/>
    <n v="211"/>
    <d v="2023-07-25T13:23:08"/>
    <s v="BP1"/>
    <s v="KS000183"/>
    <s v="KS000116"/>
    <s v="U"/>
    <n v="336010"/>
    <m/>
    <m/>
    <d v="2023-07-25T13:21:53"/>
    <s v="OBD"/>
    <n v="200000"/>
    <s v="+"/>
    <s v="Motor Pool"/>
    <s v="Facilities Operation Administration"/>
    <x v="3"/>
    <x v="3"/>
  </r>
  <r>
    <x v="17"/>
    <x v="4"/>
    <n v="211"/>
    <d v="2023-07-25T13:23:07"/>
    <s v="BP1"/>
    <s v="KS000183"/>
    <s v="KS000115"/>
    <s v="U"/>
    <n v="336000"/>
    <m/>
    <m/>
    <d v="2023-07-25T13:21:53"/>
    <s v="OBD"/>
    <n v="1400000"/>
    <s v="+"/>
    <s v="Motor Pool"/>
    <s v="Facilities Operation Administration"/>
    <x v="3"/>
    <x v="3"/>
  </r>
  <r>
    <x v="12"/>
    <x v="4"/>
    <n v="211"/>
    <d v="2023-07-25T13:23:07"/>
    <s v="BP1"/>
    <s v="KS000183"/>
    <s v="KS000115"/>
    <s v="U"/>
    <n v="336000"/>
    <m/>
    <m/>
    <d v="2023-07-25T13:21:53"/>
    <s v="OBD"/>
    <n v="35000"/>
    <s v="+"/>
    <s v="Motor Pool"/>
    <s v="Facilities Operation Administration"/>
    <x v="3"/>
    <x v="3"/>
  </r>
  <r>
    <x v="10"/>
    <x v="4"/>
    <n v="211"/>
    <d v="2023-07-25T13:23:08"/>
    <s v="BP1"/>
    <s v="KS000183"/>
    <s v="KS000115"/>
    <s v="U"/>
    <n v="336000"/>
    <m/>
    <m/>
    <d v="2023-07-25T13:21:53"/>
    <s v="OBD"/>
    <n v="40000"/>
    <s v="+"/>
    <s v="Motor Pool"/>
    <s v="Facilities Operation Administration"/>
    <x v="3"/>
    <x v="3"/>
  </r>
  <r>
    <x v="18"/>
    <x v="4"/>
    <n v="211"/>
    <d v="2023-07-25T13:23:08"/>
    <s v="BP1"/>
    <s v="KS000183"/>
    <s v="KS000115"/>
    <s v="U"/>
    <n v="336000"/>
    <m/>
    <m/>
    <d v="2023-07-25T13:21:53"/>
    <s v="OBD"/>
    <n v="5000"/>
    <s v="+"/>
    <s v="Motor Pool"/>
    <s v="Facilities Operation Administration"/>
    <x v="3"/>
    <x v="3"/>
  </r>
  <r>
    <x v="13"/>
    <x v="4"/>
    <n v="211"/>
    <d v="2023-07-25T13:23:08"/>
    <s v="BP1"/>
    <s v="KS000183"/>
    <s v="KS000115"/>
    <s v="U"/>
    <n v="336000"/>
    <m/>
    <m/>
    <d v="2023-07-25T13:21:53"/>
    <s v="OBD"/>
    <n v="6120"/>
    <s v="+"/>
    <s v="Motor Pool"/>
    <s v="Facilities Operation Administration"/>
    <x v="3"/>
    <x v="3"/>
  </r>
  <r>
    <x v="14"/>
    <x v="4"/>
    <n v="211"/>
    <d v="2023-07-25T13:23:08"/>
    <s v="BP1"/>
    <s v="KS000183"/>
    <s v="KS000115"/>
    <s v="U"/>
    <n v="336000"/>
    <m/>
    <m/>
    <d v="2023-07-25T13:21:53"/>
    <s v="OBD"/>
    <n v="8467"/>
    <s v="+"/>
    <s v="Motor Pool"/>
    <s v="Facilities Operation Administration"/>
    <x v="3"/>
    <x v="3"/>
  </r>
  <r>
    <x v="15"/>
    <x v="4"/>
    <n v="211"/>
    <d v="2023-07-25T13:23:08"/>
    <s v="BP1"/>
    <s v="KS000183"/>
    <s v="KS000115"/>
    <s v="U"/>
    <n v="336000"/>
    <m/>
    <m/>
    <d v="2023-07-25T13:21:53"/>
    <s v="OBD"/>
    <n v="7397"/>
    <s v="+"/>
    <s v="Motor Pool"/>
    <s v="Facilities Operation Administration"/>
    <x v="3"/>
    <x v="3"/>
  </r>
  <r>
    <x v="2"/>
    <x v="4"/>
    <n v="211"/>
    <d v="2023-07-25T13:23:09"/>
    <s v="BP1"/>
    <s v="KS000183"/>
    <s v="KS000117"/>
    <s v="U"/>
    <n v="336016"/>
    <m/>
    <m/>
    <d v="2023-07-25T13:21:53"/>
    <s v="OBD"/>
    <n v="50000"/>
    <s v="+"/>
    <s v="Motor Pool"/>
    <s v="Facilities Operation Administration"/>
    <x v="3"/>
    <x v="3"/>
  </r>
  <r>
    <x v="2"/>
    <x v="4"/>
    <n v="211"/>
    <d v="2023-07-25T13:23:08"/>
    <s v="BP1"/>
    <s v="KS000183"/>
    <s v="KS000116"/>
    <s v="U"/>
    <n v="336010"/>
    <m/>
    <m/>
    <d v="2023-07-25T13:21:53"/>
    <s v="OBD"/>
    <n v="5000"/>
    <s v="+"/>
    <s v="Motor Pool"/>
    <s v="Facilities Operation Administration"/>
    <x v="3"/>
    <x v="3"/>
  </r>
  <r>
    <x v="2"/>
    <x v="4"/>
    <n v="211"/>
    <d v="2023-07-25T13:23:08"/>
    <s v="BP1"/>
    <s v="KS000183"/>
    <s v="KS000115"/>
    <s v="U"/>
    <n v="336000"/>
    <m/>
    <m/>
    <d v="2023-07-25T13:21:53"/>
    <s v="OBD"/>
    <n v="875000"/>
    <s v="+"/>
    <s v="Motor Pool"/>
    <s v="Facilities Operation Administration"/>
    <x v="3"/>
    <x v="3"/>
  </r>
  <r>
    <x v="11"/>
    <x v="4"/>
    <n v="211"/>
    <d v="2023-07-25T13:23:09"/>
    <s v="BP1"/>
    <s v="KS000183"/>
    <s v="KS000117"/>
    <s v="U"/>
    <n v="336016"/>
    <m/>
    <m/>
    <d v="2023-07-25T13:21:53"/>
    <s v="OBD"/>
    <n v="5000"/>
    <s v="+"/>
    <s v="Motor Pool"/>
    <s v="Facilities Operation Administration"/>
    <x v="3"/>
    <x v="3"/>
  </r>
  <r>
    <x v="11"/>
    <x v="4"/>
    <n v="211"/>
    <d v="2023-07-25T13:23:08"/>
    <s v="BP1"/>
    <s v="KS000183"/>
    <s v="KS000115"/>
    <s v="U"/>
    <n v="336000"/>
    <m/>
    <m/>
    <d v="2023-07-25T13:21:53"/>
    <s v="OBD"/>
    <n v="15000"/>
    <s v="+"/>
    <s v="Motor Pool"/>
    <s v="Facilities Operation Administration"/>
    <x v="3"/>
    <x v="3"/>
  </r>
  <r>
    <x v="11"/>
    <x v="4"/>
    <n v="211"/>
    <d v="2023-07-25T13:23:08"/>
    <s v="BP1"/>
    <s v="KS000183"/>
    <s v="KS000116"/>
    <s v="U"/>
    <n v="336010"/>
    <m/>
    <m/>
    <d v="2023-07-25T13:21:53"/>
    <s v="OBD"/>
    <n v="150000"/>
    <s v="+"/>
    <s v="Motor Pool"/>
    <s v="Facilities Operation Administration"/>
    <x v="3"/>
    <x v="3"/>
  </r>
  <r>
    <x v="19"/>
    <x v="4"/>
    <n v="211"/>
    <d v="2023-07-25T13:23:08"/>
    <s v="BP1"/>
    <s v="KS000183"/>
    <s v="KS000115"/>
    <s v="U"/>
    <n v="336000"/>
    <m/>
    <m/>
    <d v="2023-07-25T13:21:53"/>
    <s v="OBD"/>
    <n v="2000"/>
    <s v="+"/>
    <s v="Motor Pool"/>
    <s v="Facilities Operation Administration"/>
    <x v="3"/>
    <x v="3"/>
  </r>
  <r>
    <x v="3"/>
    <x v="4"/>
    <n v="211"/>
    <d v="2023-07-25T13:23:08"/>
    <s v="BP1"/>
    <s v="KS000183"/>
    <s v="KS000115"/>
    <s v="U"/>
    <n v="336000"/>
    <m/>
    <m/>
    <d v="2023-07-25T13:21:53"/>
    <s v="OBD"/>
    <n v="10000"/>
    <s v="+"/>
    <s v="Motor Pool"/>
    <s v="Facilities Operation Administration"/>
    <x v="3"/>
    <x v="3"/>
  </r>
  <r>
    <x v="4"/>
    <x v="4"/>
    <n v="211"/>
    <d v="2023-07-25T13:23:09"/>
    <s v="BP1"/>
    <s v="KS000183"/>
    <s v="KS000117"/>
    <s v="U"/>
    <n v="336016"/>
    <m/>
    <m/>
    <d v="2023-07-25T13:21:53"/>
    <s v="OBD"/>
    <n v="10000"/>
    <s v="+"/>
    <s v="Motor Pool"/>
    <s v="Facilities Operation Administration"/>
    <x v="3"/>
    <x v="3"/>
  </r>
  <r>
    <x v="4"/>
    <x v="4"/>
    <n v="211"/>
    <d v="2023-07-25T13:23:08"/>
    <s v="BP1"/>
    <s v="KS000183"/>
    <s v="KS000116"/>
    <s v="U"/>
    <n v="336010"/>
    <m/>
    <m/>
    <d v="2023-07-25T13:21:53"/>
    <s v="OBD"/>
    <n v="5000"/>
    <s v="+"/>
    <s v="Motor Pool"/>
    <s v="Facilities Operation Administration"/>
    <x v="3"/>
    <x v="3"/>
  </r>
  <r>
    <x v="4"/>
    <x v="4"/>
    <n v="211"/>
    <d v="2023-07-25T13:23:08"/>
    <s v="BP1"/>
    <s v="KS000183"/>
    <s v="KS000115"/>
    <s v="U"/>
    <n v="336000"/>
    <m/>
    <m/>
    <d v="2023-07-25T13:21:53"/>
    <s v="OBD"/>
    <n v="345000"/>
    <s v="+"/>
    <s v="Motor Pool"/>
    <s v="Facilities Operation Administration"/>
    <x v="3"/>
    <x v="3"/>
  </r>
  <r>
    <x v="5"/>
    <x v="4"/>
    <n v="211"/>
    <d v="2023-07-25T13:23:09"/>
    <s v="BP1"/>
    <s v="KS000183"/>
    <s v="KS000117"/>
    <s v="U"/>
    <n v="336016"/>
    <m/>
    <m/>
    <d v="2023-07-25T13:21:53"/>
    <s v="OBD"/>
    <n v="5000"/>
    <s v="+"/>
    <s v="Motor Pool"/>
    <s v="Facilities Operation Administration"/>
    <x v="3"/>
    <x v="3"/>
  </r>
  <r>
    <x v="5"/>
    <x v="4"/>
    <n v="211"/>
    <d v="2023-07-25T13:23:08"/>
    <s v="BP1"/>
    <s v="KS000183"/>
    <s v="KS000115"/>
    <s v="U"/>
    <n v="336000"/>
    <m/>
    <m/>
    <d v="2023-07-25T13:21:53"/>
    <s v="OBD"/>
    <n v="10000"/>
    <s v="+"/>
    <s v="Motor Pool"/>
    <s v="Facilities Operation Administration"/>
    <x v="3"/>
    <x v="3"/>
  </r>
  <r>
    <x v="5"/>
    <x v="4"/>
    <n v="211"/>
    <d v="2023-07-25T13:23:08"/>
    <s v="BP1"/>
    <s v="KS000183"/>
    <s v="KS000116"/>
    <s v="U"/>
    <n v="336010"/>
    <m/>
    <m/>
    <d v="2023-07-25T13:21:53"/>
    <s v="OBD"/>
    <n v="10000"/>
    <s v="+"/>
    <s v="Motor Pool"/>
    <s v="Facilities Operation Administration"/>
    <x v="3"/>
    <x v="3"/>
  </r>
  <r>
    <x v="6"/>
    <x v="4"/>
    <n v="211"/>
    <d v="2023-07-25T13:23:09"/>
    <s v="BP1"/>
    <s v="KS000183"/>
    <s v="KS000117"/>
    <s v="U"/>
    <n v="336016"/>
    <m/>
    <m/>
    <d v="2023-07-25T13:21:53"/>
    <s v="OBD"/>
    <n v="5000"/>
    <s v="+"/>
    <s v="Motor Pool"/>
    <s v="Facilities Operation Administration"/>
    <x v="3"/>
    <x v="3"/>
  </r>
  <r>
    <x v="6"/>
    <x v="4"/>
    <n v="211"/>
    <d v="2023-07-25T13:23:08"/>
    <s v="BP1"/>
    <s v="KS000183"/>
    <s v="KS000116"/>
    <s v="U"/>
    <n v="336010"/>
    <m/>
    <m/>
    <d v="2023-07-25T13:21:53"/>
    <s v="OBD"/>
    <n v="20000"/>
    <s v="+"/>
    <s v="Motor Pool"/>
    <s v="Facilities Operation Administration"/>
    <x v="3"/>
    <x v="3"/>
  </r>
  <r>
    <x v="6"/>
    <x v="4"/>
    <n v="211"/>
    <d v="2023-07-25T13:23:08"/>
    <s v="BP1"/>
    <s v="KS000183"/>
    <s v="KS000115"/>
    <s v="U"/>
    <n v="336000"/>
    <m/>
    <m/>
    <d v="2023-07-25T13:21:53"/>
    <s v="OBD"/>
    <n v="25000"/>
    <s v="+"/>
    <s v="Motor Pool"/>
    <s v="Facilities Operation Administration"/>
    <x v="3"/>
    <x v="3"/>
  </r>
  <r>
    <x v="7"/>
    <x v="4"/>
    <n v="211"/>
    <d v="2023-07-25T13:23:09"/>
    <s v="BP1"/>
    <s v="KS000183"/>
    <s v="KS000117"/>
    <s v="U"/>
    <n v="336016"/>
    <m/>
    <m/>
    <d v="2023-07-25T13:21:53"/>
    <s v="OBD"/>
    <n v="5000"/>
    <s v="+"/>
    <s v="Motor Pool"/>
    <s v="Facilities Operation Administration"/>
    <x v="3"/>
    <x v="3"/>
  </r>
  <r>
    <x v="7"/>
    <x v="4"/>
    <n v="211"/>
    <d v="2023-07-25T13:23:08"/>
    <s v="BP1"/>
    <s v="KS000183"/>
    <s v="KS000116"/>
    <s v="U"/>
    <n v="336010"/>
    <m/>
    <m/>
    <d v="2023-07-25T13:21:53"/>
    <s v="OBD"/>
    <n v="10000"/>
    <s v="+"/>
    <s v="Motor Pool"/>
    <s v="Facilities Operation Administration"/>
    <x v="3"/>
    <x v="3"/>
  </r>
  <r>
    <x v="7"/>
    <x v="4"/>
    <n v="211"/>
    <d v="2023-07-25T13:23:08"/>
    <s v="BP1"/>
    <s v="KS000183"/>
    <s v="KS000115"/>
    <s v="U"/>
    <n v="336000"/>
    <m/>
    <m/>
    <d v="2023-07-25T13:21:53"/>
    <s v="OBD"/>
    <n v="15000"/>
    <s v="+"/>
    <s v="Motor Pool"/>
    <s v="Facilities Operation Administration"/>
    <x v="3"/>
    <x v="3"/>
  </r>
  <r>
    <x v="8"/>
    <x v="4"/>
    <n v="211"/>
    <d v="2023-07-25T13:23:08"/>
    <s v="BP1"/>
    <s v="KS000183"/>
    <s v="KS000115"/>
    <s v="U"/>
    <n v="336000"/>
    <m/>
    <m/>
    <d v="2023-07-25T13:21:53"/>
    <s v="OBD"/>
    <n v="1016"/>
    <s v="+"/>
    <s v="Motor Pool"/>
    <s v="Facilities Operation Administration"/>
    <x v="3"/>
    <x v="3"/>
  </r>
  <r>
    <x v="12"/>
    <x v="4"/>
    <n v="211"/>
    <d v="2023-07-25T13:23:08"/>
    <s v="BP2"/>
    <s v="KS000183"/>
    <s v="T2300101"/>
    <s v="U"/>
    <n v="336000"/>
    <m/>
    <m/>
    <d v="2023-07-25T13:21:53"/>
    <s v="ABD"/>
    <n v="1715"/>
    <s v="+"/>
    <s v="Motor Pool"/>
    <s v="Facilities Operation Administration"/>
    <x v="3"/>
    <x v="3"/>
  </r>
  <r>
    <x v="18"/>
    <x v="4"/>
    <n v="211"/>
    <d v="2023-07-25T13:23:08"/>
    <s v="BP2"/>
    <s v="KS000183"/>
    <s v="T2300101"/>
    <s v="U"/>
    <n v="336000"/>
    <m/>
    <m/>
    <d v="2023-07-25T13:21:53"/>
    <s v="ABD"/>
    <n v="-4000"/>
    <s v="-"/>
    <s v="Motor Pool"/>
    <s v="Facilities Operation Administration"/>
    <x v="3"/>
    <x v="3"/>
  </r>
  <r>
    <x v="13"/>
    <x v="4"/>
    <n v="211"/>
    <d v="2023-07-25T13:23:08"/>
    <s v="BP2"/>
    <s v="KS000183"/>
    <s v="T2300101"/>
    <s v="U"/>
    <n v="336000"/>
    <m/>
    <m/>
    <d v="2023-07-25T13:21:53"/>
    <s v="ABD"/>
    <n v="-175"/>
    <s v="-"/>
    <s v="Motor Pool"/>
    <s v="Facilities Operation Administration"/>
    <x v="3"/>
    <x v="3"/>
  </r>
  <r>
    <x v="14"/>
    <x v="4"/>
    <n v="211"/>
    <d v="2023-07-25T13:23:08"/>
    <s v="BP2"/>
    <s v="KS000183"/>
    <s v="T2300101"/>
    <s v="U"/>
    <n v="336000"/>
    <m/>
    <m/>
    <d v="2023-07-25T13:21:53"/>
    <s v="ABD"/>
    <n v="529"/>
    <s v="+"/>
    <s v="Motor Pool"/>
    <s v="Facilities Operation Administration"/>
    <x v="3"/>
    <x v="3"/>
  </r>
  <r>
    <x v="20"/>
    <x v="4"/>
    <n v="211"/>
    <d v="2023-07-25T13:23:08"/>
    <s v="BP2"/>
    <s v="KS000183"/>
    <s v="T2300101"/>
    <s v="U"/>
    <n v="336000"/>
    <m/>
    <m/>
    <d v="2023-07-25T13:21:53"/>
    <s v="ABD"/>
    <n v="44"/>
    <s v="+"/>
    <s v="Motor Pool"/>
    <s v="Facilities Operation Administration"/>
    <x v="3"/>
    <x v="3"/>
  </r>
  <r>
    <x v="21"/>
    <x v="5"/>
    <n v="180"/>
    <d v="2023-07-25T13:23:06"/>
    <s v="BP1"/>
    <s v="KS000183"/>
    <s v="KS000119"/>
    <s v="U"/>
    <n v="335147"/>
    <m/>
    <m/>
    <d v="2023-07-25T13:21:53"/>
    <s v="OBD"/>
    <n v="89000"/>
    <s v="+"/>
    <s v="Real Estate Transactions - Fac Mgmt"/>
    <s v="Facilities Operation Administration"/>
    <x v="3"/>
    <x v="3"/>
  </r>
  <r>
    <x v="12"/>
    <x v="5"/>
    <n v="180"/>
    <d v="2023-07-25T13:23:07"/>
    <s v="BP1"/>
    <s v="KS000183"/>
    <s v="KS000119"/>
    <s v="U"/>
    <n v="335147"/>
    <m/>
    <m/>
    <d v="2023-07-25T13:21:53"/>
    <s v="OBD"/>
    <n v="40350"/>
    <s v="+"/>
    <s v="Real Estate Transactions - Fac Mgmt"/>
    <s v="Facilities Operation Administration"/>
    <x v="3"/>
    <x v="3"/>
  </r>
  <r>
    <x v="13"/>
    <x v="5"/>
    <n v="180"/>
    <d v="2023-07-25T13:23:07"/>
    <s v="BP1"/>
    <s v="KS000183"/>
    <s v="KS000119"/>
    <s v="U"/>
    <n v="335147"/>
    <m/>
    <m/>
    <d v="2023-07-25T13:21:53"/>
    <s v="OBD"/>
    <n v="10000"/>
    <s v="+"/>
    <s v="Real Estate Transactions - Fac Mgmt"/>
    <s v="Facilities Operation Administration"/>
    <x v="3"/>
    <x v="3"/>
  </r>
  <r>
    <x v="14"/>
    <x v="5"/>
    <n v="180"/>
    <d v="2023-07-25T13:23:07"/>
    <s v="BP1"/>
    <s v="KS000183"/>
    <s v="KS000119"/>
    <s v="U"/>
    <n v="335147"/>
    <m/>
    <m/>
    <d v="2023-07-25T13:21:53"/>
    <s v="OBD"/>
    <n v="31000"/>
    <s v="+"/>
    <s v="Real Estate Transactions - Fac Mgmt"/>
    <s v="Facilities Operation Administration"/>
    <x v="3"/>
    <x v="3"/>
  </r>
  <r>
    <x v="15"/>
    <x v="5"/>
    <n v="180"/>
    <d v="2023-07-25T13:23:07"/>
    <s v="BP1"/>
    <s v="KS000183"/>
    <s v="KS000119"/>
    <s v="U"/>
    <n v="335147"/>
    <m/>
    <m/>
    <d v="2023-07-25T13:21:53"/>
    <s v="OBD"/>
    <n v="14800"/>
    <s v="+"/>
    <s v="Real Estate Transactions - Fac Mgmt"/>
    <s v="Facilities Operation Administration"/>
    <x v="3"/>
    <x v="3"/>
  </r>
  <r>
    <x v="22"/>
    <x v="5"/>
    <n v="180"/>
    <d v="2023-07-25T13:23:07"/>
    <s v="BP1"/>
    <s v="KS000183"/>
    <s v="KS000119"/>
    <s v="U"/>
    <n v="335147"/>
    <m/>
    <m/>
    <d v="2023-07-25T13:21:53"/>
    <s v="OBD"/>
    <n v="20000"/>
    <s v="+"/>
    <s v="Real Estate Transactions - Fac Mgmt"/>
    <s v="Facilities Operation Administration"/>
    <x v="3"/>
    <x v="3"/>
  </r>
  <r>
    <x v="2"/>
    <x v="5"/>
    <n v="180"/>
    <d v="2023-07-25T13:23:07"/>
    <s v="BP1"/>
    <s v="KS000183"/>
    <s v="KS000119"/>
    <s v="U"/>
    <n v="335147"/>
    <m/>
    <m/>
    <d v="2023-07-25T13:21:53"/>
    <s v="OBD"/>
    <n v="10000"/>
    <s v="+"/>
    <s v="Real Estate Transactions - Fac Mgmt"/>
    <s v="Facilities Operation Administration"/>
    <x v="3"/>
    <x v="3"/>
  </r>
  <r>
    <x v="11"/>
    <x v="5"/>
    <n v="180"/>
    <d v="2023-07-25T13:23:07"/>
    <s v="BP1"/>
    <s v="KS000183"/>
    <s v="KS000119"/>
    <s v="U"/>
    <n v="335147"/>
    <m/>
    <m/>
    <d v="2023-07-25T13:21:53"/>
    <s v="OBD"/>
    <n v="5000"/>
    <s v="+"/>
    <s v="Real Estate Transactions - Fac Mgmt"/>
    <s v="Facilities Operation Administration"/>
    <x v="3"/>
    <x v="3"/>
  </r>
  <r>
    <x v="19"/>
    <x v="5"/>
    <n v="180"/>
    <d v="2023-07-25T13:23:07"/>
    <s v="BP1"/>
    <s v="KS000183"/>
    <s v="KS000119"/>
    <s v="U"/>
    <n v="335147"/>
    <m/>
    <m/>
    <d v="2023-07-25T13:21:53"/>
    <s v="OBD"/>
    <n v="30000"/>
    <s v="+"/>
    <s v="Real Estate Transactions - Fac Mgmt"/>
    <s v="Facilities Operation Administration"/>
    <x v="3"/>
    <x v="3"/>
  </r>
  <r>
    <x v="4"/>
    <x v="5"/>
    <n v="180"/>
    <d v="2023-07-25T13:23:07"/>
    <s v="BP1"/>
    <s v="KS000183"/>
    <s v="KS000119"/>
    <s v="U"/>
    <n v="335147"/>
    <m/>
    <m/>
    <d v="2023-07-25T13:21:53"/>
    <s v="OBD"/>
    <n v="5000"/>
    <s v="+"/>
    <s v="Real Estate Transactions - Fac Mgmt"/>
    <s v="Facilities Operation Administration"/>
    <x v="3"/>
    <x v="3"/>
  </r>
  <r>
    <x v="5"/>
    <x v="5"/>
    <n v="180"/>
    <d v="2023-07-25T13:23:07"/>
    <s v="BP1"/>
    <s v="KS000183"/>
    <s v="KS000119"/>
    <s v="U"/>
    <n v="335147"/>
    <m/>
    <m/>
    <d v="2023-07-25T13:21:53"/>
    <s v="OBD"/>
    <n v="10000"/>
    <s v="+"/>
    <s v="Real Estate Transactions - Fac Mgmt"/>
    <s v="Facilities Operation Administration"/>
    <x v="3"/>
    <x v="3"/>
  </r>
  <r>
    <x v="6"/>
    <x v="5"/>
    <n v="180"/>
    <d v="2023-07-25T13:23:07"/>
    <s v="BP1"/>
    <s v="KS000183"/>
    <s v="KS000119"/>
    <s v="U"/>
    <n v="335147"/>
    <m/>
    <m/>
    <d v="2023-07-25T13:21:53"/>
    <s v="OBD"/>
    <n v="10000"/>
    <s v="+"/>
    <s v="Real Estate Transactions - Fac Mgmt"/>
    <s v="Facilities Operation Administration"/>
    <x v="3"/>
    <x v="3"/>
  </r>
  <r>
    <x v="7"/>
    <x v="5"/>
    <n v="180"/>
    <d v="2023-07-25T13:23:07"/>
    <s v="BP1"/>
    <s v="KS000183"/>
    <s v="KS000119"/>
    <s v="U"/>
    <n v="335147"/>
    <m/>
    <m/>
    <d v="2023-07-25T13:21:53"/>
    <s v="OBD"/>
    <n v="10000"/>
    <s v="+"/>
    <s v="Real Estate Transactions - Fac Mgmt"/>
    <s v="Facilities Operation Administration"/>
    <x v="3"/>
    <x v="3"/>
  </r>
  <r>
    <x v="21"/>
    <x v="5"/>
    <n v="180"/>
    <d v="2023-07-25T13:23:07"/>
    <s v="BP2"/>
    <s v="KS000183"/>
    <s v="T2300101"/>
    <s v="U"/>
    <n v="335147"/>
    <m/>
    <m/>
    <d v="2023-07-25T13:21:53"/>
    <s v="ABD"/>
    <n v="-2429"/>
    <s v="-"/>
    <s v="Real Estate Transactions - Fac Mgmt"/>
    <s v="Facilities Operation Administration"/>
    <x v="3"/>
    <x v="3"/>
  </r>
  <r>
    <x v="21"/>
    <x v="5"/>
    <n v="180"/>
    <d v="2023-07-25T13:23:07"/>
    <s v="BP2"/>
    <s v="KS000183"/>
    <s v="T2300021"/>
    <s v="U"/>
    <n v="335147"/>
    <m/>
    <m/>
    <d v="2023-07-25T13:21:53"/>
    <s v="ABD"/>
    <n v="110000"/>
    <s v="+"/>
    <s v="Real Estate Transactions - Fac Mgmt"/>
    <s v="Facilities Operation Administration"/>
    <x v="3"/>
    <x v="3"/>
  </r>
  <r>
    <x v="12"/>
    <x v="5"/>
    <n v="180"/>
    <d v="2023-07-25T13:23:07"/>
    <s v="BP2"/>
    <s v="KS000183"/>
    <s v="T2300101"/>
    <s v="U"/>
    <n v="335147"/>
    <m/>
    <m/>
    <d v="2023-07-25T13:21:53"/>
    <s v="ABD"/>
    <n v="3192"/>
    <s v="+"/>
    <s v="Real Estate Transactions - Fac Mgmt"/>
    <s v="Facilities Operation Administration"/>
    <x v="3"/>
    <x v="3"/>
  </r>
  <r>
    <x v="13"/>
    <x v="5"/>
    <n v="180"/>
    <d v="2023-07-25T13:23:07"/>
    <s v="BP2"/>
    <s v="KS000183"/>
    <s v="T2300101"/>
    <s v="U"/>
    <n v="335147"/>
    <m/>
    <m/>
    <d v="2023-07-25T13:21:53"/>
    <s v="ABD"/>
    <n v="719"/>
    <s v="+"/>
    <s v="Real Estate Transactions - Fac Mgmt"/>
    <s v="Facilities Operation Administration"/>
    <x v="3"/>
    <x v="3"/>
  </r>
  <r>
    <x v="13"/>
    <x v="5"/>
    <n v="180"/>
    <d v="2023-07-25T13:23:07"/>
    <s v="BP2"/>
    <s v="KS000183"/>
    <s v="T2300021"/>
    <s v="U"/>
    <n v="335147"/>
    <m/>
    <m/>
    <d v="2023-07-25T13:21:53"/>
    <s v="ABD"/>
    <n v="7650"/>
    <s v="+"/>
    <s v="Real Estate Transactions - Fac Mgmt"/>
    <s v="Facilities Operation Administration"/>
    <x v="3"/>
    <x v="3"/>
  </r>
  <r>
    <x v="14"/>
    <x v="5"/>
    <n v="180"/>
    <d v="2023-07-25T13:23:07"/>
    <s v="BP2"/>
    <s v="KS000183"/>
    <s v="T2300101"/>
    <s v="U"/>
    <n v="335147"/>
    <m/>
    <m/>
    <d v="2023-07-25T13:21:53"/>
    <s v="ABD"/>
    <n v="3328"/>
    <s v="+"/>
    <s v="Real Estate Transactions - Fac Mgmt"/>
    <s v="Facilities Operation Administration"/>
    <x v="3"/>
    <x v="3"/>
  </r>
  <r>
    <x v="14"/>
    <x v="5"/>
    <n v="180"/>
    <d v="2023-07-25T13:23:07"/>
    <s v="BP2"/>
    <s v="KS000183"/>
    <s v="T2300021"/>
    <s v="U"/>
    <n v="335147"/>
    <m/>
    <m/>
    <d v="2023-07-25T13:21:53"/>
    <s v="ABD"/>
    <n v="24500"/>
    <s v="+"/>
    <s v="Real Estate Transactions - Fac Mgmt"/>
    <s v="Facilities Operation Administration"/>
    <x v="3"/>
    <x v="3"/>
  </r>
  <r>
    <x v="15"/>
    <x v="5"/>
    <n v="180"/>
    <d v="2023-07-25T13:23:07"/>
    <s v="BP2"/>
    <s v="KS000183"/>
    <s v="T2300101"/>
    <s v="U"/>
    <n v="335147"/>
    <m/>
    <m/>
    <d v="2023-07-25T13:21:53"/>
    <s v="ABD"/>
    <n v="-6"/>
    <s v="-"/>
    <s v="Real Estate Transactions - Fac Mgmt"/>
    <s v="Facilities Operation Administration"/>
    <x v="3"/>
    <x v="3"/>
  </r>
  <r>
    <x v="15"/>
    <x v="5"/>
    <n v="180"/>
    <d v="2023-07-25T13:23:07"/>
    <s v="BP2"/>
    <s v="KS000183"/>
    <s v="T2300021"/>
    <s v="U"/>
    <n v="335147"/>
    <m/>
    <m/>
    <d v="2023-07-25T13:21:53"/>
    <s v="ABD"/>
    <n v="7397"/>
    <s v="+"/>
    <s v="Real Estate Transactions - Fac Mgmt"/>
    <s v="Facilities Operation Administration"/>
    <x v="3"/>
    <x v="3"/>
  </r>
  <r>
    <x v="20"/>
    <x v="5"/>
    <n v="180"/>
    <d v="2023-07-25T13:23:07"/>
    <s v="BP2"/>
    <s v="KS000183"/>
    <s v="T2300101"/>
    <s v="U"/>
    <n v="335147"/>
    <m/>
    <m/>
    <d v="2023-07-25T13:21:53"/>
    <s v="ABD"/>
    <n v="33"/>
    <s v="+"/>
    <s v="Real Estate Transactions - Fac Mgmt"/>
    <s v="Facilities Operation Administration"/>
    <x v="3"/>
    <x v="3"/>
  </r>
  <r>
    <x v="23"/>
    <x v="6"/>
    <n v="217"/>
    <d v="2023-07-25T13:23:05"/>
    <s v="BP1"/>
    <s v="KS000183"/>
    <s v="KS000114"/>
    <s v="U"/>
    <n v="335140"/>
    <m/>
    <m/>
    <d v="2023-07-25T13:21:53"/>
    <s v="OBD"/>
    <n v="8000000"/>
    <s v="+"/>
    <s v="Steam Systems"/>
    <s v="Facilities Operation Administration"/>
    <x v="3"/>
    <x v="3"/>
  </r>
  <r>
    <x v="12"/>
    <x v="6"/>
    <n v="217"/>
    <d v="2023-07-25T13:23:05"/>
    <s v="BP1"/>
    <s v="KS000183"/>
    <s v="KS000114"/>
    <s v="U"/>
    <n v="335140"/>
    <m/>
    <m/>
    <d v="2023-07-25T13:21:53"/>
    <s v="OBD"/>
    <n v="400000"/>
    <s v="+"/>
    <s v="Steam Systems"/>
    <s v="Facilities Operation Administration"/>
    <x v="3"/>
    <x v="3"/>
  </r>
  <r>
    <x v="24"/>
    <x v="6"/>
    <n v="217"/>
    <d v="2023-07-25T13:23:05"/>
    <s v="BP1"/>
    <s v="KS000183"/>
    <s v="KS000114"/>
    <s v="U"/>
    <n v="335140"/>
    <m/>
    <m/>
    <d v="2023-07-25T13:21:53"/>
    <s v="OBD"/>
    <n v="5000"/>
    <s v="+"/>
    <s v="Steam Systems"/>
    <s v="Facilities Operation Administration"/>
    <x v="3"/>
    <x v="3"/>
  </r>
  <r>
    <x v="16"/>
    <x v="6"/>
    <n v="217"/>
    <d v="2023-07-25T13:23:05"/>
    <s v="BP1"/>
    <s v="KS000183"/>
    <s v="KS000114"/>
    <s v="U"/>
    <n v="335140"/>
    <m/>
    <m/>
    <d v="2023-07-25T13:21:53"/>
    <s v="OBD"/>
    <n v="10500"/>
    <s v="+"/>
    <s v="Steam Systems"/>
    <s v="Facilities Operation Administration"/>
    <x v="3"/>
    <x v="3"/>
  </r>
  <r>
    <x v="10"/>
    <x v="6"/>
    <n v="217"/>
    <d v="2023-07-25T13:23:05"/>
    <s v="BP1"/>
    <s v="KS000183"/>
    <s v="KS000114"/>
    <s v="U"/>
    <n v="335140"/>
    <m/>
    <m/>
    <d v="2023-07-25T13:21:53"/>
    <s v="OBD"/>
    <n v="15000"/>
    <s v="+"/>
    <s v="Steam Systems"/>
    <s v="Facilities Operation Administration"/>
    <x v="3"/>
    <x v="3"/>
  </r>
  <r>
    <x v="25"/>
    <x v="6"/>
    <n v="217"/>
    <d v="2023-07-25T13:23:05"/>
    <s v="BP1"/>
    <s v="KS000183"/>
    <s v="KS000114"/>
    <s v="U"/>
    <n v="335140"/>
    <m/>
    <m/>
    <d v="2023-07-25T13:21:53"/>
    <s v="OBD"/>
    <n v="10000"/>
    <s v="+"/>
    <s v="Steam Systems"/>
    <s v="Facilities Operation Administration"/>
    <x v="3"/>
    <x v="3"/>
  </r>
  <r>
    <x v="25"/>
    <x v="6"/>
    <n v="217"/>
    <d v="2023-07-25T13:23:05"/>
    <s v="BP1"/>
    <s v="KS000183"/>
    <s v="KS000114"/>
    <s v="U"/>
    <n v="335140"/>
    <m/>
    <m/>
    <d v="2023-07-25T13:21:53"/>
    <s v="OBD"/>
    <n v="25000"/>
    <s v="+"/>
    <s v="Steam Systems"/>
    <s v="Facilities Operation Administration"/>
    <x v="3"/>
    <x v="3"/>
  </r>
  <r>
    <x v="26"/>
    <x v="6"/>
    <n v="217"/>
    <d v="2023-07-25T13:23:05"/>
    <s v="BP1"/>
    <s v="KS000183"/>
    <s v="KS000114"/>
    <s v="U"/>
    <n v="335140"/>
    <m/>
    <m/>
    <d v="2023-07-25T13:21:53"/>
    <s v="OBD"/>
    <n v="15000"/>
    <s v="+"/>
    <s v="Steam Systems"/>
    <s v="Facilities Operation Administration"/>
    <x v="3"/>
    <x v="3"/>
  </r>
  <r>
    <x v="27"/>
    <x v="6"/>
    <n v="217"/>
    <d v="2023-07-25T13:23:05"/>
    <s v="BP1"/>
    <s v="KS000183"/>
    <s v="KS000114"/>
    <s v="U"/>
    <n v="335140"/>
    <m/>
    <m/>
    <d v="2023-07-25T13:21:53"/>
    <s v="OBD"/>
    <n v="10000"/>
    <s v="+"/>
    <s v="Steam Systems"/>
    <s v="Facilities Operation Administration"/>
    <x v="3"/>
    <x v="3"/>
  </r>
  <r>
    <x v="28"/>
    <x v="6"/>
    <n v="217"/>
    <d v="2023-07-25T13:23:05"/>
    <s v="BP1"/>
    <s v="KS000183"/>
    <s v="KS000114"/>
    <s v="U"/>
    <n v="335140"/>
    <m/>
    <m/>
    <d v="2023-07-25T13:21:53"/>
    <s v="OBD"/>
    <n v="10000"/>
    <s v="+"/>
    <s v="Steam Systems"/>
    <s v="Facilities Operation Administration"/>
    <x v="3"/>
    <x v="3"/>
  </r>
  <r>
    <x v="13"/>
    <x v="6"/>
    <n v="217"/>
    <d v="2023-07-25T13:23:05"/>
    <s v="BP1"/>
    <s v="KS000183"/>
    <s v="KS000114"/>
    <s v="U"/>
    <n v="335140"/>
    <m/>
    <m/>
    <d v="2023-07-25T13:21:53"/>
    <s v="OBD"/>
    <n v="50000"/>
    <s v="+"/>
    <s v="Steam Systems"/>
    <s v="Facilities Operation Administration"/>
    <x v="3"/>
    <x v="3"/>
  </r>
  <r>
    <x v="14"/>
    <x v="6"/>
    <n v="217"/>
    <d v="2023-07-25T13:23:06"/>
    <s v="BP1"/>
    <s v="KS000183"/>
    <s v="KS000114"/>
    <s v="U"/>
    <n v="335140"/>
    <m/>
    <m/>
    <d v="2023-07-25T13:21:53"/>
    <s v="OBD"/>
    <n v="150000"/>
    <s v="+"/>
    <s v="Steam Systems"/>
    <s v="Facilities Operation Administration"/>
    <x v="3"/>
    <x v="3"/>
  </r>
  <r>
    <x v="15"/>
    <x v="6"/>
    <n v="217"/>
    <d v="2023-07-25T13:23:06"/>
    <s v="BP1"/>
    <s v="KS000183"/>
    <s v="KS000114"/>
    <s v="U"/>
    <n v="335140"/>
    <m/>
    <m/>
    <d v="2023-07-25T13:21:53"/>
    <s v="OBD"/>
    <n v="73970"/>
    <s v="+"/>
    <s v="Steam Systems"/>
    <s v="Facilities Operation Administration"/>
    <x v="3"/>
    <x v="3"/>
  </r>
  <r>
    <x v="29"/>
    <x v="6"/>
    <n v="217"/>
    <d v="2023-07-25T13:23:06"/>
    <s v="BP1"/>
    <s v="KS000183"/>
    <s v="KS000114"/>
    <s v="U"/>
    <n v="335140"/>
    <m/>
    <m/>
    <d v="2023-07-25T13:21:53"/>
    <s v="OBD"/>
    <n v="8000"/>
    <s v="+"/>
    <s v="Steam Systems"/>
    <s v="Facilities Operation Administration"/>
    <x v="3"/>
    <x v="3"/>
  </r>
  <r>
    <x v="30"/>
    <x v="6"/>
    <n v="217"/>
    <d v="2023-07-25T13:23:06"/>
    <s v="BP1"/>
    <s v="KS000183"/>
    <s v="KS000114"/>
    <s v="U"/>
    <n v="335140"/>
    <m/>
    <m/>
    <d v="2023-07-25T13:21:53"/>
    <s v="OBD"/>
    <n v="8000"/>
    <s v="+"/>
    <s v="Steam Systems"/>
    <s v="Facilities Operation Administration"/>
    <x v="3"/>
    <x v="3"/>
  </r>
  <r>
    <x v="22"/>
    <x v="6"/>
    <n v="217"/>
    <d v="2023-07-25T13:23:06"/>
    <s v="BP1"/>
    <s v="KS000183"/>
    <s v="KS000114"/>
    <s v="U"/>
    <n v="335140"/>
    <m/>
    <m/>
    <d v="2023-07-25T13:21:53"/>
    <s v="OBD"/>
    <n v="134000"/>
    <s v="+"/>
    <s v="Steam Systems"/>
    <s v="Facilities Operation Administration"/>
    <x v="3"/>
    <x v="3"/>
  </r>
  <r>
    <x v="2"/>
    <x v="6"/>
    <n v="217"/>
    <d v="2023-07-25T13:23:06"/>
    <s v="BP1"/>
    <s v="KS000183"/>
    <s v="KS000114"/>
    <s v="U"/>
    <n v="335140"/>
    <m/>
    <m/>
    <d v="2023-07-25T13:21:53"/>
    <s v="OBD"/>
    <n v="250000"/>
    <s v="+"/>
    <s v="Steam Systems"/>
    <s v="Facilities Operation Administration"/>
    <x v="3"/>
    <x v="3"/>
  </r>
  <r>
    <x v="11"/>
    <x v="6"/>
    <n v="217"/>
    <d v="2023-07-25T13:23:06"/>
    <s v="BP1"/>
    <s v="KS000183"/>
    <s v="KS000114"/>
    <s v="U"/>
    <n v="335140"/>
    <m/>
    <m/>
    <d v="2023-07-25T13:21:53"/>
    <s v="OBD"/>
    <n v="10000"/>
    <s v="+"/>
    <s v="Steam Systems"/>
    <s v="Facilities Operation Administration"/>
    <x v="3"/>
    <x v="3"/>
  </r>
  <r>
    <x v="19"/>
    <x v="6"/>
    <n v="217"/>
    <d v="2023-07-25T13:23:06"/>
    <s v="BP1"/>
    <s v="KS000183"/>
    <s v="KS000114"/>
    <s v="U"/>
    <n v="335140"/>
    <m/>
    <m/>
    <d v="2023-07-25T13:21:53"/>
    <s v="OBD"/>
    <n v="5000"/>
    <s v="+"/>
    <s v="Steam Systems"/>
    <s v="Facilities Operation Administration"/>
    <x v="3"/>
    <x v="3"/>
  </r>
  <r>
    <x v="3"/>
    <x v="6"/>
    <n v="217"/>
    <d v="2023-07-25T13:23:06"/>
    <s v="BP1"/>
    <s v="KS000183"/>
    <s v="KS000114"/>
    <s v="U"/>
    <n v="335140"/>
    <m/>
    <m/>
    <d v="2023-07-25T13:21:53"/>
    <s v="OBD"/>
    <n v="2582102"/>
    <s v="+"/>
    <s v="Steam Systems"/>
    <s v="Facilities Operation Administration"/>
    <x v="3"/>
    <x v="3"/>
  </r>
  <r>
    <x v="4"/>
    <x v="6"/>
    <n v="217"/>
    <d v="2023-07-25T13:23:06"/>
    <s v="BP1"/>
    <s v="KS000183"/>
    <s v="KS000114"/>
    <s v="U"/>
    <n v="335140"/>
    <m/>
    <m/>
    <d v="2023-07-25T13:21:53"/>
    <s v="OBD"/>
    <n v="800000"/>
    <s v="+"/>
    <s v="Steam Systems"/>
    <s v="Facilities Operation Administration"/>
    <x v="3"/>
    <x v="3"/>
  </r>
  <r>
    <x v="5"/>
    <x v="6"/>
    <n v="217"/>
    <d v="2023-07-25T13:23:06"/>
    <s v="BP1"/>
    <s v="KS000183"/>
    <s v="KS000114"/>
    <s v="U"/>
    <n v="335140"/>
    <m/>
    <m/>
    <d v="2023-07-25T13:21:53"/>
    <s v="OBD"/>
    <n v="50000"/>
    <s v="+"/>
    <s v="Steam Systems"/>
    <s v="Facilities Operation Administration"/>
    <x v="3"/>
    <x v="3"/>
  </r>
  <r>
    <x v="6"/>
    <x v="6"/>
    <n v="217"/>
    <d v="2023-07-25T13:23:06"/>
    <s v="BP1"/>
    <s v="KS000183"/>
    <s v="KS000114"/>
    <s v="U"/>
    <n v="335140"/>
    <m/>
    <m/>
    <d v="2023-07-25T13:21:53"/>
    <s v="OBD"/>
    <n v="100000"/>
    <s v="+"/>
    <s v="Steam Systems"/>
    <s v="Facilities Operation Administration"/>
    <x v="3"/>
    <x v="3"/>
  </r>
  <r>
    <x v="7"/>
    <x v="6"/>
    <n v="217"/>
    <d v="2023-07-25T13:23:06"/>
    <s v="BP1"/>
    <s v="KS000183"/>
    <s v="KS000114"/>
    <s v="U"/>
    <n v="335140"/>
    <m/>
    <m/>
    <d v="2023-07-25T13:21:53"/>
    <s v="OBD"/>
    <n v="75000"/>
    <s v="+"/>
    <s v="Steam Systems"/>
    <s v="Facilities Operation Administration"/>
    <x v="3"/>
    <x v="3"/>
  </r>
  <r>
    <x v="31"/>
    <x v="6"/>
    <n v="217"/>
    <d v="2023-07-25T13:23:06"/>
    <s v="BP1"/>
    <s v="KS000183"/>
    <s v="KS000114"/>
    <s v="U"/>
    <n v="335140"/>
    <m/>
    <m/>
    <d v="2023-07-25T13:21:53"/>
    <s v="OBD"/>
    <n v="2200000"/>
    <s v="+"/>
    <s v="Steam Systems"/>
    <s v="Facilities Operation Administration"/>
    <x v="3"/>
    <x v="3"/>
  </r>
  <r>
    <x v="8"/>
    <x v="6"/>
    <n v="217"/>
    <d v="2023-07-25T13:23:06"/>
    <s v="BP1"/>
    <s v="KS000183"/>
    <s v="KS000114"/>
    <s v="U"/>
    <n v="335140"/>
    <m/>
    <m/>
    <d v="2023-07-25T13:21:53"/>
    <s v="OBD"/>
    <n v="3428"/>
    <s v="+"/>
    <s v="Steam Systems"/>
    <s v="Facilities Operation Administration"/>
    <x v="3"/>
    <x v="3"/>
  </r>
  <r>
    <x v="32"/>
    <x v="6"/>
    <n v="217"/>
    <d v="2023-07-25T13:23:06"/>
    <s v="BP1"/>
    <s v="KS000183"/>
    <s v="KS000114"/>
    <s v="U"/>
    <n v="335140"/>
    <m/>
    <m/>
    <d v="2023-07-25T13:21:53"/>
    <s v="OBD"/>
    <n v="1000000"/>
    <s v="+"/>
    <s v="Steam Systems"/>
    <s v="Facilities Operation Administration"/>
    <x v="3"/>
    <x v="3"/>
  </r>
  <r>
    <x v="12"/>
    <x v="6"/>
    <n v="217"/>
    <d v="2023-07-25T13:23:05"/>
    <s v="BP2"/>
    <s v="KS000183"/>
    <s v="T2300082"/>
    <s v="U"/>
    <n v="335140"/>
    <m/>
    <m/>
    <d v="2023-07-25T13:21:53"/>
    <s v="ABD"/>
    <n v="56502"/>
    <s v="+"/>
    <s v="Steam Systems"/>
    <s v="Facilities Operation Administration"/>
    <x v="3"/>
    <x v="3"/>
  </r>
  <r>
    <x v="13"/>
    <x v="6"/>
    <n v="217"/>
    <d v="2023-07-25T13:23:05"/>
    <s v="BP2"/>
    <s v="KS000183"/>
    <s v="T2300082"/>
    <s v="U"/>
    <n v="335140"/>
    <m/>
    <m/>
    <d v="2023-07-25T13:21:53"/>
    <s v="ABD"/>
    <n v="-8920"/>
    <s v="-"/>
    <s v="Steam Systems"/>
    <s v="Facilities Operation Administration"/>
    <x v="3"/>
    <x v="3"/>
  </r>
  <r>
    <x v="14"/>
    <x v="6"/>
    <n v="217"/>
    <d v="2023-07-25T13:23:06"/>
    <s v="BP2"/>
    <s v="KS000183"/>
    <s v="T2300082"/>
    <s v="U"/>
    <n v="335140"/>
    <m/>
    <m/>
    <d v="2023-07-25T13:21:53"/>
    <s v="ABD"/>
    <n v="-25785"/>
    <s v="-"/>
    <s v="Steam Systems"/>
    <s v="Facilities Operation Administration"/>
    <x v="3"/>
    <x v="3"/>
  </r>
  <r>
    <x v="15"/>
    <x v="6"/>
    <n v="217"/>
    <d v="2023-07-25T13:23:06"/>
    <s v="BP2"/>
    <s v="KS000183"/>
    <s v="T2300082"/>
    <s v="U"/>
    <n v="335140"/>
    <m/>
    <m/>
    <d v="2023-07-25T13:21:53"/>
    <s v="ABD"/>
    <n v="7397"/>
    <s v="+"/>
    <s v="Steam Systems"/>
    <s v="Facilities Operation Administration"/>
    <x v="3"/>
    <x v="3"/>
  </r>
  <r>
    <x v="29"/>
    <x v="6"/>
    <n v="217"/>
    <d v="2023-07-25T13:23:06"/>
    <s v="BP2"/>
    <s v="KS000183"/>
    <s v="T2300082"/>
    <s v="U"/>
    <n v="335140"/>
    <m/>
    <m/>
    <d v="2023-07-25T13:21:53"/>
    <s v="ABD"/>
    <n v="-1720"/>
    <s v="-"/>
    <s v="Steam Systems"/>
    <s v="Facilities Operation Administration"/>
    <x v="3"/>
    <x v="3"/>
  </r>
  <r>
    <x v="30"/>
    <x v="6"/>
    <n v="217"/>
    <d v="2023-07-25T13:23:06"/>
    <s v="BP2"/>
    <s v="KS000183"/>
    <s v="T2300082"/>
    <s v="U"/>
    <n v="335140"/>
    <m/>
    <m/>
    <d v="2023-07-25T13:21:53"/>
    <s v="ABD"/>
    <n v="-1855"/>
    <s v="-"/>
    <s v="Steam Systems"/>
    <s v="Facilities Operation Administration"/>
    <x v="3"/>
    <x v="3"/>
  </r>
  <r>
    <x v="3"/>
    <x v="6"/>
    <n v="217"/>
    <d v="2023-07-25T13:23:06"/>
    <s v="BP2"/>
    <s v="KS000183"/>
    <s v="T2300021"/>
    <s v="U"/>
    <n v="335140"/>
    <m/>
    <m/>
    <d v="2023-07-25T13:21:53"/>
    <s v="ABD"/>
    <n v="200000"/>
    <s v="+"/>
    <s v="Steam Systems"/>
    <s v="Facilities Operation Administration"/>
    <x v="3"/>
    <x v="3"/>
  </r>
  <r>
    <x v="32"/>
    <x v="6"/>
    <n v="217"/>
    <d v="2023-07-25T13:23:06"/>
    <s v="BP2"/>
    <s v="KS000183"/>
    <s v="T2300021"/>
    <s v="U"/>
    <n v="335140"/>
    <m/>
    <m/>
    <d v="2023-07-25T13:21:53"/>
    <s v="ABD"/>
    <n v="-400000"/>
    <s v="-"/>
    <s v="Steam Systems"/>
    <s v="Facilities Operation Administration"/>
    <x v="3"/>
    <x v="3"/>
  </r>
  <r>
    <x v="33"/>
    <x v="6"/>
    <n v="217"/>
    <d v="2023-07-25T13:23:06"/>
    <s v="BP2"/>
    <s v="KS000183"/>
    <s v="T2300021"/>
    <s v="U"/>
    <n v="335140"/>
    <m/>
    <m/>
    <d v="2023-07-25T13:21:53"/>
    <s v="ABD"/>
    <n v="200000"/>
    <s v="+"/>
    <s v="Steam Systems"/>
    <s v="Facilities Operation Administration"/>
    <x v="3"/>
    <x v="3"/>
  </r>
  <r>
    <x v="34"/>
    <x v="7"/>
    <n v="201"/>
    <d v="2023-07-25T13:23:16"/>
    <s v="BP1"/>
    <s v="KS000186"/>
    <s v="KS000103"/>
    <s v="U"/>
    <n v="332800"/>
    <m/>
    <m/>
    <d v="2023-07-25T13:21:55"/>
    <s v="OBD"/>
    <n v="1200000"/>
    <s v="+"/>
    <s v="General Institution"/>
    <s v="General Institution"/>
    <x v="4"/>
    <x v="0"/>
  </r>
  <r>
    <x v="35"/>
    <x v="7"/>
    <n v="201"/>
    <d v="2023-07-25T13:23:15"/>
    <s v="BP1"/>
    <s v="KS000186"/>
    <s v="KS000102"/>
    <s v="U"/>
    <n v="332100"/>
    <m/>
    <m/>
    <d v="2023-07-25T13:21:55"/>
    <s v="OBD"/>
    <n v="225000"/>
    <s v="+"/>
    <s v="General Institution"/>
    <s v="General Institution"/>
    <x v="4"/>
    <x v="0"/>
  </r>
  <r>
    <x v="36"/>
    <x v="7"/>
    <n v="201"/>
    <d v="2023-07-25T13:23:16"/>
    <s v="BP1"/>
    <s v="KS000186"/>
    <s v="KS000103"/>
    <s v="U"/>
    <n v="332800"/>
    <m/>
    <m/>
    <d v="2023-07-25T13:21:55"/>
    <s v="OBD"/>
    <n v="-380"/>
    <s v="-"/>
    <s v="General Institution"/>
    <s v="General Institution"/>
    <x v="4"/>
    <x v="0"/>
  </r>
  <r>
    <x v="22"/>
    <x v="7"/>
    <n v="201"/>
    <d v="2023-07-25T13:23:15"/>
    <s v="BP1"/>
    <s v="KS000186"/>
    <s v="KS000102"/>
    <s v="U"/>
    <n v="332100"/>
    <m/>
    <m/>
    <d v="2023-07-25T13:21:55"/>
    <s v="OBD"/>
    <n v="50000"/>
    <s v="+"/>
    <s v="General Institution"/>
    <s v="General Institution"/>
    <x v="4"/>
    <x v="0"/>
  </r>
  <r>
    <x v="4"/>
    <x v="7"/>
    <n v="152"/>
    <d v="2023-07-25T13:23:16"/>
    <s v="BP1"/>
    <s v="KS000186"/>
    <s v="T2300010"/>
    <s v="U"/>
    <n v="333102"/>
    <m/>
    <m/>
    <d v="2023-07-25T13:21:55"/>
    <s v="OBD"/>
    <n v="12450"/>
    <s v="+"/>
    <s v="General Institution"/>
    <s v="General Institution"/>
    <x v="4"/>
    <x v="0"/>
  </r>
  <r>
    <x v="6"/>
    <x v="7"/>
    <n v="152"/>
    <d v="2023-07-25T13:23:16"/>
    <s v="BP1"/>
    <s v="KS000186"/>
    <s v="T2300010"/>
    <s v="U"/>
    <n v="333102"/>
    <m/>
    <m/>
    <d v="2023-07-25T13:21:55"/>
    <s v="OBD"/>
    <n v="166491"/>
    <s v="+"/>
    <s v="General Institution"/>
    <s v="General Institution"/>
    <x v="4"/>
    <x v="0"/>
  </r>
  <r>
    <x v="7"/>
    <x v="7"/>
    <n v="201"/>
    <d v="2023-07-25T13:23:15"/>
    <s v="BP1"/>
    <s v="KS000186"/>
    <s v="KS000102"/>
    <s v="U"/>
    <n v="332100"/>
    <m/>
    <m/>
    <d v="2023-07-25T13:21:55"/>
    <s v="OBD"/>
    <n v="75000"/>
    <s v="+"/>
    <s v="General Institution"/>
    <s v="General Institution"/>
    <x v="4"/>
    <x v="0"/>
  </r>
  <r>
    <x v="37"/>
    <x v="7"/>
    <n v="152"/>
    <d v="2023-07-25T13:23:16"/>
    <s v="BP1"/>
    <s v="KS000186"/>
    <s v="T2300010"/>
    <s v="U"/>
    <n v="333102"/>
    <m/>
    <m/>
    <d v="2023-07-25T13:21:55"/>
    <s v="OBD"/>
    <n v="1762260"/>
    <s v="+"/>
    <s v="General Institution"/>
    <s v="General Institution"/>
    <x v="4"/>
    <x v="0"/>
  </r>
  <r>
    <x v="37"/>
    <x v="7"/>
    <n v="201"/>
    <d v="2023-07-25T13:23:15"/>
    <s v="BP1"/>
    <s v="KS000186"/>
    <s v="KS000102"/>
    <s v="U"/>
    <n v="332100"/>
    <m/>
    <m/>
    <d v="2023-07-25T13:21:55"/>
    <s v="OBD"/>
    <n v="5800000"/>
    <s v="+"/>
    <s v="General Institution"/>
    <s v="General Institution"/>
    <x v="4"/>
    <x v="0"/>
  </r>
  <r>
    <x v="38"/>
    <x v="7"/>
    <n v="201"/>
    <d v="2023-07-25T13:23:16"/>
    <s v="BP1"/>
    <s v="KS000186"/>
    <s v="KS000103"/>
    <s v="U"/>
    <n v="332800"/>
    <m/>
    <m/>
    <d v="2023-07-25T13:21:55"/>
    <s v="OBD"/>
    <n v="79800"/>
    <s v="+"/>
    <s v="General Institution"/>
    <s v="General Institution"/>
    <x v="4"/>
    <x v="0"/>
  </r>
  <r>
    <x v="32"/>
    <x v="7"/>
    <n v="201"/>
    <d v="2023-07-25T13:23:16"/>
    <s v="BP1"/>
    <s v="KS000186"/>
    <s v="KS000103"/>
    <s v="U"/>
    <n v="332800"/>
    <m/>
    <m/>
    <d v="2023-07-25T13:21:55"/>
    <s v="OBD"/>
    <n v="1114000"/>
    <s v="+"/>
    <s v="General Institution"/>
    <s v="General Institution"/>
    <x v="4"/>
    <x v="0"/>
  </r>
  <r>
    <x v="32"/>
    <x v="7"/>
    <n v="201"/>
    <d v="2023-07-25T13:23:15"/>
    <s v="BP1"/>
    <s v="KS000186"/>
    <s v="KS000102"/>
    <s v="U"/>
    <n v="332100"/>
    <m/>
    <m/>
    <d v="2023-07-25T13:21:55"/>
    <s v="OBD"/>
    <n v="4450000"/>
    <s v="+"/>
    <s v="General Institution"/>
    <s v="General Institution"/>
    <x v="4"/>
    <x v="0"/>
  </r>
  <r>
    <x v="37"/>
    <x v="7"/>
    <n v="201"/>
    <d v="2023-07-25T13:23:15"/>
    <s v="BP2"/>
    <s v="KS000186"/>
    <s v="T2300114"/>
    <s v="U"/>
    <n v="332100"/>
    <m/>
    <m/>
    <d v="2023-07-25T13:21:55"/>
    <s v="ABD"/>
    <n v="429424"/>
    <s v="+"/>
    <s v="General Institution"/>
    <s v="General Institution"/>
    <x v="4"/>
    <x v="0"/>
  </r>
  <r>
    <x v="32"/>
    <x v="7"/>
    <n v="201"/>
    <d v="2023-07-25T13:23:16"/>
    <s v="BP2"/>
    <s v="KS000186"/>
    <s v="T2300114"/>
    <s v="U"/>
    <n v="332800"/>
    <m/>
    <m/>
    <d v="2023-07-25T13:21:55"/>
    <s v="ABD"/>
    <n v="637547"/>
    <s v="+"/>
    <s v="General Institution"/>
    <s v="General Institution"/>
    <x v="4"/>
    <x v="0"/>
  </r>
  <r>
    <x v="32"/>
    <x v="7"/>
    <n v="201"/>
    <d v="2023-07-25T13:23:15"/>
    <s v="BP2"/>
    <s v="KS000186"/>
    <s v="T2300114"/>
    <s v="U"/>
    <n v="332100"/>
    <m/>
    <m/>
    <d v="2023-07-25T13:21:55"/>
    <s v="ABD"/>
    <n v="567356"/>
    <s v="+"/>
    <s v="General Institution"/>
    <s v="General Institution"/>
    <x v="4"/>
    <x v="0"/>
  </r>
  <r>
    <x v="9"/>
    <x v="8"/>
    <n v="219"/>
    <d v="2023-07-25T13:23:15"/>
    <s v="BP1"/>
    <s v="KS000185"/>
    <s v="KS000100"/>
    <s v="U"/>
    <n v="336260"/>
    <m/>
    <m/>
    <d v="2023-07-25T13:21:55"/>
    <s v="OBD"/>
    <n v="60100"/>
    <s v="+"/>
    <s v="Office of Enterprise Risk Managemnt"/>
    <s v="Office of Enterprise Risk Managemnt"/>
    <x v="5"/>
    <x v="1"/>
  </r>
  <r>
    <x v="39"/>
    <x v="8"/>
    <n v="219"/>
    <d v="2023-07-25T13:23:15"/>
    <s v="BP1"/>
    <s v="KS000185"/>
    <s v="KS000100"/>
    <s v="U"/>
    <n v="336260"/>
    <m/>
    <m/>
    <d v="2023-07-25T13:21:55"/>
    <s v="OBD"/>
    <n v="-100"/>
    <s v="-"/>
    <s v="Office of Enterprise Risk Managemnt"/>
    <s v="Office of Enterprise Risk Managemnt"/>
    <x v="5"/>
    <x v="1"/>
  </r>
  <r>
    <x v="5"/>
    <x v="8"/>
    <n v="219"/>
    <d v="2023-07-25T13:23:15"/>
    <s v="BP1"/>
    <s v="KS000185"/>
    <s v="KS000100"/>
    <s v="U"/>
    <n v="336260"/>
    <m/>
    <m/>
    <d v="2023-07-25T13:21:55"/>
    <s v="OBD"/>
    <n v="60000"/>
    <s v="+"/>
    <s v="Office of Enterprise Risk Managemnt"/>
    <s v="Office of Enterprise Risk Managemnt"/>
    <x v="5"/>
    <x v="1"/>
  </r>
  <r>
    <x v="12"/>
    <x v="9"/>
    <n v="219"/>
    <d v="2023-07-25T13:23:11"/>
    <s v="BP1"/>
    <s v="KS000183"/>
    <s v="KS000099"/>
    <s v="U"/>
    <n v="336216"/>
    <m/>
    <m/>
    <d v="2023-07-25T13:21:53"/>
    <s v="OBD"/>
    <n v="90000"/>
    <s v="+"/>
    <s v="App State Police"/>
    <s v="Public Safety &amp; Risk Management"/>
    <x v="6"/>
    <x v="4"/>
  </r>
  <r>
    <x v="24"/>
    <x v="9"/>
    <n v="219"/>
    <d v="2023-07-25T13:23:11"/>
    <s v="BP1"/>
    <s v="KS000183"/>
    <s v="KS000099"/>
    <s v="U"/>
    <n v="336216"/>
    <m/>
    <m/>
    <d v="2023-07-25T13:21:53"/>
    <s v="OBD"/>
    <n v="1000"/>
    <s v="+"/>
    <s v="App State Police"/>
    <s v="Public Safety &amp; Risk Management"/>
    <x v="6"/>
    <x v="4"/>
  </r>
  <r>
    <x v="40"/>
    <x v="9"/>
    <n v="219"/>
    <d v="2023-07-25T13:23:11"/>
    <s v="BP1"/>
    <s v="KS000183"/>
    <s v="KS000099"/>
    <s v="U"/>
    <n v="336216"/>
    <m/>
    <m/>
    <d v="2023-07-25T13:21:53"/>
    <s v="OBD"/>
    <n v="1000"/>
    <s v="+"/>
    <s v="App State Police"/>
    <s v="Public Safety &amp; Risk Management"/>
    <x v="6"/>
    <x v="4"/>
  </r>
  <r>
    <x v="41"/>
    <x v="9"/>
    <n v="219"/>
    <d v="2023-07-25T13:23:11"/>
    <s v="BP1"/>
    <s v="KS000183"/>
    <s v="KS000099"/>
    <s v="U"/>
    <n v="336216"/>
    <m/>
    <m/>
    <d v="2023-07-25T13:21:53"/>
    <s v="OBD"/>
    <n v="160000"/>
    <s v="+"/>
    <s v="App State Police"/>
    <s v="Public Safety &amp; Risk Management"/>
    <x v="6"/>
    <x v="4"/>
  </r>
  <r>
    <x v="42"/>
    <x v="9"/>
    <n v="219"/>
    <d v="2023-07-25T13:23:11"/>
    <s v="BP1"/>
    <s v="KS000183"/>
    <s v="KS000099"/>
    <s v="U"/>
    <n v="336216"/>
    <m/>
    <m/>
    <d v="2023-07-25T13:21:53"/>
    <s v="OBD"/>
    <n v="2000"/>
    <s v="+"/>
    <s v="App State Police"/>
    <s v="Public Safety &amp; Risk Management"/>
    <x v="6"/>
    <x v="4"/>
  </r>
  <r>
    <x v="25"/>
    <x v="9"/>
    <n v="219"/>
    <d v="2023-07-25T13:23:11"/>
    <s v="BP1"/>
    <s v="KS000183"/>
    <s v="KS000099"/>
    <s v="U"/>
    <n v="336216"/>
    <m/>
    <m/>
    <d v="2023-07-25T13:21:53"/>
    <s v="OBD"/>
    <n v="6000"/>
    <s v="+"/>
    <s v="App State Police"/>
    <s v="Public Safety &amp; Risk Management"/>
    <x v="6"/>
    <x v="4"/>
  </r>
  <r>
    <x v="26"/>
    <x v="9"/>
    <n v="219"/>
    <d v="2023-07-25T13:23:11"/>
    <s v="BP1"/>
    <s v="KS000183"/>
    <s v="KS000099"/>
    <s v="U"/>
    <n v="336216"/>
    <m/>
    <m/>
    <d v="2023-07-25T13:21:53"/>
    <s v="OBD"/>
    <n v="5000"/>
    <s v="+"/>
    <s v="App State Police"/>
    <s v="Public Safety &amp; Risk Management"/>
    <x v="6"/>
    <x v="4"/>
  </r>
  <r>
    <x v="13"/>
    <x v="9"/>
    <n v="219"/>
    <d v="2023-07-25T13:23:11"/>
    <s v="BP1"/>
    <s v="KS000183"/>
    <s v="KS000099"/>
    <s v="U"/>
    <n v="336216"/>
    <m/>
    <m/>
    <d v="2023-07-25T13:21:53"/>
    <s v="OBD"/>
    <n v="8000"/>
    <s v="+"/>
    <s v="App State Police"/>
    <s v="Public Safety &amp; Risk Management"/>
    <x v="6"/>
    <x v="4"/>
  </r>
  <r>
    <x v="14"/>
    <x v="9"/>
    <n v="219"/>
    <d v="2023-07-25T13:23:11"/>
    <s v="BP1"/>
    <s v="KS000183"/>
    <s v="KS000099"/>
    <s v="U"/>
    <n v="336216"/>
    <m/>
    <m/>
    <d v="2023-07-25T13:21:53"/>
    <s v="OBD"/>
    <n v="25000"/>
    <s v="+"/>
    <s v="App State Police"/>
    <s v="Public Safety &amp; Risk Management"/>
    <x v="6"/>
    <x v="4"/>
  </r>
  <r>
    <x v="15"/>
    <x v="9"/>
    <n v="219"/>
    <d v="2023-07-25T13:23:11"/>
    <s v="BP1"/>
    <s v="KS000183"/>
    <s v="KS000099"/>
    <s v="U"/>
    <n v="336216"/>
    <m/>
    <m/>
    <d v="2023-07-25T13:21:53"/>
    <s v="OBD"/>
    <n v="20000"/>
    <s v="+"/>
    <s v="App State Police"/>
    <s v="Public Safety &amp; Risk Management"/>
    <x v="6"/>
    <x v="4"/>
  </r>
  <r>
    <x v="20"/>
    <x v="9"/>
    <n v="219"/>
    <d v="2023-07-25T13:23:12"/>
    <s v="BP1"/>
    <s v="KS000183"/>
    <s v="KS000099"/>
    <s v="U"/>
    <n v="336216"/>
    <m/>
    <m/>
    <d v="2023-07-25T13:21:53"/>
    <s v="OBD"/>
    <n v="500"/>
    <s v="+"/>
    <s v="App State Police"/>
    <s v="Public Safety &amp; Risk Management"/>
    <x v="6"/>
    <x v="4"/>
  </r>
  <r>
    <x v="2"/>
    <x v="9"/>
    <n v="219"/>
    <d v="2023-07-25T13:23:12"/>
    <s v="BP1"/>
    <s v="KS000183"/>
    <s v="KS000099"/>
    <s v="U"/>
    <n v="336216"/>
    <m/>
    <m/>
    <d v="2023-07-25T13:21:53"/>
    <s v="OBD"/>
    <n v="10000"/>
    <s v="+"/>
    <s v="App State Police"/>
    <s v="Public Safety &amp; Risk Management"/>
    <x v="6"/>
    <x v="4"/>
  </r>
  <r>
    <x v="4"/>
    <x v="9"/>
    <n v="219"/>
    <d v="2023-07-25T13:23:12"/>
    <s v="BP1"/>
    <s v="KS000183"/>
    <s v="KS000099"/>
    <s v="U"/>
    <n v="336216"/>
    <m/>
    <m/>
    <d v="2023-07-25T13:21:53"/>
    <s v="OBD"/>
    <n v="2500"/>
    <s v="+"/>
    <s v="App State Police"/>
    <s v="Public Safety &amp; Risk Management"/>
    <x v="6"/>
    <x v="4"/>
  </r>
  <r>
    <x v="6"/>
    <x v="9"/>
    <n v="219"/>
    <d v="2023-07-25T13:23:12"/>
    <s v="BP1"/>
    <s v="KS000183"/>
    <s v="KS000099"/>
    <s v="U"/>
    <n v="336216"/>
    <m/>
    <m/>
    <d v="2023-07-25T13:21:53"/>
    <s v="OBD"/>
    <n v="2500"/>
    <s v="+"/>
    <s v="App State Police"/>
    <s v="Public Safety &amp; Risk Management"/>
    <x v="6"/>
    <x v="4"/>
  </r>
  <r>
    <x v="7"/>
    <x v="9"/>
    <n v="219"/>
    <d v="2023-07-25T13:23:12"/>
    <s v="BP1"/>
    <s v="KS000183"/>
    <s v="KS000099"/>
    <s v="U"/>
    <n v="336216"/>
    <m/>
    <m/>
    <d v="2023-07-25T13:21:53"/>
    <s v="OBD"/>
    <n v="1000"/>
    <s v="+"/>
    <s v="App State Police"/>
    <s v="Public Safety &amp; Risk Management"/>
    <x v="6"/>
    <x v="4"/>
  </r>
  <r>
    <x v="37"/>
    <x v="9"/>
    <n v="219"/>
    <d v="2023-07-25T13:23:12"/>
    <s v="BP1"/>
    <s v="KS000183"/>
    <s v="KS000099"/>
    <s v="U"/>
    <n v="336216"/>
    <m/>
    <m/>
    <d v="2023-07-25T13:21:53"/>
    <s v="OBD"/>
    <n v="334600"/>
    <s v="+"/>
    <s v="App State Police"/>
    <s v="Public Safety &amp; Risk Management"/>
    <x v="6"/>
    <x v="4"/>
  </r>
  <r>
    <x v="8"/>
    <x v="9"/>
    <n v="219"/>
    <d v="2023-07-25T13:23:12"/>
    <s v="BP1"/>
    <s v="KS000183"/>
    <s v="KS000099"/>
    <s v="U"/>
    <n v="336216"/>
    <m/>
    <m/>
    <d v="2023-07-25T13:21:53"/>
    <s v="OBD"/>
    <n v="100"/>
    <s v="+"/>
    <s v="App State Police"/>
    <s v="Public Safety &amp; Risk Management"/>
    <x v="6"/>
    <x v="4"/>
  </r>
  <r>
    <x v="43"/>
    <x v="9"/>
    <n v="219"/>
    <d v="2023-10-31T12:01:02"/>
    <s v="BP2"/>
    <s v="T2400065"/>
    <s v="FO SfRide 336216 FY24 base bud adj"/>
    <s v="U"/>
    <n v="336216"/>
    <m/>
    <m/>
    <d v="2023-10-31T11:45:43"/>
    <s v="ABD"/>
    <n v="34922"/>
    <s v="+"/>
    <s v="App State Police"/>
    <s v="Public Safety &amp; Risk Management"/>
    <x v="6"/>
    <x v="4"/>
  </r>
  <r>
    <x v="12"/>
    <x v="9"/>
    <n v="219"/>
    <d v="2023-10-31T12:01:02"/>
    <s v="BP2"/>
    <s v="T2400065"/>
    <s v="FO SfRide 336216 FY24 base bud adj"/>
    <s v="U"/>
    <n v="336216"/>
    <m/>
    <m/>
    <d v="2023-10-31T11:45:43"/>
    <s v="ABD"/>
    <n v="-112763"/>
    <s v="-"/>
    <s v="App State Police"/>
    <s v="Public Safety &amp; Risk Management"/>
    <x v="6"/>
    <x v="4"/>
  </r>
  <r>
    <x v="12"/>
    <x v="9"/>
    <n v="219"/>
    <d v="2023-07-25T13:23:11"/>
    <s v="BP2"/>
    <s v="KS000183"/>
    <s v="T2300013"/>
    <s v="U"/>
    <n v="336216"/>
    <m/>
    <m/>
    <d v="2023-07-25T13:21:53"/>
    <s v="ABD"/>
    <n v="-596"/>
    <s v="-"/>
    <s v="App State Police"/>
    <s v="Public Safety &amp; Risk Management"/>
    <x v="6"/>
    <x v="4"/>
  </r>
  <r>
    <x v="12"/>
    <x v="9"/>
    <n v="219"/>
    <d v="2023-07-25T13:23:11"/>
    <s v="BP2"/>
    <s v="KS000183"/>
    <s v="T2300006"/>
    <s v="U"/>
    <n v="336216"/>
    <m/>
    <m/>
    <d v="2023-07-25T13:21:53"/>
    <s v="ABD"/>
    <n v="23359"/>
    <s v="+"/>
    <s v="App State Police"/>
    <s v="Public Safety &amp; Risk Management"/>
    <x v="6"/>
    <x v="4"/>
  </r>
  <r>
    <x v="24"/>
    <x v="9"/>
    <n v="219"/>
    <d v="2023-10-31T12:01:02"/>
    <s v="BP2"/>
    <s v="T2400065"/>
    <s v="FO SfRide 336216 FY24 base bud adj"/>
    <s v="U"/>
    <n v="336216"/>
    <m/>
    <m/>
    <d v="2023-10-31T11:45:43"/>
    <s v="ABD"/>
    <n v="-1000"/>
    <s v="-"/>
    <s v="App State Police"/>
    <s v="Public Safety &amp; Risk Management"/>
    <x v="6"/>
    <x v="4"/>
  </r>
  <r>
    <x v="40"/>
    <x v="9"/>
    <n v="219"/>
    <d v="2023-10-31T12:01:02"/>
    <s v="BP2"/>
    <s v="T2400065"/>
    <s v="FO SfRide 336216 FY24 base bud adj"/>
    <s v="U"/>
    <n v="336216"/>
    <m/>
    <m/>
    <d v="2023-10-31T11:45:43"/>
    <s v="ABD"/>
    <n v="-1000"/>
    <s v="-"/>
    <s v="App State Police"/>
    <s v="Public Safety &amp; Risk Management"/>
    <x v="6"/>
    <x v="4"/>
  </r>
  <r>
    <x v="41"/>
    <x v="9"/>
    <n v="219"/>
    <d v="2023-10-31T12:01:02"/>
    <s v="BP2"/>
    <s v="T2400065"/>
    <s v="FO SfRide 336216 FY24 base bud adj"/>
    <s v="U"/>
    <n v="336216"/>
    <m/>
    <m/>
    <d v="2023-10-31T11:45:43"/>
    <s v="ABD"/>
    <n v="40000"/>
    <s v="+"/>
    <s v="App State Police"/>
    <s v="Public Safety &amp; Risk Management"/>
    <x v="6"/>
    <x v="4"/>
  </r>
  <r>
    <x v="42"/>
    <x v="9"/>
    <n v="219"/>
    <d v="2023-10-31T12:01:02"/>
    <s v="BP2"/>
    <s v="T2400065"/>
    <s v="FO SfRide 336216 FY24 base bud adj"/>
    <s v="U"/>
    <n v="336216"/>
    <m/>
    <m/>
    <d v="2023-10-31T11:45:43"/>
    <s v="ABD"/>
    <n v="3000"/>
    <s v="+"/>
    <s v="App State Police"/>
    <s v="Public Safety &amp; Risk Management"/>
    <x v="6"/>
    <x v="4"/>
  </r>
  <r>
    <x v="25"/>
    <x v="9"/>
    <n v="219"/>
    <d v="2023-10-31T12:01:02"/>
    <s v="BP2"/>
    <s v="T2400065"/>
    <s v="FO SfRide 336216 FY24 base bud adj"/>
    <s v="U"/>
    <n v="336216"/>
    <m/>
    <m/>
    <d v="2023-10-31T11:45:43"/>
    <s v="ABD"/>
    <n v="-4714"/>
    <s v="-"/>
    <s v="App State Police"/>
    <s v="Public Safety &amp; Risk Management"/>
    <x v="6"/>
    <x v="4"/>
  </r>
  <r>
    <x v="26"/>
    <x v="9"/>
    <n v="219"/>
    <d v="2023-10-31T12:01:02"/>
    <s v="BP2"/>
    <s v="T2400065"/>
    <s v="FO SfRide 336216 FY24 base bud adj"/>
    <s v="U"/>
    <n v="336216"/>
    <m/>
    <m/>
    <d v="2023-10-31T11:45:43"/>
    <s v="ABD"/>
    <n v="-5000"/>
    <s v="-"/>
    <s v="App State Police"/>
    <s v="Public Safety &amp; Risk Management"/>
    <x v="6"/>
    <x v="4"/>
  </r>
  <r>
    <x v="13"/>
    <x v="9"/>
    <n v="219"/>
    <d v="2023-10-31T12:01:02"/>
    <s v="BP2"/>
    <s v="T2400065"/>
    <s v="FO SfRide 336216 FY24 base bud adj"/>
    <s v="U"/>
    <n v="336216"/>
    <m/>
    <m/>
    <d v="2023-10-31T11:45:43"/>
    <s v="ABD"/>
    <n v="-5955"/>
    <s v="-"/>
    <s v="App State Police"/>
    <s v="Public Safety &amp; Risk Management"/>
    <x v="6"/>
    <x v="4"/>
  </r>
  <r>
    <x v="13"/>
    <x v="9"/>
    <n v="219"/>
    <d v="2023-07-25T13:23:11"/>
    <s v="BP2"/>
    <s v="KS000183"/>
    <s v="T2300013"/>
    <s v="U"/>
    <n v="336216"/>
    <m/>
    <m/>
    <d v="2023-07-25T13:21:53"/>
    <s v="ABD"/>
    <n v="-46"/>
    <s v="-"/>
    <s v="App State Police"/>
    <s v="Public Safety &amp; Risk Management"/>
    <x v="6"/>
    <x v="4"/>
  </r>
  <r>
    <x v="13"/>
    <x v="9"/>
    <n v="219"/>
    <d v="2023-07-25T13:23:11"/>
    <s v="BP2"/>
    <s v="KS000183"/>
    <s v="T2300006"/>
    <s v="U"/>
    <n v="336216"/>
    <m/>
    <m/>
    <d v="2023-07-25T13:21:53"/>
    <s v="ABD"/>
    <n v="672"/>
    <s v="+"/>
    <s v="App State Police"/>
    <s v="Public Safety &amp; Risk Management"/>
    <x v="6"/>
    <x v="4"/>
  </r>
  <r>
    <x v="14"/>
    <x v="9"/>
    <n v="219"/>
    <d v="2023-10-31T12:01:02"/>
    <s v="BP2"/>
    <s v="T2400065"/>
    <s v="FO SfRide 336216 FY24 base bud adj"/>
    <s v="U"/>
    <n v="336216"/>
    <m/>
    <m/>
    <d v="2023-10-31T11:45:43"/>
    <s v="ABD"/>
    <n v="-27627"/>
    <s v="-"/>
    <s v="App State Police"/>
    <s v="Public Safety &amp; Risk Management"/>
    <x v="6"/>
    <x v="4"/>
  </r>
  <r>
    <x v="14"/>
    <x v="9"/>
    <n v="219"/>
    <d v="2023-07-25T13:23:11"/>
    <s v="BP2"/>
    <s v="KS000183"/>
    <s v="T2300013"/>
    <s v="U"/>
    <n v="336216"/>
    <m/>
    <m/>
    <d v="2023-07-25T13:21:53"/>
    <s v="ABD"/>
    <n v="-146"/>
    <s v="-"/>
    <s v="App State Police"/>
    <s v="Public Safety &amp; Risk Management"/>
    <x v="6"/>
    <x v="4"/>
  </r>
  <r>
    <x v="14"/>
    <x v="9"/>
    <n v="219"/>
    <d v="2023-07-25T13:23:11"/>
    <s v="BP2"/>
    <s v="KS000183"/>
    <s v="T2300006"/>
    <s v="U"/>
    <n v="336216"/>
    <m/>
    <m/>
    <d v="2023-07-25T13:21:53"/>
    <s v="ABD"/>
    <n v="2773"/>
    <s v="+"/>
    <s v="App State Police"/>
    <s v="Public Safety &amp; Risk Management"/>
    <x v="6"/>
    <x v="4"/>
  </r>
  <r>
    <x v="15"/>
    <x v="9"/>
    <n v="219"/>
    <d v="2023-10-31T12:01:02"/>
    <s v="BP2"/>
    <s v="T2400065"/>
    <s v="FO SfRide 336216 FY24 base bud adj"/>
    <s v="U"/>
    <n v="336216"/>
    <m/>
    <m/>
    <d v="2023-10-31T11:45:43"/>
    <s v="ABD"/>
    <n v="-18412"/>
    <s v="-"/>
    <s v="App State Police"/>
    <s v="Public Safety &amp; Risk Management"/>
    <x v="6"/>
    <x v="4"/>
  </r>
  <r>
    <x v="15"/>
    <x v="9"/>
    <n v="219"/>
    <d v="2023-07-25T13:23:11"/>
    <s v="BP2"/>
    <s v="KS000183"/>
    <s v="T2300006"/>
    <s v="U"/>
    <n v="336216"/>
    <m/>
    <m/>
    <d v="2023-07-25T13:21:53"/>
    <s v="ABD"/>
    <n v="2191"/>
    <s v="+"/>
    <s v="App State Police"/>
    <s v="Public Safety &amp; Risk Management"/>
    <x v="6"/>
    <x v="4"/>
  </r>
  <r>
    <x v="20"/>
    <x v="9"/>
    <n v="219"/>
    <d v="2023-10-31T12:01:02"/>
    <s v="BP2"/>
    <s v="T2400065"/>
    <s v="FO SfRide 336216 FY24 base bud adj"/>
    <s v="U"/>
    <n v="336216"/>
    <m/>
    <m/>
    <d v="2023-10-31T11:45:43"/>
    <s v="ABD"/>
    <n v="-200"/>
    <s v="-"/>
    <s v="App State Police"/>
    <s v="Public Safety &amp; Risk Management"/>
    <x v="6"/>
    <x v="4"/>
  </r>
  <r>
    <x v="44"/>
    <x v="9"/>
    <n v="219"/>
    <d v="2023-10-31T12:01:02"/>
    <s v="BP2"/>
    <s v="T2400065"/>
    <s v="FO SfRide 336216 FY24 base bud adj"/>
    <s v="U"/>
    <n v="336216"/>
    <m/>
    <m/>
    <d v="2023-10-31T11:45:43"/>
    <s v="ABD"/>
    <n v="10484"/>
    <s v="+"/>
    <s v="App State Police"/>
    <s v="Public Safety &amp; Risk Management"/>
    <x v="6"/>
    <x v="4"/>
  </r>
  <r>
    <x v="2"/>
    <x v="9"/>
    <n v="219"/>
    <d v="2023-10-31T12:01:02"/>
    <s v="BP2"/>
    <s v="T2400065"/>
    <s v="FO SfRide 336216 FY24 base bud adj"/>
    <s v="U"/>
    <n v="336216"/>
    <m/>
    <m/>
    <d v="2023-10-31T11:45:43"/>
    <s v="ABD"/>
    <n v="-2000"/>
    <s v="-"/>
    <s v="App State Police"/>
    <s v="Public Safety &amp; Risk Management"/>
    <x v="6"/>
    <x v="4"/>
  </r>
  <r>
    <x v="4"/>
    <x v="9"/>
    <n v="219"/>
    <d v="2023-10-31T12:01:02"/>
    <s v="BP2"/>
    <s v="T2400065"/>
    <s v="FO SfRide 336216 FY24 base bud adj"/>
    <s v="U"/>
    <n v="336216"/>
    <m/>
    <m/>
    <d v="2023-10-31T11:45:43"/>
    <s v="ABD"/>
    <n v="-466"/>
    <s v="-"/>
    <s v="App State Police"/>
    <s v="Public Safety &amp; Risk Management"/>
    <x v="6"/>
    <x v="4"/>
  </r>
  <r>
    <x v="6"/>
    <x v="9"/>
    <n v="219"/>
    <d v="2023-10-31T12:01:02"/>
    <s v="BP2"/>
    <s v="T2400065"/>
    <s v="FO SfRide 336216 FY24 base bud adj"/>
    <s v="U"/>
    <n v="336216"/>
    <m/>
    <m/>
    <d v="2023-10-31T11:45:43"/>
    <s v="ABD"/>
    <n v="-2500"/>
    <s v="-"/>
    <s v="App State Police"/>
    <s v="Public Safety &amp; Risk Management"/>
    <x v="6"/>
    <x v="4"/>
  </r>
  <r>
    <x v="7"/>
    <x v="9"/>
    <n v="219"/>
    <d v="2023-10-31T12:01:02"/>
    <s v="BP2"/>
    <s v="T2400065"/>
    <s v="FO SfRide 336216 FY24 base bud adj"/>
    <s v="U"/>
    <n v="336216"/>
    <m/>
    <m/>
    <d v="2023-10-31T11:45:43"/>
    <s v="ABD"/>
    <n v="-1000"/>
    <s v="-"/>
    <s v="App State Police"/>
    <s v="Public Safety &amp; Risk Management"/>
    <x v="6"/>
    <x v="4"/>
  </r>
  <r>
    <x v="37"/>
    <x v="9"/>
    <n v="219"/>
    <d v="2023-10-31T12:01:02"/>
    <s v="BP2"/>
    <s v="T2400065"/>
    <s v="FO SfRide 336216 FY24 base bud adj"/>
    <s v="U"/>
    <n v="336216"/>
    <m/>
    <m/>
    <d v="2023-10-31T11:45:43"/>
    <s v="ABD"/>
    <n v="-94956"/>
    <s v="-"/>
    <s v="App State Police"/>
    <s v="Public Safety &amp; Risk Management"/>
    <x v="6"/>
    <x v="4"/>
  </r>
  <r>
    <x v="37"/>
    <x v="9"/>
    <n v="219"/>
    <d v="2023-07-25T13:23:12"/>
    <s v="BP2"/>
    <s v="KS000183"/>
    <s v="T2300006"/>
    <s v="U"/>
    <n v="336216"/>
    <m/>
    <m/>
    <d v="2023-07-25T13:21:53"/>
    <s v="ABD"/>
    <n v="28995"/>
    <s v="+"/>
    <s v="App State Police"/>
    <s v="Public Safety &amp; Risk Management"/>
    <x v="6"/>
    <x v="4"/>
  </r>
  <r>
    <x v="8"/>
    <x v="9"/>
    <n v="219"/>
    <d v="2023-10-31T12:01:02"/>
    <s v="BP2"/>
    <s v="T2400065"/>
    <s v="FO SfRide 336216 FY24 base bud adj"/>
    <s v="U"/>
    <n v="336216"/>
    <m/>
    <m/>
    <d v="2023-10-31T11:45:43"/>
    <s v="ABD"/>
    <n v="64"/>
    <s v="+"/>
    <s v="App State Police"/>
    <s v="Public Safety &amp; Risk Management"/>
    <x v="6"/>
    <x v="4"/>
  </r>
  <r>
    <x v="7"/>
    <x v="10"/>
    <n v="170"/>
    <d v="2023-07-25T12:42:54"/>
    <s v="BP1"/>
    <s v="KS000180"/>
    <s v="T2300077"/>
    <s v="U"/>
    <n v="332110"/>
    <m/>
    <m/>
    <d v="2023-07-25T12:42:36"/>
    <s v="OBD"/>
    <n v="75000"/>
    <s v="+"/>
    <s v="The Office of Human Resources"/>
    <s v="The Office of Human Resources"/>
    <x v="7"/>
    <x v="5"/>
  </r>
  <r>
    <x v="45"/>
    <x v="11"/>
    <n v="219"/>
    <d v="2023-07-25T13:23:12"/>
    <s v="BP1"/>
    <s v="KS000184"/>
    <s v="KS000091"/>
    <s v="U"/>
    <n v="336888"/>
    <m/>
    <m/>
    <d v="2023-07-25T13:21:54"/>
    <s v="OBD"/>
    <n v="50000"/>
    <s v="+"/>
    <s v="University Advancement - VC"/>
    <s v="University Advancement - VC"/>
    <x v="8"/>
    <x v="2"/>
  </r>
  <r>
    <x v="46"/>
    <x v="11"/>
    <n v="219"/>
    <d v="2023-07-25T13:23:13"/>
    <s v="BP1"/>
    <s v="KS000184"/>
    <s v="KS000091"/>
    <s v="U"/>
    <n v="336888"/>
    <m/>
    <m/>
    <d v="2023-07-25T13:21:54"/>
    <s v="OBD"/>
    <n v="42718"/>
    <s v="+"/>
    <s v="University Advancement - VC"/>
    <s v="University Advancement - VC"/>
    <x v="8"/>
    <x v="2"/>
  </r>
  <r>
    <x v="47"/>
    <x v="12"/>
    <n v="207"/>
    <d v="2023-07-25T13:23:14"/>
    <s v="BP1"/>
    <s v="KS000184"/>
    <s v="KS000111"/>
    <s v="U"/>
    <n v="334150"/>
    <m/>
    <m/>
    <d v="2023-07-25T13:21:54"/>
    <s v="OBD"/>
    <n v="834885"/>
    <s v="+"/>
    <s v="Dir Arts &amp; Cultural Programs"/>
    <s v="VC Ext Affairs, Strat Init, &amp; COS"/>
    <x v="9"/>
    <x v="1"/>
  </r>
  <r>
    <x v="48"/>
    <x v="12"/>
    <n v="207"/>
    <d v="2023-07-25T13:23:13"/>
    <s v="BP1"/>
    <s v="KS000184"/>
    <s v="KS000128"/>
    <s v="U"/>
    <n v="334140"/>
    <m/>
    <m/>
    <d v="2023-07-25T13:21:54"/>
    <s v="OBD"/>
    <n v="38000"/>
    <s v="+"/>
    <s v="Dir Arts &amp; Cultural Programs"/>
    <s v="VC Ext Affairs, Strat Init, &amp; COS"/>
    <x v="9"/>
    <x v="1"/>
  </r>
  <r>
    <x v="49"/>
    <x v="12"/>
    <n v="207"/>
    <d v="2023-07-25T13:23:13"/>
    <s v="BP1"/>
    <s v="KS000184"/>
    <s v="KS000128"/>
    <s v="U"/>
    <n v="334140"/>
    <m/>
    <m/>
    <d v="2023-07-25T13:21:54"/>
    <s v="OBD"/>
    <n v="-10000"/>
    <s v="-"/>
    <s v="Dir Arts &amp; Cultural Programs"/>
    <s v="VC Ext Affairs, Strat Init, &amp; COS"/>
    <x v="9"/>
    <x v="1"/>
  </r>
  <r>
    <x v="0"/>
    <x v="13"/>
    <n v="207"/>
    <d v="2023-07-25T13:23:14"/>
    <s v="BP1"/>
    <s v="KS000184"/>
    <s v="KS000111"/>
    <s v="U"/>
    <n v="334143"/>
    <m/>
    <m/>
    <d v="2023-07-25T13:21:54"/>
    <s v="OBD"/>
    <n v="500"/>
    <s v="+"/>
    <s v="Dir Arts &amp; Cultural Programs"/>
    <s v="VC Ext Affairs, Strat Init, &amp; COS"/>
    <x v="9"/>
    <x v="1"/>
  </r>
  <r>
    <x v="50"/>
    <x v="13"/>
    <n v="207"/>
    <d v="2023-07-25T13:23:14"/>
    <s v="BP1"/>
    <s v="KS000184"/>
    <s v="KS000111"/>
    <s v="U"/>
    <n v="334143"/>
    <m/>
    <m/>
    <d v="2023-07-25T13:21:54"/>
    <s v="OBD"/>
    <n v="85000"/>
    <s v="+"/>
    <s v="Dir Arts &amp; Cultural Programs"/>
    <s v="VC Ext Affairs, Strat Init, &amp; COS"/>
    <x v="9"/>
    <x v="1"/>
  </r>
  <r>
    <x v="50"/>
    <x v="12"/>
    <n v="207"/>
    <d v="2023-07-25T13:23:13"/>
    <s v="BP1"/>
    <s v="KS000184"/>
    <s v="KS000128"/>
    <s v="U"/>
    <n v="334140"/>
    <m/>
    <m/>
    <d v="2023-07-25T13:21:54"/>
    <s v="OBD"/>
    <n v="198825"/>
    <s v="+"/>
    <s v="Dir Arts &amp; Cultural Programs"/>
    <s v="VC Ext Affairs, Strat Init, &amp; COS"/>
    <x v="9"/>
    <x v="1"/>
  </r>
  <r>
    <x v="51"/>
    <x v="13"/>
    <n v="207"/>
    <d v="2023-07-25T13:23:14"/>
    <s v="BP1"/>
    <s v="KS000184"/>
    <s v="KS000111"/>
    <s v="U"/>
    <n v="334143"/>
    <m/>
    <m/>
    <d v="2023-07-25T13:21:54"/>
    <s v="OBD"/>
    <n v="-6500"/>
    <s v="-"/>
    <s v="Dir Arts &amp; Cultural Programs"/>
    <s v="VC Ext Affairs, Strat Init, &amp; COS"/>
    <x v="9"/>
    <x v="1"/>
  </r>
  <r>
    <x v="51"/>
    <x v="12"/>
    <n v="207"/>
    <d v="2023-07-25T13:23:13"/>
    <s v="BP1"/>
    <s v="KS000184"/>
    <s v="KS000128"/>
    <s v="U"/>
    <n v="334140"/>
    <m/>
    <m/>
    <d v="2023-07-25T13:21:54"/>
    <s v="OBD"/>
    <n v="-17000"/>
    <s v="-"/>
    <s v="Dir Arts &amp; Cultural Programs"/>
    <s v="VC Ext Affairs, Strat Init, &amp; COS"/>
    <x v="9"/>
    <x v="1"/>
  </r>
  <r>
    <x v="36"/>
    <x v="12"/>
    <n v="207"/>
    <d v="2023-07-25T13:23:14"/>
    <s v="BP1"/>
    <s v="KS000184"/>
    <s v="KS000111"/>
    <s v="U"/>
    <n v="334150"/>
    <m/>
    <m/>
    <d v="2023-07-25T13:21:54"/>
    <s v="OBD"/>
    <n v="-7000"/>
    <s v="-"/>
    <s v="Dir Arts &amp; Cultural Programs"/>
    <s v="VC Ext Affairs, Strat Init, &amp; COS"/>
    <x v="9"/>
    <x v="1"/>
  </r>
  <r>
    <x v="21"/>
    <x v="12"/>
    <n v="207"/>
    <d v="2023-07-25T13:23:13"/>
    <s v="BP1"/>
    <s v="KS000184"/>
    <s v="KS000128"/>
    <s v="U"/>
    <n v="334140"/>
    <m/>
    <m/>
    <d v="2023-07-25T13:21:54"/>
    <s v="OBD"/>
    <n v="47067"/>
    <s v="+"/>
    <s v="Dir Arts &amp; Cultural Programs"/>
    <s v="VC Ext Affairs, Strat Init, &amp; COS"/>
    <x v="9"/>
    <x v="1"/>
  </r>
  <r>
    <x v="52"/>
    <x v="12"/>
    <n v="207"/>
    <d v="2023-07-25T13:23:13"/>
    <s v="BP1"/>
    <s v="KS000184"/>
    <s v="KS000128"/>
    <s v="U"/>
    <n v="334140"/>
    <m/>
    <m/>
    <d v="2023-07-25T13:21:54"/>
    <s v="OBD"/>
    <n v="250"/>
    <s v="+"/>
    <s v="Dir Arts &amp; Cultural Programs"/>
    <s v="VC Ext Affairs, Strat Init, &amp; COS"/>
    <x v="9"/>
    <x v="1"/>
  </r>
  <r>
    <x v="12"/>
    <x v="12"/>
    <n v="207"/>
    <d v="2023-07-25T13:23:13"/>
    <s v="BP1"/>
    <s v="KS000184"/>
    <s v="KS000128"/>
    <s v="U"/>
    <n v="334140"/>
    <m/>
    <m/>
    <d v="2023-07-25T13:21:54"/>
    <s v="OBD"/>
    <n v="301153"/>
    <s v="+"/>
    <s v="Dir Arts &amp; Cultural Programs"/>
    <s v="VC Ext Affairs, Strat Init, &amp; COS"/>
    <x v="9"/>
    <x v="1"/>
  </r>
  <r>
    <x v="24"/>
    <x v="12"/>
    <n v="207"/>
    <d v="2023-07-25T13:23:13"/>
    <s v="BP1"/>
    <s v="KS000184"/>
    <s v="KS000128"/>
    <s v="U"/>
    <n v="334140"/>
    <m/>
    <m/>
    <d v="2023-07-25T13:21:54"/>
    <s v="OBD"/>
    <n v="3000"/>
    <s v="+"/>
    <s v="Dir Arts &amp; Cultural Programs"/>
    <s v="VC Ext Affairs, Strat Init, &amp; COS"/>
    <x v="9"/>
    <x v="1"/>
  </r>
  <r>
    <x v="16"/>
    <x v="12"/>
    <n v="207"/>
    <d v="2023-07-25T13:23:13"/>
    <s v="BP1"/>
    <s v="KS000184"/>
    <s v="KS000128"/>
    <s v="U"/>
    <n v="334140"/>
    <m/>
    <m/>
    <d v="2023-07-25T13:21:54"/>
    <s v="OBD"/>
    <n v="950"/>
    <s v="+"/>
    <s v="Dir Arts &amp; Cultural Programs"/>
    <s v="VC Ext Affairs, Strat Init, &amp; COS"/>
    <x v="9"/>
    <x v="1"/>
  </r>
  <r>
    <x v="41"/>
    <x v="12"/>
    <n v="207"/>
    <d v="2023-07-25T13:23:13"/>
    <s v="BP1"/>
    <s v="KS000184"/>
    <s v="KS000128"/>
    <s v="U"/>
    <n v="334140"/>
    <m/>
    <m/>
    <d v="2023-07-25T13:21:54"/>
    <s v="OBD"/>
    <n v="40000"/>
    <s v="+"/>
    <s v="Dir Arts &amp; Cultural Programs"/>
    <s v="VC Ext Affairs, Strat Init, &amp; COS"/>
    <x v="9"/>
    <x v="1"/>
  </r>
  <r>
    <x v="13"/>
    <x v="12"/>
    <n v="207"/>
    <d v="2023-07-25T13:23:13"/>
    <s v="BP1"/>
    <s v="KS000184"/>
    <s v="KS000128"/>
    <s v="U"/>
    <n v="334140"/>
    <m/>
    <m/>
    <d v="2023-07-25T13:21:54"/>
    <s v="OBD"/>
    <n v="29700"/>
    <s v="+"/>
    <s v="Dir Arts &amp; Cultural Programs"/>
    <s v="VC Ext Affairs, Strat Init, &amp; COS"/>
    <x v="9"/>
    <x v="1"/>
  </r>
  <r>
    <x v="14"/>
    <x v="12"/>
    <n v="207"/>
    <d v="2023-07-25T13:23:13"/>
    <s v="BP1"/>
    <s v="KS000184"/>
    <s v="KS000128"/>
    <s v="U"/>
    <n v="334140"/>
    <m/>
    <m/>
    <d v="2023-07-25T13:21:54"/>
    <s v="OBD"/>
    <n v="46035"/>
    <s v="+"/>
    <s v="Dir Arts &amp; Cultural Programs"/>
    <s v="VC Ext Affairs, Strat Init, &amp; COS"/>
    <x v="9"/>
    <x v="1"/>
  </r>
  <r>
    <x v="15"/>
    <x v="12"/>
    <n v="207"/>
    <d v="2023-07-25T13:23:13"/>
    <s v="BP1"/>
    <s v="KS000184"/>
    <s v="KS000128"/>
    <s v="U"/>
    <n v="334140"/>
    <m/>
    <m/>
    <d v="2023-07-25T13:21:54"/>
    <s v="OBD"/>
    <n v="44900"/>
    <s v="+"/>
    <s v="Dir Arts &amp; Cultural Programs"/>
    <s v="VC Ext Affairs, Strat Init, &amp; COS"/>
    <x v="9"/>
    <x v="1"/>
  </r>
  <r>
    <x v="20"/>
    <x v="12"/>
    <n v="207"/>
    <d v="2023-07-25T13:23:13"/>
    <s v="BP1"/>
    <s v="KS000184"/>
    <s v="KS000128"/>
    <s v="U"/>
    <n v="334140"/>
    <m/>
    <m/>
    <d v="2023-07-25T13:21:54"/>
    <s v="OBD"/>
    <n v="250"/>
    <s v="+"/>
    <s v="Dir Arts &amp; Cultural Programs"/>
    <s v="VC Ext Affairs, Strat Init, &amp; COS"/>
    <x v="9"/>
    <x v="1"/>
  </r>
  <r>
    <x v="29"/>
    <x v="12"/>
    <n v="207"/>
    <d v="2023-07-25T13:23:14"/>
    <s v="BP1"/>
    <s v="KS000184"/>
    <s v="KS000128"/>
    <s v="U"/>
    <n v="334140"/>
    <m/>
    <m/>
    <d v="2023-07-25T13:21:54"/>
    <s v="OBD"/>
    <n v="10331"/>
    <s v="+"/>
    <s v="Dir Arts &amp; Cultural Programs"/>
    <s v="VC Ext Affairs, Strat Init, &amp; COS"/>
    <x v="9"/>
    <x v="1"/>
  </r>
  <r>
    <x v="30"/>
    <x v="12"/>
    <n v="207"/>
    <d v="2023-07-25T13:23:14"/>
    <s v="BP1"/>
    <s v="KS000184"/>
    <s v="KS000128"/>
    <s v="U"/>
    <n v="334140"/>
    <m/>
    <m/>
    <d v="2023-07-25T13:21:54"/>
    <s v="OBD"/>
    <n v="6192"/>
    <s v="+"/>
    <s v="Dir Arts &amp; Cultural Programs"/>
    <s v="VC Ext Affairs, Strat Init, &amp; COS"/>
    <x v="9"/>
    <x v="1"/>
  </r>
  <r>
    <x v="53"/>
    <x v="12"/>
    <n v="207"/>
    <d v="2023-07-25T13:23:14"/>
    <s v="BP1"/>
    <s v="KS000184"/>
    <s v="KS000128"/>
    <s v="U"/>
    <n v="334140"/>
    <m/>
    <m/>
    <d v="2023-07-25T13:21:54"/>
    <s v="OBD"/>
    <n v="4133"/>
    <s v="+"/>
    <s v="Dir Arts &amp; Cultural Programs"/>
    <s v="VC Ext Affairs, Strat Init, &amp; COS"/>
    <x v="9"/>
    <x v="1"/>
  </r>
  <r>
    <x v="22"/>
    <x v="12"/>
    <n v="207"/>
    <d v="2023-07-25T13:23:14"/>
    <s v="BP1"/>
    <s v="KS000184"/>
    <s v="KS000128"/>
    <s v="U"/>
    <n v="334140"/>
    <m/>
    <m/>
    <d v="2023-07-25T13:21:54"/>
    <s v="OBD"/>
    <n v="224300"/>
    <s v="+"/>
    <s v="Dir Arts &amp; Cultural Programs"/>
    <s v="VC Ext Affairs, Strat Init, &amp; COS"/>
    <x v="9"/>
    <x v="1"/>
  </r>
  <r>
    <x v="2"/>
    <x v="12"/>
    <n v="207"/>
    <d v="2023-07-25T13:23:14"/>
    <s v="BP1"/>
    <s v="KS000184"/>
    <s v="KS000128"/>
    <s v="U"/>
    <n v="334140"/>
    <m/>
    <m/>
    <d v="2023-07-25T13:21:54"/>
    <s v="OBD"/>
    <n v="15000"/>
    <s v="+"/>
    <s v="Dir Arts &amp; Cultural Programs"/>
    <s v="VC Ext Affairs, Strat Init, &amp; COS"/>
    <x v="9"/>
    <x v="1"/>
  </r>
  <r>
    <x v="11"/>
    <x v="12"/>
    <n v="207"/>
    <d v="2023-07-25T13:23:14"/>
    <s v="BP1"/>
    <s v="KS000184"/>
    <s v="KS000128"/>
    <s v="U"/>
    <n v="334140"/>
    <m/>
    <m/>
    <d v="2023-07-25T13:21:54"/>
    <s v="OBD"/>
    <n v="2000"/>
    <s v="+"/>
    <s v="Dir Arts &amp; Cultural Programs"/>
    <s v="VC Ext Affairs, Strat Init, &amp; COS"/>
    <x v="9"/>
    <x v="1"/>
  </r>
  <r>
    <x v="19"/>
    <x v="12"/>
    <n v="207"/>
    <d v="2023-07-25T13:23:14"/>
    <s v="BP1"/>
    <s v="KS000184"/>
    <s v="KS000128"/>
    <s v="U"/>
    <n v="334140"/>
    <m/>
    <m/>
    <d v="2023-07-25T13:21:54"/>
    <s v="OBD"/>
    <n v="2808"/>
    <s v="+"/>
    <s v="Dir Arts &amp; Cultural Programs"/>
    <s v="VC Ext Affairs, Strat Init, &amp; COS"/>
    <x v="9"/>
    <x v="1"/>
  </r>
  <r>
    <x v="4"/>
    <x v="12"/>
    <n v="207"/>
    <d v="2023-07-25T13:23:14"/>
    <s v="BP1"/>
    <s v="KS000184"/>
    <s v="KS000128"/>
    <s v="U"/>
    <n v="334140"/>
    <m/>
    <m/>
    <d v="2023-07-25T13:21:54"/>
    <s v="OBD"/>
    <n v="51500"/>
    <s v="+"/>
    <s v="Dir Arts &amp; Cultural Programs"/>
    <s v="VC Ext Affairs, Strat Init, &amp; COS"/>
    <x v="9"/>
    <x v="1"/>
  </r>
  <r>
    <x v="5"/>
    <x v="12"/>
    <n v="207"/>
    <d v="2023-07-25T13:23:14"/>
    <s v="BP1"/>
    <s v="KS000184"/>
    <s v="KS000128"/>
    <s v="U"/>
    <n v="334140"/>
    <m/>
    <m/>
    <d v="2023-07-25T13:21:54"/>
    <s v="OBD"/>
    <n v="5250"/>
    <s v="+"/>
    <s v="Dir Arts &amp; Cultural Programs"/>
    <s v="VC Ext Affairs, Strat Init, &amp; COS"/>
    <x v="9"/>
    <x v="1"/>
  </r>
  <r>
    <x v="6"/>
    <x v="12"/>
    <n v="207"/>
    <d v="2023-07-25T13:23:14"/>
    <s v="BP1"/>
    <s v="KS000184"/>
    <s v="KS000128"/>
    <s v="U"/>
    <n v="334140"/>
    <m/>
    <m/>
    <d v="2023-07-25T13:21:54"/>
    <s v="OBD"/>
    <n v="1000"/>
    <s v="+"/>
    <s v="Dir Arts &amp; Cultural Programs"/>
    <s v="VC Ext Affairs, Strat Init, &amp; COS"/>
    <x v="9"/>
    <x v="1"/>
  </r>
  <r>
    <x v="7"/>
    <x v="12"/>
    <n v="207"/>
    <d v="2023-07-25T13:23:14"/>
    <s v="BP1"/>
    <s v="KS000184"/>
    <s v="KS000128"/>
    <s v="U"/>
    <n v="334140"/>
    <m/>
    <m/>
    <d v="2023-07-25T13:21:54"/>
    <s v="OBD"/>
    <n v="4000"/>
    <s v="+"/>
    <s v="Dir Arts &amp; Cultural Programs"/>
    <s v="VC Ext Affairs, Strat Init, &amp; COS"/>
    <x v="9"/>
    <x v="1"/>
  </r>
  <r>
    <x v="37"/>
    <x v="12"/>
    <n v="207"/>
    <d v="2023-07-25T13:23:14"/>
    <s v="BP1"/>
    <s v="KS000184"/>
    <s v="KS000111"/>
    <s v="U"/>
    <n v="334150"/>
    <m/>
    <m/>
    <d v="2023-07-25T13:21:54"/>
    <s v="OBD"/>
    <n v="63054"/>
    <s v="+"/>
    <s v="Dir Arts &amp; Cultural Programs"/>
    <s v="VC Ext Affairs, Strat Init, &amp; COS"/>
    <x v="9"/>
    <x v="1"/>
  </r>
  <r>
    <x v="8"/>
    <x v="12"/>
    <n v="207"/>
    <d v="2023-07-25T13:23:14"/>
    <s v="BP1"/>
    <s v="KS000184"/>
    <s v="KS000128"/>
    <s v="U"/>
    <n v="334140"/>
    <m/>
    <m/>
    <d v="2023-07-25T13:21:54"/>
    <s v="OBD"/>
    <n v="1500"/>
    <s v="+"/>
    <s v="Dir Arts &amp; Cultural Programs"/>
    <s v="VC Ext Affairs, Strat Init, &amp; COS"/>
    <x v="9"/>
    <x v="1"/>
  </r>
  <r>
    <x v="32"/>
    <x v="13"/>
    <n v="207"/>
    <d v="2023-07-25T13:23:14"/>
    <s v="BP1"/>
    <s v="KS000184"/>
    <s v="KS000111"/>
    <s v="U"/>
    <n v="334143"/>
    <m/>
    <m/>
    <d v="2023-07-25T13:21:54"/>
    <s v="OBD"/>
    <n v="94000"/>
    <s v="+"/>
    <s v="Dir Arts &amp; Cultural Programs"/>
    <s v="VC Ext Affairs, Strat Init, &amp; COS"/>
    <x v="9"/>
    <x v="1"/>
  </r>
  <r>
    <x v="47"/>
    <x v="12"/>
    <n v="207"/>
    <d v="2023-11-28T20:31:23"/>
    <s v="BP2"/>
    <s v="BP002552"/>
    <s v="FY24_SA Bud adj"/>
    <s v="U"/>
    <n v="334150"/>
    <m/>
    <m/>
    <d v="2023-11-28T20:30:44"/>
    <s v="ABD"/>
    <n v="10350"/>
    <s v="+"/>
    <s v="Dir Arts &amp; Cultural Programs"/>
    <s v="VC Ext Affairs, Strat Init, &amp; COS"/>
    <x v="9"/>
    <x v="1"/>
  </r>
  <r>
    <x v="21"/>
    <x v="12"/>
    <n v="207"/>
    <d v="2023-10-05T08:27:35"/>
    <s v="BP2"/>
    <s v="T2400047"/>
    <s v="Correct Budget Posn 080091"/>
    <s v="U"/>
    <n v="334140"/>
    <m/>
    <m/>
    <d v="2023-10-05T08:25:39"/>
    <s v="ABD"/>
    <n v="42860"/>
    <s v="+"/>
    <s v="Dir Arts &amp; Cultural Programs"/>
    <s v="VC Ext Affairs, Strat Init, &amp; COS"/>
    <x v="9"/>
    <x v="1"/>
  </r>
  <r>
    <x v="12"/>
    <x v="12"/>
    <n v="207"/>
    <d v="2023-10-05T08:27:35"/>
    <s v="BP2"/>
    <s v="T2400047"/>
    <s v="Correct Budget Posn 080091"/>
    <s v="U"/>
    <n v="334140"/>
    <m/>
    <m/>
    <d v="2023-10-05T08:25:39"/>
    <s v="ABD"/>
    <n v="-42860"/>
    <s v="-"/>
    <s v="Dir Arts &amp; Cultural Programs"/>
    <s v="VC Ext Affairs, Strat Init, &amp; COS"/>
    <x v="9"/>
    <x v="1"/>
  </r>
  <r>
    <x v="12"/>
    <x v="12"/>
    <n v="207"/>
    <d v="2023-07-25T13:23:13"/>
    <s v="BP2"/>
    <s v="KS000184"/>
    <s v="T2300066"/>
    <s v="U"/>
    <n v="334140"/>
    <m/>
    <m/>
    <d v="2023-07-25T13:21:54"/>
    <s v="ABD"/>
    <n v="19604"/>
    <s v="+"/>
    <s v="Dir Arts &amp; Cultural Programs"/>
    <s v="VC Ext Affairs, Strat Init, &amp; COS"/>
    <x v="9"/>
    <x v="1"/>
  </r>
  <r>
    <x v="16"/>
    <x v="12"/>
    <n v="207"/>
    <d v="2023-07-25T13:23:13"/>
    <s v="BP2"/>
    <s v="KS000184"/>
    <s v="T2300066"/>
    <s v="U"/>
    <n v="334140"/>
    <m/>
    <m/>
    <d v="2023-07-25T13:21:54"/>
    <s v="ABD"/>
    <n v="13"/>
    <s v="+"/>
    <s v="Dir Arts &amp; Cultural Programs"/>
    <s v="VC Ext Affairs, Strat Init, &amp; COS"/>
    <x v="9"/>
    <x v="1"/>
  </r>
  <r>
    <x v="13"/>
    <x v="12"/>
    <n v="207"/>
    <d v="2023-07-25T13:23:13"/>
    <s v="BP2"/>
    <s v="KS000184"/>
    <s v="T2300066"/>
    <s v="U"/>
    <n v="334140"/>
    <m/>
    <m/>
    <d v="2023-07-25T13:21:54"/>
    <s v="ABD"/>
    <n v="1500"/>
    <s v="+"/>
    <s v="Dir Arts &amp; Cultural Programs"/>
    <s v="VC Ext Affairs, Strat Init, &amp; COS"/>
    <x v="9"/>
    <x v="1"/>
  </r>
  <r>
    <x v="14"/>
    <x v="12"/>
    <n v="207"/>
    <d v="2023-07-25T13:23:13"/>
    <s v="BP2"/>
    <s v="KS000184"/>
    <s v="T2300066"/>
    <s v="U"/>
    <n v="334140"/>
    <m/>
    <m/>
    <d v="2023-07-25T13:21:54"/>
    <s v="ABD"/>
    <n v="4705"/>
    <s v="+"/>
    <s v="Dir Arts &amp; Cultural Programs"/>
    <s v="VC Ext Affairs, Strat Init, &amp; COS"/>
    <x v="9"/>
    <x v="1"/>
  </r>
  <r>
    <x v="22"/>
    <x v="12"/>
    <n v="207"/>
    <d v="2023-07-25T13:23:14"/>
    <s v="BP2"/>
    <s v="KS000184"/>
    <s v="T2300066"/>
    <s v="U"/>
    <n v="334140"/>
    <m/>
    <m/>
    <d v="2023-07-25T13:21:54"/>
    <s v="ABD"/>
    <n v="-25822"/>
    <s v="-"/>
    <s v="Dir Arts &amp; Cultural Programs"/>
    <s v="VC Ext Affairs, Strat Init, &amp; COS"/>
    <x v="9"/>
    <x v="1"/>
  </r>
  <r>
    <x v="48"/>
    <x v="14"/>
    <n v="203"/>
    <d v="2023-07-25T12:43:16"/>
    <s v="BP1"/>
    <s v="KS000180"/>
    <s v="KS000113"/>
    <s v="U"/>
    <n v="332357"/>
    <m/>
    <m/>
    <d v="2023-07-25T12:42:36"/>
    <s v="OBD"/>
    <n v="6000"/>
    <s v="+"/>
    <s v="Donor Engagement &amp; Univ Events"/>
    <s v="VC Ext Affairs, Strat Init, &amp; COS"/>
    <x v="9"/>
    <x v="1"/>
  </r>
  <r>
    <x v="48"/>
    <x v="14"/>
    <n v="203"/>
    <d v="2023-07-25T12:43:16"/>
    <s v="BP1"/>
    <s v="KS000180"/>
    <s v="KS000113"/>
    <s v="U"/>
    <n v="332355"/>
    <m/>
    <m/>
    <d v="2023-07-25T12:42:36"/>
    <s v="OBD"/>
    <n v="80000"/>
    <s v="+"/>
    <s v="Donor Engagement &amp; Univ Events"/>
    <s v="VC Ext Affairs, Strat Init, &amp; COS"/>
    <x v="9"/>
    <x v="1"/>
  </r>
  <r>
    <x v="48"/>
    <x v="14"/>
    <n v="203"/>
    <d v="2023-07-25T12:42:54"/>
    <s v="BP1"/>
    <s v="KS000180"/>
    <s v="KS000113"/>
    <s v="U"/>
    <n v="332305"/>
    <m/>
    <m/>
    <d v="2023-07-25T12:42:36"/>
    <s v="OBD"/>
    <n v="125000"/>
    <s v="+"/>
    <s v="Donor Engagement &amp; Univ Events"/>
    <s v="VC Ext Affairs, Strat Init, &amp; COS"/>
    <x v="9"/>
    <x v="1"/>
  </r>
  <r>
    <x v="35"/>
    <x v="14"/>
    <n v="203"/>
    <d v="2023-07-25T12:43:16"/>
    <s v="BP1"/>
    <s v="KS000180"/>
    <s v="KS000113"/>
    <s v="U"/>
    <n v="332356"/>
    <m/>
    <m/>
    <d v="2023-07-25T12:42:36"/>
    <s v="OBD"/>
    <n v="15000"/>
    <s v="+"/>
    <s v="Donor Engagement &amp; Univ Events"/>
    <s v="VC Ext Affairs, Strat Init, &amp; COS"/>
    <x v="9"/>
    <x v="1"/>
  </r>
  <r>
    <x v="35"/>
    <x v="14"/>
    <n v="203"/>
    <d v="2023-07-25T12:42:54"/>
    <s v="BP1"/>
    <s v="KS000180"/>
    <s v="KS000113"/>
    <s v="U"/>
    <n v="332305"/>
    <m/>
    <m/>
    <d v="2023-07-25T12:42:36"/>
    <s v="OBD"/>
    <n v="10000"/>
    <s v="+"/>
    <s v="Donor Engagement &amp; Univ Events"/>
    <s v="VC Ext Affairs, Strat Init, &amp; COS"/>
    <x v="9"/>
    <x v="1"/>
  </r>
  <r>
    <x v="54"/>
    <x v="14"/>
    <n v="203"/>
    <d v="2023-07-25T12:42:54"/>
    <s v="BP1"/>
    <s v="KS000180"/>
    <s v="KS000113"/>
    <s v="U"/>
    <n v="332305"/>
    <m/>
    <m/>
    <d v="2023-07-25T12:42:36"/>
    <s v="OBD"/>
    <n v="50000"/>
    <s v="+"/>
    <s v="Donor Engagement &amp; Univ Events"/>
    <s v="VC Ext Affairs, Strat Init, &amp; COS"/>
    <x v="9"/>
    <x v="1"/>
  </r>
  <r>
    <x v="0"/>
    <x v="14"/>
    <n v="203"/>
    <d v="2023-07-25T12:43:16"/>
    <s v="BP1"/>
    <s v="KS000180"/>
    <s v="KS000113"/>
    <s v="U"/>
    <n v="332356"/>
    <m/>
    <m/>
    <d v="2023-07-25T12:42:36"/>
    <s v="OBD"/>
    <n v="10000"/>
    <s v="+"/>
    <s v="Donor Engagement &amp; Univ Events"/>
    <s v="VC Ext Affairs, Strat Init, &amp; COS"/>
    <x v="9"/>
    <x v="1"/>
  </r>
  <r>
    <x v="0"/>
    <x v="14"/>
    <n v="203"/>
    <d v="2023-07-25T12:42:54"/>
    <s v="BP1"/>
    <s v="KS000180"/>
    <s v="KS000113"/>
    <s v="U"/>
    <n v="332305"/>
    <m/>
    <m/>
    <d v="2023-07-25T12:42:36"/>
    <s v="OBD"/>
    <n v="1500000"/>
    <s v="+"/>
    <s v="Donor Engagement &amp; Univ Events"/>
    <s v="VC Ext Affairs, Strat Init, &amp; COS"/>
    <x v="9"/>
    <x v="1"/>
  </r>
  <r>
    <x v="51"/>
    <x v="14"/>
    <n v="203"/>
    <d v="2023-07-25T12:43:16"/>
    <s v="BP1"/>
    <s v="KS000180"/>
    <s v="KS000113"/>
    <s v="U"/>
    <n v="332355"/>
    <m/>
    <m/>
    <d v="2023-07-25T12:42:36"/>
    <s v="OBD"/>
    <n v="-5400"/>
    <s v="-"/>
    <s v="Donor Engagement &amp; Univ Events"/>
    <s v="VC Ext Affairs, Strat Init, &amp; COS"/>
    <x v="9"/>
    <x v="1"/>
  </r>
  <r>
    <x v="51"/>
    <x v="14"/>
    <n v="203"/>
    <d v="2023-07-25T12:43:16"/>
    <s v="BP1"/>
    <s v="KS000180"/>
    <s v="KS000113"/>
    <s v="U"/>
    <n v="332357"/>
    <m/>
    <m/>
    <d v="2023-07-25T12:42:36"/>
    <s v="OBD"/>
    <n v="-405"/>
    <s v="-"/>
    <s v="Donor Engagement &amp; Univ Events"/>
    <s v="VC Ext Affairs, Strat Init, &amp; COS"/>
    <x v="9"/>
    <x v="1"/>
  </r>
  <r>
    <x v="51"/>
    <x v="14"/>
    <n v="203"/>
    <d v="2023-07-25T12:42:55"/>
    <s v="BP1"/>
    <s v="KS000180"/>
    <s v="KS000113"/>
    <s v="U"/>
    <n v="332305"/>
    <m/>
    <m/>
    <d v="2023-07-25T12:42:36"/>
    <s v="OBD"/>
    <n v="-11815"/>
    <s v="-"/>
    <s v="Donor Engagement &amp; Univ Events"/>
    <s v="VC Ext Affairs, Strat Init, &amp; COS"/>
    <x v="9"/>
    <x v="1"/>
  </r>
  <r>
    <x v="55"/>
    <x v="14"/>
    <n v="203"/>
    <d v="2023-07-25T12:42:55"/>
    <s v="BP1"/>
    <s v="KS000180"/>
    <s v="KS000113"/>
    <s v="U"/>
    <n v="332305"/>
    <m/>
    <m/>
    <d v="2023-07-25T12:42:36"/>
    <s v="OBD"/>
    <n v="1250"/>
    <s v="+"/>
    <s v="Donor Engagement &amp; Univ Events"/>
    <s v="VC Ext Affairs, Strat Init, &amp; COS"/>
    <x v="9"/>
    <x v="1"/>
  </r>
  <r>
    <x v="12"/>
    <x v="14"/>
    <n v="203"/>
    <d v="2023-07-25T12:42:55"/>
    <s v="BP1"/>
    <s v="KS000180"/>
    <s v="KS000113"/>
    <s v="U"/>
    <n v="332305"/>
    <m/>
    <m/>
    <d v="2023-07-25T12:42:36"/>
    <s v="OBD"/>
    <n v="642880"/>
    <s v="+"/>
    <s v="Donor Engagement &amp; Univ Events"/>
    <s v="VC Ext Affairs, Strat Init, &amp; COS"/>
    <x v="9"/>
    <x v="1"/>
  </r>
  <r>
    <x v="24"/>
    <x v="14"/>
    <n v="203"/>
    <d v="2023-07-25T12:42:55"/>
    <s v="BP1"/>
    <s v="KS000180"/>
    <s v="KS000113"/>
    <s v="U"/>
    <n v="332305"/>
    <m/>
    <m/>
    <d v="2023-07-25T12:42:36"/>
    <s v="OBD"/>
    <n v="51400"/>
    <s v="+"/>
    <s v="Donor Engagement &amp; Univ Events"/>
    <s v="VC Ext Affairs, Strat Init, &amp; COS"/>
    <x v="9"/>
    <x v="1"/>
  </r>
  <r>
    <x v="16"/>
    <x v="14"/>
    <n v="203"/>
    <d v="2023-07-25T12:42:55"/>
    <s v="BP1"/>
    <s v="KS000180"/>
    <s v="KS000113"/>
    <s v="U"/>
    <n v="332305"/>
    <m/>
    <m/>
    <d v="2023-07-25T12:42:36"/>
    <s v="OBD"/>
    <n v="2615"/>
    <s v="+"/>
    <s v="Donor Engagement &amp; Univ Events"/>
    <s v="VC Ext Affairs, Strat Init, &amp; COS"/>
    <x v="9"/>
    <x v="1"/>
  </r>
  <r>
    <x v="10"/>
    <x v="14"/>
    <n v="203"/>
    <d v="2023-07-25T12:42:55"/>
    <s v="BP1"/>
    <s v="KS000180"/>
    <s v="KS000113"/>
    <s v="U"/>
    <n v="332305"/>
    <m/>
    <m/>
    <d v="2023-07-25T12:42:36"/>
    <s v="OBD"/>
    <n v="100000"/>
    <s v="+"/>
    <s v="Donor Engagement &amp; Univ Events"/>
    <s v="VC Ext Affairs, Strat Init, &amp; COS"/>
    <x v="9"/>
    <x v="1"/>
  </r>
  <r>
    <x v="18"/>
    <x v="14"/>
    <n v="203"/>
    <d v="2023-07-25T12:42:55"/>
    <s v="BP1"/>
    <s v="KS000180"/>
    <s v="KS000113"/>
    <s v="U"/>
    <n v="332305"/>
    <m/>
    <m/>
    <d v="2023-07-25T12:42:36"/>
    <s v="OBD"/>
    <n v="20000"/>
    <s v="+"/>
    <s v="Donor Engagement &amp; Univ Events"/>
    <s v="VC Ext Affairs, Strat Init, &amp; COS"/>
    <x v="9"/>
    <x v="1"/>
  </r>
  <r>
    <x v="41"/>
    <x v="14"/>
    <n v="203"/>
    <d v="2023-07-25T12:42:55"/>
    <s v="BP1"/>
    <s v="KS000180"/>
    <s v="KS000113"/>
    <s v="U"/>
    <n v="332305"/>
    <m/>
    <m/>
    <d v="2023-07-25T12:42:36"/>
    <s v="OBD"/>
    <n v="120000"/>
    <s v="+"/>
    <s v="Donor Engagement &amp; Univ Events"/>
    <s v="VC Ext Affairs, Strat Init, &amp; COS"/>
    <x v="9"/>
    <x v="1"/>
  </r>
  <r>
    <x v="42"/>
    <x v="14"/>
    <n v="203"/>
    <d v="2023-07-25T12:42:55"/>
    <s v="BP1"/>
    <s v="KS000180"/>
    <s v="KS000113"/>
    <s v="U"/>
    <n v="332305"/>
    <m/>
    <m/>
    <d v="2023-07-25T12:42:36"/>
    <s v="OBD"/>
    <n v="4800"/>
    <s v="+"/>
    <s v="Donor Engagement &amp; Univ Events"/>
    <s v="VC Ext Affairs, Strat Init, &amp; COS"/>
    <x v="9"/>
    <x v="1"/>
  </r>
  <r>
    <x v="25"/>
    <x v="14"/>
    <n v="203"/>
    <d v="2023-07-25T12:42:55"/>
    <s v="BP1"/>
    <s v="KS000180"/>
    <s v="KS000113"/>
    <s v="U"/>
    <n v="332305"/>
    <m/>
    <m/>
    <d v="2023-07-25T12:42:36"/>
    <s v="OBD"/>
    <n v="5000"/>
    <s v="+"/>
    <s v="Donor Engagement &amp; Univ Events"/>
    <s v="VC Ext Affairs, Strat Init, &amp; COS"/>
    <x v="9"/>
    <x v="1"/>
  </r>
  <r>
    <x v="56"/>
    <x v="14"/>
    <n v="203"/>
    <d v="2023-07-25T12:42:55"/>
    <s v="BP1"/>
    <s v="KS000180"/>
    <s v="KS000113"/>
    <s v="U"/>
    <n v="332305"/>
    <m/>
    <m/>
    <d v="2023-07-25T12:42:36"/>
    <s v="OBD"/>
    <n v="1000"/>
    <s v="+"/>
    <s v="Donor Engagement &amp; Univ Events"/>
    <s v="VC Ext Affairs, Strat Init, &amp; COS"/>
    <x v="9"/>
    <x v="1"/>
  </r>
  <r>
    <x v="13"/>
    <x v="14"/>
    <n v="203"/>
    <d v="2023-07-25T12:42:55"/>
    <s v="BP1"/>
    <s v="KS000180"/>
    <s v="KS000113"/>
    <s v="U"/>
    <n v="332305"/>
    <m/>
    <m/>
    <d v="2023-07-25T12:42:36"/>
    <s v="OBD"/>
    <n v="62293"/>
    <s v="+"/>
    <s v="Donor Engagement &amp; Univ Events"/>
    <s v="VC Ext Affairs, Strat Init, &amp; COS"/>
    <x v="9"/>
    <x v="1"/>
  </r>
  <r>
    <x v="14"/>
    <x v="14"/>
    <n v="203"/>
    <d v="2023-07-25T12:42:55"/>
    <s v="BP1"/>
    <s v="KS000180"/>
    <s v="KS000113"/>
    <s v="U"/>
    <n v="332305"/>
    <m/>
    <m/>
    <d v="2023-07-25T12:42:36"/>
    <s v="OBD"/>
    <n v="97538"/>
    <s v="+"/>
    <s v="Donor Engagement &amp; Univ Events"/>
    <s v="VC Ext Affairs, Strat Init, &amp; COS"/>
    <x v="9"/>
    <x v="1"/>
  </r>
  <r>
    <x v="15"/>
    <x v="14"/>
    <n v="203"/>
    <d v="2023-07-25T12:42:55"/>
    <s v="BP1"/>
    <s v="KS000180"/>
    <s v="KS000113"/>
    <s v="U"/>
    <n v="332305"/>
    <m/>
    <m/>
    <d v="2023-07-25T12:42:36"/>
    <s v="OBD"/>
    <n v="99860"/>
    <s v="+"/>
    <s v="Donor Engagement &amp; Univ Events"/>
    <s v="VC Ext Affairs, Strat Init, &amp; COS"/>
    <x v="9"/>
    <x v="1"/>
  </r>
  <r>
    <x v="29"/>
    <x v="14"/>
    <n v="203"/>
    <d v="2023-07-25T12:42:55"/>
    <s v="BP1"/>
    <s v="KS000180"/>
    <s v="KS000113"/>
    <s v="U"/>
    <n v="332305"/>
    <m/>
    <m/>
    <d v="2023-07-25T12:42:36"/>
    <s v="OBD"/>
    <n v="14215"/>
    <s v="+"/>
    <s v="Donor Engagement &amp; Univ Events"/>
    <s v="VC Ext Affairs, Strat Init, &amp; COS"/>
    <x v="9"/>
    <x v="1"/>
  </r>
  <r>
    <x v="30"/>
    <x v="14"/>
    <n v="203"/>
    <d v="2023-07-25T12:42:56"/>
    <s v="BP1"/>
    <s v="KS000180"/>
    <s v="KS000113"/>
    <s v="U"/>
    <n v="332305"/>
    <m/>
    <m/>
    <d v="2023-07-25T12:42:36"/>
    <s v="OBD"/>
    <n v="8803"/>
    <s v="+"/>
    <s v="Donor Engagement &amp; Univ Events"/>
    <s v="VC Ext Affairs, Strat Init, &amp; COS"/>
    <x v="9"/>
    <x v="1"/>
  </r>
  <r>
    <x v="53"/>
    <x v="14"/>
    <n v="203"/>
    <d v="2023-07-25T12:42:56"/>
    <s v="BP1"/>
    <s v="KS000180"/>
    <s v="KS000113"/>
    <s v="U"/>
    <n v="332305"/>
    <m/>
    <m/>
    <d v="2023-07-25T12:42:36"/>
    <s v="OBD"/>
    <n v="5412"/>
    <s v="+"/>
    <s v="Donor Engagement &amp; Univ Events"/>
    <s v="VC Ext Affairs, Strat Init, &amp; COS"/>
    <x v="9"/>
    <x v="1"/>
  </r>
  <r>
    <x v="22"/>
    <x v="14"/>
    <n v="203"/>
    <d v="2023-07-25T12:42:56"/>
    <s v="BP1"/>
    <s v="KS000180"/>
    <s v="KS000113"/>
    <s v="U"/>
    <n v="332305"/>
    <m/>
    <m/>
    <d v="2023-07-25T12:42:36"/>
    <s v="OBD"/>
    <n v="28000"/>
    <s v="+"/>
    <s v="Donor Engagement &amp; Univ Events"/>
    <s v="VC Ext Affairs, Strat Init, &amp; COS"/>
    <x v="9"/>
    <x v="1"/>
  </r>
  <r>
    <x v="2"/>
    <x v="14"/>
    <n v="203"/>
    <d v="2023-07-25T12:43:16"/>
    <s v="BP1"/>
    <s v="KS000180"/>
    <s v="KS000113"/>
    <s v="U"/>
    <n v="332356"/>
    <m/>
    <m/>
    <d v="2023-07-25T12:42:36"/>
    <s v="OBD"/>
    <n v="5000"/>
    <s v="+"/>
    <s v="Donor Engagement &amp; Univ Events"/>
    <s v="VC Ext Affairs, Strat Init, &amp; COS"/>
    <x v="9"/>
    <x v="1"/>
  </r>
  <r>
    <x v="2"/>
    <x v="14"/>
    <n v="203"/>
    <d v="2023-07-25T12:42:56"/>
    <s v="BP1"/>
    <s v="KS000180"/>
    <s v="KS000113"/>
    <s v="U"/>
    <n v="332305"/>
    <m/>
    <m/>
    <d v="2023-07-25T12:42:36"/>
    <s v="OBD"/>
    <n v="630000"/>
    <s v="+"/>
    <s v="Donor Engagement &amp; Univ Events"/>
    <s v="VC Ext Affairs, Strat Init, &amp; COS"/>
    <x v="9"/>
    <x v="1"/>
  </r>
  <r>
    <x v="11"/>
    <x v="14"/>
    <n v="203"/>
    <d v="2023-07-25T12:42:56"/>
    <s v="BP1"/>
    <s v="KS000180"/>
    <s v="KS000113"/>
    <s v="U"/>
    <n v="332305"/>
    <m/>
    <m/>
    <d v="2023-07-25T12:42:36"/>
    <s v="OBD"/>
    <n v="6000"/>
    <s v="+"/>
    <s v="Donor Engagement &amp; Univ Events"/>
    <s v="VC Ext Affairs, Strat Init, &amp; COS"/>
    <x v="9"/>
    <x v="1"/>
  </r>
  <r>
    <x v="19"/>
    <x v="14"/>
    <n v="203"/>
    <d v="2023-07-25T12:42:56"/>
    <s v="BP1"/>
    <s v="KS000180"/>
    <s v="KS000113"/>
    <s v="U"/>
    <n v="332305"/>
    <m/>
    <m/>
    <d v="2023-07-25T12:42:36"/>
    <s v="OBD"/>
    <n v="250"/>
    <s v="+"/>
    <s v="Donor Engagement &amp; Univ Events"/>
    <s v="VC Ext Affairs, Strat Init, &amp; COS"/>
    <x v="9"/>
    <x v="1"/>
  </r>
  <r>
    <x v="3"/>
    <x v="14"/>
    <n v="203"/>
    <d v="2023-07-25T12:43:16"/>
    <s v="BP1"/>
    <s v="KS000180"/>
    <s v="KS000113"/>
    <s v="U"/>
    <n v="332356"/>
    <m/>
    <m/>
    <d v="2023-07-25T12:42:36"/>
    <s v="OBD"/>
    <n v="81900"/>
    <s v="+"/>
    <s v="Donor Engagement &amp; Univ Events"/>
    <s v="VC Ext Affairs, Strat Init, &amp; COS"/>
    <x v="9"/>
    <x v="1"/>
  </r>
  <r>
    <x v="3"/>
    <x v="14"/>
    <n v="203"/>
    <d v="2023-07-25T12:42:56"/>
    <s v="BP1"/>
    <s v="KS000180"/>
    <s v="KS000113"/>
    <s v="U"/>
    <n v="332305"/>
    <m/>
    <m/>
    <d v="2023-07-25T12:42:36"/>
    <s v="OBD"/>
    <n v="95000"/>
    <s v="+"/>
    <s v="Donor Engagement &amp; Univ Events"/>
    <s v="VC Ext Affairs, Strat Init, &amp; COS"/>
    <x v="9"/>
    <x v="1"/>
  </r>
  <r>
    <x v="4"/>
    <x v="14"/>
    <n v="203"/>
    <d v="2023-07-25T12:43:16"/>
    <s v="BP1"/>
    <s v="KS000180"/>
    <s v="KS000113"/>
    <s v="U"/>
    <n v="332356"/>
    <m/>
    <m/>
    <d v="2023-07-25T12:42:36"/>
    <s v="OBD"/>
    <n v="85000"/>
    <s v="+"/>
    <s v="Donor Engagement &amp; Univ Events"/>
    <s v="VC Ext Affairs, Strat Init, &amp; COS"/>
    <x v="9"/>
    <x v="1"/>
  </r>
  <r>
    <x v="4"/>
    <x v="14"/>
    <n v="203"/>
    <d v="2023-07-25T12:42:56"/>
    <s v="BP1"/>
    <s v="KS000180"/>
    <s v="KS000113"/>
    <s v="U"/>
    <n v="332305"/>
    <m/>
    <m/>
    <d v="2023-07-25T12:42:36"/>
    <s v="OBD"/>
    <n v="30000"/>
    <s v="+"/>
    <s v="Donor Engagement &amp; Univ Events"/>
    <s v="VC Ext Affairs, Strat Init, &amp; COS"/>
    <x v="9"/>
    <x v="1"/>
  </r>
  <r>
    <x v="5"/>
    <x v="14"/>
    <n v="203"/>
    <d v="2023-07-25T12:43:16"/>
    <s v="BP1"/>
    <s v="KS000180"/>
    <s v="KS000113"/>
    <s v="U"/>
    <n v="332356"/>
    <m/>
    <m/>
    <d v="2023-07-25T12:42:36"/>
    <s v="OBD"/>
    <n v="4500"/>
    <s v="+"/>
    <s v="Donor Engagement &amp; Univ Events"/>
    <s v="VC Ext Affairs, Strat Init, &amp; COS"/>
    <x v="9"/>
    <x v="1"/>
  </r>
  <r>
    <x v="5"/>
    <x v="14"/>
    <n v="203"/>
    <d v="2023-07-25T12:42:56"/>
    <s v="BP1"/>
    <s v="KS000180"/>
    <s v="KS000113"/>
    <s v="U"/>
    <n v="332305"/>
    <m/>
    <m/>
    <d v="2023-07-25T12:42:36"/>
    <s v="OBD"/>
    <n v="3500"/>
    <s v="+"/>
    <s v="Donor Engagement &amp; Univ Events"/>
    <s v="VC Ext Affairs, Strat Init, &amp; COS"/>
    <x v="9"/>
    <x v="1"/>
  </r>
  <r>
    <x v="6"/>
    <x v="14"/>
    <n v="203"/>
    <d v="2023-07-25T12:43:16"/>
    <s v="BP1"/>
    <s v="KS000180"/>
    <s v="KS000113"/>
    <s v="U"/>
    <n v="332356"/>
    <m/>
    <m/>
    <d v="2023-07-25T12:42:36"/>
    <s v="OBD"/>
    <n v="25000"/>
    <s v="+"/>
    <s v="Donor Engagement &amp; Univ Events"/>
    <s v="VC Ext Affairs, Strat Init, &amp; COS"/>
    <x v="9"/>
    <x v="1"/>
  </r>
  <r>
    <x v="6"/>
    <x v="14"/>
    <n v="203"/>
    <d v="2023-07-25T12:42:56"/>
    <s v="BP1"/>
    <s v="KS000180"/>
    <s v="KS000113"/>
    <s v="U"/>
    <n v="332305"/>
    <m/>
    <m/>
    <d v="2023-07-25T12:42:36"/>
    <s v="OBD"/>
    <n v="60000"/>
    <s v="+"/>
    <s v="Donor Engagement &amp; Univ Events"/>
    <s v="VC Ext Affairs, Strat Init, &amp; COS"/>
    <x v="9"/>
    <x v="1"/>
  </r>
  <r>
    <x v="7"/>
    <x v="14"/>
    <n v="203"/>
    <d v="2023-07-25T12:43:16"/>
    <s v="BP1"/>
    <s v="KS000180"/>
    <s v="KS000113"/>
    <s v="U"/>
    <n v="332356"/>
    <m/>
    <m/>
    <d v="2023-07-25T12:42:36"/>
    <s v="OBD"/>
    <n v="12000"/>
    <s v="+"/>
    <s v="Donor Engagement &amp; Univ Events"/>
    <s v="VC Ext Affairs, Strat Init, &amp; COS"/>
    <x v="9"/>
    <x v="1"/>
  </r>
  <r>
    <x v="7"/>
    <x v="14"/>
    <n v="203"/>
    <d v="2023-07-25T12:42:56"/>
    <s v="BP1"/>
    <s v="KS000180"/>
    <s v="KS000113"/>
    <s v="U"/>
    <n v="332305"/>
    <m/>
    <m/>
    <d v="2023-07-25T12:42:36"/>
    <s v="OBD"/>
    <n v="7000"/>
    <s v="+"/>
    <s v="Donor Engagement &amp; Univ Events"/>
    <s v="VC Ext Affairs, Strat Init, &amp; COS"/>
    <x v="9"/>
    <x v="1"/>
  </r>
  <r>
    <x v="37"/>
    <x v="14"/>
    <n v="203"/>
    <d v="2023-07-25T12:42:56"/>
    <s v="BP1"/>
    <s v="KS000180"/>
    <s v="KS000113"/>
    <s v="U"/>
    <n v="332305"/>
    <m/>
    <m/>
    <d v="2023-07-25T12:42:36"/>
    <s v="OBD"/>
    <n v="369384"/>
    <s v="+"/>
    <s v="Donor Engagement &amp; Univ Events"/>
    <s v="VC Ext Affairs, Strat Init, &amp; COS"/>
    <x v="9"/>
    <x v="1"/>
  </r>
  <r>
    <x v="8"/>
    <x v="14"/>
    <n v="203"/>
    <d v="2023-07-25T12:42:56"/>
    <s v="BP1"/>
    <s v="KS000180"/>
    <s v="KS000113"/>
    <s v="U"/>
    <n v="332305"/>
    <m/>
    <m/>
    <d v="2023-07-25T12:42:36"/>
    <s v="OBD"/>
    <n v="700"/>
    <s v="+"/>
    <s v="Donor Engagement &amp; Univ Events"/>
    <s v="VC Ext Affairs, Strat Init, &amp; COS"/>
    <x v="9"/>
    <x v="1"/>
  </r>
  <r>
    <x v="32"/>
    <x v="14"/>
    <n v="203"/>
    <d v="2023-07-25T12:43:16"/>
    <s v="BP1"/>
    <s v="KS000180"/>
    <s v="KS000113"/>
    <s v="U"/>
    <n v="332356"/>
    <m/>
    <m/>
    <d v="2023-07-25T12:42:36"/>
    <s v="OBD"/>
    <n v="350000"/>
    <s v="+"/>
    <s v="Donor Engagement &amp; Univ Events"/>
    <s v="VC Ext Affairs, Strat Init, &amp; COS"/>
    <x v="9"/>
    <x v="1"/>
  </r>
  <r>
    <x v="32"/>
    <x v="14"/>
    <n v="203"/>
    <d v="2023-07-25T12:42:56"/>
    <s v="BP1"/>
    <s v="KS000180"/>
    <s v="KS000113"/>
    <s v="U"/>
    <n v="332305"/>
    <m/>
    <m/>
    <d v="2023-07-25T12:42:36"/>
    <s v="OBD"/>
    <n v="90000"/>
    <s v="+"/>
    <s v="Donor Engagement &amp; Univ Events"/>
    <s v="VC Ext Affairs, Strat Init, &amp; COS"/>
    <x v="9"/>
    <x v="1"/>
  </r>
  <r>
    <x v="48"/>
    <x v="14"/>
    <n v="203"/>
    <d v="2023-07-25T12:43:16"/>
    <s v="BP2"/>
    <s v="KS000180"/>
    <s v="T2300057"/>
    <s v="U"/>
    <n v="332355"/>
    <m/>
    <m/>
    <d v="2023-07-25T12:42:36"/>
    <s v="ABD"/>
    <n v="60000"/>
    <s v="+"/>
    <s v="Donor Engagement &amp; Univ Events"/>
    <s v="VC Ext Affairs, Strat Init, &amp; COS"/>
    <x v="9"/>
    <x v="1"/>
  </r>
  <r>
    <x v="35"/>
    <x v="14"/>
    <n v="203"/>
    <d v="2023-07-25T12:43:16"/>
    <s v="BP2"/>
    <s v="KS000180"/>
    <s v="T2300057"/>
    <s v="U"/>
    <n v="332355"/>
    <m/>
    <m/>
    <d v="2023-07-25T12:42:36"/>
    <s v="ABD"/>
    <n v="5000"/>
    <s v="+"/>
    <s v="Donor Engagement &amp; Univ Events"/>
    <s v="VC Ext Affairs, Strat Init, &amp; COS"/>
    <x v="9"/>
    <x v="1"/>
  </r>
  <r>
    <x v="54"/>
    <x v="14"/>
    <n v="203"/>
    <d v="2023-07-25T12:43:16"/>
    <s v="BP2"/>
    <s v="KS000180"/>
    <s v="T2300057"/>
    <s v="U"/>
    <n v="332355"/>
    <m/>
    <m/>
    <d v="2023-07-25T12:42:36"/>
    <s v="ABD"/>
    <n v="2000"/>
    <s v="+"/>
    <s v="Donor Engagement &amp; Univ Events"/>
    <s v="VC Ext Affairs, Strat Init, &amp; COS"/>
    <x v="9"/>
    <x v="1"/>
  </r>
  <r>
    <x v="54"/>
    <x v="14"/>
    <n v="203"/>
    <d v="2023-07-25T12:42:54"/>
    <s v="BP2"/>
    <s v="KS000180"/>
    <s v="T2300057"/>
    <s v="U"/>
    <n v="332305"/>
    <m/>
    <m/>
    <d v="2023-07-25T12:42:36"/>
    <s v="ABD"/>
    <n v="10000"/>
    <s v="+"/>
    <s v="Donor Engagement &amp; Univ Events"/>
    <s v="VC Ext Affairs, Strat Init, &amp; COS"/>
    <x v="9"/>
    <x v="1"/>
  </r>
  <r>
    <x v="57"/>
    <x v="14"/>
    <n v="203"/>
    <d v="2023-07-25T12:42:54"/>
    <s v="BP2"/>
    <s v="KS000180"/>
    <s v="T2300037"/>
    <s v="U"/>
    <n v="332305"/>
    <m/>
    <m/>
    <d v="2023-07-25T12:42:36"/>
    <s v="ABD"/>
    <n v="8000"/>
    <s v="+"/>
    <s v="Donor Engagement &amp; Univ Events"/>
    <s v="VC Ext Affairs, Strat Init, &amp; COS"/>
    <x v="9"/>
    <x v="1"/>
  </r>
  <r>
    <x v="51"/>
    <x v="14"/>
    <n v="203"/>
    <d v="2023-07-25T12:43:16"/>
    <s v="BP2"/>
    <s v="KS000180"/>
    <s v="T2300057"/>
    <s v="U"/>
    <n v="332355"/>
    <m/>
    <m/>
    <d v="2023-07-25T12:42:36"/>
    <s v="ABD"/>
    <n v="-4185"/>
    <s v="-"/>
    <s v="Donor Engagement &amp; Univ Events"/>
    <s v="VC Ext Affairs, Strat Init, &amp; COS"/>
    <x v="9"/>
    <x v="1"/>
  </r>
  <r>
    <x v="12"/>
    <x v="14"/>
    <n v="203"/>
    <d v="2023-07-25T12:42:55"/>
    <s v="BP2"/>
    <s v="KS000180"/>
    <s v="T2300029"/>
    <s v="U"/>
    <n v="332305"/>
    <m/>
    <m/>
    <d v="2023-07-25T12:42:36"/>
    <s v="ABD"/>
    <n v="81347"/>
    <s v="+"/>
    <s v="Donor Engagement &amp; Univ Events"/>
    <s v="VC Ext Affairs, Strat Init, &amp; COS"/>
    <x v="9"/>
    <x v="1"/>
  </r>
  <r>
    <x v="58"/>
    <x v="14"/>
    <n v="203"/>
    <d v="2023-07-25T12:42:55"/>
    <s v="BP2"/>
    <s v="KS000180"/>
    <s v="T2300037"/>
    <s v="U"/>
    <n v="332305"/>
    <m/>
    <m/>
    <d v="2023-07-25T12:42:36"/>
    <s v="ABD"/>
    <n v="3000"/>
    <s v="+"/>
    <s v="Donor Engagement &amp; Univ Events"/>
    <s v="VC Ext Affairs, Strat Init, &amp; COS"/>
    <x v="9"/>
    <x v="1"/>
  </r>
  <r>
    <x v="59"/>
    <x v="14"/>
    <n v="203"/>
    <d v="2023-07-25T12:42:55"/>
    <s v="BP2"/>
    <s v="KS000180"/>
    <s v="T2300037"/>
    <s v="U"/>
    <n v="332305"/>
    <m/>
    <m/>
    <d v="2023-07-25T12:42:36"/>
    <s v="ABD"/>
    <n v="5000"/>
    <s v="+"/>
    <s v="Donor Engagement &amp; Univ Events"/>
    <s v="VC Ext Affairs, Strat Init, &amp; COS"/>
    <x v="9"/>
    <x v="1"/>
  </r>
  <r>
    <x v="13"/>
    <x v="14"/>
    <n v="203"/>
    <d v="2023-07-25T12:42:55"/>
    <s v="BP2"/>
    <s v="KS000180"/>
    <s v="T2300029"/>
    <s v="U"/>
    <n v="332305"/>
    <m/>
    <m/>
    <d v="2023-07-25T12:42:36"/>
    <s v="ABD"/>
    <n v="-524"/>
    <s v="-"/>
    <s v="Donor Engagement &amp; Univ Events"/>
    <s v="VC Ext Affairs, Strat Init, &amp; COS"/>
    <x v="9"/>
    <x v="1"/>
  </r>
  <r>
    <x v="13"/>
    <x v="14"/>
    <n v="203"/>
    <d v="2023-07-25T12:42:55"/>
    <s v="BP2"/>
    <s v="KS000180"/>
    <s v="T2300029"/>
    <s v="U"/>
    <n v="332305"/>
    <m/>
    <m/>
    <d v="2023-07-25T12:42:36"/>
    <s v="ABD"/>
    <n v="6223"/>
    <s v="+"/>
    <s v="Donor Engagement &amp; Univ Events"/>
    <s v="VC Ext Affairs, Strat Init, &amp; COS"/>
    <x v="9"/>
    <x v="1"/>
  </r>
  <r>
    <x v="14"/>
    <x v="14"/>
    <n v="203"/>
    <d v="2023-07-25T12:42:55"/>
    <s v="BP2"/>
    <s v="KS000180"/>
    <s v="T2300029"/>
    <s v="U"/>
    <n v="332305"/>
    <m/>
    <m/>
    <d v="2023-07-25T12:42:36"/>
    <s v="ABD"/>
    <n v="-1679"/>
    <s v="-"/>
    <s v="Donor Engagement &amp; Univ Events"/>
    <s v="VC Ext Affairs, Strat Init, &amp; COS"/>
    <x v="9"/>
    <x v="1"/>
  </r>
  <r>
    <x v="14"/>
    <x v="14"/>
    <n v="203"/>
    <d v="2023-07-25T12:42:55"/>
    <s v="BP2"/>
    <s v="KS000180"/>
    <s v="T2300029"/>
    <s v="U"/>
    <n v="332305"/>
    <m/>
    <m/>
    <d v="2023-07-25T12:42:36"/>
    <s v="ABD"/>
    <n v="19930"/>
    <s v="+"/>
    <s v="Donor Engagement &amp; Univ Events"/>
    <s v="VC Ext Affairs, Strat Init, &amp; COS"/>
    <x v="9"/>
    <x v="1"/>
  </r>
  <r>
    <x v="15"/>
    <x v="14"/>
    <n v="203"/>
    <d v="2023-07-25T12:42:55"/>
    <s v="BP2"/>
    <s v="KS000180"/>
    <s v="T2300029"/>
    <s v="U"/>
    <n v="332305"/>
    <m/>
    <m/>
    <d v="2023-07-25T12:42:36"/>
    <s v="ABD"/>
    <n v="-2466"/>
    <s v="-"/>
    <s v="Donor Engagement &amp; Univ Events"/>
    <s v="VC Ext Affairs, Strat Init, &amp; COS"/>
    <x v="9"/>
    <x v="1"/>
  </r>
  <r>
    <x v="15"/>
    <x v="14"/>
    <n v="203"/>
    <d v="2023-07-25T12:42:55"/>
    <s v="BP2"/>
    <s v="KS000180"/>
    <s v="T2300029"/>
    <s v="U"/>
    <n v="332305"/>
    <m/>
    <m/>
    <d v="2023-07-25T12:42:36"/>
    <s v="ABD"/>
    <n v="14794"/>
    <s v="+"/>
    <s v="Donor Engagement &amp; Univ Events"/>
    <s v="VC Ext Affairs, Strat Init, &amp; COS"/>
    <x v="9"/>
    <x v="1"/>
  </r>
  <r>
    <x v="22"/>
    <x v="14"/>
    <n v="203"/>
    <d v="2023-07-25T12:42:56"/>
    <s v="BP2"/>
    <s v="KS000180"/>
    <s v="T2300057"/>
    <s v="U"/>
    <n v="332305"/>
    <m/>
    <m/>
    <d v="2023-07-25T12:42:36"/>
    <s v="ABD"/>
    <n v="12000"/>
    <s v="+"/>
    <s v="Donor Engagement &amp; Univ Events"/>
    <s v="VC Ext Affairs, Strat Init, &amp; COS"/>
    <x v="9"/>
    <x v="1"/>
  </r>
  <r>
    <x v="54"/>
    <x v="15"/>
    <n v="219"/>
    <d v="2023-07-25T12:43:26"/>
    <s v="BP1"/>
    <s v="KS000180"/>
    <s v="KS000096"/>
    <s v="U"/>
    <n v="335200"/>
    <m/>
    <m/>
    <d v="2023-07-25T12:42:36"/>
    <s v="OBD"/>
    <n v="90000"/>
    <s v="+"/>
    <s v="Holmes Convocation Center"/>
    <s v="VC Ext Affairs, Strat Init, &amp; COS"/>
    <x v="10"/>
    <x v="1"/>
  </r>
  <r>
    <x v="60"/>
    <x v="15"/>
    <n v="219"/>
    <d v="2023-07-25T12:43:26"/>
    <s v="BP1"/>
    <s v="KS000180"/>
    <s v="KS000096"/>
    <s v="U"/>
    <n v="335200"/>
    <m/>
    <m/>
    <d v="2023-07-25T12:42:36"/>
    <s v="OBD"/>
    <n v="125000"/>
    <s v="+"/>
    <s v="Holmes Convocation Center"/>
    <s v="VC Ext Affairs, Strat Init, &amp; COS"/>
    <x v="10"/>
    <x v="1"/>
  </r>
  <r>
    <x v="61"/>
    <x v="15"/>
    <n v="219"/>
    <d v="2023-07-25T12:43:26"/>
    <s v="BP1"/>
    <s v="KS000180"/>
    <s v="KS000096"/>
    <s v="U"/>
    <n v="335200"/>
    <m/>
    <m/>
    <d v="2023-07-25T12:42:36"/>
    <s v="OBD"/>
    <n v="-6000"/>
    <s v="-"/>
    <s v="Holmes Convocation Center"/>
    <s v="VC Ext Affairs, Strat Init, &amp; COS"/>
    <x v="10"/>
    <x v="1"/>
  </r>
  <r>
    <x v="62"/>
    <x v="15"/>
    <n v="219"/>
    <d v="2023-07-25T12:43:28"/>
    <s v="BP1"/>
    <s v="KS000180"/>
    <s v="KS000096"/>
    <s v="U"/>
    <n v="335205"/>
    <m/>
    <m/>
    <d v="2023-07-25T12:42:36"/>
    <s v="OBD"/>
    <n v="25500"/>
    <s v="+"/>
    <s v="Holmes Convocation Center"/>
    <s v="VC Ext Affairs, Strat Init, &amp; COS"/>
    <x v="10"/>
    <x v="1"/>
  </r>
  <r>
    <x v="50"/>
    <x v="15"/>
    <n v="219"/>
    <d v="2023-07-25T12:43:26"/>
    <s v="BP1"/>
    <s v="KS000180"/>
    <s v="KS000096"/>
    <s v="U"/>
    <n v="335200"/>
    <m/>
    <m/>
    <d v="2023-07-25T12:42:36"/>
    <s v="OBD"/>
    <n v="10000"/>
    <s v="+"/>
    <s v="Holmes Convocation Center"/>
    <s v="VC Ext Affairs, Strat Init, &amp; COS"/>
    <x v="10"/>
    <x v="1"/>
  </r>
  <r>
    <x v="51"/>
    <x v="15"/>
    <n v="219"/>
    <d v="2023-07-25T12:43:26"/>
    <s v="BP1"/>
    <s v="KS000180"/>
    <s v="KS000096"/>
    <s v="U"/>
    <n v="335200"/>
    <m/>
    <m/>
    <d v="2023-07-25T12:42:36"/>
    <s v="OBD"/>
    <n v="-6500"/>
    <s v="-"/>
    <s v="Holmes Convocation Center"/>
    <s v="VC Ext Affairs, Strat Init, &amp; COS"/>
    <x v="10"/>
    <x v="1"/>
  </r>
  <r>
    <x v="63"/>
    <x v="15"/>
    <n v="219"/>
    <d v="2023-07-25T12:43:26"/>
    <s v="BP1"/>
    <s v="KS000180"/>
    <s v="KS000096"/>
    <s v="U"/>
    <n v="335200"/>
    <m/>
    <m/>
    <d v="2023-07-25T12:42:36"/>
    <s v="OBD"/>
    <n v="100"/>
    <s v="+"/>
    <s v="Holmes Convocation Center"/>
    <s v="VC Ext Affairs, Strat Init, &amp; COS"/>
    <x v="10"/>
    <x v="1"/>
  </r>
  <r>
    <x v="12"/>
    <x v="15"/>
    <n v="219"/>
    <d v="2023-07-25T12:43:26"/>
    <s v="BP1"/>
    <s v="KS000180"/>
    <s v="KS000096"/>
    <s v="U"/>
    <n v="335200"/>
    <m/>
    <m/>
    <d v="2023-07-25T12:42:36"/>
    <s v="OBD"/>
    <n v="5000"/>
    <s v="+"/>
    <s v="Holmes Convocation Center"/>
    <s v="VC Ext Affairs, Strat Init, &amp; COS"/>
    <x v="10"/>
    <x v="1"/>
  </r>
  <r>
    <x v="10"/>
    <x v="15"/>
    <n v="219"/>
    <d v="2023-07-25T12:43:27"/>
    <s v="BP1"/>
    <s v="KS000180"/>
    <s v="KS000096"/>
    <s v="U"/>
    <n v="335200"/>
    <m/>
    <m/>
    <d v="2023-07-25T12:42:36"/>
    <s v="OBD"/>
    <n v="20000"/>
    <s v="+"/>
    <s v="Holmes Convocation Center"/>
    <s v="VC Ext Affairs, Strat Init, &amp; COS"/>
    <x v="10"/>
    <x v="1"/>
  </r>
  <r>
    <x v="41"/>
    <x v="15"/>
    <n v="219"/>
    <d v="2023-07-25T12:43:27"/>
    <s v="BP1"/>
    <s v="KS000180"/>
    <s v="KS000096"/>
    <s v="U"/>
    <n v="335200"/>
    <m/>
    <m/>
    <d v="2023-07-25T12:42:36"/>
    <s v="OBD"/>
    <n v="80000"/>
    <s v="+"/>
    <s v="Holmes Convocation Center"/>
    <s v="VC Ext Affairs, Strat Init, &amp; COS"/>
    <x v="10"/>
    <x v="1"/>
  </r>
  <r>
    <x v="42"/>
    <x v="15"/>
    <n v="219"/>
    <d v="2023-07-25T12:43:27"/>
    <s v="BP1"/>
    <s v="KS000180"/>
    <s v="KS000096"/>
    <s v="U"/>
    <n v="335200"/>
    <m/>
    <m/>
    <d v="2023-07-25T12:42:36"/>
    <s v="OBD"/>
    <n v="500"/>
    <s v="+"/>
    <s v="Holmes Convocation Center"/>
    <s v="VC Ext Affairs, Strat Init, &amp; COS"/>
    <x v="10"/>
    <x v="1"/>
  </r>
  <r>
    <x v="56"/>
    <x v="15"/>
    <n v="219"/>
    <d v="2023-07-25T12:43:27"/>
    <s v="BP1"/>
    <s v="KS000180"/>
    <s v="KS000096"/>
    <s v="U"/>
    <n v="335200"/>
    <m/>
    <m/>
    <d v="2023-07-25T12:42:36"/>
    <s v="OBD"/>
    <n v="1000"/>
    <s v="+"/>
    <s v="Holmes Convocation Center"/>
    <s v="VC Ext Affairs, Strat Init, &amp; COS"/>
    <x v="10"/>
    <x v="1"/>
  </r>
  <r>
    <x v="13"/>
    <x v="15"/>
    <n v="219"/>
    <d v="2023-07-25T12:43:27"/>
    <s v="BP1"/>
    <s v="KS000180"/>
    <s v="KS000096"/>
    <s v="U"/>
    <n v="335200"/>
    <m/>
    <m/>
    <d v="2023-07-25T12:42:36"/>
    <s v="OBD"/>
    <n v="3500"/>
    <s v="+"/>
    <s v="Holmes Convocation Center"/>
    <s v="VC Ext Affairs, Strat Init, &amp; COS"/>
    <x v="10"/>
    <x v="1"/>
  </r>
  <r>
    <x v="14"/>
    <x v="15"/>
    <n v="219"/>
    <d v="2023-07-25T12:43:27"/>
    <s v="BP1"/>
    <s v="KS000180"/>
    <s v="KS000096"/>
    <s v="U"/>
    <n v="335200"/>
    <m/>
    <m/>
    <d v="2023-07-25T12:42:36"/>
    <s v="OBD"/>
    <n v="700"/>
    <s v="+"/>
    <s v="Holmes Convocation Center"/>
    <s v="VC Ext Affairs, Strat Init, &amp; COS"/>
    <x v="10"/>
    <x v="1"/>
  </r>
  <r>
    <x v="15"/>
    <x v="15"/>
    <n v="219"/>
    <d v="2023-07-25T12:43:27"/>
    <s v="BP1"/>
    <s v="KS000180"/>
    <s v="KS000096"/>
    <s v="U"/>
    <n v="335200"/>
    <m/>
    <m/>
    <d v="2023-07-25T12:42:36"/>
    <s v="OBD"/>
    <n v="500"/>
    <s v="+"/>
    <s v="Holmes Convocation Center"/>
    <s v="VC Ext Affairs, Strat Init, &amp; COS"/>
    <x v="10"/>
    <x v="1"/>
  </r>
  <r>
    <x v="29"/>
    <x v="15"/>
    <n v="219"/>
    <d v="2023-07-25T12:43:27"/>
    <s v="BP1"/>
    <s v="KS000180"/>
    <s v="KS000096"/>
    <s v="U"/>
    <n v="335200"/>
    <m/>
    <m/>
    <d v="2023-07-25T12:42:36"/>
    <s v="OBD"/>
    <n v="10"/>
    <s v="+"/>
    <s v="Holmes Convocation Center"/>
    <s v="VC Ext Affairs, Strat Init, &amp; COS"/>
    <x v="10"/>
    <x v="1"/>
  </r>
  <r>
    <x v="30"/>
    <x v="15"/>
    <n v="219"/>
    <d v="2023-07-25T12:43:27"/>
    <s v="BP1"/>
    <s v="KS000180"/>
    <s v="KS000096"/>
    <s v="U"/>
    <n v="335200"/>
    <m/>
    <m/>
    <d v="2023-07-25T12:42:36"/>
    <s v="OBD"/>
    <n v="10"/>
    <s v="+"/>
    <s v="Holmes Convocation Center"/>
    <s v="VC Ext Affairs, Strat Init, &amp; COS"/>
    <x v="10"/>
    <x v="1"/>
  </r>
  <r>
    <x v="22"/>
    <x v="15"/>
    <n v="219"/>
    <d v="2023-07-25T12:43:27"/>
    <s v="BP1"/>
    <s v="KS000180"/>
    <s v="KS000096"/>
    <s v="U"/>
    <n v="335200"/>
    <m/>
    <m/>
    <d v="2023-07-25T12:42:36"/>
    <s v="OBD"/>
    <n v="10000"/>
    <s v="+"/>
    <s v="Holmes Convocation Center"/>
    <s v="VC Ext Affairs, Strat Init, &amp; COS"/>
    <x v="10"/>
    <x v="1"/>
  </r>
  <r>
    <x v="2"/>
    <x v="15"/>
    <n v="219"/>
    <d v="2023-07-25T12:43:27"/>
    <s v="BP1"/>
    <s v="KS000180"/>
    <s v="KS000096"/>
    <s v="U"/>
    <n v="335200"/>
    <m/>
    <m/>
    <d v="2023-07-25T12:42:36"/>
    <s v="OBD"/>
    <n v="30000"/>
    <s v="+"/>
    <s v="Holmes Convocation Center"/>
    <s v="VC Ext Affairs, Strat Init, &amp; COS"/>
    <x v="10"/>
    <x v="1"/>
  </r>
  <r>
    <x v="11"/>
    <x v="15"/>
    <n v="219"/>
    <d v="2023-07-25T12:43:28"/>
    <s v="BP1"/>
    <s v="KS000180"/>
    <s v="KS000096"/>
    <s v="U"/>
    <n v="335205"/>
    <m/>
    <m/>
    <d v="2023-07-25T12:42:36"/>
    <s v="OBD"/>
    <n v="5000"/>
    <s v="+"/>
    <s v="Holmes Convocation Center"/>
    <s v="VC Ext Affairs, Strat Init, &amp; COS"/>
    <x v="10"/>
    <x v="1"/>
  </r>
  <r>
    <x v="11"/>
    <x v="15"/>
    <n v="219"/>
    <d v="2023-07-25T12:43:27"/>
    <s v="BP1"/>
    <s v="KS000180"/>
    <s v="KS000096"/>
    <s v="U"/>
    <n v="335200"/>
    <m/>
    <m/>
    <d v="2023-07-25T12:42:36"/>
    <s v="OBD"/>
    <n v="500"/>
    <s v="+"/>
    <s v="Holmes Convocation Center"/>
    <s v="VC Ext Affairs, Strat Init, &amp; COS"/>
    <x v="10"/>
    <x v="1"/>
  </r>
  <r>
    <x v="19"/>
    <x v="15"/>
    <n v="219"/>
    <d v="2023-07-25T12:43:27"/>
    <s v="BP1"/>
    <s v="KS000180"/>
    <s v="KS000096"/>
    <s v="U"/>
    <n v="335200"/>
    <m/>
    <m/>
    <d v="2023-07-25T12:42:36"/>
    <s v="OBD"/>
    <n v="500"/>
    <s v="+"/>
    <s v="Holmes Convocation Center"/>
    <s v="VC Ext Affairs, Strat Init, &amp; COS"/>
    <x v="10"/>
    <x v="1"/>
  </r>
  <r>
    <x v="4"/>
    <x v="15"/>
    <n v="219"/>
    <d v="2023-07-25T12:43:27"/>
    <s v="BP1"/>
    <s v="KS000180"/>
    <s v="KS000096"/>
    <s v="U"/>
    <n v="335200"/>
    <m/>
    <m/>
    <d v="2023-07-25T12:42:36"/>
    <s v="OBD"/>
    <n v="2000"/>
    <s v="+"/>
    <s v="Holmes Convocation Center"/>
    <s v="VC Ext Affairs, Strat Init, &amp; COS"/>
    <x v="10"/>
    <x v="1"/>
  </r>
  <r>
    <x v="6"/>
    <x v="15"/>
    <n v="219"/>
    <d v="2023-07-25T12:43:28"/>
    <s v="BP1"/>
    <s v="KS000180"/>
    <s v="KS000096"/>
    <s v="U"/>
    <n v="335205"/>
    <m/>
    <m/>
    <d v="2023-07-25T12:42:36"/>
    <s v="OBD"/>
    <n v="5000"/>
    <s v="+"/>
    <s v="Holmes Convocation Center"/>
    <s v="VC Ext Affairs, Strat Init, &amp; COS"/>
    <x v="10"/>
    <x v="1"/>
  </r>
  <r>
    <x v="6"/>
    <x v="15"/>
    <n v="219"/>
    <d v="2023-07-25T12:43:27"/>
    <s v="BP1"/>
    <s v="KS000180"/>
    <s v="KS000096"/>
    <s v="U"/>
    <n v="335200"/>
    <m/>
    <m/>
    <d v="2023-07-25T12:42:36"/>
    <s v="OBD"/>
    <n v="25000"/>
    <s v="+"/>
    <s v="Holmes Convocation Center"/>
    <s v="VC Ext Affairs, Strat Init, &amp; COS"/>
    <x v="10"/>
    <x v="1"/>
  </r>
  <r>
    <x v="7"/>
    <x v="15"/>
    <n v="219"/>
    <d v="2023-07-25T12:43:28"/>
    <s v="BP1"/>
    <s v="KS000180"/>
    <s v="KS000096"/>
    <s v="U"/>
    <n v="335205"/>
    <m/>
    <m/>
    <d v="2023-07-25T12:42:36"/>
    <s v="OBD"/>
    <n v="3000"/>
    <s v="+"/>
    <s v="Holmes Convocation Center"/>
    <s v="VC Ext Affairs, Strat Init, &amp; COS"/>
    <x v="10"/>
    <x v="1"/>
  </r>
  <r>
    <x v="7"/>
    <x v="15"/>
    <n v="219"/>
    <d v="2023-07-25T12:43:28"/>
    <s v="BP1"/>
    <s v="KS000180"/>
    <s v="KS000096"/>
    <s v="U"/>
    <n v="335200"/>
    <m/>
    <m/>
    <d v="2023-07-25T12:42:36"/>
    <s v="OBD"/>
    <n v="50000"/>
    <s v="+"/>
    <s v="Holmes Convocation Center"/>
    <s v="VC Ext Affairs, Strat Init, &amp; COS"/>
    <x v="10"/>
    <x v="1"/>
  </r>
  <r>
    <x v="37"/>
    <x v="15"/>
    <n v="219"/>
    <d v="2023-07-25T12:43:28"/>
    <s v="BP1"/>
    <s v="KS000180"/>
    <s v="KS000096"/>
    <s v="U"/>
    <n v="335200"/>
    <m/>
    <m/>
    <d v="2023-07-25T12:42:36"/>
    <s v="OBD"/>
    <n v="25000"/>
    <s v="+"/>
    <s v="Holmes Convocation Center"/>
    <s v="VC Ext Affairs, Strat Init, &amp; COS"/>
    <x v="10"/>
    <x v="1"/>
  </r>
  <r>
    <x v="64"/>
    <x v="15"/>
    <n v="219"/>
    <d v="2023-07-25T12:43:26"/>
    <s v="BP2"/>
    <s v="KS000180"/>
    <s v="T2300088"/>
    <s v="U"/>
    <n v="335200"/>
    <m/>
    <m/>
    <d v="2023-07-25T12:42:36"/>
    <s v="ABD"/>
    <n v="10000"/>
    <s v="+"/>
    <s v="Holmes Convocation Center"/>
    <s v="VC Ext Affairs, Strat Init, &amp; COS"/>
    <x v="10"/>
    <x v="1"/>
  </r>
  <r>
    <x v="65"/>
    <x v="15"/>
    <n v="219"/>
    <d v="2023-07-25T12:43:26"/>
    <s v="BP2"/>
    <s v="KS000180"/>
    <s v="T2300088"/>
    <s v="U"/>
    <n v="335200"/>
    <m/>
    <m/>
    <d v="2023-07-25T12:42:36"/>
    <s v="ABD"/>
    <n v="-17500"/>
    <s v="-"/>
    <s v="Holmes Convocation Center"/>
    <s v="VC Ext Affairs, Strat Init, &amp; COS"/>
    <x v="10"/>
    <x v="1"/>
  </r>
  <r>
    <x v="65"/>
    <x v="15"/>
    <n v="219"/>
    <d v="2023-07-25T12:43:26"/>
    <s v="BP2"/>
    <s v="KS000180"/>
    <s v="T2300038"/>
    <s v="U"/>
    <n v="335200"/>
    <m/>
    <m/>
    <d v="2023-07-25T12:42:36"/>
    <s v="ABD"/>
    <n v="17500"/>
    <s v="+"/>
    <s v="Holmes Convocation Center"/>
    <s v="VC Ext Affairs, Strat Init, &amp; COS"/>
    <x v="10"/>
    <x v="1"/>
  </r>
  <r>
    <x v="12"/>
    <x v="15"/>
    <n v="219"/>
    <d v="2023-07-25T12:43:26"/>
    <s v="BP2"/>
    <s v="KS000180"/>
    <s v="T2300090"/>
    <s v="U"/>
    <n v="335200"/>
    <m/>
    <m/>
    <d v="2023-07-25T12:42:36"/>
    <s v="ABD"/>
    <n v="39054"/>
    <s v="+"/>
    <s v="Holmes Convocation Center"/>
    <s v="VC Ext Affairs, Strat Init, &amp; COS"/>
    <x v="10"/>
    <x v="1"/>
  </r>
  <r>
    <x v="10"/>
    <x v="15"/>
    <n v="219"/>
    <d v="2023-07-25T12:43:27"/>
    <s v="BP2"/>
    <s v="KS000180"/>
    <s v="T2300100"/>
    <s v="U"/>
    <n v="335200"/>
    <m/>
    <m/>
    <d v="2023-07-25T12:42:36"/>
    <s v="ABD"/>
    <n v="10000"/>
    <s v="+"/>
    <s v="Holmes Convocation Center"/>
    <s v="VC Ext Affairs, Strat Init, &amp; COS"/>
    <x v="10"/>
    <x v="1"/>
  </r>
  <r>
    <x v="41"/>
    <x v="15"/>
    <n v="219"/>
    <d v="2023-07-25T12:43:27"/>
    <s v="BP2"/>
    <s v="KS000180"/>
    <s v="T2300100"/>
    <s v="U"/>
    <n v="335200"/>
    <m/>
    <m/>
    <d v="2023-07-25T12:42:36"/>
    <s v="ABD"/>
    <n v="20000"/>
    <s v="+"/>
    <s v="Holmes Convocation Center"/>
    <s v="VC Ext Affairs, Strat Init, &amp; COS"/>
    <x v="10"/>
    <x v="1"/>
  </r>
  <r>
    <x v="13"/>
    <x v="15"/>
    <n v="219"/>
    <d v="2023-07-25T12:43:27"/>
    <s v="BP2"/>
    <s v="KS000180"/>
    <s v="T2300090"/>
    <s v="U"/>
    <n v="335200"/>
    <m/>
    <m/>
    <d v="2023-07-25T12:42:36"/>
    <s v="ABD"/>
    <n v="7788"/>
    <s v="+"/>
    <s v="Holmes Convocation Center"/>
    <s v="VC Ext Affairs, Strat Init, &amp; COS"/>
    <x v="10"/>
    <x v="1"/>
  </r>
  <r>
    <x v="14"/>
    <x v="15"/>
    <n v="219"/>
    <d v="2023-07-25T12:43:27"/>
    <s v="BP2"/>
    <s v="KS000180"/>
    <s v="T2300090"/>
    <s v="U"/>
    <n v="335200"/>
    <m/>
    <m/>
    <d v="2023-07-25T12:42:36"/>
    <s v="ABD"/>
    <n v="10584"/>
    <s v="+"/>
    <s v="Holmes Convocation Center"/>
    <s v="VC Ext Affairs, Strat Init, &amp; COS"/>
    <x v="10"/>
    <x v="1"/>
  </r>
  <r>
    <x v="15"/>
    <x v="15"/>
    <n v="219"/>
    <d v="2023-07-25T12:43:27"/>
    <s v="BP2"/>
    <s v="KS000180"/>
    <s v="T2300090"/>
    <s v="U"/>
    <n v="335200"/>
    <m/>
    <m/>
    <d v="2023-07-25T12:42:36"/>
    <s v="ABD"/>
    <n v="6897"/>
    <s v="+"/>
    <s v="Holmes Convocation Center"/>
    <s v="VC Ext Affairs, Strat Init, &amp; COS"/>
    <x v="10"/>
    <x v="1"/>
  </r>
  <r>
    <x v="20"/>
    <x v="15"/>
    <n v="219"/>
    <d v="2023-07-25T12:43:27"/>
    <s v="BP2"/>
    <s v="KS000180"/>
    <s v="T2300100"/>
    <s v="U"/>
    <n v="335200"/>
    <m/>
    <m/>
    <d v="2023-07-25T12:42:36"/>
    <s v="ABD"/>
    <n v="1000"/>
    <s v="+"/>
    <s v="Holmes Convocation Center"/>
    <s v="VC Ext Affairs, Strat Init, &amp; COS"/>
    <x v="10"/>
    <x v="1"/>
  </r>
  <r>
    <x v="29"/>
    <x v="15"/>
    <n v="219"/>
    <d v="2023-07-25T12:43:27"/>
    <s v="BP2"/>
    <s v="KS000180"/>
    <s v="T2300090"/>
    <s v="U"/>
    <n v="335200"/>
    <m/>
    <m/>
    <d v="2023-07-25T12:42:36"/>
    <s v="ABD"/>
    <n v="-10"/>
    <s v="-"/>
    <s v="Holmes Convocation Center"/>
    <s v="VC Ext Affairs, Strat Init, &amp; COS"/>
    <x v="10"/>
    <x v="1"/>
  </r>
  <r>
    <x v="30"/>
    <x v="15"/>
    <n v="219"/>
    <d v="2023-07-25T12:43:27"/>
    <s v="BP2"/>
    <s v="KS000180"/>
    <s v="T2300090"/>
    <s v="U"/>
    <n v="335200"/>
    <m/>
    <m/>
    <d v="2023-07-25T12:42:36"/>
    <s v="ABD"/>
    <n v="-10"/>
    <s v="-"/>
    <s v="Holmes Convocation Center"/>
    <s v="VC Ext Affairs, Strat Init, &amp; COS"/>
    <x v="10"/>
    <x v="1"/>
  </r>
  <r>
    <x v="2"/>
    <x v="15"/>
    <n v="219"/>
    <d v="2023-07-25T12:43:27"/>
    <s v="BP2"/>
    <s v="KS000180"/>
    <s v="T2300100"/>
    <s v="U"/>
    <n v="335200"/>
    <m/>
    <m/>
    <d v="2023-07-25T12:42:36"/>
    <s v="ABD"/>
    <n v="5000"/>
    <s v="+"/>
    <s v="Holmes Convocation Center"/>
    <s v="VC Ext Affairs, Strat Init, &amp; COS"/>
    <x v="10"/>
    <x v="1"/>
  </r>
  <r>
    <x v="4"/>
    <x v="15"/>
    <n v="219"/>
    <d v="2023-07-25T12:43:27"/>
    <s v="BP2"/>
    <s v="KS000180"/>
    <s v="T2300089"/>
    <s v="U"/>
    <n v="335200"/>
    <m/>
    <m/>
    <d v="2023-07-25T12:42:36"/>
    <s v="ABD"/>
    <n v="3000"/>
    <s v="+"/>
    <s v="Holmes Convocation Center"/>
    <s v="VC Ext Affairs, Strat Init, &amp; COS"/>
    <x v="10"/>
    <x v="1"/>
  </r>
  <r>
    <x v="5"/>
    <x v="15"/>
    <n v="219"/>
    <d v="2023-07-25T12:43:27"/>
    <s v="BP2"/>
    <s v="KS000180"/>
    <s v="T2300100"/>
    <s v="U"/>
    <n v="335200"/>
    <m/>
    <m/>
    <d v="2023-07-25T12:42:36"/>
    <s v="ABD"/>
    <n v="4000"/>
    <s v="+"/>
    <s v="Holmes Convocation Center"/>
    <s v="VC Ext Affairs, Strat Init, &amp; COS"/>
    <x v="10"/>
    <x v="1"/>
  </r>
  <r>
    <x v="5"/>
    <x v="15"/>
    <n v="219"/>
    <d v="2023-07-25T12:43:27"/>
    <s v="BP2"/>
    <s v="KS000180"/>
    <s v="T2300089"/>
    <s v="U"/>
    <n v="335200"/>
    <m/>
    <m/>
    <d v="2023-07-25T12:42:36"/>
    <s v="ABD"/>
    <n v="6480"/>
    <s v="+"/>
    <s v="Holmes Convocation Center"/>
    <s v="VC Ext Affairs, Strat Init, &amp; COS"/>
    <x v="10"/>
    <x v="1"/>
  </r>
  <r>
    <x v="6"/>
    <x v="15"/>
    <n v="219"/>
    <d v="2023-07-25T12:43:28"/>
    <s v="BP2"/>
    <s v="KS000180"/>
    <s v="T2300011"/>
    <s v="U"/>
    <n v="335205"/>
    <m/>
    <m/>
    <d v="2023-07-25T12:42:36"/>
    <s v="ABD"/>
    <n v="12500"/>
    <s v="+"/>
    <s v="Holmes Convocation Center"/>
    <s v="VC Ext Affairs, Strat Init, &amp; COS"/>
    <x v="10"/>
    <x v="1"/>
  </r>
  <r>
    <x v="7"/>
    <x v="15"/>
    <n v="219"/>
    <d v="2023-07-25T12:43:28"/>
    <s v="BP2"/>
    <s v="KS000180"/>
    <s v="T2300089"/>
    <s v="U"/>
    <n v="335200"/>
    <m/>
    <m/>
    <d v="2023-07-25T12:42:36"/>
    <s v="ABD"/>
    <n v="-40000"/>
    <s v="-"/>
    <s v="Holmes Convocation Center"/>
    <s v="VC Ext Affairs, Strat Init, &amp; COS"/>
    <x v="10"/>
    <x v="1"/>
  </r>
  <r>
    <x v="37"/>
    <x v="15"/>
    <n v="219"/>
    <d v="2023-07-25T12:43:28"/>
    <s v="BP2"/>
    <s v="KS000180"/>
    <s v="T2300090"/>
    <s v="U"/>
    <n v="335200"/>
    <m/>
    <m/>
    <d v="2023-07-25T12:42:36"/>
    <s v="ABD"/>
    <n v="57614"/>
    <s v="+"/>
    <s v="Holmes Convocation Center"/>
    <s v="VC Ext Affairs, Strat Init, &amp; COS"/>
    <x v="10"/>
    <x v="1"/>
  </r>
  <r>
    <x v="8"/>
    <x v="15"/>
    <n v="219"/>
    <d v="2023-07-25T12:43:28"/>
    <s v="BP2"/>
    <s v="KS000180"/>
    <s v="T2300089"/>
    <s v="U"/>
    <n v="335200"/>
    <m/>
    <m/>
    <d v="2023-07-25T12:42:36"/>
    <s v="ABD"/>
    <n v="35"/>
    <s v="+"/>
    <s v="Holmes Convocation Center"/>
    <s v="VC Ext Affairs, Strat Init, &amp; COS"/>
    <x v="10"/>
    <x v="1"/>
  </r>
  <r>
    <x v="48"/>
    <x v="16"/>
    <n v="219"/>
    <d v="2023-07-25T13:23:15"/>
    <s v="BP1"/>
    <s v="KS000184"/>
    <s v="KS000128"/>
    <s v="U"/>
    <n v="336633"/>
    <m/>
    <m/>
    <d v="2023-07-25T13:21:54"/>
    <s v="OBD"/>
    <n v="8000"/>
    <s v="+"/>
    <s v="Turchin Center for the Visual Arts"/>
    <s v="VC Ext Affairs, Strat Init, &amp; COS"/>
    <x v="9"/>
    <x v="1"/>
  </r>
  <r>
    <x v="49"/>
    <x v="16"/>
    <n v="219"/>
    <d v="2023-07-25T13:23:15"/>
    <s v="BP1"/>
    <s v="KS000184"/>
    <s v="KS000128"/>
    <s v="U"/>
    <n v="336633"/>
    <m/>
    <m/>
    <d v="2023-07-25T13:21:54"/>
    <s v="OBD"/>
    <n v="-1000"/>
    <s v="-"/>
    <s v="Turchin Center for the Visual Arts"/>
    <s v="VC Ext Affairs, Strat Init, &amp; COS"/>
    <x v="9"/>
    <x v="1"/>
  </r>
  <r>
    <x v="51"/>
    <x v="16"/>
    <n v="219"/>
    <d v="2023-07-25T13:23:15"/>
    <s v="BP1"/>
    <s v="KS000184"/>
    <s v="KS000128"/>
    <s v="U"/>
    <n v="336633"/>
    <m/>
    <m/>
    <d v="2023-07-25T13:21:54"/>
    <s v="OBD"/>
    <n v="-2000"/>
    <s v="-"/>
    <s v="Turchin Center for the Visual Arts"/>
    <s v="VC Ext Affairs, Strat Init, &amp; COS"/>
    <x v="9"/>
    <x v="1"/>
  </r>
  <r>
    <x v="52"/>
    <x v="16"/>
    <n v="207"/>
    <d v="2023-07-25T13:23:14"/>
    <s v="BP1"/>
    <s v="KS000184"/>
    <s v="KS000128"/>
    <s v="U"/>
    <n v="334090"/>
    <m/>
    <m/>
    <d v="2023-07-25T13:21:54"/>
    <s v="OBD"/>
    <n v="43987"/>
    <s v="+"/>
    <s v="Turchin Center for the Visual Arts"/>
    <s v="VC Ext Affairs, Strat Init, &amp; COS"/>
    <x v="9"/>
    <x v="1"/>
  </r>
  <r>
    <x v="12"/>
    <x v="16"/>
    <n v="207"/>
    <d v="2023-07-25T13:23:14"/>
    <s v="BP1"/>
    <s v="KS000184"/>
    <s v="KS000128"/>
    <s v="U"/>
    <n v="334090"/>
    <m/>
    <m/>
    <d v="2023-07-25T13:21:54"/>
    <s v="OBD"/>
    <n v="93402"/>
    <s v="+"/>
    <s v="Turchin Center for the Visual Arts"/>
    <s v="VC Ext Affairs, Strat Init, &amp; COS"/>
    <x v="9"/>
    <x v="1"/>
  </r>
  <r>
    <x v="24"/>
    <x v="16"/>
    <n v="207"/>
    <d v="2023-07-25T13:23:14"/>
    <s v="BP1"/>
    <s v="KS000184"/>
    <s v="KS000128"/>
    <s v="U"/>
    <n v="334090"/>
    <m/>
    <m/>
    <d v="2023-07-25T13:21:54"/>
    <s v="OBD"/>
    <n v="2850"/>
    <s v="+"/>
    <s v="Turchin Center for the Visual Arts"/>
    <s v="VC Ext Affairs, Strat Init, &amp; COS"/>
    <x v="9"/>
    <x v="1"/>
  </r>
  <r>
    <x v="41"/>
    <x v="16"/>
    <n v="207"/>
    <d v="2023-07-25T13:23:14"/>
    <s v="BP1"/>
    <s v="KS000184"/>
    <s v="KS000128"/>
    <s v="U"/>
    <n v="334090"/>
    <m/>
    <m/>
    <d v="2023-07-25T13:21:54"/>
    <s v="OBD"/>
    <n v="90000"/>
    <s v="+"/>
    <s v="Turchin Center for the Visual Arts"/>
    <s v="VC Ext Affairs, Strat Init, &amp; COS"/>
    <x v="9"/>
    <x v="1"/>
  </r>
  <r>
    <x v="13"/>
    <x v="16"/>
    <n v="207"/>
    <d v="2023-07-25T13:23:14"/>
    <s v="BP1"/>
    <s v="KS000184"/>
    <s v="KS000128"/>
    <s v="U"/>
    <n v="334090"/>
    <m/>
    <m/>
    <d v="2023-07-25T13:21:54"/>
    <s v="OBD"/>
    <n v="17423"/>
    <s v="+"/>
    <s v="Turchin Center for the Visual Arts"/>
    <s v="VC Ext Affairs, Strat Init, &amp; COS"/>
    <x v="9"/>
    <x v="1"/>
  </r>
  <r>
    <x v="14"/>
    <x v="16"/>
    <n v="207"/>
    <d v="2023-07-25T13:23:15"/>
    <s v="BP1"/>
    <s v="KS000184"/>
    <s v="KS000128"/>
    <s v="U"/>
    <n v="334090"/>
    <m/>
    <m/>
    <d v="2023-07-25T13:21:54"/>
    <s v="OBD"/>
    <n v="19740"/>
    <s v="+"/>
    <s v="Turchin Center for the Visual Arts"/>
    <s v="VC Ext Affairs, Strat Init, &amp; COS"/>
    <x v="9"/>
    <x v="1"/>
  </r>
  <r>
    <x v="15"/>
    <x v="16"/>
    <n v="207"/>
    <d v="2023-07-25T13:23:15"/>
    <s v="BP1"/>
    <s v="KS000184"/>
    <s v="KS000128"/>
    <s v="U"/>
    <n v="334090"/>
    <m/>
    <m/>
    <d v="2023-07-25T13:21:54"/>
    <s v="OBD"/>
    <n v="14960"/>
    <s v="+"/>
    <s v="Turchin Center for the Visual Arts"/>
    <s v="VC Ext Affairs, Strat Init, &amp; COS"/>
    <x v="9"/>
    <x v="1"/>
  </r>
  <r>
    <x v="22"/>
    <x v="16"/>
    <n v="207"/>
    <d v="2023-07-25T13:23:15"/>
    <s v="BP1"/>
    <s v="KS000184"/>
    <s v="KS000128"/>
    <s v="U"/>
    <n v="334090"/>
    <m/>
    <m/>
    <d v="2023-07-25T13:21:54"/>
    <s v="OBD"/>
    <n v="22000"/>
    <s v="+"/>
    <s v="Turchin Center for the Visual Arts"/>
    <s v="VC Ext Affairs, Strat Init, &amp; COS"/>
    <x v="9"/>
    <x v="1"/>
  </r>
  <r>
    <x v="2"/>
    <x v="16"/>
    <n v="207"/>
    <d v="2023-07-25T13:23:15"/>
    <s v="BP1"/>
    <s v="KS000184"/>
    <s v="KS000128"/>
    <s v="U"/>
    <n v="334090"/>
    <m/>
    <m/>
    <d v="2023-07-25T13:21:54"/>
    <s v="OBD"/>
    <n v="27000"/>
    <s v="+"/>
    <s v="Turchin Center for the Visual Arts"/>
    <s v="VC Ext Affairs, Strat Init, &amp; COS"/>
    <x v="9"/>
    <x v="1"/>
  </r>
  <r>
    <x v="2"/>
    <x v="16"/>
    <n v="219"/>
    <d v="2023-07-25T13:23:15"/>
    <s v="BP1"/>
    <s v="KS000184"/>
    <s v="KS000128"/>
    <s v="U"/>
    <n v="336633"/>
    <m/>
    <m/>
    <d v="2023-07-25T13:21:54"/>
    <s v="OBD"/>
    <n v="4000"/>
    <s v="+"/>
    <s v="Turchin Center for the Visual Arts"/>
    <s v="VC Ext Affairs, Strat Init, &amp; COS"/>
    <x v="9"/>
    <x v="1"/>
  </r>
  <r>
    <x v="11"/>
    <x v="16"/>
    <n v="207"/>
    <d v="2023-07-25T13:23:15"/>
    <s v="BP1"/>
    <s v="KS000184"/>
    <s v="KS000128"/>
    <s v="U"/>
    <n v="334090"/>
    <m/>
    <m/>
    <d v="2023-07-25T13:21:54"/>
    <s v="OBD"/>
    <n v="18000"/>
    <s v="+"/>
    <s v="Turchin Center for the Visual Arts"/>
    <s v="VC Ext Affairs, Strat Init, &amp; COS"/>
    <x v="9"/>
    <x v="1"/>
  </r>
  <r>
    <x v="4"/>
    <x v="16"/>
    <n v="207"/>
    <d v="2023-07-25T13:23:15"/>
    <s v="BP1"/>
    <s v="KS000184"/>
    <s v="KS000128"/>
    <s v="U"/>
    <n v="334090"/>
    <m/>
    <m/>
    <d v="2023-07-25T13:21:54"/>
    <s v="OBD"/>
    <n v="28900"/>
    <s v="+"/>
    <s v="Turchin Center for the Visual Arts"/>
    <s v="VC Ext Affairs, Strat Init, &amp; COS"/>
    <x v="9"/>
    <x v="1"/>
  </r>
  <r>
    <x v="8"/>
    <x v="16"/>
    <n v="207"/>
    <d v="2023-07-25T13:23:15"/>
    <s v="BP1"/>
    <s v="KS000184"/>
    <s v="KS000128"/>
    <s v="U"/>
    <n v="334090"/>
    <m/>
    <m/>
    <d v="2023-07-25T13:21:54"/>
    <s v="OBD"/>
    <n v="1700"/>
    <s v="+"/>
    <s v="Turchin Center for the Visual Arts"/>
    <s v="VC Ext Affairs, Strat Init, &amp; COS"/>
    <x v="9"/>
    <x v="1"/>
  </r>
  <r>
    <x v="12"/>
    <x v="16"/>
    <n v="207"/>
    <d v="2023-07-25T13:23:14"/>
    <s v="BP2"/>
    <s v="KS000184"/>
    <s v="T2300065"/>
    <s v="U"/>
    <n v="334090"/>
    <m/>
    <m/>
    <d v="2023-07-25T13:21:54"/>
    <s v="ABD"/>
    <n v="1314"/>
    <s v="+"/>
    <s v="Turchin Center for the Visual Arts"/>
    <s v="VC Ext Affairs, Strat Init, &amp; COS"/>
    <x v="9"/>
    <x v="1"/>
  </r>
  <r>
    <x v="41"/>
    <x v="16"/>
    <n v="207"/>
    <d v="2023-07-25T13:23:14"/>
    <s v="BP2"/>
    <s v="KS000184"/>
    <s v="T2300065"/>
    <s v="U"/>
    <n v="334090"/>
    <m/>
    <m/>
    <d v="2023-07-25T13:21:54"/>
    <s v="ABD"/>
    <n v="1198"/>
    <s v="+"/>
    <s v="Turchin Center for the Visual Arts"/>
    <s v="VC Ext Affairs, Strat Init, &amp; COS"/>
    <x v="9"/>
    <x v="1"/>
  </r>
  <r>
    <x v="13"/>
    <x v="16"/>
    <n v="207"/>
    <d v="2023-07-25T13:23:14"/>
    <s v="BP2"/>
    <s v="KS000184"/>
    <s v="T2300065"/>
    <s v="U"/>
    <n v="334090"/>
    <m/>
    <m/>
    <d v="2023-07-25T13:21:54"/>
    <s v="ABD"/>
    <n v="-3073"/>
    <s v="-"/>
    <s v="Turchin Center for the Visual Arts"/>
    <s v="VC Ext Affairs, Strat Init, &amp; COS"/>
    <x v="9"/>
    <x v="1"/>
  </r>
  <r>
    <x v="14"/>
    <x v="16"/>
    <n v="207"/>
    <d v="2023-07-25T13:23:15"/>
    <s v="BP2"/>
    <s v="KS000184"/>
    <s v="T2300065"/>
    <s v="U"/>
    <n v="334090"/>
    <m/>
    <m/>
    <d v="2023-07-25T13:21:54"/>
    <s v="ABD"/>
    <n v="329"/>
    <s v="+"/>
    <s v="Turchin Center for the Visual Arts"/>
    <s v="VC Ext Affairs, Strat Init, &amp; COS"/>
    <x v="9"/>
    <x v="1"/>
  </r>
  <r>
    <x v="15"/>
    <x v="16"/>
    <n v="207"/>
    <d v="2023-07-25T13:23:15"/>
    <s v="BP2"/>
    <s v="KS000184"/>
    <s v="T2300065"/>
    <s v="U"/>
    <n v="334090"/>
    <m/>
    <m/>
    <d v="2023-07-25T13:21:54"/>
    <s v="ABD"/>
    <n v="-166"/>
    <s v="-"/>
    <s v="Turchin Center for the Visual Arts"/>
    <s v="VC Ext Affairs, Strat Init, &amp; COS"/>
    <x v="9"/>
    <x v="1"/>
  </r>
  <r>
    <x v="29"/>
    <x v="16"/>
    <n v="207"/>
    <d v="2023-07-25T13:23:15"/>
    <s v="BP2"/>
    <s v="KS000184"/>
    <s v="T2300065"/>
    <s v="U"/>
    <n v="334090"/>
    <m/>
    <m/>
    <d v="2023-07-25T13:21:54"/>
    <s v="ABD"/>
    <n v="140"/>
    <s v="+"/>
    <s v="Turchin Center for the Visual Arts"/>
    <s v="VC Ext Affairs, Strat Init, &amp; COS"/>
    <x v="9"/>
    <x v="1"/>
  </r>
  <r>
    <x v="30"/>
    <x v="16"/>
    <n v="207"/>
    <d v="2023-07-25T13:23:15"/>
    <s v="BP2"/>
    <s v="KS000184"/>
    <s v="T2300065"/>
    <s v="U"/>
    <n v="334090"/>
    <m/>
    <m/>
    <d v="2023-07-25T13:21:54"/>
    <s v="ABD"/>
    <n v="166"/>
    <s v="+"/>
    <s v="Turchin Center for the Visual Arts"/>
    <s v="VC Ext Affairs, Strat Init, &amp; COS"/>
    <x v="9"/>
    <x v="1"/>
  </r>
  <r>
    <x v="53"/>
    <x v="16"/>
    <n v="207"/>
    <d v="2023-07-25T13:23:15"/>
    <s v="BP2"/>
    <s v="KS000184"/>
    <s v="T2300065"/>
    <s v="U"/>
    <n v="334090"/>
    <m/>
    <m/>
    <d v="2023-07-25T13:21:54"/>
    <s v="ABD"/>
    <n v="92"/>
    <s v="+"/>
    <s v="Turchin Center for the Visual Arts"/>
    <s v="VC Ext Affairs, Strat Init, &amp; COS"/>
    <x v="9"/>
    <x v="1"/>
  </r>
  <r>
    <x v="22"/>
    <x v="17"/>
    <n v="201"/>
    <d v="2023-07-25T13:23:13"/>
    <s v="BP1"/>
    <s v="KS000184"/>
    <s v="T2300049"/>
    <s v="U"/>
    <n v="332121"/>
    <m/>
    <m/>
    <d v="2023-07-25T13:21:54"/>
    <s v="OBD"/>
    <n v="15000"/>
    <s v="+"/>
    <s v="University Communications"/>
    <s v="VC Ext Affairs, Strat Init, &amp; COS"/>
    <x v="11"/>
    <x v="1"/>
  </r>
  <r>
    <x v="22"/>
    <x v="17"/>
    <n v="201"/>
    <d v="2023-07-25T13:23:13"/>
    <s v="BP1"/>
    <s v="KS000184"/>
    <s v="T2300049"/>
    <s v="U"/>
    <n v="332121"/>
    <m/>
    <m/>
    <d v="2023-07-25T13:21:54"/>
    <s v="OBD"/>
    <n v="30000"/>
    <s v="+"/>
    <s v="University Communications"/>
    <s v="VC Ext Affairs, Strat Init, &amp; COS"/>
    <x v="11"/>
    <x v="1"/>
  </r>
  <r>
    <x v="22"/>
    <x v="17"/>
    <n v="201"/>
    <d v="2023-07-25T13:23:13"/>
    <s v="BP1"/>
    <s v="KS000184"/>
    <s v="T2300049"/>
    <s v="U"/>
    <n v="332121"/>
    <m/>
    <m/>
    <d v="2023-07-25T13:21:54"/>
    <s v="OBD"/>
    <n v="30000"/>
    <s v="+"/>
    <s v="University Communications"/>
    <s v="VC Ext Affairs, Strat Init, &amp; COS"/>
    <x v="11"/>
    <x v="1"/>
  </r>
  <r>
    <x v="4"/>
    <x v="17"/>
    <n v="170"/>
    <d v="2023-07-25T13:23:13"/>
    <s v="BP1"/>
    <s v="KS000184"/>
    <s v="KS000124"/>
    <s v="U"/>
    <n v="333230"/>
    <m/>
    <m/>
    <d v="2023-07-25T13:21:54"/>
    <s v="OBD"/>
    <n v="140000"/>
    <s v="+"/>
    <s v="University Communications"/>
    <s v="VC Ext Affairs, Strat Init, &amp; COS"/>
    <x v="11"/>
    <x v="1"/>
  </r>
  <r>
    <x v="4"/>
    <x v="17"/>
    <n v="201"/>
    <d v="2023-07-25T13:23:13"/>
    <s v="BP1"/>
    <s v="KS000184"/>
    <s v="T2300049"/>
    <s v="U"/>
    <n v="332121"/>
    <m/>
    <m/>
    <d v="2023-07-25T13:21:54"/>
    <s v="OBD"/>
    <n v="50000"/>
    <s v="+"/>
    <s v="University Communications"/>
    <s v="VC Ext Affairs, Strat Init, &amp; COS"/>
    <x v="11"/>
    <x v="1"/>
  </r>
  <r>
    <x v="7"/>
    <x v="17"/>
    <n v="201"/>
    <d v="2023-07-25T13:23:13"/>
    <s v="BP1"/>
    <s v="KS000184"/>
    <s v="T2300049"/>
    <s v="U"/>
    <n v="332121"/>
    <m/>
    <m/>
    <d v="2023-07-25T13:21:54"/>
    <s v="OBD"/>
    <n v="27000"/>
    <s v="+"/>
    <s v="University Communications"/>
    <s v="VC Ext Affairs, Strat Init, &amp; COS"/>
    <x v="11"/>
    <x v="1"/>
  </r>
  <r>
    <x v="21"/>
    <x v="17"/>
    <n v="201"/>
    <d v="2023-08-03T12:39:32"/>
    <s v="BP2"/>
    <s v="T2400009"/>
    <s v="COS UComm 332121 FY24 posn bud"/>
    <s v="U"/>
    <n v="332121"/>
    <m/>
    <m/>
    <d v="2023-07-31T23:59:59"/>
    <s v="ABD"/>
    <n v="140000"/>
    <s v="+"/>
    <s v="University Communications"/>
    <s v="VC Ext Affairs, Strat Init, &amp; COS"/>
    <x v="11"/>
    <x v="1"/>
  </r>
  <r>
    <x v="13"/>
    <x v="17"/>
    <n v="201"/>
    <d v="2023-08-03T12:39:32"/>
    <s v="BP2"/>
    <s v="T2400009"/>
    <s v="COS UComm 332121 FY24 posn bud"/>
    <s v="U"/>
    <n v="332121"/>
    <m/>
    <m/>
    <d v="2023-07-31T23:59:59"/>
    <s v="ABD"/>
    <n v="10710"/>
    <s v="+"/>
    <s v="University Communications"/>
    <s v="VC Ext Affairs, Strat Init, &amp; COS"/>
    <x v="11"/>
    <x v="1"/>
  </r>
  <r>
    <x v="14"/>
    <x v="17"/>
    <n v="201"/>
    <d v="2023-08-03T12:39:32"/>
    <s v="BP2"/>
    <s v="T2400009"/>
    <s v="COS UComm 332121 FY24 posn bud"/>
    <s v="U"/>
    <n v="332121"/>
    <m/>
    <m/>
    <d v="2023-07-31T23:59:59"/>
    <s v="ABD"/>
    <n v="34300"/>
    <s v="+"/>
    <s v="University Communications"/>
    <s v="VC Ext Affairs, Strat Init, &amp; COS"/>
    <x v="11"/>
    <x v="1"/>
  </r>
  <r>
    <x v="15"/>
    <x v="17"/>
    <n v="201"/>
    <d v="2023-08-03T12:39:32"/>
    <s v="BP2"/>
    <s v="T2400009"/>
    <s v="COS UComm 332121 FY24 posn bud"/>
    <s v="U"/>
    <n v="332121"/>
    <m/>
    <m/>
    <d v="2023-07-31T23:59:59"/>
    <s v="ABD"/>
    <n v="14794"/>
    <s v="+"/>
    <s v="University Communications"/>
    <s v="VC Ext Affairs, Strat Init, &amp; COS"/>
    <x v="11"/>
    <x v="1"/>
  </r>
  <r>
    <x v="37"/>
    <x v="17"/>
    <n v="170"/>
    <d v="2023-07-25T13:23:13"/>
    <s v="BP2"/>
    <s v="KS000184"/>
    <s v="T2300007"/>
    <s v="U"/>
    <n v="333230"/>
    <m/>
    <m/>
    <d v="2023-07-25T13:21:54"/>
    <s v="ABD"/>
    <n v="140000"/>
    <s v="+"/>
    <s v="University Communications"/>
    <s v="VC Ext Affairs, Strat Init, &amp; COS"/>
    <x v="11"/>
    <x v="1"/>
  </r>
  <r>
    <x v="21"/>
    <x v="18"/>
    <n v="217"/>
    <d v="2023-07-25T12:43:25"/>
    <s v="BP1"/>
    <s v="KS000180"/>
    <s v="KS000123"/>
    <s v="U"/>
    <n v="335145"/>
    <m/>
    <m/>
    <d v="2023-07-25T12:42:36"/>
    <s v="OBD"/>
    <n v="121400"/>
    <s v="+"/>
    <s v="University Sustainability"/>
    <s v="VC Ext Affairs, Strat Init, &amp; COS"/>
    <x v="12"/>
    <x v="1"/>
  </r>
  <r>
    <x v="66"/>
    <x v="18"/>
    <n v="217"/>
    <d v="2023-07-25T12:43:25"/>
    <s v="BP1"/>
    <s v="KS000180"/>
    <s v="KS000123"/>
    <s v="U"/>
    <n v="335145"/>
    <m/>
    <m/>
    <d v="2023-07-25T12:42:36"/>
    <s v="OBD"/>
    <n v="2500"/>
    <s v="+"/>
    <s v="University Sustainability"/>
    <s v="VC Ext Affairs, Strat Init, &amp; COS"/>
    <x v="12"/>
    <x v="1"/>
  </r>
  <r>
    <x v="52"/>
    <x v="18"/>
    <n v="217"/>
    <d v="2023-07-25T12:43:25"/>
    <s v="BP1"/>
    <s v="KS000180"/>
    <s v="KS000123"/>
    <s v="U"/>
    <n v="335145"/>
    <m/>
    <m/>
    <d v="2023-07-25T12:42:36"/>
    <s v="OBD"/>
    <n v="18200"/>
    <s v="+"/>
    <s v="University Sustainability"/>
    <s v="VC Ext Affairs, Strat Init, &amp; COS"/>
    <x v="12"/>
    <x v="1"/>
  </r>
  <r>
    <x v="67"/>
    <x v="18"/>
    <n v="217"/>
    <d v="2023-07-25T12:43:25"/>
    <s v="BP1"/>
    <s v="KS000180"/>
    <s v="KS000123"/>
    <s v="U"/>
    <n v="335145"/>
    <m/>
    <m/>
    <d v="2023-07-25T12:42:36"/>
    <s v="OBD"/>
    <n v="3500"/>
    <s v="+"/>
    <s v="University Sustainability"/>
    <s v="VC Ext Affairs, Strat Init, &amp; COS"/>
    <x v="12"/>
    <x v="1"/>
  </r>
  <r>
    <x v="12"/>
    <x v="18"/>
    <n v="217"/>
    <d v="2023-07-25T12:43:25"/>
    <s v="BP1"/>
    <s v="KS000180"/>
    <s v="KS000123"/>
    <s v="U"/>
    <n v="335145"/>
    <m/>
    <m/>
    <d v="2023-07-25T12:42:36"/>
    <s v="OBD"/>
    <n v="138101"/>
    <s v="+"/>
    <s v="University Sustainability"/>
    <s v="VC Ext Affairs, Strat Init, &amp; COS"/>
    <x v="12"/>
    <x v="1"/>
  </r>
  <r>
    <x v="16"/>
    <x v="18"/>
    <n v="217"/>
    <d v="2023-07-25T12:43:25"/>
    <s v="BP1"/>
    <s v="KS000180"/>
    <s v="KS000123"/>
    <s v="U"/>
    <n v="335145"/>
    <m/>
    <m/>
    <d v="2023-07-25T12:42:36"/>
    <s v="OBD"/>
    <n v="645"/>
    <s v="+"/>
    <s v="University Sustainability"/>
    <s v="VC Ext Affairs, Strat Init, &amp; COS"/>
    <x v="12"/>
    <x v="1"/>
  </r>
  <r>
    <x v="10"/>
    <x v="18"/>
    <n v="217"/>
    <d v="2023-07-25T12:43:25"/>
    <s v="BP1"/>
    <s v="KS000180"/>
    <s v="KS000123"/>
    <s v="U"/>
    <n v="335145"/>
    <m/>
    <m/>
    <d v="2023-07-25T12:42:36"/>
    <s v="OBD"/>
    <n v="1875"/>
    <s v="+"/>
    <s v="University Sustainability"/>
    <s v="VC Ext Affairs, Strat Init, &amp; COS"/>
    <x v="12"/>
    <x v="1"/>
  </r>
  <r>
    <x v="41"/>
    <x v="18"/>
    <n v="217"/>
    <d v="2023-07-25T12:43:25"/>
    <s v="BP1"/>
    <s v="KS000180"/>
    <s v="KS000123"/>
    <s v="U"/>
    <n v="335145"/>
    <m/>
    <m/>
    <d v="2023-07-25T12:42:36"/>
    <s v="OBD"/>
    <n v="22114"/>
    <s v="+"/>
    <s v="University Sustainability"/>
    <s v="VC Ext Affairs, Strat Init, &amp; COS"/>
    <x v="12"/>
    <x v="1"/>
  </r>
  <r>
    <x v="25"/>
    <x v="18"/>
    <n v="217"/>
    <d v="2023-07-25T12:43:25"/>
    <s v="BP1"/>
    <s v="KS000180"/>
    <s v="KS000123"/>
    <s v="U"/>
    <n v="335145"/>
    <m/>
    <m/>
    <d v="2023-07-25T12:42:36"/>
    <s v="OBD"/>
    <n v="71"/>
    <s v="+"/>
    <s v="University Sustainability"/>
    <s v="VC Ext Affairs, Strat Init, &amp; COS"/>
    <x v="12"/>
    <x v="1"/>
  </r>
  <r>
    <x v="27"/>
    <x v="18"/>
    <n v="217"/>
    <d v="2023-07-25T12:43:25"/>
    <s v="BP1"/>
    <s v="KS000180"/>
    <s v="KS000123"/>
    <s v="U"/>
    <n v="335145"/>
    <m/>
    <m/>
    <d v="2023-07-25T12:42:36"/>
    <s v="OBD"/>
    <n v="1222"/>
    <s v="+"/>
    <s v="University Sustainability"/>
    <s v="VC Ext Affairs, Strat Init, &amp; COS"/>
    <x v="12"/>
    <x v="1"/>
  </r>
  <r>
    <x v="13"/>
    <x v="18"/>
    <n v="217"/>
    <d v="2023-07-25T12:43:25"/>
    <s v="BP1"/>
    <s v="KS000180"/>
    <s v="KS000123"/>
    <s v="U"/>
    <n v="335145"/>
    <m/>
    <m/>
    <d v="2023-07-25T12:42:36"/>
    <s v="OBD"/>
    <n v="19852"/>
    <s v="+"/>
    <s v="University Sustainability"/>
    <s v="VC Ext Affairs, Strat Init, &amp; COS"/>
    <x v="12"/>
    <x v="1"/>
  </r>
  <r>
    <x v="14"/>
    <x v="18"/>
    <n v="217"/>
    <d v="2023-07-25T12:43:25"/>
    <s v="BP1"/>
    <s v="KS000180"/>
    <s v="KS000123"/>
    <s v="U"/>
    <n v="335145"/>
    <m/>
    <m/>
    <d v="2023-07-25T12:42:36"/>
    <s v="OBD"/>
    <n v="33835"/>
    <s v="+"/>
    <s v="University Sustainability"/>
    <s v="VC Ext Affairs, Strat Init, &amp; COS"/>
    <x v="12"/>
    <x v="1"/>
  </r>
  <r>
    <x v="15"/>
    <x v="18"/>
    <n v="217"/>
    <d v="2023-07-25T12:43:25"/>
    <s v="BP1"/>
    <s v="KS000180"/>
    <s v="KS000123"/>
    <s v="U"/>
    <n v="335145"/>
    <m/>
    <m/>
    <d v="2023-07-25T12:42:36"/>
    <s v="OBD"/>
    <n v="29588"/>
    <s v="+"/>
    <s v="University Sustainability"/>
    <s v="VC Ext Affairs, Strat Init, &amp; COS"/>
    <x v="12"/>
    <x v="1"/>
  </r>
  <r>
    <x v="29"/>
    <x v="18"/>
    <n v="217"/>
    <d v="2023-07-25T12:43:26"/>
    <s v="BP1"/>
    <s v="KS000180"/>
    <s v="KS000123"/>
    <s v="U"/>
    <n v="335145"/>
    <m/>
    <m/>
    <d v="2023-07-25T12:42:36"/>
    <s v="OBD"/>
    <n v="16790"/>
    <s v="+"/>
    <s v="University Sustainability"/>
    <s v="VC Ext Affairs, Strat Init, &amp; COS"/>
    <x v="12"/>
    <x v="1"/>
  </r>
  <r>
    <x v="30"/>
    <x v="18"/>
    <n v="217"/>
    <d v="2023-07-25T12:43:26"/>
    <s v="BP1"/>
    <s v="KS000180"/>
    <s v="KS000123"/>
    <s v="U"/>
    <n v="335145"/>
    <m/>
    <m/>
    <d v="2023-07-25T12:42:36"/>
    <s v="OBD"/>
    <n v="8722"/>
    <s v="+"/>
    <s v="University Sustainability"/>
    <s v="VC Ext Affairs, Strat Init, &amp; COS"/>
    <x v="12"/>
    <x v="1"/>
  </r>
  <r>
    <x v="22"/>
    <x v="18"/>
    <n v="217"/>
    <d v="2023-07-25T12:43:26"/>
    <s v="BP1"/>
    <s v="KS000180"/>
    <s v="KS000123"/>
    <s v="U"/>
    <n v="335145"/>
    <m/>
    <m/>
    <d v="2023-07-25T12:42:36"/>
    <s v="OBD"/>
    <n v="800"/>
    <s v="+"/>
    <s v="University Sustainability"/>
    <s v="VC Ext Affairs, Strat Init, &amp; COS"/>
    <x v="12"/>
    <x v="1"/>
  </r>
  <r>
    <x v="2"/>
    <x v="18"/>
    <n v="217"/>
    <d v="2023-07-25T12:43:26"/>
    <s v="BP1"/>
    <s v="KS000180"/>
    <s v="KS000123"/>
    <s v="U"/>
    <n v="335145"/>
    <m/>
    <m/>
    <d v="2023-07-25T12:42:36"/>
    <s v="OBD"/>
    <n v="1000"/>
    <s v="+"/>
    <s v="University Sustainability"/>
    <s v="VC Ext Affairs, Strat Init, &amp; COS"/>
    <x v="12"/>
    <x v="1"/>
  </r>
  <r>
    <x v="11"/>
    <x v="18"/>
    <n v="217"/>
    <d v="2023-07-25T12:43:26"/>
    <s v="BP1"/>
    <s v="KS000180"/>
    <s v="KS000123"/>
    <s v="U"/>
    <n v="335145"/>
    <m/>
    <m/>
    <d v="2023-07-25T12:42:36"/>
    <s v="OBD"/>
    <n v="1500"/>
    <s v="+"/>
    <s v="University Sustainability"/>
    <s v="VC Ext Affairs, Strat Init, &amp; COS"/>
    <x v="12"/>
    <x v="1"/>
  </r>
  <r>
    <x v="19"/>
    <x v="18"/>
    <n v="217"/>
    <d v="2023-07-25T12:43:26"/>
    <s v="BP1"/>
    <s v="KS000180"/>
    <s v="KS000123"/>
    <s v="U"/>
    <n v="335145"/>
    <m/>
    <m/>
    <d v="2023-07-25T12:42:36"/>
    <s v="OBD"/>
    <n v="302"/>
    <s v="+"/>
    <s v="University Sustainability"/>
    <s v="VC Ext Affairs, Strat Init, &amp; COS"/>
    <x v="12"/>
    <x v="1"/>
  </r>
  <r>
    <x v="3"/>
    <x v="18"/>
    <n v="217"/>
    <d v="2023-07-25T12:43:26"/>
    <s v="BP1"/>
    <s v="KS000180"/>
    <s v="KS000123"/>
    <s v="U"/>
    <n v="335145"/>
    <m/>
    <m/>
    <d v="2023-07-25T12:42:36"/>
    <s v="OBD"/>
    <n v="292"/>
    <s v="+"/>
    <s v="University Sustainability"/>
    <s v="VC Ext Affairs, Strat Init, &amp; COS"/>
    <x v="12"/>
    <x v="1"/>
  </r>
  <r>
    <x v="4"/>
    <x v="18"/>
    <n v="217"/>
    <d v="2023-07-25T12:43:26"/>
    <s v="BP1"/>
    <s v="KS000180"/>
    <s v="KS000123"/>
    <s v="U"/>
    <n v="335145"/>
    <m/>
    <m/>
    <d v="2023-07-25T12:42:36"/>
    <s v="OBD"/>
    <n v="870"/>
    <s v="+"/>
    <s v="University Sustainability"/>
    <s v="VC Ext Affairs, Strat Init, &amp; COS"/>
    <x v="12"/>
    <x v="1"/>
  </r>
  <r>
    <x v="5"/>
    <x v="18"/>
    <n v="217"/>
    <d v="2023-07-25T12:43:26"/>
    <s v="BP1"/>
    <s v="KS000180"/>
    <s v="KS000123"/>
    <s v="U"/>
    <n v="335145"/>
    <m/>
    <m/>
    <d v="2023-07-25T12:42:36"/>
    <s v="OBD"/>
    <n v="183"/>
    <s v="+"/>
    <s v="University Sustainability"/>
    <s v="VC Ext Affairs, Strat Init, &amp; COS"/>
    <x v="12"/>
    <x v="1"/>
  </r>
  <r>
    <x v="6"/>
    <x v="18"/>
    <n v="217"/>
    <d v="2023-07-25T12:43:26"/>
    <s v="BP1"/>
    <s v="KS000180"/>
    <s v="KS000123"/>
    <s v="U"/>
    <n v="335145"/>
    <m/>
    <m/>
    <d v="2023-07-25T12:42:36"/>
    <s v="OBD"/>
    <n v="888"/>
    <s v="+"/>
    <s v="University Sustainability"/>
    <s v="VC Ext Affairs, Strat Init, &amp; COS"/>
    <x v="12"/>
    <x v="1"/>
  </r>
  <r>
    <x v="7"/>
    <x v="18"/>
    <n v="217"/>
    <d v="2023-07-25T12:43:26"/>
    <s v="BP1"/>
    <s v="KS000180"/>
    <s v="KS000123"/>
    <s v="U"/>
    <n v="335145"/>
    <m/>
    <m/>
    <d v="2023-07-25T12:42:36"/>
    <s v="OBD"/>
    <n v="250"/>
    <s v="+"/>
    <s v="University Sustainability"/>
    <s v="VC Ext Affairs, Strat Init, &amp; COS"/>
    <x v="12"/>
    <x v="1"/>
  </r>
  <r>
    <x v="8"/>
    <x v="18"/>
    <n v="217"/>
    <d v="2023-07-25T12:43:26"/>
    <s v="BP1"/>
    <s v="KS000180"/>
    <s v="KS000123"/>
    <s v="U"/>
    <n v="335145"/>
    <m/>
    <m/>
    <d v="2023-07-25T12:42:36"/>
    <s v="OBD"/>
    <n v="500"/>
    <s v="+"/>
    <s v="University Sustainability"/>
    <s v="VC Ext Affairs, Strat Init, &amp; COS"/>
    <x v="12"/>
    <x v="1"/>
  </r>
  <r>
    <x v="12"/>
    <x v="18"/>
    <n v="217"/>
    <d v="2023-09-11T12:32:22"/>
    <s v="BP2"/>
    <s v="T2400037"/>
    <s v="COS Sustain 335145 FY24basebudadj"/>
    <s v="U"/>
    <n v="335145"/>
    <m/>
    <m/>
    <d v="2023-09-11T12:26:59"/>
    <s v="ABD"/>
    <n v="-38127"/>
    <s v="-"/>
    <s v="University Sustainability"/>
    <s v="VC Ext Affairs, Strat Init, &amp; COS"/>
    <x v="12"/>
    <x v="1"/>
  </r>
  <r>
    <x v="12"/>
    <x v="18"/>
    <n v="217"/>
    <d v="2023-07-25T12:43:25"/>
    <s v="BP2"/>
    <s v="KS000180"/>
    <s v="T2300064"/>
    <s v="U"/>
    <n v="335145"/>
    <m/>
    <m/>
    <d v="2023-07-25T12:42:36"/>
    <s v="ABD"/>
    <n v="9525"/>
    <s v="+"/>
    <s v="University Sustainability"/>
    <s v="VC Ext Affairs, Strat Init, &amp; COS"/>
    <x v="12"/>
    <x v="1"/>
  </r>
  <r>
    <x v="10"/>
    <x v="18"/>
    <n v="217"/>
    <d v="2023-09-11T12:32:22"/>
    <s v="BP2"/>
    <s v="T2400037"/>
    <s v="COS Sustain 335145 FY24basebudadj"/>
    <s v="U"/>
    <n v="335145"/>
    <m/>
    <m/>
    <d v="2023-09-11T12:26:59"/>
    <s v="ABD"/>
    <n v="57782"/>
    <s v="+"/>
    <s v="University Sustainability"/>
    <s v="VC Ext Affairs, Strat Init, &amp; COS"/>
    <x v="12"/>
    <x v="1"/>
  </r>
  <r>
    <x v="28"/>
    <x v="18"/>
    <n v="217"/>
    <d v="2023-07-25T12:43:25"/>
    <s v="BP2"/>
    <s v="KS000180"/>
    <s v="T2300064"/>
    <s v="U"/>
    <n v="335145"/>
    <m/>
    <m/>
    <d v="2023-07-25T12:42:36"/>
    <s v="ABD"/>
    <n v="14664"/>
    <s v="+"/>
    <s v="University Sustainability"/>
    <s v="VC Ext Affairs, Strat Init, &amp; COS"/>
    <x v="12"/>
    <x v="1"/>
  </r>
  <r>
    <x v="13"/>
    <x v="18"/>
    <n v="217"/>
    <d v="2023-09-11T12:32:22"/>
    <s v="BP2"/>
    <s v="T2400037"/>
    <s v="COS Sustain 335145 FY24basebudadj"/>
    <s v="U"/>
    <n v="335145"/>
    <m/>
    <m/>
    <d v="2023-09-11T12:26:59"/>
    <s v="ABD"/>
    <n v="-2917"/>
    <s v="-"/>
    <s v="University Sustainability"/>
    <s v="VC Ext Affairs, Strat Init, &amp; COS"/>
    <x v="12"/>
    <x v="1"/>
  </r>
  <r>
    <x v="13"/>
    <x v="18"/>
    <n v="217"/>
    <d v="2023-07-25T12:43:25"/>
    <s v="BP2"/>
    <s v="KS000180"/>
    <s v="T2300064"/>
    <s v="U"/>
    <n v="335145"/>
    <m/>
    <m/>
    <d v="2023-07-25T12:42:36"/>
    <s v="ABD"/>
    <n v="4938"/>
    <s v="+"/>
    <s v="University Sustainability"/>
    <s v="VC Ext Affairs, Strat Init, &amp; COS"/>
    <x v="12"/>
    <x v="1"/>
  </r>
  <r>
    <x v="14"/>
    <x v="18"/>
    <n v="217"/>
    <d v="2023-09-11T12:32:22"/>
    <s v="BP2"/>
    <s v="T2400037"/>
    <s v="COS Sustain 335145 FY24basebudadj"/>
    <s v="U"/>
    <n v="335145"/>
    <m/>
    <m/>
    <d v="2023-09-11T12:26:59"/>
    <s v="ABD"/>
    <n v="-9341"/>
    <s v="-"/>
    <s v="University Sustainability"/>
    <s v="VC Ext Affairs, Strat Init, &amp; COS"/>
    <x v="12"/>
    <x v="1"/>
  </r>
  <r>
    <x v="14"/>
    <x v="18"/>
    <n v="217"/>
    <d v="2023-07-25T12:43:25"/>
    <s v="BP2"/>
    <s v="KS000180"/>
    <s v="T2300064"/>
    <s v="U"/>
    <n v="335145"/>
    <m/>
    <m/>
    <d v="2023-07-25T12:42:36"/>
    <s v="ABD"/>
    <n v="2334"/>
    <s v="+"/>
    <s v="University Sustainability"/>
    <s v="VC Ext Affairs, Strat Init, &amp; COS"/>
    <x v="12"/>
    <x v="1"/>
  </r>
  <r>
    <x v="15"/>
    <x v="18"/>
    <n v="217"/>
    <d v="2023-09-11T12:32:22"/>
    <s v="BP2"/>
    <s v="T2400037"/>
    <s v="COS Sustain 335145 FY24basebudadj"/>
    <s v="U"/>
    <n v="335145"/>
    <m/>
    <m/>
    <d v="2023-09-11T12:26:59"/>
    <s v="ABD"/>
    <n v="-7397"/>
    <s v="-"/>
    <s v="University Sustainability"/>
    <s v="VC Ext Affairs, Strat Init, &amp; COS"/>
    <x v="12"/>
    <x v="1"/>
  </r>
  <r>
    <x v="29"/>
    <x v="18"/>
    <n v="217"/>
    <d v="2023-07-25T12:43:26"/>
    <s v="BP2"/>
    <s v="KS000180"/>
    <s v="T2300064"/>
    <s v="U"/>
    <n v="335145"/>
    <m/>
    <m/>
    <d v="2023-07-25T12:42:36"/>
    <s v="ABD"/>
    <n v="4888"/>
    <s v="+"/>
    <s v="University Sustainability"/>
    <s v="VC Ext Affairs, Strat Init, &amp; COS"/>
    <x v="12"/>
    <x v="1"/>
  </r>
  <r>
    <x v="30"/>
    <x v="18"/>
    <n v="217"/>
    <d v="2023-07-25T12:43:26"/>
    <s v="BP2"/>
    <s v="KS000180"/>
    <s v="T2300064"/>
    <s v="U"/>
    <n v="335145"/>
    <m/>
    <m/>
    <d v="2023-07-25T12:42:36"/>
    <s v="ABD"/>
    <n v="8068"/>
    <s v="+"/>
    <s v="University Sustainability"/>
    <s v="VC Ext Affairs, Strat Init, &amp; COS"/>
    <x v="12"/>
    <x v="1"/>
  </r>
  <r>
    <x v="2"/>
    <x v="18"/>
    <n v="217"/>
    <d v="2023-07-25T12:43:26"/>
    <s v="BP2"/>
    <s v="KS000180"/>
    <s v="T2300064"/>
    <s v="U"/>
    <n v="335145"/>
    <m/>
    <m/>
    <d v="2023-07-25T12:42:36"/>
    <s v="ABD"/>
    <n v="-44417"/>
    <s v="-"/>
    <s v="University Sustainability"/>
    <s v="VC Ext Affairs, Strat Init, &amp; COS"/>
    <x v="12"/>
    <x v="1"/>
  </r>
  <r>
    <x v="2"/>
    <x v="18"/>
    <n v="217"/>
    <d v="2023-07-25T12:43:26"/>
    <s v="BP2"/>
    <s v="KS000180"/>
    <s v="T2300031"/>
    <s v="U"/>
    <n v="335145"/>
    <m/>
    <m/>
    <d v="2023-07-25T12:42:36"/>
    <s v="ABD"/>
    <n v="83084"/>
    <s v="+"/>
    <s v="University Sustainability"/>
    <s v="VC Ext Affairs, Strat Init, &amp; COS"/>
    <x v="12"/>
    <x v="1"/>
  </r>
  <r>
    <x v="37"/>
    <x v="18"/>
    <n v="217"/>
    <d v="2023-07-25T12:43:26"/>
    <s v="BP2"/>
    <s v="KS000180"/>
    <s v="T2300031"/>
    <s v="U"/>
    <n v="335145"/>
    <m/>
    <m/>
    <d v="2023-07-25T12:42:36"/>
    <s v="ABD"/>
    <n v="83084"/>
    <s v="+"/>
    <s v="University Sustainability"/>
    <s v="VC Ext Affairs, Strat Init, &amp; COS"/>
    <x v="1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29086-F514-4183-A4C6-80E34685F5D2}" name="PivotTable1" cacheId="1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N73" firstHeaderRow="1" firstDataRow="3" firstDataCol="1"/>
  <pivotFields count="19">
    <pivotField axis="axisRow" showAll="0" sortType="ascending">
      <items count="121">
        <item m="1" x="119"/>
        <item m="1" x="104"/>
        <item x="34"/>
        <item m="1" x="78"/>
        <item m="1" x="112"/>
        <item x="47"/>
        <item m="1" x="98"/>
        <item m="1" x="85"/>
        <item m="1" x="74"/>
        <item m="1" x="82"/>
        <item m="1" x="102"/>
        <item m="1" x="111"/>
        <item m="1" x="115"/>
        <item m="1" x="90"/>
        <item x="45"/>
        <item x="48"/>
        <item x="35"/>
        <item m="1" x="87"/>
        <item m="1" x="97"/>
        <item m="1" x="86"/>
        <item x="54"/>
        <item x="49"/>
        <item x="0"/>
        <item x="57"/>
        <item m="1" x="117"/>
        <item x="23"/>
        <item m="1" x="105"/>
        <item m="1" x="109"/>
        <item m="1" x="75"/>
        <item x="17"/>
        <item x="60"/>
        <item m="1" x="101"/>
        <item m="1" x="72"/>
        <item m="1" x="79"/>
        <item m="1" x="113"/>
        <item x="61"/>
        <item m="1" x="118"/>
        <item x="9"/>
        <item m="1" x="106"/>
        <item x="64"/>
        <item m="1" x="84"/>
        <item x="65"/>
        <item x="62"/>
        <item x="50"/>
        <item m="1" x="77"/>
        <item m="1" x="99"/>
        <item m="1" x="116"/>
        <item m="1" x="95"/>
        <item x="51"/>
        <item x="63"/>
        <item m="1" x="80"/>
        <item m="1" x="88"/>
        <item x="1"/>
        <item x="55"/>
        <item m="1" x="76"/>
        <item m="1" x="81"/>
        <item m="1" x="114"/>
        <item m="1" x="92"/>
        <item m="1" x="100"/>
        <item x="39"/>
        <item x="36"/>
        <item m="1" x="73"/>
        <item x="43"/>
        <item x="21"/>
        <item x="66"/>
        <item x="52"/>
        <item x="67"/>
        <item m="1" x="107"/>
        <item x="12"/>
        <item x="24"/>
        <item x="40"/>
        <item m="1" x="108"/>
        <item x="16"/>
        <item m="1" x="96"/>
        <item x="10"/>
        <item x="58"/>
        <item x="18"/>
        <item x="41"/>
        <item x="59"/>
        <item x="42"/>
        <item x="25"/>
        <item m="1" x="94"/>
        <item x="56"/>
        <item x="26"/>
        <item x="27"/>
        <item x="28"/>
        <item m="1" x="70"/>
        <item x="13"/>
        <item x="14"/>
        <item x="15"/>
        <item x="20"/>
        <item x="29"/>
        <item x="30"/>
        <item x="53"/>
        <item x="44"/>
        <item x="22"/>
        <item m="1" x="68"/>
        <item x="2"/>
        <item x="11"/>
        <item x="19"/>
        <item x="3"/>
        <item x="4"/>
        <item x="5"/>
        <item x="6"/>
        <item m="1" x="93"/>
        <item x="46"/>
        <item m="1" x="83"/>
        <item m="1" x="71"/>
        <item m="1" x="89"/>
        <item x="7"/>
        <item m="1" x="69"/>
        <item x="37"/>
        <item m="1" x="110"/>
        <item x="31"/>
        <item m="1" x="91"/>
        <item m="1" x="103"/>
        <item x="38"/>
        <item x="8"/>
        <item x="32"/>
        <item x="33"/>
        <item t="default"/>
      </items>
    </pivotField>
    <pivotField showAll="0">
      <items count="120">
        <item x="10"/>
        <item x="18"/>
        <item x="15"/>
        <item m="1" x="57"/>
        <item x="3"/>
        <item x="6"/>
        <item x="4"/>
        <item x="9"/>
        <item x="11"/>
        <item x="17"/>
        <item x="12"/>
        <item x="16"/>
        <item x="7"/>
        <item x="14"/>
        <item x="13"/>
        <item x="0"/>
        <item x="5"/>
        <item m="1" x="44"/>
        <item m="1" x="66"/>
        <item m="1" x="21"/>
        <item m="1" x="69"/>
        <item m="1" x="23"/>
        <item m="1" x="53"/>
        <item m="1" x="19"/>
        <item m="1" x="47"/>
        <item m="1" x="54"/>
        <item m="1" x="78"/>
        <item m="1" x="117"/>
        <item m="1" x="93"/>
        <item m="1" x="72"/>
        <item m="1" x="32"/>
        <item m="1" x="49"/>
        <item m="1" x="103"/>
        <item m="1" x="25"/>
        <item m="1" x="58"/>
        <item m="1" x="95"/>
        <item m="1" x="82"/>
        <item m="1" x="63"/>
        <item m="1" x="104"/>
        <item m="1" x="98"/>
        <item m="1" x="33"/>
        <item m="1" x="22"/>
        <item m="1" x="99"/>
        <item m="1" x="89"/>
        <item m="1" x="110"/>
        <item m="1" x="73"/>
        <item m="1" x="51"/>
        <item m="1" x="59"/>
        <item m="1" x="35"/>
        <item m="1" x="68"/>
        <item m="1" x="62"/>
        <item m="1" x="55"/>
        <item m="1" x="70"/>
        <item m="1" x="31"/>
        <item m="1" x="94"/>
        <item m="1" x="112"/>
        <item m="1" x="26"/>
        <item m="1" x="111"/>
        <item m="1" x="36"/>
        <item m="1" x="24"/>
        <item m="1" x="96"/>
        <item m="1" x="29"/>
        <item m="1" x="40"/>
        <item m="1" x="38"/>
        <item m="1" x="109"/>
        <item m="1" x="86"/>
        <item m="1" x="79"/>
        <item m="1" x="60"/>
        <item m="1" x="71"/>
        <item m="1" x="113"/>
        <item m="1" x="102"/>
        <item m="1" x="90"/>
        <item m="1" x="41"/>
        <item m="1" x="108"/>
        <item m="1" x="100"/>
        <item m="1" x="34"/>
        <item m="1" x="75"/>
        <item m="1" x="88"/>
        <item m="1" x="56"/>
        <item m="1" x="67"/>
        <item m="1" x="65"/>
        <item m="1" x="43"/>
        <item x="1"/>
        <item x="2"/>
        <item m="1" x="50"/>
        <item m="1" x="80"/>
        <item m="1" x="101"/>
        <item m="1" x="27"/>
        <item m="1" x="30"/>
        <item m="1" x="28"/>
        <item m="1" x="37"/>
        <item m="1" x="39"/>
        <item m="1" x="114"/>
        <item x="8"/>
        <item m="1" x="85"/>
        <item m="1" x="20"/>
        <item m="1" x="64"/>
        <item m="1" x="76"/>
        <item m="1" x="116"/>
        <item m="1" x="84"/>
        <item m="1" x="46"/>
        <item m="1" x="77"/>
        <item m="1" x="61"/>
        <item m="1" x="106"/>
        <item m="1" x="81"/>
        <item m="1" x="42"/>
        <item m="1" x="105"/>
        <item m="1" x="48"/>
        <item m="1" x="118"/>
        <item m="1" x="45"/>
        <item m="1" x="115"/>
        <item m="1" x="83"/>
        <item m="1" x="97"/>
        <item m="1" x="74"/>
        <item m="1" x="52"/>
        <item m="1" x="91"/>
        <item m="1" x="87"/>
        <item m="1" x="92"/>
        <item m="1" x="107"/>
        <item t="default"/>
      </items>
    </pivotField>
    <pivotField showAll="0"/>
    <pivotField numFmtId="22" showAll="0"/>
    <pivotField showAll="0"/>
    <pivotField showAll="0"/>
    <pivotField showAll="0"/>
    <pivotField showAll="0"/>
    <pivotField showAll="0"/>
    <pivotField showAll="0"/>
    <pivotField showAll="0"/>
    <pivotField numFmtId="22" showAll="0"/>
    <pivotField showAll="0"/>
    <pivotField dataField="1" showAll="0"/>
    <pivotField showAll="0"/>
    <pivotField showAll="0"/>
    <pivotField showAll="0"/>
    <pivotField axis="axisCol" showAll="0">
      <items count="53">
        <item n="Advancement" x="8"/>
        <item m="1" x="44"/>
        <item m="1" x="14"/>
        <item m="1" x="31"/>
        <item m="1" x="32"/>
        <item m="1" x="26"/>
        <item m="1" x="51"/>
        <item m="1" x="49"/>
        <item m="1" x="21"/>
        <item m="1" x="16"/>
        <item m="1" x="27"/>
        <item m="1" x="19"/>
        <item m="1" x="43"/>
        <item m="1" x="48"/>
        <item m="1" x="42"/>
        <item m="1" x="15"/>
        <item m="1" x="20"/>
        <item m="1" x="39"/>
        <item m="1" x="35"/>
        <item m="1" x="17"/>
        <item m="1" x="22"/>
        <item x="1"/>
        <item x="2"/>
        <item m="1" x="45"/>
        <item m="1" x="37"/>
        <item m="1" x="30"/>
        <item m="1" x="24"/>
        <item m="1" x="18"/>
        <item m="1" x="47"/>
        <item m="1" x="23"/>
        <item x="5"/>
        <item x="6"/>
        <item m="1" x="46"/>
        <item m="1" x="40"/>
        <item x="7"/>
        <item m="1" x="36"/>
        <item m="1" x="50"/>
        <item m="1" x="34"/>
        <item m="1" x="29"/>
        <item x="10"/>
        <item x="9"/>
        <item x="11"/>
        <item x="12"/>
        <item m="1" x="41"/>
        <item m="1" x="28"/>
        <item m="1" x="13"/>
        <item m="1" x="38"/>
        <item m="1" x="33"/>
        <item x="0"/>
        <item x="3"/>
        <item m="1" x="25"/>
        <item x="4"/>
        <item t="default"/>
      </items>
    </pivotField>
    <pivotField axis="axisCol" showAll="0" defaultSubtotal="0">
      <items count="23">
        <item m="1" x="10"/>
        <item x="2"/>
        <item x="0"/>
        <item m="1" x="18"/>
        <item m="1" x="15"/>
        <item m="1" x="8"/>
        <item m="1" x="12"/>
        <item m="1" x="14"/>
        <item m="1" x="17"/>
        <item m="1" x="20"/>
        <item m="1" x="11"/>
        <item x="5"/>
        <item m="1" x="6"/>
        <item m="1" x="13"/>
        <item x="4"/>
        <item m="1" x="22"/>
        <item x="1"/>
        <item m="1" x="16"/>
        <item m="1" x="7"/>
        <item m="1" x="9"/>
        <item m="1" x="21"/>
        <item m="1" x="19"/>
        <item x="3"/>
      </items>
    </pivotField>
  </pivotFields>
  <rowFields count="1">
    <field x="0"/>
  </rowFields>
  <rowItems count="68">
    <i>
      <x v="2"/>
    </i>
    <i>
      <x v="5"/>
    </i>
    <i>
      <x v="14"/>
    </i>
    <i>
      <x v="15"/>
    </i>
    <i>
      <x v="16"/>
    </i>
    <i>
      <x v="20"/>
    </i>
    <i>
      <x v="21"/>
    </i>
    <i>
      <x v="22"/>
    </i>
    <i>
      <x v="23"/>
    </i>
    <i>
      <x v="25"/>
    </i>
    <i>
      <x v="29"/>
    </i>
    <i>
      <x v="30"/>
    </i>
    <i>
      <x v="35"/>
    </i>
    <i>
      <x v="37"/>
    </i>
    <i>
      <x v="39"/>
    </i>
    <i>
      <x v="41"/>
    </i>
    <i>
      <x v="42"/>
    </i>
    <i>
      <x v="43"/>
    </i>
    <i>
      <x v="48"/>
    </i>
    <i>
      <x v="49"/>
    </i>
    <i>
      <x v="52"/>
    </i>
    <i>
      <x v="53"/>
    </i>
    <i>
      <x v="59"/>
    </i>
    <i>
      <x v="60"/>
    </i>
    <i>
      <x v="62"/>
    </i>
    <i>
      <x v="63"/>
    </i>
    <i>
      <x v="64"/>
    </i>
    <i>
      <x v="65"/>
    </i>
    <i>
      <x v="66"/>
    </i>
    <i>
      <x v="68"/>
    </i>
    <i>
      <x v="69"/>
    </i>
    <i>
      <x v="70"/>
    </i>
    <i>
      <x v="72"/>
    </i>
    <i>
      <x v="74"/>
    </i>
    <i>
      <x v="75"/>
    </i>
    <i>
      <x v="76"/>
    </i>
    <i>
      <x v="77"/>
    </i>
    <i>
      <x v="78"/>
    </i>
    <i>
      <x v="79"/>
    </i>
    <i>
      <x v="80"/>
    </i>
    <i>
      <x v="82"/>
    </i>
    <i>
      <x v="83"/>
    </i>
    <i>
      <x v="84"/>
    </i>
    <i>
      <x v="85"/>
    </i>
    <i>
      <x v="87"/>
    </i>
    <i>
      <x v="88"/>
    </i>
    <i>
      <x v="89"/>
    </i>
    <i>
      <x v="90"/>
    </i>
    <i>
      <x v="91"/>
    </i>
    <i>
      <x v="92"/>
    </i>
    <i>
      <x v="93"/>
    </i>
    <i>
      <x v="94"/>
    </i>
    <i>
      <x v="95"/>
    </i>
    <i>
      <x v="97"/>
    </i>
    <i>
      <x v="98"/>
    </i>
    <i>
      <x v="99"/>
    </i>
    <i>
      <x v="100"/>
    </i>
    <i>
      <x v="101"/>
    </i>
    <i>
      <x v="102"/>
    </i>
    <i>
      <x v="103"/>
    </i>
    <i>
      <x v="105"/>
    </i>
    <i>
      <x v="109"/>
    </i>
    <i>
      <x v="111"/>
    </i>
    <i>
      <x v="113"/>
    </i>
    <i>
      <x v="116"/>
    </i>
    <i>
      <x v="117"/>
    </i>
    <i>
      <x v="118"/>
    </i>
    <i>
      <x v="119"/>
    </i>
  </rowItems>
  <colFields count="2">
    <field x="18"/>
    <field x="17"/>
  </colFields>
  <colItems count="13">
    <i>
      <x v="1"/>
      <x/>
    </i>
    <i r="1">
      <x v="22"/>
    </i>
    <i>
      <x v="2"/>
      <x v="48"/>
    </i>
    <i r="1">
      <x v="51"/>
    </i>
    <i>
      <x v="11"/>
      <x v="34"/>
    </i>
    <i>
      <x v="14"/>
      <x v="31"/>
    </i>
    <i>
      <x v="16"/>
      <x v="21"/>
    </i>
    <i r="1">
      <x v="30"/>
    </i>
    <i r="1">
      <x v="39"/>
    </i>
    <i r="1">
      <x v="40"/>
    </i>
    <i r="1">
      <x v="41"/>
    </i>
    <i r="1">
      <x v="42"/>
    </i>
    <i>
      <x v="22"/>
      <x v="49"/>
    </i>
  </colItems>
  <dataFields count="1">
    <dataField name="Sum of 'Amount'" fld="13" baseField="0" baseItem="0" numFmtId="164"/>
  </dataFields>
  <formats count="52">
    <format dxfId="51">
      <pivotArea type="all" dataOnly="0" outline="0" fieldPosition="0"/>
    </format>
    <format dxfId="50">
      <pivotArea outline="0" collapsedLevelsAreSubtotals="1" fieldPosition="0"/>
    </format>
    <format dxfId="49">
      <pivotArea type="origin" dataOnly="0" labelOnly="1" outline="0" fieldPosition="0"/>
    </format>
    <format dxfId="48">
      <pivotArea field="1" type="button" dataOnly="0" labelOnly="1" outline="0"/>
    </format>
    <format dxfId="47">
      <pivotArea type="topRight" dataOnly="0" labelOnly="1" outline="0" fieldPosition="0"/>
    </format>
    <format dxfId="46">
      <pivotArea dataOnly="0" labelOnly="1" grandRow="1" outline="0" fieldPosition="0"/>
    </format>
    <format dxfId="45">
      <pivotArea dataOnly="0" labelOnly="1" grandCol="1" outline="0" fieldPosition="0"/>
    </format>
    <format dxfId="44">
      <pivotArea outline="0" collapsedLevelsAreSubtotals="1" fieldPosition="0"/>
    </format>
    <format dxfId="43">
      <pivotArea type="topRight" dataOnly="0" labelOnly="1" outline="0" fieldPosition="0"/>
    </format>
    <format dxfId="42">
      <pivotArea dataOnly="0" labelOnly="1" grandCol="1" outline="0" fieldPosition="0"/>
    </format>
    <format dxfId="41">
      <pivotArea outline="0" collapsedLevelsAreSubtotals="1" fieldPosition="0"/>
    </format>
    <format dxfId="40">
      <pivotArea type="topRight" dataOnly="0" labelOnly="1" outline="0" fieldPosition="0"/>
    </format>
    <format dxfId="39">
      <pivotArea dataOnly="0" labelOnly="1" grandCol="1" outline="0" fieldPosition="0"/>
    </format>
    <format dxfId="38">
      <pivotArea type="topRight" dataOnly="0" labelOnly="1" outline="0" fieldPosition="0"/>
    </format>
    <format dxfId="37">
      <pivotArea dataOnly="0" fieldPosition="0">
        <references count="1">
          <reference field="0" count="2">
            <x v="52"/>
            <x v="53"/>
          </reference>
        </references>
      </pivotArea>
    </format>
    <format dxfId="36">
      <pivotArea collapsedLevelsAreSubtotals="1" fieldPosition="0">
        <references count="1">
          <reference field="0" count="17">
            <x v="15"/>
            <x v="16"/>
            <x v="20"/>
            <x v="21"/>
            <x v="22"/>
            <x v="23"/>
            <x v="25"/>
            <x v="29"/>
            <x v="30"/>
            <x v="35"/>
            <x v="37"/>
            <x v="38"/>
            <x v="41"/>
            <x v="42"/>
            <x v="43"/>
            <x v="48"/>
            <x v="49"/>
          </reference>
        </references>
      </pivotArea>
    </format>
    <format dxfId="35">
      <pivotArea field="0" type="button" dataOnly="0" labelOnly="1" outline="0" axis="axisRow" fieldPosition="0"/>
    </format>
    <format dxfId="34">
      <pivotArea dataOnly="0" labelOnly="1" grandCol="1" outline="0" fieldPosition="0"/>
    </format>
    <format dxfId="33">
      <pivotArea collapsedLevelsAreSubtotals="1" fieldPosition="0">
        <references count="1">
          <reference field="0" count="2">
            <x v="53"/>
            <x v="60"/>
          </reference>
        </references>
      </pivotArea>
    </format>
    <format dxfId="32">
      <pivotArea dataOnly="0" labelOnly="1" fieldPosition="0">
        <references count="1">
          <reference field="0" count="2">
            <x v="53"/>
            <x v="60"/>
          </reference>
        </references>
      </pivotArea>
    </format>
    <format dxfId="31">
      <pivotArea outline="0" collapsedLevelsAreSubtotals="1" fieldPosition="0"/>
    </format>
    <format dxfId="30">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9">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8">
      <pivotArea dataOnly="0" labelOnly="1" fieldPosition="0">
        <references count="1">
          <reference field="0" count="20">
            <x v="100"/>
            <x v="101"/>
            <x v="102"/>
            <x v="103"/>
            <x v="104"/>
            <x v="105"/>
            <x v="106"/>
            <x v="107"/>
            <x v="108"/>
            <x v="109"/>
            <x v="110"/>
            <x v="111"/>
            <x v="112"/>
            <x v="113"/>
            <x v="114"/>
            <x v="115"/>
            <x v="116"/>
            <x v="117"/>
            <x v="118"/>
            <x v="119"/>
          </reference>
        </references>
      </pivotArea>
    </format>
    <format dxfId="27">
      <pivotArea collapsedLevelsAreSubtotals="1" fieldPosition="0">
        <references count="1">
          <reference field="0" count="26">
            <x v="61"/>
            <x v="62"/>
            <x v="63"/>
            <x v="64"/>
            <x v="65"/>
            <x v="66"/>
            <x v="67"/>
            <x v="68"/>
            <x v="69"/>
            <x v="70"/>
            <x v="71"/>
            <x v="72"/>
            <x v="73"/>
            <x v="74"/>
            <x v="75"/>
            <x v="76"/>
            <x v="77"/>
            <x v="78"/>
            <x v="79"/>
            <x v="80"/>
            <x v="81"/>
            <x v="82"/>
            <x v="83"/>
            <x v="84"/>
            <x v="85"/>
            <x v="86"/>
          </reference>
        </references>
      </pivotArea>
    </format>
    <format dxfId="26">
      <pivotArea dataOnly="0" labelOnly="1" fieldPosition="0">
        <references count="1">
          <reference field="0" count="26">
            <x v="61"/>
            <x v="62"/>
            <x v="63"/>
            <x v="64"/>
            <x v="65"/>
            <x v="66"/>
            <x v="67"/>
            <x v="68"/>
            <x v="69"/>
            <x v="70"/>
            <x v="71"/>
            <x v="72"/>
            <x v="73"/>
            <x v="74"/>
            <x v="75"/>
            <x v="76"/>
            <x v="77"/>
            <x v="78"/>
            <x v="79"/>
            <x v="80"/>
            <x v="81"/>
            <x v="82"/>
            <x v="83"/>
            <x v="84"/>
            <x v="85"/>
            <x v="86"/>
          </reference>
        </references>
      </pivotArea>
    </format>
    <format dxfId="25">
      <pivotArea collapsedLevelsAreSubtotals="1" fieldPosition="0">
        <references count="1">
          <reference field="0" count="8">
            <x v="87"/>
            <x v="88"/>
            <x v="89"/>
            <x v="90"/>
            <x v="91"/>
            <x v="92"/>
            <x v="93"/>
            <x v="94"/>
          </reference>
        </references>
      </pivotArea>
    </format>
    <format dxfId="24">
      <pivotArea dataOnly="0" labelOnly="1" fieldPosition="0">
        <references count="1">
          <reference field="0" count="8">
            <x v="87"/>
            <x v="88"/>
            <x v="89"/>
            <x v="90"/>
            <x v="91"/>
            <x v="92"/>
            <x v="93"/>
            <x v="94"/>
          </reference>
        </references>
      </pivotArea>
    </format>
    <format dxfId="23">
      <pivotArea dataOnly="0" fieldPosition="0">
        <references count="1">
          <reference field="0" count="1">
            <x v="100"/>
          </reference>
        </references>
      </pivotArea>
    </format>
    <format dxfId="22">
      <pivotArea dataOnly="0" fieldPosition="0">
        <references count="1">
          <reference field="0" count="1">
            <x v="105"/>
          </reference>
        </references>
      </pivotArea>
    </format>
    <format dxfId="21">
      <pivotArea dataOnly="0" fieldPosition="0">
        <references count="1">
          <reference field="0" count="5">
            <x v="95"/>
            <x v="96"/>
            <x v="97"/>
            <x v="98"/>
            <x v="99"/>
          </reference>
        </references>
      </pivotArea>
    </format>
    <format dxfId="20">
      <pivotArea dataOnly="0" fieldPosition="0">
        <references count="1">
          <reference field="0" count="4">
            <x v="101"/>
            <x v="102"/>
            <x v="103"/>
            <x v="104"/>
          </reference>
        </references>
      </pivotArea>
    </format>
    <format dxfId="19">
      <pivotArea dataOnly="0" fieldPosition="0">
        <references count="1">
          <reference field="0" count="5">
            <x v="106"/>
            <x v="107"/>
            <x v="108"/>
            <x v="109"/>
            <x v="110"/>
          </reference>
        </references>
      </pivotArea>
    </format>
    <format dxfId="18">
      <pivotArea dataOnly="0" fieldPosition="0">
        <references count="1">
          <reference field="0" count="1">
            <x v="113"/>
          </reference>
        </references>
      </pivotArea>
    </format>
    <format dxfId="17">
      <pivotArea dataOnly="0" fieldPosition="0">
        <references count="1">
          <reference field="0" count="1">
            <x v="114"/>
          </reference>
        </references>
      </pivotArea>
    </format>
    <format dxfId="16">
      <pivotArea dataOnly="0" fieldPosition="0">
        <references count="1">
          <reference field="0" count="1">
            <x v="115"/>
          </reference>
        </references>
      </pivotArea>
    </format>
    <format dxfId="15">
      <pivotArea dataOnly="0" fieldPosition="0">
        <references count="1">
          <reference field="0" count="2">
            <x v="111"/>
            <x v="112"/>
          </reference>
        </references>
      </pivotArea>
    </format>
    <format dxfId="14">
      <pivotArea dataOnly="0" fieldPosition="0">
        <references count="1">
          <reference field="0" count="4">
            <x v="116"/>
            <x v="117"/>
            <x v="118"/>
            <x v="119"/>
          </reference>
        </references>
      </pivotArea>
    </format>
    <format dxfId="13">
      <pivotArea collapsedLevelsAreSubtotals="1" fieldPosition="0">
        <references count="1">
          <reference field="0" count="1">
            <x v="53"/>
          </reference>
        </references>
      </pivotArea>
    </format>
    <format dxfId="12">
      <pivotArea dataOnly="0" labelOnly="1" fieldPosition="0">
        <references count="1">
          <reference field="0" count="1">
            <x v="53"/>
          </reference>
        </references>
      </pivotArea>
    </format>
    <format dxfId="11">
      <pivotArea dataOnly="0" fieldPosition="0">
        <references count="1">
          <reference field="0" count="9">
            <x v="0"/>
            <x v="1"/>
            <x v="2"/>
            <x v="3"/>
            <x v="4"/>
            <x v="5"/>
            <x v="6"/>
            <x v="7"/>
            <x v="8"/>
          </reference>
        </references>
      </pivotArea>
    </format>
    <format dxfId="10">
      <pivotArea dataOnly="0" fieldPosition="0">
        <references count="1">
          <reference field="0" count="30">
            <x v="15"/>
            <x v="16"/>
            <x v="17"/>
            <x v="18"/>
            <x v="19"/>
            <x v="20"/>
            <x v="21"/>
            <x v="22"/>
            <x v="23"/>
            <x v="24"/>
            <x v="25"/>
            <x v="26"/>
            <x v="27"/>
            <x v="28"/>
            <x v="29"/>
            <x v="30"/>
            <x v="31"/>
            <x v="32"/>
            <x v="33"/>
            <x v="34"/>
            <x v="35"/>
            <x v="36"/>
            <x v="37"/>
            <x v="38"/>
            <x v="39"/>
            <x v="40"/>
            <x v="41"/>
            <x v="42"/>
            <x v="43"/>
            <x v="44"/>
          </reference>
        </references>
      </pivotArea>
    </format>
    <format dxfId="9">
      <pivotArea dataOnly="0" fieldPosition="0">
        <references count="1">
          <reference field="0" count="5">
            <x v="45"/>
            <x v="46"/>
            <x v="47"/>
            <x v="48"/>
            <x v="49"/>
          </reference>
        </references>
      </pivotArea>
    </format>
    <format dxfId="8">
      <pivotArea dataOnly="0" fieldPosition="0">
        <references count="1">
          <reference field="0" count="6">
            <x v="50"/>
            <x v="51"/>
            <x v="52"/>
            <x v="53"/>
            <x v="54"/>
            <x v="55"/>
          </reference>
        </references>
      </pivotArea>
    </format>
    <format dxfId="7">
      <pivotArea dataOnly="0" fieldPosition="0">
        <references count="1">
          <reference field="0" count="2">
            <x v="59"/>
            <x v="60"/>
          </reference>
        </references>
      </pivotArea>
    </format>
    <format dxfId="6">
      <pivotArea dataOnly="0" fieldPosition="0">
        <references count="1">
          <reference field="0" count="1">
            <x v="13"/>
          </reference>
        </references>
      </pivotArea>
    </format>
    <format dxfId="5">
      <pivotArea dataOnly="0" fieldPosition="0">
        <references count="1">
          <reference field="0" count="1">
            <x v="14"/>
          </reference>
        </references>
      </pivotArea>
    </format>
    <format dxfId="4">
      <pivotArea dataOnly="0" fieldPosition="0">
        <references count="1">
          <reference field="0" count="1">
            <x v="13"/>
          </reference>
        </references>
      </pivotArea>
    </format>
    <format dxfId="3">
      <pivotArea dataOnly="0" fieldPosition="0">
        <references count="1">
          <reference field="0" count="1">
            <x v="12"/>
          </reference>
        </references>
      </pivotArea>
    </format>
    <format dxfId="2">
      <pivotArea dataOnly="0" fieldPosition="0">
        <references count="1">
          <reference field="0" count="1">
            <x v="11"/>
          </reference>
        </references>
      </pivotArea>
    </format>
    <format dxfId="1">
      <pivotArea dataOnly="0" fieldPosition="0">
        <references count="1">
          <reference field="0" count="1">
            <x v="10"/>
          </reference>
        </references>
      </pivotArea>
    </format>
    <format dxfId="0">
      <pivotArea dataOnly="0" fieldPosition="0">
        <references count="1">
          <reference field="0" count="1">
            <x v="9"/>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ECC01-72B9-4DA7-AA01-68249315C157}">
  <dimension ref="A1"/>
  <sheetViews>
    <sheetView workbookViewId="0"/>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1BA00-8802-4619-B33D-EF174B6A1AF8}">
  <sheetPr>
    <tabColor theme="9" tint="-0.249977111117893"/>
  </sheetPr>
  <dimension ref="A1:O5535"/>
  <sheetViews>
    <sheetView topLeftCell="A5489" workbookViewId="0">
      <selection activeCell="L5512" sqref="L5512"/>
    </sheetView>
  </sheetViews>
  <sheetFormatPr defaultRowHeight="15" x14ac:dyDescent="0.25"/>
  <cols>
    <col min="4" max="4" width="15.85546875" bestFit="1" customWidth="1"/>
    <col min="12" max="12" width="16.7109375" bestFit="1" customWidth="1"/>
    <col min="15" max="15" width="26.140625" bestFit="1" customWidth="1"/>
  </cols>
  <sheetData>
    <row r="1" spans="1:15" x14ac:dyDescent="0.25">
      <c r="A1" t="s">
        <v>112</v>
      </c>
      <c r="B1" t="s">
        <v>113</v>
      </c>
      <c r="C1" t="s">
        <v>114</v>
      </c>
      <c r="D1" t="s">
        <v>115</v>
      </c>
      <c r="E1" t="s">
        <v>116</v>
      </c>
      <c r="F1" t="s">
        <v>117</v>
      </c>
      <c r="G1" t="s">
        <v>118</v>
      </c>
      <c r="H1" t="s">
        <v>119</v>
      </c>
      <c r="I1" t="s">
        <v>120</v>
      </c>
      <c r="J1" t="s">
        <v>121</v>
      </c>
      <c r="K1" t="s">
        <v>122</v>
      </c>
      <c r="L1" t="s">
        <v>123</v>
      </c>
      <c r="M1" t="s">
        <v>124</v>
      </c>
      <c r="N1" t="s">
        <v>125</v>
      </c>
      <c r="O1" t="s">
        <v>126</v>
      </c>
    </row>
    <row r="2" spans="1:15" x14ac:dyDescent="0.25">
      <c r="A2">
        <v>501400</v>
      </c>
      <c r="B2">
        <v>200000</v>
      </c>
      <c r="C2">
        <v>160</v>
      </c>
      <c r="D2" s="96">
        <v>45132.556909722225</v>
      </c>
      <c r="E2" t="s">
        <v>127</v>
      </c>
      <c r="F2" t="s">
        <v>128</v>
      </c>
      <c r="G2" t="s">
        <v>129</v>
      </c>
      <c r="H2" t="s">
        <v>130</v>
      </c>
      <c r="I2">
        <v>333300</v>
      </c>
      <c r="L2" s="96">
        <v>45132.556747685187</v>
      </c>
      <c r="M2" t="s">
        <v>131</v>
      </c>
      <c r="N2">
        <v>144100</v>
      </c>
      <c r="O2" t="s">
        <v>132</v>
      </c>
    </row>
    <row r="3" spans="1:15" x14ac:dyDescent="0.25">
      <c r="A3">
        <v>501400</v>
      </c>
      <c r="B3">
        <v>240000</v>
      </c>
      <c r="C3">
        <v>160</v>
      </c>
      <c r="D3" s="96">
        <v>45132.556909722225</v>
      </c>
      <c r="E3" t="s">
        <v>127</v>
      </c>
      <c r="F3" t="s">
        <v>128</v>
      </c>
      <c r="G3" t="s">
        <v>129</v>
      </c>
      <c r="H3" t="s">
        <v>130</v>
      </c>
      <c r="I3">
        <v>333200</v>
      </c>
      <c r="L3" s="96">
        <v>45132.556747685187</v>
      </c>
      <c r="M3" t="s">
        <v>131</v>
      </c>
      <c r="N3">
        <v>1252000</v>
      </c>
      <c r="O3" t="s">
        <v>132</v>
      </c>
    </row>
    <row r="4" spans="1:15" x14ac:dyDescent="0.25">
      <c r="A4">
        <v>501400</v>
      </c>
      <c r="B4">
        <v>240000</v>
      </c>
      <c r="C4">
        <v>160</v>
      </c>
      <c r="D4" s="96">
        <v>45132.556909722225</v>
      </c>
      <c r="E4" t="s">
        <v>133</v>
      </c>
      <c r="F4" t="s">
        <v>128</v>
      </c>
      <c r="G4" t="s">
        <v>134</v>
      </c>
      <c r="H4" t="s">
        <v>130</v>
      </c>
      <c r="I4">
        <v>333200</v>
      </c>
      <c r="L4" s="96">
        <v>45132.556747685187</v>
      </c>
      <c r="M4" t="s">
        <v>135</v>
      </c>
      <c r="N4">
        <v>-1252000</v>
      </c>
      <c r="O4" t="s">
        <v>136</v>
      </c>
    </row>
    <row r="5" spans="1:15" x14ac:dyDescent="0.25">
      <c r="A5">
        <v>501400</v>
      </c>
      <c r="B5">
        <v>240000</v>
      </c>
      <c r="C5">
        <v>160</v>
      </c>
      <c r="D5" s="96">
        <v>45132.556909722225</v>
      </c>
      <c r="E5" t="s">
        <v>133</v>
      </c>
      <c r="F5" t="s">
        <v>128</v>
      </c>
      <c r="G5" t="s">
        <v>134</v>
      </c>
      <c r="H5" t="s">
        <v>130</v>
      </c>
      <c r="I5">
        <v>333200</v>
      </c>
      <c r="L5" s="96">
        <v>45132.556747685187</v>
      </c>
      <c r="M5" t="s">
        <v>135</v>
      </c>
      <c r="N5">
        <v>1252000</v>
      </c>
      <c r="O5" t="s">
        <v>132</v>
      </c>
    </row>
    <row r="6" spans="1:15" x14ac:dyDescent="0.25">
      <c r="A6">
        <v>501500</v>
      </c>
      <c r="B6">
        <v>270000</v>
      </c>
      <c r="C6">
        <v>207</v>
      </c>
      <c r="D6" s="96">
        <v>45226.492395833331</v>
      </c>
      <c r="E6" t="s">
        <v>133</v>
      </c>
      <c r="F6" t="s">
        <v>137</v>
      </c>
      <c r="G6" t="s">
        <v>138</v>
      </c>
      <c r="H6" t="s">
        <v>130</v>
      </c>
      <c r="I6">
        <v>338900</v>
      </c>
      <c r="L6" s="96">
        <v>45226.489710648151</v>
      </c>
      <c r="M6" t="s">
        <v>135</v>
      </c>
      <c r="N6">
        <v>94755</v>
      </c>
      <c r="O6" t="s">
        <v>132</v>
      </c>
    </row>
    <row r="7" spans="1:15" x14ac:dyDescent="0.25">
      <c r="A7">
        <v>501500</v>
      </c>
      <c r="B7">
        <v>270000</v>
      </c>
      <c r="C7">
        <v>207</v>
      </c>
      <c r="D7" s="96">
        <v>45132.557175925926</v>
      </c>
      <c r="E7" t="s">
        <v>127</v>
      </c>
      <c r="F7" t="s">
        <v>128</v>
      </c>
      <c r="G7" t="s">
        <v>139</v>
      </c>
      <c r="H7" t="s">
        <v>130</v>
      </c>
      <c r="I7">
        <v>338900</v>
      </c>
      <c r="L7" s="96">
        <v>45132.556747685187</v>
      </c>
      <c r="M7" t="s">
        <v>131</v>
      </c>
      <c r="N7">
        <v>93075</v>
      </c>
      <c r="O7" t="s">
        <v>132</v>
      </c>
    </row>
    <row r="8" spans="1:15" x14ac:dyDescent="0.25">
      <c r="A8">
        <v>501500</v>
      </c>
      <c r="B8">
        <v>120000</v>
      </c>
      <c r="C8">
        <v>207</v>
      </c>
      <c r="D8" s="96">
        <v>45132.530428240738</v>
      </c>
      <c r="E8" t="s">
        <v>127</v>
      </c>
      <c r="F8" t="s">
        <v>140</v>
      </c>
      <c r="G8" t="s">
        <v>141</v>
      </c>
      <c r="H8" t="s">
        <v>130</v>
      </c>
      <c r="I8">
        <v>338020</v>
      </c>
      <c r="L8" s="96">
        <v>45132.529583333337</v>
      </c>
      <c r="M8" t="s">
        <v>131</v>
      </c>
      <c r="N8">
        <v>14050000</v>
      </c>
      <c r="O8" t="s">
        <v>132</v>
      </c>
    </row>
    <row r="9" spans="1:15" x14ac:dyDescent="0.25">
      <c r="A9">
        <v>501550</v>
      </c>
      <c r="B9">
        <v>700000</v>
      </c>
      <c r="C9">
        <v>201</v>
      </c>
      <c r="D9" s="96">
        <v>45132.557824074072</v>
      </c>
      <c r="E9" t="s">
        <v>127</v>
      </c>
      <c r="F9" t="s">
        <v>142</v>
      </c>
      <c r="G9" t="s">
        <v>143</v>
      </c>
      <c r="H9" t="s">
        <v>130</v>
      </c>
      <c r="I9">
        <v>332800</v>
      </c>
      <c r="L9" s="96">
        <v>45132.556886574072</v>
      </c>
      <c r="M9" t="s">
        <v>131</v>
      </c>
      <c r="N9">
        <v>1200000</v>
      </c>
      <c r="O9" t="s">
        <v>132</v>
      </c>
    </row>
    <row r="10" spans="1:15" x14ac:dyDescent="0.25">
      <c r="A10">
        <v>501600</v>
      </c>
      <c r="B10">
        <v>320000</v>
      </c>
      <c r="C10">
        <v>204</v>
      </c>
      <c r="D10" s="96">
        <v>45132.557175925926</v>
      </c>
      <c r="E10" t="s">
        <v>127</v>
      </c>
      <c r="F10" t="s">
        <v>144</v>
      </c>
      <c r="G10" t="s">
        <v>145</v>
      </c>
      <c r="H10" t="s">
        <v>130</v>
      </c>
      <c r="I10">
        <v>332400</v>
      </c>
      <c r="L10" s="96">
        <v>45132.55678240741</v>
      </c>
      <c r="M10" t="s">
        <v>131</v>
      </c>
      <c r="N10">
        <v>6000000</v>
      </c>
      <c r="O10" t="s">
        <v>132</v>
      </c>
    </row>
    <row r="11" spans="1:15" x14ac:dyDescent="0.25">
      <c r="A11">
        <v>501600</v>
      </c>
      <c r="B11">
        <v>300000</v>
      </c>
      <c r="C11">
        <v>207</v>
      </c>
      <c r="D11" s="96">
        <v>45132.557638888888</v>
      </c>
      <c r="E11" t="s">
        <v>127</v>
      </c>
      <c r="F11" t="s">
        <v>144</v>
      </c>
      <c r="G11" t="s">
        <v>145</v>
      </c>
      <c r="H11" t="s">
        <v>130</v>
      </c>
      <c r="I11">
        <v>334590</v>
      </c>
      <c r="L11" s="96">
        <v>45132.55678240741</v>
      </c>
      <c r="M11" t="s">
        <v>131</v>
      </c>
      <c r="N11">
        <v>190000</v>
      </c>
      <c r="O11" t="s">
        <v>132</v>
      </c>
    </row>
    <row r="12" spans="1:15" x14ac:dyDescent="0.25">
      <c r="A12">
        <v>501600</v>
      </c>
      <c r="B12">
        <v>300000</v>
      </c>
      <c r="C12">
        <v>207</v>
      </c>
      <c r="D12" s="96">
        <v>45132.557638888888</v>
      </c>
      <c r="E12" t="s">
        <v>133</v>
      </c>
      <c r="F12" t="s">
        <v>144</v>
      </c>
      <c r="G12" t="s">
        <v>146</v>
      </c>
      <c r="H12" t="s">
        <v>130</v>
      </c>
      <c r="I12">
        <v>334590</v>
      </c>
      <c r="L12" s="96">
        <v>45132.55678240741</v>
      </c>
      <c r="M12" t="s">
        <v>135</v>
      </c>
      <c r="N12">
        <v>-190000</v>
      </c>
      <c r="O12" t="s">
        <v>136</v>
      </c>
    </row>
    <row r="13" spans="1:15" x14ac:dyDescent="0.25">
      <c r="A13">
        <v>501610</v>
      </c>
      <c r="B13">
        <v>320000</v>
      </c>
      <c r="C13">
        <v>204</v>
      </c>
      <c r="D13" s="96">
        <v>45132.557175925926</v>
      </c>
      <c r="E13" t="s">
        <v>127</v>
      </c>
      <c r="F13" t="s">
        <v>144</v>
      </c>
      <c r="G13" t="s">
        <v>145</v>
      </c>
      <c r="H13" t="s">
        <v>130</v>
      </c>
      <c r="I13">
        <v>332400</v>
      </c>
      <c r="L13" s="96">
        <v>45132.55678240741</v>
      </c>
      <c r="M13" t="s">
        <v>131</v>
      </c>
      <c r="N13">
        <v>700000</v>
      </c>
      <c r="O13" t="s">
        <v>132</v>
      </c>
    </row>
    <row r="14" spans="1:15" x14ac:dyDescent="0.25">
      <c r="A14">
        <v>501700</v>
      </c>
      <c r="B14">
        <v>335100</v>
      </c>
      <c r="C14">
        <v>202</v>
      </c>
      <c r="D14" s="96">
        <v>45294.682291666664</v>
      </c>
      <c r="E14" t="s">
        <v>133</v>
      </c>
      <c r="F14" t="s">
        <v>147</v>
      </c>
      <c r="G14" t="s">
        <v>148</v>
      </c>
      <c r="H14" t="s">
        <v>130</v>
      </c>
      <c r="I14">
        <v>334510</v>
      </c>
      <c r="L14" s="96">
        <v>45294.682256944441</v>
      </c>
      <c r="M14" t="s">
        <v>135</v>
      </c>
      <c r="N14">
        <v>234400</v>
      </c>
      <c r="O14" t="s">
        <v>132</v>
      </c>
    </row>
    <row r="15" spans="1:15" x14ac:dyDescent="0.25">
      <c r="A15">
        <v>501700</v>
      </c>
      <c r="B15">
        <v>335100</v>
      </c>
      <c r="C15">
        <v>202</v>
      </c>
      <c r="D15" s="96">
        <v>45132.557592592595</v>
      </c>
      <c r="E15" t="s">
        <v>127</v>
      </c>
      <c r="F15" t="s">
        <v>144</v>
      </c>
      <c r="G15" t="s">
        <v>145</v>
      </c>
      <c r="H15" t="s">
        <v>130</v>
      </c>
      <c r="I15">
        <v>334510</v>
      </c>
      <c r="L15" s="96">
        <v>45132.55678240741</v>
      </c>
      <c r="M15" t="s">
        <v>131</v>
      </c>
      <c r="N15">
        <v>4000000</v>
      </c>
      <c r="O15" t="s">
        <v>132</v>
      </c>
    </row>
    <row r="16" spans="1:15" x14ac:dyDescent="0.25">
      <c r="A16">
        <v>501700</v>
      </c>
      <c r="B16">
        <v>302000</v>
      </c>
      <c r="C16">
        <v>207</v>
      </c>
      <c r="D16" s="96">
        <v>45258.855127314811</v>
      </c>
      <c r="E16" t="s">
        <v>133</v>
      </c>
      <c r="F16" t="s">
        <v>149</v>
      </c>
      <c r="G16" t="s">
        <v>150</v>
      </c>
      <c r="H16" t="s">
        <v>130</v>
      </c>
      <c r="I16">
        <v>334021</v>
      </c>
      <c r="L16" s="96">
        <v>45258.854675925926</v>
      </c>
      <c r="M16" t="s">
        <v>135</v>
      </c>
      <c r="N16">
        <v>-336000</v>
      </c>
      <c r="O16" t="s">
        <v>136</v>
      </c>
    </row>
    <row r="17" spans="1:15" x14ac:dyDescent="0.25">
      <c r="A17">
        <v>501700</v>
      </c>
      <c r="B17">
        <v>540300</v>
      </c>
      <c r="C17">
        <v>207</v>
      </c>
      <c r="D17" s="96">
        <v>45258.855127314811</v>
      </c>
      <c r="E17" t="s">
        <v>133</v>
      </c>
      <c r="F17" t="s">
        <v>149</v>
      </c>
      <c r="G17" t="s">
        <v>150</v>
      </c>
      <c r="H17" t="s">
        <v>130</v>
      </c>
      <c r="I17">
        <v>334150</v>
      </c>
      <c r="L17" s="96">
        <v>45258.854675925926</v>
      </c>
      <c r="M17" t="s">
        <v>135</v>
      </c>
      <c r="N17">
        <v>10350</v>
      </c>
      <c r="O17" t="s">
        <v>132</v>
      </c>
    </row>
    <row r="18" spans="1:15" x14ac:dyDescent="0.25">
      <c r="A18">
        <v>501700</v>
      </c>
      <c r="B18">
        <v>540300</v>
      </c>
      <c r="C18">
        <v>207</v>
      </c>
      <c r="D18" s="96">
        <v>45132.557800925926</v>
      </c>
      <c r="E18" t="s">
        <v>127</v>
      </c>
      <c r="F18" t="s">
        <v>151</v>
      </c>
      <c r="G18" t="s">
        <v>145</v>
      </c>
      <c r="H18" t="s">
        <v>130</v>
      </c>
      <c r="I18">
        <v>334150</v>
      </c>
      <c r="L18" s="96">
        <v>45132.556875000002</v>
      </c>
      <c r="M18" t="s">
        <v>131</v>
      </c>
      <c r="N18">
        <v>834885</v>
      </c>
      <c r="O18" t="s">
        <v>132</v>
      </c>
    </row>
    <row r="19" spans="1:15" x14ac:dyDescent="0.25">
      <c r="A19">
        <v>501700</v>
      </c>
      <c r="B19">
        <v>335200</v>
      </c>
      <c r="C19">
        <v>207</v>
      </c>
      <c r="D19" s="96">
        <v>45132.55746527778</v>
      </c>
      <c r="E19" t="s">
        <v>127</v>
      </c>
      <c r="F19" t="s">
        <v>144</v>
      </c>
      <c r="G19" t="s">
        <v>145</v>
      </c>
      <c r="H19" t="s">
        <v>130</v>
      </c>
      <c r="I19">
        <v>334212</v>
      </c>
      <c r="L19" s="96">
        <v>45132.55678240741</v>
      </c>
      <c r="M19" t="s">
        <v>131</v>
      </c>
      <c r="N19">
        <v>18000</v>
      </c>
      <c r="O19" t="s">
        <v>132</v>
      </c>
    </row>
    <row r="20" spans="1:15" x14ac:dyDescent="0.25">
      <c r="A20">
        <v>501700</v>
      </c>
      <c r="B20">
        <v>302000</v>
      </c>
      <c r="C20">
        <v>207</v>
      </c>
      <c r="D20" s="96">
        <v>45132.557349537034</v>
      </c>
      <c r="E20" t="s">
        <v>127</v>
      </c>
      <c r="F20" t="s">
        <v>144</v>
      </c>
      <c r="G20" t="s">
        <v>145</v>
      </c>
      <c r="H20" t="s">
        <v>130</v>
      </c>
      <c r="I20">
        <v>334021</v>
      </c>
      <c r="L20" s="96">
        <v>45132.55678240741</v>
      </c>
      <c r="M20" t="s">
        <v>131</v>
      </c>
      <c r="N20">
        <v>336000</v>
      </c>
      <c r="O20" t="s">
        <v>132</v>
      </c>
    </row>
    <row r="21" spans="1:15" x14ac:dyDescent="0.25">
      <c r="A21">
        <v>501700</v>
      </c>
      <c r="B21">
        <v>340000</v>
      </c>
      <c r="C21">
        <v>207</v>
      </c>
      <c r="D21" s="96">
        <v>45132.557326388887</v>
      </c>
      <c r="E21" t="s">
        <v>127</v>
      </c>
      <c r="F21" t="s">
        <v>144</v>
      </c>
      <c r="G21" t="s">
        <v>145</v>
      </c>
      <c r="H21" t="s">
        <v>130</v>
      </c>
      <c r="I21">
        <v>334010</v>
      </c>
      <c r="L21" s="96">
        <v>45132.55678240741</v>
      </c>
      <c r="M21" t="s">
        <v>131</v>
      </c>
      <c r="N21">
        <v>6811935</v>
      </c>
      <c r="O21" t="s">
        <v>132</v>
      </c>
    </row>
    <row r="22" spans="1:15" x14ac:dyDescent="0.25">
      <c r="A22">
        <v>501800</v>
      </c>
      <c r="B22">
        <v>415000</v>
      </c>
      <c r="C22">
        <v>170</v>
      </c>
      <c r="D22" s="96">
        <v>45308.448969907404</v>
      </c>
      <c r="E22" t="s">
        <v>127</v>
      </c>
      <c r="F22" t="s">
        <v>152</v>
      </c>
      <c r="G22" t="s">
        <v>153</v>
      </c>
      <c r="H22" t="s">
        <v>130</v>
      </c>
      <c r="I22">
        <v>339125</v>
      </c>
      <c r="L22" s="96">
        <v>45308.394861111112</v>
      </c>
      <c r="M22" t="s">
        <v>131</v>
      </c>
      <c r="N22">
        <v>262962</v>
      </c>
      <c r="O22" t="s">
        <v>132</v>
      </c>
    </row>
    <row r="23" spans="1:15" x14ac:dyDescent="0.25">
      <c r="A23">
        <v>501800</v>
      </c>
      <c r="B23">
        <v>415000</v>
      </c>
      <c r="C23">
        <v>170</v>
      </c>
      <c r="D23" s="96">
        <v>45308.448969907404</v>
      </c>
      <c r="E23" t="s">
        <v>127</v>
      </c>
      <c r="F23" t="s">
        <v>152</v>
      </c>
      <c r="G23" t="s">
        <v>153</v>
      </c>
      <c r="H23" t="s">
        <v>130</v>
      </c>
      <c r="I23">
        <v>339128</v>
      </c>
      <c r="L23" s="96">
        <v>45308.394861111112</v>
      </c>
      <c r="M23" t="s">
        <v>131</v>
      </c>
      <c r="N23">
        <v>1577772</v>
      </c>
      <c r="O23" t="s">
        <v>132</v>
      </c>
    </row>
    <row r="24" spans="1:15" x14ac:dyDescent="0.25">
      <c r="A24">
        <v>501800</v>
      </c>
      <c r="B24">
        <v>415100</v>
      </c>
      <c r="C24">
        <v>219</v>
      </c>
      <c r="D24" s="96">
        <v>45308.448981481481</v>
      </c>
      <c r="E24" t="s">
        <v>127</v>
      </c>
      <c r="F24" t="s">
        <v>152</v>
      </c>
      <c r="G24" t="s">
        <v>153</v>
      </c>
      <c r="H24" t="s">
        <v>130</v>
      </c>
      <c r="I24">
        <v>339130</v>
      </c>
      <c r="L24" s="96">
        <v>45308.394861111112</v>
      </c>
      <c r="M24" t="s">
        <v>131</v>
      </c>
      <c r="N24">
        <v>657405</v>
      </c>
      <c r="O24" t="s">
        <v>132</v>
      </c>
    </row>
    <row r="25" spans="1:15" x14ac:dyDescent="0.25">
      <c r="A25">
        <v>501800</v>
      </c>
      <c r="B25">
        <v>415100</v>
      </c>
      <c r="C25">
        <v>219</v>
      </c>
      <c r="D25" s="96">
        <v>45308.448981481481</v>
      </c>
      <c r="E25" t="s">
        <v>127</v>
      </c>
      <c r="F25" t="s">
        <v>152</v>
      </c>
      <c r="G25" t="s">
        <v>153</v>
      </c>
      <c r="H25" t="s">
        <v>130</v>
      </c>
      <c r="I25">
        <v>339160</v>
      </c>
      <c r="L25" s="96">
        <v>45308.394861111112</v>
      </c>
      <c r="M25" t="s">
        <v>131</v>
      </c>
      <c r="N25">
        <v>1521423</v>
      </c>
      <c r="O25" t="s">
        <v>132</v>
      </c>
    </row>
    <row r="26" spans="1:15" x14ac:dyDescent="0.25">
      <c r="A26">
        <v>501800</v>
      </c>
      <c r="B26">
        <v>415100</v>
      </c>
      <c r="C26">
        <v>219</v>
      </c>
      <c r="D26" s="96">
        <v>45308.448981481481</v>
      </c>
      <c r="E26" t="s">
        <v>127</v>
      </c>
      <c r="F26" t="s">
        <v>152</v>
      </c>
      <c r="G26" t="s">
        <v>153</v>
      </c>
      <c r="H26" t="s">
        <v>130</v>
      </c>
      <c r="I26">
        <v>339170</v>
      </c>
      <c r="L26" s="96">
        <v>45308.394861111112</v>
      </c>
      <c r="M26" t="s">
        <v>131</v>
      </c>
      <c r="N26">
        <v>1690470</v>
      </c>
      <c r="O26" t="s">
        <v>132</v>
      </c>
    </row>
    <row r="27" spans="1:15" x14ac:dyDescent="0.25">
      <c r="A27">
        <v>501800</v>
      </c>
      <c r="B27">
        <v>415100</v>
      </c>
      <c r="C27">
        <v>219</v>
      </c>
      <c r="D27" s="96">
        <v>45308.448981481481</v>
      </c>
      <c r="E27" t="s">
        <v>127</v>
      </c>
      <c r="F27" t="s">
        <v>152</v>
      </c>
      <c r="G27" t="s">
        <v>153</v>
      </c>
      <c r="H27" t="s">
        <v>130</v>
      </c>
      <c r="I27">
        <v>339180</v>
      </c>
      <c r="L27" s="96">
        <v>45308.394861111112</v>
      </c>
      <c r="M27" t="s">
        <v>131</v>
      </c>
      <c r="N27">
        <v>4601835</v>
      </c>
      <c r="O27" t="s">
        <v>132</v>
      </c>
    </row>
    <row r="28" spans="1:15" x14ac:dyDescent="0.25">
      <c r="A28">
        <v>501800</v>
      </c>
      <c r="B28">
        <v>415100</v>
      </c>
      <c r="C28">
        <v>219</v>
      </c>
      <c r="D28" s="96">
        <v>45308.448969907404</v>
      </c>
      <c r="E28" t="s">
        <v>127</v>
      </c>
      <c r="F28" t="s">
        <v>152</v>
      </c>
      <c r="G28" t="s">
        <v>153</v>
      </c>
      <c r="H28" t="s">
        <v>130</v>
      </c>
      <c r="I28">
        <v>339115</v>
      </c>
      <c r="L28" s="96">
        <v>45308.394861111112</v>
      </c>
      <c r="M28" t="s">
        <v>131</v>
      </c>
      <c r="N28">
        <v>1596555</v>
      </c>
      <c r="O28" t="s">
        <v>132</v>
      </c>
    </row>
    <row r="29" spans="1:15" x14ac:dyDescent="0.25">
      <c r="A29">
        <v>501850</v>
      </c>
      <c r="B29">
        <v>205400</v>
      </c>
      <c r="C29">
        <v>102</v>
      </c>
      <c r="D29" s="96">
        <v>45226.519236111111</v>
      </c>
      <c r="E29" t="s">
        <v>133</v>
      </c>
      <c r="F29" t="s">
        <v>154</v>
      </c>
      <c r="G29" t="s">
        <v>155</v>
      </c>
      <c r="H29" t="s">
        <v>130</v>
      </c>
      <c r="I29">
        <v>333400</v>
      </c>
      <c r="L29" s="96">
        <v>45226.513449074075</v>
      </c>
      <c r="M29" t="s">
        <v>135</v>
      </c>
      <c r="N29">
        <v>-937500</v>
      </c>
      <c r="O29" t="s">
        <v>136</v>
      </c>
    </row>
    <row r="30" spans="1:15" x14ac:dyDescent="0.25">
      <c r="A30">
        <v>501850</v>
      </c>
      <c r="B30">
        <v>205400</v>
      </c>
      <c r="C30">
        <v>102</v>
      </c>
      <c r="D30" s="96">
        <v>45163.62195601852</v>
      </c>
      <c r="E30" t="s">
        <v>133</v>
      </c>
      <c r="F30" t="s">
        <v>156</v>
      </c>
      <c r="G30" t="s">
        <v>157</v>
      </c>
      <c r="H30" t="s">
        <v>130</v>
      </c>
      <c r="I30">
        <v>333400</v>
      </c>
      <c r="L30" s="96">
        <v>45163.616597222222</v>
      </c>
      <c r="M30" t="s">
        <v>135</v>
      </c>
      <c r="N30">
        <v>1156398</v>
      </c>
      <c r="O30" t="s">
        <v>132</v>
      </c>
    </row>
    <row r="31" spans="1:15" x14ac:dyDescent="0.25">
      <c r="A31">
        <v>501850</v>
      </c>
      <c r="B31">
        <v>205400</v>
      </c>
      <c r="C31">
        <v>102</v>
      </c>
      <c r="D31" s="96">
        <v>45132.556909722225</v>
      </c>
      <c r="E31" t="s">
        <v>127</v>
      </c>
      <c r="F31" t="s">
        <v>128</v>
      </c>
      <c r="G31" t="s">
        <v>129</v>
      </c>
      <c r="H31" t="s">
        <v>130</v>
      </c>
      <c r="I31">
        <v>333400</v>
      </c>
      <c r="L31" s="96">
        <v>45132.556747685187</v>
      </c>
      <c r="M31" t="s">
        <v>131</v>
      </c>
      <c r="N31">
        <v>937500</v>
      </c>
      <c r="O31" t="s">
        <v>132</v>
      </c>
    </row>
    <row r="32" spans="1:15" x14ac:dyDescent="0.25">
      <c r="A32">
        <v>501850</v>
      </c>
      <c r="B32">
        <v>200000</v>
      </c>
      <c r="C32">
        <v>152</v>
      </c>
      <c r="D32" s="96">
        <v>45163.665011574078</v>
      </c>
      <c r="E32" t="s">
        <v>133</v>
      </c>
      <c r="F32" t="s">
        <v>158</v>
      </c>
      <c r="G32" t="s">
        <v>159</v>
      </c>
      <c r="H32" t="s">
        <v>130</v>
      </c>
      <c r="I32">
        <v>333100</v>
      </c>
      <c r="L32" s="96">
        <v>45163.663923611108</v>
      </c>
      <c r="M32" t="s">
        <v>135</v>
      </c>
      <c r="N32">
        <v>-6925400</v>
      </c>
      <c r="O32" t="s">
        <v>136</v>
      </c>
    </row>
    <row r="33" spans="1:15" x14ac:dyDescent="0.25">
      <c r="A33">
        <v>501850</v>
      </c>
      <c r="B33">
        <v>205400</v>
      </c>
      <c r="C33">
        <v>152</v>
      </c>
      <c r="D33" s="96">
        <v>45163.62195601852</v>
      </c>
      <c r="E33" t="s">
        <v>133</v>
      </c>
      <c r="F33" t="s">
        <v>156</v>
      </c>
      <c r="G33" t="s">
        <v>157</v>
      </c>
      <c r="H33" t="s">
        <v>130</v>
      </c>
      <c r="I33">
        <v>333170</v>
      </c>
      <c r="L33" s="96">
        <v>45163.616597222222</v>
      </c>
      <c r="M33" t="s">
        <v>135</v>
      </c>
      <c r="N33">
        <v>7045436</v>
      </c>
      <c r="O33" t="s">
        <v>132</v>
      </c>
    </row>
    <row r="34" spans="1:15" x14ac:dyDescent="0.25">
      <c r="A34">
        <v>501850</v>
      </c>
      <c r="B34">
        <v>200000</v>
      </c>
      <c r="C34">
        <v>152</v>
      </c>
      <c r="D34" s="96">
        <v>45132.556886574072</v>
      </c>
      <c r="E34" t="s">
        <v>127</v>
      </c>
      <c r="F34" t="s">
        <v>128</v>
      </c>
      <c r="G34" t="s">
        <v>129</v>
      </c>
      <c r="H34" t="s">
        <v>130</v>
      </c>
      <c r="I34">
        <v>333100</v>
      </c>
      <c r="L34" s="96">
        <v>45132.556747685187</v>
      </c>
      <c r="M34" t="s">
        <v>131</v>
      </c>
      <c r="N34">
        <v>11170000</v>
      </c>
      <c r="O34" t="s">
        <v>132</v>
      </c>
    </row>
    <row r="35" spans="1:15" x14ac:dyDescent="0.25">
      <c r="A35">
        <v>501900</v>
      </c>
      <c r="B35">
        <v>260200</v>
      </c>
      <c r="C35">
        <v>152</v>
      </c>
      <c r="D35" s="96">
        <v>45281.451458333337</v>
      </c>
      <c r="E35" t="s">
        <v>133</v>
      </c>
      <c r="F35" t="s">
        <v>160</v>
      </c>
      <c r="G35" t="s">
        <v>161</v>
      </c>
      <c r="H35" t="s">
        <v>130</v>
      </c>
      <c r="I35">
        <v>336697</v>
      </c>
      <c r="L35" s="96">
        <v>45281.449675925927</v>
      </c>
      <c r="M35" t="s">
        <v>135</v>
      </c>
      <c r="N35">
        <v>100000</v>
      </c>
      <c r="O35" t="s">
        <v>132</v>
      </c>
    </row>
    <row r="36" spans="1:15" x14ac:dyDescent="0.25">
      <c r="A36">
        <v>502600</v>
      </c>
      <c r="B36">
        <v>340000</v>
      </c>
      <c r="C36">
        <v>207</v>
      </c>
      <c r="D36" s="96">
        <v>45247.425219907411</v>
      </c>
      <c r="E36" t="s">
        <v>162</v>
      </c>
      <c r="F36" t="s">
        <v>163</v>
      </c>
      <c r="G36" t="s">
        <v>164</v>
      </c>
      <c r="H36" t="s">
        <v>130</v>
      </c>
      <c r="I36">
        <v>334603</v>
      </c>
      <c r="L36" s="96">
        <v>45233.999988425923</v>
      </c>
      <c r="M36" t="s">
        <v>135</v>
      </c>
      <c r="N36">
        <v>2500</v>
      </c>
      <c r="O36" t="s">
        <v>132</v>
      </c>
    </row>
    <row r="37" spans="1:15" x14ac:dyDescent="0.25">
      <c r="A37">
        <v>502701</v>
      </c>
      <c r="B37">
        <v>120000</v>
      </c>
      <c r="C37">
        <v>207</v>
      </c>
      <c r="D37" s="96">
        <v>45132.530428240738</v>
      </c>
      <c r="E37" t="s">
        <v>127</v>
      </c>
      <c r="F37" t="s">
        <v>140</v>
      </c>
      <c r="G37" t="s">
        <v>141</v>
      </c>
      <c r="H37" t="s">
        <v>130</v>
      </c>
      <c r="I37">
        <v>338020</v>
      </c>
      <c r="L37" s="96">
        <v>45132.529583333337</v>
      </c>
      <c r="M37" t="s">
        <v>131</v>
      </c>
      <c r="N37">
        <v>60000</v>
      </c>
      <c r="O37" t="s">
        <v>132</v>
      </c>
    </row>
    <row r="38" spans="1:15" x14ac:dyDescent="0.25">
      <c r="A38">
        <v>502760</v>
      </c>
      <c r="B38">
        <v>270000</v>
      </c>
      <c r="C38">
        <v>207</v>
      </c>
      <c r="D38" s="96">
        <v>45226.492407407408</v>
      </c>
      <c r="E38" t="s">
        <v>133</v>
      </c>
      <c r="F38" t="s">
        <v>137</v>
      </c>
      <c r="G38" t="s">
        <v>138</v>
      </c>
      <c r="H38" t="s">
        <v>130</v>
      </c>
      <c r="I38">
        <v>338900</v>
      </c>
      <c r="L38" s="96">
        <v>45226.489710648151</v>
      </c>
      <c r="M38" t="s">
        <v>135</v>
      </c>
      <c r="N38">
        <v>4000</v>
      </c>
      <c r="O38" t="s">
        <v>132</v>
      </c>
    </row>
    <row r="39" spans="1:15" x14ac:dyDescent="0.25">
      <c r="A39">
        <v>502760</v>
      </c>
      <c r="B39">
        <v>120010</v>
      </c>
      <c r="C39">
        <v>207</v>
      </c>
      <c r="D39" s="96">
        <v>45132.530613425923</v>
      </c>
      <c r="E39" t="s">
        <v>127</v>
      </c>
      <c r="F39" t="s">
        <v>140</v>
      </c>
      <c r="G39" t="s">
        <v>141</v>
      </c>
      <c r="H39" t="s">
        <v>130</v>
      </c>
      <c r="I39">
        <v>338790</v>
      </c>
      <c r="L39" s="96">
        <v>45132.529583333337</v>
      </c>
      <c r="M39" t="s">
        <v>131</v>
      </c>
      <c r="N39">
        <v>550000</v>
      </c>
      <c r="O39" t="s">
        <v>132</v>
      </c>
    </row>
    <row r="40" spans="1:15" x14ac:dyDescent="0.25">
      <c r="A40">
        <v>502760</v>
      </c>
      <c r="B40">
        <v>120402</v>
      </c>
      <c r="C40">
        <v>207</v>
      </c>
      <c r="D40" s="96">
        <v>45132.530578703707</v>
      </c>
      <c r="E40" t="s">
        <v>127</v>
      </c>
      <c r="F40" t="s">
        <v>140</v>
      </c>
      <c r="G40" t="s">
        <v>141</v>
      </c>
      <c r="H40" t="s">
        <v>130</v>
      </c>
      <c r="I40">
        <v>338330</v>
      </c>
      <c r="L40" s="96">
        <v>45132.529583333337</v>
      </c>
      <c r="M40" t="s">
        <v>131</v>
      </c>
      <c r="N40">
        <v>11000</v>
      </c>
      <c r="O40" t="s">
        <v>132</v>
      </c>
    </row>
    <row r="41" spans="1:15" x14ac:dyDescent="0.25">
      <c r="A41">
        <v>502760</v>
      </c>
      <c r="B41">
        <v>120000</v>
      </c>
      <c r="C41">
        <v>207</v>
      </c>
      <c r="D41" s="96">
        <v>45132.530555555553</v>
      </c>
      <c r="E41" t="s">
        <v>127</v>
      </c>
      <c r="F41" t="s">
        <v>140</v>
      </c>
      <c r="G41" t="s">
        <v>141</v>
      </c>
      <c r="H41" t="s">
        <v>130</v>
      </c>
      <c r="I41">
        <v>338296</v>
      </c>
      <c r="L41" s="96">
        <v>45132.529583333337</v>
      </c>
      <c r="M41" t="s">
        <v>131</v>
      </c>
      <c r="N41">
        <v>59400</v>
      </c>
      <c r="O41" t="s">
        <v>132</v>
      </c>
    </row>
    <row r="42" spans="1:15" x14ac:dyDescent="0.25">
      <c r="A42">
        <v>502760</v>
      </c>
      <c r="B42">
        <v>120352</v>
      </c>
      <c r="C42">
        <v>207</v>
      </c>
      <c r="D42" s="96">
        <v>45132.530509259261</v>
      </c>
      <c r="E42" t="s">
        <v>127</v>
      </c>
      <c r="F42" t="s">
        <v>140</v>
      </c>
      <c r="G42" t="s">
        <v>141</v>
      </c>
      <c r="H42" t="s">
        <v>130</v>
      </c>
      <c r="I42">
        <v>338205</v>
      </c>
      <c r="L42" s="96">
        <v>45132.529583333337</v>
      </c>
      <c r="M42" t="s">
        <v>131</v>
      </c>
      <c r="N42">
        <v>3000</v>
      </c>
      <c r="O42" t="s">
        <v>132</v>
      </c>
    </row>
    <row r="43" spans="1:15" x14ac:dyDescent="0.25">
      <c r="A43">
        <v>502760</v>
      </c>
      <c r="B43">
        <v>120301</v>
      </c>
      <c r="C43">
        <v>207</v>
      </c>
      <c r="D43" s="96">
        <v>45132.530509259261</v>
      </c>
      <c r="E43" t="s">
        <v>127</v>
      </c>
      <c r="F43" t="s">
        <v>140</v>
      </c>
      <c r="G43" t="s">
        <v>141</v>
      </c>
      <c r="H43" t="s">
        <v>130</v>
      </c>
      <c r="I43">
        <v>338180</v>
      </c>
      <c r="L43" s="96">
        <v>45132.529583333337</v>
      </c>
      <c r="M43" t="s">
        <v>131</v>
      </c>
      <c r="N43">
        <v>17500</v>
      </c>
      <c r="O43" t="s">
        <v>132</v>
      </c>
    </row>
    <row r="44" spans="1:15" x14ac:dyDescent="0.25">
      <c r="A44">
        <v>502760</v>
      </c>
      <c r="B44">
        <v>120201</v>
      </c>
      <c r="C44">
        <v>207</v>
      </c>
      <c r="D44" s="96">
        <v>45132.530497685184</v>
      </c>
      <c r="E44" t="s">
        <v>127</v>
      </c>
      <c r="F44" t="s">
        <v>140</v>
      </c>
      <c r="G44" t="s">
        <v>141</v>
      </c>
      <c r="H44" t="s">
        <v>130</v>
      </c>
      <c r="I44">
        <v>338160</v>
      </c>
      <c r="L44" s="96">
        <v>45132.529583333337</v>
      </c>
      <c r="M44" t="s">
        <v>131</v>
      </c>
      <c r="N44">
        <v>5000</v>
      </c>
      <c r="O44" t="s">
        <v>132</v>
      </c>
    </row>
    <row r="45" spans="1:15" x14ac:dyDescent="0.25">
      <c r="A45">
        <v>502760</v>
      </c>
      <c r="B45">
        <v>120050</v>
      </c>
      <c r="C45">
        <v>207</v>
      </c>
      <c r="D45" s="96">
        <v>45132.530474537038</v>
      </c>
      <c r="E45" t="s">
        <v>127</v>
      </c>
      <c r="F45" t="s">
        <v>140</v>
      </c>
      <c r="G45" t="s">
        <v>141</v>
      </c>
      <c r="H45" t="s">
        <v>130</v>
      </c>
      <c r="I45">
        <v>338090</v>
      </c>
      <c r="L45" s="96">
        <v>45132.529583333337</v>
      </c>
      <c r="M45" t="s">
        <v>131</v>
      </c>
      <c r="N45">
        <v>312000</v>
      </c>
      <c r="O45" t="s">
        <v>132</v>
      </c>
    </row>
    <row r="46" spans="1:15" x14ac:dyDescent="0.25">
      <c r="A46">
        <v>502760</v>
      </c>
      <c r="B46">
        <v>120010</v>
      </c>
      <c r="C46">
        <v>207</v>
      </c>
      <c r="D46" s="96">
        <v>45132.530462962961</v>
      </c>
      <c r="E46" t="s">
        <v>127</v>
      </c>
      <c r="F46" t="s">
        <v>140</v>
      </c>
      <c r="G46" t="s">
        <v>141</v>
      </c>
      <c r="H46" t="s">
        <v>130</v>
      </c>
      <c r="I46">
        <v>338080</v>
      </c>
      <c r="L46" s="96">
        <v>45132.529583333337</v>
      </c>
      <c r="M46" t="s">
        <v>131</v>
      </c>
      <c r="N46">
        <v>25000</v>
      </c>
      <c r="O46" t="s">
        <v>132</v>
      </c>
    </row>
    <row r="47" spans="1:15" x14ac:dyDescent="0.25">
      <c r="A47">
        <v>502760</v>
      </c>
      <c r="B47">
        <v>120650</v>
      </c>
      <c r="C47">
        <v>207</v>
      </c>
      <c r="D47" s="96">
        <v>45132.530451388891</v>
      </c>
      <c r="E47" t="s">
        <v>127</v>
      </c>
      <c r="F47" t="s">
        <v>140</v>
      </c>
      <c r="G47" t="s">
        <v>141</v>
      </c>
      <c r="H47" t="s">
        <v>130</v>
      </c>
      <c r="I47">
        <v>338050</v>
      </c>
      <c r="L47" s="96">
        <v>45132.529583333337</v>
      </c>
      <c r="M47" t="s">
        <v>131</v>
      </c>
      <c r="N47">
        <v>6000</v>
      </c>
      <c r="O47" t="s">
        <v>132</v>
      </c>
    </row>
    <row r="48" spans="1:15" x14ac:dyDescent="0.25">
      <c r="A48">
        <v>502760</v>
      </c>
      <c r="B48">
        <v>120000</v>
      </c>
      <c r="C48">
        <v>207</v>
      </c>
      <c r="D48" s="96">
        <v>45132.530439814815</v>
      </c>
      <c r="E48" t="s">
        <v>127</v>
      </c>
      <c r="F48" t="s">
        <v>140</v>
      </c>
      <c r="G48" t="s">
        <v>141</v>
      </c>
      <c r="H48" t="s">
        <v>130</v>
      </c>
      <c r="I48">
        <v>338045</v>
      </c>
      <c r="L48" s="96">
        <v>45132.529583333337</v>
      </c>
      <c r="M48" t="s">
        <v>131</v>
      </c>
      <c r="N48">
        <v>12000</v>
      </c>
      <c r="O48" t="s">
        <v>132</v>
      </c>
    </row>
    <row r="49" spans="1:15" x14ac:dyDescent="0.25">
      <c r="A49">
        <v>502760</v>
      </c>
      <c r="B49">
        <v>120000</v>
      </c>
      <c r="C49">
        <v>207</v>
      </c>
      <c r="D49" s="96">
        <v>45132.530428240738</v>
      </c>
      <c r="E49" t="s">
        <v>127</v>
      </c>
      <c r="F49" t="s">
        <v>140</v>
      </c>
      <c r="G49" t="s">
        <v>141</v>
      </c>
      <c r="H49" t="s">
        <v>130</v>
      </c>
      <c r="I49">
        <v>338020</v>
      </c>
      <c r="L49" s="96">
        <v>45132.529583333337</v>
      </c>
      <c r="M49" t="s">
        <v>131</v>
      </c>
      <c r="N49">
        <v>538640</v>
      </c>
      <c r="O49" t="s">
        <v>132</v>
      </c>
    </row>
    <row r="50" spans="1:15" x14ac:dyDescent="0.25">
      <c r="A50">
        <v>502760</v>
      </c>
      <c r="B50">
        <v>270100</v>
      </c>
      <c r="C50">
        <v>219</v>
      </c>
      <c r="D50" s="96">
        <v>45135.658402777779</v>
      </c>
      <c r="E50" t="s">
        <v>127</v>
      </c>
      <c r="F50" t="s">
        <v>165</v>
      </c>
      <c r="G50" t="s">
        <v>166</v>
      </c>
      <c r="H50" t="s">
        <v>130</v>
      </c>
      <c r="I50">
        <v>336575</v>
      </c>
      <c r="L50" s="96">
        <v>45108.999988425923</v>
      </c>
      <c r="M50" t="s">
        <v>131</v>
      </c>
      <c r="N50">
        <v>143047</v>
      </c>
      <c r="O50" t="s">
        <v>132</v>
      </c>
    </row>
    <row r="51" spans="1:15" x14ac:dyDescent="0.25">
      <c r="A51">
        <v>502760</v>
      </c>
      <c r="B51">
        <v>270100</v>
      </c>
      <c r="C51">
        <v>219</v>
      </c>
      <c r="D51" s="96">
        <v>45132.557118055556</v>
      </c>
      <c r="E51" t="s">
        <v>127</v>
      </c>
      <c r="F51" t="s">
        <v>128</v>
      </c>
      <c r="G51" t="s">
        <v>167</v>
      </c>
      <c r="H51" t="s">
        <v>130</v>
      </c>
      <c r="I51">
        <v>336575</v>
      </c>
      <c r="L51" s="96">
        <v>45132.556747685187</v>
      </c>
      <c r="M51" t="s">
        <v>131</v>
      </c>
      <c r="N51">
        <v>69577</v>
      </c>
      <c r="O51" t="s">
        <v>132</v>
      </c>
    </row>
    <row r="52" spans="1:15" x14ac:dyDescent="0.25">
      <c r="A52">
        <v>502780</v>
      </c>
      <c r="B52">
        <v>120000</v>
      </c>
      <c r="C52">
        <v>207</v>
      </c>
      <c r="D52" s="96">
        <v>45132.530428240738</v>
      </c>
      <c r="E52" t="s">
        <v>127</v>
      </c>
      <c r="F52" t="s">
        <v>140</v>
      </c>
      <c r="G52" t="s">
        <v>141</v>
      </c>
      <c r="H52" t="s">
        <v>130</v>
      </c>
      <c r="I52">
        <v>338020</v>
      </c>
      <c r="L52" s="96">
        <v>45132.529583333337</v>
      </c>
      <c r="M52" t="s">
        <v>131</v>
      </c>
      <c r="N52">
        <v>4381231</v>
      </c>
      <c r="O52" t="s">
        <v>132</v>
      </c>
    </row>
    <row r="53" spans="1:15" x14ac:dyDescent="0.25">
      <c r="A53">
        <v>503510</v>
      </c>
      <c r="B53">
        <v>300000</v>
      </c>
      <c r="C53">
        <v>207</v>
      </c>
      <c r="D53" s="96">
        <v>45132.557650462964</v>
      </c>
      <c r="E53" t="s">
        <v>127</v>
      </c>
      <c r="F53" t="s">
        <v>144</v>
      </c>
      <c r="G53" t="s">
        <v>145</v>
      </c>
      <c r="H53" t="s">
        <v>130</v>
      </c>
      <c r="I53">
        <v>334591</v>
      </c>
      <c r="L53" s="96">
        <v>45132.55678240741</v>
      </c>
      <c r="M53" t="s">
        <v>131</v>
      </c>
      <c r="N53">
        <v>10095</v>
      </c>
      <c r="O53" t="s">
        <v>132</v>
      </c>
    </row>
    <row r="54" spans="1:15" x14ac:dyDescent="0.25">
      <c r="A54">
        <v>503910</v>
      </c>
      <c r="B54">
        <v>170500</v>
      </c>
      <c r="C54">
        <v>208</v>
      </c>
      <c r="D54" s="96">
        <v>45187.505810185183</v>
      </c>
      <c r="E54" t="s">
        <v>133</v>
      </c>
      <c r="F54" t="s">
        <v>168</v>
      </c>
      <c r="G54" t="s">
        <v>169</v>
      </c>
      <c r="H54" t="s">
        <v>130</v>
      </c>
      <c r="I54">
        <v>337010</v>
      </c>
      <c r="L54" s="96">
        <v>45184.999988425923</v>
      </c>
      <c r="M54" t="s">
        <v>135</v>
      </c>
      <c r="N54">
        <v>3000</v>
      </c>
      <c r="O54" t="s">
        <v>132</v>
      </c>
    </row>
    <row r="55" spans="1:15" x14ac:dyDescent="0.25">
      <c r="A55">
        <v>503910</v>
      </c>
      <c r="B55">
        <v>170500</v>
      </c>
      <c r="C55">
        <v>208</v>
      </c>
      <c r="D55" s="96">
        <v>45132.53020833333</v>
      </c>
      <c r="E55" t="s">
        <v>133</v>
      </c>
      <c r="F55" t="s">
        <v>140</v>
      </c>
      <c r="G55" t="s">
        <v>170</v>
      </c>
      <c r="H55" t="s">
        <v>130</v>
      </c>
      <c r="I55">
        <v>337010</v>
      </c>
      <c r="L55" s="96">
        <v>45132.529583333337</v>
      </c>
      <c r="M55" t="s">
        <v>135</v>
      </c>
      <c r="N55">
        <v>-2000</v>
      </c>
      <c r="O55" t="s">
        <v>136</v>
      </c>
    </row>
    <row r="56" spans="1:15" x14ac:dyDescent="0.25">
      <c r="A56">
        <v>503910</v>
      </c>
      <c r="B56">
        <v>170500</v>
      </c>
      <c r="C56">
        <v>208</v>
      </c>
      <c r="D56" s="96">
        <v>45132.53020833333</v>
      </c>
      <c r="E56" t="s">
        <v>133</v>
      </c>
      <c r="F56" t="s">
        <v>140</v>
      </c>
      <c r="G56" t="s">
        <v>171</v>
      </c>
      <c r="H56" t="s">
        <v>130</v>
      </c>
      <c r="I56">
        <v>337010</v>
      </c>
      <c r="L56" s="96">
        <v>45132.529583333337</v>
      </c>
      <c r="M56" t="s">
        <v>135</v>
      </c>
      <c r="N56">
        <v>5000</v>
      </c>
      <c r="O56" t="s">
        <v>132</v>
      </c>
    </row>
    <row r="57" spans="1:15" x14ac:dyDescent="0.25">
      <c r="A57">
        <v>503910</v>
      </c>
      <c r="B57">
        <v>170500</v>
      </c>
      <c r="C57">
        <v>208</v>
      </c>
      <c r="D57" s="96">
        <v>45132.53020833333</v>
      </c>
      <c r="E57" t="s">
        <v>133</v>
      </c>
      <c r="F57" t="s">
        <v>140</v>
      </c>
      <c r="G57" t="s">
        <v>172</v>
      </c>
      <c r="H57" t="s">
        <v>130</v>
      </c>
      <c r="I57">
        <v>337010</v>
      </c>
      <c r="L57" s="96">
        <v>45132.529583333337</v>
      </c>
      <c r="M57" t="s">
        <v>135</v>
      </c>
      <c r="N57">
        <v>5000</v>
      </c>
      <c r="O57" t="s">
        <v>132</v>
      </c>
    </row>
    <row r="58" spans="1:15" x14ac:dyDescent="0.25">
      <c r="A58">
        <v>503910</v>
      </c>
      <c r="B58">
        <v>170500</v>
      </c>
      <c r="C58">
        <v>208</v>
      </c>
      <c r="D58" s="96">
        <v>45132.53020833333</v>
      </c>
      <c r="E58" t="s">
        <v>133</v>
      </c>
      <c r="F58" t="s">
        <v>140</v>
      </c>
      <c r="G58" t="s">
        <v>173</v>
      </c>
      <c r="H58" t="s">
        <v>130</v>
      </c>
      <c r="I58">
        <v>337010</v>
      </c>
      <c r="L58" s="96">
        <v>45132.529583333337</v>
      </c>
      <c r="M58" t="s">
        <v>135</v>
      </c>
      <c r="N58">
        <v>15000</v>
      </c>
      <c r="O58" t="s">
        <v>132</v>
      </c>
    </row>
    <row r="59" spans="1:15" x14ac:dyDescent="0.25">
      <c r="A59">
        <v>503910</v>
      </c>
      <c r="B59">
        <v>250000</v>
      </c>
      <c r="C59">
        <v>219</v>
      </c>
      <c r="D59" s="96">
        <v>45280.710810185185</v>
      </c>
      <c r="E59" t="s">
        <v>162</v>
      </c>
      <c r="F59" t="s">
        <v>174</v>
      </c>
      <c r="G59" t="s">
        <v>175</v>
      </c>
      <c r="H59" t="s">
        <v>130</v>
      </c>
      <c r="I59">
        <v>336626</v>
      </c>
      <c r="L59" s="96">
        <v>45280.709710648145</v>
      </c>
      <c r="M59" t="s">
        <v>135</v>
      </c>
      <c r="N59">
        <v>3534</v>
      </c>
      <c r="O59" t="s">
        <v>132</v>
      </c>
    </row>
    <row r="60" spans="1:15" x14ac:dyDescent="0.25">
      <c r="A60">
        <v>503910</v>
      </c>
      <c r="B60">
        <v>270000</v>
      </c>
      <c r="C60">
        <v>219</v>
      </c>
      <c r="D60" s="96">
        <v>45226.505347222221</v>
      </c>
      <c r="E60" t="s">
        <v>133</v>
      </c>
      <c r="F60" t="s">
        <v>176</v>
      </c>
      <c r="G60" t="s">
        <v>177</v>
      </c>
      <c r="H60" t="s">
        <v>130</v>
      </c>
      <c r="I60">
        <v>336932</v>
      </c>
      <c r="L60" s="96">
        <v>45226.503483796296</v>
      </c>
      <c r="M60" t="s">
        <v>135</v>
      </c>
      <c r="N60">
        <v>3150</v>
      </c>
      <c r="O60" t="s">
        <v>132</v>
      </c>
    </row>
    <row r="61" spans="1:15" x14ac:dyDescent="0.25">
      <c r="A61">
        <v>503910</v>
      </c>
      <c r="B61">
        <v>201240</v>
      </c>
      <c r="C61">
        <v>219</v>
      </c>
      <c r="D61" s="96">
        <v>45132.557002314818</v>
      </c>
      <c r="E61" t="s">
        <v>133</v>
      </c>
      <c r="F61" t="s">
        <v>128</v>
      </c>
      <c r="G61" t="s">
        <v>178</v>
      </c>
      <c r="H61" t="s">
        <v>130</v>
      </c>
      <c r="I61">
        <v>336400</v>
      </c>
      <c r="L61" s="96">
        <v>45132.556747685187</v>
      </c>
      <c r="M61" t="s">
        <v>135</v>
      </c>
      <c r="N61">
        <v>151933</v>
      </c>
      <c r="O61" t="s">
        <v>132</v>
      </c>
    </row>
    <row r="62" spans="1:15" x14ac:dyDescent="0.25">
      <c r="A62">
        <v>503911</v>
      </c>
      <c r="B62">
        <v>120000</v>
      </c>
      <c r="C62">
        <v>207</v>
      </c>
      <c r="D62" s="96">
        <v>45132.530428240738</v>
      </c>
      <c r="E62" t="s">
        <v>127</v>
      </c>
      <c r="F62" t="s">
        <v>140</v>
      </c>
      <c r="G62" t="s">
        <v>141</v>
      </c>
      <c r="H62" t="s">
        <v>130</v>
      </c>
      <c r="I62">
        <v>338020</v>
      </c>
      <c r="L62" s="96">
        <v>45132.529583333337</v>
      </c>
      <c r="M62" t="s">
        <v>131</v>
      </c>
      <c r="N62">
        <v>600000</v>
      </c>
      <c r="O62" t="s">
        <v>132</v>
      </c>
    </row>
    <row r="63" spans="1:15" x14ac:dyDescent="0.25">
      <c r="A63">
        <v>503911</v>
      </c>
      <c r="B63">
        <v>500000</v>
      </c>
      <c r="C63">
        <v>219</v>
      </c>
      <c r="D63" s="96">
        <v>45132.55777777778</v>
      </c>
      <c r="E63" t="s">
        <v>127</v>
      </c>
      <c r="F63" t="s">
        <v>151</v>
      </c>
      <c r="G63" t="s">
        <v>179</v>
      </c>
      <c r="H63" t="s">
        <v>130</v>
      </c>
      <c r="I63">
        <v>336888</v>
      </c>
      <c r="L63" s="96">
        <v>45132.556875000002</v>
      </c>
      <c r="M63" t="s">
        <v>131</v>
      </c>
      <c r="N63">
        <v>50000</v>
      </c>
      <c r="O63" t="s">
        <v>132</v>
      </c>
    </row>
    <row r="64" spans="1:15" x14ac:dyDescent="0.25">
      <c r="A64">
        <v>503930</v>
      </c>
      <c r="B64">
        <v>260820</v>
      </c>
      <c r="C64">
        <v>401</v>
      </c>
      <c r="D64" s="96">
        <v>45132.445069444446</v>
      </c>
      <c r="E64" t="s">
        <v>162</v>
      </c>
      <c r="F64" t="s">
        <v>180</v>
      </c>
      <c r="G64" t="s">
        <v>181</v>
      </c>
      <c r="H64" t="s">
        <v>130</v>
      </c>
      <c r="I64">
        <v>336669</v>
      </c>
      <c r="L64" s="96">
        <v>45113.999988425923</v>
      </c>
      <c r="M64" t="s">
        <v>135</v>
      </c>
      <c r="N64">
        <v>458400</v>
      </c>
      <c r="O64" t="s">
        <v>132</v>
      </c>
    </row>
    <row r="65" spans="1:15" x14ac:dyDescent="0.25">
      <c r="A65">
        <v>504100</v>
      </c>
      <c r="B65">
        <v>170520</v>
      </c>
      <c r="C65">
        <v>203</v>
      </c>
      <c r="D65" s="96">
        <v>45309.391087962962</v>
      </c>
      <c r="E65" t="s">
        <v>133</v>
      </c>
      <c r="F65" t="s">
        <v>182</v>
      </c>
      <c r="G65" t="s">
        <v>183</v>
      </c>
      <c r="H65" t="s">
        <v>130</v>
      </c>
      <c r="I65">
        <v>332375</v>
      </c>
      <c r="L65" s="96">
        <v>45308.999988425923</v>
      </c>
      <c r="M65" t="s">
        <v>135</v>
      </c>
      <c r="N65">
        <v>6500</v>
      </c>
      <c r="O65" t="s">
        <v>132</v>
      </c>
    </row>
    <row r="66" spans="1:15" x14ac:dyDescent="0.25">
      <c r="A66">
        <v>504100</v>
      </c>
      <c r="B66">
        <v>170460</v>
      </c>
      <c r="C66">
        <v>203</v>
      </c>
      <c r="D66" s="96">
        <v>45309.391087962962</v>
      </c>
      <c r="E66" t="s">
        <v>133</v>
      </c>
      <c r="F66" t="s">
        <v>182</v>
      </c>
      <c r="G66" t="s">
        <v>183</v>
      </c>
      <c r="H66" t="s">
        <v>130</v>
      </c>
      <c r="I66">
        <v>332380</v>
      </c>
      <c r="L66" s="96">
        <v>45308.999988425923</v>
      </c>
      <c r="M66" t="s">
        <v>135</v>
      </c>
      <c r="N66">
        <v>8000</v>
      </c>
      <c r="O66" t="s">
        <v>132</v>
      </c>
    </row>
    <row r="67" spans="1:15" x14ac:dyDescent="0.25">
      <c r="A67">
        <v>504100</v>
      </c>
      <c r="B67">
        <v>170470</v>
      </c>
      <c r="C67">
        <v>203</v>
      </c>
      <c r="D67" s="96">
        <v>45309.391087962962</v>
      </c>
      <c r="E67" t="s">
        <v>133</v>
      </c>
      <c r="F67" t="s">
        <v>182</v>
      </c>
      <c r="G67" t="s">
        <v>183</v>
      </c>
      <c r="H67" t="s">
        <v>130</v>
      </c>
      <c r="I67">
        <v>332390</v>
      </c>
      <c r="L67" s="96">
        <v>45308.999988425923</v>
      </c>
      <c r="M67" t="s">
        <v>135</v>
      </c>
      <c r="N67">
        <v>77500</v>
      </c>
      <c r="O67" t="s">
        <v>132</v>
      </c>
    </row>
    <row r="68" spans="1:15" x14ac:dyDescent="0.25">
      <c r="A68">
        <v>504100</v>
      </c>
      <c r="B68">
        <v>170440</v>
      </c>
      <c r="C68">
        <v>203</v>
      </c>
      <c r="D68" s="96">
        <v>45309.391076388885</v>
      </c>
      <c r="E68" t="s">
        <v>133</v>
      </c>
      <c r="F68" t="s">
        <v>182</v>
      </c>
      <c r="G68" t="s">
        <v>183</v>
      </c>
      <c r="H68" t="s">
        <v>130</v>
      </c>
      <c r="I68">
        <v>332360</v>
      </c>
      <c r="L68" s="96">
        <v>45308.999988425923</v>
      </c>
      <c r="M68" t="s">
        <v>135</v>
      </c>
      <c r="N68">
        <v>30000</v>
      </c>
      <c r="O68" t="s">
        <v>132</v>
      </c>
    </row>
    <row r="69" spans="1:15" x14ac:dyDescent="0.25">
      <c r="A69">
        <v>504100</v>
      </c>
      <c r="B69">
        <v>170380</v>
      </c>
      <c r="C69">
        <v>203</v>
      </c>
      <c r="D69" s="96">
        <v>45309.391076388885</v>
      </c>
      <c r="E69" t="s">
        <v>133</v>
      </c>
      <c r="F69" t="s">
        <v>182</v>
      </c>
      <c r="G69" t="s">
        <v>183</v>
      </c>
      <c r="H69" t="s">
        <v>130</v>
      </c>
      <c r="I69">
        <v>332340</v>
      </c>
      <c r="L69" s="96">
        <v>45308.999988425923</v>
      </c>
      <c r="M69" t="s">
        <v>135</v>
      </c>
      <c r="N69">
        <v>35000</v>
      </c>
      <c r="O69" t="s">
        <v>132</v>
      </c>
    </row>
    <row r="70" spans="1:15" x14ac:dyDescent="0.25">
      <c r="A70">
        <v>504100</v>
      </c>
      <c r="B70">
        <v>170450</v>
      </c>
      <c r="C70">
        <v>203</v>
      </c>
      <c r="D70" s="96">
        <v>45309.391076388885</v>
      </c>
      <c r="E70" t="s">
        <v>133</v>
      </c>
      <c r="F70" t="s">
        <v>182</v>
      </c>
      <c r="G70" t="s">
        <v>183</v>
      </c>
      <c r="H70" t="s">
        <v>130</v>
      </c>
      <c r="I70">
        <v>332370</v>
      </c>
      <c r="L70" s="96">
        <v>45308.999988425923</v>
      </c>
      <c r="M70" t="s">
        <v>135</v>
      </c>
      <c r="N70">
        <v>1475000</v>
      </c>
      <c r="O70" t="s">
        <v>132</v>
      </c>
    </row>
    <row r="71" spans="1:15" x14ac:dyDescent="0.25">
      <c r="A71">
        <v>504100</v>
      </c>
      <c r="B71">
        <v>170360</v>
      </c>
      <c r="C71">
        <v>203</v>
      </c>
      <c r="D71" s="96">
        <v>45309.391064814816</v>
      </c>
      <c r="E71" t="s">
        <v>133</v>
      </c>
      <c r="F71" t="s">
        <v>182</v>
      </c>
      <c r="G71" t="s">
        <v>183</v>
      </c>
      <c r="H71" t="s">
        <v>130</v>
      </c>
      <c r="I71">
        <v>332332</v>
      </c>
      <c r="L71" s="96">
        <v>45308.999988425923</v>
      </c>
      <c r="M71" t="s">
        <v>135</v>
      </c>
      <c r="N71">
        <v>5000</v>
      </c>
      <c r="O71" t="s">
        <v>132</v>
      </c>
    </row>
    <row r="72" spans="1:15" x14ac:dyDescent="0.25">
      <c r="A72">
        <v>504100</v>
      </c>
      <c r="B72">
        <v>170370</v>
      </c>
      <c r="C72">
        <v>203</v>
      </c>
      <c r="D72" s="96">
        <v>45309.391064814816</v>
      </c>
      <c r="E72" t="s">
        <v>133</v>
      </c>
      <c r="F72" t="s">
        <v>182</v>
      </c>
      <c r="G72" t="s">
        <v>183</v>
      </c>
      <c r="H72" t="s">
        <v>130</v>
      </c>
      <c r="I72">
        <v>332335</v>
      </c>
      <c r="L72" s="96">
        <v>45308.999988425923</v>
      </c>
      <c r="M72" t="s">
        <v>135</v>
      </c>
      <c r="N72">
        <v>93000</v>
      </c>
      <c r="O72" t="s">
        <v>132</v>
      </c>
    </row>
    <row r="73" spans="1:15" x14ac:dyDescent="0.25">
      <c r="A73">
        <v>504100</v>
      </c>
      <c r="B73">
        <v>170350</v>
      </c>
      <c r="C73">
        <v>203</v>
      </c>
      <c r="D73" s="96">
        <v>45309.391064814816</v>
      </c>
      <c r="E73" t="s">
        <v>133</v>
      </c>
      <c r="F73" t="s">
        <v>182</v>
      </c>
      <c r="G73" t="s">
        <v>183</v>
      </c>
      <c r="H73" t="s">
        <v>130</v>
      </c>
      <c r="I73">
        <v>332330</v>
      </c>
      <c r="L73" s="96">
        <v>45308.999988425923</v>
      </c>
      <c r="M73" t="s">
        <v>135</v>
      </c>
      <c r="N73">
        <v>2330000</v>
      </c>
      <c r="O73" t="s">
        <v>132</v>
      </c>
    </row>
    <row r="74" spans="1:15" x14ac:dyDescent="0.25">
      <c r="A74">
        <v>504100</v>
      </c>
      <c r="B74">
        <v>170530</v>
      </c>
      <c r="C74">
        <v>203</v>
      </c>
      <c r="D74" s="96">
        <v>45309.391053240739</v>
      </c>
      <c r="E74" t="s">
        <v>133</v>
      </c>
      <c r="F74" t="s">
        <v>182</v>
      </c>
      <c r="G74" t="s">
        <v>183</v>
      </c>
      <c r="H74" t="s">
        <v>130</v>
      </c>
      <c r="I74">
        <v>332317</v>
      </c>
      <c r="L74" s="96">
        <v>45308.999988425923</v>
      </c>
      <c r="M74" t="s">
        <v>135</v>
      </c>
      <c r="N74">
        <v>-15000</v>
      </c>
      <c r="O74" t="s">
        <v>136</v>
      </c>
    </row>
    <row r="75" spans="1:15" x14ac:dyDescent="0.25">
      <c r="A75">
        <v>504100</v>
      </c>
      <c r="B75">
        <v>170480</v>
      </c>
      <c r="C75">
        <v>203</v>
      </c>
      <c r="D75" s="96">
        <v>45309.391053240739</v>
      </c>
      <c r="E75" t="s">
        <v>133</v>
      </c>
      <c r="F75" t="s">
        <v>182</v>
      </c>
      <c r="G75" t="s">
        <v>183</v>
      </c>
      <c r="H75" t="s">
        <v>130</v>
      </c>
      <c r="I75">
        <v>332318</v>
      </c>
      <c r="L75" s="96">
        <v>45308.999988425923</v>
      </c>
      <c r="M75" t="s">
        <v>135</v>
      </c>
      <c r="N75">
        <v>75000</v>
      </c>
      <c r="O75" t="s">
        <v>132</v>
      </c>
    </row>
    <row r="76" spans="1:15" x14ac:dyDescent="0.25">
      <c r="A76">
        <v>504100</v>
      </c>
      <c r="B76">
        <v>170540</v>
      </c>
      <c r="C76">
        <v>203</v>
      </c>
      <c r="D76" s="96">
        <v>45309.391041666669</v>
      </c>
      <c r="E76" t="s">
        <v>133</v>
      </c>
      <c r="F76" t="s">
        <v>182</v>
      </c>
      <c r="G76" t="s">
        <v>183</v>
      </c>
      <c r="H76" t="s">
        <v>130</v>
      </c>
      <c r="I76">
        <v>332307</v>
      </c>
      <c r="L76" s="96">
        <v>45308.999988425923</v>
      </c>
      <c r="M76" t="s">
        <v>135</v>
      </c>
      <c r="N76">
        <v>32000</v>
      </c>
      <c r="O76" t="s">
        <v>132</v>
      </c>
    </row>
    <row r="77" spans="1:15" x14ac:dyDescent="0.25">
      <c r="A77">
        <v>504100</v>
      </c>
      <c r="B77">
        <v>170470</v>
      </c>
      <c r="C77">
        <v>203</v>
      </c>
      <c r="D77" s="96">
        <v>45309.371979166666</v>
      </c>
      <c r="E77" t="s">
        <v>133</v>
      </c>
      <c r="F77" t="s">
        <v>184</v>
      </c>
      <c r="G77" t="s">
        <v>185</v>
      </c>
      <c r="H77" t="s">
        <v>130</v>
      </c>
      <c r="I77">
        <v>332390</v>
      </c>
      <c r="L77" s="96">
        <v>45308.999988425923</v>
      </c>
      <c r="M77" t="s">
        <v>135</v>
      </c>
      <c r="N77">
        <v>-775</v>
      </c>
      <c r="O77" t="s">
        <v>136</v>
      </c>
    </row>
    <row r="78" spans="1:15" x14ac:dyDescent="0.25">
      <c r="A78">
        <v>504100</v>
      </c>
      <c r="B78">
        <v>170460</v>
      </c>
      <c r="C78">
        <v>203</v>
      </c>
      <c r="D78" s="96">
        <v>45309.371979166666</v>
      </c>
      <c r="E78" t="s">
        <v>133</v>
      </c>
      <c r="F78" t="s">
        <v>184</v>
      </c>
      <c r="G78" t="s">
        <v>185</v>
      </c>
      <c r="H78" t="s">
        <v>130</v>
      </c>
      <c r="I78">
        <v>332380</v>
      </c>
      <c r="L78" s="96">
        <v>45308.999988425923</v>
      </c>
      <c r="M78" t="s">
        <v>135</v>
      </c>
      <c r="N78">
        <v>-80</v>
      </c>
      <c r="O78" t="s">
        <v>136</v>
      </c>
    </row>
    <row r="79" spans="1:15" x14ac:dyDescent="0.25">
      <c r="A79">
        <v>504100</v>
      </c>
      <c r="B79">
        <v>170520</v>
      </c>
      <c r="C79">
        <v>203</v>
      </c>
      <c r="D79" s="96">
        <v>45309.371979166666</v>
      </c>
      <c r="E79" t="s">
        <v>133</v>
      </c>
      <c r="F79" t="s">
        <v>184</v>
      </c>
      <c r="G79" t="s">
        <v>185</v>
      </c>
      <c r="H79" t="s">
        <v>130</v>
      </c>
      <c r="I79">
        <v>332375</v>
      </c>
      <c r="L79" s="96">
        <v>45308.999988425923</v>
      </c>
      <c r="M79" t="s">
        <v>135</v>
      </c>
      <c r="N79">
        <v>-65</v>
      </c>
      <c r="O79" t="s">
        <v>136</v>
      </c>
    </row>
    <row r="80" spans="1:15" x14ac:dyDescent="0.25">
      <c r="A80">
        <v>504100</v>
      </c>
      <c r="B80">
        <v>170450</v>
      </c>
      <c r="C80">
        <v>203</v>
      </c>
      <c r="D80" s="96">
        <v>45309.371967592589</v>
      </c>
      <c r="E80" t="s">
        <v>133</v>
      </c>
      <c r="F80" t="s">
        <v>184</v>
      </c>
      <c r="G80" t="s">
        <v>185</v>
      </c>
      <c r="H80" t="s">
        <v>130</v>
      </c>
      <c r="I80">
        <v>332370</v>
      </c>
      <c r="L80" s="96">
        <v>45308.999988425923</v>
      </c>
      <c r="M80" t="s">
        <v>135</v>
      </c>
      <c r="N80">
        <v>-14750</v>
      </c>
      <c r="O80" t="s">
        <v>136</v>
      </c>
    </row>
    <row r="81" spans="1:15" x14ac:dyDescent="0.25">
      <c r="A81">
        <v>504100</v>
      </c>
      <c r="B81">
        <v>170440</v>
      </c>
      <c r="C81">
        <v>203</v>
      </c>
      <c r="D81" s="96">
        <v>45309.371967592589</v>
      </c>
      <c r="E81" t="s">
        <v>133</v>
      </c>
      <c r="F81" t="s">
        <v>184</v>
      </c>
      <c r="G81" t="s">
        <v>185</v>
      </c>
      <c r="H81" t="s">
        <v>130</v>
      </c>
      <c r="I81">
        <v>332360</v>
      </c>
      <c r="L81" s="96">
        <v>45308.999988425923</v>
      </c>
      <c r="M81" t="s">
        <v>135</v>
      </c>
      <c r="N81">
        <v>-300</v>
      </c>
      <c r="O81" t="s">
        <v>136</v>
      </c>
    </row>
    <row r="82" spans="1:15" x14ac:dyDescent="0.25">
      <c r="A82">
        <v>504100</v>
      </c>
      <c r="B82">
        <v>170350</v>
      </c>
      <c r="C82">
        <v>203</v>
      </c>
      <c r="D82" s="96">
        <v>45309.37195601852</v>
      </c>
      <c r="E82" t="s">
        <v>133</v>
      </c>
      <c r="F82" t="s">
        <v>184</v>
      </c>
      <c r="G82" t="s">
        <v>185</v>
      </c>
      <c r="H82" t="s">
        <v>130</v>
      </c>
      <c r="I82">
        <v>332330</v>
      </c>
      <c r="L82" s="96">
        <v>45308.999988425923</v>
      </c>
      <c r="M82" t="s">
        <v>135</v>
      </c>
      <c r="N82">
        <v>-23300</v>
      </c>
      <c r="O82" t="s">
        <v>136</v>
      </c>
    </row>
    <row r="83" spans="1:15" x14ac:dyDescent="0.25">
      <c r="A83">
        <v>504100</v>
      </c>
      <c r="B83">
        <v>170370</v>
      </c>
      <c r="C83">
        <v>203</v>
      </c>
      <c r="D83" s="96">
        <v>45309.37195601852</v>
      </c>
      <c r="E83" t="s">
        <v>133</v>
      </c>
      <c r="F83" t="s">
        <v>184</v>
      </c>
      <c r="G83" t="s">
        <v>185</v>
      </c>
      <c r="H83" t="s">
        <v>130</v>
      </c>
      <c r="I83">
        <v>332335</v>
      </c>
      <c r="L83" s="96">
        <v>45308.999988425923</v>
      </c>
      <c r="M83" t="s">
        <v>135</v>
      </c>
      <c r="N83">
        <v>-930</v>
      </c>
      <c r="O83" t="s">
        <v>136</v>
      </c>
    </row>
    <row r="84" spans="1:15" x14ac:dyDescent="0.25">
      <c r="A84">
        <v>504100</v>
      </c>
      <c r="B84">
        <v>170380</v>
      </c>
      <c r="C84">
        <v>203</v>
      </c>
      <c r="D84" s="96">
        <v>45309.37195601852</v>
      </c>
      <c r="E84" t="s">
        <v>133</v>
      </c>
      <c r="F84" t="s">
        <v>184</v>
      </c>
      <c r="G84" t="s">
        <v>185</v>
      </c>
      <c r="H84" t="s">
        <v>130</v>
      </c>
      <c r="I84">
        <v>332340</v>
      </c>
      <c r="L84" s="96">
        <v>45308.999988425923</v>
      </c>
      <c r="M84" t="s">
        <v>135</v>
      </c>
      <c r="N84">
        <v>-350</v>
      </c>
      <c r="O84" t="s">
        <v>136</v>
      </c>
    </row>
    <row r="85" spans="1:15" x14ac:dyDescent="0.25">
      <c r="A85">
        <v>504100</v>
      </c>
      <c r="B85">
        <v>170360</v>
      </c>
      <c r="C85">
        <v>203</v>
      </c>
      <c r="D85" s="96">
        <v>45309.37195601852</v>
      </c>
      <c r="E85" t="s">
        <v>133</v>
      </c>
      <c r="F85" t="s">
        <v>184</v>
      </c>
      <c r="G85" t="s">
        <v>185</v>
      </c>
      <c r="H85" t="s">
        <v>130</v>
      </c>
      <c r="I85">
        <v>332332</v>
      </c>
      <c r="L85" s="96">
        <v>45308.999988425923</v>
      </c>
      <c r="M85" t="s">
        <v>135</v>
      </c>
      <c r="N85">
        <v>-50</v>
      </c>
      <c r="O85" t="s">
        <v>136</v>
      </c>
    </row>
    <row r="86" spans="1:15" x14ac:dyDescent="0.25">
      <c r="A86">
        <v>504100</v>
      </c>
      <c r="B86">
        <v>170480</v>
      </c>
      <c r="C86">
        <v>203</v>
      </c>
      <c r="D86" s="96">
        <v>45309.371944444443</v>
      </c>
      <c r="E86" t="s">
        <v>133</v>
      </c>
      <c r="F86" t="s">
        <v>184</v>
      </c>
      <c r="G86" t="s">
        <v>185</v>
      </c>
      <c r="H86" t="s">
        <v>130</v>
      </c>
      <c r="I86">
        <v>332318</v>
      </c>
      <c r="L86" s="96">
        <v>45308.999988425923</v>
      </c>
      <c r="M86" t="s">
        <v>135</v>
      </c>
      <c r="N86">
        <v>-750</v>
      </c>
      <c r="O86" t="s">
        <v>136</v>
      </c>
    </row>
    <row r="87" spans="1:15" x14ac:dyDescent="0.25">
      <c r="A87">
        <v>504100</v>
      </c>
      <c r="B87">
        <v>170540</v>
      </c>
      <c r="C87">
        <v>203</v>
      </c>
      <c r="D87" s="96">
        <v>45309.371932870374</v>
      </c>
      <c r="E87" t="s">
        <v>133</v>
      </c>
      <c r="F87" t="s">
        <v>184</v>
      </c>
      <c r="G87" t="s">
        <v>185</v>
      </c>
      <c r="H87" t="s">
        <v>130</v>
      </c>
      <c r="I87">
        <v>332307</v>
      </c>
      <c r="L87" s="96">
        <v>45308.999988425923</v>
      </c>
      <c r="M87" t="s">
        <v>135</v>
      </c>
      <c r="N87">
        <v>-320</v>
      </c>
      <c r="O87" t="s">
        <v>136</v>
      </c>
    </row>
    <row r="88" spans="1:15" x14ac:dyDescent="0.25">
      <c r="A88">
        <v>504100</v>
      </c>
      <c r="B88">
        <v>170530</v>
      </c>
      <c r="C88">
        <v>203</v>
      </c>
      <c r="D88" s="96">
        <v>45309.371932870374</v>
      </c>
      <c r="E88" t="s">
        <v>133</v>
      </c>
      <c r="F88" t="s">
        <v>184</v>
      </c>
      <c r="G88" t="s">
        <v>185</v>
      </c>
      <c r="H88" t="s">
        <v>130</v>
      </c>
      <c r="I88">
        <v>332317</v>
      </c>
      <c r="L88" s="96">
        <v>45308.999988425923</v>
      </c>
      <c r="M88" t="s">
        <v>135</v>
      </c>
      <c r="N88">
        <v>150</v>
      </c>
      <c r="O88" t="s">
        <v>132</v>
      </c>
    </row>
    <row r="89" spans="1:15" x14ac:dyDescent="0.25">
      <c r="A89">
        <v>504100</v>
      </c>
      <c r="B89">
        <v>170520</v>
      </c>
      <c r="C89">
        <v>203</v>
      </c>
      <c r="D89" s="96">
        <v>45274.620266203703</v>
      </c>
      <c r="E89" t="s">
        <v>133</v>
      </c>
      <c r="F89" t="s">
        <v>186</v>
      </c>
      <c r="G89" t="s">
        <v>187</v>
      </c>
      <c r="H89" t="s">
        <v>130</v>
      </c>
      <c r="I89">
        <v>332375</v>
      </c>
      <c r="L89" s="96">
        <v>45274.620046296295</v>
      </c>
      <c r="M89" t="s">
        <v>135</v>
      </c>
      <c r="N89">
        <v>65</v>
      </c>
      <c r="O89" t="s">
        <v>132</v>
      </c>
    </row>
    <row r="90" spans="1:15" x14ac:dyDescent="0.25">
      <c r="A90">
        <v>504100</v>
      </c>
      <c r="B90">
        <v>170460</v>
      </c>
      <c r="C90">
        <v>203</v>
      </c>
      <c r="D90" s="96">
        <v>45274.620266203703</v>
      </c>
      <c r="E90" t="s">
        <v>133</v>
      </c>
      <c r="F90" t="s">
        <v>186</v>
      </c>
      <c r="G90" t="s">
        <v>187</v>
      </c>
      <c r="H90" t="s">
        <v>130</v>
      </c>
      <c r="I90">
        <v>332380</v>
      </c>
      <c r="L90" s="96">
        <v>45274.620046296295</v>
      </c>
      <c r="M90" t="s">
        <v>135</v>
      </c>
      <c r="N90">
        <v>80</v>
      </c>
      <c r="O90" t="s">
        <v>132</v>
      </c>
    </row>
    <row r="91" spans="1:15" x14ac:dyDescent="0.25">
      <c r="A91">
        <v>504100</v>
      </c>
      <c r="B91">
        <v>170470</v>
      </c>
      <c r="C91">
        <v>203</v>
      </c>
      <c r="D91" s="96">
        <v>45274.620266203703</v>
      </c>
      <c r="E91" t="s">
        <v>133</v>
      </c>
      <c r="F91" t="s">
        <v>186</v>
      </c>
      <c r="G91" t="s">
        <v>187</v>
      </c>
      <c r="H91" t="s">
        <v>130</v>
      </c>
      <c r="I91">
        <v>332390</v>
      </c>
      <c r="L91" s="96">
        <v>45274.620046296295</v>
      </c>
      <c r="M91" t="s">
        <v>135</v>
      </c>
      <c r="N91">
        <v>775</v>
      </c>
      <c r="O91" t="s">
        <v>132</v>
      </c>
    </row>
    <row r="92" spans="1:15" x14ac:dyDescent="0.25">
      <c r="A92">
        <v>504100</v>
      </c>
      <c r="B92">
        <v>170450</v>
      </c>
      <c r="C92">
        <v>203</v>
      </c>
      <c r="D92" s="96">
        <v>45274.620266203703</v>
      </c>
      <c r="E92" t="s">
        <v>133</v>
      </c>
      <c r="F92" t="s">
        <v>186</v>
      </c>
      <c r="G92" t="s">
        <v>187</v>
      </c>
      <c r="H92" t="s">
        <v>130</v>
      </c>
      <c r="I92">
        <v>332370</v>
      </c>
      <c r="L92" s="96">
        <v>45274.620046296295</v>
      </c>
      <c r="M92" t="s">
        <v>135</v>
      </c>
      <c r="N92">
        <v>14750</v>
      </c>
      <c r="O92" t="s">
        <v>132</v>
      </c>
    </row>
    <row r="93" spans="1:15" x14ac:dyDescent="0.25">
      <c r="A93">
        <v>504100</v>
      </c>
      <c r="B93">
        <v>170440</v>
      </c>
      <c r="C93">
        <v>203</v>
      </c>
      <c r="D93" s="96">
        <v>45274.620254629626</v>
      </c>
      <c r="E93" t="s">
        <v>133</v>
      </c>
      <c r="F93" t="s">
        <v>186</v>
      </c>
      <c r="G93" t="s">
        <v>187</v>
      </c>
      <c r="H93" t="s">
        <v>130</v>
      </c>
      <c r="I93">
        <v>332360</v>
      </c>
      <c r="L93" s="96">
        <v>45274.620046296295</v>
      </c>
      <c r="M93" t="s">
        <v>135</v>
      </c>
      <c r="N93">
        <v>300</v>
      </c>
      <c r="O93" t="s">
        <v>132</v>
      </c>
    </row>
    <row r="94" spans="1:15" x14ac:dyDescent="0.25">
      <c r="A94">
        <v>504100</v>
      </c>
      <c r="B94">
        <v>170380</v>
      </c>
      <c r="C94">
        <v>203</v>
      </c>
      <c r="D94" s="96">
        <v>45274.620254629626</v>
      </c>
      <c r="E94" t="s">
        <v>133</v>
      </c>
      <c r="F94" t="s">
        <v>186</v>
      </c>
      <c r="G94" t="s">
        <v>187</v>
      </c>
      <c r="H94" t="s">
        <v>130</v>
      </c>
      <c r="I94">
        <v>332340</v>
      </c>
      <c r="L94" s="96">
        <v>45274.620046296295</v>
      </c>
      <c r="M94" t="s">
        <v>135</v>
      </c>
      <c r="N94">
        <v>350</v>
      </c>
      <c r="O94" t="s">
        <v>132</v>
      </c>
    </row>
    <row r="95" spans="1:15" x14ac:dyDescent="0.25">
      <c r="A95">
        <v>504100</v>
      </c>
      <c r="B95">
        <v>170370</v>
      </c>
      <c r="C95">
        <v>203</v>
      </c>
      <c r="D95" s="96">
        <v>45274.620254629626</v>
      </c>
      <c r="E95" t="s">
        <v>133</v>
      </c>
      <c r="F95" t="s">
        <v>186</v>
      </c>
      <c r="G95" t="s">
        <v>187</v>
      </c>
      <c r="H95" t="s">
        <v>130</v>
      </c>
      <c r="I95">
        <v>332335</v>
      </c>
      <c r="L95" s="96">
        <v>45274.620046296295</v>
      </c>
      <c r="M95" t="s">
        <v>135</v>
      </c>
      <c r="N95">
        <v>930</v>
      </c>
      <c r="O95" t="s">
        <v>132</v>
      </c>
    </row>
    <row r="96" spans="1:15" x14ac:dyDescent="0.25">
      <c r="A96">
        <v>504100</v>
      </c>
      <c r="B96">
        <v>170360</v>
      </c>
      <c r="C96">
        <v>203</v>
      </c>
      <c r="D96" s="96">
        <v>45274.620243055557</v>
      </c>
      <c r="E96" t="s">
        <v>133</v>
      </c>
      <c r="F96" t="s">
        <v>186</v>
      </c>
      <c r="G96" t="s">
        <v>187</v>
      </c>
      <c r="H96" t="s">
        <v>130</v>
      </c>
      <c r="I96">
        <v>332332</v>
      </c>
      <c r="L96" s="96">
        <v>45274.620046296295</v>
      </c>
      <c r="M96" t="s">
        <v>135</v>
      </c>
      <c r="N96">
        <v>50</v>
      </c>
      <c r="O96" t="s">
        <v>132</v>
      </c>
    </row>
    <row r="97" spans="1:15" x14ac:dyDescent="0.25">
      <c r="A97">
        <v>504100</v>
      </c>
      <c r="B97">
        <v>170350</v>
      </c>
      <c r="C97">
        <v>203</v>
      </c>
      <c r="D97" s="96">
        <v>45274.620243055557</v>
      </c>
      <c r="E97" t="s">
        <v>133</v>
      </c>
      <c r="F97" t="s">
        <v>186</v>
      </c>
      <c r="G97" t="s">
        <v>187</v>
      </c>
      <c r="H97" t="s">
        <v>130</v>
      </c>
      <c r="I97">
        <v>332330</v>
      </c>
      <c r="L97" s="96">
        <v>45274.620046296295</v>
      </c>
      <c r="M97" t="s">
        <v>135</v>
      </c>
      <c r="N97">
        <v>23300</v>
      </c>
      <c r="O97" t="s">
        <v>132</v>
      </c>
    </row>
    <row r="98" spans="1:15" x14ac:dyDescent="0.25">
      <c r="A98">
        <v>504100</v>
      </c>
      <c r="B98">
        <v>170530</v>
      </c>
      <c r="C98">
        <v>203</v>
      </c>
      <c r="D98" s="96">
        <v>45274.62023148148</v>
      </c>
      <c r="E98" t="s">
        <v>133</v>
      </c>
      <c r="F98" t="s">
        <v>186</v>
      </c>
      <c r="G98" t="s">
        <v>187</v>
      </c>
      <c r="H98" t="s">
        <v>130</v>
      </c>
      <c r="I98">
        <v>332317</v>
      </c>
      <c r="L98" s="96">
        <v>45274.620046296295</v>
      </c>
      <c r="M98" t="s">
        <v>135</v>
      </c>
      <c r="N98">
        <v>-150</v>
      </c>
      <c r="O98" t="s">
        <v>136</v>
      </c>
    </row>
    <row r="99" spans="1:15" x14ac:dyDescent="0.25">
      <c r="A99">
        <v>504100</v>
      </c>
      <c r="B99">
        <v>170480</v>
      </c>
      <c r="C99">
        <v>203</v>
      </c>
      <c r="D99" s="96">
        <v>45274.62023148148</v>
      </c>
      <c r="E99" t="s">
        <v>133</v>
      </c>
      <c r="F99" t="s">
        <v>186</v>
      </c>
      <c r="G99" t="s">
        <v>187</v>
      </c>
      <c r="H99" t="s">
        <v>130</v>
      </c>
      <c r="I99">
        <v>332318</v>
      </c>
      <c r="L99" s="96">
        <v>45274.620046296295</v>
      </c>
      <c r="M99" t="s">
        <v>135</v>
      </c>
      <c r="N99">
        <v>750</v>
      </c>
      <c r="O99" t="s">
        <v>132</v>
      </c>
    </row>
    <row r="100" spans="1:15" x14ac:dyDescent="0.25">
      <c r="A100">
        <v>504100</v>
      </c>
      <c r="B100">
        <v>170540</v>
      </c>
      <c r="C100">
        <v>203</v>
      </c>
      <c r="D100" s="96">
        <v>45274.620219907411</v>
      </c>
      <c r="E100" t="s">
        <v>133</v>
      </c>
      <c r="F100" t="s">
        <v>186</v>
      </c>
      <c r="G100" t="s">
        <v>187</v>
      </c>
      <c r="H100" t="s">
        <v>130</v>
      </c>
      <c r="I100">
        <v>332307</v>
      </c>
      <c r="L100" s="96">
        <v>45274.620046296295</v>
      </c>
      <c r="M100" t="s">
        <v>135</v>
      </c>
      <c r="N100">
        <v>320</v>
      </c>
      <c r="O100" t="s">
        <v>132</v>
      </c>
    </row>
    <row r="101" spans="1:15" x14ac:dyDescent="0.25">
      <c r="A101">
        <v>504100</v>
      </c>
      <c r="B101">
        <v>170450</v>
      </c>
      <c r="C101">
        <v>203</v>
      </c>
      <c r="D101" s="96">
        <v>45155.573125000003</v>
      </c>
      <c r="E101" t="s">
        <v>133</v>
      </c>
      <c r="F101" t="s">
        <v>188</v>
      </c>
      <c r="G101" t="s">
        <v>189</v>
      </c>
      <c r="H101" t="s">
        <v>130</v>
      </c>
      <c r="I101">
        <v>332370</v>
      </c>
      <c r="L101" s="96">
        <v>45155.572881944441</v>
      </c>
      <c r="M101" t="s">
        <v>135</v>
      </c>
      <c r="N101">
        <v>-1121000</v>
      </c>
      <c r="O101" t="s">
        <v>136</v>
      </c>
    </row>
    <row r="102" spans="1:15" x14ac:dyDescent="0.25">
      <c r="A102">
        <v>504100</v>
      </c>
      <c r="B102">
        <v>170360</v>
      </c>
      <c r="C102">
        <v>203</v>
      </c>
      <c r="D102" s="96">
        <v>45155.573101851849</v>
      </c>
      <c r="E102" t="s">
        <v>133</v>
      </c>
      <c r="F102" t="s">
        <v>188</v>
      </c>
      <c r="G102" t="s">
        <v>189</v>
      </c>
      <c r="H102" t="s">
        <v>130</v>
      </c>
      <c r="I102">
        <v>332332</v>
      </c>
      <c r="L102" s="96">
        <v>45155.572881944441</v>
      </c>
      <c r="M102" t="s">
        <v>135</v>
      </c>
      <c r="N102">
        <v>-5000</v>
      </c>
      <c r="O102" t="s">
        <v>136</v>
      </c>
    </row>
    <row r="103" spans="1:15" x14ac:dyDescent="0.25">
      <c r="A103">
        <v>504100</v>
      </c>
      <c r="B103">
        <v>170340</v>
      </c>
      <c r="C103">
        <v>203</v>
      </c>
      <c r="D103" s="96">
        <v>45155.573101851849</v>
      </c>
      <c r="E103" t="s">
        <v>133</v>
      </c>
      <c r="F103" t="s">
        <v>188</v>
      </c>
      <c r="G103" t="s">
        <v>189</v>
      </c>
      <c r="H103" t="s">
        <v>130</v>
      </c>
      <c r="I103">
        <v>332320</v>
      </c>
      <c r="L103" s="96">
        <v>45155.572881944441</v>
      </c>
      <c r="M103" t="s">
        <v>135</v>
      </c>
      <c r="N103">
        <v>-225</v>
      </c>
      <c r="O103" t="s">
        <v>136</v>
      </c>
    </row>
    <row r="104" spans="1:15" x14ac:dyDescent="0.25">
      <c r="A104">
        <v>504100</v>
      </c>
      <c r="B104">
        <v>170350</v>
      </c>
      <c r="C104">
        <v>203</v>
      </c>
      <c r="D104" s="96">
        <v>45155.573101851849</v>
      </c>
      <c r="E104" t="s">
        <v>133</v>
      </c>
      <c r="F104" t="s">
        <v>188</v>
      </c>
      <c r="G104" t="s">
        <v>189</v>
      </c>
      <c r="H104" t="s">
        <v>130</v>
      </c>
      <c r="I104">
        <v>332330</v>
      </c>
      <c r="L104" s="96">
        <v>45155.572881944441</v>
      </c>
      <c r="M104" t="s">
        <v>135</v>
      </c>
      <c r="N104">
        <v>800000</v>
      </c>
      <c r="O104" t="s">
        <v>132</v>
      </c>
    </row>
    <row r="105" spans="1:15" x14ac:dyDescent="0.25">
      <c r="A105">
        <v>504100</v>
      </c>
      <c r="B105">
        <v>170480</v>
      </c>
      <c r="C105">
        <v>203</v>
      </c>
      <c r="D105" s="96">
        <v>45155.57309027778</v>
      </c>
      <c r="E105" t="s">
        <v>133</v>
      </c>
      <c r="F105" t="s">
        <v>188</v>
      </c>
      <c r="G105" t="s">
        <v>189</v>
      </c>
      <c r="H105" t="s">
        <v>130</v>
      </c>
      <c r="I105">
        <v>332318</v>
      </c>
      <c r="L105" s="96">
        <v>45155.572881944441</v>
      </c>
      <c r="M105" t="s">
        <v>135</v>
      </c>
      <c r="N105">
        <v>38000</v>
      </c>
      <c r="O105" t="s">
        <v>132</v>
      </c>
    </row>
    <row r="106" spans="1:15" x14ac:dyDescent="0.25">
      <c r="A106">
        <v>504100</v>
      </c>
      <c r="B106">
        <v>170310</v>
      </c>
      <c r="C106">
        <v>203</v>
      </c>
      <c r="D106" s="96">
        <v>45155.573078703703</v>
      </c>
      <c r="E106" t="s">
        <v>133</v>
      </c>
      <c r="F106" t="s">
        <v>188</v>
      </c>
      <c r="G106" t="s">
        <v>189</v>
      </c>
      <c r="H106" t="s">
        <v>130</v>
      </c>
      <c r="I106">
        <v>332310</v>
      </c>
      <c r="L106" s="96">
        <v>45155.572881944441</v>
      </c>
      <c r="M106" t="s">
        <v>135</v>
      </c>
      <c r="N106">
        <v>-500</v>
      </c>
      <c r="O106" t="s">
        <v>136</v>
      </c>
    </row>
    <row r="107" spans="1:15" x14ac:dyDescent="0.25">
      <c r="A107">
        <v>504100</v>
      </c>
      <c r="B107">
        <v>170470</v>
      </c>
      <c r="C107">
        <v>203</v>
      </c>
      <c r="D107" s="96">
        <v>45132.530127314814</v>
      </c>
      <c r="E107" t="s">
        <v>127</v>
      </c>
      <c r="F107" t="s">
        <v>140</v>
      </c>
      <c r="G107" t="s">
        <v>190</v>
      </c>
      <c r="H107" t="s">
        <v>130</v>
      </c>
      <c r="I107">
        <v>332390</v>
      </c>
      <c r="L107" s="96">
        <v>45132.529583333337</v>
      </c>
      <c r="M107" t="s">
        <v>131</v>
      </c>
      <c r="N107">
        <v>302000</v>
      </c>
      <c r="O107" t="s">
        <v>132</v>
      </c>
    </row>
    <row r="108" spans="1:15" x14ac:dyDescent="0.25">
      <c r="A108">
        <v>504100</v>
      </c>
      <c r="B108">
        <v>170470</v>
      </c>
      <c r="C108">
        <v>203</v>
      </c>
      <c r="D108" s="96">
        <v>45132.530127314814</v>
      </c>
      <c r="E108" t="s">
        <v>133</v>
      </c>
      <c r="F108" t="s">
        <v>140</v>
      </c>
      <c r="G108" t="s">
        <v>191</v>
      </c>
      <c r="H108" t="s">
        <v>130</v>
      </c>
      <c r="I108">
        <v>332390</v>
      </c>
      <c r="L108" s="96">
        <v>45132.529583333337</v>
      </c>
      <c r="M108" t="s">
        <v>135</v>
      </c>
      <c r="N108">
        <v>-2000</v>
      </c>
      <c r="O108" t="s">
        <v>136</v>
      </c>
    </row>
    <row r="109" spans="1:15" x14ac:dyDescent="0.25">
      <c r="A109">
        <v>504100</v>
      </c>
      <c r="B109">
        <v>170460</v>
      </c>
      <c r="C109">
        <v>203</v>
      </c>
      <c r="D109" s="96">
        <v>45132.530115740738</v>
      </c>
      <c r="E109" t="s">
        <v>127</v>
      </c>
      <c r="F109" t="s">
        <v>140</v>
      </c>
      <c r="G109" t="s">
        <v>190</v>
      </c>
      <c r="H109" t="s">
        <v>130</v>
      </c>
      <c r="I109">
        <v>332380</v>
      </c>
      <c r="L109" s="96">
        <v>45132.529583333337</v>
      </c>
      <c r="M109" t="s">
        <v>131</v>
      </c>
      <c r="N109">
        <v>1100000</v>
      </c>
      <c r="O109" t="s">
        <v>132</v>
      </c>
    </row>
    <row r="110" spans="1:15" x14ac:dyDescent="0.25">
      <c r="A110">
        <v>504100</v>
      </c>
      <c r="B110">
        <v>170460</v>
      </c>
      <c r="C110">
        <v>203</v>
      </c>
      <c r="D110" s="96">
        <v>45132.530115740738</v>
      </c>
      <c r="E110" t="s">
        <v>133</v>
      </c>
      <c r="F110" t="s">
        <v>140</v>
      </c>
      <c r="G110" t="s">
        <v>192</v>
      </c>
      <c r="H110" t="s">
        <v>130</v>
      </c>
      <c r="I110">
        <v>332380</v>
      </c>
      <c r="L110" s="96">
        <v>45132.529583333337</v>
      </c>
      <c r="M110" t="s">
        <v>135</v>
      </c>
      <c r="N110">
        <v>-900000</v>
      </c>
      <c r="O110" t="s">
        <v>136</v>
      </c>
    </row>
    <row r="111" spans="1:15" x14ac:dyDescent="0.25">
      <c r="A111">
        <v>504100</v>
      </c>
      <c r="B111">
        <v>170460</v>
      </c>
      <c r="C111">
        <v>203</v>
      </c>
      <c r="D111" s="96">
        <v>45132.530115740738</v>
      </c>
      <c r="E111" t="s">
        <v>133</v>
      </c>
      <c r="F111" t="s">
        <v>140</v>
      </c>
      <c r="G111" t="s">
        <v>191</v>
      </c>
      <c r="H111" t="s">
        <v>130</v>
      </c>
      <c r="I111">
        <v>332380</v>
      </c>
      <c r="L111" s="96">
        <v>45132.529583333337</v>
      </c>
      <c r="M111" t="s">
        <v>135</v>
      </c>
      <c r="N111">
        <v>-50000</v>
      </c>
      <c r="O111" t="s">
        <v>136</v>
      </c>
    </row>
    <row r="112" spans="1:15" x14ac:dyDescent="0.25">
      <c r="A112">
        <v>504100</v>
      </c>
      <c r="B112">
        <v>170520</v>
      </c>
      <c r="C112">
        <v>203</v>
      </c>
      <c r="D112" s="96">
        <v>45132.530104166668</v>
      </c>
      <c r="E112" t="s">
        <v>127</v>
      </c>
      <c r="F112" t="s">
        <v>140</v>
      </c>
      <c r="G112" t="s">
        <v>190</v>
      </c>
      <c r="H112" t="s">
        <v>130</v>
      </c>
      <c r="I112">
        <v>332375</v>
      </c>
      <c r="L112" s="96">
        <v>45132.529583333337</v>
      </c>
      <c r="M112" t="s">
        <v>131</v>
      </c>
      <c r="N112">
        <v>363000</v>
      </c>
      <c r="O112" t="s">
        <v>132</v>
      </c>
    </row>
    <row r="113" spans="1:15" x14ac:dyDescent="0.25">
      <c r="A113">
        <v>504100</v>
      </c>
      <c r="B113">
        <v>170520</v>
      </c>
      <c r="C113">
        <v>203</v>
      </c>
      <c r="D113" s="96">
        <v>45132.530104166668</v>
      </c>
      <c r="E113" t="s">
        <v>133</v>
      </c>
      <c r="F113" t="s">
        <v>140</v>
      </c>
      <c r="G113" t="s">
        <v>192</v>
      </c>
      <c r="H113" t="s">
        <v>130</v>
      </c>
      <c r="I113">
        <v>332375</v>
      </c>
      <c r="L113" s="96">
        <v>45132.529583333337</v>
      </c>
      <c r="M113" t="s">
        <v>135</v>
      </c>
      <c r="N113">
        <v>-213000</v>
      </c>
      <c r="O113" t="s">
        <v>136</v>
      </c>
    </row>
    <row r="114" spans="1:15" x14ac:dyDescent="0.25">
      <c r="A114">
        <v>504100</v>
      </c>
      <c r="B114">
        <v>170520</v>
      </c>
      <c r="C114">
        <v>203</v>
      </c>
      <c r="D114" s="96">
        <v>45132.530104166668</v>
      </c>
      <c r="E114" t="s">
        <v>133</v>
      </c>
      <c r="F114" t="s">
        <v>140</v>
      </c>
      <c r="G114" t="s">
        <v>191</v>
      </c>
      <c r="H114" t="s">
        <v>130</v>
      </c>
      <c r="I114">
        <v>332375</v>
      </c>
      <c r="L114" s="96">
        <v>45132.529583333337</v>
      </c>
      <c r="M114" t="s">
        <v>135</v>
      </c>
      <c r="N114">
        <v>-31500</v>
      </c>
      <c r="O114" t="s">
        <v>136</v>
      </c>
    </row>
    <row r="115" spans="1:15" x14ac:dyDescent="0.25">
      <c r="A115">
        <v>504100</v>
      </c>
      <c r="B115">
        <v>170450</v>
      </c>
      <c r="C115">
        <v>203</v>
      </c>
      <c r="D115" s="96">
        <v>45132.530069444445</v>
      </c>
      <c r="E115" t="s">
        <v>127</v>
      </c>
      <c r="F115" t="s">
        <v>140</v>
      </c>
      <c r="G115" t="s">
        <v>190</v>
      </c>
      <c r="H115" t="s">
        <v>130</v>
      </c>
      <c r="I115">
        <v>332370</v>
      </c>
      <c r="L115" s="96">
        <v>45132.529583333337</v>
      </c>
      <c r="M115" t="s">
        <v>131</v>
      </c>
      <c r="N115">
        <v>5800000</v>
      </c>
      <c r="O115" t="s">
        <v>132</v>
      </c>
    </row>
    <row r="116" spans="1:15" x14ac:dyDescent="0.25">
      <c r="A116">
        <v>504100</v>
      </c>
      <c r="B116">
        <v>170450</v>
      </c>
      <c r="C116">
        <v>203</v>
      </c>
      <c r="D116" s="96">
        <v>45132.530069444445</v>
      </c>
      <c r="E116" t="s">
        <v>133</v>
      </c>
      <c r="F116" t="s">
        <v>140</v>
      </c>
      <c r="G116" t="s">
        <v>191</v>
      </c>
      <c r="H116" t="s">
        <v>130</v>
      </c>
      <c r="I116">
        <v>332370</v>
      </c>
      <c r="L116" s="96">
        <v>45132.529583333337</v>
      </c>
      <c r="M116" t="s">
        <v>135</v>
      </c>
      <c r="N116">
        <v>-279000</v>
      </c>
      <c r="O116" t="s">
        <v>136</v>
      </c>
    </row>
    <row r="117" spans="1:15" x14ac:dyDescent="0.25">
      <c r="A117">
        <v>504100</v>
      </c>
      <c r="B117">
        <v>170450</v>
      </c>
      <c r="C117">
        <v>203</v>
      </c>
      <c r="D117" s="96">
        <v>45132.530069444445</v>
      </c>
      <c r="E117" t="s">
        <v>133</v>
      </c>
      <c r="F117" t="s">
        <v>140</v>
      </c>
      <c r="G117" t="s">
        <v>192</v>
      </c>
      <c r="H117" t="s">
        <v>130</v>
      </c>
      <c r="I117">
        <v>332370</v>
      </c>
      <c r="L117" s="96">
        <v>45132.529583333337</v>
      </c>
      <c r="M117" t="s">
        <v>135</v>
      </c>
      <c r="N117">
        <v>80000</v>
      </c>
      <c r="O117" t="s">
        <v>132</v>
      </c>
    </row>
    <row r="118" spans="1:15" x14ac:dyDescent="0.25">
      <c r="A118">
        <v>504100</v>
      </c>
      <c r="B118">
        <v>170450</v>
      </c>
      <c r="C118">
        <v>203</v>
      </c>
      <c r="D118" s="96">
        <v>45132.530069444445</v>
      </c>
      <c r="E118" t="s">
        <v>133</v>
      </c>
      <c r="F118" t="s">
        <v>140</v>
      </c>
      <c r="G118" t="s">
        <v>193</v>
      </c>
      <c r="H118" t="s">
        <v>130</v>
      </c>
      <c r="I118">
        <v>332370</v>
      </c>
      <c r="L118" s="96">
        <v>45132.529583333337</v>
      </c>
      <c r="M118" t="s">
        <v>135</v>
      </c>
      <c r="N118">
        <v>3620000</v>
      </c>
      <c r="O118" t="s">
        <v>132</v>
      </c>
    </row>
    <row r="119" spans="1:15" x14ac:dyDescent="0.25">
      <c r="A119">
        <v>504100</v>
      </c>
      <c r="B119">
        <v>170400</v>
      </c>
      <c r="C119">
        <v>203</v>
      </c>
      <c r="D119" s="96">
        <v>45132.530046296299</v>
      </c>
      <c r="E119" t="s">
        <v>127</v>
      </c>
      <c r="F119" t="s">
        <v>140</v>
      </c>
      <c r="G119" t="s">
        <v>194</v>
      </c>
      <c r="H119" t="s">
        <v>130</v>
      </c>
      <c r="I119">
        <v>332357</v>
      </c>
      <c r="L119" s="96">
        <v>45132.529583333337</v>
      </c>
      <c r="M119" t="s">
        <v>131</v>
      </c>
      <c r="N119">
        <v>6000</v>
      </c>
      <c r="O119" t="s">
        <v>132</v>
      </c>
    </row>
    <row r="120" spans="1:15" x14ac:dyDescent="0.25">
      <c r="A120">
        <v>504100</v>
      </c>
      <c r="B120">
        <v>170400</v>
      </c>
      <c r="C120">
        <v>203</v>
      </c>
      <c r="D120" s="96">
        <v>45132.530046296299</v>
      </c>
      <c r="E120" t="s">
        <v>127</v>
      </c>
      <c r="F120" t="s">
        <v>140</v>
      </c>
      <c r="G120" t="s">
        <v>194</v>
      </c>
      <c r="H120" t="s">
        <v>130</v>
      </c>
      <c r="I120">
        <v>332355</v>
      </c>
      <c r="L120" s="96">
        <v>45132.529583333337</v>
      </c>
      <c r="M120" t="s">
        <v>131</v>
      </c>
      <c r="N120">
        <v>80000</v>
      </c>
      <c r="O120" t="s">
        <v>132</v>
      </c>
    </row>
    <row r="121" spans="1:15" x14ac:dyDescent="0.25">
      <c r="A121">
        <v>504100</v>
      </c>
      <c r="B121">
        <v>170440</v>
      </c>
      <c r="C121">
        <v>203</v>
      </c>
      <c r="D121" s="96">
        <v>45132.530046296299</v>
      </c>
      <c r="E121" t="s">
        <v>127</v>
      </c>
      <c r="F121" t="s">
        <v>140</v>
      </c>
      <c r="G121" t="s">
        <v>190</v>
      </c>
      <c r="H121" t="s">
        <v>130</v>
      </c>
      <c r="I121">
        <v>332360</v>
      </c>
      <c r="L121" s="96">
        <v>45132.529583333337</v>
      </c>
      <c r="M121" t="s">
        <v>131</v>
      </c>
      <c r="N121">
        <v>800000</v>
      </c>
      <c r="O121" t="s">
        <v>132</v>
      </c>
    </row>
    <row r="122" spans="1:15" x14ac:dyDescent="0.25">
      <c r="A122">
        <v>504100</v>
      </c>
      <c r="B122">
        <v>170440</v>
      </c>
      <c r="C122">
        <v>203</v>
      </c>
      <c r="D122" s="96">
        <v>45132.530046296299</v>
      </c>
      <c r="E122" t="s">
        <v>133</v>
      </c>
      <c r="F122" t="s">
        <v>140</v>
      </c>
      <c r="G122" t="s">
        <v>192</v>
      </c>
      <c r="H122" t="s">
        <v>130</v>
      </c>
      <c r="I122">
        <v>332360</v>
      </c>
      <c r="L122" s="96">
        <v>45132.529583333337</v>
      </c>
      <c r="M122" t="s">
        <v>135</v>
      </c>
      <c r="N122">
        <v>-300000</v>
      </c>
      <c r="O122" t="s">
        <v>136</v>
      </c>
    </row>
    <row r="123" spans="1:15" x14ac:dyDescent="0.25">
      <c r="A123">
        <v>504100</v>
      </c>
      <c r="B123">
        <v>170440</v>
      </c>
      <c r="C123">
        <v>203</v>
      </c>
      <c r="D123" s="96">
        <v>45132.530046296299</v>
      </c>
      <c r="E123" t="s">
        <v>133</v>
      </c>
      <c r="F123" t="s">
        <v>140</v>
      </c>
      <c r="G123" t="s">
        <v>191</v>
      </c>
      <c r="H123" t="s">
        <v>130</v>
      </c>
      <c r="I123">
        <v>332360</v>
      </c>
      <c r="L123" s="96">
        <v>45132.529583333337</v>
      </c>
      <c r="M123" t="s">
        <v>135</v>
      </c>
      <c r="N123">
        <v>55000</v>
      </c>
      <c r="O123" t="s">
        <v>132</v>
      </c>
    </row>
    <row r="124" spans="1:15" x14ac:dyDescent="0.25">
      <c r="A124">
        <v>504100</v>
      </c>
      <c r="B124">
        <v>170400</v>
      </c>
      <c r="C124">
        <v>203</v>
      </c>
      <c r="D124" s="96">
        <v>45132.530046296299</v>
      </c>
      <c r="E124" t="s">
        <v>133</v>
      </c>
      <c r="F124" t="s">
        <v>140</v>
      </c>
      <c r="G124" t="s">
        <v>195</v>
      </c>
      <c r="H124" t="s">
        <v>130</v>
      </c>
      <c r="I124">
        <v>332355</v>
      </c>
      <c r="L124" s="96">
        <v>45132.529583333337</v>
      </c>
      <c r="M124" t="s">
        <v>135</v>
      </c>
      <c r="N124">
        <v>60000</v>
      </c>
      <c r="O124" t="s">
        <v>132</v>
      </c>
    </row>
    <row r="125" spans="1:15" x14ac:dyDescent="0.25">
      <c r="A125">
        <v>504100</v>
      </c>
      <c r="B125">
        <v>170380</v>
      </c>
      <c r="C125">
        <v>203</v>
      </c>
      <c r="D125" s="96">
        <v>45132.530023148145</v>
      </c>
      <c r="E125" t="s">
        <v>127</v>
      </c>
      <c r="F125" t="s">
        <v>140</v>
      </c>
      <c r="G125" t="s">
        <v>190</v>
      </c>
      <c r="H125" t="s">
        <v>130</v>
      </c>
      <c r="I125">
        <v>332340</v>
      </c>
      <c r="L125" s="96">
        <v>45132.529583333337</v>
      </c>
      <c r="M125" t="s">
        <v>131</v>
      </c>
      <c r="N125">
        <v>2263000</v>
      </c>
      <c r="O125" t="s">
        <v>132</v>
      </c>
    </row>
    <row r="126" spans="1:15" x14ac:dyDescent="0.25">
      <c r="A126">
        <v>504100</v>
      </c>
      <c r="B126">
        <v>170380</v>
      </c>
      <c r="C126">
        <v>203</v>
      </c>
      <c r="D126" s="96">
        <v>45132.530023148145</v>
      </c>
      <c r="E126" t="s">
        <v>133</v>
      </c>
      <c r="F126" t="s">
        <v>140</v>
      </c>
      <c r="G126" t="s">
        <v>192</v>
      </c>
      <c r="H126" t="s">
        <v>130</v>
      </c>
      <c r="I126">
        <v>332340</v>
      </c>
      <c r="L126" s="96">
        <v>45132.529583333337</v>
      </c>
      <c r="M126" t="s">
        <v>135</v>
      </c>
      <c r="N126">
        <v>-973000</v>
      </c>
      <c r="O126" t="s">
        <v>136</v>
      </c>
    </row>
    <row r="127" spans="1:15" x14ac:dyDescent="0.25">
      <c r="A127">
        <v>504100</v>
      </c>
      <c r="B127">
        <v>170370</v>
      </c>
      <c r="C127">
        <v>203</v>
      </c>
      <c r="D127" s="96">
        <v>45132.53</v>
      </c>
      <c r="E127" t="s">
        <v>127</v>
      </c>
      <c r="F127" t="s">
        <v>140</v>
      </c>
      <c r="G127" t="s">
        <v>190</v>
      </c>
      <c r="H127" t="s">
        <v>130</v>
      </c>
      <c r="I127">
        <v>332335</v>
      </c>
      <c r="L127" s="96">
        <v>45132.529583333337</v>
      </c>
      <c r="M127" t="s">
        <v>131</v>
      </c>
      <c r="N127">
        <v>1307000</v>
      </c>
      <c r="O127" t="s">
        <v>132</v>
      </c>
    </row>
    <row r="128" spans="1:15" x14ac:dyDescent="0.25">
      <c r="A128">
        <v>504100</v>
      </c>
      <c r="B128">
        <v>170360</v>
      </c>
      <c r="C128">
        <v>203</v>
      </c>
      <c r="D128" s="96">
        <v>45132.529988425929</v>
      </c>
      <c r="E128" t="s">
        <v>127</v>
      </c>
      <c r="F128" t="s">
        <v>140</v>
      </c>
      <c r="G128" t="s">
        <v>190</v>
      </c>
      <c r="H128" t="s">
        <v>130</v>
      </c>
      <c r="I128">
        <v>332332</v>
      </c>
      <c r="L128" s="96">
        <v>45132.529583333337</v>
      </c>
      <c r="M128" t="s">
        <v>131</v>
      </c>
      <c r="N128">
        <v>10000</v>
      </c>
      <c r="O128" t="s">
        <v>132</v>
      </c>
    </row>
    <row r="129" spans="1:15" x14ac:dyDescent="0.25">
      <c r="A129">
        <v>504100</v>
      </c>
      <c r="B129">
        <v>170350</v>
      </c>
      <c r="C129">
        <v>203</v>
      </c>
      <c r="D129" s="96">
        <v>45132.529942129629</v>
      </c>
      <c r="E129" t="s">
        <v>127</v>
      </c>
      <c r="F129" t="s">
        <v>140</v>
      </c>
      <c r="G129" t="s">
        <v>190</v>
      </c>
      <c r="H129" t="s">
        <v>130</v>
      </c>
      <c r="I129">
        <v>332330</v>
      </c>
      <c r="L129" s="96">
        <v>45132.529583333337</v>
      </c>
      <c r="M129" t="s">
        <v>131</v>
      </c>
      <c r="N129">
        <v>10800000</v>
      </c>
      <c r="O129" t="s">
        <v>132</v>
      </c>
    </row>
    <row r="130" spans="1:15" x14ac:dyDescent="0.25">
      <c r="A130">
        <v>504100</v>
      </c>
      <c r="B130">
        <v>170350</v>
      </c>
      <c r="C130">
        <v>203</v>
      </c>
      <c r="D130" s="96">
        <v>45132.529942129629</v>
      </c>
      <c r="E130" t="s">
        <v>133</v>
      </c>
      <c r="F130" t="s">
        <v>140</v>
      </c>
      <c r="G130" t="s">
        <v>193</v>
      </c>
      <c r="H130" t="s">
        <v>130</v>
      </c>
      <c r="I130">
        <v>332330</v>
      </c>
      <c r="L130" s="96">
        <v>45132.529583333337</v>
      </c>
      <c r="M130" t="s">
        <v>135</v>
      </c>
      <c r="N130">
        <v>3900000</v>
      </c>
      <c r="O130" t="s">
        <v>132</v>
      </c>
    </row>
    <row r="131" spans="1:15" x14ac:dyDescent="0.25">
      <c r="A131">
        <v>504100</v>
      </c>
      <c r="B131">
        <v>170340</v>
      </c>
      <c r="C131">
        <v>203</v>
      </c>
      <c r="D131" s="96">
        <v>45132.529930555553</v>
      </c>
      <c r="E131" t="s">
        <v>133</v>
      </c>
      <c r="F131" t="s">
        <v>140</v>
      </c>
      <c r="G131" t="s">
        <v>191</v>
      </c>
      <c r="H131" t="s">
        <v>130</v>
      </c>
      <c r="I131">
        <v>332320</v>
      </c>
      <c r="L131" s="96">
        <v>45132.529583333337</v>
      </c>
      <c r="M131" t="s">
        <v>135</v>
      </c>
      <c r="N131">
        <v>225</v>
      </c>
      <c r="O131" t="s">
        <v>132</v>
      </c>
    </row>
    <row r="132" spans="1:15" x14ac:dyDescent="0.25">
      <c r="A132">
        <v>504100</v>
      </c>
      <c r="B132">
        <v>170480</v>
      </c>
      <c r="C132">
        <v>203</v>
      </c>
      <c r="D132" s="96">
        <v>45132.529907407406</v>
      </c>
      <c r="E132" t="s">
        <v>127</v>
      </c>
      <c r="F132" t="s">
        <v>140</v>
      </c>
      <c r="G132" t="s">
        <v>190</v>
      </c>
      <c r="H132" t="s">
        <v>130</v>
      </c>
      <c r="I132">
        <v>332318</v>
      </c>
      <c r="L132" s="96">
        <v>45132.529583333337</v>
      </c>
      <c r="M132" t="s">
        <v>131</v>
      </c>
      <c r="N132">
        <v>150000</v>
      </c>
      <c r="O132" t="s">
        <v>132</v>
      </c>
    </row>
    <row r="133" spans="1:15" x14ac:dyDescent="0.25">
      <c r="A133">
        <v>504100</v>
      </c>
      <c r="B133">
        <v>170480</v>
      </c>
      <c r="C133">
        <v>203</v>
      </c>
      <c r="D133" s="96">
        <v>45132.529907407406</v>
      </c>
      <c r="E133" t="s">
        <v>133</v>
      </c>
      <c r="F133" t="s">
        <v>140</v>
      </c>
      <c r="G133" t="s">
        <v>191</v>
      </c>
      <c r="H133" t="s">
        <v>130</v>
      </c>
      <c r="I133">
        <v>332318</v>
      </c>
      <c r="L133" s="96">
        <v>45132.529583333337</v>
      </c>
      <c r="M133" t="s">
        <v>135</v>
      </c>
      <c r="N133">
        <v>-13000</v>
      </c>
      <c r="O133" t="s">
        <v>136</v>
      </c>
    </row>
    <row r="134" spans="1:15" x14ac:dyDescent="0.25">
      <c r="A134">
        <v>504100</v>
      </c>
      <c r="B134">
        <v>170330</v>
      </c>
      <c r="C134">
        <v>203</v>
      </c>
      <c r="D134" s="96">
        <v>45132.52988425926</v>
      </c>
      <c r="E134" t="s">
        <v>127</v>
      </c>
      <c r="F134" t="s">
        <v>140</v>
      </c>
      <c r="G134" t="s">
        <v>190</v>
      </c>
      <c r="H134" t="s">
        <v>130</v>
      </c>
      <c r="I134">
        <v>332315</v>
      </c>
      <c r="L134" s="96">
        <v>45132.529583333337</v>
      </c>
      <c r="M134" t="s">
        <v>131</v>
      </c>
      <c r="N134">
        <v>675000</v>
      </c>
      <c r="O134" t="s">
        <v>132</v>
      </c>
    </row>
    <row r="135" spans="1:15" x14ac:dyDescent="0.25">
      <c r="A135">
        <v>504100</v>
      </c>
      <c r="B135">
        <v>170530</v>
      </c>
      <c r="C135">
        <v>203</v>
      </c>
      <c r="D135" s="96">
        <v>45132.52988425926</v>
      </c>
      <c r="E135" t="s">
        <v>127</v>
      </c>
      <c r="F135" t="s">
        <v>140</v>
      </c>
      <c r="G135" t="s">
        <v>190</v>
      </c>
      <c r="H135" t="s">
        <v>130</v>
      </c>
      <c r="I135">
        <v>332317</v>
      </c>
      <c r="L135" s="96">
        <v>45132.529583333337</v>
      </c>
      <c r="M135" t="s">
        <v>131</v>
      </c>
      <c r="N135">
        <v>810000</v>
      </c>
      <c r="O135" t="s">
        <v>132</v>
      </c>
    </row>
    <row r="136" spans="1:15" x14ac:dyDescent="0.25">
      <c r="A136">
        <v>504100</v>
      </c>
      <c r="B136">
        <v>170330</v>
      </c>
      <c r="C136">
        <v>203</v>
      </c>
      <c r="D136" s="96">
        <v>45132.52988425926</v>
      </c>
      <c r="E136" t="s">
        <v>133</v>
      </c>
      <c r="F136" t="s">
        <v>140</v>
      </c>
      <c r="G136" t="s">
        <v>192</v>
      </c>
      <c r="H136" t="s">
        <v>130</v>
      </c>
      <c r="I136">
        <v>332315</v>
      </c>
      <c r="L136" s="96">
        <v>45132.529583333337</v>
      </c>
      <c r="M136" t="s">
        <v>135</v>
      </c>
      <c r="N136">
        <v>-675000</v>
      </c>
      <c r="O136" t="s">
        <v>136</v>
      </c>
    </row>
    <row r="137" spans="1:15" x14ac:dyDescent="0.25">
      <c r="A137">
        <v>504100</v>
      </c>
      <c r="B137">
        <v>170530</v>
      </c>
      <c r="C137">
        <v>203</v>
      </c>
      <c r="D137" s="96">
        <v>45132.52988425926</v>
      </c>
      <c r="E137" t="s">
        <v>133</v>
      </c>
      <c r="F137" t="s">
        <v>140</v>
      </c>
      <c r="G137" t="s">
        <v>192</v>
      </c>
      <c r="H137" t="s">
        <v>130</v>
      </c>
      <c r="I137">
        <v>332317</v>
      </c>
      <c r="L137" s="96">
        <v>45132.529583333337</v>
      </c>
      <c r="M137" t="s">
        <v>135</v>
      </c>
      <c r="N137">
        <v>-110000</v>
      </c>
      <c r="O137" t="s">
        <v>136</v>
      </c>
    </row>
    <row r="138" spans="1:15" x14ac:dyDescent="0.25">
      <c r="A138">
        <v>504100</v>
      </c>
      <c r="B138">
        <v>170310</v>
      </c>
      <c r="C138">
        <v>203</v>
      </c>
      <c r="D138" s="96">
        <v>45132.52983796296</v>
      </c>
      <c r="E138" t="s">
        <v>133</v>
      </c>
      <c r="F138" t="s">
        <v>140</v>
      </c>
      <c r="G138" t="s">
        <v>191</v>
      </c>
      <c r="H138" t="s">
        <v>130</v>
      </c>
      <c r="I138">
        <v>332310</v>
      </c>
      <c r="L138" s="96">
        <v>45132.529583333337</v>
      </c>
      <c r="M138" t="s">
        <v>135</v>
      </c>
      <c r="N138">
        <v>500</v>
      </c>
      <c r="O138" t="s">
        <v>132</v>
      </c>
    </row>
    <row r="139" spans="1:15" x14ac:dyDescent="0.25">
      <c r="A139">
        <v>504100</v>
      </c>
      <c r="B139">
        <v>170540</v>
      </c>
      <c r="C139">
        <v>203</v>
      </c>
      <c r="D139" s="96">
        <v>45132.529814814814</v>
      </c>
      <c r="E139" t="s">
        <v>127</v>
      </c>
      <c r="F139" t="s">
        <v>140</v>
      </c>
      <c r="G139" t="s">
        <v>190</v>
      </c>
      <c r="H139" t="s">
        <v>130</v>
      </c>
      <c r="I139">
        <v>332307</v>
      </c>
      <c r="L139" s="96">
        <v>45132.529583333337</v>
      </c>
      <c r="M139" t="s">
        <v>131</v>
      </c>
      <c r="N139">
        <v>540000</v>
      </c>
      <c r="O139" t="s">
        <v>132</v>
      </c>
    </row>
    <row r="140" spans="1:15" x14ac:dyDescent="0.25">
      <c r="A140">
        <v>504100</v>
      </c>
      <c r="B140">
        <v>170540</v>
      </c>
      <c r="C140">
        <v>203</v>
      </c>
      <c r="D140" s="96">
        <v>45132.529814814814</v>
      </c>
      <c r="E140" t="s">
        <v>133</v>
      </c>
      <c r="F140" t="s">
        <v>140</v>
      </c>
      <c r="G140" t="s">
        <v>192</v>
      </c>
      <c r="H140" t="s">
        <v>130</v>
      </c>
      <c r="I140">
        <v>332307</v>
      </c>
      <c r="L140" s="96">
        <v>45132.529583333337</v>
      </c>
      <c r="M140" t="s">
        <v>135</v>
      </c>
      <c r="N140">
        <v>11000</v>
      </c>
      <c r="O140" t="s">
        <v>132</v>
      </c>
    </row>
    <row r="141" spans="1:15" x14ac:dyDescent="0.25">
      <c r="A141">
        <v>504100</v>
      </c>
      <c r="B141">
        <v>170400</v>
      </c>
      <c r="C141">
        <v>203</v>
      </c>
      <c r="D141" s="96">
        <v>45132.529791666668</v>
      </c>
      <c r="E141" t="s">
        <v>127</v>
      </c>
      <c r="F141" t="s">
        <v>140</v>
      </c>
      <c r="G141" t="s">
        <v>194</v>
      </c>
      <c r="H141" t="s">
        <v>130</v>
      </c>
      <c r="I141">
        <v>332305</v>
      </c>
      <c r="L141" s="96">
        <v>45132.529583333337</v>
      </c>
      <c r="M141" t="s">
        <v>131</v>
      </c>
      <c r="N141">
        <v>125000</v>
      </c>
      <c r="O141" t="s">
        <v>132</v>
      </c>
    </row>
    <row r="142" spans="1:15" x14ac:dyDescent="0.25">
      <c r="A142">
        <v>504100</v>
      </c>
      <c r="B142">
        <v>320000</v>
      </c>
      <c r="C142">
        <v>204</v>
      </c>
      <c r="D142" s="96">
        <v>45132.557175925926</v>
      </c>
      <c r="E142" t="s">
        <v>127</v>
      </c>
      <c r="F142" t="s">
        <v>144</v>
      </c>
      <c r="G142" t="s">
        <v>145</v>
      </c>
      <c r="H142" t="s">
        <v>130</v>
      </c>
      <c r="I142">
        <v>332400</v>
      </c>
      <c r="L142" s="96">
        <v>45132.55678240741</v>
      </c>
      <c r="M142" t="s">
        <v>131</v>
      </c>
      <c r="N142">
        <v>15000</v>
      </c>
      <c r="O142" t="s">
        <v>132</v>
      </c>
    </row>
    <row r="143" spans="1:15" x14ac:dyDescent="0.25">
      <c r="A143">
        <v>504100</v>
      </c>
      <c r="B143">
        <v>540300</v>
      </c>
      <c r="C143">
        <v>207</v>
      </c>
      <c r="D143" s="96">
        <v>45132.557789351849</v>
      </c>
      <c r="E143" t="s">
        <v>127</v>
      </c>
      <c r="F143" t="s">
        <v>151</v>
      </c>
      <c r="G143" t="s">
        <v>196</v>
      </c>
      <c r="H143" t="s">
        <v>130</v>
      </c>
      <c r="I143">
        <v>334140</v>
      </c>
      <c r="L143" s="96">
        <v>45132.556875000002</v>
      </c>
      <c r="M143" t="s">
        <v>131</v>
      </c>
      <c r="N143">
        <v>38000</v>
      </c>
      <c r="O143" t="s">
        <v>132</v>
      </c>
    </row>
    <row r="144" spans="1:15" x14ac:dyDescent="0.25">
      <c r="A144">
        <v>504100</v>
      </c>
      <c r="B144">
        <v>335200</v>
      </c>
      <c r="C144">
        <v>207</v>
      </c>
      <c r="D144" s="96">
        <v>45132.557349537034</v>
      </c>
      <c r="E144" t="s">
        <v>127</v>
      </c>
      <c r="F144" t="s">
        <v>144</v>
      </c>
      <c r="G144" t="s">
        <v>197</v>
      </c>
      <c r="H144" t="s">
        <v>130</v>
      </c>
      <c r="I144">
        <v>334016</v>
      </c>
      <c r="L144" s="96">
        <v>45132.55678240741</v>
      </c>
      <c r="M144" t="s">
        <v>131</v>
      </c>
      <c r="N144">
        <v>250</v>
      </c>
      <c r="O144" t="s">
        <v>132</v>
      </c>
    </row>
    <row r="145" spans="1:15" x14ac:dyDescent="0.25">
      <c r="A145">
        <v>504100</v>
      </c>
      <c r="B145">
        <v>170503</v>
      </c>
      <c r="C145">
        <v>208</v>
      </c>
      <c r="D145" s="96">
        <v>45187.50582175926</v>
      </c>
      <c r="E145" t="s">
        <v>133</v>
      </c>
      <c r="F145" t="s">
        <v>168</v>
      </c>
      <c r="G145" t="s">
        <v>169</v>
      </c>
      <c r="H145" t="s">
        <v>130</v>
      </c>
      <c r="I145">
        <v>337125</v>
      </c>
      <c r="L145" s="96">
        <v>45184.999988425923</v>
      </c>
      <c r="M145" t="s">
        <v>135</v>
      </c>
      <c r="N145">
        <v>1100</v>
      </c>
      <c r="O145" t="s">
        <v>132</v>
      </c>
    </row>
    <row r="146" spans="1:15" x14ac:dyDescent="0.25">
      <c r="A146">
        <v>504100</v>
      </c>
      <c r="B146">
        <v>170504</v>
      </c>
      <c r="C146">
        <v>208</v>
      </c>
      <c r="D146" s="96">
        <v>45187.50582175926</v>
      </c>
      <c r="E146" t="s">
        <v>133</v>
      </c>
      <c r="F146" t="s">
        <v>168</v>
      </c>
      <c r="G146" t="s">
        <v>169</v>
      </c>
      <c r="H146" t="s">
        <v>130</v>
      </c>
      <c r="I146">
        <v>337320</v>
      </c>
      <c r="L146" s="96">
        <v>45184.999988425923</v>
      </c>
      <c r="M146" t="s">
        <v>135</v>
      </c>
      <c r="N146">
        <v>2000</v>
      </c>
      <c r="O146" t="s">
        <v>132</v>
      </c>
    </row>
    <row r="147" spans="1:15" x14ac:dyDescent="0.25">
      <c r="A147">
        <v>504100</v>
      </c>
      <c r="B147">
        <v>170500</v>
      </c>
      <c r="C147">
        <v>208</v>
      </c>
      <c r="D147" s="96">
        <v>45187.50582175926</v>
      </c>
      <c r="E147" t="s">
        <v>133</v>
      </c>
      <c r="F147" t="s">
        <v>168</v>
      </c>
      <c r="G147" t="s">
        <v>169</v>
      </c>
      <c r="H147" t="s">
        <v>130</v>
      </c>
      <c r="I147">
        <v>337600</v>
      </c>
      <c r="K147">
        <v>484</v>
      </c>
      <c r="L147" s="96">
        <v>45184.999988425923</v>
      </c>
      <c r="M147" t="s">
        <v>135</v>
      </c>
      <c r="N147">
        <v>8538</v>
      </c>
      <c r="O147" t="s">
        <v>132</v>
      </c>
    </row>
    <row r="148" spans="1:15" x14ac:dyDescent="0.25">
      <c r="A148">
        <v>504100</v>
      </c>
      <c r="B148">
        <v>170503</v>
      </c>
      <c r="C148">
        <v>208</v>
      </c>
      <c r="D148" s="96">
        <v>45187.50582175926</v>
      </c>
      <c r="E148" t="s">
        <v>133</v>
      </c>
      <c r="F148" t="s">
        <v>168</v>
      </c>
      <c r="G148" t="s">
        <v>169</v>
      </c>
      <c r="H148" t="s">
        <v>130</v>
      </c>
      <c r="I148">
        <v>337210</v>
      </c>
      <c r="L148" s="96">
        <v>45184.999988425923</v>
      </c>
      <c r="M148" t="s">
        <v>135</v>
      </c>
      <c r="N148">
        <v>25000</v>
      </c>
      <c r="O148" t="s">
        <v>132</v>
      </c>
    </row>
    <row r="149" spans="1:15" x14ac:dyDescent="0.25">
      <c r="A149">
        <v>504100</v>
      </c>
      <c r="B149">
        <v>170502</v>
      </c>
      <c r="C149">
        <v>208</v>
      </c>
      <c r="D149" s="96">
        <v>45187.50582175926</v>
      </c>
      <c r="E149" t="s">
        <v>133</v>
      </c>
      <c r="F149" t="s">
        <v>168</v>
      </c>
      <c r="G149" t="s">
        <v>169</v>
      </c>
      <c r="H149" t="s">
        <v>130</v>
      </c>
      <c r="I149">
        <v>337220</v>
      </c>
      <c r="L149" s="96">
        <v>45184.999988425923</v>
      </c>
      <c r="M149" t="s">
        <v>135</v>
      </c>
      <c r="N149">
        <v>175000</v>
      </c>
      <c r="O149" t="s">
        <v>132</v>
      </c>
    </row>
    <row r="150" spans="1:15" x14ac:dyDescent="0.25">
      <c r="A150">
        <v>504100</v>
      </c>
      <c r="B150">
        <v>170500</v>
      </c>
      <c r="C150">
        <v>208</v>
      </c>
      <c r="D150" s="96">
        <v>45187.505810185183</v>
      </c>
      <c r="E150" t="s">
        <v>133</v>
      </c>
      <c r="F150" t="s">
        <v>168</v>
      </c>
      <c r="G150" t="s">
        <v>169</v>
      </c>
      <c r="H150" t="s">
        <v>130</v>
      </c>
      <c r="I150">
        <v>337006</v>
      </c>
      <c r="L150" s="96">
        <v>45184.999988425923</v>
      </c>
      <c r="M150" t="s">
        <v>135</v>
      </c>
      <c r="N150">
        <v>20000</v>
      </c>
      <c r="O150" t="s">
        <v>132</v>
      </c>
    </row>
    <row r="151" spans="1:15" x14ac:dyDescent="0.25">
      <c r="A151">
        <v>504100</v>
      </c>
      <c r="B151">
        <v>170501</v>
      </c>
      <c r="C151">
        <v>208</v>
      </c>
      <c r="D151" s="96">
        <v>45187.505810185183</v>
      </c>
      <c r="E151" t="s">
        <v>133</v>
      </c>
      <c r="F151" t="s">
        <v>168</v>
      </c>
      <c r="G151" t="s">
        <v>169</v>
      </c>
      <c r="H151" t="s">
        <v>130</v>
      </c>
      <c r="I151">
        <v>337110</v>
      </c>
      <c r="L151" s="96">
        <v>45184.999988425923</v>
      </c>
      <c r="M151" t="s">
        <v>135</v>
      </c>
      <c r="N151">
        <v>51000</v>
      </c>
      <c r="O151" t="s">
        <v>132</v>
      </c>
    </row>
    <row r="152" spans="1:15" x14ac:dyDescent="0.25">
      <c r="A152">
        <v>504100</v>
      </c>
      <c r="B152">
        <v>170503</v>
      </c>
      <c r="C152">
        <v>208</v>
      </c>
      <c r="D152" s="96">
        <v>45187.505810185183</v>
      </c>
      <c r="E152" t="s">
        <v>133</v>
      </c>
      <c r="F152" t="s">
        <v>168</v>
      </c>
      <c r="G152" t="s">
        <v>169</v>
      </c>
      <c r="H152" t="s">
        <v>130</v>
      </c>
      <c r="I152">
        <v>337120</v>
      </c>
      <c r="L152" s="96">
        <v>45184.999988425923</v>
      </c>
      <c r="M152" t="s">
        <v>135</v>
      </c>
      <c r="N152">
        <v>330000</v>
      </c>
      <c r="O152" t="s">
        <v>132</v>
      </c>
    </row>
    <row r="153" spans="1:15" x14ac:dyDescent="0.25">
      <c r="A153">
        <v>504100</v>
      </c>
      <c r="B153">
        <v>170500</v>
      </c>
      <c r="C153">
        <v>208</v>
      </c>
      <c r="D153" s="96">
        <v>45132.530416666668</v>
      </c>
      <c r="E153" t="s">
        <v>133</v>
      </c>
      <c r="F153" t="s">
        <v>140</v>
      </c>
      <c r="G153" t="s">
        <v>170</v>
      </c>
      <c r="H153" t="s">
        <v>130</v>
      </c>
      <c r="I153">
        <v>337600</v>
      </c>
      <c r="K153">
        <v>484</v>
      </c>
      <c r="L153" s="96">
        <v>45132.529583333337</v>
      </c>
      <c r="M153" t="s">
        <v>135</v>
      </c>
      <c r="N153">
        <v>462</v>
      </c>
      <c r="O153" t="s">
        <v>132</v>
      </c>
    </row>
    <row r="154" spans="1:15" x14ac:dyDescent="0.25">
      <c r="A154">
        <v>504100</v>
      </c>
      <c r="B154">
        <v>170500</v>
      </c>
      <c r="C154">
        <v>208</v>
      </c>
      <c r="D154" s="96">
        <v>45132.530416666668</v>
      </c>
      <c r="E154" t="s">
        <v>133</v>
      </c>
      <c r="F154" t="s">
        <v>140</v>
      </c>
      <c r="G154" t="s">
        <v>198</v>
      </c>
      <c r="H154" t="s">
        <v>130</v>
      </c>
      <c r="I154">
        <v>337600</v>
      </c>
      <c r="K154">
        <v>484</v>
      </c>
      <c r="L154" s="96">
        <v>45132.529583333337</v>
      </c>
      <c r="M154" t="s">
        <v>135</v>
      </c>
      <c r="N154">
        <v>1000</v>
      </c>
      <c r="O154" t="s">
        <v>132</v>
      </c>
    </row>
    <row r="155" spans="1:15" x14ac:dyDescent="0.25">
      <c r="A155">
        <v>504100</v>
      </c>
      <c r="B155">
        <v>170504</v>
      </c>
      <c r="C155">
        <v>208</v>
      </c>
      <c r="D155" s="96">
        <v>45132.530393518522</v>
      </c>
      <c r="E155" t="s">
        <v>133</v>
      </c>
      <c r="F155" t="s">
        <v>140</v>
      </c>
      <c r="G155" t="s">
        <v>170</v>
      </c>
      <c r="H155" t="s">
        <v>130</v>
      </c>
      <c r="I155">
        <v>337320</v>
      </c>
      <c r="L155" s="96">
        <v>45132.529583333337</v>
      </c>
      <c r="M155" t="s">
        <v>135</v>
      </c>
      <c r="N155">
        <v>-9000</v>
      </c>
      <c r="O155" t="s">
        <v>136</v>
      </c>
    </row>
    <row r="156" spans="1:15" x14ac:dyDescent="0.25">
      <c r="A156">
        <v>504100</v>
      </c>
      <c r="B156">
        <v>170504</v>
      </c>
      <c r="C156">
        <v>208</v>
      </c>
      <c r="D156" s="96">
        <v>45132.530393518522</v>
      </c>
      <c r="E156" t="s">
        <v>133</v>
      </c>
      <c r="F156" t="s">
        <v>140</v>
      </c>
      <c r="G156" t="s">
        <v>172</v>
      </c>
      <c r="H156" t="s">
        <v>130</v>
      </c>
      <c r="I156">
        <v>337320</v>
      </c>
      <c r="L156" s="96">
        <v>45132.529583333337</v>
      </c>
      <c r="M156" t="s">
        <v>135</v>
      </c>
      <c r="N156">
        <v>-5000</v>
      </c>
      <c r="O156" t="s">
        <v>136</v>
      </c>
    </row>
    <row r="157" spans="1:15" x14ac:dyDescent="0.25">
      <c r="A157">
        <v>504100</v>
      </c>
      <c r="B157">
        <v>170504</v>
      </c>
      <c r="C157">
        <v>208</v>
      </c>
      <c r="D157" s="96">
        <v>45132.530393518522</v>
      </c>
      <c r="E157" t="s">
        <v>133</v>
      </c>
      <c r="F157" t="s">
        <v>140</v>
      </c>
      <c r="G157" t="s">
        <v>173</v>
      </c>
      <c r="H157" t="s">
        <v>130</v>
      </c>
      <c r="I157">
        <v>337320</v>
      </c>
      <c r="L157" s="96">
        <v>45132.529583333337</v>
      </c>
      <c r="M157" t="s">
        <v>135</v>
      </c>
      <c r="N157">
        <v>35000</v>
      </c>
      <c r="O157" t="s">
        <v>132</v>
      </c>
    </row>
    <row r="158" spans="1:15" x14ac:dyDescent="0.25">
      <c r="A158">
        <v>504100</v>
      </c>
      <c r="B158">
        <v>170504</v>
      </c>
      <c r="C158">
        <v>208</v>
      </c>
      <c r="D158" s="96">
        <v>45132.530381944445</v>
      </c>
      <c r="E158" t="s">
        <v>127</v>
      </c>
      <c r="F158" t="s">
        <v>140</v>
      </c>
      <c r="G158" t="s">
        <v>199</v>
      </c>
      <c r="H158" t="s">
        <v>130</v>
      </c>
      <c r="I158">
        <v>337310</v>
      </c>
      <c r="L158" s="96">
        <v>45132.529583333337</v>
      </c>
      <c r="M158" t="s">
        <v>131</v>
      </c>
      <c r="N158">
        <v>345000</v>
      </c>
      <c r="O158" t="s">
        <v>132</v>
      </c>
    </row>
    <row r="159" spans="1:15" x14ac:dyDescent="0.25">
      <c r="A159">
        <v>504100</v>
      </c>
      <c r="B159">
        <v>170504</v>
      </c>
      <c r="C159">
        <v>208</v>
      </c>
      <c r="D159" s="96">
        <v>45132.530381944445</v>
      </c>
      <c r="E159" t="s">
        <v>133</v>
      </c>
      <c r="F159" t="s">
        <v>140</v>
      </c>
      <c r="G159" t="s">
        <v>173</v>
      </c>
      <c r="H159" t="s">
        <v>130</v>
      </c>
      <c r="I159">
        <v>337310</v>
      </c>
      <c r="L159" s="96">
        <v>45132.529583333337</v>
      </c>
      <c r="M159" t="s">
        <v>135</v>
      </c>
      <c r="N159">
        <v>-145000</v>
      </c>
      <c r="O159" t="s">
        <v>136</v>
      </c>
    </row>
    <row r="160" spans="1:15" x14ac:dyDescent="0.25">
      <c r="A160">
        <v>504100</v>
      </c>
      <c r="B160">
        <v>170504</v>
      </c>
      <c r="C160">
        <v>208</v>
      </c>
      <c r="D160" s="96">
        <v>45132.530381944445</v>
      </c>
      <c r="E160" t="s">
        <v>133</v>
      </c>
      <c r="F160" t="s">
        <v>140</v>
      </c>
      <c r="G160" t="s">
        <v>171</v>
      </c>
      <c r="H160" t="s">
        <v>130</v>
      </c>
      <c r="I160">
        <v>337310</v>
      </c>
      <c r="L160" s="96">
        <v>45132.529583333337</v>
      </c>
      <c r="M160" t="s">
        <v>135</v>
      </c>
      <c r="N160">
        <v>-50000</v>
      </c>
      <c r="O160" t="s">
        <v>136</v>
      </c>
    </row>
    <row r="161" spans="1:15" x14ac:dyDescent="0.25">
      <c r="A161">
        <v>504100</v>
      </c>
      <c r="B161">
        <v>170504</v>
      </c>
      <c r="C161">
        <v>208</v>
      </c>
      <c r="D161" s="96">
        <v>45132.530381944445</v>
      </c>
      <c r="E161" t="s">
        <v>133</v>
      </c>
      <c r="F161" t="s">
        <v>140</v>
      </c>
      <c r="G161" t="s">
        <v>200</v>
      </c>
      <c r="H161" t="s">
        <v>130</v>
      </c>
      <c r="I161">
        <v>337310</v>
      </c>
      <c r="L161" s="96">
        <v>45132.529583333337</v>
      </c>
      <c r="M161" t="s">
        <v>135</v>
      </c>
      <c r="N161">
        <v>-50000</v>
      </c>
      <c r="O161" t="s">
        <v>136</v>
      </c>
    </row>
    <row r="162" spans="1:15" x14ac:dyDescent="0.25">
      <c r="A162">
        <v>504100</v>
      </c>
      <c r="B162">
        <v>170502</v>
      </c>
      <c r="C162">
        <v>208</v>
      </c>
      <c r="D162" s="96">
        <v>45132.530358796299</v>
      </c>
      <c r="E162" t="s">
        <v>133</v>
      </c>
      <c r="F162" t="s">
        <v>140</v>
      </c>
      <c r="G162" t="s">
        <v>200</v>
      </c>
      <c r="H162" t="s">
        <v>130</v>
      </c>
      <c r="I162">
        <v>337220</v>
      </c>
      <c r="L162" s="96">
        <v>45132.529583333337</v>
      </c>
      <c r="M162" t="s">
        <v>135</v>
      </c>
      <c r="N162">
        <v>-300000</v>
      </c>
      <c r="O162" t="s">
        <v>136</v>
      </c>
    </row>
    <row r="163" spans="1:15" x14ac:dyDescent="0.25">
      <c r="A163">
        <v>504100</v>
      </c>
      <c r="B163">
        <v>170502</v>
      </c>
      <c r="C163">
        <v>208</v>
      </c>
      <c r="D163" s="96">
        <v>45132.530358796299</v>
      </c>
      <c r="E163" t="s">
        <v>133</v>
      </c>
      <c r="F163" t="s">
        <v>140</v>
      </c>
      <c r="G163" t="s">
        <v>170</v>
      </c>
      <c r="H163" t="s">
        <v>130</v>
      </c>
      <c r="I163">
        <v>337220</v>
      </c>
      <c r="L163" s="96">
        <v>45132.529583333337</v>
      </c>
      <c r="M163" t="s">
        <v>135</v>
      </c>
      <c r="N163">
        <v>-50000</v>
      </c>
      <c r="O163" t="s">
        <v>136</v>
      </c>
    </row>
    <row r="164" spans="1:15" x14ac:dyDescent="0.25">
      <c r="A164">
        <v>504100</v>
      </c>
      <c r="B164">
        <v>170502</v>
      </c>
      <c r="C164">
        <v>208</v>
      </c>
      <c r="D164" s="96">
        <v>45132.530358796299</v>
      </c>
      <c r="E164" t="s">
        <v>133</v>
      </c>
      <c r="F164" t="s">
        <v>140</v>
      </c>
      <c r="G164" t="s">
        <v>173</v>
      </c>
      <c r="H164" t="s">
        <v>130</v>
      </c>
      <c r="I164">
        <v>337220</v>
      </c>
      <c r="L164" s="96">
        <v>45132.529583333337</v>
      </c>
      <c r="M164" t="s">
        <v>135</v>
      </c>
      <c r="N164">
        <v>1500000</v>
      </c>
      <c r="O164" t="s">
        <v>132</v>
      </c>
    </row>
    <row r="165" spans="1:15" x14ac:dyDescent="0.25">
      <c r="A165">
        <v>504100</v>
      </c>
      <c r="B165">
        <v>170503</v>
      </c>
      <c r="C165">
        <v>208</v>
      </c>
      <c r="D165" s="96">
        <v>45132.530335648145</v>
      </c>
      <c r="E165" t="s">
        <v>127</v>
      </c>
      <c r="F165" t="s">
        <v>140</v>
      </c>
      <c r="G165" t="s">
        <v>201</v>
      </c>
      <c r="H165" t="s">
        <v>130</v>
      </c>
      <c r="I165">
        <v>337125</v>
      </c>
      <c r="L165" s="96">
        <v>45132.529583333337</v>
      </c>
      <c r="M165" t="s">
        <v>131</v>
      </c>
      <c r="N165">
        <v>10000</v>
      </c>
      <c r="O165" t="s">
        <v>132</v>
      </c>
    </row>
    <row r="166" spans="1:15" x14ac:dyDescent="0.25">
      <c r="A166">
        <v>504100</v>
      </c>
      <c r="B166">
        <v>170503</v>
      </c>
      <c r="C166">
        <v>208</v>
      </c>
      <c r="D166" s="96">
        <v>45132.530335648145</v>
      </c>
      <c r="E166" t="s">
        <v>127</v>
      </c>
      <c r="F166" t="s">
        <v>140</v>
      </c>
      <c r="G166" t="s">
        <v>199</v>
      </c>
      <c r="H166" t="s">
        <v>130</v>
      </c>
      <c r="I166">
        <v>337210</v>
      </c>
      <c r="L166" s="96">
        <v>45132.529583333337</v>
      </c>
      <c r="M166" t="s">
        <v>131</v>
      </c>
      <c r="N166">
        <v>300000</v>
      </c>
      <c r="O166" t="s">
        <v>132</v>
      </c>
    </row>
    <row r="167" spans="1:15" x14ac:dyDescent="0.25">
      <c r="A167">
        <v>504100</v>
      </c>
      <c r="B167">
        <v>170503</v>
      </c>
      <c r="C167">
        <v>208</v>
      </c>
      <c r="D167" s="96">
        <v>45132.530335648145</v>
      </c>
      <c r="E167" t="s">
        <v>133</v>
      </c>
      <c r="F167" t="s">
        <v>140</v>
      </c>
      <c r="G167" t="s">
        <v>173</v>
      </c>
      <c r="H167" t="s">
        <v>130</v>
      </c>
      <c r="I167">
        <v>337210</v>
      </c>
      <c r="L167" s="96">
        <v>45132.529583333337</v>
      </c>
      <c r="M167" t="s">
        <v>135</v>
      </c>
      <c r="N167">
        <v>-75000</v>
      </c>
      <c r="O167" t="s">
        <v>136</v>
      </c>
    </row>
    <row r="168" spans="1:15" x14ac:dyDescent="0.25">
      <c r="A168">
        <v>504100</v>
      </c>
      <c r="B168">
        <v>170503</v>
      </c>
      <c r="C168">
        <v>208</v>
      </c>
      <c r="D168" s="96">
        <v>45132.530335648145</v>
      </c>
      <c r="E168" t="s">
        <v>133</v>
      </c>
      <c r="F168" t="s">
        <v>140</v>
      </c>
      <c r="G168" t="s">
        <v>170</v>
      </c>
      <c r="H168" t="s">
        <v>130</v>
      </c>
      <c r="I168">
        <v>337210</v>
      </c>
      <c r="L168" s="96">
        <v>45132.529583333337</v>
      </c>
      <c r="M168" t="s">
        <v>135</v>
      </c>
      <c r="N168">
        <v>-10000</v>
      </c>
      <c r="O168" t="s">
        <v>136</v>
      </c>
    </row>
    <row r="169" spans="1:15" x14ac:dyDescent="0.25">
      <c r="A169">
        <v>504100</v>
      </c>
      <c r="B169">
        <v>170503</v>
      </c>
      <c r="C169">
        <v>208</v>
      </c>
      <c r="D169" s="96">
        <v>45132.530335648145</v>
      </c>
      <c r="E169" t="s">
        <v>133</v>
      </c>
      <c r="F169" t="s">
        <v>140</v>
      </c>
      <c r="G169" t="s">
        <v>173</v>
      </c>
      <c r="H169" t="s">
        <v>130</v>
      </c>
      <c r="I169">
        <v>337125</v>
      </c>
      <c r="L169" s="96">
        <v>45132.529583333337</v>
      </c>
      <c r="M169" t="s">
        <v>135</v>
      </c>
      <c r="N169">
        <v>-2000</v>
      </c>
      <c r="O169" t="s">
        <v>136</v>
      </c>
    </row>
    <row r="170" spans="1:15" x14ac:dyDescent="0.25">
      <c r="A170">
        <v>504100</v>
      </c>
      <c r="B170">
        <v>170503</v>
      </c>
      <c r="C170">
        <v>208</v>
      </c>
      <c r="D170" s="96">
        <v>45132.530335648145</v>
      </c>
      <c r="E170" t="s">
        <v>133</v>
      </c>
      <c r="F170" t="s">
        <v>140</v>
      </c>
      <c r="G170" t="s">
        <v>170</v>
      </c>
      <c r="H170" t="s">
        <v>130</v>
      </c>
      <c r="I170">
        <v>337125</v>
      </c>
      <c r="L170" s="96">
        <v>45132.529583333337</v>
      </c>
      <c r="M170" t="s">
        <v>135</v>
      </c>
      <c r="N170">
        <v>-1600</v>
      </c>
      <c r="O170" t="s">
        <v>136</v>
      </c>
    </row>
    <row r="171" spans="1:15" x14ac:dyDescent="0.25">
      <c r="A171">
        <v>504100</v>
      </c>
      <c r="B171">
        <v>170503</v>
      </c>
      <c r="C171">
        <v>208</v>
      </c>
      <c r="D171" s="96">
        <v>45132.530300925922</v>
      </c>
      <c r="E171" t="s">
        <v>127</v>
      </c>
      <c r="F171" t="s">
        <v>140</v>
      </c>
      <c r="G171" t="s">
        <v>199</v>
      </c>
      <c r="H171" t="s">
        <v>130</v>
      </c>
      <c r="I171">
        <v>337120</v>
      </c>
      <c r="L171" s="96">
        <v>45132.529583333337</v>
      </c>
      <c r="M171" t="s">
        <v>131</v>
      </c>
      <c r="N171">
        <v>1950000</v>
      </c>
      <c r="O171" t="s">
        <v>132</v>
      </c>
    </row>
    <row r="172" spans="1:15" x14ac:dyDescent="0.25">
      <c r="A172">
        <v>504100</v>
      </c>
      <c r="B172">
        <v>170503</v>
      </c>
      <c r="C172">
        <v>208</v>
      </c>
      <c r="D172" s="96">
        <v>45132.530300925922</v>
      </c>
      <c r="E172" t="s">
        <v>133</v>
      </c>
      <c r="F172" t="s">
        <v>140</v>
      </c>
      <c r="G172" t="s">
        <v>200</v>
      </c>
      <c r="H172" t="s">
        <v>130</v>
      </c>
      <c r="I172">
        <v>337120</v>
      </c>
      <c r="L172" s="96">
        <v>45132.529583333337</v>
      </c>
      <c r="M172" t="s">
        <v>135</v>
      </c>
      <c r="N172">
        <v>-275000</v>
      </c>
      <c r="O172" t="s">
        <v>136</v>
      </c>
    </row>
    <row r="173" spans="1:15" x14ac:dyDescent="0.25">
      <c r="A173">
        <v>504100</v>
      </c>
      <c r="B173">
        <v>170503</v>
      </c>
      <c r="C173">
        <v>208</v>
      </c>
      <c r="D173" s="96">
        <v>45132.530300925922</v>
      </c>
      <c r="E173" t="s">
        <v>133</v>
      </c>
      <c r="F173" t="s">
        <v>140</v>
      </c>
      <c r="G173" t="s">
        <v>170</v>
      </c>
      <c r="H173" t="s">
        <v>130</v>
      </c>
      <c r="I173">
        <v>337120</v>
      </c>
      <c r="L173" s="96">
        <v>45132.529583333337</v>
      </c>
      <c r="M173" t="s">
        <v>135</v>
      </c>
      <c r="N173">
        <v>-30000</v>
      </c>
      <c r="O173" t="s">
        <v>136</v>
      </c>
    </row>
    <row r="174" spans="1:15" x14ac:dyDescent="0.25">
      <c r="A174">
        <v>504100</v>
      </c>
      <c r="B174">
        <v>170503</v>
      </c>
      <c r="C174">
        <v>208</v>
      </c>
      <c r="D174" s="96">
        <v>45132.530300925922</v>
      </c>
      <c r="E174" t="s">
        <v>133</v>
      </c>
      <c r="F174" t="s">
        <v>140</v>
      </c>
      <c r="G174" t="s">
        <v>173</v>
      </c>
      <c r="H174" t="s">
        <v>130</v>
      </c>
      <c r="I174">
        <v>337120</v>
      </c>
      <c r="L174" s="96">
        <v>45132.529583333337</v>
      </c>
      <c r="M174" t="s">
        <v>135</v>
      </c>
      <c r="N174">
        <v>300000</v>
      </c>
      <c r="O174" t="s">
        <v>132</v>
      </c>
    </row>
    <row r="175" spans="1:15" x14ac:dyDescent="0.25">
      <c r="A175">
        <v>504100</v>
      </c>
      <c r="B175">
        <v>170501</v>
      </c>
      <c r="C175">
        <v>208</v>
      </c>
      <c r="D175" s="96">
        <v>45132.530277777776</v>
      </c>
      <c r="E175" t="s">
        <v>127</v>
      </c>
      <c r="F175" t="s">
        <v>140</v>
      </c>
      <c r="G175" t="s">
        <v>199</v>
      </c>
      <c r="H175" t="s">
        <v>130</v>
      </c>
      <c r="I175">
        <v>337110</v>
      </c>
      <c r="L175" s="96">
        <v>45132.529583333337</v>
      </c>
      <c r="M175" t="s">
        <v>131</v>
      </c>
      <c r="N175">
        <v>68000</v>
      </c>
      <c r="O175" t="s">
        <v>132</v>
      </c>
    </row>
    <row r="176" spans="1:15" x14ac:dyDescent="0.25">
      <c r="A176">
        <v>504100</v>
      </c>
      <c r="B176">
        <v>170501</v>
      </c>
      <c r="C176">
        <v>208</v>
      </c>
      <c r="D176" s="96">
        <v>45132.530277777776</v>
      </c>
      <c r="E176" t="s">
        <v>133</v>
      </c>
      <c r="F176" t="s">
        <v>140</v>
      </c>
      <c r="G176" t="s">
        <v>173</v>
      </c>
      <c r="H176" t="s">
        <v>130</v>
      </c>
      <c r="I176">
        <v>337110</v>
      </c>
      <c r="L176" s="96">
        <v>45132.529583333337</v>
      </c>
      <c r="M176" t="s">
        <v>135</v>
      </c>
      <c r="N176">
        <v>-18000</v>
      </c>
      <c r="O176" t="s">
        <v>136</v>
      </c>
    </row>
    <row r="177" spans="1:15" x14ac:dyDescent="0.25">
      <c r="A177">
        <v>504100</v>
      </c>
      <c r="B177">
        <v>170501</v>
      </c>
      <c r="C177">
        <v>208</v>
      </c>
      <c r="D177" s="96">
        <v>45132.530277777776</v>
      </c>
      <c r="E177" t="s">
        <v>133</v>
      </c>
      <c r="F177" t="s">
        <v>140</v>
      </c>
      <c r="G177" t="s">
        <v>170</v>
      </c>
      <c r="H177" t="s">
        <v>130</v>
      </c>
      <c r="I177">
        <v>337110</v>
      </c>
      <c r="L177" s="96">
        <v>45132.529583333337</v>
      </c>
      <c r="M177" t="s">
        <v>135</v>
      </c>
      <c r="N177">
        <v>-6000</v>
      </c>
      <c r="O177" t="s">
        <v>136</v>
      </c>
    </row>
    <row r="178" spans="1:15" x14ac:dyDescent="0.25">
      <c r="A178">
        <v>504100</v>
      </c>
      <c r="B178">
        <v>170501</v>
      </c>
      <c r="C178">
        <v>208</v>
      </c>
      <c r="D178" s="96">
        <v>45132.530277777776</v>
      </c>
      <c r="E178" t="s">
        <v>133</v>
      </c>
      <c r="F178" t="s">
        <v>140</v>
      </c>
      <c r="G178" t="s">
        <v>200</v>
      </c>
      <c r="H178" t="s">
        <v>130</v>
      </c>
      <c r="I178">
        <v>337110</v>
      </c>
      <c r="L178" s="96">
        <v>45132.529583333337</v>
      </c>
      <c r="M178" t="s">
        <v>135</v>
      </c>
      <c r="N178">
        <v>105000</v>
      </c>
      <c r="O178" t="s">
        <v>132</v>
      </c>
    </row>
    <row r="179" spans="1:15" x14ac:dyDescent="0.25">
      <c r="A179">
        <v>504100</v>
      </c>
      <c r="B179">
        <v>170500</v>
      </c>
      <c r="C179">
        <v>208</v>
      </c>
      <c r="D179" s="96">
        <v>45132.53025462963</v>
      </c>
      <c r="E179" t="s">
        <v>127</v>
      </c>
      <c r="F179" t="s">
        <v>140</v>
      </c>
      <c r="G179" t="s">
        <v>199</v>
      </c>
      <c r="H179" t="s">
        <v>130</v>
      </c>
      <c r="I179">
        <v>337012</v>
      </c>
      <c r="L179" s="96">
        <v>45132.529583333337</v>
      </c>
      <c r="M179" t="s">
        <v>131</v>
      </c>
      <c r="N179">
        <v>70000</v>
      </c>
      <c r="O179" t="s">
        <v>132</v>
      </c>
    </row>
    <row r="180" spans="1:15" x14ac:dyDescent="0.25">
      <c r="A180">
        <v>504100</v>
      </c>
      <c r="B180">
        <v>170500</v>
      </c>
      <c r="C180">
        <v>208</v>
      </c>
      <c r="D180" s="96">
        <v>45132.53025462963</v>
      </c>
      <c r="E180" t="s">
        <v>133</v>
      </c>
      <c r="F180" t="s">
        <v>140</v>
      </c>
      <c r="G180" t="s">
        <v>200</v>
      </c>
      <c r="H180" t="s">
        <v>130</v>
      </c>
      <c r="I180">
        <v>337012</v>
      </c>
      <c r="L180" s="96">
        <v>45132.529583333337</v>
      </c>
      <c r="M180" t="s">
        <v>135</v>
      </c>
      <c r="N180">
        <v>-11334</v>
      </c>
      <c r="O180" t="s">
        <v>136</v>
      </c>
    </row>
    <row r="181" spans="1:15" x14ac:dyDescent="0.25">
      <c r="A181">
        <v>504100</v>
      </c>
      <c r="B181">
        <v>170500</v>
      </c>
      <c r="C181">
        <v>208</v>
      </c>
      <c r="D181" s="96">
        <v>45132.53025462963</v>
      </c>
      <c r="E181" t="s">
        <v>133</v>
      </c>
      <c r="F181" t="s">
        <v>140</v>
      </c>
      <c r="G181" t="s">
        <v>193</v>
      </c>
      <c r="H181" t="s">
        <v>130</v>
      </c>
      <c r="I181">
        <v>337012</v>
      </c>
      <c r="L181" s="96">
        <v>45132.529583333337</v>
      </c>
      <c r="M181" t="s">
        <v>135</v>
      </c>
      <c r="N181">
        <v>15000</v>
      </c>
      <c r="O181" t="s">
        <v>132</v>
      </c>
    </row>
    <row r="182" spans="1:15" x14ac:dyDescent="0.25">
      <c r="A182">
        <v>504100</v>
      </c>
      <c r="B182">
        <v>170500</v>
      </c>
      <c r="C182">
        <v>208</v>
      </c>
      <c r="D182" s="96">
        <v>45132.53025462963</v>
      </c>
      <c r="E182" t="s">
        <v>133</v>
      </c>
      <c r="F182" t="s">
        <v>140</v>
      </c>
      <c r="G182" t="s">
        <v>198</v>
      </c>
      <c r="H182" t="s">
        <v>130</v>
      </c>
      <c r="I182">
        <v>337012</v>
      </c>
      <c r="L182" s="96">
        <v>45132.529583333337</v>
      </c>
      <c r="M182" t="s">
        <v>135</v>
      </c>
      <c r="N182">
        <v>15472</v>
      </c>
      <c r="O182" t="s">
        <v>132</v>
      </c>
    </row>
    <row r="183" spans="1:15" x14ac:dyDescent="0.25">
      <c r="A183">
        <v>504100</v>
      </c>
      <c r="B183">
        <v>170500</v>
      </c>
      <c r="C183">
        <v>208</v>
      </c>
      <c r="D183" s="96">
        <v>45132.53025462963</v>
      </c>
      <c r="E183" t="s">
        <v>133</v>
      </c>
      <c r="F183" t="s">
        <v>140</v>
      </c>
      <c r="G183" t="s">
        <v>173</v>
      </c>
      <c r="H183" t="s">
        <v>130</v>
      </c>
      <c r="I183">
        <v>337012</v>
      </c>
      <c r="L183" s="96">
        <v>45132.529583333337</v>
      </c>
      <c r="M183" t="s">
        <v>135</v>
      </c>
      <c r="N183">
        <v>42500</v>
      </c>
      <c r="O183" t="s">
        <v>132</v>
      </c>
    </row>
    <row r="184" spans="1:15" x14ac:dyDescent="0.25">
      <c r="A184">
        <v>504100</v>
      </c>
      <c r="B184">
        <v>170500</v>
      </c>
      <c r="C184">
        <v>208</v>
      </c>
      <c r="D184" s="96">
        <v>45132.530185185184</v>
      </c>
      <c r="E184" t="s">
        <v>127</v>
      </c>
      <c r="F184" t="s">
        <v>140</v>
      </c>
      <c r="G184" t="s">
        <v>199</v>
      </c>
      <c r="H184" t="s">
        <v>130</v>
      </c>
      <c r="I184">
        <v>337006</v>
      </c>
      <c r="L184" s="96">
        <v>45132.529583333337</v>
      </c>
      <c r="M184" t="s">
        <v>131</v>
      </c>
      <c r="N184">
        <v>257500</v>
      </c>
      <c r="O184" t="s">
        <v>132</v>
      </c>
    </row>
    <row r="185" spans="1:15" x14ac:dyDescent="0.25">
      <c r="A185">
        <v>504100</v>
      </c>
      <c r="B185">
        <v>170500</v>
      </c>
      <c r="C185">
        <v>208</v>
      </c>
      <c r="D185" s="96">
        <v>45132.530185185184</v>
      </c>
      <c r="E185" t="s">
        <v>133</v>
      </c>
      <c r="F185" t="s">
        <v>140</v>
      </c>
      <c r="G185" t="s">
        <v>170</v>
      </c>
      <c r="H185" t="s">
        <v>130</v>
      </c>
      <c r="I185">
        <v>337006</v>
      </c>
      <c r="L185" s="96">
        <v>45132.529583333337</v>
      </c>
      <c r="M185" t="s">
        <v>135</v>
      </c>
      <c r="N185">
        <v>15000</v>
      </c>
      <c r="O185" t="s">
        <v>132</v>
      </c>
    </row>
    <row r="186" spans="1:15" x14ac:dyDescent="0.25">
      <c r="A186">
        <v>504100</v>
      </c>
      <c r="B186">
        <v>170500</v>
      </c>
      <c r="C186">
        <v>208</v>
      </c>
      <c r="D186" s="96">
        <v>45132.530185185184</v>
      </c>
      <c r="E186" t="s">
        <v>133</v>
      </c>
      <c r="F186" t="s">
        <v>140</v>
      </c>
      <c r="G186" t="s">
        <v>193</v>
      </c>
      <c r="H186" t="s">
        <v>130</v>
      </c>
      <c r="I186">
        <v>337006</v>
      </c>
      <c r="L186" s="96">
        <v>45132.529583333337</v>
      </c>
      <c r="M186" t="s">
        <v>135</v>
      </c>
      <c r="N186">
        <v>15000</v>
      </c>
      <c r="O186" t="s">
        <v>132</v>
      </c>
    </row>
    <row r="187" spans="1:15" x14ac:dyDescent="0.25">
      <c r="A187">
        <v>504100</v>
      </c>
      <c r="B187">
        <v>170500</v>
      </c>
      <c r="C187">
        <v>208</v>
      </c>
      <c r="D187" s="96">
        <v>45132.530185185184</v>
      </c>
      <c r="E187" t="s">
        <v>133</v>
      </c>
      <c r="F187" t="s">
        <v>140</v>
      </c>
      <c r="G187" t="s">
        <v>173</v>
      </c>
      <c r="H187" t="s">
        <v>130</v>
      </c>
      <c r="I187">
        <v>337006</v>
      </c>
      <c r="L187" s="96">
        <v>45132.529583333337</v>
      </c>
      <c r="M187" t="s">
        <v>135</v>
      </c>
      <c r="N187">
        <v>42500</v>
      </c>
      <c r="O187" t="s">
        <v>132</v>
      </c>
    </row>
    <row r="188" spans="1:15" x14ac:dyDescent="0.25">
      <c r="A188">
        <v>504100</v>
      </c>
      <c r="B188">
        <v>170500</v>
      </c>
      <c r="C188">
        <v>208</v>
      </c>
      <c r="D188" s="96">
        <v>45132.530185185184</v>
      </c>
      <c r="E188" t="s">
        <v>133</v>
      </c>
      <c r="F188" t="s">
        <v>140</v>
      </c>
      <c r="G188" t="s">
        <v>198</v>
      </c>
      <c r="H188" t="s">
        <v>130</v>
      </c>
      <c r="I188">
        <v>337006</v>
      </c>
      <c r="L188" s="96">
        <v>45132.529583333337</v>
      </c>
      <c r="M188" t="s">
        <v>135</v>
      </c>
      <c r="N188">
        <v>50000</v>
      </c>
      <c r="O188" t="s">
        <v>132</v>
      </c>
    </row>
    <row r="189" spans="1:15" x14ac:dyDescent="0.25">
      <c r="A189">
        <v>504100</v>
      </c>
      <c r="B189">
        <v>430100</v>
      </c>
      <c r="C189">
        <v>216</v>
      </c>
      <c r="D189" s="96">
        <v>45169.461539351854</v>
      </c>
      <c r="E189" t="s">
        <v>133</v>
      </c>
      <c r="F189" t="s">
        <v>202</v>
      </c>
      <c r="G189" t="s">
        <v>203</v>
      </c>
      <c r="H189" t="s">
        <v>130</v>
      </c>
      <c r="I189">
        <v>336200</v>
      </c>
      <c r="L189" s="96">
        <v>45169.444247685184</v>
      </c>
      <c r="M189" t="s">
        <v>135</v>
      </c>
      <c r="N189">
        <v>3000</v>
      </c>
      <c r="O189" t="s">
        <v>132</v>
      </c>
    </row>
    <row r="190" spans="1:15" x14ac:dyDescent="0.25">
      <c r="A190">
        <v>504100</v>
      </c>
      <c r="B190">
        <v>270000</v>
      </c>
      <c r="C190">
        <v>219</v>
      </c>
      <c r="D190" s="96">
        <v>45229.598576388889</v>
      </c>
      <c r="E190" t="s">
        <v>133</v>
      </c>
      <c r="F190" t="s">
        <v>204</v>
      </c>
      <c r="G190" t="s">
        <v>205</v>
      </c>
      <c r="H190" t="s">
        <v>130</v>
      </c>
      <c r="I190">
        <v>336028</v>
      </c>
      <c r="L190" s="96">
        <v>45229.416851851849</v>
      </c>
      <c r="M190" t="s">
        <v>135</v>
      </c>
      <c r="N190">
        <v>51000</v>
      </c>
      <c r="O190" t="s">
        <v>132</v>
      </c>
    </row>
    <row r="191" spans="1:15" x14ac:dyDescent="0.25">
      <c r="A191">
        <v>504100</v>
      </c>
      <c r="B191">
        <v>540400</v>
      </c>
      <c r="C191">
        <v>219</v>
      </c>
      <c r="D191" s="96">
        <v>45132.557812500003</v>
      </c>
      <c r="E191" t="s">
        <v>127</v>
      </c>
      <c r="F191" t="s">
        <v>151</v>
      </c>
      <c r="G191" t="s">
        <v>196</v>
      </c>
      <c r="H191" t="s">
        <v>130</v>
      </c>
      <c r="I191">
        <v>336633</v>
      </c>
      <c r="L191" s="96">
        <v>45132.556875000002</v>
      </c>
      <c r="M191" t="s">
        <v>131</v>
      </c>
      <c r="N191">
        <v>8000</v>
      </c>
      <c r="O191" t="s">
        <v>132</v>
      </c>
    </row>
    <row r="192" spans="1:15" x14ac:dyDescent="0.25">
      <c r="A192">
        <v>504100</v>
      </c>
      <c r="B192">
        <v>201240</v>
      </c>
      <c r="C192">
        <v>219</v>
      </c>
      <c r="D192" s="96">
        <v>45132.55704861111</v>
      </c>
      <c r="E192" t="s">
        <v>127</v>
      </c>
      <c r="F192" t="s">
        <v>128</v>
      </c>
      <c r="G192" t="s">
        <v>206</v>
      </c>
      <c r="H192" t="s">
        <v>130</v>
      </c>
      <c r="I192">
        <v>336455</v>
      </c>
      <c r="L192" s="96">
        <v>45132.556747685187</v>
      </c>
      <c r="M192" t="s">
        <v>131</v>
      </c>
      <c r="N192">
        <v>1485</v>
      </c>
      <c r="O192" t="s">
        <v>132</v>
      </c>
    </row>
    <row r="193" spans="1:15" x14ac:dyDescent="0.25">
      <c r="A193">
        <v>504101</v>
      </c>
      <c r="B193">
        <v>700000</v>
      </c>
      <c r="C193">
        <v>201</v>
      </c>
      <c r="D193" s="96">
        <v>45132.557812500003</v>
      </c>
      <c r="E193" t="s">
        <v>127</v>
      </c>
      <c r="F193" t="s">
        <v>142</v>
      </c>
      <c r="G193" t="s">
        <v>207</v>
      </c>
      <c r="H193" t="s">
        <v>130</v>
      </c>
      <c r="I193">
        <v>332100</v>
      </c>
      <c r="L193" s="96">
        <v>45132.556886574072</v>
      </c>
      <c r="M193" t="s">
        <v>131</v>
      </c>
      <c r="N193">
        <v>225000</v>
      </c>
      <c r="O193" t="s">
        <v>132</v>
      </c>
    </row>
    <row r="194" spans="1:15" x14ac:dyDescent="0.25">
      <c r="A194">
        <v>504101</v>
      </c>
      <c r="B194">
        <v>170400</v>
      </c>
      <c r="C194">
        <v>203</v>
      </c>
      <c r="D194" s="96">
        <v>45132.530046296299</v>
      </c>
      <c r="E194" t="s">
        <v>127</v>
      </c>
      <c r="F194" t="s">
        <v>140</v>
      </c>
      <c r="G194" t="s">
        <v>194</v>
      </c>
      <c r="H194" t="s">
        <v>130</v>
      </c>
      <c r="I194">
        <v>332356</v>
      </c>
      <c r="L194" s="96">
        <v>45132.529583333337</v>
      </c>
      <c r="M194" t="s">
        <v>131</v>
      </c>
      <c r="N194">
        <v>15000</v>
      </c>
      <c r="O194" t="s">
        <v>132</v>
      </c>
    </row>
    <row r="195" spans="1:15" x14ac:dyDescent="0.25">
      <c r="A195">
        <v>504101</v>
      </c>
      <c r="B195">
        <v>170400</v>
      </c>
      <c r="C195">
        <v>203</v>
      </c>
      <c r="D195" s="96">
        <v>45132.530046296299</v>
      </c>
      <c r="E195" t="s">
        <v>133</v>
      </c>
      <c r="F195" t="s">
        <v>140</v>
      </c>
      <c r="G195" t="s">
        <v>195</v>
      </c>
      <c r="H195" t="s">
        <v>130</v>
      </c>
      <c r="I195">
        <v>332355</v>
      </c>
      <c r="L195" s="96">
        <v>45132.529583333337</v>
      </c>
      <c r="M195" t="s">
        <v>135</v>
      </c>
      <c r="N195">
        <v>5000</v>
      </c>
      <c r="O195" t="s">
        <v>132</v>
      </c>
    </row>
    <row r="196" spans="1:15" x14ac:dyDescent="0.25">
      <c r="A196">
        <v>504101</v>
      </c>
      <c r="B196">
        <v>170400</v>
      </c>
      <c r="C196">
        <v>203</v>
      </c>
      <c r="D196" s="96">
        <v>45132.529791666668</v>
      </c>
      <c r="E196" t="s">
        <v>127</v>
      </c>
      <c r="F196" t="s">
        <v>140</v>
      </c>
      <c r="G196" t="s">
        <v>194</v>
      </c>
      <c r="H196" t="s">
        <v>130</v>
      </c>
      <c r="I196">
        <v>332305</v>
      </c>
      <c r="L196" s="96">
        <v>45132.529583333337</v>
      </c>
      <c r="M196" t="s">
        <v>131</v>
      </c>
      <c r="N196">
        <v>10000</v>
      </c>
      <c r="O196" t="s">
        <v>132</v>
      </c>
    </row>
    <row r="197" spans="1:15" x14ac:dyDescent="0.25">
      <c r="A197">
        <v>504101</v>
      </c>
      <c r="B197">
        <v>170500</v>
      </c>
      <c r="C197">
        <v>208</v>
      </c>
      <c r="D197" s="96">
        <v>45187.505810185183</v>
      </c>
      <c r="E197" t="s">
        <v>133</v>
      </c>
      <c r="F197" t="s">
        <v>168</v>
      </c>
      <c r="G197" t="s">
        <v>169</v>
      </c>
      <c r="H197" t="s">
        <v>130</v>
      </c>
      <c r="I197">
        <v>337010</v>
      </c>
      <c r="L197" s="96">
        <v>45184.999988425923</v>
      </c>
      <c r="M197" t="s">
        <v>135</v>
      </c>
      <c r="N197">
        <v>5000</v>
      </c>
      <c r="O197" t="s">
        <v>132</v>
      </c>
    </row>
    <row r="198" spans="1:15" x14ac:dyDescent="0.25">
      <c r="A198">
        <v>504101</v>
      </c>
      <c r="B198">
        <v>170504</v>
      </c>
      <c r="C198">
        <v>208</v>
      </c>
      <c r="D198" s="96">
        <v>45132.530393518522</v>
      </c>
      <c r="E198" t="s">
        <v>127</v>
      </c>
      <c r="F198" t="s">
        <v>140</v>
      </c>
      <c r="G198" t="s">
        <v>199</v>
      </c>
      <c r="H198" t="s">
        <v>130</v>
      </c>
      <c r="I198">
        <v>337320</v>
      </c>
      <c r="L198" s="96">
        <v>45132.529583333337</v>
      </c>
      <c r="M198" t="s">
        <v>131</v>
      </c>
      <c r="N198">
        <v>115000</v>
      </c>
      <c r="O198" t="s">
        <v>132</v>
      </c>
    </row>
    <row r="199" spans="1:15" x14ac:dyDescent="0.25">
      <c r="A199">
        <v>504101</v>
      </c>
      <c r="B199">
        <v>170504</v>
      </c>
      <c r="C199">
        <v>208</v>
      </c>
      <c r="D199" s="96">
        <v>45132.530393518522</v>
      </c>
      <c r="E199" t="s">
        <v>133</v>
      </c>
      <c r="F199" t="s">
        <v>140</v>
      </c>
      <c r="G199" t="s">
        <v>173</v>
      </c>
      <c r="H199" t="s">
        <v>130</v>
      </c>
      <c r="I199">
        <v>337320</v>
      </c>
      <c r="L199" s="96">
        <v>45132.529583333337</v>
      </c>
      <c r="M199" t="s">
        <v>135</v>
      </c>
      <c r="N199">
        <v>-115000</v>
      </c>
      <c r="O199" t="s">
        <v>136</v>
      </c>
    </row>
    <row r="200" spans="1:15" x14ac:dyDescent="0.25">
      <c r="A200">
        <v>504101</v>
      </c>
      <c r="B200">
        <v>170502</v>
      </c>
      <c r="C200">
        <v>208</v>
      </c>
      <c r="D200" s="96">
        <v>45132.530358796299</v>
      </c>
      <c r="E200" t="s">
        <v>127</v>
      </c>
      <c r="F200" t="s">
        <v>140</v>
      </c>
      <c r="G200" t="s">
        <v>199</v>
      </c>
      <c r="H200" t="s">
        <v>130</v>
      </c>
      <c r="I200">
        <v>337220</v>
      </c>
      <c r="L200" s="96">
        <v>45132.529583333337</v>
      </c>
      <c r="M200" t="s">
        <v>131</v>
      </c>
      <c r="N200">
        <v>1460000</v>
      </c>
      <c r="O200" t="s">
        <v>132</v>
      </c>
    </row>
    <row r="201" spans="1:15" x14ac:dyDescent="0.25">
      <c r="A201">
        <v>504101</v>
      </c>
      <c r="B201">
        <v>170502</v>
      </c>
      <c r="C201">
        <v>208</v>
      </c>
      <c r="D201" s="96">
        <v>45132.530358796299</v>
      </c>
      <c r="E201" t="s">
        <v>133</v>
      </c>
      <c r="F201" t="s">
        <v>140</v>
      </c>
      <c r="G201" t="s">
        <v>173</v>
      </c>
      <c r="H201" t="s">
        <v>130</v>
      </c>
      <c r="I201">
        <v>337220</v>
      </c>
      <c r="L201" s="96">
        <v>45132.529583333337</v>
      </c>
      <c r="M201" t="s">
        <v>135</v>
      </c>
      <c r="N201">
        <v>-1460000</v>
      </c>
      <c r="O201" t="s">
        <v>136</v>
      </c>
    </row>
    <row r="202" spans="1:15" x14ac:dyDescent="0.25">
      <c r="A202">
        <v>504101</v>
      </c>
      <c r="B202">
        <v>170500</v>
      </c>
      <c r="C202">
        <v>208</v>
      </c>
      <c r="D202" s="96">
        <v>45132.530219907407</v>
      </c>
      <c r="E202" t="s">
        <v>127</v>
      </c>
      <c r="F202" t="s">
        <v>140</v>
      </c>
      <c r="G202" t="s">
        <v>199</v>
      </c>
      <c r="H202" t="s">
        <v>130</v>
      </c>
      <c r="I202">
        <v>337010</v>
      </c>
      <c r="L202" s="96">
        <v>45132.529583333337</v>
      </c>
      <c r="M202" t="s">
        <v>131</v>
      </c>
      <c r="N202">
        <v>96075</v>
      </c>
      <c r="O202" t="s">
        <v>132</v>
      </c>
    </row>
    <row r="203" spans="1:15" x14ac:dyDescent="0.25">
      <c r="A203">
        <v>504101</v>
      </c>
      <c r="B203">
        <v>170500</v>
      </c>
      <c r="C203">
        <v>208</v>
      </c>
      <c r="D203" s="96">
        <v>45132.530219907407</v>
      </c>
      <c r="E203" t="s">
        <v>133</v>
      </c>
      <c r="F203" t="s">
        <v>140</v>
      </c>
      <c r="G203" t="s">
        <v>173</v>
      </c>
      <c r="H203" t="s">
        <v>130</v>
      </c>
      <c r="I203">
        <v>337010</v>
      </c>
      <c r="L203" s="96">
        <v>45132.529583333337</v>
      </c>
      <c r="M203" t="s">
        <v>135</v>
      </c>
      <c r="N203">
        <v>-26075</v>
      </c>
      <c r="O203" t="s">
        <v>136</v>
      </c>
    </row>
    <row r="204" spans="1:15" x14ac:dyDescent="0.25">
      <c r="A204">
        <v>504101</v>
      </c>
      <c r="B204">
        <v>170500</v>
      </c>
      <c r="C204">
        <v>208</v>
      </c>
      <c r="D204" s="96">
        <v>45132.530219907407</v>
      </c>
      <c r="E204" t="s">
        <v>133</v>
      </c>
      <c r="F204" t="s">
        <v>140</v>
      </c>
      <c r="G204" t="s">
        <v>171</v>
      </c>
      <c r="H204" t="s">
        <v>130</v>
      </c>
      <c r="I204">
        <v>337010</v>
      </c>
      <c r="L204" s="96">
        <v>45132.529583333337</v>
      </c>
      <c r="M204" t="s">
        <v>135</v>
      </c>
      <c r="N204">
        <v>-20000</v>
      </c>
      <c r="O204" t="s">
        <v>136</v>
      </c>
    </row>
    <row r="205" spans="1:15" x14ac:dyDescent="0.25">
      <c r="A205">
        <v>504101</v>
      </c>
      <c r="B205">
        <v>170500</v>
      </c>
      <c r="C205">
        <v>208</v>
      </c>
      <c r="D205" s="96">
        <v>45132.530219907407</v>
      </c>
      <c r="E205" t="s">
        <v>133</v>
      </c>
      <c r="F205" t="s">
        <v>140</v>
      </c>
      <c r="G205" t="s">
        <v>170</v>
      </c>
      <c r="H205" t="s">
        <v>130</v>
      </c>
      <c r="I205">
        <v>337010</v>
      </c>
      <c r="L205" s="96">
        <v>45132.529583333337</v>
      </c>
      <c r="M205" t="s">
        <v>135</v>
      </c>
      <c r="N205">
        <v>-3000</v>
      </c>
      <c r="O205" t="s">
        <v>136</v>
      </c>
    </row>
    <row r="206" spans="1:15" x14ac:dyDescent="0.25">
      <c r="A206">
        <v>504101</v>
      </c>
      <c r="B206">
        <v>205400</v>
      </c>
      <c r="C206">
        <v>217</v>
      </c>
      <c r="D206" s="96">
        <v>45132.556990740741</v>
      </c>
      <c r="E206" t="s">
        <v>127</v>
      </c>
      <c r="F206" t="s">
        <v>128</v>
      </c>
      <c r="G206" t="s">
        <v>129</v>
      </c>
      <c r="H206" t="s">
        <v>130</v>
      </c>
      <c r="I206">
        <v>336245</v>
      </c>
      <c r="L206" s="96">
        <v>45132.556747685187</v>
      </c>
      <c r="M206" t="s">
        <v>131</v>
      </c>
      <c r="N206">
        <v>870000</v>
      </c>
      <c r="O206" t="s">
        <v>132</v>
      </c>
    </row>
    <row r="207" spans="1:15" x14ac:dyDescent="0.25">
      <c r="A207">
        <v>504101</v>
      </c>
      <c r="B207">
        <v>205400</v>
      </c>
      <c r="C207">
        <v>219</v>
      </c>
      <c r="D207" s="96">
        <v>45132.557141203702</v>
      </c>
      <c r="E207" t="s">
        <v>127</v>
      </c>
      <c r="F207" t="s">
        <v>128</v>
      </c>
      <c r="G207" t="s">
        <v>208</v>
      </c>
      <c r="H207" t="s">
        <v>130</v>
      </c>
      <c r="I207">
        <v>336611</v>
      </c>
      <c r="L207" s="96">
        <v>45132.556747685187</v>
      </c>
      <c r="M207" t="s">
        <v>131</v>
      </c>
      <c r="N207">
        <v>55000</v>
      </c>
      <c r="O207" t="s">
        <v>132</v>
      </c>
    </row>
    <row r="208" spans="1:15" x14ac:dyDescent="0.25">
      <c r="A208">
        <v>504105</v>
      </c>
      <c r="B208">
        <v>325100</v>
      </c>
      <c r="C208">
        <v>205</v>
      </c>
      <c r="D208" s="96">
        <v>45294.682280092595</v>
      </c>
      <c r="E208" t="s">
        <v>133</v>
      </c>
      <c r="F208" t="s">
        <v>147</v>
      </c>
      <c r="G208" t="s">
        <v>148</v>
      </c>
      <c r="H208" t="s">
        <v>130</v>
      </c>
      <c r="I208">
        <v>332540</v>
      </c>
      <c r="L208" s="96">
        <v>45294.682256944441</v>
      </c>
      <c r="M208" t="s">
        <v>135</v>
      </c>
      <c r="N208">
        <v>235000</v>
      </c>
      <c r="O208" t="s">
        <v>132</v>
      </c>
    </row>
    <row r="209" spans="1:15" x14ac:dyDescent="0.25">
      <c r="A209">
        <v>504105</v>
      </c>
      <c r="B209">
        <v>325200</v>
      </c>
      <c r="C209">
        <v>205</v>
      </c>
      <c r="D209" s="96">
        <v>45209.519074074073</v>
      </c>
      <c r="E209" t="s">
        <v>133</v>
      </c>
      <c r="F209" t="s">
        <v>209</v>
      </c>
      <c r="G209" t="s">
        <v>210</v>
      </c>
      <c r="H209" t="s">
        <v>130</v>
      </c>
      <c r="I209">
        <v>332571</v>
      </c>
      <c r="L209" s="96">
        <v>45205.999988425923</v>
      </c>
      <c r="M209" t="s">
        <v>135</v>
      </c>
      <c r="N209">
        <v>-144365</v>
      </c>
      <c r="O209" t="s">
        <v>136</v>
      </c>
    </row>
    <row r="210" spans="1:15" x14ac:dyDescent="0.25">
      <c r="A210">
        <v>504105</v>
      </c>
      <c r="B210">
        <v>325200</v>
      </c>
      <c r="C210">
        <v>205</v>
      </c>
      <c r="D210" s="96">
        <v>45209.519062500003</v>
      </c>
      <c r="E210" t="s">
        <v>133</v>
      </c>
      <c r="F210" t="s">
        <v>209</v>
      </c>
      <c r="G210" t="s">
        <v>210</v>
      </c>
      <c r="H210" t="s">
        <v>130</v>
      </c>
      <c r="I210">
        <v>332570</v>
      </c>
      <c r="L210" s="96">
        <v>45205.999988425923</v>
      </c>
      <c r="M210" t="s">
        <v>135</v>
      </c>
      <c r="N210">
        <v>-1462513</v>
      </c>
      <c r="O210" t="s">
        <v>136</v>
      </c>
    </row>
    <row r="211" spans="1:15" x14ac:dyDescent="0.25">
      <c r="A211">
        <v>504105</v>
      </c>
      <c r="B211">
        <v>325200</v>
      </c>
      <c r="C211">
        <v>205</v>
      </c>
      <c r="D211" s="96">
        <v>45132.557314814818</v>
      </c>
      <c r="E211" t="s">
        <v>127</v>
      </c>
      <c r="F211" t="s">
        <v>144</v>
      </c>
      <c r="G211" t="s">
        <v>145</v>
      </c>
      <c r="H211" t="s">
        <v>130</v>
      </c>
      <c r="I211">
        <v>332577</v>
      </c>
      <c r="L211" s="96">
        <v>45132.55678240741</v>
      </c>
      <c r="M211" t="s">
        <v>131</v>
      </c>
      <c r="N211">
        <v>133086</v>
      </c>
      <c r="O211" t="s">
        <v>132</v>
      </c>
    </row>
    <row r="212" spans="1:15" x14ac:dyDescent="0.25">
      <c r="A212">
        <v>504105</v>
      </c>
      <c r="B212">
        <v>325200</v>
      </c>
      <c r="C212">
        <v>205</v>
      </c>
      <c r="D212" s="96">
        <v>45132.557314814818</v>
      </c>
      <c r="E212" t="s">
        <v>127</v>
      </c>
      <c r="F212" t="s">
        <v>144</v>
      </c>
      <c r="G212" t="s">
        <v>145</v>
      </c>
      <c r="H212" t="s">
        <v>130</v>
      </c>
      <c r="I212">
        <v>332575</v>
      </c>
      <c r="L212" s="96">
        <v>45132.55678240741</v>
      </c>
      <c r="M212" t="s">
        <v>131</v>
      </c>
      <c r="N212">
        <v>294802</v>
      </c>
      <c r="O212" t="s">
        <v>132</v>
      </c>
    </row>
    <row r="213" spans="1:15" x14ac:dyDescent="0.25">
      <c r="A213">
        <v>504105</v>
      </c>
      <c r="B213">
        <v>325200</v>
      </c>
      <c r="C213">
        <v>205</v>
      </c>
      <c r="D213" s="96">
        <v>45132.557303240741</v>
      </c>
      <c r="E213" t="s">
        <v>127</v>
      </c>
      <c r="F213" t="s">
        <v>144</v>
      </c>
      <c r="G213" t="s">
        <v>145</v>
      </c>
      <c r="H213" t="s">
        <v>130</v>
      </c>
      <c r="I213">
        <v>332571</v>
      </c>
      <c r="L213" s="96">
        <v>45132.55678240741</v>
      </c>
      <c r="M213" t="s">
        <v>131</v>
      </c>
      <c r="N213">
        <v>144365</v>
      </c>
      <c r="O213" t="s">
        <v>132</v>
      </c>
    </row>
    <row r="214" spans="1:15" x14ac:dyDescent="0.25">
      <c r="A214">
        <v>504105</v>
      </c>
      <c r="B214">
        <v>325200</v>
      </c>
      <c r="C214">
        <v>205</v>
      </c>
      <c r="D214" s="96">
        <v>45132.557303240741</v>
      </c>
      <c r="E214" t="s">
        <v>127</v>
      </c>
      <c r="F214" t="s">
        <v>144</v>
      </c>
      <c r="G214" t="s">
        <v>145</v>
      </c>
      <c r="H214" t="s">
        <v>130</v>
      </c>
      <c r="I214">
        <v>332573</v>
      </c>
      <c r="L214" s="96">
        <v>45132.55678240741</v>
      </c>
      <c r="M214" t="s">
        <v>131</v>
      </c>
      <c r="N214">
        <v>319784</v>
      </c>
      <c r="O214" t="s">
        <v>132</v>
      </c>
    </row>
    <row r="215" spans="1:15" x14ac:dyDescent="0.25">
      <c r="A215">
        <v>504105</v>
      </c>
      <c r="B215">
        <v>325200</v>
      </c>
      <c r="C215">
        <v>205</v>
      </c>
      <c r="D215" s="96">
        <v>45132.557291666664</v>
      </c>
      <c r="E215" t="s">
        <v>127</v>
      </c>
      <c r="F215" t="s">
        <v>144</v>
      </c>
      <c r="G215" t="s">
        <v>145</v>
      </c>
      <c r="H215" t="s">
        <v>130</v>
      </c>
      <c r="I215">
        <v>332570</v>
      </c>
      <c r="L215" s="96">
        <v>45132.55678240741</v>
      </c>
      <c r="M215" t="s">
        <v>131</v>
      </c>
      <c r="N215">
        <v>1462513</v>
      </c>
      <c r="O215" t="s">
        <v>132</v>
      </c>
    </row>
    <row r="216" spans="1:15" x14ac:dyDescent="0.25">
      <c r="A216">
        <v>504125</v>
      </c>
      <c r="B216">
        <v>170470</v>
      </c>
      <c r="C216">
        <v>203</v>
      </c>
      <c r="D216" s="96">
        <v>45309.391087962962</v>
      </c>
      <c r="E216" t="s">
        <v>133</v>
      </c>
      <c r="F216" t="s">
        <v>182</v>
      </c>
      <c r="G216" t="s">
        <v>183</v>
      </c>
      <c r="H216" t="s">
        <v>130</v>
      </c>
      <c r="I216">
        <v>332390</v>
      </c>
      <c r="L216" s="96">
        <v>45308.999988425923</v>
      </c>
      <c r="M216" t="s">
        <v>135</v>
      </c>
      <c r="N216">
        <v>-15000</v>
      </c>
      <c r="O216" t="s">
        <v>136</v>
      </c>
    </row>
    <row r="217" spans="1:15" x14ac:dyDescent="0.25">
      <c r="A217">
        <v>504125</v>
      </c>
      <c r="B217">
        <v>170480</v>
      </c>
      <c r="C217">
        <v>203</v>
      </c>
      <c r="D217" s="96">
        <v>45309.391053240739</v>
      </c>
      <c r="E217" t="s">
        <v>133</v>
      </c>
      <c r="F217" t="s">
        <v>182</v>
      </c>
      <c r="G217" t="s">
        <v>183</v>
      </c>
      <c r="H217" t="s">
        <v>130</v>
      </c>
      <c r="I217">
        <v>332318</v>
      </c>
      <c r="L217" s="96">
        <v>45308.999988425923</v>
      </c>
      <c r="M217" t="s">
        <v>135</v>
      </c>
      <c r="N217">
        <v>300000</v>
      </c>
      <c r="O217" t="s">
        <v>132</v>
      </c>
    </row>
    <row r="218" spans="1:15" x14ac:dyDescent="0.25">
      <c r="A218">
        <v>504125</v>
      </c>
      <c r="B218">
        <v>170470</v>
      </c>
      <c r="C218">
        <v>203</v>
      </c>
      <c r="D218" s="96">
        <v>45309.371979166666</v>
      </c>
      <c r="E218" t="s">
        <v>133</v>
      </c>
      <c r="F218" t="s">
        <v>184</v>
      </c>
      <c r="G218" t="s">
        <v>185</v>
      </c>
      <c r="H218" t="s">
        <v>130</v>
      </c>
      <c r="I218">
        <v>332390</v>
      </c>
      <c r="L218" s="96">
        <v>45308.999988425923</v>
      </c>
      <c r="M218" t="s">
        <v>135</v>
      </c>
      <c r="N218">
        <v>150</v>
      </c>
      <c r="O218" t="s">
        <v>132</v>
      </c>
    </row>
    <row r="219" spans="1:15" x14ac:dyDescent="0.25">
      <c r="A219">
        <v>504125</v>
      </c>
      <c r="B219">
        <v>170480</v>
      </c>
      <c r="C219">
        <v>203</v>
      </c>
      <c r="D219" s="96">
        <v>45309.371944444443</v>
      </c>
      <c r="E219" t="s">
        <v>133</v>
      </c>
      <c r="F219" t="s">
        <v>184</v>
      </c>
      <c r="G219" t="s">
        <v>185</v>
      </c>
      <c r="H219" t="s">
        <v>130</v>
      </c>
      <c r="I219">
        <v>332318</v>
      </c>
      <c r="L219" s="96">
        <v>45308.999988425923</v>
      </c>
      <c r="M219" t="s">
        <v>135</v>
      </c>
      <c r="N219">
        <v>-3000</v>
      </c>
      <c r="O219" t="s">
        <v>136</v>
      </c>
    </row>
    <row r="220" spans="1:15" x14ac:dyDescent="0.25">
      <c r="A220">
        <v>504125</v>
      </c>
      <c r="B220">
        <v>170470</v>
      </c>
      <c r="C220">
        <v>203</v>
      </c>
      <c r="D220" s="96">
        <v>45274.620266203703</v>
      </c>
      <c r="E220" t="s">
        <v>133</v>
      </c>
      <c r="F220" t="s">
        <v>186</v>
      </c>
      <c r="G220" t="s">
        <v>187</v>
      </c>
      <c r="H220" t="s">
        <v>130</v>
      </c>
      <c r="I220">
        <v>332390</v>
      </c>
      <c r="L220" s="96">
        <v>45274.620046296295</v>
      </c>
      <c r="M220" t="s">
        <v>135</v>
      </c>
      <c r="N220">
        <v>-150</v>
      </c>
      <c r="O220" t="s">
        <v>136</v>
      </c>
    </row>
    <row r="221" spans="1:15" x14ac:dyDescent="0.25">
      <c r="A221">
        <v>504125</v>
      </c>
      <c r="B221">
        <v>170480</v>
      </c>
      <c r="C221">
        <v>203</v>
      </c>
      <c r="D221" s="96">
        <v>45274.62023148148</v>
      </c>
      <c r="E221" t="s">
        <v>133</v>
      </c>
      <c r="F221" t="s">
        <v>186</v>
      </c>
      <c r="G221" t="s">
        <v>187</v>
      </c>
      <c r="H221" t="s">
        <v>130</v>
      </c>
      <c r="I221">
        <v>332318</v>
      </c>
      <c r="L221" s="96">
        <v>45274.620046296295</v>
      </c>
      <c r="M221" t="s">
        <v>135</v>
      </c>
      <c r="N221">
        <v>3000</v>
      </c>
      <c r="O221" t="s">
        <v>132</v>
      </c>
    </row>
    <row r="222" spans="1:15" x14ac:dyDescent="0.25">
      <c r="A222">
        <v>504125</v>
      </c>
      <c r="B222">
        <v>170480</v>
      </c>
      <c r="C222">
        <v>203</v>
      </c>
      <c r="D222" s="96">
        <v>45155.57309027778</v>
      </c>
      <c r="E222" t="s">
        <v>133</v>
      </c>
      <c r="F222" t="s">
        <v>188</v>
      </c>
      <c r="G222" t="s">
        <v>189</v>
      </c>
      <c r="H222" t="s">
        <v>130</v>
      </c>
      <c r="I222">
        <v>332318</v>
      </c>
      <c r="L222" s="96">
        <v>45155.572881944441</v>
      </c>
      <c r="M222" t="s">
        <v>135</v>
      </c>
      <c r="N222">
        <v>200000</v>
      </c>
      <c r="O222" t="s">
        <v>132</v>
      </c>
    </row>
    <row r="223" spans="1:15" x14ac:dyDescent="0.25">
      <c r="A223">
        <v>504125</v>
      </c>
      <c r="B223">
        <v>170470</v>
      </c>
      <c r="C223">
        <v>203</v>
      </c>
      <c r="D223" s="96">
        <v>45132.530127314814</v>
      </c>
      <c r="E223" t="s">
        <v>127</v>
      </c>
      <c r="F223" t="s">
        <v>140</v>
      </c>
      <c r="G223" t="s">
        <v>190</v>
      </c>
      <c r="H223" t="s">
        <v>130</v>
      </c>
      <c r="I223">
        <v>332390</v>
      </c>
      <c r="L223" s="96">
        <v>45132.529583333337</v>
      </c>
      <c r="M223" t="s">
        <v>131</v>
      </c>
      <c r="N223">
        <v>1000000</v>
      </c>
      <c r="O223" t="s">
        <v>132</v>
      </c>
    </row>
    <row r="224" spans="1:15" x14ac:dyDescent="0.25">
      <c r="A224">
        <v>504125</v>
      </c>
      <c r="B224">
        <v>170470</v>
      </c>
      <c r="C224">
        <v>203</v>
      </c>
      <c r="D224" s="96">
        <v>45132.530127314814</v>
      </c>
      <c r="E224" t="s">
        <v>133</v>
      </c>
      <c r="F224" t="s">
        <v>140</v>
      </c>
      <c r="G224" t="s">
        <v>191</v>
      </c>
      <c r="H224" t="s">
        <v>130</v>
      </c>
      <c r="I224">
        <v>332390</v>
      </c>
      <c r="L224" s="96">
        <v>45132.529583333337</v>
      </c>
      <c r="M224" t="s">
        <v>135</v>
      </c>
      <c r="N224">
        <v>-65000</v>
      </c>
      <c r="O224" t="s">
        <v>136</v>
      </c>
    </row>
    <row r="225" spans="1:15" x14ac:dyDescent="0.25">
      <c r="A225">
        <v>504125</v>
      </c>
      <c r="B225">
        <v>170480</v>
      </c>
      <c r="C225">
        <v>203</v>
      </c>
      <c r="D225" s="96">
        <v>45132.529907407406</v>
      </c>
      <c r="E225" t="s">
        <v>127</v>
      </c>
      <c r="F225" t="s">
        <v>140</v>
      </c>
      <c r="G225" t="s">
        <v>190</v>
      </c>
      <c r="H225" t="s">
        <v>130</v>
      </c>
      <c r="I225">
        <v>332318</v>
      </c>
      <c r="L225" s="96">
        <v>45132.529583333337</v>
      </c>
      <c r="M225" t="s">
        <v>131</v>
      </c>
      <c r="N225">
        <v>700000</v>
      </c>
      <c r="O225" t="s">
        <v>132</v>
      </c>
    </row>
    <row r="226" spans="1:15" x14ac:dyDescent="0.25">
      <c r="A226">
        <v>504125</v>
      </c>
      <c r="B226">
        <v>170480</v>
      </c>
      <c r="C226">
        <v>203</v>
      </c>
      <c r="D226" s="96">
        <v>45132.529907407406</v>
      </c>
      <c r="E226" t="s">
        <v>133</v>
      </c>
      <c r="F226" t="s">
        <v>140</v>
      </c>
      <c r="G226" t="s">
        <v>191</v>
      </c>
      <c r="H226" t="s">
        <v>130</v>
      </c>
      <c r="I226">
        <v>332318</v>
      </c>
      <c r="L226" s="96">
        <v>45132.529583333337</v>
      </c>
      <c r="M226" t="s">
        <v>135</v>
      </c>
      <c r="N226">
        <v>-250000</v>
      </c>
      <c r="O226" t="s">
        <v>136</v>
      </c>
    </row>
    <row r="227" spans="1:15" x14ac:dyDescent="0.25">
      <c r="A227">
        <v>504140</v>
      </c>
      <c r="B227">
        <v>170350</v>
      </c>
      <c r="C227">
        <v>203</v>
      </c>
      <c r="D227" s="96">
        <v>45132.529953703706</v>
      </c>
      <c r="E227" t="s">
        <v>133</v>
      </c>
      <c r="F227" t="s">
        <v>140</v>
      </c>
      <c r="G227" t="s">
        <v>192</v>
      </c>
      <c r="H227" t="s">
        <v>130</v>
      </c>
      <c r="I227">
        <v>332330</v>
      </c>
      <c r="L227" s="96">
        <v>45132.529583333337</v>
      </c>
      <c r="M227" t="s">
        <v>135</v>
      </c>
      <c r="N227">
        <v>20000</v>
      </c>
      <c r="O227" t="s">
        <v>132</v>
      </c>
    </row>
    <row r="228" spans="1:15" x14ac:dyDescent="0.25">
      <c r="A228">
        <v>504160</v>
      </c>
      <c r="B228">
        <v>170400</v>
      </c>
      <c r="C228">
        <v>203</v>
      </c>
      <c r="D228" s="96">
        <v>45132.530046296299</v>
      </c>
      <c r="E228" t="s">
        <v>133</v>
      </c>
      <c r="F228" t="s">
        <v>140</v>
      </c>
      <c r="G228" t="s">
        <v>195</v>
      </c>
      <c r="H228" t="s">
        <v>130</v>
      </c>
      <c r="I228">
        <v>332355</v>
      </c>
      <c r="L228" s="96">
        <v>45132.529583333337</v>
      </c>
      <c r="M228" t="s">
        <v>135</v>
      </c>
      <c r="N228">
        <v>2000</v>
      </c>
      <c r="O228" t="s">
        <v>132</v>
      </c>
    </row>
    <row r="229" spans="1:15" x14ac:dyDescent="0.25">
      <c r="A229">
        <v>504160</v>
      </c>
      <c r="B229">
        <v>170400</v>
      </c>
      <c r="C229">
        <v>203</v>
      </c>
      <c r="D229" s="96">
        <v>45132.529791666668</v>
      </c>
      <c r="E229" t="s">
        <v>127</v>
      </c>
      <c r="F229" t="s">
        <v>140</v>
      </c>
      <c r="G229" t="s">
        <v>194</v>
      </c>
      <c r="H229" t="s">
        <v>130</v>
      </c>
      <c r="I229">
        <v>332305</v>
      </c>
      <c r="L229" s="96">
        <v>45132.529583333337</v>
      </c>
      <c r="M229" t="s">
        <v>131</v>
      </c>
      <c r="N229">
        <v>50000</v>
      </c>
      <c r="O229" t="s">
        <v>132</v>
      </c>
    </row>
    <row r="230" spans="1:15" x14ac:dyDescent="0.25">
      <c r="A230">
        <v>504160</v>
      </c>
      <c r="B230">
        <v>170400</v>
      </c>
      <c r="C230">
        <v>203</v>
      </c>
      <c r="D230" s="96">
        <v>45132.529791666668</v>
      </c>
      <c r="E230" t="s">
        <v>133</v>
      </c>
      <c r="F230" t="s">
        <v>140</v>
      </c>
      <c r="G230" t="s">
        <v>195</v>
      </c>
      <c r="H230" t="s">
        <v>130</v>
      </c>
      <c r="I230">
        <v>332305</v>
      </c>
      <c r="L230" s="96">
        <v>45132.529583333337</v>
      </c>
      <c r="M230" t="s">
        <v>135</v>
      </c>
      <c r="N230">
        <v>10000</v>
      </c>
      <c r="O230" t="s">
        <v>132</v>
      </c>
    </row>
    <row r="231" spans="1:15" x14ac:dyDescent="0.25">
      <c r="A231">
        <v>504160</v>
      </c>
      <c r="B231">
        <v>120010</v>
      </c>
      <c r="C231">
        <v>207</v>
      </c>
      <c r="D231" s="96">
        <v>45132.530451388891</v>
      </c>
      <c r="E231" t="s">
        <v>127</v>
      </c>
      <c r="F231" t="s">
        <v>140</v>
      </c>
      <c r="G231" t="s">
        <v>141</v>
      </c>
      <c r="H231" t="s">
        <v>130</v>
      </c>
      <c r="I231">
        <v>338060</v>
      </c>
      <c r="L231" s="96">
        <v>45132.529583333337</v>
      </c>
      <c r="M231" t="s">
        <v>131</v>
      </c>
      <c r="N231">
        <v>675000</v>
      </c>
      <c r="O231" t="s">
        <v>132</v>
      </c>
    </row>
    <row r="232" spans="1:15" x14ac:dyDescent="0.25">
      <c r="A232">
        <v>504160</v>
      </c>
      <c r="B232">
        <v>170490</v>
      </c>
      <c r="C232">
        <v>219</v>
      </c>
      <c r="D232" s="96">
        <v>45132.530162037037</v>
      </c>
      <c r="E232" t="s">
        <v>127</v>
      </c>
      <c r="F232" t="s">
        <v>140</v>
      </c>
      <c r="G232" t="s">
        <v>211</v>
      </c>
      <c r="H232" t="s">
        <v>130</v>
      </c>
      <c r="I232">
        <v>335200</v>
      </c>
      <c r="L232" s="96">
        <v>45132.529583333337</v>
      </c>
      <c r="M232" t="s">
        <v>131</v>
      </c>
      <c r="N232">
        <v>90000</v>
      </c>
      <c r="O232" t="s">
        <v>132</v>
      </c>
    </row>
    <row r="233" spans="1:15" x14ac:dyDescent="0.25">
      <c r="A233">
        <v>504190</v>
      </c>
      <c r="B233">
        <v>170460</v>
      </c>
      <c r="C233">
        <v>203</v>
      </c>
      <c r="D233" s="96">
        <v>45309.391087962962</v>
      </c>
      <c r="E233" t="s">
        <v>133</v>
      </c>
      <c r="F233" t="s">
        <v>182</v>
      </c>
      <c r="G233" t="s">
        <v>183</v>
      </c>
      <c r="H233" t="s">
        <v>130</v>
      </c>
      <c r="I233">
        <v>332380</v>
      </c>
      <c r="L233" s="96">
        <v>45308.999988425923</v>
      </c>
      <c r="M233" t="s">
        <v>135</v>
      </c>
      <c r="N233">
        <v>-4500</v>
      </c>
      <c r="O233" t="s">
        <v>136</v>
      </c>
    </row>
    <row r="234" spans="1:15" x14ac:dyDescent="0.25">
      <c r="A234">
        <v>504190</v>
      </c>
      <c r="B234">
        <v>170460</v>
      </c>
      <c r="C234">
        <v>203</v>
      </c>
      <c r="D234" s="96">
        <v>45309.371979166666</v>
      </c>
      <c r="E234" t="s">
        <v>133</v>
      </c>
      <c r="F234" t="s">
        <v>184</v>
      </c>
      <c r="G234" t="s">
        <v>185</v>
      </c>
      <c r="H234" t="s">
        <v>130</v>
      </c>
      <c r="I234">
        <v>332380</v>
      </c>
      <c r="L234" s="96">
        <v>45308.999988425923</v>
      </c>
      <c r="M234" t="s">
        <v>135</v>
      </c>
      <c r="N234">
        <v>45</v>
      </c>
      <c r="O234" t="s">
        <v>132</v>
      </c>
    </row>
    <row r="235" spans="1:15" x14ac:dyDescent="0.25">
      <c r="A235">
        <v>504190</v>
      </c>
      <c r="B235">
        <v>170460</v>
      </c>
      <c r="C235">
        <v>203</v>
      </c>
      <c r="D235" s="96">
        <v>45274.620266203703</v>
      </c>
      <c r="E235" t="s">
        <v>133</v>
      </c>
      <c r="F235" t="s">
        <v>186</v>
      </c>
      <c r="G235" t="s">
        <v>187</v>
      </c>
      <c r="H235" t="s">
        <v>130</v>
      </c>
      <c r="I235">
        <v>332380</v>
      </c>
      <c r="L235" s="96">
        <v>45274.620046296295</v>
      </c>
      <c r="M235" t="s">
        <v>135</v>
      </c>
      <c r="N235">
        <v>-45</v>
      </c>
      <c r="O235" t="s">
        <v>136</v>
      </c>
    </row>
    <row r="236" spans="1:15" x14ac:dyDescent="0.25">
      <c r="A236">
        <v>504190</v>
      </c>
      <c r="B236">
        <v>170460</v>
      </c>
      <c r="C236">
        <v>203</v>
      </c>
      <c r="D236" s="96">
        <v>45132.530127314814</v>
      </c>
      <c r="E236" t="s">
        <v>127</v>
      </c>
      <c r="F236" t="s">
        <v>140</v>
      </c>
      <c r="G236" t="s">
        <v>190</v>
      </c>
      <c r="H236" t="s">
        <v>130</v>
      </c>
      <c r="I236">
        <v>332380</v>
      </c>
      <c r="L236" s="96">
        <v>45132.529583333337</v>
      </c>
      <c r="M236" t="s">
        <v>131</v>
      </c>
      <c r="N236">
        <v>-935000</v>
      </c>
      <c r="O236" t="s">
        <v>136</v>
      </c>
    </row>
    <row r="237" spans="1:15" x14ac:dyDescent="0.25">
      <c r="A237">
        <v>504190</v>
      </c>
      <c r="B237">
        <v>170460</v>
      </c>
      <c r="C237">
        <v>203</v>
      </c>
      <c r="D237" s="96">
        <v>45132.530127314814</v>
      </c>
      <c r="E237" t="s">
        <v>133</v>
      </c>
      <c r="F237" t="s">
        <v>140</v>
      </c>
      <c r="G237" t="s">
        <v>191</v>
      </c>
      <c r="H237" t="s">
        <v>130</v>
      </c>
      <c r="I237">
        <v>332380</v>
      </c>
      <c r="L237" s="96">
        <v>45132.529583333337</v>
      </c>
      <c r="M237" t="s">
        <v>135</v>
      </c>
      <c r="N237">
        <v>65000</v>
      </c>
      <c r="O237" t="s">
        <v>132</v>
      </c>
    </row>
    <row r="238" spans="1:15" x14ac:dyDescent="0.25">
      <c r="A238">
        <v>504190</v>
      </c>
      <c r="B238">
        <v>170460</v>
      </c>
      <c r="C238">
        <v>203</v>
      </c>
      <c r="D238" s="96">
        <v>45132.530127314814</v>
      </c>
      <c r="E238" t="s">
        <v>133</v>
      </c>
      <c r="F238" t="s">
        <v>140</v>
      </c>
      <c r="G238" t="s">
        <v>192</v>
      </c>
      <c r="H238" t="s">
        <v>130</v>
      </c>
      <c r="I238">
        <v>332380</v>
      </c>
      <c r="L238" s="96">
        <v>45132.529583333337</v>
      </c>
      <c r="M238" t="s">
        <v>135</v>
      </c>
      <c r="N238">
        <v>755000</v>
      </c>
      <c r="O238" t="s">
        <v>132</v>
      </c>
    </row>
    <row r="239" spans="1:15" x14ac:dyDescent="0.25">
      <c r="A239">
        <v>504190</v>
      </c>
      <c r="B239">
        <v>540300</v>
      </c>
      <c r="C239">
        <v>207</v>
      </c>
      <c r="D239" s="96">
        <v>45132.557789351849</v>
      </c>
      <c r="E239" t="s">
        <v>127</v>
      </c>
      <c r="F239" t="s">
        <v>151</v>
      </c>
      <c r="G239" t="s">
        <v>196</v>
      </c>
      <c r="H239" t="s">
        <v>130</v>
      </c>
      <c r="I239">
        <v>334140</v>
      </c>
      <c r="L239" s="96">
        <v>45132.556875000002</v>
      </c>
      <c r="M239" t="s">
        <v>131</v>
      </c>
      <c r="N239">
        <v>-10000</v>
      </c>
      <c r="O239" t="s">
        <v>136</v>
      </c>
    </row>
    <row r="240" spans="1:15" x14ac:dyDescent="0.25">
      <c r="A240">
        <v>504190</v>
      </c>
      <c r="B240">
        <v>540400</v>
      </c>
      <c r="C240">
        <v>219</v>
      </c>
      <c r="D240" s="96">
        <v>45132.557812500003</v>
      </c>
      <c r="E240" t="s">
        <v>127</v>
      </c>
      <c r="F240" t="s">
        <v>151</v>
      </c>
      <c r="G240" t="s">
        <v>196</v>
      </c>
      <c r="H240" t="s">
        <v>130</v>
      </c>
      <c r="I240">
        <v>336633</v>
      </c>
      <c r="L240" s="96">
        <v>45132.556875000002</v>
      </c>
      <c r="M240" t="s">
        <v>131</v>
      </c>
      <c r="N240">
        <v>-1000</v>
      </c>
      <c r="O240" t="s">
        <v>136</v>
      </c>
    </row>
    <row r="241" spans="1:15" x14ac:dyDescent="0.25">
      <c r="A241">
        <v>504200</v>
      </c>
      <c r="B241">
        <v>170320</v>
      </c>
      <c r="C241">
        <v>201</v>
      </c>
      <c r="D241" s="96">
        <v>45281.486666666664</v>
      </c>
      <c r="E241" t="s">
        <v>133</v>
      </c>
      <c r="F241" t="s">
        <v>212</v>
      </c>
      <c r="G241" t="s">
        <v>213</v>
      </c>
      <c r="H241" t="s">
        <v>130</v>
      </c>
      <c r="I241">
        <v>332312</v>
      </c>
      <c r="L241" s="96">
        <v>45281.476782407408</v>
      </c>
      <c r="M241" t="s">
        <v>135</v>
      </c>
      <c r="N241">
        <v>100000</v>
      </c>
      <c r="O241" t="s">
        <v>132</v>
      </c>
    </row>
    <row r="242" spans="1:15" x14ac:dyDescent="0.25">
      <c r="A242">
        <v>504200</v>
      </c>
      <c r="B242">
        <v>170320</v>
      </c>
      <c r="C242">
        <v>201</v>
      </c>
      <c r="D242" s="96">
        <v>45132.529872685183</v>
      </c>
      <c r="E242" t="s">
        <v>127</v>
      </c>
      <c r="F242" t="s">
        <v>140</v>
      </c>
      <c r="G242" t="s">
        <v>214</v>
      </c>
      <c r="H242" t="s">
        <v>130</v>
      </c>
      <c r="I242">
        <v>332312</v>
      </c>
      <c r="L242" s="96">
        <v>45132.529583333337</v>
      </c>
      <c r="M242" t="s">
        <v>131</v>
      </c>
      <c r="N242">
        <v>295000</v>
      </c>
      <c r="O242" t="s">
        <v>132</v>
      </c>
    </row>
    <row r="243" spans="1:15" x14ac:dyDescent="0.25">
      <c r="A243">
        <v>504200</v>
      </c>
      <c r="B243">
        <v>170520</v>
      </c>
      <c r="C243">
        <v>203</v>
      </c>
      <c r="D243" s="96">
        <v>45309.391087962962</v>
      </c>
      <c r="E243" t="s">
        <v>133</v>
      </c>
      <c r="F243" t="s">
        <v>182</v>
      </c>
      <c r="G243" t="s">
        <v>183</v>
      </c>
      <c r="H243" t="s">
        <v>130</v>
      </c>
      <c r="I243">
        <v>332375</v>
      </c>
      <c r="L243" s="96">
        <v>45308.999988425923</v>
      </c>
      <c r="M243" t="s">
        <v>135</v>
      </c>
      <c r="N243">
        <v>-250</v>
      </c>
      <c r="O243" t="s">
        <v>136</v>
      </c>
    </row>
    <row r="244" spans="1:15" x14ac:dyDescent="0.25">
      <c r="A244">
        <v>504200</v>
      </c>
      <c r="B244">
        <v>170470</v>
      </c>
      <c r="C244">
        <v>203</v>
      </c>
      <c r="D244" s="96">
        <v>45309.391087962962</v>
      </c>
      <c r="E244" t="s">
        <v>133</v>
      </c>
      <c r="F244" t="s">
        <v>182</v>
      </c>
      <c r="G244" t="s">
        <v>183</v>
      </c>
      <c r="H244" t="s">
        <v>130</v>
      </c>
      <c r="I244">
        <v>332390</v>
      </c>
      <c r="L244" s="96">
        <v>45308.999988425923</v>
      </c>
      <c r="M244" t="s">
        <v>135</v>
      </c>
      <c r="N244">
        <v>-50</v>
      </c>
      <c r="O244" t="s">
        <v>136</v>
      </c>
    </row>
    <row r="245" spans="1:15" x14ac:dyDescent="0.25">
      <c r="A245">
        <v>504200</v>
      </c>
      <c r="B245">
        <v>170450</v>
      </c>
      <c r="C245">
        <v>203</v>
      </c>
      <c r="D245" s="96">
        <v>45309.391076388885</v>
      </c>
      <c r="E245" t="s">
        <v>133</v>
      </c>
      <c r="F245" t="s">
        <v>182</v>
      </c>
      <c r="G245" t="s">
        <v>183</v>
      </c>
      <c r="H245" t="s">
        <v>130</v>
      </c>
      <c r="I245">
        <v>332370</v>
      </c>
      <c r="L245" s="96">
        <v>45308.999988425923</v>
      </c>
      <c r="M245" t="s">
        <v>135</v>
      </c>
      <c r="N245">
        <v>100000</v>
      </c>
      <c r="O245" t="s">
        <v>132</v>
      </c>
    </row>
    <row r="246" spans="1:15" x14ac:dyDescent="0.25">
      <c r="A246">
        <v>504200</v>
      </c>
      <c r="B246">
        <v>170480</v>
      </c>
      <c r="C246">
        <v>203</v>
      </c>
      <c r="D246" s="96">
        <v>45309.391053240739</v>
      </c>
      <c r="E246" t="s">
        <v>133</v>
      </c>
      <c r="F246" t="s">
        <v>182</v>
      </c>
      <c r="G246" t="s">
        <v>183</v>
      </c>
      <c r="H246" t="s">
        <v>130</v>
      </c>
      <c r="I246">
        <v>332318</v>
      </c>
      <c r="L246" s="96">
        <v>45308.999988425923</v>
      </c>
      <c r="M246" t="s">
        <v>135</v>
      </c>
      <c r="N246">
        <v>32500</v>
      </c>
      <c r="O246" t="s">
        <v>132</v>
      </c>
    </row>
    <row r="247" spans="1:15" x14ac:dyDescent="0.25">
      <c r="A247">
        <v>504200</v>
      </c>
      <c r="B247">
        <v>170470</v>
      </c>
      <c r="C247">
        <v>203</v>
      </c>
      <c r="D247" s="96">
        <v>45309.371979166666</v>
      </c>
      <c r="E247" t="s">
        <v>133</v>
      </c>
      <c r="F247" t="s">
        <v>184</v>
      </c>
      <c r="G247" t="s">
        <v>185</v>
      </c>
      <c r="H247" t="s">
        <v>130</v>
      </c>
      <c r="I247">
        <v>332390</v>
      </c>
      <c r="L247" s="96">
        <v>45308.999988425923</v>
      </c>
      <c r="M247" t="s">
        <v>135</v>
      </c>
      <c r="N247">
        <v>0.5</v>
      </c>
      <c r="O247" t="s">
        <v>132</v>
      </c>
    </row>
    <row r="248" spans="1:15" x14ac:dyDescent="0.25">
      <c r="A248">
        <v>504200</v>
      </c>
      <c r="B248">
        <v>170520</v>
      </c>
      <c r="C248">
        <v>203</v>
      </c>
      <c r="D248" s="96">
        <v>45309.371979166666</v>
      </c>
      <c r="E248" t="s">
        <v>133</v>
      </c>
      <c r="F248" t="s">
        <v>184</v>
      </c>
      <c r="G248" t="s">
        <v>185</v>
      </c>
      <c r="H248" t="s">
        <v>130</v>
      </c>
      <c r="I248">
        <v>332375</v>
      </c>
      <c r="L248" s="96">
        <v>45308.999988425923</v>
      </c>
      <c r="M248" t="s">
        <v>135</v>
      </c>
      <c r="N248">
        <v>2.5</v>
      </c>
      <c r="O248" t="s">
        <v>132</v>
      </c>
    </row>
    <row r="249" spans="1:15" x14ac:dyDescent="0.25">
      <c r="A249">
        <v>504200</v>
      </c>
      <c r="B249">
        <v>170450</v>
      </c>
      <c r="C249">
        <v>203</v>
      </c>
      <c r="D249" s="96">
        <v>45309.371967592589</v>
      </c>
      <c r="E249" t="s">
        <v>133</v>
      </c>
      <c r="F249" t="s">
        <v>184</v>
      </c>
      <c r="G249" t="s">
        <v>185</v>
      </c>
      <c r="H249" t="s">
        <v>130</v>
      </c>
      <c r="I249">
        <v>332370</v>
      </c>
      <c r="L249" s="96">
        <v>45308.999988425923</v>
      </c>
      <c r="M249" t="s">
        <v>135</v>
      </c>
      <c r="N249">
        <v>-1000</v>
      </c>
      <c r="O249" t="s">
        <v>136</v>
      </c>
    </row>
    <row r="250" spans="1:15" x14ac:dyDescent="0.25">
      <c r="A250">
        <v>504200</v>
      </c>
      <c r="B250">
        <v>170480</v>
      </c>
      <c r="C250">
        <v>203</v>
      </c>
      <c r="D250" s="96">
        <v>45309.371944444443</v>
      </c>
      <c r="E250" t="s">
        <v>133</v>
      </c>
      <c r="F250" t="s">
        <v>184</v>
      </c>
      <c r="G250" t="s">
        <v>185</v>
      </c>
      <c r="H250" t="s">
        <v>130</v>
      </c>
      <c r="I250">
        <v>332318</v>
      </c>
      <c r="L250" s="96">
        <v>45308.999988425923</v>
      </c>
      <c r="M250" t="s">
        <v>135</v>
      </c>
      <c r="N250">
        <v>-325</v>
      </c>
      <c r="O250" t="s">
        <v>136</v>
      </c>
    </row>
    <row r="251" spans="1:15" x14ac:dyDescent="0.25">
      <c r="A251">
        <v>504200</v>
      </c>
      <c r="B251">
        <v>170520</v>
      </c>
      <c r="C251">
        <v>203</v>
      </c>
      <c r="D251" s="96">
        <v>45274.620266203703</v>
      </c>
      <c r="E251" t="s">
        <v>133</v>
      </c>
      <c r="F251" t="s">
        <v>186</v>
      </c>
      <c r="G251" t="s">
        <v>187</v>
      </c>
      <c r="H251" t="s">
        <v>130</v>
      </c>
      <c r="I251">
        <v>332375</v>
      </c>
      <c r="L251" s="96">
        <v>45274.620046296295</v>
      </c>
      <c r="M251" t="s">
        <v>135</v>
      </c>
      <c r="N251">
        <v>-2.5</v>
      </c>
      <c r="O251" t="s">
        <v>136</v>
      </c>
    </row>
    <row r="252" spans="1:15" x14ac:dyDescent="0.25">
      <c r="A252">
        <v>504200</v>
      </c>
      <c r="B252">
        <v>170470</v>
      </c>
      <c r="C252">
        <v>203</v>
      </c>
      <c r="D252" s="96">
        <v>45274.620266203703</v>
      </c>
      <c r="E252" t="s">
        <v>133</v>
      </c>
      <c r="F252" t="s">
        <v>186</v>
      </c>
      <c r="G252" t="s">
        <v>187</v>
      </c>
      <c r="H252" t="s">
        <v>130</v>
      </c>
      <c r="I252">
        <v>332390</v>
      </c>
      <c r="L252" s="96">
        <v>45274.620046296295</v>
      </c>
      <c r="M252" t="s">
        <v>135</v>
      </c>
      <c r="N252">
        <v>-0.5</v>
      </c>
      <c r="O252" t="s">
        <v>136</v>
      </c>
    </row>
    <row r="253" spans="1:15" x14ac:dyDescent="0.25">
      <c r="A253">
        <v>504200</v>
      </c>
      <c r="B253">
        <v>170450</v>
      </c>
      <c r="C253">
        <v>203</v>
      </c>
      <c r="D253" s="96">
        <v>45274.620266203703</v>
      </c>
      <c r="E253" t="s">
        <v>133</v>
      </c>
      <c r="F253" t="s">
        <v>186</v>
      </c>
      <c r="G253" t="s">
        <v>187</v>
      </c>
      <c r="H253" t="s">
        <v>130</v>
      </c>
      <c r="I253">
        <v>332370</v>
      </c>
      <c r="L253" s="96">
        <v>45274.620046296295</v>
      </c>
      <c r="M253" t="s">
        <v>135</v>
      </c>
      <c r="N253">
        <v>1000</v>
      </c>
      <c r="O253" t="s">
        <v>132</v>
      </c>
    </row>
    <row r="254" spans="1:15" x14ac:dyDescent="0.25">
      <c r="A254">
        <v>504200</v>
      </c>
      <c r="B254">
        <v>170480</v>
      </c>
      <c r="C254">
        <v>203</v>
      </c>
      <c r="D254" s="96">
        <v>45274.62023148148</v>
      </c>
      <c r="E254" t="s">
        <v>133</v>
      </c>
      <c r="F254" t="s">
        <v>186</v>
      </c>
      <c r="G254" t="s">
        <v>187</v>
      </c>
      <c r="H254" t="s">
        <v>130</v>
      </c>
      <c r="I254">
        <v>332318</v>
      </c>
      <c r="L254" s="96">
        <v>45274.620046296295</v>
      </c>
      <c r="M254" t="s">
        <v>135</v>
      </c>
      <c r="N254">
        <v>325</v>
      </c>
      <c r="O254" t="s">
        <v>132</v>
      </c>
    </row>
    <row r="255" spans="1:15" x14ac:dyDescent="0.25">
      <c r="A255">
        <v>504200</v>
      </c>
      <c r="B255">
        <v>170450</v>
      </c>
      <c r="C255">
        <v>203</v>
      </c>
      <c r="D255" s="96">
        <v>45155.573125000003</v>
      </c>
      <c r="E255" t="s">
        <v>133</v>
      </c>
      <c r="F255" t="s">
        <v>188</v>
      </c>
      <c r="G255" t="s">
        <v>189</v>
      </c>
      <c r="H255" t="s">
        <v>130</v>
      </c>
      <c r="I255">
        <v>332370</v>
      </c>
      <c r="L255" s="96">
        <v>45155.572881944441</v>
      </c>
      <c r="M255" t="s">
        <v>135</v>
      </c>
      <c r="N255">
        <v>40500</v>
      </c>
      <c r="O255" t="s">
        <v>132</v>
      </c>
    </row>
    <row r="256" spans="1:15" x14ac:dyDescent="0.25">
      <c r="A256">
        <v>504200</v>
      </c>
      <c r="B256">
        <v>170440</v>
      </c>
      <c r="C256">
        <v>203</v>
      </c>
      <c r="D256" s="96">
        <v>45155.573113425926</v>
      </c>
      <c r="E256" t="s">
        <v>133</v>
      </c>
      <c r="F256" t="s">
        <v>188</v>
      </c>
      <c r="G256" t="s">
        <v>189</v>
      </c>
      <c r="H256" t="s">
        <v>130</v>
      </c>
      <c r="I256">
        <v>332360</v>
      </c>
      <c r="L256" s="96">
        <v>45155.572881944441</v>
      </c>
      <c r="M256" t="s">
        <v>135</v>
      </c>
      <c r="N256">
        <v>24500</v>
      </c>
      <c r="O256" t="s">
        <v>132</v>
      </c>
    </row>
    <row r="257" spans="1:15" x14ac:dyDescent="0.25">
      <c r="A257">
        <v>504200</v>
      </c>
      <c r="B257">
        <v>170380</v>
      </c>
      <c r="C257">
        <v>203</v>
      </c>
      <c r="D257" s="96">
        <v>45155.573113425926</v>
      </c>
      <c r="E257" t="s">
        <v>133</v>
      </c>
      <c r="F257" t="s">
        <v>188</v>
      </c>
      <c r="G257" t="s">
        <v>189</v>
      </c>
      <c r="H257" t="s">
        <v>130</v>
      </c>
      <c r="I257">
        <v>332340</v>
      </c>
      <c r="L257" s="96">
        <v>45155.572881944441</v>
      </c>
      <c r="M257" t="s">
        <v>135</v>
      </c>
      <c r="N257">
        <v>40000</v>
      </c>
      <c r="O257" t="s">
        <v>132</v>
      </c>
    </row>
    <row r="258" spans="1:15" x14ac:dyDescent="0.25">
      <c r="A258">
        <v>504200</v>
      </c>
      <c r="B258">
        <v>170350</v>
      </c>
      <c r="C258">
        <v>203</v>
      </c>
      <c r="D258" s="96">
        <v>45155.573101851849</v>
      </c>
      <c r="E258" t="s">
        <v>133</v>
      </c>
      <c r="F258" t="s">
        <v>188</v>
      </c>
      <c r="G258" t="s">
        <v>189</v>
      </c>
      <c r="H258" t="s">
        <v>130</v>
      </c>
      <c r="I258">
        <v>332330</v>
      </c>
      <c r="L258" s="96">
        <v>45155.572881944441</v>
      </c>
      <c r="M258" t="s">
        <v>135</v>
      </c>
      <c r="N258">
        <v>-440000</v>
      </c>
      <c r="O258" t="s">
        <v>136</v>
      </c>
    </row>
    <row r="259" spans="1:15" x14ac:dyDescent="0.25">
      <c r="A259">
        <v>504200</v>
      </c>
      <c r="B259">
        <v>170360</v>
      </c>
      <c r="C259">
        <v>203</v>
      </c>
      <c r="D259" s="96">
        <v>45155.573101851849</v>
      </c>
      <c r="E259" t="s">
        <v>133</v>
      </c>
      <c r="F259" t="s">
        <v>188</v>
      </c>
      <c r="G259" t="s">
        <v>189</v>
      </c>
      <c r="H259" t="s">
        <v>130</v>
      </c>
      <c r="I259">
        <v>332332</v>
      </c>
      <c r="L259" s="96">
        <v>45155.572881944441</v>
      </c>
      <c r="M259" t="s">
        <v>135</v>
      </c>
      <c r="N259">
        <v>21900</v>
      </c>
      <c r="O259" t="s">
        <v>132</v>
      </c>
    </row>
    <row r="260" spans="1:15" x14ac:dyDescent="0.25">
      <c r="A260">
        <v>504200</v>
      </c>
      <c r="B260">
        <v>170530</v>
      </c>
      <c r="C260">
        <v>203</v>
      </c>
      <c r="D260" s="96">
        <v>45155.57309027778</v>
      </c>
      <c r="E260" t="s">
        <v>133</v>
      </c>
      <c r="F260" t="s">
        <v>188</v>
      </c>
      <c r="G260" t="s">
        <v>189</v>
      </c>
      <c r="H260" t="s">
        <v>130</v>
      </c>
      <c r="I260">
        <v>332317</v>
      </c>
      <c r="L260" s="96">
        <v>45155.572881944441</v>
      </c>
      <c r="M260" t="s">
        <v>135</v>
      </c>
      <c r="N260">
        <v>5500</v>
      </c>
      <c r="O260" t="s">
        <v>132</v>
      </c>
    </row>
    <row r="261" spans="1:15" x14ac:dyDescent="0.25">
      <c r="A261">
        <v>504200</v>
      </c>
      <c r="B261">
        <v>170310</v>
      </c>
      <c r="C261">
        <v>203</v>
      </c>
      <c r="D261" s="96">
        <v>45155.573078703703</v>
      </c>
      <c r="E261" t="s">
        <v>133</v>
      </c>
      <c r="F261" t="s">
        <v>188</v>
      </c>
      <c r="G261" t="s">
        <v>189</v>
      </c>
      <c r="H261" t="s">
        <v>130</v>
      </c>
      <c r="I261">
        <v>332310</v>
      </c>
      <c r="L261" s="96">
        <v>45155.572881944441</v>
      </c>
      <c r="M261" t="s">
        <v>135</v>
      </c>
      <c r="N261">
        <v>-122</v>
      </c>
      <c r="O261" t="s">
        <v>136</v>
      </c>
    </row>
    <row r="262" spans="1:15" x14ac:dyDescent="0.25">
      <c r="A262">
        <v>504200</v>
      </c>
      <c r="B262">
        <v>170470</v>
      </c>
      <c r="C262">
        <v>203</v>
      </c>
      <c r="D262" s="96">
        <v>45132.530127314814</v>
      </c>
      <c r="E262" t="s">
        <v>133</v>
      </c>
      <c r="F262" t="s">
        <v>140</v>
      </c>
      <c r="G262" t="s">
        <v>191</v>
      </c>
      <c r="H262" t="s">
        <v>130</v>
      </c>
      <c r="I262">
        <v>332390</v>
      </c>
      <c r="L262" s="96">
        <v>45132.529583333337</v>
      </c>
      <c r="M262" t="s">
        <v>135</v>
      </c>
      <c r="N262">
        <v>-450</v>
      </c>
      <c r="O262" t="s">
        <v>136</v>
      </c>
    </row>
    <row r="263" spans="1:15" x14ac:dyDescent="0.25">
      <c r="A263">
        <v>504200</v>
      </c>
      <c r="B263">
        <v>170470</v>
      </c>
      <c r="C263">
        <v>203</v>
      </c>
      <c r="D263" s="96">
        <v>45132.530127314814</v>
      </c>
      <c r="E263" t="s">
        <v>133</v>
      </c>
      <c r="F263" t="s">
        <v>140</v>
      </c>
      <c r="G263" t="s">
        <v>192</v>
      </c>
      <c r="H263" t="s">
        <v>130</v>
      </c>
      <c r="I263">
        <v>332390</v>
      </c>
      <c r="L263" s="96">
        <v>45132.529583333337</v>
      </c>
      <c r="M263" t="s">
        <v>135</v>
      </c>
      <c r="N263">
        <v>1000</v>
      </c>
      <c r="O263" t="s">
        <v>132</v>
      </c>
    </row>
    <row r="264" spans="1:15" x14ac:dyDescent="0.25">
      <c r="A264">
        <v>504200</v>
      </c>
      <c r="B264">
        <v>170520</v>
      </c>
      <c r="C264">
        <v>203</v>
      </c>
      <c r="D264" s="96">
        <v>45132.530104166668</v>
      </c>
      <c r="E264" t="s">
        <v>133</v>
      </c>
      <c r="F264" t="s">
        <v>140</v>
      </c>
      <c r="G264" t="s">
        <v>191</v>
      </c>
      <c r="H264" t="s">
        <v>130</v>
      </c>
      <c r="I264">
        <v>332375</v>
      </c>
      <c r="L264" s="96">
        <v>45132.529583333337</v>
      </c>
      <c r="M264" t="s">
        <v>135</v>
      </c>
      <c r="N264">
        <v>250</v>
      </c>
      <c r="O264" t="s">
        <v>132</v>
      </c>
    </row>
    <row r="265" spans="1:15" x14ac:dyDescent="0.25">
      <c r="A265">
        <v>504200</v>
      </c>
      <c r="B265">
        <v>170450</v>
      </c>
      <c r="C265">
        <v>203</v>
      </c>
      <c r="D265" s="96">
        <v>45132.530081018522</v>
      </c>
      <c r="E265" t="s">
        <v>133</v>
      </c>
      <c r="F265" t="s">
        <v>140</v>
      </c>
      <c r="G265" t="s">
        <v>192</v>
      </c>
      <c r="H265" t="s">
        <v>130</v>
      </c>
      <c r="I265">
        <v>332370</v>
      </c>
      <c r="L265" s="96">
        <v>45132.529583333337</v>
      </c>
      <c r="M265" t="s">
        <v>135</v>
      </c>
      <c r="N265">
        <v>-288000</v>
      </c>
      <c r="O265" t="s">
        <v>136</v>
      </c>
    </row>
    <row r="266" spans="1:15" x14ac:dyDescent="0.25">
      <c r="A266">
        <v>504200</v>
      </c>
      <c r="B266">
        <v>170450</v>
      </c>
      <c r="C266">
        <v>203</v>
      </c>
      <c r="D266" s="96">
        <v>45132.530069444445</v>
      </c>
      <c r="E266" t="s">
        <v>127</v>
      </c>
      <c r="F266" t="s">
        <v>140</v>
      </c>
      <c r="G266" t="s">
        <v>190</v>
      </c>
      <c r="H266" t="s">
        <v>130</v>
      </c>
      <c r="I266">
        <v>332370</v>
      </c>
      <c r="L266" s="96">
        <v>45132.529583333337</v>
      </c>
      <c r="M266" t="s">
        <v>131</v>
      </c>
      <c r="N266">
        <v>300000</v>
      </c>
      <c r="O266" t="s">
        <v>132</v>
      </c>
    </row>
    <row r="267" spans="1:15" x14ac:dyDescent="0.25">
      <c r="A267">
        <v>504200</v>
      </c>
      <c r="B267">
        <v>170450</v>
      </c>
      <c r="C267">
        <v>203</v>
      </c>
      <c r="D267" s="96">
        <v>45132.530069444445</v>
      </c>
      <c r="E267" t="s">
        <v>133</v>
      </c>
      <c r="F267" t="s">
        <v>140</v>
      </c>
      <c r="G267" t="s">
        <v>191</v>
      </c>
      <c r="H267" t="s">
        <v>130</v>
      </c>
      <c r="I267">
        <v>332370</v>
      </c>
      <c r="L267" s="96">
        <v>45132.529583333337</v>
      </c>
      <c r="M267" t="s">
        <v>135</v>
      </c>
      <c r="N267">
        <v>22500</v>
      </c>
      <c r="O267" t="s">
        <v>132</v>
      </c>
    </row>
    <row r="268" spans="1:15" x14ac:dyDescent="0.25">
      <c r="A268">
        <v>504200</v>
      </c>
      <c r="B268">
        <v>170440</v>
      </c>
      <c r="C268">
        <v>203</v>
      </c>
      <c r="D268" s="96">
        <v>45132.530046296299</v>
      </c>
      <c r="E268" t="s">
        <v>127</v>
      </c>
      <c r="F268" t="s">
        <v>140</v>
      </c>
      <c r="G268" t="s">
        <v>190</v>
      </c>
      <c r="H268" t="s">
        <v>130</v>
      </c>
      <c r="I268">
        <v>332360</v>
      </c>
      <c r="L268" s="96">
        <v>45132.529583333337</v>
      </c>
      <c r="M268" t="s">
        <v>131</v>
      </c>
      <c r="N268">
        <v>10000</v>
      </c>
      <c r="O268" t="s">
        <v>132</v>
      </c>
    </row>
    <row r="269" spans="1:15" x14ac:dyDescent="0.25">
      <c r="A269">
        <v>504200</v>
      </c>
      <c r="B269">
        <v>170400</v>
      </c>
      <c r="C269">
        <v>203</v>
      </c>
      <c r="D269" s="96">
        <v>45132.530046296299</v>
      </c>
      <c r="E269" t="s">
        <v>127</v>
      </c>
      <c r="F269" t="s">
        <v>140</v>
      </c>
      <c r="G269" t="s">
        <v>194</v>
      </c>
      <c r="H269" t="s">
        <v>130</v>
      </c>
      <c r="I269">
        <v>332356</v>
      </c>
      <c r="L269" s="96">
        <v>45132.529583333337</v>
      </c>
      <c r="M269" t="s">
        <v>131</v>
      </c>
      <c r="N269">
        <v>10000</v>
      </c>
      <c r="O269" t="s">
        <v>132</v>
      </c>
    </row>
    <row r="270" spans="1:15" x14ac:dyDescent="0.25">
      <c r="A270">
        <v>504200</v>
      </c>
      <c r="B270">
        <v>170440</v>
      </c>
      <c r="C270">
        <v>203</v>
      </c>
      <c r="D270" s="96">
        <v>45132.530046296299</v>
      </c>
      <c r="E270" t="s">
        <v>133</v>
      </c>
      <c r="F270" t="s">
        <v>140</v>
      </c>
      <c r="G270" t="s">
        <v>192</v>
      </c>
      <c r="H270" t="s">
        <v>130</v>
      </c>
      <c r="I270">
        <v>332360</v>
      </c>
      <c r="L270" s="96">
        <v>45132.529583333337</v>
      </c>
      <c r="M270" t="s">
        <v>135</v>
      </c>
      <c r="N270">
        <v>-8000</v>
      </c>
      <c r="O270" t="s">
        <v>136</v>
      </c>
    </row>
    <row r="271" spans="1:15" x14ac:dyDescent="0.25">
      <c r="A271">
        <v>504200</v>
      </c>
      <c r="B271">
        <v>170440</v>
      </c>
      <c r="C271">
        <v>203</v>
      </c>
      <c r="D271" s="96">
        <v>45132.530046296299</v>
      </c>
      <c r="E271" t="s">
        <v>133</v>
      </c>
      <c r="F271" t="s">
        <v>140</v>
      </c>
      <c r="G271" t="s">
        <v>191</v>
      </c>
      <c r="H271" t="s">
        <v>130</v>
      </c>
      <c r="I271">
        <v>332360</v>
      </c>
      <c r="L271" s="96">
        <v>45132.529583333337</v>
      </c>
      <c r="M271" t="s">
        <v>135</v>
      </c>
      <c r="N271">
        <v>8500</v>
      </c>
      <c r="O271" t="s">
        <v>132</v>
      </c>
    </row>
    <row r="272" spans="1:15" x14ac:dyDescent="0.25">
      <c r="A272">
        <v>504200</v>
      </c>
      <c r="B272">
        <v>170380</v>
      </c>
      <c r="C272">
        <v>203</v>
      </c>
      <c r="D272" s="96">
        <v>45132.530023148145</v>
      </c>
      <c r="E272" t="s">
        <v>127</v>
      </c>
      <c r="F272" t="s">
        <v>140</v>
      </c>
      <c r="G272" t="s">
        <v>190</v>
      </c>
      <c r="H272" t="s">
        <v>130</v>
      </c>
      <c r="I272">
        <v>332340</v>
      </c>
      <c r="L272" s="96">
        <v>45132.529583333337</v>
      </c>
      <c r="M272" t="s">
        <v>131</v>
      </c>
      <c r="N272">
        <v>60000</v>
      </c>
      <c r="O272" t="s">
        <v>132</v>
      </c>
    </row>
    <row r="273" spans="1:15" x14ac:dyDescent="0.25">
      <c r="A273">
        <v>504200</v>
      </c>
      <c r="B273">
        <v>170370</v>
      </c>
      <c r="C273">
        <v>203</v>
      </c>
      <c r="D273" s="96">
        <v>45132.53</v>
      </c>
      <c r="E273" t="s">
        <v>133</v>
      </c>
      <c r="F273" t="s">
        <v>140</v>
      </c>
      <c r="G273" t="s">
        <v>192</v>
      </c>
      <c r="H273" t="s">
        <v>130</v>
      </c>
      <c r="I273">
        <v>332335</v>
      </c>
      <c r="L273" s="96">
        <v>45132.529583333337</v>
      </c>
      <c r="M273" t="s">
        <v>135</v>
      </c>
      <c r="N273">
        <v>700</v>
      </c>
      <c r="O273" t="s">
        <v>132</v>
      </c>
    </row>
    <row r="274" spans="1:15" x14ac:dyDescent="0.25">
      <c r="A274">
        <v>504200</v>
      </c>
      <c r="B274">
        <v>170360</v>
      </c>
      <c r="C274">
        <v>203</v>
      </c>
      <c r="D274" s="96">
        <v>45132.529988425929</v>
      </c>
      <c r="E274" t="s">
        <v>127</v>
      </c>
      <c r="F274" t="s">
        <v>140</v>
      </c>
      <c r="G274" t="s">
        <v>190</v>
      </c>
      <c r="H274" t="s">
        <v>130</v>
      </c>
      <c r="I274">
        <v>332332</v>
      </c>
      <c r="L274" s="96">
        <v>45132.529583333337</v>
      </c>
      <c r="M274" t="s">
        <v>131</v>
      </c>
      <c r="N274">
        <v>240000</v>
      </c>
      <c r="O274" t="s">
        <v>132</v>
      </c>
    </row>
    <row r="275" spans="1:15" x14ac:dyDescent="0.25">
      <c r="A275">
        <v>504200</v>
      </c>
      <c r="B275">
        <v>170360</v>
      </c>
      <c r="C275">
        <v>203</v>
      </c>
      <c r="D275" s="96">
        <v>45132.529988425929</v>
      </c>
      <c r="E275" t="s">
        <v>133</v>
      </c>
      <c r="F275" t="s">
        <v>140</v>
      </c>
      <c r="G275" t="s">
        <v>191</v>
      </c>
      <c r="H275" t="s">
        <v>130</v>
      </c>
      <c r="I275">
        <v>332332</v>
      </c>
      <c r="L275" s="96">
        <v>45132.529583333337</v>
      </c>
      <c r="M275" t="s">
        <v>135</v>
      </c>
      <c r="N275">
        <v>88100</v>
      </c>
      <c r="O275" t="s">
        <v>132</v>
      </c>
    </row>
    <row r="276" spans="1:15" x14ac:dyDescent="0.25">
      <c r="A276">
        <v>504200</v>
      </c>
      <c r="B276">
        <v>170350</v>
      </c>
      <c r="C276">
        <v>203</v>
      </c>
      <c r="D276" s="96">
        <v>45132.529953703706</v>
      </c>
      <c r="E276" t="s">
        <v>127</v>
      </c>
      <c r="F276" t="s">
        <v>140</v>
      </c>
      <c r="G276" t="s">
        <v>190</v>
      </c>
      <c r="H276" t="s">
        <v>130</v>
      </c>
      <c r="I276">
        <v>332330</v>
      </c>
      <c r="L276" s="96">
        <v>45132.529583333337</v>
      </c>
      <c r="M276" t="s">
        <v>131</v>
      </c>
      <c r="N276">
        <v>500000</v>
      </c>
      <c r="O276" t="s">
        <v>132</v>
      </c>
    </row>
    <row r="277" spans="1:15" x14ac:dyDescent="0.25">
      <c r="A277">
        <v>504200</v>
      </c>
      <c r="B277">
        <v>170350</v>
      </c>
      <c r="C277">
        <v>203</v>
      </c>
      <c r="D277" s="96">
        <v>45132.529953703706</v>
      </c>
      <c r="E277" t="s">
        <v>133</v>
      </c>
      <c r="F277" t="s">
        <v>140</v>
      </c>
      <c r="G277" t="s">
        <v>192</v>
      </c>
      <c r="H277" t="s">
        <v>130</v>
      </c>
      <c r="I277">
        <v>332330</v>
      </c>
      <c r="L277" s="96">
        <v>45132.529583333337</v>
      </c>
      <c r="M277" t="s">
        <v>135</v>
      </c>
      <c r="N277">
        <v>290000</v>
      </c>
      <c r="O277" t="s">
        <v>132</v>
      </c>
    </row>
    <row r="278" spans="1:15" x14ac:dyDescent="0.25">
      <c r="A278">
        <v>504200</v>
      </c>
      <c r="B278">
        <v>170480</v>
      </c>
      <c r="C278">
        <v>203</v>
      </c>
      <c r="D278" s="96">
        <v>45132.529907407406</v>
      </c>
      <c r="E278" t="s">
        <v>133</v>
      </c>
      <c r="F278" t="s">
        <v>140</v>
      </c>
      <c r="G278" t="s">
        <v>192</v>
      </c>
      <c r="H278" t="s">
        <v>130</v>
      </c>
      <c r="I278">
        <v>332318</v>
      </c>
      <c r="L278" s="96">
        <v>45132.529583333337</v>
      </c>
      <c r="M278" t="s">
        <v>135</v>
      </c>
      <c r="N278">
        <v>2500</v>
      </c>
      <c r="O278" t="s">
        <v>132</v>
      </c>
    </row>
    <row r="279" spans="1:15" x14ac:dyDescent="0.25">
      <c r="A279">
        <v>504200</v>
      </c>
      <c r="B279">
        <v>170530</v>
      </c>
      <c r="C279">
        <v>203</v>
      </c>
      <c r="D279" s="96">
        <v>45132.529895833337</v>
      </c>
      <c r="E279" t="s">
        <v>133</v>
      </c>
      <c r="F279" t="s">
        <v>140</v>
      </c>
      <c r="G279" t="s">
        <v>192</v>
      </c>
      <c r="H279" t="s">
        <v>130</v>
      </c>
      <c r="I279">
        <v>332317</v>
      </c>
      <c r="L279" s="96">
        <v>45132.529583333337</v>
      </c>
      <c r="M279" t="s">
        <v>135</v>
      </c>
      <c r="N279">
        <v>5000</v>
      </c>
      <c r="O279" t="s">
        <v>132</v>
      </c>
    </row>
    <row r="280" spans="1:15" x14ac:dyDescent="0.25">
      <c r="A280">
        <v>504200</v>
      </c>
      <c r="B280">
        <v>170530</v>
      </c>
      <c r="C280">
        <v>203</v>
      </c>
      <c r="D280" s="96">
        <v>45132.52988425926</v>
      </c>
      <c r="E280" t="s">
        <v>133</v>
      </c>
      <c r="F280" t="s">
        <v>140</v>
      </c>
      <c r="G280" t="s">
        <v>191</v>
      </c>
      <c r="H280" t="s">
        <v>130</v>
      </c>
      <c r="I280">
        <v>332317</v>
      </c>
      <c r="L280" s="96">
        <v>45132.529583333337</v>
      </c>
      <c r="M280" t="s">
        <v>135</v>
      </c>
      <c r="N280">
        <v>4500</v>
      </c>
      <c r="O280" t="s">
        <v>132</v>
      </c>
    </row>
    <row r="281" spans="1:15" x14ac:dyDescent="0.25">
      <c r="A281">
        <v>504200</v>
      </c>
      <c r="B281">
        <v>170310</v>
      </c>
      <c r="C281">
        <v>203</v>
      </c>
      <c r="D281" s="96">
        <v>45132.52983796296</v>
      </c>
      <c r="E281" t="s">
        <v>133</v>
      </c>
      <c r="F281" t="s">
        <v>140</v>
      </c>
      <c r="G281" t="s">
        <v>192</v>
      </c>
      <c r="H281" t="s">
        <v>130</v>
      </c>
      <c r="I281">
        <v>332310</v>
      </c>
      <c r="L281" s="96">
        <v>45132.529583333337</v>
      </c>
      <c r="M281" t="s">
        <v>135</v>
      </c>
      <c r="N281">
        <v>122</v>
      </c>
      <c r="O281" t="s">
        <v>132</v>
      </c>
    </row>
    <row r="282" spans="1:15" x14ac:dyDescent="0.25">
      <c r="A282">
        <v>504200</v>
      </c>
      <c r="B282">
        <v>170400</v>
      </c>
      <c r="C282">
        <v>203</v>
      </c>
      <c r="D282" s="96">
        <v>45132.529791666668</v>
      </c>
      <c r="E282" t="s">
        <v>127</v>
      </c>
      <c r="F282" t="s">
        <v>140</v>
      </c>
      <c r="G282" t="s">
        <v>194</v>
      </c>
      <c r="H282" t="s">
        <v>130</v>
      </c>
      <c r="I282">
        <v>332305</v>
      </c>
      <c r="L282" s="96">
        <v>45132.529583333337</v>
      </c>
      <c r="M282" t="s">
        <v>131</v>
      </c>
      <c r="N282">
        <v>1500000</v>
      </c>
      <c r="O282" t="s">
        <v>132</v>
      </c>
    </row>
    <row r="283" spans="1:15" x14ac:dyDescent="0.25">
      <c r="A283">
        <v>504200</v>
      </c>
      <c r="B283">
        <v>320000</v>
      </c>
      <c r="C283">
        <v>204</v>
      </c>
      <c r="D283" s="96">
        <v>45132.557175925926</v>
      </c>
      <c r="E283" t="s">
        <v>127</v>
      </c>
      <c r="F283" t="s">
        <v>144</v>
      </c>
      <c r="G283" t="s">
        <v>145</v>
      </c>
      <c r="H283" t="s">
        <v>130</v>
      </c>
      <c r="I283">
        <v>332400</v>
      </c>
      <c r="L283" s="96">
        <v>45132.55678240741</v>
      </c>
      <c r="M283" t="s">
        <v>131</v>
      </c>
      <c r="N283">
        <v>100000</v>
      </c>
      <c r="O283" t="s">
        <v>132</v>
      </c>
    </row>
    <row r="284" spans="1:15" x14ac:dyDescent="0.25">
      <c r="A284">
        <v>504200</v>
      </c>
      <c r="B284">
        <v>540310</v>
      </c>
      <c r="C284">
        <v>207</v>
      </c>
      <c r="D284" s="96">
        <v>45132.557800925926</v>
      </c>
      <c r="E284" t="s">
        <v>127</v>
      </c>
      <c r="F284" t="s">
        <v>151</v>
      </c>
      <c r="G284" t="s">
        <v>145</v>
      </c>
      <c r="H284" t="s">
        <v>130</v>
      </c>
      <c r="I284">
        <v>334143</v>
      </c>
      <c r="L284" s="96">
        <v>45132.556875000002</v>
      </c>
      <c r="M284" t="s">
        <v>131</v>
      </c>
      <c r="N284">
        <v>500</v>
      </c>
      <c r="O284" t="s">
        <v>132</v>
      </c>
    </row>
    <row r="285" spans="1:15" x14ac:dyDescent="0.25">
      <c r="A285">
        <v>504200</v>
      </c>
      <c r="B285">
        <v>340000</v>
      </c>
      <c r="C285">
        <v>207</v>
      </c>
      <c r="D285" s="96">
        <v>45132.557685185187</v>
      </c>
      <c r="E285" t="s">
        <v>127</v>
      </c>
      <c r="F285" t="s">
        <v>144</v>
      </c>
      <c r="G285" t="s">
        <v>197</v>
      </c>
      <c r="H285" t="s">
        <v>130</v>
      </c>
      <c r="I285">
        <v>334656</v>
      </c>
      <c r="L285" s="96">
        <v>45132.55678240741</v>
      </c>
      <c r="M285" t="s">
        <v>131</v>
      </c>
      <c r="N285">
        <v>10000</v>
      </c>
      <c r="O285" t="s">
        <v>132</v>
      </c>
    </row>
    <row r="286" spans="1:15" x14ac:dyDescent="0.25">
      <c r="A286">
        <v>504200</v>
      </c>
      <c r="B286">
        <v>340000</v>
      </c>
      <c r="C286">
        <v>207</v>
      </c>
      <c r="D286" s="96">
        <v>45132.557685185187</v>
      </c>
      <c r="E286" t="s">
        <v>133</v>
      </c>
      <c r="F286" t="s">
        <v>144</v>
      </c>
      <c r="G286" t="s">
        <v>146</v>
      </c>
      <c r="H286" t="s">
        <v>130</v>
      </c>
      <c r="I286">
        <v>334656</v>
      </c>
      <c r="L286" s="96">
        <v>45132.55678240741</v>
      </c>
      <c r="M286" t="s">
        <v>135</v>
      </c>
      <c r="N286">
        <v>-10000</v>
      </c>
      <c r="O286" t="s">
        <v>136</v>
      </c>
    </row>
    <row r="287" spans="1:15" x14ac:dyDescent="0.25">
      <c r="A287">
        <v>504200</v>
      </c>
      <c r="B287">
        <v>360000</v>
      </c>
      <c r="C287">
        <v>207</v>
      </c>
      <c r="D287" s="96">
        <v>45132.557569444441</v>
      </c>
      <c r="E287" t="s">
        <v>127</v>
      </c>
      <c r="F287" t="s">
        <v>144</v>
      </c>
      <c r="G287" t="s">
        <v>145</v>
      </c>
      <c r="H287" t="s">
        <v>130</v>
      </c>
      <c r="I287">
        <v>334364</v>
      </c>
      <c r="L287" s="96">
        <v>45132.55678240741</v>
      </c>
      <c r="M287" t="s">
        <v>131</v>
      </c>
      <c r="N287">
        <v>765</v>
      </c>
      <c r="O287" t="s">
        <v>132</v>
      </c>
    </row>
    <row r="288" spans="1:15" x14ac:dyDescent="0.25">
      <c r="A288">
        <v>504200</v>
      </c>
      <c r="B288">
        <v>360000</v>
      </c>
      <c r="C288">
        <v>207</v>
      </c>
      <c r="D288" s="96">
        <v>45132.557569444441</v>
      </c>
      <c r="E288" t="s">
        <v>127</v>
      </c>
      <c r="F288" t="s">
        <v>144</v>
      </c>
      <c r="G288" t="s">
        <v>145</v>
      </c>
      <c r="H288" t="s">
        <v>130</v>
      </c>
      <c r="I288">
        <v>334366</v>
      </c>
      <c r="L288" s="96">
        <v>45132.55678240741</v>
      </c>
      <c r="M288" t="s">
        <v>131</v>
      </c>
      <c r="N288">
        <v>3875</v>
      </c>
      <c r="O288" t="s">
        <v>132</v>
      </c>
    </row>
    <row r="289" spans="1:15" x14ac:dyDescent="0.25">
      <c r="A289">
        <v>504200</v>
      </c>
      <c r="B289">
        <v>360000</v>
      </c>
      <c r="C289">
        <v>207</v>
      </c>
      <c r="D289" s="96">
        <v>45132.557569444441</v>
      </c>
      <c r="E289" t="s">
        <v>127</v>
      </c>
      <c r="F289" t="s">
        <v>144</v>
      </c>
      <c r="G289" t="s">
        <v>145</v>
      </c>
      <c r="H289" t="s">
        <v>130</v>
      </c>
      <c r="I289">
        <v>334367</v>
      </c>
      <c r="L289" s="96">
        <v>45132.55678240741</v>
      </c>
      <c r="M289" t="s">
        <v>131</v>
      </c>
      <c r="N289">
        <v>9277</v>
      </c>
      <c r="O289" t="s">
        <v>132</v>
      </c>
    </row>
    <row r="290" spans="1:15" x14ac:dyDescent="0.25">
      <c r="A290">
        <v>504200</v>
      </c>
      <c r="B290">
        <v>360000</v>
      </c>
      <c r="C290">
        <v>207</v>
      </c>
      <c r="D290" s="96">
        <v>45132.557557870372</v>
      </c>
      <c r="E290" t="s">
        <v>127</v>
      </c>
      <c r="F290" t="s">
        <v>144</v>
      </c>
      <c r="G290" t="s">
        <v>145</v>
      </c>
      <c r="H290" t="s">
        <v>130</v>
      </c>
      <c r="I290">
        <v>334357</v>
      </c>
      <c r="L290" s="96">
        <v>45132.55678240741</v>
      </c>
      <c r="M290" t="s">
        <v>131</v>
      </c>
      <c r="N290">
        <v>66000</v>
      </c>
      <c r="O290" t="s">
        <v>132</v>
      </c>
    </row>
    <row r="291" spans="1:15" x14ac:dyDescent="0.25">
      <c r="A291">
        <v>504200</v>
      </c>
      <c r="B291">
        <v>360000</v>
      </c>
      <c r="C291">
        <v>207</v>
      </c>
      <c r="D291" s="96">
        <v>45132.557557870372</v>
      </c>
      <c r="E291" t="s">
        <v>127</v>
      </c>
      <c r="F291" t="s">
        <v>144</v>
      </c>
      <c r="G291" t="s">
        <v>145</v>
      </c>
      <c r="H291" t="s">
        <v>130</v>
      </c>
      <c r="I291">
        <v>334359</v>
      </c>
      <c r="L291" s="96">
        <v>45132.55678240741</v>
      </c>
      <c r="M291" t="s">
        <v>131</v>
      </c>
      <c r="N291">
        <v>78539</v>
      </c>
      <c r="O291" t="s">
        <v>132</v>
      </c>
    </row>
    <row r="292" spans="1:15" x14ac:dyDescent="0.25">
      <c r="A292">
        <v>504200</v>
      </c>
      <c r="B292">
        <v>360000</v>
      </c>
      <c r="C292">
        <v>207</v>
      </c>
      <c r="D292" s="96">
        <v>45132.557546296295</v>
      </c>
      <c r="E292" t="s">
        <v>127</v>
      </c>
      <c r="F292" t="s">
        <v>144</v>
      </c>
      <c r="G292" t="s">
        <v>145</v>
      </c>
      <c r="H292" t="s">
        <v>130</v>
      </c>
      <c r="I292">
        <v>334355</v>
      </c>
      <c r="L292" s="96">
        <v>45132.55678240741</v>
      </c>
      <c r="M292" t="s">
        <v>131</v>
      </c>
      <c r="N292">
        <v>304</v>
      </c>
      <c r="O292" t="s">
        <v>132</v>
      </c>
    </row>
    <row r="293" spans="1:15" x14ac:dyDescent="0.25">
      <c r="A293">
        <v>504200</v>
      </c>
      <c r="B293">
        <v>360000</v>
      </c>
      <c r="C293">
        <v>207</v>
      </c>
      <c r="D293" s="96">
        <v>45132.557546296295</v>
      </c>
      <c r="E293" t="s">
        <v>127</v>
      </c>
      <c r="F293" t="s">
        <v>144</v>
      </c>
      <c r="G293" t="s">
        <v>145</v>
      </c>
      <c r="H293" t="s">
        <v>130</v>
      </c>
      <c r="I293">
        <v>334354</v>
      </c>
      <c r="L293" s="96">
        <v>45132.55678240741</v>
      </c>
      <c r="M293" t="s">
        <v>131</v>
      </c>
      <c r="N293">
        <v>94000</v>
      </c>
      <c r="O293" t="s">
        <v>132</v>
      </c>
    </row>
    <row r="294" spans="1:15" x14ac:dyDescent="0.25">
      <c r="A294">
        <v>504200</v>
      </c>
      <c r="B294">
        <v>360000</v>
      </c>
      <c r="C294">
        <v>207</v>
      </c>
      <c r="D294" s="96">
        <v>45132.557546296295</v>
      </c>
      <c r="E294" t="s">
        <v>133</v>
      </c>
      <c r="F294" t="s">
        <v>144</v>
      </c>
      <c r="G294" t="s">
        <v>215</v>
      </c>
      <c r="H294" t="s">
        <v>130</v>
      </c>
      <c r="I294">
        <v>334356</v>
      </c>
      <c r="L294" s="96">
        <v>45132.55678240741</v>
      </c>
      <c r="M294" t="s">
        <v>135</v>
      </c>
      <c r="N294">
        <v>10000</v>
      </c>
      <c r="O294" t="s">
        <v>132</v>
      </c>
    </row>
    <row r="295" spans="1:15" x14ac:dyDescent="0.25">
      <c r="A295">
        <v>504200</v>
      </c>
      <c r="B295">
        <v>360000</v>
      </c>
      <c r="C295">
        <v>207</v>
      </c>
      <c r="D295" s="96">
        <v>45132.557534722226</v>
      </c>
      <c r="E295" t="s">
        <v>127</v>
      </c>
      <c r="F295" t="s">
        <v>144</v>
      </c>
      <c r="G295" t="s">
        <v>145</v>
      </c>
      <c r="H295" t="s">
        <v>130</v>
      </c>
      <c r="I295">
        <v>334350</v>
      </c>
      <c r="L295" s="96">
        <v>45132.55678240741</v>
      </c>
      <c r="M295" t="s">
        <v>131</v>
      </c>
      <c r="N295">
        <v>2000</v>
      </c>
      <c r="O295" t="s">
        <v>132</v>
      </c>
    </row>
    <row r="296" spans="1:15" x14ac:dyDescent="0.25">
      <c r="A296">
        <v>504200</v>
      </c>
      <c r="B296">
        <v>360000</v>
      </c>
      <c r="C296">
        <v>207</v>
      </c>
      <c r="D296" s="96">
        <v>45132.557534722226</v>
      </c>
      <c r="E296" t="s">
        <v>127</v>
      </c>
      <c r="F296" t="s">
        <v>144</v>
      </c>
      <c r="G296" t="s">
        <v>145</v>
      </c>
      <c r="H296" t="s">
        <v>130</v>
      </c>
      <c r="I296">
        <v>334353</v>
      </c>
      <c r="L296" s="96">
        <v>45132.55678240741</v>
      </c>
      <c r="M296" t="s">
        <v>131</v>
      </c>
      <c r="N296">
        <v>39600</v>
      </c>
      <c r="O296" t="s">
        <v>132</v>
      </c>
    </row>
    <row r="297" spans="1:15" x14ac:dyDescent="0.25">
      <c r="A297">
        <v>504200</v>
      </c>
      <c r="B297">
        <v>302000</v>
      </c>
      <c r="C297">
        <v>207</v>
      </c>
      <c r="D297" s="96">
        <v>45132.557349537034</v>
      </c>
      <c r="E297" t="s">
        <v>127</v>
      </c>
      <c r="F297" t="s">
        <v>144</v>
      </c>
      <c r="G297" t="s">
        <v>145</v>
      </c>
      <c r="H297" t="s">
        <v>130</v>
      </c>
      <c r="I297">
        <v>334021</v>
      </c>
      <c r="L297" s="96">
        <v>45132.55678240741</v>
      </c>
      <c r="M297" t="s">
        <v>131</v>
      </c>
      <c r="N297">
        <v>20000</v>
      </c>
      <c r="O297" t="s">
        <v>132</v>
      </c>
    </row>
    <row r="298" spans="1:15" x14ac:dyDescent="0.25">
      <c r="A298">
        <v>504200</v>
      </c>
      <c r="B298">
        <v>170503</v>
      </c>
      <c r="C298">
        <v>208</v>
      </c>
      <c r="D298" s="96">
        <v>45187.50582175926</v>
      </c>
      <c r="E298" t="s">
        <v>133</v>
      </c>
      <c r="F298" t="s">
        <v>168</v>
      </c>
      <c r="G298" t="s">
        <v>169</v>
      </c>
      <c r="H298" t="s">
        <v>130</v>
      </c>
      <c r="I298">
        <v>337210</v>
      </c>
      <c r="L298" s="96">
        <v>45184.999988425923</v>
      </c>
      <c r="M298" t="s">
        <v>135</v>
      </c>
      <c r="N298">
        <v>2000</v>
      </c>
      <c r="O298" t="s">
        <v>132</v>
      </c>
    </row>
    <row r="299" spans="1:15" x14ac:dyDescent="0.25">
      <c r="A299">
        <v>504200</v>
      </c>
      <c r="B299">
        <v>170504</v>
      </c>
      <c r="C299">
        <v>208</v>
      </c>
      <c r="D299" s="96">
        <v>45187.50582175926</v>
      </c>
      <c r="E299" t="s">
        <v>133</v>
      </c>
      <c r="F299" t="s">
        <v>168</v>
      </c>
      <c r="G299" t="s">
        <v>169</v>
      </c>
      <c r="H299" t="s">
        <v>130</v>
      </c>
      <c r="I299">
        <v>337320</v>
      </c>
      <c r="L299" s="96">
        <v>45184.999988425923</v>
      </c>
      <c r="M299" t="s">
        <v>135</v>
      </c>
      <c r="N299">
        <v>5000</v>
      </c>
      <c r="O299" t="s">
        <v>132</v>
      </c>
    </row>
    <row r="300" spans="1:15" x14ac:dyDescent="0.25">
      <c r="A300">
        <v>504200</v>
      </c>
      <c r="B300">
        <v>170502</v>
      </c>
      <c r="C300">
        <v>208</v>
      </c>
      <c r="D300" s="96">
        <v>45187.50582175926</v>
      </c>
      <c r="E300" t="s">
        <v>133</v>
      </c>
      <c r="F300" t="s">
        <v>168</v>
      </c>
      <c r="G300" t="s">
        <v>169</v>
      </c>
      <c r="H300" t="s">
        <v>130</v>
      </c>
      <c r="I300">
        <v>337220</v>
      </c>
      <c r="L300" s="96">
        <v>45184.999988425923</v>
      </c>
      <c r="M300" t="s">
        <v>135</v>
      </c>
      <c r="N300">
        <v>75000</v>
      </c>
      <c r="O300" t="s">
        <v>132</v>
      </c>
    </row>
    <row r="301" spans="1:15" x14ac:dyDescent="0.25">
      <c r="A301">
        <v>504200</v>
      </c>
      <c r="B301">
        <v>170503</v>
      </c>
      <c r="C301">
        <v>208</v>
      </c>
      <c r="D301" s="96">
        <v>45187.505810185183</v>
      </c>
      <c r="E301" t="s">
        <v>133</v>
      </c>
      <c r="F301" t="s">
        <v>168</v>
      </c>
      <c r="G301" t="s">
        <v>169</v>
      </c>
      <c r="H301" t="s">
        <v>130</v>
      </c>
      <c r="I301">
        <v>337120</v>
      </c>
      <c r="L301" s="96">
        <v>45184.999988425923</v>
      </c>
      <c r="M301" t="s">
        <v>135</v>
      </c>
      <c r="N301">
        <v>15000</v>
      </c>
      <c r="O301" t="s">
        <v>132</v>
      </c>
    </row>
    <row r="302" spans="1:15" x14ac:dyDescent="0.25">
      <c r="A302">
        <v>504200</v>
      </c>
      <c r="B302">
        <v>170504</v>
      </c>
      <c r="C302">
        <v>208</v>
      </c>
      <c r="D302" s="96">
        <v>45132.530393518522</v>
      </c>
      <c r="E302" t="s">
        <v>133</v>
      </c>
      <c r="F302" t="s">
        <v>140</v>
      </c>
      <c r="G302" t="s">
        <v>170</v>
      </c>
      <c r="H302" t="s">
        <v>130</v>
      </c>
      <c r="I302">
        <v>337320</v>
      </c>
      <c r="L302" s="96">
        <v>45132.529583333337</v>
      </c>
      <c r="M302" t="s">
        <v>135</v>
      </c>
      <c r="N302">
        <v>20000</v>
      </c>
      <c r="O302" t="s">
        <v>132</v>
      </c>
    </row>
    <row r="303" spans="1:15" x14ac:dyDescent="0.25">
      <c r="A303">
        <v>504200</v>
      </c>
      <c r="B303">
        <v>170504</v>
      </c>
      <c r="C303">
        <v>208</v>
      </c>
      <c r="D303" s="96">
        <v>45132.530393518522</v>
      </c>
      <c r="E303" t="s">
        <v>133</v>
      </c>
      <c r="F303" t="s">
        <v>140</v>
      </c>
      <c r="G303" t="s">
        <v>173</v>
      </c>
      <c r="H303" t="s">
        <v>130</v>
      </c>
      <c r="I303">
        <v>337320</v>
      </c>
      <c r="L303" s="96">
        <v>45132.529583333337</v>
      </c>
      <c r="M303" t="s">
        <v>135</v>
      </c>
      <c r="N303">
        <v>25000</v>
      </c>
      <c r="O303" t="s">
        <v>132</v>
      </c>
    </row>
    <row r="304" spans="1:15" x14ac:dyDescent="0.25">
      <c r="A304">
        <v>504200</v>
      </c>
      <c r="B304">
        <v>170504</v>
      </c>
      <c r="C304">
        <v>208</v>
      </c>
      <c r="D304" s="96">
        <v>45132.530381944445</v>
      </c>
      <c r="E304" t="s">
        <v>133</v>
      </c>
      <c r="F304" t="s">
        <v>140</v>
      </c>
      <c r="G304" t="s">
        <v>200</v>
      </c>
      <c r="H304" t="s">
        <v>130</v>
      </c>
      <c r="I304">
        <v>337310</v>
      </c>
      <c r="L304" s="96">
        <v>45132.529583333337</v>
      </c>
      <c r="M304" t="s">
        <v>135</v>
      </c>
      <c r="N304">
        <v>-1750</v>
      </c>
      <c r="O304" t="s">
        <v>136</v>
      </c>
    </row>
    <row r="305" spans="1:15" x14ac:dyDescent="0.25">
      <c r="A305">
        <v>504200</v>
      </c>
      <c r="B305">
        <v>170504</v>
      </c>
      <c r="C305">
        <v>208</v>
      </c>
      <c r="D305" s="96">
        <v>45132.530381944445</v>
      </c>
      <c r="E305" t="s">
        <v>133</v>
      </c>
      <c r="F305" t="s">
        <v>140</v>
      </c>
      <c r="G305" t="s">
        <v>173</v>
      </c>
      <c r="H305" t="s">
        <v>130</v>
      </c>
      <c r="I305">
        <v>337310</v>
      </c>
      <c r="L305" s="96">
        <v>45132.529583333337</v>
      </c>
      <c r="M305" t="s">
        <v>135</v>
      </c>
      <c r="N305">
        <v>1500</v>
      </c>
      <c r="O305" t="s">
        <v>132</v>
      </c>
    </row>
    <row r="306" spans="1:15" x14ac:dyDescent="0.25">
      <c r="A306">
        <v>504200</v>
      </c>
      <c r="B306">
        <v>170504</v>
      </c>
      <c r="C306">
        <v>208</v>
      </c>
      <c r="D306" s="96">
        <v>45132.530381944445</v>
      </c>
      <c r="E306" t="s">
        <v>133</v>
      </c>
      <c r="F306" t="s">
        <v>140</v>
      </c>
      <c r="G306" t="s">
        <v>172</v>
      </c>
      <c r="H306" t="s">
        <v>130</v>
      </c>
      <c r="I306">
        <v>337310</v>
      </c>
      <c r="L306" s="96">
        <v>45132.529583333337</v>
      </c>
      <c r="M306" t="s">
        <v>135</v>
      </c>
      <c r="N306">
        <v>2000</v>
      </c>
      <c r="O306" t="s">
        <v>132</v>
      </c>
    </row>
    <row r="307" spans="1:15" x14ac:dyDescent="0.25">
      <c r="A307">
        <v>504200</v>
      </c>
      <c r="B307">
        <v>170504</v>
      </c>
      <c r="C307">
        <v>208</v>
      </c>
      <c r="D307" s="96">
        <v>45132.530381944445</v>
      </c>
      <c r="E307" t="s">
        <v>133</v>
      </c>
      <c r="F307" t="s">
        <v>140</v>
      </c>
      <c r="G307" t="s">
        <v>171</v>
      </c>
      <c r="H307" t="s">
        <v>130</v>
      </c>
      <c r="I307">
        <v>337310</v>
      </c>
      <c r="L307" s="96">
        <v>45132.529583333337</v>
      </c>
      <c r="M307" t="s">
        <v>135</v>
      </c>
      <c r="N307">
        <v>3500</v>
      </c>
      <c r="O307" t="s">
        <v>132</v>
      </c>
    </row>
    <row r="308" spans="1:15" x14ac:dyDescent="0.25">
      <c r="A308">
        <v>504200</v>
      </c>
      <c r="B308">
        <v>170502</v>
      </c>
      <c r="C308">
        <v>208</v>
      </c>
      <c r="D308" s="96">
        <v>45132.530358796299</v>
      </c>
      <c r="E308" t="s">
        <v>127</v>
      </c>
      <c r="F308" t="s">
        <v>140</v>
      </c>
      <c r="G308" t="s">
        <v>199</v>
      </c>
      <c r="H308" t="s">
        <v>130</v>
      </c>
      <c r="I308">
        <v>337220</v>
      </c>
      <c r="L308" s="96">
        <v>45132.529583333337</v>
      </c>
      <c r="M308" t="s">
        <v>131</v>
      </c>
      <c r="N308">
        <v>305000</v>
      </c>
      <c r="O308" t="s">
        <v>132</v>
      </c>
    </row>
    <row r="309" spans="1:15" x14ac:dyDescent="0.25">
      <c r="A309">
        <v>504200</v>
      </c>
      <c r="B309">
        <v>170502</v>
      </c>
      <c r="C309">
        <v>208</v>
      </c>
      <c r="D309" s="96">
        <v>45132.530358796299</v>
      </c>
      <c r="E309" t="s">
        <v>133</v>
      </c>
      <c r="F309" t="s">
        <v>140</v>
      </c>
      <c r="G309" t="s">
        <v>170</v>
      </c>
      <c r="H309" t="s">
        <v>130</v>
      </c>
      <c r="I309">
        <v>337220</v>
      </c>
      <c r="L309" s="96">
        <v>45132.529583333337</v>
      </c>
      <c r="M309" t="s">
        <v>135</v>
      </c>
      <c r="N309">
        <v>-50000</v>
      </c>
      <c r="O309" t="s">
        <v>136</v>
      </c>
    </row>
    <row r="310" spans="1:15" x14ac:dyDescent="0.25">
      <c r="A310">
        <v>504200</v>
      </c>
      <c r="B310">
        <v>170502</v>
      </c>
      <c r="C310">
        <v>208</v>
      </c>
      <c r="D310" s="96">
        <v>45132.530358796299</v>
      </c>
      <c r="E310" t="s">
        <v>133</v>
      </c>
      <c r="F310" t="s">
        <v>140</v>
      </c>
      <c r="G310" t="s">
        <v>173</v>
      </c>
      <c r="H310" t="s">
        <v>130</v>
      </c>
      <c r="I310">
        <v>337220</v>
      </c>
      <c r="L310" s="96">
        <v>45132.529583333337</v>
      </c>
      <c r="M310" t="s">
        <v>135</v>
      </c>
      <c r="N310">
        <v>295000</v>
      </c>
      <c r="O310" t="s">
        <v>132</v>
      </c>
    </row>
    <row r="311" spans="1:15" x14ac:dyDescent="0.25">
      <c r="A311">
        <v>504200</v>
      </c>
      <c r="B311">
        <v>170502</v>
      </c>
      <c r="C311">
        <v>208</v>
      </c>
      <c r="D311" s="96">
        <v>45132.530358796299</v>
      </c>
      <c r="E311" t="s">
        <v>133</v>
      </c>
      <c r="F311" t="s">
        <v>140</v>
      </c>
      <c r="G311" t="s">
        <v>200</v>
      </c>
      <c r="H311" t="s">
        <v>130</v>
      </c>
      <c r="I311">
        <v>337220</v>
      </c>
      <c r="L311" s="96">
        <v>45132.529583333337</v>
      </c>
      <c r="M311" t="s">
        <v>135</v>
      </c>
      <c r="N311">
        <v>300000</v>
      </c>
      <c r="O311" t="s">
        <v>132</v>
      </c>
    </row>
    <row r="312" spans="1:15" x14ac:dyDescent="0.25">
      <c r="A312">
        <v>504200</v>
      </c>
      <c r="B312">
        <v>170503</v>
      </c>
      <c r="C312">
        <v>208</v>
      </c>
      <c r="D312" s="96">
        <v>45132.530335648145</v>
      </c>
      <c r="E312" t="s">
        <v>133</v>
      </c>
      <c r="F312" t="s">
        <v>140</v>
      </c>
      <c r="G312" t="s">
        <v>171</v>
      </c>
      <c r="H312" t="s">
        <v>130</v>
      </c>
      <c r="I312">
        <v>337210</v>
      </c>
      <c r="L312" s="96">
        <v>45132.529583333337</v>
      </c>
      <c r="M312" t="s">
        <v>135</v>
      </c>
      <c r="N312">
        <v>-10500</v>
      </c>
      <c r="O312" t="s">
        <v>136</v>
      </c>
    </row>
    <row r="313" spans="1:15" x14ac:dyDescent="0.25">
      <c r="A313">
        <v>504200</v>
      </c>
      <c r="B313">
        <v>170503</v>
      </c>
      <c r="C313">
        <v>208</v>
      </c>
      <c r="D313" s="96">
        <v>45132.530335648145</v>
      </c>
      <c r="E313" t="s">
        <v>133</v>
      </c>
      <c r="F313" t="s">
        <v>140</v>
      </c>
      <c r="G313" t="s">
        <v>172</v>
      </c>
      <c r="H313" t="s">
        <v>130</v>
      </c>
      <c r="I313">
        <v>337210</v>
      </c>
      <c r="L313" s="96">
        <v>45132.529583333337</v>
      </c>
      <c r="M313" t="s">
        <v>135</v>
      </c>
      <c r="N313">
        <v>1500</v>
      </c>
      <c r="O313" t="s">
        <v>132</v>
      </c>
    </row>
    <row r="314" spans="1:15" x14ac:dyDescent="0.25">
      <c r="A314">
        <v>504200</v>
      </c>
      <c r="B314">
        <v>170503</v>
      </c>
      <c r="C314">
        <v>208</v>
      </c>
      <c r="D314" s="96">
        <v>45132.530335648145</v>
      </c>
      <c r="E314" t="s">
        <v>133</v>
      </c>
      <c r="F314" t="s">
        <v>140</v>
      </c>
      <c r="G314" t="s">
        <v>170</v>
      </c>
      <c r="H314" t="s">
        <v>130</v>
      </c>
      <c r="I314">
        <v>337210</v>
      </c>
      <c r="L314" s="96">
        <v>45132.529583333337</v>
      </c>
      <c r="M314" t="s">
        <v>135</v>
      </c>
      <c r="N314">
        <v>3000</v>
      </c>
      <c r="O314" t="s">
        <v>132</v>
      </c>
    </row>
    <row r="315" spans="1:15" x14ac:dyDescent="0.25">
      <c r="A315">
        <v>504200</v>
      </c>
      <c r="B315">
        <v>170503</v>
      </c>
      <c r="C315">
        <v>208</v>
      </c>
      <c r="D315" s="96">
        <v>45132.530335648145</v>
      </c>
      <c r="E315" t="s">
        <v>133</v>
      </c>
      <c r="F315" t="s">
        <v>140</v>
      </c>
      <c r="G315" t="s">
        <v>200</v>
      </c>
      <c r="H315" t="s">
        <v>130</v>
      </c>
      <c r="I315">
        <v>337210</v>
      </c>
      <c r="L315" s="96">
        <v>45132.529583333337</v>
      </c>
      <c r="M315" t="s">
        <v>135</v>
      </c>
      <c r="N315">
        <v>11500</v>
      </c>
      <c r="O315" t="s">
        <v>132</v>
      </c>
    </row>
    <row r="316" spans="1:15" x14ac:dyDescent="0.25">
      <c r="A316">
        <v>504200</v>
      </c>
      <c r="B316">
        <v>170503</v>
      </c>
      <c r="C316">
        <v>208</v>
      </c>
      <c r="D316" s="96">
        <v>45132.530335648145</v>
      </c>
      <c r="E316" t="s">
        <v>133</v>
      </c>
      <c r="F316" t="s">
        <v>140</v>
      </c>
      <c r="G316" t="s">
        <v>173</v>
      </c>
      <c r="H316" t="s">
        <v>130</v>
      </c>
      <c r="I316">
        <v>337210</v>
      </c>
      <c r="L316" s="96">
        <v>45132.529583333337</v>
      </c>
      <c r="M316" t="s">
        <v>135</v>
      </c>
      <c r="N316">
        <v>17500</v>
      </c>
      <c r="O316" t="s">
        <v>132</v>
      </c>
    </row>
    <row r="317" spans="1:15" x14ac:dyDescent="0.25">
      <c r="A317">
        <v>504200</v>
      </c>
      <c r="B317">
        <v>170503</v>
      </c>
      <c r="C317">
        <v>208</v>
      </c>
      <c r="D317" s="96">
        <v>45132.530300925922</v>
      </c>
      <c r="E317" t="s">
        <v>133</v>
      </c>
      <c r="F317" t="s">
        <v>140</v>
      </c>
      <c r="G317" t="s">
        <v>200</v>
      </c>
      <c r="H317" t="s">
        <v>130</v>
      </c>
      <c r="I317">
        <v>337120</v>
      </c>
      <c r="L317" s="96">
        <v>45132.529583333337</v>
      </c>
      <c r="M317" t="s">
        <v>135</v>
      </c>
      <c r="N317">
        <v>15000</v>
      </c>
      <c r="O317" t="s">
        <v>132</v>
      </c>
    </row>
    <row r="318" spans="1:15" x14ac:dyDescent="0.25">
      <c r="A318">
        <v>504200</v>
      </c>
      <c r="B318">
        <v>170503</v>
      </c>
      <c r="C318">
        <v>208</v>
      </c>
      <c r="D318" s="96">
        <v>45132.530300925922</v>
      </c>
      <c r="E318" t="s">
        <v>133</v>
      </c>
      <c r="F318" t="s">
        <v>140</v>
      </c>
      <c r="G318" t="s">
        <v>171</v>
      </c>
      <c r="H318" t="s">
        <v>130</v>
      </c>
      <c r="I318">
        <v>337120</v>
      </c>
      <c r="L318" s="96">
        <v>45132.529583333337</v>
      </c>
      <c r="M318" t="s">
        <v>135</v>
      </c>
      <c r="N318">
        <v>20000</v>
      </c>
      <c r="O318" t="s">
        <v>132</v>
      </c>
    </row>
    <row r="319" spans="1:15" x14ac:dyDescent="0.25">
      <c r="A319">
        <v>504200</v>
      </c>
      <c r="B319">
        <v>170503</v>
      </c>
      <c r="C319">
        <v>208</v>
      </c>
      <c r="D319" s="96">
        <v>45132.530300925922</v>
      </c>
      <c r="E319" t="s">
        <v>133</v>
      </c>
      <c r="F319" t="s">
        <v>140</v>
      </c>
      <c r="G319" t="s">
        <v>172</v>
      </c>
      <c r="H319" t="s">
        <v>130</v>
      </c>
      <c r="I319">
        <v>337120</v>
      </c>
      <c r="L319" s="96">
        <v>45132.529583333337</v>
      </c>
      <c r="M319" t="s">
        <v>135</v>
      </c>
      <c r="N319">
        <v>35000</v>
      </c>
      <c r="O319" t="s">
        <v>132</v>
      </c>
    </row>
    <row r="320" spans="1:15" x14ac:dyDescent="0.25">
      <c r="A320">
        <v>504200</v>
      </c>
      <c r="B320">
        <v>170503</v>
      </c>
      <c r="C320">
        <v>208</v>
      </c>
      <c r="D320" s="96">
        <v>45132.530300925922</v>
      </c>
      <c r="E320" t="s">
        <v>133</v>
      </c>
      <c r="F320" t="s">
        <v>140</v>
      </c>
      <c r="G320" t="s">
        <v>173</v>
      </c>
      <c r="H320" t="s">
        <v>130</v>
      </c>
      <c r="I320">
        <v>337120</v>
      </c>
      <c r="L320" s="96">
        <v>45132.529583333337</v>
      </c>
      <c r="M320" t="s">
        <v>135</v>
      </c>
      <c r="N320">
        <v>75000</v>
      </c>
      <c r="O320" t="s">
        <v>132</v>
      </c>
    </row>
    <row r="321" spans="1:15" x14ac:dyDescent="0.25">
      <c r="A321">
        <v>504200</v>
      </c>
      <c r="B321">
        <v>170501</v>
      </c>
      <c r="C321">
        <v>208</v>
      </c>
      <c r="D321" s="96">
        <v>45132.530277777776</v>
      </c>
      <c r="E321" t="s">
        <v>133</v>
      </c>
      <c r="F321" t="s">
        <v>140</v>
      </c>
      <c r="G321" t="s">
        <v>200</v>
      </c>
      <c r="H321" t="s">
        <v>130</v>
      </c>
      <c r="I321">
        <v>337110</v>
      </c>
      <c r="L321" s="96">
        <v>45132.529583333337</v>
      </c>
      <c r="M321" t="s">
        <v>135</v>
      </c>
      <c r="N321">
        <v>-6000</v>
      </c>
      <c r="O321" t="s">
        <v>136</v>
      </c>
    </row>
    <row r="322" spans="1:15" x14ac:dyDescent="0.25">
      <c r="A322">
        <v>504200</v>
      </c>
      <c r="B322">
        <v>170501</v>
      </c>
      <c r="C322">
        <v>208</v>
      </c>
      <c r="D322" s="96">
        <v>45132.530277777776</v>
      </c>
      <c r="E322" t="s">
        <v>133</v>
      </c>
      <c r="F322" t="s">
        <v>140</v>
      </c>
      <c r="G322" t="s">
        <v>173</v>
      </c>
      <c r="H322" t="s">
        <v>130</v>
      </c>
      <c r="I322">
        <v>337110</v>
      </c>
      <c r="L322" s="96">
        <v>45132.529583333337</v>
      </c>
      <c r="M322" t="s">
        <v>135</v>
      </c>
      <c r="N322">
        <v>12000</v>
      </c>
      <c r="O322" t="s">
        <v>132</v>
      </c>
    </row>
    <row r="323" spans="1:15" x14ac:dyDescent="0.25">
      <c r="A323">
        <v>504200</v>
      </c>
      <c r="B323">
        <v>170500</v>
      </c>
      <c r="C323">
        <v>208</v>
      </c>
      <c r="D323" s="96">
        <v>45132.530185185184</v>
      </c>
      <c r="E323" t="s">
        <v>133</v>
      </c>
      <c r="F323" t="s">
        <v>140</v>
      </c>
      <c r="G323" t="s">
        <v>216</v>
      </c>
      <c r="H323" t="s">
        <v>130</v>
      </c>
      <c r="I323">
        <v>337006</v>
      </c>
      <c r="L323" s="96">
        <v>45132.529583333337</v>
      </c>
      <c r="M323" t="s">
        <v>135</v>
      </c>
      <c r="N323">
        <v>150</v>
      </c>
      <c r="O323" t="s">
        <v>132</v>
      </c>
    </row>
    <row r="324" spans="1:15" x14ac:dyDescent="0.25">
      <c r="A324">
        <v>504200</v>
      </c>
      <c r="B324">
        <v>415240</v>
      </c>
      <c r="C324">
        <v>212</v>
      </c>
      <c r="D324" s="96">
        <v>45132.557685185187</v>
      </c>
      <c r="E324" t="s">
        <v>127</v>
      </c>
      <c r="F324" t="s">
        <v>217</v>
      </c>
      <c r="G324" t="s">
        <v>218</v>
      </c>
      <c r="H324" t="s">
        <v>130</v>
      </c>
      <c r="I324">
        <v>335100</v>
      </c>
      <c r="L324" s="96">
        <v>45132.556863425925</v>
      </c>
      <c r="M324" t="s">
        <v>131</v>
      </c>
      <c r="N324">
        <v>375000</v>
      </c>
      <c r="O324" t="s">
        <v>132</v>
      </c>
    </row>
    <row r="325" spans="1:15" x14ac:dyDescent="0.25">
      <c r="A325">
        <v>504200</v>
      </c>
      <c r="B325">
        <v>415240</v>
      </c>
      <c r="C325">
        <v>212</v>
      </c>
      <c r="D325" s="96">
        <v>45132.557685185187</v>
      </c>
      <c r="E325" t="s">
        <v>133</v>
      </c>
      <c r="F325" t="s">
        <v>217</v>
      </c>
      <c r="G325" t="s">
        <v>219</v>
      </c>
      <c r="H325" t="s">
        <v>130</v>
      </c>
      <c r="I325">
        <v>335100</v>
      </c>
      <c r="L325" s="96">
        <v>45132.556863425925</v>
      </c>
      <c r="M325" t="s">
        <v>135</v>
      </c>
      <c r="N325">
        <v>-75000</v>
      </c>
      <c r="O325" t="s">
        <v>136</v>
      </c>
    </row>
    <row r="326" spans="1:15" x14ac:dyDescent="0.25">
      <c r="A326">
        <v>504201</v>
      </c>
      <c r="B326">
        <v>170400</v>
      </c>
      <c r="C326">
        <v>203</v>
      </c>
      <c r="D326" s="96">
        <v>45132.529791666668</v>
      </c>
      <c r="E326" t="s">
        <v>133</v>
      </c>
      <c r="F326" t="s">
        <v>140</v>
      </c>
      <c r="G326" t="s">
        <v>220</v>
      </c>
      <c r="H326" t="s">
        <v>130</v>
      </c>
      <c r="I326">
        <v>332305</v>
      </c>
      <c r="L326" s="96">
        <v>45132.529583333337</v>
      </c>
      <c r="M326" t="s">
        <v>135</v>
      </c>
      <c r="N326">
        <v>8000</v>
      </c>
      <c r="O326" t="s">
        <v>132</v>
      </c>
    </row>
    <row r="327" spans="1:15" x14ac:dyDescent="0.25">
      <c r="A327">
        <v>504310</v>
      </c>
      <c r="B327">
        <v>335100</v>
      </c>
      <c r="C327">
        <v>202</v>
      </c>
      <c r="D327" s="96">
        <v>45132.557592592595</v>
      </c>
      <c r="E327" t="s">
        <v>127</v>
      </c>
      <c r="F327" t="s">
        <v>144</v>
      </c>
      <c r="G327" t="s">
        <v>145</v>
      </c>
      <c r="H327" t="s">
        <v>130</v>
      </c>
      <c r="I327">
        <v>334510</v>
      </c>
      <c r="L327" s="96">
        <v>45132.55678240741</v>
      </c>
      <c r="M327" t="s">
        <v>131</v>
      </c>
      <c r="N327">
        <v>47000</v>
      </c>
      <c r="O327" t="s">
        <v>132</v>
      </c>
    </row>
    <row r="328" spans="1:15" x14ac:dyDescent="0.25">
      <c r="A328">
        <v>504310</v>
      </c>
      <c r="B328">
        <v>325200</v>
      </c>
      <c r="C328">
        <v>205</v>
      </c>
      <c r="D328" s="96">
        <v>45209.519074074073</v>
      </c>
      <c r="E328" t="s">
        <v>133</v>
      </c>
      <c r="F328" t="s">
        <v>209</v>
      </c>
      <c r="G328" t="s">
        <v>210</v>
      </c>
      <c r="H328" t="s">
        <v>130</v>
      </c>
      <c r="I328">
        <v>332588</v>
      </c>
      <c r="L328" s="96">
        <v>45205.999988425923</v>
      </c>
      <c r="M328" t="s">
        <v>135</v>
      </c>
      <c r="N328">
        <v>287372</v>
      </c>
      <c r="O328" t="s">
        <v>132</v>
      </c>
    </row>
    <row r="329" spans="1:15" x14ac:dyDescent="0.25">
      <c r="A329">
        <v>504310</v>
      </c>
      <c r="B329">
        <v>325200</v>
      </c>
      <c r="C329">
        <v>205</v>
      </c>
      <c r="D329" s="96">
        <v>45132.557314814818</v>
      </c>
      <c r="E329" t="s">
        <v>127</v>
      </c>
      <c r="F329" t="s">
        <v>144</v>
      </c>
      <c r="G329" t="s">
        <v>145</v>
      </c>
      <c r="H329" t="s">
        <v>130</v>
      </c>
      <c r="I329">
        <v>332588</v>
      </c>
      <c r="L329" s="96">
        <v>45132.55678240741</v>
      </c>
      <c r="M329" t="s">
        <v>131</v>
      </c>
      <c r="N329">
        <v>4838632</v>
      </c>
      <c r="O329" t="s">
        <v>132</v>
      </c>
    </row>
    <row r="330" spans="1:15" x14ac:dyDescent="0.25">
      <c r="A330">
        <v>504310</v>
      </c>
      <c r="B330">
        <v>305000</v>
      </c>
      <c r="C330">
        <v>207</v>
      </c>
      <c r="D330" s="96">
        <v>45132.557476851849</v>
      </c>
      <c r="E330" t="s">
        <v>127</v>
      </c>
      <c r="F330" t="s">
        <v>144</v>
      </c>
      <c r="G330" t="s">
        <v>145</v>
      </c>
      <c r="H330" t="s">
        <v>130</v>
      </c>
      <c r="I330">
        <v>334290</v>
      </c>
      <c r="L330" s="96">
        <v>45132.55678240741</v>
      </c>
      <c r="M330" t="s">
        <v>131</v>
      </c>
      <c r="N330">
        <v>103100</v>
      </c>
      <c r="O330" t="s">
        <v>132</v>
      </c>
    </row>
    <row r="331" spans="1:15" x14ac:dyDescent="0.25">
      <c r="A331">
        <v>504310</v>
      </c>
      <c r="B331">
        <v>330100</v>
      </c>
      <c r="C331">
        <v>207</v>
      </c>
      <c r="D331" s="96">
        <v>45132.557430555556</v>
      </c>
      <c r="E331" t="s">
        <v>127</v>
      </c>
      <c r="F331" t="s">
        <v>144</v>
      </c>
      <c r="G331" t="s">
        <v>145</v>
      </c>
      <c r="H331" t="s">
        <v>130</v>
      </c>
      <c r="I331">
        <v>334160</v>
      </c>
      <c r="L331" s="96">
        <v>45132.55678240741</v>
      </c>
      <c r="M331" t="s">
        <v>131</v>
      </c>
      <c r="N331">
        <v>1171450</v>
      </c>
      <c r="O331" t="s">
        <v>132</v>
      </c>
    </row>
    <row r="332" spans="1:15" x14ac:dyDescent="0.25">
      <c r="A332">
        <v>504310</v>
      </c>
      <c r="B332">
        <v>330100</v>
      </c>
      <c r="C332">
        <v>207</v>
      </c>
      <c r="D332" s="96">
        <v>45132.557430555556</v>
      </c>
      <c r="E332" t="s">
        <v>133</v>
      </c>
      <c r="F332" t="s">
        <v>144</v>
      </c>
      <c r="G332" t="s">
        <v>146</v>
      </c>
      <c r="H332" t="s">
        <v>130</v>
      </c>
      <c r="I332">
        <v>334160</v>
      </c>
      <c r="L332" s="96">
        <v>45132.55678240741</v>
      </c>
      <c r="M332" t="s">
        <v>135</v>
      </c>
      <c r="N332">
        <v>-282000</v>
      </c>
      <c r="O332" t="s">
        <v>136</v>
      </c>
    </row>
    <row r="333" spans="1:15" x14ac:dyDescent="0.25">
      <c r="A333">
        <v>504310</v>
      </c>
      <c r="B333">
        <v>350000</v>
      </c>
      <c r="C333">
        <v>207</v>
      </c>
      <c r="D333" s="96">
        <v>45132.55736111111</v>
      </c>
      <c r="E333" t="s">
        <v>133</v>
      </c>
      <c r="F333" t="s">
        <v>144</v>
      </c>
      <c r="G333" t="s">
        <v>215</v>
      </c>
      <c r="H333" t="s">
        <v>130</v>
      </c>
      <c r="I333">
        <v>334025</v>
      </c>
      <c r="L333" s="96">
        <v>45132.55678240741</v>
      </c>
      <c r="M333" t="s">
        <v>135</v>
      </c>
      <c r="N333">
        <v>600</v>
      </c>
      <c r="O333" t="s">
        <v>132</v>
      </c>
    </row>
    <row r="334" spans="1:15" x14ac:dyDescent="0.25">
      <c r="A334">
        <v>504310</v>
      </c>
      <c r="B334">
        <v>250750</v>
      </c>
      <c r="C334">
        <v>207</v>
      </c>
      <c r="D334" s="96">
        <v>45132.556921296295</v>
      </c>
      <c r="E334" t="s">
        <v>127</v>
      </c>
      <c r="F334" t="s">
        <v>128</v>
      </c>
      <c r="G334" t="s">
        <v>145</v>
      </c>
      <c r="H334" t="s">
        <v>130</v>
      </c>
      <c r="I334">
        <v>334120</v>
      </c>
      <c r="L334" s="96">
        <v>45132.556747685187</v>
      </c>
      <c r="M334" t="s">
        <v>131</v>
      </c>
      <c r="N334">
        <v>10000</v>
      </c>
      <c r="O334" t="s">
        <v>132</v>
      </c>
    </row>
    <row r="335" spans="1:15" x14ac:dyDescent="0.25">
      <c r="A335">
        <v>504310</v>
      </c>
      <c r="B335">
        <v>265350</v>
      </c>
      <c r="C335">
        <v>207</v>
      </c>
      <c r="D335" s="96">
        <v>45132.556921296295</v>
      </c>
      <c r="E335" t="s">
        <v>127</v>
      </c>
      <c r="F335" t="s">
        <v>128</v>
      </c>
      <c r="G335" t="s">
        <v>145</v>
      </c>
      <c r="H335" t="s">
        <v>130</v>
      </c>
      <c r="I335">
        <v>334330</v>
      </c>
      <c r="L335" s="96">
        <v>45132.556747685187</v>
      </c>
      <c r="M335" t="s">
        <v>131</v>
      </c>
      <c r="N335">
        <v>45644</v>
      </c>
      <c r="O335" t="s">
        <v>132</v>
      </c>
    </row>
    <row r="336" spans="1:15" x14ac:dyDescent="0.25">
      <c r="A336">
        <v>504310</v>
      </c>
      <c r="B336">
        <v>430100</v>
      </c>
      <c r="C336">
        <v>216</v>
      </c>
      <c r="D336" s="96">
        <v>45169.461539351854</v>
      </c>
      <c r="E336" t="s">
        <v>133</v>
      </c>
      <c r="F336" t="s">
        <v>202</v>
      </c>
      <c r="G336" t="s">
        <v>203</v>
      </c>
      <c r="H336" t="s">
        <v>130</v>
      </c>
      <c r="I336">
        <v>336200</v>
      </c>
      <c r="L336" s="96">
        <v>45169.444247685184</v>
      </c>
      <c r="M336" t="s">
        <v>135</v>
      </c>
      <c r="N336">
        <v>25000</v>
      </c>
      <c r="O336" t="s">
        <v>132</v>
      </c>
    </row>
    <row r="337" spans="1:15" x14ac:dyDescent="0.25">
      <c r="A337">
        <v>504310</v>
      </c>
      <c r="B337">
        <v>430100</v>
      </c>
      <c r="C337">
        <v>216</v>
      </c>
      <c r="D337" s="96">
        <v>45169.461539351854</v>
      </c>
      <c r="E337" t="s">
        <v>133</v>
      </c>
      <c r="F337" t="s">
        <v>202</v>
      </c>
      <c r="G337" t="s">
        <v>203</v>
      </c>
      <c r="H337" t="s">
        <v>130</v>
      </c>
      <c r="I337">
        <v>336200</v>
      </c>
      <c r="L337" s="96">
        <v>45169.444247685184</v>
      </c>
      <c r="M337" t="s">
        <v>135</v>
      </c>
      <c r="N337">
        <v>275000</v>
      </c>
      <c r="O337" t="s">
        <v>132</v>
      </c>
    </row>
    <row r="338" spans="1:15" x14ac:dyDescent="0.25">
      <c r="A338">
        <v>504310</v>
      </c>
      <c r="B338">
        <v>430100</v>
      </c>
      <c r="C338">
        <v>219</v>
      </c>
      <c r="D338" s="96">
        <v>45132.557754629626</v>
      </c>
      <c r="E338" t="s">
        <v>127</v>
      </c>
      <c r="F338" t="s">
        <v>217</v>
      </c>
      <c r="G338" t="s">
        <v>221</v>
      </c>
      <c r="H338" t="s">
        <v>130</v>
      </c>
      <c r="I338">
        <v>336210</v>
      </c>
      <c r="L338" s="96">
        <v>45132.556863425925</v>
      </c>
      <c r="M338" t="s">
        <v>131</v>
      </c>
      <c r="N338">
        <v>2952000</v>
      </c>
      <c r="O338" t="s">
        <v>132</v>
      </c>
    </row>
    <row r="339" spans="1:15" x14ac:dyDescent="0.25">
      <c r="A339">
        <v>504330</v>
      </c>
      <c r="B339">
        <v>170320</v>
      </c>
      <c r="C339">
        <v>201</v>
      </c>
      <c r="D339" s="96">
        <v>45281.486666666664</v>
      </c>
      <c r="E339" t="s">
        <v>133</v>
      </c>
      <c r="F339" t="s">
        <v>212</v>
      </c>
      <c r="G339" t="s">
        <v>213</v>
      </c>
      <c r="H339" t="s">
        <v>130</v>
      </c>
      <c r="I339">
        <v>332312</v>
      </c>
      <c r="L339" s="96">
        <v>45281.476782407408</v>
      </c>
      <c r="M339" t="s">
        <v>135</v>
      </c>
      <c r="N339">
        <v>24000</v>
      </c>
      <c r="O339" t="s">
        <v>132</v>
      </c>
    </row>
    <row r="340" spans="1:15" x14ac:dyDescent="0.25">
      <c r="A340">
        <v>504330</v>
      </c>
      <c r="B340">
        <v>320000</v>
      </c>
      <c r="C340">
        <v>204</v>
      </c>
      <c r="D340" s="96">
        <v>45132.557175925926</v>
      </c>
      <c r="E340" t="s">
        <v>127</v>
      </c>
      <c r="F340" t="s">
        <v>144</v>
      </c>
      <c r="G340" t="s">
        <v>145</v>
      </c>
      <c r="H340" t="s">
        <v>130</v>
      </c>
      <c r="I340">
        <v>332400</v>
      </c>
      <c r="L340" s="96">
        <v>45132.55678240741</v>
      </c>
      <c r="M340" t="s">
        <v>131</v>
      </c>
      <c r="N340">
        <v>50000</v>
      </c>
      <c r="O340" t="s">
        <v>132</v>
      </c>
    </row>
    <row r="341" spans="1:15" x14ac:dyDescent="0.25">
      <c r="A341">
        <v>504330</v>
      </c>
      <c r="B341">
        <v>410100</v>
      </c>
      <c r="C341">
        <v>217</v>
      </c>
      <c r="D341" s="96">
        <v>45132.557696759257</v>
      </c>
      <c r="E341" t="s">
        <v>127</v>
      </c>
      <c r="F341" t="s">
        <v>217</v>
      </c>
      <c r="G341" t="s">
        <v>222</v>
      </c>
      <c r="H341" t="s">
        <v>130</v>
      </c>
      <c r="I341">
        <v>335140</v>
      </c>
      <c r="L341" s="96">
        <v>45132.556863425925</v>
      </c>
      <c r="M341" t="s">
        <v>131</v>
      </c>
      <c r="N341">
        <v>8000000</v>
      </c>
      <c r="O341" t="s">
        <v>132</v>
      </c>
    </row>
    <row r="342" spans="1:15" x14ac:dyDescent="0.25">
      <c r="A342">
        <v>504340</v>
      </c>
      <c r="B342">
        <v>430100</v>
      </c>
      <c r="C342">
        <v>216</v>
      </c>
      <c r="D342" s="96">
        <v>45169.461539351854</v>
      </c>
      <c r="E342" t="s">
        <v>133</v>
      </c>
      <c r="F342" t="s">
        <v>202</v>
      </c>
      <c r="G342" t="s">
        <v>203</v>
      </c>
      <c r="H342" t="s">
        <v>130</v>
      </c>
      <c r="I342">
        <v>336200</v>
      </c>
      <c r="L342" s="96">
        <v>45169.444247685184</v>
      </c>
      <c r="M342" t="s">
        <v>135</v>
      </c>
      <c r="N342">
        <v>-660000</v>
      </c>
      <c r="O342" t="s">
        <v>136</v>
      </c>
    </row>
    <row r="343" spans="1:15" x14ac:dyDescent="0.25">
      <c r="A343">
        <v>504340</v>
      </c>
      <c r="B343">
        <v>430100</v>
      </c>
      <c r="C343">
        <v>216</v>
      </c>
      <c r="D343" s="96">
        <v>45132.557743055557</v>
      </c>
      <c r="E343" t="s">
        <v>127</v>
      </c>
      <c r="F343" t="s">
        <v>217</v>
      </c>
      <c r="G343" t="s">
        <v>221</v>
      </c>
      <c r="H343" t="s">
        <v>130</v>
      </c>
      <c r="I343">
        <v>336200</v>
      </c>
      <c r="L343" s="96">
        <v>45132.556863425925</v>
      </c>
      <c r="M343" t="s">
        <v>131</v>
      </c>
      <c r="N343">
        <v>3160000</v>
      </c>
      <c r="O343" t="s">
        <v>132</v>
      </c>
    </row>
    <row r="344" spans="1:15" x14ac:dyDescent="0.25">
      <c r="A344">
        <v>504341</v>
      </c>
      <c r="B344">
        <v>430100</v>
      </c>
      <c r="C344">
        <v>216</v>
      </c>
      <c r="D344" s="96">
        <v>45169.461539351854</v>
      </c>
      <c r="E344" t="s">
        <v>133</v>
      </c>
      <c r="F344" t="s">
        <v>202</v>
      </c>
      <c r="G344" t="s">
        <v>203</v>
      </c>
      <c r="H344" t="s">
        <v>130</v>
      </c>
      <c r="I344">
        <v>336200</v>
      </c>
      <c r="L344" s="96">
        <v>45169.444247685184</v>
      </c>
      <c r="M344" t="s">
        <v>135</v>
      </c>
      <c r="N344">
        <v>900000</v>
      </c>
      <c r="O344" t="s">
        <v>132</v>
      </c>
    </row>
    <row r="345" spans="1:15" x14ac:dyDescent="0.25">
      <c r="A345">
        <v>504350</v>
      </c>
      <c r="B345">
        <v>320200</v>
      </c>
      <c r="C345">
        <v>204</v>
      </c>
      <c r="D345" s="96">
        <v>45132.557199074072</v>
      </c>
      <c r="E345" t="s">
        <v>127</v>
      </c>
      <c r="F345" t="s">
        <v>144</v>
      </c>
      <c r="G345" t="s">
        <v>145</v>
      </c>
      <c r="H345" t="s">
        <v>130</v>
      </c>
      <c r="I345">
        <v>332405</v>
      </c>
      <c r="L345" s="96">
        <v>45132.55678240741</v>
      </c>
      <c r="M345" t="s">
        <v>131</v>
      </c>
      <c r="N345">
        <v>15000</v>
      </c>
      <c r="O345" t="s">
        <v>132</v>
      </c>
    </row>
    <row r="346" spans="1:15" x14ac:dyDescent="0.25">
      <c r="A346">
        <v>504360</v>
      </c>
      <c r="B346">
        <v>410300</v>
      </c>
      <c r="C346">
        <v>211</v>
      </c>
      <c r="D346" s="96">
        <v>45132.557743055557</v>
      </c>
      <c r="E346" t="s">
        <v>127</v>
      </c>
      <c r="F346" t="s">
        <v>217</v>
      </c>
      <c r="G346" t="s">
        <v>223</v>
      </c>
      <c r="H346" t="s">
        <v>130</v>
      </c>
      <c r="I346">
        <v>336016</v>
      </c>
      <c r="L346" s="96">
        <v>45132.556863425925</v>
      </c>
      <c r="M346" t="s">
        <v>131</v>
      </c>
      <c r="N346">
        <v>80000</v>
      </c>
      <c r="O346" t="s">
        <v>132</v>
      </c>
    </row>
    <row r="347" spans="1:15" x14ac:dyDescent="0.25">
      <c r="A347">
        <v>504360</v>
      </c>
      <c r="B347">
        <v>410300</v>
      </c>
      <c r="C347">
        <v>211</v>
      </c>
      <c r="D347" s="96">
        <v>45132.55773148148</v>
      </c>
      <c r="E347" t="s">
        <v>127</v>
      </c>
      <c r="F347" t="s">
        <v>217</v>
      </c>
      <c r="G347" t="s">
        <v>224</v>
      </c>
      <c r="H347" t="s">
        <v>130</v>
      </c>
      <c r="I347">
        <v>336010</v>
      </c>
      <c r="L347" s="96">
        <v>45132.556863425925</v>
      </c>
      <c r="M347" t="s">
        <v>131</v>
      </c>
      <c r="N347">
        <v>200000</v>
      </c>
      <c r="O347" t="s">
        <v>132</v>
      </c>
    </row>
    <row r="348" spans="1:15" x14ac:dyDescent="0.25">
      <c r="A348">
        <v>504360</v>
      </c>
      <c r="B348">
        <v>410300</v>
      </c>
      <c r="C348">
        <v>211</v>
      </c>
      <c r="D348" s="96">
        <v>45132.557719907411</v>
      </c>
      <c r="E348" t="s">
        <v>127</v>
      </c>
      <c r="F348" t="s">
        <v>217</v>
      </c>
      <c r="G348" t="s">
        <v>225</v>
      </c>
      <c r="H348" t="s">
        <v>130</v>
      </c>
      <c r="I348">
        <v>336000</v>
      </c>
      <c r="L348" s="96">
        <v>45132.556863425925</v>
      </c>
      <c r="M348" t="s">
        <v>131</v>
      </c>
      <c r="N348">
        <v>1400000</v>
      </c>
      <c r="O348" t="s">
        <v>132</v>
      </c>
    </row>
    <row r="349" spans="1:15" x14ac:dyDescent="0.25">
      <c r="A349">
        <v>504400</v>
      </c>
      <c r="B349">
        <v>320000</v>
      </c>
      <c r="C349">
        <v>204</v>
      </c>
      <c r="D349" s="96">
        <v>45132.557210648149</v>
      </c>
      <c r="E349" t="s">
        <v>127</v>
      </c>
      <c r="F349" t="s">
        <v>144</v>
      </c>
      <c r="G349" t="s">
        <v>145</v>
      </c>
      <c r="H349" t="s">
        <v>130</v>
      </c>
      <c r="I349">
        <v>332430</v>
      </c>
      <c r="L349" s="96">
        <v>45132.55678240741</v>
      </c>
      <c r="M349" t="s">
        <v>131</v>
      </c>
      <c r="N349">
        <v>25000</v>
      </c>
      <c r="O349" t="s">
        <v>132</v>
      </c>
    </row>
    <row r="350" spans="1:15" x14ac:dyDescent="0.25">
      <c r="A350">
        <v>504400</v>
      </c>
      <c r="B350">
        <v>325000</v>
      </c>
      <c r="C350">
        <v>205</v>
      </c>
      <c r="D350" s="96">
        <v>45294.682280092595</v>
      </c>
      <c r="E350" t="s">
        <v>133</v>
      </c>
      <c r="F350" t="s">
        <v>147</v>
      </c>
      <c r="G350" t="s">
        <v>148</v>
      </c>
      <c r="H350" t="s">
        <v>130</v>
      </c>
      <c r="I350">
        <v>332550</v>
      </c>
      <c r="L350" s="96">
        <v>45294.682256944441</v>
      </c>
      <c r="M350" t="s">
        <v>135</v>
      </c>
      <c r="N350">
        <v>200</v>
      </c>
      <c r="O350" t="s">
        <v>132</v>
      </c>
    </row>
    <row r="351" spans="1:15" x14ac:dyDescent="0.25">
      <c r="A351">
        <v>504400</v>
      </c>
      <c r="B351">
        <v>325000</v>
      </c>
      <c r="C351">
        <v>205</v>
      </c>
      <c r="D351" s="96">
        <v>45132.557280092595</v>
      </c>
      <c r="E351" t="s">
        <v>127</v>
      </c>
      <c r="F351" t="s">
        <v>144</v>
      </c>
      <c r="G351" t="s">
        <v>197</v>
      </c>
      <c r="H351" t="s">
        <v>130</v>
      </c>
      <c r="I351">
        <v>332550</v>
      </c>
      <c r="L351" s="96">
        <v>45132.55678240741</v>
      </c>
      <c r="M351" t="s">
        <v>131</v>
      </c>
      <c r="N351">
        <v>800</v>
      </c>
      <c r="O351" t="s">
        <v>132</v>
      </c>
    </row>
    <row r="352" spans="1:15" x14ac:dyDescent="0.25">
      <c r="A352">
        <v>504400</v>
      </c>
      <c r="B352">
        <v>120010</v>
      </c>
      <c r="C352">
        <v>207</v>
      </c>
      <c r="D352" s="96">
        <v>45132.530578703707</v>
      </c>
      <c r="E352" t="s">
        <v>127</v>
      </c>
      <c r="F352" t="s">
        <v>140</v>
      </c>
      <c r="G352" t="s">
        <v>141</v>
      </c>
      <c r="H352" t="s">
        <v>130</v>
      </c>
      <c r="I352">
        <v>338350</v>
      </c>
      <c r="L352" s="96">
        <v>45132.529583333337</v>
      </c>
      <c r="M352" t="s">
        <v>131</v>
      </c>
      <c r="N352">
        <v>225000</v>
      </c>
      <c r="O352" t="s">
        <v>132</v>
      </c>
    </row>
    <row r="353" spans="1:15" x14ac:dyDescent="0.25">
      <c r="A353">
        <v>504400</v>
      </c>
      <c r="B353">
        <v>170504</v>
      </c>
      <c r="C353">
        <v>208</v>
      </c>
      <c r="D353" s="96">
        <v>45132.530393518522</v>
      </c>
      <c r="E353" t="s">
        <v>133</v>
      </c>
      <c r="F353" t="s">
        <v>140</v>
      </c>
      <c r="G353" t="s">
        <v>170</v>
      </c>
      <c r="H353" t="s">
        <v>130</v>
      </c>
      <c r="I353">
        <v>337320</v>
      </c>
      <c r="L353" s="96">
        <v>45132.529583333337</v>
      </c>
      <c r="M353" t="s">
        <v>135</v>
      </c>
      <c r="N353">
        <v>-472</v>
      </c>
      <c r="O353" t="s">
        <v>136</v>
      </c>
    </row>
    <row r="354" spans="1:15" x14ac:dyDescent="0.25">
      <c r="A354">
        <v>504400</v>
      </c>
      <c r="B354">
        <v>170504</v>
      </c>
      <c r="C354">
        <v>208</v>
      </c>
      <c r="D354" s="96">
        <v>45132.530393518522</v>
      </c>
      <c r="E354" t="s">
        <v>133</v>
      </c>
      <c r="F354" t="s">
        <v>140</v>
      </c>
      <c r="G354" t="s">
        <v>173</v>
      </c>
      <c r="H354" t="s">
        <v>130</v>
      </c>
      <c r="I354">
        <v>337320</v>
      </c>
      <c r="L354" s="96">
        <v>45132.529583333337</v>
      </c>
      <c r="M354" t="s">
        <v>135</v>
      </c>
      <c r="N354">
        <v>1000</v>
      </c>
      <c r="O354" t="s">
        <v>132</v>
      </c>
    </row>
    <row r="355" spans="1:15" x14ac:dyDescent="0.25">
      <c r="A355">
        <v>504400</v>
      </c>
      <c r="B355">
        <v>170504</v>
      </c>
      <c r="C355">
        <v>208</v>
      </c>
      <c r="D355" s="96">
        <v>45132.530381944445</v>
      </c>
      <c r="E355" t="s">
        <v>133</v>
      </c>
      <c r="F355" t="s">
        <v>140</v>
      </c>
      <c r="G355" t="s">
        <v>200</v>
      </c>
      <c r="H355" t="s">
        <v>130</v>
      </c>
      <c r="I355">
        <v>337310</v>
      </c>
      <c r="L355" s="96">
        <v>45132.529583333337</v>
      </c>
      <c r="M355" t="s">
        <v>135</v>
      </c>
      <c r="N355">
        <v>-3500</v>
      </c>
      <c r="O355" t="s">
        <v>136</v>
      </c>
    </row>
    <row r="356" spans="1:15" x14ac:dyDescent="0.25">
      <c r="A356">
        <v>504400</v>
      </c>
      <c r="B356">
        <v>170504</v>
      </c>
      <c r="C356">
        <v>208</v>
      </c>
      <c r="D356" s="96">
        <v>45132.530381944445</v>
      </c>
      <c r="E356" t="s">
        <v>133</v>
      </c>
      <c r="F356" t="s">
        <v>140</v>
      </c>
      <c r="G356" t="s">
        <v>172</v>
      </c>
      <c r="H356" t="s">
        <v>130</v>
      </c>
      <c r="I356">
        <v>337310</v>
      </c>
      <c r="L356" s="96">
        <v>45132.529583333337</v>
      </c>
      <c r="M356" t="s">
        <v>135</v>
      </c>
      <c r="N356">
        <v>-1500</v>
      </c>
      <c r="O356" t="s">
        <v>136</v>
      </c>
    </row>
    <row r="357" spans="1:15" x14ac:dyDescent="0.25">
      <c r="A357">
        <v>504400</v>
      </c>
      <c r="B357">
        <v>170504</v>
      </c>
      <c r="C357">
        <v>208</v>
      </c>
      <c r="D357" s="96">
        <v>45132.530381944445</v>
      </c>
      <c r="E357" t="s">
        <v>133</v>
      </c>
      <c r="F357" t="s">
        <v>140</v>
      </c>
      <c r="G357" t="s">
        <v>173</v>
      </c>
      <c r="H357" t="s">
        <v>130</v>
      </c>
      <c r="I357">
        <v>337310</v>
      </c>
      <c r="L357" s="96">
        <v>45132.529583333337</v>
      </c>
      <c r="M357" t="s">
        <v>135</v>
      </c>
      <c r="N357">
        <v>5000</v>
      </c>
      <c r="O357" t="s">
        <v>132</v>
      </c>
    </row>
    <row r="358" spans="1:15" x14ac:dyDescent="0.25">
      <c r="A358">
        <v>504400</v>
      </c>
      <c r="B358">
        <v>170501</v>
      </c>
      <c r="C358">
        <v>208</v>
      </c>
      <c r="D358" s="96">
        <v>45132.530277777776</v>
      </c>
      <c r="E358" t="s">
        <v>133</v>
      </c>
      <c r="F358" t="s">
        <v>140</v>
      </c>
      <c r="G358" t="s">
        <v>200</v>
      </c>
      <c r="H358" t="s">
        <v>130</v>
      </c>
      <c r="I358">
        <v>337110</v>
      </c>
      <c r="L358" s="96">
        <v>45132.529583333337</v>
      </c>
      <c r="M358" t="s">
        <v>135</v>
      </c>
      <c r="N358">
        <v>-97500</v>
      </c>
      <c r="O358" t="s">
        <v>136</v>
      </c>
    </row>
    <row r="359" spans="1:15" x14ac:dyDescent="0.25">
      <c r="A359">
        <v>504400</v>
      </c>
      <c r="B359">
        <v>170501</v>
      </c>
      <c r="C359">
        <v>208</v>
      </c>
      <c r="D359" s="96">
        <v>45132.530277777776</v>
      </c>
      <c r="E359" t="s">
        <v>133</v>
      </c>
      <c r="F359" t="s">
        <v>140</v>
      </c>
      <c r="G359" t="s">
        <v>170</v>
      </c>
      <c r="H359" t="s">
        <v>130</v>
      </c>
      <c r="I359">
        <v>337110</v>
      </c>
      <c r="L359" s="96">
        <v>45132.529583333337</v>
      </c>
      <c r="M359" t="s">
        <v>135</v>
      </c>
      <c r="N359">
        <v>-2500</v>
      </c>
      <c r="O359" t="s">
        <v>136</v>
      </c>
    </row>
    <row r="360" spans="1:15" x14ac:dyDescent="0.25">
      <c r="A360">
        <v>504400</v>
      </c>
      <c r="B360">
        <v>170501</v>
      </c>
      <c r="C360">
        <v>208</v>
      </c>
      <c r="D360" s="96">
        <v>45132.530277777776</v>
      </c>
      <c r="E360" t="s">
        <v>133</v>
      </c>
      <c r="F360" t="s">
        <v>140</v>
      </c>
      <c r="G360" t="s">
        <v>173</v>
      </c>
      <c r="H360" t="s">
        <v>130</v>
      </c>
      <c r="I360">
        <v>337110</v>
      </c>
      <c r="L360" s="96">
        <v>45132.529583333337</v>
      </c>
      <c r="M360" t="s">
        <v>135</v>
      </c>
      <c r="N360">
        <v>100000</v>
      </c>
      <c r="O360" t="s">
        <v>132</v>
      </c>
    </row>
    <row r="361" spans="1:15" x14ac:dyDescent="0.25">
      <c r="A361">
        <v>504400</v>
      </c>
      <c r="B361">
        <v>170500</v>
      </c>
      <c r="C361">
        <v>208</v>
      </c>
      <c r="D361" s="96">
        <v>45132.530219907407</v>
      </c>
      <c r="E361" t="s">
        <v>133</v>
      </c>
      <c r="F361" t="s">
        <v>140</v>
      </c>
      <c r="G361" t="s">
        <v>170</v>
      </c>
      <c r="H361" t="s">
        <v>130</v>
      </c>
      <c r="I361">
        <v>337010</v>
      </c>
      <c r="L361" s="96">
        <v>45132.529583333337</v>
      </c>
      <c r="M361" t="s">
        <v>135</v>
      </c>
      <c r="N361">
        <v>150</v>
      </c>
      <c r="O361" t="s">
        <v>132</v>
      </c>
    </row>
    <row r="362" spans="1:15" x14ac:dyDescent="0.25">
      <c r="A362">
        <v>504400</v>
      </c>
      <c r="B362">
        <v>170500</v>
      </c>
      <c r="C362">
        <v>208</v>
      </c>
      <c r="D362" s="96">
        <v>45132.530185185184</v>
      </c>
      <c r="E362" t="s">
        <v>133</v>
      </c>
      <c r="F362" t="s">
        <v>140</v>
      </c>
      <c r="G362" t="s">
        <v>170</v>
      </c>
      <c r="H362" t="s">
        <v>130</v>
      </c>
      <c r="I362">
        <v>337006</v>
      </c>
      <c r="L362" s="96">
        <v>45132.529583333337</v>
      </c>
      <c r="M362" t="s">
        <v>135</v>
      </c>
      <c r="N362">
        <v>-2000</v>
      </c>
      <c r="O362" t="s">
        <v>136</v>
      </c>
    </row>
    <row r="363" spans="1:15" x14ac:dyDescent="0.25">
      <c r="A363">
        <v>504400</v>
      </c>
      <c r="B363">
        <v>170500</v>
      </c>
      <c r="C363">
        <v>208</v>
      </c>
      <c r="D363" s="96">
        <v>45132.530185185184</v>
      </c>
      <c r="E363" t="s">
        <v>133</v>
      </c>
      <c r="F363" t="s">
        <v>140</v>
      </c>
      <c r="G363" t="s">
        <v>173</v>
      </c>
      <c r="H363" t="s">
        <v>130</v>
      </c>
      <c r="I363">
        <v>337006</v>
      </c>
      <c r="L363" s="96">
        <v>45132.529583333337</v>
      </c>
      <c r="M363" t="s">
        <v>135</v>
      </c>
      <c r="N363">
        <v>15000</v>
      </c>
      <c r="O363" t="s">
        <v>132</v>
      </c>
    </row>
    <row r="364" spans="1:15" x14ac:dyDescent="0.25">
      <c r="A364">
        <v>504400</v>
      </c>
      <c r="B364">
        <v>415220</v>
      </c>
      <c r="C364">
        <v>219</v>
      </c>
      <c r="D364" s="96">
        <v>45169.4684837963</v>
      </c>
      <c r="E364" t="s">
        <v>133</v>
      </c>
      <c r="F364" t="s">
        <v>226</v>
      </c>
      <c r="G364" t="s">
        <v>227</v>
      </c>
      <c r="H364" t="s">
        <v>130</v>
      </c>
      <c r="I364">
        <v>336885</v>
      </c>
      <c r="L364" s="96">
        <v>45169.467175925929</v>
      </c>
      <c r="M364" t="s">
        <v>135</v>
      </c>
      <c r="N364">
        <v>-15000</v>
      </c>
      <c r="O364" t="s">
        <v>136</v>
      </c>
    </row>
    <row r="365" spans="1:15" x14ac:dyDescent="0.25">
      <c r="A365">
        <v>504400</v>
      </c>
      <c r="B365">
        <v>415220</v>
      </c>
      <c r="C365">
        <v>219</v>
      </c>
      <c r="D365" s="96">
        <v>45132.55777777778</v>
      </c>
      <c r="E365" t="s">
        <v>127</v>
      </c>
      <c r="F365" t="s">
        <v>217</v>
      </c>
      <c r="G365" t="s">
        <v>228</v>
      </c>
      <c r="H365" t="s">
        <v>130</v>
      </c>
      <c r="I365">
        <v>336885</v>
      </c>
      <c r="L365" s="96">
        <v>45132.556863425925</v>
      </c>
      <c r="M365" t="s">
        <v>131</v>
      </c>
      <c r="N365">
        <v>65000</v>
      </c>
      <c r="O365" t="s">
        <v>132</v>
      </c>
    </row>
    <row r="366" spans="1:15" x14ac:dyDescent="0.25">
      <c r="A366">
        <v>504400</v>
      </c>
      <c r="B366">
        <v>170490</v>
      </c>
      <c r="C366">
        <v>219</v>
      </c>
      <c r="D366" s="96">
        <v>45132.530162037037</v>
      </c>
      <c r="E366" t="s">
        <v>127</v>
      </c>
      <c r="F366" t="s">
        <v>140</v>
      </c>
      <c r="G366" t="s">
        <v>211</v>
      </c>
      <c r="H366" t="s">
        <v>130</v>
      </c>
      <c r="I366">
        <v>335200</v>
      </c>
      <c r="L366" s="96">
        <v>45132.529583333337</v>
      </c>
      <c r="M366" t="s">
        <v>131</v>
      </c>
      <c r="N366">
        <v>125000</v>
      </c>
      <c r="O366" t="s">
        <v>132</v>
      </c>
    </row>
    <row r="367" spans="1:15" x14ac:dyDescent="0.25">
      <c r="A367">
        <v>504410</v>
      </c>
      <c r="B367">
        <v>170310</v>
      </c>
      <c r="C367">
        <v>203</v>
      </c>
      <c r="D367" s="96">
        <v>45309.391041666669</v>
      </c>
      <c r="E367" t="s">
        <v>133</v>
      </c>
      <c r="F367" t="s">
        <v>182</v>
      </c>
      <c r="G367" t="s">
        <v>183</v>
      </c>
      <c r="H367" t="s">
        <v>130</v>
      </c>
      <c r="I367">
        <v>332310</v>
      </c>
      <c r="L367" s="96">
        <v>45308.999988425923</v>
      </c>
      <c r="M367" t="s">
        <v>135</v>
      </c>
      <c r="N367">
        <v>5000</v>
      </c>
      <c r="O367" t="s">
        <v>132</v>
      </c>
    </row>
    <row r="368" spans="1:15" x14ac:dyDescent="0.25">
      <c r="A368">
        <v>504410</v>
      </c>
      <c r="B368">
        <v>170330</v>
      </c>
      <c r="C368">
        <v>203</v>
      </c>
      <c r="D368" s="96">
        <v>45309.391041666669</v>
      </c>
      <c r="E368" t="s">
        <v>133</v>
      </c>
      <c r="F368" t="s">
        <v>182</v>
      </c>
      <c r="G368" t="s">
        <v>183</v>
      </c>
      <c r="H368" t="s">
        <v>130</v>
      </c>
      <c r="I368">
        <v>332315</v>
      </c>
      <c r="L368" s="96">
        <v>45308.999988425923</v>
      </c>
      <c r="M368" t="s">
        <v>135</v>
      </c>
      <c r="N368">
        <v>35000</v>
      </c>
      <c r="O368" t="s">
        <v>132</v>
      </c>
    </row>
    <row r="369" spans="1:15" x14ac:dyDescent="0.25">
      <c r="A369">
        <v>504410</v>
      </c>
      <c r="B369">
        <v>170330</v>
      </c>
      <c r="C369">
        <v>203</v>
      </c>
      <c r="D369" s="96">
        <v>45309.371932870374</v>
      </c>
      <c r="E369" t="s">
        <v>133</v>
      </c>
      <c r="F369" t="s">
        <v>184</v>
      </c>
      <c r="G369" t="s">
        <v>185</v>
      </c>
      <c r="H369" t="s">
        <v>130</v>
      </c>
      <c r="I369">
        <v>332315</v>
      </c>
      <c r="L369" s="96">
        <v>45308.999988425923</v>
      </c>
      <c r="M369" t="s">
        <v>135</v>
      </c>
      <c r="N369">
        <v>-350</v>
      </c>
      <c r="O369" t="s">
        <v>136</v>
      </c>
    </row>
    <row r="370" spans="1:15" x14ac:dyDescent="0.25">
      <c r="A370">
        <v>504410</v>
      </c>
      <c r="B370">
        <v>170310</v>
      </c>
      <c r="C370">
        <v>203</v>
      </c>
      <c r="D370" s="96">
        <v>45309.371932870374</v>
      </c>
      <c r="E370" t="s">
        <v>133</v>
      </c>
      <c r="F370" t="s">
        <v>184</v>
      </c>
      <c r="G370" t="s">
        <v>185</v>
      </c>
      <c r="H370" t="s">
        <v>130</v>
      </c>
      <c r="I370">
        <v>332310</v>
      </c>
      <c r="L370" s="96">
        <v>45308.999988425923</v>
      </c>
      <c r="M370" t="s">
        <v>135</v>
      </c>
      <c r="N370">
        <v>-50</v>
      </c>
      <c r="O370" t="s">
        <v>136</v>
      </c>
    </row>
    <row r="371" spans="1:15" x14ac:dyDescent="0.25">
      <c r="A371">
        <v>504410</v>
      </c>
      <c r="B371">
        <v>170310</v>
      </c>
      <c r="C371">
        <v>203</v>
      </c>
      <c r="D371" s="96">
        <v>45274.62023148148</v>
      </c>
      <c r="E371" t="s">
        <v>133</v>
      </c>
      <c r="F371" t="s">
        <v>186</v>
      </c>
      <c r="G371" t="s">
        <v>187</v>
      </c>
      <c r="H371" t="s">
        <v>130</v>
      </c>
      <c r="I371">
        <v>332310</v>
      </c>
      <c r="L371" s="96">
        <v>45274.620046296295</v>
      </c>
      <c r="M371" t="s">
        <v>135</v>
      </c>
      <c r="N371">
        <v>50</v>
      </c>
      <c r="O371" t="s">
        <v>132</v>
      </c>
    </row>
    <row r="372" spans="1:15" x14ac:dyDescent="0.25">
      <c r="A372">
        <v>504410</v>
      </c>
      <c r="B372">
        <v>170330</v>
      </c>
      <c r="C372">
        <v>203</v>
      </c>
      <c r="D372" s="96">
        <v>45274.62023148148</v>
      </c>
      <c r="E372" t="s">
        <v>133</v>
      </c>
      <c r="F372" t="s">
        <v>186</v>
      </c>
      <c r="G372" t="s">
        <v>187</v>
      </c>
      <c r="H372" t="s">
        <v>130</v>
      </c>
      <c r="I372">
        <v>332315</v>
      </c>
      <c r="L372" s="96">
        <v>45274.620046296295</v>
      </c>
      <c r="M372" t="s">
        <v>135</v>
      </c>
      <c r="N372">
        <v>350</v>
      </c>
      <c r="O372" t="s">
        <v>132</v>
      </c>
    </row>
    <row r="373" spans="1:15" x14ac:dyDescent="0.25">
      <c r="A373">
        <v>504410</v>
      </c>
      <c r="B373">
        <v>170330</v>
      </c>
      <c r="C373">
        <v>203</v>
      </c>
      <c r="D373" s="96">
        <v>45155.57309027778</v>
      </c>
      <c r="E373" t="s">
        <v>133</v>
      </c>
      <c r="F373" t="s">
        <v>188</v>
      </c>
      <c r="G373" t="s">
        <v>189</v>
      </c>
      <c r="H373" t="s">
        <v>130</v>
      </c>
      <c r="I373">
        <v>332315</v>
      </c>
      <c r="L373" s="96">
        <v>45155.572881944441</v>
      </c>
      <c r="M373" t="s">
        <v>135</v>
      </c>
      <c r="N373">
        <v>42000</v>
      </c>
      <c r="O373" t="s">
        <v>132</v>
      </c>
    </row>
    <row r="374" spans="1:15" x14ac:dyDescent="0.25">
      <c r="A374">
        <v>504410</v>
      </c>
      <c r="B374">
        <v>170330</v>
      </c>
      <c r="C374">
        <v>203</v>
      </c>
      <c r="D374" s="96">
        <v>45132.52988425926</v>
      </c>
      <c r="E374" t="s">
        <v>133</v>
      </c>
      <c r="F374" t="s">
        <v>140</v>
      </c>
      <c r="G374" t="s">
        <v>191</v>
      </c>
      <c r="H374" t="s">
        <v>130</v>
      </c>
      <c r="I374">
        <v>332315</v>
      </c>
      <c r="L374" s="96">
        <v>45132.529583333337</v>
      </c>
      <c r="M374" t="s">
        <v>135</v>
      </c>
      <c r="N374">
        <v>58000</v>
      </c>
      <c r="O374" t="s">
        <v>132</v>
      </c>
    </row>
    <row r="375" spans="1:15" x14ac:dyDescent="0.25">
      <c r="A375">
        <v>504410</v>
      </c>
      <c r="B375">
        <v>170330</v>
      </c>
      <c r="C375">
        <v>203</v>
      </c>
      <c r="D375" s="96">
        <v>45132.52988425926</v>
      </c>
      <c r="E375" t="s">
        <v>133</v>
      </c>
      <c r="F375" t="s">
        <v>140</v>
      </c>
      <c r="G375" t="s">
        <v>192</v>
      </c>
      <c r="H375" t="s">
        <v>130</v>
      </c>
      <c r="I375">
        <v>332315</v>
      </c>
      <c r="L375" s="96">
        <v>45132.529583333337</v>
      </c>
      <c r="M375" t="s">
        <v>135</v>
      </c>
      <c r="N375">
        <v>600000</v>
      </c>
      <c r="O375" t="s">
        <v>132</v>
      </c>
    </row>
    <row r="376" spans="1:15" x14ac:dyDescent="0.25">
      <c r="A376">
        <v>504410</v>
      </c>
      <c r="B376">
        <v>170310</v>
      </c>
      <c r="C376">
        <v>203</v>
      </c>
      <c r="D376" s="96">
        <v>45132.52983796296</v>
      </c>
      <c r="E376" t="s">
        <v>133</v>
      </c>
      <c r="F376" t="s">
        <v>140</v>
      </c>
      <c r="G376" t="s">
        <v>191</v>
      </c>
      <c r="H376" t="s">
        <v>130</v>
      </c>
      <c r="I376">
        <v>332310</v>
      </c>
      <c r="L376" s="96">
        <v>45132.529583333337</v>
      </c>
      <c r="M376" t="s">
        <v>135</v>
      </c>
      <c r="N376">
        <v>60000</v>
      </c>
      <c r="O376" t="s">
        <v>132</v>
      </c>
    </row>
    <row r="377" spans="1:15" x14ac:dyDescent="0.25">
      <c r="A377">
        <v>504410</v>
      </c>
      <c r="B377">
        <v>170503</v>
      </c>
      <c r="C377">
        <v>208</v>
      </c>
      <c r="D377" s="96">
        <v>45187.50582175926</v>
      </c>
      <c r="E377" t="s">
        <v>133</v>
      </c>
      <c r="F377" t="s">
        <v>168</v>
      </c>
      <c r="G377" t="s">
        <v>169</v>
      </c>
      <c r="H377" t="s">
        <v>130</v>
      </c>
      <c r="I377">
        <v>337210</v>
      </c>
      <c r="L377" s="96">
        <v>45184.999988425923</v>
      </c>
      <c r="M377" t="s">
        <v>135</v>
      </c>
      <c r="N377">
        <v>-90000</v>
      </c>
      <c r="O377" t="s">
        <v>136</v>
      </c>
    </row>
    <row r="378" spans="1:15" x14ac:dyDescent="0.25">
      <c r="A378">
        <v>504410</v>
      </c>
      <c r="B378">
        <v>170504</v>
      </c>
      <c r="C378">
        <v>208</v>
      </c>
      <c r="D378" s="96">
        <v>45132.530393518522</v>
      </c>
      <c r="E378" t="s">
        <v>133</v>
      </c>
      <c r="F378" t="s">
        <v>140</v>
      </c>
      <c r="G378" t="s">
        <v>170</v>
      </c>
      <c r="H378" t="s">
        <v>130</v>
      </c>
      <c r="I378">
        <v>337320</v>
      </c>
      <c r="L378" s="96">
        <v>45132.529583333337</v>
      </c>
      <c r="M378" t="s">
        <v>135</v>
      </c>
      <c r="N378">
        <v>-319</v>
      </c>
      <c r="O378" t="s">
        <v>136</v>
      </c>
    </row>
    <row r="379" spans="1:15" x14ac:dyDescent="0.25">
      <c r="A379">
        <v>504410</v>
      </c>
      <c r="B379">
        <v>170504</v>
      </c>
      <c r="C379">
        <v>208</v>
      </c>
      <c r="D379" s="96">
        <v>45132.530393518522</v>
      </c>
      <c r="E379" t="s">
        <v>133</v>
      </c>
      <c r="F379" t="s">
        <v>140</v>
      </c>
      <c r="G379" t="s">
        <v>172</v>
      </c>
      <c r="H379" t="s">
        <v>130</v>
      </c>
      <c r="I379">
        <v>337320</v>
      </c>
      <c r="L379" s="96">
        <v>45132.529583333337</v>
      </c>
      <c r="M379" t="s">
        <v>135</v>
      </c>
      <c r="N379">
        <v>1500</v>
      </c>
      <c r="O379" t="s">
        <v>132</v>
      </c>
    </row>
    <row r="380" spans="1:15" x14ac:dyDescent="0.25">
      <c r="A380">
        <v>504410</v>
      </c>
      <c r="B380">
        <v>170504</v>
      </c>
      <c r="C380">
        <v>208</v>
      </c>
      <c r="D380" s="96">
        <v>45132.530381944445</v>
      </c>
      <c r="E380" t="s">
        <v>133</v>
      </c>
      <c r="F380" t="s">
        <v>140</v>
      </c>
      <c r="G380" t="s">
        <v>200</v>
      </c>
      <c r="H380" t="s">
        <v>130</v>
      </c>
      <c r="I380">
        <v>337310</v>
      </c>
      <c r="L380" s="96">
        <v>45132.529583333337</v>
      </c>
      <c r="M380" t="s">
        <v>135</v>
      </c>
      <c r="N380">
        <v>2500</v>
      </c>
      <c r="O380" t="s">
        <v>132</v>
      </c>
    </row>
    <row r="381" spans="1:15" x14ac:dyDescent="0.25">
      <c r="A381">
        <v>504410</v>
      </c>
      <c r="B381">
        <v>170502</v>
      </c>
      <c r="C381">
        <v>208</v>
      </c>
      <c r="D381" s="96">
        <v>45132.530358796299</v>
      </c>
      <c r="E381" t="s">
        <v>133</v>
      </c>
      <c r="F381" t="s">
        <v>140</v>
      </c>
      <c r="G381" t="s">
        <v>200</v>
      </c>
      <c r="H381" t="s">
        <v>130</v>
      </c>
      <c r="I381">
        <v>337220</v>
      </c>
      <c r="L381" s="96">
        <v>45132.529583333337</v>
      </c>
      <c r="M381" t="s">
        <v>135</v>
      </c>
      <c r="N381">
        <v>-15000</v>
      </c>
      <c r="O381" t="s">
        <v>136</v>
      </c>
    </row>
    <row r="382" spans="1:15" x14ac:dyDescent="0.25">
      <c r="A382">
        <v>504410</v>
      </c>
      <c r="B382">
        <v>170502</v>
      </c>
      <c r="C382">
        <v>208</v>
      </c>
      <c r="D382" s="96">
        <v>45132.530358796299</v>
      </c>
      <c r="E382" t="s">
        <v>133</v>
      </c>
      <c r="F382" t="s">
        <v>140</v>
      </c>
      <c r="G382" t="s">
        <v>173</v>
      </c>
      <c r="H382" t="s">
        <v>130</v>
      </c>
      <c r="I382">
        <v>337220</v>
      </c>
      <c r="L382" s="96">
        <v>45132.529583333337</v>
      </c>
      <c r="M382" t="s">
        <v>135</v>
      </c>
      <c r="N382">
        <v>50000</v>
      </c>
      <c r="O382" t="s">
        <v>132</v>
      </c>
    </row>
    <row r="383" spans="1:15" x14ac:dyDescent="0.25">
      <c r="A383">
        <v>504410</v>
      </c>
      <c r="B383">
        <v>170503</v>
      </c>
      <c r="C383">
        <v>208</v>
      </c>
      <c r="D383" s="96">
        <v>45132.530335648145</v>
      </c>
      <c r="E383" t="s">
        <v>133</v>
      </c>
      <c r="F383" t="s">
        <v>140</v>
      </c>
      <c r="G383" t="s">
        <v>200</v>
      </c>
      <c r="H383" t="s">
        <v>130</v>
      </c>
      <c r="I383">
        <v>337210</v>
      </c>
      <c r="L383" s="96">
        <v>45132.529583333337</v>
      </c>
      <c r="M383" t="s">
        <v>135</v>
      </c>
      <c r="N383">
        <v>-30000</v>
      </c>
      <c r="O383" t="s">
        <v>136</v>
      </c>
    </row>
    <row r="384" spans="1:15" x14ac:dyDescent="0.25">
      <c r="A384">
        <v>504410</v>
      </c>
      <c r="B384">
        <v>170503</v>
      </c>
      <c r="C384">
        <v>208</v>
      </c>
      <c r="D384" s="96">
        <v>45132.530335648145</v>
      </c>
      <c r="E384" t="s">
        <v>133</v>
      </c>
      <c r="F384" t="s">
        <v>140</v>
      </c>
      <c r="G384" t="s">
        <v>171</v>
      </c>
      <c r="H384" t="s">
        <v>130</v>
      </c>
      <c r="I384">
        <v>337210</v>
      </c>
      <c r="L384" s="96">
        <v>45132.529583333337</v>
      </c>
      <c r="M384" t="s">
        <v>135</v>
      </c>
      <c r="N384">
        <v>41000</v>
      </c>
      <c r="O384" t="s">
        <v>132</v>
      </c>
    </row>
    <row r="385" spans="1:15" x14ac:dyDescent="0.25">
      <c r="A385">
        <v>504410</v>
      </c>
      <c r="B385">
        <v>170503</v>
      </c>
      <c r="C385">
        <v>208</v>
      </c>
      <c r="D385" s="96">
        <v>45132.530335648145</v>
      </c>
      <c r="E385" t="s">
        <v>133</v>
      </c>
      <c r="F385" t="s">
        <v>140</v>
      </c>
      <c r="G385" t="s">
        <v>170</v>
      </c>
      <c r="H385" t="s">
        <v>130</v>
      </c>
      <c r="I385">
        <v>337210</v>
      </c>
      <c r="L385" s="96">
        <v>45132.529583333337</v>
      </c>
      <c r="M385" t="s">
        <v>135</v>
      </c>
      <c r="N385">
        <v>95000</v>
      </c>
      <c r="O385" t="s">
        <v>132</v>
      </c>
    </row>
    <row r="386" spans="1:15" x14ac:dyDescent="0.25">
      <c r="A386">
        <v>504410</v>
      </c>
      <c r="B386">
        <v>170503</v>
      </c>
      <c r="C386">
        <v>208</v>
      </c>
      <c r="D386" s="96">
        <v>45132.530335648145</v>
      </c>
      <c r="E386" t="s">
        <v>133</v>
      </c>
      <c r="F386" t="s">
        <v>140</v>
      </c>
      <c r="G386" t="s">
        <v>173</v>
      </c>
      <c r="H386" t="s">
        <v>130</v>
      </c>
      <c r="I386">
        <v>337210</v>
      </c>
      <c r="L386" s="96">
        <v>45132.529583333337</v>
      </c>
      <c r="M386" t="s">
        <v>135</v>
      </c>
      <c r="N386">
        <v>134000</v>
      </c>
      <c r="O386" t="s">
        <v>132</v>
      </c>
    </row>
    <row r="387" spans="1:15" x14ac:dyDescent="0.25">
      <c r="A387">
        <v>504410</v>
      </c>
      <c r="B387">
        <v>170503</v>
      </c>
      <c r="C387">
        <v>208</v>
      </c>
      <c r="D387" s="96">
        <v>45132.530312499999</v>
      </c>
      <c r="E387" t="s">
        <v>133</v>
      </c>
      <c r="F387" t="s">
        <v>140</v>
      </c>
      <c r="G387" t="s">
        <v>170</v>
      </c>
      <c r="H387" t="s">
        <v>130</v>
      </c>
      <c r="I387">
        <v>337120</v>
      </c>
      <c r="L387" s="96">
        <v>45132.529583333337</v>
      </c>
      <c r="M387" t="s">
        <v>135</v>
      </c>
      <c r="N387">
        <v>-1500</v>
      </c>
      <c r="O387" t="s">
        <v>136</v>
      </c>
    </row>
    <row r="388" spans="1:15" x14ac:dyDescent="0.25">
      <c r="A388">
        <v>504410</v>
      </c>
      <c r="B388">
        <v>170503</v>
      </c>
      <c r="C388">
        <v>208</v>
      </c>
      <c r="D388" s="96">
        <v>45132.530312499999</v>
      </c>
      <c r="E388" t="s">
        <v>133</v>
      </c>
      <c r="F388" t="s">
        <v>140</v>
      </c>
      <c r="G388" t="s">
        <v>173</v>
      </c>
      <c r="H388" t="s">
        <v>130</v>
      </c>
      <c r="I388">
        <v>337120</v>
      </c>
      <c r="L388" s="96">
        <v>45132.529583333337</v>
      </c>
      <c r="M388" t="s">
        <v>135</v>
      </c>
      <c r="N388">
        <v>2500</v>
      </c>
      <c r="O388" t="s">
        <v>132</v>
      </c>
    </row>
    <row r="389" spans="1:15" x14ac:dyDescent="0.25">
      <c r="A389">
        <v>504410</v>
      </c>
      <c r="B389">
        <v>170503</v>
      </c>
      <c r="C389">
        <v>208</v>
      </c>
      <c r="D389" s="96">
        <v>45132.530312499999</v>
      </c>
      <c r="E389" t="s">
        <v>133</v>
      </c>
      <c r="F389" t="s">
        <v>140</v>
      </c>
      <c r="G389" t="s">
        <v>171</v>
      </c>
      <c r="H389" t="s">
        <v>130</v>
      </c>
      <c r="I389">
        <v>337120</v>
      </c>
      <c r="L389" s="96">
        <v>45132.529583333337</v>
      </c>
      <c r="M389" t="s">
        <v>135</v>
      </c>
      <c r="N389">
        <v>5000</v>
      </c>
      <c r="O389" t="s">
        <v>132</v>
      </c>
    </row>
    <row r="390" spans="1:15" x14ac:dyDescent="0.25">
      <c r="A390">
        <v>504410</v>
      </c>
      <c r="B390">
        <v>170500</v>
      </c>
      <c r="C390">
        <v>208</v>
      </c>
      <c r="D390" s="96">
        <v>45132.530219907407</v>
      </c>
      <c r="E390" t="s">
        <v>133</v>
      </c>
      <c r="F390" t="s">
        <v>140</v>
      </c>
      <c r="G390" t="s">
        <v>170</v>
      </c>
      <c r="H390" t="s">
        <v>130</v>
      </c>
      <c r="I390">
        <v>337010</v>
      </c>
      <c r="L390" s="96">
        <v>45132.529583333337</v>
      </c>
      <c r="M390" t="s">
        <v>135</v>
      </c>
      <c r="N390">
        <v>-287</v>
      </c>
      <c r="O390" t="s">
        <v>136</v>
      </c>
    </row>
    <row r="391" spans="1:15" x14ac:dyDescent="0.25">
      <c r="A391">
        <v>504410</v>
      </c>
      <c r="B391">
        <v>170500</v>
      </c>
      <c r="C391">
        <v>208</v>
      </c>
      <c r="D391" s="96">
        <v>45132.530219907407</v>
      </c>
      <c r="E391" t="s">
        <v>133</v>
      </c>
      <c r="F391" t="s">
        <v>140</v>
      </c>
      <c r="G391" t="s">
        <v>173</v>
      </c>
      <c r="H391" t="s">
        <v>130</v>
      </c>
      <c r="I391">
        <v>337010</v>
      </c>
      <c r="L391" s="96">
        <v>45132.529583333337</v>
      </c>
      <c r="M391" t="s">
        <v>135</v>
      </c>
      <c r="N391">
        <v>500</v>
      </c>
      <c r="O391" t="s">
        <v>132</v>
      </c>
    </row>
    <row r="392" spans="1:15" x14ac:dyDescent="0.25">
      <c r="A392">
        <v>504410</v>
      </c>
      <c r="B392">
        <v>170500</v>
      </c>
      <c r="C392">
        <v>208</v>
      </c>
      <c r="D392" s="96">
        <v>45132.530219907407</v>
      </c>
      <c r="E392" t="s">
        <v>133</v>
      </c>
      <c r="F392" t="s">
        <v>140</v>
      </c>
      <c r="G392" t="s">
        <v>171</v>
      </c>
      <c r="H392" t="s">
        <v>130</v>
      </c>
      <c r="I392">
        <v>337010</v>
      </c>
      <c r="L392" s="96">
        <v>45132.529583333337</v>
      </c>
      <c r="M392" t="s">
        <v>135</v>
      </c>
      <c r="N392">
        <v>500</v>
      </c>
      <c r="O392" t="s">
        <v>132</v>
      </c>
    </row>
    <row r="393" spans="1:15" x14ac:dyDescent="0.25">
      <c r="A393">
        <v>504410</v>
      </c>
      <c r="B393">
        <v>530000</v>
      </c>
      <c r="C393">
        <v>219</v>
      </c>
      <c r="D393" s="96">
        <v>45184.678611111114</v>
      </c>
      <c r="E393" t="s">
        <v>162</v>
      </c>
      <c r="F393" t="s">
        <v>229</v>
      </c>
      <c r="G393" t="s">
        <v>230</v>
      </c>
      <c r="H393" t="s">
        <v>130</v>
      </c>
      <c r="I393">
        <v>336971</v>
      </c>
      <c r="L393" s="96">
        <v>45184.677337962959</v>
      </c>
      <c r="M393" t="s">
        <v>135</v>
      </c>
      <c r="N393">
        <v>18000</v>
      </c>
      <c r="O393" t="s">
        <v>132</v>
      </c>
    </row>
    <row r="394" spans="1:15" x14ac:dyDescent="0.25">
      <c r="A394">
        <v>504410</v>
      </c>
      <c r="B394">
        <v>415220</v>
      </c>
      <c r="C394">
        <v>219</v>
      </c>
      <c r="D394" s="96">
        <v>45132.55777777778</v>
      </c>
      <c r="E394" t="s">
        <v>127</v>
      </c>
      <c r="F394" t="s">
        <v>217</v>
      </c>
      <c r="G394" t="s">
        <v>228</v>
      </c>
      <c r="H394" t="s">
        <v>130</v>
      </c>
      <c r="I394">
        <v>336885</v>
      </c>
      <c r="L394" s="96">
        <v>45132.556863425925</v>
      </c>
      <c r="M394" t="s">
        <v>131</v>
      </c>
      <c r="N394">
        <v>10000</v>
      </c>
      <c r="O394" t="s">
        <v>132</v>
      </c>
    </row>
    <row r="395" spans="1:15" x14ac:dyDescent="0.25">
      <c r="A395">
        <v>504420</v>
      </c>
      <c r="B395">
        <v>120102</v>
      </c>
      <c r="C395">
        <v>207</v>
      </c>
      <c r="D395" s="96">
        <v>45132.530601851853</v>
      </c>
      <c r="E395" t="s">
        <v>127</v>
      </c>
      <c r="F395" t="s">
        <v>140</v>
      </c>
      <c r="G395" t="s">
        <v>141</v>
      </c>
      <c r="H395" t="s">
        <v>130</v>
      </c>
      <c r="I395">
        <v>338410</v>
      </c>
      <c r="L395" s="96">
        <v>45132.529583333337</v>
      </c>
      <c r="M395" t="s">
        <v>131</v>
      </c>
      <c r="N395">
        <v>42000</v>
      </c>
      <c r="O395" t="s">
        <v>132</v>
      </c>
    </row>
    <row r="396" spans="1:15" x14ac:dyDescent="0.25">
      <c r="A396">
        <v>504420</v>
      </c>
      <c r="B396">
        <v>120101</v>
      </c>
      <c r="C396">
        <v>207</v>
      </c>
      <c r="D396" s="96">
        <v>45132.530601851853</v>
      </c>
      <c r="E396" t="s">
        <v>127</v>
      </c>
      <c r="F396" t="s">
        <v>140</v>
      </c>
      <c r="G396" t="s">
        <v>141</v>
      </c>
      <c r="H396" t="s">
        <v>130</v>
      </c>
      <c r="I396">
        <v>338380</v>
      </c>
      <c r="L396" s="96">
        <v>45132.529583333337</v>
      </c>
      <c r="M396" t="s">
        <v>131</v>
      </c>
      <c r="N396">
        <v>240000</v>
      </c>
      <c r="O396" t="s">
        <v>132</v>
      </c>
    </row>
    <row r="397" spans="1:15" x14ac:dyDescent="0.25">
      <c r="A397">
        <v>504420</v>
      </c>
      <c r="B397">
        <v>120050</v>
      </c>
      <c r="C397">
        <v>207</v>
      </c>
      <c r="D397" s="96">
        <v>45132.530601851853</v>
      </c>
      <c r="E397" t="s">
        <v>127</v>
      </c>
      <c r="F397" t="s">
        <v>140</v>
      </c>
      <c r="G397" t="s">
        <v>141</v>
      </c>
      <c r="H397" t="s">
        <v>130</v>
      </c>
      <c r="I397">
        <v>338370</v>
      </c>
      <c r="L397" s="96">
        <v>45132.529583333337</v>
      </c>
      <c r="M397" t="s">
        <v>131</v>
      </c>
      <c r="N397">
        <v>1375000</v>
      </c>
      <c r="O397" t="s">
        <v>132</v>
      </c>
    </row>
    <row r="398" spans="1:15" x14ac:dyDescent="0.25">
      <c r="A398">
        <v>504420</v>
      </c>
      <c r="B398">
        <v>120201</v>
      </c>
      <c r="C398">
        <v>207</v>
      </c>
      <c r="D398" s="96">
        <v>45132.530497685184</v>
      </c>
      <c r="E398" t="s">
        <v>127</v>
      </c>
      <c r="F398" t="s">
        <v>140</v>
      </c>
      <c r="G398" t="s">
        <v>141</v>
      </c>
      <c r="H398" t="s">
        <v>130</v>
      </c>
      <c r="I398">
        <v>338160</v>
      </c>
      <c r="L398" s="96">
        <v>45132.529583333337</v>
      </c>
      <c r="M398" t="s">
        <v>131</v>
      </c>
      <c r="N398">
        <v>3000</v>
      </c>
      <c r="O398" t="s">
        <v>132</v>
      </c>
    </row>
    <row r="399" spans="1:15" x14ac:dyDescent="0.25">
      <c r="A399">
        <v>504440</v>
      </c>
      <c r="B399">
        <v>120000</v>
      </c>
      <c r="C399">
        <v>207</v>
      </c>
      <c r="D399" s="96">
        <v>45132.530428240738</v>
      </c>
      <c r="E399" t="s">
        <v>127</v>
      </c>
      <c r="F399" t="s">
        <v>140</v>
      </c>
      <c r="G399" t="s">
        <v>141</v>
      </c>
      <c r="H399" t="s">
        <v>130</v>
      </c>
      <c r="I399">
        <v>338020</v>
      </c>
      <c r="L399" s="96">
        <v>45132.529583333337</v>
      </c>
      <c r="M399" t="s">
        <v>131</v>
      </c>
      <c r="N399">
        <v>2695000</v>
      </c>
      <c r="O399" t="s">
        <v>132</v>
      </c>
    </row>
    <row r="400" spans="1:15" x14ac:dyDescent="0.25">
      <c r="A400">
        <v>504450</v>
      </c>
      <c r="B400">
        <v>325100</v>
      </c>
      <c r="C400">
        <v>205</v>
      </c>
      <c r="D400" s="96">
        <v>45132.557256944441</v>
      </c>
      <c r="E400" t="s">
        <v>127</v>
      </c>
      <c r="F400" t="s">
        <v>144</v>
      </c>
      <c r="G400" t="s">
        <v>145</v>
      </c>
      <c r="H400" t="s">
        <v>130</v>
      </c>
      <c r="I400">
        <v>332540</v>
      </c>
      <c r="L400" s="96">
        <v>45132.55678240741</v>
      </c>
      <c r="M400" t="s">
        <v>131</v>
      </c>
      <c r="N400">
        <v>50000</v>
      </c>
      <c r="O400" t="s">
        <v>132</v>
      </c>
    </row>
    <row r="401" spans="1:15" x14ac:dyDescent="0.25">
      <c r="A401">
        <v>504460</v>
      </c>
      <c r="B401">
        <v>120000</v>
      </c>
      <c r="C401">
        <v>207</v>
      </c>
      <c r="D401" s="96">
        <v>45132.530428240738</v>
      </c>
      <c r="E401" t="s">
        <v>127</v>
      </c>
      <c r="F401" t="s">
        <v>140</v>
      </c>
      <c r="G401" t="s">
        <v>141</v>
      </c>
      <c r="H401" t="s">
        <v>130</v>
      </c>
      <c r="I401">
        <v>338020</v>
      </c>
      <c r="L401" s="96">
        <v>45132.529583333337</v>
      </c>
      <c r="M401" t="s">
        <v>131</v>
      </c>
      <c r="N401">
        <v>1500600</v>
      </c>
      <c r="O401" t="s">
        <v>132</v>
      </c>
    </row>
    <row r="402" spans="1:15" x14ac:dyDescent="0.25">
      <c r="A402">
        <v>504460</v>
      </c>
      <c r="B402">
        <v>170490</v>
      </c>
      <c r="C402">
        <v>219</v>
      </c>
      <c r="D402" s="96">
        <v>45132.530162037037</v>
      </c>
      <c r="E402" t="s">
        <v>127</v>
      </c>
      <c r="F402" t="s">
        <v>140</v>
      </c>
      <c r="G402" t="s">
        <v>211</v>
      </c>
      <c r="H402" t="s">
        <v>130</v>
      </c>
      <c r="I402">
        <v>335200</v>
      </c>
      <c r="L402" s="96">
        <v>45132.529583333337</v>
      </c>
      <c r="M402" t="s">
        <v>131</v>
      </c>
      <c r="N402">
        <v>-6000</v>
      </c>
      <c r="O402" t="s">
        <v>136</v>
      </c>
    </row>
    <row r="403" spans="1:15" x14ac:dyDescent="0.25">
      <c r="A403">
        <v>504470</v>
      </c>
      <c r="B403">
        <v>170320</v>
      </c>
      <c r="C403">
        <v>201</v>
      </c>
      <c r="D403" s="96">
        <v>45281.486666666664</v>
      </c>
      <c r="E403" t="s">
        <v>133</v>
      </c>
      <c r="F403" t="s">
        <v>212</v>
      </c>
      <c r="G403" t="s">
        <v>213</v>
      </c>
      <c r="H403" t="s">
        <v>130</v>
      </c>
      <c r="I403">
        <v>332312</v>
      </c>
      <c r="L403" s="96">
        <v>45281.476782407408</v>
      </c>
      <c r="M403" t="s">
        <v>135</v>
      </c>
      <c r="N403">
        <v>1000</v>
      </c>
      <c r="O403" t="s">
        <v>132</v>
      </c>
    </row>
    <row r="404" spans="1:15" x14ac:dyDescent="0.25">
      <c r="A404">
        <v>504470</v>
      </c>
      <c r="B404">
        <v>170310</v>
      </c>
      <c r="C404">
        <v>203</v>
      </c>
      <c r="D404" s="96">
        <v>45132.52983796296</v>
      </c>
      <c r="E404" t="s">
        <v>133</v>
      </c>
      <c r="F404" t="s">
        <v>140</v>
      </c>
      <c r="G404" t="s">
        <v>191</v>
      </c>
      <c r="H404" t="s">
        <v>130</v>
      </c>
      <c r="I404">
        <v>332310</v>
      </c>
      <c r="L404" s="96">
        <v>45132.529583333337</v>
      </c>
      <c r="M404" t="s">
        <v>135</v>
      </c>
      <c r="N404">
        <v>115000</v>
      </c>
      <c r="O404" t="s">
        <v>132</v>
      </c>
    </row>
    <row r="405" spans="1:15" x14ac:dyDescent="0.25">
      <c r="A405">
        <v>504480</v>
      </c>
      <c r="B405">
        <v>170310</v>
      </c>
      <c r="C405">
        <v>203</v>
      </c>
      <c r="D405" s="96">
        <v>45155.573078703703</v>
      </c>
      <c r="E405" t="s">
        <v>133</v>
      </c>
      <c r="F405" t="s">
        <v>188</v>
      </c>
      <c r="G405" t="s">
        <v>189</v>
      </c>
      <c r="H405" t="s">
        <v>130</v>
      </c>
      <c r="I405">
        <v>332310</v>
      </c>
      <c r="L405" s="96">
        <v>45155.572881944441</v>
      </c>
      <c r="M405" t="s">
        <v>135</v>
      </c>
      <c r="N405">
        <v>-194375</v>
      </c>
      <c r="O405" t="s">
        <v>136</v>
      </c>
    </row>
    <row r="406" spans="1:15" x14ac:dyDescent="0.25">
      <c r="A406">
        <v>504480</v>
      </c>
      <c r="B406">
        <v>170310</v>
      </c>
      <c r="C406">
        <v>203</v>
      </c>
      <c r="D406" s="96">
        <v>45132.52983796296</v>
      </c>
      <c r="E406" t="s">
        <v>127</v>
      </c>
      <c r="F406" t="s">
        <v>140</v>
      </c>
      <c r="G406" t="s">
        <v>190</v>
      </c>
      <c r="H406" t="s">
        <v>130</v>
      </c>
      <c r="I406">
        <v>332310</v>
      </c>
      <c r="L406" s="96">
        <v>45132.529583333337</v>
      </c>
      <c r="M406" t="s">
        <v>131</v>
      </c>
      <c r="N406">
        <v>200000</v>
      </c>
      <c r="O406" t="s">
        <v>132</v>
      </c>
    </row>
    <row r="407" spans="1:15" x14ac:dyDescent="0.25">
      <c r="A407">
        <v>504480</v>
      </c>
      <c r="B407">
        <v>170310</v>
      </c>
      <c r="C407">
        <v>203</v>
      </c>
      <c r="D407" s="96">
        <v>45132.52983796296</v>
      </c>
      <c r="E407" t="s">
        <v>133</v>
      </c>
      <c r="F407" t="s">
        <v>140</v>
      </c>
      <c r="G407" t="s">
        <v>192</v>
      </c>
      <c r="H407" t="s">
        <v>130</v>
      </c>
      <c r="I407">
        <v>332310</v>
      </c>
      <c r="L407" s="96">
        <v>45132.529583333337</v>
      </c>
      <c r="M407" t="s">
        <v>135</v>
      </c>
      <c r="N407">
        <v>219375</v>
      </c>
      <c r="O407" t="s">
        <v>132</v>
      </c>
    </row>
    <row r="408" spans="1:15" x14ac:dyDescent="0.25">
      <c r="A408">
        <v>504480</v>
      </c>
      <c r="B408">
        <v>302000</v>
      </c>
      <c r="C408">
        <v>207</v>
      </c>
      <c r="D408" s="96">
        <v>45258.855127314811</v>
      </c>
      <c r="E408" t="s">
        <v>133</v>
      </c>
      <c r="F408" t="s">
        <v>149</v>
      </c>
      <c r="G408" t="s">
        <v>150</v>
      </c>
      <c r="H408" t="s">
        <v>130</v>
      </c>
      <c r="I408">
        <v>334021</v>
      </c>
      <c r="L408" s="96">
        <v>45258.854675925926</v>
      </c>
      <c r="M408" t="s">
        <v>135</v>
      </c>
      <c r="N408">
        <v>1300000</v>
      </c>
      <c r="O408" t="s">
        <v>132</v>
      </c>
    </row>
    <row r="409" spans="1:15" x14ac:dyDescent="0.25">
      <c r="A409">
        <v>504480</v>
      </c>
      <c r="B409">
        <v>120000</v>
      </c>
      <c r="C409">
        <v>207</v>
      </c>
      <c r="D409" s="96">
        <v>45132.530509259261</v>
      </c>
      <c r="E409" t="s">
        <v>127</v>
      </c>
      <c r="F409" t="s">
        <v>140</v>
      </c>
      <c r="G409" t="s">
        <v>141</v>
      </c>
      <c r="H409" t="s">
        <v>130</v>
      </c>
      <c r="I409">
        <v>338210</v>
      </c>
      <c r="L409" s="96">
        <v>45132.529583333337</v>
      </c>
      <c r="M409" t="s">
        <v>131</v>
      </c>
      <c r="N409">
        <v>2000</v>
      </c>
      <c r="O409" t="s">
        <v>132</v>
      </c>
    </row>
    <row r="410" spans="1:15" x14ac:dyDescent="0.25">
      <c r="A410">
        <v>504480</v>
      </c>
      <c r="B410">
        <v>120000</v>
      </c>
      <c r="C410">
        <v>207</v>
      </c>
      <c r="D410" s="96">
        <v>45132.530428240738</v>
      </c>
      <c r="E410" t="s">
        <v>127</v>
      </c>
      <c r="F410" t="s">
        <v>140</v>
      </c>
      <c r="G410" t="s">
        <v>141</v>
      </c>
      <c r="H410" t="s">
        <v>130</v>
      </c>
      <c r="I410">
        <v>338020</v>
      </c>
      <c r="L410" s="96">
        <v>45132.529583333337</v>
      </c>
      <c r="M410" t="s">
        <v>131</v>
      </c>
      <c r="N410">
        <v>75000</v>
      </c>
      <c r="O410" t="s">
        <v>132</v>
      </c>
    </row>
    <row r="411" spans="1:15" x14ac:dyDescent="0.25">
      <c r="A411">
        <v>504480</v>
      </c>
      <c r="B411">
        <v>170501</v>
      </c>
      <c r="C411">
        <v>208</v>
      </c>
      <c r="D411" s="96">
        <v>45187.505810185183</v>
      </c>
      <c r="E411" t="s">
        <v>133</v>
      </c>
      <c r="F411" t="s">
        <v>168</v>
      </c>
      <c r="G411" t="s">
        <v>169</v>
      </c>
      <c r="H411" t="s">
        <v>130</v>
      </c>
      <c r="I411">
        <v>337110</v>
      </c>
      <c r="L411" s="96">
        <v>45184.999988425923</v>
      </c>
      <c r="M411" t="s">
        <v>135</v>
      </c>
      <c r="N411">
        <v>497</v>
      </c>
      <c r="O411" t="s">
        <v>132</v>
      </c>
    </row>
    <row r="412" spans="1:15" x14ac:dyDescent="0.25">
      <c r="A412">
        <v>504480</v>
      </c>
      <c r="B412">
        <v>170501</v>
      </c>
      <c r="C412">
        <v>208</v>
      </c>
      <c r="D412" s="96">
        <v>45132.530277777776</v>
      </c>
      <c r="E412" t="s">
        <v>133</v>
      </c>
      <c r="F412" t="s">
        <v>140</v>
      </c>
      <c r="G412" t="s">
        <v>170</v>
      </c>
      <c r="H412" t="s">
        <v>130</v>
      </c>
      <c r="I412">
        <v>337110</v>
      </c>
      <c r="L412" s="96">
        <v>45132.529583333337</v>
      </c>
      <c r="M412" t="s">
        <v>135</v>
      </c>
      <c r="N412">
        <v>-497</v>
      </c>
      <c r="O412" t="s">
        <v>136</v>
      </c>
    </row>
    <row r="413" spans="1:15" x14ac:dyDescent="0.25">
      <c r="A413">
        <v>504480</v>
      </c>
      <c r="B413">
        <v>170501</v>
      </c>
      <c r="C413">
        <v>208</v>
      </c>
      <c r="D413" s="96">
        <v>45132.530277777776</v>
      </c>
      <c r="E413" t="s">
        <v>133</v>
      </c>
      <c r="F413" t="s">
        <v>140</v>
      </c>
      <c r="G413" t="s">
        <v>171</v>
      </c>
      <c r="H413" t="s">
        <v>130</v>
      </c>
      <c r="I413">
        <v>337110</v>
      </c>
      <c r="L413" s="96">
        <v>45132.529583333337</v>
      </c>
      <c r="M413" t="s">
        <v>135</v>
      </c>
      <c r="N413">
        <v>1000</v>
      </c>
      <c r="O413" t="s">
        <v>132</v>
      </c>
    </row>
    <row r="414" spans="1:15" x14ac:dyDescent="0.25">
      <c r="A414">
        <v>504480</v>
      </c>
      <c r="B414">
        <v>170500</v>
      </c>
      <c r="C414">
        <v>208</v>
      </c>
      <c r="D414" s="96">
        <v>45132.530185185184</v>
      </c>
      <c r="E414" t="s">
        <v>133</v>
      </c>
      <c r="F414" t="s">
        <v>140</v>
      </c>
      <c r="G414" t="s">
        <v>170</v>
      </c>
      <c r="H414" t="s">
        <v>130</v>
      </c>
      <c r="I414">
        <v>337006</v>
      </c>
      <c r="L414" s="96">
        <v>45132.529583333337</v>
      </c>
      <c r="M414" t="s">
        <v>135</v>
      </c>
      <c r="N414">
        <v>-250</v>
      </c>
      <c r="O414" t="s">
        <v>136</v>
      </c>
    </row>
    <row r="415" spans="1:15" x14ac:dyDescent="0.25">
      <c r="A415">
        <v>504480</v>
      </c>
      <c r="B415">
        <v>170500</v>
      </c>
      <c r="C415">
        <v>208</v>
      </c>
      <c r="D415" s="96">
        <v>45132.530185185184</v>
      </c>
      <c r="E415" t="s">
        <v>133</v>
      </c>
      <c r="F415" t="s">
        <v>140</v>
      </c>
      <c r="G415" t="s">
        <v>173</v>
      </c>
      <c r="H415" t="s">
        <v>130</v>
      </c>
      <c r="I415">
        <v>337006</v>
      </c>
      <c r="L415" s="96">
        <v>45132.529583333337</v>
      </c>
      <c r="M415" t="s">
        <v>135</v>
      </c>
      <c r="N415">
        <v>250</v>
      </c>
      <c r="O415" t="s">
        <v>132</v>
      </c>
    </row>
    <row r="416" spans="1:15" x14ac:dyDescent="0.25">
      <c r="A416">
        <v>504480</v>
      </c>
      <c r="B416">
        <v>400000</v>
      </c>
      <c r="C416">
        <v>217</v>
      </c>
      <c r="D416" s="96">
        <v>45132.557719907411</v>
      </c>
      <c r="E416" t="s">
        <v>127</v>
      </c>
      <c r="F416" t="s">
        <v>217</v>
      </c>
      <c r="G416" t="s">
        <v>231</v>
      </c>
      <c r="H416" t="s">
        <v>130</v>
      </c>
      <c r="I416">
        <v>335150</v>
      </c>
      <c r="L416" s="96">
        <v>45132.556863425925</v>
      </c>
      <c r="M416" t="s">
        <v>131</v>
      </c>
      <c r="N416">
        <v>271612</v>
      </c>
      <c r="O416" t="s">
        <v>132</v>
      </c>
    </row>
    <row r="417" spans="1:15" x14ac:dyDescent="0.25">
      <c r="A417">
        <v>504480</v>
      </c>
      <c r="B417">
        <v>201240</v>
      </c>
      <c r="C417">
        <v>219</v>
      </c>
      <c r="D417" s="96">
        <v>45267.407673611109</v>
      </c>
      <c r="E417" t="s">
        <v>133</v>
      </c>
      <c r="F417" t="s">
        <v>232</v>
      </c>
      <c r="G417" t="s">
        <v>233</v>
      </c>
      <c r="H417" t="s">
        <v>130</v>
      </c>
      <c r="I417">
        <v>336400</v>
      </c>
      <c r="L417" s="96">
        <v>45267.403668981482</v>
      </c>
      <c r="M417" t="s">
        <v>135</v>
      </c>
      <c r="N417">
        <v>20000</v>
      </c>
      <c r="O417" t="s">
        <v>132</v>
      </c>
    </row>
    <row r="418" spans="1:15" x14ac:dyDescent="0.25">
      <c r="A418">
        <v>504480</v>
      </c>
      <c r="B418">
        <v>202100</v>
      </c>
      <c r="C418">
        <v>219</v>
      </c>
      <c r="D418" s="96">
        <v>45258.855127314811</v>
      </c>
      <c r="E418" t="s">
        <v>133</v>
      </c>
      <c r="F418" t="s">
        <v>149</v>
      </c>
      <c r="G418" t="s">
        <v>150</v>
      </c>
      <c r="H418" t="s">
        <v>130</v>
      </c>
      <c r="I418">
        <v>336890</v>
      </c>
      <c r="L418" s="96">
        <v>45258.854675925926</v>
      </c>
      <c r="M418" t="s">
        <v>135</v>
      </c>
      <c r="N418">
        <v>-935000</v>
      </c>
      <c r="O418" t="s">
        <v>136</v>
      </c>
    </row>
    <row r="419" spans="1:15" x14ac:dyDescent="0.25">
      <c r="A419">
        <v>504480</v>
      </c>
      <c r="B419">
        <v>270000</v>
      </c>
      <c r="C419">
        <v>219</v>
      </c>
      <c r="D419" s="96">
        <v>45229.599270833336</v>
      </c>
      <c r="E419" t="s">
        <v>133</v>
      </c>
      <c r="F419" t="s">
        <v>234</v>
      </c>
      <c r="G419" t="s">
        <v>235</v>
      </c>
      <c r="H419" t="s">
        <v>130</v>
      </c>
      <c r="I419">
        <v>336332</v>
      </c>
      <c r="L419" s="96">
        <v>45229.42559027778</v>
      </c>
      <c r="M419" t="s">
        <v>135</v>
      </c>
      <c r="N419">
        <v>2535</v>
      </c>
      <c r="O419" t="s">
        <v>132</v>
      </c>
    </row>
    <row r="420" spans="1:15" x14ac:dyDescent="0.25">
      <c r="A420">
        <v>504480</v>
      </c>
      <c r="B420">
        <v>270000</v>
      </c>
      <c r="C420">
        <v>219</v>
      </c>
      <c r="D420" s="96">
        <v>45229.598819444444</v>
      </c>
      <c r="E420" t="s">
        <v>133</v>
      </c>
      <c r="F420" t="s">
        <v>236</v>
      </c>
      <c r="G420" t="s">
        <v>237</v>
      </c>
      <c r="H420" t="s">
        <v>130</v>
      </c>
      <c r="I420">
        <v>336299</v>
      </c>
      <c r="L420" s="96">
        <v>45229.420474537037</v>
      </c>
      <c r="M420" t="s">
        <v>135</v>
      </c>
      <c r="N420">
        <v>11720</v>
      </c>
      <c r="O420" t="s">
        <v>132</v>
      </c>
    </row>
    <row r="421" spans="1:15" x14ac:dyDescent="0.25">
      <c r="A421">
        <v>504480</v>
      </c>
      <c r="B421">
        <v>270000</v>
      </c>
      <c r="C421">
        <v>219</v>
      </c>
      <c r="D421" s="96">
        <v>45229.597187500003</v>
      </c>
      <c r="E421" t="s">
        <v>133</v>
      </c>
      <c r="F421" t="s">
        <v>238</v>
      </c>
      <c r="G421" t="s">
        <v>239</v>
      </c>
      <c r="H421" t="s">
        <v>130</v>
      </c>
      <c r="I421">
        <v>336176</v>
      </c>
      <c r="L421" s="96">
        <v>45229.391516203701</v>
      </c>
      <c r="M421" t="s">
        <v>135</v>
      </c>
      <c r="N421">
        <v>10007</v>
      </c>
      <c r="O421" t="s">
        <v>132</v>
      </c>
    </row>
    <row r="422" spans="1:15" x14ac:dyDescent="0.25">
      <c r="A422">
        <v>504480</v>
      </c>
      <c r="B422">
        <v>205400</v>
      </c>
      <c r="C422">
        <v>219</v>
      </c>
      <c r="D422" s="96">
        <v>45226.519236111111</v>
      </c>
      <c r="E422" t="s">
        <v>133</v>
      </c>
      <c r="F422" t="s">
        <v>154</v>
      </c>
      <c r="G422" t="s">
        <v>155</v>
      </c>
      <c r="H422" t="s">
        <v>130</v>
      </c>
      <c r="I422">
        <v>336251</v>
      </c>
      <c r="L422" s="96">
        <v>45226.513449074075</v>
      </c>
      <c r="M422" t="s">
        <v>135</v>
      </c>
      <c r="N422">
        <v>5000</v>
      </c>
      <c r="O422" t="s">
        <v>132</v>
      </c>
    </row>
    <row r="423" spans="1:15" x14ac:dyDescent="0.25">
      <c r="A423">
        <v>504480</v>
      </c>
      <c r="B423">
        <v>610000</v>
      </c>
      <c r="C423">
        <v>219</v>
      </c>
      <c r="D423" s="96">
        <v>45132.557812500003</v>
      </c>
      <c r="E423" t="s">
        <v>127</v>
      </c>
      <c r="F423" t="s">
        <v>240</v>
      </c>
      <c r="G423" t="s">
        <v>241</v>
      </c>
      <c r="H423" t="s">
        <v>130</v>
      </c>
      <c r="I423">
        <v>336260</v>
      </c>
      <c r="L423" s="96">
        <v>45132.556886574072</v>
      </c>
      <c r="M423" t="s">
        <v>131</v>
      </c>
      <c r="N423">
        <v>60100</v>
      </c>
      <c r="O423" t="s">
        <v>132</v>
      </c>
    </row>
    <row r="424" spans="1:15" x14ac:dyDescent="0.25">
      <c r="A424">
        <v>504480</v>
      </c>
      <c r="B424">
        <v>415220</v>
      </c>
      <c r="C424">
        <v>219</v>
      </c>
      <c r="D424" s="96">
        <v>45132.55777777778</v>
      </c>
      <c r="E424" t="s">
        <v>127</v>
      </c>
      <c r="F424" t="s">
        <v>217</v>
      </c>
      <c r="G424" t="s">
        <v>228</v>
      </c>
      <c r="H424" t="s">
        <v>130</v>
      </c>
      <c r="I424">
        <v>336885</v>
      </c>
      <c r="L424" s="96">
        <v>45132.556863425925</v>
      </c>
      <c r="M424" t="s">
        <v>131</v>
      </c>
      <c r="N424">
        <v>10000</v>
      </c>
      <c r="O424" t="s">
        <v>132</v>
      </c>
    </row>
    <row r="425" spans="1:15" x14ac:dyDescent="0.25">
      <c r="A425">
        <v>504480</v>
      </c>
      <c r="B425">
        <v>201240</v>
      </c>
      <c r="C425">
        <v>219</v>
      </c>
      <c r="D425" s="96">
        <v>45132.557164351849</v>
      </c>
      <c r="E425" t="s">
        <v>127</v>
      </c>
      <c r="F425" t="s">
        <v>128</v>
      </c>
      <c r="G425" t="s">
        <v>206</v>
      </c>
      <c r="H425" t="s">
        <v>130</v>
      </c>
      <c r="I425">
        <v>336679</v>
      </c>
      <c r="L425" s="96">
        <v>45132.556747685187</v>
      </c>
      <c r="M425" t="s">
        <v>131</v>
      </c>
      <c r="N425">
        <v>700</v>
      </c>
      <c r="O425" t="s">
        <v>132</v>
      </c>
    </row>
    <row r="426" spans="1:15" x14ac:dyDescent="0.25">
      <c r="A426">
        <v>504480</v>
      </c>
      <c r="B426">
        <v>201240</v>
      </c>
      <c r="C426">
        <v>219</v>
      </c>
      <c r="D426" s="96">
        <v>45132.557164351849</v>
      </c>
      <c r="E426" t="s">
        <v>127</v>
      </c>
      <c r="F426" t="s">
        <v>128</v>
      </c>
      <c r="G426" t="s">
        <v>206</v>
      </c>
      <c r="H426" t="s">
        <v>130</v>
      </c>
      <c r="I426">
        <v>336678</v>
      </c>
      <c r="L426" s="96">
        <v>45132.556747685187</v>
      </c>
      <c r="M426" t="s">
        <v>131</v>
      </c>
      <c r="N426">
        <v>3700</v>
      </c>
      <c r="O426" t="s">
        <v>132</v>
      </c>
    </row>
    <row r="427" spans="1:15" x14ac:dyDescent="0.25">
      <c r="A427">
        <v>504480</v>
      </c>
      <c r="B427">
        <v>201240</v>
      </c>
      <c r="C427">
        <v>219</v>
      </c>
      <c r="D427" s="96">
        <v>45132.557164351849</v>
      </c>
      <c r="E427" t="s">
        <v>127</v>
      </c>
      <c r="F427" t="s">
        <v>128</v>
      </c>
      <c r="G427" t="s">
        <v>206</v>
      </c>
      <c r="H427" t="s">
        <v>130</v>
      </c>
      <c r="I427">
        <v>336696</v>
      </c>
      <c r="L427" s="96">
        <v>45132.556747685187</v>
      </c>
      <c r="M427" t="s">
        <v>131</v>
      </c>
      <c r="N427">
        <v>4520</v>
      </c>
      <c r="O427" t="s">
        <v>132</v>
      </c>
    </row>
    <row r="428" spans="1:15" x14ac:dyDescent="0.25">
      <c r="A428">
        <v>504480</v>
      </c>
      <c r="B428">
        <v>201240</v>
      </c>
      <c r="C428">
        <v>219</v>
      </c>
      <c r="D428" s="96">
        <v>45132.557164351849</v>
      </c>
      <c r="E428" t="s">
        <v>127</v>
      </c>
      <c r="F428" t="s">
        <v>128</v>
      </c>
      <c r="G428" t="s">
        <v>206</v>
      </c>
      <c r="H428" t="s">
        <v>130</v>
      </c>
      <c r="I428">
        <v>336677</v>
      </c>
      <c r="L428" s="96">
        <v>45132.556747685187</v>
      </c>
      <c r="M428" t="s">
        <v>131</v>
      </c>
      <c r="N428">
        <v>6100</v>
      </c>
      <c r="O428" t="s">
        <v>132</v>
      </c>
    </row>
    <row r="429" spans="1:15" x14ac:dyDescent="0.25">
      <c r="A429">
        <v>504480</v>
      </c>
      <c r="B429">
        <v>201240</v>
      </c>
      <c r="C429">
        <v>219</v>
      </c>
      <c r="D429" s="96">
        <v>45132.557164351849</v>
      </c>
      <c r="E429" t="s">
        <v>127</v>
      </c>
      <c r="F429" t="s">
        <v>128</v>
      </c>
      <c r="G429" t="s">
        <v>206</v>
      </c>
      <c r="H429" t="s">
        <v>130</v>
      </c>
      <c r="I429">
        <v>336972</v>
      </c>
      <c r="L429" s="96">
        <v>45132.556747685187</v>
      </c>
      <c r="M429" t="s">
        <v>131</v>
      </c>
      <c r="N429">
        <v>40261</v>
      </c>
      <c r="O429" t="s">
        <v>132</v>
      </c>
    </row>
    <row r="430" spans="1:15" x14ac:dyDescent="0.25">
      <c r="A430">
        <v>504480</v>
      </c>
      <c r="B430">
        <v>202100</v>
      </c>
      <c r="C430">
        <v>219</v>
      </c>
      <c r="D430" s="96">
        <v>45132.557164351849</v>
      </c>
      <c r="E430" t="s">
        <v>127</v>
      </c>
      <c r="F430" t="s">
        <v>128</v>
      </c>
      <c r="G430" t="s">
        <v>129</v>
      </c>
      <c r="H430" t="s">
        <v>130</v>
      </c>
      <c r="I430">
        <v>336890</v>
      </c>
      <c r="L430" s="96">
        <v>45132.556747685187</v>
      </c>
      <c r="M430" t="s">
        <v>131</v>
      </c>
      <c r="N430">
        <v>935000</v>
      </c>
      <c r="O430" t="s">
        <v>132</v>
      </c>
    </row>
    <row r="431" spans="1:15" x14ac:dyDescent="0.25">
      <c r="A431">
        <v>504480</v>
      </c>
      <c r="B431">
        <v>201240</v>
      </c>
      <c r="C431">
        <v>219</v>
      </c>
      <c r="D431" s="96">
        <v>45132.557152777779</v>
      </c>
      <c r="E431" t="s">
        <v>127</v>
      </c>
      <c r="F431" t="s">
        <v>128</v>
      </c>
      <c r="G431" t="s">
        <v>206</v>
      </c>
      <c r="H431" t="s">
        <v>130</v>
      </c>
      <c r="I431">
        <v>336632</v>
      </c>
      <c r="L431" s="96">
        <v>45132.556747685187</v>
      </c>
      <c r="M431" t="s">
        <v>131</v>
      </c>
      <c r="N431">
        <v>2125</v>
      </c>
      <c r="O431" t="s">
        <v>132</v>
      </c>
    </row>
    <row r="432" spans="1:15" x14ac:dyDescent="0.25">
      <c r="A432">
        <v>504480</v>
      </c>
      <c r="B432">
        <v>201240</v>
      </c>
      <c r="C432">
        <v>219</v>
      </c>
      <c r="D432" s="96">
        <v>45132.557152777779</v>
      </c>
      <c r="E432" t="s">
        <v>127</v>
      </c>
      <c r="F432" t="s">
        <v>128</v>
      </c>
      <c r="G432" t="s">
        <v>206</v>
      </c>
      <c r="H432" t="s">
        <v>130</v>
      </c>
      <c r="I432">
        <v>336676</v>
      </c>
      <c r="L432" s="96">
        <v>45132.556747685187</v>
      </c>
      <c r="M432" t="s">
        <v>131</v>
      </c>
      <c r="N432">
        <v>4520</v>
      </c>
      <c r="O432" t="s">
        <v>132</v>
      </c>
    </row>
    <row r="433" spans="1:15" x14ac:dyDescent="0.25">
      <c r="A433">
        <v>504480</v>
      </c>
      <c r="B433">
        <v>201240</v>
      </c>
      <c r="C433">
        <v>219</v>
      </c>
      <c r="D433" s="96">
        <v>45132.557141203702</v>
      </c>
      <c r="E433" t="s">
        <v>127</v>
      </c>
      <c r="F433" t="s">
        <v>128</v>
      </c>
      <c r="G433" t="s">
        <v>206</v>
      </c>
      <c r="H433" t="s">
        <v>130</v>
      </c>
      <c r="I433">
        <v>336598</v>
      </c>
      <c r="L433" s="96">
        <v>45132.556747685187</v>
      </c>
      <c r="M433" t="s">
        <v>131</v>
      </c>
      <c r="N433">
        <v>5000</v>
      </c>
      <c r="O433" t="s">
        <v>132</v>
      </c>
    </row>
    <row r="434" spans="1:15" x14ac:dyDescent="0.25">
      <c r="A434">
        <v>504480</v>
      </c>
      <c r="B434">
        <v>201240</v>
      </c>
      <c r="C434">
        <v>219</v>
      </c>
      <c r="D434" s="96">
        <v>45132.557141203702</v>
      </c>
      <c r="E434" t="s">
        <v>127</v>
      </c>
      <c r="F434" t="s">
        <v>128</v>
      </c>
      <c r="G434" t="s">
        <v>206</v>
      </c>
      <c r="H434" t="s">
        <v>130</v>
      </c>
      <c r="I434">
        <v>336599</v>
      </c>
      <c r="L434" s="96">
        <v>45132.556747685187</v>
      </c>
      <c r="M434" t="s">
        <v>131</v>
      </c>
      <c r="N434">
        <v>16343</v>
      </c>
      <c r="O434" t="s">
        <v>132</v>
      </c>
    </row>
    <row r="435" spans="1:15" x14ac:dyDescent="0.25">
      <c r="A435">
        <v>504480</v>
      </c>
      <c r="B435">
        <v>201240</v>
      </c>
      <c r="C435">
        <v>219</v>
      </c>
      <c r="D435" s="96">
        <v>45132.557141203702</v>
      </c>
      <c r="E435" t="s">
        <v>127</v>
      </c>
      <c r="F435" t="s">
        <v>128</v>
      </c>
      <c r="G435" t="s">
        <v>206</v>
      </c>
      <c r="H435" t="s">
        <v>130</v>
      </c>
      <c r="I435">
        <v>336588</v>
      </c>
      <c r="L435" s="96">
        <v>45132.556747685187</v>
      </c>
      <c r="M435" t="s">
        <v>131</v>
      </c>
      <c r="N435">
        <v>30715</v>
      </c>
      <c r="O435" t="s">
        <v>132</v>
      </c>
    </row>
    <row r="436" spans="1:15" x14ac:dyDescent="0.25">
      <c r="A436">
        <v>504480</v>
      </c>
      <c r="B436">
        <v>205400</v>
      </c>
      <c r="C436">
        <v>219</v>
      </c>
      <c r="D436" s="96">
        <v>45132.557141203702</v>
      </c>
      <c r="E436" t="s">
        <v>127</v>
      </c>
      <c r="F436" t="s">
        <v>128</v>
      </c>
      <c r="G436" t="s">
        <v>208</v>
      </c>
      <c r="H436" t="s">
        <v>130</v>
      </c>
      <c r="I436">
        <v>336611</v>
      </c>
      <c r="L436" s="96">
        <v>45132.556747685187</v>
      </c>
      <c r="M436" t="s">
        <v>131</v>
      </c>
      <c r="N436">
        <v>535000</v>
      </c>
      <c r="O436" t="s">
        <v>132</v>
      </c>
    </row>
    <row r="437" spans="1:15" x14ac:dyDescent="0.25">
      <c r="A437">
        <v>504480</v>
      </c>
      <c r="B437">
        <v>201240</v>
      </c>
      <c r="C437">
        <v>219</v>
      </c>
      <c r="D437" s="96">
        <v>45132.557129629633</v>
      </c>
      <c r="E437" t="s">
        <v>127</v>
      </c>
      <c r="F437" t="s">
        <v>128</v>
      </c>
      <c r="G437" t="s">
        <v>206</v>
      </c>
      <c r="H437" t="s">
        <v>130</v>
      </c>
      <c r="I437">
        <v>336586</v>
      </c>
      <c r="L437" s="96">
        <v>45132.556747685187</v>
      </c>
      <c r="M437" t="s">
        <v>131</v>
      </c>
      <c r="N437">
        <v>34950</v>
      </c>
      <c r="O437" t="s">
        <v>132</v>
      </c>
    </row>
    <row r="438" spans="1:15" x14ac:dyDescent="0.25">
      <c r="A438">
        <v>504480</v>
      </c>
      <c r="B438">
        <v>201240</v>
      </c>
      <c r="C438">
        <v>219</v>
      </c>
      <c r="D438" s="96">
        <v>45132.557129629633</v>
      </c>
      <c r="E438" t="s">
        <v>127</v>
      </c>
      <c r="F438" t="s">
        <v>128</v>
      </c>
      <c r="G438" t="s">
        <v>206</v>
      </c>
      <c r="H438" t="s">
        <v>130</v>
      </c>
      <c r="I438">
        <v>336587</v>
      </c>
      <c r="L438" s="96">
        <v>45132.556747685187</v>
      </c>
      <c r="M438" t="s">
        <v>131</v>
      </c>
      <c r="N438">
        <v>48297</v>
      </c>
      <c r="O438" t="s">
        <v>132</v>
      </c>
    </row>
    <row r="439" spans="1:15" x14ac:dyDescent="0.25">
      <c r="A439">
        <v>504480</v>
      </c>
      <c r="B439">
        <v>201240</v>
      </c>
      <c r="C439">
        <v>219</v>
      </c>
      <c r="D439" s="96">
        <v>45132.557129629633</v>
      </c>
      <c r="E439" t="s">
        <v>127</v>
      </c>
      <c r="F439" t="s">
        <v>128</v>
      </c>
      <c r="G439" t="s">
        <v>206</v>
      </c>
      <c r="H439" t="s">
        <v>130</v>
      </c>
      <c r="I439">
        <v>336582</v>
      </c>
      <c r="L439" s="96">
        <v>45132.556747685187</v>
      </c>
      <c r="M439" t="s">
        <v>131</v>
      </c>
      <c r="N439">
        <v>55306</v>
      </c>
      <c r="O439" t="s">
        <v>132</v>
      </c>
    </row>
    <row r="440" spans="1:15" x14ac:dyDescent="0.25">
      <c r="A440">
        <v>504480</v>
      </c>
      <c r="B440">
        <v>201240</v>
      </c>
      <c r="C440">
        <v>219</v>
      </c>
      <c r="D440" s="96">
        <v>45132.557118055556</v>
      </c>
      <c r="E440" t="s">
        <v>127</v>
      </c>
      <c r="F440" t="s">
        <v>128</v>
      </c>
      <c r="G440" t="s">
        <v>206</v>
      </c>
      <c r="H440" t="s">
        <v>130</v>
      </c>
      <c r="I440">
        <v>336523</v>
      </c>
      <c r="L440" s="96">
        <v>45132.556747685187</v>
      </c>
      <c r="M440" t="s">
        <v>131</v>
      </c>
      <c r="N440">
        <v>9000</v>
      </c>
      <c r="O440" t="s">
        <v>132</v>
      </c>
    </row>
    <row r="441" spans="1:15" x14ac:dyDescent="0.25">
      <c r="A441">
        <v>504480</v>
      </c>
      <c r="B441">
        <v>201240</v>
      </c>
      <c r="C441">
        <v>219</v>
      </c>
      <c r="D441" s="96">
        <v>45132.557118055556</v>
      </c>
      <c r="E441" t="s">
        <v>127</v>
      </c>
      <c r="F441" t="s">
        <v>128</v>
      </c>
      <c r="G441" t="s">
        <v>206</v>
      </c>
      <c r="H441" t="s">
        <v>130</v>
      </c>
      <c r="I441">
        <v>336581</v>
      </c>
      <c r="L441" s="96">
        <v>45132.556747685187</v>
      </c>
      <c r="M441" t="s">
        <v>131</v>
      </c>
      <c r="N441">
        <v>46456</v>
      </c>
      <c r="O441" t="s">
        <v>132</v>
      </c>
    </row>
    <row r="442" spans="1:15" x14ac:dyDescent="0.25">
      <c r="A442">
        <v>504480</v>
      </c>
      <c r="B442">
        <v>201240</v>
      </c>
      <c r="C442">
        <v>219</v>
      </c>
      <c r="D442" s="96">
        <v>45132.557118055556</v>
      </c>
      <c r="E442" t="s">
        <v>127</v>
      </c>
      <c r="F442" t="s">
        <v>128</v>
      </c>
      <c r="G442" t="s">
        <v>206</v>
      </c>
      <c r="H442" t="s">
        <v>130</v>
      </c>
      <c r="I442">
        <v>336511</v>
      </c>
      <c r="L442" s="96">
        <v>45132.556747685187</v>
      </c>
      <c r="M442" t="s">
        <v>131</v>
      </c>
      <c r="N442">
        <v>162311</v>
      </c>
      <c r="O442" t="s">
        <v>132</v>
      </c>
    </row>
    <row r="443" spans="1:15" x14ac:dyDescent="0.25">
      <c r="A443">
        <v>504480</v>
      </c>
      <c r="B443">
        <v>201240</v>
      </c>
      <c r="C443">
        <v>219</v>
      </c>
      <c r="D443" s="96">
        <v>45132.557118055556</v>
      </c>
      <c r="E443" t="s">
        <v>127</v>
      </c>
      <c r="F443" t="s">
        <v>128</v>
      </c>
      <c r="G443" t="s">
        <v>206</v>
      </c>
      <c r="H443" t="s">
        <v>130</v>
      </c>
      <c r="I443">
        <v>336515</v>
      </c>
      <c r="L443" s="96">
        <v>45132.556747685187</v>
      </c>
      <c r="M443" t="s">
        <v>131</v>
      </c>
      <c r="N443">
        <v>617353</v>
      </c>
      <c r="O443" t="s">
        <v>132</v>
      </c>
    </row>
    <row r="444" spans="1:15" x14ac:dyDescent="0.25">
      <c r="A444">
        <v>504480</v>
      </c>
      <c r="B444">
        <v>201250</v>
      </c>
      <c r="C444">
        <v>219</v>
      </c>
      <c r="D444" s="96">
        <v>45132.557106481479</v>
      </c>
      <c r="E444" t="s">
        <v>127</v>
      </c>
      <c r="F444" t="s">
        <v>128</v>
      </c>
      <c r="G444" t="s">
        <v>206</v>
      </c>
      <c r="H444" t="s">
        <v>130</v>
      </c>
      <c r="I444">
        <v>336506</v>
      </c>
      <c r="L444" s="96">
        <v>45132.556747685187</v>
      </c>
      <c r="M444" t="s">
        <v>131</v>
      </c>
      <c r="N444">
        <v>2100</v>
      </c>
      <c r="O444" t="s">
        <v>132</v>
      </c>
    </row>
    <row r="445" spans="1:15" x14ac:dyDescent="0.25">
      <c r="A445">
        <v>504480</v>
      </c>
      <c r="B445">
        <v>201240</v>
      </c>
      <c r="C445">
        <v>219</v>
      </c>
      <c r="D445" s="96">
        <v>45132.557106481479</v>
      </c>
      <c r="E445" t="s">
        <v>127</v>
      </c>
      <c r="F445" t="s">
        <v>128</v>
      </c>
      <c r="G445" t="s">
        <v>206</v>
      </c>
      <c r="H445" t="s">
        <v>130</v>
      </c>
      <c r="I445">
        <v>336499</v>
      </c>
      <c r="L445" s="96">
        <v>45132.556747685187</v>
      </c>
      <c r="M445" t="s">
        <v>131</v>
      </c>
      <c r="N445">
        <v>53544</v>
      </c>
      <c r="O445" t="s">
        <v>132</v>
      </c>
    </row>
    <row r="446" spans="1:15" x14ac:dyDescent="0.25">
      <c r="A446">
        <v>504480</v>
      </c>
      <c r="B446">
        <v>201240</v>
      </c>
      <c r="C446">
        <v>219</v>
      </c>
      <c r="D446" s="96">
        <v>45132.55709490741</v>
      </c>
      <c r="E446" t="s">
        <v>127</v>
      </c>
      <c r="F446" t="s">
        <v>128</v>
      </c>
      <c r="G446" t="s">
        <v>206</v>
      </c>
      <c r="H446" t="s">
        <v>130</v>
      </c>
      <c r="I446">
        <v>336497</v>
      </c>
      <c r="L446" s="96">
        <v>45132.556747685187</v>
      </c>
      <c r="M446" t="s">
        <v>131</v>
      </c>
      <c r="N446">
        <v>8796</v>
      </c>
      <c r="O446" t="s">
        <v>132</v>
      </c>
    </row>
    <row r="447" spans="1:15" x14ac:dyDescent="0.25">
      <c r="A447">
        <v>504480</v>
      </c>
      <c r="B447">
        <v>201240</v>
      </c>
      <c r="C447">
        <v>219</v>
      </c>
      <c r="D447" s="96">
        <v>45132.55709490741</v>
      </c>
      <c r="E447" t="s">
        <v>127</v>
      </c>
      <c r="F447" t="s">
        <v>128</v>
      </c>
      <c r="G447" t="s">
        <v>206</v>
      </c>
      <c r="H447" t="s">
        <v>130</v>
      </c>
      <c r="I447">
        <v>336494</v>
      </c>
      <c r="L447" s="96">
        <v>45132.556747685187</v>
      </c>
      <c r="M447" t="s">
        <v>131</v>
      </c>
      <c r="N447">
        <v>69212</v>
      </c>
      <c r="O447" t="s">
        <v>132</v>
      </c>
    </row>
    <row r="448" spans="1:15" x14ac:dyDescent="0.25">
      <c r="A448">
        <v>504480</v>
      </c>
      <c r="B448">
        <v>201240</v>
      </c>
      <c r="C448">
        <v>219</v>
      </c>
      <c r="D448" s="96">
        <v>45132.55709490741</v>
      </c>
      <c r="E448" t="s">
        <v>127</v>
      </c>
      <c r="F448" t="s">
        <v>128</v>
      </c>
      <c r="G448" t="s">
        <v>206</v>
      </c>
      <c r="H448" t="s">
        <v>130</v>
      </c>
      <c r="I448">
        <v>336498</v>
      </c>
      <c r="L448" s="96">
        <v>45132.556747685187</v>
      </c>
      <c r="M448" t="s">
        <v>131</v>
      </c>
      <c r="N448">
        <v>97633</v>
      </c>
      <c r="O448" t="s">
        <v>132</v>
      </c>
    </row>
    <row r="449" spans="1:15" x14ac:dyDescent="0.25">
      <c r="A449">
        <v>504480</v>
      </c>
      <c r="B449">
        <v>201240</v>
      </c>
      <c r="C449">
        <v>219</v>
      </c>
      <c r="D449" s="96">
        <v>45132.557083333333</v>
      </c>
      <c r="E449" t="s">
        <v>127</v>
      </c>
      <c r="F449" t="s">
        <v>128</v>
      </c>
      <c r="G449" t="s">
        <v>206</v>
      </c>
      <c r="H449" t="s">
        <v>130</v>
      </c>
      <c r="I449">
        <v>336483</v>
      </c>
      <c r="L449" s="96">
        <v>45132.556747685187</v>
      </c>
      <c r="M449" t="s">
        <v>131</v>
      </c>
      <c r="N449">
        <v>58341</v>
      </c>
      <c r="O449" t="s">
        <v>132</v>
      </c>
    </row>
    <row r="450" spans="1:15" x14ac:dyDescent="0.25">
      <c r="A450">
        <v>504480</v>
      </c>
      <c r="B450">
        <v>201240</v>
      </c>
      <c r="C450">
        <v>219</v>
      </c>
      <c r="D450" s="96">
        <v>45132.557083333333</v>
      </c>
      <c r="E450" t="s">
        <v>127</v>
      </c>
      <c r="F450" t="s">
        <v>128</v>
      </c>
      <c r="G450" t="s">
        <v>206</v>
      </c>
      <c r="H450" t="s">
        <v>130</v>
      </c>
      <c r="I450">
        <v>336490</v>
      </c>
      <c r="L450" s="96">
        <v>45132.556747685187</v>
      </c>
      <c r="M450" t="s">
        <v>131</v>
      </c>
      <c r="N450">
        <v>69089</v>
      </c>
      <c r="O450" t="s">
        <v>132</v>
      </c>
    </row>
    <row r="451" spans="1:15" x14ac:dyDescent="0.25">
      <c r="A451">
        <v>504480</v>
      </c>
      <c r="B451">
        <v>201240</v>
      </c>
      <c r="C451">
        <v>219</v>
      </c>
      <c r="D451" s="96">
        <v>45132.557083333333</v>
      </c>
      <c r="E451" t="s">
        <v>127</v>
      </c>
      <c r="F451" t="s">
        <v>128</v>
      </c>
      <c r="G451" t="s">
        <v>206</v>
      </c>
      <c r="H451" t="s">
        <v>130</v>
      </c>
      <c r="I451">
        <v>336491</v>
      </c>
      <c r="L451" s="96">
        <v>45132.556747685187</v>
      </c>
      <c r="M451" t="s">
        <v>131</v>
      </c>
      <c r="N451">
        <v>241414</v>
      </c>
      <c r="O451" t="s">
        <v>132</v>
      </c>
    </row>
    <row r="452" spans="1:15" x14ac:dyDescent="0.25">
      <c r="A452">
        <v>504480</v>
      </c>
      <c r="B452">
        <v>201240</v>
      </c>
      <c r="C452">
        <v>219</v>
      </c>
      <c r="D452" s="96">
        <v>45132.557071759256</v>
      </c>
      <c r="E452" t="s">
        <v>127</v>
      </c>
      <c r="F452" t="s">
        <v>128</v>
      </c>
      <c r="G452" t="s">
        <v>206</v>
      </c>
      <c r="H452" t="s">
        <v>130</v>
      </c>
      <c r="I452">
        <v>336481</v>
      </c>
      <c r="L452" s="96">
        <v>45132.556747685187</v>
      </c>
      <c r="M452" t="s">
        <v>131</v>
      </c>
      <c r="N452">
        <v>12734</v>
      </c>
      <c r="O452" t="s">
        <v>132</v>
      </c>
    </row>
    <row r="453" spans="1:15" x14ac:dyDescent="0.25">
      <c r="A453">
        <v>504480</v>
      </c>
      <c r="B453">
        <v>201240</v>
      </c>
      <c r="C453">
        <v>219</v>
      </c>
      <c r="D453" s="96">
        <v>45132.557071759256</v>
      </c>
      <c r="E453" t="s">
        <v>127</v>
      </c>
      <c r="F453" t="s">
        <v>128</v>
      </c>
      <c r="G453" t="s">
        <v>206</v>
      </c>
      <c r="H453" t="s">
        <v>130</v>
      </c>
      <c r="I453">
        <v>336482</v>
      </c>
      <c r="L453" s="96">
        <v>45132.556747685187</v>
      </c>
      <c r="M453" t="s">
        <v>131</v>
      </c>
      <c r="N453">
        <v>85623</v>
      </c>
      <c r="O453" t="s">
        <v>132</v>
      </c>
    </row>
    <row r="454" spans="1:15" x14ac:dyDescent="0.25">
      <c r="A454">
        <v>504480</v>
      </c>
      <c r="B454">
        <v>201240</v>
      </c>
      <c r="C454">
        <v>219</v>
      </c>
      <c r="D454" s="96">
        <v>45132.557060185187</v>
      </c>
      <c r="E454" t="s">
        <v>127</v>
      </c>
      <c r="F454" t="s">
        <v>128</v>
      </c>
      <c r="G454" t="s">
        <v>206</v>
      </c>
      <c r="H454" t="s">
        <v>130</v>
      </c>
      <c r="I454">
        <v>336470</v>
      </c>
      <c r="L454" s="96">
        <v>45132.556747685187</v>
      </c>
      <c r="M454" t="s">
        <v>131</v>
      </c>
      <c r="N454">
        <v>193682</v>
      </c>
      <c r="O454" t="s">
        <v>132</v>
      </c>
    </row>
    <row r="455" spans="1:15" x14ac:dyDescent="0.25">
      <c r="A455">
        <v>504480</v>
      </c>
      <c r="B455">
        <v>201240</v>
      </c>
      <c r="C455">
        <v>219</v>
      </c>
      <c r="D455" s="96">
        <v>45132.557060185187</v>
      </c>
      <c r="E455" t="s">
        <v>127</v>
      </c>
      <c r="F455" t="s">
        <v>128</v>
      </c>
      <c r="G455" t="s">
        <v>206</v>
      </c>
      <c r="H455" t="s">
        <v>130</v>
      </c>
      <c r="I455">
        <v>336480</v>
      </c>
      <c r="L455" s="96">
        <v>45132.556747685187</v>
      </c>
      <c r="M455" t="s">
        <v>131</v>
      </c>
      <c r="N455">
        <v>194933</v>
      </c>
      <c r="O455" t="s">
        <v>132</v>
      </c>
    </row>
    <row r="456" spans="1:15" x14ac:dyDescent="0.25">
      <c r="A456">
        <v>504480</v>
      </c>
      <c r="B456">
        <v>201240</v>
      </c>
      <c r="C456">
        <v>219</v>
      </c>
      <c r="D456" s="96">
        <v>45132.55704861111</v>
      </c>
      <c r="E456" t="s">
        <v>127</v>
      </c>
      <c r="F456" t="s">
        <v>128</v>
      </c>
      <c r="G456" t="s">
        <v>206</v>
      </c>
      <c r="H456" t="s">
        <v>130</v>
      </c>
      <c r="I456">
        <v>336450</v>
      </c>
      <c r="L456" s="96">
        <v>45132.556747685187</v>
      </c>
      <c r="M456" t="s">
        <v>131</v>
      </c>
      <c r="N456">
        <v>16096</v>
      </c>
      <c r="O456" t="s">
        <v>132</v>
      </c>
    </row>
    <row r="457" spans="1:15" x14ac:dyDescent="0.25">
      <c r="A457">
        <v>504480</v>
      </c>
      <c r="B457">
        <v>201240</v>
      </c>
      <c r="C457">
        <v>219</v>
      </c>
      <c r="D457" s="96">
        <v>45132.55704861111</v>
      </c>
      <c r="E457" t="s">
        <v>127</v>
      </c>
      <c r="F457" t="s">
        <v>128</v>
      </c>
      <c r="G457" t="s">
        <v>206</v>
      </c>
      <c r="H457" t="s">
        <v>130</v>
      </c>
      <c r="I457">
        <v>336455</v>
      </c>
      <c r="L457" s="96">
        <v>45132.556747685187</v>
      </c>
      <c r="M457" t="s">
        <v>131</v>
      </c>
      <c r="N457">
        <v>113585</v>
      </c>
      <c r="O457" t="s">
        <v>132</v>
      </c>
    </row>
    <row r="458" spans="1:15" x14ac:dyDescent="0.25">
      <c r="A458">
        <v>504480</v>
      </c>
      <c r="B458">
        <v>201240</v>
      </c>
      <c r="C458">
        <v>219</v>
      </c>
      <c r="D458" s="96">
        <v>45132.557037037041</v>
      </c>
      <c r="E458" t="s">
        <v>127</v>
      </c>
      <c r="F458" t="s">
        <v>128</v>
      </c>
      <c r="G458" t="s">
        <v>206</v>
      </c>
      <c r="H458" t="s">
        <v>130</v>
      </c>
      <c r="I458">
        <v>336430</v>
      </c>
      <c r="L458" s="96">
        <v>45132.556747685187</v>
      </c>
      <c r="M458" t="s">
        <v>131</v>
      </c>
      <c r="N458">
        <v>60725</v>
      </c>
      <c r="O458" t="s">
        <v>132</v>
      </c>
    </row>
    <row r="459" spans="1:15" x14ac:dyDescent="0.25">
      <c r="A459">
        <v>504480</v>
      </c>
      <c r="B459">
        <v>201240</v>
      </c>
      <c r="C459">
        <v>219</v>
      </c>
      <c r="D459" s="96">
        <v>45132.557037037041</v>
      </c>
      <c r="E459" t="s">
        <v>127</v>
      </c>
      <c r="F459" t="s">
        <v>128</v>
      </c>
      <c r="G459" t="s">
        <v>206</v>
      </c>
      <c r="H459" t="s">
        <v>130</v>
      </c>
      <c r="I459">
        <v>336440</v>
      </c>
      <c r="L459" s="96">
        <v>45132.556747685187</v>
      </c>
      <c r="M459" t="s">
        <v>131</v>
      </c>
      <c r="N459">
        <v>524549</v>
      </c>
      <c r="O459" t="s">
        <v>132</v>
      </c>
    </row>
    <row r="460" spans="1:15" x14ac:dyDescent="0.25">
      <c r="A460">
        <v>504480</v>
      </c>
      <c r="B460">
        <v>201240</v>
      </c>
      <c r="C460">
        <v>219</v>
      </c>
      <c r="D460" s="96">
        <v>45132.557025462964</v>
      </c>
      <c r="E460" t="s">
        <v>127</v>
      </c>
      <c r="F460" t="s">
        <v>128</v>
      </c>
      <c r="G460" t="s">
        <v>206</v>
      </c>
      <c r="H460" t="s">
        <v>130</v>
      </c>
      <c r="I460">
        <v>336420</v>
      </c>
      <c r="L460" s="96">
        <v>45132.556747685187</v>
      </c>
      <c r="M460" t="s">
        <v>131</v>
      </c>
      <c r="N460">
        <v>30548</v>
      </c>
      <c r="O460" t="s">
        <v>132</v>
      </c>
    </row>
    <row r="461" spans="1:15" x14ac:dyDescent="0.25">
      <c r="A461">
        <v>504480</v>
      </c>
      <c r="B461">
        <v>201240</v>
      </c>
      <c r="C461">
        <v>219</v>
      </c>
      <c r="D461" s="96">
        <v>45132.557025462964</v>
      </c>
      <c r="E461" t="s">
        <v>127</v>
      </c>
      <c r="F461" t="s">
        <v>128</v>
      </c>
      <c r="G461" t="s">
        <v>206</v>
      </c>
      <c r="H461" t="s">
        <v>130</v>
      </c>
      <c r="I461">
        <v>336412</v>
      </c>
      <c r="L461" s="96">
        <v>45132.556747685187</v>
      </c>
      <c r="M461" t="s">
        <v>131</v>
      </c>
      <c r="N461">
        <v>44682</v>
      </c>
      <c r="O461" t="s">
        <v>132</v>
      </c>
    </row>
    <row r="462" spans="1:15" x14ac:dyDescent="0.25">
      <c r="A462">
        <v>504480</v>
      </c>
      <c r="B462">
        <v>201240</v>
      </c>
      <c r="C462">
        <v>219</v>
      </c>
      <c r="D462" s="96">
        <v>45132.557013888887</v>
      </c>
      <c r="E462" t="s">
        <v>127</v>
      </c>
      <c r="F462" t="s">
        <v>128</v>
      </c>
      <c r="G462" t="s">
        <v>206</v>
      </c>
      <c r="H462" t="s">
        <v>130</v>
      </c>
      <c r="I462">
        <v>336407</v>
      </c>
      <c r="L462" s="96">
        <v>45132.556747685187</v>
      </c>
      <c r="M462" t="s">
        <v>131</v>
      </c>
      <c r="N462">
        <v>6500</v>
      </c>
      <c r="O462" t="s">
        <v>132</v>
      </c>
    </row>
    <row r="463" spans="1:15" x14ac:dyDescent="0.25">
      <c r="A463">
        <v>504480</v>
      </c>
      <c r="B463">
        <v>201240</v>
      </c>
      <c r="C463">
        <v>219</v>
      </c>
      <c r="D463" s="96">
        <v>45132.557013888887</v>
      </c>
      <c r="E463" t="s">
        <v>127</v>
      </c>
      <c r="F463" t="s">
        <v>128</v>
      </c>
      <c r="G463" t="s">
        <v>206</v>
      </c>
      <c r="H463" t="s">
        <v>130</v>
      </c>
      <c r="I463">
        <v>336410</v>
      </c>
      <c r="L463" s="96">
        <v>45132.556747685187</v>
      </c>
      <c r="M463" t="s">
        <v>131</v>
      </c>
      <c r="N463">
        <v>12045</v>
      </c>
      <c r="O463" t="s">
        <v>132</v>
      </c>
    </row>
    <row r="464" spans="1:15" x14ac:dyDescent="0.25">
      <c r="A464">
        <v>504480</v>
      </c>
      <c r="B464">
        <v>201240</v>
      </c>
      <c r="C464">
        <v>219</v>
      </c>
      <c r="D464" s="96">
        <v>45132.557002314818</v>
      </c>
      <c r="E464" t="s">
        <v>127</v>
      </c>
      <c r="F464" t="s">
        <v>128</v>
      </c>
      <c r="G464" t="s">
        <v>242</v>
      </c>
      <c r="H464" t="s">
        <v>130</v>
      </c>
      <c r="I464">
        <v>336400</v>
      </c>
      <c r="L464" s="96">
        <v>45132.556747685187</v>
      </c>
      <c r="M464" t="s">
        <v>131</v>
      </c>
      <c r="N464">
        <v>400000</v>
      </c>
      <c r="O464" t="s">
        <v>132</v>
      </c>
    </row>
    <row r="465" spans="1:15" x14ac:dyDescent="0.25">
      <c r="A465">
        <v>504480</v>
      </c>
      <c r="B465">
        <v>201240</v>
      </c>
      <c r="C465">
        <v>219</v>
      </c>
      <c r="D465" s="96">
        <v>45132.557002314818</v>
      </c>
      <c r="E465" t="s">
        <v>133</v>
      </c>
      <c r="F465" t="s">
        <v>128</v>
      </c>
      <c r="G465" t="s">
        <v>178</v>
      </c>
      <c r="H465" t="s">
        <v>130</v>
      </c>
      <c r="I465">
        <v>336400</v>
      </c>
      <c r="L465" s="96">
        <v>45132.556747685187</v>
      </c>
      <c r="M465" t="s">
        <v>135</v>
      </c>
      <c r="N465">
        <v>-211870</v>
      </c>
      <c r="O465" t="s">
        <v>136</v>
      </c>
    </row>
    <row r="466" spans="1:15" x14ac:dyDescent="0.25">
      <c r="A466">
        <v>504480</v>
      </c>
      <c r="B466">
        <v>201240</v>
      </c>
      <c r="C466">
        <v>219</v>
      </c>
      <c r="D466" s="96">
        <v>45132.556990740741</v>
      </c>
      <c r="E466" t="s">
        <v>127</v>
      </c>
      <c r="F466" t="s">
        <v>128</v>
      </c>
      <c r="G466" t="s">
        <v>206</v>
      </c>
      <c r="H466" t="s">
        <v>130</v>
      </c>
      <c r="I466">
        <v>336158</v>
      </c>
      <c r="L466" s="96">
        <v>45132.556747685187</v>
      </c>
      <c r="M466" t="s">
        <v>131</v>
      </c>
      <c r="N466">
        <v>500</v>
      </c>
      <c r="O466" t="s">
        <v>132</v>
      </c>
    </row>
    <row r="467" spans="1:15" x14ac:dyDescent="0.25">
      <c r="A467">
        <v>504480</v>
      </c>
      <c r="B467">
        <v>265310</v>
      </c>
      <c r="C467">
        <v>219</v>
      </c>
      <c r="D467" s="96">
        <v>45132.556990740741</v>
      </c>
      <c r="E467" t="s">
        <v>127</v>
      </c>
      <c r="F467" t="s">
        <v>128</v>
      </c>
      <c r="G467" t="s">
        <v>243</v>
      </c>
      <c r="H467" t="s">
        <v>130</v>
      </c>
      <c r="I467">
        <v>336159</v>
      </c>
      <c r="L467" s="96">
        <v>45132.556747685187</v>
      </c>
      <c r="M467" t="s">
        <v>131</v>
      </c>
      <c r="N467">
        <v>4100</v>
      </c>
      <c r="O467" t="s">
        <v>132</v>
      </c>
    </row>
    <row r="468" spans="1:15" x14ac:dyDescent="0.25">
      <c r="A468">
        <v>504480</v>
      </c>
      <c r="B468">
        <v>201240</v>
      </c>
      <c r="C468">
        <v>219</v>
      </c>
      <c r="D468" s="96">
        <v>45132.556990740741</v>
      </c>
      <c r="E468" t="s">
        <v>127</v>
      </c>
      <c r="F468" t="s">
        <v>128</v>
      </c>
      <c r="G468" t="s">
        <v>206</v>
      </c>
      <c r="H468" t="s">
        <v>130</v>
      </c>
      <c r="I468">
        <v>336144</v>
      </c>
      <c r="L468" s="96">
        <v>45132.556747685187</v>
      </c>
      <c r="M468" t="s">
        <v>131</v>
      </c>
      <c r="N468">
        <v>4500</v>
      </c>
      <c r="O468" t="s">
        <v>132</v>
      </c>
    </row>
    <row r="469" spans="1:15" x14ac:dyDescent="0.25">
      <c r="A469">
        <v>504480</v>
      </c>
      <c r="B469">
        <v>201240</v>
      </c>
      <c r="C469">
        <v>219</v>
      </c>
      <c r="D469" s="96">
        <v>45132.556990740741</v>
      </c>
      <c r="E469" t="s">
        <v>127</v>
      </c>
      <c r="F469" t="s">
        <v>128</v>
      </c>
      <c r="G469" t="s">
        <v>206</v>
      </c>
      <c r="H469" t="s">
        <v>130</v>
      </c>
      <c r="I469">
        <v>336164</v>
      </c>
      <c r="L469" s="96">
        <v>45132.556747685187</v>
      </c>
      <c r="M469" t="s">
        <v>131</v>
      </c>
      <c r="N469">
        <v>6500</v>
      </c>
      <c r="O469" t="s">
        <v>132</v>
      </c>
    </row>
    <row r="470" spans="1:15" x14ac:dyDescent="0.25">
      <c r="A470">
        <v>504480</v>
      </c>
      <c r="B470">
        <v>201240</v>
      </c>
      <c r="C470">
        <v>219</v>
      </c>
      <c r="D470" s="96">
        <v>45132.556990740741</v>
      </c>
      <c r="E470" t="s">
        <v>127</v>
      </c>
      <c r="F470" t="s">
        <v>128</v>
      </c>
      <c r="G470" t="s">
        <v>206</v>
      </c>
      <c r="H470" t="s">
        <v>130</v>
      </c>
      <c r="I470">
        <v>336169</v>
      </c>
      <c r="L470" s="96">
        <v>45132.556747685187</v>
      </c>
      <c r="M470" t="s">
        <v>131</v>
      </c>
      <c r="N470">
        <v>218505</v>
      </c>
      <c r="O470" t="s">
        <v>132</v>
      </c>
    </row>
    <row r="471" spans="1:15" x14ac:dyDescent="0.25">
      <c r="A471">
        <v>504480</v>
      </c>
      <c r="B471">
        <v>201240</v>
      </c>
      <c r="C471">
        <v>219</v>
      </c>
      <c r="D471" s="96">
        <v>45132.556979166664</v>
      </c>
      <c r="E471" t="s">
        <v>127</v>
      </c>
      <c r="F471" t="s">
        <v>128</v>
      </c>
      <c r="G471" t="s">
        <v>206</v>
      </c>
      <c r="H471" t="s">
        <v>130</v>
      </c>
      <c r="I471">
        <v>336128</v>
      </c>
      <c r="L471" s="96">
        <v>45132.556747685187</v>
      </c>
      <c r="M471" t="s">
        <v>131</v>
      </c>
      <c r="N471">
        <v>600</v>
      </c>
      <c r="O471" t="s">
        <v>132</v>
      </c>
    </row>
    <row r="472" spans="1:15" x14ac:dyDescent="0.25">
      <c r="A472">
        <v>504480</v>
      </c>
      <c r="B472">
        <v>201240</v>
      </c>
      <c r="C472">
        <v>219</v>
      </c>
      <c r="D472" s="96">
        <v>45132.556979166664</v>
      </c>
      <c r="E472" t="s">
        <v>127</v>
      </c>
      <c r="F472" t="s">
        <v>128</v>
      </c>
      <c r="G472" t="s">
        <v>206</v>
      </c>
      <c r="H472" t="s">
        <v>130</v>
      </c>
      <c r="I472">
        <v>336134</v>
      </c>
      <c r="L472" s="96">
        <v>45132.556747685187</v>
      </c>
      <c r="M472" t="s">
        <v>131</v>
      </c>
      <c r="N472">
        <v>4500</v>
      </c>
      <c r="O472" t="s">
        <v>132</v>
      </c>
    </row>
    <row r="473" spans="1:15" x14ac:dyDescent="0.25">
      <c r="A473">
        <v>504480</v>
      </c>
      <c r="B473">
        <v>201240</v>
      </c>
      <c r="C473">
        <v>219</v>
      </c>
      <c r="D473" s="96">
        <v>45132.556979166664</v>
      </c>
      <c r="E473" t="s">
        <v>127</v>
      </c>
      <c r="F473" t="s">
        <v>128</v>
      </c>
      <c r="G473" t="s">
        <v>206</v>
      </c>
      <c r="H473" t="s">
        <v>130</v>
      </c>
      <c r="I473">
        <v>336129</v>
      </c>
      <c r="L473" s="96">
        <v>45132.556747685187</v>
      </c>
      <c r="M473" t="s">
        <v>131</v>
      </c>
      <c r="N473">
        <v>5500</v>
      </c>
      <c r="O473" t="s">
        <v>132</v>
      </c>
    </row>
    <row r="474" spans="1:15" x14ac:dyDescent="0.25">
      <c r="A474">
        <v>504480</v>
      </c>
      <c r="B474">
        <v>201240</v>
      </c>
      <c r="C474">
        <v>219</v>
      </c>
      <c r="D474" s="96">
        <v>45132.556979166664</v>
      </c>
      <c r="E474" t="s">
        <v>127</v>
      </c>
      <c r="F474" t="s">
        <v>128</v>
      </c>
      <c r="G474" t="s">
        <v>206</v>
      </c>
      <c r="H474" t="s">
        <v>130</v>
      </c>
      <c r="I474">
        <v>336139</v>
      </c>
      <c r="L474" s="96">
        <v>45132.556747685187</v>
      </c>
      <c r="M474" t="s">
        <v>131</v>
      </c>
      <c r="N474">
        <v>5500</v>
      </c>
      <c r="O474" t="s">
        <v>132</v>
      </c>
    </row>
    <row r="475" spans="1:15" x14ac:dyDescent="0.25">
      <c r="A475">
        <v>504480</v>
      </c>
      <c r="B475">
        <v>201240</v>
      </c>
      <c r="C475">
        <v>219</v>
      </c>
      <c r="D475" s="96">
        <v>45132.556979166664</v>
      </c>
      <c r="E475" t="s">
        <v>127</v>
      </c>
      <c r="F475" t="s">
        <v>128</v>
      </c>
      <c r="G475" t="s">
        <v>206</v>
      </c>
      <c r="H475" t="s">
        <v>130</v>
      </c>
      <c r="I475">
        <v>336126</v>
      </c>
      <c r="L475" s="96">
        <v>45132.556747685187</v>
      </c>
      <c r="M475" t="s">
        <v>131</v>
      </c>
      <c r="N475">
        <v>21000</v>
      </c>
      <c r="O475" t="s">
        <v>132</v>
      </c>
    </row>
    <row r="476" spans="1:15" x14ac:dyDescent="0.25">
      <c r="A476">
        <v>504480</v>
      </c>
      <c r="B476">
        <v>201240</v>
      </c>
      <c r="C476">
        <v>219</v>
      </c>
      <c r="D476" s="96">
        <v>45132.556979166664</v>
      </c>
      <c r="E476" t="s">
        <v>127</v>
      </c>
      <c r="F476" t="s">
        <v>128</v>
      </c>
      <c r="G476" t="s">
        <v>206</v>
      </c>
      <c r="H476" t="s">
        <v>130</v>
      </c>
      <c r="I476">
        <v>336138</v>
      </c>
      <c r="L476" s="96">
        <v>45132.556747685187</v>
      </c>
      <c r="M476" t="s">
        <v>131</v>
      </c>
      <c r="N476">
        <v>21000</v>
      </c>
      <c r="O476" t="s">
        <v>132</v>
      </c>
    </row>
    <row r="477" spans="1:15" x14ac:dyDescent="0.25">
      <c r="A477">
        <v>504480</v>
      </c>
      <c r="B477">
        <v>201240</v>
      </c>
      <c r="C477">
        <v>219</v>
      </c>
      <c r="D477" s="96">
        <v>45132.556979166664</v>
      </c>
      <c r="E477" t="s">
        <v>127</v>
      </c>
      <c r="F477" t="s">
        <v>128</v>
      </c>
      <c r="G477" t="s">
        <v>206</v>
      </c>
      <c r="H477" t="s">
        <v>130</v>
      </c>
      <c r="I477">
        <v>336137</v>
      </c>
      <c r="L477" s="96">
        <v>45132.556747685187</v>
      </c>
      <c r="M477" t="s">
        <v>131</v>
      </c>
      <c r="N477">
        <v>21000</v>
      </c>
      <c r="O477" t="s">
        <v>132</v>
      </c>
    </row>
    <row r="478" spans="1:15" x14ac:dyDescent="0.25">
      <c r="A478">
        <v>504480</v>
      </c>
      <c r="B478">
        <v>201240</v>
      </c>
      <c r="C478">
        <v>219</v>
      </c>
      <c r="D478" s="96">
        <v>45132.556979166664</v>
      </c>
      <c r="E478" t="s">
        <v>127</v>
      </c>
      <c r="F478" t="s">
        <v>128</v>
      </c>
      <c r="G478" t="s">
        <v>206</v>
      </c>
      <c r="H478" t="s">
        <v>130</v>
      </c>
      <c r="I478">
        <v>336136</v>
      </c>
      <c r="L478" s="96">
        <v>45132.556747685187</v>
      </c>
      <c r="M478" t="s">
        <v>131</v>
      </c>
      <c r="N478">
        <v>21000</v>
      </c>
      <c r="O478" t="s">
        <v>132</v>
      </c>
    </row>
    <row r="479" spans="1:15" x14ac:dyDescent="0.25">
      <c r="A479">
        <v>504480</v>
      </c>
      <c r="B479">
        <v>201240</v>
      </c>
      <c r="C479">
        <v>219</v>
      </c>
      <c r="D479" s="96">
        <v>45132.556967592594</v>
      </c>
      <c r="E479" t="s">
        <v>127</v>
      </c>
      <c r="F479" t="s">
        <v>128</v>
      </c>
      <c r="G479" t="s">
        <v>206</v>
      </c>
      <c r="H479" t="s">
        <v>130</v>
      </c>
      <c r="I479">
        <v>336119</v>
      </c>
      <c r="L479" s="96">
        <v>45132.556747685187</v>
      </c>
      <c r="M479" t="s">
        <v>131</v>
      </c>
      <c r="N479">
        <v>650</v>
      </c>
      <c r="O479" t="s">
        <v>132</v>
      </c>
    </row>
    <row r="480" spans="1:15" x14ac:dyDescent="0.25">
      <c r="A480">
        <v>504480</v>
      </c>
      <c r="B480">
        <v>201240</v>
      </c>
      <c r="C480">
        <v>219</v>
      </c>
      <c r="D480" s="96">
        <v>45132.556967592594</v>
      </c>
      <c r="E480" t="s">
        <v>127</v>
      </c>
      <c r="F480" t="s">
        <v>128</v>
      </c>
      <c r="G480" t="s">
        <v>206</v>
      </c>
      <c r="H480" t="s">
        <v>130</v>
      </c>
      <c r="I480">
        <v>336098</v>
      </c>
      <c r="L480" s="96">
        <v>45132.556747685187</v>
      </c>
      <c r="M480" t="s">
        <v>131</v>
      </c>
      <c r="N480">
        <v>3500</v>
      </c>
      <c r="O480" t="s">
        <v>132</v>
      </c>
    </row>
    <row r="481" spans="1:15" x14ac:dyDescent="0.25">
      <c r="A481">
        <v>504480</v>
      </c>
      <c r="B481">
        <v>201240</v>
      </c>
      <c r="C481">
        <v>219</v>
      </c>
      <c r="D481" s="96">
        <v>45132.556967592594</v>
      </c>
      <c r="E481" t="s">
        <v>127</v>
      </c>
      <c r="F481" t="s">
        <v>128</v>
      </c>
      <c r="G481" t="s">
        <v>206</v>
      </c>
      <c r="H481" t="s">
        <v>130</v>
      </c>
      <c r="I481">
        <v>336099</v>
      </c>
      <c r="L481" s="96">
        <v>45132.556747685187</v>
      </c>
      <c r="M481" t="s">
        <v>131</v>
      </c>
      <c r="N481">
        <v>21000</v>
      </c>
      <c r="O481" t="s">
        <v>132</v>
      </c>
    </row>
    <row r="482" spans="1:15" x14ac:dyDescent="0.25">
      <c r="A482">
        <v>504480</v>
      </c>
      <c r="B482">
        <v>201240</v>
      </c>
      <c r="C482">
        <v>219</v>
      </c>
      <c r="D482" s="96">
        <v>45132.556967592594</v>
      </c>
      <c r="E482" t="s">
        <v>127</v>
      </c>
      <c r="F482" t="s">
        <v>128</v>
      </c>
      <c r="G482" t="s">
        <v>206</v>
      </c>
      <c r="H482" t="s">
        <v>130</v>
      </c>
      <c r="I482">
        <v>336118</v>
      </c>
      <c r="L482" s="96">
        <v>45132.556747685187</v>
      </c>
      <c r="M482" t="s">
        <v>131</v>
      </c>
      <c r="N482">
        <v>21000</v>
      </c>
      <c r="O482" t="s">
        <v>132</v>
      </c>
    </row>
    <row r="483" spans="1:15" x14ac:dyDescent="0.25">
      <c r="A483">
        <v>504480</v>
      </c>
      <c r="B483">
        <v>201240</v>
      </c>
      <c r="C483">
        <v>219</v>
      </c>
      <c r="D483" s="96">
        <v>45132.556967592594</v>
      </c>
      <c r="E483" t="s">
        <v>127</v>
      </c>
      <c r="F483" t="s">
        <v>128</v>
      </c>
      <c r="G483" t="s">
        <v>206</v>
      </c>
      <c r="H483" t="s">
        <v>130</v>
      </c>
      <c r="I483">
        <v>336117</v>
      </c>
      <c r="L483" s="96">
        <v>45132.556747685187</v>
      </c>
      <c r="M483" t="s">
        <v>131</v>
      </c>
      <c r="N483">
        <v>21000</v>
      </c>
      <c r="O483" t="s">
        <v>132</v>
      </c>
    </row>
    <row r="484" spans="1:15" x14ac:dyDescent="0.25">
      <c r="A484">
        <v>504480</v>
      </c>
      <c r="B484">
        <v>201240</v>
      </c>
      <c r="C484">
        <v>219</v>
      </c>
      <c r="D484" s="96">
        <v>45132.556967592594</v>
      </c>
      <c r="E484" t="s">
        <v>127</v>
      </c>
      <c r="F484" t="s">
        <v>128</v>
      </c>
      <c r="G484" t="s">
        <v>206</v>
      </c>
      <c r="H484" t="s">
        <v>130</v>
      </c>
      <c r="I484">
        <v>336116</v>
      </c>
      <c r="L484" s="96">
        <v>45132.556747685187</v>
      </c>
      <c r="M484" t="s">
        <v>131</v>
      </c>
      <c r="N484">
        <v>21000</v>
      </c>
      <c r="O484" t="s">
        <v>132</v>
      </c>
    </row>
    <row r="485" spans="1:15" x14ac:dyDescent="0.25">
      <c r="A485">
        <v>504480</v>
      </c>
      <c r="B485">
        <v>201240</v>
      </c>
      <c r="C485">
        <v>219</v>
      </c>
      <c r="D485" s="96">
        <v>45132.556967592594</v>
      </c>
      <c r="E485" t="s">
        <v>127</v>
      </c>
      <c r="F485" t="s">
        <v>128</v>
      </c>
      <c r="G485" t="s">
        <v>206</v>
      </c>
      <c r="H485" t="s">
        <v>130</v>
      </c>
      <c r="I485">
        <v>336114</v>
      </c>
      <c r="L485" s="96">
        <v>45132.556747685187</v>
      </c>
      <c r="M485" t="s">
        <v>131</v>
      </c>
      <c r="N485">
        <v>21000</v>
      </c>
      <c r="O485" t="s">
        <v>132</v>
      </c>
    </row>
    <row r="486" spans="1:15" x14ac:dyDescent="0.25">
      <c r="A486">
        <v>504480</v>
      </c>
      <c r="B486">
        <v>201240</v>
      </c>
      <c r="C486">
        <v>219</v>
      </c>
      <c r="D486" s="96">
        <v>45132.556956018518</v>
      </c>
      <c r="E486" t="s">
        <v>127</v>
      </c>
      <c r="F486" t="s">
        <v>128</v>
      </c>
      <c r="G486" t="s">
        <v>206</v>
      </c>
      <c r="H486" t="s">
        <v>130</v>
      </c>
      <c r="I486">
        <v>336078</v>
      </c>
      <c r="L486" s="96">
        <v>45132.556747685187</v>
      </c>
      <c r="M486" t="s">
        <v>131</v>
      </c>
      <c r="N486">
        <v>1750</v>
      </c>
      <c r="O486" t="s">
        <v>132</v>
      </c>
    </row>
    <row r="487" spans="1:15" x14ac:dyDescent="0.25">
      <c r="A487">
        <v>504480</v>
      </c>
      <c r="B487">
        <v>201240</v>
      </c>
      <c r="C487">
        <v>219</v>
      </c>
      <c r="D487" s="96">
        <v>45132.556956018518</v>
      </c>
      <c r="E487" t="s">
        <v>127</v>
      </c>
      <c r="F487" t="s">
        <v>128</v>
      </c>
      <c r="G487" t="s">
        <v>206</v>
      </c>
      <c r="H487" t="s">
        <v>130</v>
      </c>
      <c r="I487">
        <v>336097</v>
      </c>
      <c r="L487" s="96">
        <v>45132.556747685187</v>
      </c>
      <c r="M487" t="s">
        <v>131</v>
      </c>
      <c r="N487">
        <v>3900</v>
      </c>
      <c r="O487" t="s">
        <v>132</v>
      </c>
    </row>
    <row r="488" spans="1:15" x14ac:dyDescent="0.25">
      <c r="A488">
        <v>504480</v>
      </c>
      <c r="B488">
        <v>201240</v>
      </c>
      <c r="C488">
        <v>219</v>
      </c>
      <c r="D488" s="96">
        <v>45132.556956018518</v>
      </c>
      <c r="E488" t="s">
        <v>127</v>
      </c>
      <c r="F488" t="s">
        <v>128</v>
      </c>
      <c r="G488" t="s">
        <v>206</v>
      </c>
      <c r="H488" t="s">
        <v>130</v>
      </c>
      <c r="I488">
        <v>336077</v>
      </c>
      <c r="L488" s="96">
        <v>45132.556747685187</v>
      </c>
      <c r="M488" t="s">
        <v>131</v>
      </c>
      <c r="N488">
        <v>5300</v>
      </c>
      <c r="O488" t="s">
        <v>132</v>
      </c>
    </row>
    <row r="489" spans="1:15" x14ac:dyDescent="0.25">
      <c r="A489">
        <v>504480</v>
      </c>
      <c r="B489">
        <v>201240</v>
      </c>
      <c r="C489">
        <v>219</v>
      </c>
      <c r="D489" s="96">
        <v>45132.556956018518</v>
      </c>
      <c r="E489" t="s">
        <v>127</v>
      </c>
      <c r="F489" t="s">
        <v>128</v>
      </c>
      <c r="G489" t="s">
        <v>206</v>
      </c>
      <c r="H489" t="s">
        <v>130</v>
      </c>
      <c r="I489">
        <v>336086</v>
      </c>
      <c r="L489" s="96">
        <v>45132.556747685187</v>
      </c>
      <c r="M489" t="s">
        <v>131</v>
      </c>
      <c r="N489">
        <v>6000</v>
      </c>
      <c r="O489" t="s">
        <v>132</v>
      </c>
    </row>
    <row r="490" spans="1:15" x14ac:dyDescent="0.25">
      <c r="A490">
        <v>504480</v>
      </c>
      <c r="B490">
        <v>201240</v>
      </c>
      <c r="C490">
        <v>219</v>
      </c>
      <c r="D490" s="96">
        <v>45132.556956018518</v>
      </c>
      <c r="E490" t="s">
        <v>127</v>
      </c>
      <c r="F490" t="s">
        <v>128</v>
      </c>
      <c r="G490" t="s">
        <v>206</v>
      </c>
      <c r="H490" t="s">
        <v>130</v>
      </c>
      <c r="I490">
        <v>336087</v>
      </c>
      <c r="L490" s="96">
        <v>45132.556747685187</v>
      </c>
      <c r="M490" t="s">
        <v>131</v>
      </c>
      <c r="N490">
        <v>6000</v>
      </c>
      <c r="O490" t="s">
        <v>132</v>
      </c>
    </row>
    <row r="491" spans="1:15" x14ac:dyDescent="0.25">
      <c r="A491">
        <v>504480</v>
      </c>
      <c r="B491">
        <v>201240</v>
      </c>
      <c r="C491">
        <v>219</v>
      </c>
      <c r="D491" s="96">
        <v>45132.556956018518</v>
      </c>
      <c r="E491" t="s">
        <v>127</v>
      </c>
      <c r="F491" t="s">
        <v>128</v>
      </c>
      <c r="G491" t="s">
        <v>206</v>
      </c>
      <c r="H491" t="s">
        <v>130</v>
      </c>
      <c r="I491">
        <v>336096</v>
      </c>
      <c r="L491" s="96">
        <v>45132.556747685187</v>
      </c>
      <c r="M491" t="s">
        <v>131</v>
      </c>
      <c r="N491">
        <v>33500</v>
      </c>
      <c r="O491" t="s">
        <v>132</v>
      </c>
    </row>
    <row r="492" spans="1:15" x14ac:dyDescent="0.25">
      <c r="A492">
        <v>504480</v>
      </c>
      <c r="B492">
        <v>201240</v>
      </c>
      <c r="C492">
        <v>219</v>
      </c>
      <c r="D492" s="96">
        <v>45132.556944444441</v>
      </c>
      <c r="E492" t="s">
        <v>127</v>
      </c>
      <c r="F492" t="s">
        <v>128</v>
      </c>
      <c r="G492" t="s">
        <v>206</v>
      </c>
      <c r="H492" t="s">
        <v>130</v>
      </c>
      <c r="I492">
        <v>336067</v>
      </c>
      <c r="L492" s="96">
        <v>45132.556747685187</v>
      </c>
      <c r="M492" t="s">
        <v>131</v>
      </c>
      <c r="N492">
        <v>500</v>
      </c>
      <c r="O492" t="s">
        <v>132</v>
      </c>
    </row>
    <row r="493" spans="1:15" x14ac:dyDescent="0.25">
      <c r="A493">
        <v>504480</v>
      </c>
      <c r="B493">
        <v>201240</v>
      </c>
      <c r="C493">
        <v>219</v>
      </c>
      <c r="D493" s="96">
        <v>45132.556944444441</v>
      </c>
      <c r="E493" t="s">
        <v>127</v>
      </c>
      <c r="F493" t="s">
        <v>128</v>
      </c>
      <c r="G493" t="s">
        <v>206</v>
      </c>
      <c r="H493" t="s">
        <v>130</v>
      </c>
      <c r="I493">
        <v>336076</v>
      </c>
      <c r="L493" s="96">
        <v>45132.556747685187</v>
      </c>
      <c r="M493" t="s">
        <v>131</v>
      </c>
      <c r="N493">
        <v>1700</v>
      </c>
      <c r="O493" t="s">
        <v>132</v>
      </c>
    </row>
    <row r="494" spans="1:15" x14ac:dyDescent="0.25">
      <c r="A494">
        <v>504480</v>
      </c>
      <c r="B494">
        <v>201240</v>
      </c>
      <c r="C494">
        <v>219</v>
      </c>
      <c r="D494" s="96">
        <v>45132.556944444441</v>
      </c>
      <c r="E494" t="s">
        <v>127</v>
      </c>
      <c r="F494" t="s">
        <v>128</v>
      </c>
      <c r="G494" t="s">
        <v>206</v>
      </c>
      <c r="H494" t="s">
        <v>130</v>
      </c>
      <c r="I494">
        <v>336068</v>
      </c>
      <c r="L494" s="96">
        <v>45132.556747685187</v>
      </c>
      <c r="M494" t="s">
        <v>131</v>
      </c>
      <c r="N494">
        <v>3700</v>
      </c>
      <c r="O494" t="s">
        <v>132</v>
      </c>
    </row>
    <row r="495" spans="1:15" x14ac:dyDescent="0.25">
      <c r="A495">
        <v>504480</v>
      </c>
      <c r="B495">
        <v>201240</v>
      </c>
      <c r="C495">
        <v>219</v>
      </c>
      <c r="D495" s="96">
        <v>45132.556944444441</v>
      </c>
      <c r="E495" t="s">
        <v>127</v>
      </c>
      <c r="F495" t="s">
        <v>128</v>
      </c>
      <c r="G495" t="s">
        <v>206</v>
      </c>
      <c r="H495" t="s">
        <v>130</v>
      </c>
      <c r="I495">
        <v>336058</v>
      </c>
      <c r="L495" s="96">
        <v>45132.556747685187</v>
      </c>
      <c r="M495" t="s">
        <v>131</v>
      </c>
      <c r="N495">
        <v>4050</v>
      </c>
      <c r="O495" t="s">
        <v>132</v>
      </c>
    </row>
    <row r="496" spans="1:15" x14ac:dyDescent="0.25">
      <c r="A496">
        <v>504480</v>
      </c>
      <c r="B496">
        <v>201240</v>
      </c>
      <c r="C496">
        <v>219</v>
      </c>
      <c r="D496" s="96">
        <v>45132.556944444441</v>
      </c>
      <c r="E496" t="s">
        <v>127</v>
      </c>
      <c r="F496" t="s">
        <v>128</v>
      </c>
      <c r="G496" t="s">
        <v>206</v>
      </c>
      <c r="H496" t="s">
        <v>130</v>
      </c>
      <c r="I496">
        <v>336066</v>
      </c>
      <c r="L496" s="96">
        <v>45132.556747685187</v>
      </c>
      <c r="M496" t="s">
        <v>131</v>
      </c>
      <c r="N496">
        <v>5200</v>
      </c>
      <c r="O496" t="s">
        <v>132</v>
      </c>
    </row>
    <row r="497" spans="1:15" x14ac:dyDescent="0.25">
      <c r="A497">
        <v>504480</v>
      </c>
      <c r="B497">
        <v>201240</v>
      </c>
      <c r="C497">
        <v>219</v>
      </c>
      <c r="D497" s="96">
        <v>45132.556932870371</v>
      </c>
      <c r="E497" t="s">
        <v>127</v>
      </c>
      <c r="F497" t="s">
        <v>128</v>
      </c>
      <c r="G497" t="s">
        <v>206</v>
      </c>
      <c r="H497" t="s">
        <v>130</v>
      </c>
      <c r="I497">
        <v>336038</v>
      </c>
      <c r="L497" s="96">
        <v>45132.556747685187</v>
      </c>
      <c r="M497" t="s">
        <v>131</v>
      </c>
      <c r="N497">
        <v>2300</v>
      </c>
      <c r="O497" t="s">
        <v>132</v>
      </c>
    </row>
    <row r="498" spans="1:15" x14ac:dyDescent="0.25">
      <c r="A498">
        <v>504480</v>
      </c>
      <c r="B498">
        <v>201240</v>
      </c>
      <c r="C498">
        <v>219</v>
      </c>
      <c r="D498" s="96">
        <v>45132.556932870371</v>
      </c>
      <c r="E498" t="s">
        <v>127</v>
      </c>
      <c r="F498" t="s">
        <v>128</v>
      </c>
      <c r="G498" t="s">
        <v>206</v>
      </c>
      <c r="H498" t="s">
        <v>130</v>
      </c>
      <c r="I498">
        <v>336057</v>
      </c>
      <c r="L498" s="96">
        <v>45132.556747685187</v>
      </c>
      <c r="M498" t="s">
        <v>131</v>
      </c>
      <c r="N498">
        <v>10670</v>
      </c>
      <c r="O498" t="s">
        <v>132</v>
      </c>
    </row>
    <row r="499" spans="1:15" x14ac:dyDescent="0.25">
      <c r="A499">
        <v>504480</v>
      </c>
      <c r="B499">
        <v>201240</v>
      </c>
      <c r="C499">
        <v>219</v>
      </c>
      <c r="D499" s="96">
        <v>45132.556932870371</v>
      </c>
      <c r="E499" t="s">
        <v>127</v>
      </c>
      <c r="F499" t="s">
        <v>128</v>
      </c>
      <c r="G499" t="s">
        <v>206</v>
      </c>
      <c r="H499" t="s">
        <v>130</v>
      </c>
      <c r="I499">
        <v>336056</v>
      </c>
      <c r="L499" s="96">
        <v>45132.556747685187</v>
      </c>
      <c r="M499" t="s">
        <v>131</v>
      </c>
      <c r="N499">
        <v>11120</v>
      </c>
      <c r="O499" t="s">
        <v>132</v>
      </c>
    </row>
    <row r="500" spans="1:15" x14ac:dyDescent="0.25">
      <c r="A500">
        <v>504480</v>
      </c>
      <c r="B500">
        <v>280000</v>
      </c>
      <c r="C500">
        <v>219</v>
      </c>
      <c r="D500" s="96">
        <v>45132.556921296295</v>
      </c>
      <c r="E500" t="s">
        <v>127</v>
      </c>
      <c r="F500" t="s">
        <v>128</v>
      </c>
      <c r="G500" t="s">
        <v>244</v>
      </c>
      <c r="H500" t="s">
        <v>130</v>
      </c>
      <c r="I500">
        <v>336007</v>
      </c>
      <c r="L500" s="96">
        <v>45132.556747685187</v>
      </c>
      <c r="M500" t="s">
        <v>131</v>
      </c>
      <c r="N500">
        <v>24500</v>
      </c>
      <c r="O500" t="s">
        <v>132</v>
      </c>
    </row>
    <row r="501" spans="1:15" x14ac:dyDescent="0.25">
      <c r="A501">
        <v>504480</v>
      </c>
      <c r="B501">
        <v>201240</v>
      </c>
      <c r="C501">
        <v>219</v>
      </c>
      <c r="D501" s="96">
        <v>45132.556921296295</v>
      </c>
      <c r="E501" t="s">
        <v>127</v>
      </c>
      <c r="F501" t="s">
        <v>128</v>
      </c>
      <c r="G501" t="s">
        <v>206</v>
      </c>
      <c r="H501" t="s">
        <v>130</v>
      </c>
      <c r="I501">
        <v>336003</v>
      </c>
      <c r="L501" s="96">
        <v>45132.556747685187</v>
      </c>
      <c r="M501" t="s">
        <v>131</v>
      </c>
      <c r="N501">
        <v>148634</v>
      </c>
      <c r="O501" t="s">
        <v>132</v>
      </c>
    </row>
    <row r="502" spans="1:15" x14ac:dyDescent="0.25">
      <c r="A502">
        <v>504480</v>
      </c>
      <c r="B502">
        <v>430400</v>
      </c>
      <c r="C502">
        <v>219</v>
      </c>
      <c r="D502" s="96">
        <v>45131.405381944445</v>
      </c>
      <c r="E502" t="s">
        <v>127</v>
      </c>
      <c r="F502" t="s">
        <v>245</v>
      </c>
      <c r="G502" t="s">
        <v>246</v>
      </c>
      <c r="H502" t="s">
        <v>130</v>
      </c>
      <c r="I502">
        <v>336267</v>
      </c>
      <c r="L502" s="96">
        <v>45128.999988425923</v>
      </c>
      <c r="M502" t="s">
        <v>131</v>
      </c>
      <c r="N502">
        <v>89200</v>
      </c>
      <c r="O502" t="s">
        <v>132</v>
      </c>
    </row>
    <row r="503" spans="1:15" x14ac:dyDescent="0.25">
      <c r="A503">
        <v>504500</v>
      </c>
      <c r="B503">
        <v>325100</v>
      </c>
      <c r="C503">
        <v>205</v>
      </c>
      <c r="D503" s="96">
        <v>45209.519074074073</v>
      </c>
      <c r="E503" t="s">
        <v>133</v>
      </c>
      <c r="F503" t="s">
        <v>209</v>
      </c>
      <c r="G503" t="s">
        <v>210</v>
      </c>
      <c r="H503" t="s">
        <v>130</v>
      </c>
      <c r="I503">
        <v>332540</v>
      </c>
      <c r="L503" s="96">
        <v>45205.999988425923</v>
      </c>
      <c r="M503" t="s">
        <v>135</v>
      </c>
      <c r="N503">
        <v>1114692</v>
      </c>
      <c r="O503" t="s">
        <v>132</v>
      </c>
    </row>
    <row r="504" spans="1:15" x14ac:dyDescent="0.25">
      <c r="A504">
        <v>504500</v>
      </c>
      <c r="B504">
        <v>325100</v>
      </c>
      <c r="C504">
        <v>205</v>
      </c>
      <c r="D504" s="96">
        <v>45209.519074074073</v>
      </c>
      <c r="E504" t="s">
        <v>162</v>
      </c>
      <c r="F504" t="s">
        <v>247</v>
      </c>
      <c r="G504" t="s">
        <v>248</v>
      </c>
      <c r="H504" t="s">
        <v>130</v>
      </c>
      <c r="I504">
        <v>332540</v>
      </c>
      <c r="L504" s="96">
        <v>45205.999988425923</v>
      </c>
      <c r="M504" t="s">
        <v>135</v>
      </c>
      <c r="N504">
        <v>942096</v>
      </c>
      <c r="O504" t="s">
        <v>132</v>
      </c>
    </row>
    <row r="505" spans="1:15" x14ac:dyDescent="0.25">
      <c r="A505">
        <v>504500</v>
      </c>
      <c r="B505">
        <v>325100</v>
      </c>
      <c r="C505">
        <v>205</v>
      </c>
      <c r="D505" s="96">
        <v>45132.557256944441</v>
      </c>
      <c r="E505" t="s">
        <v>127</v>
      </c>
      <c r="F505" t="s">
        <v>144</v>
      </c>
      <c r="G505" t="s">
        <v>145</v>
      </c>
      <c r="H505" t="s">
        <v>130</v>
      </c>
      <c r="I505">
        <v>332540</v>
      </c>
      <c r="L505" s="96">
        <v>45132.55678240741</v>
      </c>
      <c r="M505" t="s">
        <v>131</v>
      </c>
      <c r="N505">
        <v>25213394</v>
      </c>
      <c r="O505" t="s">
        <v>132</v>
      </c>
    </row>
    <row r="506" spans="1:15" x14ac:dyDescent="0.25">
      <c r="A506">
        <v>504510</v>
      </c>
      <c r="B506">
        <v>400300</v>
      </c>
      <c r="C506">
        <v>219</v>
      </c>
      <c r="D506" s="96">
        <v>45132.55777777778</v>
      </c>
      <c r="E506" t="s">
        <v>133</v>
      </c>
      <c r="F506" t="s">
        <v>217</v>
      </c>
      <c r="G506" t="s">
        <v>249</v>
      </c>
      <c r="H506" t="s">
        <v>130</v>
      </c>
      <c r="I506">
        <v>336537</v>
      </c>
      <c r="L506" s="96">
        <v>45132.556863425925</v>
      </c>
      <c r="M506" t="s">
        <v>135</v>
      </c>
      <c r="N506">
        <v>175000</v>
      </c>
      <c r="O506" t="s">
        <v>132</v>
      </c>
    </row>
    <row r="507" spans="1:15" x14ac:dyDescent="0.25">
      <c r="A507">
        <v>504510</v>
      </c>
      <c r="B507">
        <v>170490</v>
      </c>
      <c r="C507">
        <v>219</v>
      </c>
      <c r="D507" s="96">
        <v>45132.530162037037</v>
      </c>
      <c r="E507" t="s">
        <v>133</v>
      </c>
      <c r="F507" t="s">
        <v>140</v>
      </c>
      <c r="G507" t="s">
        <v>250</v>
      </c>
      <c r="H507" t="s">
        <v>130</v>
      </c>
      <c r="I507">
        <v>335200</v>
      </c>
      <c r="L507" s="96">
        <v>45132.529583333337</v>
      </c>
      <c r="M507" t="s">
        <v>135</v>
      </c>
      <c r="N507">
        <v>10000</v>
      </c>
      <c r="O507" t="s">
        <v>132</v>
      </c>
    </row>
    <row r="508" spans="1:15" x14ac:dyDescent="0.25">
      <c r="A508">
        <v>504530</v>
      </c>
      <c r="B508">
        <v>170501</v>
      </c>
      <c r="C508">
        <v>208</v>
      </c>
      <c r="D508" s="96">
        <v>45187.505810185183</v>
      </c>
      <c r="E508" t="s">
        <v>133</v>
      </c>
      <c r="F508" t="s">
        <v>168</v>
      </c>
      <c r="G508" t="s">
        <v>169</v>
      </c>
      <c r="H508" t="s">
        <v>130</v>
      </c>
      <c r="I508">
        <v>337110</v>
      </c>
      <c r="L508" s="96">
        <v>45184.999988425923</v>
      </c>
      <c r="M508" t="s">
        <v>135</v>
      </c>
      <c r="N508">
        <v>750000</v>
      </c>
      <c r="O508" t="s">
        <v>132</v>
      </c>
    </row>
    <row r="509" spans="1:15" x14ac:dyDescent="0.25">
      <c r="A509">
        <v>504530</v>
      </c>
      <c r="B509">
        <v>170501</v>
      </c>
      <c r="C509">
        <v>208</v>
      </c>
      <c r="D509" s="96">
        <v>45132.530277777776</v>
      </c>
      <c r="E509" t="s">
        <v>133</v>
      </c>
      <c r="F509" t="s">
        <v>140</v>
      </c>
      <c r="G509" t="s">
        <v>170</v>
      </c>
      <c r="H509" t="s">
        <v>130</v>
      </c>
      <c r="I509">
        <v>337110</v>
      </c>
      <c r="L509" s="96">
        <v>45132.529583333337</v>
      </c>
      <c r="M509" t="s">
        <v>135</v>
      </c>
      <c r="N509">
        <v>450000</v>
      </c>
      <c r="O509" t="s">
        <v>132</v>
      </c>
    </row>
    <row r="510" spans="1:15" x14ac:dyDescent="0.25">
      <c r="A510">
        <v>504530</v>
      </c>
      <c r="B510">
        <v>170501</v>
      </c>
      <c r="C510">
        <v>208</v>
      </c>
      <c r="D510" s="96">
        <v>45132.530277777776</v>
      </c>
      <c r="E510" t="s">
        <v>133</v>
      </c>
      <c r="F510" t="s">
        <v>140</v>
      </c>
      <c r="G510" t="s">
        <v>172</v>
      </c>
      <c r="H510" t="s">
        <v>130</v>
      </c>
      <c r="I510">
        <v>337110</v>
      </c>
      <c r="L510" s="96">
        <v>45132.529583333337</v>
      </c>
      <c r="M510" t="s">
        <v>135</v>
      </c>
      <c r="N510">
        <v>9500000</v>
      </c>
      <c r="O510" t="s">
        <v>132</v>
      </c>
    </row>
    <row r="511" spans="1:15" x14ac:dyDescent="0.25">
      <c r="A511">
        <v>504540</v>
      </c>
      <c r="B511">
        <v>325100</v>
      </c>
      <c r="C511">
        <v>205</v>
      </c>
      <c r="D511" s="96">
        <v>45132.557256944441</v>
      </c>
      <c r="E511" t="s">
        <v>127</v>
      </c>
      <c r="F511" t="s">
        <v>144</v>
      </c>
      <c r="G511" t="s">
        <v>145</v>
      </c>
      <c r="H511" t="s">
        <v>130</v>
      </c>
      <c r="I511">
        <v>332540</v>
      </c>
      <c r="L511" s="96">
        <v>45132.55678240741</v>
      </c>
      <c r="M511" t="s">
        <v>131</v>
      </c>
      <c r="N511">
        <v>150000</v>
      </c>
      <c r="O511" t="s">
        <v>132</v>
      </c>
    </row>
    <row r="512" spans="1:15" x14ac:dyDescent="0.25">
      <c r="A512">
        <v>504540</v>
      </c>
      <c r="B512">
        <v>170490</v>
      </c>
      <c r="C512">
        <v>219</v>
      </c>
      <c r="D512" s="96">
        <v>45132.530162037037</v>
      </c>
      <c r="E512" t="s">
        <v>133</v>
      </c>
      <c r="F512" t="s">
        <v>140</v>
      </c>
      <c r="G512" t="s">
        <v>250</v>
      </c>
      <c r="H512" t="s">
        <v>130</v>
      </c>
      <c r="I512">
        <v>335200</v>
      </c>
      <c r="L512" s="96">
        <v>45132.529583333337</v>
      </c>
      <c r="M512" t="s">
        <v>135</v>
      </c>
      <c r="N512">
        <v>-17500</v>
      </c>
      <c r="O512" t="s">
        <v>136</v>
      </c>
    </row>
    <row r="513" spans="1:15" x14ac:dyDescent="0.25">
      <c r="A513">
        <v>504540</v>
      </c>
      <c r="B513">
        <v>170490</v>
      </c>
      <c r="C513">
        <v>219</v>
      </c>
      <c r="D513" s="96">
        <v>45132.530162037037</v>
      </c>
      <c r="E513" t="s">
        <v>133</v>
      </c>
      <c r="F513" t="s">
        <v>140</v>
      </c>
      <c r="G513" t="s">
        <v>251</v>
      </c>
      <c r="H513" t="s">
        <v>130</v>
      </c>
      <c r="I513">
        <v>335200</v>
      </c>
      <c r="L513" s="96">
        <v>45132.529583333337</v>
      </c>
      <c r="M513" t="s">
        <v>135</v>
      </c>
      <c r="N513">
        <v>17500</v>
      </c>
      <c r="O513" t="s">
        <v>132</v>
      </c>
    </row>
    <row r="514" spans="1:15" x14ac:dyDescent="0.25">
      <c r="A514">
        <v>504570</v>
      </c>
      <c r="B514">
        <v>170490</v>
      </c>
      <c r="C514">
        <v>219</v>
      </c>
      <c r="D514" s="96">
        <v>45132.530185185184</v>
      </c>
      <c r="E514" t="s">
        <v>127</v>
      </c>
      <c r="F514" t="s">
        <v>140</v>
      </c>
      <c r="G514" t="s">
        <v>211</v>
      </c>
      <c r="H514" t="s">
        <v>130</v>
      </c>
      <c r="I514">
        <v>335205</v>
      </c>
      <c r="L514" s="96">
        <v>45132.529583333337</v>
      </c>
      <c r="M514" t="s">
        <v>131</v>
      </c>
      <c r="N514">
        <v>25500</v>
      </c>
      <c r="O514" t="s">
        <v>132</v>
      </c>
    </row>
    <row r="515" spans="1:15" x14ac:dyDescent="0.25">
      <c r="A515">
        <v>504620</v>
      </c>
      <c r="B515">
        <v>540310</v>
      </c>
      <c r="C515">
        <v>207</v>
      </c>
      <c r="D515" s="96">
        <v>45132.557800925926</v>
      </c>
      <c r="E515" t="s">
        <v>127</v>
      </c>
      <c r="F515" t="s">
        <v>151</v>
      </c>
      <c r="G515" t="s">
        <v>145</v>
      </c>
      <c r="H515" t="s">
        <v>130</v>
      </c>
      <c r="I515">
        <v>334143</v>
      </c>
      <c r="L515" s="96">
        <v>45132.556875000002</v>
      </c>
      <c r="M515" t="s">
        <v>131</v>
      </c>
      <c r="N515">
        <v>85000</v>
      </c>
      <c r="O515" t="s">
        <v>132</v>
      </c>
    </row>
    <row r="516" spans="1:15" x14ac:dyDescent="0.25">
      <c r="A516">
        <v>504620</v>
      </c>
      <c r="B516">
        <v>540300</v>
      </c>
      <c r="C516">
        <v>207</v>
      </c>
      <c r="D516" s="96">
        <v>45132.557789351849</v>
      </c>
      <c r="E516" t="s">
        <v>127</v>
      </c>
      <c r="F516" t="s">
        <v>151</v>
      </c>
      <c r="G516" t="s">
        <v>196</v>
      </c>
      <c r="H516" t="s">
        <v>130</v>
      </c>
      <c r="I516">
        <v>334140</v>
      </c>
      <c r="L516" s="96">
        <v>45132.556875000002</v>
      </c>
      <c r="M516" t="s">
        <v>131</v>
      </c>
      <c r="N516">
        <v>198825</v>
      </c>
      <c r="O516" t="s">
        <v>132</v>
      </c>
    </row>
    <row r="517" spans="1:15" x14ac:dyDescent="0.25">
      <c r="A517">
        <v>504620</v>
      </c>
      <c r="B517">
        <v>335200</v>
      </c>
      <c r="C517">
        <v>207</v>
      </c>
      <c r="D517" s="96">
        <v>45132.557604166665</v>
      </c>
      <c r="E517" t="s">
        <v>127</v>
      </c>
      <c r="F517" t="s">
        <v>144</v>
      </c>
      <c r="G517" t="s">
        <v>197</v>
      </c>
      <c r="H517" t="s">
        <v>130</v>
      </c>
      <c r="I517">
        <v>334520</v>
      </c>
      <c r="L517" s="96">
        <v>45132.55678240741</v>
      </c>
      <c r="M517" t="s">
        <v>131</v>
      </c>
      <c r="N517">
        <v>400</v>
      </c>
      <c r="O517" t="s">
        <v>132</v>
      </c>
    </row>
    <row r="518" spans="1:15" x14ac:dyDescent="0.25">
      <c r="A518">
        <v>504620</v>
      </c>
      <c r="B518">
        <v>335200</v>
      </c>
      <c r="C518">
        <v>207</v>
      </c>
      <c r="D518" s="96">
        <v>45132.557430555556</v>
      </c>
      <c r="E518" t="s">
        <v>127</v>
      </c>
      <c r="F518" t="s">
        <v>144</v>
      </c>
      <c r="G518" t="s">
        <v>145</v>
      </c>
      <c r="H518" t="s">
        <v>130</v>
      </c>
      <c r="I518">
        <v>334138</v>
      </c>
      <c r="L518" s="96">
        <v>45132.55678240741</v>
      </c>
      <c r="M518" t="s">
        <v>131</v>
      </c>
      <c r="N518">
        <v>2810</v>
      </c>
      <c r="O518" t="s">
        <v>132</v>
      </c>
    </row>
    <row r="519" spans="1:15" x14ac:dyDescent="0.25">
      <c r="A519">
        <v>504620</v>
      </c>
      <c r="B519">
        <v>335200</v>
      </c>
      <c r="C519">
        <v>207</v>
      </c>
      <c r="D519" s="96">
        <v>45132.557430555556</v>
      </c>
      <c r="E519" t="s">
        <v>127</v>
      </c>
      <c r="F519" t="s">
        <v>144</v>
      </c>
      <c r="G519" t="s">
        <v>145</v>
      </c>
      <c r="H519" t="s">
        <v>130</v>
      </c>
      <c r="I519">
        <v>334139</v>
      </c>
      <c r="L519" s="96">
        <v>45132.55678240741</v>
      </c>
      <c r="M519" t="s">
        <v>131</v>
      </c>
      <c r="N519">
        <v>4196</v>
      </c>
      <c r="O519" t="s">
        <v>132</v>
      </c>
    </row>
    <row r="520" spans="1:15" x14ac:dyDescent="0.25">
      <c r="A520">
        <v>504620</v>
      </c>
      <c r="B520">
        <v>335200</v>
      </c>
      <c r="C520">
        <v>207</v>
      </c>
      <c r="D520" s="96">
        <v>45132.557430555556</v>
      </c>
      <c r="E520" t="s">
        <v>127</v>
      </c>
      <c r="F520" t="s">
        <v>144</v>
      </c>
      <c r="G520" t="s">
        <v>145</v>
      </c>
      <c r="H520" t="s">
        <v>130</v>
      </c>
      <c r="I520">
        <v>334136</v>
      </c>
      <c r="L520" s="96">
        <v>45132.55678240741</v>
      </c>
      <c r="M520" t="s">
        <v>131</v>
      </c>
      <c r="N520">
        <v>46000</v>
      </c>
      <c r="O520" t="s">
        <v>132</v>
      </c>
    </row>
    <row r="521" spans="1:15" x14ac:dyDescent="0.25">
      <c r="A521">
        <v>504620</v>
      </c>
      <c r="B521">
        <v>335200</v>
      </c>
      <c r="C521">
        <v>207</v>
      </c>
      <c r="D521" s="96">
        <v>45132.55741898148</v>
      </c>
      <c r="E521" t="s">
        <v>127</v>
      </c>
      <c r="F521" t="s">
        <v>144</v>
      </c>
      <c r="G521" t="s">
        <v>197</v>
      </c>
      <c r="H521" t="s">
        <v>130</v>
      </c>
      <c r="I521">
        <v>334134</v>
      </c>
      <c r="L521" s="96">
        <v>45132.55678240741</v>
      </c>
      <c r="M521" t="s">
        <v>131</v>
      </c>
      <c r="N521">
        <v>2000</v>
      </c>
      <c r="O521" t="s">
        <v>132</v>
      </c>
    </row>
    <row r="522" spans="1:15" x14ac:dyDescent="0.25">
      <c r="A522">
        <v>504620</v>
      </c>
      <c r="B522">
        <v>335200</v>
      </c>
      <c r="C522">
        <v>207</v>
      </c>
      <c r="D522" s="96">
        <v>45132.55741898148</v>
      </c>
      <c r="E522" t="s">
        <v>127</v>
      </c>
      <c r="F522" t="s">
        <v>144</v>
      </c>
      <c r="G522" t="s">
        <v>145</v>
      </c>
      <c r="H522" t="s">
        <v>130</v>
      </c>
      <c r="I522">
        <v>334132</v>
      </c>
      <c r="L522" s="96">
        <v>45132.55678240741</v>
      </c>
      <c r="M522" t="s">
        <v>131</v>
      </c>
      <c r="N522">
        <v>4663</v>
      </c>
      <c r="O522" t="s">
        <v>132</v>
      </c>
    </row>
    <row r="523" spans="1:15" x14ac:dyDescent="0.25">
      <c r="A523">
        <v>504620</v>
      </c>
      <c r="B523">
        <v>335200</v>
      </c>
      <c r="C523">
        <v>207</v>
      </c>
      <c r="D523" s="96">
        <v>45132.55741898148</v>
      </c>
      <c r="E523" t="s">
        <v>127</v>
      </c>
      <c r="F523" t="s">
        <v>144</v>
      </c>
      <c r="G523" t="s">
        <v>145</v>
      </c>
      <c r="H523" t="s">
        <v>130</v>
      </c>
      <c r="I523">
        <v>334131</v>
      </c>
      <c r="L523" s="96">
        <v>45132.55678240741</v>
      </c>
      <c r="M523" t="s">
        <v>131</v>
      </c>
      <c r="N523">
        <v>27000</v>
      </c>
      <c r="O523" t="s">
        <v>132</v>
      </c>
    </row>
    <row r="524" spans="1:15" x14ac:dyDescent="0.25">
      <c r="A524">
        <v>504620</v>
      </c>
      <c r="B524">
        <v>335200</v>
      </c>
      <c r="C524">
        <v>207</v>
      </c>
      <c r="D524" s="96">
        <v>45132.55741898148</v>
      </c>
      <c r="E524" t="s">
        <v>127</v>
      </c>
      <c r="F524" t="s">
        <v>144</v>
      </c>
      <c r="G524" t="s">
        <v>145</v>
      </c>
      <c r="H524" t="s">
        <v>130</v>
      </c>
      <c r="I524">
        <v>334135</v>
      </c>
      <c r="L524" s="96">
        <v>45132.55678240741</v>
      </c>
      <c r="M524" t="s">
        <v>131</v>
      </c>
      <c r="N524">
        <v>132974</v>
      </c>
      <c r="O524" t="s">
        <v>132</v>
      </c>
    </row>
    <row r="525" spans="1:15" x14ac:dyDescent="0.25">
      <c r="A525">
        <v>504620</v>
      </c>
      <c r="B525">
        <v>120452</v>
      </c>
      <c r="C525">
        <v>207</v>
      </c>
      <c r="D525" s="96">
        <v>45132.530601851853</v>
      </c>
      <c r="E525" t="s">
        <v>127</v>
      </c>
      <c r="F525" t="s">
        <v>140</v>
      </c>
      <c r="G525" t="s">
        <v>141</v>
      </c>
      <c r="H525" t="s">
        <v>130</v>
      </c>
      <c r="I525">
        <v>338412</v>
      </c>
      <c r="L525" s="96">
        <v>45132.529583333337</v>
      </c>
      <c r="M525" t="s">
        <v>131</v>
      </c>
      <c r="N525">
        <v>5000</v>
      </c>
      <c r="O525" t="s">
        <v>132</v>
      </c>
    </row>
    <row r="526" spans="1:15" x14ac:dyDescent="0.25">
      <c r="A526">
        <v>504620</v>
      </c>
      <c r="B526">
        <v>120050</v>
      </c>
      <c r="C526">
        <v>207</v>
      </c>
      <c r="D526" s="96">
        <v>45132.530601851853</v>
      </c>
      <c r="E526" t="s">
        <v>127</v>
      </c>
      <c r="F526" t="s">
        <v>140</v>
      </c>
      <c r="G526" t="s">
        <v>141</v>
      </c>
      <c r="H526" t="s">
        <v>130</v>
      </c>
      <c r="I526">
        <v>338460</v>
      </c>
      <c r="L526" s="96">
        <v>45132.529583333337</v>
      </c>
      <c r="M526" t="s">
        <v>131</v>
      </c>
      <c r="N526">
        <v>5000</v>
      </c>
      <c r="O526" t="s">
        <v>132</v>
      </c>
    </row>
    <row r="527" spans="1:15" x14ac:dyDescent="0.25">
      <c r="A527">
        <v>504620</v>
      </c>
      <c r="B527">
        <v>120050</v>
      </c>
      <c r="C527">
        <v>207</v>
      </c>
      <c r="D527" s="96">
        <v>45132.530601851853</v>
      </c>
      <c r="E527" t="s">
        <v>127</v>
      </c>
      <c r="F527" t="s">
        <v>140</v>
      </c>
      <c r="G527" t="s">
        <v>141</v>
      </c>
      <c r="H527" t="s">
        <v>130</v>
      </c>
      <c r="I527">
        <v>338465</v>
      </c>
      <c r="L527" s="96">
        <v>45132.529583333337</v>
      </c>
      <c r="M527" t="s">
        <v>131</v>
      </c>
      <c r="N527">
        <v>12000</v>
      </c>
      <c r="O527" t="s">
        <v>132</v>
      </c>
    </row>
    <row r="528" spans="1:15" x14ac:dyDescent="0.25">
      <c r="A528">
        <v>504620</v>
      </c>
      <c r="B528">
        <v>120102</v>
      </c>
      <c r="C528">
        <v>207</v>
      </c>
      <c r="D528" s="96">
        <v>45132.530601851853</v>
      </c>
      <c r="E528" t="s">
        <v>127</v>
      </c>
      <c r="F528" t="s">
        <v>140</v>
      </c>
      <c r="G528" t="s">
        <v>141</v>
      </c>
      <c r="H528" t="s">
        <v>130</v>
      </c>
      <c r="I528">
        <v>338410</v>
      </c>
      <c r="L528" s="96">
        <v>45132.529583333337</v>
      </c>
      <c r="M528" t="s">
        <v>131</v>
      </c>
      <c r="N528">
        <v>20000</v>
      </c>
      <c r="O528" t="s">
        <v>132</v>
      </c>
    </row>
    <row r="529" spans="1:15" x14ac:dyDescent="0.25">
      <c r="A529">
        <v>504620</v>
      </c>
      <c r="B529">
        <v>120150</v>
      </c>
      <c r="C529">
        <v>207</v>
      </c>
      <c r="D529" s="96">
        <v>45132.530601851853</v>
      </c>
      <c r="E529" t="s">
        <v>127</v>
      </c>
      <c r="F529" t="s">
        <v>140</v>
      </c>
      <c r="G529" t="s">
        <v>141</v>
      </c>
      <c r="H529" t="s">
        <v>130</v>
      </c>
      <c r="I529">
        <v>338415</v>
      </c>
      <c r="L529" s="96">
        <v>45132.529583333337</v>
      </c>
      <c r="M529" t="s">
        <v>131</v>
      </c>
      <c r="N529">
        <v>25000</v>
      </c>
      <c r="O529" t="s">
        <v>132</v>
      </c>
    </row>
    <row r="530" spans="1:15" x14ac:dyDescent="0.25">
      <c r="A530">
        <v>504620</v>
      </c>
      <c r="B530">
        <v>120201</v>
      </c>
      <c r="C530">
        <v>207</v>
      </c>
      <c r="D530" s="96">
        <v>45132.530601851853</v>
      </c>
      <c r="E530" t="s">
        <v>127</v>
      </c>
      <c r="F530" t="s">
        <v>140</v>
      </c>
      <c r="G530" t="s">
        <v>141</v>
      </c>
      <c r="H530" t="s">
        <v>130</v>
      </c>
      <c r="I530">
        <v>338420</v>
      </c>
      <c r="L530" s="96">
        <v>45132.529583333337</v>
      </c>
      <c r="M530" t="s">
        <v>131</v>
      </c>
      <c r="N530">
        <v>35000</v>
      </c>
      <c r="O530" t="s">
        <v>132</v>
      </c>
    </row>
    <row r="531" spans="1:15" x14ac:dyDescent="0.25">
      <c r="A531">
        <v>504620</v>
      </c>
      <c r="B531">
        <v>120101</v>
      </c>
      <c r="C531">
        <v>207</v>
      </c>
      <c r="D531" s="96">
        <v>45132.530601851853</v>
      </c>
      <c r="E531" t="s">
        <v>127</v>
      </c>
      <c r="F531" t="s">
        <v>140</v>
      </c>
      <c r="G531" t="s">
        <v>141</v>
      </c>
      <c r="H531" t="s">
        <v>130</v>
      </c>
      <c r="I531">
        <v>338380</v>
      </c>
      <c r="L531" s="96">
        <v>45132.529583333337</v>
      </c>
      <c r="M531" t="s">
        <v>131</v>
      </c>
      <c r="N531">
        <v>150000</v>
      </c>
      <c r="O531" t="s">
        <v>132</v>
      </c>
    </row>
    <row r="532" spans="1:15" x14ac:dyDescent="0.25">
      <c r="A532">
        <v>504620</v>
      </c>
      <c r="B532">
        <v>120050</v>
      </c>
      <c r="C532">
        <v>207</v>
      </c>
      <c r="D532" s="96">
        <v>45132.530601851853</v>
      </c>
      <c r="E532" t="s">
        <v>127</v>
      </c>
      <c r="F532" t="s">
        <v>140</v>
      </c>
      <c r="G532" t="s">
        <v>141</v>
      </c>
      <c r="H532" t="s">
        <v>130</v>
      </c>
      <c r="I532">
        <v>338370</v>
      </c>
      <c r="L532" s="96">
        <v>45132.529583333337</v>
      </c>
      <c r="M532" t="s">
        <v>131</v>
      </c>
      <c r="N532">
        <v>1404282</v>
      </c>
      <c r="O532" t="s">
        <v>132</v>
      </c>
    </row>
    <row r="533" spans="1:15" x14ac:dyDescent="0.25">
      <c r="A533">
        <v>504620</v>
      </c>
      <c r="B533">
        <v>120010</v>
      </c>
      <c r="C533">
        <v>207</v>
      </c>
      <c r="D533" s="96">
        <v>45132.530439814815</v>
      </c>
      <c r="E533" t="s">
        <v>127</v>
      </c>
      <c r="F533" t="s">
        <v>140</v>
      </c>
      <c r="G533" t="s">
        <v>141</v>
      </c>
      <c r="H533" t="s">
        <v>130</v>
      </c>
      <c r="I533">
        <v>338025</v>
      </c>
      <c r="L533" s="96">
        <v>45132.529583333337</v>
      </c>
      <c r="M533" t="s">
        <v>131</v>
      </c>
      <c r="N533">
        <v>10000</v>
      </c>
      <c r="O533" t="s">
        <v>132</v>
      </c>
    </row>
    <row r="534" spans="1:15" x14ac:dyDescent="0.25">
      <c r="A534">
        <v>504620</v>
      </c>
      <c r="B534">
        <v>170490</v>
      </c>
      <c r="C534">
        <v>219</v>
      </c>
      <c r="D534" s="96">
        <v>45132.530162037037</v>
      </c>
      <c r="E534" t="s">
        <v>127</v>
      </c>
      <c r="F534" t="s">
        <v>140</v>
      </c>
      <c r="G534" t="s">
        <v>211</v>
      </c>
      <c r="H534" t="s">
        <v>130</v>
      </c>
      <c r="I534">
        <v>335200</v>
      </c>
      <c r="L534" s="96">
        <v>45132.529583333337</v>
      </c>
      <c r="M534" t="s">
        <v>131</v>
      </c>
      <c r="N534">
        <v>10000</v>
      </c>
      <c r="O534" t="s">
        <v>132</v>
      </c>
    </row>
    <row r="535" spans="1:15" x14ac:dyDescent="0.25">
      <c r="A535">
        <v>504635</v>
      </c>
      <c r="B535">
        <v>120050</v>
      </c>
      <c r="C535">
        <v>207</v>
      </c>
      <c r="D535" s="96">
        <v>45132.530601851853</v>
      </c>
      <c r="E535" t="s">
        <v>127</v>
      </c>
      <c r="F535" t="s">
        <v>140</v>
      </c>
      <c r="G535" t="s">
        <v>141</v>
      </c>
      <c r="H535" t="s">
        <v>130</v>
      </c>
      <c r="I535">
        <v>338460</v>
      </c>
      <c r="L535" s="96">
        <v>45132.529583333337</v>
      </c>
      <c r="M535" t="s">
        <v>131</v>
      </c>
      <c r="N535">
        <v>15000</v>
      </c>
      <c r="O535" t="s">
        <v>132</v>
      </c>
    </row>
    <row r="536" spans="1:15" x14ac:dyDescent="0.25">
      <c r="A536">
        <v>504635</v>
      </c>
      <c r="B536">
        <v>120050</v>
      </c>
      <c r="C536">
        <v>207</v>
      </c>
      <c r="D536" s="96">
        <v>45132.530601851853</v>
      </c>
      <c r="E536" t="s">
        <v>127</v>
      </c>
      <c r="F536" t="s">
        <v>140</v>
      </c>
      <c r="G536" t="s">
        <v>141</v>
      </c>
      <c r="H536" t="s">
        <v>130</v>
      </c>
      <c r="I536">
        <v>338465</v>
      </c>
      <c r="L536" s="96">
        <v>45132.529583333337</v>
      </c>
      <c r="M536" t="s">
        <v>131</v>
      </c>
      <c r="N536">
        <v>162000</v>
      </c>
      <c r="O536" t="s">
        <v>132</v>
      </c>
    </row>
    <row r="537" spans="1:15" x14ac:dyDescent="0.25">
      <c r="A537">
        <v>504640</v>
      </c>
      <c r="B537">
        <v>120050</v>
      </c>
      <c r="C537">
        <v>207</v>
      </c>
      <c r="D537" s="96">
        <v>45132.530601851853</v>
      </c>
      <c r="E537" t="s">
        <v>127</v>
      </c>
      <c r="F537" t="s">
        <v>140</v>
      </c>
      <c r="G537" t="s">
        <v>141</v>
      </c>
      <c r="H537" t="s">
        <v>130</v>
      </c>
      <c r="I537">
        <v>338455</v>
      </c>
      <c r="L537" s="96">
        <v>45132.529583333337</v>
      </c>
      <c r="M537" t="s">
        <v>131</v>
      </c>
      <c r="N537">
        <v>377570</v>
      </c>
      <c r="O537" t="s">
        <v>132</v>
      </c>
    </row>
    <row r="538" spans="1:15" x14ac:dyDescent="0.25">
      <c r="A538">
        <v>504640</v>
      </c>
      <c r="B538">
        <v>120050</v>
      </c>
      <c r="C538">
        <v>207</v>
      </c>
      <c r="D538" s="96">
        <v>45132.530601851853</v>
      </c>
      <c r="E538" t="s">
        <v>127</v>
      </c>
      <c r="F538" t="s">
        <v>140</v>
      </c>
      <c r="G538" t="s">
        <v>141</v>
      </c>
      <c r="H538" t="s">
        <v>130</v>
      </c>
      <c r="I538">
        <v>338460</v>
      </c>
      <c r="L538" s="96">
        <v>45132.529583333337</v>
      </c>
      <c r="M538" t="s">
        <v>131</v>
      </c>
      <c r="N538">
        <v>439200</v>
      </c>
      <c r="O538" t="s">
        <v>132</v>
      </c>
    </row>
    <row r="539" spans="1:15" x14ac:dyDescent="0.25">
      <c r="A539">
        <v>504640</v>
      </c>
      <c r="B539">
        <v>120050</v>
      </c>
      <c r="C539">
        <v>207</v>
      </c>
      <c r="D539" s="96">
        <v>45132.530601851853</v>
      </c>
      <c r="E539" t="s">
        <v>127</v>
      </c>
      <c r="F539" t="s">
        <v>140</v>
      </c>
      <c r="G539" t="s">
        <v>141</v>
      </c>
      <c r="H539" t="s">
        <v>130</v>
      </c>
      <c r="I539">
        <v>338465</v>
      </c>
      <c r="L539" s="96">
        <v>45132.529583333337</v>
      </c>
      <c r="M539" t="s">
        <v>131</v>
      </c>
      <c r="N539">
        <v>507000</v>
      </c>
      <c r="O539" t="s">
        <v>132</v>
      </c>
    </row>
    <row r="540" spans="1:15" x14ac:dyDescent="0.25">
      <c r="A540">
        <v>504640</v>
      </c>
      <c r="B540">
        <v>120050</v>
      </c>
      <c r="C540">
        <v>207</v>
      </c>
      <c r="D540" s="96">
        <v>45132.530601851853</v>
      </c>
      <c r="E540" t="s">
        <v>127</v>
      </c>
      <c r="F540" t="s">
        <v>140</v>
      </c>
      <c r="G540" t="s">
        <v>141</v>
      </c>
      <c r="H540" t="s">
        <v>130</v>
      </c>
      <c r="I540">
        <v>338450</v>
      </c>
      <c r="L540" s="96">
        <v>45132.529583333337</v>
      </c>
      <c r="M540" t="s">
        <v>131</v>
      </c>
      <c r="N540">
        <v>874808</v>
      </c>
      <c r="O540" t="s">
        <v>132</v>
      </c>
    </row>
    <row r="541" spans="1:15" x14ac:dyDescent="0.25">
      <c r="A541">
        <v>504640</v>
      </c>
      <c r="B541">
        <v>120050</v>
      </c>
      <c r="C541">
        <v>207</v>
      </c>
      <c r="D541" s="96">
        <v>45132.530601851853</v>
      </c>
      <c r="E541" t="s">
        <v>127</v>
      </c>
      <c r="F541" t="s">
        <v>140</v>
      </c>
      <c r="G541" t="s">
        <v>141</v>
      </c>
      <c r="H541" t="s">
        <v>130</v>
      </c>
      <c r="I541">
        <v>338370</v>
      </c>
      <c r="L541" s="96">
        <v>45132.529583333337</v>
      </c>
      <c r="M541" t="s">
        <v>131</v>
      </c>
      <c r="N541">
        <v>2095718</v>
      </c>
      <c r="O541" t="s">
        <v>132</v>
      </c>
    </row>
    <row r="542" spans="1:15" x14ac:dyDescent="0.25">
      <c r="A542">
        <v>504700</v>
      </c>
      <c r="B542">
        <v>340000</v>
      </c>
      <c r="C542">
        <v>207</v>
      </c>
      <c r="D542" s="96">
        <v>45294.682314814818</v>
      </c>
      <c r="E542" t="s">
        <v>162</v>
      </c>
      <c r="F542" t="s">
        <v>252</v>
      </c>
      <c r="G542" t="s">
        <v>148</v>
      </c>
      <c r="H542" t="s">
        <v>130</v>
      </c>
      <c r="I542">
        <v>332700</v>
      </c>
      <c r="L542" s="96">
        <v>45294.682268518518</v>
      </c>
      <c r="M542" t="s">
        <v>135</v>
      </c>
      <c r="N542">
        <v>-824</v>
      </c>
      <c r="O542" t="s">
        <v>136</v>
      </c>
    </row>
    <row r="543" spans="1:15" x14ac:dyDescent="0.25">
      <c r="A543">
        <v>504700</v>
      </c>
      <c r="B543">
        <v>340000</v>
      </c>
      <c r="C543">
        <v>207</v>
      </c>
      <c r="D543" s="96">
        <v>45294.682280092595</v>
      </c>
      <c r="E543" t="s">
        <v>133</v>
      </c>
      <c r="F543" t="s">
        <v>147</v>
      </c>
      <c r="G543" t="s">
        <v>148</v>
      </c>
      <c r="H543" t="s">
        <v>130</v>
      </c>
      <c r="I543">
        <v>332700</v>
      </c>
      <c r="L543" s="96">
        <v>45294.682256944441</v>
      </c>
      <c r="M543" t="s">
        <v>135</v>
      </c>
      <c r="N543">
        <v>8287</v>
      </c>
      <c r="O543" t="s">
        <v>132</v>
      </c>
    </row>
    <row r="544" spans="1:15" x14ac:dyDescent="0.25">
      <c r="A544">
        <v>504700</v>
      </c>
      <c r="B544">
        <v>340000</v>
      </c>
      <c r="C544">
        <v>207</v>
      </c>
      <c r="D544" s="96">
        <v>45132.557326388887</v>
      </c>
      <c r="E544" t="s">
        <v>127</v>
      </c>
      <c r="F544" t="s">
        <v>144</v>
      </c>
      <c r="G544" t="s">
        <v>145</v>
      </c>
      <c r="H544" t="s">
        <v>130</v>
      </c>
      <c r="I544">
        <v>332700</v>
      </c>
      <c r="L544" s="96">
        <v>45132.55678240741</v>
      </c>
      <c r="M544" t="s">
        <v>131</v>
      </c>
      <c r="N544">
        <v>20000</v>
      </c>
      <c r="O544" t="s">
        <v>132</v>
      </c>
    </row>
    <row r="545" spans="1:15" x14ac:dyDescent="0.25">
      <c r="A545">
        <v>504710</v>
      </c>
      <c r="B545">
        <v>170500</v>
      </c>
      <c r="C545">
        <v>208</v>
      </c>
      <c r="D545" s="96">
        <v>45187.505810185183</v>
      </c>
      <c r="E545" t="s">
        <v>133</v>
      </c>
      <c r="F545" t="s">
        <v>168</v>
      </c>
      <c r="G545" t="s">
        <v>169</v>
      </c>
      <c r="H545" t="s">
        <v>130</v>
      </c>
      <c r="I545">
        <v>337010</v>
      </c>
      <c r="L545" s="96">
        <v>45184.999988425923</v>
      </c>
      <c r="M545" t="s">
        <v>135</v>
      </c>
      <c r="N545">
        <v>30000</v>
      </c>
      <c r="O545" t="s">
        <v>132</v>
      </c>
    </row>
    <row r="546" spans="1:15" x14ac:dyDescent="0.25">
      <c r="A546">
        <v>504710</v>
      </c>
      <c r="B546">
        <v>170500</v>
      </c>
      <c r="C546">
        <v>208</v>
      </c>
      <c r="D546" s="96">
        <v>45132.530416666668</v>
      </c>
      <c r="E546" t="s">
        <v>133</v>
      </c>
      <c r="F546" t="s">
        <v>140</v>
      </c>
      <c r="G546" t="s">
        <v>170</v>
      </c>
      <c r="H546" t="s">
        <v>130</v>
      </c>
      <c r="I546">
        <v>337600</v>
      </c>
      <c r="K546">
        <v>484</v>
      </c>
      <c r="L546" s="96">
        <v>45132.529583333337</v>
      </c>
      <c r="M546" t="s">
        <v>135</v>
      </c>
      <c r="N546">
        <v>-75</v>
      </c>
      <c r="O546" t="s">
        <v>136</v>
      </c>
    </row>
    <row r="547" spans="1:15" x14ac:dyDescent="0.25">
      <c r="A547">
        <v>504710</v>
      </c>
      <c r="B547">
        <v>170500</v>
      </c>
      <c r="C547">
        <v>208</v>
      </c>
      <c r="D547" s="96">
        <v>45132.530416666668</v>
      </c>
      <c r="E547" t="s">
        <v>133</v>
      </c>
      <c r="F547" t="s">
        <v>140</v>
      </c>
      <c r="G547" t="s">
        <v>198</v>
      </c>
      <c r="H547" t="s">
        <v>130</v>
      </c>
      <c r="I547">
        <v>337600</v>
      </c>
      <c r="K547">
        <v>484</v>
      </c>
      <c r="L547" s="96">
        <v>45132.529583333337</v>
      </c>
      <c r="M547" t="s">
        <v>135</v>
      </c>
      <c r="N547">
        <v>75</v>
      </c>
      <c r="O547" t="s">
        <v>132</v>
      </c>
    </row>
    <row r="548" spans="1:15" x14ac:dyDescent="0.25">
      <c r="A548">
        <v>504710</v>
      </c>
      <c r="B548">
        <v>170500</v>
      </c>
      <c r="C548">
        <v>208</v>
      </c>
      <c r="D548" s="96">
        <v>45132.53025462963</v>
      </c>
      <c r="E548" t="s">
        <v>133</v>
      </c>
      <c r="F548" t="s">
        <v>140</v>
      </c>
      <c r="G548" t="s">
        <v>170</v>
      </c>
      <c r="H548" t="s">
        <v>130</v>
      </c>
      <c r="I548">
        <v>337012</v>
      </c>
      <c r="L548" s="96">
        <v>45132.529583333337</v>
      </c>
      <c r="M548" t="s">
        <v>135</v>
      </c>
      <c r="N548">
        <v>-8868</v>
      </c>
      <c r="O548" t="s">
        <v>136</v>
      </c>
    </row>
    <row r="549" spans="1:15" x14ac:dyDescent="0.25">
      <c r="A549">
        <v>504710</v>
      </c>
      <c r="B549">
        <v>170500</v>
      </c>
      <c r="C549">
        <v>208</v>
      </c>
      <c r="D549" s="96">
        <v>45132.53025462963</v>
      </c>
      <c r="E549" t="s">
        <v>133</v>
      </c>
      <c r="F549" t="s">
        <v>140</v>
      </c>
      <c r="G549" t="s">
        <v>200</v>
      </c>
      <c r="H549" t="s">
        <v>130</v>
      </c>
      <c r="I549">
        <v>337012</v>
      </c>
      <c r="L549" s="96">
        <v>45132.529583333337</v>
      </c>
      <c r="M549" t="s">
        <v>135</v>
      </c>
      <c r="N549">
        <v>-4907</v>
      </c>
      <c r="O549" t="s">
        <v>136</v>
      </c>
    </row>
    <row r="550" spans="1:15" x14ac:dyDescent="0.25">
      <c r="A550">
        <v>504710</v>
      </c>
      <c r="B550">
        <v>170500</v>
      </c>
      <c r="C550">
        <v>208</v>
      </c>
      <c r="D550" s="96">
        <v>45132.53025462963</v>
      </c>
      <c r="E550" t="s">
        <v>133</v>
      </c>
      <c r="F550" t="s">
        <v>140</v>
      </c>
      <c r="G550" t="s">
        <v>171</v>
      </c>
      <c r="H550" t="s">
        <v>130</v>
      </c>
      <c r="I550">
        <v>337012</v>
      </c>
      <c r="L550" s="96">
        <v>45132.529583333337</v>
      </c>
      <c r="M550" t="s">
        <v>135</v>
      </c>
      <c r="N550">
        <v>3775</v>
      </c>
      <c r="O550" t="s">
        <v>132</v>
      </c>
    </row>
    <row r="551" spans="1:15" x14ac:dyDescent="0.25">
      <c r="A551">
        <v>504710</v>
      </c>
      <c r="B551">
        <v>170500</v>
      </c>
      <c r="C551">
        <v>208</v>
      </c>
      <c r="D551" s="96">
        <v>45132.53025462963</v>
      </c>
      <c r="E551" t="s">
        <v>133</v>
      </c>
      <c r="F551" t="s">
        <v>140</v>
      </c>
      <c r="G551" t="s">
        <v>173</v>
      </c>
      <c r="H551" t="s">
        <v>130</v>
      </c>
      <c r="I551">
        <v>337012</v>
      </c>
      <c r="L551" s="96">
        <v>45132.529583333337</v>
      </c>
      <c r="M551" t="s">
        <v>135</v>
      </c>
      <c r="N551">
        <v>10000</v>
      </c>
      <c r="O551" t="s">
        <v>132</v>
      </c>
    </row>
    <row r="552" spans="1:15" x14ac:dyDescent="0.25">
      <c r="A552">
        <v>504710</v>
      </c>
      <c r="B552">
        <v>170500</v>
      </c>
      <c r="C552">
        <v>208</v>
      </c>
      <c r="D552" s="96">
        <v>45132.530219907407</v>
      </c>
      <c r="E552" t="s">
        <v>133</v>
      </c>
      <c r="F552" t="s">
        <v>140</v>
      </c>
      <c r="G552" t="s">
        <v>200</v>
      </c>
      <c r="H552" t="s">
        <v>130</v>
      </c>
      <c r="I552">
        <v>337010</v>
      </c>
      <c r="L552" s="96">
        <v>45132.529583333337</v>
      </c>
      <c r="M552" t="s">
        <v>135</v>
      </c>
      <c r="N552">
        <v>-40000</v>
      </c>
      <c r="O552" t="s">
        <v>136</v>
      </c>
    </row>
    <row r="553" spans="1:15" x14ac:dyDescent="0.25">
      <c r="A553">
        <v>504710</v>
      </c>
      <c r="B553">
        <v>170500</v>
      </c>
      <c r="C553">
        <v>208</v>
      </c>
      <c r="D553" s="96">
        <v>45132.530219907407</v>
      </c>
      <c r="E553" t="s">
        <v>133</v>
      </c>
      <c r="F553" t="s">
        <v>140</v>
      </c>
      <c r="G553" t="s">
        <v>170</v>
      </c>
      <c r="H553" t="s">
        <v>130</v>
      </c>
      <c r="I553">
        <v>337010</v>
      </c>
      <c r="L553" s="96">
        <v>45132.529583333337</v>
      </c>
      <c r="M553" t="s">
        <v>135</v>
      </c>
      <c r="N553">
        <v>10000</v>
      </c>
      <c r="O553" t="s">
        <v>132</v>
      </c>
    </row>
    <row r="554" spans="1:15" x14ac:dyDescent="0.25">
      <c r="A554">
        <v>504710</v>
      </c>
      <c r="B554">
        <v>170500</v>
      </c>
      <c r="C554">
        <v>208</v>
      </c>
      <c r="D554" s="96">
        <v>45132.530219907407</v>
      </c>
      <c r="E554" t="s">
        <v>133</v>
      </c>
      <c r="F554" t="s">
        <v>140</v>
      </c>
      <c r="G554" t="s">
        <v>173</v>
      </c>
      <c r="H554" t="s">
        <v>130</v>
      </c>
      <c r="I554">
        <v>337010</v>
      </c>
      <c r="L554" s="96">
        <v>45132.529583333337</v>
      </c>
      <c r="M554" t="s">
        <v>135</v>
      </c>
      <c r="N554">
        <v>300000</v>
      </c>
      <c r="O554" t="s">
        <v>132</v>
      </c>
    </row>
    <row r="555" spans="1:15" x14ac:dyDescent="0.25">
      <c r="A555">
        <v>504710</v>
      </c>
      <c r="B555">
        <v>170500</v>
      </c>
      <c r="C555">
        <v>208</v>
      </c>
      <c r="D555" s="96">
        <v>45132.530185185184</v>
      </c>
      <c r="E555" t="s">
        <v>133</v>
      </c>
      <c r="F555" t="s">
        <v>140</v>
      </c>
      <c r="G555" t="s">
        <v>170</v>
      </c>
      <c r="H555" t="s">
        <v>130</v>
      </c>
      <c r="I555">
        <v>337006</v>
      </c>
      <c r="L555" s="96">
        <v>45132.529583333337</v>
      </c>
      <c r="M555" t="s">
        <v>135</v>
      </c>
      <c r="N555">
        <v>-30000</v>
      </c>
      <c r="O555" t="s">
        <v>136</v>
      </c>
    </row>
    <row r="556" spans="1:15" x14ac:dyDescent="0.25">
      <c r="A556">
        <v>504710</v>
      </c>
      <c r="B556">
        <v>170500</v>
      </c>
      <c r="C556">
        <v>208</v>
      </c>
      <c r="D556" s="96">
        <v>45132.530185185184</v>
      </c>
      <c r="E556" t="s">
        <v>133</v>
      </c>
      <c r="F556" t="s">
        <v>140</v>
      </c>
      <c r="G556" t="s">
        <v>171</v>
      </c>
      <c r="H556" t="s">
        <v>130</v>
      </c>
      <c r="I556">
        <v>337006</v>
      </c>
      <c r="L556" s="96">
        <v>45132.529583333337</v>
      </c>
      <c r="M556" t="s">
        <v>135</v>
      </c>
      <c r="N556">
        <v>4750</v>
      </c>
      <c r="O556" t="s">
        <v>132</v>
      </c>
    </row>
    <row r="557" spans="1:15" x14ac:dyDescent="0.25">
      <c r="A557">
        <v>504710</v>
      </c>
      <c r="B557">
        <v>170500</v>
      </c>
      <c r="C557">
        <v>208</v>
      </c>
      <c r="D557" s="96">
        <v>45132.530185185184</v>
      </c>
      <c r="E557" t="s">
        <v>133</v>
      </c>
      <c r="F557" t="s">
        <v>140</v>
      </c>
      <c r="G557" t="s">
        <v>198</v>
      </c>
      <c r="H557" t="s">
        <v>130</v>
      </c>
      <c r="I557">
        <v>337006</v>
      </c>
      <c r="L557" s="96">
        <v>45132.529583333337</v>
      </c>
      <c r="M557" t="s">
        <v>135</v>
      </c>
      <c r="N557">
        <v>5000</v>
      </c>
      <c r="O557" t="s">
        <v>132</v>
      </c>
    </row>
    <row r="558" spans="1:15" x14ac:dyDescent="0.25">
      <c r="A558">
        <v>504710</v>
      </c>
      <c r="B558">
        <v>170500</v>
      </c>
      <c r="C558">
        <v>208</v>
      </c>
      <c r="D558" s="96">
        <v>45132.530185185184</v>
      </c>
      <c r="E558" t="s">
        <v>133</v>
      </c>
      <c r="F558" t="s">
        <v>140</v>
      </c>
      <c r="G558" t="s">
        <v>173</v>
      </c>
      <c r="H558" t="s">
        <v>130</v>
      </c>
      <c r="I558">
        <v>337006</v>
      </c>
      <c r="L558" s="96">
        <v>45132.529583333337</v>
      </c>
      <c r="M558" t="s">
        <v>135</v>
      </c>
      <c r="N558">
        <v>20250</v>
      </c>
      <c r="O558" t="s">
        <v>132</v>
      </c>
    </row>
    <row r="559" spans="1:15" x14ac:dyDescent="0.25">
      <c r="A559">
        <v>504720</v>
      </c>
      <c r="B559">
        <v>170520</v>
      </c>
      <c r="C559">
        <v>203</v>
      </c>
      <c r="D559" s="96">
        <v>45309.391087962962</v>
      </c>
      <c r="E559" t="s">
        <v>133</v>
      </c>
      <c r="F559" t="s">
        <v>182</v>
      </c>
      <c r="G559" t="s">
        <v>183</v>
      </c>
      <c r="H559" t="s">
        <v>130</v>
      </c>
      <c r="I559">
        <v>332375</v>
      </c>
      <c r="L559" s="96">
        <v>45308.999988425923</v>
      </c>
      <c r="M559" t="s">
        <v>135</v>
      </c>
      <c r="N559">
        <v>-2500</v>
      </c>
      <c r="O559" t="s">
        <v>136</v>
      </c>
    </row>
    <row r="560" spans="1:15" x14ac:dyDescent="0.25">
      <c r="A560">
        <v>504720</v>
      </c>
      <c r="B560">
        <v>170470</v>
      </c>
      <c r="C560">
        <v>203</v>
      </c>
      <c r="D560" s="96">
        <v>45309.391087962962</v>
      </c>
      <c r="E560" t="s">
        <v>133</v>
      </c>
      <c r="F560" t="s">
        <v>182</v>
      </c>
      <c r="G560" t="s">
        <v>183</v>
      </c>
      <c r="H560" t="s">
        <v>130</v>
      </c>
      <c r="I560">
        <v>332390</v>
      </c>
      <c r="L560" s="96">
        <v>45308.999988425923</v>
      </c>
      <c r="M560" t="s">
        <v>135</v>
      </c>
      <c r="N560">
        <v>-2400</v>
      </c>
      <c r="O560" t="s">
        <v>136</v>
      </c>
    </row>
    <row r="561" spans="1:15" x14ac:dyDescent="0.25">
      <c r="A561">
        <v>504720</v>
      </c>
      <c r="B561">
        <v>170460</v>
      </c>
      <c r="C561">
        <v>203</v>
      </c>
      <c r="D561" s="96">
        <v>45309.391087962962</v>
      </c>
      <c r="E561" t="s">
        <v>133</v>
      </c>
      <c r="F561" t="s">
        <v>182</v>
      </c>
      <c r="G561" t="s">
        <v>183</v>
      </c>
      <c r="H561" t="s">
        <v>130</v>
      </c>
      <c r="I561">
        <v>332380</v>
      </c>
      <c r="L561" s="96">
        <v>45308.999988425923</v>
      </c>
      <c r="M561" t="s">
        <v>135</v>
      </c>
      <c r="N561">
        <v>-1000</v>
      </c>
      <c r="O561" t="s">
        <v>136</v>
      </c>
    </row>
    <row r="562" spans="1:15" x14ac:dyDescent="0.25">
      <c r="A562">
        <v>504720</v>
      </c>
      <c r="B562">
        <v>170450</v>
      </c>
      <c r="C562">
        <v>203</v>
      </c>
      <c r="D562" s="96">
        <v>45309.391076388885</v>
      </c>
      <c r="E562" t="s">
        <v>133</v>
      </c>
      <c r="F562" t="s">
        <v>182</v>
      </c>
      <c r="G562" t="s">
        <v>183</v>
      </c>
      <c r="H562" t="s">
        <v>130</v>
      </c>
      <c r="I562">
        <v>332370</v>
      </c>
      <c r="L562" s="96">
        <v>45308.999988425923</v>
      </c>
      <c r="M562" t="s">
        <v>135</v>
      </c>
      <c r="N562">
        <v>-17000</v>
      </c>
      <c r="O562" t="s">
        <v>136</v>
      </c>
    </row>
    <row r="563" spans="1:15" x14ac:dyDescent="0.25">
      <c r="A563">
        <v>504720</v>
      </c>
      <c r="B563">
        <v>170440</v>
      </c>
      <c r="C563">
        <v>203</v>
      </c>
      <c r="D563" s="96">
        <v>45309.391076388885</v>
      </c>
      <c r="E563" t="s">
        <v>133</v>
      </c>
      <c r="F563" t="s">
        <v>182</v>
      </c>
      <c r="G563" t="s">
        <v>183</v>
      </c>
      <c r="H563" t="s">
        <v>130</v>
      </c>
      <c r="I563">
        <v>332360</v>
      </c>
      <c r="L563" s="96">
        <v>45308.999988425923</v>
      </c>
      <c r="M563" t="s">
        <v>135</v>
      </c>
      <c r="N563">
        <v>-3000</v>
      </c>
      <c r="O563" t="s">
        <v>136</v>
      </c>
    </row>
    <row r="564" spans="1:15" x14ac:dyDescent="0.25">
      <c r="A564">
        <v>504720</v>
      </c>
      <c r="B564">
        <v>170370</v>
      </c>
      <c r="C564">
        <v>203</v>
      </c>
      <c r="D564" s="96">
        <v>45309.391064814816</v>
      </c>
      <c r="E564" t="s">
        <v>133</v>
      </c>
      <c r="F564" t="s">
        <v>182</v>
      </c>
      <c r="G564" t="s">
        <v>183</v>
      </c>
      <c r="H564" t="s">
        <v>130</v>
      </c>
      <c r="I564">
        <v>332335</v>
      </c>
      <c r="L564" s="96">
        <v>45308.999988425923</v>
      </c>
      <c r="M564" t="s">
        <v>135</v>
      </c>
      <c r="N564">
        <v>-109210</v>
      </c>
      <c r="O564" t="s">
        <v>136</v>
      </c>
    </row>
    <row r="565" spans="1:15" x14ac:dyDescent="0.25">
      <c r="A565">
        <v>504720</v>
      </c>
      <c r="B565">
        <v>170480</v>
      </c>
      <c r="C565">
        <v>203</v>
      </c>
      <c r="D565" s="96">
        <v>45309.391053240739</v>
      </c>
      <c r="E565" t="s">
        <v>133</v>
      </c>
      <c r="F565" t="s">
        <v>182</v>
      </c>
      <c r="G565" t="s">
        <v>183</v>
      </c>
      <c r="H565" t="s">
        <v>130</v>
      </c>
      <c r="I565">
        <v>332318</v>
      </c>
      <c r="L565" s="96">
        <v>45308.999988425923</v>
      </c>
      <c r="M565" t="s">
        <v>135</v>
      </c>
      <c r="N565">
        <v>-10000</v>
      </c>
      <c r="O565" t="s">
        <v>136</v>
      </c>
    </row>
    <row r="566" spans="1:15" x14ac:dyDescent="0.25">
      <c r="A566">
        <v>504720</v>
      </c>
      <c r="B566">
        <v>170530</v>
      </c>
      <c r="C566">
        <v>203</v>
      </c>
      <c r="D566" s="96">
        <v>45309.391053240739</v>
      </c>
      <c r="E566" t="s">
        <v>133</v>
      </c>
      <c r="F566" t="s">
        <v>182</v>
      </c>
      <c r="G566" t="s">
        <v>183</v>
      </c>
      <c r="H566" t="s">
        <v>130</v>
      </c>
      <c r="I566">
        <v>332317</v>
      </c>
      <c r="L566" s="96">
        <v>45308.999988425923</v>
      </c>
      <c r="M566" t="s">
        <v>135</v>
      </c>
      <c r="N566">
        <v>-5000</v>
      </c>
      <c r="O566" t="s">
        <v>136</v>
      </c>
    </row>
    <row r="567" spans="1:15" x14ac:dyDescent="0.25">
      <c r="A567">
        <v>504720</v>
      </c>
      <c r="B567">
        <v>170540</v>
      </c>
      <c r="C567">
        <v>203</v>
      </c>
      <c r="D567" s="96">
        <v>45309.391041666669</v>
      </c>
      <c r="E567" t="s">
        <v>133</v>
      </c>
      <c r="F567" t="s">
        <v>182</v>
      </c>
      <c r="G567" t="s">
        <v>183</v>
      </c>
      <c r="H567" t="s">
        <v>130</v>
      </c>
      <c r="I567">
        <v>332307</v>
      </c>
      <c r="L567" s="96">
        <v>45308.999988425923</v>
      </c>
      <c r="M567" t="s">
        <v>135</v>
      </c>
      <c r="N567">
        <v>-5000</v>
      </c>
      <c r="O567" t="s">
        <v>136</v>
      </c>
    </row>
    <row r="568" spans="1:15" x14ac:dyDescent="0.25">
      <c r="A568">
        <v>504720</v>
      </c>
      <c r="B568">
        <v>170460</v>
      </c>
      <c r="C568">
        <v>203</v>
      </c>
      <c r="D568" s="96">
        <v>45309.371979166666</v>
      </c>
      <c r="E568" t="s">
        <v>133</v>
      </c>
      <c r="F568" t="s">
        <v>184</v>
      </c>
      <c r="G568" t="s">
        <v>185</v>
      </c>
      <c r="H568" t="s">
        <v>130</v>
      </c>
      <c r="I568">
        <v>332380</v>
      </c>
      <c r="L568" s="96">
        <v>45308.999988425923</v>
      </c>
      <c r="M568" t="s">
        <v>135</v>
      </c>
      <c r="N568">
        <v>10</v>
      </c>
      <c r="O568" t="s">
        <v>132</v>
      </c>
    </row>
    <row r="569" spans="1:15" x14ac:dyDescent="0.25">
      <c r="A569">
        <v>504720</v>
      </c>
      <c r="B569">
        <v>170470</v>
      </c>
      <c r="C569">
        <v>203</v>
      </c>
      <c r="D569" s="96">
        <v>45309.371979166666</v>
      </c>
      <c r="E569" t="s">
        <v>133</v>
      </c>
      <c r="F569" t="s">
        <v>184</v>
      </c>
      <c r="G569" t="s">
        <v>185</v>
      </c>
      <c r="H569" t="s">
        <v>130</v>
      </c>
      <c r="I569">
        <v>332390</v>
      </c>
      <c r="L569" s="96">
        <v>45308.999988425923</v>
      </c>
      <c r="M569" t="s">
        <v>135</v>
      </c>
      <c r="N569">
        <v>24</v>
      </c>
      <c r="O569" t="s">
        <v>132</v>
      </c>
    </row>
    <row r="570" spans="1:15" x14ac:dyDescent="0.25">
      <c r="A570">
        <v>504720</v>
      </c>
      <c r="B570">
        <v>170520</v>
      </c>
      <c r="C570">
        <v>203</v>
      </c>
      <c r="D570" s="96">
        <v>45309.371979166666</v>
      </c>
      <c r="E570" t="s">
        <v>133</v>
      </c>
      <c r="F570" t="s">
        <v>184</v>
      </c>
      <c r="G570" t="s">
        <v>185</v>
      </c>
      <c r="H570" t="s">
        <v>130</v>
      </c>
      <c r="I570">
        <v>332375</v>
      </c>
      <c r="L570" s="96">
        <v>45308.999988425923</v>
      </c>
      <c r="M570" t="s">
        <v>135</v>
      </c>
      <c r="N570">
        <v>25</v>
      </c>
      <c r="O570" t="s">
        <v>132</v>
      </c>
    </row>
    <row r="571" spans="1:15" x14ac:dyDescent="0.25">
      <c r="A571">
        <v>504720</v>
      </c>
      <c r="B571">
        <v>170440</v>
      </c>
      <c r="C571">
        <v>203</v>
      </c>
      <c r="D571" s="96">
        <v>45309.371967592589</v>
      </c>
      <c r="E571" t="s">
        <v>133</v>
      </c>
      <c r="F571" t="s">
        <v>184</v>
      </c>
      <c r="G571" t="s">
        <v>185</v>
      </c>
      <c r="H571" t="s">
        <v>130</v>
      </c>
      <c r="I571">
        <v>332360</v>
      </c>
      <c r="L571" s="96">
        <v>45308.999988425923</v>
      </c>
      <c r="M571" t="s">
        <v>135</v>
      </c>
      <c r="N571">
        <v>30</v>
      </c>
      <c r="O571" t="s">
        <v>132</v>
      </c>
    </row>
    <row r="572" spans="1:15" x14ac:dyDescent="0.25">
      <c r="A572">
        <v>504720</v>
      </c>
      <c r="B572">
        <v>170450</v>
      </c>
      <c r="C572">
        <v>203</v>
      </c>
      <c r="D572" s="96">
        <v>45309.371967592589</v>
      </c>
      <c r="E572" t="s">
        <v>133</v>
      </c>
      <c r="F572" t="s">
        <v>184</v>
      </c>
      <c r="G572" t="s">
        <v>185</v>
      </c>
      <c r="H572" t="s">
        <v>130</v>
      </c>
      <c r="I572">
        <v>332370</v>
      </c>
      <c r="L572" s="96">
        <v>45308.999988425923</v>
      </c>
      <c r="M572" t="s">
        <v>135</v>
      </c>
      <c r="N572">
        <v>170</v>
      </c>
      <c r="O572" t="s">
        <v>132</v>
      </c>
    </row>
    <row r="573" spans="1:15" x14ac:dyDescent="0.25">
      <c r="A573">
        <v>504720</v>
      </c>
      <c r="B573">
        <v>170370</v>
      </c>
      <c r="C573">
        <v>203</v>
      </c>
      <c r="D573" s="96">
        <v>45309.37195601852</v>
      </c>
      <c r="E573" t="s">
        <v>133</v>
      </c>
      <c r="F573" t="s">
        <v>184</v>
      </c>
      <c r="G573" t="s">
        <v>185</v>
      </c>
      <c r="H573" t="s">
        <v>130</v>
      </c>
      <c r="I573">
        <v>332335</v>
      </c>
      <c r="L573" s="96">
        <v>45308.999988425923</v>
      </c>
      <c r="M573" t="s">
        <v>135</v>
      </c>
      <c r="N573">
        <v>1092.0999999999999</v>
      </c>
      <c r="O573" t="s">
        <v>132</v>
      </c>
    </row>
    <row r="574" spans="1:15" x14ac:dyDescent="0.25">
      <c r="A574">
        <v>504720</v>
      </c>
      <c r="B574">
        <v>170480</v>
      </c>
      <c r="C574">
        <v>203</v>
      </c>
      <c r="D574" s="96">
        <v>45309.371944444443</v>
      </c>
      <c r="E574" t="s">
        <v>133</v>
      </c>
      <c r="F574" t="s">
        <v>184</v>
      </c>
      <c r="G574" t="s">
        <v>185</v>
      </c>
      <c r="H574" t="s">
        <v>130</v>
      </c>
      <c r="I574">
        <v>332318</v>
      </c>
      <c r="L574" s="96">
        <v>45308.999988425923</v>
      </c>
      <c r="M574" t="s">
        <v>135</v>
      </c>
      <c r="N574">
        <v>100</v>
      </c>
      <c r="O574" t="s">
        <v>132</v>
      </c>
    </row>
    <row r="575" spans="1:15" x14ac:dyDescent="0.25">
      <c r="A575">
        <v>504720</v>
      </c>
      <c r="B575">
        <v>170540</v>
      </c>
      <c r="C575">
        <v>203</v>
      </c>
      <c r="D575" s="96">
        <v>45309.371932870374</v>
      </c>
      <c r="E575" t="s">
        <v>133</v>
      </c>
      <c r="F575" t="s">
        <v>184</v>
      </c>
      <c r="G575" t="s">
        <v>185</v>
      </c>
      <c r="H575" t="s">
        <v>130</v>
      </c>
      <c r="I575">
        <v>332307</v>
      </c>
      <c r="L575" s="96">
        <v>45308.999988425923</v>
      </c>
      <c r="M575" t="s">
        <v>135</v>
      </c>
      <c r="N575">
        <v>50</v>
      </c>
      <c r="O575" t="s">
        <v>132</v>
      </c>
    </row>
    <row r="576" spans="1:15" x14ac:dyDescent="0.25">
      <c r="A576">
        <v>504720</v>
      </c>
      <c r="B576">
        <v>170530</v>
      </c>
      <c r="C576">
        <v>203</v>
      </c>
      <c r="D576" s="96">
        <v>45309.371932870374</v>
      </c>
      <c r="E576" t="s">
        <v>133</v>
      </c>
      <c r="F576" t="s">
        <v>184</v>
      </c>
      <c r="G576" t="s">
        <v>185</v>
      </c>
      <c r="H576" t="s">
        <v>130</v>
      </c>
      <c r="I576">
        <v>332317</v>
      </c>
      <c r="L576" s="96">
        <v>45308.999988425923</v>
      </c>
      <c r="M576" t="s">
        <v>135</v>
      </c>
      <c r="N576">
        <v>50</v>
      </c>
      <c r="O576" t="s">
        <v>132</v>
      </c>
    </row>
    <row r="577" spans="1:15" x14ac:dyDescent="0.25">
      <c r="A577">
        <v>504720</v>
      </c>
      <c r="B577">
        <v>170470</v>
      </c>
      <c r="C577">
        <v>203</v>
      </c>
      <c r="D577" s="96">
        <v>45274.62027777778</v>
      </c>
      <c r="E577" t="s">
        <v>133</v>
      </c>
      <c r="F577" t="s">
        <v>186</v>
      </c>
      <c r="G577" t="s">
        <v>187</v>
      </c>
      <c r="H577" t="s">
        <v>130</v>
      </c>
      <c r="I577">
        <v>332390</v>
      </c>
      <c r="L577" s="96">
        <v>45274.620046296295</v>
      </c>
      <c r="M577" t="s">
        <v>135</v>
      </c>
      <c r="N577">
        <v>-24</v>
      </c>
      <c r="O577" t="s">
        <v>136</v>
      </c>
    </row>
    <row r="578" spans="1:15" x14ac:dyDescent="0.25">
      <c r="A578">
        <v>504720</v>
      </c>
      <c r="B578">
        <v>170450</v>
      </c>
      <c r="C578">
        <v>203</v>
      </c>
      <c r="D578" s="96">
        <v>45274.620266203703</v>
      </c>
      <c r="E578" t="s">
        <v>133</v>
      </c>
      <c r="F578" t="s">
        <v>186</v>
      </c>
      <c r="G578" t="s">
        <v>187</v>
      </c>
      <c r="H578" t="s">
        <v>130</v>
      </c>
      <c r="I578">
        <v>332370</v>
      </c>
      <c r="L578" s="96">
        <v>45274.620046296295</v>
      </c>
      <c r="M578" t="s">
        <v>135</v>
      </c>
      <c r="N578">
        <v>-170</v>
      </c>
      <c r="O578" t="s">
        <v>136</v>
      </c>
    </row>
    <row r="579" spans="1:15" x14ac:dyDescent="0.25">
      <c r="A579">
        <v>504720</v>
      </c>
      <c r="B579">
        <v>170520</v>
      </c>
      <c r="C579">
        <v>203</v>
      </c>
      <c r="D579" s="96">
        <v>45274.620266203703</v>
      </c>
      <c r="E579" t="s">
        <v>133</v>
      </c>
      <c r="F579" t="s">
        <v>186</v>
      </c>
      <c r="G579" t="s">
        <v>187</v>
      </c>
      <c r="H579" t="s">
        <v>130</v>
      </c>
      <c r="I579">
        <v>332375</v>
      </c>
      <c r="L579" s="96">
        <v>45274.620046296295</v>
      </c>
      <c r="M579" t="s">
        <v>135</v>
      </c>
      <c r="N579">
        <v>-25</v>
      </c>
      <c r="O579" t="s">
        <v>136</v>
      </c>
    </row>
    <row r="580" spans="1:15" x14ac:dyDescent="0.25">
      <c r="A580">
        <v>504720</v>
      </c>
      <c r="B580">
        <v>170460</v>
      </c>
      <c r="C580">
        <v>203</v>
      </c>
      <c r="D580" s="96">
        <v>45274.620266203703</v>
      </c>
      <c r="E580" t="s">
        <v>133</v>
      </c>
      <c r="F580" t="s">
        <v>186</v>
      </c>
      <c r="G580" t="s">
        <v>187</v>
      </c>
      <c r="H580" t="s">
        <v>130</v>
      </c>
      <c r="I580">
        <v>332380</v>
      </c>
      <c r="L580" s="96">
        <v>45274.620046296295</v>
      </c>
      <c r="M580" t="s">
        <v>135</v>
      </c>
      <c r="N580">
        <v>-10</v>
      </c>
      <c r="O580" t="s">
        <v>136</v>
      </c>
    </row>
    <row r="581" spans="1:15" x14ac:dyDescent="0.25">
      <c r="A581">
        <v>504720</v>
      </c>
      <c r="B581">
        <v>170370</v>
      </c>
      <c r="C581">
        <v>203</v>
      </c>
      <c r="D581" s="96">
        <v>45274.620254629626</v>
      </c>
      <c r="E581" t="s">
        <v>133</v>
      </c>
      <c r="F581" t="s">
        <v>186</v>
      </c>
      <c r="G581" t="s">
        <v>187</v>
      </c>
      <c r="H581" t="s">
        <v>130</v>
      </c>
      <c r="I581">
        <v>332335</v>
      </c>
      <c r="L581" s="96">
        <v>45274.620046296295</v>
      </c>
      <c r="M581" t="s">
        <v>135</v>
      </c>
      <c r="N581">
        <v>-1092.0999999999999</v>
      </c>
      <c r="O581" t="s">
        <v>136</v>
      </c>
    </row>
    <row r="582" spans="1:15" x14ac:dyDescent="0.25">
      <c r="A582">
        <v>504720</v>
      </c>
      <c r="B582">
        <v>170440</v>
      </c>
      <c r="C582">
        <v>203</v>
      </c>
      <c r="D582" s="96">
        <v>45274.620254629626</v>
      </c>
      <c r="E582" t="s">
        <v>133</v>
      </c>
      <c r="F582" t="s">
        <v>186</v>
      </c>
      <c r="G582" t="s">
        <v>187</v>
      </c>
      <c r="H582" t="s">
        <v>130</v>
      </c>
      <c r="I582">
        <v>332360</v>
      </c>
      <c r="L582" s="96">
        <v>45274.620046296295</v>
      </c>
      <c r="M582" t="s">
        <v>135</v>
      </c>
      <c r="N582">
        <v>-30</v>
      </c>
      <c r="O582" t="s">
        <v>136</v>
      </c>
    </row>
    <row r="583" spans="1:15" x14ac:dyDescent="0.25">
      <c r="A583">
        <v>504720</v>
      </c>
      <c r="B583">
        <v>170480</v>
      </c>
      <c r="C583">
        <v>203</v>
      </c>
      <c r="D583" s="96">
        <v>45274.62023148148</v>
      </c>
      <c r="E583" t="s">
        <v>133</v>
      </c>
      <c r="F583" t="s">
        <v>186</v>
      </c>
      <c r="G583" t="s">
        <v>187</v>
      </c>
      <c r="H583" t="s">
        <v>130</v>
      </c>
      <c r="I583">
        <v>332318</v>
      </c>
      <c r="L583" s="96">
        <v>45274.620046296295</v>
      </c>
      <c r="M583" t="s">
        <v>135</v>
      </c>
      <c r="N583">
        <v>-100</v>
      </c>
      <c r="O583" t="s">
        <v>136</v>
      </c>
    </row>
    <row r="584" spans="1:15" x14ac:dyDescent="0.25">
      <c r="A584">
        <v>504720</v>
      </c>
      <c r="B584">
        <v>170530</v>
      </c>
      <c r="C584">
        <v>203</v>
      </c>
      <c r="D584" s="96">
        <v>45274.62023148148</v>
      </c>
      <c r="E584" t="s">
        <v>133</v>
      </c>
      <c r="F584" t="s">
        <v>186</v>
      </c>
      <c r="G584" t="s">
        <v>187</v>
      </c>
      <c r="H584" t="s">
        <v>130</v>
      </c>
      <c r="I584">
        <v>332317</v>
      </c>
      <c r="L584" s="96">
        <v>45274.620046296295</v>
      </c>
      <c r="M584" t="s">
        <v>135</v>
      </c>
      <c r="N584">
        <v>-50</v>
      </c>
      <c r="O584" t="s">
        <v>136</v>
      </c>
    </row>
    <row r="585" spans="1:15" x14ac:dyDescent="0.25">
      <c r="A585">
        <v>504720</v>
      </c>
      <c r="B585">
        <v>170540</v>
      </c>
      <c r="C585">
        <v>203</v>
      </c>
      <c r="D585" s="96">
        <v>45274.620219907411</v>
      </c>
      <c r="E585" t="s">
        <v>133</v>
      </c>
      <c r="F585" t="s">
        <v>186</v>
      </c>
      <c r="G585" t="s">
        <v>187</v>
      </c>
      <c r="H585" t="s">
        <v>130</v>
      </c>
      <c r="I585">
        <v>332307</v>
      </c>
      <c r="L585" s="96">
        <v>45274.620046296295</v>
      </c>
      <c r="M585" t="s">
        <v>135</v>
      </c>
      <c r="N585">
        <v>-50</v>
      </c>
      <c r="O585" t="s">
        <v>136</v>
      </c>
    </row>
    <row r="586" spans="1:15" x14ac:dyDescent="0.25">
      <c r="A586">
        <v>504720</v>
      </c>
      <c r="B586">
        <v>170440</v>
      </c>
      <c r="C586">
        <v>203</v>
      </c>
      <c r="D586" s="96">
        <v>45155.573125000003</v>
      </c>
      <c r="E586" t="s">
        <v>133</v>
      </c>
      <c r="F586" t="s">
        <v>188</v>
      </c>
      <c r="G586" t="s">
        <v>189</v>
      </c>
      <c r="H586" t="s">
        <v>130</v>
      </c>
      <c r="I586">
        <v>332360</v>
      </c>
      <c r="L586" s="96">
        <v>45155.572881944441</v>
      </c>
      <c r="M586" t="s">
        <v>135</v>
      </c>
      <c r="N586">
        <v>-3000</v>
      </c>
      <c r="O586" t="s">
        <v>136</v>
      </c>
    </row>
    <row r="587" spans="1:15" x14ac:dyDescent="0.25">
      <c r="A587">
        <v>504720</v>
      </c>
      <c r="B587">
        <v>170360</v>
      </c>
      <c r="C587">
        <v>203</v>
      </c>
      <c r="D587" s="96">
        <v>45155.573101851849</v>
      </c>
      <c r="E587" t="s">
        <v>133</v>
      </c>
      <c r="F587" t="s">
        <v>188</v>
      </c>
      <c r="G587" t="s">
        <v>189</v>
      </c>
      <c r="H587" t="s">
        <v>130</v>
      </c>
      <c r="I587">
        <v>332332</v>
      </c>
      <c r="L587" s="96">
        <v>45155.572881944441</v>
      </c>
      <c r="M587" t="s">
        <v>135</v>
      </c>
      <c r="N587">
        <v>-200</v>
      </c>
      <c r="O587" t="s">
        <v>136</v>
      </c>
    </row>
    <row r="588" spans="1:15" x14ac:dyDescent="0.25">
      <c r="A588">
        <v>504720</v>
      </c>
      <c r="B588">
        <v>170480</v>
      </c>
      <c r="C588">
        <v>203</v>
      </c>
      <c r="D588" s="96">
        <v>45155.57309027778</v>
      </c>
      <c r="E588" t="s">
        <v>133</v>
      </c>
      <c r="F588" t="s">
        <v>188</v>
      </c>
      <c r="G588" t="s">
        <v>189</v>
      </c>
      <c r="H588" t="s">
        <v>130</v>
      </c>
      <c r="I588">
        <v>332318</v>
      </c>
      <c r="L588" s="96">
        <v>45155.572881944441</v>
      </c>
      <c r="M588" t="s">
        <v>135</v>
      </c>
      <c r="N588">
        <v>-7000</v>
      </c>
      <c r="O588" t="s">
        <v>136</v>
      </c>
    </row>
    <row r="589" spans="1:15" x14ac:dyDescent="0.25">
      <c r="A589">
        <v>504720</v>
      </c>
      <c r="B589">
        <v>170530</v>
      </c>
      <c r="C589">
        <v>203</v>
      </c>
      <c r="D589" s="96">
        <v>45155.57309027778</v>
      </c>
      <c r="E589" t="s">
        <v>133</v>
      </c>
      <c r="F589" t="s">
        <v>188</v>
      </c>
      <c r="G589" t="s">
        <v>189</v>
      </c>
      <c r="H589" t="s">
        <v>130</v>
      </c>
      <c r="I589">
        <v>332317</v>
      </c>
      <c r="L589" s="96">
        <v>45155.572881944441</v>
      </c>
      <c r="M589" t="s">
        <v>135</v>
      </c>
      <c r="N589">
        <v>-5000</v>
      </c>
      <c r="O589" t="s">
        <v>136</v>
      </c>
    </row>
    <row r="590" spans="1:15" x14ac:dyDescent="0.25">
      <c r="A590">
        <v>504720</v>
      </c>
      <c r="B590">
        <v>170470</v>
      </c>
      <c r="C590">
        <v>203</v>
      </c>
      <c r="D590" s="96">
        <v>45132.530138888891</v>
      </c>
      <c r="E590" t="s">
        <v>127</v>
      </c>
      <c r="F590" t="s">
        <v>140</v>
      </c>
      <c r="G590" t="s">
        <v>190</v>
      </c>
      <c r="H590" t="s">
        <v>130</v>
      </c>
      <c r="I590">
        <v>332390</v>
      </c>
      <c r="L590" s="96">
        <v>45132.529583333337</v>
      </c>
      <c r="M590" t="s">
        <v>131</v>
      </c>
      <c r="N590">
        <v>-60000</v>
      </c>
      <c r="O590" t="s">
        <v>136</v>
      </c>
    </row>
    <row r="591" spans="1:15" x14ac:dyDescent="0.25">
      <c r="A591">
        <v>504720</v>
      </c>
      <c r="B591">
        <v>170470</v>
      </c>
      <c r="C591">
        <v>203</v>
      </c>
      <c r="D591" s="96">
        <v>45132.530138888891</v>
      </c>
      <c r="E591" t="s">
        <v>133</v>
      </c>
      <c r="F591" t="s">
        <v>140</v>
      </c>
      <c r="G591" t="s">
        <v>191</v>
      </c>
      <c r="H591" t="s">
        <v>130</v>
      </c>
      <c r="I591">
        <v>332390</v>
      </c>
      <c r="L591" s="96">
        <v>45132.529583333337</v>
      </c>
      <c r="M591" t="s">
        <v>135</v>
      </c>
      <c r="N591">
        <v>-600</v>
      </c>
      <c r="O591" t="s">
        <v>136</v>
      </c>
    </row>
    <row r="592" spans="1:15" x14ac:dyDescent="0.25">
      <c r="A592">
        <v>504720</v>
      </c>
      <c r="B592">
        <v>170460</v>
      </c>
      <c r="C592">
        <v>203</v>
      </c>
      <c r="D592" s="96">
        <v>45132.530127314814</v>
      </c>
      <c r="E592" t="s">
        <v>127</v>
      </c>
      <c r="F592" t="s">
        <v>140</v>
      </c>
      <c r="G592" t="s">
        <v>190</v>
      </c>
      <c r="H592" t="s">
        <v>130</v>
      </c>
      <c r="I592">
        <v>332380</v>
      </c>
      <c r="L592" s="96">
        <v>45132.529583333337</v>
      </c>
      <c r="M592" t="s">
        <v>131</v>
      </c>
      <c r="N592">
        <v>-77000</v>
      </c>
      <c r="O592" t="s">
        <v>136</v>
      </c>
    </row>
    <row r="593" spans="1:15" x14ac:dyDescent="0.25">
      <c r="A593">
        <v>504720</v>
      </c>
      <c r="B593">
        <v>170460</v>
      </c>
      <c r="C593">
        <v>203</v>
      </c>
      <c r="D593" s="96">
        <v>45132.530127314814</v>
      </c>
      <c r="E593" t="s">
        <v>133</v>
      </c>
      <c r="F593" t="s">
        <v>140</v>
      </c>
      <c r="G593" t="s">
        <v>191</v>
      </c>
      <c r="H593" t="s">
        <v>130</v>
      </c>
      <c r="I593">
        <v>332380</v>
      </c>
      <c r="L593" s="96">
        <v>45132.529583333337</v>
      </c>
      <c r="M593" t="s">
        <v>135</v>
      </c>
      <c r="N593">
        <v>2000</v>
      </c>
      <c r="O593" t="s">
        <v>132</v>
      </c>
    </row>
    <row r="594" spans="1:15" x14ac:dyDescent="0.25">
      <c r="A594">
        <v>504720</v>
      </c>
      <c r="B594">
        <v>170470</v>
      </c>
      <c r="C594">
        <v>203</v>
      </c>
      <c r="D594" s="96">
        <v>45132.530127314814</v>
      </c>
      <c r="E594" t="s">
        <v>133</v>
      </c>
      <c r="F594" t="s">
        <v>140</v>
      </c>
      <c r="G594" t="s">
        <v>192</v>
      </c>
      <c r="H594" t="s">
        <v>130</v>
      </c>
      <c r="I594">
        <v>332390</v>
      </c>
      <c r="L594" s="96">
        <v>45132.529583333337</v>
      </c>
      <c r="M594" t="s">
        <v>135</v>
      </c>
      <c r="N594">
        <v>25000</v>
      </c>
      <c r="O594" t="s">
        <v>132</v>
      </c>
    </row>
    <row r="595" spans="1:15" x14ac:dyDescent="0.25">
      <c r="A595">
        <v>504720</v>
      </c>
      <c r="B595">
        <v>170460</v>
      </c>
      <c r="C595">
        <v>203</v>
      </c>
      <c r="D595" s="96">
        <v>45132.530127314814</v>
      </c>
      <c r="E595" t="s">
        <v>133</v>
      </c>
      <c r="F595" t="s">
        <v>140</v>
      </c>
      <c r="G595" t="s">
        <v>192</v>
      </c>
      <c r="H595" t="s">
        <v>130</v>
      </c>
      <c r="I595">
        <v>332380</v>
      </c>
      <c r="L595" s="96">
        <v>45132.529583333337</v>
      </c>
      <c r="M595" t="s">
        <v>135</v>
      </c>
      <c r="N595">
        <v>66000</v>
      </c>
      <c r="O595" t="s">
        <v>132</v>
      </c>
    </row>
    <row r="596" spans="1:15" x14ac:dyDescent="0.25">
      <c r="A596">
        <v>504720</v>
      </c>
      <c r="B596">
        <v>170520</v>
      </c>
      <c r="C596">
        <v>203</v>
      </c>
      <c r="D596" s="96">
        <v>45132.530104166668</v>
      </c>
      <c r="E596" t="s">
        <v>127</v>
      </c>
      <c r="F596" t="s">
        <v>140</v>
      </c>
      <c r="G596" t="s">
        <v>190</v>
      </c>
      <c r="H596" t="s">
        <v>130</v>
      </c>
      <c r="I596">
        <v>332375</v>
      </c>
      <c r="L596" s="96">
        <v>45132.529583333337</v>
      </c>
      <c r="M596" t="s">
        <v>131</v>
      </c>
      <c r="N596">
        <v>-25000</v>
      </c>
      <c r="O596" t="s">
        <v>136</v>
      </c>
    </row>
    <row r="597" spans="1:15" x14ac:dyDescent="0.25">
      <c r="A597">
        <v>504720</v>
      </c>
      <c r="B597">
        <v>170520</v>
      </c>
      <c r="C597">
        <v>203</v>
      </c>
      <c r="D597" s="96">
        <v>45132.530104166668</v>
      </c>
      <c r="E597" t="s">
        <v>133</v>
      </c>
      <c r="F597" t="s">
        <v>140</v>
      </c>
      <c r="G597" t="s">
        <v>192</v>
      </c>
      <c r="H597" t="s">
        <v>130</v>
      </c>
      <c r="I597">
        <v>332375</v>
      </c>
      <c r="L597" s="96">
        <v>45132.529583333337</v>
      </c>
      <c r="M597" t="s">
        <v>135</v>
      </c>
      <c r="N597">
        <v>17500</v>
      </c>
      <c r="O597" t="s">
        <v>132</v>
      </c>
    </row>
    <row r="598" spans="1:15" x14ac:dyDescent="0.25">
      <c r="A598">
        <v>504720</v>
      </c>
      <c r="B598">
        <v>170450</v>
      </c>
      <c r="C598">
        <v>203</v>
      </c>
      <c r="D598" s="96">
        <v>45132.530081018522</v>
      </c>
      <c r="E598" t="s">
        <v>127</v>
      </c>
      <c r="F598" t="s">
        <v>140</v>
      </c>
      <c r="G598" t="s">
        <v>190</v>
      </c>
      <c r="H598" t="s">
        <v>130</v>
      </c>
      <c r="I598">
        <v>332370</v>
      </c>
      <c r="L598" s="96">
        <v>45132.529583333337</v>
      </c>
      <c r="M598" t="s">
        <v>131</v>
      </c>
      <c r="N598">
        <v>-406000</v>
      </c>
      <c r="O598" t="s">
        <v>136</v>
      </c>
    </row>
    <row r="599" spans="1:15" x14ac:dyDescent="0.25">
      <c r="A599">
        <v>504720</v>
      </c>
      <c r="B599">
        <v>170450</v>
      </c>
      <c r="C599">
        <v>203</v>
      </c>
      <c r="D599" s="96">
        <v>45132.530081018522</v>
      </c>
      <c r="E599" t="s">
        <v>133</v>
      </c>
      <c r="F599" t="s">
        <v>140</v>
      </c>
      <c r="G599" t="s">
        <v>192</v>
      </c>
      <c r="H599" t="s">
        <v>130</v>
      </c>
      <c r="I599">
        <v>332370</v>
      </c>
      <c r="L599" s="96">
        <v>45132.529583333337</v>
      </c>
      <c r="M599" t="s">
        <v>135</v>
      </c>
      <c r="N599">
        <v>-194000</v>
      </c>
      <c r="O599" t="s">
        <v>136</v>
      </c>
    </row>
    <row r="600" spans="1:15" x14ac:dyDescent="0.25">
      <c r="A600">
        <v>504720</v>
      </c>
      <c r="B600">
        <v>170450</v>
      </c>
      <c r="C600">
        <v>203</v>
      </c>
      <c r="D600" s="96">
        <v>45132.530081018522</v>
      </c>
      <c r="E600" t="s">
        <v>133</v>
      </c>
      <c r="F600" t="s">
        <v>140</v>
      </c>
      <c r="G600" t="s">
        <v>191</v>
      </c>
      <c r="H600" t="s">
        <v>130</v>
      </c>
      <c r="I600">
        <v>332370</v>
      </c>
      <c r="L600" s="96">
        <v>45132.529583333337</v>
      </c>
      <c r="M600" t="s">
        <v>135</v>
      </c>
      <c r="N600">
        <v>17000</v>
      </c>
      <c r="O600" t="s">
        <v>132</v>
      </c>
    </row>
    <row r="601" spans="1:15" x14ac:dyDescent="0.25">
      <c r="A601">
        <v>504720</v>
      </c>
      <c r="B601">
        <v>170440</v>
      </c>
      <c r="C601">
        <v>203</v>
      </c>
      <c r="D601" s="96">
        <v>45132.530057870368</v>
      </c>
      <c r="E601" t="s">
        <v>133</v>
      </c>
      <c r="F601" t="s">
        <v>140</v>
      </c>
      <c r="G601" t="s">
        <v>192</v>
      </c>
      <c r="H601" t="s">
        <v>130</v>
      </c>
      <c r="I601">
        <v>332360</v>
      </c>
      <c r="L601" s="96">
        <v>45132.529583333337</v>
      </c>
      <c r="M601" t="s">
        <v>135</v>
      </c>
      <c r="N601">
        <v>-86700</v>
      </c>
      <c r="O601" t="s">
        <v>136</v>
      </c>
    </row>
    <row r="602" spans="1:15" x14ac:dyDescent="0.25">
      <c r="A602">
        <v>504720</v>
      </c>
      <c r="B602">
        <v>170400</v>
      </c>
      <c r="C602">
        <v>203</v>
      </c>
      <c r="D602" s="96">
        <v>45132.530046296299</v>
      </c>
      <c r="E602" t="s">
        <v>127</v>
      </c>
      <c r="F602" t="s">
        <v>140</v>
      </c>
      <c r="G602" t="s">
        <v>194</v>
      </c>
      <c r="H602" t="s">
        <v>130</v>
      </c>
      <c r="I602">
        <v>332355</v>
      </c>
      <c r="L602" s="96">
        <v>45132.529583333337</v>
      </c>
      <c r="M602" t="s">
        <v>131</v>
      </c>
      <c r="N602">
        <v>-5400</v>
      </c>
      <c r="O602" t="s">
        <v>136</v>
      </c>
    </row>
    <row r="603" spans="1:15" x14ac:dyDescent="0.25">
      <c r="A603">
        <v>504720</v>
      </c>
      <c r="B603">
        <v>170400</v>
      </c>
      <c r="C603">
        <v>203</v>
      </c>
      <c r="D603" s="96">
        <v>45132.530046296299</v>
      </c>
      <c r="E603" t="s">
        <v>127</v>
      </c>
      <c r="F603" t="s">
        <v>140</v>
      </c>
      <c r="G603" t="s">
        <v>194</v>
      </c>
      <c r="H603" t="s">
        <v>130</v>
      </c>
      <c r="I603">
        <v>332357</v>
      </c>
      <c r="L603" s="96">
        <v>45132.529583333337</v>
      </c>
      <c r="M603" t="s">
        <v>131</v>
      </c>
      <c r="N603">
        <v>-405</v>
      </c>
      <c r="O603" t="s">
        <v>136</v>
      </c>
    </row>
    <row r="604" spans="1:15" x14ac:dyDescent="0.25">
      <c r="A604">
        <v>504720</v>
      </c>
      <c r="B604">
        <v>170440</v>
      </c>
      <c r="C604">
        <v>203</v>
      </c>
      <c r="D604" s="96">
        <v>45132.530046296299</v>
      </c>
      <c r="E604" t="s">
        <v>127</v>
      </c>
      <c r="F604" t="s">
        <v>140</v>
      </c>
      <c r="G604" t="s">
        <v>190</v>
      </c>
      <c r="H604" t="s">
        <v>130</v>
      </c>
      <c r="I604">
        <v>332360</v>
      </c>
      <c r="L604" s="96">
        <v>45132.529583333337</v>
      </c>
      <c r="M604" t="s">
        <v>131</v>
      </c>
      <c r="N604">
        <v>56700</v>
      </c>
      <c r="O604" t="s">
        <v>132</v>
      </c>
    </row>
    <row r="605" spans="1:15" x14ac:dyDescent="0.25">
      <c r="A605">
        <v>504720</v>
      </c>
      <c r="B605">
        <v>170400</v>
      </c>
      <c r="C605">
        <v>203</v>
      </c>
      <c r="D605" s="96">
        <v>45132.530046296299</v>
      </c>
      <c r="E605" t="s">
        <v>133</v>
      </c>
      <c r="F605" t="s">
        <v>140</v>
      </c>
      <c r="G605" t="s">
        <v>195</v>
      </c>
      <c r="H605" t="s">
        <v>130</v>
      </c>
      <c r="I605">
        <v>332355</v>
      </c>
      <c r="L605" s="96">
        <v>45132.529583333337</v>
      </c>
      <c r="M605" t="s">
        <v>135</v>
      </c>
      <c r="N605">
        <v>-4185</v>
      </c>
      <c r="O605" t="s">
        <v>136</v>
      </c>
    </row>
    <row r="606" spans="1:15" x14ac:dyDescent="0.25">
      <c r="A606">
        <v>504720</v>
      </c>
      <c r="B606">
        <v>170440</v>
      </c>
      <c r="C606">
        <v>203</v>
      </c>
      <c r="D606" s="96">
        <v>45132.530046296299</v>
      </c>
      <c r="E606" t="s">
        <v>133</v>
      </c>
      <c r="F606" t="s">
        <v>140</v>
      </c>
      <c r="G606" t="s">
        <v>191</v>
      </c>
      <c r="H606" t="s">
        <v>130</v>
      </c>
      <c r="I606">
        <v>332360</v>
      </c>
      <c r="L606" s="96">
        <v>45132.529583333337</v>
      </c>
      <c r="M606" t="s">
        <v>135</v>
      </c>
      <c r="N606">
        <v>-4000</v>
      </c>
      <c r="O606" t="s">
        <v>136</v>
      </c>
    </row>
    <row r="607" spans="1:15" x14ac:dyDescent="0.25">
      <c r="A607">
        <v>504720</v>
      </c>
      <c r="B607">
        <v>170380</v>
      </c>
      <c r="C607">
        <v>203</v>
      </c>
      <c r="D607" s="96">
        <v>45132.530023148145</v>
      </c>
      <c r="E607" t="s">
        <v>127</v>
      </c>
      <c r="F607" t="s">
        <v>140</v>
      </c>
      <c r="G607" t="s">
        <v>190</v>
      </c>
      <c r="H607" t="s">
        <v>130</v>
      </c>
      <c r="I607">
        <v>332340</v>
      </c>
      <c r="L607" s="96">
        <v>45132.529583333337</v>
      </c>
      <c r="M607" t="s">
        <v>131</v>
      </c>
      <c r="N607">
        <v>-162600</v>
      </c>
      <c r="O607" t="s">
        <v>136</v>
      </c>
    </row>
    <row r="608" spans="1:15" x14ac:dyDescent="0.25">
      <c r="A608">
        <v>504720</v>
      </c>
      <c r="B608">
        <v>170380</v>
      </c>
      <c r="C608">
        <v>203</v>
      </c>
      <c r="D608" s="96">
        <v>45132.530023148145</v>
      </c>
      <c r="E608" t="s">
        <v>133</v>
      </c>
      <c r="F608" t="s">
        <v>140</v>
      </c>
      <c r="G608" t="s">
        <v>192</v>
      </c>
      <c r="H608" t="s">
        <v>130</v>
      </c>
      <c r="I608">
        <v>332340</v>
      </c>
      <c r="L608" s="96">
        <v>45132.529583333337</v>
      </c>
      <c r="M608" t="s">
        <v>135</v>
      </c>
      <c r="N608">
        <v>82600</v>
      </c>
      <c r="O608" t="s">
        <v>132</v>
      </c>
    </row>
    <row r="609" spans="1:15" x14ac:dyDescent="0.25">
      <c r="A609">
        <v>504720</v>
      </c>
      <c r="B609">
        <v>170370</v>
      </c>
      <c r="C609">
        <v>203</v>
      </c>
      <c r="D609" s="96">
        <v>45132.53</v>
      </c>
      <c r="E609" t="s">
        <v>127</v>
      </c>
      <c r="F609" t="s">
        <v>140</v>
      </c>
      <c r="G609" t="s">
        <v>190</v>
      </c>
      <c r="H609" t="s">
        <v>130</v>
      </c>
      <c r="I609">
        <v>332335</v>
      </c>
      <c r="L609" s="96">
        <v>45132.529583333337</v>
      </c>
      <c r="M609" t="s">
        <v>131</v>
      </c>
      <c r="N609">
        <v>-91490</v>
      </c>
      <c r="O609" t="s">
        <v>136</v>
      </c>
    </row>
    <row r="610" spans="1:15" x14ac:dyDescent="0.25">
      <c r="A610">
        <v>504720</v>
      </c>
      <c r="B610">
        <v>170360</v>
      </c>
      <c r="C610">
        <v>203</v>
      </c>
      <c r="D610" s="96">
        <v>45132.529988425929</v>
      </c>
      <c r="E610" t="s">
        <v>127</v>
      </c>
      <c r="F610" t="s">
        <v>140</v>
      </c>
      <c r="G610" t="s">
        <v>190</v>
      </c>
      <c r="H610" t="s">
        <v>130</v>
      </c>
      <c r="I610">
        <v>332332</v>
      </c>
      <c r="L610" s="96">
        <v>45132.529583333337</v>
      </c>
      <c r="M610" t="s">
        <v>131</v>
      </c>
      <c r="N610">
        <v>-7000</v>
      </c>
      <c r="O610" t="s">
        <v>136</v>
      </c>
    </row>
    <row r="611" spans="1:15" x14ac:dyDescent="0.25">
      <c r="A611">
        <v>504720</v>
      </c>
      <c r="B611">
        <v>170360</v>
      </c>
      <c r="C611">
        <v>203</v>
      </c>
      <c r="D611" s="96">
        <v>45132.529988425929</v>
      </c>
      <c r="E611" t="s">
        <v>133</v>
      </c>
      <c r="F611" t="s">
        <v>140</v>
      </c>
      <c r="G611" t="s">
        <v>191</v>
      </c>
      <c r="H611" t="s">
        <v>130</v>
      </c>
      <c r="I611">
        <v>332332</v>
      </c>
      <c r="L611" s="96">
        <v>45132.529583333337</v>
      </c>
      <c r="M611" t="s">
        <v>135</v>
      </c>
      <c r="N611">
        <v>-7300</v>
      </c>
      <c r="O611" t="s">
        <v>136</v>
      </c>
    </row>
    <row r="612" spans="1:15" x14ac:dyDescent="0.25">
      <c r="A612">
        <v>504720</v>
      </c>
      <c r="B612">
        <v>170360</v>
      </c>
      <c r="C612">
        <v>203</v>
      </c>
      <c r="D612" s="96">
        <v>45132.529988425929</v>
      </c>
      <c r="E612" t="s">
        <v>133</v>
      </c>
      <c r="F612" t="s">
        <v>140</v>
      </c>
      <c r="G612" t="s">
        <v>192</v>
      </c>
      <c r="H612" t="s">
        <v>130</v>
      </c>
      <c r="I612">
        <v>332332</v>
      </c>
      <c r="L612" s="96">
        <v>45132.529583333337</v>
      </c>
      <c r="M612" t="s">
        <v>135</v>
      </c>
      <c r="N612">
        <v>14000</v>
      </c>
      <c r="O612" t="s">
        <v>132</v>
      </c>
    </row>
    <row r="613" spans="1:15" x14ac:dyDescent="0.25">
      <c r="A613">
        <v>504720</v>
      </c>
      <c r="B613">
        <v>170350</v>
      </c>
      <c r="C613">
        <v>203</v>
      </c>
      <c r="D613" s="96">
        <v>45132.529953703706</v>
      </c>
      <c r="E613" t="s">
        <v>127</v>
      </c>
      <c r="F613" t="s">
        <v>140</v>
      </c>
      <c r="G613" t="s">
        <v>190</v>
      </c>
      <c r="H613" t="s">
        <v>130</v>
      </c>
      <c r="I613">
        <v>332330</v>
      </c>
      <c r="L613" s="96">
        <v>45132.529583333337</v>
      </c>
      <c r="M613" t="s">
        <v>131</v>
      </c>
      <c r="N613">
        <v>-200000</v>
      </c>
      <c r="O613" t="s">
        <v>136</v>
      </c>
    </row>
    <row r="614" spans="1:15" x14ac:dyDescent="0.25">
      <c r="A614">
        <v>504720</v>
      </c>
      <c r="B614">
        <v>170350</v>
      </c>
      <c r="C614">
        <v>203</v>
      </c>
      <c r="D614" s="96">
        <v>45132.529953703706</v>
      </c>
      <c r="E614" t="s">
        <v>133</v>
      </c>
      <c r="F614" t="s">
        <v>140</v>
      </c>
      <c r="G614" t="s">
        <v>192</v>
      </c>
      <c r="H614" t="s">
        <v>130</v>
      </c>
      <c r="I614">
        <v>332330</v>
      </c>
      <c r="L614" s="96">
        <v>45132.529583333337</v>
      </c>
      <c r="M614" t="s">
        <v>135</v>
      </c>
      <c r="N614">
        <v>-1800000</v>
      </c>
      <c r="O614" t="s">
        <v>136</v>
      </c>
    </row>
    <row r="615" spans="1:15" x14ac:dyDescent="0.25">
      <c r="A615">
        <v>504720</v>
      </c>
      <c r="B615">
        <v>170350</v>
      </c>
      <c r="C615">
        <v>203</v>
      </c>
      <c r="D615" s="96">
        <v>45132.529953703706</v>
      </c>
      <c r="E615" t="s">
        <v>133</v>
      </c>
      <c r="F615" t="s">
        <v>140</v>
      </c>
      <c r="G615" t="s">
        <v>191</v>
      </c>
      <c r="H615" t="s">
        <v>130</v>
      </c>
      <c r="I615">
        <v>332330</v>
      </c>
      <c r="L615" s="96">
        <v>45132.529583333337</v>
      </c>
      <c r="M615" t="s">
        <v>135</v>
      </c>
      <c r="N615">
        <v>800000</v>
      </c>
      <c r="O615" t="s">
        <v>132</v>
      </c>
    </row>
    <row r="616" spans="1:15" x14ac:dyDescent="0.25">
      <c r="A616">
        <v>504720</v>
      </c>
      <c r="B616">
        <v>170480</v>
      </c>
      <c r="C616">
        <v>203</v>
      </c>
      <c r="D616" s="96">
        <v>45132.529918981483</v>
      </c>
      <c r="E616" t="s">
        <v>127</v>
      </c>
      <c r="F616" t="s">
        <v>140</v>
      </c>
      <c r="G616" t="s">
        <v>190</v>
      </c>
      <c r="H616" t="s">
        <v>130</v>
      </c>
      <c r="I616">
        <v>332318</v>
      </c>
      <c r="L616" s="96">
        <v>45132.529583333337</v>
      </c>
      <c r="M616" t="s">
        <v>131</v>
      </c>
      <c r="N616">
        <v>-40000</v>
      </c>
      <c r="O616" t="s">
        <v>136</v>
      </c>
    </row>
    <row r="617" spans="1:15" x14ac:dyDescent="0.25">
      <c r="A617">
        <v>504720</v>
      </c>
      <c r="B617">
        <v>170480</v>
      </c>
      <c r="C617">
        <v>203</v>
      </c>
      <c r="D617" s="96">
        <v>45132.529918981483</v>
      </c>
      <c r="E617" t="s">
        <v>133</v>
      </c>
      <c r="F617" t="s">
        <v>140</v>
      </c>
      <c r="G617" t="s">
        <v>192</v>
      </c>
      <c r="H617" t="s">
        <v>130</v>
      </c>
      <c r="I617">
        <v>332318</v>
      </c>
      <c r="L617" s="96">
        <v>45132.529583333337</v>
      </c>
      <c r="M617" t="s">
        <v>135</v>
      </c>
      <c r="N617">
        <v>10000</v>
      </c>
      <c r="O617" t="s">
        <v>132</v>
      </c>
    </row>
    <row r="618" spans="1:15" x14ac:dyDescent="0.25">
      <c r="A618">
        <v>504720</v>
      </c>
      <c r="B618">
        <v>170480</v>
      </c>
      <c r="C618">
        <v>203</v>
      </c>
      <c r="D618" s="96">
        <v>45132.529918981483</v>
      </c>
      <c r="E618" t="s">
        <v>133</v>
      </c>
      <c r="F618" t="s">
        <v>140</v>
      </c>
      <c r="G618" t="s">
        <v>191</v>
      </c>
      <c r="H618" t="s">
        <v>130</v>
      </c>
      <c r="I618">
        <v>332318</v>
      </c>
      <c r="L618" s="96">
        <v>45132.529583333337</v>
      </c>
      <c r="M618" t="s">
        <v>135</v>
      </c>
      <c r="N618">
        <v>12000</v>
      </c>
      <c r="O618" t="s">
        <v>132</v>
      </c>
    </row>
    <row r="619" spans="1:15" x14ac:dyDescent="0.25">
      <c r="A619">
        <v>504720</v>
      </c>
      <c r="B619">
        <v>170530</v>
      </c>
      <c r="C619">
        <v>203</v>
      </c>
      <c r="D619" s="96">
        <v>45132.529895833337</v>
      </c>
      <c r="E619" t="s">
        <v>127</v>
      </c>
      <c r="F619" t="s">
        <v>140</v>
      </c>
      <c r="G619" t="s">
        <v>190</v>
      </c>
      <c r="H619" t="s">
        <v>130</v>
      </c>
      <c r="I619">
        <v>332317</v>
      </c>
      <c r="L619" s="96">
        <v>45132.529583333337</v>
      </c>
      <c r="M619" t="s">
        <v>131</v>
      </c>
      <c r="N619">
        <v>-45000</v>
      </c>
      <c r="O619" t="s">
        <v>136</v>
      </c>
    </row>
    <row r="620" spans="1:15" x14ac:dyDescent="0.25">
      <c r="A620">
        <v>504720</v>
      </c>
      <c r="B620">
        <v>170530</v>
      </c>
      <c r="C620">
        <v>203</v>
      </c>
      <c r="D620" s="96">
        <v>45132.529895833337</v>
      </c>
      <c r="E620" t="s">
        <v>133</v>
      </c>
      <c r="F620" t="s">
        <v>140</v>
      </c>
      <c r="G620" t="s">
        <v>191</v>
      </c>
      <c r="H620" t="s">
        <v>130</v>
      </c>
      <c r="I620">
        <v>332317</v>
      </c>
      <c r="L620" s="96">
        <v>45132.529583333337</v>
      </c>
      <c r="M620" t="s">
        <v>135</v>
      </c>
      <c r="N620">
        <v>5000</v>
      </c>
      <c r="O620" t="s">
        <v>132</v>
      </c>
    </row>
    <row r="621" spans="1:15" x14ac:dyDescent="0.25">
      <c r="A621">
        <v>504720</v>
      </c>
      <c r="B621">
        <v>170540</v>
      </c>
      <c r="C621">
        <v>203</v>
      </c>
      <c r="D621" s="96">
        <v>45132.529814814814</v>
      </c>
      <c r="E621" t="s">
        <v>127</v>
      </c>
      <c r="F621" t="s">
        <v>140</v>
      </c>
      <c r="G621" t="s">
        <v>190</v>
      </c>
      <c r="H621" t="s">
        <v>130</v>
      </c>
      <c r="I621">
        <v>332307</v>
      </c>
      <c r="L621" s="96">
        <v>45132.529583333337</v>
      </c>
      <c r="M621" t="s">
        <v>131</v>
      </c>
      <c r="N621">
        <v>-35000</v>
      </c>
      <c r="O621" t="s">
        <v>136</v>
      </c>
    </row>
    <row r="622" spans="1:15" x14ac:dyDescent="0.25">
      <c r="A622">
        <v>504720</v>
      </c>
      <c r="B622">
        <v>170400</v>
      </c>
      <c r="C622">
        <v>203</v>
      </c>
      <c r="D622" s="96">
        <v>45132.529803240737</v>
      </c>
      <c r="E622" t="s">
        <v>127</v>
      </c>
      <c r="F622" t="s">
        <v>140</v>
      </c>
      <c r="G622" t="s">
        <v>194</v>
      </c>
      <c r="H622" t="s">
        <v>130</v>
      </c>
      <c r="I622">
        <v>332305</v>
      </c>
      <c r="L622" s="96">
        <v>45132.529583333337</v>
      </c>
      <c r="M622" t="s">
        <v>131</v>
      </c>
      <c r="N622">
        <v>-11815</v>
      </c>
      <c r="O622" t="s">
        <v>136</v>
      </c>
    </row>
    <row r="623" spans="1:15" x14ac:dyDescent="0.25">
      <c r="A623">
        <v>504720</v>
      </c>
      <c r="B623">
        <v>320000</v>
      </c>
      <c r="C623">
        <v>204</v>
      </c>
      <c r="D623" s="96">
        <v>45132.557175925926</v>
      </c>
      <c r="E623" t="s">
        <v>127</v>
      </c>
      <c r="F623" t="s">
        <v>144</v>
      </c>
      <c r="G623" t="s">
        <v>145</v>
      </c>
      <c r="H623" t="s">
        <v>130</v>
      </c>
      <c r="I623">
        <v>332400</v>
      </c>
      <c r="L623" s="96">
        <v>45132.55678240741</v>
      </c>
      <c r="M623" t="s">
        <v>131</v>
      </c>
      <c r="N623">
        <v>-1403</v>
      </c>
      <c r="O623" t="s">
        <v>136</v>
      </c>
    </row>
    <row r="624" spans="1:15" x14ac:dyDescent="0.25">
      <c r="A624">
        <v>504720</v>
      </c>
      <c r="B624">
        <v>540310</v>
      </c>
      <c r="C624">
        <v>207</v>
      </c>
      <c r="D624" s="96">
        <v>45132.557800925926</v>
      </c>
      <c r="E624" t="s">
        <v>127</v>
      </c>
      <c r="F624" t="s">
        <v>151</v>
      </c>
      <c r="G624" t="s">
        <v>145</v>
      </c>
      <c r="H624" t="s">
        <v>130</v>
      </c>
      <c r="I624">
        <v>334143</v>
      </c>
      <c r="L624" s="96">
        <v>45132.556875000002</v>
      </c>
      <c r="M624" t="s">
        <v>131</v>
      </c>
      <c r="N624">
        <v>-6500</v>
      </c>
      <c r="O624" t="s">
        <v>136</v>
      </c>
    </row>
    <row r="625" spans="1:15" x14ac:dyDescent="0.25">
      <c r="A625">
        <v>504720</v>
      </c>
      <c r="B625">
        <v>540300</v>
      </c>
      <c r="C625">
        <v>207</v>
      </c>
      <c r="D625" s="96">
        <v>45132.557789351849</v>
      </c>
      <c r="E625" t="s">
        <v>127</v>
      </c>
      <c r="F625" t="s">
        <v>151</v>
      </c>
      <c r="G625" t="s">
        <v>196</v>
      </c>
      <c r="H625" t="s">
        <v>130</v>
      </c>
      <c r="I625">
        <v>334140</v>
      </c>
      <c r="L625" s="96">
        <v>45132.556875000002</v>
      </c>
      <c r="M625" t="s">
        <v>131</v>
      </c>
      <c r="N625">
        <v>-17000</v>
      </c>
      <c r="O625" t="s">
        <v>136</v>
      </c>
    </row>
    <row r="626" spans="1:15" x14ac:dyDescent="0.25">
      <c r="A626">
        <v>504720</v>
      </c>
      <c r="B626">
        <v>335200</v>
      </c>
      <c r="C626">
        <v>207</v>
      </c>
      <c r="D626" s="96">
        <v>45132.557604166665</v>
      </c>
      <c r="E626" t="s">
        <v>133</v>
      </c>
      <c r="F626" t="s">
        <v>144</v>
      </c>
      <c r="G626" t="s">
        <v>215</v>
      </c>
      <c r="H626" t="s">
        <v>130</v>
      </c>
      <c r="I626">
        <v>334520</v>
      </c>
      <c r="L626" s="96">
        <v>45132.55678240741</v>
      </c>
      <c r="M626" t="s">
        <v>135</v>
      </c>
      <c r="N626">
        <v>-50</v>
      </c>
      <c r="O626" t="s">
        <v>136</v>
      </c>
    </row>
    <row r="627" spans="1:15" x14ac:dyDescent="0.25">
      <c r="A627">
        <v>504720</v>
      </c>
      <c r="B627">
        <v>170500</v>
      </c>
      <c r="C627">
        <v>208</v>
      </c>
      <c r="D627" s="96">
        <v>45187.505810185183</v>
      </c>
      <c r="E627" t="s">
        <v>133</v>
      </c>
      <c r="F627" t="s">
        <v>168</v>
      </c>
      <c r="G627" t="s">
        <v>169</v>
      </c>
      <c r="H627" t="s">
        <v>130</v>
      </c>
      <c r="I627">
        <v>337010</v>
      </c>
      <c r="L627" s="96">
        <v>45184.999988425923</v>
      </c>
      <c r="M627" t="s">
        <v>135</v>
      </c>
      <c r="N627">
        <v>-30000</v>
      </c>
      <c r="O627" t="s">
        <v>136</v>
      </c>
    </row>
    <row r="628" spans="1:15" x14ac:dyDescent="0.25">
      <c r="A628">
        <v>504720</v>
      </c>
      <c r="B628">
        <v>170500</v>
      </c>
      <c r="C628">
        <v>208</v>
      </c>
      <c r="D628" s="96">
        <v>45132.530416666668</v>
      </c>
      <c r="E628" t="s">
        <v>133</v>
      </c>
      <c r="F628" t="s">
        <v>140</v>
      </c>
      <c r="G628" t="s">
        <v>198</v>
      </c>
      <c r="H628" t="s">
        <v>130</v>
      </c>
      <c r="I628">
        <v>337600</v>
      </c>
      <c r="K628">
        <v>484</v>
      </c>
      <c r="L628" s="96">
        <v>45132.529583333337</v>
      </c>
      <c r="M628" t="s">
        <v>135</v>
      </c>
      <c r="N628">
        <v>-75</v>
      </c>
      <c r="O628" t="s">
        <v>136</v>
      </c>
    </row>
    <row r="629" spans="1:15" x14ac:dyDescent="0.25">
      <c r="A629">
        <v>504720</v>
      </c>
      <c r="B629">
        <v>170500</v>
      </c>
      <c r="C629">
        <v>208</v>
      </c>
      <c r="D629" s="96">
        <v>45132.530416666668</v>
      </c>
      <c r="E629" t="s">
        <v>133</v>
      </c>
      <c r="F629" t="s">
        <v>140</v>
      </c>
      <c r="G629" t="s">
        <v>170</v>
      </c>
      <c r="H629" t="s">
        <v>130</v>
      </c>
      <c r="I629">
        <v>337600</v>
      </c>
      <c r="K629">
        <v>484</v>
      </c>
      <c r="L629" s="96">
        <v>45132.529583333337</v>
      </c>
      <c r="M629" t="s">
        <v>135</v>
      </c>
      <c r="N629">
        <v>75</v>
      </c>
      <c r="O629" t="s">
        <v>132</v>
      </c>
    </row>
    <row r="630" spans="1:15" x14ac:dyDescent="0.25">
      <c r="A630">
        <v>504720</v>
      </c>
      <c r="B630">
        <v>170500</v>
      </c>
      <c r="C630">
        <v>208</v>
      </c>
      <c r="D630" s="96">
        <v>45132.53025462963</v>
      </c>
      <c r="E630" t="s">
        <v>133</v>
      </c>
      <c r="F630" t="s">
        <v>140</v>
      </c>
      <c r="G630" t="s">
        <v>173</v>
      </c>
      <c r="H630" t="s">
        <v>130</v>
      </c>
      <c r="I630">
        <v>337012</v>
      </c>
      <c r="L630" s="96">
        <v>45132.529583333337</v>
      </c>
      <c r="M630" t="s">
        <v>135</v>
      </c>
      <c r="N630">
        <v>-4725</v>
      </c>
      <c r="O630" t="s">
        <v>136</v>
      </c>
    </row>
    <row r="631" spans="1:15" x14ac:dyDescent="0.25">
      <c r="A631">
        <v>504720</v>
      </c>
      <c r="B631">
        <v>170500</v>
      </c>
      <c r="C631">
        <v>208</v>
      </c>
      <c r="D631" s="96">
        <v>45132.53025462963</v>
      </c>
      <c r="E631" t="s">
        <v>133</v>
      </c>
      <c r="F631" t="s">
        <v>140</v>
      </c>
      <c r="G631" t="s">
        <v>171</v>
      </c>
      <c r="H631" t="s">
        <v>130</v>
      </c>
      <c r="I631">
        <v>337012</v>
      </c>
      <c r="L631" s="96">
        <v>45132.529583333337</v>
      </c>
      <c r="M631" t="s">
        <v>135</v>
      </c>
      <c r="N631">
        <v>-3775</v>
      </c>
      <c r="O631" t="s">
        <v>136</v>
      </c>
    </row>
    <row r="632" spans="1:15" x14ac:dyDescent="0.25">
      <c r="A632">
        <v>504720</v>
      </c>
      <c r="B632">
        <v>170500</v>
      </c>
      <c r="C632">
        <v>208</v>
      </c>
      <c r="D632" s="96">
        <v>45132.53025462963</v>
      </c>
      <c r="E632" t="s">
        <v>133</v>
      </c>
      <c r="F632" t="s">
        <v>140</v>
      </c>
      <c r="G632" t="s">
        <v>200</v>
      </c>
      <c r="H632" t="s">
        <v>130</v>
      </c>
      <c r="I632">
        <v>337012</v>
      </c>
      <c r="L632" s="96">
        <v>45132.529583333337</v>
      </c>
      <c r="M632" t="s">
        <v>135</v>
      </c>
      <c r="N632">
        <v>8500</v>
      </c>
      <c r="O632" t="s">
        <v>132</v>
      </c>
    </row>
    <row r="633" spans="1:15" x14ac:dyDescent="0.25">
      <c r="A633">
        <v>504720</v>
      </c>
      <c r="B633">
        <v>170500</v>
      </c>
      <c r="C633">
        <v>208</v>
      </c>
      <c r="D633" s="96">
        <v>45132.530219907407</v>
      </c>
      <c r="E633" t="s">
        <v>133</v>
      </c>
      <c r="F633" t="s">
        <v>140</v>
      </c>
      <c r="G633" t="s">
        <v>173</v>
      </c>
      <c r="H633" t="s">
        <v>130</v>
      </c>
      <c r="I633">
        <v>337010</v>
      </c>
      <c r="L633" s="96">
        <v>45132.529583333337</v>
      </c>
      <c r="M633" t="s">
        <v>135</v>
      </c>
      <c r="N633">
        <v>-300000</v>
      </c>
      <c r="O633" t="s">
        <v>136</v>
      </c>
    </row>
    <row r="634" spans="1:15" x14ac:dyDescent="0.25">
      <c r="A634">
        <v>504720</v>
      </c>
      <c r="B634">
        <v>170500</v>
      </c>
      <c r="C634">
        <v>208</v>
      </c>
      <c r="D634" s="96">
        <v>45132.530219907407</v>
      </c>
      <c r="E634" t="s">
        <v>133</v>
      </c>
      <c r="F634" t="s">
        <v>140</v>
      </c>
      <c r="G634" t="s">
        <v>170</v>
      </c>
      <c r="H634" t="s">
        <v>130</v>
      </c>
      <c r="I634">
        <v>337010</v>
      </c>
      <c r="L634" s="96">
        <v>45132.529583333337</v>
      </c>
      <c r="M634" t="s">
        <v>135</v>
      </c>
      <c r="N634">
        <v>-10000</v>
      </c>
      <c r="O634" t="s">
        <v>136</v>
      </c>
    </row>
    <row r="635" spans="1:15" x14ac:dyDescent="0.25">
      <c r="A635">
        <v>504720</v>
      </c>
      <c r="B635">
        <v>170500</v>
      </c>
      <c r="C635">
        <v>208</v>
      </c>
      <c r="D635" s="96">
        <v>45132.530219907407</v>
      </c>
      <c r="E635" t="s">
        <v>133</v>
      </c>
      <c r="F635" t="s">
        <v>140</v>
      </c>
      <c r="G635" t="s">
        <v>200</v>
      </c>
      <c r="H635" t="s">
        <v>130</v>
      </c>
      <c r="I635">
        <v>337010</v>
      </c>
      <c r="L635" s="96">
        <v>45132.529583333337</v>
      </c>
      <c r="M635" t="s">
        <v>135</v>
      </c>
      <c r="N635">
        <v>40000</v>
      </c>
      <c r="O635" t="s">
        <v>132</v>
      </c>
    </row>
    <row r="636" spans="1:15" x14ac:dyDescent="0.25">
      <c r="A636">
        <v>504720</v>
      </c>
      <c r="B636">
        <v>170500</v>
      </c>
      <c r="C636">
        <v>208</v>
      </c>
      <c r="D636" s="96">
        <v>45132.53019675926</v>
      </c>
      <c r="E636" t="s">
        <v>133</v>
      </c>
      <c r="F636" t="s">
        <v>140</v>
      </c>
      <c r="G636" t="s">
        <v>173</v>
      </c>
      <c r="H636" t="s">
        <v>130</v>
      </c>
      <c r="I636">
        <v>337006</v>
      </c>
      <c r="L636" s="96">
        <v>45132.529583333337</v>
      </c>
      <c r="M636" t="s">
        <v>135</v>
      </c>
      <c r="N636">
        <v>-20250</v>
      </c>
      <c r="O636" t="s">
        <v>136</v>
      </c>
    </row>
    <row r="637" spans="1:15" x14ac:dyDescent="0.25">
      <c r="A637">
        <v>504720</v>
      </c>
      <c r="B637">
        <v>170500</v>
      </c>
      <c r="C637">
        <v>208</v>
      </c>
      <c r="D637" s="96">
        <v>45132.53019675926</v>
      </c>
      <c r="E637" t="s">
        <v>133</v>
      </c>
      <c r="F637" t="s">
        <v>140</v>
      </c>
      <c r="G637" t="s">
        <v>198</v>
      </c>
      <c r="H637" t="s">
        <v>130</v>
      </c>
      <c r="I637">
        <v>337006</v>
      </c>
      <c r="L637" s="96">
        <v>45132.529583333337</v>
      </c>
      <c r="M637" t="s">
        <v>135</v>
      </c>
      <c r="N637">
        <v>-5000</v>
      </c>
      <c r="O637" t="s">
        <v>136</v>
      </c>
    </row>
    <row r="638" spans="1:15" x14ac:dyDescent="0.25">
      <c r="A638">
        <v>504720</v>
      </c>
      <c r="B638">
        <v>170500</v>
      </c>
      <c r="C638">
        <v>208</v>
      </c>
      <c r="D638" s="96">
        <v>45132.53019675926</v>
      </c>
      <c r="E638" t="s">
        <v>133</v>
      </c>
      <c r="F638" t="s">
        <v>140</v>
      </c>
      <c r="G638" t="s">
        <v>171</v>
      </c>
      <c r="H638" t="s">
        <v>130</v>
      </c>
      <c r="I638">
        <v>337006</v>
      </c>
      <c r="L638" s="96">
        <v>45132.529583333337</v>
      </c>
      <c r="M638" t="s">
        <v>135</v>
      </c>
      <c r="N638">
        <v>-4750</v>
      </c>
      <c r="O638" t="s">
        <v>136</v>
      </c>
    </row>
    <row r="639" spans="1:15" x14ac:dyDescent="0.25">
      <c r="A639">
        <v>504720</v>
      </c>
      <c r="B639">
        <v>170500</v>
      </c>
      <c r="C639">
        <v>208</v>
      </c>
      <c r="D639" s="96">
        <v>45132.53019675926</v>
      </c>
      <c r="E639" t="s">
        <v>133</v>
      </c>
      <c r="F639" t="s">
        <v>140</v>
      </c>
      <c r="G639" t="s">
        <v>170</v>
      </c>
      <c r="H639" t="s">
        <v>130</v>
      </c>
      <c r="I639">
        <v>337006</v>
      </c>
      <c r="L639" s="96">
        <v>45132.529583333337</v>
      </c>
      <c r="M639" t="s">
        <v>135</v>
      </c>
      <c r="N639">
        <v>30000</v>
      </c>
      <c r="O639" t="s">
        <v>132</v>
      </c>
    </row>
    <row r="640" spans="1:15" x14ac:dyDescent="0.25">
      <c r="A640">
        <v>504720</v>
      </c>
      <c r="B640">
        <v>430100</v>
      </c>
      <c r="C640">
        <v>216</v>
      </c>
      <c r="D640" s="96">
        <v>45169.461539351854</v>
      </c>
      <c r="E640" t="s">
        <v>133</v>
      </c>
      <c r="F640" t="s">
        <v>202</v>
      </c>
      <c r="G640" t="s">
        <v>203</v>
      </c>
      <c r="H640" t="s">
        <v>130</v>
      </c>
      <c r="I640">
        <v>336200</v>
      </c>
      <c r="L640" s="96">
        <v>45169.444247685184</v>
      </c>
      <c r="M640" t="s">
        <v>135</v>
      </c>
      <c r="N640">
        <v>200</v>
      </c>
      <c r="O640" t="s">
        <v>132</v>
      </c>
    </row>
    <row r="641" spans="1:15" x14ac:dyDescent="0.25">
      <c r="A641">
        <v>504720</v>
      </c>
      <c r="B641">
        <v>270000</v>
      </c>
      <c r="C641">
        <v>219</v>
      </c>
      <c r="D641" s="96">
        <v>45229.598576388889</v>
      </c>
      <c r="E641" t="s">
        <v>133</v>
      </c>
      <c r="F641" t="s">
        <v>204</v>
      </c>
      <c r="G641" t="s">
        <v>205</v>
      </c>
      <c r="H641" t="s">
        <v>130</v>
      </c>
      <c r="I641">
        <v>336028</v>
      </c>
      <c r="L641" s="96">
        <v>45229.416851851849</v>
      </c>
      <c r="M641" t="s">
        <v>135</v>
      </c>
      <c r="N641">
        <v>-3315</v>
      </c>
      <c r="O641" t="s">
        <v>136</v>
      </c>
    </row>
    <row r="642" spans="1:15" x14ac:dyDescent="0.25">
      <c r="A642">
        <v>504720</v>
      </c>
      <c r="B642">
        <v>540400</v>
      </c>
      <c r="C642">
        <v>219</v>
      </c>
      <c r="D642" s="96">
        <v>45132.557812500003</v>
      </c>
      <c r="E642" t="s">
        <v>127</v>
      </c>
      <c r="F642" t="s">
        <v>151</v>
      </c>
      <c r="G642" t="s">
        <v>196</v>
      </c>
      <c r="H642" t="s">
        <v>130</v>
      </c>
      <c r="I642">
        <v>336633</v>
      </c>
      <c r="L642" s="96">
        <v>45132.556875000002</v>
      </c>
      <c r="M642" t="s">
        <v>131</v>
      </c>
      <c r="N642">
        <v>-2000</v>
      </c>
      <c r="O642" t="s">
        <v>136</v>
      </c>
    </row>
    <row r="643" spans="1:15" x14ac:dyDescent="0.25">
      <c r="A643">
        <v>504720</v>
      </c>
      <c r="B643">
        <v>201240</v>
      </c>
      <c r="C643">
        <v>219</v>
      </c>
      <c r="D643" s="96">
        <v>45132.55704861111</v>
      </c>
      <c r="E643" t="s">
        <v>127</v>
      </c>
      <c r="F643" t="s">
        <v>128</v>
      </c>
      <c r="G643" t="s">
        <v>206</v>
      </c>
      <c r="H643" t="s">
        <v>130</v>
      </c>
      <c r="I643">
        <v>336455</v>
      </c>
      <c r="L643" s="96">
        <v>45132.556747685187</v>
      </c>
      <c r="M643" t="s">
        <v>131</v>
      </c>
      <c r="N643">
        <v>-94</v>
      </c>
      <c r="O643" t="s">
        <v>136</v>
      </c>
    </row>
    <row r="644" spans="1:15" x14ac:dyDescent="0.25">
      <c r="A644">
        <v>504720</v>
      </c>
      <c r="B644">
        <v>170490</v>
      </c>
      <c r="C644">
        <v>219</v>
      </c>
      <c r="D644" s="96">
        <v>45132.530162037037</v>
      </c>
      <c r="E644" t="s">
        <v>127</v>
      </c>
      <c r="F644" t="s">
        <v>140</v>
      </c>
      <c r="G644" t="s">
        <v>211</v>
      </c>
      <c r="H644" t="s">
        <v>130</v>
      </c>
      <c r="I644">
        <v>335200</v>
      </c>
      <c r="L644" s="96">
        <v>45132.529583333337</v>
      </c>
      <c r="M644" t="s">
        <v>131</v>
      </c>
      <c r="N644">
        <v>-6500</v>
      </c>
      <c r="O644" t="s">
        <v>136</v>
      </c>
    </row>
    <row r="645" spans="1:15" x14ac:dyDescent="0.25">
      <c r="A645">
        <v>504910</v>
      </c>
      <c r="B645">
        <v>170310</v>
      </c>
      <c r="C645">
        <v>203</v>
      </c>
      <c r="D645" s="96">
        <v>45155.573078703703</v>
      </c>
      <c r="E645" t="s">
        <v>133</v>
      </c>
      <c r="F645" t="s">
        <v>188</v>
      </c>
      <c r="G645" t="s">
        <v>189</v>
      </c>
      <c r="H645" t="s">
        <v>130</v>
      </c>
      <c r="I645">
        <v>332310</v>
      </c>
      <c r="L645" s="96">
        <v>45155.572881944441</v>
      </c>
      <c r="M645" t="s">
        <v>135</v>
      </c>
      <c r="N645">
        <v>-178</v>
      </c>
      <c r="O645" t="s">
        <v>136</v>
      </c>
    </row>
    <row r="646" spans="1:15" x14ac:dyDescent="0.25">
      <c r="A646">
        <v>504910</v>
      </c>
      <c r="B646">
        <v>170310</v>
      </c>
      <c r="C646">
        <v>203</v>
      </c>
      <c r="D646" s="96">
        <v>45132.52983796296</v>
      </c>
      <c r="E646" t="s">
        <v>133</v>
      </c>
      <c r="F646" t="s">
        <v>140</v>
      </c>
      <c r="G646" t="s">
        <v>191</v>
      </c>
      <c r="H646" t="s">
        <v>130</v>
      </c>
      <c r="I646">
        <v>332310</v>
      </c>
      <c r="L646" s="96">
        <v>45132.529583333337</v>
      </c>
      <c r="M646" t="s">
        <v>135</v>
      </c>
      <c r="N646">
        <v>178</v>
      </c>
      <c r="O646" t="s">
        <v>132</v>
      </c>
    </row>
    <row r="647" spans="1:15" x14ac:dyDescent="0.25">
      <c r="A647">
        <v>504910</v>
      </c>
      <c r="B647">
        <v>170500</v>
      </c>
      <c r="C647">
        <v>208</v>
      </c>
      <c r="D647" s="96">
        <v>45187.505810185183</v>
      </c>
      <c r="E647" t="s">
        <v>133</v>
      </c>
      <c r="F647" t="s">
        <v>168</v>
      </c>
      <c r="G647" t="s">
        <v>169</v>
      </c>
      <c r="H647" t="s">
        <v>130</v>
      </c>
      <c r="I647">
        <v>337010</v>
      </c>
      <c r="L647" s="96">
        <v>45184.999988425923</v>
      </c>
      <c r="M647" t="s">
        <v>135</v>
      </c>
      <c r="N647">
        <v>-3700</v>
      </c>
      <c r="O647" t="s">
        <v>136</v>
      </c>
    </row>
    <row r="648" spans="1:15" x14ac:dyDescent="0.25">
      <c r="A648">
        <v>504910</v>
      </c>
      <c r="B648">
        <v>170500</v>
      </c>
      <c r="C648">
        <v>208</v>
      </c>
      <c r="D648" s="96">
        <v>45132.530266203707</v>
      </c>
      <c r="E648" t="s">
        <v>133</v>
      </c>
      <c r="F648" t="s">
        <v>140</v>
      </c>
      <c r="G648" t="s">
        <v>173</v>
      </c>
      <c r="H648" t="s">
        <v>130</v>
      </c>
      <c r="I648">
        <v>337012</v>
      </c>
      <c r="L648" s="96">
        <v>45132.529583333337</v>
      </c>
      <c r="M648" t="s">
        <v>135</v>
      </c>
      <c r="N648">
        <v>-50</v>
      </c>
      <c r="O648" t="s">
        <v>136</v>
      </c>
    </row>
    <row r="649" spans="1:15" x14ac:dyDescent="0.25">
      <c r="A649">
        <v>504910</v>
      </c>
      <c r="B649">
        <v>170500</v>
      </c>
      <c r="C649">
        <v>208</v>
      </c>
      <c r="D649" s="96">
        <v>45132.530266203707</v>
      </c>
      <c r="E649" t="s">
        <v>133</v>
      </c>
      <c r="F649" t="s">
        <v>140</v>
      </c>
      <c r="G649" t="s">
        <v>200</v>
      </c>
      <c r="H649" t="s">
        <v>130</v>
      </c>
      <c r="I649">
        <v>337012</v>
      </c>
      <c r="L649" s="96">
        <v>45132.529583333337</v>
      </c>
      <c r="M649" t="s">
        <v>135</v>
      </c>
      <c r="N649">
        <v>16</v>
      </c>
      <c r="O649" t="s">
        <v>132</v>
      </c>
    </row>
    <row r="650" spans="1:15" x14ac:dyDescent="0.25">
      <c r="A650">
        <v>504910</v>
      </c>
      <c r="B650">
        <v>170500</v>
      </c>
      <c r="C650">
        <v>208</v>
      </c>
      <c r="D650" s="96">
        <v>45132.530219907407</v>
      </c>
      <c r="E650" t="s">
        <v>133</v>
      </c>
      <c r="F650" t="s">
        <v>140</v>
      </c>
      <c r="G650" t="s">
        <v>173</v>
      </c>
      <c r="H650" t="s">
        <v>130</v>
      </c>
      <c r="I650">
        <v>337010</v>
      </c>
      <c r="L650" s="96">
        <v>45132.529583333337</v>
      </c>
      <c r="M650" t="s">
        <v>135</v>
      </c>
      <c r="N650">
        <v>-500</v>
      </c>
      <c r="O650" t="s">
        <v>136</v>
      </c>
    </row>
    <row r="651" spans="1:15" x14ac:dyDescent="0.25">
      <c r="A651">
        <v>504910</v>
      </c>
      <c r="B651">
        <v>170500</v>
      </c>
      <c r="C651">
        <v>208</v>
      </c>
      <c r="D651" s="96">
        <v>45132.530219907407</v>
      </c>
      <c r="E651" t="s">
        <v>133</v>
      </c>
      <c r="F651" t="s">
        <v>140</v>
      </c>
      <c r="G651" t="s">
        <v>172</v>
      </c>
      <c r="H651" t="s">
        <v>130</v>
      </c>
      <c r="I651">
        <v>337010</v>
      </c>
      <c r="L651" s="96">
        <v>45132.529583333337</v>
      </c>
      <c r="M651" t="s">
        <v>135</v>
      </c>
      <c r="N651">
        <v>-200</v>
      </c>
      <c r="O651" t="s">
        <v>136</v>
      </c>
    </row>
    <row r="652" spans="1:15" x14ac:dyDescent="0.25">
      <c r="A652">
        <v>504910</v>
      </c>
      <c r="B652">
        <v>170500</v>
      </c>
      <c r="C652">
        <v>208</v>
      </c>
      <c r="D652" s="96">
        <v>45132.530219907407</v>
      </c>
      <c r="E652" t="s">
        <v>133</v>
      </c>
      <c r="F652" t="s">
        <v>140</v>
      </c>
      <c r="G652" t="s">
        <v>170</v>
      </c>
      <c r="H652" t="s">
        <v>130</v>
      </c>
      <c r="I652">
        <v>337010</v>
      </c>
      <c r="L652" s="96">
        <v>45132.529583333337</v>
      </c>
      <c r="M652" t="s">
        <v>135</v>
      </c>
      <c r="N652">
        <v>4400</v>
      </c>
      <c r="O652" t="s">
        <v>132</v>
      </c>
    </row>
    <row r="653" spans="1:15" x14ac:dyDescent="0.25">
      <c r="A653">
        <v>504910</v>
      </c>
      <c r="B653">
        <v>170500</v>
      </c>
      <c r="C653">
        <v>208</v>
      </c>
      <c r="D653" s="96">
        <v>45132.53019675926</v>
      </c>
      <c r="E653" t="s">
        <v>133</v>
      </c>
      <c r="F653" t="s">
        <v>140</v>
      </c>
      <c r="G653" t="s">
        <v>173</v>
      </c>
      <c r="H653" t="s">
        <v>130</v>
      </c>
      <c r="I653">
        <v>337006</v>
      </c>
      <c r="L653" s="96">
        <v>45132.529583333337</v>
      </c>
      <c r="M653" t="s">
        <v>135</v>
      </c>
      <c r="N653">
        <v>-25</v>
      </c>
      <c r="O653" t="s">
        <v>136</v>
      </c>
    </row>
    <row r="654" spans="1:15" x14ac:dyDescent="0.25">
      <c r="A654">
        <v>504910</v>
      </c>
      <c r="B654">
        <v>170490</v>
      </c>
      <c r="C654">
        <v>219</v>
      </c>
      <c r="D654" s="96">
        <v>45132.530162037037</v>
      </c>
      <c r="E654" t="s">
        <v>127</v>
      </c>
      <c r="F654" t="s">
        <v>140</v>
      </c>
      <c r="G654" t="s">
        <v>211</v>
      </c>
      <c r="H654" t="s">
        <v>130</v>
      </c>
      <c r="I654">
        <v>335200</v>
      </c>
      <c r="L654" s="96">
        <v>45132.529583333337</v>
      </c>
      <c r="M654" t="s">
        <v>131</v>
      </c>
      <c r="N654">
        <v>100</v>
      </c>
      <c r="O654" t="s">
        <v>132</v>
      </c>
    </row>
    <row r="655" spans="1:15" x14ac:dyDescent="0.25">
      <c r="A655">
        <v>507280</v>
      </c>
      <c r="B655">
        <v>430100</v>
      </c>
      <c r="C655">
        <v>219</v>
      </c>
      <c r="D655" s="96">
        <v>45169.461539351854</v>
      </c>
      <c r="E655" t="s">
        <v>133</v>
      </c>
      <c r="F655" t="s">
        <v>202</v>
      </c>
      <c r="G655" t="s">
        <v>203</v>
      </c>
      <c r="H655" t="s">
        <v>130</v>
      </c>
      <c r="I655">
        <v>336210</v>
      </c>
      <c r="L655" s="96">
        <v>45169.444247685184</v>
      </c>
      <c r="M655" t="s">
        <v>135</v>
      </c>
      <c r="N655">
        <v>12500</v>
      </c>
      <c r="O655" t="s">
        <v>132</v>
      </c>
    </row>
    <row r="656" spans="1:15" x14ac:dyDescent="0.25">
      <c r="A656">
        <v>507280</v>
      </c>
      <c r="B656">
        <v>430100</v>
      </c>
      <c r="C656">
        <v>219</v>
      </c>
      <c r="D656" s="96">
        <v>45132.557754629626</v>
      </c>
      <c r="E656" t="s">
        <v>133</v>
      </c>
      <c r="F656" t="s">
        <v>217</v>
      </c>
      <c r="G656" t="s">
        <v>253</v>
      </c>
      <c r="H656" t="s">
        <v>130</v>
      </c>
      <c r="I656">
        <v>336210</v>
      </c>
      <c r="L656" s="96">
        <v>45132.556863425925</v>
      </c>
      <c r="M656" t="s">
        <v>135</v>
      </c>
      <c r="N656">
        <v>3000</v>
      </c>
      <c r="O656" t="s">
        <v>132</v>
      </c>
    </row>
    <row r="657" spans="1:15" x14ac:dyDescent="0.25">
      <c r="A657">
        <v>507300</v>
      </c>
      <c r="B657">
        <v>335100</v>
      </c>
      <c r="C657">
        <v>202</v>
      </c>
      <c r="D657" s="96">
        <v>45294.682291666664</v>
      </c>
      <c r="E657" t="s">
        <v>133</v>
      </c>
      <c r="F657" t="s">
        <v>147</v>
      </c>
      <c r="G657" t="s">
        <v>148</v>
      </c>
      <c r="H657" t="s">
        <v>130</v>
      </c>
      <c r="I657">
        <v>334510</v>
      </c>
      <c r="L657" s="96">
        <v>45294.682256944441</v>
      </c>
      <c r="M657" t="s">
        <v>135</v>
      </c>
      <c r="N657">
        <v>3000</v>
      </c>
      <c r="O657" t="s">
        <v>132</v>
      </c>
    </row>
    <row r="658" spans="1:15" x14ac:dyDescent="0.25">
      <c r="A658">
        <v>507300</v>
      </c>
      <c r="B658">
        <v>325100</v>
      </c>
      <c r="C658">
        <v>205</v>
      </c>
      <c r="D658" s="96">
        <v>45294.682280092595</v>
      </c>
      <c r="E658" t="s">
        <v>133</v>
      </c>
      <c r="F658" t="s">
        <v>147</v>
      </c>
      <c r="G658" t="s">
        <v>148</v>
      </c>
      <c r="H658" t="s">
        <v>130</v>
      </c>
      <c r="I658">
        <v>332540</v>
      </c>
      <c r="L658" s="96">
        <v>45294.682256944441</v>
      </c>
      <c r="M658" t="s">
        <v>135</v>
      </c>
      <c r="N658">
        <v>-24000</v>
      </c>
      <c r="O658" t="s">
        <v>136</v>
      </c>
    </row>
    <row r="659" spans="1:15" x14ac:dyDescent="0.25">
      <c r="A659">
        <v>507300</v>
      </c>
      <c r="B659">
        <v>325100</v>
      </c>
      <c r="C659">
        <v>205</v>
      </c>
      <c r="D659" s="96">
        <v>45132.557256944441</v>
      </c>
      <c r="E659" t="s">
        <v>127</v>
      </c>
      <c r="F659" t="s">
        <v>144</v>
      </c>
      <c r="G659" t="s">
        <v>145</v>
      </c>
      <c r="H659" t="s">
        <v>130</v>
      </c>
      <c r="I659">
        <v>332540</v>
      </c>
      <c r="L659" s="96">
        <v>45132.55678240741</v>
      </c>
      <c r="M659" t="s">
        <v>131</v>
      </c>
      <c r="N659">
        <v>24000</v>
      </c>
      <c r="O659" t="s">
        <v>132</v>
      </c>
    </row>
    <row r="660" spans="1:15" x14ac:dyDescent="0.25">
      <c r="A660">
        <v>507300</v>
      </c>
      <c r="B660">
        <v>340000</v>
      </c>
      <c r="C660">
        <v>207</v>
      </c>
      <c r="D660" s="96">
        <v>45294.682280092595</v>
      </c>
      <c r="E660" t="s">
        <v>133</v>
      </c>
      <c r="F660" t="s">
        <v>147</v>
      </c>
      <c r="G660" t="s">
        <v>148</v>
      </c>
      <c r="H660" t="s">
        <v>130</v>
      </c>
      <c r="I660">
        <v>332700</v>
      </c>
      <c r="L660" s="96">
        <v>45294.682256944441</v>
      </c>
      <c r="M660" t="s">
        <v>135</v>
      </c>
      <c r="N660">
        <v>-100000</v>
      </c>
      <c r="O660" t="s">
        <v>136</v>
      </c>
    </row>
    <row r="661" spans="1:15" x14ac:dyDescent="0.25">
      <c r="A661">
        <v>507300</v>
      </c>
      <c r="B661">
        <v>340000</v>
      </c>
      <c r="C661">
        <v>207</v>
      </c>
      <c r="D661" s="96">
        <v>45132.557326388887</v>
      </c>
      <c r="E661" t="s">
        <v>133</v>
      </c>
      <c r="F661" t="s">
        <v>144</v>
      </c>
      <c r="G661" t="s">
        <v>249</v>
      </c>
      <c r="H661" t="s">
        <v>130</v>
      </c>
      <c r="I661">
        <v>332700</v>
      </c>
      <c r="L661" s="96">
        <v>45132.55678240741</v>
      </c>
      <c r="M661" t="s">
        <v>135</v>
      </c>
      <c r="N661">
        <v>100000</v>
      </c>
      <c r="O661" t="s">
        <v>132</v>
      </c>
    </row>
    <row r="662" spans="1:15" x14ac:dyDescent="0.25">
      <c r="A662">
        <v>507300</v>
      </c>
      <c r="B662">
        <v>415220</v>
      </c>
      <c r="C662">
        <v>219</v>
      </c>
      <c r="D662" s="96">
        <v>45169.4684837963</v>
      </c>
      <c r="E662" t="s">
        <v>133</v>
      </c>
      <c r="F662" t="s">
        <v>226</v>
      </c>
      <c r="G662" t="s">
        <v>227</v>
      </c>
      <c r="H662" t="s">
        <v>130</v>
      </c>
      <c r="I662">
        <v>336885</v>
      </c>
      <c r="L662" s="96">
        <v>45169.467175925929</v>
      </c>
      <c r="M662" t="s">
        <v>135</v>
      </c>
      <c r="N662">
        <v>700</v>
      </c>
      <c r="O662" t="s">
        <v>132</v>
      </c>
    </row>
    <row r="663" spans="1:15" x14ac:dyDescent="0.25">
      <c r="A663">
        <v>507400</v>
      </c>
      <c r="B663">
        <v>170310</v>
      </c>
      <c r="C663">
        <v>203</v>
      </c>
      <c r="D663" s="96">
        <v>45309.391041666669</v>
      </c>
      <c r="E663" t="s">
        <v>133</v>
      </c>
      <c r="F663" t="s">
        <v>182</v>
      </c>
      <c r="G663" t="s">
        <v>183</v>
      </c>
      <c r="H663" t="s">
        <v>130</v>
      </c>
      <c r="I663">
        <v>332310</v>
      </c>
      <c r="L663" s="96">
        <v>45308.999988425923</v>
      </c>
      <c r="M663" t="s">
        <v>135</v>
      </c>
      <c r="N663">
        <v>22500</v>
      </c>
      <c r="O663" t="s">
        <v>132</v>
      </c>
    </row>
    <row r="664" spans="1:15" x14ac:dyDescent="0.25">
      <c r="A664">
        <v>507400</v>
      </c>
      <c r="B664">
        <v>170310</v>
      </c>
      <c r="C664">
        <v>203</v>
      </c>
      <c r="D664" s="96">
        <v>45309.371932870374</v>
      </c>
      <c r="E664" t="s">
        <v>133</v>
      </c>
      <c r="F664" t="s">
        <v>184</v>
      </c>
      <c r="G664" t="s">
        <v>185</v>
      </c>
      <c r="H664" t="s">
        <v>130</v>
      </c>
      <c r="I664">
        <v>332310</v>
      </c>
      <c r="L664" s="96">
        <v>45308.999988425923</v>
      </c>
      <c r="M664" t="s">
        <v>135</v>
      </c>
      <c r="N664">
        <v>-225</v>
      </c>
      <c r="O664" t="s">
        <v>136</v>
      </c>
    </row>
    <row r="665" spans="1:15" x14ac:dyDescent="0.25">
      <c r="A665">
        <v>507400</v>
      </c>
      <c r="B665">
        <v>170310</v>
      </c>
      <c r="C665">
        <v>203</v>
      </c>
      <c r="D665" s="96">
        <v>45274.62023148148</v>
      </c>
      <c r="E665" t="s">
        <v>133</v>
      </c>
      <c r="F665" t="s">
        <v>186</v>
      </c>
      <c r="G665" t="s">
        <v>187</v>
      </c>
      <c r="H665" t="s">
        <v>130</v>
      </c>
      <c r="I665">
        <v>332310</v>
      </c>
      <c r="L665" s="96">
        <v>45274.620046296295</v>
      </c>
      <c r="M665" t="s">
        <v>135</v>
      </c>
      <c r="N665">
        <v>225</v>
      </c>
      <c r="O665" t="s">
        <v>132</v>
      </c>
    </row>
    <row r="666" spans="1:15" x14ac:dyDescent="0.25">
      <c r="A666">
        <v>507400</v>
      </c>
      <c r="B666">
        <v>170310</v>
      </c>
      <c r="C666">
        <v>203</v>
      </c>
      <c r="D666" s="96">
        <v>45155.573078703703</v>
      </c>
      <c r="E666" t="s">
        <v>133</v>
      </c>
      <c r="F666" t="s">
        <v>188</v>
      </c>
      <c r="G666" t="s">
        <v>189</v>
      </c>
      <c r="H666" t="s">
        <v>130</v>
      </c>
      <c r="I666">
        <v>332310</v>
      </c>
      <c r="L666" s="96">
        <v>45155.572881944441</v>
      </c>
      <c r="M666" t="s">
        <v>135</v>
      </c>
      <c r="N666">
        <v>2350</v>
      </c>
      <c r="O666" t="s">
        <v>132</v>
      </c>
    </row>
    <row r="667" spans="1:15" x14ac:dyDescent="0.25">
      <c r="A667">
        <v>507400</v>
      </c>
      <c r="B667">
        <v>170310</v>
      </c>
      <c r="C667">
        <v>203</v>
      </c>
      <c r="D667" s="96">
        <v>45132.52983796296</v>
      </c>
      <c r="E667" t="s">
        <v>133</v>
      </c>
      <c r="F667" t="s">
        <v>140</v>
      </c>
      <c r="G667" t="s">
        <v>191</v>
      </c>
      <c r="H667" t="s">
        <v>130</v>
      </c>
      <c r="I667">
        <v>332310</v>
      </c>
      <c r="L667" s="96">
        <v>45132.529583333337</v>
      </c>
      <c r="M667" t="s">
        <v>135</v>
      </c>
      <c r="N667">
        <v>150</v>
      </c>
      <c r="O667" t="s">
        <v>132</v>
      </c>
    </row>
    <row r="668" spans="1:15" x14ac:dyDescent="0.25">
      <c r="A668">
        <v>507400</v>
      </c>
      <c r="B668">
        <v>325100</v>
      </c>
      <c r="C668">
        <v>205</v>
      </c>
      <c r="D668" s="96">
        <v>45132.557256944441</v>
      </c>
      <c r="E668" t="s">
        <v>127</v>
      </c>
      <c r="F668" t="s">
        <v>144</v>
      </c>
      <c r="G668" t="s">
        <v>145</v>
      </c>
      <c r="H668" t="s">
        <v>130</v>
      </c>
      <c r="I668">
        <v>332540</v>
      </c>
      <c r="L668" s="96">
        <v>45132.55678240741</v>
      </c>
      <c r="M668" t="s">
        <v>131</v>
      </c>
      <c r="N668">
        <v>3000</v>
      </c>
      <c r="O668" t="s">
        <v>132</v>
      </c>
    </row>
    <row r="669" spans="1:15" x14ac:dyDescent="0.25">
      <c r="A669">
        <v>507400</v>
      </c>
      <c r="B669">
        <v>170500</v>
      </c>
      <c r="C669">
        <v>208</v>
      </c>
      <c r="D669" s="96">
        <v>45187.505810185183</v>
      </c>
      <c r="E669" t="s">
        <v>133</v>
      </c>
      <c r="F669" t="s">
        <v>168</v>
      </c>
      <c r="G669" t="s">
        <v>169</v>
      </c>
      <c r="H669" t="s">
        <v>130</v>
      </c>
      <c r="I669">
        <v>337010</v>
      </c>
      <c r="L669" s="96">
        <v>45184.999988425923</v>
      </c>
      <c r="M669" t="s">
        <v>135</v>
      </c>
      <c r="N669">
        <v>180</v>
      </c>
      <c r="O669" t="s">
        <v>132</v>
      </c>
    </row>
    <row r="670" spans="1:15" x14ac:dyDescent="0.25">
      <c r="A670">
        <v>507400</v>
      </c>
      <c r="B670">
        <v>170500</v>
      </c>
      <c r="C670">
        <v>208</v>
      </c>
      <c r="D670" s="96">
        <v>45132.530219907407</v>
      </c>
      <c r="E670" t="s">
        <v>133</v>
      </c>
      <c r="F670" t="s">
        <v>140</v>
      </c>
      <c r="G670" t="s">
        <v>200</v>
      </c>
      <c r="H670" t="s">
        <v>130</v>
      </c>
      <c r="I670">
        <v>337010</v>
      </c>
      <c r="L670" s="96">
        <v>45132.529583333337</v>
      </c>
      <c r="M670" t="s">
        <v>135</v>
      </c>
      <c r="N670">
        <v>420</v>
      </c>
      <c r="O670" t="s">
        <v>132</v>
      </c>
    </row>
    <row r="671" spans="1:15" x14ac:dyDescent="0.25">
      <c r="A671">
        <v>507400</v>
      </c>
      <c r="B671">
        <v>415240</v>
      </c>
      <c r="C671">
        <v>212</v>
      </c>
      <c r="D671" s="96">
        <v>45132.557685185187</v>
      </c>
      <c r="E671" t="s">
        <v>127</v>
      </c>
      <c r="F671" t="s">
        <v>217</v>
      </c>
      <c r="G671" t="s">
        <v>218</v>
      </c>
      <c r="H671" t="s">
        <v>130</v>
      </c>
      <c r="I671">
        <v>335100</v>
      </c>
      <c r="L671" s="96">
        <v>45132.556863425925</v>
      </c>
      <c r="M671" t="s">
        <v>131</v>
      </c>
      <c r="N671">
        <v>1500</v>
      </c>
      <c r="O671" t="s">
        <v>132</v>
      </c>
    </row>
    <row r="672" spans="1:15" x14ac:dyDescent="0.25">
      <c r="A672">
        <v>507850</v>
      </c>
      <c r="B672">
        <v>170400</v>
      </c>
      <c r="C672">
        <v>203</v>
      </c>
      <c r="D672" s="96">
        <v>45132.529803240737</v>
      </c>
      <c r="E672" t="s">
        <v>127</v>
      </c>
      <c r="F672" t="s">
        <v>140</v>
      </c>
      <c r="G672" t="s">
        <v>194</v>
      </c>
      <c r="H672" t="s">
        <v>130</v>
      </c>
      <c r="I672">
        <v>332305</v>
      </c>
      <c r="L672" s="96">
        <v>45132.529583333337</v>
      </c>
      <c r="M672" t="s">
        <v>131</v>
      </c>
      <c r="N672">
        <v>1250</v>
      </c>
      <c r="O672" t="s">
        <v>132</v>
      </c>
    </row>
    <row r="673" spans="1:15" x14ac:dyDescent="0.25">
      <c r="A673">
        <v>507900</v>
      </c>
      <c r="B673">
        <v>325100</v>
      </c>
      <c r="C673">
        <v>205</v>
      </c>
      <c r="D673" s="96">
        <v>45209.519074074073</v>
      </c>
      <c r="E673" t="s">
        <v>162</v>
      </c>
      <c r="F673" t="s">
        <v>247</v>
      </c>
      <c r="G673" t="s">
        <v>248</v>
      </c>
      <c r="H673" t="s">
        <v>130</v>
      </c>
      <c r="I673">
        <v>332540</v>
      </c>
      <c r="L673" s="96">
        <v>45205.999988425923</v>
      </c>
      <c r="M673" t="s">
        <v>135</v>
      </c>
      <c r="N673">
        <v>1708655</v>
      </c>
      <c r="O673" t="s">
        <v>132</v>
      </c>
    </row>
    <row r="674" spans="1:15" x14ac:dyDescent="0.25">
      <c r="A674">
        <v>507900</v>
      </c>
      <c r="B674">
        <v>335300</v>
      </c>
      <c r="C674">
        <v>207</v>
      </c>
      <c r="D674" s="96">
        <v>45132.557627314818</v>
      </c>
      <c r="E674" t="s">
        <v>127</v>
      </c>
      <c r="F674" t="s">
        <v>144</v>
      </c>
      <c r="G674" t="s">
        <v>197</v>
      </c>
      <c r="H674" t="s">
        <v>130</v>
      </c>
      <c r="I674">
        <v>334551</v>
      </c>
      <c r="L674" s="96">
        <v>45132.55678240741</v>
      </c>
      <c r="M674" t="s">
        <v>131</v>
      </c>
      <c r="N674">
        <v>15000</v>
      </c>
      <c r="O674" t="s">
        <v>132</v>
      </c>
    </row>
    <row r="675" spans="1:15" x14ac:dyDescent="0.25">
      <c r="A675">
        <v>507900</v>
      </c>
      <c r="B675">
        <v>335300</v>
      </c>
      <c r="C675">
        <v>207</v>
      </c>
      <c r="D675" s="96">
        <v>45132.557627314818</v>
      </c>
      <c r="E675" t="s">
        <v>133</v>
      </c>
      <c r="F675" t="s">
        <v>144</v>
      </c>
      <c r="G675" t="s">
        <v>215</v>
      </c>
      <c r="H675" t="s">
        <v>130</v>
      </c>
      <c r="I675">
        <v>334551</v>
      </c>
      <c r="L675" s="96">
        <v>45132.55678240741</v>
      </c>
      <c r="M675" t="s">
        <v>135</v>
      </c>
      <c r="N675">
        <v>7000</v>
      </c>
      <c r="O675" t="s">
        <v>132</v>
      </c>
    </row>
    <row r="676" spans="1:15" x14ac:dyDescent="0.25">
      <c r="A676">
        <v>507900</v>
      </c>
      <c r="B676">
        <v>350000</v>
      </c>
      <c r="C676">
        <v>207</v>
      </c>
      <c r="D676" s="96">
        <v>45132.55736111111</v>
      </c>
      <c r="E676" t="s">
        <v>133</v>
      </c>
      <c r="F676" t="s">
        <v>144</v>
      </c>
      <c r="G676" t="s">
        <v>146</v>
      </c>
      <c r="H676" t="s">
        <v>130</v>
      </c>
      <c r="I676">
        <v>334025</v>
      </c>
      <c r="L676" s="96">
        <v>45132.55678240741</v>
      </c>
      <c r="M676" t="s">
        <v>135</v>
      </c>
      <c r="N676">
        <v>12875</v>
      </c>
      <c r="O676" t="s">
        <v>132</v>
      </c>
    </row>
    <row r="677" spans="1:15" x14ac:dyDescent="0.25">
      <c r="A677">
        <v>507990</v>
      </c>
      <c r="B677">
        <v>415220</v>
      </c>
      <c r="C677">
        <v>219</v>
      </c>
      <c r="D677" s="96">
        <v>45169.4684837963</v>
      </c>
      <c r="E677" t="s">
        <v>133</v>
      </c>
      <c r="F677" t="s">
        <v>226</v>
      </c>
      <c r="G677" t="s">
        <v>227</v>
      </c>
      <c r="H677" t="s">
        <v>130</v>
      </c>
      <c r="I677">
        <v>336885</v>
      </c>
      <c r="L677" s="96">
        <v>45169.467175925929</v>
      </c>
      <c r="M677" t="s">
        <v>135</v>
      </c>
      <c r="N677">
        <v>10000</v>
      </c>
      <c r="O677" t="s">
        <v>132</v>
      </c>
    </row>
    <row r="678" spans="1:15" x14ac:dyDescent="0.25">
      <c r="A678">
        <v>507990</v>
      </c>
      <c r="B678">
        <v>415220</v>
      </c>
      <c r="C678">
        <v>219</v>
      </c>
      <c r="D678" s="96">
        <v>45132.55777777778</v>
      </c>
      <c r="E678" t="s">
        <v>127</v>
      </c>
      <c r="F678" t="s">
        <v>217</v>
      </c>
      <c r="G678" t="s">
        <v>228</v>
      </c>
      <c r="H678" t="s">
        <v>130</v>
      </c>
      <c r="I678">
        <v>336885</v>
      </c>
      <c r="L678" s="96">
        <v>45132.556863425925</v>
      </c>
      <c r="M678" t="s">
        <v>131</v>
      </c>
      <c r="N678">
        <v>15000</v>
      </c>
      <c r="O678" t="s">
        <v>132</v>
      </c>
    </row>
    <row r="679" spans="1:15" x14ac:dyDescent="0.25">
      <c r="A679">
        <v>509580</v>
      </c>
      <c r="B679">
        <v>170500</v>
      </c>
      <c r="C679">
        <v>208</v>
      </c>
      <c r="D679" s="96">
        <v>45132.530416666668</v>
      </c>
      <c r="E679" t="s">
        <v>127</v>
      </c>
      <c r="F679" t="s">
        <v>140</v>
      </c>
      <c r="G679" t="s">
        <v>199</v>
      </c>
      <c r="H679" t="s">
        <v>130</v>
      </c>
      <c r="I679">
        <v>337500</v>
      </c>
      <c r="L679" s="96">
        <v>45132.529583333337</v>
      </c>
      <c r="M679" t="s">
        <v>131</v>
      </c>
      <c r="N679">
        <v>-17000</v>
      </c>
      <c r="O679" t="s">
        <v>136</v>
      </c>
    </row>
    <row r="680" spans="1:15" x14ac:dyDescent="0.25">
      <c r="A680">
        <v>509580</v>
      </c>
      <c r="B680">
        <v>170500</v>
      </c>
      <c r="C680">
        <v>208</v>
      </c>
      <c r="D680" s="96">
        <v>45132.530405092592</v>
      </c>
      <c r="E680" t="s">
        <v>133</v>
      </c>
      <c r="F680" t="s">
        <v>140</v>
      </c>
      <c r="G680" t="s">
        <v>170</v>
      </c>
      <c r="H680" t="s">
        <v>130</v>
      </c>
      <c r="I680">
        <v>337500</v>
      </c>
      <c r="L680" s="96">
        <v>45132.529583333337</v>
      </c>
      <c r="M680" t="s">
        <v>135</v>
      </c>
      <c r="N680">
        <v>6000</v>
      </c>
      <c r="O680" t="s">
        <v>132</v>
      </c>
    </row>
    <row r="681" spans="1:15" x14ac:dyDescent="0.25">
      <c r="A681">
        <v>509910</v>
      </c>
      <c r="B681">
        <v>170500</v>
      </c>
      <c r="C681">
        <v>208</v>
      </c>
      <c r="D681" s="96">
        <v>45132.530416666668</v>
      </c>
      <c r="E681" t="s">
        <v>127</v>
      </c>
      <c r="F681" t="s">
        <v>140</v>
      </c>
      <c r="G681" t="s">
        <v>199</v>
      </c>
      <c r="H681" t="s">
        <v>130</v>
      </c>
      <c r="I681">
        <v>337500</v>
      </c>
      <c r="L681" s="96">
        <v>45132.529583333337</v>
      </c>
      <c r="M681" t="s">
        <v>131</v>
      </c>
      <c r="N681">
        <v>150000</v>
      </c>
      <c r="O681" t="s">
        <v>132</v>
      </c>
    </row>
    <row r="682" spans="1:15" x14ac:dyDescent="0.25">
      <c r="A682">
        <v>509910</v>
      </c>
      <c r="B682">
        <v>170500</v>
      </c>
      <c r="C682">
        <v>208</v>
      </c>
      <c r="D682" s="96">
        <v>45132.530416666668</v>
      </c>
      <c r="E682" t="s">
        <v>133</v>
      </c>
      <c r="F682" t="s">
        <v>140</v>
      </c>
      <c r="G682" t="s">
        <v>170</v>
      </c>
      <c r="H682" t="s">
        <v>130</v>
      </c>
      <c r="I682">
        <v>337500</v>
      </c>
      <c r="L682" s="96">
        <v>45132.529583333337</v>
      </c>
      <c r="M682" t="s">
        <v>135</v>
      </c>
      <c r="N682">
        <v>-20000</v>
      </c>
      <c r="O682" t="s">
        <v>136</v>
      </c>
    </row>
    <row r="683" spans="1:15" x14ac:dyDescent="0.25">
      <c r="A683">
        <v>509930</v>
      </c>
      <c r="B683">
        <v>170500</v>
      </c>
      <c r="C683">
        <v>208</v>
      </c>
      <c r="D683" s="96">
        <v>45132.530416666668</v>
      </c>
      <c r="E683" t="s">
        <v>127</v>
      </c>
      <c r="F683" t="s">
        <v>140</v>
      </c>
      <c r="G683" t="s">
        <v>199</v>
      </c>
      <c r="H683" t="s">
        <v>130</v>
      </c>
      <c r="I683">
        <v>337500</v>
      </c>
      <c r="L683" s="96">
        <v>45132.529583333337</v>
      </c>
      <c r="M683" t="s">
        <v>131</v>
      </c>
      <c r="N683">
        <v>1000000</v>
      </c>
      <c r="O683" t="s">
        <v>132</v>
      </c>
    </row>
    <row r="684" spans="1:15" x14ac:dyDescent="0.25">
      <c r="A684">
        <v>509930</v>
      </c>
      <c r="B684">
        <v>170500</v>
      </c>
      <c r="C684">
        <v>208</v>
      </c>
      <c r="D684" s="96">
        <v>45132.530416666668</v>
      </c>
      <c r="E684" t="s">
        <v>133</v>
      </c>
      <c r="F684" t="s">
        <v>140</v>
      </c>
      <c r="G684" t="s">
        <v>200</v>
      </c>
      <c r="H684" t="s">
        <v>130</v>
      </c>
      <c r="I684">
        <v>337500</v>
      </c>
      <c r="L684" s="96">
        <v>45132.529583333337</v>
      </c>
      <c r="M684" t="s">
        <v>135</v>
      </c>
      <c r="N684">
        <v>-1240000</v>
      </c>
      <c r="O684" t="s">
        <v>136</v>
      </c>
    </row>
    <row r="685" spans="1:15" x14ac:dyDescent="0.25">
      <c r="A685">
        <v>509930</v>
      </c>
      <c r="B685">
        <v>170500</v>
      </c>
      <c r="C685">
        <v>208</v>
      </c>
      <c r="D685" s="96">
        <v>45132.530416666668</v>
      </c>
      <c r="E685" t="s">
        <v>133</v>
      </c>
      <c r="F685" t="s">
        <v>140</v>
      </c>
      <c r="G685" t="s">
        <v>170</v>
      </c>
      <c r="H685" t="s">
        <v>130</v>
      </c>
      <c r="I685">
        <v>337500</v>
      </c>
      <c r="L685" s="96">
        <v>45132.529583333337</v>
      </c>
      <c r="M685" t="s">
        <v>135</v>
      </c>
      <c r="N685">
        <v>-40000</v>
      </c>
      <c r="O685" t="s">
        <v>136</v>
      </c>
    </row>
    <row r="686" spans="1:15" x14ac:dyDescent="0.25">
      <c r="A686">
        <v>587000</v>
      </c>
      <c r="B686">
        <v>325100</v>
      </c>
      <c r="C686">
        <v>205</v>
      </c>
      <c r="D686" s="96">
        <v>45294.682280092595</v>
      </c>
      <c r="E686" t="s">
        <v>133</v>
      </c>
      <c r="F686" t="s">
        <v>147</v>
      </c>
      <c r="G686" t="s">
        <v>148</v>
      </c>
      <c r="H686" t="s">
        <v>130</v>
      </c>
      <c r="I686">
        <v>332540</v>
      </c>
      <c r="L686" s="96">
        <v>45294.682256944441</v>
      </c>
      <c r="M686" t="s">
        <v>135</v>
      </c>
      <c r="N686">
        <v>-35000</v>
      </c>
      <c r="O686" t="s">
        <v>136</v>
      </c>
    </row>
    <row r="687" spans="1:15" x14ac:dyDescent="0.25">
      <c r="A687">
        <v>587000</v>
      </c>
      <c r="B687">
        <v>302000</v>
      </c>
      <c r="C687">
        <v>207</v>
      </c>
      <c r="D687" s="96">
        <v>45258.855127314811</v>
      </c>
      <c r="E687" t="s">
        <v>133</v>
      </c>
      <c r="F687" t="s">
        <v>149</v>
      </c>
      <c r="G687" t="s">
        <v>150</v>
      </c>
      <c r="H687" t="s">
        <v>130</v>
      </c>
      <c r="I687">
        <v>334021</v>
      </c>
      <c r="L687" s="96">
        <v>45258.854675925926</v>
      </c>
      <c r="M687" t="s">
        <v>135</v>
      </c>
      <c r="N687">
        <v>-1000</v>
      </c>
      <c r="O687" t="s">
        <v>136</v>
      </c>
    </row>
    <row r="688" spans="1:15" x14ac:dyDescent="0.25">
      <c r="A688">
        <v>587000</v>
      </c>
      <c r="B688">
        <v>610000</v>
      </c>
      <c r="C688">
        <v>219</v>
      </c>
      <c r="D688" s="96">
        <v>45132.557812500003</v>
      </c>
      <c r="E688" t="s">
        <v>127</v>
      </c>
      <c r="F688" t="s">
        <v>240</v>
      </c>
      <c r="G688" t="s">
        <v>241</v>
      </c>
      <c r="H688" t="s">
        <v>130</v>
      </c>
      <c r="I688">
        <v>336260</v>
      </c>
      <c r="L688" s="96">
        <v>45132.556886574072</v>
      </c>
      <c r="M688" t="s">
        <v>131</v>
      </c>
      <c r="N688">
        <v>-100</v>
      </c>
      <c r="O688" t="s">
        <v>136</v>
      </c>
    </row>
    <row r="689" spans="1:15" x14ac:dyDescent="0.25">
      <c r="A689">
        <v>587010</v>
      </c>
      <c r="B689">
        <v>415000</v>
      </c>
      <c r="C689">
        <v>170</v>
      </c>
      <c r="D689" s="96">
        <v>45308.448969907404</v>
      </c>
      <c r="E689" t="s">
        <v>127</v>
      </c>
      <c r="F689" t="s">
        <v>152</v>
      </c>
      <c r="G689" t="s">
        <v>153</v>
      </c>
      <c r="H689" t="s">
        <v>130</v>
      </c>
      <c r="I689">
        <v>339128</v>
      </c>
      <c r="L689" s="96">
        <v>45308.394861111112</v>
      </c>
      <c r="M689" t="s">
        <v>131</v>
      </c>
      <c r="N689">
        <v>-1000</v>
      </c>
      <c r="O689" t="s">
        <v>136</v>
      </c>
    </row>
    <row r="690" spans="1:15" x14ac:dyDescent="0.25">
      <c r="A690">
        <v>587010</v>
      </c>
      <c r="B690">
        <v>415000</v>
      </c>
      <c r="C690">
        <v>170</v>
      </c>
      <c r="D690" s="96">
        <v>45308.448969907404</v>
      </c>
      <c r="E690" t="s">
        <v>127</v>
      </c>
      <c r="F690" t="s">
        <v>152</v>
      </c>
      <c r="G690" t="s">
        <v>153</v>
      </c>
      <c r="H690" t="s">
        <v>130</v>
      </c>
      <c r="I690">
        <v>339125</v>
      </c>
      <c r="L690" s="96">
        <v>45308.394861111112</v>
      </c>
      <c r="M690" t="s">
        <v>131</v>
      </c>
      <c r="N690">
        <v>-200</v>
      </c>
      <c r="O690" t="s">
        <v>136</v>
      </c>
    </row>
    <row r="691" spans="1:15" x14ac:dyDescent="0.25">
      <c r="A691">
        <v>587010</v>
      </c>
      <c r="B691">
        <v>700000</v>
      </c>
      <c r="C691">
        <v>201</v>
      </c>
      <c r="D691" s="96">
        <v>45132.557824074072</v>
      </c>
      <c r="E691" t="s">
        <v>127</v>
      </c>
      <c r="F691" t="s">
        <v>142</v>
      </c>
      <c r="G691" t="s">
        <v>143</v>
      </c>
      <c r="H691" t="s">
        <v>130</v>
      </c>
      <c r="I691">
        <v>332800</v>
      </c>
      <c r="L691" s="96">
        <v>45132.556886574072</v>
      </c>
      <c r="M691" t="s">
        <v>131</v>
      </c>
      <c r="N691">
        <v>-380</v>
      </c>
      <c r="O691" t="s">
        <v>136</v>
      </c>
    </row>
    <row r="692" spans="1:15" x14ac:dyDescent="0.25">
      <c r="A692">
        <v>587010</v>
      </c>
      <c r="B692">
        <v>270000</v>
      </c>
      <c r="C692">
        <v>207</v>
      </c>
      <c r="D692" s="96">
        <v>45226.492407407408</v>
      </c>
      <c r="E692" t="s">
        <v>133</v>
      </c>
      <c r="F692" t="s">
        <v>137</v>
      </c>
      <c r="G692" t="s">
        <v>138</v>
      </c>
      <c r="H692" t="s">
        <v>130</v>
      </c>
      <c r="I692">
        <v>338900</v>
      </c>
      <c r="L692" s="96">
        <v>45226.489710648151</v>
      </c>
      <c r="M692" t="s">
        <v>135</v>
      </c>
      <c r="N692">
        <v>-60</v>
      </c>
      <c r="O692" t="s">
        <v>136</v>
      </c>
    </row>
    <row r="693" spans="1:15" x14ac:dyDescent="0.25">
      <c r="A693">
        <v>587010</v>
      </c>
      <c r="B693">
        <v>540300</v>
      </c>
      <c r="C693">
        <v>207</v>
      </c>
      <c r="D693" s="96">
        <v>45132.557800925926</v>
      </c>
      <c r="E693" t="s">
        <v>127</v>
      </c>
      <c r="F693" t="s">
        <v>151</v>
      </c>
      <c r="G693" t="s">
        <v>145</v>
      </c>
      <c r="H693" t="s">
        <v>130</v>
      </c>
      <c r="I693">
        <v>334150</v>
      </c>
      <c r="L693" s="96">
        <v>45132.556875000002</v>
      </c>
      <c r="M693" t="s">
        <v>131</v>
      </c>
      <c r="N693">
        <v>-7000</v>
      </c>
      <c r="O693" t="s">
        <v>136</v>
      </c>
    </row>
    <row r="694" spans="1:15" x14ac:dyDescent="0.25">
      <c r="A694">
        <v>587010</v>
      </c>
      <c r="B694">
        <v>270000</v>
      </c>
      <c r="C694">
        <v>207</v>
      </c>
      <c r="D694" s="96">
        <v>45132.557175925926</v>
      </c>
      <c r="E694" t="s">
        <v>127</v>
      </c>
      <c r="F694" t="s">
        <v>128</v>
      </c>
      <c r="G694" t="s">
        <v>139</v>
      </c>
      <c r="H694" t="s">
        <v>130</v>
      </c>
      <c r="I694">
        <v>338900</v>
      </c>
      <c r="L694" s="96">
        <v>45132.556747685187</v>
      </c>
      <c r="M694" t="s">
        <v>131</v>
      </c>
      <c r="N694">
        <v>-60</v>
      </c>
      <c r="O694" t="s">
        <v>136</v>
      </c>
    </row>
    <row r="695" spans="1:15" x14ac:dyDescent="0.25">
      <c r="A695">
        <v>587010</v>
      </c>
      <c r="B695">
        <v>415100</v>
      </c>
      <c r="C695">
        <v>219</v>
      </c>
      <c r="D695" s="96">
        <v>45308.448981481481</v>
      </c>
      <c r="E695" t="s">
        <v>127</v>
      </c>
      <c r="F695" t="s">
        <v>152</v>
      </c>
      <c r="G695" t="s">
        <v>153</v>
      </c>
      <c r="H695" t="s">
        <v>130</v>
      </c>
      <c r="I695">
        <v>339180</v>
      </c>
      <c r="L695" s="96">
        <v>45308.394861111112</v>
      </c>
      <c r="M695" t="s">
        <v>131</v>
      </c>
      <c r="N695">
        <v>-3300</v>
      </c>
      <c r="O695" t="s">
        <v>136</v>
      </c>
    </row>
    <row r="696" spans="1:15" x14ac:dyDescent="0.25">
      <c r="A696">
        <v>587010</v>
      </c>
      <c r="B696">
        <v>415100</v>
      </c>
      <c r="C696">
        <v>219</v>
      </c>
      <c r="D696" s="96">
        <v>45308.448981481481</v>
      </c>
      <c r="E696" t="s">
        <v>127</v>
      </c>
      <c r="F696" t="s">
        <v>152</v>
      </c>
      <c r="G696" t="s">
        <v>153</v>
      </c>
      <c r="H696" t="s">
        <v>130</v>
      </c>
      <c r="I696">
        <v>339160</v>
      </c>
      <c r="L696" s="96">
        <v>45308.394861111112</v>
      </c>
      <c r="M696" t="s">
        <v>131</v>
      </c>
      <c r="N696">
        <v>-1500</v>
      </c>
      <c r="O696" t="s">
        <v>136</v>
      </c>
    </row>
    <row r="697" spans="1:15" x14ac:dyDescent="0.25">
      <c r="A697">
        <v>587010</v>
      </c>
      <c r="B697">
        <v>415100</v>
      </c>
      <c r="C697">
        <v>219</v>
      </c>
      <c r="D697" s="96">
        <v>45308.448981481481</v>
      </c>
      <c r="E697" t="s">
        <v>127</v>
      </c>
      <c r="F697" t="s">
        <v>152</v>
      </c>
      <c r="G697" t="s">
        <v>153</v>
      </c>
      <c r="H697" t="s">
        <v>130</v>
      </c>
      <c r="I697">
        <v>339170</v>
      </c>
      <c r="L697" s="96">
        <v>45308.394861111112</v>
      </c>
      <c r="M697" t="s">
        <v>131</v>
      </c>
      <c r="N697">
        <v>-1200</v>
      </c>
      <c r="O697" t="s">
        <v>136</v>
      </c>
    </row>
    <row r="698" spans="1:15" x14ac:dyDescent="0.25">
      <c r="A698">
        <v>587010</v>
      </c>
      <c r="B698">
        <v>415100</v>
      </c>
      <c r="C698">
        <v>219</v>
      </c>
      <c r="D698" s="96">
        <v>45308.448981481481</v>
      </c>
      <c r="E698" t="s">
        <v>127</v>
      </c>
      <c r="F698" t="s">
        <v>152</v>
      </c>
      <c r="G698" t="s">
        <v>153</v>
      </c>
      <c r="H698" t="s">
        <v>130</v>
      </c>
      <c r="I698">
        <v>339130</v>
      </c>
      <c r="L698" s="96">
        <v>45308.394861111112</v>
      </c>
      <c r="M698" t="s">
        <v>131</v>
      </c>
      <c r="N698">
        <v>-200</v>
      </c>
      <c r="O698" t="s">
        <v>136</v>
      </c>
    </row>
    <row r="699" spans="1:15" x14ac:dyDescent="0.25">
      <c r="A699">
        <v>587010</v>
      </c>
      <c r="B699">
        <v>415100</v>
      </c>
      <c r="C699">
        <v>219</v>
      </c>
      <c r="D699" s="96">
        <v>45308.448969907404</v>
      </c>
      <c r="E699" t="s">
        <v>127</v>
      </c>
      <c r="F699" t="s">
        <v>152</v>
      </c>
      <c r="G699" t="s">
        <v>153</v>
      </c>
      <c r="H699" t="s">
        <v>130</v>
      </c>
      <c r="I699">
        <v>339115</v>
      </c>
      <c r="L699" s="96">
        <v>45308.394861111112</v>
      </c>
      <c r="M699" t="s">
        <v>131</v>
      </c>
      <c r="N699">
        <v>-1100</v>
      </c>
      <c r="O699" t="s">
        <v>136</v>
      </c>
    </row>
    <row r="700" spans="1:15" x14ac:dyDescent="0.25">
      <c r="A700">
        <v>611110</v>
      </c>
      <c r="B700">
        <v>205400</v>
      </c>
      <c r="C700">
        <v>152</v>
      </c>
      <c r="D700" s="96">
        <v>45163.616400462961</v>
      </c>
      <c r="E700" t="s">
        <v>133</v>
      </c>
      <c r="F700" t="s">
        <v>254</v>
      </c>
      <c r="G700" t="s">
        <v>255</v>
      </c>
      <c r="H700" t="s">
        <v>130</v>
      </c>
      <c r="I700">
        <v>333170</v>
      </c>
      <c r="L700" s="96">
        <v>45163.6094212963</v>
      </c>
      <c r="M700" t="s">
        <v>135</v>
      </c>
      <c r="N700">
        <v>-93775</v>
      </c>
      <c r="O700" t="s">
        <v>136</v>
      </c>
    </row>
    <row r="701" spans="1:15" x14ac:dyDescent="0.25">
      <c r="A701">
        <v>611110</v>
      </c>
      <c r="B701">
        <v>205400</v>
      </c>
      <c r="C701">
        <v>152</v>
      </c>
      <c r="D701" s="96">
        <v>45132.556898148148</v>
      </c>
      <c r="E701" t="s">
        <v>133</v>
      </c>
      <c r="F701" t="s">
        <v>128</v>
      </c>
      <c r="G701" t="s">
        <v>256</v>
      </c>
      <c r="H701" t="s">
        <v>130</v>
      </c>
      <c r="I701">
        <v>333170</v>
      </c>
      <c r="L701" s="96">
        <v>45132.556747685187</v>
      </c>
      <c r="M701" t="s">
        <v>135</v>
      </c>
      <c r="N701">
        <v>93775</v>
      </c>
      <c r="O701" t="s">
        <v>132</v>
      </c>
    </row>
    <row r="702" spans="1:15" x14ac:dyDescent="0.25">
      <c r="A702">
        <v>611112</v>
      </c>
      <c r="B702">
        <v>430500</v>
      </c>
      <c r="C702">
        <v>219</v>
      </c>
      <c r="D702" s="96">
        <v>45230.500717592593</v>
      </c>
      <c r="E702" t="s">
        <v>133</v>
      </c>
      <c r="F702" t="s">
        <v>257</v>
      </c>
      <c r="G702" t="s">
        <v>258</v>
      </c>
      <c r="H702" t="s">
        <v>130</v>
      </c>
      <c r="I702">
        <v>336216</v>
      </c>
      <c r="L702" s="96">
        <v>45230.490081018521</v>
      </c>
      <c r="M702" t="s">
        <v>135</v>
      </c>
      <c r="N702">
        <v>34922</v>
      </c>
      <c r="O702" t="s">
        <v>132</v>
      </c>
    </row>
    <row r="703" spans="1:15" x14ac:dyDescent="0.25">
      <c r="A703">
        <v>611120</v>
      </c>
      <c r="B703">
        <v>205400</v>
      </c>
      <c r="C703">
        <v>152</v>
      </c>
      <c r="D703" s="96">
        <v>45313.447835648149</v>
      </c>
      <c r="E703" t="s">
        <v>133</v>
      </c>
      <c r="F703" t="s">
        <v>259</v>
      </c>
      <c r="G703" t="s">
        <v>260</v>
      </c>
      <c r="H703" t="s">
        <v>130</v>
      </c>
      <c r="I703">
        <v>333170</v>
      </c>
      <c r="L703" s="96">
        <v>45313.442453703705</v>
      </c>
      <c r="M703" t="s">
        <v>135</v>
      </c>
      <c r="N703">
        <v>218071</v>
      </c>
      <c r="O703" t="s">
        <v>132</v>
      </c>
    </row>
    <row r="704" spans="1:15" x14ac:dyDescent="0.25">
      <c r="A704">
        <v>611120</v>
      </c>
      <c r="B704">
        <v>205400</v>
      </c>
      <c r="C704">
        <v>152</v>
      </c>
      <c r="D704" s="96">
        <v>45313.447835648149</v>
      </c>
      <c r="E704" t="s">
        <v>162</v>
      </c>
      <c r="F704" t="s">
        <v>259</v>
      </c>
      <c r="G704" t="s">
        <v>260</v>
      </c>
      <c r="H704" t="s">
        <v>130</v>
      </c>
      <c r="I704">
        <v>333170</v>
      </c>
      <c r="L704" s="96">
        <v>45313.442453703705</v>
      </c>
      <c r="M704" t="s">
        <v>135</v>
      </c>
      <c r="N704">
        <v>-177284</v>
      </c>
      <c r="O704" t="s">
        <v>136</v>
      </c>
    </row>
    <row r="705" spans="1:15" x14ac:dyDescent="0.25">
      <c r="A705">
        <v>611120</v>
      </c>
      <c r="B705">
        <v>205400</v>
      </c>
      <c r="C705">
        <v>152</v>
      </c>
      <c r="D705" s="96">
        <v>45303.49863425926</v>
      </c>
      <c r="E705" t="s">
        <v>162</v>
      </c>
      <c r="F705" t="s">
        <v>261</v>
      </c>
      <c r="G705" t="s">
        <v>262</v>
      </c>
      <c r="H705" t="s">
        <v>130</v>
      </c>
      <c r="I705">
        <v>333170</v>
      </c>
      <c r="L705" s="96">
        <v>45303.495555555557</v>
      </c>
      <c r="M705" t="s">
        <v>135</v>
      </c>
      <c r="N705">
        <v>-44916</v>
      </c>
      <c r="O705" t="s">
        <v>136</v>
      </c>
    </row>
    <row r="706" spans="1:15" x14ac:dyDescent="0.25">
      <c r="A706">
        <v>611120</v>
      </c>
      <c r="B706">
        <v>205400</v>
      </c>
      <c r="C706">
        <v>152</v>
      </c>
      <c r="D706" s="96">
        <v>45303.498622685183</v>
      </c>
      <c r="E706" t="s">
        <v>133</v>
      </c>
      <c r="F706" t="s">
        <v>261</v>
      </c>
      <c r="G706" t="s">
        <v>262</v>
      </c>
      <c r="H706" t="s">
        <v>130</v>
      </c>
      <c r="I706">
        <v>333170</v>
      </c>
      <c r="L706" s="96">
        <v>45303.495555555557</v>
      </c>
      <c r="M706" t="s">
        <v>135</v>
      </c>
      <c r="N706">
        <v>77000</v>
      </c>
      <c r="O706" t="s">
        <v>132</v>
      </c>
    </row>
    <row r="707" spans="1:15" x14ac:dyDescent="0.25">
      <c r="A707">
        <v>611120</v>
      </c>
      <c r="B707">
        <v>205400</v>
      </c>
      <c r="C707">
        <v>152</v>
      </c>
      <c r="D707" s="96">
        <v>45303.493773148148</v>
      </c>
      <c r="E707" t="s">
        <v>162</v>
      </c>
      <c r="F707" t="s">
        <v>263</v>
      </c>
      <c r="G707" t="s">
        <v>264</v>
      </c>
      <c r="H707" t="s">
        <v>130</v>
      </c>
      <c r="I707">
        <v>333170</v>
      </c>
      <c r="L707" s="96">
        <v>45303.464074074072</v>
      </c>
      <c r="M707" t="s">
        <v>135</v>
      </c>
      <c r="N707">
        <v>-55868</v>
      </c>
      <c r="O707" t="s">
        <v>136</v>
      </c>
    </row>
    <row r="708" spans="1:15" x14ac:dyDescent="0.25">
      <c r="A708">
        <v>611120</v>
      </c>
      <c r="B708">
        <v>205400</v>
      </c>
      <c r="C708">
        <v>152</v>
      </c>
      <c r="D708" s="96">
        <v>45303.493761574071</v>
      </c>
      <c r="E708" t="s">
        <v>133</v>
      </c>
      <c r="F708" t="s">
        <v>263</v>
      </c>
      <c r="G708" t="s">
        <v>264</v>
      </c>
      <c r="H708" t="s">
        <v>130</v>
      </c>
      <c r="I708">
        <v>333170</v>
      </c>
      <c r="L708" s="96">
        <v>45303.464074074072</v>
      </c>
      <c r="M708" t="s">
        <v>135</v>
      </c>
      <c r="N708">
        <v>95775</v>
      </c>
      <c r="O708" t="s">
        <v>132</v>
      </c>
    </row>
    <row r="709" spans="1:15" x14ac:dyDescent="0.25">
      <c r="A709">
        <v>611120</v>
      </c>
      <c r="B709">
        <v>205400</v>
      </c>
      <c r="C709">
        <v>152</v>
      </c>
      <c r="D709" s="96">
        <v>45303.461122685185</v>
      </c>
      <c r="E709" t="s">
        <v>133</v>
      </c>
      <c r="F709" t="s">
        <v>265</v>
      </c>
      <c r="G709" t="s">
        <v>266</v>
      </c>
      <c r="H709" t="s">
        <v>130</v>
      </c>
      <c r="I709">
        <v>333170</v>
      </c>
      <c r="L709" s="96">
        <v>45303.458414351851</v>
      </c>
      <c r="M709" t="s">
        <v>135</v>
      </c>
      <c r="N709">
        <v>77000</v>
      </c>
      <c r="O709" t="s">
        <v>132</v>
      </c>
    </row>
    <row r="710" spans="1:15" x14ac:dyDescent="0.25">
      <c r="A710">
        <v>611120</v>
      </c>
      <c r="B710">
        <v>205400</v>
      </c>
      <c r="C710">
        <v>152</v>
      </c>
      <c r="D710" s="96">
        <v>45303.461122685185</v>
      </c>
      <c r="E710" t="s">
        <v>162</v>
      </c>
      <c r="F710" t="s">
        <v>265</v>
      </c>
      <c r="G710" t="s">
        <v>266</v>
      </c>
      <c r="H710" t="s">
        <v>130</v>
      </c>
      <c r="I710">
        <v>333170</v>
      </c>
      <c r="L710" s="96">
        <v>45303.458414351851</v>
      </c>
      <c r="M710" t="s">
        <v>135</v>
      </c>
      <c r="N710">
        <v>-44916</v>
      </c>
      <c r="O710" t="s">
        <v>136</v>
      </c>
    </row>
    <row r="711" spans="1:15" x14ac:dyDescent="0.25">
      <c r="A711">
        <v>611120</v>
      </c>
      <c r="B711">
        <v>205400</v>
      </c>
      <c r="C711">
        <v>152</v>
      </c>
      <c r="D711" s="96">
        <v>45302.684699074074</v>
      </c>
      <c r="E711" t="s">
        <v>133</v>
      </c>
      <c r="F711" t="s">
        <v>267</v>
      </c>
      <c r="G711" t="s">
        <v>268</v>
      </c>
      <c r="H711" t="s">
        <v>130</v>
      </c>
      <c r="I711">
        <v>333170</v>
      </c>
      <c r="L711" s="96">
        <v>45302.681469907409</v>
      </c>
      <c r="M711" t="s">
        <v>135</v>
      </c>
      <c r="N711">
        <v>70000</v>
      </c>
      <c r="O711" t="s">
        <v>132</v>
      </c>
    </row>
    <row r="712" spans="1:15" x14ac:dyDescent="0.25">
      <c r="A712">
        <v>611120</v>
      </c>
      <c r="B712">
        <v>205400</v>
      </c>
      <c r="C712">
        <v>152</v>
      </c>
      <c r="D712" s="96">
        <v>45302.684699074074</v>
      </c>
      <c r="E712" t="s">
        <v>162</v>
      </c>
      <c r="F712" t="s">
        <v>267</v>
      </c>
      <c r="G712" t="s">
        <v>268</v>
      </c>
      <c r="H712" t="s">
        <v>130</v>
      </c>
      <c r="I712">
        <v>333170</v>
      </c>
      <c r="L712" s="96">
        <v>45302.681469907409</v>
      </c>
      <c r="M712" t="s">
        <v>135</v>
      </c>
      <c r="N712">
        <v>-35000</v>
      </c>
      <c r="O712" t="s">
        <v>136</v>
      </c>
    </row>
    <row r="713" spans="1:15" x14ac:dyDescent="0.25">
      <c r="A713">
        <v>611120</v>
      </c>
      <c r="B713">
        <v>205400</v>
      </c>
      <c r="C713">
        <v>152</v>
      </c>
      <c r="D713" s="96">
        <v>45267.437916666669</v>
      </c>
      <c r="E713" t="s">
        <v>133</v>
      </c>
      <c r="F713" t="s">
        <v>269</v>
      </c>
      <c r="G713" t="s">
        <v>270</v>
      </c>
      <c r="H713" t="s">
        <v>130</v>
      </c>
      <c r="I713">
        <v>333170</v>
      </c>
      <c r="L713" s="96">
        <v>45267.41474537037</v>
      </c>
      <c r="M713" t="s">
        <v>135</v>
      </c>
      <c r="N713">
        <v>120000</v>
      </c>
      <c r="O713" t="s">
        <v>132</v>
      </c>
    </row>
    <row r="714" spans="1:15" x14ac:dyDescent="0.25">
      <c r="A714">
        <v>611120</v>
      </c>
      <c r="B714">
        <v>205400</v>
      </c>
      <c r="C714">
        <v>152</v>
      </c>
      <c r="D714" s="96">
        <v>45267.437916666669</v>
      </c>
      <c r="E714" t="s">
        <v>162</v>
      </c>
      <c r="F714" t="s">
        <v>269</v>
      </c>
      <c r="G714" t="s">
        <v>270</v>
      </c>
      <c r="H714" t="s">
        <v>130</v>
      </c>
      <c r="I714">
        <v>333170</v>
      </c>
      <c r="L714" s="96">
        <v>45267.41474537037</v>
      </c>
      <c r="M714" t="s">
        <v>135</v>
      </c>
      <c r="N714">
        <v>-50000</v>
      </c>
      <c r="O714" t="s">
        <v>136</v>
      </c>
    </row>
    <row r="715" spans="1:15" x14ac:dyDescent="0.25">
      <c r="A715">
        <v>611120</v>
      </c>
      <c r="B715">
        <v>205400</v>
      </c>
      <c r="C715">
        <v>152</v>
      </c>
      <c r="D715" s="96">
        <v>45163.616400462961</v>
      </c>
      <c r="E715" t="s">
        <v>133</v>
      </c>
      <c r="F715" t="s">
        <v>254</v>
      </c>
      <c r="G715" t="s">
        <v>255</v>
      </c>
      <c r="H715" t="s">
        <v>130</v>
      </c>
      <c r="I715">
        <v>333170</v>
      </c>
      <c r="L715" s="96">
        <v>45163.6094212963</v>
      </c>
      <c r="M715" t="s">
        <v>135</v>
      </c>
      <c r="N715">
        <v>328487</v>
      </c>
      <c r="O715" t="s">
        <v>132</v>
      </c>
    </row>
    <row r="716" spans="1:15" x14ac:dyDescent="0.25">
      <c r="A716">
        <v>611120</v>
      </c>
      <c r="B716">
        <v>265100</v>
      </c>
      <c r="C716">
        <v>152</v>
      </c>
      <c r="D716" s="96">
        <v>45132.556909722225</v>
      </c>
      <c r="E716" t="s">
        <v>133</v>
      </c>
      <c r="F716" t="s">
        <v>128</v>
      </c>
      <c r="G716" t="s">
        <v>271</v>
      </c>
      <c r="H716" t="s">
        <v>130</v>
      </c>
      <c r="I716">
        <v>333541</v>
      </c>
      <c r="L716" s="96">
        <v>45132.556747685187</v>
      </c>
      <c r="M716" t="s">
        <v>135</v>
      </c>
      <c r="N716">
        <v>91080</v>
      </c>
      <c r="O716" t="s">
        <v>132</v>
      </c>
    </row>
    <row r="717" spans="1:15" x14ac:dyDescent="0.25">
      <c r="A717">
        <v>611120</v>
      </c>
      <c r="B717">
        <v>205400</v>
      </c>
      <c r="C717">
        <v>152</v>
      </c>
      <c r="D717" s="96">
        <v>45132.556898148148</v>
      </c>
      <c r="E717" t="s">
        <v>133</v>
      </c>
      <c r="F717" t="s">
        <v>128</v>
      </c>
      <c r="G717" t="s">
        <v>272</v>
      </c>
      <c r="H717" t="s">
        <v>130</v>
      </c>
      <c r="I717">
        <v>333170</v>
      </c>
      <c r="L717" s="96">
        <v>45132.556747685187</v>
      </c>
      <c r="M717" t="s">
        <v>135</v>
      </c>
      <c r="N717">
        <v>66648</v>
      </c>
      <c r="O717" t="s">
        <v>132</v>
      </c>
    </row>
    <row r="718" spans="1:15" x14ac:dyDescent="0.25">
      <c r="A718">
        <v>611120</v>
      </c>
      <c r="B718">
        <v>205400</v>
      </c>
      <c r="C718">
        <v>152</v>
      </c>
      <c r="D718" s="96">
        <v>45132.556898148148</v>
      </c>
      <c r="E718" t="s">
        <v>133</v>
      </c>
      <c r="F718" t="s">
        <v>128</v>
      </c>
      <c r="G718" t="s">
        <v>273</v>
      </c>
      <c r="H718" t="s">
        <v>130</v>
      </c>
      <c r="I718">
        <v>333170</v>
      </c>
      <c r="L718" s="96">
        <v>45132.556747685187</v>
      </c>
      <c r="M718" t="s">
        <v>135</v>
      </c>
      <c r="N718">
        <v>83316</v>
      </c>
      <c r="O718" t="s">
        <v>132</v>
      </c>
    </row>
    <row r="719" spans="1:15" x14ac:dyDescent="0.25">
      <c r="A719">
        <v>611120</v>
      </c>
      <c r="B719">
        <v>205400</v>
      </c>
      <c r="C719">
        <v>152</v>
      </c>
      <c r="D719" s="96">
        <v>45132.556898148148</v>
      </c>
      <c r="E719" t="s">
        <v>133</v>
      </c>
      <c r="F719" t="s">
        <v>128</v>
      </c>
      <c r="G719" t="s">
        <v>256</v>
      </c>
      <c r="H719" t="s">
        <v>130</v>
      </c>
      <c r="I719">
        <v>333170</v>
      </c>
      <c r="L719" s="96">
        <v>45132.556747685187</v>
      </c>
      <c r="M719" t="s">
        <v>135</v>
      </c>
      <c r="N719">
        <v>230806</v>
      </c>
      <c r="O719" t="s">
        <v>132</v>
      </c>
    </row>
    <row r="720" spans="1:15" x14ac:dyDescent="0.25">
      <c r="A720">
        <v>611120</v>
      </c>
      <c r="B720">
        <v>240000</v>
      </c>
      <c r="C720">
        <v>160</v>
      </c>
      <c r="D720" s="96">
        <v>45161.355555555558</v>
      </c>
      <c r="E720" t="s">
        <v>133</v>
      </c>
      <c r="F720" t="s">
        <v>274</v>
      </c>
      <c r="G720" t="s">
        <v>275</v>
      </c>
      <c r="H720" t="s">
        <v>130</v>
      </c>
      <c r="I720">
        <v>333205</v>
      </c>
      <c r="L720" s="96">
        <v>45161.345069444447</v>
      </c>
      <c r="M720" t="s">
        <v>135</v>
      </c>
      <c r="N720">
        <v>45000</v>
      </c>
      <c r="O720" t="s">
        <v>132</v>
      </c>
    </row>
    <row r="721" spans="1:15" x14ac:dyDescent="0.25">
      <c r="A721">
        <v>611120</v>
      </c>
      <c r="B721">
        <v>410900</v>
      </c>
      <c r="C721">
        <v>180</v>
      </c>
      <c r="D721" s="96">
        <v>45132.557719907411</v>
      </c>
      <c r="E721" t="s">
        <v>133</v>
      </c>
      <c r="F721" t="s">
        <v>217</v>
      </c>
      <c r="G721" t="s">
        <v>276</v>
      </c>
      <c r="H721" t="s">
        <v>130</v>
      </c>
      <c r="I721">
        <v>335147</v>
      </c>
      <c r="L721" s="96">
        <v>45132.556863425925</v>
      </c>
      <c r="M721" t="s">
        <v>135</v>
      </c>
      <c r="N721">
        <v>-2429</v>
      </c>
      <c r="O721" t="s">
        <v>136</v>
      </c>
    </row>
    <row r="722" spans="1:15" x14ac:dyDescent="0.25">
      <c r="A722">
        <v>611120</v>
      </c>
      <c r="B722">
        <v>410900</v>
      </c>
      <c r="C722">
        <v>180</v>
      </c>
      <c r="D722" s="96">
        <v>45132.557719907411</v>
      </c>
      <c r="E722" t="s">
        <v>133</v>
      </c>
      <c r="F722" t="s">
        <v>217</v>
      </c>
      <c r="G722" t="s">
        <v>277</v>
      </c>
      <c r="H722" t="s">
        <v>130</v>
      </c>
      <c r="I722">
        <v>335147</v>
      </c>
      <c r="L722" s="96">
        <v>45132.556863425925</v>
      </c>
      <c r="M722" t="s">
        <v>135</v>
      </c>
      <c r="N722">
        <v>110000</v>
      </c>
      <c r="O722" t="s">
        <v>132</v>
      </c>
    </row>
    <row r="723" spans="1:15" x14ac:dyDescent="0.25">
      <c r="A723">
        <v>611120</v>
      </c>
      <c r="B723">
        <v>410900</v>
      </c>
      <c r="C723">
        <v>180</v>
      </c>
      <c r="D723" s="96">
        <v>45132.557708333334</v>
      </c>
      <c r="E723" t="s">
        <v>127</v>
      </c>
      <c r="F723" t="s">
        <v>217</v>
      </c>
      <c r="G723" t="s">
        <v>278</v>
      </c>
      <c r="H723" t="s">
        <v>130</v>
      </c>
      <c r="I723">
        <v>335147</v>
      </c>
      <c r="L723" s="96">
        <v>45132.556863425925</v>
      </c>
      <c r="M723" t="s">
        <v>131</v>
      </c>
      <c r="N723">
        <v>89000</v>
      </c>
      <c r="O723" t="s">
        <v>132</v>
      </c>
    </row>
    <row r="724" spans="1:15" x14ac:dyDescent="0.25">
      <c r="A724">
        <v>611120</v>
      </c>
      <c r="B724">
        <v>205400</v>
      </c>
      <c r="C724">
        <v>201</v>
      </c>
      <c r="D724" s="96">
        <v>45303.417372685188</v>
      </c>
      <c r="E724" t="s">
        <v>133</v>
      </c>
      <c r="F724" t="s">
        <v>279</v>
      </c>
      <c r="G724" t="s">
        <v>280</v>
      </c>
      <c r="H724" t="s">
        <v>130</v>
      </c>
      <c r="I724">
        <v>332106</v>
      </c>
      <c r="L724" s="96">
        <v>45303.413738425923</v>
      </c>
      <c r="M724" t="s">
        <v>135</v>
      </c>
      <c r="N724">
        <v>120000</v>
      </c>
      <c r="O724" t="s">
        <v>132</v>
      </c>
    </row>
    <row r="725" spans="1:15" x14ac:dyDescent="0.25">
      <c r="A725">
        <v>611120</v>
      </c>
      <c r="B725">
        <v>205400</v>
      </c>
      <c r="C725">
        <v>201</v>
      </c>
      <c r="D725" s="96">
        <v>45303.417372685188</v>
      </c>
      <c r="E725" t="s">
        <v>162</v>
      </c>
      <c r="F725" t="s">
        <v>279</v>
      </c>
      <c r="G725" t="s">
        <v>280</v>
      </c>
      <c r="H725" t="s">
        <v>130</v>
      </c>
      <c r="I725">
        <v>332106</v>
      </c>
      <c r="L725" s="96">
        <v>45303.413738425923</v>
      </c>
      <c r="M725" t="s">
        <v>135</v>
      </c>
      <c r="N725">
        <v>-25000</v>
      </c>
      <c r="O725" t="s">
        <v>136</v>
      </c>
    </row>
    <row r="726" spans="1:15" x14ac:dyDescent="0.25">
      <c r="A726">
        <v>611120</v>
      </c>
      <c r="B726">
        <v>170300</v>
      </c>
      <c r="C726">
        <v>201</v>
      </c>
      <c r="D726" s="96">
        <v>45247.414097222223</v>
      </c>
      <c r="E726" t="s">
        <v>133</v>
      </c>
      <c r="F726" t="s">
        <v>281</v>
      </c>
      <c r="G726" t="s">
        <v>282</v>
      </c>
      <c r="H726" t="s">
        <v>130</v>
      </c>
      <c r="I726">
        <v>332308</v>
      </c>
      <c r="L726" s="96">
        <v>45247.411909722221</v>
      </c>
      <c r="M726" t="s">
        <v>135</v>
      </c>
      <c r="N726">
        <v>6453</v>
      </c>
      <c r="O726" t="s">
        <v>132</v>
      </c>
    </row>
    <row r="727" spans="1:15" x14ac:dyDescent="0.25">
      <c r="A727">
        <v>611120</v>
      </c>
      <c r="B727">
        <v>170300</v>
      </c>
      <c r="C727">
        <v>201</v>
      </c>
      <c r="D727" s="96">
        <v>45147.395486111112</v>
      </c>
      <c r="E727" t="s">
        <v>133</v>
      </c>
      <c r="F727" t="s">
        <v>283</v>
      </c>
      <c r="G727" t="s">
        <v>284</v>
      </c>
      <c r="H727" t="s">
        <v>130</v>
      </c>
      <c r="I727">
        <v>332308</v>
      </c>
      <c r="L727" s="96">
        <v>45147.394293981481</v>
      </c>
      <c r="M727" t="s">
        <v>135</v>
      </c>
      <c r="N727">
        <v>13669</v>
      </c>
      <c r="O727" t="s">
        <v>132</v>
      </c>
    </row>
    <row r="728" spans="1:15" x14ac:dyDescent="0.25">
      <c r="A728">
        <v>611120</v>
      </c>
      <c r="B728">
        <v>540000</v>
      </c>
      <c r="C728">
        <v>201</v>
      </c>
      <c r="D728" s="96">
        <v>45141.527453703704</v>
      </c>
      <c r="E728" t="s">
        <v>133</v>
      </c>
      <c r="F728" t="s">
        <v>285</v>
      </c>
      <c r="G728" t="s">
        <v>286</v>
      </c>
      <c r="H728" t="s">
        <v>130</v>
      </c>
      <c r="I728">
        <v>332121</v>
      </c>
      <c r="L728" s="96">
        <v>45138.999988425923</v>
      </c>
      <c r="M728" t="s">
        <v>135</v>
      </c>
      <c r="N728">
        <v>140000</v>
      </c>
      <c r="O728" t="s">
        <v>132</v>
      </c>
    </row>
    <row r="729" spans="1:15" x14ac:dyDescent="0.25">
      <c r="A729">
        <v>611120</v>
      </c>
      <c r="B729">
        <v>170300</v>
      </c>
      <c r="C729">
        <v>201</v>
      </c>
      <c r="D729" s="96">
        <v>45138.483159722222</v>
      </c>
      <c r="E729" t="s">
        <v>133</v>
      </c>
      <c r="F729" t="s">
        <v>287</v>
      </c>
      <c r="G729" t="s">
        <v>288</v>
      </c>
      <c r="H729" t="s">
        <v>130</v>
      </c>
      <c r="I729">
        <v>332308</v>
      </c>
      <c r="L729" s="96">
        <v>45121.999988425923</v>
      </c>
      <c r="M729" t="s">
        <v>135</v>
      </c>
      <c r="N729">
        <v>-8669</v>
      </c>
      <c r="O729" t="s">
        <v>136</v>
      </c>
    </row>
    <row r="730" spans="1:15" x14ac:dyDescent="0.25">
      <c r="A730">
        <v>611120</v>
      </c>
      <c r="B730">
        <v>205400</v>
      </c>
      <c r="C730">
        <v>201</v>
      </c>
      <c r="D730" s="96">
        <v>45132.556886574072</v>
      </c>
      <c r="E730" t="s">
        <v>133</v>
      </c>
      <c r="F730" t="s">
        <v>128</v>
      </c>
      <c r="G730" t="s">
        <v>289</v>
      </c>
      <c r="H730" t="s">
        <v>130</v>
      </c>
      <c r="I730">
        <v>332106</v>
      </c>
      <c r="L730" s="96">
        <v>45132.556747685187</v>
      </c>
      <c r="M730" t="s">
        <v>135</v>
      </c>
      <c r="N730">
        <v>107000</v>
      </c>
      <c r="O730" t="s">
        <v>132</v>
      </c>
    </row>
    <row r="731" spans="1:15" x14ac:dyDescent="0.25">
      <c r="A731">
        <v>611120</v>
      </c>
      <c r="B731">
        <v>205400</v>
      </c>
      <c r="C731">
        <v>201</v>
      </c>
      <c r="D731" s="96">
        <v>45132.556875000002</v>
      </c>
      <c r="E731" t="s">
        <v>127</v>
      </c>
      <c r="F731" t="s">
        <v>128</v>
      </c>
      <c r="G731" t="s">
        <v>290</v>
      </c>
      <c r="H731" t="s">
        <v>130</v>
      </c>
      <c r="I731">
        <v>332106</v>
      </c>
      <c r="L731" s="96">
        <v>45132.556747685187</v>
      </c>
      <c r="M731" t="s">
        <v>131</v>
      </c>
      <c r="N731">
        <v>106586</v>
      </c>
      <c r="O731" t="s">
        <v>132</v>
      </c>
    </row>
    <row r="732" spans="1:15" x14ac:dyDescent="0.25">
      <c r="A732">
        <v>611120</v>
      </c>
      <c r="B732">
        <v>170300</v>
      </c>
      <c r="C732">
        <v>201</v>
      </c>
      <c r="D732" s="96">
        <v>45132.52983796296</v>
      </c>
      <c r="E732" t="s">
        <v>127</v>
      </c>
      <c r="F732" t="s">
        <v>140</v>
      </c>
      <c r="G732" t="s">
        <v>291</v>
      </c>
      <c r="H732" t="s">
        <v>130</v>
      </c>
      <c r="I732">
        <v>332308</v>
      </c>
      <c r="L732" s="96">
        <v>45132.529583333337</v>
      </c>
      <c r="M732" t="s">
        <v>131</v>
      </c>
      <c r="N732">
        <v>170000</v>
      </c>
      <c r="O732" t="s">
        <v>132</v>
      </c>
    </row>
    <row r="733" spans="1:15" x14ac:dyDescent="0.25">
      <c r="A733">
        <v>611120</v>
      </c>
      <c r="B733">
        <v>335300</v>
      </c>
      <c r="C733">
        <v>202</v>
      </c>
      <c r="D733" s="96">
        <v>45299.653796296298</v>
      </c>
      <c r="E733" t="s">
        <v>133</v>
      </c>
      <c r="F733" t="s">
        <v>292</v>
      </c>
      <c r="G733" t="s">
        <v>293</v>
      </c>
      <c r="H733" t="s">
        <v>130</v>
      </c>
      <c r="I733">
        <v>334550</v>
      </c>
      <c r="L733" s="96">
        <v>45299.653622685182</v>
      </c>
      <c r="M733" t="s">
        <v>135</v>
      </c>
      <c r="N733">
        <v>-317725</v>
      </c>
      <c r="O733" t="s">
        <v>136</v>
      </c>
    </row>
    <row r="734" spans="1:15" x14ac:dyDescent="0.25">
      <c r="A734">
        <v>611120</v>
      </c>
      <c r="B734">
        <v>335500</v>
      </c>
      <c r="C734">
        <v>202</v>
      </c>
      <c r="D734" s="96">
        <v>45299.653796296298</v>
      </c>
      <c r="E734" t="s">
        <v>133</v>
      </c>
      <c r="F734" t="s">
        <v>292</v>
      </c>
      <c r="G734" t="s">
        <v>293</v>
      </c>
      <c r="H734" t="s">
        <v>130</v>
      </c>
      <c r="I734">
        <v>334560</v>
      </c>
      <c r="L734" s="96">
        <v>45299.653622685182</v>
      </c>
      <c r="M734" t="s">
        <v>135</v>
      </c>
      <c r="N734">
        <v>-52785</v>
      </c>
      <c r="O734" t="s">
        <v>136</v>
      </c>
    </row>
    <row r="735" spans="1:15" x14ac:dyDescent="0.25">
      <c r="A735">
        <v>611120</v>
      </c>
      <c r="B735">
        <v>335100</v>
      </c>
      <c r="C735">
        <v>202</v>
      </c>
      <c r="D735" s="96">
        <v>45299.653784722221</v>
      </c>
      <c r="E735" t="s">
        <v>133</v>
      </c>
      <c r="F735" t="s">
        <v>292</v>
      </c>
      <c r="G735" t="s">
        <v>293</v>
      </c>
      <c r="H735" t="s">
        <v>130</v>
      </c>
      <c r="I735">
        <v>334510</v>
      </c>
      <c r="L735" s="96">
        <v>45299.653622685182</v>
      </c>
      <c r="M735" t="s">
        <v>135</v>
      </c>
      <c r="N735">
        <v>-143684</v>
      </c>
      <c r="O735" t="s">
        <v>136</v>
      </c>
    </row>
    <row r="736" spans="1:15" x14ac:dyDescent="0.25">
      <c r="A736">
        <v>611120</v>
      </c>
      <c r="B736">
        <v>335500</v>
      </c>
      <c r="C736">
        <v>202</v>
      </c>
      <c r="D736" s="96">
        <v>45132.557627314818</v>
      </c>
      <c r="E736" t="s">
        <v>127</v>
      </c>
      <c r="F736" t="s">
        <v>144</v>
      </c>
      <c r="G736" t="s">
        <v>145</v>
      </c>
      <c r="H736" t="s">
        <v>130</v>
      </c>
      <c r="I736">
        <v>334560</v>
      </c>
      <c r="L736" s="96">
        <v>45132.55678240741</v>
      </c>
      <c r="M736" t="s">
        <v>131</v>
      </c>
      <c r="N736">
        <v>53582</v>
      </c>
      <c r="O736" t="s">
        <v>132</v>
      </c>
    </row>
    <row r="737" spans="1:15" x14ac:dyDescent="0.25">
      <c r="A737">
        <v>611120</v>
      </c>
      <c r="B737">
        <v>335500</v>
      </c>
      <c r="C737">
        <v>202</v>
      </c>
      <c r="D737" s="96">
        <v>45132.557627314818</v>
      </c>
      <c r="E737" t="s">
        <v>133</v>
      </c>
      <c r="F737" t="s">
        <v>144</v>
      </c>
      <c r="G737" t="s">
        <v>294</v>
      </c>
      <c r="H737" t="s">
        <v>130</v>
      </c>
      <c r="I737">
        <v>334560</v>
      </c>
      <c r="L737" s="96">
        <v>45132.55678240741</v>
      </c>
      <c r="M737" t="s">
        <v>135</v>
      </c>
      <c r="N737">
        <v>-53582</v>
      </c>
      <c r="O737" t="s">
        <v>136</v>
      </c>
    </row>
    <row r="738" spans="1:15" x14ac:dyDescent="0.25">
      <c r="A738">
        <v>611120</v>
      </c>
      <c r="B738">
        <v>335500</v>
      </c>
      <c r="C738">
        <v>202</v>
      </c>
      <c r="D738" s="96">
        <v>45132.557627314818</v>
      </c>
      <c r="E738" t="s">
        <v>133</v>
      </c>
      <c r="F738" t="s">
        <v>144</v>
      </c>
      <c r="G738" t="s">
        <v>294</v>
      </c>
      <c r="H738" t="s">
        <v>130</v>
      </c>
      <c r="I738">
        <v>334560</v>
      </c>
      <c r="L738" s="96">
        <v>45132.55678240741</v>
      </c>
      <c r="M738" t="s">
        <v>135</v>
      </c>
      <c r="N738">
        <v>52785</v>
      </c>
      <c r="O738" t="s">
        <v>132</v>
      </c>
    </row>
    <row r="739" spans="1:15" x14ac:dyDescent="0.25">
      <c r="A739">
        <v>611120</v>
      </c>
      <c r="B739">
        <v>335300</v>
      </c>
      <c r="C739">
        <v>202</v>
      </c>
      <c r="D739" s="96">
        <v>45132.557615740741</v>
      </c>
      <c r="E739" t="s">
        <v>127</v>
      </c>
      <c r="F739" t="s">
        <v>144</v>
      </c>
      <c r="G739" t="s">
        <v>145</v>
      </c>
      <c r="H739" t="s">
        <v>130</v>
      </c>
      <c r="I739">
        <v>334550</v>
      </c>
      <c r="L739" s="96">
        <v>45132.55678240741</v>
      </c>
      <c r="M739" t="s">
        <v>131</v>
      </c>
      <c r="N739">
        <v>318799</v>
      </c>
      <c r="O739" t="s">
        <v>132</v>
      </c>
    </row>
    <row r="740" spans="1:15" x14ac:dyDescent="0.25">
      <c r="A740">
        <v>611120</v>
      </c>
      <c r="B740">
        <v>335300</v>
      </c>
      <c r="C740">
        <v>202</v>
      </c>
      <c r="D740" s="96">
        <v>45132.557615740741</v>
      </c>
      <c r="E740" t="s">
        <v>133</v>
      </c>
      <c r="F740" t="s">
        <v>144</v>
      </c>
      <c r="G740" t="s">
        <v>294</v>
      </c>
      <c r="H740" t="s">
        <v>130</v>
      </c>
      <c r="I740">
        <v>334550</v>
      </c>
      <c r="L740" s="96">
        <v>45132.55678240741</v>
      </c>
      <c r="M740" t="s">
        <v>135</v>
      </c>
      <c r="N740">
        <v>-318799</v>
      </c>
      <c r="O740" t="s">
        <v>136</v>
      </c>
    </row>
    <row r="741" spans="1:15" x14ac:dyDescent="0.25">
      <c r="A741">
        <v>611120</v>
      </c>
      <c r="B741">
        <v>335300</v>
      </c>
      <c r="C741">
        <v>202</v>
      </c>
      <c r="D741" s="96">
        <v>45132.557615740741</v>
      </c>
      <c r="E741" t="s">
        <v>133</v>
      </c>
      <c r="F741" t="s">
        <v>144</v>
      </c>
      <c r="G741" t="s">
        <v>294</v>
      </c>
      <c r="H741" t="s">
        <v>130</v>
      </c>
      <c r="I741">
        <v>334550</v>
      </c>
      <c r="L741" s="96">
        <v>45132.55678240741</v>
      </c>
      <c r="M741" t="s">
        <v>135</v>
      </c>
      <c r="N741">
        <v>317725</v>
      </c>
      <c r="O741" t="s">
        <v>132</v>
      </c>
    </row>
    <row r="742" spans="1:15" x14ac:dyDescent="0.25">
      <c r="A742">
        <v>611120</v>
      </c>
      <c r="B742">
        <v>335100</v>
      </c>
      <c r="C742">
        <v>202</v>
      </c>
      <c r="D742" s="96">
        <v>45132.557592592595</v>
      </c>
      <c r="E742" t="s">
        <v>127</v>
      </c>
      <c r="F742" t="s">
        <v>144</v>
      </c>
      <c r="G742" t="s">
        <v>145</v>
      </c>
      <c r="H742" t="s">
        <v>130</v>
      </c>
      <c r="I742">
        <v>334510</v>
      </c>
      <c r="L742" s="96">
        <v>45132.55678240741</v>
      </c>
      <c r="M742" t="s">
        <v>131</v>
      </c>
      <c r="N742">
        <v>143684</v>
      </c>
      <c r="O742" t="s">
        <v>132</v>
      </c>
    </row>
    <row r="743" spans="1:15" x14ac:dyDescent="0.25">
      <c r="A743">
        <v>611120</v>
      </c>
      <c r="B743">
        <v>335100</v>
      </c>
      <c r="C743">
        <v>202</v>
      </c>
      <c r="D743" s="96">
        <v>45132.557592592595</v>
      </c>
      <c r="E743" t="s">
        <v>133</v>
      </c>
      <c r="F743" t="s">
        <v>144</v>
      </c>
      <c r="G743" t="s">
        <v>294</v>
      </c>
      <c r="H743" t="s">
        <v>130</v>
      </c>
      <c r="I743">
        <v>334510</v>
      </c>
      <c r="L743" s="96">
        <v>45132.55678240741</v>
      </c>
      <c r="M743" t="s">
        <v>135</v>
      </c>
      <c r="N743">
        <v>-143684</v>
      </c>
      <c r="O743" t="s">
        <v>136</v>
      </c>
    </row>
    <row r="744" spans="1:15" x14ac:dyDescent="0.25">
      <c r="A744">
        <v>611120</v>
      </c>
      <c r="B744">
        <v>335100</v>
      </c>
      <c r="C744">
        <v>202</v>
      </c>
      <c r="D744" s="96">
        <v>45132.557592592595</v>
      </c>
      <c r="E744" t="s">
        <v>133</v>
      </c>
      <c r="F744" t="s">
        <v>144</v>
      </c>
      <c r="G744" t="s">
        <v>294</v>
      </c>
      <c r="H744" t="s">
        <v>130</v>
      </c>
      <c r="I744">
        <v>334510</v>
      </c>
      <c r="L744" s="96">
        <v>45132.55678240741</v>
      </c>
      <c r="M744" t="s">
        <v>135</v>
      </c>
      <c r="N744">
        <v>143857</v>
      </c>
      <c r="O744" t="s">
        <v>132</v>
      </c>
    </row>
    <row r="745" spans="1:15" x14ac:dyDescent="0.25">
      <c r="A745">
        <v>611120</v>
      </c>
      <c r="B745">
        <v>170310</v>
      </c>
      <c r="C745">
        <v>203</v>
      </c>
      <c r="D745" s="96">
        <v>45155.573078703703</v>
      </c>
      <c r="E745" t="s">
        <v>133</v>
      </c>
      <c r="F745" t="s">
        <v>188</v>
      </c>
      <c r="G745" t="s">
        <v>189</v>
      </c>
      <c r="H745" t="s">
        <v>130</v>
      </c>
      <c r="I745">
        <v>332310</v>
      </c>
      <c r="L745" s="96">
        <v>45155.572881944441</v>
      </c>
      <c r="M745" t="s">
        <v>135</v>
      </c>
      <c r="N745">
        <v>100000</v>
      </c>
      <c r="O745" t="s">
        <v>132</v>
      </c>
    </row>
    <row r="746" spans="1:15" x14ac:dyDescent="0.25">
      <c r="A746">
        <v>611120</v>
      </c>
      <c r="B746">
        <v>170310</v>
      </c>
      <c r="C746">
        <v>203</v>
      </c>
      <c r="D746" s="96">
        <v>45132.529849537037</v>
      </c>
      <c r="E746" t="s">
        <v>133</v>
      </c>
      <c r="F746" t="s">
        <v>140</v>
      </c>
      <c r="G746" t="s">
        <v>192</v>
      </c>
      <c r="H746" t="s">
        <v>130</v>
      </c>
      <c r="I746">
        <v>332310</v>
      </c>
      <c r="L746" s="96">
        <v>45132.529583333337</v>
      </c>
      <c r="M746" t="s">
        <v>135</v>
      </c>
      <c r="N746">
        <v>200000</v>
      </c>
      <c r="O746" t="s">
        <v>132</v>
      </c>
    </row>
    <row r="747" spans="1:15" x14ac:dyDescent="0.25">
      <c r="A747">
        <v>611120</v>
      </c>
      <c r="B747">
        <v>315100</v>
      </c>
      <c r="C747">
        <v>204</v>
      </c>
      <c r="D747" s="96">
        <v>45299.653738425928</v>
      </c>
      <c r="E747" t="s">
        <v>133</v>
      </c>
      <c r="F747" t="s">
        <v>292</v>
      </c>
      <c r="G747" t="s">
        <v>293</v>
      </c>
      <c r="H747" t="s">
        <v>130</v>
      </c>
      <c r="I747">
        <v>332440</v>
      </c>
      <c r="L747" s="96">
        <v>45299.653622685182</v>
      </c>
      <c r="M747" t="s">
        <v>135</v>
      </c>
      <c r="N747">
        <v>-394150</v>
      </c>
      <c r="O747" t="s">
        <v>136</v>
      </c>
    </row>
    <row r="748" spans="1:15" x14ac:dyDescent="0.25">
      <c r="A748">
        <v>611120</v>
      </c>
      <c r="B748">
        <v>310000</v>
      </c>
      <c r="C748">
        <v>204</v>
      </c>
      <c r="D748" s="96">
        <v>45299.653738425928</v>
      </c>
      <c r="E748" t="s">
        <v>133</v>
      </c>
      <c r="F748" t="s">
        <v>292</v>
      </c>
      <c r="G748" t="s">
        <v>293</v>
      </c>
      <c r="H748" t="s">
        <v>130</v>
      </c>
      <c r="I748">
        <v>332451</v>
      </c>
      <c r="L748" s="96">
        <v>45299.653622685182</v>
      </c>
      <c r="M748" t="s">
        <v>135</v>
      </c>
      <c r="N748">
        <v>-357856</v>
      </c>
      <c r="O748" t="s">
        <v>136</v>
      </c>
    </row>
    <row r="749" spans="1:15" x14ac:dyDescent="0.25">
      <c r="A749">
        <v>611120</v>
      </c>
      <c r="B749">
        <v>320200</v>
      </c>
      <c r="C749">
        <v>204</v>
      </c>
      <c r="D749" s="96">
        <v>45299.653738425928</v>
      </c>
      <c r="E749" t="s">
        <v>133</v>
      </c>
      <c r="F749" t="s">
        <v>292</v>
      </c>
      <c r="G749" t="s">
        <v>293</v>
      </c>
      <c r="H749" t="s">
        <v>130</v>
      </c>
      <c r="I749">
        <v>332405</v>
      </c>
      <c r="L749" s="96">
        <v>45299.653622685182</v>
      </c>
      <c r="M749" t="s">
        <v>135</v>
      </c>
      <c r="N749">
        <v>-123011</v>
      </c>
      <c r="O749" t="s">
        <v>136</v>
      </c>
    </row>
    <row r="750" spans="1:15" x14ac:dyDescent="0.25">
      <c r="A750">
        <v>611120</v>
      </c>
      <c r="B750">
        <v>320000</v>
      </c>
      <c r="C750">
        <v>204</v>
      </c>
      <c r="D750" s="96">
        <v>45299.653726851851</v>
      </c>
      <c r="E750" t="s">
        <v>133</v>
      </c>
      <c r="F750" t="s">
        <v>292</v>
      </c>
      <c r="G750" t="s">
        <v>293</v>
      </c>
      <c r="H750" t="s">
        <v>130</v>
      </c>
      <c r="I750">
        <v>332400</v>
      </c>
      <c r="L750" s="96">
        <v>45299.653622685182</v>
      </c>
      <c r="M750" t="s">
        <v>135</v>
      </c>
      <c r="N750">
        <v>-858665</v>
      </c>
      <c r="O750" t="s">
        <v>136</v>
      </c>
    </row>
    <row r="751" spans="1:15" x14ac:dyDescent="0.25">
      <c r="A751">
        <v>611120</v>
      </c>
      <c r="B751">
        <v>310000</v>
      </c>
      <c r="C751">
        <v>204</v>
      </c>
      <c r="D751" s="96">
        <v>45132.557222222225</v>
      </c>
      <c r="E751" t="s">
        <v>127</v>
      </c>
      <c r="F751" t="s">
        <v>144</v>
      </c>
      <c r="G751" t="s">
        <v>145</v>
      </c>
      <c r="H751" t="s">
        <v>130</v>
      </c>
      <c r="I751">
        <v>332451</v>
      </c>
      <c r="L751" s="96">
        <v>45132.55678240741</v>
      </c>
      <c r="M751" t="s">
        <v>131</v>
      </c>
      <c r="N751">
        <v>323266</v>
      </c>
      <c r="O751" t="s">
        <v>132</v>
      </c>
    </row>
    <row r="752" spans="1:15" x14ac:dyDescent="0.25">
      <c r="A752">
        <v>611120</v>
      </c>
      <c r="B752">
        <v>315100</v>
      </c>
      <c r="C752">
        <v>204</v>
      </c>
      <c r="D752" s="96">
        <v>45132.557222222225</v>
      </c>
      <c r="E752" t="s">
        <v>133</v>
      </c>
      <c r="F752" t="s">
        <v>144</v>
      </c>
      <c r="G752" t="s">
        <v>294</v>
      </c>
      <c r="H752" t="s">
        <v>130</v>
      </c>
      <c r="I752">
        <v>332440</v>
      </c>
      <c r="L752" s="96">
        <v>45132.55678240741</v>
      </c>
      <c r="M752" t="s">
        <v>135</v>
      </c>
      <c r="N752">
        <v>-530023</v>
      </c>
      <c r="O752" t="s">
        <v>136</v>
      </c>
    </row>
    <row r="753" spans="1:15" x14ac:dyDescent="0.25">
      <c r="A753">
        <v>611120</v>
      </c>
      <c r="B753">
        <v>310000</v>
      </c>
      <c r="C753">
        <v>204</v>
      </c>
      <c r="D753" s="96">
        <v>45132.557222222225</v>
      </c>
      <c r="E753" t="s">
        <v>133</v>
      </c>
      <c r="F753" t="s">
        <v>144</v>
      </c>
      <c r="G753" t="s">
        <v>294</v>
      </c>
      <c r="H753" t="s">
        <v>130</v>
      </c>
      <c r="I753">
        <v>332451</v>
      </c>
      <c r="L753" s="96">
        <v>45132.55678240741</v>
      </c>
      <c r="M753" t="s">
        <v>135</v>
      </c>
      <c r="N753">
        <v>-323266</v>
      </c>
      <c r="O753" t="s">
        <v>136</v>
      </c>
    </row>
    <row r="754" spans="1:15" x14ac:dyDescent="0.25">
      <c r="A754">
        <v>611120</v>
      </c>
      <c r="B754">
        <v>310000</v>
      </c>
      <c r="C754">
        <v>204</v>
      </c>
      <c r="D754" s="96">
        <v>45132.557222222225</v>
      </c>
      <c r="E754" t="s">
        <v>133</v>
      </c>
      <c r="F754" t="s">
        <v>144</v>
      </c>
      <c r="G754" t="s">
        <v>294</v>
      </c>
      <c r="H754" t="s">
        <v>130</v>
      </c>
      <c r="I754">
        <v>332451</v>
      </c>
      <c r="L754" s="96">
        <v>45132.55678240741</v>
      </c>
      <c r="M754" t="s">
        <v>135</v>
      </c>
      <c r="N754">
        <v>357856</v>
      </c>
      <c r="O754" t="s">
        <v>132</v>
      </c>
    </row>
    <row r="755" spans="1:15" x14ac:dyDescent="0.25">
      <c r="A755">
        <v>611120</v>
      </c>
      <c r="B755">
        <v>315100</v>
      </c>
      <c r="C755">
        <v>204</v>
      </c>
      <c r="D755" s="96">
        <v>45132.557210648149</v>
      </c>
      <c r="E755" t="s">
        <v>127</v>
      </c>
      <c r="F755" t="s">
        <v>144</v>
      </c>
      <c r="G755" t="s">
        <v>145</v>
      </c>
      <c r="H755" t="s">
        <v>130</v>
      </c>
      <c r="I755">
        <v>332440</v>
      </c>
      <c r="L755" s="96">
        <v>45132.55678240741</v>
      </c>
      <c r="M755" t="s">
        <v>131</v>
      </c>
      <c r="N755">
        <v>530023</v>
      </c>
      <c r="O755" t="s">
        <v>132</v>
      </c>
    </row>
    <row r="756" spans="1:15" x14ac:dyDescent="0.25">
      <c r="A756">
        <v>611120</v>
      </c>
      <c r="B756">
        <v>315100</v>
      </c>
      <c r="C756">
        <v>204</v>
      </c>
      <c r="D756" s="96">
        <v>45132.557210648149</v>
      </c>
      <c r="E756" t="s">
        <v>133</v>
      </c>
      <c r="F756" t="s">
        <v>144</v>
      </c>
      <c r="G756" t="s">
        <v>294</v>
      </c>
      <c r="H756" t="s">
        <v>130</v>
      </c>
      <c r="I756">
        <v>332440</v>
      </c>
      <c r="L756" s="96">
        <v>45132.55678240741</v>
      </c>
      <c r="M756" t="s">
        <v>135</v>
      </c>
      <c r="N756">
        <v>394150</v>
      </c>
      <c r="O756" t="s">
        <v>132</v>
      </c>
    </row>
    <row r="757" spans="1:15" x14ac:dyDescent="0.25">
      <c r="A757">
        <v>611120</v>
      </c>
      <c r="B757">
        <v>320200</v>
      </c>
      <c r="C757">
        <v>204</v>
      </c>
      <c r="D757" s="96">
        <v>45132.557199074072</v>
      </c>
      <c r="E757" t="s">
        <v>127</v>
      </c>
      <c r="F757" t="s">
        <v>144</v>
      </c>
      <c r="G757" t="s">
        <v>145</v>
      </c>
      <c r="H757" t="s">
        <v>130</v>
      </c>
      <c r="I757">
        <v>332405</v>
      </c>
      <c r="L757" s="96">
        <v>45132.55678240741</v>
      </c>
      <c r="M757" t="s">
        <v>131</v>
      </c>
      <c r="N757">
        <v>121822</v>
      </c>
      <c r="O757" t="s">
        <v>132</v>
      </c>
    </row>
    <row r="758" spans="1:15" x14ac:dyDescent="0.25">
      <c r="A758">
        <v>611120</v>
      </c>
      <c r="B758">
        <v>320200</v>
      </c>
      <c r="C758">
        <v>204</v>
      </c>
      <c r="D758" s="96">
        <v>45132.557199074072</v>
      </c>
      <c r="E758" t="s">
        <v>133</v>
      </c>
      <c r="F758" t="s">
        <v>144</v>
      </c>
      <c r="G758" t="s">
        <v>294</v>
      </c>
      <c r="H758" t="s">
        <v>130</v>
      </c>
      <c r="I758">
        <v>332405</v>
      </c>
      <c r="L758" s="96">
        <v>45132.55678240741</v>
      </c>
      <c r="M758" t="s">
        <v>135</v>
      </c>
      <c r="N758">
        <v>-121822</v>
      </c>
      <c r="O758" t="s">
        <v>136</v>
      </c>
    </row>
    <row r="759" spans="1:15" x14ac:dyDescent="0.25">
      <c r="A759">
        <v>611120</v>
      </c>
      <c r="B759">
        <v>320200</v>
      </c>
      <c r="C759">
        <v>204</v>
      </c>
      <c r="D759" s="96">
        <v>45132.557199074072</v>
      </c>
      <c r="E759" t="s">
        <v>133</v>
      </c>
      <c r="F759" t="s">
        <v>144</v>
      </c>
      <c r="G759" t="s">
        <v>294</v>
      </c>
      <c r="H759" t="s">
        <v>130</v>
      </c>
      <c r="I759">
        <v>332405</v>
      </c>
      <c r="L759" s="96">
        <v>45132.55678240741</v>
      </c>
      <c r="M759" t="s">
        <v>135</v>
      </c>
      <c r="N759">
        <v>123011</v>
      </c>
      <c r="O759" t="s">
        <v>132</v>
      </c>
    </row>
    <row r="760" spans="1:15" x14ac:dyDescent="0.25">
      <c r="A760">
        <v>611120</v>
      </c>
      <c r="B760">
        <v>320000</v>
      </c>
      <c r="C760">
        <v>204</v>
      </c>
      <c r="D760" s="96">
        <v>45132.557175925926</v>
      </c>
      <c r="E760" t="s">
        <v>127</v>
      </c>
      <c r="F760" t="s">
        <v>144</v>
      </c>
      <c r="G760" t="s">
        <v>145</v>
      </c>
      <c r="H760" t="s">
        <v>130</v>
      </c>
      <c r="I760">
        <v>332400</v>
      </c>
      <c r="L760" s="96">
        <v>45132.55678240741</v>
      </c>
      <c r="M760" t="s">
        <v>131</v>
      </c>
      <c r="N760">
        <v>1060756</v>
      </c>
      <c r="O760" t="s">
        <v>132</v>
      </c>
    </row>
    <row r="761" spans="1:15" x14ac:dyDescent="0.25">
      <c r="A761">
        <v>611120</v>
      </c>
      <c r="B761">
        <v>320000</v>
      </c>
      <c r="C761">
        <v>204</v>
      </c>
      <c r="D761" s="96">
        <v>45132.557175925926</v>
      </c>
      <c r="E761" t="s">
        <v>133</v>
      </c>
      <c r="F761" t="s">
        <v>144</v>
      </c>
      <c r="G761" t="s">
        <v>294</v>
      </c>
      <c r="H761" t="s">
        <v>130</v>
      </c>
      <c r="I761">
        <v>332400</v>
      </c>
      <c r="L761" s="96">
        <v>45132.55678240741</v>
      </c>
      <c r="M761" t="s">
        <v>135</v>
      </c>
      <c r="N761">
        <v>-1060756</v>
      </c>
      <c r="O761" t="s">
        <v>136</v>
      </c>
    </row>
    <row r="762" spans="1:15" x14ac:dyDescent="0.25">
      <c r="A762">
        <v>611120</v>
      </c>
      <c r="B762">
        <v>320000</v>
      </c>
      <c r="C762">
        <v>204</v>
      </c>
      <c r="D762" s="96">
        <v>45132.557175925926</v>
      </c>
      <c r="E762" t="s">
        <v>133</v>
      </c>
      <c r="F762" t="s">
        <v>144</v>
      </c>
      <c r="G762" t="s">
        <v>294</v>
      </c>
      <c r="H762" t="s">
        <v>130</v>
      </c>
      <c r="I762">
        <v>332400</v>
      </c>
      <c r="L762" s="96">
        <v>45132.55678240741</v>
      </c>
      <c r="M762" t="s">
        <v>135</v>
      </c>
      <c r="N762">
        <v>858665</v>
      </c>
      <c r="O762" t="s">
        <v>132</v>
      </c>
    </row>
    <row r="763" spans="1:15" x14ac:dyDescent="0.25">
      <c r="A763">
        <v>611120</v>
      </c>
      <c r="B763">
        <v>325200</v>
      </c>
      <c r="C763">
        <v>205</v>
      </c>
      <c r="D763" s="96">
        <v>45299.653761574074</v>
      </c>
      <c r="E763" t="s">
        <v>133</v>
      </c>
      <c r="F763" t="s">
        <v>292</v>
      </c>
      <c r="G763" t="s">
        <v>293</v>
      </c>
      <c r="H763" t="s">
        <v>130</v>
      </c>
      <c r="I763">
        <v>332574</v>
      </c>
      <c r="L763" s="96">
        <v>45299.653622685182</v>
      </c>
      <c r="M763" t="s">
        <v>135</v>
      </c>
      <c r="N763">
        <v>-29261</v>
      </c>
      <c r="O763" t="s">
        <v>136</v>
      </c>
    </row>
    <row r="764" spans="1:15" x14ac:dyDescent="0.25">
      <c r="A764">
        <v>611120</v>
      </c>
      <c r="B764">
        <v>325200</v>
      </c>
      <c r="C764">
        <v>205</v>
      </c>
      <c r="D764" s="96">
        <v>45299.653761574074</v>
      </c>
      <c r="E764" t="s">
        <v>133</v>
      </c>
      <c r="F764" t="s">
        <v>292</v>
      </c>
      <c r="G764" t="s">
        <v>293</v>
      </c>
      <c r="H764" t="s">
        <v>130</v>
      </c>
      <c r="I764">
        <v>332570</v>
      </c>
      <c r="L764" s="96">
        <v>45299.653622685182</v>
      </c>
      <c r="M764" t="s">
        <v>135</v>
      </c>
      <c r="N764">
        <v>-24700</v>
      </c>
      <c r="O764" t="s">
        <v>136</v>
      </c>
    </row>
    <row r="765" spans="1:15" x14ac:dyDescent="0.25">
      <c r="A765">
        <v>611120</v>
      </c>
      <c r="B765">
        <v>325000</v>
      </c>
      <c r="C765">
        <v>205</v>
      </c>
      <c r="D765" s="96">
        <v>45299.653749999998</v>
      </c>
      <c r="E765" t="s">
        <v>133</v>
      </c>
      <c r="F765" t="s">
        <v>292</v>
      </c>
      <c r="G765" t="s">
        <v>293</v>
      </c>
      <c r="H765" t="s">
        <v>130</v>
      </c>
      <c r="I765">
        <v>332550</v>
      </c>
      <c r="L765" s="96">
        <v>45299.653622685182</v>
      </c>
      <c r="M765" t="s">
        <v>135</v>
      </c>
      <c r="N765">
        <v>-541086</v>
      </c>
      <c r="O765" t="s">
        <v>136</v>
      </c>
    </row>
    <row r="766" spans="1:15" x14ac:dyDescent="0.25">
      <c r="A766">
        <v>611120</v>
      </c>
      <c r="B766">
        <v>325100</v>
      </c>
      <c r="C766">
        <v>205</v>
      </c>
      <c r="D766" s="96">
        <v>45299.653749999998</v>
      </c>
      <c r="E766" t="s">
        <v>133</v>
      </c>
      <c r="F766" t="s">
        <v>292</v>
      </c>
      <c r="G766" t="s">
        <v>293</v>
      </c>
      <c r="H766" t="s">
        <v>130</v>
      </c>
      <c r="I766">
        <v>332510</v>
      </c>
      <c r="L766" s="96">
        <v>45299.653622685182</v>
      </c>
      <c r="M766" t="s">
        <v>135</v>
      </c>
      <c r="N766">
        <v>-295000</v>
      </c>
      <c r="O766" t="s">
        <v>136</v>
      </c>
    </row>
    <row r="767" spans="1:15" x14ac:dyDescent="0.25">
      <c r="A767">
        <v>611120</v>
      </c>
      <c r="B767">
        <v>325200</v>
      </c>
      <c r="C767">
        <v>205</v>
      </c>
      <c r="D767" s="96">
        <v>45132.557303240741</v>
      </c>
      <c r="E767" t="s">
        <v>127</v>
      </c>
      <c r="F767" t="s">
        <v>144</v>
      </c>
      <c r="G767" t="s">
        <v>145</v>
      </c>
      <c r="H767" t="s">
        <v>130</v>
      </c>
      <c r="I767">
        <v>332574</v>
      </c>
      <c r="L767" s="96">
        <v>45132.55678240741</v>
      </c>
      <c r="M767" t="s">
        <v>131</v>
      </c>
      <c r="N767">
        <v>32711</v>
      </c>
      <c r="O767" t="s">
        <v>132</v>
      </c>
    </row>
    <row r="768" spans="1:15" x14ac:dyDescent="0.25">
      <c r="A768">
        <v>611120</v>
      </c>
      <c r="B768">
        <v>325200</v>
      </c>
      <c r="C768">
        <v>205</v>
      </c>
      <c r="D768" s="96">
        <v>45132.557303240741</v>
      </c>
      <c r="E768" t="s">
        <v>133</v>
      </c>
      <c r="F768" t="s">
        <v>144</v>
      </c>
      <c r="G768" t="s">
        <v>294</v>
      </c>
      <c r="H768" t="s">
        <v>130</v>
      </c>
      <c r="I768">
        <v>332574</v>
      </c>
      <c r="L768" s="96">
        <v>45132.55678240741</v>
      </c>
      <c r="M768" t="s">
        <v>135</v>
      </c>
      <c r="N768">
        <v>-32711</v>
      </c>
      <c r="O768" t="s">
        <v>136</v>
      </c>
    </row>
    <row r="769" spans="1:15" x14ac:dyDescent="0.25">
      <c r="A769">
        <v>611120</v>
      </c>
      <c r="B769">
        <v>325200</v>
      </c>
      <c r="C769">
        <v>205</v>
      </c>
      <c r="D769" s="96">
        <v>45132.557303240741</v>
      </c>
      <c r="E769" t="s">
        <v>133</v>
      </c>
      <c r="F769" t="s">
        <v>144</v>
      </c>
      <c r="G769" t="s">
        <v>294</v>
      </c>
      <c r="H769" t="s">
        <v>130</v>
      </c>
      <c r="I769">
        <v>332570</v>
      </c>
      <c r="L769" s="96">
        <v>45132.55678240741</v>
      </c>
      <c r="M769" t="s">
        <v>135</v>
      </c>
      <c r="N769">
        <v>-31153</v>
      </c>
      <c r="O769" t="s">
        <v>136</v>
      </c>
    </row>
    <row r="770" spans="1:15" x14ac:dyDescent="0.25">
      <c r="A770">
        <v>611120</v>
      </c>
      <c r="B770">
        <v>325200</v>
      </c>
      <c r="C770">
        <v>205</v>
      </c>
      <c r="D770" s="96">
        <v>45132.557303240741</v>
      </c>
      <c r="E770" t="s">
        <v>133</v>
      </c>
      <c r="F770" t="s">
        <v>144</v>
      </c>
      <c r="G770" t="s">
        <v>294</v>
      </c>
      <c r="H770" t="s">
        <v>130</v>
      </c>
      <c r="I770">
        <v>332574</v>
      </c>
      <c r="L770" s="96">
        <v>45132.55678240741</v>
      </c>
      <c r="M770" t="s">
        <v>135</v>
      </c>
      <c r="N770">
        <v>29261</v>
      </c>
      <c r="O770" t="s">
        <v>132</v>
      </c>
    </row>
    <row r="771" spans="1:15" x14ac:dyDescent="0.25">
      <c r="A771">
        <v>611120</v>
      </c>
      <c r="B771">
        <v>325200</v>
      </c>
      <c r="C771">
        <v>205</v>
      </c>
      <c r="D771" s="96">
        <v>45132.557291666664</v>
      </c>
      <c r="E771" t="s">
        <v>127</v>
      </c>
      <c r="F771" t="s">
        <v>144</v>
      </c>
      <c r="G771" t="s">
        <v>145</v>
      </c>
      <c r="H771" t="s">
        <v>130</v>
      </c>
      <c r="I771">
        <v>332570</v>
      </c>
      <c r="L771" s="96">
        <v>45132.55678240741</v>
      </c>
      <c r="M771" t="s">
        <v>131</v>
      </c>
      <c r="N771">
        <v>31153</v>
      </c>
      <c r="O771" t="s">
        <v>132</v>
      </c>
    </row>
    <row r="772" spans="1:15" x14ac:dyDescent="0.25">
      <c r="A772">
        <v>611120</v>
      </c>
      <c r="B772">
        <v>325200</v>
      </c>
      <c r="C772">
        <v>205</v>
      </c>
      <c r="D772" s="96">
        <v>45132.557291666664</v>
      </c>
      <c r="E772" t="s">
        <v>133</v>
      </c>
      <c r="F772" t="s">
        <v>144</v>
      </c>
      <c r="G772" t="s">
        <v>294</v>
      </c>
      <c r="H772" t="s">
        <v>130</v>
      </c>
      <c r="I772">
        <v>332570</v>
      </c>
      <c r="L772" s="96">
        <v>45132.55678240741</v>
      </c>
      <c r="M772" t="s">
        <v>135</v>
      </c>
      <c r="N772">
        <v>24700</v>
      </c>
      <c r="O772" t="s">
        <v>132</v>
      </c>
    </row>
    <row r="773" spans="1:15" x14ac:dyDescent="0.25">
      <c r="A773">
        <v>611120</v>
      </c>
      <c r="B773">
        <v>325000</v>
      </c>
      <c r="C773">
        <v>205</v>
      </c>
      <c r="D773" s="96">
        <v>45132.557280092595</v>
      </c>
      <c r="E773" t="s">
        <v>127</v>
      </c>
      <c r="F773" t="s">
        <v>144</v>
      </c>
      <c r="G773" t="s">
        <v>145</v>
      </c>
      <c r="H773" t="s">
        <v>130</v>
      </c>
      <c r="I773">
        <v>332550</v>
      </c>
      <c r="L773" s="96">
        <v>45132.55678240741</v>
      </c>
      <c r="M773" t="s">
        <v>131</v>
      </c>
      <c r="N773">
        <v>564111</v>
      </c>
      <c r="O773" t="s">
        <v>132</v>
      </c>
    </row>
    <row r="774" spans="1:15" x14ac:dyDescent="0.25">
      <c r="A774">
        <v>611120</v>
      </c>
      <c r="B774">
        <v>325000</v>
      </c>
      <c r="C774">
        <v>205</v>
      </c>
      <c r="D774" s="96">
        <v>45132.557280092595</v>
      </c>
      <c r="E774" t="s">
        <v>133</v>
      </c>
      <c r="F774" t="s">
        <v>144</v>
      </c>
      <c r="G774" t="s">
        <v>294</v>
      </c>
      <c r="H774" t="s">
        <v>130</v>
      </c>
      <c r="I774">
        <v>332550</v>
      </c>
      <c r="L774" s="96">
        <v>45132.55678240741</v>
      </c>
      <c r="M774" t="s">
        <v>135</v>
      </c>
      <c r="N774">
        <v>-564111</v>
      </c>
      <c r="O774" t="s">
        <v>136</v>
      </c>
    </row>
    <row r="775" spans="1:15" x14ac:dyDescent="0.25">
      <c r="A775">
        <v>611120</v>
      </c>
      <c r="B775">
        <v>325000</v>
      </c>
      <c r="C775">
        <v>205</v>
      </c>
      <c r="D775" s="96">
        <v>45132.557280092595</v>
      </c>
      <c r="E775" t="s">
        <v>133</v>
      </c>
      <c r="F775" t="s">
        <v>144</v>
      </c>
      <c r="G775" t="s">
        <v>294</v>
      </c>
      <c r="H775" t="s">
        <v>130</v>
      </c>
      <c r="I775">
        <v>332550</v>
      </c>
      <c r="L775" s="96">
        <v>45132.55678240741</v>
      </c>
      <c r="M775" t="s">
        <v>135</v>
      </c>
      <c r="N775">
        <v>541086</v>
      </c>
      <c r="O775" t="s">
        <v>132</v>
      </c>
    </row>
    <row r="776" spans="1:15" x14ac:dyDescent="0.25">
      <c r="A776">
        <v>611120</v>
      </c>
      <c r="B776">
        <v>325100</v>
      </c>
      <c r="C776">
        <v>205</v>
      </c>
      <c r="D776" s="96">
        <v>45132.557233796295</v>
      </c>
      <c r="E776" t="s">
        <v>127</v>
      </c>
      <c r="F776" t="s">
        <v>144</v>
      </c>
      <c r="G776" t="s">
        <v>145</v>
      </c>
      <c r="H776" t="s">
        <v>130</v>
      </c>
      <c r="I776">
        <v>332510</v>
      </c>
      <c r="L776" s="96">
        <v>45132.55678240741</v>
      </c>
      <c r="M776" t="s">
        <v>131</v>
      </c>
      <c r="N776">
        <v>311179</v>
      </c>
      <c r="O776" t="s">
        <v>132</v>
      </c>
    </row>
    <row r="777" spans="1:15" x14ac:dyDescent="0.25">
      <c r="A777">
        <v>611120</v>
      </c>
      <c r="B777">
        <v>325100</v>
      </c>
      <c r="C777">
        <v>205</v>
      </c>
      <c r="D777" s="96">
        <v>45132.557233796295</v>
      </c>
      <c r="E777" t="s">
        <v>133</v>
      </c>
      <c r="F777" t="s">
        <v>144</v>
      </c>
      <c r="G777" t="s">
        <v>294</v>
      </c>
      <c r="H777" t="s">
        <v>130</v>
      </c>
      <c r="I777">
        <v>332510</v>
      </c>
      <c r="L777" s="96">
        <v>45132.55678240741</v>
      </c>
      <c r="M777" t="s">
        <v>135</v>
      </c>
      <c r="N777">
        <v>-311179</v>
      </c>
      <c r="O777" t="s">
        <v>136</v>
      </c>
    </row>
    <row r="778" spans="1:15" x14ac:dyDescent="0.25">
      <c r="A778">
        <v>611120</v>
      </c>
      <c r="B778">
        <v>325100</v>
      </c>
      <c r="C778">
        <v>205</v>
      </c>
      <c r="D778" s="96">
        <v>45132.557233796295</v>
      </c>
      <c r="E778" t="s">
        <v>133</v>
      </c>
      <c r="F778" t="s">
        <v>144</v>
      </c>
      <c r="G778" t="s">
        <v>294</v>
      </c>
      <c r="H778" t="s">
        <v>130</v>
      </c>
      <c r="I778">
        <v>332510</v>
      </c>
      <c r="L778" s="96">
        <v>45132.55678240741</v>
      </c>
      <c r="M778" t="s">
        <v>135</v>
      </c>
      <c r="N778">
        <v>295000</v>
      </c>
      <c r="O778" t="s">
        <v>132</v>
      </c>
    </row>
    <row r="779" spans="1:15" x14ac:dyDescent="0.25">
      <c r="A779">
        <v>611120</v>
      </c>
      <c r="B779">
        <v>340000</v>
      </c>
      <c r="C779">
        <v>207</v>
      </c>
      <c r="D779" s="96">
        <v>45299.653796296298</v>
      </c>
      <c r="E779" t="s">
        <v>133</v>
      </c>
      <c r="F779" t="s">
        <v>292</v>
      </c>
      <c r="G779" t="s">
        <v>293</v>
      </c>
      <c r="H779" t="s">
        <v>130</v>
      </c>
      <c r="I779">
        <v>334603</v>
      </c>
      <c r="L779" s="96">
        <v>45299.653622685182</v>
      </c>
      <c r="M779" t="s">
        <v>135</v>
      </c>
      <c r="N779">
        <v>-1244311</v>
      </c>
      <c r="O779" t="s">
        <v>136</v>
      </c>
    </row>
    <row r="780" spans="1:15" x14ac:dyDescent="0.25">
      <c r="A780">
        <v>611120</v>
      </c>
      <c r="B780">
        <v>335200</v>
      </c>
      <c r="C780">
        <v>207</v>
      </c>
      <c r="D780" s="96">
        <v>45299.653796296298</v>
      </c>
      <c r="E780" t="s">
        <v>133</v>
      </c>
      <c r="F780" t="s">
        <v>292</v>
      </c>
      <c r="G780" t="s">
        <v>293</v>
      </c>
      <c r="H780" t="s">
        <v>130</v>
      </c>
      <c r="I780">
        <v>334520</v>
      </c>
      <c r="L780" s="96">
        <v>45299.653622685182</v>
      </c>
      <c r="M780" t="s">
        <v>135</v>
      </c>
      <c r="N780">
        <v>-350028</v>
      </c>
      <c r="O780" t="s">
        <v>136</v>
      </c>
    </row>
    <row r="781" spans="1:15" x14ac:dyDescent="0.25">
      <c r="A781">
        <v>611120</v>
      </c>
      <c r="B781">
        <v>360000</v>
      </c>
      <c r="C781">
        <v>207</v>
      </c>
      <c r="D781" s="96">
        <v>45299.653784722221</v>
      </c>
      <c r="E781" t="s">
        <v>133</v>
      </c>
      <c r="F781" t="s">
        <v>292</v>
      </c>
      <c r="G781" t="s">
        <v>293</v>
      </c>
      <c r="H781" t="s">
        <v>130</v>
      </c>
      <c r="I781">
        <v>334349</v>
      </c>
      <c r="L781" s="96">
        <v>45299.653622685182</v>
      </c>
      <c r="M781" t="s">
        <v>135</v>
      </c>
      <c r="N781">
        <v>-778507</v>
      </c>
      <c r="O781" t="s">
        <v>136</v>
      </c>
    </row>
    <row r="782" spans="1:15" x14ac:dyDescent="0.25">
      <c r="A782">
        <v>611120</v>
      </c>
      <c r="B782">
        <v>370000</v>
      </c>
      <c r="C782">
        <v>207</v>
      </c>
      <c r="D782" s="96">
        <v>45299.653784722221</v>
      </c>
      <c r="E782" t="s">
        <v>133</v>
      </c>
      <c r="F782" t="s">
        <v>292</v>
      </c>
      <c r="G782" t="s">
        <v>293</v>
      </c>
      <c r="H782" t="s">
        <v>130</v>
      </c>
      <c r="I782">
        <v>334311</v>
      </c>
      <c r="L782" s="96">
        <v>45299.653622685182</v>
      </c>
      <c r="M782" t="s">
        <v>135</v>
      </c>
      <c r="N782">
        <v>-313662</v>
      </c>
      <c r="O782" t="s">
        <v>136</v>
      </c>
    </row>
    <row r="783" spans="1:15" x14ac:dyDescent="0.25">
      <c r="A783">
        <v>611120</v>
      </c>
      <c r="B783">
        <v>350000</v>
      </c>
      <c r="C783">
        <v>207</v>
      </c>
      <c r="D783" s="96">
        <v>45299.653773148151</v>
      </c>
      <c r="E783" t="s">
        <v>133</v>
      </c>
      <c r="F783" t="s">
        <v>292</v>
      </c>
      <c r="G783" t="s">
        <v>293</v>
      </c>
      <c r="H783" t="s">
        <v>130</v>
      </c>
      <c r="I783">
        <v>334025</v>
      </c>
      <c r="L783" s="96">
        <v>45299.653622685182</v>
      </c>
      <c r="M783" t="s">
        <v>135</v>
      </c>
      <c r="N783">
        <v>-343053</v>
      </c>
      <c r="O783" t="s">
        <v>136</v>
      </c>
    </row>
    <row r="784" spans="1:15" x14ac:dyDescent="0.25">
      <c r="A784">
        <v>611120</v>
      </c>
      <c r="B784">
        <v>330100</v>
      </c>
      <c r="C784">
        <v>207</v>
      </c>
      <c r="D784" s="96">
        <v>45299.653773148151</v>
      </c>
      <c r="E784" t="s">
        <v>133</v>
      </c>
      <c r="F784" t="s">
        <v>292</v>
      </c>
      <c r="G784" t="s">
        <v>293</v>
      </c>
      <c r="H784" t="s">
        <v>130</v>
      </c>
      <c r="I784">
        <v>334160</v>
      </c>
      <c r="L784" s="96">
        <v>45299.653622685182</v>
      </c>
      <c r="M784" t="s">
        <v>135</v>
      </c>
      <c r="N784">
        <v>-66758</v>
      </c>
      <c r="O784" t="s">
        <v>136</v>
      </c>
    </row>
    <row r="785" spans="1:15" x14ac:dyDescent="0.25">
      <c r="A785">
        <v>611120</v>
      </c>
      <c r="B785">
        <v>302000</v>
      </c>
      <c r="C785">
        <v>207</v>
      </c>
      <c r="D785" s="96">
        <v>45299.653773148151</v>
      </c>
      <c r="E785" t="s">
        <v>133</v>
      </c>
      <c r="F785" t="s">
        <v>292</v>
      </c>
      <c r="G785" t="s">
        <v>293</v>
      </c>
      <c r="H785" t="s">
        <v>130</v>
      </c>
      <c r="I785">
        <v>334021</v>
      </c>
      <c r="L785" s="96">
        <v>45299.653622685182</v>
      </c>
      <c r="M785" t="s">
        <v>135</v>
      </c>
      <c r="N785">
        <v>-58874</v>
      </c>
      <c r="O785" t="s">
        <v>136</v>
      </c>
    </row>
    <row r="786" spans="1:15" x14ac:dyDescent="0.25">
      <c r="A786">
        <v>611120</v>
      </c>
      <c r="B786">
        <v>340000</v>
      </c>
      <c r="C786">
        <v>207</v>
      </c>
      <c r="D786" s="96">
        <v>45299.653761574074</v>
      </c>
      <c r="E786" t="s">
        <v>133</v>
      </c>
      <c r="F786" t="s">
        <v>292</v>
      </c>
      <c r="G786" t="s">
        <v>293</v>
      </c>
      <c r="H786" t="s">
        <v>130</v>
      </c>
      <c r="I786">
        <v>334010</v>
      </c>
      <c r="L786" s="96">
        <v>45299.653622685182</v>
      </c>
      <c r="M786" t="s">
        <v>135</v>
      </c>
      <c r="N786">
        <v>-49887</v>
      </c>
      <c r="O786" t="s">
        <v>136</v>
      </c>
    </row>
    <row r="787" spans="1:15" x14ac:dyDescent="0.25">
      <c r="A787">
        <v>611120</v>
      </c>
      <c r="B787">
        <v>540300</v>
      </c>
      <c r="C787">
        <v>207</v>
      </c>
      <c r="D787" s="96">
        <v>45204.352488425924</v>
      </c>
      <c r="E787" t="s">
        <v>133</v>
      </c>
      <c r="F787" t="s">
        <v>295</v>
      </c>
      <c r="G787" t="s">
        <v>296</v>
      </c>
      <c r="H787" t="s">
        <v>130</v>
      </c>
      <c r="I787">
        <v>334140</v>
      </c>
      <c r="L787" s="96">
        <v>45204.351145833331</v>
      </c>
      <c r="M787" t="s">
        <v>135</v>
      </c>
      <c r="N787">
        <v>42860</v>
      </c>
      <c r="O787" t="s">
        <v>132</v>
      </c>
    </row>
    <row r="788" spans="1:15" x14ac:dyDescent="0.25">
      <c r="A788">
        <v>611120</v>
      </c>
      <c r="B788">
        <v>540300</v>
      </c>
      <c r="C788">
        <v>207</v>
      </c>
      <c r="D788" s="96">
        <v>45204.352488425924</v>
      </c>
      <c r="E788" t="s">
        <v>162</v>
      </c>
      <c r="F788" t="s">
        <v>295</v>
      </c>
      <c r="G788" t="s">
        <v>296</v>
      </c>
      <c r="H788" t="s">
        <v>130</v>
      </c>
      <c r="I788">
        <v>334140</v>
      </c>
      <c r="L788" s="96">
        <v>45204.351145833331</v>
      </c>
      <c r="M788" t="s">
        <v>135</v>
      </c>
      <c r="N788">
        <v>-8195</v>
      </c>
      <c r="O788" t="s">
        <v>136</v>
      </c>
    </row>
    <row r="789" spans="1:15" x14ac:dyDescent="0.25">
      <c r="A789">
        <v>611120</v>
      </c>
      <c r="B789">
        <v>120000</v>
      </c>
      <c r="C789">
        <v>207</v>
      </c>
      <c r="D789" s="96">
        <v>45188.511412037034</v>
      </c>
      <c r="E789" t="s">
        <v>162</v>
      </c>
      <c r="F789" t="s">
        <v>297</v>
      </c>
      <c r="G789" t="s">
        <v>298</v>
      </c>
      <c r="H789" t="s">
        <v>130</v>
      </c>
      <c r="I789">
        <v>332107</v>
      </c>
      <c r="L789" s="96">
        <v>45188.507719907408</v>
      </c>
      <c r="M789" t="s">
        <v>135</v>
      </c>
      <c r="N789">
        <v>300000</v>
      </c>
      <c r="O789" t="s">
        <v>132</v>
      </c>
    </row>
    <row r="790" spans="1:15" x14ac:dyDescent="0.25">
      <c r="A790">
        <v>611120</v>
      </c>
      <c r="B790">
        <v>340000</v>
      </c>
      <c r="C790">
        <v>207</v>
      </c>
      <c r="D790" s="96">
        <v>45138.664421296293</v>
      </c>
      <c r="E790" t="s">
        <v>133</v>
      </c>
      <c r="F790" t="s">
        <v>299</v>
      </c>
      <c r="G790" t="s">
        <v>300</v>
      </c>
      <c r="H790" t="s">
        <v>130</v>
      </c>
      <c r="I790">
        <v>334603</v>
      </c>
      <c r="L790" s="96">
        <v>45125.999988425923</v>
      </c>
      <c r="M790" t="s">
        <v>135</v>
      </c>
      <c r="N790">
        <v>-69007</v>
      </c>
      <c r="O790" t="s">
        <v>136</v>
      </c>
    </row>
    <row r="791" spans="1:15" x14ac:dyDescent="0.25">
      <c r="A791">
        <v>611120</v>
      </c>
      <c r="B791">
        <v>305000</v>
      </c>
      <c r="C791">
        <v>207</v>
      </c>
      <c r="D791" s="96">
        <v>45138.664421296293</v>
      </c>
      <c r="E791" t="s">
        <v>133</v>
      </c>
      <c r="F791" t="s">
        <v>299</v>
      </c>
      <c r="G791" t="s">
        <v>300</v>
      </c>
      <c r="H791" t="s">
        <v>130</v>
      </c>
      <c r="I791">
        <v>334316</v>
      </c>
      <c r="L791" s="96">
        <v>45125.999988425923</v>
      </c>
      <c r="M791" t="s">
        <v>135</v>
      </c>
      <c r="N791">
        <v>69007</v>
      </c>
      <c r="O791" t="s">
        <v>132</v>
      </c>
    </row>
    <row r="792" spans="1:15" x14ac:dyDescent="0.25">
      <c r="A792">
        <v>611120</v>
      </c>
      <c r="B792">
        <v>540300</v>
      </c>
      <c r="C792">
        <v>207</v>
      </c>
      <c r="D792" s="96">
        <v>45132.557789351849</v>
      </c>
      <c r="E792" t="s">
        <v>127</v>
      </c>
      <c r="F792" t="s">
        <v>151</v>
      </c>
      <c r="G792" t="s">
        <v>196</v>
      </c>
      <c r="H792" t="s">
        <v>130</v>
      </c>
      <c r="I792">
        <v>334140</v>
      </c>
      <c r="L792" s="96">
        <v>45132.556875000002</v>
      </c>
      <c r="M792" t="s">
        <v>131</v>
      </c>
      <c r="N792">
        <v>47067</v>
      </c>
      <c r="O792" t="s">
        <v>132</v>
      </c>
    </row>
    <row r="793" spans="1:15" x14ac:dyDescent="0.25">
      <c r="A793">
        <v>611120</v>
      </c>
      <c r="B793">
        <v>340000</v>
      </c>
      <c r="C793">
        <v>207</v>
      </c>
      <c r="D793" s="96">
        <v>45132.557662037034</v>
      </c>
      <c r="E793" t="s">
        <v>127</v>
      </c>
      <c r="F793" t="s">
        <v>144</v>
      </c>
      <c r="G793" t="s">
        <v>145</v>
      </c>
      <c r="H793" t="s">
        <v>130</v>
      </c>
      <c r="I793">
        <v>334603</v>
      </c>
      <c r="L793" s="96">
        <v>45132.55678240741</v>
      </c>
      <c r="M793" t="s">
        <v>131</v>
      </c>
      <c r="N793">
        <v>1275814</v>
      </c>
      <c r="O793" t="s">
        <v>132</v>
      </c>
    </row>
    <row r="794" spans="1:15" x14ac:dyDescent="0.25">
      <c r="A794">
        <v>611120</v>
      </c>
      <c r="B794">
        <v>340000</v>
      </c>
      <c r="C794">
        <v>207</v>
      </c>
      <c r="D794" s="96">
        <v>45132.557662037034</v>
      </c>
      <c r="E794" t="s">
        <v>133</v>
      </c>
      <c r="F794" t="s">
        <v>144</v>
      </c>
      <c r="G794" t="s">
        <v>294</v>
      </c>
      <c r="H794" t="s">
        <v>130</v>
      </c>
      <c r="I794">
        <v>334603</v>
      </c>
      <c r="L794" s="96">
        <v>45132.55678240741</v>
      </c>
      <c r="M794" t="s">
        <v>135</v>
      </c>
      <c r="N794">
        <v>-1275814</v>
      </c>
      <c r="O794" t="s">
        <v>136</v>
      </c>
    </row>
    <row r="795" spans="1:15" x14ac:dyDescent="0.25">
      <c r="A795">
        <v>611120</v>
      </c>
      <c r="B795">
        <v>340000</v>
      </c>
      <c r="C795">
        <v>207</v>
      </c>
      <c r="D795" s="96">
        <v>45132.557662037034</v>
      </c>
      <c r="E795" t="s">
        <v>133</v>
      </c>
      <c r="F795" t="s">
        <v>144</v>
      </c>
      <c r="G795" t="s">
        <v>294</v>
      </c>
      <c r="H795" t="s">
        <v>130</v>
      </c>
      <c r="I795">
        <v>334603</v>
      </c>
      <c r="L795" s="96">
        <v>45132.55678240741</v>
      </c>
      <c r="M795" t="s">
        <v>135</v>
      </c>
      <c r="N795">
        <v>1313318</v>
      </c>
      <c r="O795" t="s">
        <v>132</v>
      </c>
    </row>
    <row r="796" spans="1:15" x14ac:dyDescent="0.25">
      <c r="A796">
        <v>611120</v>
      </c>
      <c r="B796">
        <v>335200</v>
      </c>
      <c r="C796">
        <v>207</v>
      </c>
      <c r="D796" s="96">
        <v>45132.557604166665</v>
      </c>
      <c r="E796" t="s">
        <v>127</v>
      </c>
      <c r="F796" t="s">
        <v>144</v>
      </c>
      <c r="G796" t="s">
        <v>145</v>
      </c>
      <c r="H796" t="s">
        <v>130</v>
      </c>
      <c r="I796">
        <v>334520</v>
      </c>
      <c r="L796" s="96">
        <v>45132.55678240741</v>
      </c>
      <c r="M796" t="s">
        <v>131</v>
      </c>
      <c r="N796">
        <v>351849</v>
      </c>
      <c r="O796" t="s">
        <v>132</v>
      </c>
    </row>
    <row r="797" spans="1:15" x14ac:dyDescent="0.25">
      <c r="A797">
        <v>611120</v>
      </c>
      <c r="B797">
        <v>335200</v>
      </c>
      <c r="C797">
        <v>207</v>
      </c>
      <c r="D797" s="96">
        <v>45132.557604166665</v>
      </c>
      <c r="E797" t="s">
        <v>133</v>
      </c>
      <c r="F797" t="s">
        <v>144</v>
      </c>
      <c r="G797" t="s">
        <v>294</v>
      </c>
      <c r="H797" t="s">
        <v>130</v>
      </c>
      <c r="I797">
        <v>334520</v>
      </c>
      <c r="L797" s="96">
        <v>45132.55678240741</v>
      </c>
      <c r="M797" t="s">
        <v>135</v>
      </c>
      <c r="N797">
        <v>-351849</v>
      </c>
      <c r="O797" t="s">
        <v>136</v>
      </c>
    </row>
    <row r="798" spans="1:15" x14ac:dyDescent="0.25">
      <c r="A798">
        <v>611120</v>
      </c>
      <c r="B798">
        <v>335200</v>
      </c>
      <c r="C798">
        <v>207</v>
      </c>
      <c r="D798" s="96">
        <v>45132.557604166665</v>
      </c>
      <c r="E798" t="s">
        <v>133</v>
      </c>
      <c r="F798" t="s">
        <v>144</v>
      </c>
      <c r="G798" t="s">
        <v>294</v>
      </c>
      <c r="H798" t="s">
        <v>130</v>
      </c>
      <c r="I798">
        <v>334520</v>
      </c>
      <c r="L798" s="96">
        <v>45132.55678240741</v>
      </c>
      <c r="M798" t="s">
        <v>135</v>
      </c>
      <c r="N798">
        <v>350028</v>
      </c>
      <c r="O798" t="s">
        <v>132</v>
      </c>
    </row>
    <row r="799" spans="1:15" x14ac:dyDescent="0.25">
      <c r="A799">
        <v>611120</v>
      </c>
      <c r="B799">
        <v>360000</v>
      </c>
      <c r="C799">
        <v>207</v>
      </c>
      <c r="D799" s="96">
        <v>45132.557523148149</v>
      </c>
      <c r="E799" t="s">
        <v>127</v>
      </c>
      <c r="F799" t="s">
        <v>144</v>
      </c>
      <c r="G799" t="s">
        <v>145</v>
      </c>
      <c r="H799" t="s">
        <v>130</v>
      </c>
      <c r="I799">
        <v>334349</v>
      </c>
      <c r="L799" s="96">
        <v>45132.55678240741</v>
      </c>
      <c r="M799" t="s">
        <v>131</v>
      </c>
      <c r="N799">
        <v>769969</v>
      </c>
      <c r="O799" t="s">
        <v>132</v>
      </c>
    </row>
    <row r="800" spans="1:15" x14ac:dyDescent="0.25">
      <c r="A800">
        <v>611120</v>
      </c>
      <c r="B800">
        <v>360000</v>
      </c>
      <c r="C800">
        <v>207</v>
      </c>
      <c r="D800" s="96">
        <v>45132.557523148149</v>
      </c>
      <c r="E800" t="s">
        <v>133</v>
      </c>
      <c r="F800" t="s">
        <v>144</v>
      </c>
      <c r="G800" t="s">
        <v>294</v>
      </c>
      <c r="H800" t="s">
        <v>130</v>
      </c>
      <c r="I800">
        <v>334349</v>
      </c>
      <c r="L800" s="96">
        <v>45132.55678240741</v>
      </c>
      <c r="M800" t="s">
        <v>135</v>
      </c>
      <c r="N800">
        <v>-769969</v>
      </c>
      <c r="O800" t="s">
        <v>136</v>
      </c>
    </row>
    <row r="801" spans="1:15" x14ac:dyDescent="0.25">
      <c r="A801">
        <v>611120</v>
      </c>
      <c r="B801">
        <v>360000</v>
      </c>
      <c r="C801">
        <v>207</v>
      </c>
      <c r="D801" s="96">
        <v>45132.557523148149</v>
      </c>
      <c r="E801" t="s">
        <v>133</v>
      </c>
      <c r="F801" t="s">
        <v>144</v>
      </c>
      <c r="G801" t="s">
        <v>294</v>
      </c>
      <c r="H801" t="s">
        <v>130</v>
      </c>
      <c r="I801">
        <v>334349</v>
      </c>
      <c r="L801" s="96">
        <v>45132.55678240741</v>
      </c>
      <c r="M801" t="s">
        <v>135</v>
      </c>
      <c r="N801">
        <v>778507</v>
      </c>
      <c r="O801" t="s">
        <v>132</v>
      </c>
    </row>
    <row r="802" spans="1:15" x14ac:dyDescent="0.25">
      <c r="A802">
        <v>611120</v>
      </c>
      <c r="B802">
        <v>305000</v>
      </c>
      <c r="C802">
        <v>207</v>
      </c>
      <c r="D802" s="96">
        <v>45132.557500000003</v>
      </c>
      <c r="E802" t="s">
        <v>127</v>
      </c>
      <c r="F802" t="s">
        <v>144</v>
      </c>
      <c r="G802" t="s">
        <v>145</v>
      </c>
      <c r="H802" t="s">
        <v>130</v>
      </c>
      <c r="I802">
        <v>334316</v>
      </c>
      <c r="L802" s="96">
        <v>45132.55678240741</v>
      </c>
      <c r="M802" t="s">
        <v>131</v>
      </c>
      <c r="N802">
        <v>498549</v>
      </c>
      <c r="O802" t="s">
        <v>132</v>
      </c>
    </row>
    <row r="803" spans="1:15" x14ac:dyDescent="0.25">
      <c r="A803">
        <v>611120</v>
      </c>
      <c r="B803">
        <v>305000</v>
      </c>
      <c r="C803">
        <v>207</v>
      </c>
      <c r="D803" s="96">
        <v>45132.557500000003</v>
      </c>
      <c r="E803" t="s">
        <v>133</v>
      </c>
      <c r="F803" t="s">
        <v>144</v>
      </c>
      <c r="G803" t="s">
        <v>294</v>
      </c>
      <c r="H803" t="s">
        <v>130</v>
      </c>
      <c r="I803">
        <v>334316</v>
      </c>
      <c r="L803" s="96">
        <v>45132.55678240741</v>
      </c>
      <c r="M803" t="s">
        <v>135</v>
      </c>
      <c r="N803">
        <v>-498549</v>
      </c>
      <c r="O803" t="s">
        <v>136</v>
      </c>
    </row>
    <row r="804" spans="1:15" x14ac:dyDescent="0.25">
      <c r="A804">
        <v>611120</v>
      </c>
      <c r="B804">
        <v>305000</v>
      </c>
      <c r="C804">
        <v>207</v>
      </c>
      <c r="D804" s="96">
        <v>45132.557500000003</v>
      </c>
      <c r="E804" t="s">
        <v>133</v>
      </c>
      <c r="F804" t="s">
        <v>144</v>
      </c>
      <c r="G804" t="s">
        <v>294</v>
      </c>
      <c r="H804" t="s">
        <v>130</v>
      </c>
      <c r="I804">
        <v>334316</v>
      </c>
      <c r="L804" s="96">
        <v>45132.55678240741</v>
      </c>
      <c r="M804" t="s">
        <v>135</v>
      </c>
      <c r="N804">
        <v>444440</v>
      </c>
      <c r="O804" t="s">
        <v>132</v>
      </c>
    </row>
    <row r="805" spans="1:15" x14ac:dyDescent="0.25">
      <c r="A805">
        <v>611120</v>
      </c>
      <c r="B805">
        <v>370000</v>
      </c>
      <c r="C805">
        <v>207</v>
      </c>
      <c r="D805" s="96">
        <v>45132.557488425926</v>
      </c>
      <c r="E805" t="s">
        <v>127</v>
      </c>
      <c r="F805" t="s">
        <v>144</v>
      </c>
      <c r="G805" t="s">
        <v>145</v>
      </c>
      <c r="H805" t="s">
        <v>130</v>
      </c>
      <c r="I805">
        <v>334311</v>
      </c>
      <c r="L805" s="96">
        <v>45132.55678240741</v>
      </c>
      <c r="M805" t="s">
        <v>131</v>
      </c>
      <c r="N805">
        <v>262044</v>
      </c>
      <c r="O805" t="s">
        <v>132</v>
      </c>
    </row>
    <row r="806" spans="1:15" x14ac:dyDescent="0.25">
      <c r="A806">
        <v>611120</v>
      </c>
      <c r="B806">
        <v>370000</v>
      </c>
      <c r="C806">
        <v>207</v>
      </c>
      <c r="D806" s="96">
        <v>45132.557488425926</v>
      </c>
      <c r="E806" t="s">
        <v>133</v>
      </c>
      <c r="F806" t="s">
        <v>144</v>
      </c>
      <c r="G806" t="s">
        <v>294</v>
      </c>
      <c r="H806" t="s">
        <v>130</v>
      </c>
      <c r="I806">
        <v>334311</v>
      </c>
      <c r="L806" s="96">
        <v>45132.55678240741</v>
      </c>
      <c r="M806" t="s">
        <v>135</v>
      </c>
      <c r="N806">
        <v>-262044</v>
      </c>
      <c r="O806" t="s">
        <v>136</v>
      </c>
    </row>
    <row r="807" spans="1:15" x14ac:dyDescent="0.25">
      <c r="A807">
        <v>611120</v>
      </c>
      <c r="B807">
        <v>370000</v>
      </c>
      <c r="C807">
        <v>207</v>
      </c>
      <c r="D807" s="96">
        <v>45132.557488425926</v>
      </c>
      <c r="E807" t="s">
        <v>133</v>
      </c>
      <c r="F807" t="s">
        <v>144</v>
      </c>
      <c r="G807" t="s">
        <v>294</v>
      </c>
      <c r="H807" t="s">
        <v>130</v>
      </c>
      <c r="I807">
        <v>334311</v>
      </c>
      <c r="L807" s="96">
        <v>45132.55678240741</v>
      </c>
      <c r="M807" t="s">
        <v>135</v>
      </c>
      <c r="N807">
        <v>313662</v>
      </c>
      <c r="O807" t="s">
        <v>132</v>
      </c>
    </row>
    <row r="808" spans="1:15" x14ac:dyDescent="0.25">
      <c r="A808">
        <v>611120</v>
      </c>
      <c r="B808">
        <v>305000</v>
      </c>
      <c r="C808">
        <v>207</v>
      </c>
      <c r="D808" s="96">
        <v>45132.55746527778</v>
      </c>
      <c r="E808" t="s">
        <v>127</v>
      </c>
      <c r="F808" t="s">
        <v>144</v>
      </c>
      <c r="G808" t="s">
        <v>145</v>
      </c>
      <c r="H808" t="s">
        <v>130</v>
      </c>
      <c r="I808">
        <v>334280</v>
      </c>
      <c r="L808" s="96">
        <v>45132.55678240741</v>
      </c>
      <c r="M808" t="s">
        <v>131</v>
      </c>
      <c r="N808">
        <v>26266</v>
      </c>
      <c r="O808" t="s">
        <v>132</v>
      </c>
    </row>
    <row r="809" spans="1:15" x14ac:dyDescent="0.25">
      <c r="A809">
        <v>611120</v>
      </c>
      <c r="B809">
        <v>305000</v>
      </c>
      <c r="C809">
        <v>207</v>
      </c>
      <c r="D809" s="96">
        <v>45132.55746527778</v>
      </c>
      <c r="E809" t="s">
        <v>133</v>
      </c>
      <c r="F809" t="s">
        <v>144</v>
      </c>
      <c r="G809" t="s">
        <v>294</v>
      </c>
      <c r="H809" t="s">
        <v>130</v>
      </c>
      <c r="I809">
        <v>334280</v>
      </c>
      <c r="L809" s="96">
        <v>45132.55678240741</v>
      </c>
      <c r="M809" t="s">
        <v>135</v>
      </c>
      <c r="N809">
        <v>-26266</v>
      </c>
      <c r="O809" t="s">
        <v>136</v>
      </c>
    </row>
    <row r="810" spans="1:15" x14ac:dyDescent="0.25">
      <c r="A810">
        <v>611120</v>
      </c>
      <c r="B810">
        <v>305000</v>
      </c>
      <c r="C810">
        <v>207</v>
      </c>
      <c r="D810" s="96">
        <v>45132.55746527778</v>
      </c>
      <c r="E810" t="s">
        <v>133</v>
      </c>
      <c r="F810" t="s">
        <v>144</v>
      </c>
      <c r="G810" t="s">
        <v>294</v>
      </c>
      <c r="H810" t="s">
        <v>130</v>
      </c>
      <c r="I810">
        <v>334280</v>
      </c>
      <c r="L810" s="96">
        <v>45132.55678240741</v>
      </c>
      <c r="M810" t="s">
        <v>135</v>
      </c>
      <c r="N810">
        <v>25823</v>
      </c>
      <c r="O810" t="s">
        <v>132</v>
      </c>
    </row>
    <row r="811" spans="1:15" x14ac:dyDescent="0.25">
      <c r="A811">
        <v>611120</v>
      </c>
      <c r="B811">
        <v>330100</v>
      </c>
      <c r="C811">
        <v>207</v>
      </c>
      <c r="D811" s="96">
        <v>45132.557442129626</v>
      </c>
      <c r="E811" t="s">
        <v>127</v>
      </c>
      <c r="F811" t="s">
        <v>144</v>
      </c>
      <c r="G811" t="s">
        <v>145</v>
      </c>
      <c r="H811" t="s">
        <v>130</v>
      </c>
      <c r="I811">
        <v>334160</v>
      </c>
      <c r="L811" s="96">
        <v>45132.55678240741</v>
      </c>
      <c r="M811" t="s">
        <v>131</v>
      </c>
      <c r="N811">
        <v>66113</v>
      </c>
      <c r="O811" t="s">
        <v>132</v>
      </c>
    </row>
    <row r="812" spans="1:15" x14ac:dyDescent="0.25">
      <c r="A812">
        <v>611120</v>
      </c>
      <c r="B812">
        <v>330100</v>
      </c>
      <c r="C812">
        <v>207</v>
      </c>
      <c r="D812" s="96">
        <v>45132.557442129626</v>
      </c>
      <c r="E812" t="s">
        <v>133</v>
      </c>
      <c r="F812" t="s">
        <v>144</v>
      </c>
      <c r="G812" t="s">
        <v>294</v>
      </c>
      <c r="H812" t="s">
        <v>130</v>
      </c>
      <c r="I812">
        <v>334160</v>
      </c>
      <c r="L812" s="96">
        <v>45132.55678240741</v>
      </c>
      <c r="M812" t="s">
        <v>135</v>
      </c>
      <c r="N812">
        <v>-66113</v>
      </c>
      <c r="O812" t="s">
        <v>136</v>
      </c>
    </row>
    <row r="813" spans="1:15" x14ac:dyDescent="0.25">
      <c r="A813">
        <v>611120</v>
      </c>
      <c r="B813">
        <v>330100</v>
      </c>
      <c r="C813">
        <v>207</v>
      </c>
      <c r="D813" s="96">
        <v>45132.557442129626</v>
      </c>
      <c r="E813" t="s">
        <v>133</v>
      </c>
      <c r="F813" t="s">
        <v>144</v>
      </c>
      <c r="G813" t="s">
        <v>294</v>
      </c>
      <c r="H813" t="s">
        <v>130</v>
      </c>
      <c r="I813">
        <v>334160</v>
      </c>
      <c r="L813" s="96">
        <v>45132.55678240741</v>
      </c>
      <c r="M813" t="s">
        <v>135</v>
      </c>
      <c r="N813">
        <v>66758</v>
      </c>
      <c r="O813" t="s">
        <v>132</v>
      </c>
    </row>
    <row r="814" spans="1:15" x14ac:dyDescent="0.25">
      <c r="A814">
        <v>611120</v>
      </c>
      <c r="B814">
        <v>350000</v>
      </c>
      <c r="C814">
        <v>207</v>
      </c>
      <c r="D814" s="96">
        <v>45132.55736111111</v>
      </c>
      <c r="E814" t="s">
        <v>127</v>
      </c>
      <c r="F814" t="s">
        <v>144</v>
      </c>
      <c r="G814" t="s">
        <v>145</v>
      </c>
      <c r="H814" t="s">
        <v>130</v>
      </c>
      <c r="I814">
        <v>334025</v>
      </c>
      <c r="L814" s="96">
        <v>45132.55678240741</v>
      </c>
      <c r="M814" t="s">
        <v>131</v>
      </c>
      <c r="N814">
        <v>354068</v>
      </c>
      <c r="O814" t="s">
        <v>132</v>
      </c>
    </row>
    <row r="815" spans="1:15" x14ac:dyDescent="0.25">
      <c r="A815">
        <v>611120</v>
      </c>
      <c r="B815">
        <v>350000</v>
      </c>
      <c r="C815">
        <v>207</v>
      </c>
      <c r="D815" s="96">
        <v>45132.55736111111</v>
      </c>
      <c r="E815" t="s">
        <v>133</v>
      </c>
      <c r="F815" t="s">
        <v>144</v>
      </c>
      <c r="G815" t="s">
        <v>294</v>
      </c>
      <c r="H815" t="s">
        <v>130</v>
      </c>
      <c r="I815">
        <v>334025</v>
      </c>
      <c r="L815" s="96">
        <v>45132.55678240741</v>
      </c>
      <c r="M815" t="s">
        <v>135</v>
      </c>
      <c r="N815">
        <v>-354068</v>
      </c>
      <c r="O815" t="s">
        <v>136</v>
      </c>
    </row>
    <row r="816" spans="1:15" x14ac:dyDescent="0.25">
      <c r="A816">
        <v>611120</v>
      </c>
      <c r="B816">
        <v>302000</v>
      </c>
      <c r="C816">
        <v>207</v>
      </c>
      <c r="D816" s="96">
        <v>45132.55736111111</v>
      </c>
      <c r="E816" t="s">
        <v>133</v>
      </c>
      <c r="F816" t="s">
        <v>144</v>
      </c>
      <c r="G816" t="s">
        <v>294</v>
      </c>
      <c r="H816" t="s">
        <v>130</v>
      </c>
      <c r="I816">
        <v>334021</v>
      </c>
      <c r="L816" s="96">
        <v>45132.55678240741</v>
      </c>
      <c r="M816" t="s">
        <v>135</v>
      </c>
      <c r="N816">
        <v>-100263</v>
      </c>
      <c r="O816" t="s">
        <v>136</v>
      </c>
    </row>
    <row r="817" spans="1:15" x14ac:dyDescent="0.25">
      <c r="A817">
        <v>611120</v>
      </c>
      <c r="B817">
        <v>302000</v>
      </c>
      <c r="C817">
        <v>207</v>
      </c>
      <c r="D817" s="96">
        <v>45132.55736111111</v>
      </c>
      <c r="E817" t="s">
        <v>133</v>
      </c>
      <c r="F817" t="s">
        <v>144</v>
      </c>
      <c r="G817" t="s">
        <v>294</v>
      </c>
      <c r="H817" t="s">
        <v>130</v>
      </c>
      <c r="I817">
        <v>334021</v>
      </c>
      <c r="L817" s="96">
        <v>45132.55678240741</v>
      </c>
      <c r="M817" t="s">
        <v>135</v>
      </c>
      <c r="N817">
        <v>58874</v>
      </c>
      <c r="O817" t="s">
        <v>132</v>
      </c>
    </row>
    <row r="818" spans="1:15" x14ac:dyDescent="0.25">
      <c r="A818">
        <v>611120</v>
      </c>
      <c r="B818">
        <v>350000</v>
      </c>
      <c r="C818">
        <v>207</v>
      </c>
      <c r="D818" s="96">
        <v>45132.55736111111</v>
      </c>
      <c r="E818" t="s">
        <v>133</v>
      </c>
      <c r="F818" t="s">
        <v>144</v>
      </c>
      <c r="G818" t="s">
        <v>294</v>
      </c>
      <c r="H818" t="s">
        <v>130</v>
      </c>
      <c r="I818">
        <v>334025</v>
      </c>
      <c r="L818" s="96">
        <v>45132.55678240741</v>
      </c>
      <c r="M818" t="s">
        <v>135</v>
      </c>
      <c r="N818">
        <v>343053</v>
      </c>
      <c r="O818" t="s">
        <v>132</v>
      </c>
    </row>
    <row r="819" spans="1:15" x14ac:dyDescent="0.25">
      <c r="A819">
        <v>611120</v>
      </c>
      <c r="B819">
        <v>302000</v>
      </c>
      <c r="C819">
        <v>207</v>
      </c>
      <c r="D819" s="96">
        <v>45132.557349537034</v>
      </c>
      <c r="E819" t="s">
        <v>127</v>
      </c>
      <c r="F819" t="s">
        <v>144</v>
      </c>
      <c r="G819" t="s">
        <v>145</v>
      </c>
      <c r="H819" t="s">
        <v>130</v>
      </c>
      <c r="I819">
        <v>334021</v>
      </c>
      <c r="L819" s="96">
        <v>45132.55678240741</v>
      </c>
      <c r="M819" t="s">
        <v>131</v>
      </c>
      <c r="N819">
        <v>100263</v>
      </c>
      <c r="O819" t="s">
        <v>132</v>
      </c>
    </row>
    <row r="820" spans="1:15" x14ac:dyDescent="0.25">
      <c r="A820">
        <v>611120</v>
      </c>
      <c r="B820">
        <v>340000</v>
      </c>
      <c r="C820">
        <v>207</v>
      </c>
      <c r="D820" s="96">
        <v>45132.557337962964</v>
      </c>
      <c r="E820" t="s">
        <v>133</v>
      </c>
      <c r="F820" t="s">
        <v>144</v>
      </c>
      <c r="G820" t="s">
        <v>294</v>
      </c>
      <c r="H820" t="s">
        <v>130</v>
      </c>
      <c r="I820">
        <v>334010</v>
      </c>
      <c r="L820" s="96">
        <v>45132.55678240741</v>
      </c>
      <c r="M820" t="s">
        <v>135</v>
      </c>
      <c r="N820">
        <v>-47549</v>
      </c>
      <c r="O820" t="s">
        <v>136</v>
      </c>
    </row>
    <row r="821" spans="1:15" x14ac:dyDescent="0.25">
      <c r="A821">
        <v>611120</v>
      </c>
      <c r="B821">
        <v>340000</v>
      </c>
      <c r="C821">
        <v>207</v>
      </c>
      <c r="D821" s="96">
        <v>45132.557337962964</v>
      </c>
      <c r="E821" t="s">
        <v>133</v>
      </c>
      <c r="F821" t="s">
        <v>144</v>
      </c>
      <c r="G821" t="s">
        <v>294</v>
      </c>
      <c r="H821" t="s">
        <v>130</v>
      </c>
      <c r="I821">
        <v>334010</v>
      </c>
      <c r="L821" s="96">
        <v>45132.55678240741</v>
      </c>
      <c r="M821" t="s">
        <v>135</v>
      </c>
      <c r="N821">
        <v>49887</v>
      </c>
      <c r="O821" t="s">
        <v>132</v>
      </c>
    </row>
    <row r="822" spans="1:15" x14ac:dyDescent="0.25">
      <c r="A822">
        <v>611120</v>
      </c>
      <c r="B822">
        <v>340000</v>
      </c>
      <c r="C822">
        <v>207</v>
      </c>
      <c r="D822" s="96">
        <v>45132.557326388887</v>
      </c>
      <c r="E822" t="s">
        <v>127</v>
      </c>
      <c r="F822" t="s">
        <v>144</v>
      </c>
      <c r="G822" t="s">
        <v>145</v>
      </c>
      <c r="H822" t="s">
        <v>130</v>
      </c>
      <c r="I822">
        <v>334010</v>
      </c>
      <c r="L822" s="96">
        <v>45132.55678240741</v>
      </c>
      <c r="M822" t="s">
        <v>131</v>
      </c>
      <c r="N822">
        <v>47549</v>
      </c>
      <c r="O822" t="s">
        <v>132</v>
      </c>
    </row>
    <row r="823" spans="1:15" x14ac:dyDescent="0.25">
      <c r="A823">
        <v>611120</v>
      </c>
      <c r="B823">
        <v>120000</v>
      </c>
      <c r="C823">
        <v>207</v>
      </c>
      <c r="D823" s="96">
        <v>45132.530601851853</v>
      </c>
      <c r="E823" t="s">
        <v>127</v>
      </c>
      <c r="F823" t="s">
        <v>140</v>
      </c>
      <c r="G823" t="s">
        <v>141</v>
      </c>
      <c r="H823" t="s">
        <v>130</v>
      </c>
      <c r="I823">
        <v>338510</v>
      </c>
      <c r="L823" s="96">
        <v>45132.529583333337</v>
      </c>
      <c r="M823" t="s">
        <v>131</v>
      </c>
      <c r="N823">
        <v>229731</v>
      </c>
      <c r="O823" t="s">
        <v>132</v>
      </c>
    </row>
    <row r="824" spans="1:15" x14ac:dyDescent="0.25">
      <c r="A824">
        <v>611120</v>
      </c>
      <c r="B824">
        <v>120010</v>
      </c>
      <c r="C824">
        <v>207</v>
      </c>
      <c r="D824" s="96">
        <v>45132.530590277776</v>
      </c>
      <c r="E824" t="s">
        <v>127</v>
      </c>
      <c r="F824" t="s">
        <v>140</v>
      </c>
      <c r="G824" t="s">
        <v>141</v>
      </c>
      <c r="H824" t="s">
        <v>130</v>
      </c>
      <c r="I824">
        <v>338360</v>
      </c>
      <c r="L824" s="96">
        <v>45132.529583333337</v>
      </c>
      <c r="M824" t="s">
        <v>131</v>
      </c>
      <c r="N824">
        <v>78925</v>
      </c>
      <c r="O824" t="s">
        <v>132</v>
      </c>
    </row>
    <row r="825" spans="1:15" x14ac:dyDescent="0.25">
      <c r="A825">
        <v>611120</v>
      </c>
      <c r="B825">
        <v>120402</v>
      </c>
      <c r="C825">
        <v>207</v>
      </c>
      <c r="D825" s="96">
        <v>45132.530578703707</v>
      </c>
      <c r="E825" t="s">
        <v>127</v>
      </c>
      <c r="F825" t="s">
        <v>140</v>
      </c>
      <c r="G825" t="s">
        <v>141</v>
      </c>
      <c r="H825" t="s">
        <v>130</v>
      </c>
      <c r="I825">
        <v>338330</v>
      </c>
      <c r="L825" s="96">
        <v>45132.529583333337</v>
      </c>
      <c r="M825" t="s">
        <v>131</v>
      </c>
      <c r="N825">
        <v>118391</v>
      </c>
      <c r="O825" t="s">
        <v>132</v>
      </c>
    </row>
    <row r="826" spans="1:15" x14ac:dyDescent="0.25">
      <c r="A826">
        <v>611120</v>
      </c>
      <c r="B826">
        <v>120302</v>
      </c>
      <c r="C826">
        <v>207</v>
      </c>
      <c r="D826" s="96">
        <v>45132.53056712963</v>
      </c>
      <c r="E826" t="s">
        <v>127</v>
      </c>
      <c r="F826" t="s">
        <v>140</v>
      </c>
      <c r="G826" t="s">
        <v>141</v>
      </c>
      <c r="H826" t="s">
        <v>130</v>
      </c>
      <c r="I826">
        <v>338300</v>
      </c>
      <c r="L826" s="96">
        <v>45132.529583333337</v>
      </c>
      <c r="M826" t="s">
        <v>131</v>
      </c>
      <c r="N826">
        <v>59000</v>
      </c>
      <c r="O826" t="s">
        <v>132</v>
      </c>
    </row>
    <row r="827" spans="1:15" x14ac:dyDescent="0.25">
      <c r="A827">
        <v>611120</v>
      </c>
      <c r="B827">
        <v>120000</v>
      </c>
      <c r="C827">
        <v>207</v>
      </c>
      <c r="D827" s="96">
        <v>45132.530555555553</v>
      </c>
      <c r="E827" t="s">
        <v>127</v>
      </c>
      <c r="F827" t="s">
        <v>140</v>
      </c>
      <c r="G827" t="s">
        <v>141</v>
      </c>
      <c r="H827" t="s">
        <v>130</v>
      </c>
      <c r="I827">
        <v>338296</v>
      </c>
      <c r="L827" s="96">
        <v>45132.529583333337</v>
      </c>
      <c r="M827" t="s">
        <v>131</v>
      </c>
      <c r="N827">
        <v>140525</v>
      </c>
      <c r="O827" t="s">
        <v>132</v>
      </c>
    </row>
    <row r="828" spans="1:15" x14ac:dyDescent="0.25">
      <c r="A828">
        <v>611120</v>
      </c>
      <c r="B828">
        <v>120502</v>
      </c>
      <c r="C828">
        <v>207</v>
      </c>
      <c r="D828" s="96">
        <v>45132.530543981484</v>
      </c>
      <c r="E828" t="s">
        <v>127</v>
      </c>
      <c r="F828" t="s">
        <v>140</v>
      </c>
      <c r="G828" t="s">
        <v>141</v>
      </c>
      <c r="H828" t="s">
        <v>130</v>
      </c>
      <c r="I828">
        <v>338280</v>
      </c>
      <c r="L828" s="96">
        <v>45132.529583333337</v>
      </c>
      <c r="M828" t="s">
        <v>131</v>
      </c>
      <c r="N828">
        <v>145130</v>
      </c>
      <c r="O828" t="s">
        <v>132</v>
      </c>
    </row>
    <row r="829" spans="1:15" x14ac:dyDescent="0.25">
      <c r="A829">
        <v>611120</v>
      </c>
      <c r="B829">
        <v>120102</v>
      </c>
      <c r="C829">
        <v>207</v>
      </c>
      <c r="D829" s="96">
        <v>45132.530543981484</v>
      </c>
      <c r="E829" t="s">
        <v>127</v>
      </c>
      <c r="F829" t="s">
        <v>140</v>
      </c>
      <c r="G829" t="s">
        <v>141</v>
      </c>
      <c r="H829" t="s">
        <v>130</v>
      </c>
      <c r="I829">
        <v>338290</v>
      </c>
      <c r="L829" s="96">
        <v>45132.529583333337</v>
      </c>
      <c r="M829" t="s">
        <v>131</v>
      </c>
      <c r="N829">
        <v>458750</v>
      </c>
      <c r="O829" t="s">
        <v>132</v>
      </c>
    </row>
    <row r="830" spans="1:15" x14ac:dyDescent="0.25">
      <c r="A830">
        <v>611120</v>
      </c>
      <c r="B830">
        <v>120252</v>
      </c>
      <c r="C830">
        <v>207</v>
      </c>
      <c r="D830" s="96">
        <v>45132.530532407407</v>
      </c>
      <c r="E830" t="s">
        <v>127</v>
      </c>
      <c r="F830" t="s">
        <v>140</v>
      </c>
      <c r="G830" t="s">
        <v>141</v>
      </c>
      <c r="H830" t="s">
        <v>130</v>
      </c>
      <c r="I830">
        <v>338260</v>
      </c>
      <c r="L830" s="96">
        <v>45132.529583333337</v>
      </c>
      <c r="M830" t="s">
        <v>131</v>
      </c>
      <c r="N830">
        <v>80200</v>
      </c>
      <c r="O830" t="s">
        <v>132</v>
      </c>
    </row>
    <row r="831" spans="1:15" x14ac:dyDescent="0.25">
      <c r="A831">
        <v>611120</v>
      </c>
      <c r="B831">
        <v>120452</v>
      </c>
      <c r="C831">
        <v>207</v>
      </c>
      <c r="D831" s="96">
        <v>45132.530532407407</v>
      </c>
      <c r="E831" t="s">
        <v>127</v>
      </c>
      <c r="F831" t="s">
        <v>140</v>
      </c>
      <c r="G831" t="s">
        <v>141</v>
      </c>
      <c r="H831" t="s">
        <v>130</v>
      </c>
      <c r="I831">
        <v>338270</v>
      </c>
      <c r="L831" s="96">
        <v>45132.529583333337</v>
      </c>
      <c r="M831" t="s">
        <v>131</v>
      </c>
      <c r="N831">
        <v>190800</v>
      </c>
      <c r="O831" t="s">
        <v>132</v>
      </c>
    </row>
    <row r="832" spans="1:15" x14ac:dyDescent="0.25">
      <c r="A832">
        <v>611120</v>
      </c>
      <c r="B832">
        <v>120000</v>
      </c>
      <c r="C832">
        <v>207</v>
      </c>
      <c r="D832" s="96">
        <v>45132.53052083333</v>
      </c>
      <c r="E832" t="s">
        <v>127</v>
      </c>
      <c r="F832" t="s">
        <v>140</v>
      </c>
      <c r="G832" t="s">
        <v>141</v>
      </c>
      <c r="H832" t="s">
        <v>130</v>
      </c>
      <c r="I832">
        <v>338210</v>
      </c>
      <c r="L832" s="96">
        <v>45132.529583333337</v>
      </c>
      <c r="M832" t="s">
        <v>131</v>
      </c>
      <c r="N832">
        <v>78000</v>
      </c>
      <c r="O832" t="s">
        <v>132</v>
      </c>
    </row>
    <row r="833" spans="1:15" x14ac:dyDescent="0.25">
      <c r="A833">
        <v>611120</v>
      </c>
      <c r="B833">
        <v>120401</v>
      </c>
      <c r="C833">
        <v>207</v>
      </c>
      <c r="D833" s="96">
        <v>45132.53052083333</v>
      </c>
      <c r="E833" t="s">
        <v>127</v>
      </c>
      <c r="F833" t="s">
        <v>140</v>
      </c>
      <c r="G833" t="s">
        <v>141</v>
      </c>
      <c r="H833" t="s">
        <v>130</v>
      </c>
      <c r="I833">
        <v>338220</v>
      </c>
      <c r="L833" s="96">
        <v>45132.529583333337</v>
      </c>
      <c r="M833" t="s">
        <v>131</v>
      </c>
      <c r="N833">
        <v>118391</v>
      </c>
      <c r="O833" t="s">
        <v>132</v>
      </c>
    </row>
    <row r="834" spans="1:15" x14ac:dyDescent="0.25">
      <c r="A834">
        <v>611120</v>
      </c>
      <c r="B834">
        <v>120202</v>
      </c>
      <c r="C834">
        <v>207</v>
      </c>
      <c r="D834" s="96">
        <v>45132.53052083333</v>
      </c>
      <c r="E834" t="s">
        <v>127</v>
      </c>
      <c r="F834" t="s">
        <v>140</v>
      </c>
      <c r="G834" t="s">
        <v>141</v>
      </c>
      <c r="H834" t="s">
        <v>130</v>
      </c>
      <c r="I834">
        <v>338235</v>
      </c>
      <c r="L834" s="96">
        <v>45132.529583333337</v>
      </c>
      <c r="M834" t="s">
        <v>131</v>
      </c>
      <c r="N834">
        <v>185688</v>
      </c>
      <c r="O834" t="s">
        <v>132</v>
      </c>
    </row>
    <row r="835" spans="1:15" x14ac:dyDescent="0.25">
      <c r="A835">
        <v>611120</v>
      </c>
      <c r="B835">
        <v>120301</v>
      </c>
      <c r="C835">
        <v>207</v>
      </c>
      <c r="D835" s="96">
        <v>45132.530509259261</v>
      </c>
      <c r="E835" t="s">
        <v>127</v>
      </c>
      <c r="F835" t="s">
        <v>140</v>
      </c>
      <c r="G835" t="s">
        <v>141</v>
      </c>
      <c r="H835" t="s">
        <v>130</v>
      </c>
      <c r="I835">
        <v>338180</v>
      </c>
      <c r="L835" s="96">
        <v>45132.529583333337</v>
      </c>
      <c r="M835" t="s">
        <v>131</v>
      </c>
      <c r="N835">
        <v>68000</v>
      </c>
      <c r="O835" t="s">
        <v>132</v>
      </c>
    </row>
    <row r="836" spans="1:15" x14ac:dyDescent="0.25">
      <c r="A836">
        <v>611120</v>
      </c>
      <c r="B836">
        <v>120352</v>
      </c>
      <c r="C836">
        <v>207</v>
      </c>
      <c r="D836" s="96">
        <v>45132.530509259261</v>
      </c>
      <c r="E836" t="s">
        <v>127</v>
      </c>
      <c r="F836" t="s">
        <v>140</v>
      </c>
      <c r="G836" t="s">
        <v>141</v>
      </c>
      <c r="H836" t="s">
        <v>130</v>
      </c>
      <c r="I836">
        <v>338205</v>
      </c>
      <c r="L836" s="96">
        <v>45132.529583333337</v>
      </c>
      <c r="M836" t="s">
        <v>131</v>
      </c>
      <c r="N836">
        <v>179000</v>
      </c>
      <c r="O836" t="s">
        <v>132</v>
      </c>
    </row>
    <row r="837" spans="1:15" x14ac:dyDescent="0.25">
      <c r="A837">
        <v>611120</v>
      </c>
      <c r="B837">
        <v>120201</v>
      </c>
      <c r="C837">
        <v>207</v>
      </c>
      <c r="D837" s="96">
        <v>45132.530497685184</v>
      </c>
      <c r="E837" t="s">
        <v>127</v>
      </c>
      <c r="F837" t="s">
        <v>140</v>
      </c>
      <c r="G837" t="s">
        <v>141</v>
      </c>
      <c r="H837" t="s">
        <v>130</v>
      </c>
      <c r="I837">
        <v>338160</v>
      </c>
      <c r="L837" s="96">
        <v>45132.529583333337</v>
      </c>
      <c r="M837" t="s">
        <v>131</v>
      </c>
      <c r="N837">
        <v>270390</v>
      </c>
      <c r="O837" t="s">
        <v>132</v>
      </c>
    </row>
    <row r="838" spans="1:15" x14ac:dyDescent="0.25">
      <c r="A838">
        <v>611120</v>
      </c>
      <c r="B838">
        <v>120150</v>
      </c>
      <c r="C838">
        <v>207</v>
      </c>
      <c r="D838" s="96">
        <v>45132.530486111114</v>
      </c>
      <c r="E838" t="s">
        <v>127</v>
      </c>
      <c r="F838" t="s">
        <v>140</v>
      </c>
      <c r="G838" t="s">
        <v>141</v>
      </c>
      <c r="H838" t="s">
        <v>130</v>
      </c>
      <c r="I838">
        <v>338150</v>
      </c>
      <c r="L838" s="96">
        <v>45132.529583333337</v>
      </c>
      <c r="M838" t="s">
        <v>131</v>
      </c>
      <c r="N838">
        <v>177900</v>
      </c>
      <c r="O838" t="s">
        <v>132</v>
      </c>
    </row>
    <row r="839" spans="1:15" x14ac:dyDescent="0.25">
      <c r="A839">
        <v>611120</v>
      </c>
      <c r="B839">
        <v>120101</v>
      </c>
      <c r="C839">
        <v>207</v>
      </c>
      <c r="D839" s="96">
        <v>45132.530486111114</v>
      </c>
      <c r="E839" t="s">
        <v>127</v>
      </c>
      <c r="F839" t="s">
        <v>140</v>
      </c>
      <c r="G839" t="s">
        <v>141</v>
      </c>
      <c r="H839" t="s">
        <v>130</v>
      </c>
      <c r="I839">
        <v>338120</v>
      </c>
      <c r="L839" s="96">
        <v>45132.529583333337</v>
      </c>
      <c r="M839" t="s">
        <v>131</v>
      </c>
      <c r="N839">
        <v>745235</v>
      </c>
      <c r="O839" t="s">
        <v>132</v>
      </c>
    </row>
    <row r="840" spans="1:15" x14ac:dyDescent="0.25">
      <c r="A840">
        <v>611120</v>
      </c>
      <c r="B840">
        <v>120050</v>
      </c>
      <c r="C840">
        <v>207</v>
      </c>
      <c r="D840" s="96">
        <v>45132.530474537038</v>
      </c>
      <c r="E840" t="s">
        <v>127</v>
      </c>
      <c r="F840" t="s">
        <v>140</v>
      </c>
      <c r="G840" t="s">
        <v>141</v>
      </c>
      <c r="H840" t="s">
        <v>130</v>
      </c>
      <c r="I840">
        <v>338090</v>
      </c>
      <c r="L840" s="96">
        <v>45132.529583333337</v>
      </c>
      <c r="M840" t="s">
        <v>131</v>
      </c>
      <c r="N840">
        <v>3022272</v>
      </c>
      <c r="O840" t="s">
        <v>132</v>
      </c>
    </row>
    <row r="841" spans="1:15" x14ac:dyDescent="0.25">
      <c r="A841">
        <v>611120</v>
      </c>
      <c r="B841">
        <v>120010</v>
      </c>
      <c r="C841">
        <v>207</v>
      </c>
      <c r="D841" s="96">
        <v>45132.530462962961</v>
      </c>
      <c r="E841" t="s">
        <v>127</v>
      </c>
      <c r="F841" t="s">
        <v>140</v>
      </c>
      <c r="G841" t="s">
        <v>141</v>
      </c>
      <c r="H841" t="s">
        <v>130</v>
      </c>
      <c r="I841">
        <v>338080</v>
      </c>
      <c r="L841" s="96">
        <v>45132.529583333337</v>
      </c>
      <c r="M841" t="s">
        <v>131</v>
      </c>
      <c r="N841">
        <v>150000</v>
      </c>
      <c r="O841" t="s">
        <v>132</v>
      </c>
    </row>
    <row r="842" spans="1:15" x14ac:dyDescent="0.25">
      <c r="A842">
        <v>611120</v>
      </c>
      <c r="B842">
        <v>120650</v>
      </c>
      <c r="C842">
        <v>207</v>
      </c>
      <c r="D842" s="96">
        <v>45132.530451388891</v>
      </c>
      <c r="E842" t="s">
        <v>127</v>
      </c>
      <c r="F842" t="s">
        <v>140</v>
      </c>
      <c r="G842" t="s">
        <v>141</v>
      </c>
      <c r="H842" t="s">
        <v>130</v>
      </c>
      <c r="I842">
        <v>338050</v>
      </c>
      <c r="L842" s="96">
        <v>45132.529583333337</v>
      </c>
      <c r="M842" t="s">
        <v>131</v>
      </c>
      <c r="N842">
        <v>36457</v>
      </c>
      <c r="O842" t="s">
        <v>132</v>
      </c>
    </row>
    <row r="843" spans="1:15" x14ac:dyDescent="0.25">
      <c r="A843">
        <v>611120</v>
      </c>
      <c r="B843">
        <v>120010</v>
      </c>
      <c r="C843">
        <v>207</v>
      </c>
      <c r="D843" s="96">
        <v>45132.530451388891</v>
      </c>
      <c r="E843" t="s">
        <v>127</v>
      </c>
      <c r="F843" t="s">
        <v>140</v>
      </c>
      <c r="G843" t="s">
        <v>141</v>
      </c>
      <c r="H843" t="s">
        <v>130</v>
      </c>
      <c r="I843">
        <v>338070</v>
      </c>
      <c r="L843" s="96">
        <v>45132.529583333337</v>
      </c>
      <c r="M843" t="s">
        <v>131</v>
      </c>
      <c r="N843">
        <v>225000</v>
      </c>
      <c r="O843" t="s">
        <v>132</v>
      </c>
    </row>
    <row r="844" spans="1:15" x14ac:dyDescent="0.25">
      <c r="A844">
        <v>611120</v>
      </c>
      <c r="B844">
        <v>120000</v>
      </c>
      <c r="C844">
        <v>207</v>
      </c>
      <c r="D844" s="96">
        <v>45132.530439814815</v>
      </c>
      <c r="E844" t="s">
        <v>127</v>
      </c>
      <c r="F844" t="s">
        <v>140</v>
      </c>
      <c r="G844" t="s">
        <v>141</v>
      </c>
      <c r="H844" t="s">
        <v>130</v>
      </c>
      <c r="I844">
        <v>338045</v>
      </c>
      <c r="L844" s="96">
        <v>45132.529583333337</v>
      </c>
      <c r="M844" t="s">
        <v>131</v>
      </c>
      <c r="N844">
        <v>145000</v>
      </c>
      <c r="O844" t="s">
        <v>132</v>
      </c>
    </row>
    <row r="845" spans="1:15" x14ac:dyDescent="0.25">
      <c r="A845">
        <v>611120</v>
      </c>
      <c r="B845">
        <v>120010</v>
      </c>
      <c r="C845">
        <v>207</v>
      </c>
      <c r="D845" s="96">
        <v>45132.530439814815</v>
      </c>
      <c r="E845" t="s">
        <v>127</v>
      </c>
      <c r="F845" t="s">
        <v>140</v>
      </c>
      <c r="G845" t="s">
        <v>141</v>
      </c>
      <c r="H845" t="s">
        <v>130</v>
      </c>
      <c r="I845">
        <v>338030</v>
      </c>
      <c r="L845" s="96">
        <v>45132.529583333337</v>
      </c>
      <c r="M845" t="s">
        <v>131</v>
      </c>
      <c r="N845">
        <v>425750</v>
      </c>
      <c r="O845" t="s">
        <v>132</v>
      </c>
    </row>
    <row r="846" spans="1:15" x14ac:dyDescent="0.25">
      <c r="A846">
        <v>611120</v>
      </c>
      <c r="B846">
        <v>120000</v>
      </c>
      <c r="C846">
        <v>207</v>
      </c>
      <c r="D846" s="96">
        <v>45132.530416666668</v>
      </c>
      <c r="E846" t="s">
        <v>127</v>
      </c>
      <c r="F846" t="s">
        <v>140</v>
      </c>
      <c r="G846" t="s">
        <v>141</v>
      </c>
      <c r="H846" t="s">
        <v>130</v>
      </c>
      <c r="I846">
        <v>338010</v>
      </c>
      <c r="L846" s="96">
        <v>45132.529583333337</v>
      </c>
      <c r="M846" t="s">
        <v>131</v>
      </c>
      <c r="N846">
        <v>2137454</v>
      </c>
      <c r="O846" t="s">
        <v>132</v>
      </c>
    </row>
    <row r="847" spans="1:15" x14ac:dyDescent="0.25">
      <c r="A847">
        <v>611120</v>
      </c>
      <c r="B847">
        <v>170500</v>
      </c>
      <c r="C847">
        <v>208</v>
      </c>
      <c r="D847" s="96">
        <v>45177.38144675926</v>
      </c>
      <c r="E847" t="s">
        <v>133</v>
      </c>
      <c r="F847" t="s">
        <v>301</v>
      </c>
      <c r="G847" t="s">
        <v>302</v>
      </c>
      <c r="H847" t="s">
        <v>130</v>
      </c>
      <c r="I847">
        <v>337010</v>
      </c>
      <c r="L847" s="96">
        <v>45177.37771990741</v>
      </c>
      <c r="M847" t="s">
        <v>135</v>
      </c>
      <c r="N847">
        <v>52337</v>
      </c>
      <c r="O847" t="s">
        <v>132</v>
      </c>
    </row>
    <row r="848" spans="1:15" x14ac:dyDescent="0.25">
      <c r="A848">
        <v>611120</v>
      </c>
      <c r="B848">
        <v>170500</v>
      </c>
      <c r="C848">
        <v>208</v>
      </c>
      <c r="D848" s="96">
        <v>45132.530219907407</v>
      </c>
      <c r="E848" t="s">
        <v>127</v>
      </c>
      <c r="F848" t="s">
        <v>140</v>
      </c>
      <c r="G848" t="s">
        <v>199</v>
      </c>
      <c r="H848" t="s">
        <v>130</v>
      </c>
      <c r="I848">
        <v>337010</v>
      </c>
      <c r="L848" s="96">
        <v>45132.529583333337</v>
      </c>
      <c r="M848" t="s">
        <v>131</v>
      </c>
      <c r="N848">
        <v>103000</v>
      </c>
      <c r="O848" t="s">
        <v>132</v>
      </c>
    </row>
    <row r="849" spans="1:15" x14ac:dyDescent="0.25">
      <c r="A849">
        <v>611120</v>
      </c>
      <c r="B849">
        <v>170500</v>
      </c>
      <c r="C849">
        <v>208</v>
      </c>
      <c r="D849" s="96">
        <v>45132.530219907407</v>
      </c>
      <c r="E849" t="s">
        <v>133</v>
      </c>
      <c r="F849" t="s">
        <v>140</v>
      </c>
      <c r="G849" t="s">
        <v>173</v>
      </c>
      <c r="H849" t="s">
        <v>130</v>
      </c>
      <c r="I849">
        <v>337010</v>
      </c>
      <c r="L849" s="96">
        <v>45132.529583333337</v>
      </c>
      <c r="M849" t="s">
        <v>135</v>
      </c>
      <c r="N849">
        <v>-13000</v>
      </c>
      <c r="O849" t="s">
        <v>136</v>
      </c>
    </row>
    <row r="850" spans="1:15" x14ac:dyDescent="0.25">
      <c r="A850">
        <v>611120</v>
      </c>
      <c r="B850">
        <v>170500</v>
      </c>
      <c r="C850">
        <v>208</v>
      </c>
      <c r="D850" s="96">
        <v>45132.530219907407</v>
      </c>
      <c r="E850" t="s">
        <v>133</v>
      </c>
      <c r="F850" t="s">
        <v>140</v>
      </c>
      <c r="G850" t="s">
        <v>170</v>
      </c>
      <c r="H850" t="s">
        <v>130</v>
      </c>
      <c r="I850">
        <v>337010</v>
      </c>
      <c r="L850" s="96">
        <v>45132.529583333337</v>
      </c>
      <c r="M850" t="s">
        <v>135</v>
      </c>
      <c r="N850">
        <v>-1000</v>
      </c>
      <c r="O850" t="s">
        <v>136</v>
      </c>
    </row>
    <row r="851" spans="1:15" x14ac:dyDescent="0.25">
      <c r="A851">
        <v>611120</v>
      </c>
      <c r="B851">
        <v>170500</v>
      </c>
      <c r="C851">
        <v>208</v>
      </c>
      <c r="D851" s="96">
        <v>45132.530219907407</v>
      </c>
      <c r="E851" t="s">
        <v>133</v>
      </c>
      <c r="F851" t="s">
        <v>140</v>
      </c>
      <c r="G851" t="s">
        <v>200</v>
      </c>
      <c r="H851" t="s">
        <v>130</v>
      </c>
      <c r="I851">
        <v>337010</v>
      </c>
      <c r="L851" s="96">
        <v>45132.529583333337</v>
      </c>
      <c r="M851" t="s">
        <v>135</v>
      </c>
      <c r="N851">
        <v>26000</v>
      </c>
      <c r="O851" t="s">
        <v>132</v>
      </c>
    </row>
    <row r="852" spans="1:15" x14ac:dyDescent="0.25">
      <c r="A852">
        <v>611120</v>
      </c>
      <c r="B852">
        <v>170200</v>
      </c>
      <c r="C852">
        <v>217</v>
      </c>
      <c r="D852" s="96">
        <v>45132.530150462961</v>
      </c>
      <c r="E852" t="s">
        <v>127</v>
      </c>
      <c r="F852" t="s">
        <v>140</v>
      </c>
      <c r="G852" t="s">
        <v>303</v>
      </c>
      <c r="H852" t="s">
        <v>130</v>
      </c>
      <c r="I852">
        <v>335145</v>
      </c>
      <c r="L852" s="96">
        <v>45132.529583333337</v>
      </c>
      <c r="M852" t="s">
        <v>131</v>
      </c>
      <c r="N852">
        <v>121400</v>
      </c>
      <c r="O852" t="s">
        <v>132</v>
      </c>
    </row>
    <row r="853" spans="1:15" x14ac:dyDescent="0.25">
      <c r="A853">
        <v>611120</v>
      </c>
      <c r="B853">
        <v>260000</v>
      </c>
      <c r="C853">
        <v>219</v>
      </c>
      <c r="D853" s="96">
        <v>45302.531909722224</v>
      </c>
      <c r="E853" t="s">
        <v>133</v>
      </c>
      <c r="F853" t="s">
        <v>304</v>
      </c>
      <c r="G853" t="s">
        <v>305</v>
      </c>
      <c r="H853" t="s">
        <v>130</v>
      </c>
      <c r="I853">
        <v>336047</v>
      </c>
      <c r="L853" s="96">
        <v>45302.530335648145</v>
      </c>
      <c r="M853" t="s">
        <v>135</v>
      </c>
      <c r="N853">
        <v>275044</v>
      </c>
      <c r="O853" t="s">
        <v>132</v>
      </c>
    </row>
    <row r="854" spans="1:15" x14ac:dyDescent="0.25">
      <c r="A854">
        <v>611120</v>
      </c>
      <c r="B854">
        <v>205400</v>
      </c>
      <c r="C854">
        <v>219</v>
      </c>
      <c r="D854" s="96">
        <v>45132.557141203702</v>
      </c>
      <c r="E854" t="s">
        <v>127</v>
      </c>
      <c r="F854" t="s">
        <v>128</v>
      </c>
      <c r="G854" t="s">
        <v>208</v>
      </c>
      <c r="H854" t="s">
        <v>130</v>
      </c>
      <c r="I854">
        <v>336611</v>
      </c>
      <c r="L854" s="96">
        <v>45132.556747685187</v>
      </c>
      <c r="M854" t="s">
        <v>131</v>
      </c>
      <c r="N854">
        <v>60677</v>
      </c>
      <c r="O854" t="s">
        <v>132</v>
      </c>
    </row>
    <row r="855" spans="1:15" x14ac:dyDescent="0.25">
      <c r="A855">
        <v>611120</v>
      </c>
      <c r="B855">
        <v>170600</v>
      </c>
      <c r="C855">
        <v>227</v>
      </c>
      <c r="D855" s="96">
        <v>45132.530613425923</v>
      </c>
      <c r="E855" t="s">
        <v>133</v>
      </c>
      <c r="F855" t="s">
        <v>140</v>
      </c>
      <c r="G855" t="s">
        <v>306</v>
      </c>
      <c r="H855" t="s">
        <v>130</v>
      </c>
      <c r="I855">
        <v>339020</v>
      </c>
      <c r="L855" s="96">
        <v>45132.529583333337</v>
      </c>
      <c r="M855" t="s">
        <v>135</v>
      </c>
      <c r="N855">
        <v>337734</v>
      </c>
      <c r="O855" t="s">
        <v>132</v>
      </c>
    </row>
    <row r="856" spans="1:15" x14ac:dyDescent="0.25">
      <c r="A856">
        <v>611175</v>
      </c>
      <c r="B856">
        <v>240400</v>
      </c>
      <c r="C856">
        <v>160</v>
      </c>
      <c r="D856" s="96">
        <v>45161.355567129627</v>
      </c>
      <c r="E856" t="s">
        <v>162</v>
      </c>
      <c r="F856" t="s">
        <v>274</v>
      </c>
      <c r="G856" t="s">
        <v>275</v>
      </c>
      <c r="H856" t="s">
        <v>130</v>
      </c>
      <c r="I856">
        <v>333220</v>
      </c>
      <c r="L856" s="96">
        <v>45161.345069444447</v>
      </c>
      <c r="M856" t="s">
        <v>135</v>
      </c>
      <c r="N856">
        <v>10000</v>
      </c>
      <c r="O856" t="s">
        <v>132</v>
      </c>
    </row>
    <row r="857" spans="1:15" x14ac:dyDescent="0.25">
      <c r="A857">
        <v>611175</v>
      </c>
      <c r="B857">
        <v>335300</v>
      </c>
      <c r="C857">
        <v>202</v>
      </c>
      <c r="D857" s="96">
        <v>45132.557615740741</v>
      </c>
      <c r="E857" t="s">
        <v>133</v>
      </c>
      <c r="F857" t="s">
        <v>144</v>
      </c>
      <c r="G857" t="s">
        <v>215</v>
      </c>
      <c r="H857" t="s">
        <v>130</v>
      </c>
      <c r="I857">
        <v>334550</v>
      </c>
      <c r="L857" s="96">
        <v>45132.55678240741</v>
      </c>
      <c r="M857" t="s">
        <v>135</v>
      </c>
      <c r="N857">
        <v>54000</v>
      </c>
      <c r="O857" t="s">
        <v>132</v>
      </c>
    </row>
    <row r="858" spans="1:15" x14ac:dyDescent="0.25">
      <c r="A858">
        <v>611175</v>
      </c>
      <c r="B858">
        <v>335100</v>
      </c>
      <c r="C858">
        <v>202</v>
      </c>
      <c r="D858" s="96">
        <v>45132.557592592595</v>
      </c>
      <c r="E858" t="s">
        <v>133</v>
      </c>
      <c r="F858" t="s">
        <v>144</v>
      </c>
      <c r="G858" t="s">
        <v>215</v>
      </c>
      <c r="H858" t="s">
        <v>130</v>
      </c>
      <c r="I858">
        <v>334510</v>
      </c>
      <c r="L858" s="96">
        <v>45132.55678240741</v>
      </c>
      <c r="M858" t="s">
        <v>135</v>
      </c>
      <c r="N858">
        <v>9000</v>
      </c>
      <c r="O858" t="s">
        <v>132</v>
      </c>
    </row>
    <row r="859" spans="1:15" x14ac:dyDescent="0.25">
      <c r="A859">
        <v>611175</v>
      </c>
      <c r="B859">
        <v>335000</v>
      </c>
      <c r="C859">
        <v>202</v>
      </c>
      <c r="D859" s="96">
        <v>45132.557581018518</v>
      </c>
      <c r="E859" t="s">
        <v>127</v>
      </c>
      <c r="F859" t="s">
        <v>144</v>
      </c>
      <c r="G859" t="s">
        <v>145</v>
      </c>
      <c r="H859" t="s">
        <v>130</v>
      </c>
      <c r="I859">
        <v>334505</v>
      </c>
      <c r="L859" s="96">
        <v>45132.55678240741</v>
      </c>
      <c r="M859" t="s">
        <v>131</v>
      </c>
      <c r="N859">
        <v>27000</v>
      </c>
      <c r="O859" t="s">
        <v>132</v>
      </c>
    </row>
    <row r="860" spans="1:15" x14ac:dyDescent="0.25">
      <c r="A860">
        <v>611175</v>
      </c>
      <c r="B860">
        <v>335000</v>
      </c>
      <c r="C860">
        <v>202</v>
      </c>
      <c r="D860" s="96">
        <v>45132.557581018518</v>
      </c>
      <c r="E860" t="s">
        <v>133</v>
      </c>
      <c r="F860" t="s">
        <v>144</v>
      </c>
      <c r="G860" t="s">
        <v>215</v>
      </c>
      <c r="H860" t="s">
        <v>130</v>
      </c>
      <c r="I860">
        <v>334505</v>
      </c>
      <c r="L860" s="96">
        <v>45132.55678240741</v>
      </c>
      <c r="M860" t="s">
        <v>135</v>
      </c>
      <c r="N860">
        <v>-27000</v>
      </c>
      <c r="O860" t="s">
        <v>136</v>
      </c>
    </row>
    <row r="861" spans="1:15" x14ac:dyDescent="0.25">
      <c r="A861">
        <v>611175</v>
      </c>
      <c r="B861">
        <v>310000</v>
      </c>
      <c r="C861">
        <v>204</v>
      </c>
      <c r="D861" s="96">
        <v>45132.557222222225</v>
      </c>
      <c r="E861" t="s">
        <v>127</v>
      </c>
      <c r="F861" t="s">
        <v>144</v>
      </c>
      <c r="G861" t="s">
        <v>145</v>
      </c>
      <c r="H861" t="s">
        <v>130</v>
      </c>
      <c r="I861">
        <v>332451</v>
      </c>
      <c r="L861" s="96">
        <v>45132.55678240741</v>
      </c>
      <c r="M861" t="s">
        <v>131</v>
      </c>
      <c r="N861">
        <v>13200</v>
      </c>
      <c r="O861" t="s">
        <v>132</v>
      </c>
    </row>
    <row r="862" spans="1:15" x14ac:dyDescent="0.25">
      <c r="A862">
        <v>611175</v>
      </c>
      <c r="B862">
        <v>325200</v>
      </c>
      <c r="C862">
        <v>205</v>
      </c>
      <c r="D862" s="96">
        <v>45132.557314814818</v>
      </c>
      <c r="E862" t="s">
        <v>127</v>
      </c>
      <c r="F862" t="s">
        <v>144</v>
      </c>
      <c r="G862" t="s">
        <v>145</v>
      </c>
      <c r="H862" t="s">
        <v>130</v>
      </c>
      <c r="I862">
        <v>332588</v>
      </c>
      <c r="L862" s="96">
        <v>45132.55678240741</v>
      </c>
      <c r="M862" t="s">
        <v>131</v>
      </c>
      <c r="N862">
        <v>18000</v>
      </c>
      <c r="O862" t="s">
        <v>132</v>
      </c>
    </row>
    <row r="863" spans="1:15" x14ac:dyDescent="0.25">
      <c r="A863">
        <v>611175</v>
      </c>
      <c r="B863">
        <v>302000</v>
      </c>
      <c r="C863">
        <v>207</v>
      </c>
      <c r="D863" s="96">
        <v>45294.682291666664</v>
      </c>
      <c r="E863" t="s">
        <v>133</v>
      </c>
      <c r="F863" t="s">
        <v>147</v>
      </c>
      <c r="G863" t="s">
        <v>148</v>
      </c>
      <c r="H863" t="s">
        <v>130</v>
      </c>
      <c r="I863">
        <v>334021</v>
      </c>
      <c r="L863" s="96">
        <v>45294.682256944441</v>
      </c>
      <c r="M863" t="s">
        <v>135</v>
      </c>
      <c r="N863">
        <v>9000</v>
      </c>
      <c r="O863" t="s">
        <v>132</v>
      </c>
    </row>
    <row r="864" spans="1:15" x14ac:dyDescent="0.25">
      <c r="A864">
        <v>611175</v>
      </c>
      <c r="B864">
        <v>340000</v>
      </c>
      <c r="C864">
        <v>207</v>
      </c>
      <c r="D864" s="96">
        <v>45132.557650462964</v>
      </c>
      <c r="E864" t="s">
        <v>127</v>
      </c>
      <c r="F864" t="s">
        <v>144</v>
      </c>
      <c r="G864" t="s">
        <v>145</v>
      </c>
      <c r="H864" t="s">
        <v>130</v>
      </c>
      <c r="I864">
        <v>334601</v>
      </c>
      <c r="L864" s="96">
        <v>45132.55678240741</v>
      </c>
      <c r="M864" t="s">
        <v>131</v>
      </c>
      <c r="N864">
        <v>12180</v>
      </c>
      <c r="O864" t="s">
        <v>132</v>
      </c>
    </row>
    <row r="865" spans="1:15" x14ac:dyDescent="0.25">
      <c r="A865">
        <v>611175</v>
      </c>
      <c r="B865">
        <v>335200</v>
      </c>
      <c r="C865">
        <v>207</v>
      </c>
      <c r="D865" s="96">
        <v>45132.557604166665</v>
      </c>
      <c r="E865" t="s">
        <v>133</v>
      </c>
      <c r="F865" t="s">
        <v>144</v>
      </c>
      <c r="G865" t="s">
        <v>215</v>
      </c>
      <c r="H865" t="s">
        <v>130</v>
      </c>
      <c r="I865">
        <v>334520</v>
      </c>
      <c r="L865" s="96">
        <v>45132.55678240741</v>
      </c>
      <c r="M865" t="s">
        <v>135</v>
      </c>
      <c r="N865">
        <v>54000</v>
      </c>
      <c r="O865" t="s">
        <v>132</v>
      </c>
    </row>
    <row r="866" spans="1:15" x14ac:dyDescent="0.25">
      <c r="A866">
        <v>611175</v>
      </c>
      <c r="B866">
        <v>360000</v>
      </c>
      <c r="C866">
        <v>207</v>
      </c>
      <c r="D866" s="96">
        <v>45132.557523148149</v>
      </c>
      <c r="E866" t="s">
        <v>127</v>
      </c>
      <c r="F866" t="s">
        <v>144</v>
      </c>
      <c r="G866" t="s">
        <v>145</v>
      </c>
      <c r="H866" t="s">
        <v>130</v>
      </c>
      <c r="I866">
        <v>334349</v>
      </c>
      <c r="L866" s="96">
        <v>45132.55678240741</v>
      </c>
      <c r="M866" t="s">
        <v>131</v>
      </c>
      <c r="N866">
        <v>40800</v>
      </c>
      <c r="O866" t="s">
        <v>132</v>
      </c>
    </row>
    <row r="867" spans="1:15" x14ac:dyDescent="0.25">
      <c r="A867">
        <v>611175</v>
      </c>
      <c r="B867">
        <v>360000</v>
      </c>
      <c r="C867">
        <v>207</v>
      </c>
      <c r="D867" s="96">
        <v>45132.557523148149</v>
      </c>
      <c r="E867" t="s">
        <v>133</v>
      </c>
      <c r="F867" t="s">
        <v>144</v>
      </c>
      <c r="G867" t="s">
        <v>146</v>
      </c>
      <c r="H867" t="s">
        <v>130</v>
      </c>
      <c r="I867">
        <v>334349</v>
      </c>
      <c r="L867" s="96">
        <v>45132.55678240741</v>
      </c>
      <c r="M867" t="s">
        <v>135</v>
      </c>
      <c r="N867">
        <v>13200</v>
      </c>
      <c r="O867" t="s">
        <v>132</v>
      </c>
    </row>
    <row r="868" spans="1:15" x14ac:dyDescent="0.25">
      <c r="A868">
        <v>611175</v>
      </c>
      <c r="B868">
        <v>305000</v>
      </c>
      <c r="C868">
        <v>207</v>
      </c>
      <c r="D868" s="96">
        <v>45132.557500000003</v>
      </c>
      <c r="E868" t="s">
        <v>127</v>
      </c>
      <c r="F868" t="s">
        <v>144</v>
      </c>
      <c r="G868" t="s">
        <v>145</v>
      </c>
      <c r="H868" t="s">
        <v>130</v>
      </c>
      <c r="I868">
        <v>334316</v>
      </c>
      <c r="L868" s="96">
        <v>45132.55678240741</v>
      </c>
      <c r="M868" t="s">
        <v>131</v>
      </c>
      <c r="N868">
        <v>27900</v>
      </c>
      <c r="O868" t="s">
        <v>132</v>
      </c>
    </row>
    <row r="869" spans="1:15" x14ac:dyDescent="0.25">
      <c r="A869">
        <v>611175</v>
      </c>
      <c r="B869">
        <v>370000</v>
      </c>
      <c r="C869">
        <v>207</v>
      </c>
      <c r="D869" s="96">
        <v>45132.557488425926</v>
      </c>
      <c r="E869" t="s">
        <v>127</v>
      </c>
      <c r="F869" t="s">
        <v>144</v>
      </c>
      <c r="G869" t="s">
        <v>145</v>
      </c>
      <c r="H869" t="s">
        <v>130</v>
      </c>
      <c r="I869">
        <v>334311</v>
      </c>
      <c r="L869" s="96">
        <v>45132.55678240741</v>
      </c>
      <c r="M869" t="s">
        <v>131</v>
      </c>
      <c r="N869">
        <v>27000</v>
      </c>
      <c r="O869" t="s">
        <v>132</v>
      </c>
    </row>
    <row r="870" spans="1:15" x14ac:dyDescent="0.25">
      <c r="A870">
        <v>611175</v>
      </c>
      <c r="B870">
        <v>350000</v>
      </c>
      <c r="C870">
        <v>207</v>
      </c>
      <c r="D870" s="96">
        <v>45132.55736111111</v>
      </c>
      <c r="E870" t="s">
        <v>127</v>
      </c>
      <c r="F870" t="s">
        <v>144</v>
      </c>
      <c r="G870" t="s">
        <v>145</v>
      </c>
      <c r="H870" t="s">
        <v>130</v>
      </c>
      <c r="I870">
        <v>334025</v>
      </c>
      <c r="L870" s="96">
        <v>45132.55678240741</v>
      </c>
      <c r="M870" t="s">
        <v>131</v>
      </c>
      <c r="N870">
        <v>9000</v>
      </c>
      <c r="O870" t="s">
        <v>132</v>
      </c>
    </row>
    <row r="871" spans="1:15" x14ac:dyDescent="0.25">
      <c r="A871">
        <v>611175</v>
      </c>
      <c r="B871">
        <v>170200</v>
      </c>
      <c r="C871">
        <v>217</v>
      </c>
      <c r="D871" s="96">
        <v>45132.530150462961</v>
      </c>
      <c r="E871" t="s">
        <v>127</v>
      </c>
      <c r="F871" t="s">
        <v>140</v>
      </c>
      <c r="G871" t="s">
        <v>303</v>
      </c>
      <c r="H871" t="s">
        <v>130</v>
      </c>
      <c r="I871">
        <v>335145</v>
      </c>
      <c r="L871" s="96">
        <v>45132.529583333337</v>
      </c>
      <c r="M871" t="s">
        <v>131</v>
      </c>
      <c r="N871">
        <v>2500</v>
      </c>
      <c r="O871" t="s">
        <v>132</v>
      </c>
    </row>
    <row r="872" spans="1:15" x14ac:dyDescent="0.25">
      <c r="A872">
        <v>611180</v>
      </c>
      <c r="B872">
        <v>302000</v>
      </c>
      <c r="C872">
        <v>207</v>
      </c>
      <c r="D872" s="96">
        <v>45258.855127314811</v>
      </c>
      <c r="E872" t="s">
        <v>133</v>
      </c>
      <c r="F872" t="s">
        <v>149</v>
      </c>
      <c r="G872" t="s">
        <v>150</v>
      </c>
      <c r="H872" t="s">
        <v>130</v>
      </c>
      <c r="I872">
        <v>334021</v>
      </c>
      <c r="L872" s="96">
        <v>45258.854675925926</v>
      </c>
      <c r="M872" t="s">
        <v>135</v>
      </c>
      <c r="N872">
        <v>5560</v>
      </c>
      <c r="O872" t="s">
        <v>132</v>
      </c>
    </row>
    <row r="873" spans="1:15" x14ac:dyDescent="0.25">
      <c r="A873">
        <v>611180</v>
      </c>
      <c r="B873">
        <v>355700</v>
      </c>
      <c r="C873">
        <v>207</v>
      </c>
      <c r="D873" s="96">
        <v>45247.425219907411</v>
      </c>
      <c r="E873" t="s">
        <v>162</v>
      </c>
      <c r="F873" t="s">
        <v>163</v>
      </c>
      <c r="G873" t="s">
        <v>307</v>
      </c>
      <c r="H873" t="s">
        <v>130</v>
      </c>
      <c r="I873">
        <v>334221</v>
      </c>
      <c r="L873" s="96">
        <v>45233.999988425923</v>
      </c>
      <c r="M873" t="s">
        <v>135</v>
      </c>
      <c r="N873">
        <v>3189</v>
      </c>
      <c r="O873" t="s">
        <v>132</v>
      </c>
    </row>
    <row r="874" spans="1:15" x14ac:dyDescent="0.25">
      <c r="A874">
        <v>611180</v>
      </c>
      <c r="B874">
        <v>120010</v>
      </c>
      <c r="C874">
        <v>207</v>
      </c>
      <c r="D874" s="96">
        <v>45142.376111111109</v>
      </c>
      <c r="E874" t="s">
        <v>162</v>
      </c>
      <c r="F874" t="s">
        <v>308</v>
      </c>
      <c r="G874" t="s">
        <v>309</v>
      </c>
      <c r="H874" t="s">
        <v>130</v>
      </c>
      <c r="I874">
        <v>338060</v>
      </c>
      <c r="L874" s="96">
        <v>45138.999988425923</v>
      </c>
      <c r="M874" t="s">
        <v>135</v>
      </c>
      <c r="N874">
        <v>2000</v>
      </c>
      <c r="O874" t="s">
        <v>132</v>
      </c>
    </row>
    <row r="875" spans="1:15" x14ac:dyDescent="0.25">
      <c r="A875">
        <v>611180</v>
      </c>
      <c r="B875">
        <v>540400</v>
      </c>
      <c r="C875">
        <v>207</v>
      </c>
      <c r="D875" s="96">
        <v>45132.557800925926</v>
      </c>
      <c r="E875" t="s">
        <v>127</v>
      </c>
      <c r="F875" t="s">
        <v>151</v>
      </c>
      <c r="G875" t="s">
        <v>196</v>
      </c>
      <c r="H875" t="s">
        <v>130</v>
      </c>
      <c r="I875">
        <v>334090</v>
      </c>
      <c r="L875" s="96">
        <v>45132.556875000002</v>
      </c>
      <c r="M875" t="s">
        <v>131</v>
      </c>
      <c r="N875">
        <v>43987</v>
      </c>
      <c r="O875" t="s">
        <v>132</v>
      </c>
    </row>
    <row r="876" spans="1:15" x14ac:dyDescent="0.25">
      <c r="A876">
        <v>611180</v>
      </c>
      <c r="B876">
        <v>540300</v>
      </c>
      <c r="C876">
        <v>207</v>
      </c>
      <c r="D876" s="96">
        <v>45132.557789351849</v>
      </c>
      <c r="E876" t="s">
        <v>127</v>
      </c>
      <c r="F876" t="s">
        <v>151</v>
      </c>
      <c r="G876" t="s">
        <v>196</v>
      </c>
      <c r="H876" t="s">
        <v>130</v>
      </c>
      <c r="I876">
        <v>334140</v>
      </c>
      <c r="L876" s="96">
        <v>45132.556875000002</v>
      </c>
      <c r="M876" t="s">
        <v>131</v>
      </c>
      <c r="N876">
        <v>250</v>
      </c>
      <c r="O876" t="s">
        <v>132</v>
      </c>
    </row>
    <row r="877" spans="1:15" x14ac:dyDescent="0.25">
      <c r="A877">
        <v>611180</v>
      </c>
      <c r="B877">
        <v>170200</v>
      </c>
      <c r="C877">
        <v>217</v>
      </c>
      <c r="D877" s="96">
        <v>45132.530150462961</v>
      </c>
      <c r="E877" t="s">
        <v>127</v>
      </c>
      <c r="F877" t="s">
        <v>140</v>
      </c>
      <c r="G877" t="s">
        <v>303</v>
      </c>
      <c r="H877" t="s">
        <v>130</v>
      </c>
      <c r="I877">
        <v>335145</v>
      </c>
      <c r="L877" s="96">
        <v>45132.529583333337</v>
      </c>
      <c r="M877" t="s">
        <v>131</v>
      </c>
      <c r="N877">
        <v>18200</v>
      </c>
      <c r="O877" t="s">
        <v>132</v>
      </c>
    </row>
    <row r="878" spans="1:15" x14ac:dyDescent="0.25">
      <c r="A878">
        <v>611180</v>
      </c>
      <c r="B878">
        <v>260000</v>
      </c>
      <c r="C878">
        <v>219</v>
      </c>
      <c r="D878" s="96">
        <v>45281.506701388891</v>
      </c>
      <c r="E878" t="s">
        <v>162</v>
      </c>
      <c r="F878" t="s">
        <v>310</v>
      </c>
      <c r="G878" t="s">
        <v>311</v>
      </c>
      <c r="H878" t="s">
        <v>130</v>
      </c>
      <c r="I878">
        <v>336047</v>
      </c>
      <c r="L878" s="96">
        <v>45281.503032407411</v>
      </c>
      <c r="M878" t="s">
        <v>135</v>
      </c>
      <c r="N878">
        <v>1000</v>
      </c>
      <c r="O878" t="s">
        <v>132</v>
      </c>
    </row>
    <row r="879" spans="1:15" x14ac:dyDescent="0.25">
      <c r="A879">
        <v>611180</v>
      </c>
      <c r="B879">
        <v>270100</v>
      </c>
      <c r="C879">
        <v>219</v>
      </c>
      <c r="D879" s="96">
        <v>45265.539525462962</v>
      </c>
      <c r="E879" t="s">
        <v>133</v>
      </c>
      <c r="F879" t="s">
        <v>312</v>
      </c>
      <c r="G879" t="s">
        <v>313</v>
      </c>
      <c r="H879" t="s">
        <v>130</v>
      </c>
      <c r="I879">
        <v>336575</v>
      </c>
      <c r="L879" s="96">
        <v>45265.532453703701</v>
      </c>
      <c r="M879" t="s">
        <v>135</v>
      </c>
      <c r="N879">
        <v>-29500</v>
      </c>
      <c r="O879" t="s">
        <v>136</v>
      </c>
    </row>
    <row r="880" spans="1:15" x14ac:dyDescent="0.25">
      <c r="A880">
        <v>611180</v>
      </c>
      <c r="B880">
        <v>270000</v>
      </c>
      <c r="C880">
        <v>219</v>
      </c>
      <c r="D880" s="96">
        <v>45229.598819444444</v>
      </c>
      <c r="E880" t="s">
        <v>133</v>
      </c>
      <c r="F880" t="s">
        <v>236</v>
      </c>
      <c r="G880" t="s">
        <v>237</v>
      </c>
      <c r="H880" t="s">
        <v>130</v>
      </c>
      <c r="I880">
        <v>336299</v>
      </c>
      <c r="L880" s="96">
        <v>45229.420474537037</v>
      </c>
      <c r="M880" t="s">
        <v>135</v>
      </c>
      <c r="N880">
        <v>2000</v>
      </c>
      <c r="O880" t="s">
        <v>132</v>
      </c>
    </row>
    <row r="881" spans="1:15" x14ac:dyDescent="0.25">
      <c r="A881">
        <v>611180</v>
      </c>
      <c r="B881">
        <v>270100</v>
      </c>
      <c r="C881">
        <v>219</v>
      </c>
      <c r="D881" s="96">
        <v>45135.658402777779</v>
      </c>
      <c r="E881" t="s">
        <v>127</v>
      </c>
      <c r="F881" t="s">
        <v>165</v>
      </c>
      <c r="G881" t="s">
        <v>166</v>
      </c>
      <c r="H881" t="s">
        <v>130</v>
      </c>
      <c r="I881">
        <v>336575</v>
      </c>
      <c r="L881" s="96">
        <v>45108.999988425923</v>
      </c>
      <c r="M881" t="s">
        <v>131</v>
      </c>
      <c r="N881">
        <v>30000</v>
      </c>
      <c r="O881" t="s">
        <v>132</v>
      </c>
    </row>
    <row r="882" spans="1:15" x14ac:dyDescent="0.25">
      <c r="A882">
        <v>611180</v>
      </c>
      <c r="B882">
        <v>201240</v>
      </c>
      <c r="C882">
        <v>219</v>
      </c>
      <c r="D882" s="96">
        <v>45132.557118055556</v>
      </c>
      <c r="E882" t="s">
        <v>127</v>
      </c>
      <c r="F882" t="s">
        <v>128</v>
      </c>
      <c r="G882" t="s">
        <v>206</v>
      </c>
      <c r="H882" t="s">
        <v>130</v>
      </c>
      <c r="I882">
        <v>336581</v>
      </c>
      <c r="L882" s="96">
        <v>45132.556747685187</v>
      </c>
      <c r="M882" t="s">
        <v>131</v>
      </c>
      <c r="N882">
        <v>300</v>
      </c>
      <c r="O882" t="s">
        <v>132</v>
      </c>
    </row>
    <row r="883" spans="1:15" x14ac:dyDescent="0.25">
      <c r="A883">
        <v>611180</v>
      </c>
      <c r="B883">
        <v>270100</v>
      </c>
      <c r="C883">
        <v>219</v>
      </c>
      <c r="D883" s="96">
        <v>45132.557118055556</v>
      </c>
      <c r="E883" t="s">
        <v>127</v>
      </c>
      <c r="F883" t="s">
        <v>128</v>
      </c>
      <c r="G883" t="s">
        <v>167</v>
      </c>
      <c r="H883" t="s">
        <v>130</v>
      </c>
      <c r="I883">
        <v>336575</v>
      </c>
      <c r="L883" s="96">
        <v>45132.556747685187</v>
      </c>
      <c r="M883" t="s">
        <v>131</v>
      </c>
      <c r="N883">
        <v>34500</v>
      </c>
      <c r="O883" t="s">
        <v>132</v>
      </c>
    </row>
    <row r="884" spans="1:15" x14ac:dyDescent="0.25">
      <c r="A884">
        <v>611180</v>
      </c>
      <c r="B884">
        <v>201240</v>
      </c>
      <c r="C884">
        <v>219</v>
      </c>
      <c r="D884" s="96">
        <v>45132.557106481479</v>
      </c>
      <c r="E884" t="s">
        <v>127</v>
      </c>
      <c r="F884" t="s">
        <v>128</v>
      </c>
      <c r="G884" t="s">
        <v>206</v>
      </c>
      <c r="H884" t="s">
        <v>130</v>
      </c>
      <c r="I884">
        <v>336499</v>
      </c>
      <c r="L884" s="96">
        <v>45132.556747685187</v>
      </c>
      <c r="M884" t="s">
        <v>131</v>
      </c>
      <c r="N884">
        <v>3008</v>
      </c>
      <c r="O884" t="s">
        <v>132</v>
      </c>
    </row>
    <row r="885" spans="1:15" x14ac:dyDescent="0.25">
      <c r="A885">
        <v>611180</v>
      </c>
      <c r="B885">
        <v>201240</v>
      </c>
      <c r="C885">
        <v>219</v>
      </c>
      <c r="D885" s="96">
        <v>45132.557083333333</v>
      </c>
      <c r="E885" t="s">
        <v>127</v>
      </c>
      <c r="F885" t="s">
        <v>128</v>
      </c>
      <c r="G885" t="s">
        <v>206</v>
      </c>
      <c r="H885" t="s">
        <v>130</v>
      </c>
      <c r="I885">
        <v>336483</v>
      </c>
      <c r="L885" s="96">
        <v>45132.556747685187</v>
      </c>
      <c r="M885" t="s">
        <v>131</v>
      </c>
      <c r="N885">
        <v>19550</v>
      </c>
      <c r="O885" t="s">
        <v>132</v>
      </c>
    </row>
    <row r="886" spans="1:15" x14ac:dyDescent="0.25">
      <c r="A886">
        <v>611180</v>
      </c>
      <c r="B886">
        <v>201240</v>
      </c>
      <c r="C886">
        <v>219</v>
      </c>
      <c r="D886" s="96">
        <v>45132.557071759256</v>
      </c>
      <c r="E886" t="s">
        <v>127</v>
      </c>
      <c r="F886" t="s">
        <v>128</v>
      </c>
      <c r="G886" t="s">
        <v>206</v>
      </c>
      <c r="H886" t="s">
        <v>130</v>
      </c>
      <c r="I886">
        <v>336482</v>
      </c>
      <c r="L886" s="96">
        <v>45132.556747685187</v>
      </c>
      <c r="M886" t="s">
        <v>131</v>
      </c>
      <c r="N886">
        <v>850</v>
      </c>
      <c r="O886" t="s">
        <v>132</v>
      </c>
    </row>
    <row r="887" spans="1:15" x14ac:dyDescent="0.25">
      <c r="A887">
        <v>611180</v>
      </c>
      <c r="B887">
        <v>201240</v>
      </c>
      <c r="C887">
        <v>219</v>
      </c>
      <c r="D887" s="96">
        <v>45132.557071759256</v>
      </c>
      <c r="E887" t="s">
        <v>127</v>
      </c>
      <c r="F887" t="s">
        <v>128</v>
      </c>
      <c r="G887" t="s">
        <v>206</v>
      </c>
      <c r="H887" t="s">
        <v>130</v>
      </c>
      <c r="I887">
        <v>336481</v>
      </c>
      <c r="L887" s="96">
        <v>45132.556747685187</v>
      </c>
      <c r="M887" t="s">
        <v>131</v>
      </c>
      <c r="N887">
        <v>8000</v>
      </c>
      <c r="O887" t="s">
        <v>132</v>
      </c>
    </row>
    <row r="888" spans="1:15" x14ac:dyDescent="0.25">
      <c r="A888">
        <v>611180</v>
      </c>
      <c r="B888">
        <v>201240</v>
      </c>
      <c r="C888">
        <v>219</v>
      </c>
      <c r="D888" s="96">
        <v>45132.557060185187</v>
      </c>
      <c r="E888" t="s">
        <v>127</v>
      </c>
      <c r="F888" t="s">
        <v>128</v>
      </c>
      <c r="G888" t="s">
        <v>206</v>
      </c>
      <c r="H888" t="s">
        <v>130</v>
      </c>
      <c r="I888">
        <v>336470</v>
      </c>
      <c r="L888" s="96">
        <v>45132.556747685187</v>
      </c>
      <c r="M888" t="s">
        <v>131</v>
      </c>
      <c r="N888">
        <v>53946</v>
      </c>
      <c r="O888" t="s">
        <v>132</v>
      </c>
    </row>
    <row r="889" spans="1:15" x14ac:dyDescent="0.25">
      <c r="A889">
        <v>611180</v>
      </c>
      <c r="B889">
        <v>201240</v>
      </c>
      <c r="C889">
        <v>219</v>
      </c>
      <c r="D889" s="96">
        <v>45132.55704861111</v>
      </c>
      <c r="E889" t="s">
        <v>127</v>
      </c>
      <c r="F889" t="s">
        <v>128</v>
      </c>
      <c r="G889" t="s">
        <v>206</v>
      </c>
      <c r="H889" t="s">
        <v>130</v>
      </c>
      <c r="I889">
        <v>336450</v>
      </c>
      <c r="L889" s="96">
        <v>45132.556747685187</v>
      </c>
      <c r="M889" t="s">
        <v>131</v>
      </c>
      <c r="N889">
        <v>9300</v>
      </c>
      <c r="O889" t="s">
        <v>132</v>
      </c>
    </row>
    <row r="890" spans="1:15" x14ac:dyDescent="0.25">
      <c r="A890">
        <v>611180</v>
      </c>
      <c r="B890">
        <v>201240</v>
      </c>
      <c r="C890">
        <v>219</v>
      </c>
      <c r="D890" s="96">
        <v>45132.557037037041</v>
      </c>
      <c r="E890" t="s">
        <v>127</v>
      </c>
      <c r="F890" t="s">
        <v>128</v>
      </c>
      <c r="G890" t="s">
        <v>206</v>
      </c>
      <c r="H890" t="s">
        <v>130</v>
      </c>
      <c r="I890">
        <v>336430</v>
      </c>
      <c r="L890" s="96">
        <v>45132.556747685187</v>
      </c>
      <c r="M890" t="s">
        <v>131</v>
      </c>
      <c r="N890">
        <v>20300</v>
      </c>
      <c r="O890" t="s">
        <v>132</v>
      </c>
    </row>
    <row r="891" spans="1:15" x14ac:dyDescent="0.25">
      <c r="A891">
        <v>611180</v>
      </c>
      <c r="B891">
        <v>201240</v>
      </c>
      <c r="C891">
        <v>219</v>
      </c>
      <c r="D891" s="96">
        <v>45132.557037037041</v>
      </c>
      <c r="E891" t="s">
        <v>127</v>
      </c>
      <c r="F891" t="s">
        <v>128</v>
      </c>
      <c r="G891" t="s">
        <v>206</v>
      </c>
      <c r="H891" t="s">
        <v>130</v>
      </c>
      <c r="I891">
        <v>336440</v>
      </c>
      <c r="L891" s="96">
        <v>45132.556747685187</v>
      </c>
      <c r="M891" t="s">
        <v>131</v>
      </c>
      <c r="N891">
        <v>42907</v>
      </c>
      <c r="O891" t="s">
        <v>132</v>
      </c>
    </row>
    <row r="892" spans="1:15" x14ac:dyDescent="0.25">
      <c r="A892">
        <v>611180</v>
      </c>
      <c r="B892">
        <v>201240</v>
      </c>
      <c r="C892">
        <v>219</v>
      </c>
      <c r="D892" s="96">
        <v>45132.557025462964</v>
      </c>
      <c r="E892" t="s">
        <v>127</v>
      </c>
      <c r="F892" t="s">
        <v>128</v>
      </c>
      <c r="G892" t="s">
        <v>206</v>
      </c>
      <c r="H892" t="s">
        <v>130</v>
      </c>
      <c r="I892">
        <v>336412</v>
      </c>
      <c r="L892" s="96">
        <v>45132.556747685187</v>
      </c>
      <c r="M892" t="s">
        <v>131</v>
      </c>
      <c r="N892">
        <v>27000</v>
      </c>
      <c r="O892" t="s">
        <v>132</v>
      </c>
    </row>
    <row r="893" spans="1:15" x14ac:dyDescent="0.25">
      <c r="A893">
        <v>611180</v>
      </c>
      <c r="B893">
        <v>201240</v>
      </c>
      <c r="C893">
        <v>219</v>
      </c>
      <c r="D893" s="96">
        <v>45132.557013888887</v>
      </c>
      <c r="E893" t="s">
        <v>127</v>
      </c>
      <c r="F893" t="s">
        <v>128</v>
      </c>
      <c r="G893" t="s">
        <v>206</v>
      </c>
      <c r="H893" t="s">
        <v>130</v>
      </c>
      <c r="I893">
        <v>336410</v>
      </c>
      <c r="L893" s="96">
        <v>45132.556747685187</v>
      </c>
      <c r="M893" t="s">
        <v>131</v>
      </c>
      <c r="N893">
        <v>5100</v>
      </c>
      <c r="O893" t="s">
        <v>132</v>
      </c>
    </row>
    <row r="894" spans="1:15" x14ac:dyDescent="0.25">
      <c r="A894">
        <v>611180</v>
      </c>
      <c r="B894">
        <v>280000</v>
      </c>
      <c r="C894">
        <v>219</v>
      </c>
      <c r="D894" s="96">
        <v>45132.556921296295</v>
      </c>
      <c r="E894" t="s">
        <v>127</v>
      </c>
      <c r="F894" t="s">
        <v>128</v>
      </c>
      <c r="G894" t="s">
        <v>244</v>
      </c>
      <c r="H894" t="s">
        <v>130</v>
      </c>
      <c r="I894">
        <v>336007</v>
      </c>
      <c r="L894" s="96">
        <v>45132.556747685187</v>
      </c>
      <c r="M894" t="s">
        <v>131</v>
      </c>
      <c r="N894">
        <v>4300</v>
      </c>
      <c r="O894" t="s">
        <v>132</v>
      </c>
    </row>
    <row r="895" spans="1:15" x14ac:dyDescent="0.25">
      <c r="A895">
        <v>611190</v>
      </c>
      <c r="B895">
        <v>170200</v>
      </c>
      <c r="C895">
        <v>217</v>
      </c>
      <c r="D895" s="96">
        <v>45132.530150462961</v>
      </c>
      <c r="E895" t="s">
        <v>127</v>
      </c>
      <c r="F895" t="s">
        <v>140</v>
      </c>
      <c r="G895" t="s">
        <v>303</v>
      </c>
      <c r="H895" t="s">
        <v>130</v>
      </c>
      <c r="I895">
        <v>335145</v>
      </c>
      <c r="L895" s="96">
        <v>45132.529583333337</v>
      </c>
      <c r="M895" t="s">
        <v>131</v>
      </c>
      <c r="N895">
        <v>3500</v>
      </c>
      <c r="O895" t="s">
        <v>132</v>
      </c>
    </row>
    <row r="896" spans="1:15" x14ac:dyDescent="0.25">
      <c r="A896">
        <v>611190</v>
      </c>
      <c r="B896">
        <v>201240</v>
      </c>
      <c r="C896">
        <v>219</v>
      </c>
      <c r="D896" s="96">
        <v>45132.557106481479</v>
      </c>
      <c r="E896" t="s">
        <v>127</v>
      </c>
      <c r="F896" t="s">
        <v>128</v>
      </c>
      <c r="G896" t="s">
        <v>206</v>
      </c>
      <c r="H896" t="s">
        <v>130</v>
      </c>
      <c r="I896">
        <v>336500</v>
      </c>
      <c r="L896" s="96">
        <v>45132.556747685187</v>
      </c>
      <c r="M896" t="s">
        <v>131</v>
      </c>
      <c r="N896">
        <v>4530</v>
      </c>
      <c r="O896" t="s">
        <v>132</v>
      </c>
    </row>
    <row r="897" spans="1:15" x14ac:dyDescent="0.25">
      <c r="A897">
        <v>611660</v>
      </c>
      <c r="B897">
        <v>350000</v>
      </c>
      <c r="C897">
        <v>207</v>
      </c>
      <c r="D897" s="96">
        <v>45299.653773148151</v>
      </c>
      <c r="E897" t="s">
        <v>133</v>
      </c>
      <c r="F897" t="s">
        <v>292</v>
      </c>
      <c r="G897" t="s">
        <v>293</v>
      </c>
      <c r="H897" t="s">
        <v>130</v>
      </c>
      <c r="I897">
        <v>334027</v>
      </c>
      <c r="L897" s="96">
        <v>45299.653622685182</v>
      </c>
      <c r="M897" t="s">
        <v>135</v>
      </c>
      <c r="N897">
        <v>-60470</v>
      </c>
      <c r="O897" t="s">
        <v>136</v>
      </c>
    </row>
    <row r="898" spans="1:15" x14ac:dyDescent="0.25">
      <c r="A898">
        <v>611660</v>
      </c>
      <c r="B898">
        <v>350000</v>
      </c>
      <c r="C898">
        <v>207</v>
      </c>
      <c r="D898" s="96">
        <v>45132.557384259257</v>
      </c>
      <c r="E898" t="s">
        <v>127</v>
      </c>
      <c r="F898" t="s">
        <v>144</v>
      </c>
      <c r="G898" t="s">
        <v>145</v>
      </c>
      <c r="H898" t="s">
        <v>130</v>
      </c>
      <c r="I898">
        <v>334027</v>
      </c>
      <c r="L898" s="96">
        <v>45132.55678240741</v>
      </c>
      <c r="M898" t="s">
        <v>131</v>
      </c>
      <c r="N898">
        <v>70795</v>
      </c>
      <c r="O898" t="s">
        <v>132</v>
      </c>
    </row>
    <row r="899" spans="1:15" x14ac:dyDescent="0.25">
      <c r="A899">
        <v>611660</v>
      </c>
      <c r="B899">
        <v>350000</v>
      </c>
      <c r="C899">
        <v>207</v>
      </c>
      <c r="D899" s="96">
        <v>45132.557384259257</v>
      </c>
      <c r="E899" t="s">
        <v>133</v>
      </c>
      <c r="F899" t="s">
        <v>144</v>
      </c>
      <c r="G899" t="s">
        <v>294</v>
      </c>
      <c r="H899" t="s">
        <v>130</v>
      </c>
      <c r="I899">
        <v>334027</v>
      </c>
      <c r="L899" s="96">
        <v>45132.55678240741</v>
      </c>
      <c r="M899" t="s">
        <v>135</v>
      </c>
      <c r="N899">
        <v>-70795</v>
      </c>
      <c r="O899" t="s">
        <v>136</v>
      </c>
    </row>
    <row r="900" spans="1:15" x14ac:dyDescent="0.25">
      <c r="A900">
        <v>611660</v>
      </c>
      <c r="B900">
        <v>350000</v>
      </c>
      <c r="C900">
        <v>207</v>
      </c>
      <c r="D900" s="96">
        <v>45132.557384259257</v>
      </c>
      <c r="E900" t="s">
        <v>133</v>
      </c>
      <c r="F900" t="s">
        <v>144</v>
      </c>
      <c r="G900" t="s">
        <v>294</v>
      </c>
      <c r="H900" t="s">
        <v>130</v>
      </c>
      <c r="I900">
        <v>334027</v>
      </c>
      <c r="L900" s="96">
        <v>45132.55678240741</v>
      </c>
      <c r="M900" t="s">
        <v>135</v>
      </c>
      <c r="N900">
        <v>60470</v>
      </c>
      <c r="O900" t="s">
        <v>132</v>
      </c>
    </row>
    <row r="901" spans="1:15" x14ac:dyDescent="0.25">
      <c r="A901">
        <v>612120</v>
      </c>
      <c r="B901">
        <v>205400</v>
      </c>
      <c r="C901">
        <v>152</v>
      </c>
      <c r="D901" s="96">
        <v>45313.447835648149</v>
      </c>
      <c r="E901" t="s">
        <v>133</v>
      </c>
      <c r="F901" t="s">
        <v>259</v>
      </c>
      <c r="G901" t="s">
        <v>260</v>
      </c>
      <c r="H901" t="s">
        <v>130</v>
      </c>
      <c r="I901">
        <v>333170</v>
      </c>
      <c r="L901" s="96">
        <v>45313.442453703705</v>
      </c>
      <c r="M901" t="s">
        <v>135</v>
      </c>
      <c r="N901">
        <v>100705</v>
      </c>
      <c r="O901" t="s">
        <v>132</v>
      </c>
    </row>
    <row r="902" spans="1:15" x14ac:dyDescent="0.25">
      <c r="A902">
        <v>612120</v>
      </c>
      <c r="B902">
        <v>205400</v>
      </c>
      <c r="C902">
        <v>152</v>
      </c>
      <c r="D902" s="96">
        <v>45313.447835648149</v>
      </c>
      <c r="E902" t="s">
        <v>162</v>
      </c>
      <c r="F902" t="s">
        <v>259</v>
      </c>
      <c r="G902" t="s">
        <v>260</v>
      </c>
      <c r="H902" t="s">
        <v>130</v>
      </c>
      <c r="I902">
        <v>333170</v>
      </c>
      <c r="L902" s="96">
        <v>45313.442453703705</v>
      </c>
      <c r="M902" t="s">
        <v>135</v>
      </c>
      <c r="N902">
        <v>-8492</v>
      </c>
      <c r="O902" t="s">
        <v>136</v>
      </c>
    </row>
    <row r="903" spans="1:15" x14ac:dyDescent="0.25">
      <c r="A903">
        <v>612120</v>
      </c>
      <c r="B903">
        <v>260200</v>
      </c>
      <c r="C903">
        <v>152</v>
      </c>
      <c r="D903" s="96">
        <v>45281.451458333337</v>
      </c>
      <c r="E903" t="s">
        <v>133</v>
      </c>
      <c r="F903" t="s">
        <v>160</v>
      </c>
      <c r="G903" t="s">
        <v>161</v>
      </c>
      <c r="H903" t="s">
        <v>130</v>
      </c>
      <c r="I903">
        <v>336697</v>
      </c>
      <c r="L903" s="96">
        <v>45281.449675925927</v>
      </c>
      <c r="M903" t="s">
        <v>135</v>
      </c>
      <c r="N903">
        <v>55000</v>
      </c>
      <c r="O903" t="s">
        <v>132</v>
      </c>
    </row>
    <row r="904" spans="1:15" x14ac:dyDescent="0.25">
      <c r="A904">
        <v>612120</v>
      </c>
      <c r="B904">
        <v>205400</v>
      </c>
      <c r="C904">
        <v>152</v>
      </c>
      <c r="D904" s="96">
        <v>45163.616400462961</v>
      </c>
      <c r="E904" t="s">
        <v>133</v>
      </c>
      <c r="F904" t="s">
        <v>254</v>
      </c>
      <c r="G904" t="s">
        <v>255</v>
      </c>
      <c r="H904" t="s">
        <v>130</v>
      </c>
      <c r="I904">
        <v>333170</v>
      </c>
      <c r="L904" s="96">
        <v>45163.6094212963</v>
      </c>
      <c r="M904" t="s">
        <v>135</v>
      </c>
      <c r="N904">
        <v>10239</v>
      </c>
      <c r="O904" t="s">
        <v>132</v>
      </c>
    </row>
    <row r="905" spans="1:15" x14ac:dyDescent="0.25">
      <c r="A905">
        <v>612120</v>
      </c>
      <c r="B905">
        <v>250150</v>
      </c>
      <c r="C905">
        <v>152</v>
      </c>
      <c r="D905" s="96">
        <v>45132.556909722225</v>
      </c>
      <c r="E905" t="s">
        <v>133</v>
      </c>
      <c r="F905" t="s">
        <v>128</v>
      </c>
      <c r="G905" t="s">
        <v>271</v>
      </c>
      <c r="H905" t="s">
        <v>130</v>
      </c>
      <c r="I905">
        <v>333536</v>
      </c>
      <c r="L905" s="96">
        <v>45132.556747685187</v>
      </c>
      <c r="M905" t="s">
        <v>135</v>
      </c>
      <c r="N905">
        <v>42470</v>
      </c>
      <c r="O905" t="s">
        <v>132</v>
      </c>
    </row>
    <row r="906" spans="1:15" x14ac:dyDescent="0.25">
      <c r="A906">
        <v>612120</v>
      </c>
      <c r="B906">
        <v>265310</v>
      </c>
      <c r="C906">
        <v>152</v>
      </c>
      <c r="D906" s="96">
        <v>45132.556909722225</v>
      </c>
      <c r="E906" t="s">
        <v>133</v>
      </c>
      <c r="F906" t="s">
        <v>128</v>
      </c>
      <c r="G906" t="s">
        <v>271</v>
      </c>
      <c r="H906" t="s">
        <v>130</v>
      </c>
      <c r="I906">
        <v>333548</v>
      </c>
      <c r="L906" s="96">
        <v>45132.556747685187</v>
      </c>
      <c r="M906" t="s">
        <v>135</v>
      </c>
      <c r="N906">
        <v>52302</v>
      </c>
      <c r="O906" t="s">
        <v>132</v>
      </c>
    </row>
    <row r="907" spans="1:15" x14ac:dyDescent="0.25">
      <c r="A907">
        <v>612120</v>
      </c>
      <c r="B907">
        <v>205400</v>
      </c>
      <c r="C907">
        <v>152</v>
      </c>
      <c r="D907" s="96">
        <v>45132.556898148148</v>
      </c>
      <c r="E907" t="s">
        <v>133</v>
      </c>
      <c r="F907" t="s">
        <v>128</v>
      </c>
      <c r="G907" t="s">
        <v>273</v>
      </c>
      <c r="H907" t="s">
        <v>130</v>
      </c>
      <c r="I907">
        <v>333170</v>
      </c>
      <c r="L907" s="96">
        <v>45132.556747685187</v>
      </c>
      <c r="M907" t="s">
        <v>135</v>
      </c>
      <c r="N907">
        <v>-83316</v>
      </c>
      <c r="O907" t="s">
        <v>136</v>
      </c>
    </row>
    <row r="908" spans="1:15" x14ac:dyDescent="0.25">
      <c r="A908">
        <v>612120</v>
      </c>
      <c r="B908">
        <v>205400</v>
      </c>
      <c r="C908">
        <v>152</v>
      </c>
      <c r="D908" s="96">
        <v>45132.556898148148</v>
      </c>
      <c r="E908" t="s">
        <v>133</v>
      </c>
      <c r="F908" t="s">
        <v>128</v>
      </c>
      <c r="G908" t="s">
        <v>272</v>
      </c>
      <c r="H908" t="s">
        <v>130</v>
      </c>
      <c r="I908">
        <v>333170</v>
      </c>
      <c r="L908" s="96">
        <v>45132.556747685187</v>
      </c>
      <c r="M908" t="s">
        <v>135</v>
      </c>
      <c r="N908">
        <v>-66648</v>
      </c>
      <c r="O908" t="s">
        <v>136</v>
      </c>
    </row>
    <row r="909" spans="1:15" x14ac:dyDescent="0.25">
      <c r="A909">
        <v>612120</v>
      </c>
      <c r="B909">
        <v>205400</v>
      </c>
      <c r="C909">
        <v>152</v>
      </c>
      <c r="D909" s="96">
        <v>45132.556898148148</v>
      </c>
      <c r="E909" t="s">
        <v>133</v>
      </c>
      <c r="F909" t="s">
        <v>128</v>
      </c>
      <c r="G909" t="s">
        <v>314</v>
      </c>
      <c r="H909" t="s">
        <v>130</v>
      </c>
      <c r="I909">
        <v>333170</v>
      </c>
      <c r="L909" s="96">
        <v>45132.556747685187</v>
      </c>
      <c r="M909" t="s">
        <v>135</v>
      </c>
      <c r="N909">
        <v>3115</v>
      </c>
      <c r="O909" t="s">
        <v>132</v>
      </c>
    </row>
    <row r="910" spans="1:15" x14ac:dyDescent="0.25">
      <c r="A910">
        <v>612120</v>
      </c>
      <c r="B910">
        <v>202700</v>
      </c>
      <c r="C910">
        <v>152</v>
      </c>
      <c r="D910" s="96">
        <v>45132.556898148148</v>
      </c>
      <c r="E910" t="s">
        <v>133</v>
      </c>
      <c r="F910" t="s">
        <v>128</v>
      </c>
      <c r="G910" t="s">
        <v>314</v>
      </c>
      <c r="H910" t="s">
        <v>130</v>
      </c>
      <c r="I910">
        <v>333160</v>
      </c>
      <c r="L910" s="96">
        <v>45132.556747685187</v>
      </c>
      <c r="M910" t="s">
        <v>135</v>
      </c>
      <c r="N910">
        <v>4177</v>
      </c>
      <c r="O910" t="s">
        <v>132</v>
      </c>
    </row>
    <row r="911" spans="1:15" x14ac:dyDescent="0.25">
      <c r="A911">
        <v>612120</v>
      </c>
      <c r="B911">
        <v>202700</v>
      </c>
      <c r="C911">
        <v>152</v>
      </c>
      <c r="D911" s="96">
        <v>45132.556898148148</v>
      </c>
      <c r="E911" t="s">
        <v>133</v>
      </c>
      <c r="F911" t="s">
        <v>128</v>
      </c>
      <c r="G911" t="s">
        <v>256</v>
      </c>
      <c r="H911" t="s">
        <v>130</v>
      </c>
      <c r="I911">
        <v>333160</v>
      </c>
      <c r="L911" s="96">
        <v>45132.556747685187</v>
      </c>
      <c r="M911" t="s">
        <v>135</v>
      </c>
      <c r="N911">
        <v>48004</v>
      </c>
      <c r="O911" t="s">
        <v>132</v>
      </c>
    </row>
    <row r="912" spans="1:15" x14ac:dyDescent="0.25">
      <c r="A912">
        <v>612120</v>
      </c>
      <c r="B912">
        <v>205400</v>
      </c>
      <c r="C912">
        <v>152</v>
      </c>
      <c r="D912" s="96">
        <v>45132.556898148148</v>
      </c>
      <c r="E912" t="s">
        <v>133</v>
      </c>
      <c r="F912" t="s">
        <v>128</v>
      </c>
      <c r="G912" t="s">
        <v>256</v>
      </c>
      <c r="H912" t="s">
        <v>130</v>
      </c>
      <c r="I912">
        <v>333170</v>
      </c>
      <c r="L912" s="96">
        <v>45132.556747685187</v>
      </c>
      <c r="M912" t="s">
        <v>135</v>
      </c>
      <c r="N912">
        <v>2256859</v>
      </c>
      <c r="O912" t="s">
        <v>132</v>
      </c>
    </row>
    <row r="913" spans="1:15" x14ac:dyDescent="0.25">
      <c r="A913">
        <v>612120</v>
      </c>
      <c r="B913">
        <v>270000</v>
      </c>
      <c r="C913">
        <v>152</v>
      </c>
      <c r="D913" s="96">
        <v>45132.556886574072</v>
      </c>
      <c r="E913" t="s">
        <v>133</v>
      </c>
      <c r="F913" t="s">
        <v>128</v>
      </c>
      <c r="G913" t="s">
        <v>271</v>
      </c>
      <c r="H913" t="s">
        <v>130</v>
      </c>
      <c r="I913">
        <v>333140</v>
      </c>
      <c r="L913" s="96">
        <v>45132.556747685187</v>
      </c>
      <c r="M913" t="s">
        <v>135</v>
      </c>
      <c r="N913">
        <v>63387</v>
      </c>
      <c r="O913" t="s">
        <v>132</v>
      </c>
    </row>
    <row r="914" spans="1:15" x14ac:dyDescent="0.25">
      <c r="A914">
        <v>612120</v>
      </c>
      <c r="B914">
        <v>240300</v>
      </c>
      <c r="C914">
        <v>160</v>
      </c>
      <c r="D914" s="96">
        <v>45161.355555555558</v>
      </c>
      <c r="E914" t="s">
        <v>133</v>
      </c>
      <c r="F914" t="s">
        <v>274</v>
      </c>
      <c r="G914" t="s">
        <v>275</v>
      </c>
      <c r="H914" t="s">
        <v>130</v>
      </c>
      <c r="I914">
        <v>333210</v>
      </c>
      <c r="L914" s="96">
        <v>45161.345069444447</v>
      </c>
      <c r="M914" t="s">
        <v>135</v>
      </c>
      <c r="N914">
        <v>38127</v>
      </c>
      <c r="O914" t="s">
        <v>132</v>
      </c>
    </row>
    <row r="915" spans="1:15" x14ac:dyDescent="0.25">
      <c r="A915">
        <v>612120</v>
      </c>
      <c r="B915">
        <v>240600</v>
      </c>
      <c r="C915">
        <v>160</v>
      </c>
      <c r="D915" s="96">
        <v>45161.355555555558</v>
      </c>
      <c r="E915" t="s">
        <v>133</v>
      </c>
      <c r="F915" t="s">
        <v>274</v>
      </c>
      <c r="G915" t="s">
        <v>275</v>
      </c>
      <c r="H915" t="s">
        <v>130</v>
      </c>
      <c r="I915">
        <v>333225</v>
      </c>
      <c r="L915" s="96">
        <v>45161.345069444447</v>
      </c>
      <c r="M915" t="s">
        <v>135</v>
      </c>
      <c r="N915">
        <v>61830</v>
      </c>
      <c r="O915" t="s">
        <v>132</v>
      </c>
    </row>
    <row r="916" spans="1:15" x14ac:dyDescent="0.25">
      <c r="A916">
        <v>612120</v>
      </c>
      <c r="B916">
        <v>240400</v>
      </c>
      <c r="C916">
        <v>160</v>
      </c>
      <c r="D916" s="96">
        <v>45161.355555555558</v>
      </c>
      <c r="E916" t="s">
        <v>133</v>
      </c>
      <c r="F916" t="s">
        <v>274</v>
      </c>
      <c r="G916" t="s">
        <v>275</v>
      </c>
      <c r="H916" t="s">
        <v>130</v>
      </c>
      <c r="I916">
        <v>333220</v>
      </c>
      <c r="L916" s="96">
        <v>45161.345069444447</v>
      </c>
      <c r="M916" t="s">
        <v>135</v>
      </c>
      <c r="N916">
        <v>124769</v>
      </c>
      <c r="O916" t="s">
        <v>132</v>
      </c>
    </row>
    <row r="917" spans="1:15" x14ac:dyDescent="0.25">
      <c r="A917">
        <v>612120</v>
      </c>
      <c r="B917">
        <v>410900</v>
      </c>
      <c r="C917">
        <v>180</v>
      </c>
      <c r="D917" s="96">
        <v>45132.557719907411</v>
      </c>
      <c r="E917" t="s">
        <v>127</v>
      </c>
      <c r="F917" t="s">
        <v>217</v>
      </c>
      <c r="G917" t="s">
        <v>278</v>
      </c>
      <c r="H917" t="s">
        <v>130</v>
      </c>
      <c r="I917">
        <v>335147</v>
      </c>
      <c r="L917" s="96">
        <v>45132.556863425925</v>
      </c>
      <c r="M917" t="s">
        <v>131</v>
      </c>
      <c r="N917">
        <v>40350</v>
      </c>
      <c r="O917" t="s">
        <v>132</v>
      </c>
    </row>
    <row r="918" spans="1:15" x14ac:dyDescent="0.25">
      <c r="A918">
        <v>612120</v>
      </c>
      <c r="B918">
        <v>410900</v>
      </c>
      <c r="C918">
        <v>180</v>
      </c>
      <c r="D918" s="96">
        <v>45132.557719907411</v>
      </c>
      <c r="E918" t="s">
        <v>133</v>
      </c>
      <c r="F918" t="s">
        <v>217</v>
      </c>
      <c r="G918" t="s">
        <v>276</v>
      </c>
      <c r="H918" t="s">
        <v>130</v>
      </c>
      <c r="I918">
        <v>335147</v>
      </c>
      <c r="L918" s="96">
        <v>45132.556863425925</v>
      </c>
      <c r="M918" t="s">
        <v>135</v>
      </c>
      <c r="N918">
        <v>3192</v>
      </c>
      <c r="O918" t="s">
        <v>132</v>
      </c>
    </row>
    <row r="919" spans="1:15" x14ac:dyDescent="0.25">
      <c r="A919">
        <v>612120</v>
      </c>
      <c r="B919">
        <v>410000</v>
      </c>
      <c r="C919">
        <v>180</v>
      </c>
      <c r="D919" s="96">
        <v>45132.557685185187</v>
      </c>
      <c r="E919" t="s">
        <v>133</v>
      </c>
      <c r="F919" t="s">
        <v>217</v>
      </c>
      <c r="G919" t="s">
        <v>315</v>
      </c>
      <c r="H919" t="s">
        <v>130</v>
      </c>
      <c r="I919">
        <v>332135</v>
      </c>
      <c r="L919" s="96">
        <v>45132.556863425925</v>
      </c>
      <c r="M919" t="s">
        <v>135</v>
      </c>
      <c r="N919">
        <v>59697</v>
      </c>
      <c r="O919" t="s">
        <v>132</v>
      </c>
    </row>
    <row r="920" spans="1:15" x14ac:dyDescent="0.25">
      <c r="A920">
        <v>612120</v>
      </c>
      <c r="B920">
        <v>170320</v>
      </c>
      <c r="C920">
        <v>201</v>
      </c>
      <c r="D920" s="96">
        <v>45281.486655092594</v>
      </c>
      <c r="E920" t="s">
        <v>133</v>
      </c>
      <c r="F920" t="s">
        <v>212</v>
      </c>
      <c r="G920" t="s">
        <v>213</v>
      </c>
      <c r="H920" t="s">
        <v>130</v>
      </c>
      <c r="I920">
        <v>332312</v>
      </c>
      <c r="L920" s="96">
        <v>45281.476782407408</v>
      </c>
      <c r="M920" t="s">
        <v>135</v>
      </c>
      <c r="N920">
        <v>8797</v>
      </c>
      <c r="O920" t="s">
        <v>132</v>
      </c>
    </row>
    <row r="921" spans="1:15" x14ac:dyDescent="0.25">
      <c r="A921">
        <v>612120</v>
      </c>
      <c r="B921">
        <v>170300</v>
      </c>
      <c r="C921">
        <v>201</v>
      </c>
      <c r="D921" s="96">
        <v>45247.4141087963</v>
      </c>
      <c r="E921" t="s">
        <v>133</v>
      </c>
      <c r="F921" t="s">
        <v>281</v>
      </c>
      <c r="G921" t="s">
        <v>282</v>
      </c>
      <c r="H921" t="s">
        <v>130</v>
      </c>
      <c r="I921">
        <v>332308</v>
      </c>
      <c r="L921" s="96">
        <v>45247.411909722221</v>
      </c>
      <c r="M921" t="s">
        <v>135</v>
      </c>
      <c r="N921">
        <v>-26144</v>
      </c>
      <c r="O921" t="s">
        <v>136</v>
      </c>
    </row>
    <row r="922" spans="1:15" x14ac:dyDescent="0.25">
      <c r="A922">
        <v>612120</v>
      </c>
      <c r="B922">
        <v>170320</v>
      </c>
      <c r="C922">
        <v>201</v>
      </c>
      <c r="D922" s="96">
        <v>45147.400347222225</v>
      </c>
      <c r="E922" t="s">
        <v>133</v>
      </c>
      <c r="F922" t="s">
        <v>316</v>
      </c>
      <c r="G922" t="s">
        <v>317</v>
      </c>
      <c r="H922" t="s">
        <v>130</v>
      </c>
      <c r="I922">
        <v>332312</v>
      </c>
      <c r="L922" s="96">
        <v>45147.398634259262</v>
      </c>
      <c r="M922" t="s">
        <v>135</v>
      </c>
      <c r="N922">
        <v>156889</v>
      </c>
      <c r="O922" t="s">
        <v>132</v>
      </c>
    </row>
    <row r="923" spans="1:15" x14ac:dyDescent="0.25">
      <c r="A923">
        <v>612120</v>
      </c>
      <c r="B923">
        <v>170300</v>
      </c>
      <c r="C923">
        <v>201</v>
      </c>
      <c r="D923" s="96">
        <v>45138.483159722222</v>
      </c>
      <c r="E923" t="s">
        <v>133</v>
      </c>
      <c r="F923" t="s">
        <v>287</v>
      </c>
      <c r="G923" t="s">
        <v>288</v>
      </c>
      <c r="H923" t="s">
        <v>130</v>
      </c>
      <c r="I923">
        <v>332308</v>
      </c>
      <c r="L923" s="96">
        <v>45121.999988425923</v>
      </c>
      <c r="M923" t="s">
        <v>135</v>
      </c>
      <c r="N923">
        <v>-145790</v>
      </c>
      <c r="O923" t="s">
        <v>136</v>
      </c>
    </row>
    <row r="924" spans="1:15" x14ac:dyDescent="0.25">
      <c r="A924">
        <v>612120</v>
      </c>
      <c r="B924">
        <v>170320</v>
      </c>
      <c r="C924">
        <v>201</v>
      </c>
      <c r="D924" s="96">
        <v>45132.529872685183</v>
      </c>
      <c r="E924" t="s">
        <v>127</v>
      </c>
      <c r="F924" t="s">
        <v>140</v>
      </c>
      <c r="G924" t="s">
        <v>214</v>
      </c>
      <c r="H924" t="s">
        <v>130</v>
      </c>
      <c r="I924">
        <v>332312</v>
      </c>
      <c r="L924" s="96">
        <v>45132.529583333337</v>
      </c>
      <c r="M924" t="s">
        <v>131</v>
      </c>
      <c r="N924">
        <v>63000</v>
      </c>
      <c r="O924" t="s">
        <v>132</v>
      </c>
    </row>
    <row r="925" spans="1:15" x14ac:dyDescent="0.25">
      <c r="A925">
        <v>612120</v>
      </c>
      <c r="B925">
        <v>170300</v>
      </c>
      <c r="C925">
        <v>201</v>
      </c>
      <c r="D925" s="96">
        <v>45132.52983796296</v>
      </c>
      <c r="E925" t="s">
        <v>127</v>
      </c>
      <c r="F925" t="s">
        <v>140</v>
      </c>
      <c r="G925" t="s">
        <v>291</v>
      </c>
      <c r="H925" t="s">
        <v>130</v>
      </c>
      <c r="I925">
        <v>332308</v>
      </c>
      <c r="L925" s="96">
        <v>45132.529583333337</v>
      </c>
      <c r="M925" t="s">
        <v>131</v>
      </c>
      <c r="N925">
        <v>500000</v>
      </c>
      <c r="O925" t="s">
        <v>132</v>
      </c>
    </row>
    <row r="926" spans="1:15" x14ac:dyDescent="0.25">
      <c r="A926">
        <v>612120</v>
      </c>
      <c r="B926">
        <v>335100</v>
      </c>
      <c r="C926">
        <v>202</v>
      </c>
      <c r="D926" s="96">
        <v>45299.653784722221</v>
      </c>
      <c r="E926" t="s">
        <v>133</v>
      </c>
      <c r="F926" t="s">
        <v>292</v>
      </c>
      <c r="G926" t="s">
        <v>293</v>
      </c>
      <c r="H926" t="s">
        <v>130</v>
      </c>
      <c r="I926">
        <v>334510</v>
      </c>
      <c r="L926" s="96">
        <v>45299.653622685182</v>
      </c>
      <c r="M926" t="s">
        <v>135</v>
      </c>
      <c r="N926">
        <v>-637016</v>
      </c>
      <c r="O926" t="s">
        <v>136</v>
      </c>
    </row>
    <row r="927" spans="1:15" x14ac:dyDescent="0.25">
      <c r="A927">
        <v>612120</v>
      </c>
      <c r="B927">
        <v>335100</v>
      </c>
      <c r="C927">
        <v>202</v>
      </c>
      <c r="D927" s="96">
        <v>45132.557592592595</v>
      </c>
      <c r="E927" t="s">
        <v>127</v>
      </c>
      <c r="F927" t="s">
        <v>144</v>
      </c>
      <c r="G927" t="s">
        <v>145</v>
      </c>
      <c r="H927" t="s">
        <v>130</v>
      </c>
      <c r="I927">
        <v>334510</v>
      </c>
      <c r="L927" s="96">
        <v>45132.55678240741</v>
      </c>
      <c r="M927" t="s">
        <v>131</v>
      </c>
      <c r="N927">
        <v>613814</v>
      </c>
      <c r="O927" t="s">
        <v>132</v>
      </c>
    </row>
    <row r="928" spans="1:15" x14ac:dyDescent="0.25">
      <c r="A928">
        <v>612120</v>
      </c>
      <c r="B928">
        <v>335100</v>
      </c>
      <c r="C928">
        <v>202</v>
      </c>
      <c r="D928" s="96">
        <v>45132.557592592595</v>
      </c>
      <c r="E928" t="s">
        <v>133</v>
      </c>
      <c r="F928" t="s">
        <v>144</v>
      </c>
      <c r="G928" t="s">
        <v>294</v>
      </c>
      <c r="H928" t="s">
        <v>130</v>
      </c>
      <c r="I928">
        <v>334510</v>
      </c>
      <c r="L928" s="96">
        <v>45132.55678240741</v>
      </c>
      <c r="M928" t="s">
        <v>135</v>
      </c>
      <c r="N928">
        <v>-613814</v>
      </c>
      <c r="O928" t="s">
        <v>136</v>
      </c>
    </row>
    <row r="929" spans="1:15" x14ac:dyDescent="0.25">
      <c r="A929">
        <v>612120</v>
      </c>
      <c r="B929">
        <v>335100</v>
      </c>
      <c r="C929">
        <v>202</v>
      </c>
      <c r="D929" s="96">
        <v>45132.557592592595</v>
      </c>
      <c r="E929" t="s">
        <v>133</v>
      </c>
      <c r="F929" t="s">
        <v>144</v>
      </c>
      <c r="G929" t="s">
        <v>294</v>
      </c>
      <c r="H929" t="s">
        <v>130</v>
      </c>
      <c r="I929">
        <v>334510</v>
      </c>
      <c r="L929" s="96">
        <v>45132.55678240741</v>
      </c>
      <c r="M929" t="s">
        <v>135</v>
      </c>
      <c r="N929">
        <v>637016</v>
      </c>
      <c r="O929" t="s">
        <v>132</v>
      </c>
    </row>
    <row r="930" spans="1:15" x14ac:dyDescent="0.25">
      <c r="A930">
        <v>612120</v>
      </c>
      <c r="B930">
        <v>335000</v>
      </c>
      <c r="C930">
        <v>202</v>
      </c>
      <c r="D930" s="96">
        <v>45132.557581018518</v>
      </c>
      <c r="E930" t="s">
        <v>127</v>
      </c>
      <c r="F930" t="s">
        <v>144</v>
      </c>
      <c r="G930" t="s">
        <v>145</v>
      </c>
      <c r="H930" t="s">
        <v>130</v>
      </c>
      <c r="I930">
        <v>334505</v>
      </c>
      <c r="L930" s="96">
        <v>45132.55678240741</v>
      </c>
      <c r="M930" t="s">
        <v>131</v>
      </c>
      <c r="N930">
        <v>32780</v>
      </c>
      <c r="O930" t="s">
        <v>132</v>
      </c>
    </row>
    <row r="931" spans="1:15" x14ac:dyDescent="0.25">
      <c r="A931">
        <v>612120</v>
      </c>
      <c r="B931">
        <v>335000</v>
      </c>
      <c r="C931">
        <v>202</v>
      </c>
      <c r="D931" s="96">
        <v>45132.557581018518</v>
      </c>
      <c r="E931" t="s">
        <v>133</v>
      </c>
      <c r="F931" t="s">
        <v>144</v>
      </c>
      <c r="G931" t="s">
        <v>215</v>
      </c>
      <c r="H931" t="s">
        <v>130</v>
      </c>
      <c r="I931">
        <v>334505</v>
      </c>
      <c r="L931" s="96">
        <v>45132.55678240741</v>
      </c>
      <c r="M931" t="s">
        <v>135</v>
      </c>
      <c r="N931">
        <v>-32780</v>
      </c>
      <c r="O931" t="s">
        <v>136</v>
      </c>
    </row>
    <row r="932" spans="1:15" x14ac:dyDescent="0.25">
      <c r="A932">
        <v>612120</v>
      </c>
      <c r="B932">
        <v>170450</v>
      </c>
      <c r="C932">
        <v>203</v>
      </c>
      <c r="D932" s="96">
        <v>45310.481388888889</v>
      </c>
      <c r="E932" t="s">
        <v>133</v>
      </c>
      <c r="F932" t="s">
        <v>318</v>
      </c>
      <c r="G932" t="s">
        <v>319</v>
      </c>
      <c r="H932" t="s">
        <v>130</v>
      </c>
      <c r="I932">
        <v>332370</v>
      </c>
      <c r="L932" s="96">
        <v>45310.479571759257</v>
      </c>
      <c r="M932" t="s">
        <v>135</v>
      </c>
      <c r="N932">
        <v>-1414</v>
      </c>
      <c r="O932" t="s">
        <v>136</v>
      </c>
    </row>
    <row r="933" spans="1:15" x14ac:dyDescent="0.25">
      <c r="A933">
        <v>612120</v>
      </c>
      <c r="B933">
        <v>170450</v>
      </c>
      <c r="C933">
        <v>203</v>
      </c>
      <c r="D933" s="96">
        <v>45310.467812499999</v>
      </c>
      <c r="E933" t="s">
        <v>133</v>
      </c>
      <c r="F933" t="s">
        <v>320</v>
      </c>
      <c r="G933" t="s">
        <v>321</v>
      </c>
      <c r="H933" t="s">
        <v>130</v>
      </c>
      <c r="I933">
        <v>332370</v>
      </c>
      <c r="L933" s="96">
        <v>45310.446875000001</v>
      </c>
      <c r="M933" t="s">
        <v>135</v>
      </c>
      <c r="N933">
        <v>35360</v>
      </c>
      <c r="O933" t="s">
        <v>132</v>
      </c>
    </row>
    <row r="934" spans="1:15" x14ac:dyDescent="0.25">
      <c r="A934">
        <v>612120</v>
      </c>
      <c r="B934">
        <v>170450</v>
      </c>
      <c r="C934">
        <v>203</v>
      </c>
      <c r="D934" s="96">
        <v>45310.467812499999</v>
      </c>
      <c r="E934" t="s">
        <v>162</v>
      </c>
      <c r="F934" t="s">
        <v>320</v>
      </c>
      <c r="G934" t="s">
        <v>321</v>
      </c>
      <c r="H934" t="s">
        <v>130</v>
      </c>
      <c r="I934">
        <v>332370</v>
      </c>
      <c r="L934" s="96">
        <v>45310.446875000001</v>
      </c>
      <c r="M934" t="s">
        <v>135</v>
      </c>
      <c r="N934">
        <v>-17680</v>
      </c>
      <c r="O934" t="s">
        <v>136</v>
      </c>
    </row>
    <row r="935" spans="1:15" x14ac:dyDescent="0.25">
      <c r="A935">
        <v>612120</v>
      </c>
      <c r="B935">
        <v>170470</v>
      </c>
      <c r="C935">
        <v>203</v>
      </c>
      <c r="D935" s="96">
        <v>45309.391087962962</v>
      </c>
      <c r="E935" t="s">
        <v>133</v>
      </c>
      <c r="F935" t="s">
        <v>182</v>
      </c>
      <c r="G935" t="s">
        <v>183</v>
      </c>
      <c r="H935" t="s">
        <v>130</v>
      </c>
      <c r="I935">
        <v>332390</v>
      </c>
      <c r="L935" s="96">
        <v>45308.999988425923</v>
      </c>
      <c r="M935" t="s">
        <v>135</v>
      </c>
      <c r="N935">
        <v>-70500</v>
      </c>
      <c r="O935" t="s">
        <v>136</v>
      </c>
    </row>
    <row r="936" spans="1:15" x14ac:dyDescent="0.25">
      <c r="A936">
        <v>612120</v>
      </c>
      <c r="B936">
        <v>170450</v>
      </c>
      <c r="C936">
        <v>203</v>
      </c>
      <c r="D936" s="96">
        <v>45309.391076388885</v>
      </c>
      <c r="E936" t="s">
        <v>133</v>
      </c>
      <c r="F936" t="s">
        <v>182</v>
      </c>
      <c r="G936" t="s">
        <v>183</v>
      </c>
      <c r="H936" t="s">
        <v>130</v>
      </c>
      <c r="I936">
        <v>332370</v>
      </c>
      <c r="L936" s="96">
        <v>45308.999988425923</v>
      </c>
      <c r="M936" t="s">
        <v>135</v>
      </c>
      <c r="N936">
        <v>-93000</v>
      </c>
      <c r="O936" t="s">
        <v>136</v>
      </c>
    </row>
    <row r="937" spans="1:15" x14ac:dyDescent="0.25">
      <c r="A937">
        <v>612120</v>
      </c>
      <c r="B937">
        <v>170380</v>
      </c>
      <c r="C937">
        <v>203</v>
      </c>
      <c r="D937" s="96">
        <v>45309.391076388885</v>
      </c>
      <c r="E937" t="s">
        <v>133</v>
      </c>
      <c r="F937" t="s">
        <v>182</v>
      </c>
      <c r="G937" t="s">
        <v>183</v>
      </c>
      <c r="H937" t="s">
        <v>130</v>
      </c>
      <c r="I937">
        <v>332340</v>
      </c>
      <c r="L937" s="96">
        <v>45308.999988425923</v>
      </c>
      <c r="M937" t="s">
        <v>135</v>
      </c>
      <c r="N937">
        <v>-71000</v>
      </c>
      <c r="O937" t="s">
        <v>136</v>
      </c>
    </row>
    <row r="938" spans="1:15" x14ac:dyDescent="0.25">
      <c r="A938">
        <v>612120</v>
      </c>
      <c r="B938">
        <v>170440</v>
      </c>
      <c r="C938">
        <v>203</v>
      </c>
      <c r="D938" s="96">
        <v>45309.391076388885</v>
      </c>
      <c r="E938" t="s">
        <v>133</v>
      </c>
      <c r="F938" t="s">
        <v>182</v>
      </c>
      <c r="G938" t="s">
        <v>183</v>
      </c>
      <c r="H938" t="s">
        <v>130</v>
      </c>
      <c r="I938">
        <v>332360</v>
      </c>
      <c r="L938" s="96">
        <v>45308.999988425923</v>
      </c>
      <c r="M938" t="s">
        <v>135</v>
      </c>
      <c r="N938">
        <v>-71000</v>
      </c>
      <c r="O938" t="s">
        <v>136</v>
      </c>
    </row>
    <row r="939" spans="1:15" x14ac:dyDescent="0.25">
      <c r="A939">
        <v>612120</v>
      </c>
      <c r="B939">
        <v>170350</v>
      </c>
      <c r="C939">
        <v>203</v>
      </c>
      <c r="D939" s="96">
        <v>45309.391064814816</v>
      </c>
      <c r="E939" t="s">
        <v>133</v>
      </c>
      <c r="F939" t="s">
        <v>182</v>
      </c>
      <c r="G939" t="s">
        <v>183</v>
      </c>
      <c r="H939" t="s">
        <v>130</v>
      </c>
      <c r="I939">
        <v>332330</v>
      </c>
      <c r="L939" s="96">
        <v>45308.999988425923</v>
      </c>
      <c r="M939" t="s">
        <v>135</v>
      </c>
      <c r="N939">
        <v>-680000</v>
      </c>
      <c r="O939" t="s">
        <v>136</v>
      </c>
    </row>
    <row r="940" spans="1:15" x14ac:dyDescent="0.25">
      <c r="A940">
        <v>612120</v>
      </c>
      <c r="B940">
        <v>170360</v>
      </c>
      <c r="C940">
        <v>203</v>
      </c>
      <c r="D940" s="96">
        <v>45309.391064814816</v>
      </c>
      <c r="E940" t="s">
        <v>133</v>
      </c>
      <c r="F940" t="s">
        <v>182</v>
      </c>
      <c r="G940" t="s">
        <v>183</v>
      </c>
      <c r="H940" t="s">
        <v>130</v>
      </c>
      <c r="I940">
        <v>332332</v>
      </c>
      <c r="L940" s="96">
        <v>45308.999988425923</v>
      </c>
      <c r="M940" t="s">
        <v>135</v>
      </c>
      <c r="N940">
        <v>-388600</v>
      </c>
      <c r="O940" t="s">
        <v>136</v>
      </c>
    </row>
    <row r="941" spans="1:15" x14ac:dyDescent="0.25">
      <c r="A941">
        <v>612120</v>
      </c>
      <c r="B941">
        <v>170370</v>
      </c>
      <c r="C941">
        <v>203</v>
      </c>
      <c r="D941" s="96">
        <v>45309.391064814816</v>
      </c>
      <c r="E941" t="s">
        <v>133</v>
      </c>
      <c r="F941" t="s">
        <v>182</v>
      </c>
      <c r="G941" t="s">
        <v>183</v>
      </c>
      <c r="H941" t="s">
        <v>130</v>
      </c>
      <c r="I941">
        <v>332335</v>
      </c>
      <c r="L941" s="96">
        <v>45308.999988425923</v>
      </c>
      <c r="M941" t="s">
        <v>135</v>
      </c>
      <c r="N941">
        <v>-35500</v>
      </c>
      <c r="O941" t="s">
        <v>136</v>
      </c>
    </row>
    <row r="942" spans="1:15" x14ac:dyDescent="0.25">
      <c r="A942">
        <v>612120</v>
      </c>
      <c r="B942">
        <v>170480</v>
      </c>
      <c r="C942">
        <v>203</v>
      </c>
      <c r="D942" s="96">
        <v>45309.391053240739</v>
      </c>
      <c r="E942" t="s">
        <v>133</v>
      </c>
      <c r="F942" t="s">
        <v>182</v>
      </c>
      <c r="G942" t="s">
        <v>183</v>
      </c>
      <c r="H942" t="s">
        <v>130</v>
      </c>
      <c r="I942">
        <v>332318</v>
      </c>
      <c r="L942" s="96">
        <v>45308.999988425923</v>
      </c>
      <c r="M942" t="s">
        <v>135</v>
      </c>
      <c r="N942">
        <v>-35360</v>
      </c>
      <c r="O942" t="s">
        <v>136</v>
      </c>
    </row>
    <row r="943" spans="1:15" x14ac:dyDescent="0.25">
      <c r="A943">
        <v>612120</v>
      </c>
      <c r="B943">
        <v>170530</v>
      </c>
      <c r="C943">
        <v>203</v>
      </c>
      <c r="D943" s="96">
        <v>45309.391053240739</v>
      </c>
      <c r="E943" t="s">
        <v>133</v>
      </c>
      <c r="F943" t="s">
        <v>182</v>
      </c>
      <c r="G943" t="s">
        <v>183</v>
      </c>
      <c r="H943" t="s">
        <v>130</v>
      </c>
      <c r="I943">
        <v>332317</v>
      </c>
      <c r="L943" s="96">
        <v>45308.999988425923</v>
      </c>
      <c r="M943" t="s">
        <v>135</v>
      </c>
      <c r="N943">
        <v>-4600</v>
      </c>
      <c r="O943" t="s">
        <v>136</v>
      </c>
    </row>
    <row r="944" spans="1:15" x14ac:dyDescent="0.25">
      <c r="A944">
        <v>612120</v>
      </c>
      <c r="B944">
        <v>170310</v>
      </c>
      <c r="C944">
        <v>203</v>
      </c>
      <c r="D944" s="96">
        <v>45309.391041666669</v>
      </c>
      <c r="E944" t="s">
        <v>133</v>
      </c>
      <c r="F944" t="s">
        <v>182</v>
      </c>
      <c r="G944" t="s">
        <v>183</v>
      </c>
      <c r="H944" t="s">
        <v>130</v>
      </c>
      <c r="I944">
        <v>332310</v>
      </c>
      <c r="L944" s="96">
        <v>45308.999988425923</v>
      </c>
      <c r="M944" t="s">
        <v>135</v>
      </c>
      <c r="N944">
        <v>-46000</v>
      </c>
      <c r="O944" t="s">
        <v>136</v>
      </c>
    </row>
    <row r="945" spans="1:15" x14ac:dyDescent="0.25">
      <c r="A945">
        <v>612120</v>
      </c>
      <c r="B945">
        <v>170470</v>
      </c>
      <c r="C945">
        <v>203</v>
      </c>
      <c r="D945" s="96">
        <v>45309.371979166666</v>
      </c>
      <c r="E945" t="s">
        <v>133</v>
      </c>
      <c r="F945" t="s">
        <v>184</v>
      </c>
      <c r="G945" t="s">
        <v>185</v>
      </c>
      <c r="H945" t="s">
        <v>130</v>
      </c>
      <c r="I945">
        <v>332390</v>
      </c>
      <c r="L945" s="96">
        <v>45308.999988425923</v>
      </c>
      <c r="M945" t="s">
        <v>135</v>
      </c>
      <c r="N945">
        <v>705</v>
      </c>
      <c r="O945" t="s">
        <v>132</v>
      </c>
    </row>
    <row r="946" spans="1:15" x14ac:dyDescent="0.25">
      <c r="A946">
        <v>612120</v>
      </c>
      <c r="B946">
        <v>170440</v>
      </c>
      <c r="C946">
        <v>203</v>
      </c>
      <c r="D946" s="96">
        <v>45309.371967592589</v>
      </c>
      <c r="E946" t="s">
        <v>133</v>
      </c>
      <c r="F946" t="s">
        <v>184</v>
      </c>
      <c r="G946" t="s">
        <v>185</v>
      </c>
      <c r="H946" t="s">
        <v>130</v>
      </c>
      <c r="I946">
        <v>332360</v>
      </c>
      <c r="L946" s="96">
        <v>45308.999988425923</v>
      </c>
      <c r="M946" t="s">
        <v>135</v>
      </c>
      <c r="N946">
        <v>710</v>
      </c>
      <c r="O946" t="s">
        <v>132</v>
      </c>
    </row>
    <row r="947" spans="1:15" x14ac:dyDescent="0.25">
      <c r="A947">
        <v>612120</v>
      </c>
      <c r="B947">
        <v>170450</v>
      </c>
      <c r="C947">
        <v>203</v>
      </c>
      <c r="D947" s="96">
        <v>45309.371967592589</v>
      </c>
      <c r="E947" t="s">
        <v>133</v>
      </c>
      <c r="F947" t="s">
        <v>184</v>
      </c>
      <c r="G947" t="s">
        <v>185</v>
      </c>
      <c r="H947" t="s">
        <v>130</v>
      </c>
      <c r="I947">
        <v>332370</v>
      </c>
      <c r="L947" s="96">
        <v>45308.999988425923</v>
      </c>
      <c r="M947" t="s">
        <v>135</v>
      </c>
      <c r="N947">
        <v>930</v>
      </c>
      <c r="O947" t="s">
        <v>132</v>
      </c>
    </row>
    <row r="948" spans="1:15" x14ac:dyDescent="0.25">
      <c r="A948">
        <v>612120</v>
      </c>
      <c r="B948">
        <v>170370</v>
      </c>
      <c r="C948">
        <v>203</v>
      </c>
      <c r="D948" s="96">
        <v>45309.37195601852</v>
      </c>
      <c r="E948" t="s">
        <v>133</v>
      </c>
      <c r="F948" t="s">
        <v>184</v>
      </c>
      <c r="G948" t="s">
        <v>185</v>
      </c>
      <c r="H948" t="s">
        <v>130</v>
      </c>
      <c r="I948">
        <v>332335</v>
      </c>
      <c r="L948" s="96">
        <v>45308.999988425923</v>
      </c>
      <c r="M948" t="s">
        <v>135</v>
      </c>
      <c r="N948">
        <v>355</v>
      </c>
      <c r="O948" t="s">
        <v>132</v>
      </c>
    </row>
    <row r="949" spans="1:15" x14ac:dyDescent="0.25">
      <c r="A949">
        <v>612120</v>
      </c>
      <c r="B949">
        <v>170380</v>
      </c>
      <c r="C949">
        <v>203</v>
      </c>
      <c r="D949" s="96">
        <v>45309.37195601852</v>
      </c>
      <c r="E949" t="s">
        <v>133</v>
      </c>
      <c r="F949" t="s">
        <v>184</v>
      </c>
      <c r="G949" t="s">
        <v>185</v>
      </c>
      <c r="H949" t="s">
        <v>130</v>
      </c>
      <c r="I949">
        <v>332340</v>
      </c>
      <c r="L949" s="96">
        <v>45308.999988425923</v>
      </c>
      <c r="M949" t="s">
        <v>135</v>
      </c>
      <c r="N949">
        <v>710</v>
      </c>
      <c r="O949" t="s">
        <v>132</v>
      </c>
    </row>
    <row r="950" spans="1:15" x14ac:dyDescent="0.25">
      <c r="A950">
        <v>612120</v>
      </c>
      <c r="B950">
        <v>170360</v>
      </c>
      <c r="C950">
        <v>203</v>
      </c>
      <c r="D950" s="96">
        <v>45309.37195601852</v>
      </c>
      <c r="E950" t="s">
        <v>133</v>
      </c>
      <c r="F950" t="s">
        <v>184</v>
      </c>
      <c r="G950" t="s">
        <v>185</v>
      </c>
      <c r="H950" t="s">
        <v>130</v>
      </c>
      <c r="I950">
        <v>332332</v>
      </c>
      <c r="L950" s="96">
        <v>45308.999988425923</v>
      </c>
      <c r="M950" t="s">
        <v>135</v>
      </c>
      <c r="N950">
        <v>3886</v>
      </c>
      <c r="O950" t="s">
        <v>132</v>
      </c>
    </row>
    <row r="951" spans="1:15" x14ac:dyDescent="0.25">
      <c r="A951">
        <v>612120</v>
      </c>
      <c r="B951">
        <v>170350</v>
      </c>
      <c r="C951">
        <v>203</v>
      </c>
      <c r="D951" s="96">
        <v>45309.37195601852</v>
      </c>
      <c r="E951" t="s">
        <v>133</v>
      </c>
      <c r="F951" t="s">
        <v>184</v>
      </c>
      <c r="G951" t="s">
        <v>185</v>
      </c>
      <c r="H951" t="s">
        <v>130</v>
      </c>
      <c r="I951">
        <v>332330</v>
      </c>
      <c r="L951" s="96">
        <v>45308.999988425923</v>
      </c>
      <c r="M951" t="s">
        <v>135</v>
      </c>
      <c r="N951">
        <v>6800</v>
      </c>
      <c r="O951" t="s">
        <v>132</v>
      </c>
    </row>
    <row r="952" spans="1:15" x14ac:dyDescent="0.25">
      <c r="A952">
        <v>612120</v>
      </c>
      <c r="B952">
        <v>170480</v>
      </c>
      <c r="C952">
        <v>203</v>
      </c>
      <c r="D952" s="96">
        <v>45309.371944444443</v>
      </c>
      <c r="E952" t="s">
        <v>133</v>
      </c>
      <c r="F952" t="s">
        <v>184</v>
      </c>
      <c r="G952" t="s">
        <v>185</v>
      </c>
      <c r="H952" t="s">
        <v>130</v>
      </c>
      <c r="I952">
        <v>332318</v>
      </c>
      <c r="L952" s="96">
        <v>45308.999988425923</v>
      </c>
      <c r="M952" t="s">
        <v>135</v>
      </c>
      <c r="N952">
        <v>353.6</v>
      </c>
      <c r="O952" t="s">
        <v>132</v>
      </c>
    </row>
    <row r="953" spans="1:15" x14ac:dyDescent="0.25">
      <c r="A953">
        <v>612120</v>
      </c>
      <c r="B953">
        <v>170530</v>
      </c>
      <c r="C953">
        <v>203</v>
      </c>
      <c r="D953" s="96">
        <v>45309.371932870374</v>
      </c>
      <c r="E953" t="s">
        <v>133</v>
      </c>
      <c r="F953" t="s">
        <v>184</v>
      </c>
      <c r="G953" t="s">
        <v>185</v>
      </c>
      <c r="H953" t="s">
        <v>130</v>
      </c>
      <c r="I953">
        <v>332317</v>
      </c>
      <c r="L953" s="96">
        <v>45308.999988425923</v>
      </c>
      <c r="M953" t="s">
        <v>135</v>
      </c>
      <c r="N953">
        <v>46</v>
      </c>
      <c r="O953" t="s">
        <v>132</v>
      </c>
    </row>
    <row r="954" spans="1:15" x14ac:dyDescent="0.25">
      <c r="A954">
        <v>612120</v>
      </c>
      <c r="B954">
        <v>170310</v>
      </c>
      <c r="C954">
        <v>203</v>
      </c>
      <c r="D954" s="96">
        <v>45309.371932870374</v>
      </c>
      <c r="E954" t="s">
        <v>133</v>
      </c>
      <c r="F954" t="s">
        <v>184</v>
      </c>
      <c r="G954" t="s">
        <v>185</v>
      </c>
      <c r="H954" t="s">
        <v>130</v>
      </c>
      <c r="I954">
        <v>332310</v>
      </c>
      <c r="L954" s="96">
        <v>45308.999988425923</v>
      </c>
      <c r="M954" t="s">
        <v>135</v>
      </c>
      <c r="N954">
        <v>460</v>
      </c>
      <c r="O954" t="s">
        <v>132</v>
      </c>
    </row>
    <row r="955" spans="1:15" x14ac:dyDescent="0.25">
      <c r="A955">
        <v>612120</v>
      </c>
      <c r="B955">
        <v>170540</v>
      </c>
      <c r="C955">
        <v>203</v>
      </c>
      <c r="D955" s="96">
        <v>45302.641643518517</v>
      </c>
      <c r="E955" t="s">
        <v>133</v>
      </c>
      <c r="F955" t="s">
        <v>322</v>
      </c>
      <c r="G955" t="s">
        <v>323</v>
      </c>
      <c r="H955" t="s">
        <v>130</v>
      </c>
      <c r="I955">
        <v>332307</v>
      </c>
      <c r="L955" s="96">
        <v>45302.638206018521</v>
      </c>
      <c r="M955" t="s">
        <v>135</v>
      </c>
      <c r="N955">
        <v>22100</v>
      </c>
      <c r="O955" t="s">
        <v>132</v>
      </c>
    </row>
    <row r="956" spans="1:15" x14ac:dyDescent="0.25">
      <c r="A956">
        <v>612120</v>
      </c>
      <c r="B956">
        <v>170530</v>
      </c>
      <c r="C956">
        <v>203</v>
      </c>
      <c r="D956" s="96">
        <v>45302.641643518517</v>
      </c>
      <c r="E956" t="s">
        <v>133</v>
      </c>
      <c r="F956" t="s">
        <v>322</v>
      </c>
      <c r="G956" t="s">
        <v>323</v>
      </c>
      <c r="H956" t="s">
        <v>130</v>
      </c>
      <c r="I956">
        <v>332317</v>
      </c>
      <c r="L956" s="96">
        <v>45302.638206018521</v>
      </c>
      <c r="M956" t="s">
        <v>135</v>
      </c>
      <c r="N956">
        <v>22100</v>
      </c>
      <c r="O956" t="s">
        <v>132</v>
      </c>
    </row>
    <row r="957" spans="1:15" x14ac:dyDescent="0.25">
      <c r="A957">
        <v>612120</v>
      </c>
      <c r="B957">
        <v>170440</v>
      </c>
      <c r="C957">
        <v>203</v>
      </c>
      <c r="D957" s="96">
        <v>45302.641631944447</v>
      </c>
      <c r="E957" t="s">
        <v>133</v>
      </c>
      <c r="F957" t="s">
        <v>322</v>
      </c>
      <c r="G957" t="s">
        <v>323</v>
      </c>
      <c r="H957" t="s">
        <v>130</v>
      </c>
      <c r="I957">
        <v>332360</v>
      </c>
      <c r="L957" s="96">
        <v>45302.638206018521</v>
      </c>
      <c r="M957" t="s">
        <v>135</v>
      </c>
      <c r="N957">
        <v>-44200</v>
      </c>
      <c r="O957" t="s">
        <v>136</v>
      </c>
    </row>
    <row r="958" spans="1:15" x14ac:dyDescent="0.25">
      <c r="A958">
        <v>612120</v>
      </c>
      <c r="B958">
        <v>170440</v>
      </c>
      <c r="C958">
        <v>203</v>
      </c>
      <c r="D958" s="96">
        <v>45300.674953703703</v>
      </c>
      <c r="E958" t="s">
        <v>133</v>
      </c>
      <c r="F958" t="s">
        <v>324</v>
      </c>
      <c r="G958" t="s">
        <v>325</v>
      </c>
      <c r="H958" t="s">
        <v>130</v>
      </c>
      <c r="I958">
        <v>332360</v>
      </c>
      <c r="L958" s="96">
        <v>45300.673506944448</v>
      </c>
      <c r="M958" t="s">
        <v>135</v>
      </c>
      <c r="N958">
        <v>8840</v>
      </c>
      <c r="O958" t="s">
        <v>132</v>
      </c>
    </row>
    <row r="959" spans="1:15" x14ac:dyDescent="0.25">
      <c r="A959">
        <v>612120</v>
      </c>
      <c r="B959">
        <v>170350</v>
      </c>
      <c r="C959">
        <v>203</v>
      </c>
      <c r="D959" s="96">
        <v>45295.448946759258</v>
      </c>
      <c r="E959" t="s">
        <v>133</v>
      </c>
      <c r="F959" t="s">
        <v>326</v>
      </c>
      <c r="G959" t="s">
        <v>327</v>
      </c>
      <c r="H959" t="s">
        <v>130</v>
      </c>
      <c r="I959">
        <v>332330</v>
      </c>
      <c r="L959" s="96">
        <v>45295.446643518517</v>
      </c>
      <c r="M959" t="s">
        <v>135</v>
      </c>
      <c r="N959">
        <v>-4399</v>
      </c>
      <c r="O959" t="s">
        <v>136</v>
      </c>
    </row>
    <row r="960" spans="1:15" x14ac:dyDescent="0.25">
      <c r="A960">
        <v>612120</v>
      </c>
      <c r="B960">
        <v>170450</v>
      </c>
      <c r="C960">
        <v>203</v>
      </c>
      <c r="D960" s="96">
        <v>45281.463958333334</v>
      </c>
      <c r="E960" t="s">
        <v>133</v>
      </c>
      <c r="F960" t="s">
        <v>328</v>
      </c>
      <c r="G960" t="s">
        <v>329</v>
      </c>
      <c r="H960" t="s">
        <v>130</v>
      </c>
      <c r="I960">
        <v>332370</v>
      </c>
      <c r="L960" s="96">
        <v>45281.462638888886</v>
      </c>
      <c r="M960" t="s">
        <v>135</v>
      </c>
      <c r="N960">
        <v>42000</v>
      </c>
      <c r="O960" t="s">
        <v>132</v>
      </c>
    </row>
    <row r="961" spans="1:15" x14ac:dyDescent="0.25">
      <c r="A961">
        <v>612120</v>
      </c>
      <c r="B961">
        <v>170470</v>
      </c>
      <c r="C961">
        <v>203</v>
      </c>
      <c r="D961" s="96">
        <v>45274.62027777778</v>
      </c>
      <c r="E961" t="s">
        <v>133</v>
      </c>
      <c r="F961" t="s">
        <v>186</v>
      </c>
      <c r="G961" t="s">
        <v>187</v>
      </c>
      <c r="H961" t="s">
        <v>130</v>
      </c>
      <c r="I961">
        <v>332390</v>
      </c>
      <c r="L961" s="96">
        <v>45274.620046296295</v>
      </c>
      <c r="M961" t="s">
        <v>135</v>
      </c>
      <c r="N961">
        <v>-705</v>
      </c>
      <c r="O961" t="s">
        <v>136</v>
      </c>
    </row>
    <row r="962" spans="1:15" x14ac:dyDescent="0.25">
      <c r="A962">
        <v>612120</v>
      </c>
      <c r="B962">
        <v>170450</v>
      </c>
      <c r="C962">
        <v>203</v>
      </c>
      <c r="D962" s="96">
        <v>45274.620266203703</v>
      </c>
      <c r="E962" t="s">
        <v>133</v>
      </c>
      <c r="F962" t="s">
        <v>186</v>
      </c>
      <c r="G962" t="s">
        <v>187</v>
      </c>
      <c r="H962" t="s">
        <v>130</v>
      </c>
      <c r="I962">
        <v>332370</v>
      </c>
      <c r="L962" s="96">
        <v>45274.620046296295</v>
      </c>
      <c r="M962" t="s">
        <v>135</v>
      </c>
      <c r="N962">
        <v>-930</v>
      </c>
      <c r="O962" t="s">
        <v>136</v>
      </c>
    </row>
    <row r="963" spans="1:15" x14ac:dyDescent="0.25">
      <c r="A963">
        <v>612120</v>
      </c>
      <c r="B963">
        <v>170380</v>
      </c>
      <c r="C963">
        <v>203</v>
      </c>
      <c r="D963" s="96">
        <v>45274.620254629626</v>
      </c>
      <c r="E963" t="s">
        <v>133</v>
      </c>
      <c r="F963" t="s">
        <v>186</v>
      </c>
      <c r="G963" t="s">
        <v>187</v>
      </c>
      <c r="H963" t="s">
        <v>130</v>
      </c>
      <c r="I963">
        <v>332340</v>
      </c>
      <c r="L963" s="96">
        <v>45274.620046296295</v>
      </c>
      <c r="M963" t="s">
        <v>135</v>
      </c>
      <c r="N963">
        <v>-710</v>
      </c>
      <c r="O963" t="s">
        <v>136</v>
      </c>
    </row>
    <row r="964" spans="1:15" x14ac:dyDescent="0.25">
      <c r="A964">
        <v>612120</v>
      </c>
      <c r="B964">
        <v>170440</v>
      </c>
      <c r="C964">
        <v>203</v>
      </c>
      <c r="D964" s="96">
        <v>45274.620254629626</v>
      </c>
      <c r="E964" t="s">
        <v>133</v>
      </c>
      <c r="F964" t="s">
        <v>186</v>
      </c>
      <c r="G964" t="s">
        <v>187</v>
      </c>
      <c r="H964" t="s">
        <v>130</v>
      </c>
      <c r="I964">
        <v>332360</v>
      </c>
      <c r="L964" s="96">
        <v>45274.620046296295</v>
      </c>
      <c r="M964" t="s">
        <v>135</v>
      </c>
      <c r="N964">
        <v>-710</v>
      </c>
      <c r="O964" t="s">
        <v>136</v>
      </c>
    </row>
    <row r="965" spans="1:15" x14ac:dyDescent="0.25">
      <c r="A965">
        <v>612120</v>
      </c>
      <c r="B965">
        <v>170370</v>
      </c>
      <c r="C965">
        <v>203</v>
      </c>
      <c r="D965" s="96">
        <v>45274.620254629626</v>
      </c>
      <c r="E965" t="s">
        <v>133</v>
      </c>
      <c r="F965" t="s">
        <v>186</v>
      </c>
      <c r="G965" t="s">
        <v>187</v>
      </c>
      <c r="H965" t="s">
        <v>130</v>
      </c>
      <c r="I965">
        <v>332335</v>
      </c>
      <c r="L965" s="96">
        <v>45274.620046296295</v>
      </c>
      <c r="M965" t="s">
        <v>135</v>
      </c>
      <c r="N965">
        <v>-355</v>
      </c>
      <c r="O965" t="s">
        <v>136</v>
      </c>
    </row>
    <row r="966" spans="1:15" x14ac:dyDescent="0.25">
      <c r="A966">
        <v>612120</v>
      </c>
      <c r="B966">
        <v>170350</v>
      </c>
      <c r="C966">
        <v>203</v>
      </c>
      <c r="D966" s="96">
        <v>45274.620243055557</v>
      </c>
      <c r="E966" t="s">
        <v>133</v>
      </c>
      <c r="F966" t="s">
        <v>186</v>
      </c>
      <c r="G966" t="s">
        <v>187</v>
      </c>
      <c r="H966" t="s">
        <v>130</v>
      </c>
      <c r="I966">
        <v>332330</v>
      </c>
      <c r="L966" s="96">
        <v>45274.620046296295</v>
      </c>
      <c r="M966" t="s">
        <v>135</v>
      </c>
      <c r="N966">
        <v>-6800</v>
      </c>
      <c r="O966" t="s">
        <v>136</v>
      </c>
    </row>
    <row r="967" spans="1:15" x14ac:dyDescent="0.25">
      <c r="A967">
        <v>612120</v>
      </c>
      <c r="B967">
        <v>170360</v>
      </c>
      <c r="C967">
        <v>203</v>
      </c>
      <c r="D967" s="96">
        <v>45274.620243055557</v>
      </c>
      <c r="E967" t="s">
        <v>133</v>
      </c>
      <c r="F967" t="s">
        <v>186</v>
      </c>
      <c r="G967" t="s">
        <v>187</v>
      </c>
      <c r="H967" t="s">
        <v>130</v>
      </c>
      <c r="I967">
        <v>332332</v>
      </c>
      <c r="L967" s="96">
        <v>45274.620046296295</v>
      </c>
      <c r="M967" t="s">
        <v>135</v>
      </c>
      <c r="N967">
        <v>-3886</v>
      </c>
      <c r="O967" t="s">
        <v>136</v>
      </c>
    </row>
    <row r="968" spans="1:15" x14ac:dyDescent="0.25">
      <c r="A968">
        <v>612120</v>
      </c>
      <c r="B968">
        <v>170310</v>
      </c>
      <c r="C968">
        <v>203</v>
      </c>
      <c r="D968" s="96">
        <v>45274.62023148148</v>
      </c>
      <c r="E968" t="s">
        <v>133</v>
      </c>
      <c r="F968" t="s">
        <v>186</v>
      </c>
      <c r="G968" t="s">
        <v>187</v>
      </c>
      <c r="H968" t="s">
        <v>130</v>
      </c>
      <c r="I968">
        <v>332310</v>
      </c>
      <c r="L968" s="96">
        <v>45274.620046296295</v>
      </c>
      <c r="M968" t="s">
        <v>135</v>
      </c>
      <c r="N968">
        <v>-460</v>
      </c>
      <c r="O968" t="s">
        <v>136</v>
      </c>
    </row>
    <row r="969" spans="1:15" x14ac:dyDescent="0.25">
      <c r="A969">
        <v>612120</v>
      </c>
      <c r="B969">
        <v>170480</v>
      </c>
      <c r="C969">
        <v>203</v>
      </c>
      <c r="D969" s="96">
        <v>45274.62023148148</v>
      </c>
      <c r="E969" t="s">
        <v>133</v>
      </c>
      <c r="F969" t="s">
        <v>186</v>
      </c>
      <c r="G969" t="s">
        <v>187</v>
      </c>
      <c r="H969" t="s">
        <v>130</v>
      </c>
      <c r="I969">
        <v>332318</v>
      </c>
      <c r="L969" s="96">
        <v>45274.620046296295</v>
      </c>
      <c r="M969" t="s">
        <v>135</v>
      </c>
      <c r="N969">
        <v>-353.6</v>
      </c>
      <c r="O969" t="s">
        <v>136</v>
      </c>
    </row>
    <row r="970" spans="1:15" x14ac:dyDescent="0.25">
      <c r="A970">
        <v>612120</v>
      </c>
      <c r="B970">
        <v>170530</v>
      </c>
      <c r="C970">
        <v>203</v>
      </c>
      <c r="D970" s="96">
        <v>45274.62023148148</v>
      </c>
      <c r="E970" t="s">
        <v>133</v>
      </c>
      <c r="F970" t="s">
        <v>186</v>
      </c>
      <c r="G970" t="s">
        <v>187</v>
      </c>
      <c r="H970" t="s">
        <v>130</v>
      </c>
      <c r="I970">
        <v>332317</v>
      </c>
      <c r="L970" s="96">
        <v>45274.620046296295</v>
      </c>
      <c r="M970" t="s">
        <v>135</v>
      </c>
      <c r="N970">
        <v>-46</v>
      </c>
      <c r="O970" t="s">
        <v>136</v>
      </c>
    </row>
    <row r="971" spans="1:15" x14ac:dyDescent="0.25">
      <c r="A971">
        <v>612120</v>
      </c>
      <c r="B971">
        <v>170350</v>
      </c>
      <c r="C971">
        <v>203</v>
      </c>
      <c r="D971" s="96">
        <v>45267.402488425927</v>
      </c>
      <c r="E971" t="s">
        <v>133</v>
      </c>
      <c r="F971" t="s">
        <v>330</v>
      </c>
      <c r="G971" t="s">
        <v>331</v>
      </c>
      <c r="H971" t="s">
        <v>130</v>
      </c>
      <c r="I971">
        <v>332330</v>
      </c>
      <c r="L971" s="96">
        <v>45267.379282407404</v>
      </c>
      <c r="M971" t="s">
        <v>135</v>
      </c>
      <c r="N971">
        <v>-34165</v>
      </c>
      <c r="O971" t="s">
        <v>136</v>
      </c>
    </row>
    <row r="972" spans="1:15" x14ac:dyDescent="0.25">
      <c r="A972">
        <v>612120</v>
      </c>
      <c r="B972">
        <v>170340</v>
      </c>
      <c r="C972">
        <v>203</v>
      </c>
      <c r="D972" s="96">
        <v>45265.485358796293</v>
      </c>
      <c r="E972" t="s">
        <v>133</v>
      </c>
      <c r="F972" t="s">
        <v>332</v>
      </c>
      <c r="G972" t="s">
        <v>333</v>
      </c>
      <c r="H972" t="s">
        <v>130</v>
      </c>
      <c r="I972">
        <v>332320</v>
      </c>
      <c r="L972" s="96">
        <v>45265.48233796296</v>
      </c>
      <c r="M972" t="s">
        <v>135</v>
      </c>
      <c r="N972">
        <v>26520</v>
      </c>
      <c r="O972" t="s">
        <v>132</v>
      </c>
    </row>
    <row r="973" spans="1:15" x14ac:dyDescent="0.25">
      <c r="A973">
        <v>612120</v>
      </c>
      <c r="B973">
        <v>170450</v>
      </c>
      <c r="C973">
        <v>203</v>
      </c>
      <c r="D973" s="96">
        <v>45260.669791666667</v>
      </c>
      <c r="E973" t="s">
        <v>133</v>
      </c>
      <c r="F973" t="s">
        <v>334</v>
      </c>
      <c r="G973" t="s">
        <v>335</v>
      </c>
      <c r="H973" t="s">
        <v>130</v>
      </c>
      <c r="I973">
        <v>332370</v>
      </c>
      <c r="L973" s="96">
        <v>45260.667696759258</v>
      </c>
      <c r="M973" t="s">
        <v>135</v>
      </c>
      <c r="N973">
        <v>35360</v>
      </c>
      <c r="O973" t="s">
        <v>132</v>
      </c>
    </row>
    <row r="974" spans="1:15" x14ac:dyDescent="0.25">
      <c r="A974">
        <v>612120</v>
      </c>
      <c r="B974">
        <v>170520</v>
      </c>
      <c r="C974">
        <v>203</v>
      </c>
      <c r="D974" s="96">
        <v>45155.573136574072</v>
      </c>
      <c r="E974" t="s">
        <v>133</v>
      </c>
      <c r="F974" t="s">
        <v>188</v>
      </c>
      <c r="G974" t="s">
        <v>189</v>
      </c>
      <c r="H974" t="s">
        <v>130</v>
      </c>
      <c r="I974">
        <v>332375</v>
      </c>
      <c r="L974" s="96">
        <v>45155.572881944441</v>
      </c>
      <c r="M974" t="s">
        <v>135</v>
      </c>
      <c r="N974">
        <v>6600</v>
      </c>
      <c r="O974" t="s">
        <v>132</v>
      </c>
    </row>
    <row r="975" spans="1:15" x14ac:dyDescent="0.25">
      <c r="A975">
        <v>612120</v>
      </c>
      <c r="B975">
        <v>170470</v>
      </c>
      <c r="C975">
        <v>203</v>
      </c>
      <c r="D975" s="96">
        <v>45155.573136574072</v>
      </c>
      <c r="E975" t="s">
        <v>133</v>
      </c>
      <c r="F975" t="s">
        <v>188</v>
      </c>
      <c r="G975" t="s">
        <v>189</v>
      </c>
      <c r="H975" t="s">
        <v>130</v>
      </c>
      <c r="I975">
        <v>332390</v>
      </c>
      <c r="L975" s="96">
        <v>45155.572881944441</v>
      </c>
      <c r="M975" t="s">
        <v>135</v>
      </c>
      <c r="N975">
        <v>103500</v>
      </c>
      <c r="O975" t="s">
        <v>132</v>
      </c>
    </row>
    <row r="976" spans="1:15" x14ac:dyDescent="0.25">
      <c r="A976">
        <v>612120</v>
      </c>
      <c r="B976">
        <v>170440</v>
      </c>
      <c r="C976">
        <v>203</v>
      </c>
      <c r="D976" s="96">
        <v>45155.573125000003</v>
      </c>
      <c r="E976" t="s">
        <v>133</v>
      </c>
      <c r="F976" t="s">
        <v>188</v>
      </c>
      <c r="G976" t="s">
        <v>189</v>
      </c>
      <c r="H976" t="s">
        <v>130</v>
      </c>
      <c r="I976">
        <v>332360</v>
      </c>
      <c r="L976" s="96">
        <v>45155.572881944441</v>
      </c>
      <c r="M976" t="s">
        <v>135</v>
      </c>
      <c r="N976">
        <v>79980</v>
      </c>
      <c r="O976" t="s">
        <v>132</v>
      </c>
    </row>
    <row r="977" spans="1:15" x14ac:dyDescent="0.25">
      <c r="A977">
        <v>612120</v>
      </c>
      <c r="B977">
        <v>170450</v>
      </c>
      <c r="C977">
        <v>203</v>
      </c>
      <c r="D977" s="96">
        <v>45155.573125000003</v>
      </c>
      <c r="E977" t="s">
        <v>133</v>
      </c>
      <c r="F977" t="s">
        <v>188</v>
      </c>
      <c r="G977" t="s">
        <v>189</v>
      </c>
      <c r="H977" t="s">
        <v>130</v>
      </c>
      <c r="I977">
        <v>332370</v>
      </c>
      <c r="L977" s="96">
        <v>45155.572881944441</v>
      </c>
      <c r="M977" t="s">
        <v>135</v>
      </c>
      <c r="N977">
        <v>332500</v>
      </c>
      <c r="O977" t="s">
        <v>132</v>
      </c>
    </row>
    <row r="978" spans="1:15" x14ac:dyDescent="0.25">
      <c r="A978">
        <v>612120</v>
      </c>
      <c r="B978">
        <v>170380</v>
      </c>
      <c r="C978">
        <v>203</v>
      </c>
      <c r="D978" s="96">
        <v>45155.573113425926</v>
      </c>
      <c r="E978" t="s">
        <v>133</v>
      </c>
      <c r="F978" t="s">
        <v>188</v>
      </c>
      <c r="G978" t="s">
        <v>189</v>
      </c>
      <c r="H978" t="s">
        <v>130</v>
      </c>
      <c r="I978">
        <v>332340</v>
      </c>
      <c r="L978" s="96">
        <v>45155.572881944441</v>
      </c>
      <c r="M978" t="s">
        <v>135</v>
      </c>
      <c r="N978">
        <v>132100</v>
      </c>
      <c r="O978" t="s">
        <v>132</v>
      </c>
    </row>
    <row r="979" spans="1:15" x14ac:dyDescent="0.25">
      <c r="A979">
        <v>612120</v>
      </c>
      <c r="B979">
        <v>170370</v>
      </c>
      <c r="C979">
        <v>203</v>
      </c>
      <c r="D979" s="96">
        <v>45155.573113425926</v>
      </c>
      <c r="E979" t="s">
        <v>133</v>
      </c>
      <c r="F979" t="s">
        <v>188</v>
      </c>
      <c r="G979" t="s">
        <v>189</v>
      </c>
      <c r="H979" t="s">
        <v>130</v>
      </c>
      <c r="I979">
        <v>332335</v>
      </c>
      <c r="L979" s="96">
        <v>45155.572881944441</v>
      </c>
      <c r="M979" t="s">
        <v>135</v>
      </c>
      <c r="N979">
        <v>153500</v>
      </c>
      <c r="O979" t="s">
        <v>132</v>
      </c>
    </row>
    <row r="980" spans="1:15" x14ac:dyDescent="0.25">
      <c r="A980">
        <v>612120</v>
      </c>
      <c r="B980">
        <v>170340</v>
      </c>
      <c r="C980">
        <v>203</v>
      </c>
      <c r="D980" s="96">
        <v>45155.573101851849</v>
      </c>
      <c r="E980" t="s">
        <v>133</v>
      </c>
      <c r="F980" t="s">
        <v>188</v>
      </c>
      <c r="G980" t="s">
        <v>189</v>
      </c>
      <c r="H980" t="s">
        <v>130</v>
      </c>
      <c r="I980">
        <v>332320</v>
      </c>
      <c r="L980" s="96">
        <v>45155.572881944441</v>
      </c>
      <c r="M980" t="s">
        <v>135</v>
      </c>
      <c r="N980">
        <v>104800</v>
      </c>
      <c r="O980" t="s">
        <v>132</v>
      </c>
    </row>
    <row r="981" spans="1:15" x14ac:dyDescent="0.25">
      <c r="A981">
        <v>612120</v>
      </c>
      <c r="B981">
        <v>170360</v>
      </c>
      <c r="C981">
        <v>203</v>
      </c>
      <c r="D981" s="96">
        <v>45155.573101851849</v>
      </c>
      <c r="E981" t="s">
        <v>133</v>
      </c>
      <c r="F981" t="s">
        <v>188</v>
      </c>
      <c r="G981" t="s">
        <v>189</v>
      </c>
      <c r="H981" t="s">
        <v>130</v>
      </c>
      <c r="I981">
        <v>332332</v>
      </c>
      <c r="L981" s="96">
        <v>45155.572881944441</v>
      </c>
      <c r="M981" t="s">
        <v>135</v>
      </c>
      <c r="N981">
        <v>451100</v>
      </c>
      <c r="O981" t="s">
        <v>132</v>
      </c>
    </row>
    <row r="982" spans="1:15" x14ac:dyDescent="0.25">
      <c r="A982">
        <v>612120</v>
      </c>
      <c r="B982">
        <v>170350</v>
      </c>
      <c r="C982">
        <v>203</v>
      </c>
      <c r="D982" s="96">
        <v>45155.573101851849</v>
      </c>
      <c r="E982" t="s">
        <v>133</v>
      </c>
      <c r="F982" t="s">
        <v>188</v>
      </c>
      <c r="G982" t="s">
        <v>189</v>
      </c>
      <c r="H982" t="s">
        <v>130</v>
      </c>
      <c r="I982">
        <v>332330</v>
      </c>
      <c r="L982" s="96">
        <v>45155.572881944441</v>
      </c>
      <c r="M982" t="s">
        <v>135</v>
      </c>
      <c r="N982">
        <v>955233</v>
      </c>
      <c r="O982" t="s">
        <v>132</v>
      </c>
    </row>
    <row r="983" spans="1:15" x14ac:dyDescent="0.25">
      <c r="A983">
        <v>612120</v>
      </c>
      <c r="B983">
        <v>170480</v>
      </c>
      <c r="C983">
        <v>203</v>
      </c>
      <c r="D983" s="96">
        <v>45155.57309027778</v>
      </c>
      <c r="E983" t="s">
        <v>133</v>
      </c>
      <c r="F983" t="s">
        <v>188</v>
      </c>
      <c r="G983" t="s">
        <v>189</v>
      </c>
      <c r="H983" t="s">
        <v>130</v>
      </c>
      <c r="I983">
        <v>332318</v>
      </c>
      <c r="L983" s="96">
        <v>45155.572881944441</v>
      </c>
      <c r="M983" t="s">
        <v>135</v>
      </c>
      <c r="N983">
        <v>22360</v>
      </c>
      <c r="O983" t="s">
        <v>132</v>
      </c>
    </row>
    <row r="984" spans="1:15" x14ac:dyDescent="0.25">
      <c r="A984">
        <v>612120</v>
      </c>
      <c r="B984">
        <v>170310</v>
      </c>
      <c r="C984">
        <v>203</v>
      </c>
      <c r="D984" s="96">
        <v>45155.573078703703</v>
      </c>
      <c r="E984" t="s">
        <v>133</v>
      </c>
      <c r="F984" t="s">
        <v>188</v>
      </c>
      <c r="G984" t="s">
        <v>189</v>
      </c>
      <c r="H984" t="s">
        <v>130</v>
      </c>
      <c r="I984">
        <v>332310</v>
      </c>
      <c r="L984" s="96">
        <v>45155.572881944441</v>
      </c>
      <c r="M984" t="s">
        <v>135</v>
      </c>
      <c r="N984">
        <v>165000</v>
      </c>
      <c r="O984" t="s">
        <v>132</v>
      </c>
    </row>
    <row r="985" spans="1:15" x14ac:dyDescent="0.25">
      <c r="A985">
        <v>612120</v>
      </c>
      <c r="B985">
        <v>170470</v>
      </c>
      <c r="C985">
        <v>203</v>
      </c>
      <c r="D985" s="96">
        <v>45132.530138888891</v>
      </c>
      <c r="E985" t="s">
        <v>127</v>
      </c>
      <c r="F985" t="s">
        <v>140</v>
      </c>
      <c r="G985" t="s">
        <v>190</v>
      </c>
      <c r="H985" t="s">
        <v>130</v>
      </c>
      <c r="I985">
        <v>332390</v>
      </c>
      <c r="L985" s="96">
        <v>45132.529583333337</v>
      </c>
      <c r="M985" t="s">
        <v>131</v>
      </c>
      <c r="N985">
        <v>120000</v>
      </c>
      <c r="O985" t="s">
        <v>132</v>
      </c>
    </row>
    <row r="986" spans="1:15" x14ac:dyDescent="0.25">
      <c r="A986">
        <v>612120</v>
      </c>
      <c r="B986">
        <v>170520</v>
      </c>
      <c r="C986">
        <v>203</v>
      </c>
      <c r="D986" s="96">
        <v>45132.530104166668</v>
      </c>
      <c r="E986" t="s">
        <v>127</v>
      </c>
      <c r="F986" t="s">
        <v>140</v>
      </c>
      <c r="G986" t="s">
        <v>190</v>
      </c>
      <c r="H986" t="s">
        <v>130</v>
      </c>
      <c r="I986">
        <v>332375</v>
      </c>
      <c r="L986" s="96">
        <v>45132.529583333337</v>
      </c>
      <c r="M986" t="s">
        <v>131</v>
      </c>
      <c r="N986">
        <v>42000</v>
      </c>
      <c r="O986" t="s">
        <v>132</v>
      </c>
    </row>
    <row r="987" spans="1:15" x14ac:dyDescent="0.25">
      <c r="A987">
        <v>612120</v>
      </c>
      <c r="B987">
        <v>170520</v>
      </c>
      <c r="C987">
        <v>203</v>
      </c>
      <c r="D987" s="96">
        <v>45132.530104166668</v>
      </c>
      <c r="E987" t="s">
        <v>133</v>
      </c>
      <c r="F987" t="s">
        <v>140</v>
      </c>
      <c r="G987" t="s">
        <v>192</v>
      </c>
      <c r="H987" t="s">
        <v>130</v>
      </c>
      <c r="I987">
        <v>332375</v>
      </c>
      <c r="L987" s="96">
        <v>45132.529583333337</v>
      </c>
      <c r="M987" t="s">
        <v>135</v>
      </c>
      <c r="N987">
        <v>-14000</v>
      </c>
      <c r="O987" t="s">
        <v>136</v>
      </c>
    </row>
    <row r="988" spans="1:15" x14ac:dyDescent="0.25">
      <c r="A988">
        <v>612120</v>
      </c>
      <c r="B988">
        <v>170520</v>
      </c>
      <c r="C988">
        <v>203</v>
      </c>
      <c r="D988" s="96">
        <v>45132.530104166668</v>
      </c>
      <c r="E988" t="s">
        <v>133</v>
      </c>
      <c r="F988" t="s">
        <v>140</v>
      </c>
      <c r="G988" t="s">
        <v>191</v>
      </c>
      <c r="H988" t="s">
        <v>130</v>
      </c>
      <c r="I988">
        <v>332375</v>
      </c>
      <c r="L988" s="96">
        <v>45132.529583333337</v>
      </c>
      <c r="M988" t="s">
        <v>135</v>
      </c>
      <c r="N988">
        <v>7000</v>
      </c>
      <c r="O988" t="s">
        <v>132</v>
      </c>
    </row>
    <row r="989" spans="1:15" x14ac:dyDescent="0.25">
      <c r="A989">
        <v>612120</v>
      </c>
      <c r="B989">
        <v>170450</v>
      </c>
      <c r="C989">
        <v>203</v>
      </c>
      <c r="D989" s="96">
        <v>45132.530081018522</v>
      </c>
      <c r="E989" t="s">
        <v>127</v>
      </c>
      <c r="F989" t="s">
        <v>140</v>
      </c>
      <c r="G989" t="s">
        <v>190</v>
      </c>
      <c r="H989" t="s">
        <v>130</v>
      </c>
      <c r="I989">
        <v>332370</v>
      </c>
      <c r="L989" s="96">
        <v>45132.529583333337</v>
      </c>
      <c r="M989" t="s">
        <v>131</v>
      </c>
      <c r="N989">
        <v>600000</v>
      </c>
      <c r="O989" t="s">
        <v>132</v>
      </c>
    </row>
    <row r="990" spans="1:15" x14ac:dyDescent="0.25">
      <c r="A990">
        <v>612120</v>
      </c>
      <c r="B990">
        <v>170450</v>
      </c>
      <c r="C990">
        <v>203</v>
      </c>
      <c r="D990" s="96">
        <v>45132.530081018522</v>
      </c>
      <c r="E990" t="s">
        <v>133</v>
      </c>
      <c r="F990" t="s">
        <v>140</v>
      </c>
      <c r="G990" t="s">
        <v>192</v>
      </c>
      <c r="H990" t="s">
        <v>130</v>
      </c>
      <c r="I990">
        <v>332370</v>
      </c>
      <c r="L990" s="96">
        <v>45132.529583333337</v>
      </c>
      <c r="M990" t="s">
        <v>135</v>
      </c>
      <c r="N990">
        <v>1500</v>
      </c>
      <c r="O990" t="s">
        <v>132</v>
      </c>
    </row>
    <row r="991" spans="1:15" x14ac:dyDescent="0.25">
      <c r="A991">
        <v>612120</v>
      </c>
      <c r="B991">
        <v>170450</v>
      </c>
      <c r="C991">
        <v>203</v>
      </c>
      <c r="D991" s="96">
        <v>45132.530081018522</v>
      </c>
      <c r="E991" t="s">
        <v>133</v>
      </c>
      <c r="F991" t="s">
        <v>140</v>
      </c>
      <c r="G991" t="s">
        <v>191</v>
      </c>
      <c r="H991" t="s">
        <v>130</v>
      </c>
      <c r="I991">
        <v>332370</v>
      </c>
      <c r="L991" s="96">
        <v>45132.529583333337</v>
      </c>
      <c r="M991" t="s">
        <v>135</v>
      </c>
      <c r="N991">
        <v>110000</v>
      </c>
      <c r="O991" t="s">
        <v>132</v>
      </c>
    </row>
    <row r="992" spans="1:15" x14ac:dyDescent="0.25">
      <c r="A992">
        <v>612120</v>
      </c>
      <c r="B992">
        <v>170440</v>
      </c>
      <c r="C992">
        <v>203</v>
      </c>
      <c r="D992" s="96">
        <v>45132.530057870368</v>
      </c>
      <c r="E992" t="s">
        <v>127</v>
      </c>
      <c r="F992" t="s">
        <v>140</v>
      </c>
      <c r="G992" t="s">
        <v>190</v>
      </c>
      <c r="H992" t="s">
        <v>130</v>
      </c>
      <c r="I992">
        <v>332360</v>
      </c>
      <c r="L992" s="96">
        <v>45132.529583333337</v>
      </c>
      <c r="M992" t="s">
        <v>131</v>
      </c>
      <c r="N992">
        <v>203500</v>
      </c>
      <c r="O992" t="s">
        <v>132</v>
      </c>
    </row>
    <row r="993" spans="1:15" x14ac:dyDescent="0.25">
      <c r="A993">
        <v>612120</v>
      </c>
      <c r="B993">
        <v>170440</v>
      </c>
      <c r="C993">
        <v>203</v>
      </c>
      <c r="D993" s="96">
        <v>45132.530057870368</v>
      </c>
      <c r="E993" t="s">
        <v>133</v>
      </c>
      <c r="F993" t="s">
        <v>140</v>
      </c>
      <c r="G993" t="s">
        <v>192</v>
      </c>
      <c r="H993" t="s">
        <v>130</v>
      </c>
      <c r="I993">
        <v>332360</v>
      </c>
      <c r="L993" s="96">
        <v>45132.529583333337</v>
      </c>
      <c r="M993" t="s">
        <v>135</v>
      </c>
      <c r="N993">
        <v>-73480</v>
      </c>
      <c r="O993" t="s">
        <v>136</v>
      </c>
    </row>
    <row r="994" spans="1:15" x14ac:dyDescent="0.25">
      <c r="A994">
        <v>612120</v>
      </c>
      <c r="B994">
        <v>170440</v>
      </c>
      <c r="C994">
        <v>203</v>
      </c>
      <c r="D994" s="96">
        <v>45132.530057870368</v>
      </c>
      <c r="E994" t="s">
        <v>133</v>
      </c>
      <c r="F994" t="s">
        <v>140</v>
      </c>
      <c r="G994" t="s">
        <v>191</v>
      </c>
      <c r="H994" t="s">
        <v>130</v>
      </c>
      <c r="I994">
        <v>332360</v>
      </c>
      <c r="L994" s="96">
        <v>45132.529583333337</v>
      </c>
      <c r="M994" t="s">
        <v>135</v>
      </c>
      <c r="N994">
        <v>2000</v>
      </c>
      <c r="O994" t="s">
        <v>132</v>
      </c>
    </row>
    <row r="995" spans="1:15" x14ac:dyDescent="0.25">
      <c r="A995">
        <v>612120</v>
      </c>
      <c r="B995">
        <v>170380</v>
      </c>
      <c r="C995">
        <v>203</v>
      </c>
      <c r="D995" s="96">
        <v>45132.530023148145</v>
      </c>
      <c r="E995" t="s">
        <v>127</v>
      </c>
      <c r="F995" t="s">
        <v>140</v>
      </c>
      <c r="G995" t="s">
        <v>190</v>
      </c>
      <c r="H995" t="s">
        <v>130</v>
      </c>
      <c r="I995">
        <v>332340</v>
      </c>
      <c r="L995" s="96">
        <v>45132.529583333337</v>
      </c>
      <c r="M995" t="s">
        <v>131</v>
      </c>
      <c r="N995">
        <v>958000</v>
      </c>
      <c r="O995" t="s">
        <v>132</v>
      </c>
    </row>
    <row r="996" spans="1:15" x14ac:dyDescent="0.25">
      <c r="A996">
        <v>612120</v>
      </c>
      <c r="B996">
        <v>170380</v>
      </c>
      <c r="C996">
        <v>203</v>
      </c>
      <c r="D996" s="96">
        <v>45132.530023148145</v>
      </c>
      <c r="E996" t="s">
        <v>133</v>
      </c>
      <c r="F996" t="s">
        <v>140</v>
      </c>
      <c r="G996" t="s">
        <v>192</v>
      </c>
      <c r="H996" t="s">
        <v>130</v>
      </c>
      <c r="I996">
        <v>332340</v>
      </c>
      <c r="L996" s="96">
        <v>45132.529583333337</v>
      </c>
      <c r="M996" t="s">
        <v>135</v>
      </c>
      <c r="N996">
        <v>-550100</v>
      </c>
      <c r="O996" t="s">
        <v>136</v>
      </c>
    </row>
    <row r="997" spans="1:15" x14ac:dyDescent="0.25">
      <c r="A997">
        <v>612120</v>
      </c>
      <c r="B997">
        <v>170370</v>
      </c>
      <c r="C997">
        <v>203</v>
      </c>
      <c r="D997" s="96">
        <v>45132.53</v>
      </c>
      <c r="E997" t="s">
        <v>127</v>
      </c>
      <c r="F997" t="s">
        <v>140</v>
      </c>
      <c r="G997" t="s">
        <v>190</v>
      </c>
      <c r="H997" t="s">
        <v>130</v>
      </c>
      <c r="I997">
        <v>332335</v>
      </c>
      <c r="L997" s="96">
        <v>45132.529583333337</v>
      </c>
      <c r="M997" t="s">
        <v>131</v>
      </c>
      <c r="N997">
        <v>180000</v>
      </c>
      <c r="O997" t="s">
        <v>132</v>
      </c>
    </row>
    <row r="998" spans="1:15" x14ac:dyDescent="0.25">
      <c r="A998">
        <v>612120</v>
      </c>
      <c r="B998">
        <v>170370</v>
      </c>
      <c r="C998">
        <v>203</v>
      </c>
      <c r="D998" s="96">
        <v>45132.53</v>
      </c>
      <c r="E998" t="s">
        <v>133</v>
      </c>
      <c r="F998" t="s">
        <v>140</v>
      </c>
      <c r="G998" t="s">
        <v>191</v>
      </c>
      <c r="H998" t="s">
        <v>130</v>
      </c>
      <c r="I998">
        <v>332335</v>
      </c>
      <c r="L998" s="96">
        <v>45132.529583333337</v>
      </c>
      <c r="M998" t="s">
        <v>135</v>
      </c>
      <c r="N998">
        <v>20000</v>
      </c>
      <c r="O998" t="s">
        <v>132</v>
      </c>
    </row>
    <row r="999" spans="1:15" x14ac:dyDescent="0.25">
      <c r="A999">
        <v>612120</v>
      </c>
      <c r="B999">
        <v>170370</v>
      </c>
      <c r="C999">
        <v>203</v>
      </c>
      <c r="D999" s="96">
        <v>45132.53</v>
      </c>
      <c r="E999" t="s">
        <v>133</v>
      </c>
      <c r="F999" t="s">
        <v>140</v>
      </c>
      <c r="G999" t="s">
        <v>192</v>
      </c>
      <c r="H999" t="s">
        <v>130</v>
      </c>
      <c r="I999">
        <v>332335</v>
      </c>
      <c r="L999" s="96">
        <v>45132.529583333337</v>
      </c>
      <c r="M999" t="s">
        <v>135</v>
      </c>
      <c r="N999">
        <v>52000</v>
      </c>
      <c r="O999" t="s">
        <v>132</v>
      </c>
    </row>
    <row r="1000" spans="1:15" x14ac:dyDescent="0.25">
      <c r="A1000">
        <v>612120</v>
      </c>
      <c r="B1000">
        <v>170360</v>
      </c>
      <c r="C1000">
        <v>203</v>
      </c>
      <c r="D1000" s="96">
        <v>45132.529988425929</v>
      </c>
      <c r="E1000" t="s">
        <v>127</v>
      </c>
      <c r="F1000" t="s">
        <v>140</v>
      </c>
      <c r="G1000" t="s">
        <v>190</v>
      </c>
      <c r="H1000" t="s">
        <v>130</v>
      </c>
      <c r="I1000">
        <v>332332</v>
      </c>
      <c r="L1000" s="96">
        <v>45132.529583333337</v>
      </c>
      <c r="M1000" t="s">
        <v>131</v>
      </c>
      <c r="N1000">
        <v>110000</v>
      </c>
      <c r="O1000" t="s">
        <v>132</v>
      </c>
    </row>
    <row r="1001" spans="1:15" x14ac:dyDescent="0.25">
      <c r="A1001">
        <v>612120</v>
      </c>
      <c r="B1001">
        <v>170360</v>
      </c>
      <c r="C1001">
        <v>203</v>
      </c>
      <c r="D1001" s="96">
        <v>45132.529988425929</v>
      </c>
      <c r="E1001" t="s">
        <v>133</v>
      </c>
      <c r="F1001" t="s">
        <v>140</v>
      </c>
      <c r="G1001" t="s">
        <v>191</v>
      </c>
      <c r="H1001" t="s">
        <v>130</v>
      </c>
      <c r="I1001">
        <v>332332</v>
      </c>
      <c r="L1001" s="96">
        <v>45132.529583333337</v>
      </c>
      <c r="M1001" t="s">
        <v>135</v>
      </c>
      <c r="N1001">
        <v>19500</v>
      </c>
      <c r="O1001" t="s">
        <v>132</v>
      </c>
    </row>
    <row r="1002" spans="1:15" x14ac:dyDescent="0.25">
      <c r="A1002">
        <v>612120</v>
      </c>
      <c r="B1002">
        <v>170350</v>
      </c>
      <c r="C1002">
        <v>203</v>
      </c>
      <c r="D1002" s="96">
        <v>45132.529953703706</v>
      </c>
      <c r="E1002" t="s">
        <v>127</v>
      </c>
      <c r="F1002" t="s">
        <v>140</v>
      </c>
      <c r="G1002" t="s">
        <v>190</v>
      </c>
      <c r="H1002" t="s">
        <v>130</v>
      </c>
      <c r="I1002">
        <v>332330</v>
      </c>
      <c r="L1002" s="96">
        <v>45132.529583333337</v>
      </c>
      <c r="M1002" t="s">
        <v>131</v>
      </c>
      <c r="N1002">
        <v>1500000</v>
      </c>
      <c r="O1002" t="s">
        <v>132</v>
      </c>
    </row>
    <row r="1003" spans="1:15" x14ac:dyDescent="0.25">
      <c r="A1003">
        <v>612120</v>
      </c>
      <c r="B1003">
        <v>170350</v>
      </c>
      <c r="C1003">
        <v>203</v>
      </c>
      <c r="D1003" s="96">
        <v>45132.529953703706</v>
      </c>
      <c r="E1003" t="s">
        <v>133</v>
      </c>
      <c r="F1003" t="s">
        <v>140</v>
      </c>
      <c r="G1003" t="s">
        <v>192</v>
      </c>
      <c r="H1003" t="s">
        <v>130</v>
      </c>
      <c r="I1003">
        <v>332330</v>
      </c>
      <c r="L1003" s="96">
        <v>45132.529583333337</v>
      </c>
      <c r="M1003" t="s">
        <v>135</v>
      </c>
      <c r="N1003">
        <v>-300593</v>
      </c>
      <c r="O1003" t="s">
        <v>136</v>
      </c>
    </row>
    <row r="1004" spans="1:15" x14ac:dyDescent="0.25">
      <c r="A1004">
        <v>612120</v>
      </c>
      <c r="B1004">
        <v>170350</v>
      </c>
      <c r="C1004">
        <v>203</v>
      </c>
      <c r="D1004" s="96">
        <v>45132.529953703706</v>
      </c>
      <c r="E1004" t="s">
        <v>133</v>
      </c>
      <c r="F1004" t="s">
        <v>140</v>
      </c>
      <c r="G1004" t="s">
        <v>336</v>
      </c>
      <c r="H1004" t="s">
        <v>130</v>
      </c>
      <c r="I1004">
        <v>332330</v>
      </c>
      <c r="L1004" s="96">
        <v>45132.529583333337</v>
      </c>
      <c r="M1004" t="s">
        <v>135</v>
      </c>
      <c r="N1004">
        <v>35360</v>
      </c>
      <c r="O1004" t="s">
        <v>132</v>
      </c>
    </row>
    <row r="1005" spans="1:15" x14ac:dyDescent="0.25">
      <c r="A1005">
        <v>612120</v>
      </c>
      <c r="B1005">
        <v>170350</v>
      </c>
      <c r="C1005">
        <v>203</v>
      </c>
      <c r="D1005" s="96">
        <v>45132.529953703706</v>
      </c>
      <c r="E1005" t="s">
        <v>133</v>
      </c>
      <c r="F1005" t="s">
        <v>140</v>
      </c>
      <c r="G1005" t="s">
        <v>191</v>
      </c>
      <c r="H1005" t="s">
        <v>130</v>
      </c>
      <c r="I1005">
        <v>332330</v>
      </c>
      <c r="L1005" s="96">
        <v>45132.529583333337</v>
      </c>
      <c r="M1005" t="s">
        <v>135</v>
      </c>
      <c r="N1005">
        <v>140000</v>
      </c>
      <c r="O1005" t="s">
        <v>132</v>
      </c>
    </row>
    <row r="1006" spans="1:15" x14ac:dyDescent="0.25">
      <c r="A1006">
        <v>612120</v>
      </c>
      <c r="B1006">
        <v>170340</v>
      </c>
      <c r="C1006">
        <v>203</v>
      </c>
      <c r="D1006" s="96">
        <v>45132.529930555553</v>
      </c>
      <c r="E1006" t="s">
        <v>127</v>
      </c>
      <c r="F1006" t="s">
        <v>140</v>
      </c>
      <c r="G1006" t="s">
        <v>190</v>
      </c>
      <c r="H1006" t="s">
        <v>130</v>
      </c>
      <c r="I1006">
        <v>332320</v>
      </c>
      <c r="L1006" s="96">
        <v>45132.529583333337</v>
      </c>
      <c r="M1006" t="s">
        <v>131</v>
      </c>
      <c r="N1006">
        <v>100000</v>
      </c>
      <c r="O1006" t="s">
        <v>132</v>
      </c>
    </row>
    <row r="1007" spans="1:15" x14ac:dyDescent="0.25">
      <c r="A1007">
        <v>612120</v>
      </c>
      <c r="B1007">
        <v>170340</v>
      </c>
      <c r="C1007">
        <v>203</v>
      </c>
      <c r="D1007" s="96">
        <v>45132.529930555553</v>
      </c>
      <c r="E1007" t="s">
        <v>133</v>
      </c>
      <c r="F1007" t="s">
        <v>140</v>
      </c>
      <c r="G1007" t="s">
        <v>192</v>
      </c>
      <c r="H1007" t="s">
        <v>130</v>
      </c>
      <c r="I1007">
        <v>332320</v>
      </c>
      <c r="L1007" s="96">
        <v>45132.529583333337</v>
      </c>
      <c r="M1007" t="s">
        <v>135</v>
      </c>
      <c r="N1007">
        <v>40000</v>
      </c>
      <c r="O1007" t="s">
        <v>132</v>
      </c>
    </row>
    <row r="1008" spans="1:15" x14ac:dyDescent="0.25">
      <c r="A1008">
        <v>612120</v>
      </c>
      <c r="B1008">
        <v>170340</v>
      </c>
      <c r="C1008">
        <v>203</v>
      </c>
      <c r="D1008" s="96">
        <v>45132.529930555553</v>
      </c>
      <c r="E1008" t="s">
        <v>133</v>
      </c>
      <c r="F1008" t="s">
        <v>140</v>
      </c>
      <c r="G1008" t="s">
        <v>191</v>
      </c>
      <c r="H1008" t="s">
        <v>130</v>
      </c>
      <c r="I1008">
        <v>332320</v>
      </c>
      <c r="L1008" s="96">
        <v>45132.529583333337</v>
      </c>
      <c r="M1008" t="s">
        <v>135</v>
      </c>
      <c r="N1008">
        <v>40000</v>
      </c>
      <c r="O1008" t="s">
        <v>132</v>
      </c>
    </row>
    <row r="1009" spans="1:15" x14ac:dyDescent="0.25">
      <c r="A1009">
        <v>612120</v>
      </c>
      <c r="B1009">
        <v>170480</v>
      </c>
      <c r="C1009">
        <v>203</v>
      </c>
      <c r="D1009" s="96">
        <v>45132.529918981483</v>
      </c>
      <c r="E1009" t="s">
        <v>127</v>
      </c>
      <c r="F1009" t="s">
        <v>140</v>
      </c>
      <c r="G1009" t="s">
        <v>190</v>
      </c>
      <c r="H1009" t="s">
        <v>130</v>
      </c>
      <c r="I1009">
        <v>332318</v>
      </c>
      <c r="L1009" s="96">
        <v>45132.529583333337</v>
      </c>
      <c r="M1009" t="s">
        <v>131</v>
      </c>
      <c r="N1009">
        <v>88000</v>
      </c>
      <c r="O1009" t="s">
        <v>132</v>
      </c>
    </row>
    <row r="1010" spans="1:15" x14ac:dyDescent="0.25">
      <c r="A1010">
        <v>612120</v>
      </c>
      <c r="B1010">
        <v>170480</v>
      </c>
      <c r="C1010">
        <v>203</v>
      </c>
      <c r="D1010" s="96">
        <v>45132.529918981483</v>
      </c>
      <c r="E1010" t="s">
        <v>133</v>
      </c>
      <c r="F1010" t="s">
        <v>140</v>
      </c>
      <c r="G1010" t="s">
        <v>192</v>
      </c>
      <c r="H1010" t="s">
        <v>130</v>
      </c>
      <c r="I1010">
        <v>332318</v>
      </c>
      <c r="L1010" s="96">
        <v>45132.529583333337</v>
      </c>
      <c r="M1010" t="s">
        <v>135</v>
      </c>
      <c r="N1010">
        <v>7000</v>
      </c>
      <c r="O1010" t="s">
        <v>132</v>
      </c>
    </row>
    <row r="1011" spans="1:15" x14ac:dyDescent="0.25">
      <c r="A1011">
        <v>612120</v>
      </c>
      <c r="B1011">
        <v>170530</v>
      </c>
      <c r="C1011">
        <v>203</v>
      </c>
      <c r="D1011" s="96">
        <v>45132.529895833337</v>
      </c>
      <c r="E1011" t="s">
        <v>127</v>
      </c>
      <c r="F1011" t="s">
        <v>140</v>
      </c>
      <c r="G1011" t="s">
        <v>190</v>
      </c>
      <c r="H1011" t="s">
        <v>130</v>
      </c>
      <c r="I1011">
        <v>332317</v>
      </c>
      <c r="L1011" s="96">
        <v>45132.529583333337</v>
      </c>
      <c r="M1011" t="s">
        <v>131</v>
      </c>
      <c r="N1011">
        <v>20000</v>
      </c>
      <c r="O1011" t="s">
        <v>132</v>
      </c>
    </row>
    <row r="1012" spans="1:15" x14ac:dyDescent="0.25">
      <c r="A1012">
        <v>612120</v>
      </c>
      <c r="B1012">
        <v>170530</v>
      </c>
      <c r="C1012">
        <v>203</v>
      </c>
      <c r="D1012" s="96">
        <v>45132.529895833337</v>
      </c>
      <c r="E1012" t="s">
        <v>133</v>
      </c>
      <c r="F1012" t="s">
        <v>140</v>
      </c>
      <c r="G1012" t="s">
        <v>192</v>
      </c>
      <c r="H1012" t="s">
        <v>130</v>
      </c>
      <c r="I1012">
        <v>332317</v>
      </c>
      <c r="L1012" s="96">
        <v>45132.529583333337</v>
      </c>
      <c r="M1012" t="s">
        <v>135</v>
      </c>
      <c r="N1012">
        <v>16600</v>
      </c>
      <c r="O1012" t="s">
        <v>132</v>
      </c>
    </row>
    <row r="1013" spans="1:15" x14ac:dyDescent="0.25">
      <c r="A1013">
        <v>612120</v>
      </c>
      <c r="B1013">
        <v>170310</v>
      </c>
      <c r="C1013">
        <v>203</v>
      </c>
      <c r="D1013" s="96">
        <v>45132.529849537037</v>
      </c>
      <c r="E1013" t="s">
        <v>127</v>
      </c>
      <c r="F1013" t="s">
        <v>140</v>
      </c>
      <c r="G1013" t="s">
        <v>190</v>
      </c>
      <c r="H1013" t="s">
        <v>130</v>
      </c>
      <c r="I1013">
        <v>332310</v>
      </c>
      <c r="L1013" s="96">
        <v>45132.529583333337</v>
      </c>
      <c r="M1013" t="s">
        <v>131</v>
      </c>
      <c r="N1013">
        <v>500000</v>
      </c>
      <c r="O1013" t="s">
        <v>132</v>
      </c>
    </row>
    <row r="1014" spans="1:15" x14ac:dyDescent="0.25">
      <c r="A1014">
        <v>612120</v>
      </c>
      <c r="B1014">
        <v>170310</v>
      </c>
      <c r="C1014">
        <v>203</v>
      </c>
      <c r="D1014" s="96">
        <v>45132.529849537037</v>
      </c>
      <c r="E1014" t="s">
        <v>133</v>
      </c>
      <c r="F1014" t="s">
        <v>140</v>
      </c>
      <c r="G1014" t="s">
        <v>192</v>
      </c>
      <c r="H1014" t="s">
        <v>130</v>
      </c>
      <c r="I1014">
        <v>332310</v>
      </c>
      <c r="L1014" s="96">
        <v>45132.529583333337</v>
      </c>
      <c r="M1014" t="s">
        <v>135</v>
      </c>
      <c r="N1014">
        <v>166000</v>
      </c>
      <c r="O1014" t="s">
        <v>132</v>
      </c>
    </row>
    <row r="1015" spans="1:15" x14ac:dyDescent="0.25">
      <c r="A1015">
        <v>612120</v>
      </c>
      <c r="B1015">
        <v>170540</v>
      </c>
      <c r="C1015">
        <v>203</v>
      </c>
      <c r="D1015" s="96">
        <v>45132.529814814814</v>
      </c>
      <c r="E1015" t="s">
        <v>127</v>
      </c>
      <c r="F1015" t="s">
        <v>140</v>
      </c>
      <c r="G1015" t="s">
        <v>190</v>
      </c>
      <c r="H1015" t="s">
        <v>130</v>
      </c>
      <c r="I1015">
        <v>332307</v>
      </c>
      <c r="L1015" s="96">
        <v>45132.529583333337</v>
      </c>
      <c r="M1015" t="s">
        <v>131</v>
      </c>
      <c r="N1015">
        <v>20000</v>
      </c>
      <c r="O1015" t="s">
        <v>132</v>
      </c>
    </row>
    <row r="1016" spans="1:15" x14ac:dyDescent="0.25">
      <c r="A1016">
        <v>612120</v>
      </c>
      <c r="B1016">
        <v>170540</v>
      </c>
      <c r="C1016">
        <v>203</v>
      </c>
      <c r="D1016" s="96">
        <v>45132.529814814814</v>
      </c>
      <c r="E1016" t="s">
        <v>133</v>
      </c>
      <c r="F1016" t="s">
        <v>140</v>
      </c>
      <c r="G1016" t="s">
        <v>192</v>
      </c>
      <c r="H1016" t="s">
        <v>130</v>
      </c>
      <c r="I1016">
        <v>332307</v>
      </c>
      <c r="L1016" s="96">
        <v>45132.529583333337</v>
      </c>
      <c r="M1016" t="s">
        <v>135</v>
      </c>
      <c r="N1016">
        <v>12100</v>
      </c>
      <c r="O1016" t="s">
        <v>132</v>
      </c>
    </row>
    <row r="1017" spans="1:15" x14ac:dyDescent="0.25">
      <c r="A1017">
        <v>612120</v>
      </c>
      <c r="B1017">
        <v>170400</v>
      </c>
      <c r="C1017">
        <v>203</v>
      </c>
      <c r="D1017" s="96">
        <v>45132.529803240737</v>
      </c>
      <c r="E1017" t="s">
        <v>127</v>
      </c>
      <c r="F1017" t="s">
        <v>140</v>
      </c>
      <c r="G1017" t="s">
        <v>194</v>
      </c>
      <c r="H1017" t="s">
        <v>130</v>
      </c>
      <c r="I1017">
        <v>332305</v>
      </c>
      <c r="L1017" s="96">
        <v>45132.529583333337</v>
      </c>
      <c r="M1017" t="s">
        <v>131</v>
      </c>
      <c r="N1017">
        <v>642880</v>
      </c>
      <c r="O1017" t="s">
        <v>132</v>
      </c>
    </row>
    <row r="1018" spans="1:15" x14ac:dyDescent="0.25">
      <c r="A1018">
        <v>612120</v>
      </c>
      <c r="B1018">
        <v>170400</v>
      </c>
      <c r="C1018">
        <v>203</v>
      </c>
      <c r="D1018" s="96">
        <v>45132.529803240737</v>
      </c>
      <c r="E1018" t="s">
        <v>133</v>
      </c>
      <c r="F1018" t="s">
        <v>140</v>
      </c>
      <c r="G1018" t="s">
        <v>337</v>
      </c>
      <c r="H1018" t="s">
        <v>130</v>
      </c>
      <c r="I1018">
        <v>332305</v>
      </c>
      <c r="L1018" s="96">
        <v>45132.529583333337</v>
      </c>
      <c r="M1018" t="s">
        <v>135</v>
      </c>
      <c r="N1018">
        <v>81347</v>
      </c>
      <c r="O1018" t="s">
        <v>132</v>
      </c>
    </row>
    <row r="1019" spans="1:15" x14ac:dyDescent="0.25">
      <c r="A1019">
        <v>612120</v>
      </c>
      <c r="B1019">
        <v>315100</v>
      </c>
      <c r="C1019">
        <v>204</v>
      </c>
      <c r="D1019" s="96">
        <v>45299.653738425928</v>
      </c>
      <c r="E1019" t="s">
        <v>133</v>
      </c>
      <c r="F1019" t="s">
        <v>292</v>
      </c>
      <c r="G1019" t="s">
        <v>293</v>
      </c>
      <c r="H1019" t="s">
        <v>130</v>
      </c>
      <c r="I1019">
        <v>332440</v>
      </c>
      <c r="L1019" s="96">
        <v>45299.653622685182</v>
      </c>
      <c r="M1019" t="s">
        <v>135</v>
      </c>
      <c r="N1019">
        <v>-76375</v>
      </c>
      <c r="O1019" t="s">
        <v>136</v>
      </c>
    </row>
    <row r="1020" spans="1:15" x14ac:dyDescent="0.25">
      <c r="A1020">
        <v>612120</v>
      </c>
      <c r="B1020">
        <v>320200</v>
      </c>
      <c r="C1020">
        <v>204</v>
      </c>
      <c r="D1020" s="96">
        <v>45299.653738425928</v>
      </c>
      <c r="E1020" t="s">
        <v>133</v>
      </c>
      <c r="F1020" t="s">
        <v>292</v>
      </c>
      <c r="G1020" t="s">
        <v>293</v>
      </c>
      <c r="H1020" t="s">
        <v>130</v>
      </c>
      <c r="I1020">
        <v>332405</v>
      </c>
      <c r="L1020" s="96">
        <v>45299.653622685182</v>
      </c>
      <c r="M1020" t="s">
        <v>135</v>
      </c>
      <c r="N1020">
        <v>-61541</v>
      </c>
      <c r="O1020" t="s">
        <v>136</v>
      </c>
    </row>
    <row r="1021" spans="1:15" x14ac:dyDescent="0.25">
      <c r="A1021">
        <v>612120</v>
      </c>
      <c r="B1021">
        <v>310000</v>
      </c>
      <c r="C1021">
        <v>204</v>
      </c>
      <c r="D1021" s="96">
        <v>45299.653738425928</v>
      </c>
      <c r="E1021" t="s">
        <v>133</v>
      </c>
      <c r="F1021" t="s">
        <v>292</v>
      </c>
      <c r="G1021" t="s">
        <v>293</v>
      </c>
      <c r="H1021" t="s">
        <v>130</v>
      </c>
      <c r="I1021">
        <v>332451</v>
      </c>
      <c r="L1021" s="96">
        <v>45299.653622685182</v>
      </c>
      <c r="M1021" t="s">
        <v>135</v>
      </c>
      <c r="N1021">
        <v>-38127</v>
      </c>
      <c r="O1021" t="s">
        <v>136</v>
      </c>
    </row>
    <row r="1022" spans="1:15" x14ac:dyDescent="0.25">
      <c r="A1022">
        <v>612120</v>
      </c>
      <c r="B1022">
        <v>320000</v>
      </c>
      <c r="C1022">
        <v>204</v>
      </c>
      <c r="D1022" s="96">
        <v>45299.653726851851</v>
      </c>
      <c r="E1022" t="s">
        <v>133</v>
      </c>
      <c r="F1022" t="s">
        <v>292</v>
      </c>
      <c r="G1022" t="s">
        <v>293</v>
      </c>
      <c r="H1022" t="s">
        <v>130</v>
      </c>
      <c r="I1022">
        <v>332400</v>
      </c>
      <c r="L1022" s="96">
        <v>45299.653622685182</v>
      </c>
      <c r="M1022" t="s">
        <v>135</v>
      </c>
      <c r="N1022">
        <v>-1967219</v>
      </c>
      <c r="O1022" t="s">
        <v>136</v>
      </c>
    </row>
    <row r="1023" spans="1:15" x14ac:dyDescent="0.25">
      <c r="A1023">
        <v>612120</v>
      </c>
      <c r="B1023">
        <v>310000</v>
      </c>
      <c r="C1023">
        <v>204</v>
      </c>
      <c r="D1023" s="96">
        <v>45132.557233796295</v>
      </c>
      <c r="E1023" t="s">
        <v>133</v>
      </c>
      <c r="F1023" t="s">
        <v>144</v>
      </c>
      <c r="G1023" t="s">
        <v>294</v>
      </c>
      <c r="H1023" t="s">
        <v>130</v>
      </c>
      <c r="I1023">
        <v>332451</v>
      </c>
      <c r="L1023" s="96">
        <v>45132.55678240741</v>
      </c>
      <c r="M1023" t="s">
        <v>135</v>
      </c>
      <c r="N1023">
        <v>-66938</v>
      </c>
      <c r="O1023" t="s">
        <v>136</v>
      </c>
    </row>
    <row r="1024" spans="1:15" x14ac:dyDescent="0.25">
      <c r="A1024">
        <v>612120</v>
      </c>
      <c r="B1024">
        <v>310000</v>
      </c>
      <c r="C1024">
        <v>204</v>
      </c>
      <c r="D1024" s="96">
        <v>45132.557222222225</v>
      </c>
      <c r="E1024" t="s">
        <v>127</v>
      </c>
      <c r="F1024" t="s">
        <v>144</v>
      </c>
      <c r="G1024" t="s">
        <v>145</v>
      </c>
      <c r="H1024" t="s">
        <v>130</v>
      </c>
      <c r="I1024">
        <v>332451</v>
      </c>
      <c r="L1024" s="96">
        <v>45132.55678240741</v>
      </c>
      <c r="M1024" t="s">
        <v>131</v>
      </c>
      <c r="N1024">
        <v>66938</v>
      </c>
      <c r="O1024" t="s">
        <v>132</v>
      </c>
    </row>
    <row r="1025" spans="1:15" x14ac:dyDescent="0.25">
      <c r="A1025">
        <v>612120</v>
      </c>
      <c r="B1025">
        <v>315100</v>
      </c>
      <c r="C1025">
        <v>204</v>
      </c>
      <c r="D1025" s="96">
        <v>45132.557222222225</v>
      </c>
      <c r="E1025" t="s">
        <v>127</v>
      </c>
      <c r="F1025" t="s">
        <v>144</v>
      </c>
      <c r="G1025" t="s">
        <v>145</v>
      </c>
      <c r="H1025" t="s">
        <v>130</v>
      </c>
      <c r="I1025">
        <v>332440</v>
      </c>
      <c r="L1025" s="96">
        <v>45132.55678240741</v>
      </c>
      <c r="M1025" t="s">
        <v>131</v>
      </c>
      <c r="N1025">
        <v>74097</v>
      </c>
      <c r="O1025" t="s">
        <v>132</v>
      </c>
    </row>
    <row r="1026" spans="1:15" x14ac:dyDescent="0.25">
      <c r="A1026">
        <v>612120</v>
      </c>
      <c r="B1026">
        <v>315100</v>
      </c>
      <c r="C1026">
        <v>204</v>
      </c>
      <c r="D1026" s="96">
        <v>45132.557222222225</v>
      </c>
      <c r="E1026" t="s">
        <v>133</v>
      </c>
      <c r="F1026" t="s">
        <v>144</v>
      </c>
      <c r="G1026" t="s">
        <v>294</v>
      </c>
      <c r="H1026" t="s">
        <v>130</v>
      </c>
      <c r="I1026">
        <v>332440</v>
      </c>
      <c r="L1026" s="96">
        <v>45132.55678240741</v>
      </c>
      <c r="M1026" t="s">
        <v>135</v>
      </c>
      <c r="N1026">
        <v>-74097</v>
      </c>
      <c r="O1026" t="s">
        <v>136</v>
      </c>
    </row>
    <row r="1027" spans="1:15" x14ac:dyDescent="0.25">
      <c r="A1027">
        <v>612120</v>
      </c>
      <c r="B1027">
        <v>310000</v>
      </c>
      <c r="C1027">
        <v>204</v>
      </c>
      <c r="D1027" s="96">
        <v>45132.557222222225</v>
      </c>
      <c r="E1027" t="s">
        <v>133</v>
      </c>
      <c r="F1027" t="s">
        <v>144</v>
      </c>
      <c r="G1027" t="s">
        <v>294</v>
      </c>
      <c r="H1027" t="s">
        <v>130</v>
      </c>
      <c r="I1027">
        <v>332451</v>
      </c>
      <c r="L1027" s="96">
        <v>45132.55678240741</v>
      </c>
      <c r="M1027" t="s">
        <v>135</v>
      </c>
      <c r="N1027">
        <v>38127</v>
      </c>
      <c r="O1027" t="s">
        <v>132</v>
      </c>
    </row>
    <row r="1028" spans="1:15" x14ac:dyDescent="0.25">
      <c r="A1028">
        <v>612120</v>
      </c>
      <c r="B1028">
        <v>315100</v>
      </c>
      <c r="C1028">
        <v>204</v>
      </c>
      <c r="D1028" s="96">
        <v>45132.557222222225</v>
      </c>
      <c r="E1028" t="s">
        <v>133</v>
      </c>
      <c r="F1028" t="s">
        <v>144</v>
      </c>
      <c r="G1028" t="s">
        <v>294</v>
      </c>
      <c r="H1028" t="s">
        <v>130</v>
      </c>
      <c r="I1028">
        <v>332440</v>
      </c>
      <c r="L1028" s="96">
        <v>45132.55678240741</v>
      </c>
      <c r="M1028" t="s">
        <v>135</v>
      </c>
      <c r="N1028">
        <v>76375</v>
      </c>
      <c r="O1028" t="s">
        <v>132</v>
      </c>
    </row>
    <row r="1029" spans="1:15" x14ac:dyDescent="0.25">
      <c r="A1029">
        <v>612120</v>
      </c>
      <c r="B1029">
        <v>320200</v>
      </c>
      <c r="C1029">
        <v>204</v>
      </c>
      <c r="D1029" s="96">
        <v>45132.557199074072</v>
      </c>
      <c r="E1029" t="s">
        <v>127</v>
      </c>
      <c r="F1029" t="s">
        <v>144</v>
      </c>
      <c r="G1029" t="s">
        <v>145</v>
      </c>
      <c r="H1029" t="s">
        <v>130</v>
      </c>
      <c r="I1029">
        <v>332405</v>
      </c>
      <c r="L1029" s="96">
        <v>45132.55678240741</v>
      </c>
      <c r="M1029" t="s">
        <v>131</v>
      </c>
      <c r="N1029">
        <v>60535</v>
      </c>
      <c r="O1029" t="s">
        <v>132</v>
      </c>
    </row>
    <row r="1030" spans="1:15" x14ac:dyDescent="0.25">
      <c r="A1030">
        <v>612120</v>
      </c>
      <c r="B1030">
        <v>320200</v>
      </c>
      <c r="C1030">
        <v>204</v>
      </c>
      <c r="D1030" s="96">
        <v>45132.557199074072</v>
      </c>
      <c r="E1030" t="s">
        <v>133</v>
      </c>
      <c r="F1030" t="s">
        <v>144</v>
      </c>
      <c r="G1030" t="s">
        <v>294</v>
      </c>
      <c r="H1030" t="s">
        <v>130</v>
      </c>
      <c r="I1030">
        <v>332405</v>
      </c>
      <c r="L1030" s="96">
        <v>45132.55678240741</v>
      </c>
      <c r="M1030" t="s">
        <v>135</v>
      </c>
      <c r="N1030">
        <v>-60535</v>
      </c>
      <c r="O1030" t="s">
        <v>136</v>
      </c>
    </row>
    <row r="1031" spans="1:15" x14ac:dyDescent="0.25">
      <c r="A1031">
        <v>612120</v>
      </c>
      <c r="B1031">
        <v>320200</v>
      </c>
      <c r="C1031">
        <v>204</v>
      </c>
      <c r="D1031" s="96">
        <v>45132.557199074072</v>
      </c>
      <c r="E1031" t="s">
        <v>133</v>
      </c>
      <c r="F1031" t="s">
        <v>144</v>
      </c>
      <c r="G1031" t="s">
        <v>294</v>
      </c>
      <c r="H1031" t="s">
        <v>130</v>
      </c>
      <c r="I1031">
        <v>332405</v>
      </c>
      <c r="L1031" s="96">
        <v>45132.55678240741</v>
      </c>
      <c r="M1031" t="s">
        <v>135</v>
      </c>
      <c r="N1031">
        <v>61541</v>
      </c>
      <c r="O1031" t="s">
        <v>132</v>
      </c>
    </row>
    <row r="1032" spans="1:15" x14ac:dyDescent="0.25">
      <c r="A1032">
        <v>612120</v>
      </c>
      <c r="B1032">
        <v>320000</v>
      </c>
      <c r="C1032">
        <v>204</v>
      </c>
      <c r="D1032" s="96">
        <v>45132.557175925926</v>
      </c>
      <c r="E1032" t="s">
        <v>127</v>
      </c>
      <c r="F1032" t="s">
        <v>144</v>
      </c>
      <c r="G1032" t="s">
        <v>145</v>
      </c>
      <c r="H1032" t="s">
        <v>130</v>
      </c>
      <c r="I1032">
        <v>332400</v>
      </c>
      <c r="L1032" s="96">
        <v>45132.55678240741</v>
      </c>
      <c r="M1032" t="s">
        <v>131</v>
      </c>
      <c r="N1032">
        <v>1687664</v>
      </c>
      <c r="O1032" t="s">
        <v>132</v>
      </c>
    </row>
    <row r="1033" spans="1:15" x14ac:dyDescent="0.25">
      <c r="A1033">
        <v>612120</v>
      </c>
      <c r="B1033">
        <v>320000</v>
      </c>
      <c r="C1033">
        <v>204</v>
      </c>
      <c r="D1033" s="96">
        <v>45132.557175925926</v>
      </c>
      <c r="E1033" t="s">
        <v>133</v>
      </c>
      <c r="F1033" t="s">
        <v>144</v>
      </c>
      <c r="G1033" t="s">
        <v>294</v>
      </c>
      <c r="H1033" t="s">
        <v>130</v>
      </c>
      <c r="I1033">
        <v>332400</v>
      </c>
      <c r="L1033" s="96">
        <v>45132.55678240741</v>
      </c>
      <c r="M1033" t="s">
        <v>135</v>
      </c>
      <c r="N1033">
        <v>-1687664</v>
      </c>
      <c r="O1033" t="s">
        <v>136</v>
      </c>
    </row>
    <row r="1034" spans="1:15" x14ac:dyDescent="0.25">
      <c r="A1034">
        <v>612120</v>
      </c>
      <c r="B1034">
        <v>320000</v>
      </c>
      <c r="C1034">
        <v>204</v>
      </c>
      <c r="D1034" s="96">
        <v>45132.557175925926</v>
      </c>
      <c r="E1034" t="s">
        <v>133</v>
      </c>
      <c r="F1034" t="s">
        <v>144</v>
      </c>
      <c r="G1034" t="s">
        <v>294</v>
      </c>
      <c r="H1034" t="s">
        <v>130</v>
      </c>
      <c r="I1034">
        <v>332400</v>
      </c>
      <c r="L1034" s="96">
        <v>45132.55678240741</v>
      </c>
      <c r="M1034" t="s">
        <v>135</v>
      </c>
      <c r="N1034">
        <v>1967219</v>
      </c>
      <c r="O1034" t="s">
        <v>132</v>
      </c>
    </row>
    <row r="1035" spans="1:15" x14ac:dyDescent="0.25">
      <c r="A1035">
        <v>612120</v>
      </c>
      <c r="B1035">
        <v>325200</v>
      </c>
      <c r="C1035">
        <v>205</v>
      </c>
      <c r="D1035" s="96">
        <v>45299.653761574074</v>
      </c>
      <c r="E1035" t="s">
        <v>133</v>
      </c>
      <c r="F1035" t="s">
        <v>292</v>
      </c>
      <c r="G1035" t="s">
        <v>293</v>
      </c>
      <c r="H1035" t="s">
        <v>130</v>
      </c>
      <c r="I1035">
        <v>332570</v>
      </c>
      <c r="L1035" s="96">
        <v>45299.653622685182</v>
      </c>
      <c r="M1035" t="s">
        <v>135</v>
      </c>
      <c r="N1035">
        <v>-88815</v>
      </c>
      <c r="O1035" t="s">
        <v>136</v>
      </c>
    </row>
    <row r="1036" spans="1:15" x14ac:dyDescent="0.25">
      <c r="A1036">
        <v>612120</v>
      </c>
      <c r="B1036">
        <v>325200</v>
      </c>
      <c r="C1036">
        <v>205</v>
      </c>
      <c r="D1036" s="96">
        <v>45299.653761574074</v>
      </c>
      <c r="E1036" t="s">
        <v>133</v>
      </c>
      <c r="F1036" t="s">
        <v>292</v>
      </c>
      <c r="G1036" t="s">
        <v>293</v>
      </c>
      <c r="H1036" t="s">
        <v>130</v>
      </c>
      <c r="I1036">
        <v>332574</v>
      </c>
      <c r="L1036" s="96">
        <v>45299.653622685182</v>
      </c>
      <c r="M1036" t="s">
        <v>135</v>
      </c>
      <c r="N1036">
        <v>-87929</v>
      </c>
      <c r="O1036" t="s">
        <v>136</v>
      </c>
    </row>
    <row r="1037" spans="1:15" x14ac:dyDescent="0.25">
      <c r="A1037">
        <v>612120</v>
      </c>
      <c r="B1037">
        <v>325100</v>
      </c>
      <c r="C1037">
        <v>205</v>
      </c>
      <c r="D1037" s="96">
        <v>45299.653749999998</v>
      </c>
      <c r="E1037" t="s">
        <v>133</v>
      </c>
      <c r="F1037" t="s">
        <v>292</v>
      </c>
      <c r="G1037" t="s">
        <v>293</v>
      </c>
      <c r="H1037" t="s">
        <v>130</v>
      </c>
      <c r="I1037">
        <v>332540</v>
      </c>
      <c r="L1037" s="96">
        <v>45299.653622685182</v>
      </c>
      <c r="M1037" t="s">
        <v>135</v>
      </c>
      <c r="N1037">
        <v>-2953380</v>
      </c>
      <c r="O1037" t="s">
        <v>136</v>
      </c>
    </row>
    <row r="1038" spans="1:15" x14ac:dyDescent="0.25">
      <c r="A1038">
        <v>612120</v>
      </c>
      <c r="B1038">
        <v>325100</v>
      </c>
      <c r="C1038">
        <v>205</v>
      </c>
      <c r="D1038" s="96">
        <v>45299.653749999998</v>
      </c>
      <c r="E1038" t="s">
        <v>133</v>
      </c>
      <c r="F1038" t="s">
        <v>292</v>
      </c>
      <c r="G1038" t="s">
        <v>293</v>
      </c>
      <c r="H1038" t="s">
        <v>130</v>
      </c>
      <c r="I1038">
        <v>332510</v>
      </c>
      <c r="L1038" s="96">
        <v>45299.653622685182</v>
      </c>
      <c r="M1038" t="s">
        <v>135</v>
      </c>
      <c r="N1038">
        <v>-364187</v>
      </c>
      <c r="O1038" t="s">
        <v>136</v>
      </c>
    </row>
    <row r="1039" spans="1:15" x14ac:dyDescent="0.25">
      <c r="A1039">
        <v>612120</v>
      </c>
      <c r="B1039">
        <v>325100</v>
      </c>
      <c r="C1039">
        <v>205</v>
      </c>
      <c r="D1039" s="96">
        <v>45299.653749999998</v>
      </c>
      <c r="E1039" t="s">
        <v>133</v>
      </c>
      <c r="F1039" t="s">
        <v>292</v>
      </c>
      <c r="G1039" t="s">
        <v>293</v>
      </c>
      <c r="H1039" t="s">
        <v>130</v>
      </c>
      <c r="I1039">
        <v>332545</v>
      </c>
      <c r="L1039" s="96">
        <v>45299.653622685182</v>
      </c>
      <c r="M1039" t="s">
        <v>135</v>
      </c>
      <c r="N1039">
        <v>-188717</v>
      </c>
      <c r="O1039" t="s">
        <v>136</v>
      </c>
    </row>
    <row r="1040" spans="1:15" x14ac:dyDescent="0.25">
      <c r="A1040">
        <v>612120</v>
      </c>
      <c r="B1040">
        <v>325000</v>
      </c>
      <c r="C1040">
        <v>205</v>
      </c>
      <c r="D1040" s="96">
        <v>45299.653749999998</v>
      </c>
      <c r="E1040" t="s">
        <v>133</v>
      </c>
      <c r="F1040" t="s">
        <v>292</v>
      </c>
      <c r="G1040" t="s">
        <v>293</v>
      </c>
      <c r="H1040" t="s">
        <v>130</v>
      </c>
      <c r="I1040">
        <v>332550</v>
      </c>
      <c r="L1040" s="96">
        <v>45299.653622685182</v>
      </c>
      <c r="M1040" t="s">
        <v>135</v>
      </c>
      <c r="N1040">
        <v>-116740</v>
      </c>
      <c r="O1040" t="s">
        <v>136</v>
      </c>
    </row>
    <row r="1041" spans="1:15" x14ac:dyDescent="0.25">
      <c r="A1041">
        <v>612120</v>
      </c>
      <c r="B1041">
        <v>325200</v>
      </c>
      <c r="C1041">
        <v>205</v>
      </c>
      <c r="D1041" s="96">
        <v>45132.557314814818</v>
      </c>
      <c r="E1041" t="s">
        <v>133</v>
      </c>
      <c r="F1041" t="s">
        <v>144</v>
      </c>
      <c r="G1041" t="s">
        <v>294</v>
      </c>
      <c r="H1041" t="s">
        <v>130</v>
      </c>
      <c r="I1041">
        <v>332574</v>
      </c>
      <c r="L1041" s="96">
        <v>45132.55678240741</v>
      </c>
      <c r="M1041" t="s">
        <v>135</v>
      </c>
      <c r="N1041">
        <v>-84879</v>
      </c>
      <c r="O1041" t="s">
        <v>136</v>
      </c>
    </row>
    <row r="1042" spans="1:15" x14ac:dyDescent="0.25">
      <c r="A1042">
        <v>612120</v>
      </c>
      <c r="B1042">
        <v>325200</v>
      </c>
      <c r="C1042">
        <v>205</v>
      </c>
      <c r="D1042" s="96">
        <v>45132.557314814818</v>
      </c>
      <c r="E1042" t="s">
        <v>133</v>
      </c>
      <c r="F1042" t="s">
        <v>144</v>
      </c>
      <c r="G1042" t="s">
        <v>294</v>
      </c>
      <c r="H1042" t="s">
        <v>130</v>
      </c>
      <c r="I1042">
        <v>332574</v>
      </c>
      <c r="L1042" s="96">
        <v>45132.55678240741</v>
      </c>
      <c r="M1042" t="s">
        <v>135</v>
      </c>
      <c r="N1042">
        <v>87929</v>
      </c>
      <c r="O1042" t="s">
        <v>132</v>
      </c>
    </row>
    <row r="1043" spans="1:15" x14ac:dyDescent="0.25">
      <c r="A1043">
        <v>612120</v>
      </c>
      <c r="B1043">
        <v>325200</v>
      </c>
      <c r="C1043">
        <v>205</v>
      </c>
      <c r="D1043" s="96">
        <v>45132.557303240741</v>
      </c>
      <c r="E1043" t="s">
        <v>127</v>
      </c>
      <c r="F1043" t="s">
        <v>144</v>
      </c>
      <c r="G1043" t="s">
        <v>145</v>
      </c>
      <c r="H1043" t="s">
        <v>130</v>
      </c>
      <c r="I1043">
        <v>332574</v>
      </c>
      <c r="L1043" s="96">
        <v>45132.55678240741</v>
      </c>
      <c r="M1043" t="s">
        <v>131</v>
      </c>
      <c r="N1043">
        <v>84879</v>
      </c>
      <c r="O1043" t="s">
        <v>132</v>
      </c>
    </row>
    <row r="1044" spans="1:15" x14ac:dyDescent="0.25">
      <c r="A1044">
        <v>612120</v>
      </c>
      <c r="B1044">
        <v>325200</v>
      </c>
      <c r="C1044">
        <v>205</v>
      </c>
      <c r="D1044" s="96">
        <v>45132.557303240741</v>
      </c>
      <c r="E1044" t="s">
        <v>127</v>
      </c>
      <c r="F1044" t="s">
        <v>144</v>
      </c>
      <c r="G1044" t="s">
        <v>145</v>
      </c>
      <c r="H1044" t="s">
        <v>130</v>
      </c>
      <c r="I1044">
        <v>332570</v>
      </c>
      <c r="L1044" s="96">
        <v>45132.55678240741</v>
      </c>
      <c r="M1044" t="s">
        <v>131</v>
      </c>
      <c r="N1044">
        <v>85667</v>
      </c>
      <c r="O1044" t="s">
        <v>132</v>
      </c>
    </row>
    <row r="1045" spans="1:15" x14ac:dyDescent="0.25">
      <c r="A1045">
        <v>612120</v>
      </c>
      <c r="B1045">
        <v>325200</v>
      </c>
      <c r="C1045">
        <v>205</v>
      </c>
      <c r="D1045" s="96">
        <v>45132.557303240741</v>
      </c>
      <c r="E1045" t="s">
        <v>133</v>
      </c>
      <c r="F1045" t="s">
        <v>144</v>
      </c>
      <c r="G1045" t="s">
        <v>294</v>
      </c>
      <c r="H1045" t="s">
        <v>130</v>
      </c>
      <c r="I1045">
        <v>332570</v>
      </c>
      <c r="L1045" s="96">
        <v>45132.55678240741</v>
      </c>
      <c r="M1045" t="s">
        <v>135</v>
      </c>
      <c r="N1045">
        <v>-85667</v>
      </c>
      <c r="O1045" t="s">
        <v>136</v>
      </c>
    </row>
    <row r="1046" spans="1:15" x14ac:dyDescent="0.25">
      <c r="A1046">
        <v>612120</v>
      </c>
      <c r="B1046">
        <v>325200</v>
      </c>
      <c r="C1046">
        <v>205</v>
      </c>
      <c r="D1046" s="96">
        <v>45132.557303240741</v>
      </c>
      <c r="E1046" t="s">
        <v>133</v>
      </c>
      <c r="F1046" t="s">
        <v>144</v>
      </c>
      <c r="G1046" t="s">
        <v>294</v>
      </c>
      <c r="H1046" t="s">
        <v>130</v>
      </c>
      <c r="I1046">
        <v>332570</v>
      </c>
      <c r="L1046" s="96">
        <v>45132.55678240741</v>
      </c>
      <c r="M1046" t="s">
        <v>135</v>
      </c>
      <c r="N1046">
        <v>88815</v>
      </c>
      <c r="O1046" t="s">
        <v>132</v>
      </c>
    </row>
    <row r="1047" spans="1:15" x14ac:dyDescent="0.25">
      <c r="A1047">
        <v>612120</v>
      </c>
      <c r="B1047">
        <v>325000</v>
      </c>
      <c r="C1047">
        <v>205</v>
      </c>
      <c r="D1047" s="96">
        <v>45132.557280092595</v>
      </c>
      <c r="E1047" t="s">
        <v>127</v>
      </c>
      <c r="F1047" t="s">
        <v>144</v>
      </c>
      <c r="G1047" t="s">
        <v>145</v>
      </c>
      <c r="H1047" t="s">
        <v>130</v>
      </c>
      <c r="I1047">
        <v>332550</v>
      </c>
      <c r="L1047" s="96">
        <v>45132.55678240741</v>
      </c>
      <c r="M1047" t="s">
        <v>131</v>
      </c>
      <c r="N1047">
        <v>101401</v>
      </c>
      <c r="O1047" t="s">
        <v>132</v>
      </c>
    </row>
    <row r="1048" spans="1:15" x14ac:dyDescent="0.25">
      <c r="A1048">
        <v>612120</v>
      </c>
      <c r="B1048">
        <v>325000</v>
      </c>
      <c r="C1048">
        <v>205</v>
      </c>
      <c r="D1048" s="96">
        <v>45132.557280092595</v>
      </c>
      <c r="E1048" t="s">
        <v>133</v>
      </c>
      <c r="F1048" t="s">
        <v>144</v>
      </c>
      <c r="G1048" t="s">
        <v>294</v>
      </c>
      <c r="H1048" t="s">
        <v>130</v>
      </c>
      <c r="I1048">
        <v>332550</v>
      </c>
      <c r="L1048" s="96">
        <v>45132.55678240741</v>
      </c>
      <c r="M1048" t="s">
        <v>135</v>
      </c>
      <c r="N1048">
        <v>-101401</v>
      </c>
      <c r="O1048" t="s">
        <v>136</v>
      </c>
    </row>
    <row r="1049" spans="1:15" x14ac:dyDescent="0.25">
      <c r="A1049">
        <v>612120</v>
      </c>
      <c r="B1049">
        <v>325000</v>
      </c>
      <c r="C1049">
        <v>205</v>
      </c>
      <c r="D1049" s="96">
        <v>45132.557280092595</v>
      </c>
      <c r="E1049" t="s">
        <v>133</v>
      </c>
      <c r="F1049" t="s">
        <v>144</v>
      </c>
      <c r="G1049" t="s">
        <v>294</v>
      </c>
      <c r="H1049" t="s">
        <v>130</v>
      </c>
      <c r="I1049">
        <v>332550</v>
      </c>
      <c r="L1049" s="96">
        <v>45132.55678240741</v>
      </c>
      <c r="M1049" t="s">
        <v>135</v>
      </c>
      <c r="N1049">
        <v>116740</v>
      </c>
      <c r="O1049" t="s">
        <v>132</v>
      </c>
    </row>
    <row r="1050" spans="1:15" x14ac:dyDescent="0.25">
      <c r="A1050">
        <v>612120</v>
      </c>
      <c r="B1050">
        <v>325100</v>
      </c>
      <c r="C1050">
        <v>205</v>
      </c>
      <c r="D1050" s="96">
        <v>45132.557268518518</v>
      </c>
      <c r="E1050" t="s">
        <v>127</v>
      </c>
      <c r="F1050" t="s">
        <v>144</v>
      </c>
      <c r="G1050" t="s">
        <v>145</v>
      </c>
      <c r="H1050" t="s">
        <v>130</v>
      </c>
      <c r="I1050">
        <v>332545</v>
      </c>
      <c r="L1050" s="96">
        <v>45132.55678240741</v>
      </c>
      <c r="M1050" t="s">
        <v>131</v>
      </c>
      <c r="N1050">
        <v>224704</v>
      </c>
      <c r="O1050" t="s">
        <v>132</v>
      </c>
    </row>
    <row r="1051" spans="1:15" x14ac:dyDescent="0.25">
      <c r="A1051">
        <v>612120</v>
      </c>
      <c r="B1051">
        <v>325100</v>
      </c>
      <c r="C1051">
        <v>205</v>
      </c>
      <c r="D1051" s="96">
        <v>45132.557268518518</v>
      </c>
      <c r="E1051" t="s">
        <v>133</v>
      </c>
      <c r="F1051" t="s">
        <v>144</v>
      </c>
      <c r="G1051" t="s">
        <v>294</v>
      </c>
      <c r="H1051" t="s">
        <v>130</v>
      </c>
      <c r="I1051">
        <v>332545</v>
      </c>
      <c r="L1051" s="96">
        <v>45132.55678240741</v>
      </c>
      <c r="M1051" t="s">
        <v>135</v>
      </c>
      <c r="N1051">
        <v>-224704</v>
      </c>
      <c r="O1051" t="s">
        <v>136</v>
      </c>
    </row>
    <row r="1052" spans="1:15" x14ac:dyDescent="0.25">
      <c r="A1052">
        <v>612120</v>
      </c>
      <c r="B1052">
        <v>325100</v>
      </c>
      <c r="C1052">
        <v>205</v>
      </c>
      <c r="D1052" s="96">
        <v>45132.557268518518</v>
      </c>
      <c r="E1052" t="s">
        <v>133</v>
      </c>
      <c r="F1052" t="s">
        <v>144</v>
      </c>
      <c r="G1052" t="s">
        <v>294</v>
      </c>
      <c r="H1052" t="s">
        <v>130</v>
      </c>
      <c r="I1052">
        <v>332545</v>
      </c>
      <c r="L1052" s="96">
        <v>45132.55678240741</v>
      </c>
      <c r="M1052" t="s">
        <v>135</v>
      </c>
      <c r="N1052">
        <v>188717</v>
      </c>
      <c r="O1052" t="s">
        <v>132</v>
      </c>
    </row>
    <row r="1053" spans="1:15" x14ac:dyDescent="0.25">
      <c r="A1053">
        <v>612120</v>
      </c>
      <c r="B1053">
        <v>325100</v>
      </c>
      <c r="C1053">
        <v>205</v>
      </c>
      <c r="D1053" s="96">
        <v>45132.557256944441</v>
      </c>
      <c r="E1053" t="s">
        <v>127</v>
      </c>
      <c r="F1053" t="s">
        <v>144</v>
      </c>
      <c r="G1053" t="s">
        <v>145</v>
      </c>
      <c r="H1053" t="s">
        <v>130</v>
      </c>
      <c r="I1053">
        <v>332540</v>
      </c>
      <c r="L1053" s="96">
        <v>45132.55678240741</v>
      </c>
      <c r="M1053" t="s">
        <v>131</v>
      </c>
      <c r="N1053">
        <v>2833582</v>
      </c>
      <c r="O1053" t="s">
        <v>132</v>
      </c>
    </row>
    <row r="1054" spans="1:15" x14ac:dyDescent="0.25">
      <c r="A1054">
        <v>612120</v>
      </c>
      <c r="B1054">
        <v>325100</v>
      </c>
      <c r="C1054">
        <v>205</v>
      </c>
      <c r="D1054" s="96">
        <v>45132.557256944441</v>
      </c>
      <c r="E1054" t="s">
        <v>133</v>
      </c>
      <c r="F1054" t="s">
        <v>144</v>
      </c>
      <c r="G1054" t="s">
        <v>294</v>
      </c>
      <c r="H1054" t="s">
        <v>130</v>
      </c>
      <c r="I1054">
        <v>332540</v>
      </c>
      <c r="L1054" s="96">
        <v>45132.55678240741</v>
      </c>
      <c r="M1054" t="s">
        <v>135</v>
      </c>
      <c r="N1054">
        <v>-2833582</v>
      </c>
      <c r="O1054" t="s">
        <v>136</v>
      </c>
    </row>
    <row r="1055" spans="1:15" x14ac:dyDescent="0.25">
      <c r="A1055">
        <v>612120</v>
      </c>
      <c r="B1055">
        <v>325100</v>
      </c>
      <c r="C1055">
        <v>205</v>
      </c>
      <c r="D1055" s="96">
        <v>45132.557256944441</v>
      </c>
      <c r="E1055" t="s">
        <v>133</v>
      </c>
      <c r="F1055" t="s">
        <v>144</v>
      </c>
      <c r="G1055" t="s">
        <v>294</v>
      </c>
      <c r="H1055" t="s">
        <v>130</v>
      </c>
      <c r="I1055">
        <v>332540</v>
      </c>
      <c r="L1055" s="96">
        <v>45132.55678240741</v>
      </c>
      <c r="M1055" t="s">
        <v>135</v>
      </c>
      <c r="N1055">
        <v>2953380</v>
      </c>
      <c r="O1055" t="s">
        <v>132</v>
      </c>
    </row>
    <row r="1056" spans="1:15" x14ac:dyDescent="0.25">
      <c r="A1056">
        <v>612120</v>
      </c>
      <c r="B1056">
        <v>325100</v>
      </c>
      <c r="C1056">
        <v>205</v>
      </c>
      <c r="D1056" s="96">
        <v>45132.557245370372</v>
      </c>
      <c r="E1056" t="s">
        <v>127</v>
      </c>
      <c r="F1056" t="s">
        <v>144</v>
      </c>
      <c r="G1056" t="s">
        <v>145</v>
      </c>
      <c r="H1056" t="s">
        <v>130</v>
      </c>
      <c r="I1056">
        <v>332510</v>
      </c>
      <c r="L1056" s="96">
        <v>45132.55678240741</v>
      </c>
      <c r="M1056" t="s">
        <v>131</v>
      </c>
      <c r="N1056">
        <v>298010</v>
      </c>
      <c r="O1056" t="s">
        <v>132</v>
      </c>
    </row>
    <row r="1057" spans="1:15" x14ac:dyDescent="0.25">
      <c r="A1057">
        <v>612120</v>
      </c>
      <c r="B1057">
        <v>325100</v>
      </c>
      <c r="C1057">
        <v>205</v>
      </c>
      <c r="D1057" s="96">
        <v>45132.557245370372</v>
      </c>
      <c r="E1057" t="s">
        <v>133</v>
      </c>
      <c r="F1057" t="s">
        <v>144</v>
      </c>
      <c r="G1057" t="s">
        <v>294</v>
      </c>
      <c r="H1057" t="s">
        <v>130</v>
      </c>
      <c r="I1057">
        <v>332510</v>
      </c>
      <c r="L1057" s="96">
        <v>45132.55678240741</v>
      </c>
      <c r="M1057" t="s">
        <v>135</v>
      </c>
      <c r="N1057">
        <v>-298010</v>
      </c>
      <c r="O1057" t="s">
        <v>136</v>
      </c>
    </row>
    <row r="1058" spans="1:15" x14ac:dyDescent="0.25">
      <c r="A1058">
        <v>612120</v>
      </c>
      <c r="B1058">
        <v>325100</v>
      </c>
      <c r="C1058">
        <v>205</v>
      </c>
      <c r="D1058" s="96">
        <v>45132.557245370372</v>
      </c>
      <c r="E1058" t="s">
        <v>133</v>
      </c>
      <c r="F1058" t="s">
        <v>144</v>
      </c>
      <c r="G1058" t="s">
        <v>294</v>
      </c>
      <c r="H1058" t="s">
        <v>130</v>
      </c>
      <c r="I1058">
        <v>332510</v>
      </c>
      <c r="L1058" s="96">
        <v>45132.55678240741</v>
      </c>
      <c r="M1058" t="s">
        <v>135</v>
      </c>
      <c r="N1058">
        <v>364187</v>
      </c>
      <c r="O1058" t="s">
        <v>132</v>
      </c>
    </row>
    <row r="1059" spans="1:15" x14ac:dyDescent="0.25">
      <c r="A1059">
        <v>612120</v>
      </c>
      <c r="B1059">
        <v>325100</v>
      </c>
      <c r="C1059">
        <v>206</v>
      </c>
      <c r="D1059" s="96">
        <v>45299.653761574074</v>
      </c>
      <c r="E1059" t="s">
        <v>133</v>
      </c>
      <c r="F1059" t="s">
        <v>292</v>
      </c>
      <c r="G1059" t="s">
        <v>293</v>
      </c>
      <c r="H1059" t="s">
        <v>130</v>
      </c>
      <c r="I1059">
        <v>332610</v>
      </c>
      <c r="L1059" s="96">
        <v>45299.653622685182</v>
      </c>
      <c r="M1059" t="s">
        <v>135</v>
      </c>
      <c r="N1059">
        <v>-98803</v>
      </c>
      <c r="O1059" t="s">
        <v>136</v>
      </c>
    </row>
    <row r="1060" spans="1:15" x14ac:dyDescent="0.25">
      <c r="A1060">
        <v>612120</v>
      </c>
      <c r="B1060">
        <v>325100</v>
      </c>
      <c r="C1060">
        <v>206</v>
      </c>
      <c r="D1060" s="96">
        <v>45132.557326388887</v>
      </c>
      <c r="E1060" t="s">
        <v>133</v>
      </c>
      <c r="F1060" t="s">
        <v>144</v>
      </c>
      <c r="G1060" t="s">
        <v>294</v>
      </c>
      <c r="H1060" t="s">
        <v>130</v>
      </c>
      <c r="I1060">
        <v>332610</v>
      </c>
      <c r="L1060" s="96">
        <v>45132.55678240741</v>
      </c>
      <c r="M1060" t="s">
        <v>135</v>
      </c>
      <c r="N1060">
        <v>-93157</v>
      </c>
      <c r="O1060" t="s">
        <v>136</v>
      </c>
    </row>
    <row r="1061" spans="1:15" x14ac:dyDescent="0.25">
      <c r="A1061">
        <v>612120</v>
      </c>
      <c r="B1061">
        <v>325100</v>
      </c>
      <c r="C1061">
        <v>206</v>
      </c>
      <c r="D1061" s="96">
        <v>45132.557314814818</v>
      </c>
      <c r="E1061" t="s">
        <v>127</v>
      </c>
      <c r="F1061" t="s">
        <v>144</v>
      </c>
      <c r="G1061" t="s">
        <v>145</v>
      </c>
      <c r="H1061" t="s">
        <v>130</v>
      </c>
      <c r="I1061">
        <v>332610</v>
      </c>
      <c r="L1061" s="96">
        <v>45132.55678240741</v>
      </c>
      <c r="M1061" t="s">
        <v>131</v>
      </c>
      <c r="N1061">
        <v>93157</v>
      </c>
      <c r="O1061" t="s">
        <v>132</v>
      </c>
    </row>
    <row r="1062" spans="1:15" x14ac:dyDescent="0.25">
      <c r="A1062">
        <v>612120</v>
      </c>
      <c r="B1062">
        <v>325100</v>
      </c>
      <c r="C1062">
        <v>206</v>
      </c>
      <c r="D1062" s="96">
        <v>45132.557314814818</v>
      </c>
      <c r="E1062" t="s">
        <v>133</v>
      </c>
      <c r="F1062" t="s">
        <v>144</v>
      </c>
      <c r="G1062" t="s">
        <v>294</v>
      </c>
      <c r="H1062" t="s">
        <v>130</v>
      </c>
      <c r="I1062">
        <v>332610</v>
      </c>
      <c r="L1062" s="96">
        <v>45132.55678240741</v>
      </c>
      <c r="M1062" t="s">
        <v>135</v>
      </c>
      <c r="N1062">
        <v>98803</v>
      </c>
      <c r="O1062" t="s">
        <v>132</v>
      </c>
    </row>
    <row r="1063" spans="1:15" x14ac:dyDescent="0.25">
      <c r="A1063">
        <v>612120</v>
      </c>
      <c r="B1063">
        <v>340000</v>
      </c>
      <c r="C1063">
        <v>207</v>
      </c>
      <c r="D1063" s="96">
        <v>45299.653796296298</v>
      </c>
      <c r="E1063" t="s">
        <v>133</v>
      </c>
      <c r="F1063" t="s">
        <v>292</v>
      </c>
      <c r="G1063" t="s">
        <v>293</v>
      </c>
      <c r="H1063" t="s">
        <v>130</v>
      </c>
      <c r="I1063">
        <v>334603</v>
      </c>
      <c r="L1063" s="96">
        <v>45299.653622685182</v>
      </c>
      <c r="M1063" t="s">
        <v>135</v>
      </c>
      <c r="N1063">
        <v>-601293</v>
      </c>
      <c r="O1063" t="s">
        <v>136</v>
      </c>
    </row>
    <row r="1064" spans="1:15" x14ac:dyDescent="0.25">
      <c r="A1064">
        <v>612120</v>
      </c>
      <c r="B1064">
        <v>360000</v>
      </c>
      <c r="C1064">
        <v>207</v>
      </c>
      <c r="D1064" s="96">
        <v>45299.653784722221</v>
      </c>
      <c r="E1064" t="s">
        <v>133</v>
      </c>
      <c r="F1064" t="s">
        <v>292</v>
      </c>
      <c r="G1064" t="s">
        <v>293</v>
      </c>
      <c r="H1064" t="s">
        <v>130</v>
      </c>
      <c r="I1064">
        <v>334349</v>
      </c>
      <c r="L1064" s="96">
        <v>45299.653622685182</v>
      </c>
      <c r="M1064" t="s">
        <v>135</v>
      </c>
      <c r="N1064">
        <v>-499487</v>
      </c>
      <c r="O1064" t="s">
        <v>136</v>
      </c>
    </row>
    <row r="1065" spans="1:15" x14ac:dyDescent="0.25">
      <c r="A1065">
        <v>612120</v>
      </c>
      <c r="B1065">
        <v>370000</v>
      </c>
      <c r="C1065">
        <v>207</v>
      </c>
      <c r="D1065" s="96">
        <v>45299.653784722221</v>
      </c>
      <c r="E1065" t="s">
        <v>133</v>
      </c>
      <c r="F1065" t="s">
        <v>292</v>
      </c>
      <c r="G1065" t="s">
        <v>293</v>
      </c>
      <c r="H1065" t="s">
        <v>130</v>
      </c>
      <c r="I1065">
        <v>334311</v>
      </c>
      <c r="L1065" s="96">
        <v>45299.653622685182</v>
      </c>
      <c r="M1065" t="s">
        <v>135</v>
      </c>
      <c r="N1065">
        <v>-48004</v>
      </c>
      <c r="O1065" t="s">
        <v>136</v>
      </c>
    </row>
    <row r="1066" spans="1:15" x14ac:dyDescent="0.25">
      <c r="A1066">
        <v>612120</v>
      </c>
      <c r="B1066">
        <v>330100</v>
      </c>
      <c r="C1066">
        <v>207</v>
      </c>
      <c r="D1066" s="96">
        <v>45299.653773148151</v>
      </c>
      <c r="E1066" t="s">
        <v>133</v>
      </c>
      <c r="F1066" t="s">
        <v>292</v>
      </c>
      <c r="G1066" t="s">
        <v>293</v>
      </c>
      <c r="H1066" t="s">
        <v>130</v>
      </c>
      <c r="I1066">
        <v>334160</v>
      </c>
      <c r="L1066" s="96">
        <v>45299.653622685182</v>
      </c>
      <c r="M1066" t="s">
        <v>135</v>
      </c>
      <c r="N1066">
        <v>-865219</v>
      </c>
      <c r="O1066" t="s">
        <v>136</v>
      </c>
    </row>
    <row r="1067" spans="1:15" x14ac:dyDescent="0.25">
      <c r="A1067">
        <v>612120</v>
      </c>
      <c r="B1067">
        <v>350000</v>
      </c>
      <c r="C1067">
        <v>207</v>
      </c>
      <c r="D1067" s="96">
        <v>45299.653773148151</v>
      </c>
      <c r="E1067" t="s">
        <v>133</v>
      </c>
      <c r="F1067" t="s">
        <v>292</v>
      </c>
      <c r="G1067" t="s">
        <v>293</v>
      </c>
      <c r="H1067" t="s">
        <v>130</v>
      </c>
      <c r="I1067">
        <v>334025</v>
      </c>
      <c r="L1067" s="96">
        <v>45299.653622685182</v>
      </c>
      <c r="M1067" t="s">
        <v>135</v>
      </c>
      <c r="N1067">
        <v>-132018</v>
      </c>
      <c r="O1067" t="s">
        <v>136</v>
      </c>
    </row>
    <row r="1068" spans="1:15" x14ac:dyDescent="0.25">
      <c r="A1068">
        <v>612120</v>
      </c>
      <c r="B1068">
        <v>302000</v>
      </c>
      <c r="C1068">
        <v>207</v>
      </c>
      <c r="D1068" s="96">
        <v>45299.653773148151</v>
      </c>
      <c r="E1068" t="s">
        <v>133</v>
      </c>
      <c r="F1068" t="s">
        <v>292</v>
      </c>
      <c r="G1068" t="s">
        <v>293</v>
      </c>
      <c r="H1068" t="s">
        <v>130</v>
      </c>
      <c r="I1068">
        <v>334021</v>
      </c>
      <c r="L1068" s="96">
        <v>45299.653622685182</v>
      </c>
      <c r="M1068" t="s">
        <v>135</v>
      </c>
      <c r="N1068">
        <v>-48004</v>
      </c>
      <c r="O1068" t="s">
        <v>136</v>
      </c>
    </row>
    <row r="1069" spans="1:15" x14ac:dyDescent="0.25">
      <c r="A1069">
        <v>612120</v>
      </c>
      <c r="B1069">
        <v>540300</v>
      </c>
      <c r="C1069">
        <v>207</v>
      </c>
      <c r="D1069" s="96">
        <v>45204.352488425924</v>
      </c>
      <c r="E1069" t="s">
        <v>133</v>
      </c>
      <c r="F1069" t="s">
        <v>295</v>
      </c>
      <c r="G1069" t="s">
        <v>296</v>
      </c>
      <c r="H1069" t="s">
        <v>130</v>
      </c>
      <c r="I1069">
        <v>334140</v>
      </c>
      <c r="L1069" s="96">
        <v>45204.351145833331</v>
      </c>
      <c r="M1069" t="s">
        <v>135</v>
      </c>
      <c r="N1069">
        <v>-42860</v>
      </c>
      <c r="O1069" t="s">
        <v>136</v>
      </c>
    </row>
    <row r="1070" spans="1:15" x14ac:dyDescent="0.25">
      <c r="A1070">
        <v>612120</v>
      </c>
      <c r="B1070">
        <v>540300</v>
      </c>
      <c r="C1070">
        <v>207</v>
      </c>
      <c r="D1070" s="96">
        <v>45204.352488425924</v>
      </c>
      <c r="E1070" t="s">
        <v>162</v>
      </c>
      <c r="F1070" t="s">
        <v>295</v>
      </c>
      <c r="G1070" t="s">
        <v>296</v>
      </c>
      <c r="H1070" t="s">
        <v>130</v>
      </c>
      <c r="I1070">
        <v>334140</v>
      </c>
      <c r="L1070" s="96">
        <v>45204.351145833331</v>
      </c>
      <c r="M1070" t="s">
        <v>135</v>
      </c>
      <c r="N1070">
        <v>8195</v>
      </c>
      <c r="O1070" t="s">
        <v>132</v>
      </c>
    </row>
    <row r="1071" spans="1:15" x14ac:dyDescent="0.25">
      <c r="A1071">
        <v>612120</v>
      </c>
      <c r="B1071">
        <v>540400</v>
      </c>
      <c r="C1071">
        <v>207</v>
      </c>
      <c r="D1071" s="96">
        <v>45132.557800925926</v>
      </c>
      <c r="E1071" t="s">
        <v>127</v>
      </c>
      <c r="F1071" t="s">
        <v>151</v>
      </c>
      <c r="G1071" t="s">
        <v>196</v>
      </c>
      <c r="H1071" t="s">
        <v>130</v>
      </c>
      <c r="I1071">
        <v>334090</v>
      </c>
      <c r="L1071" s="96">
        <v>45132.556875000002</v>
      </c>
      <c r="M1071" t="s">
        <v>131</v>
      </c>
      <c r="N1071">
        <v>93402</v>
      </c>
      <c r="O1071" t="s">
        <v>132</v>
      </c>
    </row>
    <row r="1072" spans="1:15" x14ac:dyDescent="0.25">
      <c r="A1072">
        <v>612120</v>
      </c>
      <c r="B1072">
        <v>540400</v>
      </c>
      <c r="C1072">
        <v>207</v>
      </c>
      <c r="D1072" s="96">
        <v>45132.557800925926</v>
      </c>
      <c r="E1072" t="s">
        <v>133</v>
      </c>
      <c r="F1072" t="s">
        <v>151</v>
      </c>
      <c r="G1072" t="s">
        <v>338</v>
      </c>
      <c r="H1072" t="s">
        <v>130</v>
      </c>
      <c r="I1072">
        <v>334090</v>
      </c>
      <c r="L1072" s="96">
        <v>45132.556875000002</v>
      </c>
      <c r="M1072" t="s">
        <v>135</v>
      </c>
      <c r="N1072">
        <v>1314</v>
      </c>
      <c r="O1072" t="s">
        <v>132</v>
      </c>
    </row>
    <row r="1073" spans="1:15" x14ac:dyDescent="0.25">
      <c r="A1073">
        <v>612120</v>
      </c>
      <c r="B1073">
        <v>540300</v>
      </c>
      <c r="C1073">
        <v>207</v>
      </c>
      <c r="D1073" s="96">
        <v>45132.557789351849</v>
      </c>
      <c r="E1073" t="s">
        <v>127</v>
      </c>
      <c r="F1073" t="s">
        <v>151</v>
      </c>
      <c r="G1073" t="s">
        <v>196</v>
      </c>
      <c r="H1073" t="s">
        <v>130</v>
      </c>
      <c r="I1073">
        <v>334140</v>
      </c>
      <c r="L1073" s="96">
        <v>45132.556875000002</v>
      </c>
      <c r="M1073" t="s">
        <v>131</v>
      </c>
      <c r="N1073">
        <v>301153</v>
      </c>
      <c r="O1073" t="s">
        <v>132</v>
      </c>
    </row>
    <row r="1074" spans="1:15" x14ac:dyDescent="0.25">
      <c r="A1074">
        <v>612120</v>
      </c>
      <c r="B1074">
        <v>540300</v>
      </c>
      <c r="C1074">
        <v>207</v>
      </c>
      <c r="D1074" s="96">
        <v>45132.557789351849</v>
      </c>
      <c r="E1074" t="s">
        <v>133</v>
      </c>
      <c r="F1074" t="s">
        <v>151</v>
      </c>
      <c r="G1074" t="s">
        <v>339</v>
      </c>
      <c r="H1074" t="s">
        <v>130</v>
      </c>
      <c r="I1074">
        <v>334140</v>
      </c>
      <c r="L1074" s="96">
        <v>45132.556875000002</v>
      </c>
      <c r="M1074" t="s">
        <v>135</v>
      </c>
      <c r="N1074">
        <v>19604</v>
      </c>
      <c r="O1074" t="s">
        <v>132</v>
      </c>
    </row>
    <row r="1075" spans="1:15" x14ac:dyDescent="0.25">
      <c r="A1075">
        <v>612120</v>
      </c>
      <c r="B1075">
        <v>340000</v>
      </c>
      <c r="C1075">
        <v>207</v>
      </c>
      <c r="D1075" s="96">
        <v>45132.557662037034</v>
      </c>
      <c r="E1075" t="s">
        <v>127</v>
      </c>
      <c r="F1075" t="s">
        <v>144</v>
      </c>
      <c r="G1075" t="s">
        <v>145</v>
      </c>
      <c r="H1075" t="s">
        <v>130</v>
      </c>
      <c r="I1075">
        <v>334603</v>
      </c>
      <c r="L1075" s="96">
        <v>45132.55678240741</v>
      </c>
      <c r="M1075" t="s">
        <v>131</v>
      </c>
      <c r="N1075">
        <v>637935</v>
      </c>
      <c r="O1075" t="s">
        <v>132</v>
      </c>
    </row>
    <row r="1076" spans="1:15" x14ac:dyDescent="0.25">
      <c r="A1076">
        <v>612120</v>
      </c>
      <c r="B1076">
        <v>340000</v>
      </c>
      <c r="C1076">
        <v>207</v>
      </c>
      <c r="D1076" s="96">
        <v>45132.557662037034</v>
      </c>
      <c r="E1076" t="s">
        <v>133</v>
      </c>
      <c r="F1076" t="s">
        <v>144</v>
      </c>
      <c r="G1076" t="s">
        <v>294</v>
      </c>
      <c r="H1076" t="s">
        <v>130</v>
      </c>
      <c r="I1076">
        <v>334603</v>
      </c>
      <c r="L1076" s="96">
        <v>45132.55678240741</v>
      </c>
      <c r="M1076" t="s">
        <v>135</v>
      </c>
      <c r="N1076">
        <v>-637935</v>
      </c>
      <c r="O1076" t="s">
        <v>136</v>
      </c>
    </row>
    <row r="1077" spans="1:15" x14ac:dyDescent="0.25">
      <c r="A1077">
        <v>612120</v>
      </c>
      <c r="B1077">
        <v>340000</v>
      </c>
      <c r="C1077">
        <v>207</v>
      </c>
      <c r="D1077" s="96">
        <v>45132.557662037034</v>
      </c>
      <c r="E1077" t="s">
        <v>133</v>
      </c>
      <c r="F1077" t="s">
        <v>144</v>
      </c>
      <c r="G1077" t="s">
        <v>294</v>
      </c>
      <c r="H1077" t="s">
        <v>130</v>
      </c>
      <c r="I1077">
        <v>334603</v>
      </c>
      <c r="L1077" s="96">
        <v>45132.55678240741</v>
      </c>
      <c r="M1077" t="s">
        <v>135</v>
      </c>
      <c r="N1077">
        <v>601293</v>
      </c>
      <c r="O1077" t="s">
        <v>132</v>
      </c>
    </row>
    <row r="1078" spans="1:15" x14ac:dyDescent="0.25">
      <c r="A1078">
        <v>612120</v>
      </c>
      <c r="B1078">
        <v>360000</v>
      </c>
      <c r="C1078">
        <v>207</v>
      </c>
      <c r="D1078" s="96">
        <v>45132.557523148149</v>
      </c>
      <c r="E1078" t="s">
        <v>127</v>
      </c>
      <c r="F1078" t="s">
        <v>144</v>
      </c>
      <c r="G1078" t="s">
        <v>145</v>
      </c>
      <c r="H1078" t="s">
        <v>130</v>
      </c>
      <c r="I1078">
        <v>334349</v>
      </c>
      <c r="L1078" s="96">
        <v>45132.55678240741</v>
      </c>
      <c r="M1078" t="s">
        <v>131</v>
      </c>
      <c r="N1078">
        <v>535630</v>
      </c>
      <c r="O1078" t="s">
        <v>132</v>
      </c>
    </row>
    <row r="1079" spans="1:15" x14ac:dyDescent="0.25">
      <c r="A1079">
        <v>612120</v>
      </c>
      <c r="B1079">
        <v>360000</v>
      </c>
      <c r="C1079">
        <v>207</v>
      </c>
      <c r="D1079" s="96">
        <v>45132.557523148149</v>
      </c>
      <c r="E1079" t="s">
        <v>133</v>
      </c>
      <c r="F1079" t="s">
        <v>144</v>
      </c>
      <c r="G1079" t="s">
        <v>294</v>
      </c>
      <c r="H1079" t="s">
        <v>130</v>
      </c>
      <c r="I1079">
        <v>334349</v>
      </c>
      <c r="L1079" s="96">
        <v>45132.55678240741</v>
      </c>
      <c r="M1079" t="s">
        <v>135</v>
      </c>
      <c r="N1079">
        <v>-535630</v>
      </c>
      <c r="O1079" t="s">
        <v>136</v>
      </c>
    </row>
    <row r="1080" spans="1:15" x14ac:dyDescent="0.25">
      <c r="A1080">
        <v>612120</v>
      </c>
      <c r="B1080">
        <v>360000</v>
      </c>
      <c r="C1080">
        <v>207</v>
      </c>
      <c r="D1080" s="96">
        <v>45132.557523148149</v>
      </c>
      <c r="E1080" t="s">
        <v>133</v>
      </c>
      <c r="F1080" t="s">
        <v>144</v>
      </c>
      <c r="G1080" t="s">
        <v>294</v>
      </c>
      <c r="H1080" t="s">
        <v>130</v>
      </c>
      <c r="I1080">
        <v>334349</v>
      </c>
      <c r="L1080" s="96">
        <v>45132.55678240741</v>
      </c>
      <c r="M1080" t="s">
        <v>135</v>
      </c>
      <c r="N1080">
        <v>499487</v>
      </c>
      <c r="O1080" t="s">
        <v>132</v>
      </c>
    </row>
    <row r="1081" spans="1:15" x14ac:dyDescent="0.25">
      <c r="A1081">
        <v>612120</v>
      </c>
      <c r="B1081">
        <v>305000</v>
      </c>
      <c r="C1081">
        <v>207</v>
      </c>
      <c r="D1081" s="96">
        <v>45132.557511574072</v>
      </c>
      <c r="E1081" t="s">
        <v>127</v>
      </c>
      <c r="F1081" t="s">
        <v>144</v>
      </c>
      <c r="G1081" t="s">
        <v>145</v>
      </c>
      <c r="H1081" t="s">
        <v>130</v>
      </c>
      <c r="I1081">
        <v>334316</v>
      </c>
      <c r="L1081" s="96">
        <v>45132.55678240741</v>
      </c>
      <c r="M1081" t="s">
        <v>131</v>
      </c>
      <c r="N1081">
        <v>92456</v>
      </c>
      <c r="O1081" t="s">
        <v>132</v>
      </c>
    </row>
    <row r="1082" spans="1:15" x14ac:dyDescent="0.25">
      <c r="A1082">
        <v>612120</v>
      </c>
      <c r="B1082">
        <v>305000</v>
      </c>
      <c r="C1082">
        <v>207</v>
      </c>
      <c r="D1082" s="96">
        <v>45132.557511574072</v>
      </c>
      <c r="E1082" t="s">
        <v>133</v>
      </c>
      <c r="F1082" t="s">
        <v>144</v>
      </c>
      <c r="G1082" t="s">
        <v>294</v>
      </c>
      <c r="H1082" t="s">
        <v>130</v>
      </c>
      <c r="I1082">
        <v>334316</v>
      </c>
      <c r="L1082" s="96">
        <v>45132.55678240741</v>
      </c>
      <c r="M1082" t="s">
        <v>135</v>
      </c>
      <c r="N1082">
        <v>-92456</v>
      </c>
      <c r="O1082" t="s">
        <v>136</v>
      </c>
    </row>
    <row r="1083" spans="1:15" x14ac:dyDescent="0.25">
      <c r="A1083">
        <v>612120</v>
      </c>
      <c r="B1083">
        <v>305000</v>
      </c>
      <c r="C1083">
        <v>207</v>
      </c>
      <c r="D1083" s="96">
        <v>45132.557511574072</v>
      </c>
      <c r="E1083" t="s">
        <v>133</v>
      </c>
      <c r="F1083" t="s">
        <v>144</v>
      </c>
      <c r="G1083" t="s">
        <v>294</v>
      </c>
      <c r="H1083" t="s">
        <v>130</v>
      </c>
      <c r="I1083">
        <v>334316</v>
      </c>
      <c r="L1083" s="96">
        <v>45132.55678240741</v>
      </c>
      <c r="M1083" t="s">
        <v>135</v>
      </c>
      <c r="N1083">
        <v>103295</v>
      </c>
      <c r="O1083" t="s">
        <v>132</v>
      </c>
    </row>
    <row r="1084" spans="1:15" x14ac:dyDescent="0.25">
      <c r="A1084">
        <v>612120</v>
      </c>
      <c r="B1084">
        <v>370000</v>
      </c>
      <c r="C1084">
        <v>207</v>
      </c>
      <c r="D1084" s="96">
        <v>45132.557488425926</v>
      </c>
      <c r="E1084" t="s">
        <v>127</v>
      </c>
      <c r="F1084" t="s">
        <v>144</v>
      </c>
      <c r="G1084" t="s">
        <v>145</v>
      </c>
      <c r="H1084" t="s">
        <v>130</v>
      </c>
      <c r="I1084">
        <v>334311</v>
      </c>
      <c r="L1084" s="96">
        <v>45132.55678240741</v>
      </c>
      <c r="M1084" t="s">
        <v>131</v>
      </c>
      <c r="N1084">
        <v>47278</v>
      </c>
      <c r="O1084" t="s">
        <v>132</v>
      </c>
    </row>
    <row r="1085" spans="1:15" x14ac:dyDescent="0.25">
      <c r="A1085">
        <v>612120</v>
      </c>
      <c r="B1085">
        <v>370000</v>
      </c>
      <c r="C1085">
        <v>207</v>
      </c>
      <c r="D1085" s="96">
        <v>45132.557488425926</v>
      </c>
      <c r="E1085" t="s">
        <v>133</v>
      </c>
      <c r="F1085" t="s">
        <v>144</v>
      </c>
      <c r="G1085" t="s">
        <v>294</v>
      </c>
      <c r="H1085" t="s">
        <v>130</v>
      </c>
      <c r="I1085">
        <v>334311</v>
      </c>
      <c r="L1085" s="96">
        <v>45132.55678240741</v>
      </c>
      <c r="M1085" t="s">
        <v>135</v>
      </c>
      <c r="N1085">
        <v>-47278</v>
      </c>
      <c r="O1085" t="s">
        <v>136</v>
      </c>
    </row>
    <row r="1086" spans="1:15" x14ac:dyDescent="0.25">
      <c r="A1086">
        <v>612120</v>
      </c>
      <c r="B1086">
        <v>370000</v>
      </c>
      <c r="C1086">
        <v>207</v>
      </c>
      <c r="D1086" s="96">
        <v>45132.557488425926</v>
      </c>
      <c r="E1086" t="s">
        <v>133</v>
      </c>
      <c r="F1086" t="s">
        <v>144</v>
      </c>
      <c r="G1086" t="s">
        <v>294</v>
      </c>
      <c r="H1086" t="s">
        <v>130</v>
      </c>
      <c r="I1086">
        <v>334311</v>
      </c>
      <c r="L1086" s="96">
        <v>45132.55678240741</v>
      </c>
      <c r="M1086" t="s">
        <v>135</v>
      </c>
      <c r="N1086">
        <v>48004</v>
      </c>
      <c r="O1086" t="s">
        <v>132</v>
      </c>
    </row>
    <row r="1087" spans="1:15" x14ac:dyDescent="0.25">
      <c r="A1087">
        <v>612120</v>
      </c>
      <c r="B1087">
        <v>305000</v>
      </c>
      <c r="C1087">
        <v>207</v>
      </c>
      <c r="D1087" s="96">
        <v>45132.557476851849</v>
      </c>
      <c r="E1087" t="s">
        <v>127</v>
      </c>
      <c r="F1087" t="s">
        <v>144</v>
      </c>
      <c r="G1087" t="s">
        <v>145</v>
      </c>
      <c r="H1087" t="s">
        <v>130</v>
      </c>
      <c r="I1087">
        <v>334290</v>
      </c>
      <c r="L1087" s="96">
        <v>45132.55678240741</v>
      </c>
      <c r="M1087" t="s">
        <v>131</v>
      </c>
      <c r="N1087">
        <v>26224</v>
      </c>
      <c r="O1087" t="s">
        <v>132</v>
      </c>
    </row>
    <row r="1088" spans="1:15" x14ac:dyDescent="0.25">
      <c r="A1088">
        <v>612120</v>
      </c>
      <c r="B1088">
        <v>305000</v>
      </c>
      <c r="C1088">
        <v>207</v>
      </c>
      <c r="D1088" s="96">
        <v>45132.557476851849</v>
      </c>
      <c r="E1088" t="s">
        <v>133</v>
      </c>
      <c r="F1088" t="s">
        <v>144</v>
      </c>
      <c r="G1088" t="s">
        <v>294</v>
      </c>
      <c r="H1088" t="s">
        <v>130</v>
      </c>
      <c r="I1088">
        <v>334290</v>
      </c>
      <c r="L1088" s="96">
        <v>45132.55678240741</v>
      </c>
      <c r="M1088" t="s">
        <v>135</v>
      </c>
      <c r="N1088">
        <v>-26224</v>
      </c>
      <c r="O1088" t="s">
        <v>136</v>
      </c>
    </row>
    <row r="1089" spans="1:15" x14ac:dyDescent="0.25">
      <c r="A1089">
        <v>612120</v>
      </c>
      <c r="B1089">
        <v>305000</v>
      </c>
      <c r="C1089">
        <v>207</v>
      </c>
      <c r="D1089" s="96">
        <v>45132.557476851849</v>
      </c>
      <c r="E1089" t="s">
        <v>133</v>
      </c>
      <c r="F1089" t="s">
        <v>144</v>
      </c>
      <c r="G1089" t="s">
        <v>294</v>
      </c>
      <c r="H1089" t="s">
        <v>130</v>
      </c>
      <c r="I1089">
        <v>334290</v>
      </c>
      <c r="L1089" s="96">
        <v>45132.55678240741</v>
      </c>
      <c r="M1089" t="s">
        <v>135</v>
      </c>
      <c r="N1089">
        <v>31118</v>
      </c>
      <c r="O1089" t="s">
        <v>132</v>
      </c>
    </row>
    <row r="1090" spans="1:15" x14ac:dyDescent="0.25">
      <c r="A1090">
        <v>612120</v>
      </c>
      <c r="B1090">
        <v>305000</v>
      </c>
      <c r="C1090">
        <v>207</v>
      </c>
      <c r="D1090" s="96">
        <v>45132.55746527778</v>
      </c>
      <c r="E1090" t="s">
        <v>127</v>
      </c>
      <c r="F1090" t="s">
        <v>144</v>
      </c>
      <c r="G1090" t="s">
        <v>145</v>
      </c>
      <c r="H1090" t="s">
        <v>130</v>
      </c>
      <c r="I1090">
        <v>334280</v>
      </c>
      <c r="L1090" s="96">
        <v>45132.55678240741</v>
      </c>
      <c r="M1090" t="s">
        <v>131</v>
      </c>
      <c r="N1090">
        <v>21013</v>
      </c>
      <c r="O1090" t="s">
        <v>132</v>
      </c>
    </row>
    <row r="1091" spans="1:15" x14ac:dyDescent="0.25">
      <c r="A1091">
        <v>612120</v>
      </c>
      <c r="B1091">
        <v>305000</v>
      </c>
      <c r="C1091">
        <v>207</v>
      </c>
      <c r="D1091" s="96">
        <v>45132.55746527778</v>
      </c>
      <c r="E1091" t="s">
        <v>133</v>
      </c>
      <c r="F1091" t="s">
        <v>144</v>
      </c>
      <c r="G1091" t="s">
        <v>294</v>
      </c>
      <c r="H1091" t="s">
        <v>130</v>
      </c>
      <c r="I1091">
        <v>334280</v>
      </c>
      <c r="L1091" s="96">
        <v>45132.55678240741</v>
      </c>
      <c r="M1091" t="s">
        <v>135</v>
      </c>
      <c r="N1091">
        <v>-21013</v>
      </c>
      <c r="O1091" t="s">
        <v>136</v>
      </c>
    </row>
    <row r="1092" spans="1:15" x14ac:dyDescent="0.25">
      <c r="A1092">
        <v>612120</v>
      </c>
      <c r="B1092">
        <v>305000</v>
      </c>
      <c r="C1092">
        <v>207</v>
      </c>
      <c r="D1092" s="96">
        <v>45132.55746527778</v>
      </c>
      <c r="E1092" t="s">
        <v>133</v>
      </c>
      <c r="F1092" t="s">
        <v>144</v>
      </c>
      <c r="G1092" t="s">
        <v>294</v>
      </c>
      <c r="H1092" t="s">
        <v>130</v>
      </c>
      <c r="I1092">
        <v>334280</v>
      </c>
      <c r="L1092" s="96">
        <v>45132.55678240741</v>
      </c>
      <c r="M1092" t="s">
        <v>135</v>
      </c>
      <c r="N1092">
        <v>21771</v>
      </c>
      <c r="O1092" t="s">
        <v>132</v>
      </c>
    </row>
    <row r="1093" spans="1:15" x14ac:dyDescent="0.25">
      <c r="A1093">
        <v>612120</v>
      </c>
      <c r="B1093">
        <v>330100</v>
      </c>
      <c r="C1093">
        <v>207</v>
      </c>
      <c r="D1093" s="96">
        <v>45132.557442129626</v>
      </c>
      <c r="E1093" t="s">
        <v>127</v>
      </c>
      <c r="F1093" t="s">
        <v>144</v>
      </c>
      <c r="G1093" t="s">
        <v>145</v>
      </c>
      <c r="H1093" t="s">
        <v>130</v>
      </c>
      <c r="I1093">
        <v>334160</v>
      </c>
      <c r="L1093" s="96">
        <v>45132.55678240741</v>
      </c>
      <c r="M1093" t="s">
        <v>131</v>
      </c>
      <c r="N1093">
        <v>754248</v>
      </c>
      <c r="O1093" t="s">
        <v>132</v>
      </c>
    </row>
    <row r="1094" spans="1:15" x14ac:dyDescent="0.25">
      <c r="A1094">
        <v>612120</v>
      </c>
      <c r="B1094">
        <v>330100</v>
      </c>
      <c r="C1094">
        <v>207</v>
      </c>
      <c r="D1094" s="96">
        <v>45132.557442129626</v>
      </c>
      <c r="E1094" t="s">
        <v>133</v>
      </c>
      <c r="F1094" t="s">
        <v>144</v>
      </c>
      <c r="G1094" t="s">
        <v>294</v>
      </c>
      <c r="H1094" t="s">
        <v>130</v>
      </c>
      <c r="I1094">
        <v>334160</v>
      </c>
      <c r="L1094" s="96">
        <v>45132.55678240741</v>
      </c>
      <c r="M1094" t="s">
        <v>135</v>
      </c>
      <c r="N1094">
        <v>-754248</v>
      </c>
      <c r="O1094" t="s">
        <v>136</v>
      </c>
    </row>
    <row r="1095" spans="1:15" x14ac:dyDescent="0.25">
      <c r="A1095">
        <v>612120</v>
      </c>
      <c r="B1095">
        <v>330100</v>
      </c>
      <c r="C1095">
        <v>207</v>
      </c>
      <c r="D1095" s="96">
        <v>45132.557442129626</v>
      </c>
      <c r="E1095" t="s">
        <v>133</v>
      </c>
      <c r="F1095" t="s">
        <v>144</v>
      </c>
      <c r="G1095" t="s">
        <v>146</v>
      </c>
      <c r="H1095" t="s">
        <v>130</v>
      </c>
      <c r="I1095">
        <v>334160</v>
      </c>
      <c r="L1095" s="96">
        <v>45132.55678240741</v>
      </c>
      <c r="M1095" t="s">
        <v>135</v>
      </c>
      <c r="N1095">
        <v>-22833</v>
      </c>
      <c r="O1095" t="s">
        <v>136</v>
      </c>
    </row>
    <row r="1096" spans="1:15" x14ac:dyDescent="0.25">
      <c r="A1096">
        <v>612120</v>
      </c>
      <c r="B1096">
        <v>330100</v>
      </c>
      <c r="C1096">
        <v>207</v>
      </c>
      <c r="D1096" s="96">
        <v>45132.557442129626</v>
      </c>
      <c r="E1096" t="s">
        <v>133</v>
      </c>
      <c r="F1096" t="s">
        <v>144</v>
      </c>
      <c r="G1096" t="s">
        <v>294</v>
      </c>
      <c r="H1096" t="s">
        <v>130</v>
      </c>
      <c r="I1096">
        <v>334160</v>
      </c>
      <c r="L1096" s="96">
        <v>45132.55678240741</v>
      </c>
      <c r="M1096" t="s">
        <v>135</v>
      </c>
      <c r="N1096">
        <v>888052</v>
      </c>
      <c r="O1096" t="s">
        <v>132</v>
      </c>
    </row>
    <row r="1097" spans="1:15" x14ac:dyDescent="0.25">
      <c r="A1097">
        <v>612120</v>
      </c>
      <c r="B1097">
        <v>350000</v>
      </c>
      <c r="C1097">
        <v>207</v>
      </c>
      <c r="D1097" s="96">
        <v>45132.55736111111</v>
      </c>
      <c r="E1097" t="s">
        <v>127</v>
      </c>
      <c r="F1097" t="s">
        <v>144</v>
      </c>
      <c r="G1097" t="s">
        <v>145</v>
      </c>
      <c r="H1097" t="s">
        <v>130</v>
      </c>
      <c r="I1097">
        <v>334025</v>
      </c>
      <c r="L1097" s="96">
        <v>45132.55678240741</v>
      </c>
      <c r="M1097" t="s">
        <v>131</v>
      </c>
      <c r="N1097">
        <v>114490</v>
      </c>
      <c r="O1097" t="s">
        <v>132</v>
      </c>
    </row>
    <row r="1098" spans="1:15" x14ac:dyDescent="0.25">
      <c r="A1098">
        <v>612120</v>
      </c>
      <c r="B1098">
        <v>350000</v>
      </c>
      <c r="C1098">
        <v>207</v>
      </c>
      <c r="D1098" s="96">
        <v>45132.55736111111</v>
      </c>
      <c r="E1098" t="s">
        <v>133</v>
      </c>
      <c r="F1098" t="s">
        <v>144</v>
      </c>
      <c r="G1098" t="s">
        <v>294</v>
      </c>
      <c r="H1098" t="s">
        <v>130</v>
      </c>
      <c r="I1098">
        <v>334025</v>
      </c>
      <c r="L1098" s="96">
        <v>45132.55678240741</v>
      </c>
      <c r="M1098" t="s">
        <v>135</v>
      </c>
      <c r="N1098">
        <v>-114490</v>
      </c>
      <c r="O1098" t="s">
        <v>136</v>
      </c>
    </row>
    <row r="1099" spans="1:15" x14ac:dyDescent="0.25">
      <c r="A1099">
        <v>612120</v>
      </c>
      <c r="B1099">
        <v>302000</v>
      </c>
      <c r="C1099">
        <v>207</v>
      </c>
      <c r="D1099" s="96">
        <v>45132.55736111111</v>
      </c>
      <c r="E1099" t="s">
        <v>133</v>
      </c>
      <c r="F1099" t="s">
        <v>144</v>
      </c>
      <c r="G1099" t="s">
        <v>294</v>
      </c>
      <c r="H1099" t="s">
        <v>130</v>
      </c>
      <c r="I1099">
        <v>334021</v>
      </c>
      <c r="L1099" s="96">
        <v>45132.55678240741</v>
      </c>
      <c r="M1099" t="s">
        <v>135</v>
      </c>
      <c r="N1099">
        <v>48004</v>
      </c>
      <c r="O1099" t="s">
        <v>132</v>
      </c>
    </row>
    <row r="1100" spans="1:15" x14ac:dyDescent="0.25">
      <c r="A1100">
        <v>612120</v>
      </c>
      <c r="B1100">
        <v>350000</v>
      </c>
      <c r="C1100">
        <v>207</v>
      </c>
      <c r="D1100" s="96">
        <v>45132.55736111111</v>
      </c>
      <c r="E1100" t="s">
        <v>133</v>
      </c>
      <c r="F1100" t="s">
        <v>144</v>
      </c>
      <c r="G1100" t="s">
        <v>294</v>
      </c>
      <c r="H1100" t="s">
        <v>130</v>
      </c>
      <c r="I1100">
        <v>334025</v>
      </c>
      <c r="L1100" s="96">
        <v>45132.55678240741</v>
      </c>
      <c r="M1100" t="s">
        <v>135</v>
      </c>
      <c r="N1100">
        <v>132018</v>
      </c>
      <c r="O1100" t="s">
        <v>132</v>
      </c>
    </row>
    <row r="1101" spans="1:15" x14ac:dyDescent="0.25">
      <c r="A1101">
        <v>612120</v>
      </c>
      <c r="B1101">
        <v>120010</v>
      </c>
      <c r="C1101">
        <v>207</v>
      </c>
      <c r="D1101" s="96">
        <v>45132.530590277776</v>
      </c>
      <c r="E1101" t="s">
        <v>127</v>
      </c>
      <c r="F1101" t="s">
        <v>140</v>
      </c>
      <c r="G1101" t="s">
        <v>141</v>
      </c>
      <c r="H1101" t="s">
        <v>130</v>
      </c>
      <c r="I1101">
        <v>338360</v>
      </c>
      <c r="L1101" s="96">
        <v>45132.529583333337</v>
      </c>
      <c r="M1101" t="s">
        <v>131</v>
      </c>
      <c r="N1101">
        <v>220048</v>
      </c>
      <c r="O1101" t="s">
        <v>132</v>
      </c>
    </row>
    <row r="1102" spans="1:15" x14ac:dyDescent="0.25">
      <c r="A1102">
        <v>612120</v>
      </c>
      <c r="B1102">
        <v>120010</v>
      </c>
      <c r="C1102">
        <v>207</v>
      </c>
      <c r="D1102" s="96">
        <v>45132.530578703707</v>
      </c>
      <c r="E1102" t="s">
        <v>127</v>
      </c>
      <c r="F1102" t="s">
        <v>140</v>
      </c>
      <c r="G1102" t="s">
        <v>141</v>
      </c>
      <c r="H1102" t="s">
        <v>130</v>
      </c>
      <c r="I1102">
        <v>338350</v>
      </c>
      <c r="L1102" s="96">
        <v>45132.529583333337</v>
      </c>
      <c r="M1102" t="s">
        <v>131</v>
      </c>
      <c r="N1102">
        <v>138107</v>
      </c>
      <c r="O1102" t="s">
        <v>132</v>
      </c>
    </row>
    <row r="1103" spans="1:15" x14ac:dyDescent="0.25">
      <c r="A1103">
        <v>612120</v>
      </c>
      <c r="B1103">
        <v>120010</v>
      </c>
      <c r="C1103">
        <v>207</v>
      </c>
      <c r="D1103" s="96">
        <v>45132.53056712963</v>
      </c>
      <c r="E1103" t="s">
        <v>127</v>
      </c>
      <c r="F1103" t="s">
        <v>140</v>
      </c>
      <c r="G1103" t="s">
        <v>141</v>
      </c>
      <c r="H1103" t="s">
        <v>130</v>
      </c>
      <c r="I1103">
        <v>338298</v>
      </c>
      <c r="L1103" s="96">
        <v>45132.529583333337</v>
      </c>
      <c r="M1103" t="s">
        <v>131</v>
      </c>
      <c r="N1103">
        <v>100206</v>
      </c>
      <c r="O1103" t="s">
        <v>132</v>
      </c>
    </row>
    <row r="1104" spans="1:15" x14ac:dyDescent="0.25">
      <c r="A1104">
        <v>612120</v>
      </c>
      <c r="B1104">
        <v>120000</v>
      </c>
      <c r="C1104">
        <v>207</v>
      </c>
      <c r="D1104" s="96">
        <v>45132.53052083333</v>
      </c>
      <c r="E1104" t="s">
        <v>127</v>
      </c>
      <c r="F1104" t="s">
        <v>140</v>
      </c>
      <c r="G1104" t="s">
        <v>141</v>
      </c>
      <c r="H1104" t="s">
        <v>130</v>
      </c>
      <c r="I1104">
        <v>338210</v>
      </c>
      <c r="L1104" s="96">
        <v>45132.529583333337</v>
      </c>
      <c r="M1104" t="s">
        <v>131</v>
      </c>
      <c r="N1104">
        <v>92500</v>
      </c>
      <c r="O1104" t="s">
        <v>132</v>
      </c>
    </row>
    <row r="1105" spans="1:15" x14ac:dyDescent="0.25">
      <c r="A1105">
        <v>612120</v>
      </c>
      <c r="B1105">
        <v>120050</v>
      </c>
      <c r="C1105">
        <v>207</v>
      </c>
      <c r="D1105" s="96">
        <v>45132.530474537038</v>
      </c>
      <c r="E1105" t="s">
        <v>127</v>
      </c>
      <c r="F1105" t="s">
        <v>140</v>
      </c>
      <c r="G1105" t="s">
        <v>141</v>
      </c>
      <c r="H1105" t="s">
        <v>130</v>
      </c>
      <c r="I1105">
        <v>338090</v>
      </c>
      <c r="L1105" s="96">
        <v>45132.529583333337</v>
      </c>
      <c r="M1105" t="s">
        <v>131</v>
      </c>
      <c r="N1105">
        <v>105000</v>
      </c>
      <c r="O1105" t="s">
        <v>132</v>
      </c>
    </row>
    <row r="1106" spans="1:15" x14ac:dyDescent="0.25">
      <c r="A1106">
        <v>612120</v>
      </c>
      <c r="B1106">
        <v>120010</v>
      </c>
      <c r="C1106">
        <v>207</v>
      </c>
      <c r="D1106" s="96">
        <v>45132.530474537038</v>
      </c>
      <c r="E1106" t="s">
        <v>127</v>
      </c>
      <c r="F1106" t="s">
        <v>140</v>
      </c>
      <c r="G1106" t="s">
        <v>141</v>
      </c>
      <c r="H1106" t="s">
        <v>130</v>
      </c>
      <c r="I1106">
        <v>338110</v>
      </c>
      <c r="L1106" s="96">
        <v>45132.529583333337</v>
      </c>
      <c r="M1106" t="s">
        <v>131</v>
      </c>
      <c r="N1106">
        <v>132250</v>
      </c>
      <c r="O1106" t="s">
        <v>132</v>
      </c>
    </row>
    <row r="1107" spans="1:15" x14ac:dyDescent="0.25">
      <c r="A1107">
        <v>612120</v>
      </c>
      <c r="B1107">
        <v>120010</v>
      </c>
      <c r="C1107">
        <v>207</v>
      </c>
      <c r="D1107" s="96">
        <v>45132.530462962961</v>
      </c>
      <c r="E1107" t="s">
        <v>127</v>
      </c>
      <c r="F1107" t="s">
        <v>140</v>
      </c>
      <c r="G1107" t="s">
        <v>141</v>
      </c>
      <c r="H1107" t="s">
        <v>130</v>
      </c>
      <c r="I1107">
        <v>338075</v>
      </c>
      <c r="L1107" s="96">
        <v>45132.529583333337</v>
      </c>
      <c r="M1107" t="s">
        <v>131</v>
      </c>
      <c r="N1107">
        <v>50000</v>
      </c>
      <c r="O1107" t="s">
        <v>132</v>
      </c>
    </row>
    <row r="1108" spans="1:15" x14ac:dyDescent="0.25">
      <c r="A1108">
        <v>612120</v>
      </c>
      <c r="B1108">
        <v>120010</v>
      </c>
      <c r="C1108">
        <v>207</v>
      </c>
      <c r="D1108" s="96">
        <v>45132.530462962961</v>
      </c>
      <c r="E1108" t="s">
        <v>127</v>
      </c>
      <c r="F1108" t="s">
        <v>140</v>
      </c>
      <c r="G1108" t="s">
        <v>141</v>
      </c>
      <c r="H1108" t="s">
        <v>130</v>
      </c>
      <c r="I1108">
        <v>338085</v>
      </c>
      <c r="L1108" s="96">
        <v>45132.529583333337</v>
      </c>
      <c r="M1108" t="s">
        <v>131</v>
      </c>
      <c r="N1108">
        <v>50000</v>
      </c>
      <c r="O1108" t="s">
        <v>132</v>
      </c>
    </row>
    <row r="1109" spans="1:15" x14ac:dyDescent="0.25">
      <c r="A1109">
        <v>612120</v>
      </c>
      <c r="B1109">
        <v>120010</v>
      </c>
      <c r="C1109">
        <v>207</v>
      </c>
      <c r="D1109" s="96">
        <v>45132.530428240738</v>
      </c>
      <c r="E1109" t="s">
        <v>127</v>
      </c>
      <c r="F1109" t="s">
        <v>140</v>
      </c>
      <c r="G1109" t="s">
        <v>141</v>
      </c>
      <c r="H1109" t="s">
        <v>130</v>
      </c>
      <c r="I1109">
        <v>338015</v>
      </c>
      <c r="L1109" s="96">
        <v>45132.529583333337</v>
      </c>
      <c r="M1109" t="s">
        <v>131</v>
      </c>
      <c r="N1109">
        <v>45000</v>
      </c>
      <c r="O1109" t="s">
        <v>132</v>
      </c>
    </row>
    <row r="1110" spans="1:15" x14ac:dyDescent="0.25">
      <c r="A1110">
        <v>612120</v>
      </c>
      <c r="B1110">
        <v>120000</v>
      </c>
      <c r="C1110">
        <v>207</v>
      </c>
      <c r="D1110" s="96">
        <v>45132.530416666668</v>
      </c>
      <c r="E1110" t="s">
        <v>127</v>
      </c>
      <c r="F1110" t="s">
        <v>140</v>
      </c>
      <c r="G1110" t="s">
        <v>141</v>
      </c>
      <c r="H1110" t="s">
        <v>130</v>
      </c>
      <c r="I1110">
        <v>338010</v>
      </c>
      <c r="L1110" s="96">
        <v>45132.529583333337</v>
      </c>
      <c r="M1110" t="s">
        <v>131</v>
      </c>
      <c r="N1110">
        <v>178460</v>
      </c>
      <c r="O1110" t="s">
        <v>132</v>
      </c>
    </row>
    <row r="1111" spans="1:15" x14ac:dyDescent="0.25">
      <c r="A1111">
        <v>612120</v>
      </c>
      <c r="B1111">
        <v>170500</v>
      </c>
      <c r="C1111">
        <v>208</v>
      </c>
      <c r="D1111" s="96">
        <v>45184.499432870369</v>
      </c>
      <c r="E1111" t="s">
        <v>133</v>
      </c>
      <c r="F1111" t="s">
        <v>340</v>
      </c>
      <c r="G1111" t="s">
        <v>341</v>
      </c>
      <c r="H1111" t="s">
        <v>130</v>
      </c>
      <c r="I1111">
        <v>337010</v>
      </c>
      <c r="L1111" s="96">
        <v>45184.496527777781</v>
      </c>
      <c r="M1111" t="s">
        <v>135</v>
      </c>
      <c r="N1111">
        <v>44331</v>
      </c>
      <c r="O1111" t="s">
        <v>132</v>
      </c>
    </row>
    <row r="1112" spans="1:15" x14ac:dyDescent="0.25">
      <c r="A1112">
        <v>612120</v>
      </c>
      <c r="B1112">
        <v>170500</v>
      </c>
      <c r="C1112">
        <v>208</v>
      </c>
      <c r="D1112" s="96">
        <v>45184.499432870369</v>
      </c>
      <c r="E1112" t="s">
        <v>162</v>
      </c>
      <c r="F1112" t="s">
        <v>340</v>
      </c>
      <c r="G1112" t="s">
        <v>341</v>
      </c>
      <c r="H1112" t="s">
        <v>130</v>
      </c>
      <c r="I1112">
        <v>337010</v>
      </c>
      <c r="L1112" s="96">
        <v>45184.496527777781</v>
      </c>
      <c r="M1112" t="s">
        <v>135</v>
      </c>
      <c r="N1112">
        <v>-11082</v>
      </c>
      <c r="O1112" t="s">
        <v>136</v>
      </c>
    </row>
    <row r="1113" spans="1:15" x14ac:dyDescent="0.25">
      <c r="A1113">
        <v>612120</v>
      </c>
      <c r="B1113">
        <v>170502</v>
      </c>
      <c r="C1113">
        <v>208</v>
      </c>
      <c r="D1113" s="96">
        <v>45177.400891203702</v>
      </c>
      <c r="E1113" t="s">
        <v>133</v>
      </c>
      <c r="F1113" t="s">
        <v>342</v>
      </c>
      <c r="G1113" t="s">
        <v>343</v>
      </c>
      <c r="H1113" t="s">
        <v>130</v>
      </c>
      <c r="I1113">
        <v>337220</v>
      </c>
      <c r="L1113" s="96">
        <v>45177.398425925923</v>
      </c>
      <c r="M1113" t="s">
        <v>135</v>
      </c>
      <c r="N1113">
        <v>296</v>
      </c>
      <c r="O1113" t="s">
        <v>132</v>
      </c>
    </row>
    <row r="1114" spans="1:15" x14ac:dyDescent="0.25">
      <c r="A1114">
        <v>612120</v>
      </c>
      <c r="B1114">
        <v>170503</v>
      </c>
      <c r="C1114">
        <v>208</v>
      </c>
      <c r="D1114" s="96">
        <v>45177.398113425923</v>
      </c>
      <c r="E1114" t="s">
        <v>133</v>
      </c>
      <c r="F1114" t="s">
        <v>344</v>
      </c>
      <c r="G1114" t="s">
        <v>345</v>
      </c>
      <c r="H1114" t="s">
        <v>130</v>
      </c>
      <c r="I1114">
        <v>337210</v>
      </c>
      <c r="L1114" s="96">
        <v>45177.396851851852</v>
      </c>
      <c r="M1114" t="s">
        <v>135</v>
      </c>
      <c r="N1114">
        <v>68</v>
      </c>
      <c r="O1114" t="s">
        <v>132</v>
      </c>
    </row>
    <row r="1115" spans="1:15" x14ac:dyDescent="0.25">
      <c r="A1115">
        <v>612120</v>
      </c>
      <c r="B1115">
        <v>170501</v>
      </c>
      <c r="C1115">
        <v>208</v>
      </c>
      <c r="D1115" s="96">
        <v>45177.395335648151</v>
      </c>
      <c r="E1115" t="s">
        <v>133</v>
      </c>
      <c r="F1115" t="s">
        <v>346</v>
      </c>
      <c r="G1115" t="s">
        <v>347</v>
      </c>
      <c r="H1115" t="s">
        <v>130</v>
      </c>
      <c r="I1115">
        <v>337110</v>
      </c>
      <c r="L1115" s="96">
        <v>45177.381990740738</v>
      </c>
      <c r="M1115" t="s">
        <v>135</v>
      </c>
      <c r="N1115">
        <v>13680</v>
      </c>
      <c r="O1115" t="s">
        <v>132</v>
      </c>
    </row>
    <row r="1116" spans="1:15" x14ac:dyDescent="0.25">
      <c r="A1116">
        <v>612120</v>
      </c>
      <c r="B1116">
        <v>170500</v>
      </c>
      <c r="C1116">
        <v>208</v>
      </c>
      <c r="D1116" s="96">
        <v>45177.38144675926</v>
      </c>
      <c r="E1116" t="s">
        <v>133</v>
      </c>
      <c r="F1116" t="s">
        <v>301</v>
      </c>
      <c r="G1116" t="s">
        <v>302</v>
      </c>
      <c r="H1116" t="s">
        <v>130</v>
      </c>
      <c r="I1116">
        <v>337010</v>
      </c>
      <c r="L1116" s="96">
        <v>45177.37771990741</v>
      </c>
      <c r="M1116" t="s">
        <v>135</v>
      </c>
      <c r="N1116">
        <v>-12305</v>
      </c>
      <c r="O1116" t="s">
        <v>136</v>
      </c>
    </row>
    <row r="1117" spans="1:15" x14ac:dyDescent="0.25">
      <c r="A1117">
        <v>612120</v>
      </c>
      <c r="B1117">
        <v>170500</v>
      </c>
      <c r="C1117">
        <v>208</v>
      </c>
      <c r="D1117" s="96">
        <v>45177.38144675926</v>
      </c>
      <c r="E1117" t="s">
        <v>162</v>
      </c>
      <c r="F1117" t="s">
        <v>301</v>
      </c>
      <c r="G1117" t="s">
        <v>302</v>
      </c>
      <c r="H1117" t="s">
        <v>130</v>
      </c>
      <c r="I1117">
        <v>337010</v>
      </c>
      <c r="L1117" s="96">
        <v>45177.37771990741</v>
      </c>
      <c r="M1117" t="s">
        <v>135</v>
      </c>
      <c r="N1117">
        <v>-11033</v>
      </c>
      <c r="O1117" t="s">
        <v>136</v>
      </c>
    </row>
    <row r="1118" spans="1:15" x14ac:dyDescent="0.25">
      <c r="A1118">
        <v>612120</v>
      </c>
      <c r="B1118">
        <v>170500</v>
      </c>
      <c r="C1118">
        <v>208</v>
      </c>
      <c r="D1118" s="96">
        <v>45177.377280092594</v>
      </c>
      <c r="E1118" t="s">
        <v>133</v>
      </c>
      <c r="F1118" t="s">
        <v>348</v>
      </c>
      <c r="G1118" t="s">
        <v>349</v>
      </c>
      <c r="H1118" t="s">
        <v>130</v>
      </c>
      <c r="I1118">
        <v>337006</v>
      </c>
      <c r="L1118" s="96">
        <v>45177.373668981483</v>
      </c>
      <c r="M1118" t="s">
        <v>135</v>
      </c>
      <c r="N1118">
        <v>1099</v>
      </c>
      <c r="O1118" t="s">
        <v>132</v>
      </c>
    </row>
    <row r="1119" spans="1:15" x14ac:dyDescent="0.25">
      <c r="A1119">
        <v>612120</v>
      </c>
      <c r="B1119">
        <v>170500</v>
      </c>
      <c r="C1119">
        <v>208</v>
      </c>
      <c r="D1119" s="96">
        <v>45177.377280092594</v>
      </c>
      <c r="E1119" t="s">
        <v>162</v>
      </c>
      <c r="F1119" t="s">
        <v>348</v>
      </c>
      <c r="G1119" t="s">
        <v>349</v>
      </c>
      <c r="H1119" t="s">
        <v>130</v>
      </c>
      <c r="I1119">
        <v>337006</v>
      </c>
      <c r="L1119" s="96">
        <v>45177.373668981483</v>
      </c>
      <c r="M1119" t="s">
        <v>135</v>
      </c>
      <c r="N1119">
        <v>-11082</v>
      </c>
      <c r="O1119" t="s">
        <v>136</v>
      </c>
    </row>
    <row r="1120" spans="1:15" x14ac:dyDescent="0.25">
      <c r="A1120">
        <v>612120</v>
      </c>
      <c r="B1120">
        <v>170504</v>
      </c>
      <c r="C1120">
        <v>208</v>
      </c>
      <c r="D1120" s="96">
        <v>45132.530405092592</v>
      </c>
      <c r="E1120" t="s">
        <v>127</v>
      </c>
      <c r="F1120" t="s">
        <v>140</v>
      </c>
      <c r="G1120" t="s">
        <v>199</v>
      </c>
      <c r="H1120" t="s">
        <v>130</v>
      </c>
      <c r="I1120">
        <v>337320</v>
      </c>
      <c r="L1120" s="96">
        <v>45132.529583333337</v>
      </c>
      <c r="M1120" t="s">
        <v>131</v>
      </c>
      <c r="N1120">
        <v>23750</v>
      </c>
      <c r="O1120" t="s">
        <v>132</v>
      </c>
    </row>
    <row r="1121" spans="1:15" x14ac:dyDescent="0.25">
      <c r="A1121">
        <v>612120</v>
      </c>
      <c r="B1121">
        <v>170504</v>
      </c>
      <c r="C1121">
        <v>208</v>
      </c>
      <c r="D1121" s="96">
        <v>45132.530405092592</v>
      </c>
      <c r="E1121" t="s">
        <v>133</v>
      </c>
      <c r="F1121" t="s">
        <v>140</v>
      </c>
      <c r="G1121" t="s">
        <v>173</v>
      </c>
      <c r="H1121" t="s">
        <v>130</v>
      </c>
      <c r="I1121">
        <v>337320</v>
      </c>
      <c r="L1121" s="96">
        <v>45132.529583333337</v>
      </c>
      <c r="M1121" t="s">
        <v>135</v>
      </c>
      <c r="N1121">
        <v>-23750</v>
      </c>
      <c r="O1121" t="s">
        <v>136</v>
      </c>
    </row>
    <row r="1122" spans="1:15" x14ac:dyDescent="0.25">
      <c r="A1122">
        <v>612120</v>
      </c>
      <c r="B1122">
        <v>170504</v>
      </c>
      <c r="C1122">
        <v>208</v>
      </c>
      <c r="D1122" s="96">
        <v>45132.530381944445</v>
      </c>
      <c r="E1122" t="s">
        <v>127</v>
      </c>
      <c r="F1122" t="s">
        <v>140</v>
      </c>
      <c r="G1122" t="s">
        <v>199</v>
      </c>
      <c r="H1122" t="s">
        <v>130</v>
      </c>
      <c r="I1122">
        <v>337310</v>
      </c>
      <c r="L1122" s="96">
        <v>45132.529583333337</v>
      </c>
      <c r="M1122" t="s">
        <v>131</v>
      </c>
      <c r="N1122">
        <v>48400</v>
      </c>
      <c r="O1122" t="s">
        <v>132</v>
      </c>
    </row>
    <row r="1123" spans="1:15" x14ac:dyDescent="0.25">
      <c r="A1123">
        <v>612120</v>
      </c>
      <c r="B1123">
        <v>170504</v>
      </c>
      <c r="C1123">
        <v>208</v>
      </c>
      <c r="D1123" s="96">
        <v>45132.530381944445</v>
      </c>
      <c r="E1123" t="s">
        <v>133</v>
      </c>
      <c r="F1123" t="s">
        <v>140</v>
      </c>
      <c r="G1123" t="s">
        <v>173</v>
      </c>
      <c r="H1123" t="s">
        <v>130</v>
      </c>
      <c r="I1123">
        <v>337310</v>
      </c>
      <c r="L1123" s="96">
        <v>45132.529583333337</v>
      </c>
      <c r="M1123" t="s">
        <v>135</v>
      </c>
      <c r="N1123">
        <v>-48400</v>
      </c>
      <c r="O1123" t="s">
        <v>136</v>
      </c>
    </row>
    <row r="1124" spans="1:15" x14ac:dyDescent="0.25">
      <c r="A1124">
        <v>612120</v>
      </c>
      <c r="B1124">
        <v>170502</v>
      </c>
      <c r="C1124">
        <v>208</v>
      </c>
      <c r="D1124" s="96">
        <v>45132.530358796299</v>
      </c>
      <c r="E1124" t="s">
        <v>127</v>
      </c>
      <c r="F1124" t="s">
        <v>140</v>
      </c>
      <c r="G1124" t="s">
        <v>199</v>
      </c>
      <c r="H1124" t="s">
        <v>130</v>
      </c>
      <c r="I1124">
        <v>337220</v>
      </c>
      <c r="L1124" s="96">
        <v>45132.529583333337</v>
      </c>
      <c r="M1124" t="s">
        <v>131</v>
      </c>
      <c r="N1124">
        <v>179000</v>
      </c>
      <c r="O1124" t="s">
        <v>132</v>
      </c>
    </row>
    <row r="1125" spans="1:15" x14ac:dyDescent="0.25">
      <c r="A1125">
        <v>612120</v>
      </c>
      <c r="B1125">
        <v>170502</v>
      </c>
      <c r="C1125">
        <v>208</v>
      </c>
      <c r="D1125" s="96">
        <v>45132.530358796299</v>
      </c>
      <c r="E1125" t="s">
        <v>133</v>
      </c>
      <c r="F1125" t="s">
        <v>140</v>
      </c>
      <c r="G1125" t="s">
        <v>173</v>
      </c>
      <c r="H1125" t="s">
        <v>130</v>
      </c>
      <c r="I1125">
        <v>337220</v>
      </c>
      <c r="L1125" s="96">
        <v>45132.529583333337</v>
      </c>
      <c r="M1125" t="s">
        <v>135</v>
      </c>
      <c r="N1125">
        <v>-119000</v>
      </c>
      <c r="O1125" t="s">
        <v>136</v>
      </c>
    </row>
    <row r="1126" spans="1:15" x14ac:dyDescent="0.25">
      <c r="A1126">
        <v>612120</v>
      </c>
      <c r="B1126">
        <v>170502</v>
      </c>
      <c r="C1126">
        <v>208</v>
      </c>
      <c r="D1126" s="96">
        <v>45132.530358796299</v>
      </c>
      <c r="E1126" t="s">
        <v>133</v>
      </c>
      <c r="F1126" t="s">
        <v>140</v>
      </c>
      <c r="G1126" t="s">
        <v>170</v>
      </c>
      <c r="H1126" t="s">
        <v>130</v>
      </c>
      <c r="I1126">
        <v>337220</v>
      </c>
      <c r="L1126" s="96">
        <v>45132.529583333337</v>
      </c>
      <c r="M1126" t="s">
        <v>135</v>
      </c>
      <c r="N1126">
        <v>-3181</v>
      </c>
      <c r="O1126" t="s">
        <v>136</v>
      </c>
    </row>
    <row r="1127" spans="1:15" x14ac:dyDescent="0.25">
      <c r="A1127">
        <v>612120</v>
      </c>
      <c r="B1127">
        <v>170503</v>
      </c>
      <c r="C1127">
        <v>208</v>
      </c>
      <c r="D1127" s="96">
        <v>45132.530347222222</v>
      </c>
      <c r="E1127" t="s">
        <v>133</v>
      </c>
      <c r="F1127" t="s">
        <v>140</v>
      </c>
      <c r="G1127" t="s">
        <v>173</v>
      </c>
      <c r="H1127" t="s">
        <v>130</v>
      </c>
      <c r="I1127">
        <v>337210</v>
      </c>
      <c r="L1127" s="96">
        <v>45132.529583333337</v>
      </c>
      <c r="M1127" t="s">
        <v>135</v>
      </c>
      <c r="N1127">
        <v>-15000</v>
      </c>
      <c r="O1127" t="s">
        <v>136</v>
      </c>
    </row>
    <row r="1128" spans="1:15" x14ac:dyDescent="0.25">
      <c r="A1128">
        <v>612120</v>
      </c>
      <c r="B1128">
        <v>170503</v>
      </c>
      <c r="C1128">
        <v>208</v>
      </c>
      <c r="D1128" s="96">
        <v>45132.530347222222</v>
      </c>
      <c r="E1128" t="s">
        <v>133</v>
      </c>
      <c r="F1128" t="s">
        <v>140</v>
      </c>
      <c r="G1128" t="s">
        <v>173</v>
      </c>
      <c r="H1128" t="s">
        <v>130</v>
      </c>
      <c r="I1128">
        <v>337210</v>
      </c>
      <c r="L1128" s="96">
        <v>45132.529583333337</v>
      </c>
      <c r="M1128" t="s">
        <v>135</v>
      </c>
      <c r="N1128">
        <v>-2500</v>
      </c>
      <c r="O1128" t="s">
        <v>136</v>
      </c>
    </row>
    <row r="1129" spans="1:15" x14ac:dyDescent="0.25">
      <c r="A1129">
        <v>612120</v>
      </c>
      <c r="B1129">
        <v>170503</v>
      </c>
      <c r="C1129">
        <v>208</v>
      </c>
      <c r="D1129" s="96">
        <v>45132.530347222222</v>
      </c>
      <c r="E1129" t="s">
        <v>133</v>
      </c>
      <c r="F1129" t="s">
        <v>140</v>
      </c>
      <c r="G1129" t="s">
        <v>170</v>
      </c>
      <c r="H1129" t="s">
        <v>130</v>
      </c>
      <c r="I1129">
        <v>337210</v>
      </c>
      <c r="L1129" s="96">
        <v>45132.529583333337</v>
      </c>
      <c r="M1129" t="s">
        <v>135</v>
      </c>
      <c r="N1129">
        <v>290</v>
      </c>
      <c r="O1129" t="s">
        <v>132</v>
      </c>
    </row>
    <row r="1130" spans="1:15" x14ac:dyDescent="0.25">
      <c r="A1130">
        <v>612120</v>
      </c>
      <c r="B1130">
        <v>170503</v>
      </c>
      <c r="C1130">
        <v>208</v>
      </c>
      <c r="D1130" s="96">
        <v>45132.530347222222</v>
      </c>
      <c r="E1130" t="s">
        <v>133</v>
      </c>
      <c r="F1130" t="s">
        <v>140</v>
      </c>
      <c r="G1130" t="s">
        <v>172</v>
      </c>
      <c r="H1130" t="s">
        <v>130</v>
      </c>
      <c r="I1130">
        <v>337210</v>
      </c>
      <c r="L1130" s="96">
        <v>45132.529583333337</v>
      </c>
      <c r="M1130" t="s">
        <v>135</v>
      </c>
      <c r="N1130">
        <v>3500</v>
      </c>
      <c r="O1130" t="s">
        <v>132</v>
      </c>
    </row>
    <row r="1131" spans="1:15" x14ac:dyDescent="0.25">
      <c r="A1131">
        <v>612120</v>
      </c>
      <c r="B1131">
        <v>170503</v>
      </c>
      <c r="C1131">
        <v>208</v>
      </c>
      <c r="D1131" s="96">
        <v>45132.530335648145</v>
      </c>
      <c r="E1131" t="s">
        <v>127</v>
      </c>
      <c r="F1131" t="s">
        <v>140</v>
      </c>
      <c r="G1131" t="s">
        <v>199</v>
      </c>
      <c r="H1131" t="s">
        <v>130</v>
      </c>
      <c r="I1131">
        <v>337210</v>
      </c>
      <c r="L1131" s="96">
        <v>45132.529583333337</v>
      </c>
      <c r="M1131" t="s">
        <v>131</v>
      </c>
      <c r="N1131">
        <v>62000</v>
      </c>
      <c r="O1131" t="s">
        <v>132</v>
      </c>
    </row>
    <row r="1132" spans="1:15" x14ac:dyDescent="0.25">
      <c r="A1132">
        <v>612120</v>
      </c>
      <c r="B1132">
        <v>170503</v>
      </c>
      <c r="C1132">
        <v>208</v>
      </c>
      <c r="D1132" s="96">
        <v>45132.530312499999</v>
      </c>
      <c r="E1132" t="s">
        <v>127</v>
      </c>
      <c r="F1132" t="s">
        <v>140</v>
      </c>
      <c r="G1132" t="s">
        <v>199</v>
      </c>
      <c r="H1132" t="s">
        <v>130</v>
      </c>
      <c r="I1132">
        <v>337120</v>
      </c>
      <c r="L1132" s="96">
        <v>45132.529583333337</v>
      </c>
      <c r="M1132" t="s">
        <v>131</v>
      </c>
      <c r="N1132">
        <v>146000</v>
      </c>
      <c r="O1132" t="s">
        <v>132</v>
      </c>
    </row>
    <row r="1133" spans="1:15" x14ac:dyDescent="0.25">
      <c r="A1133">
        <v>612120</v>
      </c>
      <c r="B1133">
        <v>170503</v>
      </c>
      <c r="C1133">
        <v>208</v>
      </c>
      <c r="D1133" s="96">
        <v>45132.530312499999</v>
      </c>
      <c r="E1133" t="s">
        <v>133</v>
      </c>
      <c r="F1133" t="s">
        <v>140</v>
      </c>
      <c r="G1133" t="s">
        <v>173</v>
      </c>
      <c r="H1133" t="s">
        <v>130</v>
      </c>
      <c r="I1133">
        <v>337120</v>
      </c>
      <c r="L1133" s="96">
        <v>45132.529583333337</v>
      </c>
      <c r="M1133" t="s">
        <v>135</v>
      </c>
      <c r="N1133">
        <v>-81000</v>
      </c>
      <c r="O1133" t="s">
        <v>136</v>
      </c>
    </row>
    <row r="1134" spans="1:15" x14ac:dyDescent="0.25">
      <c r="A1134">
        <v>612120</v>
      </c>
      <c r="B1134">
        <v>170503</v>
      </c>
      <c r="C1134">
        <v>208</v>
      </c>
      <c r="D1134" s="96">
        <v>45132.530312499999</v>
      </c>
      <c r="E1134" t="s">
        <v>133</v>
      </c>
      <c r="F1134" t="s">
        <v>140</v>
      </c>
      <c r="G1134" t="s">
        <v>170</v>
      </c>
      <c r="H1134" t="s">
        <v>130</v>
      </c>
      <c r="I1134">
        <v>337120</v>
      </c>
      <c r="L1134" s="96">
        <v>45132.529583333337</v>
      </c>
      <c r="M1134" t="s">
        <v>135</v>
      </c>
      <c r="N1134">
        <v>-900</v>
      </c>
      <c r="O1134" t="s">
        <v>136</v>
      </c>
    </row>
    <row r="1135" spans="1:15" x14ac:dyDescent="0.25">
      <c r="A1135">
        <v>612120</v>
      </c>
      <c r="B1135">
        <v>170503</v>
      </c>
      <c r="C1135">
        <v>208</v>
      </c>
      <c r="D1135" s="96">
        <v>45132.530312499999</v>
      </c>
      <c r="E1135" t="s">
        <v>133</v>
      </c>
      <c r="F1135" t="s">
        <v>140</v>
      </c>
      <c r="G1135" t="s">
        <v>171</v>
      </c>
      <c r="H1135" t="s">
        <v>130</v>
      </c>
      <c r="I1135">
        <v>337120</v>
      </c>
      <c r="L1135" s="96">
        <v>45132.529583333337</v>
      </c>
      <c r="M1135" t="s">
        <v>135</v>
      </c>
      <c r="N1135">
        <v>25000</v>
      </c>
      <c r="O1135" t="s">
        <v>132</v>
      </c>
    </row>
    <row r="1136" spans="1:15" x14ac:dyDescent="0.25">
      <c r="A1136">
        <v>612120</v>
      </c>
      <c r="B1136">
        <v>170501</v>
      </c>
      <c r="C1136">
        <v>208</v>
      </c>
      <c r="D1136" s="96">
        <v>45132.530277777776</v>
      </c>
      <c r="E1136" t="s">
        <v>127</v>
      </c>
      <c r="F1136" t="s">
        <v>140</v>
      </c>
      <c r="G1136" t="s">
        <v>199</v>
      </c>
      <c r="H1136" t="s">
        <v>130</v>
      </c>
      <c r="I1136">
        <v>337110</v>
      </c>
      <c r="L1136" s="96">
        <v>45132.529583333337</v>
      </c>
      <c r="M1136" t="s">
        <v>131</v>
      </c>
      <c r="N1136">
        <v>222000</v>
      </c>
      <c r="O1136" t="s">
        <v>132</v>
      </c>
    </row>
    <row r="1137" spans="1:15" x14ac:dyDescent="0.25">
      <c r="A1137">
        <v>612120</v>
      </c>
      <c r="B1137">
        <v>170501</v>
      </c>
      <c r="C1137">
        <v>208</v>
      </c>
      <c r="D1137" s="96">
        <v>45132.530277777776</v>
      </c>
      <c r="E1137" t="s">
        <v>133</v>
      </c>
      <c r="F1137" t="s">
        <v>140</v>
      </c>
      <c r="G1137" t="s">
        <v>173</v>
      </c>
      <c r="H1137" t="s">
        <v>130</v>
      </c>
      <c r="I1137">
        <v>337110</v>
      </c>
      <c r="L1137" s="96">
        <v>45132.529583333337</v>
      </c>
      <c r="M1137" t="s">
        <v>135</v>
      </c>
      <c r="N1137">
        <v>-62000</v>
      </c>
      <c r="O1137" t="s">
        <v>136</v>
      </c>
    </row>
    <row r="1138" spans="1:15" x14ac:dyDescent="0.25">
      <c r="A1138">
        <v>612120</v>
      </c>
      <c r="B1138">
        <v>170501</v>
      </c>
      <c r="C1138">
        <v>208</v>
      </c>
      <c r="D1138" s="96">
        <v>45132.530277777776</v>
      </c>
      <c r="E1138" t="s">
        <v>133</v>
      </c>
      <c r="F1138" t="s">
        <v>140</v>
      </c>
      <c r="G1138" t="s">
        <v>170</v>
      </c>
      <c r="H1138" t="s">
        <v>130</v>
      </c>
      <c r="I1138">
        <v>337110</v>
      </c>
      <c r="L1138" s="96">
        <v>45132.529583333337</v>
      </c>
      <c r="M1138" t="s">
        <v>135</v>
      </c>
      <c r="N1138">
        <v>8000</v>
      </c>
      <c r="O1138" t="s">
        <v>132</v>
      </c>
    </row>
    <row r="1139" spans="1:15" x14ac:dyDescent="0.25">
      <c r="A1139">
        <v>612120</v>
      </c>
      <c r="B1139">
        <v>170501</v>
      </c>
      <c r="C1139">
        <v>208</v>
      </c>
      <c r="D1139" s="96">
        <v>45132.530277777776</v>
      </c>
      <c r="E1139" t="s">
        <v>133</v>
      </c>
      <c r="F1139" t="s">
        <v>140</v>
      </c>
      <c r="G1139" t="s">
        <v>350</v>
      </c>
      <c r="H1139" t="s">
        <v>130</v>
      </c>
      <c r="I1139">
        <v>337110</v>
      </c>
      <c r="L1139" s="96">
        <v>45132.529583333337</v>
      </c>
      <c r="M1139" t="s">
        <v>135</v>
      </c>
      <c r="N1139">
        <v>33028</v>
      </c>
      <c r="O1139" t="s">
        <v>132</v>
      </c>
    </row>
    <row r="1140" spans="1:15" x14ac:dyDescent="0.25">
      <c r="A1140">
        <v>612120</v>
      </c>
      <c r="B1140">
        <v>170500</v>
      </c>
      <c r="C1140">
        <v>208</v>
      </c>
      <c r="D1140" s="96">
        <v>45132.530219907407</v>
      </c>
      <c r="E1140" t="s">
        <v>127</v>
      </c>
      <c r="F1140" t="s">
        <v>140</v>
      </c>
      <c r="G1140" t="s">
        <v>199</v>
      </c>
      <c r="H1140" t="s">
        <v>130</v>
      </c>
      <c r="I1140">
        <v>337010</v>
      </c>
      <c r="L1140" s="96">
        <v>45132.529583333337</v>
      </c>
      <c r="M1140" t="s">
        <v>131</v>
      </c>
      <c r="N1140">
        <v>174000</v>
      </c>
      <c r="O1140" t="s">
        <v>132</v>
      </c>
    </row>
    <row r="1141" spans="1:15" x14ac:dyDescent="0.25">
      <c r="A1141">
        <v>612120</v>
      </c>
      <c r="B1141">
        <v>170500</v>
      </c>
      <c r="C1141">
        <v>208</v>
      </c>
      <c r="D1141" s="96">
        <v>45132.530219907407</v>
      </c>
      <c r="E1141" t="s">
        <v>133</v>
      </c>
      <c r="F1141" t="s">
        <v>140</v>
      </c>
      <c r="G1141" t="s">
        <v>170</v>
      </c>
      <c r="H1141" t="s">
        <v>130</v>
      </c>
      <c r="I1141">
        <v>337010</v>
      </c>
      <c r="L1141" s="96">
        <v>45132.529583333337</v>
      </c>
      <c r="M1141" t="s">
        <v>135</v>
      </c>
      <c r="N1141">
        <v>-3000</v>
      </c>
      <c r="O1141" t="s">
        <v>136</v>
      </c>
    </row>
    <row r="1142" spans="1:15" x14ac:dyDescent="0.25">
      <c r="A1142">
        <v>612120</v>
      </c>
      <c r="B1142">
        <v>170500</v>
      </c>
      <c r="C1142">
        <v>208</v>
      </c>
      <c r="D1142" s="96">
        <v>45132.530219907407</v>
      </c>
      <c r="E1142" t="s">
        <v>133</v>
      </c>
      <c r="F1142" t="s">
        <v>140</v>
      </c>
      <c r="G1142" t="s">
        <v>173</v>
      </c>
      <c r="H1142" t="s">
        <v>130</v>
      </c>
      <c r="I1142">
        <v>337010</v>
      </c>
      <c r="L1142" s="96">
        <v>45132.529583333337</v>
      </c>
      <c r="M1142" t="s">
        <v>135</v>
      </c>
      <c r="N1142">
        <v>126000</v>
      </c>
      <c r="O1142" t="s">
        <v>132</v>
      </c>
    </row>
    <row r="1143" spans="1:15" x14ac:dyDescent="0.25">
      <c r="A1143">
        <v>612120</v>
      </c>
      <c r="B1143">
        <v>170500</v>
      </c>
      <c r="C1143">
        <v>208</v>
      </c>
      <c r="D1143" s="96">
        <v>45132.53019675926</v>
      </c>
      <c r="E1143" t="s">
        <v>127</v>
      </c>
      <c r="F1143" t="s">
        <v>140</v>
      </c>
      <c r="G1143" t="s">
        <v>199</v>
      </c>
      <c r="H1143" t="s">
        <v>130</v>
      </c>
      <c r="I1143">
        <v>337006</v>
      </c>
      <c r="L1143" s="96">
        <v>45132.529583333337</v>
      </c>
      <c r="M1143" t="s">
        <v>131</v>
      </c>
      <c r="N1143">
        <v>50700</v>
      </c>
      <c r="O1143" t="s">
        <v>132</v>
      </c>
    </row>
    <row r="1144" spans="1:15" x14ac:dyDescent="0.25">
      <c r="A1144">
        <v>612120</v>
      </c>
      <c r="B1144">
        <v>170500</v>
      </c>
      <c r="C1144">
        <v>208</v>
      </c>
      <c r="D1144" s="96">
        <v>45132.53019675926</v>
      </c>
      <c r="E1144" t="s">
        <v>133</v>
      </c>
      <c r="F1144" t="s">
        <v>140</v>
      </c>
      <c r="G1144" t="s">
        <v>200</v>
      </c>
      <c r="H1144" t="s">
        <v>130</v>
      </c>
      <c r="I1144">
        <v>337006</v>
      </c>
      <c r="L1144" s="96">
        <v>45132.529583333337</v>
      </c>
      <c r="M1144" t="s">
        <v>135</v>
      </c>
      <c r="N1144">
        <v>-6700</v>
      </c>
      <c r="O1144" t="s">
        <v>136</v>
      </c>
    </row>
    <row r="1145" spans="1:15" x14ac:dyDescent="0.25">
      <c r="A1145">
        <v>612120</v>
      </c>
      <c r="B1145">
        <v>170500</v>
      </c>
      <c r="C1145">
        <v>208</v>
      </c>
      <c r="D1145" s="96">
        <v>45132.53019675926</v>
      </c>
      <c r="E1145" t="s">
        <v>133</v>
      </c>
      <c r="F1145" t="s">
        <v>140</v>
      </c>
      <c r="G1145" t="s">
        <v>170</v>
      </c>
      <c r="H1145" t="s">
        <v>130</v>
      </c>
      <c r="I1145">
        <v>337006</v>
      </c>
      <c r="L1145" s="96">
        <v>45132.529583333337</v>
      </c>
      <c r="M1145" t="s">
        <v>135</v>
      </c>
      <c r="N1145">
        <v>-768</v>
      </c>
      <c r="O1145" t="s">
        <v>136</v>
      </c>
    </row>
    <row r="1146" spans="1:15" x14ac:dyDescent="0.25">
      <c r="A1146">
        <v>612120</v>
      </c>
      <c r="B1146">
        <v>410300</v>
      </c>
      <c r="C1146">
        <v>211</v>
      </c>
      <c r="D1146" s="96">
        <v>45132.55773148148</v>
      </c>
      <c r="E1146" t="s">
        <v>133</v>
      </c>
      <c r="F1146" t="s">
        <v>217</v>
      </c>
      <c r="G1146" t="s">
        <v>276</v>
      </c>
      <c r="H1146" t="s">
        <v>130</v>
      </c>
      <c r="I1146">
        <v>336000</v>
      </c>
      <c r="L1146" s="96">
        <v>45132.556863425925</v>
      </c>
      <c r="M1146" t="s">
        <v>135</v>
      </c>
      <c r="N1146">
        <v>1715</v>
      </c>
      <c r="O1146" t="s">
        <v>132</v>
      </c>
    </row>
    <row r="1147" spans="1:15" x14ac:dyDescent="0.25">
      <c r="A1147">
        <v>612120</v>
      </c>
      <c r="B1147">
        <v>410300</v>
      </c>
      <c r="C1147">
        <v>211</v>
      </c>
      <c r="D1147" s="96">
        <v>45132.557719907411</v>
      </c>
      <c r="E1147" t="s">
        <v>127</v>
      </c>
      <c r="F1147" t="s">
        <v>217</v>
      </c>
      <c r="G1147" t="s">
        <v>225</v>
      </c>
      <c r="H1147" t="s">
        <v>130</v>
      </c>
      <c r="I1147">
        <v>336000</v>
      </c>
      <c r="L1147" s="96">
        <v>45132.556863425925</v>
      </c>
      <c r="M1147" t="s">
        <v>131</v>
      </c>
      <c r="N1147">
        <v>35000</v>
      </c>
      <c r="O1147" t="s">
        <v>132</v>
      </c>
    </row>
    <row r="1148" spans="1:15" x14ac:dyDescent="0.25">
      <c r="A1148">
        <v>612120</v>
      </c>
      <c r="B1148">
        <v>430100</v>
      </c>
      <c r="C1148">
        <v>216</v>
      </c>
      <c r="D1148" s="96">
        <v>45174.443032407406</v>
      </c>
      <c r="E1148" t="s">
        <v>133</v>
      </c>
      <c r="F1148" t="s">
        <v>351</v>
      </c>
      <c r="G1148" t="s">
        <v>352</v>
      </c>
      <c r="H1148" t="s">
        <v>130</v>
      </c>
      <c r="I1148">
        <v>336200</v>
      </c>
      <c r="L1148" s="96">
        <v>45169.999988425923</v>
      </c>
      <c r="M1148" t="s">
        <v>135</v>
      </c>
      <c r="N1148">
        <v>207621</v>
      </c>
      <c r="O1148" t="s">
        <v>132</v>
      </c>
    </row>
    <row r="1149" spans="1:15" x14ac:dyDescent="0.25">
      <c r="A1149">
        <v>612120</v>
      </c>
      <c r="B1149">
        <v>430100</v>
      </c>
      <c r="C1149">
        <v>216</v>
      </c>
      <c r="D1149" s="96">
        <v>45132.557743055557</v>
      </c>
      <c r="E1149" t="s">
        <v>127</v>
      </c>
      <c r="F1149" t="s">
        <v>217</v>
      </c>
      <c r="G1149" t="s">
        <v>221</v>
      </c>
      <c r="H1149" t="s">
        <v>130</v>
      </c>
      <c r="I1149">
        <v>336200</v>
      </c>
      <c r="L1149" s="96">
        <v>45132.556863425925</v>
      </c>
      <c r="M1149" t="s">
        <v>131</v>
      </c>
      <c r="N1149">
        <v>500000</v>
      </c>
      <c r="O1149" t="s">
        <v>132</v>
      </c>
    </row>
    <row r="1150" spans="1:15" x14ac:dyDescent="0.25">
      <c r="A1150">
        <v>612120</v>
      </c>
      <c r="B1150">
        <v>430100</v>
      </c>
      <c r="C1150">
        <v>216</v>
      </c>
      <c r="D1150" s="96">
        <v>45132.557743055557</v>
      </c>
      <c r="E1150" t="s">
        <v>133</v>
      </c>
      <c r="F1150" t="s">
        <v>217</v>
      </c>
      <c r="G1150" t="s">
        <v>253</v>
      </c>
      <c r="H1150" t="s">
        <v>130</v>
      </c>
      <c r="I1150">
        <v>336200</v>
      </c>
      <c r="L1150" s="96">
        <v>45132.556863425925</v>
      </c>
      <c r="M1150" t="s">
        <v>135</v>
      </c>
      <c r="N1150">
        <v>-60000</v>
      </c>
      <c r="O1150" t="s">
        <v>136</v>
      </c>
    </row>
    <row r="1151" spans="1:15" x14ac:dyDescent="0.25">
      <c r="A1151">
        <v>612120</v>
      </c>
      <c r="B1151">
        <v>170200</v>
      </c>
      <c r="C1151">
        <v>217</v>
      </c>
      <c r="D1151" s="96">
        <v>45180.522476851853</v>
      </c>
      <c r="E1151" t="s">
        <v>133</v>
      </c>
      <c r="F1151" t="s">
        <v>353</v>
      </c>
      <c r="G1151" t="s">
        <v>354</v>
      </c>
      <c r="H1151" t="s">
        <v>130</v>
      </c>
      <c r="I1151">
        <v>335145</v>
      </c>
      <c r="L1151" s="96">
        <v>45180.518738425926</v>
      </c>
      <c r="M1151" t="s">
        <v>135</v>
      </c>
      <c r="N1151">
        <v>-38127</v>
      </c>
      <c r="O1151" t="s">
        <v>136</v>
      </c>
    </row>
    <row r="1152" spans="1:15" x14ac:dyDescent="0.25">
      <c r="A1152">
        <v>612120</v>
      </c>
      <c r="B1152">
        <v>410100</v>
      </c>
      <c r="C1152">
        <v>217</v>
      </c>
      <c r="D1152" s="96">
        <v>45132.557696759257</v>
      </c>
      <c r="E1152" t="s">
        <v>127</v>
      </c>
      <c r="F1152" t="s">
        <v>217</v>
      </c>
      <c r="G1152" t="s">
        <v>222</v>
      </c>
      <c r="H1152" t="s">
        <v>130</v>
      </c>
      <c r="I1152">
        <v>335140</v>
      </c>
      <c r="L1152" s="96">
        <v>45132.556863425925</v>
      </c>
      <c r="M1152" t="s">
        <v>131</v>
      </c>
      <c r="N1152">
        <v>400000</v>
      </c>
      <c r="O1152" t="s">
        <v>132</v>
      </c>
    </row>
    <row r="1153" spans="1:15" x14ac:dyDescent="0.25">
      <c r="A1153">
        <v>612120</v>
      </c>
      <c r="B1153">
        <v>410100</v>
      </c>
      <c r="C1153">
        <v>217</v>
      </c>
      <c r="D1153" s="96">
        <v>45132.557696759257</v>
      </c>
      <c r="E1153" t="s">
        <v>133</v>
      </c>
      <c r="F1153" t="s">
        <v>217</v>
      </c>
      <c r="G1153" t="s">
        <v>355</v>
      </c>
      <c r="H1153" t="s">
        <v>130</v>
      </c>
      <c r="I1153">
        <v>335140</v>
      </c>
      <c r="L1153" s="96">
        <v>45132.556863425925</v>
      </c>
      <c r="M1153" t="s">
        <v>135</v>
      </c>
      <c r="N1153">
        <v>56502</v>
      </c>
      <c r="O1153" t="s">
        <v>132</v>
      </c>
    </row>
    <row r="1154" spans="1:15" x14ac:dyDescent="0.25">
      <c r="A1154">
        <v>612120</v>
      </c>
      <c r="B1154">
        <v>170200</v>
      </c>
      <c r="C1154">
        <v>217</v>
      </c>
      <c r="D1154" s="96">
        <v>45132.530150462961</v>
      </c>
      <c r="E1154" t="s">
        <v>127</v>
      </c>
      <c r="F1154" t="s">
        <v>140</v>
      </c>
      <c r="G1154" t="s">
        <v>303</v>
      </c>
      <c r="H1154" t="s">
        <v>130</v>
      </c>
      <c r="I1154">
        <v>335145</v>
      </c>
      <c r="L1154" s="96">
        <v>45132.529583333337</v>
      </c>
      <c r="M1154" t="s">
        <v>131</v>
      </c>
      <c r="N1154">
        <v>138101</v>
      </c>
      <c r="O1154" t="s">
        <v>132</v>
      </c>
    </row>
    <row r="1155" spans="1:15" x14ac:dyDescent="0.25">
      <c r="A1155">
        <v>612120</v>
      </c>
      <c r="B1155">
        <v>170200</v>
      </c>
      <c r="C1155">
        <v>217</v>
      </c>
      <c r="D1155" s="96">
        <v>45132.530150462961</v>
      </c>
      <c r="E1155" t="s">
        <v>133</v>
      </c>
      <c r="F1155" t="s">
        <v>140</v>
      </c>
      <c r="G1155" t="s">
        <v>356</v>
      </c>
      <c r="H1155" t="s">
        <v>130</v>
      </c>
      <c r="I1155">
        <v>335145</v>
      </c>
      <c r="L1155" s="96">
        <v>45132.529583333337</v>
      </c>
      <c r="M1155" t="s">
        <v>135</v>
      </c>
      <c r="N1155">
        <v>9525</v>
      </c>
      <c r="O1155" t="s">
        <v>132</v>
      </c>
    </row>
    <row r="1156" spans="1:15" x14ac:dyDescent="0.25">
      <c r="A1156">
        <v>612120</v>
      </c>
      <c r="B1156">
        <v>201240</v>
      </c>
      <c r="C1156">
        <v>219</v>
      </c>
      <c r="D1156" s="96">
        <v>45310.716817129629</v>
      </c>
      <c r="E1156" t="s">
        <v>133</v>
      </c>
      <c r="F1156" t="s">
        <v>357</v>
      </c>
      <c r="G1156" t="s">
        <v>358</v>
      </c>
      <c r="H1156" t="s">
        <v>130</v>
      </c>
      <c r="I1156">
        <v>336400</v>
      </c>
      <c r="L1156" s="96">
        <v>45310.703576388885</v>
      </c>
      <c r="M1156" t="s">
        <v>135</v>
      </c>
      <c r="N1156">
        <v>-1474</v>
      </c>
      <c r="O1156" t="s">
        <v>136</v>
      </c>
    </row>
    <row r="1157" spans="1:15" x14ac:dyDescent="0.25">
      <c r="A1157">
        <v>612120</v>
      </c>
      <c r="B1157">
        <v>260000</v>
      </c>
      <c r="C1157">
        <v>219</v>
      </c>
      <c r="D1157" s="96">
        <v>45302.531909722224</v>
      </c>
      <c r="E1157" t="s">
        <v>133</v>
      </c>
      <c r="F1157" t="s">
        <v>304</v>
      </c>
      <c r="G1157" t="s">
        <v>305</v>
      </c>
      <c r="H1157" t="s">
        <v>130</v>
      </c>
      <c r="I1157">
        <v>336047</v>
      </c>
      <c r="L1157" s="96">
        <v>45302.530335648145</v>
      </c>
      <c r="M1157" t="s">
        <v>135</v>
      </c>
      <c r="N1157">
        <v>-275044</v>
      </c>
      <c r="O1157" t="s">
        <v>136</v>
      </c>
    </row>
    <row r="1158" spans="1:15" x14ac:dyDescent="0.25">
      <c r="A1158">
        <v>612120</v>
      </c>
      <c r="B1158">
        <v>260000</v>
      </c>
      <c r="C1158">
        <v>219</v>
      </c>
      <c r="D1158" s="96">
        <v>45281.506701388891</v>
      </c>
      <c r="E1158" t="s">
        <v>133</v>
      </c>
      <c r="F1158" t="s">
        <v>310</v>
      </c>
      <c r="G1158" t="s">
        <v>311</v>
      </c>
      <c r="H1158" t="s">
        <v>130</v>
      </c>
      <c r="I1158">
        <v>336047</v>
      </c>
      <c r="L1158" s="96">
        <v>45281.503032407411</v>
      </c>
      <c r="M1158" t="s">
        <v>135</v>
      </c>
      <c r="N1158">
        <v>275044</v>
      </c>
      <c r="O1158" t="s">
        <v>132</v>
      </c>
    </row>
    <row r="1159" spans="1:15" x14ac:dyDescent="0.25">
      <c r="A1159">
        <v>612120</v>
      </c>
      <c r="B1159">
        <v>260000</v>
      </c>
      <c r="C1159">
        <v>219</v>
      </c>
      <c r="D1159" s="96">
        <v>45281.506701388891</v>
      </c>
      <c r="E1159" t="s">
        <v>162</v>
      </c>
      <c r="F1159" t="s">
        <v>310</v>
      </c>
      <c r="G1159" t="s">
        <v>311</v>
      </c>
      <c r="H1159" t="s">
        <v>130</v>
      </c>
      <c r="I1159">
        <v>336047</v>
      </c>
      <c r="L1159" s="96">
        <v>45281.503032407411</v>
      </c>
      <c r="M1159" t="s">
        <v>135</v>
      </c>
      <c r="N1159">
        <v>3431</v>
      </c>
      <c r="O1159" t="s">
        <v>132</v>
      </c>
    </row>
    <row r="1160" spans="1:15" x14ac:dyDescent="0.25">
      <c r="A1160">
        <v>612120</v>
      </c>
      <c r="B1160">
        <v>530000</v>
      </c>
      <c r="C1160">
        <v>219</v>
      </c>
      <c r="D1160" s="96">
        <v>45274.475428240738</v>
      </c>
      <c r="E1160" t="s">
        <v>133</v>
      </c>
      <c r="F1160" t="s">
        <v>359</v>
      </c>
      <c r="G1160" t="s">
        <v>360</v>
      </c>
      <c r="H1160" t="s">
        <v>130</v>
      </c>
      <c r="I1160">
        <v>336952</v>
      </c>
      <c r="L1160" s="96">
        <v>45274.46465277778</v>
      </c>
      <c r="M1160" t="s">
        <v>135</v>
      </c>
      <c r="N1160">
        <v>52236</v>
      </c>
      <c r="O1160" t="s">
        <v>132</v>
      </c>
    </row>
    <row r="1161" spans="1:15" x14ac:dyDescent="0.25">
      <c r="A1161">
        <v>612120</v>
      </c>
      <c r="B1161">
        <v>201240</v>
      </c>
      <c r="C1161">
        <v>219</v>
      </c>
      <c r="D1161" s="96">
        <v>45267.407673611109</v>
      </c>
      <c r="E1161" t="s">
        <v>133</v>
      </c>
      <c r="F1161" t="s">
        <v>232</v>
      </c>
      <c r="G1161" t="s">
        <v>233</v>
      </c>
      <c r="H1161" t="s">
        <v>130</v>
      </c>
      <c r="I1161">
        <v>336400</v>
      </c>
      <c r="L1161" s="96">
        <v>45267.403668981482</v>
      </c>
      <c r="M1161" t="s">
        <v>135</v>
      </c>
      <c r="N1161">
        <v>14492</v>
      </c>
      <c r="O1161" t="s">
        <v>132</v>
      </c>
    </row>
    <row r="1162" spans="1:15" x14ac:dyDescent="0.25">
      <c r="A1162">
        <v>612120</v>
      </c>
      <c r="B1162">
        <v>270100</v>
      </c>
      <c r="C1162">
        <v>219</v>
      </c>
      <c r="D1162" s="96">
        <v>45265.539525462962</v>
      </c>
      <c r="E1162" t="s">
        <v>133</v>
      </c>
      <c r="F1162" t="s">
        <v>312</v>
      </c>
      <c r="G1162" t="s">
        <v>313</v>
      </c>
      <c r="H1162" t="s">
        <v>130</v>
      </c>
      <c r="I1162">
        <v>336575</v>
      </c>
      <c r="L1162" s="96">
        <v>45265.532453703701</v>
      </c>
      <c r="M1162" t="s">
        <v>135</v>
      </c>
      <c r="N1162">
        <v>-24331</v>
      </c>
      <c r="O1162" t="s">
        <v>136</v>
      </c>
    </row>
    <row r="1163" spans="1:15" x14ac:dyDescent="0.25">
      <c r="A1163">
        <v>612120</v>
      </c>
      <c r="B1163">
        <v>430500</v>
      </c>
      <c r="C1163">
        <v>219</v>
      </c>
      <c r="D1163" s="96">
        <v>45230.500717592593</v>
      </c>
      <c r="E1163" t="s">
        <v>133</v>
      </c>
      <c r="F1163" t="s">
        <v>257</v>
      </c>
      <c r="G1163" t="s">
        <v>258</v>
      </c>
      <c r="H1163" t="s">
        <v>130</v>
      </c>
      <c r="I1163">
        <v>336216</v>
      </c>
      <c r="L1163" s="96">
        <v>45230.490081018521</v>
      </c>
      <c r="M1163" t="s">
        <v>135</v>
      </c>
      <c r="N1163">
        <v>-112763</v>
      </c>
      <c r="O1163" t="s">
        <v>136</v>
      </c>
    </row>
    <row r="1164" spans="1:15" x14ac:dyDescent="0.25">
      <c r="A1164">
        <v>612120</v>
      </c>
      <c r="B1164">
        <v>170490</v>
      </c>
      <c r="C1164">
        <v>219</v>
      </c>
      <c r="D1164" s="96">
        <v>45201.514131944445</v>
      </c>
      <c r="E1164" t="s">
        <v>162</v>
      </c>
      <c r="F1164" t="s">
        <v>361</v>
      </c>
      <c r="G1164" t="s">
        <v>362</v>
      </c>
      <c r="H1164" t="s">
        <v>130</v>
      </c>
      <c r="I1164">
        <v>335200</v>
      </c>
      <c r="L1164" s="96">
        <v>45201.513020833336</v>
      </c>
      <c r="M1164" t="s">
        <v>135</v>
      </c>
      <c r="N1164">
        <v>1180</v>
      </c>
      <c r="O1164" t="s">
        <v>132</v>
      </c>
    </row>
    <row r="1165" spans="1:15" x14ac:dyDescent="0.25">
      <c r="A1165">
        <v>612120</v>
      </c>
      <c r="B1165">
        <v>430100</v>
      </c>
      <c r="C1165">
        <v>219</v>
      </c>
      <c r="D1165" s="96">
        <v>45174.443032407406</v>
      </c>
      <c r="E1165" t="s">
        <v>133</v>
      </c>
      <c r="F1165" t="s">
        <v>351</v>
      </c>
      <c r="G1165" t="s">
        <v>352</v>
      </c>
      <c r="H1165" t="s">
        <v>130</v>
      </c>
      <c r="I1165">
        <v>336210</v>
      </c>
      <c r="L1165" s="96">
        <v>45169.999988425923</v>
      </c>
      <c r="M1165" t="s">
        <v>135</v>
      </c>
      <c r="N1165">
        <v>-165165</v>
      </c>
      <c r="O1165" t="s">
        <v>136</v>
      </c>
    </row>
    <row r="1166" spans="1:15" x14ac:dyDescent="0.25">
      <c r="A1166">
        <v>612120</v>
      </c>
      <c r="B1166">
        <v>205400</v>
      </c>
      <c r="C1166">
        <v>219</v>
      </c>
      <c r="D1166" s="96">
        <v>45163.616400462961</v>
      </c>
      <c r="E1166" t="s">
        <v>133</v>
      </c>
      <c r="F1166" t="s">
        <v>254</v>
      </c>
      <c r="G1166" t="s">
        <v>255</v>
      </c>
      <c r="H1166" t="s">
        <v>130</v>
      </c>
      <c r="I1166">
        <v>336611</v>
      </c>
      <c r="L1166" s="96">
        <v>45163.6094212963</v>
      </c>
      <c r="M1166" t="s">
        <v>135</v>
      </c>
      <c r="N1166">
        <v>6470</v>
      </c>
      <c r="O1166" t="s">
        <v>132</v>
      </c>
    </row>
    <row r="1167" spans="1:15" x14ac:dyDescent="0.25">
      <c r="A1167">
        <v>612120</v>
      </c>
      <c r="B1167">
        <v>201240</v>
      </c>
      <c r="C1167">
        <v>219</v>
      </c>
      <c r="D1167" s="96">
        <v>45152.685034722221</v>
      </c>
      <c r="E1167" t="s">
        <v>133</v>
      </c>
      <c r="F1167" t="s">
        <v>363</v>
      </c>
      <c r="G1167" t="s">
        <v>364</v>
      </c>
      <c r="H1167" t="s">
        <v>130</v>
      </c>
      <c r="I1167">
        <v>336400</v>
      </c>
      <c r="L1167" s="96">
        <v>45152.683067129627</v>
      </c>
      <c r="M1167" t="s">
        <v>135</v>
      </c>
      <c r="N1167">
        <v>1474</v>
      </c>
      <c r="O1167" t="s">
        <v>132</v>
      </c>
    </row>
    <row r="1168" spans="1:15" x14ac:dyDescent="0.25">
      <c r="A1168">
        <v>612120</v>
      </c>
      <c r="B1168">
        <v>400300</v>
      </c>
      <c r="C1168">
        <v>219</v>
      </c>
      <c r="D1168" s="96">
        <v>45149.377129629633</v>
      </c>
      <c r="E1168" t="s">
        <v>133</v>
      </c>
      <c r="F1168" t="s">
        <v>365</v>
      </c>
      <c r="G1168" t="s">
        <v>366</v>
      </c>
      <c r="H1168" t="s">
        <v>130</v>
      </c>
      <c r="I1168">
        <v>336537</v>
      </c>
      <c r="L1168" s="96">
        <v>45149.375416666669</v>
      </c>
      <c r="M1168" t="s">
        <v>135</v>
      </c>
      <c r="N1168">
        <v>32147</v>
      </c>
      <c r="O1168" t="s">
        <v>132</v>
      </c>
    </row>
    <row r="1169" spans="1:15" x14ac:dyDescent="0.25">
      <c r="A1169">
        <v>612120</v>
      </c>
      <c r="B1169">
        <v>270100</v>
      </c>
      <c r="C1169">
        <v>219</v>
      </c>
      <c r="D1169" s="96">
        <v>45135.658402777779</v>
      </c>
      <c r="E1169" t="s">
        <v>127</v>
      </c>
      <c r="F1169" t="s">
        <v>165</v>
      </c>
      <c r="G1169" t="s">
        <v>166</v>
      </c>
      <c r="H1169" t="s">
        <v>130</v>
      </c>
      <c r="I1169">
        <v>336575</v>
      </c>
      <c r="L1169" s="96">
        <v>45108.999988425923</v>
      </c>
      <c r="M1169" t="s">
        <v>131</v>
      </c>
      <c r="N1169">
        <v>56150</v>
      </c>
      <c r="O1169" t="s">
        <v>132</v>
      </c>
    </row>
    <row r="1170" spans="1:15" x14ac:dyDescent="0.25">
      <c r="A1170">
        <v>612120</v>
      </c>
      <c r="B1170">
        <v>430500</v>
      </c>
      <c r="C1170">
        <v>219</v>
      </c>
      <c r="D1170" s="96">
        <v>45132.557766203703</v>
      </c>
      <c r="E1170" t="s">
        <v>127</v>
      </c>
      <c r="F1170" t="s">
        <v>217</v>
      </c>
      <c r="G1170" t="s">
        <v>367</v>
      </c>
      <c r="H1170" t="s">
        <v>130</v>
      </c>
      <c r="I1170">
        <v>336216</v>
      </c>
      <c r="L1170" s="96">
        <v>45132.556863425925</v>
      </c>
      <c r="M1170" t="s">
        <v>131</v>
      </c>
      <c r="N1170">
        <v>90000</v>
      </c>
      <c r="O1170" t="s">
        <v>132</v>
      </c>
    </row>
    <row r="1171" spans="1:15" x14ac:dyDescent="0.25">
      <c r="A1171">
        <v>612120</v>
      </c>
      <c r="B1171">
        <v>430500</v>
      </c>
      <c r="C1171">
        <v>219</v>
      </c>
      <c r="D1171" s="96">
        <v>45132.557766203703</v>
      </c>
      <c r="E1171" t="s">
        <v>133</v>
      </c>
      <c r="F1171" t="s">
        <v>217</v>
      </c>
      <c r="G1171" t="s">
        <v>368</v>
      </c>
      <c r="H1171" t="s">
        <v>130</v>
      </c>
      <c r="I1171">
        <v>336216</v>
      </c>
      <c r="L1171" s="96">
        <v>45132.556863425925</v>
      </c>
      <c r="M1171" t="s">
        <v>135</v>
      </c>
      <c r="N1171">
        <v>-596</v>
      </c>
      <c r="O1171" t="s">
        <v>136</v>
      </c>
    </row>
    <row r="1172" spans="1:15" x14ac:dyDescent="0.25">
      <c r="A1172">
        <v>612120</v>
      </c>
      <c r="B1172">
        <v>430500</v>
      </c>
      <c r="C1172">
        <v>219</v>
      </c>
      <c r="D1172" s="96">
        <v>45132.557766203703</v>
      </c>
      <c r="E1172" t="s">
        <v>133</v>
      </c>
      <c r="F1172" t="s">
        <v>217</v>
      </c>
      <c r="G1172" t="s">
        <v>369</v>
      </c>
      <c r="H1172" t="s">
        <v>130</v>
      </c>
      <c r="I1172">
        <v>336216</v>
      </c>
      <c r="L1172" s="96">
        <v>45132.556863425925</v>
      </c>
      <c r="M1172" t="s">
        <v>135</v>
      </c>
      <c r="N1172">
        <v>23359</v>
      </c>
      <c r="O1172" t="s">
        <v>132</v>
      </c>
    </row>
    <row r="1173" spans="1:15" x14ac:dyDescent="0.25">
      <c r="A1173">
        <v>612120</v>
      </c>
      <c r="B1173">
        <v>430100</v>
      </c>
      <c r="C1173">
        <v>219</v>
      </c>
      <c r="D1173" s="96">
        <v>45132.557754629626</v>
      </c>
      <c r="E1173" t="s">
        <v>127</v>
      </c>
      <c r="F1173" t="s">
        <v>217</v>
      </c>
      <c r="G1173" t="s">
        <v>221</v>
      </c>
      <c r="H1173" t="s">
        <v>130</v>
      </c>
      <c r="I1173">
        <v>336210</v>
      </c>
      <c r="L1173" s="96">
        <v>45132.556863425925</v>
      </c>
      <c r="M1173" t="s">
        <v>131</v>
      </c>
      <c r="N1173">
        <v>240000</v>
      </c>
      <c r="O1173" t="s">
        <v>132</v>
      </c>
    </row>
    <row r="1174" spans="1:15" x14ac:dyDescent="0.25">
      <c r="A1174">
        <v>612120</v>
      </c>
      <c r="B1174">
        <v>205400</v>
      </c>
      <c r="C1174">
        <v>219</v>
      </c>
      <c r="D1174" s="96">
        <v>45132.557141203702</v>
      </c>
      <c r="E1174" t="s">
        <v>127</v>
      </c>
      <c r="F1174" t="s">
        <v>128</v>
      </c>
      <c r="G1174" t="s">
        <v>208</v>
      </c>
      <c r="H1174" t="s">
        <v>130</v>
      </c>
      <c r="I1174">
        <v>336611</v>
      </c>
      <c r="L1174" s="96">
        <v>45132.556747685187</v>
      </c>
      <c r="M1174" t="s">
        <v>131</v>
      </c>
      <c r="N1174">
        <v>55360</v>
      </c>
      <c r="O1174" t="s">
        <v>132</v>
      </c>
    </row>
    <row r="1175" spans="1:15" x14ac:dyDescent="0.25">
      <c r="A1175">
        <v>612120</v>
      </c>
      <c r="B1175">
        <v>270100</v>
      </c>
      <c r="C1175">
        <v>219</v>
      </c>
      <c r="D1175" s="96">
        <v>45132.557118055556</v>
      </c>
      <c r="E1175" t="s">
        <v>127</v>
      </c>
      <c r="F1175" t="s">
        <v>128</v>
      </c>
      <c r="G1175" t="s">
        <v>167</v>
      </c>
      <c r="H1175" t="s">
        <v>130</v>
      </c>
      <c r="I1175">
        <v>336575</v>
      </c>
      <c r="L1175" s="96">
        <v>45132.556747685187</v>
      </c>
      <c r="M1175" t="s">
        <v>131</v>
      </c>
      <c r="N1175">
        <v>25250</v>
      </c>
      <c r="O1175" t="s">
        <v>132</v>
      </c>
    </row>
    <row r="1176" spans="1:15" x14ac:dyDescent="0.25">
      <c r="A1176">
        <v>612120</v>
      </c>
      <c r="B1176">
        <v>201240</v>
      </c>
      <c r="C1176">
        <v>219</v>
      </c>
      <c r="D1176" s="96">
        <v>45132.55709490741</v>
      </c>
      <c r="E1176" t="s">
        <v>127</v>
      </c>
      <c r="F1176" t="s">
        <v>128</v>
      </c>
      <c r="G1176" t="s">
        <v>206</v>
      </c>
      <c r="H1176" t="s">
        <v>130</v>
      </c>
      <c r="I1176">
        <v>336498</v>
      </c>
      <c r="L1176" s="96">
        <v>45132.556747685187</v>
      </c>
      <c r="M1176" t="s">
        <v>131</v>
      </c>
      <c r="N1176">
        <v>480</v>
      </c>
      <c r="O1176" t="s">
        <v>132</v>
      </c>
    </row>
    <row r="1177" spans="1:15" x14ac:dyDescent="0.25">
      <c r="A1177">
        <v>612120</v>
      </c>
      <c r="B1177">
        <v>201240</v>
      </c>
      <c r="C1177">
        <v>219</v>
      </c>
      <c r="D1177" s="96">
        <v>45132.557002314818</v>
      </c>
      <c r="E1177" t="s">
        <v>127</v>
      </c>
      <c r="F1177" t="s">
        <v>128</v>
      </c>
      <c r="G1177" t="s">
        <v>242</v>
      </c>
      <c r="H1177" t="s">
        <v>130</v>
      </c>
      <c r="I1177">
        <v>336400</v>
      </c>
      <c r="L1177" s="96">
        <v>45132.556747685187</v>
      </c>
      <c r="M1177" t="s">
        <v>131</v>
      </c>
      <c r="N1177">
        <v>247000</v>
      </c>
      <c r="O1177" t="s">
        <v>132</v>
      </c>
    </row>
    <row r="1178" spans="1:15" x14ac:dyDescent="0.25">
      <c r="A1178">
        <v>612120</v>
      </c>
      <c r="B1178">
        <v>201240</v>
      </c>
      <c r="C1178">
        <v>219</v>
      </c>
      <c r="D1178" s="96">
        <v>45132.557002314818</v>
      </c>
      <c r="E1178" t="s">
        <v>133</v>
      </c>
      <c r="F1178" t="s">
        <v>128</v>
      </c>
      <c r="G1178" t="s">
        <v>178</v>
      </c>
      <c r="H1178" t="s">
        <v>130</v>
      </c>
      <c r="I1178">
        <v>336400</v>
      </c>
      <c r="L1178" s="96">
        <v>45132.556747685187</v>
      </c>
      <c r="M1178" t="s">
        <v>135</v>
      </c>
      <c r="N1178">
        <v>9096</v>
      </c>
      <c r="O1178" t="s">
        <v>132</v>
      </c>
    </row>
    <row r="1179" spans="1:15" x14ac:dyDescent="0.25">
      <c r="A1179">
        <v>612120</v>
      </c>
      <c r="B1179">
        <v>201240</v>
      </c>
      <c r="C1179">
        <v>219</v>
      </c>
      <c r="D1179" s="96">
        <v>45132.557002314818</v>
      </c>
      <c r="E1179" t="s">
        <v>133</v>
      </c>
      <c r="F1179" t="s">
        <v>128</v>
      </c>
      <c r="G1179" t="s">
        <v>370</v>
      </c>
      <c r="H1179" t="s">
        <v>130</v>
      </c>
      <c r="I1179">
        <v>336400</v>
      </c>
      <c r="L1179" s="96">
        <v>45132.556747685187</v>
      </c>
      <c r="M1179" t="s">
        <v>135</v>
      </c>
      <c r="N1179">
        <v>67862</v>
      </c>
      <c r="O1179" t="s">
        <v>132</v>
      </c>
    </row>
    <row r="1180" spans="1:15" x14ac:dyDescent="0.25">
      <c r="A1180">
        <v>612120</v>
      </c>
      <c r="B1180">
        <v>170490</v>
      </c>
      <c r="C1180">
        <v>219</v>
      </c>
      <c r="D1180" s="96">
        <v>45132.530162037037</v>
      </c>
      <c r="E1180" t="s">
        <v>127</v>
      </c>
      <c r="F1180" t="s">
        <v>140</v>
      </c>
      <c r="G1180" t="s">
        <v>211</v>
      </c>
      <c r="H1180" t="s">
        <v>130</v>
      </c>
      <c r="I1180">
        <v>335200</v>
      </c>
      <c r="L1180" s="96">
        <v>45132.529583333337</v>
      </c>
      <c r="M1180" t="s">
        <v>131</v>
      </c>
      <c r="N1180">
        <v>5000</v>
      </c>
      <c r="O1180" t="s">
        <v>132</v>
      </c>
    </row>
    <row r="1181" spans="1:15" x14ac:dyDescent="0.25">
      <c r="A1181">
        <v>612120</v>
      </c>
      <c r="B1181">
        <v>170490</v>
      </c>
      <c r="C1181">
        <v>219</v>
      </c>
      <c r="D1181" s="96">
        <v>45132.530162037037</v>
      </c>
      <c r="E1181" t="s">
        <v>133</v>
      </c>
      <c r="F1181" t="s">
        <v>140</v>
      </c>
      <c r="G1181" t="s">
        <v>371</v>
      </c>
      <c r="H1181" t="s">
        <v>130</v>
      </c>
      <c r="I1181">
        <v>335200</v>
      </c>
      <c r="L1181" s="96">
        <v>45132.529583333337</v>
      </c>
      <c r="M1181" t="s">
        <v>135</v>
      </c>
      <c r="N1181">
        <v>39054</v>
      </c>
      <c r="O1181" t="s">
        <v>132</v>
      </c>
    </row>
    <row r="1182" spans="1:15" x14ac:dyDescent="0.25">
      <c r="A1182">
        <v>612120</v>
      </c>
      <c r="B1182">
        <v>170600</v>
      </c>
      <c r="C1182">
        <v>227</v>
      </c>
      <c r="D1182" s="96">
        <v>45132.530613425923</v>
      </c>
      <c r="E1182" t="s">
        <v>133</v>
      </c>
      <c r="F1182" t="s">
        <v>140</v>
      </c>
      <c r="G1182" t="s">
        <v>372</v>
      </c>
      <c r="H1182" t="s">
        <v>130</v>
      </c>
      <c r="I1182">
        <v>339020</v>
      </c>
      <c r="L1182" s="96">
        <v>45132.529583333337</v>
      </c>
      <c r="M1182" t="s">
        <v>135</v>
      </c>
      <c r="N1182">
        <v>-62374</v>
      </c>
      <c r="O1182" t="s">
        <v>136</v>
      </c>
    </row>
    <row r="1183" spans="1:15" x14ac:dyDescent="0.25">
      <c r="A1183">
        <v>612120</v>
      </c>
      <c r="B1183">
        <v>170600</v>
      </c>
      <c r="C1183">
        <v>227</v>
      </c>
      <c r="D1183" s="96">
        <v>45132.530613425923</v>
      </c>
      <c r="E1183" t="s">
        <v>133</v>
      </c>
      <c r="F1183" t="s">
        <v>140</v>
      </c>
      <c r="G1183" t="s">
        <v>306</v>
      </c>
      <c r="H1183" t="s">
        <v>130</v>
      </c>
      <c r="I1183">
        <v>339020</v>
      </c>
      <c r="L1183" s="96">
        <v>45132.529583333337</v>
      </c>
      <c r="M1183" t="s">
        <v>135</v>
      </c>
      <c r="N1183">
        <v>1947662</v>
      </c>
      <c r="O1183" t="s">
        <v>132</v>
      </c>
    </row>
    <row r="1184" spans="1:15" x14ac:dyDescent="0.25">
      <c r="A1184">
        <v>612120</v>
      </c>
      <c r="B1184">
        <v>260820</v>
      </c>
      <c r="C1184">
        <v>401</v>
      </c>
      <c r="D1184" s="96">
        <v>45132.445069444446</v>
      </c>
      <c r="E1184" t="s">
        <v>162</v>
      </c>
      <c r="F1184" t="s">
        <v>180</v>
      </c>
      <c r="G1184" t="s">
        <v>181</v>
      </c>
      <c r="H1184" t="s">
        <v>130</v>
      </c>
      <c r="I1184">
        <v>336669</v>
      </c>
      <c r="L1184" s="96">
        <v>45113.999988425923</v>
      </c>
      <c r="M1184" t="s">
        <v>135</v>
      </c>
      <c r="N1184">
        <v>295000</v>
      </c>
      <c r="O1184" t="s">
        <v>132</v>
      </c>
    </row>
    <row r="1185" spans="1:15" x14ac:dyDescent="0.25">
      <c r="A1185">
        <v>612200</v>
      </c>
      <c r="B1185">
        <v>170300</v>
      </c>
      <c r="C1185">
        <v>201</v>
      </c>
      <c r="D1185" s="96">
        <v>45138.483159722222</v>
      </c>
      <c r="E1185" t="s">
        <v>133</v>
      </c>
      <c r="F1185" t="s">
        <v>287</v>
      </c>
      <c r="G1185" t="s">
        <v>288</v>
      </c>
      <c r="H1185" t="s">
        <v>130</v>
      </c>
      <c r="I1185">
        <v>332308</v>
      </c>
      <c r="L1185" s="96">
        <v>45121.999988425923</v>
      </c>
      <c r="M1185" t="s">
        <v>135</v>
      </c>
      <c r="N1185">
        <v>-985</v>
      </c>
      <c r="O1185" t="s">
        <v>136</v>
      </c>
    </row>
    <row r="1186" spans="1:15" x14ac:dyDescent="0.25">
      <c r="A1186">
        <v>612200</v>
      </c>
      <c r="B1186">
        <v>170300</v>
      </c>
      <c r="C1186">
        <v>201</v>
      </c>
      <c r="D1186" s="96">
        <v>45132.52983796296</v>
      </c>
      <c r="E1186" t="s">
        <v>127</v>
      </c>
      <c r="F1186" t="s">
        <v>140</v>
      </c>
      <c r="G1186" t="s">
        <v>291</v>
      </c>
      <c r="H1186" t="s">
        <v>130</v>
      </c>
      <c r="I1186">
        <v>332308</v>
      </c>
      <c r="L1186" s="96">
        <v>45132.529583333337</v>
      </c>
      <c r="M1186" t="s">
        <v>131</v>
      </c>
      <c r="N1186">
        <v>1000</v>
      </c>
      <c r="O1186" t="s">
        <v>132</v>
      </c>
    </row>
    <row r="1187" spans="1:15" x14ac:dyDescent="0.25">
      <c r="A1187">
        <v>612200</v>
      </c>
      <c r="B1187">
        <v>170440</v>
      </c>
      <c r="C1187">
        <v>203</v>
      </c>
      <c r="D1187" s="96">
        <v>45309.391076388885</v>
      </c>
      <c r="E1187" t="s">
        <v>133</v>
      </c>
      <c r="F1187" t="s">
        <v>182</v>
      </c>
      <c r="G1187" t="s">
        <v>183</v>
      </c>
      <c r="H1187" t="s">
        <v>130</v>
      </c>
      <c r="I1187">
        <v>332360</v>
      </c>
      <c r="L1187" s="96">
        <v>45308.999988425923</v>
      </c>
      <c r="M1187" t="s">
        <v>135</v>
      </c>
      <c r="N1187">
        <v>-880</v>
      </c>
      <c r="O1187" t="s">
        <v>136</v>
      </c>
    </row>
    <row r="1188" spans="1:15" x14ac:dyDescent="0.25">
      <c r="A1188">
        <v>612200</v>
      </c>
      <c r="B1188">
        <v>170440</v>
      </c>
      <c r="C1188">
        <v>203</v>
      </c>
      <c r="D1188" s="96">
        <v>45309.371967592589</v>
      </c>
      <c r="E1188" t="s">
        <v>133</v>
      </c>
      <c r="F1188" t="s">
        <v>184</v>
      </c>
      <c r="G1188" t="s">
        <v>185</v>
      </c>
      <c r="H1188" t="s">
        <v>130</v>
      </c>
      <c r="I1188">
        <v>332360</v>
      </c>
      <c r="L1188" s="96">
        <v>45308.999988425923</v>
      </c>
      <c r="M1188" t="s">
        <v>135</v>
      </c>
      <c r="N1188">
        <v>8.8000000000000007</v>
      </c>
      <c r="O1188" t="s">
        <v>132</v>
      </c>
    </row>
    <row r="1189" spans="1:15" x14ac:dyDescent="0.25">
      <c r="A1189">
        <v>612200</v>
      </c>
      <c r="B1189">
        <v>170440</v>
      </c>
      <c r="C1189">
        <v>203</v>
      </c>
      <c r="D1189" s="96">
        <v>45274.620254629626</v>
      </c>
      <c r="E1189" t="s">
        <v>133</v>
      </c>
      <c r="F1189" t="s">
        <v>186</v>
      </c>
      <c r="G1189" t="s">
        <v>187</v>
      </c>
      <c r="H1189" t="s">
        <v>130</v>
      </c>
      <c r="I1189">
        <v>332360</v>
      </c>
      <c r="L1189" s="96">
        <v>45274.620046296295</v>
      </c>
      <c r="M1189" t="s">
        <v>135</v>
      </c>
      <c r="N1189">
        <v>-8.8000000000000007</v>
      </c>
      <c r="O1189" t="s">
        <v>136</v>
      </c>
    </row>
    <row r="1190" spans="1:15" x14ac:dyDescent="0.25">
      <c r="A1190">
        <v>612200</v>
      </c>
      <c r="B1190">
        <v>170440</v>
      </c>
      <c r="C1190">
        <v>203</v>
      </c>
      <c r="D1190" s="96">
        <v>45156.668263888889</v>
      </c>
      <c r="E1190" t="s">
        <v>133</v>
      </c>
      <c r="F1190" t="s">
        <v>373</v>
      </c>
      <c r="G1190" t="s">
        <v>374</v>
      </c>
      <c r="H1190" t="s">
        <v>130</v>
      </c>
      <c r="I1190">
        <v>332360</v>
      </c>
      <c r="L1190" s="96">
        <v>45156.664861111109</v>
      </c>
      <c r="M1190" t="s">
        <v>135</v>
      </c>
      <c r="N1190">
        <v>1200</v>
      </c>
      <c r="O1190" t="s">
        <v>132</v>
      </c>
    </row>
    <row r="1191" spans="1:15" x14ac:dyDescent="0.25">
      <c r="A1191">
        <v>612200</v>
      </c>
      <c r="B1191">
        <v>170440</v>
      </c>
      <c r="C1191">
        <v>203</v>
      </c>
      <c r="D1191" s="96">
        <v>45155.573125000003</v>
      </c>
      <c r="E1191" t="s">
        <v>133</v>
      </c>
      <c r="F1191" t="s">
        <v>188</v>
      </c>
      <c r="G1191" t="s">
        <v>189</v>
      </c>
      <c r="H1191" t="s">
        <v>130</v>
      </c>
      <c r="I1191">
        <v>332360</v>
      </c>
      <c r="L1191" s="96">
        <v>45155.572881944441</v>
      </c>
      <c r="M1191" t="s">
        <v>135</v>
      </c>
      <c r="N1191">
        <v>-160</v>
      </c>
      <c r="O1191" t="s">
        <v>136</v>
      </c>
    </row>
    <row r="1192" spans="1:15" x14ac:dyDescent="0.25">
      <c r="A1192">
        <v>612200</v>
      </c>
      <c r="B1192">
        <v>170520</v>
      </c>
      <c r="C1192">
        <v>203</v>
      </c>
      <c r="D1192" s="96">
        <v>45132.530104166668</v>
      </c>
      <c r="E1192" t="s">
        <v>133</v>
      </c>
      <c r="F1192" t="s">
        <v>140</v>
      </c>
      <c r="G1192" t="s">
        <v>191</v>
      </c>
      <c r="H1192" t="s">
        <v>130</v>
      </c>
      <c r="I1192">
        <v>332375</v>
      </c>
      <c r="L1192" s="96">
        <v>45132.529583333337</v>
      </c>
      <c r="M1192" t="s">
        <v>135</v>
      </c>
      <c r="N1192">
        <v>1100</v>
      </c>
      <c r="O1192" t="s">
        <v>132</v>
      </c>
    </row>
    <row r="1193" spans="1:15" x14ac:dyDescent="0.25">
      <c r="A1193">
        <v>612200</v>
      </c>
      <c r="B1193">
        <v>170520</v>
      </c>
      <c r="C1193">
        <v>203</v>
      </c>
      <c r="D1193" s="96">
        <v>45132.530104166668</v>
      </c>
      <c r="E1193" t="s">
        <v>133</v>
      </c>
      <c r="F1193" t="s">
        <v>140</v>
      </c>
      <c r="G1193" t="s">
        <v>192</v>
      </c>
      <c r="H1193" t="s">
        <v>130</v>
      </c>
      <c r="I1193">
        <v>332375</v>
      </c>
      <c r="L1193" s="96">
        <v>45132.529583333337</v>
      </c>
      <c r="M1193" t="s">
        <v>135</v>
      </c>
      <c r="N1193">
        <v>2600</v>
      </c>
      <c r="O1193" t="s">
        <v>132</v>
      </c>
    </row>
    <row r="1194" spans="1:15" x14ac:dyDescent="0.25">
      <c r="A1194">
        <v>612200</v>
      </c>
      <c r="B1194">
        <v>170450</v>
      </c>
      <c r="C1194">
        <v>203</v>
      </c>
      <c r="D1194" s="96">
        <v>45132.530081018522</v>
      </c>
      <c r="E1194" t="s">
        <v>133</v>
      </c>
      <c r="F1194" t="s">
        <v>140</v>
      </c>
      <c r="G1194" t="s">
        <v>192</v>
      </c>
      <c r="H1194" t="s">
        <v>130</v>
      </c>
      <c r="I1194">
        <v>332370</v>
      </c>
      <c r="L1194" s="96">
        <v>45132.529583333337</v>
      </c>
      <c r="M1194" t="s">
        <v>135</v>
      </c>
      <c r="N1194">
        <v>11000</v>
      </c>
      <c r="O1194" t="s">
        <v>132</v>
      </c>
    </row>
    <row r="1195" spans="1:15" x14ac:dyDescent="0.25">
      <c r="A1195">
        <v>612200</v>
      </c>
      <c r="B1195">
        <v>170440</v>
      </c>
      <c r="C1195">
        <v>203</v>
      </c>
      <c r="D1195" s="96">
        <v>45132.530057870368</v>
      </c>
      <c r="E1195" t="s">
        <v>133</v>
      </c>
      <c r="F1195" t="s">
        <v>140</v>
      </c>
      <c r="G1195" t="s">
        <v>192</v>
      </c>
      <c r="H1195" t="s">
        <v>130</v>
      </c>
      <c r="I1195">
        <v>332360</v>
      </c>
      <c r="L1195" s="96">
        <v>45132.529583333337</v>
      </c>
      <c r="M1195" t="s">
        <v>135</v>
      </c>
      <c r="N1195">
        <v>40</v>
      </c>
      <c r="O1195" t="s">
        <v>132</v>
      </c>
    </row>
    <row r="1196" spans="1:15" x14ac:dyDescent="0.25">
      <c r="A1196">
        <v>612200</v>
      </c>
      <c r="B1196">
        <v>170440</v>
      </c>
      <c r="C1196">
        <v>203</v>
      </c>
      <c r="D1196" s="96">
        <v>45132.530057870368</v>
      </c>
      <c r="E1196" t="s">
        <v>133</v>
      </c>
      <c r="F1196" t="s">
        <v>140</v>
      </c>
      <c r="G1196" t="s">
        <v>375</v>
      </c>
      <c r="H1196" t="s">
        <v>130</v>
      </c>
      <c r="I1196">
        <v>332360</v>
      </c>
      <c r="L1196" s="96">
        <v>45132.529583333337</v>
      </c>
      <c r="M1196" t="s">
        <v>135</v>
      </c>
      <c r="N1196">
        <v>300</v>
      </c>
      <c r="O1196" t="s">
        <v>132</v>
      </c>
    </row>
    <row r="1197" spans="1:15" x14ac:dyDescent="0.25">
      <c r="A1197">
        <v>612200</v>
      </c>
      <c r="B1197">
        <v>170440</v>
      </c>
      <c r="C1197">
        <v>203</v>
      </c>
      <c r="D1197" s="96">
        <v>45132.530057870368</v>
      </c>
      <c r="E1197" t="s">
        <v>133</v>
      </c>
      <c r="F1197" t="s">
        <v>140</v>
      </c>
      <c r="G1197" t="s">
        <v>191</v>
      </c>
      <c r="H1197" t="s">
        <v>130</v>
      </c>
      <c r="I1197">
        <v>332360</v>
      </c>
      <c r="L1197" s="96">
        <v>45132.529583333337</v>
      </c>
      <c r="M1197" t="s">
        <v>135</v>
      </c>
      <c r="N1197">
        <v>700</v>
      </c>
      <c r="O1197" t="s">
        <v>132</v>
      </c>
    </row>
    <row r="1198" spans="1:15" x14ac:dyDescent="0.25">
      <c r="A1198">
        <v>612200</v>
      </c>
      <c r="B1198">
        <v>170380</v>
      </c>
      <c r="C1198">
        <v>203</v>
      </c>
      <c r="D1198" s="96">
        <v>45132.530023148145</v>
      </c>
      <c r="E1198" t="s">
        <v>133</v>
      </c>
      <c r="F1198" t="s">
        <v>140</v>
      </c>
      <c r="G1198" t="s">
        <v>375</v>
      </c>
      <c r="H1198" t="s">
        <v>130</v>
      </c>
      <c r="I1198">
        <v>332340</v>
      </c>
      <c r="L1198" s="96">
        <v>45132.529583333337</v>
      </c>
      <c r="M1198" t="s">
        <v>135</v>
      </c>
      <c r="N1198">
        <v>100</v>
      </c>
      <c r="O1198" t="s">
        <v>132</v>
      </c>
    </row>
    <row r="1199" spans="1:15" x14ac:dyDescent="0.25">
      <c r="A1199">
        <v>612200</v>
      </c>
      <c r="B1199">
        <v>170380</v>
      </c>
      <c r="C1199">
        <v>203</v>
      </c>
      <c r="D1199" s="96">
        <v>45132.530023148145</v>
      </c>
      <c r="E1199" t="s">
        <v>133</v>
      </c>
      <c r="F1199" t="s">
        <v>140</v>
      </c>
      <c r="G1199" t="s">
        <v>192</v>
      </c>
      <c r="H1199" t="s">
        <v>130</v>
      </c>
      <c r="I1199">
        <v>332340</v>
      </c>
      <c r="L1199" s="96">
        <v>45132.529583333337</v>
      </c>
      <c r="M1199" t="s">
        <v>135</v>
      </c>
      <c r="N1199">
        <v>250</v>
      </c>
      <c r="O1199" t="s">
        <v>132</v>
      </c>
    </row>
    <row r="1200" spans="1:15" x14ac:dyDescent="0.25">
      <c r="A1200">
        <v>612200</v>
      </c>
      <c r="B1200">
        <v>170380</v>
      </c>
      <c r="C1200">
        <v>203</v>
      </c>
      <c r="D1200" s="96">
        <v>45132.530023148145</v>
      </c>
      <c r="E1200" t="s">
        <v>133</v>
      </c>
      <c r="F1200" t="s">
        <v>140</v>
      </c>
      <c r="G1200" t="s">
        <v>191</v>
      </c>
      <c r="H1200" t="s">
        <v>130</v>
      </c>
      <c r="I1200">
        <v>332340</v>
      </c>
      <c r="L1200" s="96">
        <v>45132.529583333337</v>
      </c>
      <c r="M1200" t="s">
        <v>135</v>
      </c>
      <c r="N1200">
        <v>250</v>
      </c>
      <c r="O1200" t="s">
        <v>132</v>
      </c>
    </row>
    <row r="1201" spans="1:15" x14ac:dyDescent="0.25">
      <c r="A1201">
        <v>612200</v>
      </c>
      <c r="B1201">
        <v>170370</v>
      </c>
      <c r="C1201">
        <v>203</v>
      </c>
      <c r="D1201" s="96">
        <v>45132.53</v>
      </c>
      <c r="E1201" t="s">
        <v>133</v>
      </c>
      <c r="F1201" t="s">
        <v>140</v>
      </c>
      <c r="G1201" t="s">
        <v>192</v>
      </c>
      <c r="H1201" t="s">
        <v>130</v>
      </c>
      <c r="I1201">
        <v>332335</v>
      </c>
      <c r="L1201" s="96">
        <v>45132.529583333337</v>
      </c>
      <c r="M1201" t="s">
        <v>135</v>
      </c>
      <c r="N1201">
        <v>360</v>
      </c>
      <c r="O1201" t="s">
        <v>132</v>
      </c>
    </row>
    <row r="1202" spans="1:15" x14ac:dyDescent="0.25">
      <c r="A1202">
        <v>612200</v>
      </c>
      <c r="B1202">
        <v>170360</v>
      </c>
      <c r="C1202">
        <v>203</v>
      </c>
      <c r="D1202" s="96">
        <v>45132.529988425929</v>
      </c>
      <c r="E1202" t="s">
        <v>133</v>
      </c>
      <c r="F1202" t="s">
        <v>140</v>
      </c>
      <c r="G1202" t="s">
        <v>192</v>
      </c>
      <c r="H1202" t="s">
        <v>130</v>
      </c>
      <c r="I1202">
        <v>332332</v>
      </c>
      <c r="L1202" s="96">
        <v>45132.529583333337</v>
      </c>
      <c r="M1202" t="s">
        <v>135</v>
      </c>
      <c r="N1202">
        <v>600</v>
      </c>
      <c r="O1202" t="s">
        <v>132</v>
      </c>
    </row>
    <row r="1203" spans="1:15" x14ac:dyDescent="0.25">
      <c r="A1203">
        <v>612200</v>
      </c>
      <c r="B1203">
        <v>170350</v>
      </c>
      <c r="C1203">
        <v>203</v>
      </c>
      <c r="D1203" s="96">
        <v>45132.529953703706</v>
      </c>
      <c r="E1203" t="s">
        <v>133</v>
      </c>
      <c r="F1203" t="s">
        <v>140</v>
      </c>
      <c r="G1203" t="s">
        <v>191</v>
      </c>
      <c r="H1203" t="s">
        <v>130</v>
      </c>
      <c r="I1203">
        <v>332330</v>
      </c>
      <c r="L1203" s="96">
        <v>45132.529583333337</v>
      </c>
      <c r="M1203" t="s">
        <v>135</v>
      </c>
      <c r="N1203">
        <v>-10000</v>
      </c>
      <c r="O1203" t="s">
        <v>136</v>
      </c>
    </row>
    <row r="1204" spans="1:15" x14ac:dyDescent="0.25">
      <c r="A1204">
        <v>612200</v>
      </c>
      <c r="B1204">
        <v>170350</v>
      </c>
      <c r="C1204">
        <v>203</v>
      </c>
      <c r="D1204" s="96">
        <v>45132.529953703706</v>
      </c>
      <c r="E1204" t="s">
        <v>133</v>
      </c>
      <c r="F1204" t="s">
        <v>140</v>
      </c>
      <c r="G1204" t="s">
        <v>192</v>
      </c>
      <c r="H1204" t="s">
        <v>130</v>
      </c>
      <c r="I1204">
        <v>332330</v>
      </c>
      <c r="L1204" s="96">
        <v>45132.529583333337</v>
      </c>
      <c r="M1204" t="s">
        <v>135</v>
      </c>
      <c r="N1204">
        <v>42000</v>
      </c>
      <c r="O1204" t="s">
        <v>132</v>
      </c>
    </row>
    <row r="1205" spans="1:15" x14ac:dyDescent="0.25">
      <c r="A1205">
        <v>612200</v>
      </c>
      <c r="B1205">
        <v>170530</v>
      </c>
      <c r="C1205">
        <v>203</v>
      </c>
      <c r="D1205" s="96">
        <v>45132.529895833337</v>
      </c>
      <c r="E1205" t="s">
        <v>133</v>
      </c>
      <c r="F1205" t="s">
        <v>140</v>
      </c>
      <c r="G1205" t="s">
        <v>191</v>
      </c>
      <c r="H1205" t="s">
        <v>130</v>
      </c>
      <c r="I1205">
        <v>332317</v>
      </c>
      <c r="L1205" s="96">
        <v>45132.529583333337</v>
      </c>
      <c r="M1205" t="s">
        <v>135</v>
      </c>
      <c r="N1205">
        <v>150</v>
      </c>
      <c r="O1205" t="s">
        <v>132</v>
      </c>
    </row>
    <row r="1206" spans="1:15" x14ac:dyDescent="0.25">
      <c r="A1206">
        <v>612200</v>
      </c>
      <c r="B1206">
        <v>170530</v>
      </c>
      <c r="C1206">
        <v>203</v>
      </c>
      <c r="D1206" s="96">
        <v>45132.529895833337</v>
      </c>
      <c r="E1206" t="s">
        <v>133</v>
      </c>
      <c r="F1206" t="s">
        <v>140</v>
      </c>
      <c r="G1206" t="s">
        <v>192</v>
      </c>
      <c r="H1206" t="s">
        <v>130</v>
      </c>
      <c r="I1206">
        <v>332317</v>
      </c>
      <c r="L1206" s="96">
        <v>45132.529583333337</v>
      </c>
      <c r="M1206" t="s">
        <v>135</v>
      </c>
      <c r="N1206">
        <v>5000</v>
      </c>
      <c r="O1206" t="s">
        <v>132</v>
      </c>
    </row>
    <row r="1207" spans="1:15" x14ac:dyDescent="0.25">
      <c r="A1207">
        <v>612200</v>
      </c>
      <c r="B1207">
        <v>170540</v>
      </c>
      <c r="C1207">
        <v>203</v>
      </c>
      <c r="D1207" s="96">
        <v>45132.529814814814</v>
      </c>
      <c r="E1207" t="s">
        <v>133</v>
      </c>
      <c r="F1207" t="s">
        <v>140</v>
      </c>
      <c r="G1207" t="s">
        <v>191</v>
      </c>
      <c r="H1207" t="s">
        <v>130</v>
      </c>
      <c r="I1207">
        <v>332307</v>
      </c>
      <c r="L1207" s="96">
        <v>45132.529583333337</v>
      </c>
      <c r="M1207" t="s">
        <v>135</v>
      </c>
      <c r="N1207">
        <v>100</v>
      </c>
      <c r="O1207" t="s">
        <v>132</v>
      </c>
    </row>
    <row r="1208" spans="1:15" x14ac:dyDescent="0.25">
      <c r="A1208">
        <v>612200</v>
      </c>
      <c r="B1208">
        <v>170540</v>
      </c>
      <c r="C1208">
        <v>203</v>
      </c>
      <c r="D1208" s="96">
        <v>45132.529814814814</v>
      </c>
      <c r="E1208" t="s">
        <v>133</v>
      </c>
      <c r="F1208" t="s">
        <v>140</v>
      </c>
      <c r="G1208" t="s">
        <v>192</v>
      </c>
      <c r="H1208" t="s">
        <v>130</v>
      </c>
      <c r="I1208">
        <v>332307</v>
      </c>
      <c r="L1208" s="96">
        <v>45132.529583333337</v>
      </c>
      <c r="M1208" t="s">
        <v>135</v>
      </c>
      <c r="N1208">
        <v>5000</v>
      </c>
      <c r="O1208" t="s">
        <v>132</v>
      </c>
    </row>
    <row r="1209" spans="1:15" x14ac:dyDescent="0.25">
      <c r="A1209">
        <v>612200</v>
      </c>
      <c r="B1209">
        <v>170400</v>
      </c>
      <c r="C1209">
        <v>203</v>
      </c>
      <c r="D1209" s="96">
        <v>45132.529803240737</v>
      </c>
      <c r="E1209" t="s">
        <v>127</v>
      </c>
      <c r="F1209" t="s">
        <v>140</v>
      </c>
      <c r="G1209" t="s">
        <v>194</v>
      </c>
      <c r="H1209" t="s">
        <v>130</v>
      </c>
      <c r="I1209">
        <v>332305</v>
      </c>
      <c r="L1209" s="96">
        <v>45132.529583333337</v>
      </c>
      <c r="M1209" t="s">
        <v>131</v>
      </c>
      <c r="N1209">
        <v>51400</v>
      </c>
      <c r="O1209" t="s">
        <v>132</v>
      </c>
    </row>
    <row r="1210" spans="1:15" x14ac:dyDescent="0.25">
      <c r="A1210">
        <v>612200</v>
      </c>
      <c r="B1210">
        <v>320000</v>
      </c>
      <c r="C1210">
        <v>204</v>
      </c>
      <c r="D1210" s="96">
        <v>45132.557175925926</v>
      </c>
      <c r="E1210" t="s">
        <v>127</v>
      </c>
      <c r="F1210" t="s">
        <v>144</v>
      </c>
      <c r="G1210" t="s">
        <v>145</v>
      </c>
      <c r="H1210" t="s">
        <v>130</v>
      </c>
      <c r="I1210">
        <v>332400</v>
      </c>
      <c r="L1210" s="96">
        <v>45132.55678240741</v>
      </c>
      <c r="M1210" t="s">
        <v>131</v>
      </c>
      <c r="N1210">
        <v>10000</v>
      </c>
      <c r="O1210" t="s">
        <v>132</v>
      </c>
    </row>
    <row r="1211" spans="1:15" x14ac:dyDescent="0.25">
      <c r="A1211">
        <v>612200</v>
      </c>
      <c r="B1211">
        <v>325100</v>
      </c>
      <c r="C1211">
        <v>205</v>
      </c>
      <c r="D1211" s="96">
        <v>45132.557256944441</v>
      </c>
      <c r="E1211" t="s">
        <v>127</v>
      </c>
      <c r="F1211" t="s">
        <v>144</v>
      </c>
      <c r="G1211" t="s">
        <v>145</v>
      </c>
      <c r="H1211" t="s">
        <v>130</v>
      </c>
      <c r="I1211">
        <v>332540</v>
      </c>
      <c r="L1211" s="96">
        <v>45132.55678240741</v>
      </c>
      <c r="M1211" t="s">
        <v>131</v>
      </c>
      <c r="N1211">
        <v>4000</v>
      </c>
      <c r="O1211" t="s">
        <v>132</v>
      </c>
    </row>
    <row r="1212" spans="1:15" x14ac:dyDescent="0.25">
      <c r="A1212">
        <v>612200</v>
      </c>
      <c r="B1212">
        <v>540400</v>
      </c>
      <c r="C1212">
        <v>207</v>
      </c>
      <c r="D1212" s="96">
        <v>45132.557800925926</v>
      </c>
      <c r="E1212" t="s">
        <v>127</v>
      </c>
      <c r="F1212" t="s">
        <v>151</v>
      </c>
      <c r="G1212" t="s">
        <v>196</v>
      </c>
      <c r="H1212" t="s">
        <v>130</v>
      </c>
      <c r="I1212">
        <v>334090</v>
      </c>
      <c r="L1212" s="96">
        <v>45132.556875000002</v>
      </c>
      <c r="M1212" t="s">
        <v>131</v>
      </c>
      <c r="N1212">
        <v>2850</v>
      </c>
      <c r="O1212" t="s">
        <v>132</v>
      </c>
    </row>
    <row r="1213" spans="1:15" x14ac:dyDescent="0.25">
      <c r="A1213">
        <v>612200</v>
      </c>
      <c r="B1213">
        <v>540300</v>
      </c>
      <c r="C1213">
        <v>207</v>
      </c>
      <c r="D1213" s="96">
        <v>45132.557789351849</v>
      </c>
      <c r="E1213" t="s">
        <v>127</v>
      </c>
      <c r="F1213" t="s">
        <v>151</v>
      </c>
      <c r="G1213" t="s">
        <v>196</v>
      </c>
      <c r="H1213" t="s">
        <v>130</v>
      </c>
      <c r="I1213">
        <v>334140</v>
      </c>
      <c r="L1213" s="96">
        <v>45132.556875000002</v>
      </c>
      <c r="M1213" t="s">
        <v>131</v>
      </c>
      <c r="N1213">
        <v>3000</v>
      </c>
      <c r="O1213" t="s">
        <v>132</v>
      </c>
    </row>
    <row r="1214" spans="1:15" x14ac:dyDescent="0.25">
      <c r="A1214">
        <v>612200</v>
      </c>
      <c r="B1214">
        <v>120000</v>
      </c>
      <c r="C1214">
        <v>207</v>
      </c>
      <c r="D1214" s="96">
        <v>45132.530416666668</v>
      </c>
      <c r="E1214" t="s">
        <v>133</v>
      </c>
      <c r="F1214" t="s">
        <v>140</v>
      </c>
      <c r="G1214" t="s">
        <v>376</v>
      </c>
      <c r="H1214" t="s">
        <v>130</v>
      </c>
      <c r="I1214">
        <v>338010</v>
      </c>
      <c r="L1214" s="96">
        <v>45132.529583333337</v>
      </c>
      <c r="M1214" t="s">
        <v>135</v>
      </c>
      <c r="N1214">
        <v>672</v>
      </c>
      <c r="O1214" t="s">
        <v>132</v>
      </c>
    </row>
    <row r="1215" spans="1:15" x14ac:dyDescent="0.25">
      <c r="A1215">
        <v>612200</v>
      </c>
      <c r="B1215">
        <v>170500</v>
      </c>
      <c r="C1215">
        <v>208</v>
      </c>
      <c r="D1215" s="96">
        <v>45132.530219907407</v>
      </c>
      <c r="E1215" t="s">
        <v>133</v>
      </c>
      <c r="F1215" t="s">
        <v>140</v>
      </c>
      <c r="G1215" t="s">
        <v>170</v>
      </c>
      <c r="H1215" t="s">
        <v>130</v>
      </c>
      <c r="I1215">
        <v>337010</v>
      </c>
      <c r="L1215" s="96">
        <v>45132.529583333337</v>
      </c>
      <c r="M1215" t="s">
        <v>135</v>
      </c>
      <c r="N1215">
        <v>-400</v>
      </c>
      <c r="O1215" t="s">
        <v>136</v>
      </c>
    </row>
    <row r="1216" spans="1:15" x14ac:dyDescent="0.25">
      <c r="A1216">
        <v>612200</v>
      </c>
      <c r="B1216">
        <v>170500</v>
      </c>
      <c r="C1216">
        <v>208</v>
      </c>
      <c r="D1216" s="96">
        <v>45132.530219907407</v>
      </c>
      <c r="E1216" t="s">
        <v>133</v>
      </c>
      <c r="F1216" t="s">
        <v>140</v>
      </c>
      <c r="G1216" t="s">
        <v>173</v>
      </c>
      <c r="H1216" t="s">
        <v>130</v>
      </c>
      <c r="I1216">
        <v>337010</v>
      </c>
      <c r="L1216" s="96">
        <v>45132.529583333337</v>
      </c>
      <c r="M1216" t="s">
        <v>135</v>
      </c>
      <c r="N1216">
        <v>500</v>
      </c>
      <c r="O1216" t="s">
        <v>132</v>
      </c>
    </row>
    <row r="1217" spans="1:15" x14ac:dyDescent="0.25">
      <c r="A1217">
        <v>612200</v>
      </c>
      <c r="B1217">
        <v>410100</v>
      </c>
      <c r="C1217">
        <v>217</v>
      </c>
      <c r="D1217" s="96">
        <v>45132.557696759257</v>
      </c>
      <c r="E1217" t="s">
        <v>127</v>
      </c>
      <c r="F1217" t="s">
        <v>217</v>
      </c>
      <c r="G1217" t="s">
        <v>222</v>
      </c>
      <c r="H1217" t="s">
        <v>130</v>
      </c>
      <c r="I1217">
        <v>335140</v>
      </c>
      <c r="L1217" s="96">
        <v>45132.556863425925</v>
      </c>
      <c r="M1217" t="s">
        <v>131</v>
      </c>
      <c r="N1217">
        <v>5000</v>
      </c>
      <c r="O1217" t="s">
        <v>132</v>
      </c>
    </row>
    <row r="1218" spans="1:15" x14ac:dyDescent="0.25">
      <c r="A1218">
        <v>612200</v>
      </c>
      <c r="B1218">
        <v>201240</v>
      </c>
      <c r="C1218">
        <v>219</v>
      </c>
      <c r="D1218" s="96">
        <v>45310.716817129629</v>
      </c>
      <c r="E1218" t="s">
        <v>133</v>
      </c>
      <c r="F1218" t="s">
        <v>357</v>
      </c>
      <c r="G1218" t="s">
        <v>358</v>
      </c>
      <c r="H1218" t="s">
        <v>130</v>
      </c>
      <c r="I1218">
        <v>336400</v>
      </c>
      <c r="L1218" s="96">
        <v>45310.703576388885</v>
      </c>
      <c r="M1218" t="s">
        <v>135</v>
      </c>
      <c r="N1218">
        <v>7</v>
      </c>
      <c r="O1218" t="s">
        <v>132</v>
      </c>
    </row>
    <row r="1219" spans="1:15" x14ac:dyDescent="0.25">
      <c r="A1219">
        <v>612200</v>
      </c>
      <c r="B1219">
        <v>430500</v>
      </c>
      <c r="C1219">
        <v>219</v>
      </c>
      <c r="D1219" s="96">
        <v>45230.500717592593</v>
      </c>
      <c r="E1219" t="s">
        <v>133</v>
      </c>
      <c r="F1219" t="s">
        <v>257</v>
      </c>
      <c r="G1219" t="s">
        <v>258</v>
      </c>
      <c r="H1219" t="s">
        <v>130</v>
      </c>
      <c r="I1219">
        <v>336216</v>
      </c>
      <c r="L1219" s="96">
        <v>45230.490081018521</v>
      </c>
      <c r="M1219" t="s">
        <v>135</v>
      </c>
      <c r="N1219">
        <v>-1000</v>
      </c>
      <c r="O1219" t="s">
        <v>136</v>
      </c>
    </row>
    <row r="1220" spans="1:15" x14ac:dyDescent="0.25">
      <c r="A1220">
        <v>612200</v>
      </c>
      <c r="B1220">
        <v>430500</v>
      </c>
      <c r="C1220">
        <v>219</v>
      </c>
      <c r="D1220" s="96">
        <v>45132.557766203703</v>
      </c>
      <c r="E1220" t="s">
        <v>127</v>
      </c>
      <c r="F1220" t="s">
        <v>217</v>
      </c>
      <c r="G1220" t="s">
        <v>367</v>
      </c>
      <c r="H1220" t="s">
        <v>130</v>
      </c>
      <c r="I1220">
        <v>336216</v>
      </c>
      <c r="L1220" s="96">
        <v>45132.556863425925</v>
      </c>
      <c r="M1220" t="s">
        <v>131</v>
      </c>
      <c r="N1220">
        <v>1000</v>
      </c>
      <c r="O1220" t="s">
        <v>132</v>
      </c>
    </row>
    <row r="1221" spans="1:15" x14ac:dyDescent="0.25">
      <c r="A1221">
        <v>612200</v>
      </c>
      <c r="B1221">
        <v>170600</v>
      </c>
      <c r="C1221">
        <v>227</v>
      </c>
      <c r="D1221" s="96">
        <v>45132.530613425923</v>
      </c>
      <c r="E1221" t="s">
        <v>133</v>
      </c>
      <c r="F1221" t="s">
        <v>140</v>
      </c>
      <c r="G1221" t="s">
        <v>306</v>
      </c>
      <c r="H1221" t="s">
        <v>130</v>
      </c>
      <c r="I1221">
        <v>339020</v>
      </c>
      <c r="L1221" s="96">
        <v>45132.529583333337</v>
      </c>
      <c r="M1221" t="s">
        <v>135</v>
      </c>
      <c r="N1221">
        <v>46300</v>
      </c>
      <c r="O1221" t="s">
        <v>132</v>
      </c>
    </row>
    <row r="1222" spans="1:15" x14ac:dyDescent="0.25">
      <c r="A1222">
        <v>612201</v>
      </c>
      <c r="B1222">
        <v>430500</v>
      </c>
      <c r="C1222">
        <v>219</v>
      </c>
      <c r="D1222" s="96">
        <v>45230.500717592593</v>
      </c>
      <c r="E1222" t="s">
        <v>133</v>
      </c>
      <c r="F1222" t="s">
        <v>257</v>
      </c>
      <c r="G1222" t="s">
        <v>258</v>
      </c>
      <c r="H1222" t="s">
        <v>130</v>
      </c>
      <c r="I1222">
        <v>336216</v>
      </c>
      <c r="L1222" s="96">
        <v>45230.490081018521</v>
      </c>
      <c r="M1222" t="s">
        <v>135</v>
      </c>
      <c r="N1222">
        <v>-1000</v>
      </c>
      <c r="O1222" t="s">
        <v>136</v>
      </c>
    </row>
    <row r="1223" spans="1:15" x14ac:dyDescent="0.25">
      <c r="A1223">
        <v>612201</v>
      </c>
      <c r="B1223">
        <v>430500</v>
      </c>
      <c r="C1223">
        <v>219</v>
      </c>
      <c r="D1223" s="96">
        <v>45132.557766203703</v>
      </c>
      <c r="E1223" t="s">
        <v>127</v>
      </c>
      <c r="F1223" t="s">
        <v>217</v>
      </c>
      <c r="G1223" t="s">
        <v>367</v>
      </c>
      <c r="H1223" t="s">
        <v>130</v>
      </c>
      <c r="I1223">
        <v>336216</v>
      </c>
      <c r="L1223" s="96">
        <v>45132.556863425925</v>
      </c>
      <c r="M1223" t="s">
        <v>131</v>
      </c>
      <c r="N1223">
        <v>1000</v>
      </c>
      <c r="O1223" t="s">
        <v>132</v>
      </c>
    </row>
    <row r="1224" spans="1:15" x14ac:dyDescent="0.25">
      <c r="A1224">
        <v>612300</v>
      </c>
      <c r="B1224">
        <v>170600</v>
      </c>
      <c r="C1224">
        <v>227</v>
      </c>
      <c r="D1224" s="96">
        <v>45132.530613425923</v>
      </c>
      <c r="E1224" t="s">
        <v>133</v>
      </c>
      <c r="F1224" t="s">
        <v>140</v>
      </c>
      <c r="G1224" t="s">
        <v>306</v>
      </c>
      <c r="H1224" t="s">
        <v>130</v>
      </c>
      <c r="I1224">
        <v>339020</v>
      </c>
      <c r="L1224" s="96">
        <v>45132.529583333337</v>
      </c>
      <c r="M1224" t="s">
        <v>135</v>
      </c>
      <c r="N1224">
        <v>10137</v>
      </c>
      <c r="O1224" t="s">
        <v>132</v>
      </c>
    </row>
    <row r="1225" spans="1:15" x14ac:dyDescent="0.25">
      <c r="A1225">
        <v>612700</v>
      </c>
      <c r="B1225">
        <v>205400</v>
      </c>
      <c r="C1225">
        <v>152</v>
      </c>
      <c r="D1225" s="96">
        <v>45163.616400462961</v>
      </c>
      <c r="E1225" t="s">
        <v>133</v>
      </c>
      <c r="F1225" t="s">
        <v>254</v>
      </c>
      <c r="G1225" t="s">
        <v>255</v>
      </c>
      <c r="H1225" t="s">
        <v>130</v>
      </c>
      <c r="I1225">
        <v>333170</v>
      </c>
      <c r="L1225" s="96">
        <v>45163.6094212963</v>
      </c>
      <c r="M1225" t="s">
        <v>135</v>
      </c>
      <c r="N1225">
        <v>53000</v>
      </c>
      <c r="O1225" t="s">
        <v>132</v>
      </c>
    </row>
    <row r="1226" spans="1:15" x14ac:dyDescent="0.25">
      <c r="A1226">
        <v>612700</v>
      </c>
      <c r="B1226">
        <v>410000</v>
      </c>
      <c r="C1226">
        <v>180</v>
      </c>
      <c r="D1226" s="96">
        <v>45132.557685185187</v>
      </c>
      <c r="E1226" t="s">
        <v>133</v>
      </c>
      <c r="F1226" t="s">
        <v>217</v>
      </c>
      <c r="G1226" t="s">
        <v>315</v>
      </c>
      <c r="H1226" t="s">
        <v>130</v>
      </c>
      <c r="I1226">
        <v>332135</v>
      </c>
      <c r="L1226" s="96">
        <v>45132.556863425925</v>
      </c>
      <c r="M1226" t="s">
        <v>135</v>
      </c>
      <c r="N1226">
        <v>2687</v>
      </c>
      <c r="O1226" t="s">
        <v>132</v>
      </c>
    </row>
    <row r="1227" spans="1:15" x14ac:dyDescent="0.25">
      <c r="A1227">
        <v>612700</v>
      </c>
      <c r="B1227">
        <v>170320</v>
      </c>
      <c r="C1227">
        <v>201</v>
      </c>
      <c r="D1227" s="96">
        <v>45281.486655092594</v>
      </c>
      <c r="E1227" t="s">
        <v>133</v>
      </c>
      <c r="F1227" t="s">
        <v>212</v>
      </c>
      <c r="G1227" t="s">
        <v>213</v>
      </c>
      <c r="H1227" t="s">
        <v>130</v>
      </c>
      <c r="I1227">
        <v>332312</v>
      </c>
      <c r="L1227" s="96">
        <v>45281.476782407408</v>
      </c>
      <c r="M1227" t="s">
        <v>135</v>
      </c>
      <c r="N1227">
        <v>263</v>
      </c>
      <c r="O1227" t="s">
        <v>132</v>
      </c>
    </row>
    <row r="1228" spans="1:15" x14ac:dyDescent="0.25">
      <c r="A1228">
        <v>612700</v>
      </c>
      <c r="B1228">
        <v>170300</v>
      </c>
      <c r="C1228">
        <v>201</v>
      </c>
      <c r="D1228" s="96">
        <v>45261.624016203707</v>
      </c>
      <c r="E1228" t="s">
        <v>133</v>
      </c>
      <c r="F1228" t="s">
        <v>377</v>
      </c>
      <c r="G1228" t="s">
        <v>378</v>
      </c>
      <c r="H1228" t="s">
        <v>130</v>
      </c>
      <c r="I1228">
        <v>332308</v>
      </c>
      <c r="L1228" s="96">
        <v>45261.622604166667</v>
      </c>
      <c r="M1228" t="s">
        <v>135</v>
      </c>
      <c r="N1228">
        <v>995</v>
      </c>
      <c r="O1228" t="s">
        <v>132</v>
      </c>
    </row>
    <row r="1229" spans="1:15" x14ac:dyDescent="0.25">
      <c r="A1229">
        <v>612700</v>
      </c>
      <c r="B1229">
        <v>170300</v>
      </c>
      <c r="C1229">
        <v>201</v>
      </c>
      <c r="D1229" s="96">
        <v>45247.4141087963</v>
      </c>
      <c r="E1229" t="s">
        <v>162</v>
      </c>
      <c r="F1229" t="s">
        <v>281</v>
      </c>
      <c r="G1229" t="s">
        <v>282</v>
      </c>
      <c r="H1229" t="s">
        <v>130</v>
      </c>
      <c r="I1229">
        <v>332308</v>
      </c>
      <c r="L1229" s="96">
        <v>45247.411909722221</v>
      </c>
      <c r="M1229" t="s">
        <v>135</v>
      </c>
      <c r="N1229">
        <v>316</v>
      </c>
      <c r="O1229" t="s">
        <v>132</v>
      </c>
    </row>
    <row r="1230" spans="1:15" x14ac:dyDescent="0.25">
      <c r="A1230">
        <v>612700</v>
      </c>
      <c r="B1230">
        <v>170320</v>
      </c>
      <c r="C1230">
        <v>201</v>
      </c>
      <c r="D1230" s="96">
        <v>45147.400358796294</v>
      </c>
      <c r="E1230" t="s">
        <v>133</v>
      </c>
      <c r="F1230" t="s">
        <v>316</v>
      </c>
      <c r="G1230" t="s">
        <v>317</v>
      </c>
      <c r="H1230" t="s">
        <v>130</v>
      </c>
      <c r="I1230">
        <v>332312</v>
      </c>
      <c r="L1230" s="96">
        <v>45147.398634259262</v>
      </c>
      <c r="M1230" t="s">
        <v>135</v>
      </c>
      <c r="N1230">
        <v>2008</v>
      </c>
      <c r="O1230" t="s">
        <v>132</v>
      </c>
    </row>
    <row r="1231" spans="1:15" x14ac:dyDescent="0.25">
      <c r="A1231">
        <v>612700</v>
      </c>
      <c r="B1231">
        <v>170320</v>
      </c>
      <c r="C1231">
        <v>201</v>
      </c>
      <c r="D1231" s="96">
        <v>45132.529872685183</v>
      </c>
      <c r="E1231" t="s">
        <v>127</v>
      </c>
      <c r="F1231" t="s">
        <v>140</v>
      </c>
      <c r="G1231" t="s">
        <v>214</v>
      </c>
      <c r="H1231" t="s">
        <v>130</v>
      </c>
      <c r="I1231">
        <v>332312</v>
      </c>
      <c r="L1231" s="96">
        <v>45132.529583333337</v>
      </c>
      <c r="M1231" t="s">
        <v>131</v>
      </c>
      <c r="N1231">
        <v>1200</v>
      </c>
      <c r="O1231" t="s">
        <v>132</v>
      </c>
    </row>
    <row r="1232" spans="1:15" x14ac:dyDescent="0.25">
      <c r="A1232">
        <v>612700</v>
      </c>
      <c r="B1232">
        <v>170300</v>
      </c>
      <c r="C1232">
        <v>201</v>
      </c>
      <c r="D1232" s="96">
        <v>45132.52983796296</v>
      </c>
      <c r="E1232" t="s">
        <v>127</v>
      </c>
      <c r="F1232" t="s">
        <v>140</v>
      </c>
      <c r="G1232" t="s">
        <v>291</v>
      </c>
      <c r="H1232" t="s">
        <v>130</v>
      </c>
      <c r="I1232">
        <v>332308</v>
      </c>
      <c r="L1232" s="96">
        <v>45132.529583333337</v>
      </c>
      <c r="M1232" t="s">
        <v>131</v>
      </c>
      <c r="N1232">
        <v>8000</v>
      </c>
      <c r="O1232" t="s">
        <v>132</v>
      </c>
    </row>
    <row r="1233" spans="1:15" x14ac:dyDescent="0.25">
      <c r="A1233">
        <v>612700</v>
      </c>
      <c r="B1233">
        <v>335100</v>
      </c>
      <c r="C1233">
        <v>202</v>
      </c>
      <c r="D1233" s="96">
        <v>45299.653784722221</v>
      </c>
      <c r="E1233" t="s">
        <v>133</v>
      </c>
      <c r="F1233" t="s">
        <v>292</v>
      </c>
      <c r="G1233" t="s">
        <v>293</v>
      </c>
      <c r="H1233" t="s">
        <v>130</v>
      </c>
      <c r="I1233">
        <v>334510</v>
      </c>
      <c r="L1233" s="96">
        <v>45299.653622685182</v>
      </c>
      <c r="M1233" t="s">
        <v>135</v>
      </c>
      <c r="N1233">
        <v>-10209</v>
      </c>
      <c r="O1233" t="s">
        <v>136</v>
      </c>
    </row>
    <row r="1234" spans="1:15" x14ac:dyDescent="0.25">
      <c r="A1234">
        <v>612700</v>
      </c>
      <c r="B1234">
        <v>335100</v>
      </c>
      <c r="C1234">
        <v>202</v>
      </c>
      <c r="D1234" s="96">
        <v>45132.557592592595</v>
      </c>
      <c r="E1234" t="s">
        <v>127</v>
      </c>
      <c r="F1234" t="s">
        <v>144</v>
      </c>
      <c r="G1234" t="s">
        <v>145</v>
      </c>
      <c r="H1234" t="s">
        <v>130</v>
      </c>
      <c r="I1234">
        <v>334510</v>
      </c>
      <c r="L1234" s="96">
        <v>45132.55678240741</v>
      </c>
      <c r="M1234" t="s">
        <v>131</v>
      </c>
      <c r="N1234">
        <v>11477</v>
      </c>
      <c r="O1234" t="s">
        <v>132</v>
      </c>
    </row>
    <row r="1235" spans="1:15" x14ac:dyDescent="0.25">
      <c r="A1235">
        <v>612700</v>
      </c>
      <c r="B1235">
        <v>335100</v>
      </c>
      <c r="C1235">
        <v>202</v>
      </c>
      <c r="D1235" s="96">
        <v>45132.557592592595</v>
      </c>
      <c r="E1235" t="s">
        <v>133</v>
      </c>
      <c r="F1235" t="s">
        <v>144</v>
      </c>
      <c r="G1235" t="s">
        <v>294</v>
      </c>
      <c r="H1235" t="s">
        <v>130</v>
      </c>
      <c r="I1235">
        <v>334510</v>
      </c>
      <c r="L1235" s="96">
        <v>45132.55678240741</v>
      </c>
      <c r="M1235" t="s">
        <v>135</v>
      </c>
      <c r="N1235">
        <v>-11477</v>
      </c>
      <c r="O1235" t="s">
        <v>136</v>
      </c>
    </row>
    <row r="1236" spans="1:15" x14ac:dyDescent="0.25">
      <c r="A1236">
        <v>612700</v>
      </c>
      <c r="B1236">
        <v>335100</v>
      </c>
      <c r="C1236">
        <v>202</v>
      </c>
      <c r="D1236" s="96">
        <v>45132.557592592595</v>
      </c>
      <c r="E1236" t="s">
        <v>133</v>
      </c>
      <c r="F1236" t="s">
        <v>144</v>
      </c>
      <c r="G1236" t="s">
        <v>294</v>
      </c>
      <c r="H1236" t="s">
        <v>130</v>
      </c>
      <c r="I1236">
        <v>334510</v>
      </c>
      <c r="L1236" s="96">
        <v>45132.55678240741</v>
      </c>
      <c r="M1236" t="s">
        <v>135</v>
      </c>
      <c r="N1236">
        <v>10209</v>
      </c>
      <c r="O1236" t="s">
        <v>132</v>
      </c>
    </row>
    <row r="1237" spans="1:15" x14ac:dyDescent="0.25">
      <c r="A1237">
        <v>612700</v>
      </c>
      <c r="B1237">
        <v>170360</v>
      </c>
      <c r="C1237">
        <v>203</v>
      </c>
      <c r="D1237" s="96">
        <v>45155.573101851849</v>
      </c>
      <c r="E1237" t="s">
        <v>133</v>
      </c>
      <c r="F1237" t="s">
        <v>188</v>
      </c>
      <c r="G1237" t="s">
        <v>189</v>
      </c>
      <c r="H1237" t="s">
        <v>130</v>
      </c>
      <c r="I1237">
        <v>332332</v>
      </c>
      <c r="L1237" s="96">
        <v>45155.572881944441</v>
      </c>
      <c r="M1237" t="s">
        <v>135</v>
      </c>
      <c r="N1237">
        <v>800</v>
      </c>
      <c r="O1237" t="s">
        <v>132</v>
      </c>
    </row>
    <row r="1238" spans="1:15" x14ac:dyDescent="0.25">
      <c r="A1238">
        <v>612700</v>
      </c>
      <c r="B1238">
        <v>170470</v>
      </c>
      <c r="C1238">
        <v>203</v>
      </c>
      <c r="D1238" s="96">
        <v>45132.530138888891</v>
      </c>
      <c r="E1238" t="s">
        <v>133</v>
      </c>
      <c r="F1238" t="s">
        <v>140</v>
      </c>
      <c r="G1238" t="s">
        <v>192</v>
      </c>
      <c r="H1238" t="s">
        <v>130</v>
      </c>
      <c r="I1238">
        <v>332390</v>
      </c>
      <c r="L1238" s="96">
        <v>45132.529583333337</v>
      </c>
      <c r="M1238" t="s">
        <v>135</v>
      </c>
      <c r="N1238">
        <v>2000</v>
      </c>
      <c r="O1238" t="s">
        <v>132</v>
      </c>
    </row>
    <row r="1239" spans="1:15" x14ac:dyDescent="0.25">
      <c r="A1239">
        <v>612700</v>
      </c>
      <c r="B1239">
        <v>170450</v>
      </c>
      <c r="C1239">
        <v>203</v>
      </c>
      <c r="D1239" s="96">
        <v>45132.530081018522</v>
      </c>
      <c r="E1239" t="s">
        <v>127</v>
      </c>
      <c r="F1239" t="s">
        <v>140</v>
      </c>
      <c r="G1239" t="s">
        <v>190</v>
      </c>
      <c r="H1239" t="s">
        <v>130</v>
      </c>
      <c r="I1239">
        <v>332370</v>
      </c>
      <c r="L1239" s="96">
        <v>45132.529583333337</v>
      </c>
      <c r="M1239" t="s">
        <v>131</v>
      </c>
      <c r="N1239">
        <v>5000</v>
      </c>
      <c r="O1239" t="s">
        <v>132</v>
      </c>
    </row>
    <row r="1240" spans="1:15" x14ac:dyDescent="0.25">
      <c r="A1240">
        <v>612700</v>
      </c>
      <c r="B1240">
        <v>170450</v>
      </c>
      <c r="C1240">
        <v>203</v>
      </c>
      <c r="D1240" s="96">
        <v>45132.530081018522</v>
      </c>
      <c r="E1240" t="s">
        <v>133</v>
      </c>
      <c r="F1240" t="s">
        <v>140</v>
      </c>
      <c r="G1240" t="s">
        <v>192</v>
      </c>
      <c r="H1240" t="s">
        <v>130</v>
      </c>
      <c r="I1240">
        <v>332370</v>
      </c>
      <c r="L1240" s="96">
        <v>45132.529583333337</v>
      </c>
      <c r="M1240" t="s">
        <v>135</v>
      </c>
      <c r="N1240">
        <v>-3800</v>
      </c>
      <c r="O1240" t="s">
        <v>136</v>
      </c>
    </row>
    <row r="1241" spans="1:15" x14ac:dyDescent="0.25">
      <c r="A1241">
        <v>612700</v>
      </c>
      <c r="B1241">
        <v>170440</v>
      </c>
      <c r="C1241">
        <v>203</v>
      </c>
      <c r="D1241" s="96">
        <v>45132.530057870368</v>
      </c>
      <c r="E1241" t="s">
        <v>133</v>
      </c>
      <c r="F1241" t="s">
        <v>140</v>
      </c>
      <c r="G1241" t="s">
        <v>375</v>
      </c>
      <c r="H1241" t="s">
        <v>130</v>
      </c>
      <c r="I1241">
        <v>332360</v>
      </c>
      <c r="L1241" s="96">
        <v>45132.529583333337</v>
      </c>
      <c r="M1241" t="s">
        <v>135</v>
      </c>
      <c r="N1241">
        <v>2200</v>
      </c>
      <c r="O1241" t="s">
        <v>132</v>
      </c>
    </row>
    <row r="1242" spans="1:15" x14ac:dyDescent="0.25">
      <c r="A1242">
        <v>612700</v>
      </c>
      <c r="B1242">
        <v>170380</v>
      </c>
      <c r="C1242">
        <v>203</v>
      </c>
      <c r="D1242" s="96">
        <v>45132.530023148145</v>
      </c>
      <c r="E1242" t="s">
        <v>127</v>
      </c>
      <c r="F1242" t="s">
        <v>140</v>
      </c>
      <c r="G1242" t="s">
        <v>190</v>
      </c>
      <c r="H1242" t="s">
        <v>130</v>
      </c>
      <c r="I1242">
        <v>332340</v>
      </c>
      <c r="L1242" s="96">
        <v>45132.529583333337</v>
      </c>
      <c r="M1242" t="s">
        <v>131</v>
      </c>
      <c r="N1242">
        <v>8000</v>
      </c>
      <c r="O1242" t="s">
        <v>132</v>
      </c>
    </row>
    <row r="1243" spans="1:15" x14ac:dyDescent="0.25">
      <c r="A1243">
        <v>612700</v>
      </c>
      <c r="B1243">
        <v>170380</v>
      </c>
      <c r="C1243">
        <v>203</v>
      </c>
      <c r="D1243" s="96">
        <v>45132.530023148145</v>
      </c>
      <c r="E1243" t="s">
        <v>133</v>
      </c>
      <c r="F1243" t="s">
        <v>140</v>
      </c>
      <c r="G1243" t="s">
        <v>192</v>
      </c>
      <c r="H1243" t="s">
        <v>130</v>
      </c>
      <c r="I1243">
        <v>332340</v>
      </c>
      <c r="L1243" s="96">
        <v>45132.529583333337</v>
      </c>
      <c r="M1243" t="s">
        <v>135</v>
      </c>
      <c r="N1243">
        <v>-5000</v>
      </c>
      <c r="O1243" t="s">
        <v>136</v>
      </c>
    </row>
    <row r="1244" spans="1:15" x14ac:dyDescent="0.25">
      <c r="A1244">
        <v>612700</v>
      </c>
      <c r="B1244">
        <v>170370</v>
      </c>
      <c r="C1244">
        <v>203</v>
      </c>
      <c r="D1244" s="96">
        <v>45132.53</v>
      </c>
      <c r="E1244" t="s">
        <v>127</v>
      </c>
      <c r="F1244" t="s">
        <v>140</v>
      </c>
      <c r="G1244" t="s">
        <v>190</v>
      </c>
      <c r="H1244" t="s">
        <v>130</v>
      </c>
      <c r="I1244">
        <v>332335</v>
      </c>
      <c r="L1244" s="96">
        <v>45132.529583333337</v>
      </c>
      <c r="M1244" t="s">
        <v>131</v>
      </c>
      <c r="N1244">
        <v>3000</v>
      </c>
      <c r="O1244" t="s">
        <v>132</v>
      </c>
    </row>
    <row r="1245" spans="1:15" x14ac:dyDescent="0.25">
      <c r="A1245">
        <v>612700</v>
      </c>
      <c r="B1245">
        <v>170370</v>
      </c>
      <c r="C1245">
        <v>203</v>
      </c>
      <c r="D1245" s="96">
        <v>45132.53</v>
      </c>
      <c r="E1245" t="s">
        <v>133</v>
      </c>
      <c r="F1245" t="s">
        <v>140</v>
      </c>
      <c r="G1245" t="s">
        <v>192</v>
      </c>
      <c r="H1245" t="s">
        <v>130</v>
      </c>
      <c r="I1245">
        <v>332335</v>
      </c>
      <c r="L1245" s="96">
        <v>45132.529583333337</v>
      </c>
      <c r="M1245" t="s">
        <v>135</v>
      </c>
      <c r="N1245">
        <v>2000</v>
      </c>
      <c r="O1245" t="s">
        <v>132</v>
      </c>
    </row>
    <row r="1246" spans="1:15" x14ac:dyDescent="0.25">
      <c r="A1246">
        <v>612700</v>
      </c>
      <c r="B1246">
        <v>170350</v>
      </c>
      <c r="C1246">
        <v>203</v>
      </c>
      <c r="D1246" s="96">
        <v>45132.529953703706</v>
      </c>
      <c r="E1246" t="s">
        <v>133</v>
      </c>
      <c r="F1246" t="s">
        <v>140</v>
      </c>
      <c r="G1246" t="s">
        <v>192</v>
      </c>
      <c r="H1246" t="s">
        <v>130</v>
      </c>
      <c r="I1246">
        <v>332330</v>
      </c>
      <c r="L1246" s="96">
        <v>45132.529583333337</v>
      </c>
      <c r="M1246" t="s">
        <v>135</v>
      </c>
      <c r="N1246">
        <v>7000</v>
      </c>
      <c r="O1246" t="s">
        <v>132</v>
      </c>
    </row>
    <row r="1247" spans="1:15" x14ac:dyDescent="0.25">
      <c r="A1247">
        <v>612700</v>
      </c>
      <c r="B1247">
        <v>170340</v>
      </c>
      <c r="C1247">
        <v>203</v>
      </c>
      <c r="D1247" s="96">
        <v>45132.529930555553</v>
      </c>
      <c r="E1247" t="s">
        <v>127</v>
      </c>
      <c r="F1247" t="s">
        <v>140</v>
      </c>
      <c r="G1247" t="s">
        <v>190</v>
      </c>
      <c r="H1247" t="s">
        <v>130</v>
      </c>
      <c r="I1247">
        <v>332320</v>
      </c>
      <c r="L1247" s="96">
        <v>45132.529583333337</v>
      </c>
      <c r="M1247" t="s">
        <v>131</v>
      </c>
      <c r="N1247">
        <v>1200</v>
      </c>
      <c r="O1247" t="s">
        <v>132</v>
      </c>
    </row>
    <row r="1248" spans="1:15" x14ac:dyDescent="0.25">
      <c r="A1248">
        <v>612700</v>
      </c>
      <c r="B1248">
        <v>170480</v>
      </c>
      <c r="C1248">
        <v>203</v>
      </c>
      <c r="D1248" s="96">
        <v>45132.529918981483</v>
      </c>
      <c r="E1248" t="s">
        <v>127</v>
      </c>
      <c r="F1248" t="s">
        <v>140</v>
      </c>
      <c r="G1248" t="s">
        <v>190</v>
      </c>
      <c r="H1248" t="s">
        <v>130</v>
      </c>
      <c r="I1248">
        <v>332318</v>
      </c>
      <c r="L1248" s="96">
        <v>45132.529583333337</v>
      </c>
      <c r="M1248" t="s">
        <v>131</v>
      </c>
      <c r="N1248">
        <v>2000</v>
      </c>
      <c r="O1248" t="s">
        <v>132</v>
      </c>
    </row>
    <row r="1249" spans="1:15" x14ac:dyDescent="0.25">
      <c r="A1249">
        <v>612700</v>
      </c>
      <c r="B1249">
        <v>170480</v>
      </c>
      <c r="C1249">
        <v>203</v>
      </c>
      <c r="D1249" s="96">
        <v>45132.529918981483</v>
      </c>
      <c r="E1249" t="s">
        <v>133</v>
      </c>
      <c r="F1249" t="s">
        <v>140</v>
      </c>
      <c r="G1249" t="s">
        <v>192</v>
      </c>
      <c r="H1249" t="s">
        <v>130</v>
      </c>
      <c r="I1249">
        <v>332318</v>
      </c>
      <c r="L1249" s="96">
        <v>45132.529583333337</v>
      </c>
      <c r="M1249" t="s">
        <v>135</v>
      </c>
      <c r="N1249">
        <v>500</v>
      </c>
      <c r="O1249" t="s">
        <v>132</v>
      </c>
    </row>
    <row r="1250" spans="1:15" x14ac:dyDescent="0.25">
      <c r="A1250">
        <v>612700</v>
      </c>
      <c r="B1250">
        <v>170530</v>
      </c>
      <c r="C1250">
        <v>203</v>
      </c>
      <c r="D1250" s="96">
        <v>45132.529895833337</v>
      </c>
      <c r="E1250" t="s">
        <v>133</v>
      </c>
      <c r="F1250" t="s">
        <v>140</v>
      </c>
      <c r="G1250" t="s">
        <v>375</v>
      </c>
      <c r="H1250" t="s">
        <v>130</v>
      </c>
      <c r="I1250">
        <v>332317</v>
      </c>
      <c r="L1250" s="96">
        <v>45132.529583333337</v>
      </c>
      <c r="M1250" t="s">
        <v>135</v>
      </c>
      <c r="N1250">
        <v>800</v>
      </c>
      <c r="O1250" t="s">
        <v>132</v>
      </c>
    </row>
    <row r="1251" spans="1:15" x14ac:dyDescent="0.25">
      <c r="A1251">
        <v>612700</v>
      </c>
      <c r="B1251">
        <v>170310</v>
      </c>
      <c r="C1251">
        <v>203</v>
      </c>
      <c r="D1251" s="96">
        <v>45132.529849537037</v>
      </c>
      <c r="E1251" t="s">
        <v>127</v>
      </c>
      <c r="F1251" t="s">
        <v>140</v>
      </c>
      <c r="G1251" t="s">
        <v>190</v>
      </c>
      <c r="H1251" t="s">
        <v>130</v>
      </c>
      <c r="I1251">
        <v>332310</v>
      </c>
      <c r="L1251" s="96">
        <v>45132.529583333337</v>
      </c>
      <c r="M1251" t="s">
        <v>131</v>
      </c>
      <c r="N1251">
        <v>6000</v>
      </c>
      <c r="O1251" t="s">
        <v>132</v>
      </c>
    </row>
    <row r="1252" spans="1:15" x14ac:dyDescent="0.25">
      <c r="A1252">
        <v>612700</v>
      </c>
      <c r="B1252">
        <v>170310</v>
      </c>
      <c r="C1252">
        <v>203</v>
      </c>
      <c r="D1252" s="96">
        <v>45132.529849537037</v>
      </c>
      <c r="E1252" t="s">
        <v>133</v>
      </c>
      <c r="F1252" t="s">
        <v>140</v>
      </c>
      <c r="G1252" t="s">
        <v>192</v>
      </c>
      <c r="H1252" t="s">
        <v>130</v>
      </c>
      <c r="I1252">
        <v>332310</v>
      </c>
      <c r="L1252" s="96">
        <v>45132.529583333337</v>
      </c>
      <c r="M1252" t="s">
        <v>135</v>
      </c>
      <c r="N1252">
        <v>-4400</v>
      </c>
      <c r="O1252" t="s">
        <v>136</v>
      </c>
    </row>
    <row r="1253" spans="1:15" x14ac:dyDescent="0.25">
      <c r="A1253">
        <v>612700</v>
      </c>
      <c r="B1253">
        <v>170310</v>
      </c>
      <c r="C1253">
        <v>203</v>
      </c>
      <c r="D1253" s="96">
        <v>45132.529849537037</v>
      </c>
      <c r="E1253" t="s">
        <v>133</v>
      </c>
      <c r="F1253" t="s">
        <v>140</v>
      </c>
      <c r="G1253" t="s">
        <v>375</v>
      </c>
      <c r="H1253" t="s">
        <v>130</v>
      </c>
      <c r="I1253">
        <v>332310</v>
      </c>
      <c r="L1253" s="96">
        <v>45132.529583333337</v>
      </c>
      <c r="M1253" t="s">
        <v>135</v>
      </c>
      <c r="N1253">
        <v>4700</v>
      </c>
      <c r="O1253" t="s">
        <v>132</v>
      </c>
    </row>
    <row r="1254" spans="1:15" x14ac:dyDescent="0.25">
      <c r="A1254">
        <v>612700</v>
      </c>
      <c r="B1254">
        <v>170540</v>
      </c>
      <c r="C1254">
        <v>203</v>
      </c>
      <c r="D1254" s="96">
        <v>45132.529814814814</v>
      </c>
      <c r="E1254" t="s">
        <v>133</v>
      </c>
      <c r="F1254" t="s">
        <v>140</v>
      </c>
      <c r="G1254" t="s">
        <v>375</v>
      </c>
      <c r="H1254" t="s">
        <v>130</v>
      </c>
      <c r="I1254">
        <v>332307</v>
      </c>
      <c r="L1254" s="96">
        <v>45132.529583333337</v>
      </c>
      <c r="M1254" t="s">
        <v>135</v>
      </c>
      <c r="N1254">
        <v>800</v>
      </c>
      <c r="O1254" t="s">
        <v>132</v>
      </c>
    </row>
    <row r="1255" spans="1:15" x14ac:dyDescent="0.25">
      <c r="A1255">
        <v>612700</v>
      </c>
      <c r="B1255">
        <v>170400</v>
      </c>
      <c r="C1255">
        <v>203</v>
      </c>
      <c r="D1255" s="96">
        <v>45132.529803240737</v>
      </c>
      <c r="E1255" t="s">
        <v>127</v>
      </c>
      <c r="F1255" t="s">
        <v>140</v>
      </c>
      <c r="G1255" t="s">
        <v>194</v>
      </c>
      <c r="H1255" t="s">
        <v>130</v>
      </c>
      <c r="I1255">
        <v>332305</v>
      </c>
      <c r="L1255" s="96">
        <v>45132.529583333337</v>
      </c>
      <c r="M1255" t="s">
        <v>131</v>
      </c>
      <c r="N1255">
        <v>2615</v>
      </c>
      <c r="O1255" t="s">
        <v>132</v>
      </c>
    </row>
    <row r="1256" spans="1:15" x14ac:dyDescent="0.25">
      <c r="A1256">
        <v>612700</v>
      </c>
      <c r="B1256">
        <v>320000</v>
      </c>
      <c r="C1256">
        <v>204</v>
      </c>
      <c r="D1256" s="96">
        <v>45299.653738425928</v>
      </c>
      <c r="E1256" t="s">
        <v>133</v>
      </c>
      <c r="F1256" t="s">
        <v>292</v>
      </c>
      <c r="G1256" t="s">
        <v>293</v>
      </c>
      <c r="H1256" t="s">
        <v>130</v>
      </c>
      <c r="I1256">
        <v>332400</v>
      </c>
      <c r="L1256" s="96">
        <v>45299.653622685182</v>
      </c>
      <c r="M1256" t="s">
        <v>135</v>
      </c>
      <c r="N1256">
        <v>-17170</v>
      </c>
      <c r="O1256" t="s">
        <v>136</v>
      </c>
    </row>
    <row r="1257" spans="1:15" x14ac:dyDescent="0.25">
      <c r="A1257">
        <v>612700</v>
      </c>
      <c r="B1257">
        <v>320200</v>
      </c>
      <c r="C1257">
        <v>204</v>
      </c>
      <c r="D1257" s="96">
        <v>45299.653738425928</v>
      </c>
      <c r="E1257" t="s">
        <v>133</v>
      </c>
      <c r="F1257" t="s">
        <v>292</v>
      </c>
      <c r="G1257" t="s">
        <v>293</v>
      </c>
      <c r="H1257" t="s">
        <v>130</v>
      </c>
      <c r="I1257">
        <v>332405</v>
      </c>
      <c r="L1257" s="96">
        <v>45299.653622685182</v>
      </c>
      <c r="M1257" t="s">
        <v>135</v>
      </c>
      <c r="N1257">
        <v>-1143</v>
      </c>
      <c r="O1257" t="s">
        <v>136</v>
      </c>
    </row>
    <row r="1258" spans="1:15" x14ac:dyDescent="0.25">
      <c r="A1258">
        <v>612700</v>
      </c>
      <c r="B1258">
        <v>315100</v>
      </c>
      <c r="C1258">
        <v>204</v>
      </c>
      <c r="D1258" s="96">
        <v>45299.653738425928</v>
      </c>
      <c r="E1258" t="s">
        <v>133</v>
      </c>
      <c r="F1258" t="s">
        <v>292</v>
      </c>
      <c r="G1258" t="s">
        <v>293</v>
      </c>
      <c r="H1258" t="s">
        <v>130</v>
      </c>
      <c r="I1258">
        <v>332440</v>
      </c>
      <c r="L1258" s="96">
        <v>45299.653622685182</v>
      </c>
      <c r="M1258" t="s">
        <v>135</v>
      </c>
      <c r="N1258">
        <v>-946</v>
      </c>
      <c r="O1258" t="s">
        <v>136</v>
      </c>
    </row>
    <row r="1259" spans="1:15" x14ac:dyDescent="0.25">
      <c r="A1259">
        <v>612700</v>
      </c>
      <c r="B1259">
        <v>315100</v>
      </c>
      <c r="C1259">
        <v>204</v>
      </c>
      <c r="D1259" s="96">
        <v>45132.557222222225</v>
      </c>
      <c r="E1259" t="s">
        <v>127</v>
      </c>
      <c r="F1259" t="s">
        <v>144</v>
      </c>
      <c r="G1259" t="s">
        <v>145</v>
      </c>
      <c r="H1259" t="s">
        <v>130</v>
      </c>
      <c r="I1259">
        <v>332440</v>
      </c>
      <c r="L1259" s="96">
        <v>45132.55678240741</v>
      </c>
      <c r="M1259" t="s">
        <v>131</v>
      </c>
      <c r="N1259">
        <v>620</v>
      </c>
      <c r="O1259" t="s">
        <v>132</v>
      </c>
    </row>
    <row r="1260" spans="1:15" x14ac:dyDescent="0.25">
      <c r="A1260">
        <v>612700</v>
      </c>
      <c r="B1260">
        <v>315100</v>
      </c>
      <c r="C1260">
        <v>204</v>
      </c>
      <c r="D1260" s="96">
        <v>45132.557222222225</v>
      </c>
      <c r="E1260" t="s">
        <v>133</v>
      </c>
      <c r="F1260" t="s">
        <v>144</v>
      </c>
      <c r="G1260" t="s">
        <v>294</v>
      </c>
      <c r="H1260" t="s">
        <v>130</v>
      </c>
      <c r="I1260">
        <v>332440</v>
      </c>
      <c r="L1260" s="96">
        <v>45132.55678240741</v>
      </c>
      <c r="M1260" t="s">
        <v>135</v>
      </c>
      <c r="N1260">
        <v>-620</v>
      </c>
      <c r="O1260" t="s">
        <v>136</v>
      </c>
    </row>
    <row r="1261" spans="1:15" x14ac:dyDescent="0.25">
      <c r="A1261">
        <v>612700</v>
      </c>
      <c r="B1261">
        <v>315100</v>
      </c>
      <c r="C1261">
        <v>204</v>
      </c>
      <c r="D1261" s="96">
        <v>45132.557222222225</v>
      </c>
      <c r="E1261" t="s">
        <v>133</v>
      </c>
      <c r="F1261" t="s">
        <v>144</v>
      </c>
      <c r="G1261" t="s">
        <v>294</v>
      </c>
      <c r="H1261" t="s">
        <v>130</v>
      </c>
      <c r="I1261">
        <v>332440</v>
      </c>
      <c r="L1261" s="96">
        <v>45132.55678240741</v>
      </c>
      <c r="M1261" t="s">
        <v>135</v>
      </c>
      <c r="N1261">
        <v>946</v>
      </c>
      <c r="O1261" t="s">
        <v>132</v>
      </c>
    </row>
    <row r="1262" spans="1:15" x14ac:dyDescent="0.25">
      <c r="A1262">
        <v>612700</v>
      </c>
      <c r="B1262">
        <v>320200</v>
      </c>
      <c r="C1262">
        <v>204</v>
      </c>
      <c r="D1262" s="96">
        <v>45132.557199074072</v>
      </c>
      <c r="E1262" t="s">
        <v>127</v>
      </c>
      <c r="F1262" t="s">
        <v>144</v>
      </c>
      <c r="G1262" t="s">
        <v>145</v>
      </c>
      <c r="H1262" t="s">
        <v>130</v>
      </c>
      <c r="I1262">
        <v>332405</v>
      </c>
      <c r="L1262" s="96">
        <v>45132.55678240741</v>
      </c>
      <c r="M1262" t="s">
        <v>131</v>
      </c>
      <c r="N1262">
        <v>1124</v>
      </c>
      <c r="O1262" t="s">
        <v>132</v>
      </c>
    </row>
    <row r="1263" spans="1:15" x14ac:dyDescent="0.25">
      <c r="A1263">
        <v>612700</v>
      </c>
      <c r="B1263">
        <v>320200</v>
      </c>
      <c r="C1263">
        <v>204</v>
      </c>
      <c r="D1263" s="96">
        <v>45132.557199074072</v>
      </c>
      <c r="E1263" t="s">
        <v>133</v>
      </c>
      <c r="F1263" t="s">
        <v>144</v>
      </c>
      <c r="G1263" t="s">
        <v>294</v>
      </c>
      <c r="H1263" t="s">
        <v>130</v>
      </c>
      <c r="I1263">
        <v>332405</v>
      </c>
      <c r="L1263" s="96">
        <v>45132.55678240741</v>
      </c>
      <c r="M1263" t="s">
        <v>135</v>
      </c>
      <c r="N1263">
        <v>-1124</v>
      </c>
      <c r="O1263" t="s">
        <v>136</v>
      </c>
    </row>
    <row r="1264" spans="1:15" x14ac:dyDescent="0.25">
      <c r="A1264">
        <v>612700</v>
      </c>
      <c r="B1264">
        <v>320200</v>
      </c>
      <c r="C1264">
        <v>204</v>
      </c>
      <c r="D1264" s="96">
        <v>45132.557199074072</v>
      </c>
      <c r="E1264" t="s">
        <v>133</v>
      </c>
      <c r="F1264" t="s">
        <v>144</v>
      </c>
      <c r="G1264" t="s">
        <v>294</v>
      </c>
      <c r="H1264" t="s">
        <v>130</v>
      </c>
      <c r="I1264">
        <v>332405</v>
      </c>
      <c r="L1264" s="96">
        <v>45132.55678240741</v>
      </c>
      <c r="M1264" t="s">
        <v>135</v>
      </c>
      <c r="N1264">
        <v>1143</v>
      </c>
      <c r="O1264" t="s">
        <v>132</v>
      </c>
    </row>
    <row r="1265" spans="1:15" x14ac:dyDescent="0.25">
      <c r="A1265">
        <v>612700</v>
      </c>
      <c r="B1265">
        <v>320000</v>
      </c>
      <c r="C1265">
        <v>204</v>
      </c>
      <c r="D1265" s="96">
        <v>45132.557187500002</v>
      </c>
      <c r="E1265" t="s">
        <v>127</v>
      </c>
      <c r="F1265" t="s">
        <v>144</v>
      </c>
      <c r="G1265" t="s">
        <v>145</v>
      </c>
      <c r="H1265" t="s">
        <v>130</v>
      </c>
      <c r="I1265">
        <v>332400</v>
      </c>
      <c r="L1265" s="96">
        <v>45132.55678240741</v>
      </c>
      <c r="M1265" t="s">
        <v>131</v>
      </c>
      <c r="N1265">
        <v>13311</v>
      </c>
      <c r="O1265" t="s">
        <v>132</v>
      </c>
    </row>
    <row r="1266" spans="1:15" x14ac:dyDescent="0.25">
      <c r="A1266">
        <v>612700</v>
      </c>
      <c r="B1266">
        <v>320000</v>
      </c>
      <c r="C1266">
        <v>204</v>
      </c>
      <c r="D1266" s="96">
        <v>45132.557187500002</v>
      </c>
      <c r="E1266" t="s">
        <v>133</v>
      </c>
      <c r="F1266" t="s">
        <v>144</v>
      </c>
      <c r="G1266" t="s">
        <v>294</v>
      </c>
      <c r="H1266" t="s">
        <v>130</v>
      </c>
      <c r="I1266">
        <v>332400</v>
      </c>
      <c r="L1266" s="96">
        <v>45132.55678240741</v>
      </c>
      <c r="M1266" t="s">
        <v>135</v>
      </c>
      <c r="N1266">
        <v>-13311</v>
      </c>
      <c r="O1266" t="s">
        <v>136</v>
      </c>
    </row>
    <row r="1267" spans="1:15" x14ac:dyDescent="0.25">
      <c r="A1267">
        <v>612700</v>
      </c>
      <c r="B1267">
        <v>320000</v>
      </c>
      <c r="C1267">
        <v>204</v>
      </c>
      <c r="D1267" s="96">
        <v>45132.557187500002</v>
      </c>
      <c r="E1267" t="s">
        <v>133</v>
      </c>
      <c r="F1267" t="s">
        <v>144</v>
      </c>
      <c r="G1267" t="s">
        <v>294</v>
      </c>
      <c r="H1267" t="s">
        <v>130</v>
      </c>
      <c r="I1267">
        <v>332400</v>
      </c>
      <c r="L1267" s="96">
        <v>45132.55678240741</v>
      </c>
      <c r="M1267" t="s">
        <v>135</v>
      </c>
      <c r="N1267">
        <v>17170</v>
      </c>
      <c r="O1267" t="s">
        <v>132</v>
      </c>
    </row>
    <row r="1268" spans="1:15" x14ac:dyDescent="0.25">
      <c r="A1268">
        <v>612700</v>
      </c>
      <c r="B1268">
        <v>325200</v>
      </c>
      <c r="C1268">
        <v>205</v>
      </c>
      <c r="D1268" s="96">
        <v>45299.653761574074</v>
      </c>
      <c r="E1268" t="s">
        <v>133</v>
      </c>
      <c r="F1268" t="s">
        <v>292</v>
      </c>
      <c r="G1268" t="s">
        <v>293</v>
      </c>
      <c r="H1268" t="s">
        <v>130</v>
      </c>
      <c r="I1268">
        <v>332570</v>
      </c>
      <c r="L1268" s="96">
        <v>45299.653622685182</v>
      </c>
      <c r="M1268" t="s">
        <v>135</v>
      </c>
      <c r="N1268">
        <v>-1490</v>
      </c>
      <c r="O1268" t="s">
        <v>136</v>
      </c>
    </row>
    <row r="1269" spans="1:15" x14ac:dyDescent="0.25">
      <c r="A1269">
        <v>612700</v>
      </c>
      <c r="B1269">
        <v>325200</v>
      </c>
      <c r="C1269">
        <v>205</v>
      </c>
      <c r="D1269" s="96">
        <v>45299.653761574074</v>
      </c>
      <c r="E1269" t="s">
        <v>133</v>
      </c>
      <c r="F1269" t="s">
        <v>292</v>
      </c>
      <c r="G1269" t="s">
        <v>293</v>
      </c>
      <c r="H1269" t="s">
        <v>130</v>
      </c>
      <c r="I1269">
        <v>332574</v>
      </c>
      <c r="L1269" s="96">
        <v>45299.653622685182</v>
      </c>
      <c r="M1269" t="s">
        <v>135</v>
      </c>
      <c r="N1269">
        <v>-745</v>
      </c>
      <c r="O1269" t="s">
        <v>136</v>
      </c>
    </row>
    <row r="1270" spans="1:15" x14ac:dyDescent="0.25">
      <c r="A1270">
        <v>612700</v>
      </c>
      <c r="B1270">
        <v>325100</v>
      </c>
      <c r="C1270">
        <v>205</v>
      </c>
      <c r="D1270" s="96">
        <v>45299.653749999998</v>
      </c>
      <c r="E1270" t="s">
        <v>133</v>
      </c>
      <c r="F1270" t="s">
        <v>292</v>
      </c>
      <c r="G1270" t="s">
        <v>293</v>
      </c>
      <c r="H1270" t="s">
        <v>130</v>
      </c>
      <c r="I1270">
        <v>332510</v>
      </c>
      <c r="L1270" s="96">
        <v>45299.653622685182</v>
      </c>
      <c r="M1270" t="s">
        <v>135</v>
      </c>
      <c r="N1270">
        <v>-3338</v>
      </c>
      <c r="O1270" t="s">
        <v>136</v>
      </c>
    </row>
    <row r="1271" spans="1:15" x14ac:dyDescent="0.25">
      <c r="A1271">
        <v>612700</v>
      </c>
      <c r="B1271">
        <v>325100</v>
      </c>
      <c r="C1271">
        <v>205</v>
      </c>
      <c r="D1271" s="96">
        <v>45299.653749999998</v>
      </c>
      <c r="E1271" t="s">
        <v>133</v>
      </c>
      <c r="F1271" t="s">
        <v>292</v>
      </c>
      <c r="G1271" t="s">
        <v>293</v>
      </c>
      <c r="H1271" t="s">
        <v>130</v>
      </c>
      <c r="I1271">
        <v>332545</v>
      </c>
      <c r="L1271" s="96">
        <v>45299.653622685182</v>
      </c>
      <c r="M1271" t="s">
        <v>135</v>
      </c>
      <c r="N1271">
        <v>-2370</v>
      </c>
      <c r="O1271" t="s">
        <v>136</v>
      </c>
    </row>
    <row r="1272" spans="1:15" x14ac:dyDescent="0.25">
      <c r="A1272">
        <v>612700</v>
      </c>
      <c r="B1272">
        <v>325200</v>
      </c>
      <c r="C1272">
        <v>205</v>
      </c>
      <c r="D1272" s="96">
        <v>45132.557314814818</v>
      </c>
      <c r="E1272" t="s">
        <v>127</v>
      </c>
      <c r="F1272" t="s">
        <v>144</v>
      </c>
      <c r="G1272" t="s">
        <v>145</v>
      </c>
      <c r="H1272" t="s">
        <v>130</v>
      </c>
      <c r="I1272">
        <v>332574</v>
      </c>
      <c r="L1272" s="96">
        <v>45132.55678240741</v>
      </c>
      <c r="M1272" t="s">
        <v>131</v>
      </c>
      <c r="N1272">
        <v>492</v>
      </c>
      <c r="O1272" t="s">
        <v>132</v>
      </c>
    </row>
    <row r="1273" spans="1:15" x14ac:dyDescent="0.25">
      <c r="A1273">
        <v>612700</v>
      </c>
      <c r="B1273">
        <v>325200</v>
      </c>
      <c r="C1273">
        <v>205</v>
      </c>
      <c r="D1273" s="96">
        <v>45132.557314814818</v>
      </c>
      <c r="E1273" t="s">
        <v>133</v>
      </c>
      <c r="F1273" t="s">
        <v>144</v>
      </c>
      <c r="G1273" t="s">
        <v>294</v>
      </c>
      <c r="H1273" t="s">
        <v>130</v>
      </c>
      <c r="I1273">
        <v>332574</v>
      </c>
      <c r="L1273" s="96">
        <v>45132.55678240741</v>
      </c>
      <c r="M1273" t="s">
        <v>135</v>
      </c>
      <c r="N1273">
        <v>-492</v>
      </c>
      <c r="O1273" t="s">
        <v>136</v>
      </c>
    </row>
    <row r="1274" spans="1:15" x14ac:dyDescent="0.25">
      <c r="A1274">
        <v>612700</v>
      </c>
      <c r="B1274">
        <v>325200</v>
      </c>
      <c r="C1274">
        <v>205</v>
      </c>
      <c r="D1274" s="96">
        <v>45132.557314814818</v>
      </c>
      <c r="E1274" t="s">
        <v>133</v>
      </c>
      <c r="F1274" t="s">
        <v>144</v>
      </c>
      <c r="G1274" t="s">
        <v>294</v>
      </c>
      <c r="H1274" t="s">
        <v>130</v>
      </c>
      <c r="I1274">
        <v>332574</v>
      </c>
      <c r="L1274" s="96">
        <v>45132.55678240741</v>
      </c>
      <c r="M1274" t="s">
        <v>135</v>
      </c>
      <c r="N1274">
        <v>745</v>
      </c>
      <c r="O1274" t="s">
        <v>132</v>
      </c>
    </row>
    <row r="1275" spans="1:15" x14ac:dyDescent="0.25">
      <c r="A1275">
        <v>612700</v>
      </c>
      <c r="B1275">
        <v>325200</v>
      </c>
      <c r="C1275">
        <v>205</v>
      </c>
      <c r="D1275" s="96">
        <v>45132.557303240741</v>
      </c>
      <c r="E1275" t="s">
        <v>127</v>
      </c>
      <c r="F1275" t="s">
        <v>144</v>
      </c>
      <c r="G1275" t="s">
        <v>145</v>
      </c>
      <c r="H1275" t="s">
        <v>130</v>
      </c>
      <c r="I1275">
        <v>332570</v>
      </c>
      <c r="L1275" s="96">
        <v>45132.55678240741</v>
      </c>
      <c r="M1275" t="s">
        <v>131</v>
      </c>
      <c r="N1275">
        <v>1229</v>
      </c>
      <c r="O1275" t="s">
        <v>132</v>
      </c>
    </row>
    <row r="1276" spans="1:15" x14ac:dyDescent="0.25">
      <c r="A1276">
        <v>612700</v>
      </c>
      <c r="B1276">
        <v>325200</v>
      </c>
      <c r="C1276">
        <v>205</v>
      </c>
      <c r="D1276" s="96">
        <v>45132.557303240741</v>
      </c>
      <c r="E1276" t="s">
        <v>133</v>
      </c>
      <c r="F1276" t="s">
        <v>144</v>
      </c>
      <c r="G1276" t="s">
        <v>294</v>
      </c>
      <c r="H1276" t="s">
        <v>130</v>
      </c>
      <c r="I1276">
        <v>332570</v>
      </c>
      <c r="L1276" s="96">
        <v>45132.55678240741</v>
      </c>
      <c r="M1276" t="s">
        <v>135</v>
      </c>
      <c r="N1276">
        <v>-1229</v>
      </c>
      <c r="O1276" t="s">
        <v>136</v>
      </c>
    </row>
    <row r="1277" spans="1:15" x14ac:dyDescent="0.25">
      <c r="A1277">
        <v>612700</v>
      </c>
      <c r="B1277">
        <v>325200</v>
      </c>
      <c r="C1277">
        <v>205</v>
      </c>
      <c r="D1277" s="96">
        <v>45132.557303240741</v>
      </c>
      <c r="E1277" t="s">
        <v>133</v>
      </c>
      <c r="F1277" t="s">
        <v>144</v>
      </c>
      <c r="G1277" t="s">
        <v>294</v>
      </c>
      <c r="H1277" t="s">
        <v>130</v>
      </c>
      <c r="I1277">
        <v>332570</v>
      </c>
      <c r="L1277" s="96">
        <v>45132.55678240741</v>
      </c>
      <c r="M1277" t="s">
        <v>135</v>
      </c>
      <c r="N1277">
        <v>1490</v>
      </c>
      <c r="O1277" t="s">
        <v>132</v>
      </c>
    </row>
    <row r="1278" spans="1:15" x14ac:dyDescent="0.25">
      <c r="A1278">
        <v>612700</v>
      </c>
      <c r="B1278">
        <v>325100</v>
      </c>
      <c r="C1278">
        <v>205</v>
      </c>
      <c r="D1278" s="96">
        <v>45132.557268518518</v>
      </c>
      <c r="E1278" t="s">
        <v>127</v>
      </c>
      <c r="F1278" t="s">
        <v>144</v>
      </c>
      <c r="G1278" t="s">
        <v>145</v>
      </c>
      <c r="H1278" t="s">
        <v>130</v>
      </c>
      <c r="I1278">
        <v>332545</v>
      </c>
      <c r="L1278" s="96">
        <v>45132.55678240741</v>
      </c>
      <c r="M1278" t="s">
        <v>131</v>
      </c>
      <c r="N1278">
        <v>2227</v>
      </c>
      <c r="O1278" t="s">
        <v>132</v>
      </c>
    </row>
    <row r="1279" spans="1:15" x14ac:dyDescent="0.25">
      <c r="A1279">
        <v>612700</v>
      </c>
      <c r="B1279">
        <v>325100</v>
      </c>
      <c r="C1279">
        <v>205</v>
      </c>
      <c r="D1279" s="96">
        <v>45132.557268518518</v>
      </c>
      <c r="E1279" t="s">
        <v>133</v>
      </c>
      <c r="F1279" t="s">
        <v>144</v>
      </c>
      <c r="G1279" t="s">
        <v>294</v>
      </c>
      <c r="H1279" t="s">
        <v>130</v>
      </c>
      <c r="I1279">
        <v>332545</v>
      </c>
      <c r="L1279" s="96">
        <v>45132.55678240741</v>
      </c>
      <c r="M1279" t="s">
        <v>135</v>
      </c>
      <c r="N1279">
        <v>-2227</v>
      </c>
      <c r="O1279" t="s">
        <v>136</v>
      </c>
    </row>
    <row r="1280" spans="1:15" x14ac:dyDescent="0.25">
      <c r="A1280">
        <v>612700</v>
      </c>
      <c r="B1280">
        <v>325100</v>
      </c>
      <c r="C1280">
        <v>205</v>
      </c>
      <c r="D1280" s="96">
        <v>45132.557268518518</v>
      </c>
      <c r="E1280" t="s">
        <v>133</v>
      </c>
      <c r="F1280" t="s">
        <v>144</v>
      </c>
      <c r="G1280" t="s">
        <v>294</v>
      </c>
      <c r="H1280" t="s">
        <v>130</v>
      </c>
      <c r="I1280">
        <v>332545</v>
      </c>
      <c r="L1280" s="96">
        <v>45132.55678240741</v>
      </c>
      <c r="M1280" t="s">
        <v>135</v>
      </c>
      <c r="N1280">
        <v>2370</v>
      </c>
      <c r="O1280" t="s">
        <v>132</v>
      </c>
    </row>
    <row r="1281" spans="1:15" x14ac:dyDescent="0.25">
      <c r="A1281">
        <v>612700</v>
      </c>
      <c r="B1281">
        <v>325100</v>
      </c>
      <c r="C1281">
        <v>205</v>
      </c>
      <c r="D1281" s="96">
        <v>45132.557256944441</v>
      </c>
      <c r="E1281" t="s">
        <v>127</v>
      </c>
      <c r="F1281" t="s">
        <v>144</v>
      </c>
      <c r="G1281" t="s">
        <v>145</v>
      </c>
      <c r="H1281" t="s">
        <v>130</v>
      </c>
      <c r="I1281">
        <v>332540</v>
      </c>
      <c r="L1281" s="96">
        <v>45132.55678240741</v>
      </c>
      <c r="M1281" t="s">
        <v>131</v>
      </c>
      <c r="N1281">
        <v>23162</v>
      </c>
      <c r="O1281" t="s">
        <v>132</v>
      </c>
    </row>
    <row r="1282" spans="1:15" x14ac:dyDescent="0.25">
      <c r="A1282">
        <v>612700</v>
      </c>
      <c r="B1282">
        <v>325100</v>
      </c>
      <c r="C1282">
        <v>205</v>
      </c>
      <c r="D1282" s="96">
        <v>45132.557256944441</v>
      </c>
      <c r="E1282" t="s">
        <v>133</v>
      </c>
      <c r="F1282" t="s">
        <v>144</v>
      </c>
      <c r="G1282" t="s">
        <v>294</v>
      </c>
      <c r="H1282" t="s">
        <v>130</v>
      </c>
      <c r="I1282">
        <v>332540</v>
      </c>
      <c r="L1282" s="96">
        <v>45132.55678240741</v>
      </c>
      <c r="M1282" t="s">
        <v>135</v>
      </c>
      <c r="N1282">
        <v>-23162</v>
      </c>
      <c r="O1282" t="s">
        <v>136</v>
      </c>
    </row>
    <row r="1283" spans="1:15" x14ac:dyDescent="0.25">
      <c r="A1283">
        <v>612700</v>
      </c>
      <c r="B1283">
        <v>325100</v>
      </c>
      <c r="C1283">
        <v>205</v>
      </c>
      <c r="D1283" s="96">
        <v>45132.557256944441</v>
      </c>
      <c r="E1283" t="s">
        <v>133</v>
      </c>
      <c r="F1283" t="s">
        <v>144</v>
      </c>
      <c r="G1283" t="s">
        <v>294</v>
      </c>
      <c r="H1283" t="s">
        <v>130</v>
      </c>
      <c r="I1283">
        <v>332540</v>
      </c>
      <c r="L1283" s="96">
        <v>45132.55678240741</v>
      </c>
      <c r="M1283" t="s">
        <v>135</v>
      </c>
      <c r="N1283">
        <v>28281</v>
      </c>
      <c r="O1283" t="s">
        <v>132</v>
      </c>
    </row>
    <row r="1284" spans="1:15" x14ac:dyDescent="0.25">
      <c r="A1284">
        <v>612700</v>
      </c>
      <c r="B1284">
        <v>325100</v>
      </c>
      <c r="C1284">
        <v>205</v>
      </c>
      <c r="D1284" s="96">
        <v>45132.557245370372</v>
      </c>
      <c r="E1284" t="s">
        <v>127</v>
      </c>
      <c r="F1284" t="s">
        <v>144</v>
      </c>
      <c r="G1284" t="s">
        <v>145</v>
      </c>
      <c r="H1284" t="s">
        <v>130</v>
      </c>
      <c r="I1284">
        <v>332510</v>
      </c>
      <c r="L1284" s="96">
        <v>45132.55678240741</v>
      </c>
      <c r="M1284" t="s">
        <v>131</v>
      </c>
      <c r="N1284">
        <v>2682</v>
      </c>
      <c r="O1284" t="s">
        <v>132</v>
      </c>
    </row>
    <row r="1285" spans="1:15" x14ac:dyDescent="0.25">
      <c r="A1285">
        <v>612700</v>
      </c>
      <c r="B1285">
        <v>325100</v>
      </c>
      <c r="C1285">
        <v>205</v>
      </c>
      <c r="D1285" s="96">
        <v>45132.557245370372</v>
      </c>
      <c r="E1285" t="s">
        <v>133</v>
      </c>
      <c r="F1285" t="s">
        <v>144</v>
      </c>
      <c r="G1285" t="s">
        <v>294</v>
      </c>
      <c r="H1285" t="s">
        <v>130</v>
      </c>
      <c r="I1285">
        <v>332510</v>
      </c>
      <c r="L1285" s="96">
        <v>45132.55678240741</v>
      </c>
      <c r="M1285" t="s">
        <v>135</v>
      </c>
      <c r="N1285">
        <v>-2682</v>
      </c>
      <c r="O1285" t="s">
        <v>136</v>
      </c>
    </row>
    <row r="1286" spans="1:15" x14ac:dyDescent="0.25">
      <c r="A1286">
        <v>612700</v>
      </c>
      <c r="B1286">
        <v>325100</v>
      </c>
      <c r="C1286">
        <v>205</v>
      </c>
      <c r="D1286" s="96">
        <v>45132.557245370372</v>
      </c>
      <c r="E1286" t="s">
        <v>133</v>
      </c>
      <c r="F1286" t="s">
        <v>144</v>
      </c>
      <c r="G1286" t="s">
        <v>294</v>
      </c>
      <c r="H1286" t="s">
        <v>130</v>
      </c>
      <c r="I1286">
        <v>332510</v>
      </c>
      <c r="L1286" s="96">
        <v>45132.55678240741</v>
      </c>
      <c r="M1286" t="s">
        <v>135</v>
      </c>
      <c r="N1286">
        <v>3338</v>
      </c>
      <c r="O1286" t="s">
        <v>132</v>
      </c>
    </row>
    <row r="1287" spans="1:15" x14ac:dyDescent="0.25">
      <c r="A1287">
        <v>612700</v>
      </c>
      <c r="B1287">
        <v>325100</v>
      </c>
      <c r="C1287">
        <v>206</v>
      </c>
      <c r="D1287" s="96">
        <v>45299.653761574074</v>
      </c>
      <c r="E1287" t="s">
        <v>133</v>
      </c>
      <c r="F1287" t="s">
        <v>292</v>
      </c>
      <c r="G1287" t="s">
        <v>293</v>
      </c>
      <c r="H1287" t="s">
        <v>130</v>
      </c>
      <c r="I1287">
        <v>332610</v>
      </c>
      <c r="L1287" s="96">
        <v>45299.653622685182</v>
      </c>
      <c r="M1287" t="s">
        <v>135</v>
      </c>
      <c r="N1287">
        <v>-3212</v>
      </c>
      <c r="O1287" t="s">
        <v>136</v>
      </c>
    </row>
    <row r="1288" spans="1:15" x14ac:dyDescent="0.25">
      <c r="A1288">
        <v>612700</v>
      </c>
      <c r="B1288">
        <v>325100</v>
      </c>
      <c r="C1288">
        <v>206</v>
      </c>
      <c r="D1288" s="96">
        <v>45132.557326388887</v>
      </c>
      <c r="E1288" t="s">
        <v>127</v>
      </c>
      <c r="F1288" t="s">
        <v>144</v>
      </c>
      <c r="G1288" t="s">
        <v>145</v>
      </c>
      <c r="H1288" t="s">
        <v>130</v>
      </c>
      <c r="I1288">
        <v>332610</v>
      </c>
      <c r="L1288" s="96">
        <v>45132.55678240741</v>
      </c>
      <c r="M1288" t="s">
        <v>131</v>
      </c>
      <c r="N1288">
        <v>3028</v>
      </c>
      <c r="O1288" t="s">
        <v>132</v>
      </c>
    </row>
    <row r="1289" spans="1:15" x14ac:dyDescent="0.25">
      <c r="A1289">
        <v>612700</v>
      </c>
      <c r="B1289">
        <v>325100</v>
      </c>
      <c r="C1289">
        <v>206</v>
      </c>
      <c r="D1289" s="96">
        <v>45132.557326388887</v>
      </c>
      <c r="E1289" t="s">
        <v>133</v>
      </c>
      <c r="F1289" t="s">
        <v>144</v>
      </c>
      <c r="G1289" t="s">
        <v>294</v>
      </c>
      <c r="H1289" t="s">
        <v>130</v>
      </c>
      <c r="I1289">
        <v>332610</v>
      </c>
      <c r="L1289" s="96">
        <v>45132.55678240741</v>
      </c>
      <c r="M1289" t="s">
        <v>135</v>
      </c>
      <c r="N1289">
        <v>-3028</v>
      </c>
      <c r="O1289" t="s">
        <v>136</v>
      </c>
    </row>
    <row r="1290" spans="1:15" x14ac:dyDescent="0.25">
      <c r="A1290">
        <v>612700</v>
      </c>
      <c r="B1290">
        <v>325100</v>
      </c>
      <c r="C1290">
        <v>206</v>
      </c>
      <c r="D1290" s="96">
        <v>45132.557326388887</v>
      </c>
      <c r="E1290" t="s">
        <v>133</v>
      </c>
      <c r="F1290" t="s">
        <v>144</v>
      </c>
      <c r="G1290" t="s">
        <v>294</v>
      </c>
      <c r="H1290" t="s">
        <v>130</v>
      </c>
      <c r="I1290">
        <v>332610</v>
      </c>
      <c r="L1290" s="96">
        <v>45132.55678240741</v>
      </c>
      <c r="M1290" t="s">
        <v>135</v>
      </c>
      <c r="N1290">
        <v>3212</v>
      </c>
      <c r="O1290" t="s">
        <v>132</v>
      </c>
    </row>
    <row r="1291" spans="1:15" x14ac:dyDescent="0.25">
      <c r="A1291">
        <v>612700</v>
      </c>
      <c r="B1291">
        <v>340000</v>
      </c>
      <c r="C1291">
        <v>207</v>
      </c>
      <c r="D1291" s="96">
        <v>45299.653796296298</v>
      </c>
      <c r="E1291" t="s">
        <v>133</v>
      </c>
      <c r="F1291" t="s">
        <v>292</v>
      </c>
      <c r="G1291" t="s">
        <v>293</v>
      </c>
      <c r="H1291" t="s">
        <v>130</v>
      </c>
      <c r="I1291">
        <v>334603</v>
      </c>
      <c r="L1291" s="96">
        <v>45299.653622685182</v>
      </c>
      <c r="M1291" t="s">
        <v>135</v>
      </c>
      <c r="N1291">
        <v>-1440</v>
      </c>
      <c r="O1291" t="s">
        <v>136</v>
      </c>
    </row>
    <row r="1292" spans="1:15" x14ac:dyDescent="0.25">
      <c r="A1292">
        <v>612700</v>
      </c>
      <c r="B1292">
        <v>360000</v>
      </c>
      <c r="C1292">
        <v>207</v>
      </c>
      <c r="D1292" s="96">
        <v>45299.653784722221</v>
      </c>
      <c r="E1292" t="s">
        <v>133</v>
      </c>
      <c r="F1292" t="s">
        <v>292</v>
      </c>
      <c r="G1292" t="s">
        <v>293</v>
      </c>
      <c r="H1292" t="s">
        <v>130</v>
      </c>
      <c r="I1292">
        <v>334349</v>
      </c>
      <c r="L1292" s="96">
        <v>45299.653622685182</v>
      </c>
      <c r="M1292" t="s">
        <v>135</v>
      </c>
      <c r="N1292">
        <v>-3898</v>
      </c>
      <c r="O1292" t="s">
        <v>136</v>
      </c>
    </row>
    <row r="1293" spans="1:15" x14ac:dyDescent="0.25">
      <c r="A1293">
        <v>612700</v>
      </c>
      <c r="B1293">
        <v>370000</v>
      </c>
      <c r="C1293">
        <v>207</v>
      </c>
      <c r="D1293" s="96">
        <v>45299.653784722221</v>
      </c>
      <c r="E1293" t="s">
        <v>133</v>
      </c>
      <c r="F1293" t="s">
        <v>292</v>
      </c>
      <c r="G1293" t="s">
        <v>293</v>
      </c>
      <c r="H1293" t="s">
        <v>130</v>
      </c>
      <c r="I1293">
        <v>334311</v>
      </c>
      <c r="L1293" s="96">
        <v>45299.653622685182</v>
      </c>
      <c r="M1293" t="s">
        <v>135</v>
      </c>
      <c r="N1293">
        <v>-1081</v>
      </c>
      <c r="O1293" t="s">
        <v>136</v>
      </c>
    </row>
    <row r="1294" spans="1:15" x14ac:dyDescent="0.25">
      <c r="A1294">
        <v>612700</v>
      </c>
      <c r="B1294">
        <v>330100</v>
      </c>
      <c r="C1294">
        <v>207</v>
      </c>
      <c r="D1294" s="96">
        <v>45299.653773148151</v>
      </c>
      <c r="E1294" t="s">
        <v>133</v>
      </c>
      <c r="F1294" t="s">
        <v>292</v>
      </c>
      <c r="G1294" t="s">
        <v>293</v>
      </c>
      <c r="H1294" t="s">
        <v>130</v>
      </c>
      <c r="I1294">
        <v>334160</v>
      </c>
      <c r="L1294" s="96">
        <v>45299.653622685182</v>
      </c>
      <c r="M1294" t="s">
        <v>135</v>
      </c>
      <c r="N1294">
        <v>-3109</v>
      </c>
      <c r="O1294" t="s">
        <v>136</v>
      </c>
    </row>
    <row r="1295" spans="1:15" x14ac:dyDescent="0.25">
      <c r="A1295">
        <v>612700</v>
      </c>
      <c r="B1295">
        <v>540300</v>
      </c>
      <c r="C1295">
        <v>207</v>
      </c>
      <c r="D1295" s="96">
        <v>45132.557789351849</v>
      </c>
      <c r="E1295" t="s">
        <v>127</v>
      </c>
      <c r="F1295" t="s">
        <v>151</v>
      </c>
      <c r="G1295" t="s">
        <v>196</v>
      </c>
      <c r="H1295" t="s">
        <v>130</v>
      </c>
      <c r="I1295">
        <v>334140</v>
      </c>
      <c r="L1295" s="96">
        <v>45132.556875000002</v>
      </c>
      <c r="M1295" t="s">
        <v>131</v>
      </c>
      <c r="N1295">
        <v>950</v>
      </c>
      <c r="O1295" t="s">
        <v>132</v>
      </c>
    </row>
    <row r="1296" spans="1:15" x14ac:dyDescent="0.25">
      <c r="A1296">
        <v>612700</v>
      </c>
      <c r="B1296">
        <v>540300</v>
      </c>
      <c r="C1296">
        <v>207</v>
      </c>
      <c r="D1296" s="96">
        <v>45132.557789351849</v>
      </c>
      <c r="E1296" t="s">
        <v>133</v>
      </c>
      <c r="F1296" t="s">
        <v>151</v>
      </c>
      <c r="G1296" t="s">
        <v>339</v>
      </c>
      <c r="H1296" t="s">
        <v>130</v>
      </c>
      <c r="I1296">
        <v>334140</v>
      </c>
      <c r="L1296" s="96">
        <v>45132.556875000002</v>
      </c>
      <c r="M1296" t="s">
        <v>135</v>
      </c>
      <c r="N1296">
        <v>13</v>
      </c>
      <c r="O1296" t="s">
        <v>132</v>
      </c>
    </row>
    <row r="1297" spans="1:15" x14ac:dyDescent="0.25">
      <c r="A1297">
        <v>612700</v>
      </c>
      <c r="B1297">
        <v>340000</v>
      </c>
      <c r="C1297">
        <v>207</v>
      </c>
      <c r="D1297" s="96">
        <v>45132.557662037034</v>
      </c>
      <c r="E1297" t="s">
        <v>127</v>
      </c>
      <c r="F1297" t="s">
        <v>144</v>
      </c>
      <c r="G1297" t="s">
        <v>145</v>
      </c>
      <c r="H1297" t="s">
        <v>130</v>
      </c>
      <c r="I1297">
        <v>334603</v>
      </c>
      <c r="L1297" s="96">
        <v>45132.55678240741</v>
      </c>
      <c r="M1297" t="s">
        <v>131</v>
      </c>
      <c r="N1297">
        <v>5109</v>
      </c>
      <c r="O1297" t="s">
        <v>132</v>
      </c>
    </row>
    <row r="1298" spans="1:15" x14ac:dyDescent="0.25">
      <c r="A1298">
        <v>612700</v>
      </c>
      <c r="B1298">
        <v>340000</v>
      </c>
      <c r="C1298">
        <v>207</v>
      </c>
      <c r="D1298" s="96">
        <v>45132.557662037034</v>
      </c>
      <c r="E1298" t="s">
        <v>133</v>
      </c>
      <c r="F1298" t="s">
        <v>144</v>
      </c>
      <c r="G1298" t="s">
        <v>294</v>
      </c>
      <c r="H1298" t="s">
        <v>130</v>
      </c>
      <c r="I1298">
        <v>334603</v>
      </c>
      <c r="L1298" s="96">
        <v>45132.55678240741</v>
      </c>
      <c r="M1298" t="s">
        <v>135</v>
      </c>
      <c r="N1298">
        <v>-5109</v>
      </c>
      <c r="O1298" t="s">
        <v>136</v>
      </c>
    </row>
    <row r="1299" spans="1:15" x14ac:dyDescent="0.25">
      <c r="A1299">
        <v>612700</v>
      </c>
      <c r="B1299">
        <v>340000</v>
      </c>
      <c r="C1299">
        <v>207</v>
      </c>
      <c r="D1299" s="96">
        <v>45132.557662037034</v>
      </c>
      <c r="E1299" t="s">
        <v>133</v>
      </c>
      <c r="F1299" t="s">
        <v>144</v>
      </c>
      <c r="G1299" t="s">
        <v>294</v>
      </c>
      <c r="H1299" t="s">
        <v>130</v>
      </c>
      <c r="I1299">
        <v>334603</v>
      </c>
      <c r="L1299" s="96">
        <v>45132.55678240741</v>
      </c>
      <c r="M1299" t="s">
        <v>135</v>
      </c>
      <c r="N1299">
        <v>1440</v>
      </c>
      <c r="O1299" t="s">
        <v>132</v>
      </c>
    </row>
    <row r="1300" spans="1:15" x14ac:dyDescent="0.25">
      <c r="A1300">
        <v>612700</v>
      </c>
      <c r="B1300">
        <v>360000</v>
      </c>
      <c r="C1300">
        <v>207</v>
      </c>
      <c r="D1300" s="96">
        <v>45132.557523148149</v>
      </c>
      <c r="E1300" t="s">
        <v>127</v>
      </c>
      <c r="F1300" t="s">
        <v>144</v>
      </c>
      <c r="G1300" t="s">
        <v>145</v>
      </c>
      <c r="H1300" t="s">
        <v>130</v>
      </c>
      <c r="I1300">
        <v>334349</v>
      </c>
      <c r="L1300" s="96">
        <v>45132.55678240741</v>
      </c>
      <c r="M1300" t="s">
        <v>131</v>
      </c>
      <c r="N1300">
        <v>2782</v>
      </c>
      <c r="O1300" t="s">
        <v>132</v>
      </c>
    </row>
    <row r="1301" spans="1:15" x14ac:dyDescent="0.25">
      <c r="A1301">
        <v>612700</v>
      </c>
      <c r="B1301">
        <v>360000</v>
      </c>
      <c r="C1301">
        <v>207</v>
      </c>
      <c r="D1301" s="96">
        <v>45132.557523148149</v>
      </c>
      <c r="E1301" t="s">
        <v>133</v>
      </c>
      <c r="F1301" t="s">
        <v>144</v>
      </c>
      <c r="G1301" t="s">
        <v>294</v>
      </c>
      <c r="H1301" t="s">
        <v>130</v>
      </c>
      <c r="I1301">
        <v>334349</v>
      </c>
      <c r="L1301" s="96">
        <v>45132.55678240741</v>
      </c>
      <c r="M1301" t="s">
        <v>135</v>
      </c>
      <c r="N1301">
        <v>-2782</v>
      </c>
      <c r="O1301" t="s">
        <v>136</v>
      </c>
    </row>
    <row r="1302" spans="1:15" x14ac:dyDescent="0.25">
      <c r="A1302">
        <v>612700</v>
      </c>
      <c r="B1302">
        <v>360000</v>
      </c>
      <c r="C1302">
        <v>207</v>
      </c>
      <c r="D1302" s="96">
        <v>45132.557523148149</v>
      </c>
      <c r="E1302" t="s">
        <v>133</v>
      </c>
      <c r="F1302" t="s">
        <v>144</v>
      </c>
      <c r="G1302" t="s">
        <v>294</v>
      </c>
      <c r="H1302" t="s">
        <v>130</v>
      </c>
      <c r="I1302">
        <v>334349</v>
      </c>
      <c r="L1302" s="96">
        <v>45132.55678240741</v>
      </c>
      <c r="M1302" t="s">
        <v>135</v>
      </c>
      <c r="N1302">
        <v>3898</v>
      </c>
      <c r="O1302" t="s">
        <v>132</v>
      </c>
    </row>
    <row r="1303" spans="1:15" x14ac:dyDescent="0.25">
      <c r="A1303">
        <v>612700</v>
      </c>
      <c r="B1303">
        <v>370000</v>
      </c>
      <c r="C1303">
        <v>207</v>
      </c>
      <c r="D1303" s="96">
        <v>45132.557488425926</v>
      </c>
      <c r="E1303" t="s">
        <v>133</v>
      </c>
      <c r="F1303" t="s">
        <v>144</v>
      </c>
      <c r="G1303" t="s">
        <v>294</v>
      </c>
      <c r="H1303" t="s">
        <v>130</v>
      </c>
      <c r="I1303">
        <v>334311</v>
      </c>
      <c r="L1303" s="96">
        <v>45132.55678240741</v>
      </c>
      <c r="M1303" t="s">
        <v>135</v>
      </c>
      <c r="N1303">
        <v>1081</v>
      </c>
      <c r="O1303" t="s">
        <v>132</v>
      </c>
    </row>
    <row r="1304" spans="1:15" x14ac:dyDescent="0.25">
      <c r="A1304">
        <v>612700</v>
      </c>
      <c r="B1304">
        <v>330100</v>
      </c>
      <c r="C1304">
        <v>207</v>
      </c>
      <c r="D1304" s="96">
        <v>45132.557442129626</v>
      </c>
      <c r="E1304" t="s">
        <v>127</v>
      </c>
      <c r="F1304" t="s">
        <v>144</v>
      </c>
      <c r="G1304" t="s">
        <v>145</v>
      </c>
      <c r="H1304" t="s">
        <v>130</v>
      </c>
      <c r="I1304">
        <v>334160</v>
      </c>
      <c r="L1304" s="96">
        <v>45132.55678240741</v>
      </c>
      <c r="M1304" t="s">
        <v>131</v>
      </c>
      <c r="N1304">
        <v>1817</v>
      </c>
      <c r="O1304" t="s">
        <v>132</v>
      </c>
    </row>
    <row r="1305" spans="1:15" x14ac:dyDescent="0.25">
      <c r="A1305">
        <v>612700</v>
      </c>
      <c r="B1305">
        <v>330100</v>
      </c>
      <c r="C1305">
        <v>207</v>
      </c>
      <c r="D1305" s="96">
        <v>45132.557442129626</v>
      </c>
      <c r="E1305" t="s">
        <v>133</v>
      </c>
      <c r="F1305" t="s">
        <v>144</v>
      </c>
      <c r="G1305" t="s">
        <v>294</v>
      </c>
      <c r="H1305" t="s">
        <v>130</v>
      </c>
      <c r="I1305">
        <v>334160</v>
      </c>
      <c r="L1305" s="96">
        <v>45132.55678240741</v>
      </c>
      <c r="M1305" t="s">
        <v>135</v>
      </c>
      <c r="N1305">
        <v>-1817</v>
      </c>
      <c r="O1305" t="s">
        <v>136</v>
      </c>
    </row>
    <row r="1306" spans="1:15" x14ac:dyDescent="0.25">
      <c r="A1306">
        <v>612700</v>
      </c>
      <c r="B1306">
        <v>330100</v>
      </c>
      <c r="C1306">
        <v>207</v>
      </c>
      <c r="D1306" s="96">
        <v>45132.557442129626</v>
      </c>
      <c r="E1306" t="s">
        <v>133</v>
      </c>
      <c r="F1306" t="s">
        <v>144</v>
      </c>
      <c r="G1306" t="s">
        <v>294</v>
      </c>
      <c r="H1306" t="s">
        <v>130</v>
      </c>
      <c r="I1306">
        <v>334160</v>
      </c>
      <c r="L1306" s="96">
        <v>45132.55678240741</v>
      </c>
      <c r="M1306" t="s">
        <v>135</v>
      </c>
      <c r="N1306">
        <v>3109</v>
      </c>
      <c r="O1306" t="s">
        <v>132</v>
      </c>
    </row>
    <row r="1307" spans="1:15" x14ac:dyDescent="0.25">
      <c r="A1307">
        <v>612700</v>
      </c>
      <c r="B1307">
        <v>350000</v>
      </c>
      <c r="C1307">
        <v>207</v>
      </c>
      <c r="D1307" s="96">
        <v>45132.55736111111</v>
      </c>
      <c r="E1307" t="s">
        <v>127</v>
      </c>
      <c r="F1307" t="s">
        <v>144</v>
      </c>
      <c r="G1307" t="s">
        <v>145</v>
      </c>
      <c r="H1307" t="s">
        <v>130</v>
      </c>
      <c r="I1307">
        <v>334025</v>
      </c>
      <c r="L1307" s="96">
        <v>45132.55678240741</v>
      </c>
      <c r="M1307" t="s">
        <v>131</v>
      </c>
      <c r="N1307">
        <v>734</v>
      </c>
      <c r="O1307" t="s">
        <v>132</v>
      </c>
    </row>
    <row r="1308" spans="1:15" x14ac:dyDescent="0.25">
      <c r="A1308">
        <v>612700</v>
      </c>
      <c r="B1308">
        <v>350000</v>
      </c>
      <c r="C1308">
        <v>207</v>
      </c>
      <c r="D1308" s="96">
        <v>45132.55736111111</v>
      </c>
      <c r="E1308" t="s">
        <v>133</v>
      </c>
      <c r="F1308" t="s">
        <v>144</v>
      </c>
      <c r="G1308" t="s">
        <v>294</v>
      </c>
      <c r="H1308" t="s">
        <v>130</v>
      </c>
      <c r="I1308">
        <v>334025</v>
      </c>
      <c r="L1308" s="96">
        <v>45132.55678240741</v>
      </c>
      <c r="M1308" t="s">
        <v>135</v>
      </c>
      <c r="N1308">
        <v>-734</v>
      </c>
      <c r="O1308" t="s">
        <v>136</v>
      </c>
    </row>
    <row r="1309" spans="1:15" x14ac:dyDescent="0.25">
      <c r="A1309">
        <v>612700</v>
      </c>
      <c r="B1309">
        <v>170503</v>
      </c>
      <c r="C1309">
        <v>208</v>
      </c>
      <c r="D1309" s="96">
        <v>45177.398113425923</v>
      </c>
      <c r="E1309" t="s">
        <v>133</v>
      </c>
      <c r="F1309" t="s">
        <v>344</v>
      </c>
      <c r="G1309" t="s">
        <v>345</v>
      </c>
      <c r="H1309" t="s">
        <v>130</v>
      </c>
      <c r="I1309">
        <v>337210</v>
      </c>
      <c r="L1309" s="96">
        <v>45177.396851851852</v>
      </c>
      <c r="M1309" t="s">
        <v>135</v>
      </c>
      <c r="N1309">
        <v>1088</v>
      </c>
      <c r="O1309" t="s">
        <v>132</v>
      </c>
    </row>
    <row r="1310" spans="1:15" x14ac:dyDescent="0.25">
      <c r="A1310">
        <v>612700</v>
      </c>
      <c r="B1310">
        <v>170504</v>
      </c>
      <c r="C1310">
        <v>208</v>
      </c>
      <c r="D1310" s="96">
        <v>45132.530405092592</v>
      </c>
      <c r="E1310" t="s">
        <v>127</v>
      </c>
      <c r="F1310" t="s">
        <v>140</v>
      </c>
      <c r="G1310" t="s">
        <v>199</v>
      </c>
      <c r="H1310" t="s">
        <v>130</v>
      </c>
      <c r="I1310">
        <v>337320</v>
      </c>
      <c r="L1310" s="96">
        <v>45132.529583333337</v>
      </c>
      <c r="M1310" t="s">
        <v>131</v>
      </c>
      <c r="N1310">
        <v>1000</v>
      </c>
      <c r="O1310" t="s">
        <v>132</v>
      </c>
    </row>
    <row r="1311" spans="1:15" x14ac:dyDescent="0.25">
      <c r="A1311">
        <v>612700</v>
      </c>
      <c r="B1311">
        <v>170504</v>
      </c>
      <c r="C1311">
        <v>208</v>
      </c>
      <c r="D1311" s="96">
        <v>45132.530405092592</v>
      </c>
      <c r="E1311" t="s">
        <v>133</v>
      </c>
      <c r="F1311" t="s">
        <v>140</v>
      </c>
      <c r="G1311" t="s">
        <v>173</v>
      </c>
      <c r="H1311" t="s">
        <v>130</v>
      </c>
      <c r="I1311">
        <v>337320</v>
      </c>
      <c r="L1311" s="96">
        <v>45132.529583333337</v>
      </c>
      <c r="M1311" t="s">
        <v>135</v>
      </c>
      <c r="N1311">
        <v>-1000</v>
      </c>
      <c r="O1311" t="s">
        <v>136</v>
      </c>
    </row>
    <row r="1312" spans="1:15" x14ac:dyDescent="0.25">
      <c r="A1312">
        <v>612700</v>
      </c>
      <c r="B1312">
        <v>170503</v>
      </c>
      <c r="C1312">
        <v>208</v>
      </c>
      <c r="D1312" s="96">
        <v>45132.530312499999</v>
      </c>
      <c r="E1312" t="s">
        <v>127</v>
      </c>
      <c r="F1312" t="s">
        <v>140</v>
      </c>
      <c r="G1312" t="s">
        <v>199</v>
      </c>
      <c r="H1312" t="s">
        <v>130</v>
      </c>
      <c r="I1312">
        <v>337120</v>
      </c>
      <c r="L1312" s="96">
        <v>45132.529583333337</v>
      </c>
      <c r="M1312" t="s">
        <v>131</v>
      </c>
      <c r="N1312">
        <v>1100</v>
      </c>
      <c r="O1312" t="s">
        <v>132</v>
      </c>
    </row>
    <row r="1313" spans="1:15" x14ac:dyDescent="0.25">
      <c r="A1313">
        <v>612700</v>
      </c>
      <c r="B1313">
        <v>170503</v>
      </c>
      <c r="C1313">
        <v>208</v>
      </c>
      <c r="D1313" s="96">
        <v>45132.530312499999</v>
      </c>
      <c r="E1313" t="s">
        <v>133</v>
      </c>
      <c r="F1313" t="s">
        <v>140</v>
      </c>
      <c r="G1313" t="s">
        <v>170</v>
      </c>
      <c r="H1313" t="s">
        <v>130</v>
      </c>
      <c r="I1313">
        <v>337120</v>
      </c>
      <c r="L1313" s="96">
        <v>45132.529583333337</v>
      </c>
      <c r="M1313" t="s">
        <v>135</v>
      </c>
      <c r="N1313">
        <v>-1180</v>
      </c>
      <c r="O1313" t="s">
        <v>136</v>
      </c>
    </row>
    <row r="1314" spans="1:15" x14ac:dyDescent="0.25">
      <c r="A1314">
        <v>612700</v>
      </c>
      <c r="B1314">
        <v>170503</v>
      </c>
      <c r="C1314">
        <v>208</v>
      </c>
      <c r="D1314" s="96">
        <v>45132.530312499999</v>
      </c>
      <c r="E1314" t="s">
        <v>133</v>
      </c>
      <c r="F1314" t="s">
        <v>140</v>
      </c>
      <c r="G1314" t="s">
        <v>173</v>
      </c>
      <c r="H1314" t="s">
        <v>130</v>
      </c>
      <c r="I1314">
        <v>337120</v>
      </c>
      <c r="L1314" s="96">
        <v>45132.529583333337</v>
      </c>
      <c r="M1314" t="s">
        <v>135</v>
      </c>
      <c r="N1314">
        <v>-500</v>
      </c>
      <c r="O1314" t="s">
        <v>136</v>
      </c>
    </row>
    <row r="1315" spans="1:15" x14ac:dyDescent="0.25">
      <c r="A1315">
        <v>612700</v>
      </c>
      <c r="B1315">
        <v>170503</v>
      </c>
      <c r="C1315">
        <v>208</v>
      </c>
      <c r="D1315" s="96">
        <v>45132.530312499999</v>
      </c>
      <c r="E1315" t="s">
        <v>133</v>
      </c>
      <c r="F1315" t="s">
        <v>140</v>
      </c>
      <c r="G1315" t="s">
        <v>171</v>
      </c>
      <c r="H1315" t="s">
        <v>130</v>
      </c>
      <c r="I1315">
        <v>337120</v>
      </c>
      <c r="L1315" s="96">
        <v>45132.529583333337</v>
      </c>
      <c r="M1315" t="s">
        <v>135</v>
      </c>
      <c r="N1315">
        <v>1800</v>
      </c>
      <c r="O1315" t="s">
        <v>132</v>
      </c>
    </row>
    <row r="1316" spans="1:15" x14ac:dyDescent="0.25">
      <c r="A1316">
        <v>612700</v>
      </c>
      <c r="B1316">
        <v>170501</v>
      </c>
      <c r="C1316">
        <v>208</v>
      </c>
      <c r="D1316" s="96">
        <v>45132.530277777776</v>
      </c>
      <c r="E1316" t="s">
        <v>127</v>
      </c>
      <c r="F1316" t="s">
        <v>140</v>
      </c>
      <c r="G1316" t="s">
        <v>199</v>
      </c>
      <c r="H1316" t="s">
        <v>130</v>
      </c>
      <c r="I1316">
        <v>337110</v>
      </c>
      <c r="L1316" s="96">
        <v>45132.529583333337</v>
      </c>
      <c r="M1316" t="s">
        <v>131</v>
      </c>
      <c r="N1316">
        <v>2500</v>
      </c>
      <c r="O1316" t="s">
        <v>132</v>
      </c>
    </row>
    <row r="1317" spans="1:15" x14ac:dyDescent="0.25">
      <c r="A1317">
        <v>612700</v>
      </c>
      <c r="B1317">
        <v>170501</v>
      </c>
      <c r="C1317">
        <v>208</v>
      </c>
      <c r="D1317" s="96">
        <v>45132.530277777776</v>
      </c>
      <c r="E1317" t="s">
        <v>133</v>
      </c>
      <c r="F1317" t="s">
        <v>140</v>
      </c>
      <c r="G1317" t="s">
        <v>170</v>
      </c>
      <c r="H1317" t="s">
        <v>130</v>
      </c>
      <c r="I1317">
        <v>337110</v>
      </c>
      <c r="L1317" s="96">
        <v>45132.529583333337</v>
      </c>
      <c r="M1317" t="s">
        <v>135</v>
      </c>
      <c r="N1317">
        <v>-1565</v>
      </c>
      <c r="O1317" t="s">
        <v>136</v>
      </c>
    </row>
    <row r="1318" spans="1:15" x14ac:dyDescent="0.25">
      <c r="A1318">
        <v>612700</v>
      </c>
      <c r="B1318">
        <v>170501</v>
      </c>
      <c r="C1318">
        <v>208</v>
      </c>
      <c r="D1318" s="96">
        <v>45132.530277777776</v>
      </c>
      <c r="E1318" t="s">
        <v>133</v>
      </c>
      <c r="F1318" t="s">
        <v>140</v>
      </c>
      <c r="G1318" t="s">
        <v>173</v>
      </c>
      <c r="H1318" t="s">
        <v>130</v>
      </c>
      <c r="I1318">
        <v>337110</v>
      </c>
      <c r="L1318" s="96">
        <v>45132.529583333337</v>
      </c>
      <c r="M1318" t="s">
        <v>135</v>
      </c>
      <c r="N1318">
        <v>-1300</v>
      </c>
      <c r="O1318" t="s">
        <v>136</v>
      </c>
    </row>
    <row r="1319" spans="1:15" x14ac:dyDescent="0.25">
      <c r="A1319">
        <v>612700</v>
      </c>
      <c r="B1319">
        <v>170501</v>
      </c>
      <c r="C1319">
        <v>208</v>
      </c>
      <c r="D1319" s="96">
        <v>45132.530277777776</v>
      </c>
      <c r="E1319" t="s">
        <v>133</v>
      </c>
      <c r="F1319" t="s">
        <v>140</v>
      </c>
      <c r="G1319" t="s">
        <v>171</v>
      </c>
      <c r="H1319" t="s">
        <v>130</v>
      </c>
      <c r="I1319">
        <v>337110</v>
      </c>
      <c r="L1319" s="96">
        <v>45132.529583333337</v>
      </c>
      <c r="M1319" t="s">
        <v>135</v>
      </c>
      <c r="N1319">
        <v>1800</v>
      </c>
      <c r="O1319" t="s">
        <v>132</v>
      </c>
    </row>
    <row r="1320" spans="1:15" x14ac:dyDescent="0.25">
      <c r="A1320">
        <v>612700</v>
      </c>
      <c r="B1320">
        <v>170500</v>
      </c>
      <c r="C1320">
        <v>208</v>
      </c>
      <c r="D1320" s="96">
        <v>45132.530231481483</v>
      </c>
      <c r="E1320" t="s">
        <v>127</v>
      </c>
      <c r="F1320" t="s">
        <v>140</v>
      </c>
      <c r="G1320" t="s">
        <v>199</v>
      </c>
      <c r="H1320" t="s">
        <v>130</v>
      </c>
      <c r="I1320">
        <v>337010</v>
      </c>
      <c r="L1320" s="96">
        <v>45132.529583333337</v>
      </c>
      <c r="M1320" t="s">
        <v>131</v>
      </c>
      <c r="N1320">
        <v>14000</v>
      </c>
      <c r="O1320" t="s">
        <v>132</v>
      </c>
    </row>
    <row r="1321" spans="1:15" x14ac:dyDescent="0.25">
      <c r="A1321">
        <v>612700</v>
      </c>
      <c r="B1321">
        <v>170500</v>
      </c>
      <c r="C1321">
        <v>208</v>
      </c>
      <c r="D1321" s="96">
        <v>45132.530231481483</v>
      </c>
      <c r="E1321" t="s">
        <v>133</v>
      </c>
      <c r="F1321" t="s">
        <v>140</v>
      </c>
      <c r="G1321" t="s">
        <v>173</v>
      </c>
      <c r="H1321" t="s">
        <v>130</v>
      </c>
      <c r="I1321">
        <v>337010</v>
      </c>
      <c r="L1321" s="96">
        <v>45132.529583333337</v>
      </c>
      <c r="M1321" t="s">
        <v>135</v>
      </c>
      <c r="N1321">
        <v>-5000</v>
      </c>
      <c r="O1321" t="s">
        <v>136</v>
      </c>
    </row>
    <row r="1322" spans="1:15" x14ac:dyDescent="0.25">
      <c r="A1322">
        <v>612700</v>
      </c>
      <c r="B1322">
        <v>170500</v>
      </c>
      <c r="C1322">
        <v>208</v>
      </c>
      <c r="D1322" s="96">
        <v>45132.530231481483</v>
      </c>
      <c r="E1322" t="s">
        <v>133</v>
      </c>
      <c r="F1322" t="s">
        <v>140</v>
      </c>
      <c r="G1322" t="s">
        <v>170</v>
      </c>
      <c r="H1322" t="s">
        <v>130</v>
      </c>
      <c r="I1322">
        <v>337010</v>
      </c>
      <c r="L1322" s="96">
        <v>45132.529583333337</v>
      </c>
      <c r="M1322" t="s">
        <v>135</v>
      </c>
      <c r="N1322">
        <v>-3727</v>
      </c>
      <c r="O1322" t="s">
        <v>136</v>
      </c>
    </row>
    <row r="1323" spans="1:15" x14ac:dyDescent="0.25">
      <c r="A1323">
        <v>612700</v>
      </c>
      <c r="B1323">
        <v>170500</v>
      </c>
      <c r="C1323">
        <v>208</v>
      </c>
      <c r="D1323" s="96">
        <v>45132.530231481483</v>
      </c>
      <c r="E1323" t="s">
        <v>133</v>
      </c>
      <c r="F1323" t="s">
        <v>140</v>
      </c>
      <c r="G1323" t="s">
        <v>171</v>
      </c>
      <c r="H1323" t="s">
        <v>130</v>
      </c>
      <c r="I1323">
        <v>337010</v>
      </c>
      <c r="L1323" s="96">
        <v>45132.529583333337</v>
      </c>
      <c r="M1323" t="s">
        <v>135</v>
      </c>
      <c r="N1323">
        <v>4000</v>
      </c>
      <c r="O1323" t="s">
        <v>132</v>
      </c>
    </row>
    <row r="1324" spans="1:15" x14ac:dyDescent="0.25">
      <c r="A1324">
        <v>612700</v>
      </c>
      <c r="B1324">
        <v>430100</v>
      </c>
      <c r="C1324">
        <v>216</v>
      </c>
      <c r="D1324" s="96">
        <v>45132.557743055557</v>
      </c>
      <c r="E1324" t="s">
        <v>127</v>
      </c>
      <c r="F1324" t="s">
        <v>217</v>
      </c>
      <c r="G1324" t="s">
        <v>221</v>
      </c>
      <c r="H1324" t="s">
        <v>130</v>
      </c>
      <c r="I1324">
        <v>336200</v>
      </c>
      <c r="L1324" s="96">
        <v>45132.556863425925</v>
      </c>
      <c r="M1324" t="s">
        <v>131</v>
      </c>
      <c r="N1324">
        <v>15000</v>
      </c>
      <c r="O1324" t="s">
        <v>132</v>
      </c>
    </row>
    <row r="1325" spans="1:15" x14ac:dyDescent="0.25">
      <c r="A1325">
        <v>612700</v>
      </c>
      <c r="B1325">
        <v>410100</v>
      </c>
      <c r="C1325">
        <v>217</v>
      </c>
      <c r="D1325" s="96">
        <v>45132.557696759257</v>
      </c>
      <c r="E1325" t="s">
        <v>127</v>
      </c>
      <c r="F1325" t="s">
        <v>217</v>
      </c>
      <c r="G1325" t="s">
        <v>222</v>
      </c>
      <c r="H1325" t="s">
        <v>130</v>
      </c>
      <c r="I1325">
        <v>335140</v>
      </c>
      <c r="L1325" s="96">
        <v>45132.556863425925</v>
      </c>
      <c r="M1325" t="s">
        <v>131</v>
      </c>
      <c r="N1325">
        <v>10500</v>
      </c>
      <c r="O1325" t="s">
        <v>132</v>
      </c>
    </row>
    <row r="1326" spans="1:15" x14ac:dyDescent="0.25">
      <c r="A1326">
        <v>612700</v>
      </c>
      <c r="B1326">
        <v>170200</v>
      </c>
      <c r="C1326">
        <v>217</v>
      </c>
      <c r="D1326" s="96">
        <v>45132.530150462961</v>
      </c>
      <c r="E1326" t="s">
        <v>127</v>
      </c>
      <c r="F1326" t="s">
        <v>140</v>
      </c>
      <c r="G1326" t="s">
        <v>303</v>
      </c>
      <c r="H1326" t="s">
        <v>130</v>
      </c>
      <c r="I1326">
        <v>335145</v>
      </c>
      <c r="L1326" s="96">
        <v>45132.529583333337</v>
      </c>
      <c r="M1326" t="s">
        <v>131</v>
      </c>
      <c r="N1326">
        <v>645</v>
      </c>
      <c r="O1326" t="s">
        <v>132</v>
      </c>
    </row>
    <row r="1327" spans="1:15" x14ac:dyDescent="0.25">
      <c r="A1327">
        <v>612700</v>
      </c>
      <c r="B1327">
        <v>430100</v>
      </c>
      <c r="C1327">
        <v>219</v>
      </c>
      <c r="D1327" s="96">
        <v>45132.557754629626</v>
      </c>
      <c r="E1327" t="s">
        <v>127</v>
      </c>
      <c r="F1327" t="s">
        <v>217</v>
      </c>
      <c r="G1327" t="s">
        <v>221</v>
      </c>
      <c r="H1327" t="s">
        <v>130</v>
      </c>
      <c r="I1327">
        <v>336210</v>
      </c>
      <c r="L1327" s="96">
        <v>45132.556863425925</v>
      </c>
      <c r="M1327" t="s">
        <v>131</v>
      </c>
      <c r="N1327">
        <v>3700</v>
      </c>
      <c r="O1327" t="s">
        <v>132</v>
      </c>
    </row>
    <row r="1328" spans="1:15" x14ac:dyDescent="0.25">
      <c r="A1328">
        <v>612700</v>
      </c>
      <c r="B1328">
        <v>270100</v>
      </c>
      <c r="C1328">
        <v>219</v>
      </c>
      <c r="D1328" s="96">
        <v>45132.557118055556</v>
      </c>
      <c r="E1328" t="s">
        <v>127</v>
      </c>
      <c r="F1328" t="s">
        <v>128</v>
      </c>
      <c r="G1328" t="s">
        <v>167</v>
      </c>
      <c r="H1328" t="s">
        <v>130</v>
      </c>
      <c r="I1328">
        <v>336575</v>
      </c>
      <c r="L1328" s="96">
        <v>45132.556747685187</v>
      </c>
      <c r="M1328" t="s">
        <v>131</v>
      </c>
      <c r="N1328">
        <v>700</v>
      </c>
      <c r="O1328" t="s">
        <v>132</v>
      </c>
    </row>
    <row r="1329" spans="1:15" x14ac:dyDescent="0.25">
      <c r="A1329">
        <v>612700</v>
      </c>
      <c r="B1329">
        <v>170600</v>
      </c>
      <c r="C1329">
        <v>227</v>
      </c>
      <c r="D1329" s="96">
        <v>45132.530613425923</v>
      </c>
      <c r="E1329" t="s">
        <v>133</v>
      </c>
      <c r="F1329" t="s">
        <v>140</v>
      </c>
      <c r="G1329" t="s">
        <v>306</v>
      </c>
      <c r="H1329" t="s">
        <v>130</v>
      </c>
      <c r="I1329">
        <v>339020</v>
      </c>
      <c r="L1329" s="96">
        <v>45132.529583333337</v>
      </c>
      <c r="M1329" t="s">
        <v>135</v>
      </c>
      <c r="N1329">
        <v>29416</v>
      </c>
      <c r="O1329" t="s">
        <v>132</v>
      </c>
    </row>
    <row r="1330" spans="1:15" x14ac:dyDescent="0.25">
      <c r="A1330">
        <v>612700</v>
      </c>
      <c r="B1330">
        <v>260820</v>
      </c>
      <c r="C1330">
        <v>401</v>
      </c>
      <c r="D1330" s="96">
        <v>45132.445069444446</v>
      </c>
      <c r="E1330" t="s">
        <v>162</v>
      </c>
      <c r="F1330" t="s">
        <v>180</v>
      </c>
      <c r="G1330" t="s">
        <v>181</v>
      </c>
      <c r="H1330" t="s">
        <v>130</v>
      </c>
      <c r="I1330">
        <v>336669</v>
      </c>
      <c r="L1330" s="96">
        <v>45113.999988425923</v>
      </c>
      <c r="M1330" t="s">
        <v>135</v>
      </c>
      <c r="N1330">
        <v>1200</v>
      </c>
      <c r="O1330" t="s">
        <v>132</v>
      </c>
    </row>
    <row r="1331" spans="1:15" x14ac:dyDescent="0.25">
      <c r="A1331">
        <v>612720</v>
      </c>
      <c r="B1331">
        <v>120010</v>
      </c>
      <c r="C1331">
        <v>207</v>
      </c>
      <c r="D1331" s="96">
        <v>45132.530590277776</v>
      </c>
      <c r="E1331" t="s">
        <v>127</v>
      </c>
      <c r="F1331" t="s">
        <v>140</v>
      </c>
      <c r="G1331" t="s">
        <v>141</v>
      </c>
      <c r="H1331" t="s">
        <v>130</v>
      </c>
      <c r="I1331">
        <v>338350</v>
      </c>
      <c r="L1331" s="96">
        <v>45132.529583333337</v>
      </c>
      <c r="M1331" t="s">
        <v>131</v>
      </c>
      <c r="N1331">
        <v>3232</v>
      </c>
      <c r="O1331" t="s">
        <v>132</v>
      </c>
    </row>
    <row r="1332" spans="1:15" x14ac:dyDescent="0.25">
      <c r="A1332">
        <v>614120</v>
      </c>
      <c r="B1332">
        <v>240300</v>
      </c>
      <c r="C1332">
        <v>160</v>
      </c>
      <c r="D1332" s="96">
        <v>45161.355555555558</v>
      </c>
      <c r="E1332" t="s">
        <v>133</v>
      </c>
      <c r="F1332" t="s">
        <v>274</v>
      </c>
      <c r="G1332" t="s">
        <v>275</v>
      </c>
      <c r="H1332" t="s">
        <v>130</v>
      </c>
      <c r="I1332">
        <v>333210</v>
      </c>
      <c r="L1332" s="96">
        <v>45161.345069444447</v>
      </c>
      <c r="M1332" t="s">
        <v>135</v>
      </c>
      <c r="N1332">
        <v>20500</v>
      </c>
      <c r="O1332" t="s">
        <v>132</v>
      </c>
    </row>
    <row r="1333" spans="1:15" x14ac:dyDescent="0.25">
      <c r="A1333">
        <v>614120</v>
      </c>
      <c r="B1333">
        <v>240300</v>
      </c>
      <c r="C1333">
        <v>160</v>
      </c>
      <c r="D1333" s="96">
        <v>45161.355555555558</v>
      </c>
      <c r="E1333" t="s">
        <v>162</v>
      </c>
      <c r="F1333" t="s">
        <v>274</v>
      </c>
      <c r="G1333" t="s">
        <v>275</v>
      </c>
      <c r="H1333" t="s">
        <v>130</v>
      </c>
      <c r="I1333">
        <v>333210</v>
      </c>
      <c r="L1333" s="96">
        <v>45161.345069444447</v>
      </c>
      <c r="M1333" t="s">
        <v>135</v>
      </c>
      <c r="N1333">
        <v>18000</v>
      </c>
      <c r="O1333" t="s">
        <v>132</v>
      </c>
    </row>
    <row r="1334" spans="1:15" x14ac:dyDescent="0.25">
      <c r="A1334">
        <v>614120</v>
      </c>
      <c r="B1334">
        <v>170530</v>
      </c>
      <c r="C1334">
        <v>203</v>
      </c>
      <c r="D1334" s="96">
        <v>45155.57309027778</v>
      </c>
      <c r="E1334" t="s">
        <v>133</v>
      </c>
      <c r="F1334" t="s">
        <v>188</v>
      </c>
      <c r="G1334" t="s">
        <v>189</v>
      </c>
      <c r="H1334" t="s">
        <v>130</v>
      </c>
      <c r="I1334">
        <v>332317</v>
      </c>
      <c r="L1334" s="96">
        <v>45155.572881944441</v>
      </c>
      <c r="M1334" t="s">
        <v>135</v>
      </c>
      <c r="N1334">
        <v>8900</v>
      </c>
      <c r="O1334" t="s">
        <v>132</v>
      </c>
    </row>
    <row r="1335" spans="1:15" x14ac:dyDescent="0.25">
      <c r="A1335">
        <v>614120</v>
      </c>
      <c r="B1335">
        <v>170450</v>
      </c>
      <c r="C1335">
        <v>203</v>
      </c>
      <c r="D1335" s="96">
        <v>45132.530081018522</v>
      </c>
      <c r="E1335" t="s">
        <v>127</v>
      </c>
      <c r="F1335" t="s">
        <v>140</v>
      </c>
      <c r="G1335" t="s">
        <v>190</v>
      </c>
      <c r="H1335" t="s">
        <v>130</v>
      </c>
      <c r="I1335">
        <v>332370</v>
      </c>
      <c r="L1335" s="96">
        <v>45132.529583333337</v>
      </c>
      <c r="M1335" t="s">
        <v>131</v>
      </c>
      <c r="N1335">
        <v>20000</v>
      </c>
      <c r="O1335" t="s">
        <v>132</v>
      </c>
    </row>
    <row r="1336" spans="1:15" x14ac:dyDescent="0.25">
      <c r="A1336">
        <v>614120</v>
      </c>
      <c r="B1336">
        <v>170450</v>
      </c>
      <c r="C1336">
        <v>203</v>
      </c>
      <c r="D1336" s="96">
        <v>45132.530081018522</v>
      </c>
      <c r="E1336" t="s">
        <v>133</v>
      </c>
      <c r="F1336" t="s">
        <v>140</v>
      </c>
      <c r="G1336" t="s">
        <v>192</v>
      </c>
      <c r="H1336" t="s">
        <v>130</v>
      </c>
      <c r="I1336">
        <v>332370</v>
      </c>
      <c r="L1336" s="96">
        <v>45132.529583333337</v>
      </c>
      <c r="M1336" t="s">
        <v>135</v>
      </c>
      <c r="N1336">
        <v>-13000</v>
      </c>
      <c r="O1336" t="s">
        <v>136</v>
      </c>
    </row>
    <row r="1337" spans="1:15" x14ac:dyDescent="0.25">
      <c r="A1337">
        <v>614120</v>
      </c>
      <c r="B1337">
        <v>170450</v>
      </c>
      <c r="C1337">
        <v>203</v>
      </c>
      <c r="D1337" s="96">
        <v>45132.530081018522</v>
      </c>
      <c r="E1337" t="s">
        <v>133</v>
      </c>
      <c r="F1337" t="s">
        <v>140</v>
      </c>
      <c r="G1337" t="s">
        <v>375</v>
      </c>
      <c r="H1337" t="s">
        <v>130</v>
      </c>
      <c r="I1337">
        <v>332370</v>
      </c>
      <c r="L1337" s="96">
        <v>45132.529583333337</v>
      </c>
      <c r="M1337" t="s">
        <v>135</v>
      </c>
      <c r="N1337">
        <v>4000</v>
      </c>
      <c r="O1337" t="s">
        <v>132</v>
      </c>
    </row>
    <row r="1338" spans="1:15" x14ac:dyDescent="0.25">
      <c r="A1338">
        <v>614120</v>
      </c>
      <c r="B1338">
        <v>170440</v>
      </c>
      <c r="C1338">
        <v>203</v>
      </c>
      <c r="D1338" s="96">
        <v>45132.530057870368</v>
      </c>
      <c r="E1338" t="s">
        <v>127</v>
      </c>
      <c r="F1338" t="s">
        <v>140</v>
      </c>
      <c r="G1338" t="s">
        <v>190</v>
      </c>
      <c r="H1338" t="s">
        <v>130</v>
      </c>
      <c r="I1338">
        <v>332360</v>
      </c>
      <c r="L1338" s="96">
        <v>45132.529583333337</v>
      </c>
      <c r="M1338" t="s">
        <v>131</v>
      </c>
      <c r="N1338">
        <v>5000</v>
      </c>
      <c r="O1338" t="s">
        <v>132</v>
      </c>
    </row>
    <row r="1339" spans="1:15" x14ac:dyDescent="0.25">
      <c r="A1339">
        <v>614120</v>
      </c>
      <c r="B1339">
        <v>170440</v>
      </c>
      <c r="C1339">
        <v>203</v>
      </c>
      <c r="D1339" s="96">
        <v>45132.530057870368</v>
      </c>
      <c r="E1339" t="s">
        <v>133</v>
      </c>
      <c r="F1339" t="s">
        <v>140</v>
      </c>
      <c r="G1339" t="s">
        <v>191</v>
      </c>
      <c r="H1339" t="s">
        <v>130</v>
      </c>
      <c r="I1339">
        <v>332360</v>
      </c>
      <c r="L1339" s="96">
        <v>45132.529583333337</v>
      </c>
      <c r="M1339" t="s">
        <v>135</v>
      </c>
      <c r="N1339">
        <v>-2500</v>
      </c>
      <c r="O1339" t="s">
        <v>136</v>
      </c>
    </row>
    <row r="1340" spans="1:15" x14ac:dyDescent="0.25">
      <c r="A1340">
        <v>614120</v>
      </c>
      <c r="B1340">
        <v>170380</v>
      </c>
      <c r="C1340">
        <v>203</v>
      </c>
      <c r="D1340" s="96">
        <v>45132.530023148145</v>
      </c>
      <c r="E1340" t="s">
        <v>127</v>
      </c>
      <c r="F1340" t="s">
        <v>140</v>
      </c>
      <c r="G1340" t="s">
        <v>190</v>
      </c>
      <c r="H1340" t="s">
        <v>130</v>
      </c>
      <c r="I1340">
        <v>332340</v>
      </c>
      <c r="L1340" s="96">
        <v>45132.529583333337</v>
      </c>
      <c r="M1340" t="s">
        <v>131</v>
      </c>
      <c r="N1340">
        <v>50000</v>
      </c>
      <c r="O1340" t="s">
        <v>132</v>
      </c>
    </row>
    <row r="1341" spans="1:15" x14ac:dyDescent="0.25">
      <c r="A1341">
        <v>614120</v>
      </c>
      <c r="B1341">
        <v>170380</v>
      </c>
      <c r="C1341">
        <v>203</v>
      </c>
      <c r="D1341" s="96">
        <v>45132.530023148145</v>
      </c>
      <c r="E1341" t="s">
        <v>133</v>
      </c>
      <c r="F1341" t="s">
        <v>140</v>
      </c>
      <c r="G1341" t="s">
        <v>192</v>
      </c>
      <c r="H1341" t="s">
        <v>130</v>
      </c>
      <c r="I1341">
        <v>332340</v>
      </c>
      <c r="L1341" s="96">
        <v>45132.529583333337</v>
      </c>
      <c r="M1341" t="s">
        <v>135</v>
      </c>
      <c r="N1341">
        <v>-32000</v>
      </c>
      <c r="O1341" t="s">
        <v>136</v>
      </c>
    </row>
    <row r="1342" spans="1:15" x14ac:dyDescent="0.25">
      <c r="A1342">
        <v>614120</v>
      </c>
      <c r="B1342">
        <v>170370</v>
      </c>
      <c r="C1342">
        <v>203</v>
      </c>
      <c r="D1342" s="96">
        <v>45132.53</v>
      </c>
      <c r="E1342" t="s">
        <v>127</v>
      </c>
      <c r="F1342" t="s">
        <v>140</v>
      </c>
      <c r="G1342" t="s">
        <v>190</v>
      </c>
      <c r="H1342" t="s">
        <v>130</v>
      </c>
      <c r="I1342">
        <v>332335</v>
      </c>
      <c r="L1342" s="96">
        <v>45132.529583333337</v>
      </c>
      <c r="M1342" t="s">
        <v>131</v>
      </c>
      <c r="N1342">
        <v>50000</v>
      </c>
      <c r="O1342" t="s">
        <v>132</v>
      </c>
    </row>
    <row r="1343" spans="1:15" x14ac:dyDescent="0.25">
      <c r="A1343">
        <v>614120</v>
      </c>
      <c r="B1343">
        <v>170370</v>
      </c>
      <c r="C1343">
        <v>203</v>
      </c>
      <c r="D1343" s="96">
        <v>45132.53</v>
      </c>
      <c r="E1343" t="s">
        <v>133</v>
      </c>
      <c r="F1343" t="s">
        <v>140</v>
      </c>
      <c r="G1343" t="s">
        <v>192</v>
      </c>
      <c r="H1343" t="s">
        <v>130</v>
      </c>
      <c r="I1343">
        <v>332335</v>
      </c>
      <c r="L1343" s="96">
        <v>45132.529583333337</v>
      </c>
      <c r="M1343" t="s">
        <v>135</v>
      </c>
      <c r="N1343">
        <v>-40600</v>
      </c>
      <c r="O1343" t="s">
        <v>136</v>
      </c>
    </row>
    <row r="1344" spans="1:15" x14ac:dyDescent="0.25">
      <c r="A1344">
        <v>614120</v>
      </c>
      <c r="B1344">
        <v>170370</v>
      </c>
      <c r="C1344">
        <v>203</v>
      </c>
      <c r="D1344" s="96">
        <v>45132.53</v>
      </c>
      <c r="E1344" t="s">
        <v>133</v>
      </c>
      <c r="F1344" t="s">
        <v>140</v>
      </c>
      <c r="G1344" t="s">
        <v>191</v>
      </c>
      <c r="H1344" t="s">
        <v>130</v>
      </c>
      <c r="I1344">
        <v>332335</v>
      </c>
      <c r="L1344" s="96">
        <v>45132.529583333337</v>
      </c>
      <c r="M1344" t="s">
        <v>135</v>
      </c>
      <c r="N1344">
        <v>4600</v>
      </c>
      <c r="O1344" t="s">
        <v>132</v>
      </c>
    </row>
    <row r="1345" spans="1:15" x14ac:dyDescent="0.25">
      <c r="A1345">
        <v>614120</v>
      </c>
      <c r="B1345">
        <v>170350</v>
      </c>
      <c r="C1345">
        <v>203</v>
      </c>
      <c r="D1345" s="96">
        <v>45132.529953703706</v>
      </c>
      <c r="E1345" t="s">
        <v>127</v>
      </c>
      <c r="F1345" t="s">
        <v>140</v>
      </c>
      <c r="G1345" t="s">
        <v>190</v>
      </c>
      <c r="H1345" t="s">
        <v>130</v>
      </c>
      <c r="I1345">
        <v>332330</v>
      </c>
      <c r="L1345" s="96">
        <v>45132.529583333337</v>
      </c>
      <c r="M1345" t="s">
        <v>131</v>
      </c>
      <c r="N1345">
        <v>150000</v>
      </c>
      <c r="O1345" t="s">
        <v>132</v>
      </c>
    </row>
    <row r="1346" spans="1:15" x14ac:dyDescent="0.25">
      <c r="A1346">
        <v>614120</v>
      </c>
      <c r="B1346">
        <v>170350</v>
      </c>
      <c r="C1346">
        <v>203</v>
      </c>
      <c r="D1346" s="96">
        <v>45132.529953703706</v>
      </c>
      <c r="E1346" t="s">
        <v>133</v>
      </c>
      <c r="F1346" t="s">
        <v>140</v>
      </c>
      <c r="G1346" t="s">
        <v>192</v>
      </c>
      <c r="H1346" t="s">
        <v>130</v>
      </c>
      <c r="I1346">
        <v>332330</v>
      </c>
      <c r="L1346" s="96">
        <v>45132.529583333337</v>
      </c>
      <c r="M1346" t="s">
        <v>135</v>
      </c>
      <c r="N1346">
        <v>-47000</v>
      </c>
      <c r="O1346" t="s">
        <v>136</v>
      </c>
    </row>
    <row r="1347" spans="1:15" x14ac:dyDescent="0.25">
      <c r="A1347">
        <v>614120</v>
      </c>
      <c r="B1347">
        <v>170350</v>
      </c>
      <c r="C1347">
        <v>203</v>
      </c>
      <c r="D1347" s="96">
        <v>45132.529953703706</v>
      </c>
      <c r="E1347" t="s">
        <v>133</v>
      </c>
      <c r="F1347" t="s">
        <v>140</v>
      </c>
      <c r="G1347" t="s">
        <v>375</v>
      </c>
      <c r="H1347" t="s">
        <v>130</v>
      </c>
      <c r="I1347">
        <v>332330</v>
      </c>
      <c r="L1347" s="96">
        <v>45132.529583333337</v>
      </c>
      <c r="M1347" t="s">
        <v>135</v>
      </c>
      <c r="N1347">
        <v>17000</v>
      </c>
      <c r="O1347" t="s">
        <v>132</v>
      </c>
    </row>
    <row r="1348" spans="1:15" x14ac:dyDescent="0.25">
      <c r="A1348">
        <v>614120</v>
      </c>
      <c r="B1348">
        <v>170350</v>
      </c>
      <c r="C1348">
        <v>203</v>
      </c>
      <c r="D1348" s="96">
        <v>45132.529953703706</v>
      </c>
      <c r="E1348" t="s">
        <v>133</v>
      </c>
      <c r="F1348" t="s">
        <v>140</v>
      </c>
      <c r="G1348" t="s">
        <v>191</v>
      </c>
      <c r="H1348" t="s">
        <v>130</v>
      </c>
      <c r="I1348">
        <v>332330</v>
      </c>
      <c r="L1348" s="96">
        <v>45132.529583333337</v>
      </c>
      <c r="M1348" t="s">
        <v>135</v>
      </c>
      <c r="N1348">
        <v>20000</v>
      </c>
      <c r="O1348" t="s">
        <v>132</v>
      </c>
    </row>
    <row r="1349" spans="1:15" x14ac:dyDescent="0.25">
      <c r="A1349">
        <v>614120</v>
      </c>
      <c r="B1349">
        <v>170530</v>
      </c>
      <c r="C1349">
        <v>203</v>
      </c>
      <c r="D1349" s="96">
        <v>45132.529895833337</v>
      </c>
      <c r="E1349" t="s">
        <v>133</v>
      </c>
      <c r="F1349" t="s">
        <v>140</v>
      </c>
      <c r="G1349" t="s">
        <v>379</v>
      </c>
      <c r="H1349" t="s">
        <v>130</v>
      </c>
      <c r="I1349">
        <v>332317</v>
      </c>
      <c r="L1349" s="96">
        <v>45132.529583333337</v>
      </c>
      <c r="M1349" t="s">
        <v>135</v>
      </c>
      <c r="N1349">
        <v>3000</v>
      </c>
      <c r="O1349" t="s">
        <v>132</v>
      </c>
    </row>
    <row r="1350" spans="1:15" x14ac:dyDescent="0.25">
      <c r="A1350">
        <v>614120</v>
      </c>
      <c r="B1350">
        <v>170530</v>
      </c>
      <c r="C1350">
        <v>203</v>
      </c>
      <c r="D1350" s="96">
        <v>45132.529895833337</v>
      </c>
      <c r="E1350" t="s">
        <v>133</v>
      </c>
      <c r="F1350" t="s">
        <v>140</v>
      </c>
      <c r="G1350" t="s">
        <v>191</v>
      </c>
      <c r="H1350" t="s">
        <v>130</v>
      </c>
      <c r="I1350">
        <v>332317</v>
      </c>
      <c r="L1350" s="96">
        <v>45132.529583333337</v>
      </c>
      <c r="M1350" t="s">
        <v>135</v>
      </c>
      <c r="N1350">
        <v>8100</v>
      </c>
      <c r="O1350" t="s">
        <v>132</v>
      </c>
    </row>
    <row r="1351" spans="1:15" x14ac:dyDescent="0.25">
      <c r="A1351">
        <v>614120</v>
      </c>
      <c r="B1351">
        <v>170530</v>
      </c>
      <c r="C1351">
        <v>203</v>
      </c>
      <c r="D1351" s="96">
        <v>45132.529895833337</v>
      </c>
      <c r="E1351" t="s">
        <v>133</v>
      </c>
      <c r="F1351" t="s">
        <v>140</v>
      </c>
      <c r="G1351" t="s">
        <v>192</v>
      </c>
      <c r="H1351" t="s">
        <v>130</v>
      </c>
      <c r="I1351">
        <v>332317</v>
      </c>
      <c r="L1351" s="96">
        <v>45132.529583333337</v>
      </c>
      <c r="M1351" t="s">
        <v>135</v>
      </c>
      <c r="N1351">
        <v>12500</v>
      </c>
      <c r="O1351" t="s">
        <v>132</v>
      </c>
    </row>
    <row r="1352" spans="1:15" x14ac:dyDescent="0.25">
      <c r="A1352">
        <v>614120</v>
      </c>
      <c r="B1352">
        <v>170400</v>
      </c>
      <c r="C1352">
        <v>203</v>
      </c>
      <c r="D1352" s="96">
        <v>45132.529803240737</v>
      </c>
      <c r="E1352" t="s">
        <v>127</v>
      </c>
      <c r="F1352" t="s">
        <v>140</v>
      </c>
      <c r="G1352" t="s">
        <v>194</v>
      </c>
      <c r="H1352" t="s">
        <v>130</v>
      </c>
      <c r="I1352">
        <v>332305</v>
      </c>
      <c r="L1352" s="96">
        <v>45132.529583333337</v>
      </c>
      <c r="M1352" t="s">
        <v>131</v>
      </c>
      <c r="N1352">
        <v>100000</v>
      </c>
      <c r="O1352" t="s">
        <v>132</v>
      </c>
    </row>
    <row r="1353" spans="1:15" x14ac:dyDescent="0.25">
      <c r="A1353">
        <v>614120</v>
      </c>
      <c r="B1353">
        <v>310000</v>
      </c>
      <c r="C1353">
        <v>204</v>
      </c>
      <c r="D1353" s="96">
        <v>45132.557233796295</v>
      </c>
      <c r="E1353" t="s">
        <v>127</v>
      </c>
      <c r="F1353" t="s">
        <v>144</v>
      </c>
      <c r="G1353" t="s">
        <v>145</v>
      </c>
      <c r="H1353" t="s">
        <v>130</v>
      </c>
      <c r="I1353">
        <v>332451</v>
      </c>
      <c r="L1353" s="96">
        <v>45132.55678240741</v>
      </c>
      <c r="M1353" t="s">
        <v>131</v>
      </c>
      <c r="N1353">
        <v>44100</v>
      </c>
      <c r="O1353" t="s">
        <v>132</v>
      </c>
    </row>
    <row r="1354" spans="1:15" x14ac:dyDescent="0.25">
      <c r="A1354">
        <v>614120</v>
      </c>
      <c r="B1354">
        <v>315100</v>
      </c>
      <c r="C1354">
        <v>204</v>
      </c>
      <c r="D1354" s="96">
        <v>45132.557222222225</v>
      </c>
      <c r="E1354" t="s">
        <v>127</v>
      </c>
      <c r="F1354" t="s">
        <v>144</v>
      </c>
      <c r="G1354" t="s">
        <v>145</v>
      </c>
      <c r="H1354" t="s">
        <v>130</v>
      </c>
      <c r="I1354">
        <v>332440</v>
      </c>
      <c r="L1354" s="96">
        <v>45132.55678240741</v>
      </c>
      <c r="M1354" t="s">
        <v>131</v>
      </c>
      <c r="N1354">
        <v>110000</v>
      </c>
      <c r="O1354" t="s">
        <v>132</v>
      </c>
    </row>
    <row r="1355" spans="1:15" x14ac:dyDescent="0.25">
      <c r="A1355">
        <v>614120</v>
      </c>
      <c r="B1355">
        <v>320200</v>
      </c>
      <c r="C1355">
        <v>204</v>
      </c>
      <c r="D1355" s="96">
        <v>45132.557199074072</v>
      </c>
      <c r="E1355" t="s">
        <v>127</v>
      </c>
      <c r="F1355" t="s">
        <v>144</v>
      </c>
      <c r="G1355" t="s">
        <v>145</v>
      </c>
      <c r="H1355" t="s">
        <v>130</v>
      </c>
      <c r="I1355">
        <v>332405</v>
      </c>
      <c r="L1355" s="96">
        <v>45132.55678240741</v>
      </c>
      <c r="M1355" t="s">
        <v>131</v>
      </c>
      <c r="N1355">
        <v>25000</v>
      </c>
      <c r="O1355" t="s">
        <v>132</v>
      </c>
    </row>
    <row r="1356" spans="1:15" x14ac:dyDescent="0.25">
      <c r="A1356">
        <v>614120</v>
      </c>
      <c r="B1356">
        <v>320000</v>
      </c>
      <c r="C1356">
        <v>204</v>
      </c>
      <c r="D1356" s="96">
        <v>45132.557187500002</v>
      </c>
      <c r="E1356" t="s">
        <v>127</v>
      </c>
      <c r="F1356" t="s">
        <v>144</v>
      </c>
      <c r="G1356" t="s">
        <v>145</v>
      </c>
      <c r="H1356" t="s">
        <v>130</v>
      </c>
      <c r="I1356">
        <v>332400</v>
      </c>
      <c r="L1356" s="96">
        <v>45132.55678240741</v>
      </c>
      <c r="M1356" t="s">
        <v>131</v>
      </c>
      <c r="N1356">
        <v>250000</v>
      </c>
      <c r="O1356" t="s">
        <v>132</v>
      </c>
    </row>
    <row r="1357" spans="1:15" x14ac:dyDescent="0.25">
      <c r="A1357">
        <v>614120</v>
      </c>
      <c r="B1357">
        <v>325000</v>
      </c>
      <c r="C1357">
        <v>205</v>
      </c>
      <c r="D1357" s="96">
        <v>45294.682314814818</v>
      </c>
      <c r="E1357" t="s">
        <v>162</v>
      </c>
      <c r="F1357" t="s">
        <v>252</v>
      </c>
      <c r="G1357" t="s">
        <v>148</v>
      </c>
      <c r="H1357" t="s">
        <v>130</v>
      </c>
      <c r="I1357">
        <v>332550</v>
      </c>
      <c r="L1357" s="96">
        <v>45294.682268518518</v>
      </c>
      <c r="M1357" t="s">
        <v>135</v>
      </c>
      <c r="N1357">
        <v>40000</v>
      </c>
      <c r="O1357" t="s">
        <v>132</v>
      </c>
    </row>
    <row r="1358" spans="1:15" x14ac:dyDescent="0.25">
      <c r="A1358">
        <v>614120</v>
      </c>
      <c r="B1358">
        <v>325100</v>
      </c>
      <c r="C1358">
        <v>205</v>
      </c>
      <c r="D1358" s="96">
        <v>45132.557256944441</v>
      </c>
      <c r="E1358" t="s">
        <v>127</v>
      </c>
      <c r="F1358" t="s">
        <v>144</v>
      </c>
      <c r="G1358" t="s">
        <v>145</v>
      </c>
      <c r="H1358" t="s">
        <v>130</v>
      </c>
      <c r="I1358">
        <v>332540</v>
      </c>
      <c r="L1358" s="96">
        <v>45132.55678240741</v>
      </c>
      <c r="M1358" t="s">
        <v>131</v>
      </c>
      <c r="N1358">
        <v>6000</v>
      </c>
      <c r="O1358" t="s">
        <v>132</v>
      </c>
    </row>
    <row r="1359" spans="1:15" x14ac:dyDescent="0.25">
      <c r="A1359">
        <v>614120</v>
      </c>
      <c r="B1359">
        <v>302000</v>
      </c>
      <c r="C1359">
        <v>207</v>
      </c>
      <c r="D1359" s="96">
        <v>45258.855138888888</v>
      </c>
      <c r="E1359" t="s">
        <v>133</v>
      </c>
      <c r="F1359" t="s">
        <v>149</v>
      </c>
      <c r="G1359" t="s">
        <v>150</v>
      </c>
      <c r="H1359" t="s">
        <v>130</v>
      </c>
      <c r="I1359">
        <v>334021</v>
      </c>
      <c r="L1359" s="96">
        <v>45258.854675925926</v>
      </c>
      <c r="M1359" t="s">
        <v>135</v>
      </c>
      <c r="N1359">
        <v>31743</v>
      </c>
      <c r="O1359" t="s">
        <v>132</v>
      </c>
    </row>
    <row r="1360" spans="1:15" x14ac:dyDescent="0.25">
      <c r="A1360">
        <v>614120</v>
      </c>
      <c r="B1360">
        <v>340000</v>
      </c>
      <c r="C1360">
        <v>207</v>
      </c>
      <c r="D1360" s="96">
        <v>45132.557662037034</v>
      </c>
      <c r="E1360" t="s">
        <v>127</v>
      </c>
      <c r="F1360" t="s">
        <v>144</v>
      </c>
      <c r="G1360" t="s">
        <v>145</v>
      </c>
      <c r="H1360" t="s">
        <v>130</v>
      </c>
      <c r="I1360">
        <v>334603</v>
      </c>
      <c r="L1360" s="96">
        <v>45132.55678240741</v>
      </c>
      <c r="M1360" t="s">
        <v>131</v>
      </c>
      <c r="N1360">
        <v>17500</v>
      </c>
      <c r="O1360" t="s">
        <v>132</v>
      </c>
    </row>
    <row r="1361" spans="1:15" x14ac:dyDescent="0.25">
      <c r="A1361">
        <v>614120</v>
      </c>
      <c r="B1361">
        <v>360000</v>
      </c>
      <c r="C1361">
        <v>207</v>
      </c>
      <c r="D1361" s="96">
        <v>45132.557523148149</v>
      </c>
      <c r="E1361" t="s">
        <v>127</v>
      </c>
      <c r="F1361" t="s">
        <v>144</v>
      </c>
      <c r="G1361" t="s">
        <v>145</v>
      </c>
      <c r="H1361" t="s">
        <v>130</v>
      </c>
      <c r="I1361">
        <v>334349</v>
      </c>
      <c r="L1361" s="96">
        <v>45132.55678240741</v>
      </c>
      <c r="M1361" t="s">
        <v>131</v>
      </c>
      <c r="N1361">
        <v>27780</v>
      </c>
      <c r="O1361" t="s">
        <v>132</v>
      </c>
    </row>
    <row r="1362" spans="1:15" x14ac:dyDescent="0.25">
      <c r="A1362">
        <v>614120</v>
      </c>
      <c r="B1362">
        <v>360000</v>
      </c>
      <c r="C1362">
        <v>207</v>
      </c>
      <c r="D1362" s="96">
        <v>45132.557523148149</v>
      </c>
      <c r="E1362" t="s">
        <v>133</v>
      </c>
      <c r="F1362" t="s">
        <v>144</v>
      </c>
      <c r="G1362" t="s">
        <v>146</v>
      </c>
      <c r="H1362" t="s">
        <v>130</v>
      </c>
      <c r="I1362">
        <v>334349</v>
      </c>
      <c r="L1362" s="96">
        <v>45132.55678240741</v>
      </c>
      <c r="M1362" t="s">
        <v>135</v>
      </c>
      <c r="N1362">
        <v>-13200</v>
      </c>
      <c r="O1362" t="s">
        <v>136</v>
      </c>
    </row>
    <row r="1363" spans="1:15" x14ac:dyDescent="0.25">
      <c r="A1363">
        <v>614120</v>
      </c>
      <c r="B1363">
        <v>305000</v>
      </c>
      <c r="C1363">
        <v>207</v>
      </c>
      <c r="D1363" s="96">
        <v>45132.557511574072</v>
      </c>
      <c r="E1363" t="s">
        <v>127</v>
      </c>
      <c r="F1363" t="s">
        <v>144</v>
      </c>
      <c r="G1363" t="s">
        <v>145</v>
      </c>
      <c r="H1363" t="s">
        <v>130</v>
      </c>
      <c r="I1363">
        <v>334316</v>
      </c>
      <c r="L1363" s="96">
        <v>45132.55678240741</v>
      </c>
      <c r="M1363" t="s">
        <v>131</v>
      </c>
      <c r="N1363">
        <v>12240</v>
      </c>
      <c r="O1363" t="s">
        <v>132</v>
      </c>
    </row>
    <row r="1364" spans="1:15" x14ac:dyDescent="0.25">
      <c r="A1364">
        <v>614120</v>
      </c>
      <c r="B1364">
        <v>305000</v>
      </c>
      <c r="C1364">
        <v>207</v>
      </c>
      <c r="D1364" s="96">
        <v>45132.557476851849</v>
      </c>
      <c r="E1364" t="s">
        <v>127</v>
      </c>
      <c r="F1364" t="s">
        <v>144</v>
      </c>
      <c r="G1364" t="s">
        <v>145</v>
      </c>
      <c r="H1364" t="s">
        <v>130</v>
      </c>
      <c r="I1364">
        <v>334290</v>
      </c>
      <c r="L1364" s="96">
        <v>45132.55678240741</v>
      </c>
      <c r="M1364" t="s">
        <v>131</v>
      </c>
      <c r="N1364">
        <v>4080</v>
      </c>
      <c r="O1364" t="s">
        <v>132</v>
      </c>
    </row>
    <row r="1365" spans="1:15" x14ac:dyDescent="0.25">
      <c r="A1365">
        <v>614120</v>
      </c>
      <c r="B1365">
        <v>330100</v>
      </c>
      <c r="C1365">
        <v>207</v>
      </c>
      <c r="D1365" s="96">
        <v>45132.557442129626</v>
      </c>
      <c r="E1365" t="s">
        <v>127</v>
      </c>
      <c r="F1365" t="s">
        <v>144</v>
      </c>
      <c r="G1365" t="s">
        <v>145</v>
      </c>
      <c r="H1365" t="s">
        <v>130</v>
      </c>
      <c r="I1365">
        <v>334160</v>
      </c>
      <c r="L1365" s="96">
        <v>45132.55678240741</v>
      </c>
      <c r="M1365" t="s">
        <v>131</v>
      </c>
      <c r="N1365">
        <v>37617</v>
      </c>
      <c r="O1365" t="s">
        <v>132</v>
      </c>
    </row>
    <row r="1366" spans="1:15" x14ac:dyDescent="0.25">
      <c r="A1366">
        <v>614120</v>
      </c>
      <c r="B1366">
        <v>335200</v>
      </c>
      <c r="C1366">
        <v>207</v>
      </c>
      <c r="D1366" s="96">
        <v>45132.55740740741</v>
      </c>
      <c r="E1366" t="s">
        <v>127</v>
      </c>
      <c r="F1366" t="s">
        <v>144</v>
      </c>
      <c r="G1366" t="s">
        <v>145</v>
      </c>
      <c r="H1366" t="s">
        <v>130</v>
      </c>
      <c r="I1366">
        <v>334110</v>
      </c>
      <c r="L1366" s="96">
        <v>45132.55678240741</v>
      </c>
      <c r="M1366" t="s">
        <v>131</v>
      </c>
      <c r="N1366">
        <v>2400</v>
      </c>
      <c r="O1366" t="s">
        <v>132</v>
      </c>
    </row>
    <row r="1367" spans="1:15" x14ac:dyDescent="0.25">
      <c r="A1367">
        <v>614120</v>
      </c>
      <c r="B1367">
        <v>350000</v>
      </c>
      <c r="C1367">
        <v>207</v>
      </c>
      <c r="D1367" s="96">
        <v>45132.557384259257</v>
      </c>
      <c r="E1367" t="s">
        <v>127</v>
      </c>
      <c r="F1367" t="s">
        <v>144</v>
      </c>
      <c r="G1367" t="s">
        <v>145</v>
      </c>
      <c r="H1367" t="s">
        <v>130</v>
      </c>
      <c r="I1367">
        <v>334027</v>
      </c>
      <c r="L1367" s="96">
        <v>45132.55678240741</v>
      </c>
      <c r="M1367" t="s">
        <v>131</v>
      </c>
      <c r="N1367">
        <v>14400</v>
      </c>
      <c r="O1367" t="s">
        <v>132</v>
      </c>
    </row>
    <row r="1368" spans="1:15" x14ac:dyDescent="0.25">
      <c r="A1368">
        <v>614120</v>
      </c>
      <c r="B1368">
        <v>350000</v>
      </c>
      <c r="C1368">
        <v>207</v>
      </c>
      <c r="D1368" s="96">
        <v>45132.557372685187</v>
      </c>
      <c r="E1368" t="s">
        <v>127</v>
      </c>
      <c r="F1368" t="s">
        <v>144</v>
      </c>
      <c r="G1368" t="s">
        <v>145</v>
      </c>
      <c r="H1368" t="s">
        <v>130</v>
      </c>
      <c r="I1368">
        <v>334025</v>
      </c>
      <c r="L1368" s="96">
        <v>45132.55678240741</v>
      </c>
      <c r="M1368" t="s">
        <v>131</v>
      </c>
      <c r="N1368">
        <v>1050</v>
      </c>
      <c r="O1368" t="s">
        <v>132</v>
      </c>
    </row>
    <row r="1369" spans="1:15" x14ac:dyDescent="0.25">
      <c r="A1369">
        <v>614120</v>
      </c>
      <c r="B1369">
        <v>120010</v>
      </c>
      <c r="C1369">
        <v>207</v>
      </c>
      <c r="D1369" s="96">
        <v>45132.530590277776</v>
      </c>
      <c r="E1369" t="s">
        <v>127</v>
      </c>
      <c r="F1369" t="s">
        <v>140</v>
      </c>
      <c r="G1369" t="s">
        <v>141</v>
      </c>
      <c r="H1369" t="s">
        <v>130</v>
      </c>
      <c r="I1369">
        <v>338350</v>
      </c>
      <c r="L1369" s="96">
        <v>45132.529583333337</v>
      </c>
      <c r="M1369" t="s">
        <v>131</v>
      </c>
      <c r="N1369">
        <v>6000</v>
      </c>
      <c r="O1369" t="s">
        <v>132</v>
      </c>
    </row>
    <row r="1370" spans="1:15" x14ac:dyDescent="0.25">
      <c r="A1370">
        <v>614120</v>
      </c>
      <c r="B1370">
        <v>120010</v>
      </c>
      <c r="C1370">
        <v>207</v>
      </c>
      <c r="D1370" s="96">
        <v>45132.530590277776</v>
      </c>
      <c r="E1370" t="s">
        <v>127</v>
      </c>
      <c r="F1370" t="s">
        <v>140</v>
      </c>
      <c r="G1370" t="s">
        <v>141</v>
      </c>
      <c r="H1370" t="s">
        <v>130</v>
      </c>
      <c r="I1370">
        <v>338360</v>
      </c>
      <c r="L1370" s="96">
        <v>45132.529583333337</v>
      </c>
      <c r="M1370" t="s">
        <v>131</v>
      </c>
      <c r="N1370">
        <v>26000</v>
      </c>
      <c r="O1370" t="s">
        <v>132</v>
      </c>
    </row>
    <row r="1371" spans="1:15" x14ac:dyDescent="0.25">
      <c r="A1371">
        <v>614120</v>
      </c>
      <c r="B1371">
        <v>120402</v>
      </c>
      <c r="C1371">
        <v>207</v>
      </c>
      <c r="D1371" s="96">
        <v>45132.530578703707</v>
      </c>
      <c r="E1371" t="s">
        <v>127</v>
      </c>
      <c r="F1371" t="s">
        <v>140</v>
      </c>
      <c r="G1371" t="s">
        <v>141</v>
      </c>
      <c r="H1371" t="s">
        <v>130</v>
      </c>
      <c r="I1371">
        <v>338330</v>
      </c>
      <c r="L1371" s="96">
        <v>45132.529583333337</v>
      </c>
      <c r="M1371" t="s">
        <v>131</v>
      </c>
      <c r="N1371">
        <v>20000</v>
      </c>
      <c r="O1371" t="s">
        <v>132</v>
      </c>
    </row>
    <row r="1372" spans="1:15" x14ac:dyDescent="0.25">
      <c r="A1372">
        <v>614120</v>
      </c>
      <c r="B1372">
        <v>120010</v>
      </c>
      <c r="C1372">
        <v>207</v>
      </c>
      <c r="D1372" s="96">
        <v>45132.53056712963</v>
      </c>
      <c r="E1372" t="s">
        <v>127</v>
      </c>
      <c r="F1372" t="s">
        <v>140</v>
      </c>
      <c r="G1372" t="s">
        <v>141</v>
      </c>
      <c r="H1372" t="s">
        <v>130</v>
      </c>
      <c r="I1372">
        <v>338298</v>
      </c>
      <c r="L1372" s="96">
        <v>45132.529583333337</v>
      </c>
      <c r="M1372" t="s">
        <v>131</v>
      </c>
      <c r="N1372">
        <v>16000</v>
      </c>
      <c r="O1372" t="s">
        <v>132</v>
      </c>
    </row>
    <row r="1373" spans="1:15" x14ac:dyDescent="0.25">
      <c r="A1373">
        <v>614120</v>
      </c>
      <c r="B1373">
        <v>120000</v>
      </c>
      <c r="C1373">
        <v>207</v>
      </c>
      <c r="D1373" s="96">
        <v>45132.530555555553</v>
      </c>
      <c r="E1373" t="s">
        <v>127</v>
      </c>
      <c r="F1373" t="s">
        <v>140</v>
      </c>
      <c r="G1373" t="s">
        <v>141</v>
      </c>
      <c r="H1373" t="s">
        <v>130</v>
      </c>
      <c r="I1373">
        <v>338296</v>
      </c>
      <c r="L1373" s="96">
        <v>45132.529583333337</v>
      </c>
      <c r="M1373" t="s">
        <v>131</v>
      </c>
      <c r="N1373">
        <v>20000</v>
      </c>
      <c r="O1373" t="s">
        <v>132</v>
      </c>
    </row>
    <row r="1374" spans="1:15" x14ac:dyDescent="0.25">
      <c r="A1374">
        <v>614120</v>
      </c>
      <c r="B1374">
        <v>120102</v>
      </c>
      <c r="C1374">
        <v>207</v>
      </c>
      <c r="D1374" s="96">
        <v>45132.530543981484</v>
      </c>
      <c r="E1374" t="s">
        <v>127</v>
      </c>
      <c r="F1374" t="s">
        <v>140</v>
      </c>
      <c r="G1374" t="s">
        <v>141</v>
      </c>
      <c r="H1374" t="s">
        <v>130</v>
      </c>
      <c r="I1374">
        <v>338290</v>
      </c>
      <c r="L1374" s="96">
        <v>45132.529583333337</v>
      </c>
      <c r="M1374" t="s">
        <v>131</v>
      </c>
      <c r="N1374">
        <v>20000</v>
      </c>
      <c r="O1374" t="s">
        <v>132</v>
      </c>
    </row>
    <row r="1375" spans="1:15" x14ac:dyDescent="0.25">
      <c r="A1375">
        <v>614120</v>
      </c>
      <c r="B1375">
        <v>120202</v>
      </c>
      <c r="C1375">
        <v>207</v>
      </c>
      <c r="D1375" s="96">
        <v>45132.530532407407</v>
      </c>
      <c r="E1375" t="s">
        <v>127</v>
      </c>
      <c r="F1375" t="s">
        <v>140</v>
      </c>
      <c r="G1375" t="s">
        <v>141</v>
      </c>
      <c r="H1375" t="s">
        <v>130</v>
      </c>
      <c r="I1375">
        <v>338235</v>
      </c>
      <c r="L1375" s="96">
        <v>45132.529583333337</v>
      </c>
      <c r="M1375" t="s">
        <v>131</v>
      </c>
      <c r="N1375">
        <v>25000</v>
      </c>
      <c r="O1375" t="s">
        <v>132</v>
      </c>
    </row>
    <row r="1376" spans="1:15" x14ac:dyDescent="0.25">
      <c r="A1376">
        <v>614120</v>
      </c>
      <c r="B1376">
        <v>120010</v>
      </c>
      <c r="C1376">
        <v>207</v>
      </c>
      <c r="D1376" s="96">
        <v>45132.530474537038</v>
      </c>
      <c r="E1376" t="s">
        <v>127</v>
      </c>
      <c r="F1376" t="s">
        <v>140</v>
      </c>
      <c r="G1376" t="s">
        <v>141</v>
      </c>
      <c r="H1376" t="s">
        <v>130</v>
      </c>
      <c r="I1376">
        <v>338110</v>
      </c>
      <c r="L1376" s="96">
        <v>45132.529583333337</v>
      </c>
      <c r="M1376" t="s">
        <v>131</v>
      </c>
      <c r="N1376">
        <v>16000</v>
      </c>
      <c r="O1376" t="s">
        <v>132</v>
      </c>
    </row>
    <row r="1377" spans="1:15" x14ac:dyDescent="0.25">
      <c r="A1377">
        <v>614120</v>
      </c>
      <c r="B1377">
        <v>120050</v>
      </c>
      <c r="C1377">
        <v>207</v>
      </c>
      <c r="D1377" s="96">
        <v>45132.530474537038</v>
      </c>
      <c r="E1377" t="s">
        <v>127</v>
      </c>
      <c r="F1377" t="s">
        <v>140</v>
      </c>
      <c r="G1377" t="s">
        <v>141</v>
      </c>
      <c r="H1377" t="s">
        <v>130</v>
      </c>
      <c r="I1377">
        <v>338090</v>
      </c>
      <c r="L1377" s="96">
        <v>45132.529583333337</v>
      </c>
      <c r="M1377" t="s">
        <v>131</v>
      </c>
      <c r="N1377">
        <v>46000</v>
      </c>
      <c r="O1377" t="s">
        <v>132</v>
      </c>
    </row>
    <row r="1378" spans="1:15" x14ac:dyDescent="0.25">
      <c r="A1378">
        <v>614120</v>
      </c>
      <c r="B1378">
        <v>120010</v>
      </c>
      <c r="C1378">
        <v>207</v>
      </c>
      <c r="D1378" s="96">
        <v>45132.530462962961</v>
      </c>
      <c r="E1378" t="s">
        <v>127</v>
      </c>
      <c r="F1378" t="s">
        <v>140</v>
      </c>
      <c r="G1378" t="s">
        <v>141</v>
      </c>
      <c r="H1378" t="s">
        <v>130</v>
      </c>
      <c r="I1378">
        <v>338080</v>
      </c>
      <c r="L1378" s="96">
        <v>45132.529583333337</v>
      </c>
      <c r="M1378" t="s">
        <v>131</v>
      </c>
      <c r="N1378">
        <v>25000</v>
      </c>
      <c r="O1378" t="s">
        <v>132</v>
      </c>
    </row>
    <row r="1379" spans="1:15" x14ac:dyDescent="0.25">
      <c r="A1379">
        <v>614120</v>
      </c>
      <c r="B1379">
        <v>120010</v>
      </c>
      <c r="C1379">
        <v>207</v>
      </c>
      <c r="D1379" s="96">
        <v>45132.530451388891</v>
      </c>
      <c r="E1379" t="s">
        <v>127</v>
      </c>
      <c r="F1379" t="s">
        <v>140</v>
      </c>
      <c r="G1379" t="s">
        <v>141</v>
      </c>
      <c r="H1379" t="s">
        <v>130</v>
      </c>
      <c r="I1379">
        <v>338060</v>
      </c>
      <c r="L1379" s="96">
        <v>45132.529583333337</v>
      </c>
      <c r="M1379" t="s">
        <v>131</v>
      </c>
      <c r="N1379">
        <v>15000</v>
      </c>
      <c r="O1379" t="s">
        <v>132</v>
      </c>
    </row>
    <row r="1380" spans="1:15" x14ac:dyDescent="0.25">
      <c r="A1380">
        <v>614120</v>
      </c>
      <c r="B1380">
        <v>120010</v>
      </c>
      <c r="C1380">
        <v>207</v>
      </c>
      <c r="D1380" s="96">
        <v>45132.530451388891</v>
      </c>
      <c r="E1380" t="s">
        <v>127</v>
      </c>
      <c r="F1380" t="s">
        <v>140</v>
      </c>
      <c r="G1380" t="s">
        <v>141</v>
      </c>
      <c r="H1380" t="s">
        <v>130</v>
      </c>
      <c r="I1380">
        <v>338070</v>
      </c>
      <c r="L1380" s="96">
        <v>45132.529583333337</v>
      </c>
      <c r="M1380" t="s">
        <v>131</v>
      </c>
      <c r="N1380">
        <v>36000</v>
      </c>
      <c r="O1380" t="s">
        <v>132</v>
      </c>
    </row>
    <row r="1381" spans="1:15" x14ac:dyDescent="0.25">
      <c r="A1381">
        <v>614120</v>
      </c>
      <c r="B1381">
        <v>120000</v>
      </c>
      <c r="C1381">
        <v>207</v>
      </c>
      <c r="D1381" s="96">
        <v>45132.530439814815</v>
      </c>
      <c r="E1381" t="s">
        <v>127</v>
      </c>
      <c r="F1381" t="s">
        <v>140</v>
      </c>
      <c r="G1381" t="s">
        <v>141</v>
      </c>
      <c r="H1381" t="s">
        <v>130</v>
      </c>
      <c r="I1381">
        <v>338045</v>
      </c>
      <c r="L1381" s="96">
        <v>45132.529583333337</v>
      </c>
      <c r="M1381" t="s">
        <v>131</v>
      </c>
      <c r="N1381">
        <v>12000</v>
      </c>
      <c r="O1381" t="s">
        <v>132</v>
      </c>
    </row>
    <row r="1382" spans="1:15" x14ac:dyDescent="0.25">
      <c r="A1382">
        <v>614120</v>
      </c>
      <c r="B1382">
        <v>120010</v>
      </c>
      <c r="C1382">
        <v>207</v>
      </c>
      <c r="D1382" s="96">
        <v>45132.530439814815</v>
      </c>
      <c r="E1382" t="s">
        <v>127</v>
      </c>
      <c r="F1382" t="s">
        <v>140</v>
      </c>
      <c r="G1382" t="s">
        <v>141</v>
      </c>
      <c r="H1382" t="s">
        <v>130</v>
      </c>
      <c r="I1382">
        <v>338030</v>
      </c>
      <c r="L1382" s="96">
        <v>45132.529583333337</v>
      </c>
      <c r="M1382" t="s">
        <v>131</v>
      </c>
      <c r="N1382">
        <v>122000</v>
      </c>
      <c r="O1382" t="s">
        <v>132</v>
      </c>
    </row>
    <row r="1383" spans="1:15" x14ac:dyDescent="0.25">
      <c r="A1383">
        <v>614120</v>
      </c>
      <c r="B1383">
        <v>120010</v>
      </c>
      <c r="C1383">
        <v>207</v>
      </c>
      <c r="D1383" s="96">
        <v>45132.530428240738</v>
      </c>
      <c r="E1383" t="s">
        <v>127</v>
      </c>
      <c r="F1383" t="s">
        <v>140</v>
      </c>
      <c r="G1383" t="s">
        <v>141</v>
      </c>
      <c r="H1383" t="s">
        <v>130</v>
      </c>
      <c r="I1383">
        <v>338015</v>
      </c>
      <c r="L1383" s="96">
        <v>45132.529583333337</v>
      </c>
      <c r="M1383" t="s">
        <v>131</v>
      </c>
      <c r="N1383">
        <v>7000</v>
      </c>
      <c r="O1383" t="s">
        <v>132</v>
      </c>
    </row>
    <row r="1384" spans="1:15" x14ac:dyDescent="0.25">
      <c r="A1384">
        <v>614120</v>
      </c>
      <c r="B1384">
        <v>170503</v>
      </c>
      <c r="C1384">
        <v>208</v>
      </c>
      <c r="D1384" s="96">
        <v>45187.505810185183</v>
      </c>
      <c r="E1384" t="s">
        <v>133</v>
      </c>
      <c r="F1384" t="s">
        <v>168</v>
      </c>
      <c r="G1384" t="s">
        <v>169</v>
      </c>
      <c r="H1384" t="s">
        <v>130</v>
      </c>
      <c r="I1384">
        <v>337120</v>
      </c>
      <c r="L1384" s="96">
        <v>45184.999988425923</v>
      </c>
      <c r="M1384" t="s">
        <v>135</v>
      </c>
      <c r="N1384">
        <v>5000</v>
      </c>
      <c r="O1384" t="s">
        <v>132</v>
      </c>
    </row>
    <row r="1385" spans="1:15" x14ac:dyDescent="0.25">
      <c r="A1385">
        <v>614120</v>
      </c>
      <c r="B1385">
        <v>170502</v>
      </c>
      <c r="C1385">
        <v>208</v>
      </c>
      <c r="D1385" s="96">
        <v>45177.400891203702</v>
      </c>
      <c r="E1385" t="s">
        <v>133</v>
      </c>
      <c r="F1385" t="s">
        <v>342</v>
      </c>
      <c r="G1385" t="s">
        <v>343</v>
      </c>
      <c r="H1385" t="s">
        <v>130</v>
      </c>
      <c r="I1385">
        <v>337220</v>
      </c>
      <c r="L1385" s="96">
        <v>45177.398425925923</v>
      </c>
      <c r="M1385" t="s">
        <v>135</v>
      </c>
      <c r="N1385">
        <v>1000</v>
      </c>
      <c r="O1385" t="s">
        <v>132</v>
      </c>
    </row>
    <row r="1386" spans="1:15" x14ac:dyDescent="0.25">
      <c r="A1386">
        <v>614120</v>
      </c>
      <c r="B1386">
        <v>170500</v>
      </c>
      <c r="C1386">
        <v>208</v>
      </c>
      <c r="D1386" s="96">
        <v>45177.38144675926</v>
      </c>
      <c r="E1386" t="s">
        <v>133</v>
      </c>
      <c r="F1386" t="s">
        <v>301</v>
      </c>
      <c r="G1386" t="s">
        <v>302</v>
      </c>
      <c r="H1386" t="s">
        <v>130</v>
      </c>
      <c r="I1386">
        <v>337010</v>
      </c>
      <c r="L1386" s="96">
        <v>45177.37771990741</v>
      </c>
      <c r="M1386" t="s">
        <v>135</v>
      </c>
      <c r="N1386">
        <v>2000</v>
      </c>
      <c r="O1386" t="s">
        <v>132</v>
      </c>
    </row>
    <row r="1387" spans="1:15" x14ac:dyDescent="0.25">
      <c r="A1387">
        <v>614120</v>
      </c>
      <c r="B1387">
        <v>170504</v>
      </c>
      <c r="C1387">
        <v>208</v>
      </c>
      <c r="D1387" s="96">
        <v>45132.530405092592</v>
      </c>
      <c r="E1387" t="s">
        <v>127</v>
      </c>
      <c r="F1387" t="s">
        <v>140</v>
      </c>
      <c r="G1387" t="s">
        <v>199</v>
      </c>
      <c r="H1387" t="s">
        <v>130</v>
      </c>
      <c r="I1387">
        <v>337320</v>
      </c>
      <c r="L1387" s="96">
        <v>45132.529583333337</v>
      </c>
      <c r="M1387" t="s">
        <v>131</v>
      </c>
      <c r="N1387">
        <v>1500</v>
      </c>
      <c r="O1387" t="s">
        <v>132</v>
      </c>
    </row>
    <row r="1388" spans="1:15" x14ac:dyDescent="0.25">
      <c r="A1388">
        <v>614120</v>
      </c>
      <c r="B1388">
        <v>170504</v>
      </c>
      <c r="C1388">
        <v>208</v>
      </c>
      <c r="D1388" s="96">
        <v>45132.530405092592</v>
      </c>
      <c r="E1388" t="s">
        <v>133</v>
      </c>
      <c r="F1388" t="s">
        <v>140</v>
      </c>
      <c r="G1388" t="s">
        <v>173</v>
      </c>
      <c r="H1388" t="s">
        <v>130</v>
      </c>
      <c r="I1388">
        <v>337320</v>
      </c>
      <c r="L1388" s="96">
        <v>45132.529583333337</v>
      </c>
      <c r="M1388" t="s">
        <v>135</v>
      </c>
      <c r="N1388">
        <v>-1500</v>
      </c>
      <c r="O1388" t="s">
        <v>136</v>
      </c>
    </row>
    <row r="1389" spans="1:15" x14ac:dyDescent="0.25">
      <c r="A1389">
        <v>614120</v>
      </c>
      <c r="B1389">
        <v>170504</v>
      </c>
      <c r="C1389">
        <v>208</v>
      </c>
      <c r="D1389" s="96">
        <v>45132.530381944445</v>
      </c>
      <c r="E1389" t="s">
        <v>127</v>
      </c>
      <c r="F1389" t="s">
        <v>140</v>
      </c>
      <c r="G1389" t="s">
        <v>199</v>
      </c>
      <c r="H1389" t="s">
        <v>130</v>
      </c>
      <c r="I1389">
        <v>337310</v>
      </c>
      <c r="L1389" s="96">
        <v>45132.529583333337</v>
      </c>
      <c r="M1389" t="s">
        <v>131</v>
      </c>
      <c r="N1389">
        <v>4500</v>
      </c>
      <c r="O1389" t="s">
        <v>132</v>
      </c>
    </row>
    <row r="1390" spans="1:15" x14ac:dyDescent="0.25">
      <c r="A1390">
        <v>614120</v>
      </c>
      <c r="B1390">
        <v>170504</v>
      </c>
      <c r="C1390">
        <v>208</v>
      </c>
      <c r="D1390" s="96">
        <v>45132.530381944445</v>
      </c>
      <c r="E1390" t="s">
        <v>133</v>
      </c>
      <c r="F1390" t="s">
        <v>140</v>
      </c>
      <c r="G1390" t="s">
        <v>173</v>
      </c>
      <c r="H1390" t="s">
        <v>130</v>
      </c>
      <c r="I1390">
        <v>337310</v>
      </c>
      <c r="L1390" s="96">
        <v>45132.529583333337</v>
      </c>
      <c r="M1390" t="s">
        <v>135</v>
      </c>
      <c r="N1390">
        <v>-4500</v>
      </c>
      <c r="O1390" t="s">
        <v>136</v>
      </c>
    </row>
    <row r="1391" spans="1:15" x14ac:dyDescent="0.25">
      <c r="A1391">
        <v>614120</v>
      </c>
      <c r="B1391">
        <v>170502</v>
      </c>
      <c r="C1391">
        <v>208</v>
      </c>
      <c r="D1391" s="96">
        <v>45132.530370370368</v>
      </c>
      <c r="E1391" t="s">
        <v>133</v>
      </c>
      <c r="F1391" t="s">
        <v>140</v>
      </c>
      <c r="G1391" t="s">
        <v>173</v>
      </c>
      <c r="H1391" t="s">
        <v>130</v>
      </c>
      <c r="I1391">
        <v>337220</v>
      </c>
      <c r="L1391" s="96">
        <v>45132.529583333337</v>
      </c>
      <c r="M1391" t="s">
        <v>135</v>
      </c>
      <c r="N1391">
        <v>-24000</v>
      </c>
      <c r="O1391" t="s">
        <v>136</v>
      </c>
    </row>
    <row r="1392" spans="1:15" x14ac:dyDescent="0.25">
      <c r="A1392">
        <v>614120</v>
      </c>
      <c r="B1392">
        <v>170502</v>
      </c>
      <c r="C1392">
        <v>208</v>
      </c>
      <c r="D1392" s="96">
        <v>45132.530370370368</v>
      </c>
      <c r="E1392" t="s">
        <v>133</v>
      </c>
      <c r="F1392" t="s">
        <v>140</v>
      </c>
      <c r="G1392" t="s">
        <v>380</v>
      </c>
      <c r="H1392" t="s">
        <v>130</v>
      </c>
      <c r="I1392">
        <v>337220</v>
      </c>
      <c r="L1392" s="96">
        <v>45132.529583333337</v>
      </c>
      <c r="M1392" t="s">
        <v>135</v>
      </c>
      <c r="N1392">
        <v>7500</v>
      </c>
      <c r="O1392" t="s">
        <v>132</v>
      </c>
    </row>
    <row r="1393" spans="1:15" x14ac:dyDescent="0.25">
      <c r="A1393">
        <v>614120</v>
      </c>
      <c r="B1393">
        <v>170502</v>
      </c>
      <c r="C1393">
        <v>208</v>
      </c>
      <c r="D1393" s="96">
        <v>45132.530358796299</v>
      </c>
      <c r="E1393" t="s">
        <v>127</v>
      </c>
      <c r="F1393" t="s">
        <v>140</v>
      </c>
      <c r="G1393" t="s">
        <v>199</v>
      </c>
      <c r="H1393" t="s">
        <v>130</v>
      </c>
      <c r="I1393">
        <v>337220</v>
      </c>
      <c r="L1393" s="96">
        <v>45132.529583333337</v>
      </c>
      <c r="M1393" t="s">
        <v>131</v>
      </c>
      <c r="N1393">
        <v>25000</v>
      </c>
      <c r="O1393" t="s">
        <v>132</v>
      </c>
    </row>
    <row r="1394" spans="1:15" x14ac:dyDescent="0.25">
      <c r="A1394">
        <v>614120</v>
      </c>
      <c r="B1394">
        <v>170502</v>
      </c>
      <c r="C1394">
        <v>208</v>
      </c>
      <c r="D1394" s="96">
        <v>45132.530358796299</v>
      </c>
      <c r="E1394" t="s">
        <v>133</v>
      </c>
      <c r="F1394" t="s">
        <v>140</v>
      </c>
      <c r="G1394" t="s">
        <v>171</v>
      </c>
      <c r="H1394" t="s">
        <v>130</v>
      </c>
      <c r="I1394">
        <v>337220</v>
      </c>
      <c r="L1394" s="96">
        <v>45132.529583333337</v>
      </c>
      <c r="M1394" t="s">
        <v>135</v>
      </c>
      <c r="N1394">
        <v>8500</v>
      </c>
      <c r="O1394" t="s">
        <v>132</v>
      </c>
    </row>
    <row r="1395" spans="1:15" x14ac:dyDescent="0.25">
      <c r="A1395">
        <v>614120</v>
      </c>
      <c r="B1395">
        <v>170503</v>
      </c>
      <c r="C1395">
        <v>208</v>
      </c>
      <c r="D1395" s="96">
        <v>45132.530347222222</v>
      </c>
      <c r="E1395" t="s">
        <v>127</v>
      </c>
      <c r="F1395" t="s">
        <v>140</v>
      </c>
      <c r="G1395" t="s">
        <v>199</v>
      </c>
      <c r="H1395" t="s">
        <v>130</v>
      </c>
      <c r="I1395">
        <v>337210</v>
      </c>
      <c r="L1395" s="96">
        <v>45132.529583333337</v>
      </c>
      <c r="M1395" t="s">
        <v>131</v>
      </c>
      <c r="N1395">
        <v>2500</v>
      </c>
      <c r="O1395" t="s">
        <v>132</v>
      </c>
    </row>
    <row r="1396" spans="1:15" x14ac:dyDescent="0.25">
      <c r="A1396">
        <v>614120</v>
      </c>
      <c r="B1396">
        <v>170503</v>
      </c>
      <c r="C1396">
        <v>208</v>
      </c>
      <c r="D1396" s="96">
        <v>45132.530347222222</v>
      </c>
      <c r="E1396" t="s">
        <v>133</v>
      </c>
      <c r="F1396" t="s">
        <v>140</v>
      </c>
      <c r="G1396" t="s">
        <v>170</v>
      </c>
      <c r="H1396" t="s">
        <v>130</v>
      </c>
      <c r="I1396">
        <v>337210</v>
      </c>
      <c r="L1396" s="96">
        <v>45132.529583333337</v>
      </c>
      <c r="M1396" t="s">
        <v>135</v>
      </c>
      <c r="N1396">
        <v>-2500</v>
      </c>
      <c r="O1396" t="s">
        <v>136</v>
      </c>
    </row>
    <row r="1397" spans="1:15" x14ac:dyDescent="0.25">
      <c r="A1397">
        <v>614120</v>
      </c>
      <c r="B1397">
        <v>170503</v>
      </c>
      <c r="C1397">
        <v>208</v>
      </c>
      <c r="D1397" s="96">
        <v>45132.530312499999</v>
      </c>
      <c r="E1397" t="s">
        <v>127</v>
      </c>
      <c r="F1397" t="s">
        <v>140</v>
      </c>
      <c r="G1397" t="s">
        <v>199</v>
      </c>
      <c r="H1397" t="s">
        <v>130</v>
      </c>
      <c r="I1397">
        <v>337120</v>
      </c>
      <c r="L1397" s="96">
        <v>45132.529583333337</v>
      </c>
      <c r="M1397" t="s">
        <v>131</v>
      </c>
      <c r="N1397">
        <v>20000</v>
      </c>
      <c r="O1397" t="s">
        <v>132</v>
      </c>
    </row>
    <row r="1398" spans="1:15" x14ac:dyDescent="0.25">
      <c r="A1398">
        <v>614120</v>
      </c>
      <c r="B1398">
        <v>170503</v>
      </c>
      <c r="C1398">
        <v>208</v>
      </c>
      <c r="D1398" s="96">
        <v>45132.530312499999</v>
      </c>
      <c r="E1398" t="s">
        <v>133</v>
      </c>
      <c r="F1398" t="s">
        <v>140</v>
      </c>
      <c r="G1398" t="s">
        <v>173</v>
      </c>
      <c r="H1398" t="s">
        <v>130</v>
      </c>
      <c r="I1398">
        <v>337120</v>
      </c>
      <c r="L1398" s="96">
        <v>45132.529583333337</v>
      </c>
      <c r="M1398" t="s">
        <v>135</v>
      </c>
      <c r="N1398">
        <v>-8000</v>
      </c>
      <c r="O1398" t="s">
        <v>136</v>
      </c>
    </row>
    <row r="1399" spans="1:15" x14ac:dyDescent="0.25">
      <c r="A1399">
        <v>614120</v>
      </c>
      <c r="B1399">
        <v>170503</v>
      </c>
      <c r="C1399">
        <v>208</v>
      </c>
      <c r="D1399" s="96">
        <v>45132.530312499999</v>
      </c>
      <c r="E1399" t="s">
        <v>133</v>
      </c>
      <c r="F1399" t="s">
        <v>140</v>
      </c>
      <c r="G1399" t="s">
        <v>172</v>
      </c>
      <c r="H1399" t="s">
        <v>130</v>
      </c>
      <c r="I1399">
        <v>337120</v>
      </c>
      <c r="L1399" s="96">
        <v>45132.529583333337</v>
      </c>
      <c r="M1399" t="s">
        <v>135</v>
      </c>
      <c r="N1399">
        <v>-4000</v>
      </c>
      <c r="O1399" t="s">
        <v>136</v>
      </c>
    </row>
    <row r="1400" spans="1:15" x14ac:dyDescent="0.25">
      <c r="A1400">
        <v>614120</v>
      </c>
      <c r="B1400">
        <v>170503</v>
      </c>
      <c r="C1400">
        <v>208</v>
      </c>
      <c r="D1400" s="96">
        <v>45132.530312499999</v>
      </c>
      <c r="E1400" t="s">
        <v>133</v>
      </c>
      <c r="F1400" t="s">
        <v>140</v>
      </c>
      <c r="G1400" t="s">
        <v>170</v>
      </c>
      <c r="H1400" t="s">
        <v>130</v>
      </c>
      <c r="I1400">
        <v>337120</v>
      </c>
      <c r="L1400" s="96">
        <v>45132.529583333337</v>
      </c>
      <c r="M1400" t="s">
        <v>135</v>
      </c>
      <c r="N1400">
        <v>-3000</v>
      </c>
      <c r="O1400" t="s">
        <v>136</v>
      </c>
    </row>
    <row r="1401" spans="1:15" x14ac:dyDescent="0.25">
      <c r="A1401">
        <v>614120</v>
      </c>
      <c r="B1401">
        <v>170501</v>
      </c>
      <c r="C1401">
        <v>208</v>
      </c>
      <c r="D1401" s="96">
        <v>45132.530277777776</v>
      </c>
      <c r="E1401" t="s">
        <v>127</v>
      </c>
      <c r="F1401" t="s">
        <v>140</v>
      </c>
      <c r="G1401" t="s">
        <v>199</v>
      </c>
      <c r="H1401" t="s">
        <v>130</v>
      </c>
      <c r="I1401">
        <v>337110</v>
      </c>
      <c r="L1401" s="96">
        <v>45132.529583333337</v>
      </c>
      <c r="M1401" t="s">
        <v>131</v>
      </c>
      <c r="N1401">
        <v>83000</v>
      </c>
      <c r="O1401" t="s">
        <v>132</v>
      </c>
    </row>
    <row r="1402" spans="1:15" x14ac:dyDescent="0.25">
      <c r="A1402">
        <v>614120</v>
      </c>
      <c r="B1402">
        <v>170501</v>
      </c>
      <c r="C1402">
        <v>208</v>
      </c>
      <c r="D1402" s="96">
        <v>45132.530277777776</v>
      </c>
      <c r="E1402" t="s">
        <v>133</v>
      </c>
      <c r="F1402" t="s">
        <v>140</v>
      </c>
      <c r="G1402" t="s">
        <v>173</v>
      </c>
      <c r="H1402" t="s">
        <v>130</v>
      </c>
      <c r="I1402">
        <v>337110</v>
      </c>
      <c r="L1402" s="96">
        <v>45132.529583333337</v>
      </c>
      <c r="M1402" t="s">
        <v>135</v>
      </c>
      <c r="N1402">
        <v>-18000</v>
      </c>
      <c r="O1402" t="s">
        <v>136</v>
      </c>
    </row>
    <row r="1403" spans="1:15" x14ac:dyDescent="0.25">
      <c r="A1403">
        <v>614120</v>
      </c>
      <c r="B1403">
        <v>170501</v>
      </c>
      <c r="C1403">
        <v>208</v>
      </c>
      <c r="D1403" s="96">
        <v>45132.530277777776</v>
      </c>
      <c r="E1403" t="s">
        <v>133</v>
      </c>
      <c r="F1403" t="s">
        <v>140</v>
      </c>
      <c r="G1403" t="s">
        <v>170</v>
      </c>
      <c r="H1403" t="s">
        <v>130</v>
      </c>
      <c r="I1403">
        <v>337110</v>
      </c>
      <c r="L1403" s="96">
        <v>45132.529583333337</v>
      </c>
      <c r="M1403" t="s">
        <v>135</v>
      </c>
      <c r="N1403">
        <v>-8000</v>
      </c>
      <c r="O1403" t="s">
        <v>136</v>
      </c>
    </row>
    <row r="1404" spans="1:15" x14ac:dyDescent="0.25">
      <c r="A1404">
        <v>614120</v>
      </c>
      <c r="B1404">
        <v>170500</v>
      </c>
      <c r="C1404">
        <v>208</v>
      </c>
      <c r="D1404" s="96">
        <v>45132.530231481483</v>
      </c>
      <c r="E1404" t="s">
        <v>127</v>
      </c>
      <c r="F1404" t="s">
        <v>140</v>
      </c>
      <c r="G1404" t="s">
        <v>199</v>
      </c>
      <c r="H1404" t="s">
        <v>130</v>
      </c>
      <c r="I1404">
        <v>337010</v>
      </c>
      <c r="L1404" s="96">
        <v>45132.529583333337</v>
      </c>
      <c r="M1404" t="s">
        <v>131</v>
      </c>
      <c r="N1404">
        <v>58000</v>
      </c>
      <c r="O1404" t="s">
        <v>132</v>
      </c>
    </row>
    <row r="1405" spans="1:15" x14ac:dyDescent="0.25">
      <c r="A1405">
        <v>614120</v>
      </c>
      <c r="B1405">
        <v>170500</v>
      </c>
      <c r="C1405">
        <v>208</v>
      </c>
      <c r="D1405" s="96">
        <v>45132.530231481483</v>
      </c>
      <c r="E1405" t="s">
        <v>133</v>
      </c>
      <c r="F1405" t="s">
        <v>140</v>
      </c>
      <c r="G1405" t="s">
        <v>170</v>
      </c>
      <c r="H1405" t="s">
        <v>130</v>
      </c>
      <c r="I1405">
        <v>337010</v>
      </c>
      <c r="L1405" s="96">
        <v>45132.529583333337</v>
      </c>
      <c r="M1405" t="s">
        <v>135</v>
      </c>
      <c r="N1405">
        <v>-9000</v>
      </c>
      <c r="O1405" t="s">
        <v>136</v>
      </c>
    </row>
    <row r="1406" spans="1:15" x14ac:dyDescent="0.25">
      <c r="A1406">
        <v>614120</v>
      </c>
      <c r="B1406">
        <v>170500</v>
      </c>
      <c r="C1406">
        <v>208</v>
      </c>
      <c r="D1406" s="96">
        <v>45132.530231481483</v>
      </c>
      <c r="E1406" t="s">
        <v>133</v>
      </c>
      <c r="F1406" t="s">
        <v>140</v>
      </c>
      <c r="G1406" t="s">
        <v>173</v>
      </c>
      <c r="H1406" t="s">
        <v>130</v>
      </c>
      <c r="I1406">
        <v>337010</v>
      </c>
      <c r="L1406" s="96">
        <v>45132.529583333337</v>
      </c>
      <c r="M1406" t="s">
        <v>135</v>
      </c>
      <c r="N1406">
        <v>-3000</v>
      </c>
      <c r="O1406" t="s">
        <v>136</v>
      </c>
    </row>
    <row r="1407" spans="1:15" x14ac:dyDescent="0.25">
      <c r="A1407">
        <v>614120</v>
      </c>
      <c r="B1407">
        <v>170500</v>
      </c>
      <c r="C1407">
        <v>208</v>
      </c>
      <c r="D1407" s="96">
        <v>45132.530231481483</v>
      </c>
      <c r="E1407" t="s">
        <v>133</v>
      </c>
      <c r="F1407" t="s">
        <v>140</v>
      </c>
      <c r="G1407" t="s">
        <v>171</v>
      </c>
      <c r="H1407" t="s">
        <v>130</v>
      </c>
      <c r="I1407">
        <v>337010</v>
      </c>
      <c r="L1407" s="96">
        <v>45132.529583333337</v>
      </c>
      <c r="M1407" t="s">
        <v>135</v>
      </c>
      <c r="N1407">
        <v>10000</v>
      </c>
      <c r="O1407" t="s">
        <v>132</v>
      </c>
    </row>
    <row r="1408" spans="1:15" x14ac:dyDescent="0.25">
      <c r="A1408">
        <v>614120</v>
      </c>
      <c r="B1408">
        <v>170500</v>
      </c>
      <c r="C1408">
        <v>208</v>
      </c>
      <c r="D1408" s="96">
        <v>45132.53019675926</v>
      </c>
      <c r="E1408" t="s">
        <v>133</v>
      </c>
      <c r="F1408" t="s">
        <v>140</v>
      </c>
      <c r="G1408" t="s">
        <v>172</v>
      </c>
      <c r="H1408" t="s">
        <v>130</v>
      </c>
      <c r="I1408">
        <v>337006</v>
      </c>
      <c r="L1408" s="96">
        <v>45132.529583333337</v>
      </c>
      <c r="M1408" t="s">
        <v>135</v>
      </c>
      <c r="N1408">
        <v>-2800</v>
      </c>
      <c r="O1408" t="s">
        <v>136</v>
      </c>
    </row>
    <row r="1409" spans="1:15" x14ac:dyDescent="0.25">
      <c r="A1409">
        <v>614120</v>
      </c>
      <c r="B1409">
        <v>170500</v>
      </c>
      <c r="C1409">
        <v>208</v>
      </c>
      <c r="D1409" s="96">
        <v>45132.53019675926</v>
      </c>
      <c r="E1409" t="s">
        <v>133</v>
      </c>
      <c r="F1409" t="s">
        <v>140</v>
      </c>
      <c r="G1409" t="s">
        <v>170</v>
      </c>
      <c r="H1409" t="s">
        <v>130</v>
      </c>
      <c r="I1409">
        <v>337006</v>
      </c>
      <c r="L1409" s="96">
        <v>45132.529583333337</v>
      </c>
      <c r="M1409" t="s">
        <v>135</v>
      </c>
      <c r="N1409">
        <v>-775</v>
      </c>
      <c r="O1409" t="s">
        <v>136</v>
      </c>
    </row>
    <row r="1410" spans="1:15" x14ac:dyDescent="0.25">
      <c r="A1410">
        <v>614120</v>
      </c>
      <c r="B1410">
        <v>170500</v>
      </c>
      <c r="C1410">
        <v>208</v>
      </c>
      <c r="D1410" s="96">
        <v>45132.53019675926</v>
      </c>
      <c r="E1410" t="s">
        <v>133</v>
      </c>
      <c r="F1410" t="s">
        <v>140</v>
      </c>
      <c r="G1410" t="s">
        <v>171</v>
      </c>
      <c r="H1410" t="s">
        <v>130</v>
      </c>
      <c r="I1410">
        <v>337006</v>
      </c>
      <c r="L1410" s="96">
        <v>45132.529583333337</v>
      </c>
      <c r="M1410" t="s">
        <v>135</v>
      </c>
      <c r="N1410">
        <v>1800</v>
      </c>
      <c r="O1410" t="s">
        <v>132</v>
      </c>
    </row>
    <row r="1411" spans="1:15" x14ac:dyDescent="0.25">
      <c r="A1411">
        <v>614120</v>
      </c>
      <c r="B1411">
        <v>170500</v>
      </c>
      <c r="C1411">
        <v>208</v>
      </c>
      <c r="D1411" s="96">
        <v>45132.53019675926</v>
      </c>
      <c r="E1411" t="s">
        <v>133</v>
      </c>
      <c r="F1411" t="s">
        <v>140</v>
      </c>
      <c r="G1411" t="s">
        <v>380</v>
      </c>
      <c r="H1411" t="s">
        <v>130</v>
      </c>
      <c r="I1411">
        <v>337006</v>
      </c>
      <c r="L1411" s="96">
        <v>45132.529583333337</v>
      </c>
      <c r="M1411" t="s">
        <v>135</v>
      </c>
      <c r="N1411">
        <v>3500</v>
      </c>
      <c r="O1411" t="s">
        <v>132</v>
      </c>
    </row>
    <row r="1412" spans="1:15" x14ac:dyDescent="0.25">
      <c r="A1412">
        <v>614120</v>
      </c>
      <c r="B1412">
        <v>410300</v>
      </c>
      <c r="C1412">
        <v>211</v>
      </c>
      <c r="D1412" s="96">
        <v>45132.55773148148</v>
      </c>
      <c r="E1412" t="s">
        <v>127</v>
      </c>
      <c r="F1412" t="s">
        <v>217</v>
      </c>
      <c r="G1412" t="s">
        <v>225</v>
      </c>
      <c r="H1412" t="s">
        <v>130</v>
      </c>
      <c r="I1412">
        <v>336000</v>
      </c>
      <c r="L1412" s="96">
        <v>45132.556863425925</v>
      </c>
      <c r="M1412" t="s">
        <v>131</v>
      </c>
      <c r="N1412">
        <v>40000</v>
      </c>
      <c r="O1412" t="s">
        <v>132</v>
      </c>
    </row>
    <row r="1413" spans="1:15" x14ac:dyDescent="0.25">
      <c r="A1413">
        <v>614120</v>
      </c>
      <c r="B1413">
        <v>170200</v>
      </c>
      <c r="C1413">
        <v>217</v>
      </c>
      <c r="D1413" s="96">
        <v>45180.522476851853</v>
      </c>
      <c r="E1413" t="s">
        <v>133</v>
      </c>
      <c r="F1413" t="s">
        <v>353</v>
      </c>
      <c r="G1413" t="s">
        <v>354</v>
      </c>
      <c r="H1413" t="s">
        <v>130</v>
      </c>
      <c r="I1413">
        <v>335145</v>
      </c>
      <c r="L1413" s="96">
        <v>45180.518738425926</v>
      </c>
      <c r="M1413" t="s">
        <v>135</v>
      </c>
      <c r="N1413">
        <v>57782</v>
      </c>
      <c r="O1413" t="s">
        <v>132</v>
      </c>
    </row>
    <row r="1414" spans="1:15" x14ac:dyDescent="0.25">
      <c r="A1414">
        <v>614120</v>
      </c>
      <c r="B1414">
        <v>410100</v>
      </c>
      <c r="C1414">
        <v>217</v>
      </c>
      <c r="D1414" s="96">
        <v>45132.557696759257</v>
      </c>
      <c r="E1414" t="s">
        <v>127</v>
      </c>
      <c r="F1414" t="s">
        <v>217</v>
      </c>
      <c r="G1414" t="s">
        <v>222</v>
      </c>
      <c r="H1414" t="s">
        <v>130</v>
      </c>
      <c r="I1414">
        <v>335140</v>
      </c>
      <c r="L1414" s="96">
        <v>45132.556863425925</v>
      </c>
      <c r="M1414" t="s">
        <v>131</v>
      </c>
      <c r="N1414">
        <v>15000</v>
      </c>
      <c r="O1414" t="s">
        <v>132</v>
      </c>
    </row>
    <row r="1415" spans="1:15" x14ac:dyDescent="0.25">
      <c r="A1415">
        <v>614120</v>
      </c>
      <c r="B1415">
        <v>170200</v>
      </c>
      <c r="C1415">
        <v>217</v>
      </c>
      <c r="D1415" s="96">
        <v>45132.530150462961</v>
      </c>
      <c r="E1415" t="s">
        <v>127</v>
      </c>
      <c r="F1415" t="s">
        <v>140</v>
      </c>
      <c r="G1415" t="s">
        <v>303</v>
      </c>
      <c r="H1415" t="s">
        <v>130</v>
      </c>
      <c r="I1415">
        <v>335145</v>
      </c>
      <c r="L1415" s="96">
        <v>45132.529583333337</v>
      </c>
      <c r="M1415" t="s">
        <v>131</v>
      </c>
      <c r="N1415">
        <v>1875</v>
      </c>
      <c r="O1415" t="s">
        <v>132</v>
      </c>
    </row>
    <row r="1416" spans="1:15" x14ac:dyDescent="0.25">
      <c r="A1416">
        <v>614120</v>
      </c>
      <c r="B1416">
        <v>201240</v>
      </c>
      <c r="C1416">
        <v>219</v>
      </c>
      <c r="D1416" s="96">
        <v>45310.716817129629</v>
      </c>
      <c r="E1416" t="s">
        <v>162</v>
      </c>
      <c r="F1416" t="s">
        <v>357</v>
      </c>
      <c r="G1416" t="s">
        <v>358</v>
      </c>
      <c r="H1416" t="s">
        <v>130</v>
      </c>
      <c r="I1416">
        <v>336400</v>
      </c>
      <c r="L1416" s="96">
        <v>45310.703576388885</v>
      </c>
      <c r="M1416" t="s">
        <v>135</v>
      </c>
      <c r="N1416">
        <v>686</v>
      </c>
      <c r="O1416" t="s">
        <v>132</v>
      </c>
    </row>
    <row r="1417" spans="1:15" x14ac:dyDescent="0.25">
      <c r="A1417">
        <v>614120</v>
      </c>
      <c r="B1417">
        <v>270100</v>
      </c>
      <c r="C1417">
        <v>219</v>
      </c>
      <c r="D1417" s="96">
        <v>45265.539525462962</v>
      </c>
      <c r="E1417" t="s">
        <v>133</v>
      </c>
      <c r="F1417" t="s">
        <v>312</v>
      </c>
      <c r="G1417" t="s">
        <v>313</v>
      </c>
      <c r="H1417" t="s">
        <v>130</v>
      </c>
      <c r="I1417">
        <v>336575</v>
      </c>
      <c r="L1417" s="96">
        <v>45265.532453703701</v>
      </c>
      <c r="M1417" t="s">
        <v>135</v>
      </c>
      <c r="N1417">
        <v>4000</v>
      </c>
      <c r="O1417" t="s">
        <v>132</v>
      </c>
    </row>
    <row r="1418" spans="1:15" x14ac:dyDescent="0.25">
      <c r="A1418">
        <v>614120</v>
      </c>
      <c r="B1418">
        <v>270100</v>
      </c>
      <c r="C1418">
        <v>219</v>
      </c>
      <c r="D1418" s="96">
        <v>45135.658402777779</v>
      </c>
      <c r="E1418" t="s">
        <v>127</v>
      </c>
      <c r="F1418" t="s">
        <v>165</v>
      </c>
      <c r="G1418" t="s">
        <v>166</v>
      </c>
      <c r="H1418" t="s">
        <v>130</v>
      </c>
      <c r="I1418">
        <v>336575</v>
      </c>
      <c r="L1418" s="96">
        <v>45108.999988425923</v>
      </c>
      <c r="M1418" t="s">
        <v>131</v>
      </c>
      <c r="N1418">
        <v>51000</v>
      </c>
      <c r="O1418" t="s">
        <v>132</v>
      </c>
    </row>
    <row r="1419" spans="1:15" x14ac:dyDescent="0.25">
      <c r="A1419">
        <v>614120</v>
      </c>
      <c r="B1419">
        <v>201240</v>
      </c>
      <c r="C1419">
        <v>219</v>
      </c>
      <c r="D1419" s="96">
        <v>45132.557164351849</v>
      </c>
      <c r="E1419" t="s">
        <v>127</v>
      </c>
      <c r="F1419" t="s">
        <v>128</v>
      </c>
      <c r="G1419" t="s">
        <v>206</v>
      </c>
      <c r="H1419" t="s">
        <v>130</v>
      </c>
      <c r="I1419">
        <v>336696</v>
      </c>
      <c r="L1419" s="96">
        <v>45132.556747685187</v>
      </c>
      <c r="M1419" t="s">
        <v>131</v>
      </c>
      <c r="N1419">
        <v>1000</v>
      </c>
      <c r="O1419" t="s">
        <v>132</v>
      </c>
    </row>
    <row r="1420" spans="1:15" x14ac:dyDescent="0.25">
      <c r="A1420">
        <v>614120</v>
      </c>
      <c r="B1420">
        <v>201240</v>
      </c>
      <c r="C1420">
        <v>219</v>
      </c>
      <c r="D1420" s="96">
        <v>45132.557164351849</v>
      </c>
      <c r="E1420" t="s">
        <v>127</v>
      </c>
      <c r="F1420" t="s">
        <v>128</v>
      </c>
      <c r="G1420" t="s">
        <v>206</v>
      </c>
      <c r="H1420" t="s">
        <v>130</v>
      </c>
      <c r="I1420">
        <v>336972</v>
      </c>
      <c r="L1420" s="96">
        <v>45132.556747685187</v>
      </c>
      <c r="M1420" t="s">
        <v>131</v>
      </c>
      <c r="N1420">
        <v>40148</v>
      </c>
      <c r="O1420" t="s">
        <v>132</v>
      </c>
    </row>
    <row r="1421" spans="1:15" x14ac:dyDescent="0.25">
      <c r="A1421">
        <v>614120</v>
      </c>
      <c r="B1421">
        <v>201240</v>
      </c>
      <c r="C1421">
        <v>219</v>
      </c>
      <c r="D1421" s="96">
        <v>45132.557152777779</v>
      </c>
      <c r="E1421" t="s">
        <v>127</v>
      </c>
      <c r="F1421" t="s">
        <v>128</v>
      </c>
      <c r="G1421" t="s">
        <v>206</v>
      </c>
      <c r="H1421" t="s">
        <v>130</v>
      </c>
      <c r="I1421">
        <v>336676</v>
      </c>
      <c r="L1421" s="96">
        <v>45132.556747685187</v>
      </c>
      <c r="M1421" t="s">
        <v>131</v>
      </c>
      <c r="N1421">
        <v>1000</v>
      </c>
      <c r="O1421" t="s">
        <v>132</v>
      </c>
    </row>
    <row r="1422" spans="1:15" x14ac:dyDescent="0.25">
      <c r="A1422">
        <v>614120</v>
      </c>
      <c r="B1422">
        <v>205400</v>
      </c>
      <c r="C1422">
        <v>219</v>
      </c>
      <c r="D1422" s="96">
        <v>45132.557141203702</v>
      </c>
      <c r="E1422" t="s">
        <v>127</v>
      </c>
      <c r="F1422" t="s">
        <v>128</v>
      </c>
      <c r="G1422" t="s">
        <v>208</v>
      </c>
      <c r="H1422" t="s">
        <v>130</v>
      </c>
      <c r="I1422">
        <v>336611</v>
      </c>
      <c r="L1422" s="96">
        <v>45132.556747685187</v>
      </c>
      <c r="M1422" t="s">
        <v>131</v>
      </c>
      <c r="N1422">
        <v>10275</v>
      </c>
      <c r="O1422" t="s">
        <v>132</v>
      </c>
    </row>
    <row r="1423" spans="1:15" x14ac:dyDescent="0.25">
      <c r="A1423">
        <v>614120</v>
      </c>
      <c r="B1423">
        <v>201240</v>
      </c>
      <c r="C1423">
        <v>219</v>
      </c>
      <c r="D1423" s="96">
        <v>45132.557129629633</v>
      </c>
      <c r="E1423" t="s">
        <v>127</v>
      </c>
      <c r="F1423" t="s">
        <v>128</v>
      </c>
      <c r="G1423" t="s">
        <v>206</v>
      </c>
      <c r="H1423" t="s">
        <v>130</v>
      </c>
      <c r="I1423">
        <v>336582</v>
      </c>
      <c r="L1423" s="96">
        <v>45132.556747685187</v>
      </c>
      <c r="M1423" t="s">
        <v>131</v>
      </c>
      <c r="N1423">
        <v>426</v>
      </c>
      <c r="O1423" t="s">
        <v>132</v>
      </c>
    </row>
    <row r="1424" spans="1:15" x14ac:dyDescent="0.25">
      <c r="A1424">
        <v>614120</v>
      </c>
      <c r="B1424">
        <v>201240</v>
      </c>
      <c r="C1424">
        <v>219</v>
      </c>
      <c r="D1424" s="96">
        <v>45132.557106481479</v>
      </c>
      <c r="E1424" t="s">
        <v>127</v>
      </c>
      <c r="F1424" t="s">
        <v>128</v>
      </c>
      <c r="G1424" t="s">
        <v>206</v>
      </c>
      <c r="H1424" t="s">
        <v>130</v>
      </c>
      <c r="I1424">
        <v>336499</v>
      </c>
      <c r="L1424" s="96">
        <v>45132.556747685187</v>
      </c>
      <c r="M1424" t="s">
        <v>131</v>
      </c>
      <c r="N1424">
        <v>22751</v>
      </c>
      <c r="O1424" t="s">
        <v>132</v>
      </c>
    </row>
    <row r="1425" spans="1:15" x14ac:dyDescent="0.25">
      <c r="A1425">
        <v>614120</v>
      </c>
      <c r="B1425">
        <v>201240</v>
      </c>
      <c r="C1425">
        <v>219</v>
      </c>
      <c r="D1425" s="96">
        <v>45132.55709490741</v>
      </c>
      <c r="E1425" t="s">
        <v>127</v>
      </c>
      <c r="F1425" t="s">
        <v>128</v>
      </c>
      <c r="G1425" t="s">
        <v>206</v>
      </c>
      <c r="H1425" t="s">
        <v>130</v>
      </c>
      <c r="I1425">
        <v>336498</v>
      </c>
      <c r="L1425" s="96">
        <v>45132.556747685187</v>
      </c>
      <c r="M1425" t="s">
        <v>131</v>
      </c>
      <c r="N1425">
        <v>480</v>
      </c>
      <c r="O1425" t="s">
        <v>132</v>
      </c>
    </row>
    <row r="1426" spans="1:15" x14ac:dyDescent="0.25">
      <c r="A1426">
        <v>614120</v>
      </c>
      <c r="B1426">
        <v>201240</v>
      </c>
      <c r="C1426">
        <v>219</v>
      </c>
      <c r="D1426" s="96">
        <v>45132.55709490741</v>
      </c>
      <c r="E1426" t="s">
        <v>127</v>
      </c>
      <c r="F1426" t="s">
        <v>128</v>
      </c>
      <c r="G1426" t="s">
        <v>206</v>
      </c>
      <c r="H1426" t="s">
        <v>130</v>
      </c>
      <c r="I1426">
        <v>336494</v>
      </c>
      <c r="L1426" s="96">
        <v>45132.556747685187</v>
      </c>
      <c r="M1426" t="s">
        <v>131</v>
      </c>
      <c r="N1426">
        <v>1020</v>
      </c>
      <c r="O1426" t="s">
        <v>132</v>
      </c>
    </row>
    <row r="1427" spans="1:15" x14ac:dyDescent="0.25">
      <c r="A1427">
        <v>614120</v>
      </c>
      <c r="B1427">
        <v>201240</v>
      </c>
      <c r="C1427">
        <v>219</v>
      </c>
      <c r="D1427" s="96">
        <v>45132.55709490741</v>
      </c>
      <c r="E1427" t="s">
        <v>127</v>
      </c>
      <c r="F1427" t="s">
        <v>128</v>
      </c>
      <c r="G1427" t="s">
        <v>206</v>
      </c>
      <c r="H1427" t="s">
        <v>130</v>
      </c>
      <c r="I1427">
        <v>336494</v>
      </c>
      <c r="L1427" s="96">
        <v>45132.556747685187</v>
      </c>
      <c r="M1427" t="s">
        <v>131</v>
      </c>
      <c r="N1427">
        <v>4300</v>
      </c>
      <c r="O1427" t="s">
        <v>132</v>
      </c>
    </row>
    <row r="1428" spans="1:15" x14ac:dyDescent="0.25">
      <c r="A1428">
        <v>614120</v>
      </c>
      <c r="B1428">
        <v>201240</v>
      </c>
      <c r="C1428">
        <v>219</v>
      </c>
      <c r="D1428" s="96">
        <v>45132.557083333333</v>
      </c>
      <c r="E1428" t="s">
        <v>127</v>
      </c>
      <c r="F1428" t="s">
        <v>128</v>
      </c>
      <c r="G1428" t="s">
        <v>206</v>
      </c>
      <c r="H1428" t="s">
        <v>130</v>
      </c>
      <c r="I1428">
        <v>336491</v>
      </c>
      <c r="L1428" s="96">
        <v>45132.556747685187</v>
      </c>
      <c r="M1428" t="s">
        <v>131</v>
      </c>
      <c r="N1428">
        <v>908</v>
      </c>
      <c r="O1428" t="s">
        <v>132</v>
      </c>
    </row>
    <row r="1429" spans="1:15" x14ac:dyDescent="0.25">
      <c r="A1429">
        <v>614120</v>
      </c>
      <c r="B1429">
        <v>201240</v>
      </c>
      <c r="C1429">
        <v>219</v>
      </c>
      <c r="D1429" s="96">
        <v>45132.557083333333</v>
      </c>
      <c r="E1429" t="s">
        <v>127</v>
      </c>
      <c r="F1429" t="s">
        <v>128</v>
      </c>
      <c r="G1429" t="s">
        <v>206</v>
      </c>
      <c r="H1429" t="s">
        <v>130</v>
      </c>
      <c r="I1429">
        <v>336490</v>
      </c>
      <c r="L1429" s="96">
        <v>45132.556747685187</v>
      </c>
      <c r="M1429" t="s">
        <v>131</v>
      </c>
      <c r="N1429">
        <v>3005</v>
      </c>
      <c r="O1429" t="s">
        <v>132</v>
      </c>
    </row>
    <row r="1430" spans="1:15" x14ac:dyDescent="0.25">
      <c r="A1430">
        <v>614120</v>
      </c>
      <c r="B1430">
        <v>201240</v>
      </c>
      <c r="C1430">
        <v>219</v>
      </c>
      <c r="D1430" s="96">
        <v>45132.557083333333</v>
      </c>
      <c r="E1430" t="s">
        <v>127</v>
      </c>
      <c r="F1430" t="s">
        <v>128</v>
      </c>
      <c r="G1430" t="s">
        <v>206</v>
      </c>
      <c r="H1430" t="s">
        <v>130</v>
      </c>
      <c r="I1430">
        <v>336483</v>
      </c>
      <c r="L1430" s="96">
        <v>45132.556747685187</v>
      </c>
      <c r="M1430" t="s">
        <v>131</v>
      </c>
      <c r="N1430">
        <v>4486</v>
      </c>
      <c r="O1430" t="s">
        <v>132</v>
      </c>
    </row>
    <row r="1431" spans="1:15" x14ac:dyDescent="0.25">
      <c r="A1431">
        <v>614120</v>
      </c>
      <c r="B1431">
        <v>201240</v>
      </c>
      <c r="C1431">
        <v>219</v>
      </c>
      <c r="D1431" s="96">
        <v>45132.557071759256</v>
      </c>
      <c r="E1431" t="s">
        <v>127</v>
      </c>
      <c r="F1431" t="s">
        <v>128</v>
      </c>
      <c r="G1431" t="s">
        <v>206</v>
      </c>
      <c r="H1431" t="s">
        <v>130</v>
      </c>
      <c r="I1431">
        <v>336481</v>
      </c>
      <c r="L1431" s="96">
        <v>45132.556747685187</v>
      </c>
      <c r="M1431" t="s">
        <v>131</v>
      </c>
      <c r="N1431">
        <v>1891</v>
      </c>
      <c r="O1431" t="s">
        <v>132</v>
      </c>
    </row>
    <row r="1432" spans="1:15" x14ac:dyDescent="0.25">
      <c r="A1432">
        <v>614120</v>
      </c>
      <c r="B1432">
        <v>201240</v>
      </c>
      <c r="C1432">
        <v>219</v>
      </c>
      <c r="D1432" s="96">
        <v>45132.557071759256</v>
      </c>
      <c r="E1432" t="s">
        <v>127</v>
      </c>
      <c r="F1432" t="s">
        <v>128</v>
      </c>
      <c r="G1432" t="s">
        <v>206</v>
      </c>
      <c r="H1432" t="s">
        <v>130</v>
      </c>
      <c r="I1432">
        <v>336482</v>
      </c>
      <c r="L1432" s="96">
        <v>45132.556747685187</v>
      </c>
      <c r="M1432" t="s">
        <v>131</v>
      </c>
      <c r="N1432">
        <v>6350</v>
      </c>
      <c r="O1432" t="s">
        <v>132</v>
      </c>
    </row>
    <row r="1433" spans="1:15" x14ac:dyDescent="0.25">
      <c r="A1433">
        <v>614120</v>
      </c>
      <c r="B1433">
        <v>201240</v>
      </c>
      <c r="C1433">
        <v>219</v>
      </c>
      <c r="D1433" s="96">
        <v>45132.557060185187</v>
      </c>
      <c r="E1433" t="s">
        <v>127</v>
      </c>
      <c r="F1433" t="s">
        <v>128</v>
      </c>
      <c r="G1433" t="s">
        <v>206</v>
      </c>
      <c r="H1433" t="s">
        <v>130</v>
      </c>
      <c r="I1433">
        <v>336470</v>
      </c>
      <c r="L1433" s="96">
        <v>45132.556747685187</v>
      </c>
      <c r="M1433" t="s">
        <v>131</v>
      </c>
      <c r="N1433">
        <v>14535</v>
      </c>
      <c r="O1433" t="s">
        <v>132</v>
      </c>
    </row>
    <row r="1434" spans="1:15" x14ac:dyDescent="0.25">
      <c r="A1434">
        <v>614120</v>
      </c>
      <c r="B1434">
        <v>201240</v>
      </c>
      <c r="C1434">
        <v>219</v>
      </c>
      <c r="D1434" s="96">
        <v>45132.55704861111</v>
      </c>
      <c r="E1434" t="s">
        <v>127</v>
      </c>
      <c r="F1434" t="s">
        <v>128</v>
      </c>
      <c r="G1434" t="s">
        <v>206</v>
      </c>
      <c r="H1434" t="s">
        <v>130</v>
      </c>
      <c r="I1434">
        <v>336450</v>
      </c>
      <c r="L1434" s="96">
        <v>45132.556747685187</v>
      </c>
      <c r="M1434" t="s">
        <v>131</v>
      </c>
      <c r="N1434">
        <v>582</v>
      </c>
      <c r="O1434" t="s">
        <v>132</v>
      </c>
    </row>
    <row r="1435" spans="1:15" x14ac:dyDescent="0.25">
      <c r="A1435">
        <v>614120</v>
      </c>
      <c r="B1435">
        <v>201240</v>
      </c>
      <c r="C1435">
        <v>219</v>
      </c>
      <c r="D1435" s="96">
        <v>45132.55704861111</v>
      </c>
      <c r="E1435" t="s">
        <v>127</v>
      </c>
      <c r="F1435" t="s">
        <v>128</v>
      </c>
      <c r="G1435" t="s">
        <v>206</v>
      </c>
      <c r="H1435" t="s">
        <v>130</v>
      </c>
      <c r="I1435">
        <v>336455</v>
      </c>
      <c r="L1435" s="96">
        <v>45132.556747685187</v>
      </c>
      <c r="M1435" t="s">
        <v>131</v>
      </c>
      <c r="N1435">
        <v>8913</v>
      </c>
      <c r="O1435" t="s">
        <v>132</v>
      </c>
    </row>
    <row r="1436" spans="1:15" x14ac:dyDescent="0.25">
      <c r="A1436">
        <v>614120</v>
      </c>
      <c r="B1436">
        <v>201240</v>
      </c>
      <c r="C1436">
        <v>219</v>
      </c>
      <c r="D1436" s="96">
        <v>45132.557037037041</v>
      </c>
      <c r="E1436" t="s">
        <v>127</v>
      </c>
      <c r="F1436" t="s">
        <v>128</v>
      </c>
      <c r="G1436" t="s">
        <v>206</v>
      </c>
      <c r="H1436" t="s">
        <v>130</v>
      </c>
      <c r="I1436">
        <v>336430</v>
      </c>
      <c r="L1436" s="96">
        <v>45132.556747685187</v>
      </c>
      <c r="M1436" t="s">
        <v>131</v>
      </c>
      <c r="N1436">
        <v>19850</v>
      </c>
      <c r="O1436" t="s">
        <v>132</v>
      </c>
    </row>
    <row r="1437" spans="1:15" x14ac:dyDescent="0.25">
      <c r="A1437">
        <v>614120</v>
      </c>
      <c r="B1437">
        <v>201240</v>
      </c>
      <c r="C1437">
        <v>219</v>
      </c>
      <c r="D1437" s="96">
        <v>45132.557037037041</v>
      </c>
      <c r="E1437" t="s">
        <v>127</v>
      </c>
      <c r="F1437" t="s">
        <v>128</v>
      </c>
      <c r="G1437" t="s">
        <v>206</v>
      </c>
      <c r="H1437" t="s">
        <v>130</v>
      </c>
      <c r="I1437">
        <v>336440</v>
      </c>
      <c r="L1437" s="96">
        <v>45132.556747685187</v>
      </c>
      <c r="M1437" t="s">
        <v>131</v>
      </c>
      <c r="N1437">
        <v>75201</v>
      </c>
      <c r="O1437" t="s">
        <v>132</v>
      </c>
    </row>
    <row r="1438" spans="1:15" x14ac:dyDescent="0.25">
      <c r="A1438">
        <v>614120</v>
      </c>
      <c r="B1438">
        <v>201240</v>
      </c>
      <c r="C1438">
        <v>219</v>
      </c>
      <c r="D1438" s="96">
        <v>45132.557025462964</v>
      </c>
      <c r="E1438" t="s">
        <v>127</v>
      </c>
      <c r="F1438" t="s">
        <v>128</v>
      </c>
      <c r="G1438" t="s">
        <v>206</v>
      </c>
      <c r="H1438" t="s">
        <v>130</v>
      </c>
      <c r="I1438">
        <v>336412</v>
      </c>
      <c r="L1438" s="96">
        <v>45132.556747685187</v>
      </c>
      <c r="M1438" t="s">
        <v>131</v>
      </c>
      <c r="N1438">
        <v>2725</v>
      </c>
      <c r="O1438" t="s">
        <v>132</v>
      </c>
    </row>
    <row r="1439" spans="1:15" x14ac:dyDescent="0.25">
      <c r="A1439">
        <v>614120</v>
      </c>
      <c r="B1439">
        <v>201240</v>
      </c>
      <c r="C1439">
        <v>219</v>
      </c>
      <c r="D1439" s="96">
        <v>45132.557025462964</v>
      </c>
      <c r="E1439" t="s">
        <v>127</v>
      </c>
      <c r="F1439" t="s">
        <v>128</v>
      </c>
      <c r="G1439" t="s">
        <v>206</v>
      </c>
      <c r="H1439" t="s">
        <v>130</v>
      </c>
      <c r="I1439">
        <v>336420</v>
      </c>
      <c r="L1439" s="96">
        <v>45132.556747685187</v>
      </c>
      <c r="M1439" t="s">
        <v>131</v>
      </c>
      <c r="N1439">
        <v>5579</v>
      </c>
      <c r="O1439" t="s">
        <v>132</v>
      </c>
    </row>
    <row r="1440" spans="1:15" x14ac:dyDescent="0.25">
      <c r="A1440">
        <v>614120</v>
      </c>
      <c r="B1440">
        <v>201240</v>
      </c>
      <c r="C1440">
        <v>219</v>
      </c>
      <c r="D1440" s="96">
        <v>45132.557013888887</v>
      </c>
      <c r="E1440" t="s">
        <v>127</v>
      </c>
      <c r="F1440" t="s">
        <v>128</v>
      </c>
      <c r="G1440" t="s">
        <v>206</v>
      </c>
      <c r="H1440" t="s">
        <v>130</v>
      </c>
      <c r="I1440">
        <v>336410</v>
      </c>
      <c r="L1440" s="96">
        <v>45132.556747685187</v>
      </c>
      <c r="M1440" t="s">
        <v>131</v>
      </c>
      <c r="N1440">
        <v>2588</v>
      </c>
      <c r="O1440" t="s">
        <v>132</v>
      </c>
    </row>
    <row r="1441" spans="1:15" x14ac:dyDescent="0.25">
      <c r="A1441">
        <v>614120</v>
      </c>
      <c r="B1441">
        <v>201240</v>
      </c>
      <c r="C1441">
        <v>219</v>
      </c>
      <c r="D1441" s="96">
        <v>45132.557002314818</v>
      </c>
      <c r="E1441" t="s">
        <v>127</v>
      </c>
      <c r="F1441" t="s">
        <v>128</v>
      </c>
      <c r="G1441" t="s">
        <v>242</v>
      </c>
      <c r="H1441" t="s">
        <v>130</v>
      </c>
      <c r="I1441">
        <v>336400</v>
      </c>
      <c r="L1441" s="96">
        <v>45132.556747685187</v>
      </c>
      <c r="M1441" t="s">
        <v>131</v>
      </c>
      <c r="N1441">
        <v>22000</v>
      </c>
      <c r="O1441" t="s">
        <v>132</v>
      </c>
    </row>
    <row r="1442" spans="1:15" x14ac:dyDescent="0.25">
      <c r="A1442">
        <v>614120</v>
      </c>
      <c r="B1442">
        <v>201240</v>
      </c>
      <c r="C1442">
        <v>219</v>
      </c>
      <c r="D1442" s="96">
        <v>45132.557002314818</v>
      </c>
      <c r="E1442" t="s">
        <v>133</v>
      </c>
      <c r="F1442" t="s">
        <v>128</v>
      </c>
      <c r="G1442" t="s">
        <v>178</v>
      </c>
      <c r="H1442" t="s">
        <v>130</v>
      </c>
      <c r="I1442">
        <v>336400</v>
      </c>
      <c r="L1442" s="96">
        <v>45132.556747685187</v>
      </c>
      <c r="M1442" t="s">
        <v>135</v>
      </c>
      <c r="N1442">
        <v>-13500</v>
      </c>
      <c r="O1442" t="s">
        <v>136</v>
      </c>
    </row>
    <row r="1443" spans="1:15" x14ac:dyDescent="0.25">
      <c r="A1443">
        <v>614120</v>
      </c>
      <c r="B1443">
        <v>201240</v>
      </c>
      <c r="C1443">
        <v>219</v>
      </c>
      <c r="D1443" s="96">
        <v>45132.556932870371</v>
      </c>
      <c r="E1443" t="s">
        <v>127</v>
      </c>
      <c r="F1443" t="s">
        <v>128</v>
      </c>
      <c r="G1443" t="s">
        <v>206</v>
      </c>
      <c r="H1443" t="s">
        <v>130</v>
      </c>
      <c r="I1443">
        <v>336056</v>
      </c>
      <c r="L1443" s="96">
        <v>45132.556747685187</v>
      </c>
      <c r="M1443" t="s">
        <v>131</v>
      </c>
      <c r="N1443">
        <v>2000</v>
      </c>
      <c r="O1443" t="s">
        <v>132</v>
      </c>
    </row>
    <row r="1444" spans="1:15" x14ac:dyDescent="0.25">
      <c r="A1444">
        <v>614120</v>
      </c>
      <c r="B1444">
        <v>201240</v>
      </c>
      <c r="C1444">
        <v>219</v>
      </c>
      <c r="D1444" s="96">
        <v>45132.556932870371</v>
      </c>
      <c r="E1444" t="s">
        <v>127</v>
      </c>
      <c r="F1444" t="s">
        <v>128</v>
      </c>
      <c r="G1444" t="s">
        <v>206</v>
      </c>
      <c r="H1444" t="s">
        <v>130</v>
      </c>
      <c r="I1444">
        <v>336057</v>
      </c>
      <c r="L1444" s="96">
        <v>45132.556747685187</v>
      </c>
      <c r="M1444" t="s">
        <v>131</v>
      </c>
      <c r="N1444">
        <v>6000</v>
      </c>
      <c r="O1444" t="s">
        <v>132</v>
      </c>
    </row>
    <row r="1445" spans="1:15" x14ac:dyDescent="0.25">
      <c r="A1445">
        <v>614120</v>
      </c>
      <c r="B1445">
        <v>170490</v>
      </c>
      <c r="C1445">
        <v>219</v>
      </c>
      <c r="D1445" s="96">
        <v>45132.530173611114</v>
      </c>
      <c r="E1445" t="s">
        <v>127</v>
      </c>
      <c r="F1445" t="s">
        <v>140</v>
      </c>
      <c r="G1445" t="s">
        <v>211</v>
      </c>
      <c r="H1445" t="s">
        <v>130</v>
      </c>
      <c r="I1445">
        <v>335200</v>
      </c>
      <c r="L1445" s="96">
        <v>45132.529583333337</v>
      </c>
      <c r="M1445" t="s">
        <v>131</v>
      </c>
      <c r="N1445">
        <v>20000</v>
      </c>
      <c r="O1445" t="s">
        <v>132</v>
      </c>
    </row>
    <row r="1446" spans="1:15" x14ac:dyDescent="0.25">
      <c r="A1446">
        <v>614120</v>
      </c>
      <c r="B1446">
        <v>170490</v>
      </c>
      <c r="C1446">
        <v>219</v>
      </c>
      <c r="D1446" s="96">
        <v>45132.530173611114</v>
      </c>
      <c r="E1446" t="s">
        <v>133</v>
      </c>
      <c r="F1446" t="s">
        <v>140</v>
      </c>
      <c r="G1446" t="s">
        <v>381</v>
      </c>
      <c r="H1446" t="s">
        <v>130</v>
      </c>
      <c r="I1446">
        <v>335200</v>
      </c>
      <c r="L1446" s="96">
        <v>45132.529583333337</v>
      </c>
      <c r="M1446" t="s">
        <v>135</v>
      </c>
      <c r="N1446">
        <v>10000</v>
      </c>
      <c r="O1446" t="s">
        <v>132</v>
      </c>
    </row>
    <row r="1447" spans="1:15" x14ac:dyDescent="0.25">
      <c r="A1447">
        <v>614120</v>
      </c>
      <c r="B1447">
        <v>430400</v>
      </c>
      <c r="C1447">
        <v>219</v>
      </c>
      <c r="D1447" s="96">
        <v>45131.405381944445</v>
      </c>
      <c r="E1447" t="s">
        <v>127</v>
      </c>
      <c r="F1447" t="s">
        <v>245</v>
      </c>
      <c r="G1447" t="s">
        <v>246</v>
      </c>
      <c r="H1447" t="s">
        <v>130</v>
      </c>
      <c r="I1447">
        <v>336267</v>
      </c>
      <c r="L1447" s="96">
        <v>45128.999988425923</v>
      </c>
      <c r="M1447" t="s">
        <v>131</v>
      </c>
      <c r="N1447">
        <v>23200</v>
      </c>
      <c r="O1447" t="s">
        <v>132</v>
      </c>
    </row>
    <row r="1448" spans="1:15" x14ac:dyDescent="0.25">
      <c r="A1448">
        <v>614120</v>
      </c>
      <c r="B1448">
        <v>260820</v>
      </c>
      <c r="C1448">
        <v>401</v>
      </c>
      <c r="D1448" s="96">
        <v>45132.445069444446</v>
      </c>
      <c r="E1448" t="s">
        <v>162</v>
      </c>
      <c r="F1448" t="s">
        <v>180</v>
      </c>
      <c r="G1448" t="s">
        <v>181</v>
      </c>
      <c r="H1448" t="s">
        <v>130</v>
      </c>
      <c r="I1448">
        <v>336669</v>
      </c>
      <c r="L1448" s="96">
        <v>45113.999988425923</v>
      </c>
      <c r="M1448" t="s">
        <v>135</v>
      </c>
      <c r="N1448">
        <v>53000</v>
      </c>
      <c r="O1448" t="s">
        <v>132</v>
      </c>
    </row>
    <row r="1449" spans="1:15" x14ac:dyDescent="0.25">
      <c r="A1449">
        <v>614180</v>
      </c>
      <c r="B1449">
        <v>170400</v>
      </c>
      <c r="C1449">
        <v>203</v>
      </c>
      <c r="D1449" s="96">
        <v>45132.529803240737</v>
      </c>
      <c r="E1449" t="s">
        <v>133</v>
      </c>
      <c r="F1449" t="s">
        <v>140</v>
      </c>
      <c r="G1449" t="s">
        <v>220</v>
      </c>
      <c r="H1449" t="s">
        <v>130</v>
      </c>
      <c r="I1449">
        <v>332305</v>
      </c>
      <c r="L1449" s="96">
        <v>45132.529583333337</v>
      </c>
      <c r="M1449" t="s">
        <v>135</v>
      </c>
      <c r="N1449">
        <v>3000</v>
      </c>
      <c r="O1449" t="s">
        <v>132</v>
      </c>
    </row>
    <row r="1450" spans="1:15" x14ac:dyDescent="0.25">
      <c r="A1450">
        <v>614180</v>
      </c>
      <c r="B1450">
        <v>270100</v>
      </c>
      <c r="C1450">
        <v>219</v>
      </c>
      <c r="D1450" s="96">
        <v>45265.539537037039</v>
      </c>
      <c r="E1450" t="s">
        <v>133</v>
      </c>
      <c r="F1450" t="s">
        <v>312</v>
      </c>
      <c r="G1450" t="s">
        <v>313</v>
      </c>
      <c r="H1450" t="s">
        <v>130</v>
      </c>
      <c r="I1450">
        <v>336575</v>
      </c>
      <c r="L1450" s="96">
        <v>45265.532453703701</v>
      </c>
      <c r="M1450" t="s">
        <v>135</v>
      </c>
      <c r="N1450">
        <v>1500</v>
      </c>
      <c r="O1450" t="s">
        <v>132</v>
      </c>
    </row>
    <row r="1451" spans="1:15" x14ac:dyDescent="0.25">
      <c r="A1451">
        <v>614200</v>
      </c>
      <c r="B1451">
        <v>240300</v>
      </c>
      <c r="C1451">
        <v>160</v>
      </c>
      <c r="D1451" s="96">
        <v>45161.355567129627</v>
      </c>
      <c r="E1451" t="s">
        <v>162</v>
      </c>
      <c r="F1451" t="s">
        <v>274</v>
      </c>
      <c r="G1451" t="s">
        <v>275</v>
      </c>
      <c r="H1451" t="s">
        <v>130</v>
      </c>
      <c r="I1451">
        <v>333210</v>
      </c>
      <c r="L1451" s="96">
        <v>45161.345069444447</v>
      </c>
      <c r="M1451" t="s">
        <v>135</v>
      </c>
      <c r="N1451">
        <v>1000</v>
      </c>
      <c r="O1451" t="s">
        <v>132</v>
      </c>
    </row>
    <row r="1452" spans="1:15" x14ac:dyDescent="0.25">
      <c r="A1452">
        <v>614200</v>
      </c>
      <c r="B1452">
        <v>170380</v>
      </c>
      <c r="C1452">
        <v>203</v>
      </c>
      <c r="D1452" s="96">
        <v>45155.573113425926</v>
      </c>
      <c r="E1452" t="s">
        <v>133</v>
      </c>
      <c r="F1452" t="s">
        <v>188</v>
      </c>
      <c r="G1452" t="s">
        <v>189</v>
      </c>
      <c r="H1452" t="s">
        <v>130</v>
      </c>
      <c r="I1452">
        <v>332340</v>
      </c>
      <c r="L1452" s="96">
        <v>45155.572881944441</v>
      </c>
      <c r="M1452" t="s">
        <v>135</v>
      </c>
      <c r="N1452">
        <v>700</v>
      </c>
      <c r="O1452" t="s">
        <v>132</v>
      </c>
    </row>
    <row r="1453" spans="1:15" x14ac:dyDescent="0.25">
      <c r="A1453">
        <v>614200</v>
      </c>
      <c r="B1453">
        <v>170350</v>
      </c>
      <c r="C1453">
        <v>203</v>
      </c>
      <c r="D1453" s="96">
        <v>45155.573101851849</v>
      </c>
      <c r="E1453" t="s">
        <v>133</v>
      </c>
      <c r="F1453" t="s">
        <v>188</v>
      </c>
      <c r="G1453" t="s">
        <v>189</v>
      </c>
      <c r="H1453" t="s">
        <v>130</v>
      </c>
      <c r="I1453">
        <v>332330</v>
      </c>
      <c r="L1453" s="96">
        <v>45155.572881944441</v>
      </c>
      <c r="M1453" t="s">
        <v>135</v>
      </c>
      <c r="N1453">
        <v>220</v>
      </c>
      <c r="O1453" t="s">
        <v>132</v>
      </c>
    </row>
    <row r="1454" spans="1:15" x14ac:dyDescent="0.25">
      <c r="A1454">
        <v>614200</v>
      </c>
      <c r="B1454">
        <v>170530</v>
      </c>
      <c r="C1454">
        <v>203</v>
      </c>
      <c r="D1454" s="96">
        <v>45155.57309027778</v>
      </c>
      <c r="E1454" t="s">
        <v>133</v>
      </c>
      <c r="F1454" t="s">
        <v>188</v>
      </c>
      <c r="G1454" t="s">
        <v>189</v>
      </c>
      <c r="H1454" t="s">
        <v>130</v>
      </c>
      <c r="I1454">
        <v>332317</v>
      </c>
      <c r="L1454" s="96">
        <v>45155.572881944441</v>
      </c>
      <c r="M1454" t="s">
        <v>135</v>
      </c>
      <c r="N1454">
        <v>510</v>
      </c>
      <c r="O1454" t="s">
        <v>132</v>
      </c>
    </row>
    <row r="1455" spans="1:15" x14ac:dyDescent="0.25">
      <c r="A1455">
        <v>614200</v>
      </c>
      <c r="B1455">
        <v>170450</v>
      </c>
      <c r="C1455">
        <v>203</v>
      </c>
      <c r="D1455" s="96">
        <v>45132.530081018522</v>
      </c>
      <c r="E1455" t="s">
        <v>133</v>
      </c>
      <c r="F1455" t="s">
        <v>140</v>
      </c>
      <c r="G1455" t="s">
        <v>192</v>
      </c>
      <c r="H1455" t="s">
        <v>130</v>
      </c>
      <c r="I1455">
        <v>332370</v>
      </c>
      <c r="L1455" s="96">
        <v>45132.529583333337</v>
      </c>
      <c r="M1455" t="s">
        <v>135</v>
      </c>
      <c r="N1455">
        <v>50</v>
      </c>
      <c r="O1455" t="s">
        <v>132</v>
      </c>
    </row>
    <row r="1456" spans="1:15" x14ac:dyDescent="0.25">
      <c r="A1456">
        <v>614200</v>
      </c>
      <c r="B1456">
        <v>170450</v>
      </c>
      <c r="C1456">
        <v>203</v>
      </c>
      <c r="D1456" s="96">
        <v>45132.530081018522</v>
      </c>
      <c r="E1456" t="s">
        <v>133</v>
      </c>
      <c r="F1456" t="s">
        <v>140</v>
      </c>
      <c r="G1456" t="s">
        <v>375</v>
      </c>
      <c r="H1456" t="s">
        <v>130</v>
      </c>
      <c r="I1456">
        <v>332370</v>
      </c>
      <c r="L1456" s="96">
        <v>45132.529583333337</v>
      </c>
      <c r="M1456" t="s">
        <v>135</v>
      </c>
      <c r="N1456">
        <v>1450</v>
      </c>
      <c r="O1456" t="s">
        <v>132</v>
      </c>
    </row>
    <row r="1457" spans="1:15" x14ac:dyDescent="0.25">
      <c r="A1457">
        <v>614200</v>
      </c>
      <c r="B1457">
        <v>170440</v>
      </c>
      <c r="C1457">
        <v>203</v>
      </c>
      <c r="D1457" s="96">
        <v>45132.530057870368</v>
      </c>
      <c r="E1457" t="s">
        <v>133</v>
      </c>
      <c r="F1457" t="s">
        <v>140</v>
      </c>
      <c r="G1457" t="s">
        <v>192</v>
      </c>
      <c r="H1457" t="s">
        <v>130</v>
      </c>
      <c r="I1457">
        <v>332360</v>
      </c>
      <c r="L1457" s="96">
        <v>45132.529583333337</v>
      </c>
      <c r="M1457" t="s">
        <v>135</v>
      </c>
      <c r="N1457">
        <v>70</v>
      </c>
      <c r="O1457" t="s">
        <v>132</v>
      </c>
    </row>
    <row r="1458" spans="1:15" x14ac:dyDescent="0.25">
      <c r="A1458">
        <v>614200</v>
      </c>
      <c r="B1458">
        <v>170380</v>
      </c>
      <c r="C1458">
        <v>203</v>
      </c>
      <c r="D1458" s="96">
        <v>45132.530023148145</v>
      </c>
      <c r="E1458" t="s">
        <v>133</v>
      </c>
      <c r="F1458" t="s">
        <v>140</v>
      </c>
      <c r="G1458" t="s">
        <v>192</v>
      </c>
      <c r="H1458" t="s">
        <v>130</v>
      </c>
      <c r="I1458">
        <v>332340</v>
      </c>
      <c r="L1458" s="96">
        <v>45132.529583333337</v>
      </c>
      <c r="M1458" t="s">
        <v>135</v>
      </c>
      <c r="N1458">
        <v>100</v>
      </c>
      <c r="O1458" t="s">
        <v>132</v>
      </c>
    </row>
    <row r="1459" spans="1:15" x14ac:dyDescent="0.25">
      <c r="A1459">
        <v>614200</v>
      </c>
      <c r="B1459">
        <v>170370</v>
      </c>
      <c r="C1459">
        <v>203</v>
      </c>
      <c r="D1459" s="96">
        <v>45132.53</v>
      </c>
      <c r="E1459" t="s">
        <v>133</v>
      </c>
      <c r="F1459" t="s">
        <v>140</v>
      </c>
      <c r="G1459" t="s">
        <v>375</v>
      </c>
      <c r="H1459" t="s">
        <v>130</v>
      </c>
      <c r="I1459">
        <v>332335</v>
      </c>
      <c r="L1459" s="96">
        <v>45132.529583333337</v>
      </c>
      <c r="M1459" t="s">
        <v>135</v>
      </c>
      <c r="N1459">
        <v>200</v>
      </c>
      <c r="O1459" t="s">
        <v>132</v>
      </c>
    </row>
    <row r="1460" spans="1:15" x14ac:dyDescent="0.25">
      <c r="A1460">
        <v>614200</v>
      </c>
      <c r="B1460">
        <v>170350</v>
      </c>
      <c r="C1460">
        <v>203</v>
      </c>
      <c r="D1460" s="96">
        <v>45132.529953703706</v>
      </c>
      <c r="E1460" t="s">
        <v>133</v>
      </c>
      <c r="F1460" t="s">
        <v>140</v>
      </c>
      <c r="G1460" t="s">
        <v>192</v>
      </c>
      <c r="H1460" t="s">
        <v>130</v>
      </c>
      <c r="I1460">
        <v>332330</v>
      </c>
      <c r="L1460" s="96">
        <v>45132.529583333337</v>
      </c>
      <c r="M1460" t="s">
        <v>135</v>
      </c>
      <c r="N1460">
        <v>80</v>
      </c>
      <c r="O1460" t="s">
        <v>132</v>
      </c>
    </row>
    <row r="1461" spans="1:15" x14ac:dyDescent="0.25">
      <c r="A1461">
        <v>614200</v>
      </c>
      <c r="B1461">
        <v>170350</v>
      </c>
      <c r="C1461">
        <v>203</v>
      </c>
      <c r="D1461" s="96">
        <v>45132.529953703706</v>
      </c>
      <c r="E1461" t="s">
        <v>133</v>
      </c>
      <c r="F1461" t="s">
        <v>140</v>
      </c>
      <c r="G1461" t="s">
        <v>191</v>
      </c>
      <c r="H1461" t="s">
        <v>130</v>
      </c>
      <c r="I1461">
        <v>332330</v>
      </c>
      <c r="L1461" s="96">
        <v>45132.529583333337</v>
      </c>
      <c r="M1461" t="s">
        <v>135</v>
      </c>
      <c r="N1461">
        <v>1200</v>
      </c>
      <c r="O1461" t="s">
        <v>132</v>
      </c>
    </row>
    <row r="1462" spans="1:15" x14ac:dyDescent="0.25">
      <c r="A1462">
        <v>614200</v>
      </c>
      <c r="B1462">
        <v>170530</v>
      </c>
      <c r="C1462">
        <v>203</v>
      </c>
      <c r="D1462" s="96">
        <v>45132.529895833337</v>
      </c>
      <c r="E1462" t="s">
        <v>133</v>
      </c>
      <c r="F1462" t="s">
        <v>140</v>
      </c>
      <c r="G1462" t="s">
        <v>379</v>
      </c>
      <c r="H1462" t="s">
        <v>130</v>
      </c>
      <c r="I1462">
        <v>332317</v>
      </c>
      <c r="L1462" s="96">
        <v>45132.529583333337</v>
      </c>
      <c r="M1462" t="s">
        <v>135</v>
      </c>
      <c r="N1462">
        <v>500</v>
      </c>
      <c r="O1462" t="s">
        <v>132</v>
      </c>
    </row>
    <row r="1463" spans="1:15" x14ac:dyDescent="0.25">
      <c r="A1463">
        <v>614200</v>
      </c>
      <c r="B1463">
        <v>170530</v>
      </c>
      <c r="C1463">
        <v>203</v>
      </c>
      <c r="D1463" s="96">
        <v>45132.529895833337</v>
      </c>
      <c r="E1463" t="s">
        <v>133</v>
      </c>
      <c r="F1463" t="s">
        <v>140</v>
      </c>
      <c r="G1463" t="s">
        <v>192</v>
      </c>
      <c r="H1463" t="s">
        <v>130</v>
      </c>
      <c r="I1463">
        <v>332317</v>
      </c>
      <c r="L1463" s="96">
        <v>45132.529583333337</v>
      </c>
      <c r="M1463" t="s">
        <v>135</v>
      </c>
      <c r="N1463">
        <v>990</v>
      </c>
      <c r="O1463" t="s">
        <v>132</v>
      </c>
    </row>
    <row r="1464" spans="1:15" x14ac:dyDescent="0.25">
      <c r="A1464">
        <v>614200</v>
      </c>
      <c r="B1464">
        <v>170400</v>
      </c>
      <c r="C1464">
        <v>203</v>
      </c>
      <c r="D1464" s="96">
        <v>45132.529803240737</v>
      </c>
      <c r="E1464" t="s">
        <v>127</v>
      </c>
      <c r="F1464" t="s">
        <v>140</v>
      </c>
      <c r="G1464" t="s">
        <v>194</v>
      </c>
      <c r="H1464" t="s">
        <v>130</v>
      </c>
      <c r="I1464">
        <v>332305</v>
      </c>
      <c r="L1464" s="96">
        <v>45132.529583333337</v>
      </c>
      <c r="M1464" t="s">
        <v>131</v>
      </c>
      <c r="N1464">
        <v>20000</v>
      </c>
      <c r="O1464" t="s">
        <v>132</v>
      </c>
    </row>
    <row r="1465" spans="1:15" x14ac:dyDescent="0.25">
      <c r="A1465">
        <v>614200</v>
      </c>
      <c r="B1465">
        <v>310000</v>
      </c>
      <c r="C1465">
        <v>204</v>
      </c>
      <c r="D1465" s="96">
        <v>45132.557233796295</v>
      </c>
      <c r="E1465" t="s">
        <v>127</v>
      </c>
      <c r="F1465" t="s">
        <v>144</v>
      </c>
      <c r="G1465" t="s">
        <v>145</v>
      </c>
      <c r="H1465" t="s">
        <v>130</v>
      </c>
      <c r="I1465">
        <v>332451</v>
      </c>
      <c r="L1465" s="96">
        <v>45132.55678240741</v>
      </c>
      <c r="M1465" t="s">
        <v>131</v>
      </c>
      <c r="N1465">
        <v>1100</v>
      </c>
      <c r="O1465" t="s">
        <v>132</v>
      </c>
    </row>
    <row r="1466" spans="1:15" x14ac:dyDescent="0.25">
      <c r="A1466">
        <v>614200</v>
      </c>
      <c r="B1466">
        <v>325100</v>
      </c>
      <c r="C1466">
        <v>205</v>
      </c>
      <c r="D1466" s="96">
        <v>45132.557256944441</v>
      </c>
      <c r="E1466" t="s">
        <v>127</v>
      </c>
      <c r="F1466" t="s">
        <v>144</v>
      </c>
      <c r="G1466" t="s">
        <v>145</v>
      </c>
      <c r="H1466" t="s">
        <v>130</v>
      </c>
      <c r="I1466">
        <v>332540</v>
      </c>
      <c r="L1466" s="96">
        <v>45132.55678240741</v>
      </c>
      <c r="M1466" t="s">
        <v>131</v>
      </c>
      <c r="N1466">
        <v>175</v>
      </c>
      <c r="O1466" t="s">
        <v>132</v>
      </c>
    </row>
    <row r="1467" spans="1:15" x14ac:dyDescent="0.25">
      <c r="A1467">
        <v>614200</v>
      </c>
      <c r="B1467">
        <v>302000</v>
      </c>
      <c r="C1467">
        <v>207</v>
      </c>
      <c r="D1467" s="96">
        <v>45258.855138888888</v>
      </c>
      <c r="E1467" t="s">
        <v>133</v>
      </c>
      <c r="F1467" t="s">
        <v>149</v>
      </c>
      <c r="G1467" t="s">
        <v>150</v>
      </c>
      <c r="H1467" t="s">
        <v>130</v>
      </c>
      <c r="I1467">
        <v>334021</v>
      </c>
      <c r="L1467" s="96">
        <v>45258.854675925926</v>
      </c>
      <c r="M1467" t="s">
        <v>135</v>
      </c>
      <c r="N1467">
        <v>58</v>
      </c>
      <c r="O1467" t="s">
        <v>132</v>
      </c>
    </row>
    <row r="1468" spans="1:15" x14ac:dyDescent="0.25">
      <c r="A1468">
        <v>614200</v>
      </c>
      <c r="B1468">
        <v>170500</v>
      </c>
      <c r="C1468">
        <v>208</v>
      </c>
      <c r="D1468" s="96">
        <v>45177.38144675926</v>
      </c>
      <c r="E1468" t="s">
        <v>133</v>
      </c>
      <c r="F1468" t="s">
        <v>301</v>
      </c>
      <c r="G1468" t="s">
        <v>302</v>
      </c>
      <c r="H1468" t="s">
        <v>130</v>
      </c>
      <c r="I1468">
        <v>337010</v>
      </c>
      <c r="L1468" s="96">
        <v>45177.37771990741</v>
      </c>
      <c r="M1468" t="s">
        <v>135</v>
      </c>
      <c r="N1468">
        <v>200</v>
      </c>
      <c r="O1468" t="s">
        <v>132</v>
      </c>
    </row>
    <row r="1469" spans="1:15" x14ac:dyDescent="0.25">
      <c r="A1469">
        <v>614200</v>
      </c>
      <c r="B1469">
        <v>170502</v>
      </c>
      <c r="C1469">
        <v>208</v>
      </c>
      <c r="D1469" s="96">
        <v>45132.530370370368</v>
      </c>
      <c r="E1469" t="s">
        <v>133</v>
      </c>
      <c r="F1469" t="s">
        <v>140</v>
      </c>
      <c r="G1469" t="s">
        <v>170</v>
      </c>
      <c r="H1469" t="s">
        <v>130</v>
      </c>
      <c r="I1469">
        <v>337220</v>
      </c>
      <c r="L1469" s="96">
        <v>45132.529583333337</v>
      </c>
      <c r="M1469" t="s">
        <v>135</v>
      </c>
      <c r="N1469">
        <v>150</v>
      </c>
      <c r="O1469" t="s">
        <v>132</v>
      </c>
    </row>
    <row r="1470" spans="1:15" x14ac:dyDescent="0.25">
      <c r="A1470">
        <v>614200</v>
      </c>
      <c r="B1470">
        <v>170502</v>
      </c>
      <c r="C1470">
        <v>208</v>
      </c>
      <c r="D1470" s="96">
        <v>45132.530370370368</v>
      </c>
      <c r="E1470" t="s">
        <v>133</v>
      </c>
      <c r="F1470" t="s">
        <v>140</v>
      </c>
      <c r="G1470" t="s">
        <v>171</v>
      </c>
      <c r="H1470" t="s">
        <v>130</v>
      </c>
      <c r="I1470">
        <v>337220</v>
      </c>
      <c r="L1470" s="96">
        <v>45132.529583333337</v>
      </c>
      <c r="M1470" t="s">
        <v>135</v>
      </c>
      <c r="N1470">
        <v>250</v>
      </c>
      <c r="O1470" t="s">
        <v>132</v>
      </c>
    </row>
    <row r="1471" spans="1:15" x14ac:dyDescent="0.25">
      <c r="A1471">
        <v>614200</v>
      </c>
      <c r="B1471">
        <v>170502</v>
      </c>
      <c r="C1471">
        <v>208</v>
      </c>
      <c r="D1471" s="96">
        <v>45132.530370370368</v>
      </c>
      <c r="E1471" t="s">
        <v>133</v>
      </c>
      <c r="F1471" t="s">
        <v>140</v>
      </c>
      <c r="G1471" t="s">
        <v>198</v>
      </c>
      <c r="H1471" t="s">
        <v>130</v>
      </c>
      <c r="I1471">
        <v>337220</v>
      </c>
      <c r="L1471" s="96">
        <v>45132.529583333337</v>
      </c>
      <c r="M1471" t="s">
        <v>135</v>
      </c>
      <c r="N1471">
        <v>350</v>
      </c>
      <c r="O1471" t="s">
        <v>132</v>
      </c>
    </row>
    <row r="1472" spans="1:15" x14ac:dyDescent="0.25">
      <c r="A1472">
        <v>614200</v>
      </c>
      <c r="B1472">
        <v>170503</v>
      </c>
      <c r="C1472">
        <v>208</v>
      </c>
      <c r="D1472" s="96">
        <v>45132.530312499999</v>
      </c>
      <c r="E1472" t="s">
        <v>133</v>
      </c>
      <c r="F1472" t="s">
        <v>140</v>
      </c>
      <c r="G1472" t="s">
        <v>170</v>
      </c>
      <c r="H1472" t="s">
        <v>130</v>
      </c>
      <c r="I1472">
        <v>337120</v>
      </c>
      <c r="L1472" s="96">
        <v>45132.529583333337</v>
      </c>
      <c r="M1472" t="s">
        <v>135</v>
      </c>
      <c r="N1472">
        <v>-150</v>
      </c>
      <c r="O1472" t="s">
        <v>136</v>
      </c>
    </row>
    <row r="1473" spans="1:15" x14ac:dyDescent="0.25">
      <c r="A1473">
        <v>614200</v>
      </c>
      <c r="B1473">
        <v>170503</v>
      </c>
      <c r="C1473">
        <v>208</v>
      </c>
      <c r="D1473" s="96">
        <v>45132.530312499999</v>
      </c>
      <c r="E1473" t="s">
        <v>133</v>
      </c>
      <c r="F1473" t="s">
        <v>140</v>
      </c>
      <c r="G1473" t="s">
        <v>171</v>
      </c>
      <c r="H1473" t="s">
        <v>130</v>
      </c>
      <c r="I1473">
        <v>337120</v>
      </c>
      <c r="L1473" s="96">
        <v>45132.529583333337</v>
      </c>
      <c r="M1473" t="s">
        <v>135</v>
      </c>
      <c r="N1473">
        <v>100</v>
      </c>
      <c r="O1473" t="s">
        <v>132</v>
      </c>
    </row>
    <row r="1474" spans="1:15" x14ac:dyDescent="0.25">
      <c r="A1474">
        <v>614200</v>
      </c>
      <c r="B1474">
        <v>170503</v>
      </c>
      <c r="C1474">
        <v>208</v>
      </c>
      <c r="D1474" s="96">
        <v>45132.530312499999</v>
      </c>
      <c r="E1474" t="s">
        <v>133</v>
      </c>
      <c r="F1474" t="s">
        <v>140</v>
      </c>
      <c r="G1474" t="s">
        <v>380</v>
      </c>
      <c r="H1474" t="s">
        <v>130</v>
      </c>
      <c r="I1474">
        <v>337120</v>
      </c>
      <c r="L1474" s="96">
        <v>45132.529583333337</v>
      </c>
      <c r="M1474" t="s">
        <v>135</v>
      </c>
      <c r="N1474">
        <v>100</v>
      </c>
      <c r="O1474" t="s">
        <v>132</v>
      </c>
    </row>
    <row r="1475" spans="1:15" x14ac:dyDescent="0.25">
      <c r="A1475">
        <v>614200</v>
      </c>
      <c r="B1475">
        <v>170501</v>
      </c>
      <c r="C1475">
        <v>208</v>
      </c>
      <c r="D1475" s="96">
        <v>45132.530277777776</v>
      </c>
      <c r="E1475" t="s">
        <v>133</v>
      </c>
      <c r="F1475" t="s">
        <v>140</v>
      </c>
      <c r="G1475" t="s">
        <v>170</v>
      </c>
      <c r="H1475" t="s">
        <v>130</v>
      </c>
      <c r="I1475">
        <v>337110</v>
      </c>
      <c r="L1475" s="96">
        <v>45132.529583333337</v>
      </c>
      <c r="M1475" t="s">
        <v>135</v>
      </c>
      <c r="N1475">
        <v>-1800</v>
      </c>
      <c r="O1475" t="s">
        <v>136</v>
      </c>
    </row>
    <row r="1476" spans="1:15" x14ac:dyDescent="0.25">
      <c r="A1476">
        <v>614200</v>
      </c>
      <c r="B1476">
        <v>170501</v>
      </c>
      <c r="C1476">
        <v>208</v>
      </c>
      <c r="D1476" s="96">
        <v>45132.530277777776</v>
      </c>
      <c r="E1476" t="s">
        <v>133</v>
      </c>
      <c r="F1476" t="s">
        <v>140</v>
      </c>
      <c r="G1476" t="s">
        <v>173</v>
      </c>
      <c r="H1476" t="s">
        <v>130</v>
      </c>
      <c r="I1476">
        <v>337110</v>
      </c>
      <c r="L1476" s="96">
        <v>45132.529583333337</v>
      </c>
      <c r="M1476" t="s">
        <v>135</v>
      </c>
      <c r="N1476">
        <v>3000</v>
      </c>
      <c r="O1476" t="s">
        <v>132</v>
      </c>
    </row>
    <row r="1477" spans="1:15" x14ac:dyDescent="0.25">
      <c r="A1477">
        <v>614200</v>
      </c>
      <c r="B1477">
        <v>170500</v>
      </c>
      <c r="C1477">
        <v>208</v>
      </c>
      <c r="D1477" s="96">
        <v>45132.530266203707</v>
      </c>
      <c r="E1477" t="s">
        <v>133</v>
      </c>
      <c r="F1477" t="s">
        <v>140</v>
      </c>
      <c r="G1477" t="s">
        <v>200</v>
      </c>
      <c r="H1477" t="s">
        <v>130</v>
      </c>
      <c r="I1477">
        <v>337012</v>
      </c>
      <c r="L1477" s="96">
        <v>45132.529583333337</v>
      </c>
      <c r="M1477" t="s">
        <v>135</v>
      </c>
      <c r="N1477">
        <v>-557</v>
      </c>
      <c r="O1477" t="s">
        <v>136</v>
      </c>
    </row>
    <row r="1478" spans="1:15" x14ac:dyDescent="0.25">
      <c r="A1478">
        <v>614200</v>
      </c>
      <c r="B1478">
        <v>170500</v>
      </c>
      <c r="C1478">
        <v>208</v>
      </c>
      <c r="D1478" s="96">
        <v>45132.530266203707</v>
      </c>
      <c r="E1478" t="s">
        <v>133</v>
      </c>
      <c r="F1478" t="s">
        <v>140</v>
      </c>
      <c r="G1478" t="s">
        <v>173</v>
      </c>
      <c r="H1478" t="s">
        <v>130</v>
      </c>
      <c r="I1478">
        <v>337012</v>
      </c>
      <c r="L1478" s="96">
        <v>45132.529583333337</v>
      </c>
      <c r="M1478" t="s">
        <v>135</v>
      </c>
      <c r="N1478">
        <v>500</v>
      </c>
      <c r="O1478" t="s">
        <v>132</v>
      </c>
    </row>
    <row r="1479" spans="1:15" x14ac:dyDescent="0.25">
      <c r="A1479">
        <v>614200</v>
      </c>
      <c r="B1479">
        <v>170500</v>
      </c>
      <c r="C1479">
        <v>208</v>
      </c>
      <c r="D1479" s="96">
        <v>45132.530266203707</v>
      </c>
      <c r="E1479" t="s">
        <v>133</v>
      </c>
      <c r="F1479" t="s">
        <v>140</v>
      </c>
      <c r="G1479" t="s">
        <v>171</v>
      </c>
      <c r="H1479" t="s">
        <v>130</v>
      </c>
      <c r="I1479">
        <v>337012</v>
      </c>
      <c r="L1479" s="96">
        <v>45132.529583333337</v>
      </c>
      <c r="M1479" t="s">
        <v>135</v>
      </c>
      <c r="N1479">
        <v>500</v>
      </c>
      <c r="O1479" t="s">
        <v>132</v>
      </c>
    </row>
    <row r="1480" spans="1:15" x14ac:dyDescent="0.25">
      <c r="A1480">
        <v>614200</v>
      </c>
      <c r="B1480">
        <v>170500</v>
      </c>
      <c r="C1480">
        <v>208</v>
      </c>
      <c r="D1480" s="96">
        <v>45132.530266203707</v>
      </c>
      <c r="E1480" t="s">
        <v>133</v>
      </c>
      <c r="F1480" t="s">
        <v>140</v>
      </c>
      <c r="G1480" t="s">
        <v>380</v>
      </c>
      <c r="H1480" t="s">
        <v>130</v>
      </c>
      <c r="I1480">
        <v>337012</v>
      </c>
      <c r="L1480" s="96">
        <v>45132.529583333337</v>
      </c>
      <c r="M1480" t="s">
        <v>135</v>
      </c>
      <c r="N1480">
        <v>500</v>
      </c>
      <c r="O1480" t="s">
        <v>132</v>
      </c>
    </row>
    <row r="1481" spans="1:15" x14ac:dyDescent="0.25">
      <c r="A1481">
        <v>614200</v>
      </c>
      <c r="B1481">
        <v>170500</v>
      </c>
      <c r="C1481">
        <v>208</v>
      </c>
      <c r="D1481" s="96">
        <v>45132.530231481483</v>
      </c>
      <c r="E1481" t="s">
        <v>133</v>
      </c>
      <c r="F1481" t="s">
        <v>140</v>
      </c>
      <c r="G1481" t="s">
        <v>170</v>
      </c>
      <c r="H1481" t="s">
        <v>130</v>
      </c>
      <c r="I1481">
        <v>337010</v>
      </c>
      <c r="L1481" s="96">
        <v>45132.529583333337</v>
      </c>
      <c r="M1481" t="s">
        <v>135</v>
      </c>
      <c r="N1481">
        <v>-200</v>
      </c>
      <c r="O1481" t="s">
        <v>136</v>
      </c>
    </row>
    <row r="1482" spans="1:15" x14ac:dyDescent="0.25">
      <c r="A1482">
        <v>614200</v>
      </c>
      <c r="B1482">
        <v>170500</v>
      </c>
      <c r="C1482">
        <v>208</v>
      </c>
      <c r="D1482" s="96">
        <v>45132.530231481483</v>
      </c>
      <c r="E1482" t="s">
        <v>133</v>
      </c>
      <c r="F1482" t="s">
        <v>140</v>
      </c>
      <c r="G1482" t="s">
        <v>173</v>
      </c>
      <c r="H1482" t="s">
        <v>130</v>
      </c>
      <c r="I1482">
        <v>337010</v>
      </c>
      <c r="L1482" s="96">
        <v>45132.529583333337</v>
      </c>
      <c r="M1482" t="s">
        <v>135</v>
      </c>
      <c r="N1482">
        <v>2000</v>
      </c>
      <c r="O1482" t="s">
        <v>132</v>
      </c>
    </row>
    <row r="1483" spans="1:15" x14ac:dyDescent="0.25">
      <c r="A1483">
        <v>614200</v>
      </c>
      <c r="B1483">
        <v>410300</v>
      </c>
      <c r="C1483">
        <v>211</v>
      </c>
      <c r="D1483" s="96">
        <v>45132.55773148148</v>
      </c>
      <c r="E1483" t="s">
        <v>127</v>
      </c>
      <c r="F1483" t="s">
        <v>217</v>
      </c>
      <c r="G1483" t="s">
        <v>225</v>
      </c>
      <c r="H1483" t="s">
        <v>130</v>
      </c>
      <c r="I1483">
        <v>336000</v>
      </c>
      <c r="L1483" s="96">
        <v>45132.556863425925</v>
      </c>
      <c r="M1483" t="s">
        <v>131</v>
      </c>
      <c r="N1483">
        <v>5000</v>
      </c>
      <c r="O1483" t="s">
        <v>132</v>
      </c>
    </row>
    <row r="1484" spans="1:15" x14ac:dyDescent="0.25">
      <c r="A1484">
        <v>614200</v>
      </c>
      <c r="B1484">
        <v>410300</v>
      </c>
      <c r="C1484">
        <v>211</v>
      </c>
      <c r="D1484" s="96">
        <v>45132.55773148148</v>
      </c>
      <c r="E1484" t="s">
        <v>133</v>
      </c>
      <c r="F1484" t="s">
        <v>217</v>
      </c>
      <c r="G1484" t="s">
        <v>276</v>
      </c>
      <c r="H1484" t="s">
        <v>130</v>
      </c>
      <c r="I1484">
        <v>336000</v>
      </c>
      <c r="L1484" s="96">
        <v>45132.556863425925</v>
      </c>
      <c r="M1484" t="s">
        <v>135</v>
      </c>
      <c r="N1484">
        <v>-4000</v>
      </c>
      <c r="O1484" t="s">
        <v>136</v>
      </c>
    </row>
    <row r="1485" spans="1:15" x14ac:dyDescent="0.25">
      <c r="A1485">
        <v>614200</v>
      </c>
      <c r="B1485">
        <v>270100</v>
      </c>
      <c r="C1485">
        <v>219</v>
      </c>
      <c r="D1485" s="96">
        <v>45265.539525462962</v>
      </c>
      <c r="E1485" t="s">
        <v>133</v>
      </c>
      <c r="F1485" t="s">
        <v>312</v>
      </c>
      <c r="G1485" t="s">
        <v>313</v>
      </c>
      <c r="H1485" t="s">
        <v>130</v>
      </c>
      <c r="I1485">
        <v>336575</v>
      </c>
      <c r="L1485" s="96">
        <v>45265.532453703701</v>
      </c>
      <c r="M1485" t="s">
        <v>135</v>
      </c>
      <c r="N1485">
        <v>300</v>
      </c>
      <c r="O1485" t="s">
        <v>132</v>
      </c>
    </row>
    <row r="1486" spans="1:15" x14ac:dyDescent="0.25">
      <c r="A1486">
        <v>614200</v>
      </c>
      <c r="B1486">
        <v>201240</v>
      </c>
      <c r="C1486">
        <v>219</v>
      </c>
      <c r="D1486" s="96">
        <v>45132.557164351849</v>
      </c>
      <c r="E1486" t="s">
        <v>127</v>
      </c>
      <c r="F1486" t="s">
        <v>128</v>
      </c>
      <c r="G1486" t="s">
        <v>206</v>
      </c>
      <c r="H1486" t="s">
        <v>130</v>
      </c>
      <c r="I1486">
        <v>336972</v>
      </c>
      <c r="L1486" s="96">
        <v>45132.556747685187</v>
      </c>
      <c r="M1486" t="s">
        <v>131</v>
      </c>
      <c r="N1486">
        <v>1609</v>
      </c>
      <c r="O1486" t="s">
        <v>132</v>
      </c>
    </row>
    <row r="1487" spans="1:15" x14ac:dyDescent="0.25">
      <c r="A1487">
        <v>614200</v>
      </c>
      <c r="B1487">
        <v>201240</v>
      </c>
      <c r="C1487">
        <v>219</v>
      </c>
      <c r="D1487" s="96">
        <v>45132.557071759256</v>
      </c>
      <c r="E1487" t="s">
        <v>127</v>
      </c>
      <c r="F1487" t="s">
        <v>128</v>
      </c>
      <c r="G1487" t="s">
        <v>206</v>
      </c>
      <c r="H1487" t="s">
        <v>130</v>
      </c>
      <c r="I1487">
        <v>336482</v>
      </c>
      <c r="L1487" s="96">
        <v>45132.556747685187</v>
      </c>
      <c r="M1487" t="s">
        <v>131</v>
      </c>
      <c r="N1487">
        <v>960</v>
      </c>
      <c r="O1487" t="s">
        <v>132</v>
      </c>
    </row>
    <row r="1488" spans="1:15" x14ac:dyDescent="0.25">
      <c r="A1488">
        <v>614200</v>
      </c>
      <c r="B1488">
        <v>201240</v>
      </c>
      <c r="C1488">
        <v>219</v>
      </c>
      <c r="D1488" s="96">
        <v>45132.557060185187</v>
      </c>
      <c r="E1488" t="s">
        <v>127</v>
      </c>
      <c r="F1488" t="s">
        <v>128</v>
      </c>
      <c r="G1488" t="s">
        <v>206</v>
      </c>
      <c r="H1488" t="s">
        <v>130</v>
      </c>
      <c r="I1488">
        <v>336470</v>
      </c>
      <c r="L1488" s="96">
        <v>45132.556747685187</v>
      </c>
      <c r="M1488" t="s">
        <v>131</v>
      </c>
      <c r="N1488">
        <v>792</v>
      </c>
      <c r="O1488" t="s">
        <v>132</v>
      </c>
    </row>
    <row r="1489" spans="1:15" x14ac:dyDescent="0.25">
      <c r="A1489">
        <v>614200</v>
      </c>
      <c r="B1489">
        <v>201240</v>
      </c>
      <c r="C1489">
        <v>219</v>
      </c>
      <c r="D1489" s="96">
        <v>45132.557037037041</v>
      </c>
      <c r="E1489" t="s">
        <v>127</v>
      </c>
      <c r="F1489" t="s">
        <v>128</v>
      </c>
      <c r="G1489" t="s">
        <v>206</v>
      </c>
      <c r="H1489" t="s">
        <v>130</v>
      </c>
      <c r="I1489">
        <v>336440</v>
      </c>
      <c r="L1489" s="96">
        <v>45132.556747685187</v>
      </c>
      <c r="M1489" t="s">
        <v>131</v>
      </c>
      <c r="N1489">
        <v>2257</v>
      </c>
      <c r="O1489" t="s">
        <v>132</v>
      </c>
    </row>
    <row r="1490" spans="1:15" x14ac:dyDescent="0.25">
      <c r="A1490">
        <v>614200</v>
      </c>
      <c r="B1490">
        <v>201240</v>
      </c>
      <c r="C1490">
        <v>219</v>
      </c>
      <c r="D1490" s="96">
        <v>45132.557025462964</v>
      </c>
      <c r="E1490" t="s">
        <v>127</v>
      </c>
      <c r="F1490" t="s">
        <v>128</v>
      </c>
      <c r="G1490" t="s">
        <v>206</v>
      </c>
      <c r="H1490" t="s">
        <v>130</v>
      </c>
      <c r="I1490">
        <v>336412</v>
      </c>
      <c r="L1490" s="96">
        <v>45132.556747685187</v>
      </c>
      <c r="M1490" t="s">
        <v>131</v>
      </c>
      <c r="N1490">
        <v>594</v>
      </c>
      <c r="O1490" t="s">
        <v>132</v>
      </c>
    </row>
    <row r="1491" spans="1:15" x14ac:dyDescent="0.25">
      <c r="A1491">
        <v>614200</v>
      </c>
      <c r="B1491">
        <v>201240</v>
      </c>
      <c r="C1491">
        <v>219</v>
      </c>
      <c r="D1491" s="96">
        <v>45132.557002314818</v>
      </c>
      <c r="E1491" t="s">
        <v>133</v>
      </c>
      <c r="F1491" t="s">
        <v>128</v>
      </c>
      <c r="G1491" t="s">
        <v>370</v>
      </c>
      <c r="H1491" t="s">
        <v>130</v>
      </c>
      <c r="I1491">
        <v>336400</v>
      </c>
      <c r="L1491" s="96">
        <v>45132.556747685187</v>
      </c>
      <c r="M1491" t="s">
        <v>135</v>
      </c>
      <c r="N1491">
        <v>2000</v>
      </c>
      <c r="O1491" t="s">
        <v>132</v>
      </c>
    </row>
    <row r="1492" spans="1:15" x14ac:dyDescent="0.25">
      <c r="A1492">
        <v>614520</v>
      </c>
      <c r="B1492">
        <v>260200</v>
      </c>
      <c r="C1492">
        <v>152</v>
      </c>
      <c r="D1492" s="96">
        <v>45281.451458333337</v>
      </c>
      <c r="E1492" t="s">
        <v>133</v>
      </c>
      <c r="F1492" t="s">
        <v>160</v>
      </c>
      <c r="G1492" t="s">
        <v>161</v>
      </c>
      <c r="H1492" t="s">
        <v>130</v>
      </c>
      <c r="I1492">
        <v>336697</v>
      </c>
      <c r="L1492" s="96">
        <v>45281.449675925927</v>
      </c>
      <c r="M1492" t="s">
        <v>135</v>
      </c>
      <c r="N1492">
        <v>15000</v>
      </c>
      <c r="O1492" t="s">
        <v>132</v>
      </c>
    </row>
    <row r="1493" spans="1:15" x14ac:dyDescent="0.25">
      <c r="A1493">
        <v>614520</v>
      </c>
      <c r="B1493">
        <v>202000</v>
      </c>
      <c r="C1493">
        <v>152</v>
      </c>
      <c r="D1493" s="96">
        <v>45195.437118055554</v>
      </c>
      <c r="E1493" t="s">
        <v>162</v>
      </c>
      <c r="F1493" t="s">
        <v>382</v>
      </c>
      <c r="G1493" t="s">
        <v>383</v>
      </c>
      <c r="H1493" t="s">
        <v>130</v>
      </c>
      <c r="I1493">
        <v>333155</v>
      </c>
      <c r="L1493" s="96">
        <v>45195.432835648149</v>
      </c>
      <c r="M1493" t="s">
        <v>135</v>
      </c>
      <c r="N1493">
        <v>47426</v>
      </c>
      <c r="O1493" t="s">
        <v>132</v>
      </c>
    </row>
    <row r="1494" spans="1:15" x14ac:dyDescent="0.25">
      <c r="A1494">
        <v>614520</v>
      </c>
      <c r="B1494">
        <v>205400</v>
      </c>
      <c r="C1494">
        <v>152</v>
      </c>
      <c r="D1494" s="96">
        <v>45163.616400462961</v>
      </c>
      <c r="E1494" t="s">
        <v>133</v>
      </c>
      <c r="F1494" t="s">
        <v>254</v>
      </c>
      <c r="G1494" t="s">
        <v>255</v>
      </c>
      <c r="H1494" t="s">
        <v>130</v>
      </c>
      <c r="I1494">
        <v>333170</v>
      </c>
      <c r="L1494" s="96">
        <v>45163.6094212963</v>
      </c>
      <c r="M1494" t="s">
        <v>135</v>
      </c>
      <c r="N1494">
        <v>215553</v>
      </c>
      <c r="O1494" t="s">
        <v>132</v>
      </c>
    </row>
    <row r="1495" spans="1:15" x14ac:dyDescent="0.25">
      <c r="A1495">
        <v>614520</v>
      </c>
      <c r="B1495">
        <v>240000</v>
      </c>
      <c r="C1495">
        <v>160</v>
      </c>
      <c r="D1495" s="96">
        <v>45161.355555555558</v>
      </c>
      <c r="E1495" t="s">
        <v>133</v>
      </c>
      <c r="F1495" t="s">
        <v>274</v>
      </c>
      <c r="G1495" t="s">
        <v>275</v>
      </c>
      <c r="H1495" t="s">
        <v>130</v>
      </c>
      <c r="I1495">
        <v>333205</v>
      </c>
      <c r="L1495" s="96">
        <v>45161.345069444447</v>
      </c>
      <c r="M1495" t="s">
        <v>135</v>
      </c>
      <c r="N1495">
        <v>6800</v>
      </c>
      <c r="O1495" t="s">
        <v>132</v>
      </c>
    </row>
    <row r="1496" spans="1:15" x14ac:dyDescent="0.25">
      <c r="A1496">
        <v>614520</v>
      </c>
      <c r="B1496">
        <v>240300</v>
      </c>
      <c r="C1496">
        <v>160</v>
      </c>
      <c r="D1496" s="96">
        <v>45161.355555555558</v>
      </c>
      <c r="E1496" t="s">
        <v>133</v>
      </c>
      <c r="F1496" t="s">
        <v>274</v>
      </c>
      <c r="G1496" t="s">
        <v>275</v>
      </c>
      <c r="H1496" t="s">
        <v>130</v>
      </c>
      <c r="I1496">
        <v>333210</v>
      </c>
      <c r="L1496" s="96">
        <v>45161.345069444447</v>
      </c>
      <c r="M1496" t="s">
        <v>135</v>
      </c>
      <c r="N1496">
        <v>210000</v>
      </c>
      <c r="O1496" t="s">
        <v>132</v>
      </c>
    </row>
    <row r="1497" spans="1:15" x14ac:dyDescent="0.25">
      <c r="A1497">
        <v>614520</v>
      </c>
      <c r="B1497">
        <v>170300</v>
      </c>
      <c r="C1497">
        <v>201</v>
      </c>
      <c r="D1497" s="96">
        <v>45138.483159722222</v>
      </c>
      <c r="E1497" t="s">
        <v>133</v>
      </c>
      <c r="F1497" t="s">
        <v>287</v>
      </c>
      <c r="G1497" t="s">
        <v>288</v>
      </c>
      <c r="H1497" t="s">
        <v>130</v>
      </c>
      <c r="I1497">
        <v>332308</v>
      </c>
      <c r="L1497" s="96">
        <v>45121.999988425923</v>
      </c>
      <c r="M1497" t="s">
        <v>135</v>
      </c>
      <c r="N1497">
        <v>35000</v>
      </c>
      <c r="O1497" t="s">
        <v>132</v>
      </c>
    </row>
    <row r="1498" spans="1:15" x14ac:dyDescent="0.25">
      <c r="A1498">
        <v>614520</v>
      </c>
      <c r="B1498">
        <v>335100</v>
      </c>
      <c r="C1498">
        <v>202</v>
      </c>
      <c r="D1498" s="96">
        <v>45307.856122685182</v>
      </c>
      <c r="E1498" t="s">
        <v>133</v>
      </c>
      <c r="F1498" t="s">
        <v>384</v>
      </c>
      <c r="G1498" t="s">
        <v>385</v>
      </c>
      <c r="H1498" t="s">
        <v>130</v>
      </c>
      <c r="I1498">
        <v>334510</v>
      </c>
      <c r="L1498" s="96">
        <v>45307.855624999997</v>
      </c>
      <c r="M1498" t="s">
        <v>135</v>
      </c>
      <c r="N1498">
        <v>-81523</v>
      </c>
      <c r="O1498" t="s">
        <v>136</v>
      </c>
    </row>
    <row r="1499" spans="1:15" x14ac:dyDescent="0.25">
      <c r="A1499">
        <v>614520</v>
      </c>
      <c r="B1499">
        <v>335300</v>
      </c>
      <c r="C1499">
        <v>202</v>
      </c>
      <c r="D1499" s="96">
        <v>45294.682314814818</v>
      </c>
      <c r="E1499" t="s">
        <v>133</v>
      </c>
      <c r="F1499" t="s">
        <v>147</v>
      </c>
      <c r="G1499" t="s">
        <v>148</v>
      </c>
      <c r="H1499" t="s">
        <v>130</v>
      </c>
      <c r="I1499">
        <v>334550</v>
      </c>
      <c r="L1499" s="96">
        <v>45294.682256944441</v>
      </c>
      <c r="M1499" t="s">
        <v>135</v>
      </c>
      <c r="N1499">
        <v>2400</v>
      </c>
      <c r="O1499" t="s">
        <v>132</v>
      </c>
    </row>
    <row r="1500" spans="1:15" x14ac:dyDescent="0.25">
      <c r="A1500">
        <v>614520</v>
      </c>
      <c r="B1500">
        <v>335100</v>
      </c>
      <c r="C1500">
        <v>202</v>
      </c>
      <c r="D1500" s="96">
        <v>45294.682303240741</v>
      </c>
      <c r="E1500" t="s">
        <v>133</v>
      </c>
      <c r="F1500" t="s">
        <v>147</v>
      </c>
      <c r="G1500" t="s">
        <v>148</v>
      </c>
      <c r="H1500" t="s">
        <v>130</v>
      </c>
      <c r="I1500">
        <v>334510</v>
      </c>
      <c r="L1500" s="96">
        <v>45294.682256944441</v>
      </c>
      <c r="M1500" t="s">
        <v>135</v>
      </c>
      <c r="N1500">
        <v>-87325</v>
      </c>
      <c r="O1500" t="s">
        <v>136</v>
      </c>
    </row>
    <row r="1501" spans="1:15" x14ac:dyDescent="0.25">
      <c r="A1501">
        <v>614520</v>
      </c>
      <c r="B1501">
        <v>335300</v>
      </c>
      <c r="C1501">
        <v>202</v>
      </c>
      <c r="D1501" s="96">
        <v>45294.682303240741</v>
      </c>
      <c r="E1501" t="s">
        <v>133</v>
      </c>
      <c r="F1501" t="s">
        <v>147</v>
      </c>
      <c r="G1501" t="s">
        <v>148</v>
      </c>
      <c r="H1501" t="s">
        <v>130</v>
      </c>
      <c r="I1501">
        <v>334550</v>
      </c>
      <c r="L1501" s="96">
        <v>45294.682256944441</v>
      </c>
      <c r="M1501" t="s">
        <v>135</v>
      </c>
      <c r="N1501">
        <v>17525</v>
      </c>
      <c r="O1501" t="s">
        <v>132</v>
      </c>
    </row>
    <row r="1502" spans="1:15" x14ac:dyDescent="0.25">
      <c r="A1502">
        <v>614520</v>
      </c>
      <c r="B1502">
        <v>335500</v>
      </c>
      <c r="C1502">
        <v>202</v>
      </c>
      <c r="D1502" s="96">
        <v>45132.557638888888</v>
      </c>
      <c r="E1502" t="s">
        <v>127</v>
      </c>
      <c r="F1502" t="s">
        <v>144</v>
      </c>
      <c r="G1502" t="s">
        <v>145</v>
      </c>
      <c r="H1502" t="s">
        <v>130</v>
      </c>
      <c r="I1502">
        <v>334561</v>
      </c>
      <c r="L1502" s="96">
        <v>45132.55678240741</v>
      </c>
      <c r="M1502" t="s">
        <v>131</v>
      </c>
      <c r="N1502">
        <v>59370</v>
      </c>
      <c r="O1502" t="s">
        <v>132</v>
      </c>
    </row>
    <row r="1503" spans="1:15" x14ac:dyDescent="0.25">
      <c r="A1503">
        <v>614520</v>
      </c>
      <c r="B1503">
        <v>335500</v>
      </c>
      <c r="C1503">
        <v>202</v>
      </c>
      <c r="D1503" s="96">
        <v>45132.557638888888</v>
      </c>
      <c r="E1503" t="s">
        <v>133</v>
      </c>
      <c r="F1503" t="s">
        <v>144</v>
      </c>
      <c r="G1503" t="s">
        <v>215</v>
      </c>
      <c r="H1503" t="s">
        <v>130</v>
      </c>
      <c r="I1503">
        <v>334561</v>
      </c>
      <c r="L1503" s="96">
        <v>45132.55678240741</v>
      </c>
      <c r="M1503" t="s">
        <v>135</v>
      </c>
      <c r="N1503">
        <v>6300</v>
      </c>
      <c r="O1503" t="s">
        <v>132</v>
      </c>
    </row>
    <row r="1504" spans="1:15" x14ac:dyDescent="0.25">
      <c r="A1504">
        <v>614520</v>
      </c>
      <c r="B1504">
        <v>335300</v>
      </c>
      <c r="C1504">
        <v>202</v>
      </c>
      <c r="D1504" s="96">
        <v>45132.557615740741</v>
      </c>
      <c r="E1504" t="s">
        <v>133</v>
      </c>
      <c r="F1504" t="s">
        <v>144</v>
      </c>
      <c r="G1504" t="s">
        <v>215</v>
      </c>
      <c r="H1504" t="s">
        <v>130</v>
      </c>
      <c r="I1504">
        <v>334550</v>
      </c>
      <c r="L1504" s="96">
        <v>45132.55678240741</v>
      </c>
      <c r="M1504" t="s">
        <v>135</v>
      </c>
      <c r="N1504">
        <v>26475</v>
      </c>
      <c r="O1504" t="s">
        <v>132</v>
      </c>
    </row>
    <row r="1505" spans="1:15" x14ac:dyDescent="0.25">
      <c r="A1505">
        <v>614520</v>
      </c>
      <c r="B1505">
        <v>335100</v>
      </c>
      <c r="C1505">
        <v>202</v>
      </c>
      <c r="D1505" s="96">
        <v>45132.557592592595</v>
      </c>
      <c r="E1505" t="s">
        <v>133</v>
      </c>
      <c r="F1505" t="s">
        <v>144</v>
      </c>
      <c r="G1505" t="s">
        <v>215</v>
      </c>
      <c r="H1505" t="s">
        <v>130</v>
      </c>
      <c r="I1505">
        <v>334510</v>
      </c>
      <c r="L1505" s="96">
        <v>45132.55678240741</v>
      </c>
      <c r="M1505" t="s">
        <v>135</v>
      </c>
      <c r="N1505">
        <v>568848</v>
      </c>
      <c r="O1505" t="s">
        <v>132</v>
      </c>
    </row>
    <row r="1506" spans="1:15" x14ac:dyDescent="0.25">
      <c r="A1506">
        <v>614520</v>
      </c>
      <c r="B1506">
        <v>335000</v>
      </c>
      <c r="C1506">
        <v>202</v>
      </c>
      <c r="D1506" s="96">
        <v>45132.557581018518</v>
      </c>
      <c r="E1506" t="s">
        <v>127</v>
      </c>
      <c r="F1506" t="s">
        <v>144</v>
      </c>
      <c r="G1506" t="s">
        <v>145</v>
      </c>
      <c r="H1506" t="s">
        <v>130</v>
      </c>
      <c r="I1506">
        <v>334505</v>
      </c>
      <c r="L1506" s="96">
        <v>45132.55678240741</v>
      </c>
      <c r="M1506" t="s">
        <v>131</v>
      </c>
      <c r="N1506">
        <v>615823</v>
      </c>
      <c r="O1506" t="s">
        <v>132</v>
      </c>
    </row>
    <row r="1507" spans="1:15" x14ac:dyDescent="0.25">
      <c r="A1507">
        <v>614520</v>
      </c>
      <c r="B1507">
        <v>335000</v>
      </c>
      <c r="C1507">
        <v>202</v>
      </c>
      <c r="D1507" s="96">
        <v>45132.557581018518</v>
      </c>
      <c r="E1507" t="s">
        <v>133</v>
      </c>
      <c r="F1507" t="s">
        <v>144</v>
      </c>
      <c r="G1507" t="s">
        <v>215</v>
      </c>
      <c r="H1507" t="s">
        <v>130</v>
      </c>
      <c r="I1507">
        <v>334505</v>
      </c>
      <c r="L1507" s="96">
        <v>45132.55678240741</v>
      </c>
      <c r="M1507" t="s">
        <v>135</v>
      </c>
      <c r="N1507">
        <v>-615823</v>
      </c>
      <c r="O1507" t="s">
        <v>136</v>
      </c>
    </row>
    <row r="1508" spans="1:15" x14ac:dyDescent="0.25">
      <c r="A1508">
        <v>614520</v>
      </c>
      <c r="B1508">
        <v>170450</v>
      </c>
      <c r="C1508">
        <v>203</v>
      </c>
      <c r="D1508" s="96">
        <v>45155.573125000003</v>
      </c>
      <c r="E1508" t="s">
        <v>133</v>
      </c>
      <c r="F1508" t="s">
        <v>188</v>
      </c>
      <c r="G1508" t="s">
        <v>189</v>
      </c>
      <c r="H1508" t="s">
        <v>130</v>
      </c>
      <c r="I1508">
        <v>332370</v>
      </c>
      <c r="L1508" s="96">
        <v>45155.572881944441</v>
      </c>
      <c r="M1508" t="s">
        <v>135</v>
      </c>
      <c r="N1508">
        <v>47000</v>
      </c>
      <c r="O1508" t="s">
        <v>132</v>
      </c>
    </row>
    <row r="1509" spans="1:15" x14ac:dyDescent="0.25">
      <c r="A1509">
        <v>614520</v>
      </c>
      <c r="B1509">
        <v>170380</v>
      </c>
      <c r="C1509">
        <v>203</v>
      </c>
      <c r="D1509" s="96">
        <v>45155.573113425926</v>
      </c>
      <c r="E1509" t="s">
        <v>133</v>
      </c>
      <c r="F1509" t="s">
        <v>188</v>
      </c>
      <c r="G1509" t="s">
        <v>189</v>
      </c>
      <c r="H1509" t="s">
        <v>130</v>
      </c>
      <c r="I1509">
        <v>332340</v>
      </c>
      <c r="L1509" s="96">
        <v>45155.572881944441</v>
      </c>
      <c r="M1509" t="s">
        <v>135</v>
      </c>
      <c r="N1509">
        <v>300</v>
      </c>
      <c r="O1509" t="s">
        <v>132</v>
      </c>
    </row>
    <row r="1510" spans="1:15" x14ac:dyDescent="0.25">
      <c r="A1510">
        <v>614520</v>
      </c>
      <c r="B1510">
        <v>170530</v>
      </c>
      <c r="C1510">
        <v>203</v>
      </c>
      <c r="D1510" s="96">
        <v>45155.57309027778</v>
      </c>
      <c r="E1510" t="s">
        <v>133</v>
      </c>
      <c r="F1510" t="s">
        <v>188</v>
      </c>
      <c r="G1510" t="s">
        <v>189</v>
      </c>
      <c r="H1510" t="s">
        <v>130</v>
      </c>
      <c r="I1510">
        <v>332317</v>
      </c>
      <c r="L1510" s="96">
        <v>45155.572881944441</v>
      </c>
      <c r="M1510" t="s">
        <v>135</v>
      </c>
      <c r="N1510">
        <v>9500</v>
      </c>
      <c r="O1510" t="s">
        <v>132</v>
      </c>
    </row>
    <row r="1511" spans="1:15" x14ac:dyDescent="0.25">
      <c r="A1511">
        <v>614520</v>
      </c>
      <c r="B1511">
        <v>170470</v>
      </c>
      <c r="C1511">
        <v>203</v>
      </c>
      <c r="D1511" s="96">
        <v>45132.530138888891</v>
      </c>
      <c r="E1511" t="s">
        <v>127</v>
      </c>
      <c r="F1511" t="s">
        <v>140</v>
      </c>
      <c r="G1511" t="s">
        <v>190</v>
      </c>
      <c r="H1511" t="s">
        <v>130</v>
      </c>
      <c r="I1511">
        <v>332390</v>
      </c>
      <c r="L1511" s="96">
        <v>45132.529583333337</v>
      </c>
      <c r="M1511" t="s">
        <v>131</v>
      </c>
      <c r="N1511">
        <v>25000</v>
      </c>
      <c r="O1511" t="s">
        <v>132</v>
      </c>
    </row>
    <row r="1512" spans="1:15" x14ac:dyDescent="0.25">
      <c r="A1512">
        <v>614520</v>
      </c>
      <c r="B1512">
        <v>170470</v>
      </c>
      <c r="C1512">
        <v>203</v>
      </c>
      <c r="D1512" s="96">
        <v>45132.530138888891</v>
      </c>
      <c r="E1512" t="s">
        <v>133</v>
      </c>
      <c r="F1512" t="s">
        <v>140</v>
      </c>
      <c r="G1512" t="s">
        <v>192</v>
      </c>
      <c r="H1512" t="s">
        <v>130</v>
      </c>
      <c r="I1512">
        <v>332390</v>
      </c>
      <c r="L1512" s="96">
        <v>45132.529583333337</v>
      </c>
      <c r="M1512" t="s">
        <v>135</v>
      </c>
      <c r="N1512">
        <v>11000</v>
      </c>
      <c r="O1512" t="s">
        <v>132</v>
      </c>
    </row>
    <row r="1513" spans="1:15" x14ac:dyDescent="0.25">
      <c r="A1513">
        <v>614520</v>
      </c>
      <c r="B1513">
        <v>170520</v>
      </c>
      <c r="C1513">
        <v>203</v>
      </c>
      <c r="D1513" s="96">
        <v>45132.530104166668</v>
      </c>
      <c r="E1513" t="s">
        <v>127</v>
      </c>
      <c r="F1513" t="s">
        <v>140</v>
      </c>
      <c r="G1513" t="s">
        <v>190</v>
      </c>
      <c r="H1513" t="s">
        <v>130</v>
      </c>
      <c r="I1513">
        <v>332375</v>
      </c>
      <c r="L1513" s="96">
        <v>45132.529583333337</v>
      </c>
      <c r="M1513" t="s">
        <v>131</v>
      </c>
      <c r="N1513">
        <v>59400</v>
      </c>
      <c r="O1513" t="s">
        <v>132</v>
      </c>
    </row>
    <row r="1514" spans="1:15" x14ac:dyDescent="0.25">
      <c r="A1514">
        <v>614520</v>
      </c>
      <c r="B1514">
        <v>170520</v>
      </c>
      <c r="C1514">
        <v>203</v>
      </c>
      <c r="D1514" s="96">
        <v>45132.530104166668</v>
      </c>
      <c r="E1514" t="s">
        <v>133</v>
      </c>
      <c r="F1514" t="s">
        <v>140</v>
      </c>
      <c r="G1514" t="s">
        <v>192</v>
      </c>
      <c r="H1514" t="s">
        <v>130</v>
      </c>
      <c r="I1514">
        <v>332375</v>
      </c>
      <c r="L1514" s="96">
        <v>45132.529583333337</v>
      </c>
      <c r="M1514" t="s">
        <v>135</v>
      </c>
      <c r="N1514">
        <v>-45400</v>
      </c>
      <c r="O1514" t="s">
        <v>136</v>
      </c>
    </row>
    <row r="1515" spans="1:15" x14ac:dyDescent="0.25">
      <c r="A1515">
        <v>614520</v>
      </c>
      <c r="B1515">
        <v>170520</v>
      </c>
      <c r="C1515">
        <v>203</v>
      </c>
      <c r="D1515" s="96">
        <v>45132.530104166668</v>
      </c>
      <c r="E1515" t="s">
        <v>133</v>
      </c>
      <c r="F1515" t="s">
        <v>140</v>
      </c>
      <c r="G1515" t="s">
        <v>191</v>
      </c>
      <c r="H1515" t="s">
        <v>130</v>
      </c>
      <c r="I1515">
        <v>332375</v>
      </c>
      <c r="L1515" s="96">
        <v>45132.529583333337</v>
      </c>
      <c r="M1515" t="s">
        <v>135</v>
      </c>
      <c r="N1515">
        <v>10500</v>
      </c>
      <c r="O1515" t="s">
        <v>132</v>
      </c>
    </row>
    <row r="1516" spans="1:15" x14ac:dyDescent="0.25">
      <c r="A1516">
        <v>614520</v>
      </c>
      <c r="B1516">
        <v>170450</v>
      </c>
      <c r="C1516">
        <v>203</v>
      </c>
      <c r="D1516" s="96">
        <v>45132.530081018522</v>
      </c>
      <c r="E1516" t="s">
        <v>127</v>
      </c>
      <c r="F1516" t="s">
        <v>140</v>
      </c>
      <c r="G1516" t="s">
        <v>190</v>
      </c>
      <c r="H1516" t="s">
        <v>130</v>
      </c>
      <c r="I1516">
        <v>332370</v>
      </c>
      <c r="L1516" s="96">
        <v>45132.529583333337</v>
      </c>
      <c r="M1516" t="s">
        <v>131</v>
      </c>
      <c r="N1516">
        <v>65000</v>
      </c>
      <c r="O1516" t="s">
        <v>132</v>
      </c>
    </row>
    <row r="1517" spans="1:15" x14ac:dyDescent="0.25">
      <c r="A1517">
        <v>614520</v>
      </c>
      <c r="B1517">
        <v>170450</v>
      </c>
      <c r="C1517">
        <v>203</v>
      </c>
      <c r="D1517" s="96">
        <v>45132.530081018522</v>
      </c>
      <c r="E1517" t="s">
        <v>133</v>
      </c>
      <c r="F1517" t="s">
        <v>140</v>
      </c>
      <c r="G1517" t="s">
        <v>379</v>
      </c>
      <c r="H1517" t="s">
        <v>130</v>
      </c>
      <c r="I1517">
        <v>332370</v>
      </c>
      <c r="L1517" s="96">
        <v>45132.529583333337</v>
      </c>
      <c r="M1517" t="s">
        <v>135</v>
      </c>
      <c r="N1517">
        <v>30000</v>
      </c>
      <c r="O1517" t="s">
        <v>132</v>
      </c>
    </row>
    <row r="1518" spans="1:15" x14ac:dyDescent="0.25">
      <c r="A1518">
        <v>614520</v>
      </c>
      <c r="B1518">
        <v>170450</v>
      </c>
      <c r="C1518">
        <v>203</v>
      </c>
      <c r="D1518" s="96">
        <v>45132.530081018522</v>
      </c>
      <c r="E1518" t="s">
        <v>133</v>
      </c>
      <c r="F1518" t="s">
        <v>140</v>
      </c>
      <c r="G1518" t="s">
        <v>191</v>
      </c>
      <c r="H1518" t="s">
        <v>130</v>
      </c>
      <c r="I1518">
        <v>332370</v>
      </c>
      <c r="L1518" s="96">
        <v>45132.529583333337</v>
      </c>
      <c r="M1518" t="s">
        <v>135</v>
      </c>
      <c r="N1518">
        <v>48000</v>
      </c>
      <c r="O1518" t="s">
        <v>132</v>
      </c>
    </row>
    <row r="1519" spans="1:15" x14ac:dyDescent="0.25">
      <c r="A1519">
        <v>614520</v>
      </c>
      <c r="B1519">
        <v>170450</v>
      </c>
      <c r="C1519">
        <v>203</v>
      </c>
      <c r="D1519" s="96">
        <v>45132.530081018522</v>
      </c>
      <c r="E1519" t="s">
        <v>133</v>
      </c>
      <c r="F1519" t="s">
        <v>140</v>
      </c>
      <c r="G1519" t="s">
        <v>192</v>
      </c>
      <c r="H1519" t="s">
        <v>130</v>
      </c>
      <c r="I1519">
        <v>332370</v>
      </c>
      <c r="L1519" s="96">
        <v>45132.529583333337</v>
      </c>
      <c r="M1519" t="s">
        <v>135</v>
      </c>
      <c r="N1519">
        <v>135000</v>
      </c>
      <c r="O1519" t="s">
        <v>132</v>
      </c>
    </row>
    <row r="1520" spans="1:15" x14ac:dyDescent="0.25">
      <c r="A1520">
        <v>614520</v>
      </c>
      <c r="B1520">
        <v>170440</v>
      </c>
      <c r="C1520">
        <v>203</v>
      </c>
      <c r="D1520" s="96">
        <v>45132.530057870368</v>
      </c>
      <c r="E1520" t="s">
        <v>127</v>
      </c>
      <c r="F1520" t="s">
        <v>140</v>
      </c>
      <c r="G1520" t="s">
        <v>190</v>
      </c>
      <c r="H1520" t="s">
        <v>130</v>
      </c>
      <c r="I1520">
        <v>332360</v>
      </c>
      <c r="L1520" s="96">
        <v>45132.529583333337</v>
      </c>
      <c r="M1520" t="s">
        <v>131</v>
      </c>
      <c r="N1520">
        <v>96000</v>
      </c>
      <c r="O1520" t="s">
        <v>132</v>
      </c>
    </row>
    <row r="1521" spans="1:15" x14ac:dyDescent="0.25">
      <c r="A1521">
        <v>614520</v>
      </c>
      <c r="B1521">
        <v>170440</v>
      </c>
      <c r="C1521">
        <v>203</v>
      </c>
      <c r="D1521" s="96">
        <v>45132.530057870368</v>
      </c>
      <c r="E1521" t="s">
        <v>133</v>
      </c>
      <c r="F1521" t="s">
        <v>140</v>
      </c>
      <c r="G1521" t="s">
        <v>192</v>
      </c>
      <c r="H1521" t="s">
        <v>130</v>
      </c>
      <c r="I1521">
        <v>332360</v>
      </c>
      <c r="L1521" s="96">
        <v>45132.529583333337</v>
      </c>
      <c r="M1521" t="s">
        <v>135</v>
      </c>
      <c r="N1521">
        <v>-10000</v>
      </c>
      <c r="O1521" t="s">
        <v>136</v>
      </c>
    </row>
    <row r="1522" spans="1:15" x14ac:dyDescent="0.25">
      <c r="A1522">
        <v>614520</v>
      </c>
      <c r="B1522">
        <v>170440</v>
      </c>
      <c r="C1522">
        <v>203</v>
      </c>
      <c r="D1522" s="96">
        <v>45132.530057870368</v>
      </c>
      <c r="E1522" t="s">
        <v>133</v>
      </c>
      <c r="F1522" t="s">
        <v>140</v>
      </c>
      <c r="G1522" t="s">
        <v>191</v>
      </c>
      <c r="H1522" t="s">
        <v>130</v>
      </c>
      <c r="I1522">
        <v>332360</v>
      </c>
      <c r="L1522" s="96">
        <v>45132.529583333337</v>
      </c>
      <c r="M1522" t="s">
        <v>135</v>
      </c>
      <c r="N1522">
        <v>9500</v>
      </c>
      <c r="O1522" t="s">
        <v>132</v>
      </c>
    </row>
    <row r="1523" spans="1:15" x14ac:dyDescent="0.25">
      <c r="A1523">
        <v>614520</v>
      </c>
      <c r="B1523">
        <v>170380</v>
      </c>
      <c r="C1523">
        <v>203</v>
      </c>
      <c r="D1523" s="96">
        <v>45132.530023148145</v>
      </c>
      <c r="E1523" t="s">
        <v>127</v>
      </c>
      <c r="F1523" t="s">
        <v>140</v>
      </c>
      <c r="G1523" t="s">
        <v>190</v>
      </c>
      <c r="H1523" t="s">
        <v>130</v>
      </c>
      <c r="I1523">
        <v>332340</v>
      </c>
      <c r="L1523" s="96">
        <v>45132.529583333337</v>
      </c>
      <c r="M1523" t="s">
        <v>131</v>
      </c>
      <c r="N1523">
        <v>100000</v>
      </c>
      <c r="O1523" t="s">
        <v>132</v>
      </c>
    </row>
    <row r="1524" spans="1:15" x14ac:dyDescent="0.25">
      <c r="A1524">
        <v>614520</v>
      </c>
      <c r="B1524">
        <v>170380</v>
      </c>
      <c r="C1524">
        <v>203</v>
      </c>
      <c r="D1524" s="96">
        <v>45132.530023148145</v>
      </c>
      <c r="E1524" t="s">
        <v>133</v>
      </c>
      <c r="F1524" t="s">
        <v>140</v>
      </c>
      <c r="G1524" t="s">
        <v>191</v>
      </c>
      <c r="H1524" t="s">
        <v>130</v>
      </c>
      <c r="I1524">
        <v>332340</v>
      </c>
      <c r="L1524" s="96">
        <v>45132.529583333337</v>
      </c>
      <c r="M1524" t="s">
        <v>135</v>
      </c>
      <c r="N1524">
        <v>8700</v>
      </c>
      <c r="O1524" t="s">
        <v>132</v>
      </c>
    </row>
    <row r="1525" spans="1:15" x14ac:dyDescent="0.25">
      <c r="A1525">
        <v>614520</v>
      </c>
      <c r="B1525">
        <v>170380</v>
      </c>
      <c r="C1525">
        <v>203</v>
      </c>
      <c r="D1525" s="96">
        <v>45132.530023148145</v>
      </c>
      <c r="E1525" t="s">
        <v>133</v>
      </c>
      <c r="F1525" t="s">
        <v>140</v>
      </c>
      <c r="G1525" t="s">
        <v>379</v>
      </c>
      <c r="H1525" t="s">
        <v>130</v>
      </c>
      <c r="I1525">
        <v>332340</v>
      </c>
      <c r="L1525" s="96">
        <v>45132.529583333337</v>
      </c>
      <c r="M1525" t="s">
        <v>135</v>
      </c>
      <c r="N1525">
        <v>10000</v>
      </c>
      <c r="O1525" t="s">
        <v>132</v>
      </c>
    </row>
    <row r="1526" spans="1:15" x14ac:dyDescent="0.25">
      <c r="A1526">
        <v>614520</v>
      </c>
      <c r="B1526">
        <v>170380</v>
      </c>
      <c r="C1526">
        <v>203</v>
      </c>
      <c r="D1526" s="96">
        <v>45132.530023148145</v>
      </c>
      <c r="E1526" t="s">
        <v>133</v>
      </c>
      <c r="F1526" t="s">
        <v>140</v>
      </c>
      <c r="G1526" t="s">
        <v>192</v>
      </c>
      <c r="H1526" t="s">
        <v>130</v>
      </c>
      <c r="I1526">
        <v>332340</v>
      </c>
      <c r="L1526" s="96">
        <v>45132.529583333337</v>
      </c>
      <c r="M1526" t="s">
        <v>135</v>
      </c>
      <c r="N1526">
        <v>101000</v>
      </c>
      <c r="O1526" t="s">
        <v>132</v>
      </c>
    </row>
    <row r="1527" spans="1:15" x14ac:dyDescent="0.25">
      <c r="A1527">
        <v>614520</v>
      </c>
      <c r="B1527">
        <v>170370</v>
      </c>
      <c r="C1527">
        <v>203</v>
      </c>
      <c r="D1527" s="96">
        <v>45132.53</v>
      </c>
      <c r="E1527" t="s">
        <v>127</v>
      </c>
      <c r="F1527" t="s">
        <v>140</v>
      </c>
      <c r="G1527" t="s">
        <v>190</v>
      </c>
      <c r="H1527" t="s">
        <v>130</v>
      </c>
      <c r="I1527">
        <v>332335</v>
      </c>
      <c r="L1527" s="96">
        <v>45132.529583333337</v>
      </c>
      <c r="M1527" t="s">
        <v>131</v>
      </c>
      <c r="N1527">
        <v>5000</v>
      </c>
      <c r="O1527" t="s">
        <v>132</v>
      </c>
    </row>
    <row r="1528" spans="1:15" x14ac:dyDescent="0.25">
      <c r="A1528">
        <v>614520</v>
      </c>
      <c r="B1528">
        <v>170370</v>
      </c>
      <c r="C1528">
        <v>203</v>
      </c>
      <c r="D1528" s="96">
        <v>45132.53</v>
      </c>
      <c r="E1528" t="s">
        <v>133</v>
      </c>
      <c r="F1528" t="s">
        <v>140</v>
      </c>
      <c r="G1528" t="s">
        <v>192</v>
      </c>
      <c r="H1528" t="s">
        <v>130</v>
      </c>
      <c r="I1528">
        <v>332335</v>
      </c>
      <c r="L1528" s="96">
        <v>45132.529583333337</v>
      </c>
      <c r="M1528" t="s">
        <v>135</v>
      </c>
      <c r="N1528">
        <v>1500</v>
      </c>
      <c r="O1528" t="s">
        <v>132</v>
      </c>
    </row>
    <row r="1529" spans="1:15" x14ac:dyDescent="0.25">
      <c r="A1529">
        <v>614520</v>
      </c>
      <c r="B1529">
        <v>170360</v>
      </c>
      <c r="C1529">
        <v>203</v>
      </c>
      <c r="D1529" s="96">
        <v>45132.529988425929</v>
      </c>
      <c r="E1529" t="s">
        <v>127</v>
      </c>
      <c r="F1529" t="s">
        <v>140</v>
      </c>
      <c r="G1529" t="s">
        <v>190</v>
      </c>
      <c r="H1529" t="s">
        <v>130</v>
      </c>
      <c r="I1529">
        <v>332332</v>
      </c>
      <c r="L1529" s="96">
        <v>45132.529583333337</v>
      </c>
      <c r="M1529" t="s">
        <v>131</v>
      </c>
      <c r="N1529">
        <v>6000</v>
      </c>
      <c r="O1529" t="s">
        <v>132</v>
      </c>
    </row>
    <row r="1530" spans="1:15" x14ac:dyDescent="0.25">
      <c r="A1530">
        <v>614520</v>
      </c>
      <c r="B1530">
        <v>170360</v>
      </c>
      <c r="C1530">
        <v>203</v>
      </c>
      <c r="D1530" s="96">
        <v>45132.529988425929</v>
      </c>
      <c r="E1530" t="s">
        <v>133</v>
      </c>
      <c r="F1530" t="s">
        <v>140</v>
      </c>
      <c r="G1530" t="s">
        <v>191</v>
      </c>
      <c r="H1530" t="s">
        <v>130</v>
      </c>
      <c r="I1530">
        <v>332332</v>
      </c>
      <c r="L1530" s="96">
        <v>45132.529583333337</v>
      </c>
      <c r="M1530" t="s">
        <v>135</v>
      </c>
      <c r="N1530">
        <v>5000</v>
      </c>
      <c r="O1530" t="s">
        <v>132</v>
      </c>
    </row>
    <row r="1531" spans="1:15" x14ac:dyDescent="0.25">
      <c r="A1531">
        <v>614520</v>
      </c>
      <c r="B1531">
        <v>170360</v>
      </c>
      <c r="C1531">
        <v>203</v>
      </c>
      <c r="D1531" s="96">
        <v>45132.529988425929</v>
      </c>
      <c r="E1531" t="s">
        <v>133</v>
      </c>
      <c r="F1531" t="s">
        <v>140</v>
      </c>
      <c r="G1531" t="s">
        <v>192</v>
      </c>
      <c r="H1531" t="s">
        <v>130</v>
      </c>
      <c r="I1531">
        <v>332332</v>
      </c>
      <c r="L1531" s="96">
        <v>45132.529583333337</v>
      </c>
      <c r="M1531" t="s">
        <v>135</v>
      </c>
      <c r="N1531">
        <v>6000</v>
      </c>
      <c r="O1531" t="s">
        <v>132</v>
      </c>
    </row>
    <row r="1532" spans="1:15" x14ac:dyDescent="0.25">
      <c r="A1532">
        <v>614520</v>
      </c>
      <c r="B1532">
        <v>170350</v>
      </c>
      <c r="C1532">
        <v>203</v>
      </c>
      <c r="D1532" s="96">
        <v>45132.529953703706</v>
      </c>
      <c r="E1532" t="s">
        <v>127</v>
      </c>
      <c r="F1532" t="s">
        <v>140</v>
      </c>
      <c r="G1532" t="s">
        <v>190</v>
      </c>
      <c r="H1532" t="s">
        <v>130</v>
      </c>
      <c r="I1532">
        <v>332330</v>
      </c>
      <c r="L1532" s="96">
        <v>45132.529583333337</v>
      </c>
      <c r="M1532" t="s">
        <v>131</v>
      </c>
      <c r="N1532">
        <v>150000</v>
      </c>
      <c r="O1532" t="s">
        <v>132</v>
      </c>
    </row>
    <row r="1533" spans="1:15" x14ac:dyDescent="0.25">
      <c r="A1533">
        <v>614520</v>
      </c>
      <c r="B1533">
        <v>170350</v>
      </c>
      <c r="C1533">
        <v>203</v>
      </c>
      <c r="D1533" s="96">
        <v>45132.529953703706</v>
      </c>
      <c r="E1533" t="s">
        <v>133</v>
      </c>
      <c r="F1533" t="s">
        <v>140</v>
      </c>
      <c r="G1533" t="s">
        <v>379</v>
      </c>
      <c r="H1533" t="s">
        <v>130</v>
      </c>
      <c r="I1533">
        <v>332330</v>
      </c>
      <c r="L1533" s="96">
        <v>45132.529583333337</v>
      </c>
      <c r="M1533" t="s">
        <v>135</v>
      </c>
      <c r="N1533">
        <v>50000</v>
      </c>
      <c r="O1533" t="s">
        <v>132</v>
      </c>
    </row>
    <row r="1534" spans="1:15" x14ac:dyDescent="0.25">
      <c r="A1534">
        <v>614520</v>
      </c>
      <c r="B1534">
        <v>170350</v>
      </c>
      <c r="C1534">
        <v>203</v>
      </c>
      <c r="D1534" s="96">
        <v>45132.529953703706</v>
      </c>
      <c r="E1534" t="s">
        <v>133</v>
      </c>
      <c r="F1534" t="s">
        <v>140</v>
      </c>
      <c r="G1534" t="s">
        <v>191</v>
      </c>
      <c r="H1534" t="s">
        <v>130</v>
      </c>
      <c r="I1534">
        <v>332330</v>
      </c>
      <c r="L1534" s="96">
        <v>45132.529583333337</v>
      </c>
      <c r="M1534" t="s">
        <v>135</v>
      </c>
      <c r="N1534">
        <v>165000</v>
      </c>
      <c r="O1534" t="s">
        <v>132</v>
      </c>
    </row>
    <row r="1535" spans="1:15" x14ac:dyDescent="0.25">
      <c r="A1535">
        <v>614520</v>
      </c>
      <c r="B1535">
        <v>170350</v>
      </c>
      <c r="C1535">
        <v>203</v>
      </c>
      <c r="D1535" s="96">
        <v>45132.529953703706</v>
      </c>
      <c r="E1535" t="s">
        <v>133</v>
      </c>
      <c r="F1535" t="s">
        <v>140</v>
      </c>
      <c r="G1535" t="s">
        <v>192</v>
      </c>
      <c r="H1535" t="s">
        <v>130</v>
      </c>
      <c r="I1535">
        <v>332330</v>
      </c>
      <c r="L1535" s="96">
        <v>45132.529583333337</v>
      </c>
      <c r="M1535" t="s">
        <v>135</v>
      </c>
      <c r="N1535">
        <v>209000</v>
      </c>
      <c r="O1535" t="s">
        <v>132</v>
      </c>
    </row>
    <row r="1536" spans="1:15" x14ac:dyDescent="0.25">
      <c r="A1536">
        <v>614520</v>
      </c>
      <c r="B1536">
        <v>170340</v>
      </c>
      <c r="C1536">
        <v>203</v>
      </c>
      <c r="D1536" s="96">
        <v>45132.529930555553</v>
      </c>
      <c r="E1536" t="s">
        <v>133</v>
      </c>
      <c r="F1536" t="s">
        <v>140</v>
      </c>
      <c r="G1536" t="s">
        <v>191</v>
      </c>
      <c r="H1536" t="s">
        <v>130</v>
      </c>
      <c r="I1536">
        <v>332320</v>
      </c>
      <c r="L1536" s="96">
        <v>45132.529583333337</v>
      </c>
      <c r="M1536" t="s">
        <v>135</v>
      </c>
      <c r="N1536">
        <v>1200</v>
      </c>
      <c r="O1536" t="s">
        <v>132</v>
      </c>
    </row>
    <row r="1537" spans="1:15" x14ac:dyDescent="0.25">
      <c r="A1537">
        <v>614520</v>
      </c>
      <c r="B1537">
        <v>170340</v>
      </c>
      <c r="C1537">
        <v>203</v>
      </c>
      <c r="D1537" s="96">
        <v>45132.529930555553</v>
      </c>
      <c r="E1537" t="s">
        <v>133</v>
      </c>
      <c r="F1537" t="s">
        <v>140</v>
      </c>
      <c r="G1537" t="s">
        <v>375</v>
      </c>
      <c r="H1537" t="s">
        <v>130</v>
      </c>
      <c r="I1537">
        <v>332320</v>
      </c>
      <c r="L1537" s="96">
        <v>45132.529583333337</v>
      </c>
      <c r="M1537" t="s">
        <v>135</v>
      </c>
      <c r="N1537">
        <v>1500</v>
      </c>
      <c r="O1537" t="s">
        <v>132</v>
      </c>
    </row>
    <row r="1538" spans="1:15" x14ac:dyDescent="0.25">
      <c r="A1538">
        <v>614520</v>
      </c>
      <c r="B1538">
        <v>170480</v>
      </c>
      <c r="C1538">
        <v>203</v>
      </c>
      <c r="D1538" s="96">
        <v>45132.529918981483</v>
      </c>
      <c r="E1538" t="s">
        <v>127</v>
      </c>
      <c r="F1538" t="s">
        <v>140</v>
      </c>
      <c r="G1538" t="s">
        <v>190</v>
      </c>
      <c r="H1538" t="s">
        <v>130</v>
      </c>
      <c r="I1538">
        <v>332318</v>
      </c>
      <c r="L1538" s="96">
        <v>45132.529583333337</v>
      </c>
      <c r="M1538" t="s">
        <v>131</v>
      </c>
      <c r="N1538">
        <v>27000</v>
      </c>
      <c r="O1538" t="s">
        <v>132</v>
      </c>
    </row>
    <row r="1539" spans="1:15" x14ac:dyDescent="0.25">
      <c r="A1539">
        <v>614520</v>
      </c>
      <c r="B1539">
        <v>170530</v>
      </c>
      <c r="C1539">
        <v>203</v>
      </c>
      <c r="D1539" s="96">
        <v>45132.529895833337</v>
      </c>
      <c r="E1539" t="s">
        <v>127</v>
      </c>
      <c r="F1539" t="s">
        <v>140</v>
      </c>
      <c r="G1539" t="s">
        <v>190</v>
      </c>
      <c r="H1539" t="s">
        <v>130</v>
      </c>
      <c r="I1539">
        <v>332317</v>
      </c>
      <c r="L1539" s="96">
        <v>45132.529583333337</v>
      </c>
      <c r="M1539" t="s">
        <v>131</v>
      </c>
      <c r="N1539">
        <v>100000</v>
      </c>
      <c r="O1539" t="s">
        <v>132</v>
      </c>
    </row>
    <row r="1540" spans="1:15" x14ac:dyDescent="0.25">
      <c r="A1540">
        <v>614520</v>
      </c>
      <c r="B1540">
        <v>170530</v>
      </c>
      <c r="C1540">
        <v>203</v>
      </c>
      <c r="D1540" s="96">
        <v>45132.529895833337</v>
      </c>
      <c r="E1540" t="s">
        <v>133</v>
      </c>
      <c r="F1540" t="s">
        <v>140</v>
      </c>
      <c r="G1540" t="s">
        <v>191</v>
      </c>
      <c r="H1540" t="s">
        <v>130</v>
      </c>
      <c r="I1540">
        <v>332317</v>
      </c>
      <c r="L1540" s="96">
        <v>45132.529583333337</v>
      </c>
      <c r="M1540" t="s">
        <v>135</v>
      </c>
      <c r="N1540">
        <v>-9500</v>
      </c>
      <c r="O1540" t="s">
        <v>136</v>
      </c>
    </row>
    <row r="1541" spans="1:15" x14ac:dyDescent="0.25">
      <c r="A1541">
        <v>614520</v>
      </c>
      <c r="B1541">
        <v>170530</v>
      </c>
      <c r="C1541">
        <v>203</v>
      </c>
      <c r="D1541" s="96">
        <v>45132.529895833337</v>
      </c>
      <c r="E1541" t="s">
        <v>133</v>
      </c>
      <c r="F1541" t="s">
        <v>140</v>
      </c>
      <c r="G1541" t="s">
        <v>192</v>
      </c>
      <c r="H1541" t="s">
        <v>130</v>
      </c>
      <c r="I1541">
        <v>332317</v>
      </c>
      <c r="L1541" s="96">
        <v>45132.529583333337</v>
      </c>
      <c r="M1541" t="s">
        <v>135</v>
      </c>
      <c r="N1541">
        <v>70000</v>
      </c>
      <c r="O1541" t="s">
        <v>132</v>
      </c>
    </row>
    <row r="1542" spans="1:15" x14ac:dyDescent="0.25">
      <c r="A1542">
        <v>614520</v>
      </c>
      <c r="B1542">
        <v>170310</v>
      </c>
      <c r="C1542">
        <v>203</v>
      </c>
      <c r="D1542" s="96">
        <v>45132.529849537037</v>
      </c>
      <c r="E1542" t="s">
        <v>127</v>
      </c>
      <c r="F1542" t="s">
        <v>140</v>
      </c>
      <c r="G1542" t="s">
        <v>190</v>
      </c>
      <c r="H1542" t="s">
        <v>130</v>
      </c>
      <c r="I1542">
        <v>332310</v>
      </c>
      <c r="L1542" s="96">
        <v>45132.529583333337</v>
      </c>
      <c r="M1542" t="s">
        <v>131</v>
      </c>
      <c r="N1542">
        <v>10000</v>
      </c>
      <c r="O1542" t="s">
        <v>132</v>
      </c>
    </row>
    <row r="1543" spans="1:15" x14ac:dyDescent="0.25">
      <c r="A1543">
        <v>614520</v>
      </c>
      <c r="B1543">
        <v>170540</v>
      </c>
      <c r="C1543">
        <v>203</v>
      </c>
      <c r="D1543" s="96">
        <v>45132.529814814814</v>
      </c>
      <c r="E1543" t="s">
        <v>127</v>
      </c>
      <c r="F1543" t="s">
        <v>140</v>
      </c>
      <c r="G1543" t="s">
        <v>190</v>
      </c>
      <c r="H1543" t="s">
        <v>130</v>
      </c>
      <c r="I1543">
        <v>332307</v>
      </c>
      <c r="L1543" s="96">
        <v>45132.529583333337</v>
      </c>
      <c r="M1543" t="s">
        <v>131</v>
      </c>
      <c r="N1543">
        <v>50000</v>
      </c>
      <c r="O1543" t="s">
        <v>132</v>
      </c>
    </row>
    <row r="1544" spans="1:15" x14ac:dyDescent="0.25">
      <c r="A1544">
        <v>614520</v>
      </c>
      <c r="B1544">
        <v>170540</v>
      </c>
      <c r="C1544">
        <v>203</v>
      </c>
      <c r="D1544" s="96">
        <v>45132.529814814814</v>
      </c>
      <c r="E1544" t="s">
        <v>133</v>
      </c>
      <c r="F1544" t="s">
        <v>140</v>
      </c>
      <c r="G1544" t="s">
        <v>191</v>
      </c>
      <c r="H1544" t="s">
        <v>130</v>
      </c>
      <c r="I1544">
        <v>332307</v>
      </c>
      <c r="L1544" s="96">
        <v>45132.529583333337</v>
      </c>
      <c r="M1544" t="s">
        <v>135</v>
      </c>
      <c r="N1544">
        <v>6000</v>
      </c>
      <c r="O1544" t="s">
        <v>132</v>
      </c>
    </row>
    <row r="1545" spans="1:15" x14ac:dyDescent="0.25">
      <c r="A1545">
        <v>614520</v>
      </c>
      <c r="B1545">
        <v>170540</v>
      </c>
      <c r="C1545">
        <v>203</v>
      </c>
      <c r="D1545" s="96">
        <v>45132.529814814814</v>
      </c>
      <c r="E1545" t="s">
        <v>133</v>
      </c>
      <c r="F1545" t="s">
        <v>140</v>
      </c>
      <c r="G1545" t="s">
        <v>379</v>
      </c>
      <c r="H1545" t="s">
        <v>130</v>
      </c>
      <c r="I1545">
        <v>332307</v>
      </c>
      <c r="L1545" s="96">
        <v>45132.529583333337</v>
      </c>
      <c r="M1545" t="s">
        <v>135</v>
      </c>
      <c r="N1545">
        <v>20000</v>
      </c>
      <c r="O1545" t="s">
        <v>132</v>
      </c>
    </row>
    <row r="1546" spans="1:15" x14ac:dyDescent="0.25">
      <c r="A1546">
        <v>614520</v>
      </c>
      <c r="B1546">
        <v>170540</v>
      </c>
      <c r="C1546">
        <v>203</v>
      </c>
      <c r="D1546" s="96">
        <v>45132.529814814814</v>
      </c>
      <c r="E1546" t="s">
        <v>133</v>
      </c>
      <c r="F1546" t="s">
        <v>140</v>
      </c>
      <c r="G1546" t="s">
        <v>192</v>
      </c>
      <c r="H1546" t="s">
        <v>130</v>
      </c>
      <c r="I1546">
        <v>332307</v>
      </c>
      <c r="L1546" s="96">
        <v>45132.529583333337</v>
      </c>
      <c r="M1546" t="s">
        <v>135</v>
      </c>
      <c r="N1546">
        <v>50000</v>
      </c>
      <c r="O1546" t="s">
        <v>132</v>
      </c>
    </row>
    <row r="1547" spans="1:15" x14ac:dyDescent="0.25">
      <c r="A1547">
        <v>614520</v>
      </c>
      <c r="B1547">
        <v>170400</v>
      </c>
      <c r="C1547">
        <v>203</v>
      </c>
      <c r="D1547" s="96">
        <v>45132.529803240737</v>
      </c>
      <c r="E1547" t="s">
        <v>127</v>
      </c>
      <c r="F1547" t="s">
        <v>140</v>
      </c>
      <c r="G1547" t="s">
        <v>194</v>
      </c>
      <c r="H1547" t="s">
        <v>130</v>
      </c>
      <c r="I1547">
        <v>332305</v>
      </c>
      <c r="L1547" s="96">
        <v>45132.529583333337</v>
      </c>
      <c r="M1547" t="s">
        <v>131</v>
      </c>
      <c r="N1547">
        <v>120000</v>
      </c>
      <c r="O1547" t="s">
        <v>132</v>
      </c>
    </row>
    <row r="1548" spans="1:15" x14ac:dyDescent="0.25">
      <c r="A1548">
        <v>614520</v>
      </c>
      <c r="B1548">
        <v>310000</v>
      </c>
      <c r="C1548">
        <v>204</v>
      </c>
      <c r="D1548" s="96">
        <v>45132.557233796295</v>
      </c>
      <c r="E1548" t="s">
        <v>127</v>
      </c>
      <c r="F1548" t="s">
        <v>144</v>
      </c>
      <c r="G1548" t="s">
        <v>145</v>
      </c>
      <c r="H1548" t="s">
        <v>130</v>
      </c>
      <c r="I1548">
        <v>332451</v>
      </c>
      <c r="L1548" s="96">
        <v>45132.55678240741</v>
      </c>
      <c r="M1548" t="s">
        <v>131</v>
      </c>
      <c r="N1548">
        <v>9800</v>
      </c>
      <c r="O1548" t="s">
        <v>132</v>
      </c>
    </row>
    <row r="1549" spans="1:15" x14ac:dyDescent="0.25">
      <c r="A1549">
        <v>614520</v>
      </c>
      <c r="B1549">
        <v>320000</v>
      </c>
      <c r="C1549">
        <v>204</v>
      </c>
      <c r="D1549" s="96">
        <v>45132.557187500002</v>
      </c>
      <c r="E1549" t="s">
        <v>127</v>
      </c>
      <c r="F1549" t="s">
        <v>144</v>
      </c>
      <c r="G1549" t="s">
        <v>145</v>
      </c>
      <c r="H1549" t="s">
        <v>130</v>
      </c>
      <c r="I1549">
        <v>332400</v>
      </c>
      <c r="L1549" s="96">
        <v>45132.55678240741</v>
      </c>
      <c r="M1549" t="s">
        <v>131</v>
      </c>
      <c r="N1549">
        <v>40000</v>
      </c>
      <c r="O1549" t="s">
        <v>132</v>
      </c>
    </row>
    <row r="1550" spans="1:15" x14ac:dyDescent="0.25">
      <c r="A1550">
        <v>614520</v>
      </c>
      <c r="B1550">
        <v>325000</v>
      </c>
      <c r="C1550">
        <v>205</v>
      </c>
      <c r="D1550" s="96">
        <v>45294.682314814818</v>
      </c>
      <c r="E1550" t="s">
        <v>162</v>
      </c>
      <c r="F1550" t="s">
        <v>252</v>
      </c>
      <c r="G1550" t="s">
        <v>148</v>
      </c>
      <c r="H1550" t="s">
        <v>130</v>
      </c>
      <c r="I1550">
        <v>332550</v>
      </c>
      <c r="L1550" s="96">
        <v>45294.682268518518</v>
      </c>
      <c r="M1550" t="s">
        <v>135</v>
      </c>
      <c r="N1550">
        <v>-40000</v>
      </c>
      <c r="O1550" t="s">
        <v>136</v>
      </c>
    </row>
    <row r="1551" spans="1:15" x14ac:dyDescent="0.25">
      <c r="A1551">
        <v>614520</v>
      </c>
      <c r="B1551">
        <v>325000</v>
      </c>
      <c r="C1551">
        <v>205</v>
      </c>
      <c r="D1551" s="96">
        <v>45294.682280092595</v>
      </c>
      <c r="E1551" t="s">
        <v>133</v>
      </c>
      <c r="F1551" t="s">
        <v>147</v>
      </c>
      <c r="G1551" t="s">
        <v>148</v>
      </c>
      <c r="H1551" t="s">
        <v>130</v>
      </c>
      <c r="I1551">
        <v>332550</v>
      </c>
      <c r="L1551" s="96">
        <v>45294.682256944441</v>
      </c>
      <c r="M1551" t="s">
        <v>135</v>
      </c>
      <c r="N1551">
        <v>-60440</v>
      </c>
      <c r="O1551" t="s">
        <v>136</v>
      </c>
    </row>
    <row r="1552" spans="1:15" x14ac:dyDescent="0.25">
      <c r="A1552">
        <v>614520</v>
      </c>
      <c r="B1552">
        <v>325100</v>
      </c>
      <c r="C1552">
        <v>205</v>
      </c>
      <c r="D1552" s="96">
        <v>45294.682280092595</v>
      </c>
      <c r="E1552" t="s">
        <v>133</v>
      </c>
      <c r="F1552" t="s">
        <v>147</v>
      </c>
      <c r="G1552" t="s">
        <v>148</v>
      </c>
      <c r="H1552" t="s">
        <v>130</v>
      </c>
      <c r="I1552">
        <v>332510</v>
      </c>
      <c r="L1552" s="96">
        <v>45294.682256944441</v>
      </c>
      <c r="M1552" t="s">
        <v>135</v>
      </c>
      <c r="N1552">
        <v>60440</v>
      </c>
      <c r="O1552" t="s">
        <v>132</v>
      </c>
    </row>
    <row r="1553" spans="1:15" x14ac:dyDescent="0.25">
      <c r="A1553">
        <v>614520</v>
      </c>
      <c r="B1553">
        <v>325100</v>
      </c>
      <c r="C1553">
        <v>205</v>
      </c>
      <c r="D1553" s="96">
        <v>45261.567766203705</v>
      </c>
      <c r="E1553" t="s">
        <v>133</v>
      </c>
      <c r="F1553" t="s">
        <v>386</v>
      </c>
      <c r="G1553" t="s">
        <v>387</v>
      </c>
      <c r="H1553" t="s">
        <v>130</v>
      </c>
      <c r="I1553">
        <v>332510</v>
      </c>
      <c r="L1553" s="96">
        <v>45257.999988425923</v>
      </c>
      <c r="M1553" t="s">
        <v>135</v>
      </c>
      <c r="N1553">
        <v>25000</v>
      </c>
      <c r="O1553" t="s">
        <v>132</v>
      </c>
    </row>
    <row r="1554" spans="1:15" x14ac:dyDescent="0.25">
      <c r="A1554">
        <v>614520</v>
      </c>
      <c r="B1554">
        <v>325200</v>
      </c>
      <c r="C1554">
        <v>205</v>
      </c>
      <c r="D1554" s="96">
        <v>45209.519074074073</v>
      </c>
      <c r="E1554" t="s">
        <v>133</v>
      </c>
      <c r="F1554" t="s">
        <v>209</v>
      </c>
      <c r="G1554" t="s">
        <v>210</v>
      </c>
      <c r="H1554" t="s">
        <v>130</v>
      </c>
      <c r="I1554">
        <v>332588</v>
      </c>
      <c r="L1554" s="96">
        <v>45205.999988425923</v>
      </c>
      <c r="M1554" t="s">
        <v>135</v>
      </c>
      <c r="N1554">
        <v>18000</v>
      </c>
      <c r="O1554" t="s">
        <v>132</v>
      </c>
    </row>
    <row r="1555" spans="1:15" x14ac:dyDescent="0.25">
      <c r="A1555">
        <v>614520</v>
      </c>
      <c r="B1555">
        <v>325200</v>
      </c>
      <c r="C1555">
        <v>205</v>
      </c>
      <c r="D1555" s="96">
        <v>45209.519074074073</v>
      </c>
      <c r="E1555" t="s">
        <v>133</v>
      </c>
      <c r="F1555" t="s">
        <v>209</v>
      </c>
      <c r="G1555" t="s">
        <v>210</v>
      </c>
      <c r="H1555" t="s">
        <v>130</v>
      </c>
      <c r="I1555">
        <v>332574</v>
      </c>
      <c r="L1555" s="96">
        <v>45205.999988425923</v>
      </c>
      <c r="M1555" t="s">
        <v>135</v>
      </c>
      <c r="N1555">
        <v>125000</v>
      </c>
      <c r="O1555" t="s">
        <v>132</v>
      </c>
    </row>
    <row r="1556" spans="1:15" x14ac:dyDescent="0.25">
      <c r="A1556">
        <v>614520</v>
      </c>
      <c r="B1556">
        <v>325200</v>
      </c>
      <c r="C1556">
        <v>205</v>
      </c>
      <c r="D1556" s="96">
        <v>45209.519062500003</v>
      </c>
      <c r="E1556" t="s">
        <v>133</v>
      </c>
      <c r="F1556" t="s">
        <v>209</v>
      </c>
      <c r="G1556" t="s">
        <v>210</v>
      </c>
      <c r="H1556" t="s">
        <v>130</v>
      </c>
      <c r="I1556">
        <v>332570</v>
      </c>
      <c r="L1556" s="96">
        <v>45205.999988425923</v>
      </c>
      <c r="M1556" t="s">
        <v>135</v>
      </c>
      <c r="N1556">
        <v>110000</v>
      </c>
      <c r="O1556" t="s">
        <v>132</v>
      </c>
    </row>
    <row r="1557" spans="1:15" x14ac:dyDescent="0.25">
      <c r="A1557">
        <v>614520</v>
      </c>
      <c r="B1557">
        <v>325000</v>
      </c>
      <c r="C1557">
        <v>205</v>
      </c>
      <c r="D1557" s="96">
        <v>45170.375474537039</v>
      </c>
      <c r="E1557" t="s">
        <v>133</v>
      </c>
      <c r="F1557" t="s">
        <v>388</v>
      </c>
      <c r="G1557" t="s">
        <v>389</v>
      </c>
      <c r="H1557" t="s">
        <v>130</v>
      </c>
      <c r="I1557">
        <v>332550</v>
      </c>
      <c r="L1557" s="96">
        <v>45168.999988425923</v>
      </c>
      <c r="M1557" t="s">
        <v>135</v>
      </c>
      <c r="N1557">
        <v>-50000</v>
      </c>
      <c r="O1557" t="s">
        <v>136</v>
      </c>
    </row>
    <row r="1558" spans="1:15" x14ac:dyDescent="0.25">
      <c r="A1558">
        <v>614520</v>
      </c>
      <c r="B1558">
        <v>325100</v>
      </c>
      <c r="C1558">
        <v>205</v>
      </c>
      <c r="D1558" s="96">
        <v>45170.375462962962</v>
      </c>
      <c r="E1558" t="s">
        <v>133</v>
      </c>
      <c r="F1558" t="s">
        <v>388</v>
      </c>
      <c r="G1558" t="s">
        <v>389</v>
      </c>
      <c r="H1558" t="s">
        <v>130</v>
      </c>
      <c r="I1558">
        <v>332540</v>
      </c>
      <c r="L1558" s="96">
        <v>45168.999988425923</v>
      </c>
      <c r="M1558" t="s">
        <v>135</v>
      </c>
      <c r="N1558">
        <v>50000</v>
      </c>
      <c r="O1558" t="s">
        <v>132</v>
      </c>
    </row>
    <row r="1559" spans="1:15" x14ac:dyDescent="0.25">
      <c r="A1559">
        <v>614520</v>
      </c>
      <c r="B1559">
        <v>325200</v>
      </c>
      <c r="C1559">
        <v>205</v>
      </c>
      <c r="D1559" s="96">
        <v>45132.557314814818</v>
      </c>
      <c r="E1559" t="s">
        <v>127</v>
      </c>
      <c r="F1559" t="s">
        <v>144</v>
      </c>
      <c r="G1559" t="s">
        <v>145</v>
      </c>
      <c r="H1559" t="s">
        <v>130</v>
      </c>
      <c r="I1559">
        <v>332588</v>
      </c>
      <c r="L1559" s="96">
        <v>45132.55678240741</v>
      </c>
      <c r="M1559" t="s">
        <v>131</v>
      </c>
      <c r="N1559">
        <v>75000</v>
      </c>
      <c r="O1559" t="s">
        <v>132</v>
      </c>
    </row>
    <row r="1560" spans="1:15" x14ac:dyDescent="0.25">
      <c r="A1560">
        <v>614520</v>
      </c>
      <c r="B1560">
        <v>325000</v>
      </c>
      <c r="C1560">
        <v>205</v>
      </c>
      <c r="D1560" s="96">
        <v>45132.557280092595</v>
      </c>
      <c r="E1560" t="s">
        <v>127</v>
      </c>
      <c r="F1560" t="s">
        <v>144</v>
      </c>
      <c r="G1560" t="s">
        <v>145</v>
      </c>
      <c r="H1560" t="s">
        <v>130</v>
      </c>
      <c r="I1560">
        <v>332550</v>
      </c>
      <c r="L1560" s="96">
        <v>45132.55678240741</v>
      </c>
      <c r="M1560" t="s">
        <v>131</v>
      </c>
      <c r="N1560">
        <v>1832679</v>
      </c>
      <c r="O1560" t="s">
        <v>132</v>
      </c>
    </row>
    <row r="1561" spans="1:15" x14ac:dyDescent="0.25">
      <c r="A1561">
        <v>614520</v>
      </c>
      <c r="B1561">
        <v>325000</v>
      </c>
      <c r="C1561">
        <v>205</v>
      </c>
      <c r="D1561" s="96">
        <v>45132.557280092595</v>
      </c>
      <c r="E1561" t="s">
        <v>133</v>
      </c>
      <c r="F1561" t="s">
        <v>144</v>
      </c>
      <c r="G1561" t="s">
        <v>390</v>
      </c>
      <c r="H1561" t="s">
        <v>130</v>
      </c>
      <c r="I1561">
        <v>332550</v>
      </c>
      <c r="L1561" s="96">
        <v>45132.55678240741</v>
      </c>
      <c r="M1561" t="s">
        <v>135</v>
      </c>
      <c r="N1561">
        <v>-250644</v>
      </c>
      <c r="O1561" t="s">
        <v>136</v>
      </c>
    </row>
    <row r="1562" spans="1:15" x14ac:dyDescent="0.25">
      <c r="A1562">
        <v>614520</v>
      </c>
      <c r="B1562">
        <v>325100</v>
      </c>
      <c r="C1562">
        <v>205</v>
      </c>
      <c r="D1562" s="96">
        <v>45132.557245370372</v>
      </c>
      <c r="E1562" t="s">
        <v>127</v>
      </c>
      <c r="F1562" t="s">
        <v>144</v>
      </c>
      <c r="G1562" t="s">
        <v>145</v>
      </c>
      <c r="H1562" t="s">
        <v>130</v>
      </c>
      <c r="I1562">
        <v>332510</v>
      </c>
      <c r="L1562" s="96">
        <v>45132.55678240741</v>
      </c>
      <c r="M1562" t="s">
        <v>131</v>
      </c>
      <c r="N1562">
        <v>114560</v>
      </c>
      <c r="O1562" t="s">
        <v>132</v>
      </c>
    </row>
    <row r="1563" spans="1:15" x14ac:dyDescent="0.25">
      <c r="A1563">
        <v>614520</v>
      </c>
      <c r="B1563">
        <v>335200</v>
      </c>
      <c r="C1563">
        <v>207</v>
      </c>
      <c r="D1563" s="96">
        <v>45294.682303240741</v>
      </c>
      <c r="E1563" t="s">
        <v>133</v>
      </c>
      <c r="F1563" t="s">
        <v>147</v>
      </c>
      <c r="G1563" t="s">
        <v>148</v>
      </c>
      <c r="H1563" t="s">
        <v>130</v>
      </c>
      <c r="I1563">
        <v>334520</v>
      </c>
      <c r="L1563" s="96">
        <v>45294.682256944441</v>
      </c>
      <c r="M1563" t="s">
        <v>135</v>
      </c>
      <c r="N1563">
        <v>69800</v>
      </c>
      <c r="O1563" t="s">
        <v>132</v>
      </c>
    </row>
    <row r="1564" spans="1:15" x14ac:dyDescent="0.25">
      <c r="A1564">
        <v>614520</v>
      </c>
      <c r="B1564">
        <v>302000</v>
      </c>
      <c r="C1564">
        <v>207</v>
      </c>
      <c r="D1564" s="96">
        <v>45294.682291666664</v>
      </c>
      <c r="E1564" t="s">
        <v>133</v>
      </c>
      <c r="F1564" t="s">
        <v>147</v>
      </c>
      <c r="G1564" t="s">
        <v>148</v>
      </c>
      <c r="H1564" t="s">
        <v>130</v>
      </c>
      <c r="I1564">
        <v>334021</v>
      </c>
      <c r="L1564" s="96">
        <v>45294.682256944441</v>
      </c>
      <c r="M1564" t="s">
        <v>135</v>
      </c>
      <c r="N1564">
        <v>-9000</v>
      </c>
      <c r="O1564" t="s">
        <v>136</v>
      </c>
    </row>
    <row r="1565" spans="1:15" x14ac:dyDescent="0.25">
      <c r="A1565">
        <v>614520</v>
      </c>
      <c r="B1565">
        <v>350000</v>
      </c>
      <c r="C1565">
        <v>207</v>
      </c>
      <c r="D1565" s="96">
        <v>45294.682291666664</v>
      </c>
      <c r="E1565" t="s">
        <v>133</v>
      </c>
      <c r="F1565" t="s">
        <v>147</v>
      </c>
      <c r="G1565" t="s">
        <v>148</v>
      </c>
      <c r="H1565" t="s">
        <v>130</v>
      </c>
      <c r="I1565">
        <v>334025</v>
      </c>
      <c r="L1565" s="96">
        <v>45294.682256944441</v>
      </c>
      <c r="M1565" t="s">
        <v>135</v>
      </c>
      <c r="N1565">
        <v>2400</v>
      </c>
      <c r="O1565" t="s">
        <v>132</v>
      </c>
    </row>
    <row r="1566" spans="1:15" x14ac:dyDescent="0.25">
      <c r="A1566">
        <v>614520</v>
      </c>
      <c r="B1566">
        <v>335200</v>
      </c>
      <c r="C1566">
        <v>207</v>
      </c>
      <c r="D1566" s="96">
        <v>45294.682291666664</v>
      </c>
      <c r="E1566" t="s">
        <v>133</v>
      </c>
      <c r="F1566" t="s">
        <v>147</v>
      </c>
      <c r="G1566" t="s">
        <v>148</v>
      </c>
      <c r="H1566" t="s">
        <v>130</v>
      </c>
      <c r="I1566">
        <v>334011</v>
      </c>
      <c r="L1566" s="96">
        <v>45294.682256944441</v>
      </c>
      <c r="M1566" t="s">
        <v>135</v>
      </c>
      <c r="N1566">
        <v>9900</v>
      </c>
      <c r="O1566" t="s">
        <v>132</v>
      </c>
    </row>
    <row r="1567" spans="1:15" x14ac:dyDescent="0.25">
      <c r="A1567">
        <v>614520</v>
      </c>
      <c r="B1567">
        <v>370000</v>
      </c>
      <c r="C1567">
        <v>207</v>
      </c>
      <c r="D1567" s="96">
        <v>45294.682291666664</v>
      </c>
      <c r="E1567" t="s">
        <v>133</v>
      </c>
      <c r="F1567" t="s">
        <v>147</v>
      </c>
      <c r="G1567" t="s">
        <v>148</v>
      </c>
      <c r="H1567" t="s">
        <v>130</v>
      </c>
      <c r="I1567">
        <v>334311</v>
      </c>
      <c r="L1567" s="96">
        <v>45294.682256944441</v>
      </c>
      <c r="M1567" t="s">
        <v>135</v>
      </c>
      <c r="N1567">
        <v>10000</v>
      </c>
      <c r="O1567" t="s">
        <v>132</v>
      </c>
    </row>
    <row r="1568" spans="1:15" x14ac:dyDescent="0.25">
      <c r="A1568">
        <v>614520</v>
      </c>
      <c r="B1568">
        <v>340000</v>
      </c>
      <c r="C1568">
        <v>207</v>
      </c>
      <c r="D1568" s="96">
        <v>45294.682280092595</v>
      </c>
      <c r="E1568" t="s">
        <v>133</v>
      </c>
      <c r="F1568" t="s">
        <v>147</v>
      </c>
      <c r="G1568" t="s">
        <v>148</v>
      </c>
      <c r="H1568" t="s">
        <v>130</v>
      </c>
      <c r="I1568">
        <v>332702</v>
      </c>
      <c r="L1568" s="96">
        <v>45294.682256944441</v>
      </c>
      <c r="M1568" t="s">
        <v>135</v>
      </c>
      <c r="N1568">
        <v>-1000</v>
      </c>
      <c r="O1568" t="s">
        <v>136</v>
      </c>
    </row>
    <row r="1569" spans="1:15" x14ac:dyDescent="0.25">
      <c r="A1569">
        <v>614520</v>
      </c>
      <c r="B1569">
        <v>302000</v>
      </c>
      <c r="C1569">
        <v>207</v>
      </c>
      <c r="D1569" s="96">
        <v>45258.855138888888</v>
      </c>
      <c r="E1569" t="s">
        <v>133</v>
      </c>
      <c r="F1569" t="s">
        <v>149</v>
      </c>
      <c r="G1569" t="s">
        <v>150</v>
      </c>
      <c r="H1569" t="s">
        <v>130</v>
      </c>
      <c r="I1569">
        <v>334021</v>
      </c>
      <c r="L1569" s="96">
        <v>45258.854675925926</v>
      </c>
      <c r="M1569" t="s">
        <v>135</v>
      </c>
      <c r="N1569">
        <v>181961</v>
      </c>
      <c r="O1569" t="s">
        <v>132</v>
      </c>
    </row>
    <row r="1570" spans="1:15" x14ac:dyDescent="0.25">
      <c r="A1570">
        <v>614520</v>
      </c>
      <c r="B1570">
        <v>340000</v>
      </c>
      <c r="C1570">
        <v>207</v>
      </c>
      <c r="D1570" s="96">
        <v>45247.425219907411</v>
      </c>
      <c r="E1570" t="s">
        <v>127</v>
      </c>
      <c r="F1570" t="s">
        <v>391</v>
      </c>
      <c r="G1570" t="s">
        <v>392</v>
      </c>
      <c r="H1570" t="s">
        <v>130</v>
      </c>
      <c r="I1570">
        <v>334333</v>
      </c>
      <c r="K1570">
        <v>484</v>
      </c>
      <c r="L1570" s="96">
        <v>45233.999988425923</v>
      </c>
      <c r="M1570" t="s">
        <v>131</v>
      </c>
      <c r="N1570">
        <v>13176</v>
      </c>
      <c r="O1570" t="s">
        <v>132</v>
      </c>
    </row>
    <row r="1571" spans="1:15" x14ac:dyDescent="0.25">
      <c r="A1571">
        <v>614520</v>
      </c>
      <c r="B1571">
        <v>360000</v>
      </c>
      <c r="C1571">
        <v>207</v>
      </c>
      <c r="D1571" s="96">
        <v>45170.375474537039</v>
      </c>
      <c r="E1571" t="s">
        <v>133</v>
      </c>
      <c r="F1571" t="s">
        <v>388</v>
      </c>
      <c r="G1571" t="s">
        <v>393</v>
      </c>
      <c r="H1571" t="s">
        <v>130</v>
      </c>
      <c r="I1571">
        <v>334270</v>
      </c>
      <c r="L1571" s="96">
        <v>45168.999988425923</v>
      </c>
      <c r="M1571" t="s">
        <v>135</v>
      </c>
      <c r="N1571">
        <v>5000</v>
      </c>
      <c r="O1571" t="s">
        <v>132</v>
      </c>
    </row>
    <row r="1572" spans="1:15" x14ac:dyDescent="0.25">
      <c r="A1572">
        <v>614520</v>
      </c>
      <c r="B1572">
        <v>540400</v>
      </c>
      <c r="C1572">
        <v>207</v>
      </c>
      <c r="D1572" s="96">
        <v>45132.557800925926</v>
      </c>
      <c r="E1572" t="s">
        <v>127</v>
      </c>
      <c r="F1572" t="s">
        <v>151</v>
      </c>
      <c r="G1572" t="s">
        <v>196</v>
      </c>
      <c r="H1572" t="s">
        <v>130</v>
      </c>
      <c r="I1572">
        <v>334090</v>
      </c>
      <c r="L1572" s="96">
        <v>45132.556875000002</v>
      </c>
      <c r="M1572" t="s">
        <v>131</v>
      </c>
      <c r="N1572">
        <v>90000</v>
      </c>
      <c r="O1572" t="s">
        <v>132</v>
      </c>
    </row>
    <row r="1573" spans="1:15" x14ac:dyDescent="0.25">
      <c r="A1573">
        <v>614520</v>
      </c>
      <c r="B1573">
        <v>540400</v>
      </c>
      <c r="C1573">
        <v>207</v>
      </c>
      <c r="D1573" s="96">
        <v>45132.557800925926</v>
      </c>
      <c r="E1573" t="s">
        <v>133</v>
      </c>
      <c r="F1573" t="s">
        <v>151</v>
      </c>
      <c r="G1573" t="s">
        <v>338</v>
      </c>
      <c r="H1573" t="s">
        <v>130</v>
      </c>
      <c r="I1573">
        <v>334090</v>
      </c>
      <c r="L1573" s="96">
        <v>45132.556875000002</v>
      </c>
      <c r="M1573" t="s">
        <v>135</v>
      </c>
      <c r="N1573">
        <v>1198</v>
      </c>
      <c r="O1573" t="s">
        <v>132</v>
      </c>
    </row>
    <row r="1574" spans="1:15" x14ac:dyDescent="0.25">
      <c r="A1574">
        <v>614520</v>
      </c>
      <c r="B1574">
        <v>540300</v>
      </c>
      <c r="C1574">
        <v>207</v>
      </c>
      <c r="D1574" s="96">
        <v>45132.557789351849</v>
      </c>
      <c r="E1574" t="s">
        <v>127</v>
      </c>
      <c r="F1574" t="s">
        <v>151</v>
      </c>
      <c r="G1574" t="s">
        <v>196</v>
      </c>
      <c r="H1574" t="s">
        <v>130</v>
      </c>
      <c r="I1574">
        <v>334140</v>
      </c>
      <c r="L1574" s="96">
        <v>45132.556875000002</v>
      </c>
      <c r="M1574" t="s">
        <v>131</v>
      </c>
      <c r="N1574">
        <v>40000</v>
      </c>
      <c r="O1574" t="s">
        <v>132</v>
      </c>
    </row>
    <row r="1575" spans="1:15" x14ac:dyDescent="0.25">
      <c r="A1575">
        <v>614520</v>
      </c>
      <c r="B1575">
        <v>340000</v>
      </c>
      <c r="C1575">
        <v>207</v>
      </c>
      <c r="D1575" s="96">
        <v>45132.557662037034</v>
      </c>
      <c r="E1575" t="s">
        <v>127</v>
      </c>
      <c r="F1575" t="s">
        <v>144</v>
      </c>
      <c r="G1575" t="s">
        <v>145</v>
      </c>
      <c r="H1575" t="s">
        <v>130</v>
      </c>
      <c r="I1575">
        <v>334603</v>
      </c>
      <c r="L1575" s="96">
        <v>45132.55678240741</v>
      </c>
      <c r="M1575" t="s">
        <v>131</v>
      </c>
      <c r="N1575">
        <v>4500</v>
      </c>
      <c r="O1575" t="s">
        <v>132</v>
      </c>
    </row>
    <row r="1576" spans="1:15" x14ac:dyDescent="0.25">
      <c r="A1576">
        <v>614520</v>
      </c>
      <c r="B1576">
        <v>340000</v>
      </c>
      <c r="C1576">
        <v>207</v>
      </c>
      <c r="D1576" s="96">
        <v>45132.557650462964</v>
      </c>
      <c r="E1576" t="s">
        <v>127</v>
      </c>
      <c r="F1576" t="s">
        <v>144</v>
      </c>
      <c r="G1576" t="s">
        <v>145</v>
      </c>
      <c r="H1576" t="s">
        <v>130</v>
      </c>
      <c r="I1576">
        <v>334595</v>
      </c>
      <c r="L1576" s="96">
        <v>45132.55678240741</v>
      </c>
      <c r="M1576" t="s">
        <v>131</v>
      </c>
      <c r="N1576">
        <v>5000</v>
      </c>
      <c r="O1576" t="s">
        <v>132</v>
      </c>
    </row>
    <row r="1577" spans="1:15" x14ac:dyDescent="0.25">
      <c r="A1577">
        <v>614520</v>
      </c>
      <c r="B1577">
        <v>340000</v>
      </c>
      <c r="C1577">
        <v>207</v>
      </c>
      <c r="D1577" s="96">
        <v>45132.557650462964</v>
      </c>
      <c r="E1577" t="s">
        <v>127</v>
      </c>
      <c r="F1577" t="s">
        <v>144</v>
      </c>
      <c r="G1577" t="s">
        <v>145</v>
      </c>
      <c r="H1577" t="s">
        <v>130</v>
      </c>
      <c r="I1577">
        <v>334601</v>
      </c>
      <c r="L1577" s="96">
        <v>45132.55678240741</v>
      </c>
      <c r="M1577" t="s">
        <v>131</v>
      </c>
      <c r="N1577">
        <v>71820</v>
      </c>
      <c r="O1577" t="s">
        <v>132</v>
      </c>
    </row>
    <row r="1578" spans="1:15" x14ac:dyDescent="0.25">
      <c r="A1578">
        <v>614520</v>
      </c>
      <c r="B1578">
        <v>340000</v>
      </c>
      <c r="C1578">
        <v>207</v>
      </c>
      <c r="D1578" s="96">
        <v>45132.557650462964</v>
      </c>
      <c r="E1578" t="s">
        <v>133</v>
      </c>
      <c r="F1578" t="s">
        <v>144</v>
      </c>
      <c r="G1578" t="s">
        <v>390</v>
      </c>
      <c r="H1578" t="s">
        <v>130</v>
      </c>
      <c r="I1578">
        <v>334595</v>
      </c>
      <c r="L1578" s="96">
        <v>45132.55678240741</v>
      </c>
      <c r="M1578" t="s">
        <v>135</v>
      </c>
      <c r="N1578">
        <v>-5000</v>
      </c>
      <c r="O1578" t="s">
        <v>136</v>
      </c>
    </row>
    <row r="1579" spans="1:15" x14ac:dyDescent="0.25">
      <c r="A1579">
        <v>614520</v>
      </c>
      <c r="B1579">
        <v>335200</v>
      </c>
      <c r="C1579">
        <v>207</v>
      </c>
      <c r="D1579" s="96">
        <v>45132.557604166665</v>
      </c>
      <c r="E1579" t="s">
        <v>133</v>
      </c>
      <c r="F1579" t="s">
        <v>144</v>
      </c>
      <c r="G1579" t="s">
        <v>215</v>
      </c>
      <c r="H1579" t="s">
        <v>130</v>
      </c>
      <c r="I1579">
        <v>334520</v>
      </c>
      <c r="L1579" s="96">
        <v>45132.55678240741</v>
      </c>
      <c r="M1579" t="s">
        <v>135</v>
      </c>
      <c r="N1579">
        <v>1200</v>
      </c>
      <c r="O1579" t="s">
        <v>132</v>
      </c>
    </row>
    <row r="1580" spans="1:15" x14ac:dyDescent="0.25">
      <c r="A1580">
        <v>614520</v>
      </c>
      <c r="B1580">
        <v>360000</v>
      </c>
      <c r="C1580">
        <v>207</v>
      </c>
      <c r="D1580" s="96">
        <v>45132.557581018518</v>
      </c>
      <c r="E1580" t="s">
        <v>127</v>
      </c>
      <c r="F1580" t="s">
        <v>144</v>
      </c>
      <c r="G1580" t="s">
        <v>145</v>
      </c>
      <c r="H1580" t="s">
        <v>130</v>
      </c>
      <c r="I1580">
        <v>334367</v>
      </c>
      <c r="L1580" s="96">
        <v>45132.55678240741</v>
      </c>
      <c r="M1580" t="s">
        <v>131</v>
      </c>
      <c r="N1580">
        <v>45561</v>
      </c>
      <c r="O1580" t="s">
        <v>132</v>
      </c>
    </row>
    <row r="1581" spans="1:15" x14ac:dyDescent="0.25">
      <c r="A1581">
        <v>614520</v>
      </c>
      <c r="B1581">
        <v>360000</v>
      </c>
      <c r="C1581">
        <v>207</v>
      </c>
      <c r="D1581" s="96">
        <v>45132.557581018518</v>
      </c>
      <c r="E1581" t="s">
        <v>133</v>
      </c>
      <c r="F1581" t="s">
        <v>144</v>
      </c>
      <c r="G1581" t="s">
        <v>146</v>
      </c>
      <c r="H1581" t="s">
        <v>130</v>
      </c>
      <c r="I1581">
        <v>334367</v>
      </c>
      <c r="L1581" s="96">
        <v>45132.55678240741</v>
      </c>
      <c r="M1581" t="s">
        <v>135</v>
      </c>
      <c r="N1581">
        <v>-20913</v>
      </c>
      <c r="O1581" t="s">
        <v>136</v>
      </c>
    </row>
    <row r="1582" spans="1:15" x14ac:dyDescent="0.25">
      <c r="A1582">
        <v>614520</v>
      </c>
      <c r="B1582">
        <v>360000</v>
      </c>
      <c r="C1582">
        <v>207</v>
      </c>
      <c r="D1582" s="96">
        <v>45132.557569444441</v>
      </c>
      <c r="E1582" t="s">
        <v>127</v>
      </c>
      <c r="F1582" t="s">
        <v>144</v>
      </c>
      <c r="G1582" t="s">
        <v>145</v>
      </c>
      <c r="H1582" t="s">
        <v>130</v>
      </c>
      <c r="I1582">
        <v>334366</v>
      </c>
      <c r="L1582" s="96">
        <v>45132.55678240741</v>
      </c>
      <c r="M1582" t="s">
        <v>131</v>
      </c>
      <c r="N1582">
        <v>9942</v>
      </c>
      <c r="O1582" t="s">
        <v>132</v>
      </c>
    </row>
    <row r="1583" spans="1:15" x14ac:dyDescent="0.25">
      <c r="A1583">
        <v>614520</v>
      </c>
      <c r="B1583">
        <v>360000</v>
      </c>
      <c r="C1583">
        <v>207</v>
      </c>
      <c r="D1583" s="96">
        <v>45132.557569444441</v>
      </c>
      <c r="E1583" t="s">
        <v>127</v>
      </c>
      <c r="F1583" t="s">
        <v>144</v>
      </c>
      <c r="G1583" t="s">
        <v>145</v>
      </c>
      <c r="H1583" t="s">
        <v>130</v>
      </c>
      <c r="I1583">
        <v>334363</v>
      </c>
      <c r="L1583" s="96">
        <v>45132.55678240741</v>
      </c>
      <c r="M1583" t="s">
        <v>131</v>
      </c>
      <c r="N1583">
        <v>27723</v>
      </c>
      <c r="O1583" t="s">
        <v>132</v>
      </c>
    </row>
    <row r="1584" spans="1:15" x14ac:dyDescent="0.25">
      <c r="A1584">
        <v>614520</v>
      </c>
      <c r="B1584">
        <v>360000</v>
      </c>
      <c r="C1584">
        <v>207</v>
      </c>
      <c r="D1584" s="96">
        <v>45132.557569444441</v>
      </c>
      <c r="E1584" t="s">
        <v>127</v>
      </c>
      <c r="F1584" t="s">
        <v>144</v>
      </c>
      <c r="G1584" t="s">
        <v>145</v>
      </c>
      <c r="H1584" t="s">
        <v>130</v>
      </c>
      <c r="I1584">
        <v>334362</v>
      </c>
      <c r="L1584" s="96">
        <v>45132.55678240741</v>
      </c>
      <c r="M1584" t="s">
        <v>131</v>
      </c>
      <c r="N1584">
        <v>31040</v>
      </c>
      <c r="O1584" t="s">
        <v>132</v>
      </c>
    </row>
    <row r="1585" spans="1:15" x14ac:dyDescent="0.25">
      <c r="A1585">
        <v>614520</v>
      </c>
      <c r="B1585">
        <v>360000</v>
      </c>
      <c r="C1585">
        <v>207</v>
      </c>
      <c r="D1585" s="96">
        <v>45132.557569444441</v>
      </c>
      <c r="E1585" t="s">
        <v>127</v>
      </c>
      <c r="F1585" t="s">
        <v>144</v>
      </c>
      <c r="G1585" t="s">
        <v>145</v>
      </c>
      <c r="H1585" t="s">
        <v>130</v>
      </c>
      <c r="I1585">
        <v>334364</v>
      </c>
      <c r="L1585" s="96">
        <v>45132.55678240741</v>
      </c>
      <c r="M1585" t="s">
        <v>131</v>
      </c>
      <c r="N1585">
        <v>54713</v>
      </c>
      <c r="O1585" t="s">
        <v>132</v>
      </c>
    </row>
    <row r="1586" spans="1:15" x14ac:dyDescent="0.25">
      <c r="A1586">
        <v>614520</v>
      </c>
      <c r="B1586">
        <v>360000</v>
      </c>
      <c r="C1586">
        <v>207</v>
      </c>
      <c r="D1586" s="96">
        <v>45132.557569444441</v>
      </c>
      <c r="E1586" t="s">
        <v>133</v>
      </c>
      <c r="F1586" t="s">
        <v>144</v>
      </c>
      <c r="G1586" t="s">
        <v>146</v>
      </c>
      <c r="H1586" t="s">
        <v>130</v>
      </c>
      <c r="I1586">
        <v>334363</v>
      </c>
      <c r="L1586" s="96">
        <v>45132.55678240741</v>
      </c>
      <c r="M1586" t="s">
        <v>135</v>
      </c>
      <c r="N1586">
        <v>-18455</v>
      </c>
      <c r="O1586" t="s">
        <v>136</v>
      </c>
    </row>
    <row r="1587" spans="1:15" x14ac:dyDescent="0.25">
      <c r="A1587">
        <v>614520</v>
      </c>
      <c r="B1587">
        <v>360000</v>
      </c>
      <c r="C1587">
        <v>207</v>
      </c>
      <c r="D1587" s="96">
        <v>45132.557569444441</v>
      </c>
      <c r="E1587" t="s">
        <v>133</v>
      </c>
      <c r="F1587" t="s">
        <v>144</v>
      </c>
      <c r="G1587" t="s">
        <v>146</v>
      </c>
      <c r="H1587" t="s">
        <v>130</v>
      </c>
      <c r="I1587">
        <v>334362</v>
      </c>
      <c r="L1587" s="96">
        <v>45132.55678240741</v>
      </c>
      <c r="M1587" t="s">
        <v>135</v>
      </c>
      <c r="N1587">
        <v>-7141</v>
      </c>
      <c r="O1587" t="s">
        <v>136</v>
      </c>
    </row>
    <row r="1588" spans="1:15" x14ac:dyDescent="0.25">
      <c r="A1588">
        <v>614520</v>
      </c>
      <c r="B1588">
        <v>360000</v>
      </c>
      <c r="C1588">
        <v>207</v>
      </c>
      <c r="D1588" s="96">
        <v>45132.557569444441</v>
      </c>
      <c r="E1588" t="s">
        <v>133</v>
      </c>
      <c r="F1588" t="s">
        <v>144</v>
      </c>
      <c r="G1588" t="s">
        <v>146</v>
      </c>
      <c r="H1588" t="s">
        <v>130</v>
      </c>
      <c r="I1588">
        <v>334366</v>
      </c>
      <c r="L1588" s="96">
        <v>45132.55678240741</v>
      </c>
      <c r="M1588" t="s">
        <v>135</v>
      </c>
      <c r="N1588">
        <v>-3056</v>
      </c>
      <c r="O1588" t="s">
        <v>136</v>
      </c>
    </row>
    <row r="1589" spans="1:15" x14ac:dyDescent="0.25">
      <c r="A1589">
        <v>614520</v>
      </c>
      <c r="B1589">
        <v>360000</v>
      </c>
      <c r="C1589">
        <v>207</v>
      </c>
      <c r="D1589" s="96">
        <v>45132.557569444441</v>
      </c>
      <c r="E1589" t="s">
        <v>133</v>
      </c>
      <c r="F1589" t="s">
        <v>144</v>
      </c>
      <c r="G1589" t="s">
        <v>146</v>
      </c>
      <c r="H1589" t="s">
        <v>130</v>
      </c>
      <c r="I1589">
        <v>334364</v>
      </c>
      <c r="L1589" s="96">
        <v>45132.55678240741</v>
      </c>
      <c r="M1589" t="s">
        <v>135</v>
      </c>
      <c r="N1589">
        <v>-2555</v>
      </c>
      <c r="O1589" t="s">
        <v>136</v>
      </c>
    </row>
    <row r="1590" spans="1:15" x14ac:dyDescent="0.25">
      <c r="A1590">
        <v>614520</v>
      </c>
      <c r="B1590">
        <v>360000</v>
      </c>
      <c r="C1590">
        <v>207</v>
      </c>
      <c r="D1590" s="96">
        <v>45132.557557870372</v>
      </c>
      <c r="E1590" t="s">
        <v>127</v>
      </c>
      <c r="F1590" t="s">
        <v>144</v>
      </c>
      <c r="G1590" t="s">
        <v>145</v>
      </c>
      <c r="H1590" t="s">
        <v>130</v>
      </c>
      <c r="I1590">
        <v>334357</v>
      </c>
      <c r="L1590" s="96">
        <v>45132.55678240741</v>
      </c>
      <c r="M1590" t="s">
        <v>131</v>
      </c>
      <c r="N1590">
        <v>12500</v>
      </c>
      <c r="O1590" t="s">
        <v>132</v>
      </c>
    </row>
    <row r="1591" spans="1:15" x14ac:dyDescent="0.25">
      <c r="A1591">
        <v>614520</v>
      </c>
      <c r="B1591">
        <v>360000</v>
      </c>
      <c r="C1591">
        <v>207</v>
      </c>
      <c r="D1591" s="96">
        <v>45132.557557870372</v>
      </c>
      <c r="E1591" t="s">
        <v>127</v>
      </c>
      <c r="F1591" t="s">
        <v>144</v>
      </c>
      <c r="G1591" t="s">
        <v>145</v>
      </c>
      <c r="H1591" t="s">
        <v>130</v>
      </c>
      <c r="I1591">
        <v>334359</v>
      </c>
      <c r="L1591" s="96">
        <v>45132.55678240741</v>
      </c>
      <c r="M1591" t="s">
        <v>131</v>
      </c>
      <c r="N1591">
        <v>75187</v>
      </c>
      <c r="O1591" t="s">
        <v>132</v>
      </c>
    </row>
    <row r="1592" spans="1:15" x14ac:dyDescent="0.25">
      <c r="A1592">
        <v>614520</v>
      </c>
      <c r="B1592">
        <v>360000</v>
      </c>
      <c r="C1592">
        <v>207</v>
      </c>
      <c r="D1592" s="96">
        <v>45132.557557870372</v>
      </c>
      <c r="E1592" t="s">
        <v>133</v>
      </c>
      <c r="F1592" t="s">
        <v>144</v>
      </c>
      <c r="G1592" t="s">
        <v>146</v>
      </c>
      <c r="H1592" t="s">
        <v>130</v>
      </c>
      <c r="I1592">
        <v>334359</v>
      </c>
      <c r="L1592" s="96">
        <v>45132.55678240741</v>
      </c>
      <c r="M1592" t="s">
        <v>135</v>
      </c>
      <c r="N1592">
        <v>-61182</v>
      </c>
      <c r="O1592" t="s">
        <v>136</v>
      </c>
    </row>
    <row r="1593" spans="1:15" x14ac:dyDescent="0.25">
      <c r="A1593">
        <v>614520</v>
      </c>
      <c r="B1593">
        <v>360000</v>
      </c>
      <c r="C1593">
        <v>207</v>
      </c>
      <c r="D1593" s="96">
        <v>45132.557557870372</v>
      </c>
      <c r="E1593" t="s">
        <v>133</v>
      </c>
      <c r="F1593" t="s">
        <v>144</v>
      </c>
      <c r="G1593" t="s">
        <v>146</v>
      </c>
      <c r="H1593" t="s">
        <v>130</v>
      </c>
      <c r="I1593">
        <v>334357</v>
      </c>
      <c r="L1593" s="96">
        <v>45132.55678240741</v>
      </c>
      <c r="M1593" t="s">
        <v>135</v>
      </c>
      <c r="N1593">
        <v>-10695</v>
      </c>
      <c r="O1593" t="s">
        <v>136</v>
      </c>
    </row>
    <row r="1594" spans="1:15" x14ac:dyDescent="0.25">
      <c r="A1594">
        <v>614520</v>
      </c>
      <c r="B1594">
        <v>360000</v>
      </c>
      <c r="C1594">
        <v>207</v>
      </c>
      <c r="D1594" s="96">
        <v>45132.557546296295</v>
      </c>
      <c r="E1594" t="s">
        <v>127</v>
      </c>
      <c r="F1594" t="s">
        <v>144</v>
      </c>
      <c r="G1594" t="s">
        <v>145</v>
      </c>
      <c r="H1594" t="s">
        <v>130</v>
      </c>
      <c r="I1594">
        <v>334354</v>
      </c>
      <c r="L1594" s="96">
        <v>45132.55678240741</v>
      </c>
      <c r="M1594" t="s">
        <v>131</v>
      </c>
      <c r="N1594">
        <v>107257</v>
      </c>
      <c r="O1594" t="s">
        <v>132</v>
      </c>
    </row>
    <row r="1595" spans="1:15" x14ac:dyDescent="0.25">
      <c r="A1595">
        <v>614520</v>
      </c>
      <c r="B1595">
        <v>360000</v>
      </c>
      <c r="C1595">
        <v>207</v>
      </c>
      <c r="D1595" s="96">
        <v>45132.557546296295</v>
      </c>
      <c r="E1595" t="s">
        <v>127</v>
      </c>
      <c r="F1595" t="s">
        <v>144</v>
      </c>
      <c r="G1595" t="s">
        <v>145</v>
      </c>
      <c r="H1595" t="s">
        <v>130</v>
      </c>
      <c r="I1595">
        <v>334355</v>
      </c>
      <c r="L1595" s="96">
        <v>45132.55678240741</v>
      </c>
      <c r="M1595" t="s">
        <v>131</v>
      </c>
      <c r="N1595">
        <v>118452</v>
      </c>
      <c r="O1595" t="s">
        <v>132</v>
      </c>
    </row>
    <row r="1596" spans="1:15" x14ac:dyDescent="0.25">
      <c r="A1596">
        <v>614520</v>
      </c>
      <c r="B1596">
        <v>360000</v>
      </c>
      <c r="C1596">
        <v>207</v>
      </c>
      <c r="D1596" s="96">
        <v>45132.557546296295</v>
      </c>
      <c r="E1596" t="s">
        <v>127</v>
      </c>
      <c r="F1596" t="s">
        <v>144</v>
      </c>
      <c r="G1596" t="s">
        <v>145</v>
      </c>
      <c r="H1596" t="s">
        <v>130</v>
      </c>
      <c r="I1596">
        <v>334356</v>
      </c>
      <c r="L1596" s="96">
        <v>45132.55678240741</v>
      </c>
      <c r="M1596" t="s">
        <v>131</v>
      </c>
      <c r="N1596">
        <v>392326</v>
      </c>
      <c r="O1596" t="s">
        <v>132</v>
      </c>
    </row>
    <row r="1597" spans="1:15" x14ac:dyDescent="0.25">
      <c r="A1597">
        <v>614520</v>
      </c>
      <c r="B1597">
        <v>360000</v>
      </c>
      <c r="C1597">
        <v>207</v>
      </c>
      <c r="D1597" s="96">
        <v>45132.557546296295</v>
      </c>
      <c r="E1597" t="s">
        <v>133</v>
      </c>
      <c r="F1597" t="s">
        <v>144</v>
      </c>
      <c r="G1597" t="s">
        <v>146</v>
      </c>
      <c r="H1597" t="s">
        <v>130</v>
      </c>
      <c r="I1597">
        <v>334356</v>
      </c>
      <c r="L1597" s="96">
        <v>45132.55678240741</v>
      </c>
      <c r="M1597" t="s">
        <v>135</v>
      </c>
      <c r="N1597">
        <v>-124622</v>
      </c>
      <c r="O1597" t="s">
        <v>136</v>
      </c>
    </row>
    <row r="1598" spans="1:15" x14ac:dyDescent="0.25">
      <c r="A1598">
        <v>614520</v>
      </c>
      <c r="B1598">
        <v>360000</v>
      </c>
      <c r="C1598">
        <v>207</v>
      </c>
      <c r="D1598" s="96">
        <v>45132.557546296295</v>
      </c>
      <c r="E1598" t="s">
        <v>133</v>
      </c>
      <c r="F1598" t="s">
        <v>144</v>
      </c>
      <c r="G1598" t="s">
        <v>146</v>
      </c>
      <c r="H1598" t="s">
        <v>130</v>
      </c>
      <c r="I1598">
        <v>334355</v>
      </c>
      <c r="L1598" s="96">
        <v>45132.55678240741</v>
      </c>
      <c r="M1598" t="s">
        <v>135</v>
      </c>
      <c r="N1598">
        <v>-25026</v>
      </c>
      <c r="O1598" t="s">
        <v>136</v>
      </c>
    </row>
    <row r="1599" spans="1:15" x14ac:dyDescent="0.25">
      <c r="A1599">
        <v>614520</v>
      </c>
      <c r="B1599">
        <v>360000</v>
      </c>
      <c r="C1599">
        <v>207</v>
      </c>
      <c r="D1599" s="96">
        <v>45132.557546296295</v>
      </c>
      <c r="E1599" t="s">
        <v>133</v>
      </c>
      <c r="F1599" t="s">
        <v>144</v>
      </c>
      <c r="G1599" t="s">
        <v>146</v>
      </c>
      <c r="H1599" t="s">
        <v>130</v>
      </c>
      <c r="I1599">
        <v>334354</v>
      </c>
      <c r="L1599" s="96">
        <v>45132.55678240741</v>
      </c>
      <c r="M1599" t="s">
        <v>135</v>
      </c>
      <c r="N1599">
        <v>5799</v>
      </c>
      <c r="O1599" t="s">
        <v>132</v>
      </c>
    </row>
    <row r="1600" spans="1:15" x14ac:dyDescent="0.25">
      <c r="A1600">
        <v>614520</v>
      </c>
      <c r="B1600">
        <v>360000</v>
      </c>
      <c r="C1600">
        <v>207</v>
      </c>
      <c r="D1600" s="96">
        <v>45132.557534722226</v>
      </c>
      <c r="E1600" t="s">
        <v>127</v>
      </c>
      <c r="F1600" t="s">
        <v>144</v>
      </c>
      <c r="G1600" t="s">
        <v>145</v>
      </c>
      <c r="H1600" t="s">
        <v>130</v>
      </c>
      <c r="I1600">
        <v>334351</v>
      </c>
      <c r="L1600" s="96">
        <v>45132.55678240741</v>
      </c>
      <c r="M1600" t="s">
        <v>131</v>
      </c>
      <c r="N1600">
        <v>52030</v>
      </c>
      <c r="O1600" t="s">
        <v>132</v>
      </c>
    </row>
    <row r="1601" spans="1:15" x14ac:dyDescent="0.25">
      <c r="A1601">
        <v>614520</v>
      </c>
      <c r="B1601">
        <v>360000</v>
      </c>
      <c r="C1601">
        <v>207</v>
      </c>
      <c r="D1601" s="96">
        <v>45132.557534722226</v>
      </c>
      <c r="E1601" t="s">
        <v>127</v>
      </c>
      <c r="F1601" t="s">
        <v>144</v>
      </c>
      <c r="G1601" t="s">
        <v>145</v>
      </c>
      <c r="H1601" t="s">
        <v>130</v>
      </c>
      <c r="I1601">
        <v>334350</v>
      </c>
      <c r="L1601" s="96">
        <v>45132.55678240741</v>
      </c>
      <c r="M1601" t="s">
        <v>131</v>
      </c>
      <c r="N1601">
        <v>105842</v>
      </c>
      <c r="O1601" t="s">
        <v>132</v>
      </c>
    </row>
    <row r="1602" spans="1:15" x14ac:dyDescent="0.25">
      <c r="A1602">
        <v>614520</v>
      </c>
      <c r="B1602">
        <v>360000</v>
      </c>
      <c r="C1602">
        <v>207</v>
      </c>
      <c r="D1602" s="96">
        <v>45132.557534722226</v>
      </c>
      <c r="E1602" t="s">
        <v>127</v>
      </c>
      <c r="F1602" t="s">
        <v>144</v>
      </c>
      <c r="G1602" t="s">
        <v>145</v>
      </c>
      <c r="H1602" t="s">
        <v>130</v>
      </c>
      <c r="I1602">
        <v>334353</v>
      </c>
      <c r="L1602" s="96">
        <v>45132.55678240741</v>
      </c>
      <c r="M1602" t="s">
        <v>131</v>
      </c>
      <c r="N1602">
        <v>117502</v>
      </c>
      <c r="O1602" t="s">
        <v>132</v>
      </c>
    </row>
    <row r="1603" spans="1:15" x14ac:dyDescent="0.25">
      <c r="A1603">
        <v>614520</v>
      </c>
      <c r="B1603">
        <v>360000</v>
      </c>
      <c r="C1603">
        <v>207</v>
      </c>
      <c r="D1603" s="96">
        <v>45132.557534722226</v>
      </c>
      <c r="E1603" t="s">
        <v>133</v>
      </c>
      <c r="F1603" t="s">
        <v>144</v>
      </c>
      <c r="G1603" t="s">
        <v>146</v>
      </c>
      <c r="H1603" t="s">
        <v>130</v>
      </c>
      <c r="I1603">
        <v>334350</v>
      </c>
      <c r="L1603" s="96">
        <v>45132.55678240741</v>
      </c>
      <c r="M1603" t="s">
        <v>135</v>
      </c>
      <c r="N1603">
        <v>-16351</v>
      </c>
      <c r="O1603" t="s">
        <v>136</v>
      </c>
    </row>
    <row r="1604" spans="1:15" x14ac:dyDescent="0.25">
      <c r="A1604">
        <v>614520</v>
      </c>
      <c r="B1604">
        <v>360000</v>
      </c>
      <c r="C1604">
        <v>207</v>
      </c>
      <c r="D1604" s="96">
        <v>45132.557534722226</v>
      </c>
      <c r="E1604" t="s">
        <v>133</v>
      </c>
      <c r="F1604" t="s">
        <v>144</v>
      </c>
      <c r="G1604" t="s">
        <v>146</v>
      </c>
      <c r="H1604" t="s">
        <v>130</v>
      </c>
      <c r="I1604">
        <v>334351</v>
      </c>
      <c r="L1604" s="96">
        <v>45132.55678240741</v>
      </c>
      <c r="M1604" t="s">
        <v>135</v>
      </c>
      <c r="N1604">
        <v>-10272</v>
      </c>
      <c r="O1604" t="s">
        <v>136</v>
      </c>
    </row>
    <row r="1605" spans="1:15" x14ac:dyDescent="0.25">
      <c r="A1605">
        <v>614520</v>
      </c>
      <c r="B1605">
        <v>360000</v>
      </c>
      <c r="C1605">
        <v>207</v>
      </c>
      <c r="D1605" s="96">
        <v>45132.557534722226</v>
      </c>
      <c r="E1605" t="s">
        <v>133</v>
      </c>
      <c r="F1605" t="s">
        <v>144</v>
      </c>
      <c r="G1605" t="s">
        <v>146</v>
      </c>
      <c r="H1605" t="s">
        <v>130</v>
      </c>
      <c r="I1605">
        <v>334353</v>
      </c>
      <c r="L1605" s="96">
        <v>45132.55678240741</v>
      </c>
      <c r="M1605" t="s">
        <v>135</v>
      </c>
      <c r="N1605">
        <v>11075</v>
      </c>
      <c r="O1605" t="s">
        <v>132</v>
      </c>
    </row>
    <row r="1606" spans="1:15" x14ac:dyDescent="0.25">
      <c r="A1606">
        <v>614520</v>
      </c>
      <c r="B1606">
        <v>360000</v>
      </c>
      <c r="C1606">
        <v>207</v>
      </c>
      <c r="D1606" s="96">
        <v>45132.557523148149</v>
      </c>
      <c r="E1606" t="s">
        <v>133</v>
      </c>
      <c r="F1606" t="s">
        <v>144</v>
      </c>
      <c r="G1606" t="s">
        <v>146</v>
      </c>
      <c r="H1606" t="s">
        <v>130</v>
      </c>
      <c r="I1606">
        <v>334349</v>
      </c>
      <c r="L1606" s="96">
        <v>45132.55678240741</v>
      </c>
      <c r="M1606" t="s">
        <v>135</v>
      </c>
      <c r="N1606">
        <v>7000</v>
      </c>
      <c r="O1606" t="s">
        <v>132</v>
      </c>
    </row>
    <row r="1607" spans="1:15" x14ac:dyDescent="0.25">
      <c r="A1607">
        <v>614520</v>
      </c>
      <c r="B1607">
        <v>370000</v>
      </c>
      <c r="C1607">
        <v>207</v>
      </c>
      <c r="D1607" s="96">
        <v>45132.557488425926</v>
      </c>
      <c r="E1607" t="s">
        <v>127</v>
      </c>
      <c r="F1607" t="s">
        <v>144</v>
      </c>
      <c r="G1607" t="s">
        <v>145</v>
      </c>
      <c r="H1607" t="s">
        <v>130</v>
      </c>
      <c r="I1607">
        <v>334311</v>
      </c>
      <c r="L1607" s="96">
        <v>45132.55678240741</v>
      </c>
      <c r="M1607" t="s">
        <v>131</v>
      </c>
      <c r="N1607">
        <v>25090</v>
      </c>
      <c r="O1607" t="s">
        <v>132</v>
      </c>
    </row>
    <row r="1608" spans="1:15" x14ac:dyDescent="0.25">
      <c r="A1608">
        <v>614520</v>
      </c>
      <c r="B1608">
        <v>305000</v>
      </c>
      <c r="C1608">
        <v>207</v>
      </c>
      <c r="D1608" s="96">
        <v>45132.55746527778</v>
      </c>
      <c r="E1608" t="s">
        <v>127</v>
      </c>
      <c r="F1608" t="s">
        <v>144</v>
      </c>
      <c r="G1608" t="s">
        <v>145</v>
      </c>
      <c r="H1608" t="s">
        <v>130</v>
      </c>
      <c r="I1608">
        <v>334280</v>
      </c>
      <c r="L1608" s="96">
        <v>45132.55678240741</v>
      </c>
      <c r="M1608" t="s">
        <v>131</v>
      </c>
      <c r="N1608">
        <v>4500</v>
      </c>
      <c r="O1608" t="s">
        <v>132</v>
      </c>
    </row>
    <row r="1609" spans="1:15" x14ac:dyDescent="0.25">
      <c r="A1609">
        <v>614520</v>
      </c>
      <c r="B1609">
        <v>360000</v>
      </c>
      <c r="C1609">
        <v>207</v>
      </c>
      <c r="D1609" s="96">
        <v>45132.55746527778</v>
      </c>
      <c r="E1609" t="s">
        <v>127</v>
      </c>
      <c r="F1609" t="s">
        <v>144</v>
      </c>
      <c r="G1609" t="s">
        <v>145</v>
      </c>
      <c r="H1609" t="s">
        <v>130</v>
      </c>
      <c r="I1609">
        <v>334270</v>
      </c>
      <c r="L1609" s="96">
        <v>45132.55678240741</v>
      </c>
      <c r="M1609" t="s">
        <v>131</v>
      </c>
      <c r="N1609">
        <v>10692</v>
      </c>
      <c r="O1609" t="s">
        <v>132</v>
      </c>
    </row>
    <row r="1610" spans="1:15" x14ac:dyDescent="0.25">
      <c r="A1610">
        <v>614520</v>
      </c>
      <c r="B1610">
        <v>360000</v>
      </c>
      <c r="C1610">
        <v>207</v>
      </c>
      <c r="D1610" s="96">
        <v>45132.55746527778</v>
      </c>
      <c r="E1610" t="s">
        <v>133</v>
      </c>
      <c r="F1610" t="s">
        <v>144</v>
      </c>
      <c r="G1610" t="s">
        <v>146</v>
      </c>
      <c r="H1610" t="s">
        <v>130</v>
      </c>
      <c r="I1610">
        <v>334270</v>
      </c>
      <c r="L1610" s="96">
        <v>45132.55678240741</v>
      </c>
      <c r="M1610" t="s">
        <v>135</v>
      </c>
      <c r="N1610">
        <v>9207</v>
      </c>
      <c r="O1610" t="s">
        <v>132</v>
      </c>
    </row>
    <row r="1611" spans="1:15" x14ac:dyDescent="0.25">
      <c r="A1611">
        <v>614520</v>
      </c>
      <c r="B1611">
        <v>340000</v>
      </c>
      <c r="C1611">
        <v>207</v>
      </c>
      <c r="D1611" s="96">
        <v>45132.557453703703</v>
      </c>
      <c r="E1611" t="s">
        <v>133</v>
      </c>
      <c r="F1611" t="s">
        <v>144</v>
      </c>
      <c r="G1611" t="s">
        <v>394</v>
      </c>
      <c r="H1611" t="s">
        <v>130</v>
      </c>
      <c r="I1611">
        <v>334185</v>
      </c>
      <c r="L1611" s="96">
        <v>45132.55678240741</v>
      </c>
      <c r="M1611" t="s">
        <v>135</v>
      </c>
      <c r="N1611">
        <v>1500</v>
      </c>
      <c r="O1611" t="s">
        <v>132</v>
      </c>
    </row>
    <row r="1612" spans="1:15" x14ac:dyDescent="0.25">
      <c r="A1612">
        <v>614520</v>
      </c>
      <c r="B1612">
        <v>330100</v>
      </c>
      <c r="C1612">
        <v>207</v>
      </c>
      <c r="D1612" s="96">
        <v>45132.557442129626</v>
      </c>
      <c r="E1612" t="s">
        <v>127</v>
      </c>
      <c r="F1612" t="s">
        <v>144</v>
      </c>
      <c r="G1612" t="s">
        <v>145</v>
      </c>
      <c r="H1612" t="s">
        <v>130</v>
      </c>
      <c r="I1612">
        <v>334160</v>
      </c>
      <c r="L1612" s="96">
        <v>45132.55678240741</v>
      </c>
      <c r="M1612" t="s">
        <v>131</v>
      </c>
      <c r="N1612">
        <v>217344</v>
      </c>
      <c r="O1612" t="s">
        <v>132</v>
      </c>
    </row>
    <row r="1613" spans="1:15" x14ac:dyDescent="0.25">
      <c r="A1613">
        <v>614520</v>
      </c>
      <c r="B1613">
        <v>340000</v>
      </c>
      <c r="C1613">
        <v>207</v>
      </c>
      <c r="D1613" s="96">
        <v>45132.557395833333</v>
      </c>
      <c r="E1613" t="s">
        <v>127</v>
      </c>
      <c r="F1613" t="s">
        <v>144</v>
      </c>
      <c r="G1613" t="s">
        <v>145</v>
      </c>
      <c r="H1613" t="s">
        <v>130</v>
      </c>
      <c r="I1613">
        <v>334070</v>
      </c>
      <c r="L1613" s="96">
        <v>45132.55678240741</v>
      </c>
      <c r="M1613" t="s">
        <v>131</v>
      </c>
      <c r="N1613">
        <v>2500</v>
      </c>
      <c r="O1613" t="s">
        <v>132</v>
      </c>
    </row>
    <row r="1614" spans="1:15" x14ac:dyDescent="0.25">
      <c r="A1614">
        <v>614520</v>
      </c>
      <c r="B1614">
        <v>340000</v>
      </c>
      <c r="C1614">
        <v>207</v>
      </c>
      <c r="D1614" s="96">
        <v>45132.557395833333</v>
      </c>
      <c r="E1614" t="s">
        <v>133</v>
      </c>
      <c r="F1614" t="s">
        <v>144</v>
      </c>
      <c r="G1614" t="s">
        <v>394</v>
      </c>
      <c r="H1614" t="s">
        <v>130</v>
      </c>
      <c r="I1614">
        <v>334060</v>
      </c>
      <c r="L1614" s="96">
        <v>45132.55678240741</v>
      </c>
      <c r="M1614" t="s">
        <v>135</v>
      </c>
      <c r="N1614">
        <v>1000</v>
      </c>
      <c r="O1614" t="s">
        <v>132</v>
      </c>
    </row>
    <row r="1615" spans="1:15" x14ac:dyDescent="0.25">
      <c r="A1615">
        <v>614520</v>
      </c>
      <c r="B1615">
        <v>340000</v>
      </c>
      <c r="C1615">
        <v>207</v>
      </c>
      <c r="D1615" s="96">
        <v>45132.557384259257</v>
      </c>
      <c r="E1615" t="s">
        <v>127</v>
      </c>
      <c r="F1615" t="s">
        <v>144</v>
      </c>
      <c r="G1615" t="s">
        <v>145</v>
      </c>
      <c r="H1615" t="s">
        <v>130</v>
      </c>
      <c r="I1615">
        <v>334030</v>
      </c>
      <c r="L1615" s="96">
        <v>45132.55678240741</v>
      </c>
      <c r="M1615" t="s">
        <v>131</v>
      </c>
      <c r="N1615">
        <v>20000</v>
      </c>
      <c r="O1615" t="s">
        <v>132</v>
      </c>
    </row>
    <row r="1616" spans="1:15" x14ac:dyDescent="0.25">
      <c r="A1616">
        <v>614520</v>
      </c>
      <c r="B1616">
        <v>340000</v>
      </c>
      <c r="C1616">
        <v>207</v>
      </c>
      <c r="D1616" s="96">
        <v>45132.557384259257</v>
      </c>
      <c r="E1616" t="s">
        <v>133</v>
      </c>
      <c r="F1616" t="s">
        <v>144</v>
      </c>
      <c r="G1616" t="s">
        <v>394</v>
      </c>
      <c r="H1616" t="s">
        <v>130</v>
      </c>
      <c r="I1616">
        <v>334030</v>
      </c>
      <c r="L1616" s="96">
        <v>45132.55678240741</v>
      </c>
      <c r="M1616" t="s">
        <v>135</v>
      </c>
      <c r="N1616">
        <v>6500</v>
      </c>
      <c r="O1616" t="s">
        <v>132</v>
      </c>
    </row>
    <row r="1617" spans="1:15" x14ac:dyDescent="0.25">
      <c r="A1617">
        <v>614520</v>
      </c>
      <c r="B1617">
        <v>350000</v>
      </c>
      <c r="C1617">
        <v>207</v>
      </c>
      <c r="D1617" s="96">
        <v>45132.557372685187</v>
      </c>
      <c r="E1617" t="s">
        <v>127</v>
      </c>
      <c r="F1617" t="s">
        <v>144</v>
      </c>
      <c r="G1617" t="s">
        <v>145</v>
      </c>
      <c r="H1617" t="s">
        <v>130</v>
      </c>
      <c r="I1617">
        <v>334025</v>
      </c>
      <c r="L1617" s="96">
        <v>45132.55678240741</v>
      </c>
      <c r="M1617" t="s">
        <v>131</v>
      </c>
      <c r="N1617">
        <v>27850</v>
      </c>
      <c r="O1617" t="s">
        <v>132</v>
      </c>
    </row>
    <row r="1618" spans="1:15" x14ac:dyDescent="0.25">
      <c r="A1618">
        <v>614520</v>
      </c>
      <c r="B1618">
        <v>350000</v>
      </c>
      <c r="C1618">
        <v>207</v>
      </c>
      <c r="D1618" s="96">
        <v>45132.557372685187</v>
      </c>
      <c r="E1618" t="s">
        <v>133</v>
      </c>
      <c r="F1618" t="s">
        <v>144</v>
      </c>
      <c r="G1618" t="s">
        <v>146</v>
      </c>
      <c r="H1618" t="s">
        <v>130</v>
      </c>
      <c r="I1618">
        <v>334025</v>
      </c>
      <c r="L1618" s="96">
        <v>45132.55678240741</v>
      </c>
      <c r="M1618" t="s">
        <v>135</v>
      </c>
      <c r="N1618">
        <v>-5050</v>
      </c>
      <c r="O1618" t="s">
        <v>136</v>
      </c>
    </row>
    <row r="1619" spans="1:15" x14ac:dyDescent="0.25">
      <c r="A1619">
        <v>614520</v>
      </c>
      <c r="B1619">
        <v>302000</v>
      </c>
      <c r="C1619">
        <v>207</v>
      </c>
      <c r="D1619" s="96">
        <v>45132.55736111111</v>
      </c>
      <c r="E1619" t="s">
        <v>127</v>
      </c>
      <c r="F1619" t="s">
        <v>144</v>
      </c>
      <c r="G1619" t="s">
        <v>145</v>
      </c>
      <c r="H1619" t="s">
        <v>130</v>
      </c>
      <c r="I1619">
        <v>334021</v>
      </c>
      <c r="L1619" s="96">
        <v>45132.55678240741</v>
      </c>
      <c r="M1619" t="s">
        <v>131</v>
      </c>
      <c r="N1619">
        <v>3960</v>
      </c>
      <c r="O1619" t="s">
        <v>132</v>
      </c>
    </row>
    <row r="1620" spans="1:15" x14ac:dyDescent="0.25">
      <c r="A1620">
        <v>614520</v>
      </c>
      <c r="B1620">
        <v>340000</v>
      </c>
      <c r="C1620">
        <v>207</v>
      </c>
      <c r="D1620" s="96">
        <v>45132.557326388887</v>
      </c>
      <c r="E1620" t="s">
        <v>133</v>
      </c>
      <c r="F1620" t="s">
        <v>144</v>
      </c>
      <c r="G1620" t="s">
        <v>215</v>
      </c>
      <c r="H1620" t="s">
        <v>130</v>
      </c>
      <c r="I1620">
        <v>332702</v>
      </c>
      <c r="L1620" s="96">
        <v>45132.55678240741</v>
      </c>
      <c r="M1620" t="s">
        <v>135</v>
      </c>
      <c r="N1620">
        <v>1000</v>
      </c>
      <c r="O1620" t="s">
        <v>132</v>
      </c>
    </row>
    <row r="1621" spans="1:15" x14ac:dyDescent="0.25">
      <c r="A1621">
        <v>614520</v>
      </c>
      <c r="B1621">
        <v>265350</v>
      </c>
      <c r="C1621">
        <v>207</v>
      </c>
      <c r="D1621" s="96">
        <v>45132.556921296295</v>
      </c>
      <c r="E1621" t="s">
        <v>127</v>
      </c>
      <c r="F1621" t="s">
        <v>128</v>
      </c>
      <c r="G1621" t="s">
        <v>145</v>
      </c>
      <c r="H1621" t="s">
        <v>130</v>
      </c>
      <c r="I1621">
        <v>334330</v>
      </c>
      <c r="L1621" s="96">
        <v>45132.556747685187</v>
      </c>
      <c r="M1621" t="s">
        <v>131</v>
      </c>
      <c r="N1621">
        <v>46405</v>
      </c>
      <c r="O1621" t="s">
        <v>132</v>
      </c>
    </row>
    <row r="1622" spans="1:15" x14ac:dyDescent="0.25">
      <c r="A1622">
        <v>614520</v>
      </c>
      <c r="B1622">
        <v>120010</v>
      </c>
      <c r="C1622">
        <v>207</v>
      </c>
      <c r="D1622" s="96">
        <v>45132.530590277776</v>
      </c>
      <c r="E1622" t="s">
        <v>127</v>
      </c>
      <c r="F1622" t="s">
        <v>140</v>
      </c>
      <c r="G1622" t="s">
        <v>141</v>
      </c>
      <c r="H1622" t="s">
        <v>130</v>
      </c>
      <c r="I1622">
        <v>338360</v>
      </c>
      <c r="L1622" s="96">
        <v>45132.529583333337</v>
      </c>
      <c r="M1622" t="s">
        <v>131</v>
      </c>
      <c r="N1622">
        <v>2500</v>
      </c>
      <c r="O1622" t="s">
        <v>132</v>
      </c>
    </row>
    <row r="1623" spans="1:15" x14ac:dyDescent="0.25">
      <c r="A1623">
        <v>614520</v>
      </c>
      <c r="B1623">
        <v>120010</v>
      </c>
      <c r="C1623">
        <v>207</v>
      </c>
      <c r="D1623" s="96">
        <v>45132.530590277776</v>
      </c>
      <c r="E1623" t="s">
        <v>127</v>
      </c>
      <c r="F1623" t="s">
        <v>140</v>
      </c>
      <c r="G1623" t="s">
        <v>141</v>
      </c>
      <c r="H1623" t="s">
        <v>130</v>
      </c>
      <c r="I1623">
        <v>338350</v>
      </c>
      <c r="L1623" s="96">
        <v>45132.529583333337</v>
      </c>
      <c r="M1623" t="s">
        <v>131</v>
      </c>
      <c r="N1623">
        <v>4500</v>
      </c>
      <c r="O1623" t="s">
        <v>132</v>
      </c>
    </row>
    <row r="1624" spans="1:15" x14ac:dyDescent="0.25">
      <c r="A1624">
        <v>614520</v>
      </c>
      <c r="B1624">
        <v>120010</v>
      </c>
      <c r="C1624">
        <v>207</v>
      </c>
      <c r="D1624" s="96">
        <v>45132.53056712963</v>
      </c>
      <c r="E1624" t="s">
        <v>127</v>
      </c>
      <c r="F1624" t="s">
        <v>140</v>
      </c>
      <c r="G1624" t="s">
        <v>141</v>
      </c>
      <c r="H1624" t="s">
        <v>130</v>
      </c>
      <c r="I1624">
        <v>338298</v>
      </c>
      <c r="L1624" s="96">
        <v>45132.529583333337</v>
      </c>
      <c r="M1624" t="s">
        <v>131</v>
      </c>
      <c r="N1624">
        <v>2000</v>
      </c>
      <c r="O1624" t="s">
        <v>132</v>
      </c>
    </row>
    <row r="1625" spans="1:15" x14ac:dyDescent="0.25">
      <c r="A1625">
        <v>614520</v>
      </c>
      <c r="B1625">
        <v>120000</v>
      </c>
      <c r="C1625">
        <v>207</v>
      </c>
      <c r="D1625" s="96">
        <v>45132.530555555553</v>
      </c>
      <c r="E1625" t="s">
        <v>127</v>
      </c>
      <c r="F1625" t="s">
        <v>140</v>
      </c>
      <c r="G1625" t="s">
        <v>141</v>
      </c>
      <c r="H1625" t="s">
        <v>130</v>
      </c>
      <c r="I1625">
        <v>338296</v>
      </c>
      <c r="L1625" s="96">
        <v>45132.529583333337</v>
      </c>
      <c r="M1625" t="s">
        <v>131</v>
      </c>
      <c r="N1625">
        <v>32400</v>
      </c>
      <c r="O1625" t="s">
        <v>132</v>
      </c>
    </row>
    <row r="1626" spans="1:15" x14ac:dyDescent="0.25">
      <c r="A1626">
        <v>614520</v>
      </c>
      <c r="B1626">
        <v>120201</v>
      </c>
      <c r="C1626">
        <v>207</v>
      </c>
      <c r="D1626" s="96">
        <v>45132.530497685184</v>
      </c>
      <c r="E1626" t="s">
        <v>127</v>
      </c>
      <c r="F1626" t="s">
        <v>140</v>
      </c>
      <c r="G1626" t="s">
        <v>141</v>
      </c>
      <c r="H1626" t="s">
        <v>130</v>
      </c>
      <c r="I1626">
        <v>338160</v>
      </c>
      <c r="L1626" s="96">
        <v>45132.529583333337</v>
      </c>
      <c r="M1626" t="s">
        <v>131</v>
      </c>
      <c r="N1626">
        <v>23000</v>
      </c>
      <c r="O1626" t="s">
        <v>132</v>
      </c>
    </row>
    <row r="1627" spans="1:15" x14ac:dyDescent="0.25">
      <c r="A1627">
        <v>614520</v>
      </c>
      <c r="B1627">
        <v>120010</v>
      </c>
      <c r="C1627">
        <v>207</v>
      </c>
      <c r="D1627" s="96">
        <v>45132.530474537038</v>
      </c>
      <c r="E1627" t="s">
        <v>127</v>
      </c>
      <c r="F1627" t="s">
        <v>140</v>
      </c>
      <c r="G1627" t="s">
        <v>141</v>
      </c>
      <c r="H1627" t="s">
        <v>130</v>
      </c>
      <c r="I1627">
        <v>338110</v>
      </c>
      <c r="L1627" s="96">
        <v>45132.529583333337</v>
      </c>
      <c r="M1627" t="s">
        <v>131</v>
      </c>
      <c r="N1627">
        <v>16000</v>
      </c>
      <c r="O1627" t="s">
        <v>132</v>
      </c>
    </row>
    <row r="1628" spans="1:15" x14ac:dyDescent="0.25">
      <c r="A1628">
        <v>614520</v>
      </c>
      <c r="B1628">
        <v>120050</v>
      </c>
      <c r="C1628">
        <v>207</v>
      </c>
      <c r="D1628" s="96">
        <v>45132.530474537038</v>
      </c>
      <c r="E1628" t="s">
        <v>127</v>
      </c>
      <c r="F1628" t="s">
        <v>140</v>
      </c>
      <c r="G1628" t="s">
        <v>141</v>
      </c>
      <c r="H1628" t="s">
        <v>130</v>
      </c>
      <c r="I1628">
        <v>338090</v>
      </c>
      <c r="L1628" s="96">
        <v>45132.529583333337</v>
      </c>
      <c r="M1628" t="s">
        <v>131</v>
      </c>
      <c r="N1628">
        <v>21000</v>
      </c>
      <c r="O1628" t="s">
        <v>132</v>
      </c>
    </row>
    <row r="1629" spans="1:15" x14ac:dyDescent="0.25">
      <c r="A1629">
        <v>614520</v>
      </c>
      <c r="B1629">
        <v>120010</v>
      </c>
      <c r="C1629">
        <v>207</v>
      </c>
      <c r="D1629" s="96">
        <v>45132.530462962961</v>
      </c>
      <c r="E1629" t="s">
        <v>127</v>
      </c>
      <c r="F1629" t="s">
        <v>140</v>
      </c>
      <c r="G1629" t="s">
        <v>141</v>
      </c>
      <c r="H1629" t="s">
        <v>130</v>
      </c>
      <c r="I1629">
        <v>338075</v>
      </c>
      <c r="L1629" s="96">
        <v>45132.529583333337</v>
      </c>
      <c r="M1629" t="s">
        <v>131</v>
      </c>
      <c r="N1629">
        <v>4500</v>
      </c>
      <c r="O1629" t="s">
        <v>132</v>
      </c>
    </row>
    <row r="1630" spans="1:15" x14ac:dyDescent="0.25">
      <c r="A1630">
        <v>614520</v>
      </c>
      <c r="B1630">
        <v>120010</v>
      </c>
      <c r="C1630">
        <v>207</v>
      </c>
      <c r="D1630" s="96">
        <v>45132.530462962961</v>
      </c>
      <c r="E1630" t="s">
        <v>127</v>
      </c>
      <c r="F1630" t="s">
        <v>140</v>
      </c>
      <c r="G1630" t="s">
        <v>141</v>
      </c>
      <c r="H1630" t="s">
        <v>130</v>
      </c>
      <c r="I1630">
        <v>338085</v>
      </c>
      <c r="L1630" s="96">
        <v>45132.529583333337</v>
      </c>
      <c r="M1630" t="s">
        <v>131</v>
      </c>
      <c r="N1630">
        <v>4500</v>
      </c>
      <c r="O1630" t="s">
        <v>132</v>
      </c>
    </row>
    <row r="1631" spans="1:15" x14ac:dyDescent="0.25">
      <c r="A1631">
        <v>614520</v>
      </c>
      <c r="B1631">
        <v>120010</v>
      </c>
      <c r="C1631">
        <v>207</v>
      </c>
      <c r="D1631" s="96">
        <v>45132.530462962961</v>
      </c>
      <c r="E1631" t="s">
        <v>127</v>
      </c>
      <c r="F1631" t="s">
        <v>140</v>
      </c>
      <c r="G1631" t="s">
        <v>141</v>
      </c>
      <c r="H1631" t="s">
        <v>130</v>
      </c>
      <c r="I1631">
        <v>338080</v>
      </c>
      <c r="L1631" s="96">
        <v>45132.529583333337</v>
      </c>
      <c r="M1631" t="s">
        <v>131</v>
      </c>
      <c r="N1631">
        <v>20000</v>
      </c>
      <c r="O1631" t="s">
        <v>132</v>
      </c>
    </row>
    <row r="1632" spans="1:15" x14ac:dyDescent="0.25">
      <c r="A1632">
        <v>614520</v>
      </c>
      <c r="B1632">
        <v>120010</v>
      </c>
      <c r="C1632">
        <v>207</v>
      </c>
      <c r="D1632" s="96">
        <v>45132.530451388891</v>
      </c>
      <c r="E1632" t="s">
        <v>127</v>
      </c>
      <c r="F1632" t="s">
        <v>140</v>
      </c>
      <c r="G1632" t="s">
        <v>141</v>
      </c>
      <c r="H1632" t="s">
        <v>130</v>
      </c>
      <c r="I1632">
        <v>338060</v>
      </c>
      <c r="L1632" s="96">
        <v>45132.529583333337</v>
      </c>
      <c r="M1632" t="s">
        <v>131</v>
      </c>
      <c r="N1632">
        <v>45000</v>
      </c>
      <c r="O1632" t="s">
        <v>132</v>
      </c>
    </row>
    <row r="1633" spans="1:15" x14ac:dyDescent="0.25">
      <c r="A1633">
        <v>614520</v>
      </c>
      <c r="B1633">
        <v>120010</v>
      </c>
      <c r="C1633">
        <v>207</v>
      </c>
      <c r="D1633" s="96">
        <v>45132.530428240738</v>
      </c>
      <c r="E1633" t="s">
        <v>127</v>
      </c>
      <c r="F1633" t="s">
        <v>140</v>
      </c>
      <c r="G1633" t="s">
        <v>141</v>
      </c>
      <c r="H1633" t="s">
        <v>130</v>
      </c>
      <c r="I1633">
        <v>338015</v>
      </c>
      <c r="L1633" s="96">
        <v>45132.529583333337</v>
      </c>
      <c r="M1633" t="s">
        <v>131</v>
      </c>
      <c r="N1633">
        <v>25000</v>
      </c>
      <c r="O1633" t="s">
        <v>132</v>
      </c>
    </row>
    <row r="1634" spans="1:15" x14ac:dyDescent="0.25">
      <c r="A1634">
        <v>614520</v>
      </c>
      <c r="B1634">
        <v>170500</v>
      </c>
      <c r="C1634">
        <v>208</v>
      </c>
      <c r="D1634" s="96">
        <v>45187.505810185183</v>
      </c>
      <c r="E1634" t="s">
        <v>133</v>
      </c>
      <c r="F1634" t="s">
        <v>168</v>
      </c>
      <c r="G1634" t="s">
        <v>169</v>
      </c>
      <c r="H1634" t="s">
        <v>130</v>
      </c>
      <c r="I1634">
        <v>337012</v>
      </c>
      <c r="L1634" s="96">
        <v>45184.999988425923</v>
      </c>
      <c r="M1634" t="s">
        <v>135</v>
      </c>
      <c r="N1634">
        <v>433</v>
      </c>
      <c r="O1634" t="s">
        <v>132</v>
      </c>
    </row>
    <row r="1635" spans="1:15" x14ac:dyDescent="0.25">
      <c r="A1635">
        <v>614520</v>
      </c>
      <c r="B1635">
        <v>170502</v>
      </c>
      <c r="C1635">
        <v>208</v>
      </c>
      <c r="D1635" s="96">
        <v>45177.400891203702</v>
      </c>
      <c r="E1635" t="s">
        <v>133</v>
      </c>
      <c r="F1635" t="s">
        <v>342</v>
      </c>
      <c r="G1635" t="s">
        <v>343</v>
      </c>
      <c r="H1635" t="s">
        <v>130</v>
      </c>
      <c r="I1635">
        <v>337220</v>
      </c>
      <c r="L1635" s="96">
        <v>45177.398425925923</v>
      </c>
      <c r="M1635" t="s">
        <v>135</v>
      </c>
      <c r="N1635">
        <v>2000</v>
      </c>
      <c r="O1635" t="s">
        <v>132</v>
      </c>
    </row>
    <row r="1636" spans="1:15" x14ac:dyDescent="0.25">
      <c r="A1636">
        <v>614520</v>
      </c>
      <c r="B1636">
        <v>170503</v>
      </c>
      <c r="C1636">
        <v>208</v>
      </c>
      <c r="D1636" s="96">
        <v>45177.396724537037</v>
      </c>
      <c r="E1636" t="s">
        <v>133</v>
      </c>
      <c r="F1636" t="s">
        <v>395</v>
      </c>
      <c r="G1636" t="s">
        <v>396</v>
      </c>
      <c r="H1636" t="s">
        <v>130</v>
      </c>
      <c r="I1636">
        <v>337120</v>
      </c>
      <c r="L1636" s="96">
        <v>45177.395289351851</v>
      </c>
      <c r="M1636" t="s">
        <v>135</v>
      </c>
      <c r="N1636">
        <v>4000</v>
      </c>
      <c r="O1636" t="s">
        <v>132</v>
      </c>
    </row>
    <row r="1637" spans="1:15" x14ac:dyDescent="0.25">
      <c r="A1637">
        <v>614520</v>
      </c>
      <c r="B1637">
        <v>170500</v>
      </c>
      <c r="C1637">
        <v>208</v>
      </c>
      <c r="D1637" s="96">
        <v>45177.38144675926</v>
      </c>
      <c r="E1637" t="s">
        <v>133</v>
      </c>
      <c r="F1637" t="s">
        <v>301</v>
      </c>
      <c r="G1637" t="s">
        <v>302</v>
      </c>
      <c r="H1637" t="s">
        <v>130</v>
      </c>
      <c r="I1637">
        <v>337010</v>
      </c>
      <c r="L1637" s="96">
        <v>45177.37771990741</v>
      </c>
      <c r="M1637" t="s">
        <v>135</v>
      </c>
      <c r="N1637">
        <v>3000</v>
      </c>
      <c r="O1637" t="s">
        <v>132</v>
      </c>
    </row>
    <row r="1638" spans="1:15" x14ac:dyDescent="0.25">
      <c r="A1638">
        <v>614520</v>
      </c>
      <c r="B1638">
        <v>170504</v>
      </c>
      <c r="C1638">
        <v>208</v>
      </c>
      <c r="D1638" s="96">
        <v>45132.530405092592</v>
      </c>
      <c r="E1638" t="s">
        <v>127</v>
      </c>
      <c r="F1638" t="s">
        <v>140</v>
      </c>
      <c r="G1638" t="s">
        <v>199</v>
      </c>
      <c r="H1638" t="s">
        <v>130</v>
      </c>
      <c r="I1638">
        <v>337320</v>
      </c>
      <c r="L1638" s="96">
        <v>45132.529583333337</v>
      </c>
      <c r="M1638" t="s">
        <v>131</v>
      </c>
      <c r="N1638">
        <v>7500</v>
      </c>
      <c r="O1638" t="s">
        <v>132</v>
      </c>
    </row>
    <row r="1639" spans="1:15" x14ac:dyDescent="0.25">
      <c r="A1639">
        <v>614520</v>
      </c>
      <c r="B1639">
        <v>170504</v>
      </c>
      <c r="C1639">
        <v>208</v>
      </c>
      <c r="D1639" s="96">
        <v>45132.530405092592</v>
      </c>
      <c r="E1639" t="s">
        <v>133</v>
      </c>
      <c r="F1639" t="s">
        <v>140</v>
      </c>
      <c r="G1639" t="s">
        <v>173</v>
      </c>
      <c r="H1639" t="s">
        <v>130</v>
      </c>
      <c r="I1639">
        <v>337320</v>
      </c>
      <c r="L1639" s="96">
        <v>45132.529583333337</v>
      </c>
      <c r="M1639" t="s">
        <v>135</v>
      </c>
      <c r="N1639">
        <v>-7500</v>
      </c>
      <c r="O1639" t="s">
        <v>136</v>
      </c>
    </row>
    <row r="1640" spans="1:15" x14ac:dyDescent="0.25">
      <c r="A1640">
        <v>614520</v>
      </c>
      <c r="B1640">
        <v>170504</v>
      </c>
      <c r="C1640">
        <v>208</v>
      </c>
      <c r="D1640" s="96">
        <v>45132.530381944445</v>
      </c>
      <c r="E1640" t="s">
        <v>127</v>
      </c>
      <c r="F1640" t="s">
        <v>140</v>
      </c>
      <c r="G1640" t="s">
        <v>199</v>
      </c>
      <c r="H1640" t="s">
        <v>130</v>
      </c>
      <c r="I1640">
        <v>337310</v>
      </c>
      <c r="L1640" s="96">
        <v>45132.529583333337</v>
      </c>
      <c r="M1640" t="s">
        <v>131</v>
      </c>
      <c r="N1640">
        <v>4000</v>
      </c>
      <c r="O1640" t="s">
        <v>132</v>
      </c>
    </row>
    <row r="1641" spans="1:15" x14ac:dyDescent="0.25">
      <c r="A1641">
        <v>614520</v>
      </c>
      <c r="B1641">
        <v>170504</v>
      </c>
      <c r="C1641">
        <v>208</v>
      </c>
      <c r="D1641" s="96">
        <v>45132.530381944445</v>
      </c>
      <c r="E1641" t="s">
        <v>133</v>
      </c>
      <c r="F1641" t="s">
        <v>140</v>
      </c>
      <c r="G1641" t="s">
        <v>173</v>
      </c>
      <c r="H1641" t="s">
        <v>130</v>
      </c>
      <c r="I1641">
        <v>337310</v>
      </c>
      <c r="L1641" s="96">
        <v>45132.529583333337</v>
      </c>
      <c r="M1641" t="s">
        <v>135</v>
      </c>
      <c r="N1641">
        <v>-4000</v>
      </c>
      <c r="O1641" t="s">
        <v>136</v>
      </c>
    </row>
    <row r="1642" spans="1:15" x14ac:dyDescent="0.25">
      <c r="A1642">
        <v>614520</v>
      </c>
      <c r="B1642">
        <v>170502</v>
      </c>
      <c r="C1642">
        <v>208</v>
      </c>
      <c r="D1642" s="96">
        <v>45132.530370370368</v>
      </c>
      <c r="E1642" t="s">
        <v>127</v>
      </c>
      <c r="F1642" t="s">
        <v>140</v>
      </c>
      <c r="G1642" t="s">
        <v>199</v>
      </c>
      <c r="H1642" t="s">
        <v>130</v>
      </c>
      <c r="I1642">
        <v>337220</v>
      </c>
      <c r="L1642" s="96">
        <v>45132.529583333337</v>
      </c>
      <c r="M1642" t="s">
        <v>131</v>
      </c>
      <c r="N1642">
        <v>8000</v>
      </c>
      <c r="O1642" t="s">
        <v>132</v>
      </c>
    </row>
    <row r="1643" spans="1:15" x14ac:dyDescent="0.25">
      <c r="A1643">
        <v>614520</v>
      </c>
      <c r="B1643">
        <v>170502</v>
      </c>
      <c r="C1643">
        <v>208</v>
      </c>
      <c r="D1643" s="96">
        <v>45132.530370370368</v>
      </c>
      <c r="E1643" t="s">
        <v>133</v>
      </c>
      <c r="F1643" t="s">
        <v>140</v>
      </c>
      <c r="G1643" t="s">
        <v>170</v>
      </c>
      <c r="H1643" t="s">
        <v>130</v>
      </c>
      <c r="I1643">
        <v>337220</v>
      </c>
      <c r="L1643" s="96">
        <v>45132.529583333337</v>
      </c>
      <c r="M1643" t="s">
        <v>135</v>
      </c>
      <c r="N1643">
        <v>-1000</v>
      </c>
      <c r="O1643" t="s">
        <v>136</v>
      </c>
    </row>
    <row r="1644" spans="1:15" x14ac:dyDescent="0.25">
      <c r="A1644">
        <v>614520</v>
      </c>
      <c r="B1644">
        <v>170502</v>
      </c>
      <c r="C1644">
        <v>208</v>
      </c>
      <c r="D1644" s="96">
        <v>45132.530370370368</v>
      </c>
      <c r="E1644" t="s">
        <v>133</v>
      </c>
      <c r="F1644" t="s">
        <v>140</v>
      </c>
      <c r="G1644" t="s">
        <v>200</v>
      </c>
      <c r="H1644" t="s">
        <v>130</v>
      </c>
      <c r="I1644">
        <v>337220</v>
      </c>
      <c r="L1644" s="96">
        <v>45132.529583333337</v>
      </c>
      <c r="M1644" t="s">
        <v>135</v>
      </c>
      <c r="N1644">
        <v>5000</v>
      </c>
      <c r="O1644" t="s">
        <v>132</v>
      </c>
    </row>
    <row r="1645" spans="1:15" x14ac:dyDescent="0.25">
      <c r="A1645">
        <v>614520</v>
      </c>
      <c r="B1645">
        <v>170502</v>
      </c>
      <c r="C1645">
        <v>208</v>
      </c>
      <c r="D1645" s="96">
        <v>45132.530370370368</v>
      </c>
      <c r="E1645" t="s">
        <v>133</v>
      </c>
      <c r="F1645" t="s">
        <v>140</v>
      </c>
      <c r="G1645" t="s">
        <v>173</v>
      </c>
      <c r="H1645" t="s">
        <v>130</v>
      </c>
      <c r="I1645">
        <v>337220</v>
      </c>
      <c r="L1645" s="96">
        <v>45132.529583333337</v>
      </c>
      <c r="M1645" t="s">
        <v>135</v>
      </c>
      <c r="N1645">
        <v>12000</v>
      </c>
      <c r="O1645" t="s">
        <v>132</v>
      </c>
    </row>
    <row r="1646" spans="1:15" x14ac:dyDescent="0.25">
      <c r="A1646">
        <v>614520</v>
      </c>
      <c r="B1646">
        <v>170503</v>
      </c>
      <c r="C1646">
        <v>208</v>
      </c>
      <c r="D1646" s="96">
        <v>45132.530347222222</v>
      </c>
      <c r="E1646" t="s">
        <v>127</v>
      </c>
      <c r="F1646" t="s">
        <v>140</v>
      </c>
      <c r="G1646" t="s">
        <v>199</v>
      </c>
      <c r="H1646" t="s">
        <v>130</v>
      </c>
      <c r="I1646">
        <v>337210</v>
      </c>
      <c r="L1646" s="96">
        <v>45132.529583333337</v>
      </c>
      <c r="M1646" t="s">
        <v>131</v>
      </c>
      <c r="N1646">
        <v>2500</v>
      </c>
      <c r="O1646" t="s">
        <v>132</v>
      </c>
    </row>
    <row r="1647" spans="1:15" x14ac:dyDescent="0.25">
      <c r="A1647">
        <v>614520</v>
      </c>
      <c r="B1647">
        <v>170503</v>
      </c>
      <c r="C1647">
        <v>208</v>
      </c>
      <c r="D1647" s="96">
        <v>45132.530347222222</v>
      </c>
      <c r="E1647" t="s">
        <v>133</v>
      </c>
      <c r="F1647" t="s">
        <v>140</v>
      </c>
      <c r="G1647" t="s">
        <v>173</v>
      </c>
      <c r="H1647" t="s">
        <v>130</v>
      </c>
      <c r="I1647">
        <v>337210</v>
      </c>
      <c r="L1647" s="96">
        <v>45132.529583333337</v>
      </c>
      <c r="M1647" t="s">
        <v>135</v>
      </c>
      <c r="N1647">
        <v>-2350</v>
      </c>
      <c r="O1647" t="s">
        <v>136</v>
      </c>
    </row>
    <row r="1648" spans="1:15" x14ac:dyDescent="0.25">
      <c r="A1648">
        <v>614520</v>
      </c>
      <c r="B1648">
        <v>170503</v>
      </c>
      <c r="C1648">
        <v>208</v>
      </c>
      <c r="D1648" s="96">
        <v>45132.530347222222</v>
      </c>
      <c r="E1648" t="s">
        <v>133</v>
      </c>
      <c r="F1648" t="s">
        <v>140</v>
      </c>
      <c r="G1648" t="s">
        <v>170</v>
      </c>
      <c r="H1648" t="s">
        <v>130</v>
      </c>
      <c r="I1648">
        <v>337210</v>
      </c>
      <c r="L1648" s="96">
        <v>45132.529583333337</v>
      </c>
      <c r="M1648" t="s">
        <v>135</v>
      </c>
      <c r="N1648">
        <v>-150</v>
      </c>
      <c r="O1648" t="s">
        <v>136</v>
      </c>
    </row>
    <row r="1649" spans="1:15" x14ac:dyDescent="0.25">
      <c r="A1649">
        <v>614520</v>
      </c>
      <c r="B1649">
        <v>170503</v>
      </c>
      <c r="C1649">
        <v>208</v>
      </c>
      <c r="D1649" s="96">
        <v>45132.530312499999</v>
      </c>
      <c r="E1649" t="s">
        <v>127</v>
      </c>
      <c r="F1649" t="s">
        <v>140</v>
      </c>
      <c r="G1649" t="s">
        <v>199</v>
      </c>
      <c r="H1649" t="s">
        <v>130</v>
      </c>
      <c r="I1649">
        <v>337120</v>
      </c>
      <c r="L1649" s="96">
        <v>45132.529583333337</v>
      </c>
      <c r="M1649" t="s">
        <v>131</v>
      </c>
      <c r="N1649">
        <v>54000</v>
      </c>
      <c r="O1649" t="s">
        <v>132</v>
      </c>
    </row>
    <row r="1650" spans="1:15" x14ac:dyDescent="0.25">
      <c r="A1650">
        <v>614520</v>
      </c>
      <c r="B1650">
        <v>170503</v>
      </c>
      <c r="C1650">
        <v>208</v>
      </c>
      <c r="D1650" s="96">
        <v>45132.530312499999</v>
      </c>
      <c r="E1650" t="s">
        <v>133</v>
      </c>
      <c r="F1650" t="s">
        <v>140</v>
      </c>
      <c r="G1650" t="s">
        <v>173</v>
      </c>
      <c r="H1650" t="s">
        <v>130</v>
      </c>
      <c r="I1650">
        <v>337120</v>
      </c>
      <c r="L1650" s="96">
        <v>45132.529583333337</v>
      </c>
      <c r="M1650" t="s">
        <v>135</v>
      </c>
      <c r="N1650">
        <v>-4000</v>
      </c>
      <c r="O1650" t="s">
        <v>136</v>
      </c>
    </row>
    <row r="1651" spans="1:15" x14ac:dyDescent="0.25">
      <c r="A1651">
        <v>614520</v>
      </c>
      <c r="B1651">
        <v>170503</v>
      </c>
      <c r="C1651">
        <v>208</v>
      </c>
      <c r="D1651" s="96">
        <v>45132.530312499999</v>
      </c>
      <c r="E1651" t="s">
        <v>133</v>
      </c>
      <c r="F1651" t="s">
        <v>140</v>
      </c>
      <c r="G1651" t="s">
        <v>170</v>
      </c>
      <c r="H1651" t="s">
        <v>130</v>
      </c>
      <c r="I1651">
        <v>337120</v>
      </c>
      <c r="L1651" s="96">
        <v>45132.529583333337</v>
      </c>
      <c r="M1651" t="s">
        <v>135</v>
      </c>
      <c r="N1651">
        <v>11000</v>
      </c>
      <c r="O1651" t="s">
        <v>132</v>
      </c>
    </row>
    <row r="1652" spans="1:15" x14ac:dyDescent="0.25">
      <c r="A1652">
        <v>614520</v>
      </c>
      <c r="B1652">
        <v>170503</v>
      </c>
      <c r="C1652">
        <v>208</v>
      </c>
      <c r="D1652" s="96">
        <v>45132.530312499999</v>
      </c>
      <c r="E1652" t="s">
        <v>133</v>
      </c>
      <c r="F1652" t="s">
        <v>140</v>
      </c>
      <c r="G1652" t="s">
        <v>171</v>
      </c>
      <c r="H1652" t="s">
        <v>130</v>
      </c>
      <c r="I1652">
        <v>337120</v>
      </c>
      <c r="L1652" s="96">
        <v>45132.529583333337</v>
      </c>
      <c r="M1652" t="s">
        <v>135</v>
      </c>
      <c r="N1652">
        <v>25000</v>
      </c>
      <c r="O1652" t="s">
        <v>132</v>
      </c>
    </row>
    <row r="1653" spans="1:15" x14ac:dyDescent="0.25">
      <c r="A1653">
        <v>614520</v>
      </c>
      <c r="B1653">
        <v>170501</v>
      </c>
      <c r="C1653">
        <v>208</v>
      </c>
      <c r="D1653" s="96">
        <v>45132.530277777776</v>
      </c>
      <c r="E1653" t="s">
        <v>127</v>
      </c>
      <c r="F1653" t="s">
        <v>140</v>
      </c>
      <c r="G1653" t="s">
        <v>199</v>
      </c>
      <c r="H1653" t="s">
        <v>130</v>
      </c>
      <c r="I1653">
        <v>337110</v>
      </c>
      <c r="L1653" s="96">
        <v>45132.529583333337</v>
      </c>
      <c r="M1653" t="s">
        <v>131</v>
      </c>
      <c r="N1653">
        <v>5000</v>
      </c>
      <c r="O1653" t="s">
        <v>132</v>
      </c>
    </row>
    <row r="1654" spans="1:15" x14ac:dyDescent="0.25">
      <c r="A1654">
        <v>614520</v>
      </c>
      <c r="B1654">
        <v>170501</v>
      </c>
      <c r="C1654">
        <v>208</v>
      </c>
      <c r="D1654" s="96">
        <v>45132.530277777776</v>
      </c>
      <c r="E1654" t="s">
        <v>133</v>
      </c>
      <c r="F1654" t="s">
        <v>140</v>
      </c>
      <c r="G1654" t="s">
        <v>198</v>
      </c>
      <c r="H1654" t="s">
        <v>130</v>
      </c>
      <c r="I1654">
        <v>337110</v>
      </c>
      <c r="L1654" s="96">
        <v>45132.529583333337</v>
      </c>
      <c r="M1654" t="s">
        <v>135</v>
      </c>
      <c r="N1654">
        <v>4500</v>
      </c>
      <c r="O1654" t="s">
        <v>132</v>
      </c>
    </row>
    <row r="1655" spans="1:15" x14ac:dyDescent="0.25">
      <c r="A1655">
        <v>614520</v>
      </c>
      <c r="B1655">
        <v>170501</v>
      </c>
      <c r="C1655">
        <v>208</v>
      </c>
      <c r="D1655" s="96">
        <v>45132.530277777776</v>
      </c>
      <c r="E1655" t="s">
        <v>133</v>
      </c>
      <c r="F1655" t="s">
        <v>140</v>
      </c>
      <c r="G1655" t="s">
        <v>170</v>
      </c>
      <c r="H1655" t="s">
        <v>130</v>
      </c>
      <c r="I1655">
        <v>337110</v>
      </c>
      <c r="L1655" s="96">
        <v>45132.529583333337</v>
      </c>
      <c r="M1655" t="s">
        <v>135</v>
      </c>
      <c r="N1655">
        <v>5000</v>
      </c>
      <c r="O1655" t="s">
        <v>132</v>
      </c>
    </row>
    <row r="1656" spans="1:15" x14ac:dyDescent="0.25">
      <c r="A1656">
        <v>614520</v>
      </c>
      <c r="B1656">
        <v>170500</v>
      </c>
      <c r="C1656">
        <v>208</v>
      </c>
      <c r="D1656" s="96">
        <v>45132.530266203707</v>
      </c>
      <c r="E1656" t="s">
        <v>127</v>
      </c>
      <c r="F1656" t="s">
        <v>140</v>
      </c>
      <c r="G1656" t="s">
        <v>199</v>
      </c>
      <c r="H1656" t="s">
        <v>130</v>
      </c>
      <c r="I1656">
        <v>337012</v>
      </c>
      <c r="L1656" s="96">
        <v>45132.529583333337</v>
      </c>
      <c r="M1656" t="s">
        <v>131</v>
      </c>
      <c r="N1656">
        <v>5000</v>
      </c>
      <c r="O1656" t="s">
        <v>132</v>
      </c>
    </row>
    <row r="1657" spans="1:15" x14ac:dyDescent="0.25">
      <c r="A1657">
        <v>614520</v>
      </c>
      <c r="B1657">
        <v>170500</v>
      </c>
      <c r="C1657">
        <v>208</v>
      </c>
      <c r="D1657" s="96">
        <v>45132.530266203707</v>
      </c>
      <c r="E1657" t="s">
        <v>133</v>
      </c>
      <c r="F1657" t="s">
        <v>140</v>
      </c>
      <c r="G1657" t="s">
        <v>200</v>
      </c>
      <c r="H1657" t="s">
        <v>130</v>
      </c>
      <c r="I1657">
        <v>337012</v>
      </c>
      <c r="L1657" s="96">
        <v>45132.529583333337</v>
      </c>
      <c r="M1657" t="s">
        <v>135</v>
      </c>
      <c r="N1657">
        <v>-2933</v>
      </c>
      <c r="O1657" t="s">
        <v>136</v>
      </c>
    </row>
    <row r="1658" spans="1:15" x14ac:dyDescent="0.25">
      <c r="A1658">
        <v>614520</v>
      </c>
      <c r="B1658">
        <v>170500</v>
      </c>
      <c r="C1658">
        <v>208</v>
      </c>
      <c r="D1658" s="96">
        <v>45132.530266203707</v>
      </c>
      <c r="E1658" t="s">
        <v>133</v>
      </c>
      <c r="F1658" t="s">
        <v>140</v>
      </c>
      <c r="G1658" t="s">
        <v>173</v>
      </c>
      <c r="H1658" t="s">
        <v>130</v>
      </c>
      <c r="I1658">
        <v>337012</v>
      </c>
      <c r="L1658" s="96">
        <v>45132.529583333337</v>
      </c>
      <c r="M1658" t="s">
        <v>135</v>
      </c>
      <c r="N1658">
        <v>1000</v>
      </c>
      <c r="O1658" t="s">
        <v>132</v>
      </c>
    </row>
    <row r="1659" spans="1:15" x14ac:dyDescent="0.25">
      <c r="A1659">
        <v>614520</v>
      </c>
      <c r="B1659">
        <v>170500</v>
      </c>
      <c r="C1659">
        <v>208</v>
      </c>
      <c r="D1659" s="96">
        <v>45132.530266203707</v>
      </c>
      <c r="E1659" t="s">
        <v>133</v>
      </c>
      <c r="F1659" t="s">
        <v>140</v>
      </c>
      <c r="G1659" t="s">
        <v>171</v>
      </c>
      <c r="H1659" t="s">
        <v>130</v>
      </c>
      <c r="I1659">
        <v>337012</v>
      </c>
      <c r="L1659" s="96">
        <v>45132.529583333337</v>
      </c>
      <c r="M1659" t="s">
        <v>135</v>
      </c>
      <c r="N1659">
        <v>2500</v>
      </c>
      <c r="O1659" t="s">
        <v>132</v>
      </c>
    </row>
    <row r="1660" spans="1:15" x14ac:dyDescent="0.25">
      <c r="A1660">
        <v>614520</v>
      </c>
      <c r="B1660">
        <v>170500</v>
      </c>
      <c r="C1660">
        <v>208</v>
      </c>
      <c r="D1660" s="96">
        <v>45132.530266203707</v>
      </c>
      <c r="E1660" t="s">
        <v>133</v>
      </c>
      <c r="F1660" t="s">
        <v>140</v>
      </c>
      <c r="G1660" t="s">
        <v>198</v>
      </c>
      <c r="H1660" t="s">
        <v>130</v>
      </c>
      <c r="I1660">
        <v>337012</v>
      </c>
      <c r="L1660" s="96">
        <v>45132.529583333337</v>
      </c>
      <c r="M1660" t="s">
        <v>135</v>
      </c>
      <c r="N1660">
        <v>3500</v>
      </c>
      <c r="O1660" t="s">
        <v>132</v>
      </c>
    </row>
    <row r="1661" spans="1:15" x14ac:dyDescent="0.25">
      <c r="A1661">
        <v>614520</v>
      </c>
      <c r="B1661">
        <v>170500</v>
      </c>
      <c r="C1661">
        <v>208</v>
      </c>
      <c r="D1661" s="96">
        <v>45132.530231481483</v>
      </c>
      <c r="E1661" t="s">
        <v>127</v>
      </c>
      <c r="F1661" t="s">
        <v>140</v>
      </c>
      <c r="G1661" t="s">
        <v>199</v>
      </c>
      <c r="H1661" t="s">
        <v>130</v>
      </c>
      <c r="I1661">
        <v>337010</v>
      </c>
      <c r="L1661" s="96">
        <v>45132.529583333337</v>
      </c>
      <c r="M1661" t="s">
        <v>131</v>
      </c>
      <c r="N1661">
        <v>53000</v>
      </c>
      <c r="O1661" t="s">
        <v>132</v>
      </c>
    </row>
    <row r="1662" spans="1:15" x14ac:dyDescent="0.25">
      <c r="A1662">
        <v>614520</v>
      </c>
      <c r="B1662">
        <v>170500</v>
      </c>
      <c r="C1662">
        <v>208</v>
      </c>
      <c r="D1662" s="96">
        <v>45132.530231481483</v>
      </c>
      <c r="E1662" t="s">
        <v>133</v>
      </c>
      <c r="F1662" t="s">
        <v>140</v>
      </c>
      <c r="G1662" t="s">
        <v>172</v>
      </c>
      <c r="H1662" t="s">
        <v>130</v>
      </c>
      <c r="I1662">
        <v>337010</v>
      </c>
      <c r="L1662" s="96">
        <v>45132.529583333337</v>
      </c>
      <c r="M1662" t="s">
        <v>135</v>
      </c>
      <c r="N1662">
        <v>-15000</v>
      </c>
      <c r="O1662" t="s">
        <v>136</v>
      </c>
    </row>
    <row r="1663" spans="1:15" x14ac:dyDescent="0.25">
      <c r="A1663">
        <v>614520</v>
      </c>
      <c r="B1663">
        <v>170500</v>
      </c>
      <c r="C1663">
        <v>208</v>
      </c>
      <c r="D1663" s="96">
        <v>45132.530231481483</v>
      </c>
      <c r="E1663" t="s">
        <v>133</v>
      </c>
      <c r="F1663" t="s">
        <v>140</v>
      </c>
      <c r="G1663" t="s">
        <v>173</v>
      </c>
      <c r="H1663" t="s">
        <v>130</v>
      </c>
      <c r="I1663">
        <v>337010</v>
      </c>
      <c r="L1663" s="96">
        <v>45132.529583333337</v>
      </c>
      <c r="M1663" t="s">
        <v>135</v>
      </c>
      <c r="N1663">
        <v>-8000</v>
      </c>
      <c r="O1663" t="s">
        <v>136</v>
      </c>
    </row>
    <row r="1664" spans="1:15" x14ac:dyDescent="0.25">
      <c r="A1664">
        <v>614520</v>
      </c>
      <c r="B1664">
        <v>170500</v>
      </c>
      <c r="C1664">
        <v>208</v>
      </c>
      <c r="D1664" s="96">
        <v>45132.530231481483</v>
      </c>
      <c r="E1664" t="s">
        <v>133</v>
      </c>
      <c r="F1664" t="s">
        <v>140</v>
      </c>
      <c r="G1664" t="s">
        <v>170</v>
      </c>
      <c r="H1664" t="s">
        <v>130</v>
      </c>
      <c r="I1664">
        <v>337010</v>
      </c>
      <c r="L1664" s="96">
        <v>45132.529583333337</v>
      </c>
      <c r="M1664" t="s">
        <v>135</v>
      </c>
      <c r="N1664">
        <v>-5000</v>
      </c>
      <c r="O1664" t="s">
        <v>136</v>
      </c>
    </row>
    <row r="1665" spans="1:15" x14ac:dyDescent="0.25">
      <c r="A1665">
        <v>614520</v>
      </c>
      <c r="B1665">
        <v>170500</v>
      </c>
      <c r="C1665">
        <v>208</v>
      </c>
      <c r="D1665" s="96">
        <v>45132.530231481483</v>
      </c>
      <c r="E1665" t="s">
        <v>133</v>
      </c>
      <c r="F1665" t="s">
        <v>140</v>
      </c>
      <c r="G1665" t="s">
        <v>171</v>
      </c>
      <c r="H1665" t="s">
        <v>130</v>
      </c>
      <c r="I1665">
        <v>337010</v>
      </c>
      <c r="L1665" s="96">
        <v>45132.529583333337</v>
      </c>
      <c r="M1665" t="s">
        <v>135</v>
      </c>
      <c r="N1665">
        <v>35000</v>
      </c>
      <c r="O1665" t="s">
        <v>132</v>
      </c>
    </row>
    <row r="1666" spans="1:15" x14ac:dyDescent="0.25">
      <c r="A1666">
        <v>614520</v>
      </c>
      <c r="B1666">
        <v>170500</v>
      </c>
      <c r="C1666">
        <v>208</v>
      </c>
      <c r="D1666" s="96">
        <v>45132.53019675926</v>
      </c>
      <c r="E1666" t="s">
        <v>127</v>
      </c>
      <c r="F1666" t="s">
        <v>140</v>
      </c>
      <c r="G1666" t="s">
        <v>199</v>
      </c>
      <c r="H1666" t="s">
        <v>130</v>
      </c>
      <c r="I1666">
        <v>337006</v>
      </c>
      <c r="L1666" s="96">
        <v>45132.529583333337</v>
      </c>
      <c r="M1666" t="s">
        <v>131</v>
      </c>
      <c r="N1666">
        <v>20000</v>
      </c>
      <c r="O1666" t="s">
        <v>132</v>
      </c>
    </row>
    <row r="1667" spans="1:15" x14ac:dyDescent="0.25">
      <c r="A1667">
        <v>614520</v>
      </c>
      <c r="B1667">
        <v>170500</v>
      </c>
      <c r="C1667">
        <v>208</v>
      </c>
      <c r="D1667" s="96">
        <v>45132.53019675926</v>
      </c>
      <c r="E1667" t="s">
        <v>133</v>
      </c>
      <c r="F1667" t="s">
        <v>140</v>
      </c>
      <c r="G1667" t="s">
        <v>170</v>
      </c>
      <c r="H1667" t="s">
        <v>130</v>
      </c>
      <c r="I1667">
        <v>337006</v>
      </c>
      <c r="L1667" s="96">
        <v>45132.529583333337</v>
      </c>
      <c r="M1667" t="s">
        <v>135</v>
      </c>
      <c r="N1667">
        <v>2500</v>
      </c>
      <c r="O1667" t="s">
        <v>132</v>
      </c>
    </row>
    <row r="1668" spans="1:15" x14ac:dyDescent="0.25">
      <c r="A1668">
        <v>614520</v>
      </c>
      <c r="B1668">
        <v>170500</v>
      </c>
      <c r="C1668">
        <v>208</v>
      </c>
      <c r="D1668" s="96">
        <v>45132.53019675926</v>
      </c>
      <c r="E1668" t="s">
        <v>133</v>
      </c>
      <c r="F1668" t="s">
        <v>140</v>
      </c>
      <c r="G1668" t="s">
        <v>198</v>
      </c>
      <c r="H1668" t="s">
        <v>130</v>
      </c>
      <c r="I1668">
        <v>337006</v>
      </c>
      <c r="L1668" s="96">
        <v>45132.529583333337</v>
      </c>
      <c r="M1668" t="s">
        <v>135</v>
      </c>
      <c r="N1668">
        <v>7000</v>
      </c>
      <c r="O1668" t="s">
        <v>132</v>
      </c>
    </row>
    <row r="1669" spans="1:15" x14ac:dyDescent="0.25">
      <c r="A1669">
        <v>614520</v>
      </c>
      <c r="B1669">
        <v>170200</v>
      </c>
      <c r="C1669">
        <v>217</v>
      </c>
      <c r="D1669" s="96">
        <v>45132.530150462961</v>
      </c>
      <c r="E1669" t="s">
        <v>127</v>
      </c>
      <c r="F1669" t="s">
        <v>140</v>
      </c>
      <c r="G1669" t="s">
        <v>303</v>
      </c>
      <c r="H1669" t="s">
        <v>130</v>
      </c>
      <c r="I1669">
        <v>335145</v>
      </c>
      <c r="L1669" s="96">
        <v>45132.529583333337</v>
      </c>
      <c r="M1669" t="s">
        <v>131</v>
      </c>
      <c r="N1669">
        <v>22114</v>
      </c>
      <c r="O1669" t="s">
        <v>132</v>
      </c>
    </row>
    <row r="1670" spans="1:15" x14ac:dyDescent="0.25">
      <c r="A1670">
        <v>614520</v>
      </c>
      <c r="B1670">
        <v>270100</v>
      </c>
      <c r="C1670">
        <v>219</v>
      </c>
      <c r="D1670" s="96">
        <v>45265.539525462962</v>
      </c>
      <c r="E1670" t="s">
        <v>133</v>
      </c>
      <c r="F1670" t="s">
        <v>312</v>
      </c>
      <c r="G1670" t="s">
        <v>313</v>
      </c>
      <c r="H1670" t="s">
        <v>130</v>
      </c>
      <c r="I1670">
        <v>336575</v>
      </c>
      <c r="L1670" s="96">
        <v>45265.532453703701</v>
      </c>
      <c r="M1670" t="s">
        <v>135</v>
      </c>
      <c r="N1670">
        <v>6100</v>
      </c>
      <c r="O1670" t="s">
        <v>132</v>
      </c>
    </row>
    <row r="1671" spans="1:15" x14ac:dyDescent="0.25">
      <c r="A1671">
        <v>614520</v>
      </c>
      <c r="B1671">
        <v>430500</v>
      </c>
      <c r="C1671">
        <v>219</v>
      </c>
      <c r="D1671" s="96">
        <v>45230.500717592593</v>
      </c>
      <c r="E1671" t="s">
        <v>133</v>
      </c>
      <c r="F1671" t="s">
        <v>257</v>
      </c>
      <c r="G1671" t="s">
        <v>258</v>
      </c>
      <c r="H1671" t="s">
        <v>130</v>
      </c>
      <c r="I1671">
        <v>336216</v>
      </c>
      <c r="L1671" s="96">
        <v>45230.490081018521</v>
      </c>
      <c r="M1671" t="s">
        <v>135</v>
      </c>
      <c r="N1671">
        <v>40000</v>
      </c>
      <c r="O1671" t="s">
        <v>132</v>
      </c>
    </row>
    <row r="1672" spans="1:15" x14ac:dyDescent="0.25">
      <c r="A1672">
        <v>614520</v>
      </c>
      <c r="B1672">
        <v>270000</v>
      </c>
      <c r="C1672">
        <v>219</v>
      </c>
      <c r="D1672" s="96">
        <v>45229.598819444444</v>
      </c>
      <c r="E1672" t="s">
        <v>133</v>
      </c>
      <c r="F1672" t="s">
        <v>236</v>
      </c>
      <c r="G1672" t="s">
        <v>237</v>
      </c>
      <c r="H1672" t="s">
        <v>130</v>
      </c>
      <c r="I1672">
        <v>336299</v>
      </c>
      <c r="L1672" s="96">
        <v>45229.420474537037</v>
      </c>
      <c r="M1672" t="s">
        <v>135</v>
      </c>
      <c r="N1672">
        <v>7200</v>
      </c>
      <c r="O1672" t="s">
        <v>132</v>
      </c>
    </row>
    <row r="1673" spans="1:15" x14ac:dyDescent="0.25">
      <c r="A1673">
        <v>614520</v>
      </c>
      <c r="B1673">
        <v>430500</v>
      </c>
      <c r="C1673">
        <v>219</v>
      </c>
      <c r="D1673" s="96">
        <v>45132.557766203703</v>
      </c>
      <c r="E1673" t="s">
        <v>127</v>
      </c>
      <c r="F1673" t="s">
        <v>217</v>
      </c>
      <c r="G1673" t="s">
        <v>367</v>
      </c>
      <c r="H1673" t="s">
        <v>130</v>
      </c>
      <c r="I1673">
        <v>336216</v>
      </c>
      <c r="L1673" s="96">
        <v>45132.556863425925</v>
      </c>
      <c r="M1673" t="s">
        <v>131</v>
      </c>
      <c r="N1673">
        <v>160000</v>
      </c>
      <c r="O1673" t="s">
        <v>132</v>
      </c>
    </row>
    <row r="1674" spans="1:15" x14ac:dyDescent="0.25">
      <c r="A1674">
        <v>614520</v>
      </c>
      <c r="B1674">
        <v>201240</v>
      </c>
      <c r="C1674">
        <v>219</v>
      </c>
      <c r="D1674" s="96">
        <v>45132.557164351849</v>
      </c>
      <c r="E1674" t="s">
        <v>127</v>
      </c>
      <c r="F1674" t="s">
        <v>128</v>
      </c>
      <c r="G1674" t="s">
        <v>206</v>
      </c>
      <c r="H1674" t="s">
        <v>130</v>
      </c>
      <c r="I1674">
        <v>336972</v>
      </c>
      <c r="L1674" s="96">
        <v>45132.556747685187</v>
      </c>
      <c r="M1674" t="s">
        <v>131</v>
      </c>
      <c r="N1674">
        <v>1634</v>
      </c>
      <c r="O1674" t="s">
        <v>132</v>
      </c>
    </row>
    <row r="1675" spans="1:15" x14ac:dyDescent="0.25">
      <c r="A1675">
        <v>614520</v>
      </c>
      <c r="B1675">
        <v>205400</v>
      </c>
      <c r="C1675">
        <v>219</v>
      </c>
      <c r="D1675" s="96">
        <v>45132.557141203702</v>
      </c>
      <c r="E1675" t="s">
        <v>127</v>
      </c>
      <c r="F1675" t="s">
        <v>128</v>
      </c>
      <c r="G1675" t="s">
        <v>208</v>
      </c>
      <c r="H1675" t="s">
        <v>130</v>
      </c>
      <c r="I1675">
        <v>336611</v>
      </c>
      <c r="L1675" s="96">
        <v>45132.556747685187</v>
      </c>
      <c r="M1675" t="s">
        <v>131</v>
      </c>
      <c r="N1675">
        <v>23150</v>
      </c>
      <c r="O1675" t="s">
        <v>132</v>
      </c>
    </row>
    <row r="1676" spans="1:15" x14ac:dyDescent="0.25">
      <c r="A1676">
        <v>614520</v>
      </c>
      <c r="B1676">
        <v>201240</v>
      </c>
      <c r="C1676">
        <v>219</v>
      </c>
      <c r="D1676" s="96">
        <v>45132.557129629633</v>
      </c>
      <c r="E1676" t="s">
        <v>127</v>
      </c>
      <c r="F1676" t="s">
        <v>128</v>
      </c>
      <c r="G1676" t="s">
        <v>206</v>
      </c>
      <c r="H1676" t="s">
        <v>130</v>
      </c>
      <c r="I1676">
        <v>336587</v>
      </c>
      <c r="L1676" s="96">
        <v>45132.556747685187</v>
      </c>
      <c r="M1676" t="s">
        <v>131</v>
      </c>
      <c r="N1676">
        <v>184</v>
      </c>
      <c r="O1676" t="s">
        <v>132</v>
      </c>
    </row>
    <row r="1677" spans="1:15" x14ac:dyDescent="0.25">
      <c r="A1677">
        <v>614520</v>
      </c>
      <c r="B1677">
        <v>201240</v>
      </c>
      <c r="C1677">
        <v>219</v>
      </c>
      <c r="D1677" s="96">
        <v>45132.557118055556</v>
      </c>
      <c r="E1677" t="s">
        <v>127</v>
      </c>
      <c r="F1677" t="s">
        <v>128</v>
      </c>
      <c r="G1677" t="s">
        <v>206</v>
      </c>
      <c r="H1677" t="s">
        <v>130</v>
      </c>
      <c r="I1677">
        <v>336511</v>
      </c>
      <c r="L1677" s="96">
        <v>45132.556747685187</v>
      </c>
      <c r="M1677" t="s">
        <v>131</v>
      </c>
      <c r="N1677">
        <v>3807</v>
      </c>
      <c r="O1677" t="s">
        <v>132</v>
      </c>
    </row>
    <row r="1678" spans="1:15" x14ac:dyDescent="0.25">
      <c r="A1678">
        <v>614520</v>
      </c>
      <c r="B1678">
        <v>201240</v>
      </c>
      <c r="C1678">
        <v>219</v>
      </c>
      <c r="D1678" s="96">
        <v>45132.557106481479</v>
      </c>
      <c r="E1678" t="s">
        <v>127</v>
      </c>
      <c r="F1678" t="s">
        <v>128</v>
      </c>
      <c r="G1678" t="s">
        <v>206</v>
      </c>
      <c r="H1678" t="s">
        <v>130</v>
      </c>
      <c r="I1678">
        <v>336499</v>
      </c>
      <c r="L1678" s="96">
        <v>45132.556747685187</v>
      </c>
      <c r="M1678" t="s">
        <v>131</v>
      </c>
      <c r="N1678">
        <v>15833</v>
      </c>
      <c r="O1678" t="s">
        <v>132</v>
      </c>
    </row>
    <row r="1679" spans="1:15" x14ac:dyDescent="0.25">
      <c r="A1679">
        <v>614520</v>
      </c>
      <c r="B1679">
        <v>201240</v>
      </c>
      <c r="C1679">
        <v>219</v>
      </c>
      <c r="D1679" s="96">
        <v>45132.55709490741</v>
      </c>
      <c r="E1679" t="s">
        <v>127</v>
      </c>
      <c r="F1679" t="s">
        <v>128</v>
      </c>
      <c r="G1679" t="s">
        <v>206</v>
      </c>
      <c r="H1679" t="s">
        <v>130</v>
      </c>
      <c r="I1679">
        <v>336498</v>
      </c>
      <c r="L1679" s="96">
        <v>45132.556747685187</v>
      </c>
      <c r="M1679" t="s">
        <v>131</v>
      </c>
      <c r="N1679">
        <v>4028</v>
      </c>
      <c r="O1679" t="s">
        <v>132</v>
      </c>
    </row>
    <row r="1680" spans="1:15" x14ac:dyDescent="0.25">
      <c r="A1680">
        <v>614520</v>
      </c>
      <c r="B1680">
        <v>201240</v>
      </c>
      <c r="C1680">
        <v>219</v>
      </c>
      <c r="D1680" s="96">
        <v>45132.55709490741</v>
      </c>
      <c r="E1680" t="s">
        <v>127</v>
      </c>
      <c r="F1680" t="s">
        <v>128</v>
      </c>
      <c r="G1680" t="s">
        <v>206</v>
      </c>
      <c r="H1680" t="s">
        <v>130</v>
      </c>
      <c r="I1680">
        <v>336491</v>
      </c>
      <c r="L1680" s="96">
        <v>45132.556747685187</v>
      </c>
      <c r="M1680" t="s">
        <v>131</v>
      </c>
      <c r="N1680">
        <v>4811</v>
      </c>
      <c r="O1680" t="s">
        <v>132</v>
      </c>
    </row>
    <row r="1681" spans="1:15" x14ac:dyDescent="0.25">
      <c r="A1681">
        <v>614520</v>
      </c>
      <c r="B1681">
        <v>201240</v>
      </c>
      <c r="C1681">
        <v>219</v>
      </c>
      <c r="D1681" s="96">
        <v>45132.557083333333</v>
      </c>
      <c r="E1681" t="s">
        <v>127</v>
      </c>
      <c r="F1681" t="s">
        <v>128</v>
      </c>
      <c r="G1681" t="s">
        <v>206</v>
      </c>
      <c r="H1681" t="s">
        <v>130</v>
      </c>
      <c r="I1681">
        <v>336490</v>
      </c>
      <c r="L1681" s="96">
        <v>45132.556747685187</v>
      </c>
      <c r="M1681" t="s">
        <v>131</v>
      </c>
      <c r="N1681">
        <v>2089</v>
      </c>
      <c r="O1681" t="s">
        <v>132</v>
      </c>
    </row>
    <row r="1682" spans="1:15" x14ac:dyDescent="0.25">
      <c r="A1682">
        <v>614520</v>
      </c>
      <c r="B1682">
        <v>201240</v>
      </c>
      <c r="C1682">
        <v>219</v>
      </c>
      <c r="D1682" s="96">
        <v>45132.557083333333</v>
      </c>
      <c r="E1682" t="s">
        <v>127</v>
      </c>
      <c r="F1682" t="s">
        <v>128</v>
      </c>
      <c r="G1682" t="s">
        <v>206</v>
      </c>
      <c r="H1682" t="s">
        <v>130</v>
      </c>
      <c r="I1682">
        <v>336483</v>
      </c>
      <c r="L1682" s="96">
        <v>45132.556747685187</v>
      </c>
      <c r="M1682" t="s">
        <v>131</v>
      </c>
      <c r="N1682">
        <v>3040</v>
      </c>
      <c r="O1682" t="s">
        <v>132</v>
      </c>
    </row>
    <row r="1683" spans="1:15" x14ac:dyDescent="0.25">
      <c r="A1683">
        <v>614520</v>
      </c>
      <c r="B1683">
        <v>201240</v>
      </c>
      <c r="C1683">
        <v>219</v>
      </c>
      <c r="D1683" s="96">
        <v>45132.557071759256</v>
      </c>
      <c r="E1683" t="s">
        <v>127</v>
      </c>
      <c r="F1683" t="s">
        <v>128</v>
      </c>
      <c r="G1683" t="s">
        <v>206</v>
      </c>
      <c r="H1683" t="s">
        <v>130</v>
      </c>
      <c r="I1683">
        <v>336481</v>
      </c>
      <c r="L1683" s="96">
        <v>45132.556747685187</v>
      </c>
      <c r="M1683" t="s">
        <v>131</v>
      </c>
      <c r="N1683">
        <v>4092</v>
      </c>
      <c r="O1683" t="s">
        <v>132</v>
      </c>
    </row>
    <row r="1684" spans="1:15" x14ac:dyDescent="0.25">
      <c r="A1684">
        <v>614520</v>
      </c>
      <c r="B1684">
        <v>201240</v>
      </c>
      <c r="C1684">
        <v>219</v>
      </c>
      <c r="D1684" s="96">
        <v>45132.557071759256</v>
      </c>
      <c r="E1684" t="s">
        <v>127</v>
      </c>
      <c r="F1684" t="s">
        <v>128</v>
      </c>
      <c r="G1684" t="s">
        <v>206</v>
      </c>
      <c r="H1684" t="s">
        <v>130</v>
      </c>
      <c r="I1684">
        <v>336482</v>
      </c>
      <c r="L1684" s="96">
        <v>45132.556747685187</v>
      </c>
      <c r="M1684" t="s">
        <v>131</v>
      </c>
      <c r="N1684">
        <v>10885</v>
      </c>
      <c r="O1684" t="s">
        <v>132</v>
      </c>
    </row>
    <row r="1685" spans="1:15" x14ac:dyDescent="0.25">
      <c r="A1685">
        <v>614520</v>
      </c>
      <c r="B1685">
        <v>201240</v>
      </c>
      <c r="C1685">
        <v>219</v>
      </c>
      <c r="D1685" s="96">
        <v>45132.557060185187</v>
      </c>
      <c r="E1685" t="s">
        <v>127</v>
      </c>
      <c r="F1685" t="s">
        <v>128</v>
      </c>
      <c r="G1685" t="s">
        <v>206</v>
      </c>
      <c r="H1685" t="s">
        <v>130</v>
      </c>
      <c r="I1685">
        <v>336470</v>
      </c>
      <c r="L1685" s="96">
        <v>45132.556747685187</v>
      </c>
      <c r="M1685" t="s">
        <v>131</v>
      </c>
      <c r="N1685">
        <v>2567</v>
      </c>
      <c r="O1685" t="s">
        <v>132</v>
      </c>
    </row>
    <row r="1686" spans="1:15" x14ac:dyDescent="0.25">
      <c r="A1686">
        <v>614520</v>
      </c>
      <c r="B1686">
        <v>201240</v>
      </c>
      <c r="C1686">
        <v>219</v>
      </c>
      <c r="D1686" s="96">
        <v>45132.55704861111</v>
      </c>
      <c r="E1686" t="s">
        <v>127</v>
      </c>
      <c r="F1686" t="s">
        <v>128</v>
      </c>
      <c r="G1686" t="s">
        <v>206</v>
      </c>
      <c r="H1686" t="s">
        <v>130</v>
      </c>
      <c r="I1686">
        <v>336450</v>
      </c>
      <c r="L1686" s="96">
        <v>45132.556747685187</v>
      </c>
      <c r="M1686" t="s">
        <v>131</v>
      </c>
      <c r="N1686">
        <v>2735</v>
      </c>
      <c r="O1686" t="s">
        <v>132</v>
      </c>
    </row>
    <row r="1687" spans="1:15" x14ac:dyDescent="0.25">
      <c r="A1687">
        <v>614520</v>
      </c>
      <c r="B1687">
        <v>201240</v>
      </c>
      <c r="C1687">
        <v>219</v>
      </c>
      <c r="D1687" s="96">
        <v>45132.55704861111</v>
      </c>
      <c r="E1687" t="s">
        <v>127</v>
      </c>
      <c r="F1687" t="s">
        <v>128</v>
      </c>
      <c r="G1687" t="s">
        <v>206</v>
      </c>
      <c r="H1687" t="s">
        <v>130</v>
      </c>
      <c r="I1687">
        <v>336455</v>
      </c>
      <c r="L1687" s="96">
        <v>45132.556747685187</v>
      </c>
      <c r="M1687" t="s">
        <v>131</v>
      </c>
      <c r="N1687">
        <v>6498</v>
      </c>
      <c r="O1687" t="s">
        <v>132</v>
      </c>
    </row>
    <row r="1688" spans="1:15" x14ac:dyDescent="0.25">
      <c r="A1688">
        <v>614520</v>
      </c>
      <c r="B1688">
        <v>201240</v>
      </c>
      <c r="C1688">
        <v>219</v>
      </c>
      <c r="D1688" s="96">
        <v>45132.557037037041</v>
      </c>
      <c r="E1688" t="s">
        <v>127</v>
      </c>
      <c r="F1688" t="s">
        <v>128</v>
      </c>
      <c r="G1688" t="s">
        <v>206</v>
      </c>
      <c r="H1688" t="s">
        <v>130</v>
      </c>
      <c r="I1688">
        <v>336430</v>
      </c>
      <c r="L1688" s="96">
        <v>45132.556747685187</v>
      </c>
      <c r="M1688" t="s">
        <v>131</v>
      </c>
      <c r="N1688">
        <v>1950</v>
      </c>
      <c r="O1688" t="s">
        <v>132</v>
      </c>
    </row>
    <row r="1689" spans="1:15" x14ac:dyDescent="0.25">
      <c r="A1689">
        <v>614520</v>
      </c>
      <c r="B1689">
        <v>201240</v>
      </c>
      <c r="C1689">
        <v>219</v>
      </c>
      <c r="D1689" s="96">
        <v>45132.557037037041</v>
      </c>
      <c r="E1689" t="s">
        <v>127</v>
      </c>
      <c r="F1689" t="s">
        <v>128</v>
      </c>
      <c r="G1689" t="s">
        <v>206</v>
      </c>
      <c r="H1689" t="s">
        <v>130</v>
      </c>
      <c r="I1689">
        <v>336440</v>
      </c>
      <c r="L1689" s="96">
        <v>45132.556747685187</v>
      </c>
      <c r="M1689" t="s">
        <v>131</v>
      </c>
      <c r="N1689">
        <v>26020</v>
      </c>
      <c r="O1689" t="s">
        <v>132</v>
      </c>
    </row>
    <row r="1690" spans="1:15" x14ac:dyDescent="0.25">
      <c r="A1690">
        <v>614520</v>
      </c>
      <c r="B1690">
        <v>201240</v>
      </c>
      <c r="C1690">
        <v>219</v>
      </c>
      <c r="D1690" s="96">
        <v>45132.557025462964</v>
      </c>
      <c r="E1690" t="s">
        <v>127</v>
      </c>
      <c r="F1690" t="s">
        <v>128</v>
      </c>
      <c r="G1690" t="s">
        <v>206</v>
      </c>
      <c r="H1690" t="s">
        <v>130</v>
      </c>
      <c r="I1690">
        <v>336420</v>
      </c>
      <c r="L1690" s="96">
        <v>45132.556747685187</v>
      </c>
      <c r="M1690" t="s">
        <v>131</v>
      </c>
      <c r="N1690">
        <v>3609</v>
      </c>
      <c r="O1690" t="s">
        <v>132</v>
      </c>
    </row>
    <row r="1691" spans="1:15" x14ac:dyDescent="0.25">
      <c r="A1691">
        <v>614520</v>
      </c>
      <c r="B1691">
        <v>201240</v>
      </c>
      <c r="C1691">
        <v>219</v>
      </c>
      <c r="D1691" s="96">
        <v>45132.557025462964</v>
      </c>
      <c r="E1691" t="s">
        <v>127</v>
      </c>
      <c r="F1691" t="s">
        <v>128</v>
      </c>
      <c r="G1691" t="s">
        <v>206</v>
      </c>
      <c r="H1691" t="s">
        <v>130</v>
      </c>
      <c r="I1691">
        <v>336412</v>
      </c>
      <c r="L1691" s="96">
        <v>45132.556747685187</v>
      </c>
      <c r="M1691" t="s">
        <v>131</v>
      </c>
      <c r="N1691">
        <v>6870</v>
      </c>
      <c r="O1691" t="s">
        <v>132</v>
      </c>
    </row>
    <row r="1692" spans="1:15" x14ac:dyDescent="0.25">
      <c r="A1692">
        <v>614520</v>
      </c>
      <c r="B1692">
        <v>201240</v>
      </c>
      <c r="C1692">
        <v>219</v>
      </c>
      <c r="D1692" s="96">
        <v>45132.557013888887</v>
      </c>
      <c r="E1692" t="s">
        <v>127</v>
      </c>
      <c r="F1692" t="s">
        <v>128</v>
      </c>
      <c r="G1692" t="s">
        <v>206</v>
      </c>
      <c r="H1692" t="s">
        <v>130</v>
      </c>
      <c r="I1692">
        <v>336410</v>
      </c>
      <c r="L1692" s="96">
        <v>45132.556747685187</v>
      </c>
      <c r="M1692" t="s">
        <v>131</v>
      </c>
      <c r="N1692">
        <v>2658</v>
      </c>
      <c r="O1692" t="s">
        <v>132</v>
      </c>
    </row>
    <row r="1693" spans="1:15" x14ac:dyDescent="0.25">
      <c r="A1693">
        <v>614520</v>
      </c>
      <c r="B1693">
        <v>201240</v>
      </c>
      <c r="C1693">
        <v>219</v>
      </c>
      <c r="D1693" s="96">
        <v>45132.557002314818</v>
      </c>
      <c r="E1693" t="s">
        <v>133</v>
      </c>
      <c r="F1693" t="s">
        <v>128</v>
      </c>
      <c r="G1693" t="s">
        <v>178</v>
      </c>
      <c r="H1693" t="s">
        <v>130</v>
      </c>
      <c r="I1693">
        <v>336400</v>
      </c>
      <c r="L1693" s="96">
        <v>45132.556747685187</v>
      </c>
      <c r="M1693" t="s">
        <v>135</v>
      </c>
      <c r="N1693">
        <v>-17000</v>
      </c>
      <c r="O1693" t="s">
        <v>136</v>
      </c>
    </row>
    <row r="1694" spans="1:15" x14ac:dyDescent="0.25">
      <c r="A1694">
        <v>614520</v>
      </c>
      <c r="B1694">
        <v>201240</v>
      </c>
      <c r="C1694">
        <v>219</v>
      </c>
      <c r="D1694" s="96">
        <v>45132.557002314818</v>
      </c>
      <c r="E1694" t="s">
        <v>133</v>
      </c>
      <c r="F1694" t="s">
        <v>128</v>
      </c>
      <c r="G1694" t="s">
        <v>370</v>
      </c>
      <c r="H1694" t="s">
        <v>130</v>
      </c>
      <c r="I1694">
        <v>336400</v>
      </c>
      <c r="L1694" s="96">
        <v>45132.556747685187</v>
      </c>
      <c r="M1694" t="s">
        <v>135</v>
      </c>
      <c r="N1694">
        <v>22000</v>
      </c>
      <c r="O1694" t="s">
        <v>132</v>
      </c>
    </row>
    <row r="1695" spans="1:15" x14ac:dyDescent="0.25">
      <c r="A1695">
        <v>614520</v>
      </c>
      <c r="B1695">
        <v>201240</v>
      </c>
      <c r="C1695">
        <v>219</v>
      </c>
      <c r="D1695" s="96">
        <v>45132.556932870371</v>
      </c>
      <c r="E1695" t="s">
        <v>127</v>
      </c>
      <c r="F1695" t="s">
        <v>128</v>
      </c>
      <c r="G1695" t="s">
        <v>206</v>
      </c>
      <c r="H1695" t="s">
        <v>130</v>
      </c>
      <c r="I1695">
        <v>336056</v>
      </c>
      <c r="L1695" s="96">
        <v>45132.556747685187</v>
      </c>
      <c r="M1695" t="s">
        <v>131</v>
      </c>
      <c r="N1695">
        <v>4000</v>
      </c>
      <c r="O1695" t="s">
        <v>132</v>
      </c>
    </row>
    <row r="1696" spans="1:15" x14ac:dyDescent="0.25">
      <c r="A1696">
        <v>614520</v>
      </c>
      <c r="B1696">
        <v>280000</v>
      </c>
      <c r="C1696">
        <v>219</v>
      </c>
      <c r="D1696" s="96">
        <v>45132.556921296295</v>
      </c>
      <c r="E1696" t="s">
        <v>127</v>
      </c>
      <c r="F1696" t="s">
        <v>128</v>
      </c>
      <c r="G1696" t="s">
        <v>244</v>
      </c>
      <c r="H1696" t="s">
        <v>130</v>
      </c>
      <c r="I1696">
        <v>336007</v>
      </c>
      <c r="L1696" s="96">
        <v>45132.556747685187</v>
      </c>
      <c r="M1696" t="s">
        <v>131</v>
      </c>
      <c r="N1696">
        <v>433</v>
      </c>
      <c r="O1696" t="s">
        <v>132</v>
      </c>
    </row>
    <row r="1697" spans="1:15" x14ac:dyDescent="0.25">
      <c r="A1697">
        <v>614520</v>
      </c>
      <c r="B1697">
        <v>170490</v>
      </c>
      <c r="C1697">
        <v>219</v>
      </c>
      <c r="D1697" s="96">
        <v>45132.530173611114</v>
      </c>
      <c r="E1697" t="s">
        <v>127</v>
      </c>
      <c r="F1697" t="s">
        <v>140</v>
      </c>
      <c r="G1697" t="s">
        <v>211</v>
      </c>
      <c r="H1697" t="s">
        <v>130</v>
      </c>
      <c r="I1697">
        <v>335200</v>
      </c>
      <c r="L1697" s="96">
        <v>45132.529583333337</v>
      </c>
      <c r="M1697" t="s">
        <v>131</v>
      </c>
      <c r="N1697">
        <v>80000</v>
      </c>
      <c r="O1697" t="s">
        <v>132</v>
      </c>
    </row>
    <row r="1698" spans="1:15" x14ac:dyDescent="0.25">
      <c r="A1698">
        <v>614520</v>
      </c>
      <c r="B1698">
        <v>170490</v>
      </c>
      <c r="C1698">
        <v>219</v>
      </c>
      <c r="D1698" s="96">
        <v>45132.530173611114</v>
      </c>
      <c r="E1698" t="s">
        <v>133</v>
      </c>
      <c r="F1698" t="s">
        <v>140</v>
      </c>
      <c r="G1698" t="s">
        <v>381</v>
      </c>
      <c r="H1698" t="s">
        <v>130</v>
      </c>
      <c r="I1698">
        <v>335200</v>
      </c>
      <c r="L1698" s="96">
        <v>45132.529583333337</v>
      </c>
      <c r="M1698" t="s">
        <v>135</v>
      </c>
      <c r="N1698">
        <v>20000</v>
      </c>
      <c r="O1698" t="s">
        <v>132</v>
      </c>
    </row>
    <row r="1699" spans="1:15" x14ac:dyDescent="0.25">
      <c r="A1699">
        <v>614580</v>
      </c>
      <c r="B1699">
        <v>170400</v>
      </c>
      <c r="C1699">
        <v>203</v>
      </c>
      <c r="D1699" s="96">
        <v>45132.529803240737</v>
      </c>
      <c r="E1699" t="s">
        <v>133</v>
      </c>
      <c r="F1699" t="s">
        <v>140</v>
      </c>
      <c r="G1699" t="s">
        <v>220</v>
      </c>
      <c r="H1699" t="s">
        <v>130</v>
      </c>
      <c r="I1699">
        <v>332305</v>
      </c>
      <c r="L1699" s="96">
        <v>45132.529583333337</v>
      </c>
      <c r="M1699" t="s">
        <v>135</v>
      </c>
      <c r="N1699">
        <v>5000</v>
      </c>
      <c r="O1699" t="s">
        <v>132</v>
      </c>
    </row>
    <row r="1700" spans="1:15" x14ac:dyDescent="0.25">
      <c r="A1700">
        <v>614600</v>
      </c>
      <c r="B1700">
        <v>335100</v>
      </c>
      <c r="C1700">
        <v>202</v>
      </c>
      <c r="D1700" s="96">
        <v>45132.557592592595</v>
      </c>
      <c r="E1700" t="s">
        <v>133</v>
      </c>
      <c r="F1700" t="s">
        <v>144</v>
      </c>
      <c r="G1700" t="s">
        <v>215</v>
      </c>
      <c r="H1700" t="s">
        <v>130</v>
      </c>
      <c r="I1700">
        <v>334510</v>
      </c>
      <c r="L1700" s="96">
        <v>45132.55678240741</v>
      </c>
      <c r="M1700" t="s">
        <v>135</v>
      </c>
      <c r="N1700">
        <v>6000</v>
      </c>
      <c r="O1700" t="s">
        <v>132</v>
      </c>
    </row>
    <row r="1701" spans="1:15" x14ac:dyDescent="0.25">
      <c r="A1701">
        <v>614600</v>
      </c>
      <c r="B1701">
        <v>335000</v>
      </c>
      <c r="C1701">
        <v>202</v>
      </c>
      <c r="D1701" s="96">
        <v>45132.557581018518</v>
      </c>
      <c r="E1701" t="s">
        <v>127</v>
      </c>
      <c r="F1701" t="s">
        <v>144</v>
      </c>
      <c r="G1701" t="s">
        <v>145</v>
      </c>
      <c r="H1701" t="s">
        <v>130</v>
      </c>
      <c r="I1701">
        <v>334505</v>
      </c>
      <c r="L1701" s="96">
        <v>45132.55678240741</v>
      </c>
      <c r="M1701" t="s">
        <v>131</v>
      </c>
      <c r="N1701">
        <v>6400</v>
      </c>
      <c r="O1701" t="s">
        <v>132</v>
      </c>
    </row>
    <row r="1702" spans="1:15" x14ac:dyDescent="0.25">
      <c r="A1702">
        <v>614600</v>
      </c>
      <c r="B1702">
        <v>335000</v>
      </c>
      <c r="C1702">
        <v>202</v>
      </c>
      <c r="D1702" s="96">
        <v>45132.557581018518</v>
      </c>
      <c r="E1702" t="s">
        <v>133</v>
      </c>
      <c r="F1702" t="s">
        <v>144</v>
      </c>
      <c r="G1702" t="s">
        <v>215</v>
      </c>
      <c r="H1702" t="s">
        <v>130</v>
      </c>
      <c r="I1702">
        <v>334505</v>
      </c>
      <c r="L1702" s="96">
        <v>45132.55678240741</v>
      </c>
      <c r="M1702" t="s">
        <v>135</v>
      </c>
      <c r="N1702">
        <v>-6400</v>
      </c>
      <c r="O1702" t="s">
        <v>136</v>
      </c>
    </row>
    <row r="1703" spans="1:15" x14ac:dyDescent="0.25">
      <c r="A1703">
        <v>614600</v>
      </c>
      <c r="B1703">
        <v>170380</v>
      </c>
      <c r="C1703">
        <v>203</v>
      </c>
      <c r="D1703" s="96">
        <v>45155.573113425926</v>
      </c>
      <c r="E1703" t="s">
        <v>133</v>
      </c>
      <c r="F1703" t="s">
        <v>188</v>
      </c>
      <c r="G1703" t="s">
        <v>189</v>
      </c>
      <c r="H1703" t="s">
        <v>130</v>
      </c>
      <c r="I1703">
        <v>332340</v>
      </c>
      <c r="L1703" s="96">
        <v>45155.572881944441</v>
      </c>
      <c r="M1703" t="s">
        <v>135</v>
      </c>
      <c r="N1703">
        <v>250</v>
      </c>
      <c r="O1703" t="s">
        <v>132</v>
      </c>
    </row>
    <row r="1704" spans="1:15" x14ac:dyDescent="0.25">
      <c r="A1704">
        <v>614600</v>
      </c>
      <c r="B1704">
        <v>170470</v>
      </c>
      <c r="C1704">
        <v>203</v>
      </c>
      <c r="D1704" s="96">
        <v>45132.530138888891</v>
      </c>
      <c r="E1704" t="s">
        <v>133</v>
      </c>
      <c r="F1704" t="s">
        <v>140</v>
      </c>
      <c r="G1704" t="s">
        <v>191</v>
      </c>
      <c r="H1704" t="s">
        <v>130</v>
      </c>
      <c r="I1704">
        <v>332390</v>
      </c>
      <c r="L1704" s="96">
        <v>45132.529583333337</v>
      </c>
      <c r="M1704" t="s">
        <v>135</v>
      </c>
      <c r="N1704">
        <v>20</v>
      </c>
      <c r="O1704" t="s">
        <v>132</v>
      </c>
    </row>
    <row r="1705" spans="1:15" x14ac:dyDescent="0.25">
      <c r="A1705">
        <v>614600</v>
      </c>
      <c r="B1705">
        <v>170450</v>
      </c>
      <c r="C1705">
        <v>203</v>
      </c>
      <c r="D1705" s="96">
        <v>45132.530081018522</v>
      </c>
      <c r="E1705" t="s">
        <v>133</v>
      </c>
      <c r="F1705" t="s">
        <v>140</v>
      </c>
      <c r="G1705" t="s">
        <v>192</v>
      </c>
      <c r="H1705" t="s">
        <v>130</v>
      </c>
      <c r="I1705">
        <v>332370</v>
      </c>
      <c r="L1705" s="96">
        <v>45132.529583333337</v>
      </c>
      <c r="M1705" t="s">
        <v>135</v>
      </c>
      <c r="N1705">
        <v>2000</v>
      </c>
      <c r="O1705" t="s">
        <v>132</v>
      </c>
    </row>
    <row r="1706" spans="1:15" x14ac:dyDescent="0.25">
      <c r="A1706">
        <v>614600</v>
      </c>
      <c r="B1706">
        <v>170380</v>
      </c>
      <c r="C1706">
        <v>203</v>
      </c>
      <c r="D1706" s="96">
        <v>45132.530023148145</v>
      </c>
      <c r="E1706" t="s">
        <v>133</v>
      </c>
      <c r="F1706" t="s">
        <v>140</v>
      </c>
      <c r="G1706" t="s">
        <v>192</v>
      </c>
      <c r="H1706" t="s">
        <v>130</v>
      </c>
      <c r="I1706">
        <v>332340</v>
      </c>
      <c r="L1706" s="96">
        <v>45132.529583333337</v>
      </c>
      <c r="M1706" t="s">
        <v>135</v>
      </c>
      <c r="N1706">
        <v>250</v>
      </c>
      <c r="O1706" t="s">
        <v>132</v>
      </c>
    </row>
    <row r="1707" spans="1:15" x14ac:dyDescent="0.25">
      <c r="A1707">
        <v>614600</v>
      </c>
      <c r="B1707">
        <v>170350</v>
      </c>
      <c r="C1707">
        <v>203</v>
      </c>
      <c r="D1707" s="96">
        <v>45132.529953703706</v>
      </c>
      <c r="E1707" t="s">
        <v>133</v>
      </c>
      <c r="F1707" t="s">
        <v>140</v>
      </c>
      <c r="G1707" t="s">
        <v>192</v>
      </c>
      <c r="H1707" t="s">
        <v>130</v>
      </c>
      <c r="I1707">
        <v>332330</v>
      </c>
      <c r="L1707" s="96">
        <v>45132.529583333337</v>
      </c>
      <c r="M1707" t="s">
        <v>135</v>
      </c>
      <c r="N1707">
        <v>500</v>
      </c>
      <c r="O1707" t="s">
        <v>132</v>
      </c>
    </row>
    <row r="1708" spans="1:15" x14ac:dyDescent="0.25">
      <c r="A1708">
        <v>614600</v>
      </c>
      <c r="B1708">
        <v>170530</v>
      </c>
      <c r="C1708">
        <v>203</v>
      </c>
      <c r="D1708" s="96">
        <v>45132.529895833337</v>
      </c>
      <c r="E1708" t="s">
        <v>133</v>
      </c>
      <c r="F1708" t="s">
        <v>140</v>
      </c>
      <c r="G1708" t="s">
        <v>192</v>
      </c>
      <c r="H1708" t="s">
        <v>130</v>
      </c>
      <c r="I1708">
        <v>332317</v>
      </c>
      <c r="L1708" s="96">
        <v>45132.529583333337</v>
      </c>
      <c r="M1708" t="s">
        <v>135</v>
      </c>
      <c r="N1708">
        <v>200</v>
      </c>
      <c r="O1708" t="s">
        <v>132</v>
      </c>
    </row>
    <row r="1709" spans="1:15" x14ac:dyDescent="0.25">
      <c r="A1709">
        <v>614600</v>
      </c>
      <c r="B1709">
        <v>170540</v>
      </c>
      <c r="C1709">
        <v>203</v>
      </c>
      <c r="D1709" s="96">
        <v>45132.529814814814</v>
      </c>
      <c r="E1709" t="s">
        <v>133</v>
      </c>
      <c r="F1709" t="s">
        <v>140</v>
      </c>
      <c r="G1709" t="s">
        <v>192</v>
      </c>
      <c r="H1709" t="s">
        <v>130</v>
      </c>
      <c r="I1709">
        <v>332307</v>
      </c>
      <c r="L1709" s="96">
        <v>45132.529583333337</v>
      </c>
      <c r="M1709" t="s">
        <v>135</v>
      </c>
      <c r="N1709">
        <v>100</v>
      </c>
      <c r="O1709" t="s">
        <v>132</v>
      </c>
    </row>
    <row r="1710" spans="1:15" x14ac:dyDescent="0.25">
      <c r="A1710">
        <v>614600</v>
      </c>
      <c r="B1710">
        <v>170400</v>
      </c>
      <c r="C1710">
        <v>203</v>
      </c>
      <c r="D1710" s="96">
        <v>45132.529803240737</v>
      </c>
      <c r="E1710" t="s">
        <v>127</v>
      </c>
      <c r="F1710" t="s">
        <v>140</v>
      </c>
      <c r="G1710" t="s">
        <v>194</v>
      </c>
      <c r="H1710" t="s">
        <v>130</v>
      </c>
      <c r="I1710">
        <v>332305</v>
      </c>
      <c r="L1710" s="96">
        <v>45132.529583333337</v>
      </c>
      <c r="M1710" t="s">
        <v>131</v>
      </c>
      <c r="N1710">
        <v>4800</v>
      </c>
      <c r="O1710" t="s">
        <v>132</v>
      </c>
    </row>
    <row r="1711" spans="1:15" x14ac:dyDescent="0.25">
      <c r="A1711">
        <v>614600</v>
      </c>
      <c r="B1711">
        <v>325100</v>
      </c>
      <c r="C1711">
        <v>205</v>
      </c>
      <c r="D1711" s="96">
        <v>45294.682280092595</v>
      </c>
      <c r="E1711" t="s">
        <v>133</v>
      </c>
      <c r="F1711" t="s">
        <v>147</v>
      </c>
      <c r="G1711" t="s">
        <v>148</v>
      </c>
      <c r="H1711" t="s">
        <v>130</v>
      </c>
      <c r="I1711">
        <v>332510</v>
      </c>
      <c r="L1711" s="96">
        <v>45294.682256944441</v>
      </c>
      <c r="M1711" t="s">
        <v>135</v>
      </c>
      <c r="N1711">
        <v>2000</v>
      </c>
      <c r="O1711" t="s">
        <v>132</v>
      </c>
    </row>
    <row r="1712" spans="1:15" x14ac:dyDescent="0.25">
      <c r="A1712">
        <v>614600</v>
      </c>
      <c r="B1712">
        <v>325000</v>
      </c>
      <c r="C1712">
        <v>205</v>
      </c>
      <c r="D1712" s="96">
        <v>45132.557280092595</v>
      </c>
      <c r="E1712" t="s">
        <v>127</v>
      </c>
      <c r="F1712" t="s">
        <v>144</v>
      </c>
      <c r="G1712" t="s">
        <v>145</v>
      </c>
      <c r="H1712" t="s">
        <v>130</v>
      </c>
      <c r="I1712">
        <v>332550</v>
      </c>
      <c r="L1712" s="96">
        <v>45132.55678240741</v>
      </c>
      <c r="M1712" t="s">
        <v>131</v>
      </c>
      <c r="N1712">
        <v>35000</v>
      </c>
      <c r="O1712" t="s">
        <v>132</v>
      </c>
    </row>
    <row r="1713" spans="1:15" x14ac:dyDescent="0.25">
      <c r="A1713">
        <v>614600</v>
      </c>
      <c r="B1713">
        <v>325000</v>
      </c>
      <c r="C1713">
        <v>205</v>
      </c>
      <c r="D1713" s="96">
        <v>45132.557280092595</v>
      </c>
      <c r="E1713" t="s">
        <v>133</v>
      </c>
      <c r="F1713" t="s">
        <v>144</v>
      </c>
      <c r="G1713" t="s">
        <v>390</v>
      </c>
      <c r="H1713" t="s">
        <v>130</v>
      </c>
      <c r="I1713">
        <v>332550</v>
      </c>
      <c r="L1713" s="96">
        <v>45132.55678240741</v>
      </c>
      <c r="M1713" t="s">
        <v>135</v>
      </c>
      <c r="N1713">
        <v>15000</v>
      </c>
      <c r="O1713" t="s">
        <v>132</v>
      </c>
    </row>
    <row r="1714" spans="1:15" x14ac:dyDescent="0.25">
      <c r="A1714">
        <v>614600</v>
      </c>
      <c r="B1714">
        <v>302000</v>
      </c>
      <c r="C1714">
        <v>207</v>
      </c>
      <c r="D1714" s="96">
        <v>45258.855138888888</v>
      </c>
      <c r="E1714" t="s">
        <v>133</v>
      </c>
      <c r="F1714" t="s">
        <v>149</v>
      </c>
      <c r="G1714" t="s">
        <v>150</v>
      </c>
      <c r="H1714" t="s">
        <v>130</v>
      </c>
      <c r="I1714">
        <v>334021</v>
      </c>
      <c r="L1714" s="96">
        <v>45258.854675925926</v>
      </c>
      <c r="M1714" t="s">
        <v>135</v>
      </c>
      <c r="N1714">
        <v>2741</v>
      </c>
      <c r="O1714" t="s">
        <v>132</v>
      </c>
    </row>
    <row r="1715" spans="1:15" x14ac:dyDescent="0.25">
      <c r="A1715">
        <v>614600</v>
      </c>
      <c r="B1715">
        <v>335200</v>
      </c>
      <c r="C1715">
        <v>207</v>
      </c>
      <c r="D1715" s="96">
        <v>45132.557604166665</v>
      </c>
      <c r="E1715" t="s">
        <v>133</v>
      </c>
      <c r="F1715" t="s">
        <v>144</v>
      </c>
      <c r="G1715" t="s">
        <v>215</v>
      </c>
      <c r="H1715" t="s">
        <v>130</v>
      </c>
      <c r="I1715">
        <v>334520</v>
      </c>
      <c r="L1715" s="96">
        <v>45132.55678240741</v>
      </c>
      <c r="M1715" t="s">
        <v>135</v>
      </c>
      <c r="N1715">
        <v>400</v>
      </c>
      <c r="O1715" t="s">
        <v>132</v>
      </c>
    </row>
    <row r="1716" spans="1:15" x14ac:dyDescent="0.25">
      <c r="A1716">
        <v>614600</v>
      </c>
      <c r="B1716">
        <v>360000</v>
      </c>
      <c r="C1716">
        <v>207</v>
      </c>
      <c r="D1716" s="96">
        <v>45132.557581018518</v>
      </c>
      <c r="E1716" t="s">
        <v>127</v>
      </c>
      <c r="F1716" t="s">
        <v>144</v>
      </c>
      <c r="G1716" t="s">
        <v>145</v>
      </c>
      <c r="H1716" t="s">
        <v>130</v>
      </c>
      <c r="I1716">
        <v>334367</v>
      </c>
      <c r="L1716" s="96">
        <v>45132.55678240741</v>
      </c>
      <c r="M1716" t="s">
        <v>131</v>
      </c>
      <c r="N1716">
        <v>250</v>
      </c>
      <c r="O1716" t="s">
        <v>132</v>
      </c>
    </row>
    <row r="1717" spans="1:15" x14ac:dyDescent="0.25">
      <c r="A1717">
        <v>614600</v>
      </c>
      <c r="B1717">
        <v>360000</v>
      </c>
      <c r="C1717">
        <v>207</v>
      </c>
      <c r="D1717" s="96">
        <v>45132.557557870372</v>
      </c>
      <c r="E1717" t="s">
        <v>127</v>
      </c>
      <c r="F1717" t="s">
        <v>144</v>
      </c>
      <c r="G1717" t="s">
        <v>145</v>
      </c>
      <c r="H1717" t="s">
        <v>130</v>
      </c>
      <c r="I1717">
        <v>334359</v>
      </c>
      <c r="L1717" s="96">
        <v>45132.55678240741</v>
      </c>
      <c r="M1717" t="s">
        <v>131</v>
      </c>
      <c r="N1717">
        <v>6200</v>
      </c>
      <c r="O1717" t="s">
        <v>132</v>
      </c>
    </row>
    <row r="1718" spans="1:15" x14ac:dyDescent="0.25">
      <c r="A1718">
        <v>614600</v>
      </c>
      <c r="B1718">
        <v>170503</v>
      </c>
      <c r="C1718">
        <v>208</v>
      </c>
      <c r="D1718" s="96">
        <v>45187.505810185183</v>
      </c>
      <c r="E1718" t="s">
        <v>133</v>
      </c>
      <c r="F1718" t="s">
        <v>168</v>
      </c>
      <c r="G1718" t="s">
        <v>169</v>
      </c>
      <c r="H1718" t="s">
        <v>130</v>
      </c>
      <c r="I1718">
        <v>337120</v>
      </c>
      <c r="L1718" s="96">
        <v>45184.999988425923</v>
      </c>
      <c r="M1718" t="s">
        <v>135</v>
      </c>
      <c r="N1718">
        <v>100</v>
      </c>
      <c r="O1718" t="s">
        <v>132</v>
      </c>
    </row>
    <row r="1719" spans="1:15" x14ac:dyDescent="0.25">
      <c r="A1719">
        <v>614600</v>
      </c>
      <c r="B1719">
        <v>170500</v>
      </c>
      <c r="C1719">
        <v>208</v>
      </c>
      <c r="D1719" s="96">
        <v>45187.505810185183</v>
      </c>
      <c r="E1719" t="s">
        <v>133</v>
      </c>
      <c r="F1719" t="s">
        <v>168</v>
      </c>
      <c r="G1719" t="s">
        <v>169</v>
      </c>
      <c r="H1719" t="s">
        <v>130</v>
      </c>
      <c r="I1719">
        <v>337006</v>
      </c>
      <c r="L1719" s="96">
        <v>45184.999988425923</v>
      </c>
      <c r="M1719" t="s">
        <v>135</v>
      </c>
      <c r="N1719">
        <v>200</v>
      </c>
      <c r="O1719" t="s">
        <v>132</v>
      </c>
    </row>
    <row r="1720" spans="1:15" x14ac:dyDescent="0.25">
      <c r="A1720">
        <v>614600</v>
      </c>
      <c r="B1720">
        <v>170500</v>
      </c>
      <c r="C1720">
        <v>208</v>
      </c>
      <c r="D1720" s="96">
        <v>45187.505810185183</v>
      </c>
      <c r="E1720" t="s">
        <v>133</v>
      </c>
      <c r="F1720" t="s">
        <v>168</v>
      </c>
      <c r="G1720" t="s">
        <v>169</v>
      </c>
      <c r="H1720" t="s">
        <v>130</v>
      </c>
      <c r="I1720">
        <v>337010</v>
      </c>
      <c r="L1720" s="96">
        <v>45184.999988425923</v>
      </c>
      <c r="M1720" t="s">
        <v>135</v>
      </c>
      <c r="N1720">
        <v>300</v>
      </c>
      <c r="O1720" t="s">
        <v>132</v>
      </c>
    </row>
    <row r="1721" spans="1:15" x14ac:dyDescent="0.25">
      <c r="A1721">
        <v>614600</v>
      </c>
      <c r="B1721">
        <v>170500</v>
      </c>
      <c r="C1721">
        <v>208</v>
      </c>
      <c r="D1721" s="96">
        <v>45177.377280092594</v>
      </c>
      <c r="E1721" t="s">
        <v>133</v>
      </c>
      <c r="F1721" t="s">
        <v>348</v>
      </c>
      <c r="G1721" t="s">
        <v>349</v>
      </c>
      <c r="H1721" t="s">
        <v>130</v>
      </c>
      <c r="I1721">
        <v>337006</v>
      </c>
      <c r="L1721" s="96">
        <v>45177.373668981483</v>
      </c>
      <c r="M1721" t="s">
        <v>135</v>
      </c>
      <c r="N1721">
        <v>100</v>
      </c>
      <c r="O1721" t="s">
        <v>132</v>
      </c>
    </row>
    <row r="1722" spans="1:15" x14ac:dyDescent="0.25">
      <c r="A1722">
        <v>614600</v>
      </c>
      <c r="B1722">
        <v>170501</v>
      </c>
      <c r="C1722">
        <v>208</v>
      </c>
      <c r="D1722" s="96">
        <v>45132.530289351853</v>
      </c>
      <c r="E1722" t="s">
        <v>133</v>
      </c>
      <c r="F1722" t="s">
        <v>140</v>
      </c>
      <c r="G1722" t="s">
        <v>170</v>
      </c>
      <c r="H1722" t="s">
        <v>130</v>
      </c>
      <c r="I1722">
        <v>337110</v>
      </c>
      <c r="L1722" s="96">
        <v>45132.529583333337</v>
      </c>
      <c r="M1722" t="s">
        <v>135</v>
      </c>
      <c r="N1722">
        <v>125</v>
      </c>
      <c r="O1722" t="s">
        <v>132</v>
      </c>
    </row>
    <row r="1723" spans="1:15" x14ac:dyDescent="0.25">
      <c r="A1723">
        <v>614600</v>
      </c>
      <c r="B1723">
        <v>170500</v>
      </c>
      <c r="C1723">
        <v>208</v>
      </c>
      <c r="D1723" s="96">
        <v>45132.530231481483</v>
      </c>
      <c r="E1723" t="s">
        <v>133</v>
      </c>
      <c r="F1723" t="s">
        <v>140</v>
      </c>
      <c r="G1723" t="s">
        <v>171</v>
      </c>
      <c r="H1723" t="s">
        <v>130</v>
      </c>
      <c r="I1723">
        <v>337010</v>
      </c>
      <c r="L1723" s="96">
        <v>45132.529583333337</v>
      </c>
      <c r="M1723" t="s">
        <v>135</v>
      </c>
      <c r="N1723">
        <v>-300</v>
      </c>
      <c r="O1723" t="s">
        <v>136</v>
      </c>
    </row>
    <row r="1724" spans="1:15" x14ac:dyDescent="0.25">
      <c r="A1724">
        <v>614600</v>
      </c>
      <c r="B1724">
        <v>170500</v>
      </c>
      <c r="C1724">
        <v>208</v>
      </c>
      <c r="D1724" s="96">
        <v>45132.530231481483</v>
      </c>
      <c r="E1724" t="s">
        <v>133</v>
      </c>
      <c r="F1724" t="s">
        <v>140</v>
      </c>
      <c r="G1724" t="s">
        <v>173</v>
      </c>
      <c r="H1724" t="s">
        <v>130</v>
      </c>
      <c r="I1724">
        <v>337010</v>
      </c>
      <c r="L1724" s="96">
        <v>45132.529583333337</v>
      </c>
      <c r="M1724" t="s">
        <v>135</v>
      </c>
      <c r="N1724">
        <v>500</v>
      </c>
      <c r="O1724" t="s">
        <v>132</v>
      </c>
    </row>
    <row r="1725" spans="1:15" x14ac:dyDescent="0.25">
      <c r="A1725">
        <v>614600</v>
      </c>
      <c r="B1725">
        <v>430500</v>
      </c>
      <c r="C1725">
        <v>219</v>
      </c>
      <c r="D1725" s="96">
        <v>45230.500717592593</v>
      </c>
      <c r="E1725" t="s">
        <v>133</v>
      </c>
      <c r="F1725" t="s">
        <v>257</v>
      </c>
      <c r="G1725" t="s">
        <v>258</v>
      </c>
      <c r="H1725" t="s">
        <v>130</v>
      </c>
      <c r="I1725">
        <v>336216</v>
      </c>
      <c r="L1725" s="96">
        <v>45230.490081018521</v>
      </c>
      <c r="M1725" t="s">
        <v>135</v>
      </c>
      <c r="N1725">
        <v>3000</v>
      </c>
      <c r="O1725" t="s">
        <v>132</v>
      </c>
    </row>
    <row r="1726" spans="1:15" x14ac:dyDescent="0.25">
      <c r="A1726">
        <v>614600</v>
      </c>
      <c r="B1726">
        <v>430500</v>
      </c>
      <c r="C1726">
        <v>219</v>
      </c>
      <c r="D1726" s="96">
        <v>45132.557766203703</v>
      </c>
      <c r="E1726" t="s">
        <v>127</v>
      </c>
      <c r="F1726" t="s">
        <v>217</v>
      </c>
      <c r="G1726" t="s">
        <v>367</v>
      </c>
      <c r="H1726" t="s">
        <v>130</v>
      </c>
      <c r="I1726">
        <v>336216</v>
      </c>
      <c r="L1726" s="96">
        <v>45132.556863425925</v>
      </c>
      <c r="M1726" t="s">
        <v>131</v>
      </c>
      <c r="N1726">
        <v>2000</v>
      </c>
      <c r="O1726" t="s">
        <v>132</v>
      </c>
    </row>
    <row r="1727" spans="1:15" x14ac:dyDescent="0.25">
      <c r="A1727">
        <v>614600</v>
      </c>
      <c r="B1727">
        <v>201240</v>
      </c>
      <c r="C1727">
        <v>219</v>
      </c>
      <c r="D1727" s="96">
        <v>45132.557118055556</v>
      </c>
      <c r="E1727" t="s">
        <v>127</v>
      </c>
      <c r="F1727" t="s">
        <v>128</v>
      </c>
      <c r="G1727" t="s">
        <v>206</v>
      </c>
      <c r="H1727" t="s">
        <v>130</v>
      </c>
      <c r="I1727">
        <v>336511</v>
      </c>
      <c r="L1727" s="96">
        <v>45132.556747685187</v>
      </c>
      <c r="M1727" t="s">
        <v>131</v>
      </c>
      <c r="N1727">
        <v>1775</v>
      </c>
      <c r="O1727" t="s">
        <v>132</v>
      </c>
    </row>
    <row r="1728" spans="1:15" x14ac:dyDescent="0.25">
      <c r="A1728">
        <v>614600</v>
      </c>
      <c r="B1728">
        <v>201240</v>
      </c>
      <c r="C1728">
        <v>219</v>
      </c>
      <c r="D1728" s="96">
        <v>45132.557037037041</v>
      </c>
      <c r="E1728" t="s">
        <v>127</v>
      </c>
      <c r="F1728" t="s">
        <v>128</v>
      </c>
      <c r="G1728" t="s">
        <v>206</v>
      </c>
      <c r="H1728" t="s">
        <v>130</v>
      </c>
      <c r="I1728">
        <v>336430</v>
      </c>
      <c r="L1728" s="96">
        <v>45132.556747685187</v>
      </c>
      <c r="M1728" t="s">
        <v>131</v>
      </c>
      <c r="N1728">
        <v>315</v>
      </c>
      <c r="O1728" t="s">
        <v>132</v>
      </c>
    </row>
    <row r="1729" spans="1:15" x14ac:dyDescent="0.25">
      <c r="A1729">
        <v>614600</v>
      </c>
      <c r="B1729">
        <v>201240</v>
      </c>
      <c r="C1729">
        <v>219</v>
      </c>
      <c r="D1729" s="96">
        <v>45132.557037037041</v>
      </c>
      <c r="E1729" t="s">
        <v>127</v>
      </c>
      <c r="F1729" t="s">
        <v>128</v>
      </c>
      <c r="G1729" t="s">
        <v>206</v>
      </c>
      <c r="H1729" t="s">
        <v>130</v>
      </c>
      <c r="I1729">
        <v>336440</v>
      </c>
      <c r="L1729" s="96">
        <v>45132.556747685187</v>
      </c>
      <c r="M1729" t="s">
        <v>131</v>
      </c>
      <c r="N1729">
        <v>1814</v>
      </c>
      <c r="O1729" t="s">
        <v>132</v>
      </c>
    </row>
    <row r="1730" spans="1:15" x14ac:dyDescent="0.25">
      <c r="A1730">
        <v>614600</v>
      </c>
      <c r="B1730">
        <v>170490</v>
      </c>
      <c r="C1730">
        <v>219</v>
      </c>
      <c r="D1730" s="96">
        <v>45132.530173611114</v>
      </c>
      <c r="E1730" t="s">
        <v>127</v>
      </c>
      <c r="F1730" t="s">
        <v>140</v>
      </c>
      <c r="G1730" t="s">
        <v>211</v>
      </c>
      <c r="H1730" t="s">
        <v>130</v>
      </c>
      <c r="I1730">
        <v>335200</v>
      </c>
      <c r="L1730" s="96">
        <v>45132.529583333337</v>
      </c>
      <c r="M1730" t="s">
        <v>131</v>
      </c>
      <c r="N1730">
        <v>500</v>
      </c>
      <c r="O1730" t="s">
        <v>132</v>
      </c>
    </row>
    <row r="1731" spans="1:15" x14ac:dyDescent="0.25">
      <c r="A1731">
        <v>614650</v>
      </c>
      <c r="B1731">
        <v>335100</v>
      </c>
      <c r="C1731">
        <v>202</v>
      </c>
      <c r="D1731" s="96">
        <v>45132.557592592595</v>
      </c>
      <c r="E1731" t="s">
        <v>133</v>
      </c>
      <c r="F1731" t="s">
        <v>144</v>
      </c>
      <c r="G1731" t="s">
        <v>215</v>
      </c>
      <c r="H1731" t="s">
        <v>130</v>
      </c>
      <c r="I1731">
        <v>334510</v>
      </c>
      <c r="L1731" s="96">
        <v>45132.55678240741</v>
      </c>
      <c r="M1731" t="s">
        <v>135</v>
      </c>
      <c r="N1731">
        <v>12000</v>
      </c>
      <c r="O1731" t="s">
        <v>132</v>
      </c>
    </row>
    <row r="1732" spans="1:15" x14ac:dyDescent="0.25">
      <c r="A1732">
        <v>614650</v>
      </c>
      <c r="B1732">
        <v>170440</v>
      </c>
      <c r="C1732">
        <v>203</v>
      </c>
      <c r="D1732" s="96">
        <v>45155.573125000003</v>
      </c>
      <c r="E1732" t="s">
        <v>133</v>
      </c>
      <c r="F1732" t="s">
        <v>188</v>
      </c>
      <c r="G1732" t="s">
        <v>189</v>
      </c>
      <c r="H1732" t="s">
        <v>130</v>
      </c>
      <c r="I1732">
        <v>332360</v>
      </c>
      <c r="L1732" s="96">
        <v>45155.572881944441</v>
      </c>
      <c r="M1732" t="s">
        <v>135</v>
      </c>
      <c r="N1732">
        <v>100</v>
      </c>
      <c r="O1732" t="s">
        <v>132</v>
      </c>
    </row>
    <row r="1733" spans="1:15" x14ac:dyDescent="0.25">
      <c r="A1733">
        <v>614650</v>
      </c>
      <c r="B1733">
        <v>170450</v>
      </c>
      <c r="C1733">
        <v>203</v>
      </c>
      <c r="D1733" s="96">
        <v>45155.573125000003</v>
      </c>
      <c r="E1733" t="s">
        <v>133</v>
      </c>
      <c r="F1733" t="s">
        <v>188</v>
      </c>
      <c r="G1733" t="s">
        <v>189</v>
      </c>
      <c r="H1733" t="s">
        <v>130</v>
      </c>
      <c r="I1733">
        <v>332370</v>
      </c>
      <c r="L1733" s="96">
        <v>45155.572881944441</v>
      </c>
      <c r="M1733" t="s">
        <v>135</v>
      </c>
      <c r="N1733">
        <v>10800</v>
      </c>
      <c r="O1733" t="s">
        <v>132</v>
      </c>
    </row>
    <row r="1734" spans="1:15" x14ac:dyDescent="0.25">
      <c r="A1734">
        <v>614650</v>
      </c>
      <c r="B1734">
        <v>170380</v>
      </c>
      <c r="C1734">
        <v>203</v>
      </c>
      <c r="D1734" s="96">
        <v>45155.573113425926</v>
      </c>
      <c r="E1734" t="s">
        <v>133</v>
      </c>
      <c r="F1734" t="s">
        <v>188</v>
      </c>
      <c r="G1734" t="s">
        <v>189</v>
      </c>
      <c r="H1734" t="s">
        <v>130</v>
      </c>
      <c r="I1734">
        <v>332340</v>
      </c>
      <c r="L1734" s="96">
        <v>45155.572881944441</v>
      </c>
      <c r="M1734" t="s">
        <v>135</v>
      </c>
      <c r="N1734">
        <v>1000</v>
      </c>
      <c r="O1734" t="s">
        <v>132</v>
      </c>
    </row>
    <row r="1735" spans="1:15" x14ac:dyDescent="0.25">
      <c r="A1735">
        <v>614650</v>
      </c>
      <c r="B1735">
        <v>170310</v>
      </c>
      <c r="C1735">
        <v>203</v>
      </c>
      <c r="D1735" s="96">
        <v>45155.573078703703</v>
      </c>
      <c r="E1735" t="s">
        <v>133</v>
      </c>
      <c r="F1735" t="s">
        <v>188</v>
      </c>
      <c r="G1735" t="s">
        <v>189</v>
      </c>
      <c r="H1735" t="s">
        <v>130</v>
      </c>
      <c r="I1735">
        <v>332310</v>
      </c>
      <c r="L1735" s="96">
        <v>45155.572881944441</v>
      </c>
      <c r="M1735" t="s">
        <v>135</v>
      </c>
      <c r="N1735">
        <v>1210</v>
      </c>
      <c r="O1735" t="s">
        <v>132</v>
      </c>
    </row>
    <row r="1736" spans="1:15" x14ac:dyDescent="0.25">
      <c r="A1736">
        <v>614650</v>
      </c>
      <c r="B1736">
        <v>170470</v>
      </c>
      <c r="C1736">
        <v>203</v>
      </c>
      <c r="D1736" s="96">
        <v>45132.530138888891</v>
      </c>
      <c r="E1736" t="s">
        <v>133</v>
      </c>
      <c r="F1736" t="s">
        <v>140</v>
      </c>
      <c r="G1736" t="s">
        <v>191</v>
      </c>
      <c r="H1736" t="s">
        <v>130</v>
      </c>
      <c r="I1736">
        <v>332390</v>
      </c>
      <c r="L1736" s="96">
        <v>45132.529583333337</v>
      </c>
      <c r="M1736" t="s">
        <v>135</v>
      </c>
      <c r="N1736">
        <v>150</v>
      </c>
      <c r="O1736" t="s">
        <v>132</v>
      </c>
    </row>
    <row r="1737" spans="1:15" x14ac:dyDescent="0.25">
      <c r="A1737">
        <v>614650</v>
      </c>
      <c r="B1737">
        <v>170470</v>
      </c>
      <c r="C1737">
        <v>203</v>
      </c>
      <c r="D1737" s="96">
        <v>45132.530138888891</v>
      </c>
      <c r="E1737" t="s">
        <v>133</v>
      </c>
      <c r="F1737" t="s">
        <v>140</v>
      </c>
      <c r="G1737" t="s">
        <v>379</v>
      </c>
      <c r="H1737" t="s">
        <v>130</v>
      </c>
      <c r="I1737">
        <v>332390</v>
      </c>
      <c r="L1737" s="96">
        <v>45132.529583333337</v>
      </c>
      <c r="M1737" t="s">
        <v>135</v>
      </c>
      <c r="N1737">
        <v>500</v>
      </c>
      <c r="O1737" t="s">
        <v>132</v>
      </c>
    </row>
    <row r="1738" spans="1:15" x14ac:dyDescent="0.25">
      <c r="A1738">
        <v>614650</v>
      </c>
      <c r="B1738">
        <v>170470</v>
      </c>
      <c r="C1738">
        <v>203</v>
      </c>
      <c r="D1738" s="96">
        <v>45132.530138888891</v>
      </c>
      <c r="E1738" t="s">
        <v>133</v>
      </c>
      <c r="F1738" t="s">
        <v>140</v>
      </c>
      <c r="G1738" t="s">
        <v>375</v>
      </c>
      <c r="H1738" t="s">
        <v>130</v>
      </c>
      <c r="I1738">
        <v>332390</v>
      </c>
      <c r="L1738" s="96">
        <v>45132.529583333337</v>
      </c>
      <c r="M1738" t="s">
        <v>135</v>
      </c>
      <c r="N1738">
        <v>700</v>
      </c>
      <c r="O1738" t="s">
        <v>132</v>
      </c>
    </row>
    <row r="1739" spans="1:15" x14ac:dyDescent="0.25">
      <c r="A1739">
        <v>614650</v>
      </c>
      <c r="B1739">
        <v>170520</v>
      </c>
      <c r="C1739">
        <v>203</v>
      </c>
      <c r="D1739" s="96">
        <v>45132.530104166668</v>
      </c>
      <c r="E1739" t="s">
        <v>133</v>
      </c>
      <c r="F1739" t="s">
        <v>140</v>
      </c>
      <c r="G1739" t="s">
        <v>375</v>
      </c>
      <c r="H1739" t="s">
        <v>130</v>
      </c>
      <c r="I1739">
        <v>332375</v>
      </c>
      <c r="L1739" s="96">
        <v>45132.529583333337</v>
      </c>
      <c r="M1739" t="s">
        <v>135</v>
      </c>
      <c r="N1739">
        <v>115</v>
      </c>
      <c r="O1739" t="s">
        <v>132</v>
      </c>
    </row>
    <row r="1740" spans="1:15" x14ac:dyDescent="0.25">
      <c r="A1740">
        <v>614650</v>
      </c>
      <c r="B1740">
        <v>170450</v>
      </c>
      <c r="C1740">
        <v>203</v>
      </c>
      <c r="D1740" s="96">
        <v>45132.530081018522</v>
      </c>
      <c r="E1740" t="s">
        <v>133</v>
      </c>
      <c r="F1740" t="s">
        <v>140</v>
      </c>
      <c r="G1740" t="s">
        <v>379</v>
      </c>
      <c r="H1740" t="s">
        <v>130</v>
      </c>
      <c r="I1740">
        <v>332370</v>
      </c>
      <c r="L1740" s="96">
        <v>45132.529583333337</v>
      </c>
      <c r="M1740" t="s">
        <v>135</v>
      </c>
      <c r="N1740">
        <v>2000</v>
      </c>
      <c r="O1740" t="s">
        <v>132</v>
      </c>
    </row>
    <row r="1741" spans="1:15" x14ac:dyDescent="0.25">
      <c r="A1741">
        <v>614650</v>
      </c>
      <c r="B1741">
        <v>170450</v>
      </c>
      <c r="C1741">
        <v>203</v>
      </c>
      <c r="D1741" s="96">
        <v>45132.530081018522</v>
      </c>
      <c r="E1741" t="s">
        <v>133</v>
      </c>
      <c r="F1741" t="s">
        <v>140</v>
      </c>
      <c r="G1741" t="s">
        <v>191</v>
      </c>
      <c r="H1741" t="s">
        <v>130</v>
      </c>
      <c r="I1741">
        <v>332370</v>
      </c>
      <c r="L1741" s="96">
        <v>45132.529583333337</v>
      </c>
      <c r="M1741" t="s">
        <v>135</v>
      </c>
      <c r="N1741">
        <v>5500</v>
      </c>
      <c r="O1741" t="s">
        <v>132</v>
      </c>
    </row>
    <row r="1742" spans="1:15" x14ac:dyDescent="0.25">
      <c r="A1742">
        <v>614650</v>
      </c>
      <c r="B1742">
        <v>170450</v>
      </c>
      <c r="C1742">
        <v>203</v>
      </c>
      <c r="D1742" s="96">
        <v>45132.530081018522</v>
      </c>
      <c r="E1742" t="s">
        <v>133</v>
      </c>
      <c r="F1742" t="s">
        <v>140</v>
      </c>
      <c r="G1742" t="s">
        <v>192</v>
      </c>
      <c r="H1742" t="s">
        <v>130</v>
      </c>
      <c r="I1742">
        <v>332370</v>
      </c>
      <c r="L1742" s="96">
        <v>45132.529583333337</v>
      </c>
      <c r="M1742" t="s">
        <v>135</v>
      </c>
      <c r="N1742">
        <v>7700</v>
      </c>
      <c r="O1742" t="s">
        <v>132</v>
      </c>
    </row>
    <row r="1743" spans="1:15" x14ac:dyDescent="0.25">
      <c r="A1743">
        <v>614650</v>
      </c>
      <c r="B1743">
        <v>170380</v>
      </c>
      <c r="C1743">
        <v>203</v>
      </c>
      <c r="D1743" s="96">
        <v>45132.530023148145</v>
      </c>
      <c r="E1743" t="s">
        <v>133</v>
      </c>
      <c r="F1743" t="s">
        <v>140</v>
      </c>
      <c r="G1743" t="s">
        <v>379</v>
      </c>
      <c r="H1743" t="s">
        <v>130</v>
      </c>
      <c r="I1743">
        <v>332340</v>
      </c>
      <c r="L1743" s="96">
        <v>45132.529583333337</v>
      </c>
      <c r="M1743" t="s">
        <v>135</v>
      </c>
      <c r="N1743">
        <v>500</v>
      </c>
      <c r="O1743" t="s">
        <v>132</v>
      </c>
    </row>
    <row r="1744" spans="1:15" x14ac:dyDescent="0.25">
      <c r="A1744">
        <v>614650</v>
      </c>
      <c r="B1744">
        <v>170380</v>
      </c>
      <c r="C1744">
        <v>203</v>
      </c>
      <c r="D1744" s="96">
        <v>45132.530023148145</v>
      </c>
      <c r="E1744" t="s">
        <v>133</v>
      </c>
      <c r="F1744" t="s">
        <v>140</v>
      </c>
      <c r="G1744" t="s">
        <v>192</v>
      </c>
      <c r="H1744" t="s">
        <v>130</v>
      </c>
      <c r="I1744">
        <v>332340</v>
      </c>
      <c r="L1744" s="96">
        <v>45132.529583333337</v>
      </c>
      <c r="M1744" t="s">
        <v>135</v>
      </c>
      <c r="N1744">
        <v>1100</v>
      </c>
      <c r="O1744" t="s">
        <v>132</v>
      </c>
    </row>
    <row r="1745" spans="1:15" x14ac:dyDescent="0.25">
      <c r="A1745">
        <v>614650</v>
      </c>
      <c r="B1745">
        <v>170370</v>
      </c>
      <c r="C1745">
        <v>203</v>
      </c>
      <c r="D1745" s="96">
        <v>45132.53</v>
      </c>
      <c r="E1745" t="s">
        <v>133</v>
      </c>
      <c r="F1745" t="s">
        <v>140</v>
      </c>
      <c r="G1745" t="s">
        <v>192</v>
      </c>
      <c r="H1745" t="s">
        <v>130</v>
      </c>
      <c r="I1745">
        <v>332335</v>
      </c>
      <c r="L1745" s="96">
        <v>45132.529583333337</v>
      </c>
      <c r="M1745" t="s">
        <v>135</v>
      </c>
      <c r="N1745">
        <v>150</v>
      </c>
      <c r="O1745" t="s">
        <v>132</v>
      </c>
    </row>
    <row r="1746" spans="1:15" x14ac:dyDescent="0.25">
      <c r="A1746">
        <v>614650</v>
      </c>
      <c r="B1746">
        <v>170370</v>
      </c>
      <c r="C1746">
        <v>203</v>
      </c>
      <c r="D1746" s="96">
        <v>45132.53</v>
      </c>
      <c r="E1746" t="s">
        <v>133</v>
      </c>
      <c r="F1746" t="s">
        <v>140</v>
      </c>
      <c r="G1746" t="s">
        <v>379</v>
      </c>
      <c r="H1746" t="s">
        <v>130</v>
      </c>
      <c r="I1746">
        <v>332335</v>
      </c>
      <c r="L1746" s="96">
        <v>45132.529583333337</v>
      </c>
      <c r="M1746" t="s">
        <v>135</v>
      </c>
      <c r="N1746">
        <v>200</v>
      </c>
      <c r="O1746" t="s">
        <v>132</v>
      </c>
    </row>
    <row r="1747" spans="1:15" x14ac:dyDescent="0.25">
      <c r="A1747">
        <v>614650</v>
      </c>
      <c r="B1747">
        <v>170370</v>
      </c>
      <c r="C1747">
        <v>203</v>
      </c>
      <c r="D1747" s="96">
        <v>45132.53</v>
      </c>
      <c r="E1747" t="s">
        <v>133</v>
      </c>
      <c r="F1747" t="s">
        <v>140</v>
      </c>
      <c r="G1747" t="s">
        <v>375</v>
      </c>
      <c r="H1747" t="s">
        <v>130</v>
      </c>
      <c r="I1747">
        <v>332335</v>
      </c>
      <c r="L1747" s="96">
        <v>45132.529583333337</v>
      </c>
      <c r="M1747" t="s">
        <v>135</v>
      </c>
      <c r="N1747">
        <v>570</v>
      </c>
      <c r="O1747" t="s">
        <v>132</v>
      </c>
    </row>
    <row r="1748" spans="1:15" x14ac:dyDescent="0.25">
      <c r="A1748">
        <v>614650</v>
      </c>
      <c r="B1748">
        <v>170360</v>
      </c>
      <c r="C1748">
        <v>203</v>
      </c>
      <c r="D1748" s="96">
        <v>45132.529988425929</v>
      </c>
      <c r="E1748" t="s">
        <v>133</v>
      </c>
      <c r="F1748" t="s">
        <v>140</v>
      </c>
      <c r="G1748" t="s">
        <v>191</v>
      </c>
      <c r="H1748" t="s">
        <v>130</v>
      </c>
      <c r="I1748">
        <v>332332</v>
      </c>
      <c r="L1748" s="96">
        <v>45132.529583333337</v>
      </c>
      <c r="M1748" t="s">
        <v>135</v>
      </c>
      <c r="N1748">
        <v>100</v>
      </c>
      <c r="O1748" t="s">
        <v>132</v>
      </c>
    </row>
    <row r="1749" spans="1:15" x14ac:dyDescent="0.25">
      <c r="A1749">
        <v>614650</v>
      </c>
      <c r="B1749">
        <v>170360</v>
      </c>
      <c r="C1749">
        <v>203</v>
      </c>
      <c r="D1749" s="96">
        <v>45132.529988425929</v>
      </c>
      <c r="E1749" t="s">
        <v>133</v>
      </c>
      <c r="F1749" t="s">
        <v>140</v>
      </c>
      <c r="G1749" t="s">
        <v>375</v>
      </c>
      <c r="H1749" t="s">
        <v>130</v>
      </c>
      <c r="I1749">
        <v>332332</v>
      </c>
      <c r="L1749" s="96">
        <v>45132.529583333337</v>
      </c>
      <c r="M1749" t="s">
        <v>135</v>
      </c>
      <c r="N1749">
        <v>300</v>
      </c>
      <c r="O1749" t="s">
        <v>132</v>
      </c>
    </row>
    <row r="1750" spans="1:15" x14ac:dyDescent="0.25">
      <c r="A1750">
        <v>614650</v>
      </c>
      <c r="B1750">
        <v>170350</v>
      </c>
      <c r="C1750">
        <v>203</v>
      </c>
      <c r="D1750" s="96">
        <v>45132.529965277776</v>
      </c>
      <c r="E1750" t="s">
        <v>133</v>
      </c>
      <c r="F1750" t="s">
        <v>140</v>
      </c>
      <c r="G1750" t="s">
        <v>379</v>
      </c>
      <c r="H1750" t="s">
        <v>130</v>
      </c>
      <c r="I1750">
        <v>332330</v>
      </c>
      <c r="L1750" s="96">
        <v>45132.529583333337</v>
      </c>
      <c r="M1750" t="s">
        <v>135</v>
      </c>
      <c r="N1750">
        <v>100</v>
      </c>
      <c r="O1750" t="s">
        <v>132</v>
      </c>
    </row>
    <row r="1751" spans="1:15" x14ac:dyDescent="0.25">
      <c r="A1751">
        <v>614650</v>
      </c>
      <c r="B1751">
        <v>170350</v>
      </c>
      <c r="C1751">
        <v>203</v>
      </c>
      <c r="D1751" s="96">
        <v>45132.529953703706</v>
      </c>
      <c r="E1751" t="s">
        <v>133</v>
      </c>
      <c r="F1751" t="s">
        <v>140</v>
      </c>
      <c r="G1751" t="s">
        <v>191</v>
      </c>
      <c r="H1751" t="s">
        <v>130</v>
      </c>
      <c r="I1751">
        <v>332330</v>
      </c>
      <c r="L1751" s="96">
        <v>45132.529583333337</v>
      </c>
      <c r="M1751" t="s">
        <v>135</v>
      </c>
      <c r="N1751">
        <v>4000</v>
      </c>
      <c r="O1751" t="s">
        <v>132</v>
      </c>
    </row>
    <row r="1752" spans="1:15" x14ac:dyDescent="0.25">
      <c r="A1752">
        <v>614650</v>
      </c>
      <c r="B1752">
        <v>170350</v>
      </c>
      <c r="C1752">
        <v>203</v>
      </c>
      <c r="D1752" s="96">
        <v>45132.529953703706</v>
      </c>
      <c r="E1752" t="s">
        <v>133</v>
      </c>
      <c r="F1752" t="s">
        <v>140</v>
      </c>
      <c r="G1752" t="s">
        <v>192</v>
      </c>
      <c r="H1752" t="s">
        <v>130</v>
      </c>
      <c r="I1752">
        <v>332330</v>
      </c>
      <c r="L1752" s="96">
        <v>45132.529583333337</v>
      </c>
      <c r="M1752" t="s">
        <v>135</v>
      </c>
      <c r="N1752">
        <v>17050</v>
      </c>
      <c r="O1752" t="s">
        <v>132</v>
      </c>
    </row>
    <row r="1753" spans="1:15" x14ac:dyDescent="0.25">
      <c r="A1753">
        <v>614650</v>
      </c>
      <c r="B1753">
        <v>170340</v>
      </c>
      <c r="C1753">
        <v>203</v>
      </c>
      <c r="D1753" s="96">
        <v>45132.529930555553</v>
      </c>
      <c r="E1753" t="s">
        <v>133</v>
      </c>
      <c r="F1753" t="s">
        <v>140</v>
      </c>
      <c r="G1753" t="s">
        <v>191</v>
      </c>
      <c r="H1753" t="s">
        <v>130</v>
      </c>
      <c r="I1753">
        <v>332320</v>
      </c>
      <c r="L1753" s="96">
        <v>45132.529583333337</v>
      </c>
      <c r="M1753" t="s">
        <v>135</v>
      </c>
      <c r="N1753">
        <v>250</v>
      </c>
      <c r="O1753" t="s">
        <v>132</v>
      </c>
    </row>
    <row r="1754" spans="1:15" x14ac:dyDescent="0.25">
      <c r="A1754">
        <v>614650</v>
      </c>
      <c r="B1754">
        <v>170340</v>
      </c>
      <c r="C1754">
        <v>203</v>
      </c>
      <c r="D1754" s="96">
        <v>45132.529930555553</v>
      </c>
      <c r="E1754" t="s">
        <v>133</v>
      </c>
      <c r="F1754" t="s">
        <v>140</v>
      </c>
      <c r="G1754" t="s">
        <v>192</v>
      </c>
      <c r="H1754" t="s">
        <v>130</v>
      </c>
      <c r="I1754">
        <v>332320</v>
      </c>
      <c r="L1754" s="96">
        <v>45132.529583333337</v>
      </c>
      <c r="M1754" t="s">
        <v>135</v>
      </c>
      <c r="N1754">
        <v>375</v>
      </c>
      <c r="O1754" t="s">
        <v>132</v>
      </c>
    </row>
    <row r="1755" spans="1:15" x14ac:dyDescent="0.25">
      <c r="A1755">
        <v>614650</v>
      </c>
      <c r="B1755">
        <v>170480</v>
      </c>
      <c r="C1755">
        <v>203</v>
      </c>
      <c r="D1755" s="96">
        <v>45132.529918981483</v>
      </c>
      <c r="E1755" t="s">
        <v>127</v>
      </c>
      <c r="F1755" t="s">
        <v>140</v>
      </c>
      <c r="G1755" t="s">
        <v>190</v>
      </c>
      <c r="H1755" t="s">
        <v>130</v>
      </c>
      <c r="I1755">
        <v>332318</v>
      </c>
      <c r="L1755" s="96">
        <v>45132.529583333337</v>
      </c>
      <c r="M1755" t="s">
        <v>131</v>
      </c>
      <c r="N1755">
        <v>1000</v>
      </c>
      <c r="O1755" t="s">
        <v>132</v>
      </c>
    </row>
    <row r="1756" spans="1:15" x14ac:dyDescent="0.25">
      <c r="A1756">
        <v>614650</v>
      </c>
      <c r="B1756">
        <v>170480</v>
      </c>
      <c r="C1756">
        <v>203</v>
      </c>
      <c r="D1756" s="96">
        <v>45132.529918981483</v>
      </c>
      <c r="E1756" t="s">
        <v>133</v>
      </c>
      <c r="F1756" t="s">
        <v>140</v>
      </c>
      <c r="G1756" t="s">
        <v>192</v>
      </c>
      <c r="H1756" t="s">
        <v>130</v>
      </c>
      <c r="I1756">
        <v>332318</v>
      </c>
      <c r="L1756" s="96">
        <v>45132.529583333337</v>
      </c>
      <c r="M1756" t="s">
        <v>135</v>
      </c>
      <c r="N1756">
        <v>-750</v>
      </c>
      <c r="O1756" t="s">
        <v>136</v>
      </c>
    </row>
    <row r="1757" spans="1:15" x14ac:dyDescent="0.25">
      <c r="A1757">
        <v>614650</v>
      </c>
      <c r="B1757">
        <v>170530</v>
      </c>
      <c r="C1757">
        <v>203</v>
      </c>
      <c r="D1757" s="96">
        <v>45132.529895833337</v>
      </c>
      <c r="E1757" t="s">
        <v>133</v>
      </c>
      <c r="F1757" t="s">
        <v>140</v>
      </c>
      <c r="G1757" t="s">
        <v>375</v>
      </c>
      <c r="H1757" t="s">
        <v>130</v>
      </c>
      <c r="I1757">
        <v>332317</v>
      </c>
      <c r="L1757" s="96">
        <v>45132.529583333337</v>
      </c>
      <c r="M1757" t="s">
        <v>135</v>
      </c>
      <c r="N1757">
        <v>125</v>
      </c>
      <c r="O1757" t="s">
        <v>132</v>
      </c>
    </row>
    <row r="1758" spans="1:15" x14ac:dyDescent="0.25">
      <c r="A1758">
        <v>614650</v>
      </c>
      <c r="B1758">
        <v>170310</v>
      </c>
      <c r="C1758">
        <v>203</v>
      </c>
      <c r="D1758" s="96">
        <v>45132.529849537037</v>
      </c>
      <c r="E1758" t="s">
        <v>133</v>
      </c>
      <c r="F1758" t="s">
        <v>140</v>
      </c>
      <c r="G1758" t="s">
        <v>379</v>
      </c>
      <c r="H1758" t="s">
        <v>130</v>
      </c>
      <c r="I1758">
        <v>332310</v>
      </c>
      <c r="L1758" s="96">
        <v>45132.529583333337</v>
      </c>
      <c r="M1758" t="s">
        <v>135</v>
      </c>
      <c r="N1758">
        <v>200</v>
      </c>
      <c r="O1758" t="s">
        <v>132</v>
      </c>
    </row>
    <row r="1759" spans="1:15" x14ac:dyDescent="0.25">
      <c r="A1759">
        <v>614650</v>
      </c>
      <c r="B1759">
        <v>170310</v>
      </c>
      <c r="C1759">
        <v>203</v>
      </c>
      <c r="D1759" s="96">
        <v>45132.529849537037</v>
      </c>
      <c r="E1759" t="s">
        <v>133</v>
      </c>
      <c r="F1759" t="s">
        <v>140</v>
      </c>
      <c r="G1759" t="s">
        <v>191</v>
      </c>
      <c r="H1759" t="s">
        <v>130</v>
      </c>
      <c r="I1759">
        <v>332310</v>
      </c>
      <c r="L1759" s="96">
        <v>45132.529583333337</v>
      </c>
      <c r="M1759" t="s">
        <v>135</v>
      </c>
      <c r="N1759">
        <v>1800</v>
      </c>
      <c r="O1759" t="s">
        <v>132</v>
      </c>
    </row>
    <row r="1760" spans="1:15" x14ac:dyDescent="0.25">
      <c r="A1760">
        <v>614650</v>
      </c>
      <c r="B1760">
        <v>170310</v>
      </c>
      <c r="C1760">
        <v>203</v>
      </c>
      <c r="D1760" s="96">
        <v>45132.529849537037</v>
      </c>
      <c r="E1760" t="s">
        <v>133</v>
      </c>
      <c r="F1760" t="s">
        <v>140</v>
      </c>
      <c r="G1760" t="s">
        <v>375</v>
      </c>
      <c r="H1760" t="s">
        <v>130</v>
      </c>
      <c r="I1760">
        <v>332310</v>
      </c>
      <c r="L1760" s="96">
        <v>45132.529583333337</v>
      </c>
      <c r="M1760" t="s">
        <v>135</v>
      </c>
      <c r="N1760">
        <v>4290</v>
      </c>
      <c r="O1760" t="s">
        <v>132</v>
      </c>
    </row>
    <row r="1761" spans="1:15" x14ac:dyDescent="0.25">
      <c r="A1761">
        <v>614650</v>
      </c>
      <c r="B1761">
        <v>170540</v>
      </c>
      <c r="C1761">
        <v>203</v>
      </c>
      <c r="D1761" s="96">
        <v>45132.529826388891</v>
      </c>
      <c r="E1761" t="s">
        <v>133</v>
      </c>
      <c r="F1761" t="s">
        <v>140</v>
      </c>
      <c r="G1761" t="s">
        <v>375</v>
      </c>
      <c r="H1761" t="s">
        <v>130</v>
      </c>
      <c r="I1761">
        <v>332307</v>
      </c>
      <c r="L1761" s="96">
        <v>45132.529583333337</v>
      </c>
      <c r="M1761" t="s">
        <v>135</v>
      </c>
      <c r="N1761">
        <v>80</v>
      </c>
      <c r="O1761" t="s">
        <v>132</v>
      </c>
    </row>
    <row r="1762" spans="1:15" x14ac:dyDescent="0.25">
      <c r="A1762">
        <v>614650</v>
      </c>
      <c r="B1762">
        <v>170400</v>
      </c>
      <c r="C1762">
        <v>203</v>
      </c>
      <c r="D1762" s="96">
        <v>45132.529803240737</v>
      </c>
      <c r="E1762" t="s">
        <v>127</v>
      </c>
      <c r="F1762" t="s">
        <v>140</v>
      </c>
      <c r="G1762" t="s">
        <v>194</v>
      </c>
      <c r="H1762" t="s">
        <v>130</v>
      </c>
      <c r="I1762">
        <v>332305</v>
      </c>
      <c r="L1762" s="96">
        <v>45132.529583333337</v>
      </c>
      <c r="M1762" t="s">
        <v>131</v>
      </c>
      <c r="N1762">
        <v>5000</v>
      </c>
      <c r="O1762" t="s">
        <v>132</v>
      </c>
    </row>
    <row r="1763" spans="1:15" x14ac:dyDescent="0.25">
      <c r="A1763">
        <v>614650</v>
      </c>
      <c r="B1763">
        <v>320000</v>
      </c>
      <c r="C1763">
        <v>204</v>
      </c>
      <c r="D1763" s="96">
        <v>45132.557187500002</v>
      </c>
      <c r="E1763" t="s">
        <v>127</v>
      </c>
      <c r="F1763" t="s">
        <v>144</v>
      </c>
      <c r="G1763" t="s">
        <v>145</v>
      </c>
      <c r="H1763" t="s">
        <v>130</v>
      </c>
      <c r="I1763">
        <v>332400</v>
      </c>
      <c r="L1763" s="96">
        <v>45132.55678240741</v>
      </c>
      <c r="M1763" t="s">
        <v>131</v>
      </c>
      <c r="N1763">
        <v>15000</v>
      </c>
      <c r="O1763" t="s">
        <v>132</v>
      </c>
    </row>
    <row r="1764" spans="1:15" x14ac:dyDescent="0.25">
      <c r="A1764">
        <v>614650</v>
      </c>
      <c r="B1764">
        <v>325100</v>
      </c>
      <c r="C1764">
        <v>205</v>
      </c>
      <c r="D1764" s="96">
        <v>45132.557256944441</v>
      </c>
      <c r="E1764" t="s">
        <v>127</v>
      </c>
      <c r="F1764" t="s">
        <v>144</v>
      </c>
      <c r="G1764" t="s">
        <v>145</v>
      </c>
      <c r="H1764" t="s">
        <v>130</v>
      </c>
      <c r="I1764">
        <v>332540</v>
      </c>
      <c r="L1764" s="96">
        <v>45132.55678240741</v>
      </c>
      <c r="M1764" t="s">
        <v>131</v>
      </c>
      <c r="N1764">
        <v>35000</v>
      </c>
      <c r="O1764" t="s">
        <v>132</v>
      </c>
    </row>
    <row r="1765" spans="1:15" x14ac:dyDescent="0.25">
      <c r="A1765">
        <v>614650</v>
      </c>
      <c r="B1765">
        <v>302000</v>
      </c>
      <c r="C1765">
        <v>207</v>
      </c>
      <c r="D1765" s="96">
        <v>45258.855138888888</v>
      </c>
      <c r="E1765" t="s">
        <v>133</v>
      </c>
      <c r="F1765" t="s">
        <v>149</v>
      </c>
      <c r="G1765" t="s">
        <v>150</v>
      </c>
      <c r="H1765" t="s">
        <v>130</v>
      </c>
      <c r="I1765">
        <v>334021</v>
      </c>
      <c r="L1765" s="96">
        <v>45258.854675925926</v>
      </c>
      <c r="M1765" t="s">
        <v>135</v>
      </c>
      <c r="N1765">
        <v>153</v>
      </c>
      <c r="O1765" t="s">
        <v>132</v>
      </c>
    </row>
    <row r="1766" spans="1:15" x14ac:dyDescent="0.25">
      <c r="A1766">
        <v>614650</v>
      </c>
      <c r="B1766">
        <v>360000</v>
      </c>
      <c r="C1766">
        <v>207</v>
      </c>
      <c r="D1766" s="96">
        <v>45132.557569444441</v>
      </c>
      <c r="E1766" t="s">
        <v>127</v>
      </c>
      <c r="F1766" t="s">
        <v>144</v>
      </c>
      <c r="G1766" t="s">
        <v>145</v>
      </c>
      <c r="H1766" t="s">
        <v>130</v>
      </c>
      <c r="I1766">
        <v>334364</v>
      </c>
      <c r="L1766" s="96">
        <v>45132.55678240741</v>
      </c>
      <c r="M1766" t="s">
        <v>131</v>
      </c>
      <c r="N1766">
        <v>250</v>
      </c>
      <c r="O1766" t="s">
        <v>132</v>
      </c>
    </row>
    <row r="1767" spans="1:15" x14ac:dyDescent="0.25">
      <c r="A1767">
        <v>614650</v>
      </c>
      <c r="B1767">
        <v>360000</v>
      </c>
      <c r="C1767">
        <v>207</v>
      </c>
      <c r="D1767" s="96">
        <v>45132.557546296295</v>
      </c>
      <c r="E1767" t="s">
        <v>127</v>
      </c>
      <c r="F1767" t="s">
        <v>144</v>
      </c>
      <c r="G1767" t="s">
        <v>145</v>
      </c>
      <c r="H1767" t="s">
        <v>130</v>
      </c>
      <c r="I1767">
        <v>334356</v>
      </c>
      <c r="L1767" s="96">
        <v>45132.55678240741</v>
      </c>
      <c r="M1767" t="s">
        <v>131</v>
      </c>
      <c r="N1767">
        <v>500</v>
      </c>
      <c r="O1767" t="s">
        <v>132</v>
      </c>
    </row>
    <row r="1768" spans="1:15" x14ac:dyDescent="0.25">
      <c r="A1768">
        <v>614650</v>
      </c>
      <c r="B1768">
        <v>360000</v>
      </c>
      <c r="C1768">
        <v>207</v>
      </c>
      <c r="D1768" s="96">
        <v>45132.557546296295</v>
      </c>
      <c r="E1768" t="s">
        <v>127</v>
      </c>
      <c r="F1768" t="s">
        <v>144</v>
      </c>
      <c r="G1768" t="s">
        <v>145</v>
      </c>
      <c r="H1768" t="s">
        <v>130</v>
      </c>
      <c r="I1768">
        <v>334354</v>
      </c>
      <c r="L1768" s="96">
        <v>45132.55678240741</v>
      </c>
      <c r="M1768" t="s">
        <v>131</v>
      </c>
      <c r="N1768">
        <v>500</v>
      </c>
      <c r="O1768" t="s">
        <v>132</v>
      </c>
    </row>
    <row r="1769" spans="1:15" x14ac:dyDescent="0.25">
      <c r="A1769">
        <v>614650</v>
      </c>
      <c r="B1769">
        <v>360000</v>
      </c>
      <c r="C1769">
        <v>207</v>
      </c>
      <c r="D1769" s="96">
        <v>45132.557534722226</v>
      </c>
      <c r="E1769" t="s">
        <v>127</v>
      </c>
      <c r="F1769" t="s">
        <v>144</v>
      </c>
      <c r="G1769" t="s">
        <v>145</v>
      </c>
      <c r="H1769" t="s">
        <v>130</v>
      </c>
      <c r="I1769">
        <v>334350</v>
      </c>
      <c r="L1769" s="96">
        <v>45132.55678240741</v>
      </c>
      <c r="M1769" t="s">
        <v>131</v>
      </c>
      <c r="N1769">
        <v>250</v>
      </c>
      <c r="O1769" t="s">
        <v>132</v>
      </c>
    </row>
    <row r="1770" spans="1:15" x14ac:dyDescent="0.25">
      <c r="A1770">
        <v>614650</v>
      </c>
      <c r="B1770">
        <v>360000</v>
      </c>
      <c r="C1770">
        <v>207</v>
      </c>
      <c r="D1770" s="96">
        <v>45132.557534722226</v>
      </c>
      <c r="E1770" t="s">
        <v>127</v>
      </c>
      <c r="F1770" t="s">
        <v>144</v>
      </c>
      <c r="G1770" t="s">
        <v>145</v>
      </c>
      <c r="H1770" t="s">
        <v>130</v>
      </c>
      <c r="I1770">
        <v>334353</v>
      </c>
      <c r="L1770" s="96">
        <v>45132.55678240741</v>
      </c>
      <c r="M1770" t="s">
        <v>131</v>
      </c>
      <c r="N1770">
        <v>250</v>
      </c>
      <c r="O1770" t="s">
        <v>132</v>
      </c>
    </row>
    <row r="1771" spans="1:15" x14ac:dyDescent="0.25">
      <c r="A1771">
        <v>614650</v>
      </c>
      <c r="B1771">
        <v>360000</v>
      </c>
      <c r="C1771">
        <v>207</v>
      </c>
      <c r="D1771" s="96">
        <v>45132.557523148149</v>
      </c>
      <c r="E1771" t="s">
        <v>127</v>
      </c>
      <c r="F1771" t="s">
        <v>144</v>
      </c>
      <c r="G1771" t="s">
        <v>145</v>
      </c>
      <c r="H1771" t="s">
        <v>130</v>
      </c>
      <c r="I1771">
        <v>334349</v>
      </c>
      <c r="L1771" s="96">
        <v>45132.55678240741</v>
      </c>
      <c r="M1771" t="s">
        <v>131</v>
      </c>
      <c r="N1771">
        <v>19670</v>
      </c>
      <c r="O1771" t="s">
        <v>132</v>
      </c>
    </row>
    <row r="1772" spans="1:15" x14ac:dyDescent="0.25">
      <c r="A1772">
        <v>614650</v>
      </c>
      <c r="B1772">
        <v>410100</v>
      </c>
      <c r="C1772">
        <v>217</v>
      </c>
      <c r="D1772" s="96">
        <v>45132.557696759257</v>
      </c>
      <c r="E1772" t="s">
        <v>127</v>
      </c>
      <c r="F1772" t="s">
        <v>217</v>
      </c>
      <c r="G1772" t="s">
        <v>222</v>
      </c>
      <c r="H1772" t="s">
        <v>130</v>
      </c>
      <c r="I1772">
        <v>335140</v>
      </c>
      <c r="L1772" s="96">
        <v>45132.556863425925</v>
      </c>
      <c r="M1772" t="s">
        <v>131</v>
      </c>
      <c r="N1772">
        <v>10000</v>
      </c>
      <c r="O1772" t="s">
        <v>132</v>
      </c>
    </row>
    <row r="1773" spans="1:15" x14ac:dyDescent="0.25">
      <c r="A1773">
        <v>614650</v>
      </c>
      <c r="B1773">
        <v>410100</v>
      </c>
      <c r="C1773">
        <v>217</v>
      </c>
      <c r="D1773" s="96">
        <v>45132.557696759257</v>
      </c>
      <c r="E1773" t="s">
        <v>127</v>
      </c>
      <c r="F1773" t="s">
        <v>217</v>
      </c>
      <c r="G1773" t="s">
        <v>222</v>
      </c>
      <c r="H1773" t="s">
        <v>130</v>
      </c>
      <c r="I1773">
        <v>335140</v>
      </c>
      <c r="L1773" s="96">
        <v>45132.556863425925</v>
      </c>
      <c r="M1773" t="s">
        <v>131</v>
      </c>
      <c r="N1773">
        <v>25000</v>
      </c>
      <c r="O1773" t="s">
        <v>132</v>
      </c>
    </row>
    <row r="1774" spans="1:15" x14ac:dyDescent="0.25">
      <c r="A1774">
        <v>614650</v>
      </c>
      <c r="B1774">
        <v>170200</v>
      </c>
      <c r="C1774">
        <v>217</v>
      </c>
      <c r="D1774" s="96">
        <v>45132.530150462961</v>
      </c>
      <c r="E1774" t="s">
        <v>127</v>
      </c>
      <c r="F1774" t="s">
        <v>140</v>
      </c>
      <c r="G1774" t="s">
        <v>303</v>
      </c>
      <c r="H1774" t="s">
        <v>130</v>
      </c>
      <c r="I1774">
        <v>335145</v>
      </c>
      <c r="L1774" s="96">
        <v>45132.529583333337</v>
      </c>
      <c r="M1774" t="s">
        <v>131</v>
      </c>
      <c r="N1774">
        <v>71</v>
      </c>
      <c r="O1774" t="s">
        <v>132</v>
      </c>
    </row>
    <row r="1775" spans="1:15" x14ac:dyDescent="0.25">
      <c r="A1775">
        <v>614650</v>
      </c>
      <c r="B1775">
        <v>201240</v>
      </c>
      <c r="C1775">
        <v>219</v>
      </c>
      <c r="D1775" s="96">
        <v>45310.716817129629</v>
      </c>
      <c r="E1775" t="s">
        <v>133</v>
      </c>
      <c r="F1775" t="s">
        <v>357</v>
      </c>
      <c r="G1775" t="s">
        <v>358</v>
      </c>
      <c r="H1775" t="s">
        <v>130</v>
      </c>
      <c r="I1775">
        <v>336400</v>
      </c>
      <c r="L1775" s="96">
        <v>45310.703576388885</v>
      </c>
      <c r="M1775" t="s">
        <v>135</v>
      </c>
      <c r="N1775">
        <v>14</v>
      </c>
      <c r="O1775" t="s">
        <v>132</v>
      </c>
    </row>
    <row r="1776" spans="1:15" x14ac:dyDescent="0.25">
      <c r="A1776">
        <v>614650</v>
      </c>
      <c r="B1776">
        <v>270100</v>
      </c>
      <c r="C1776">
        <v>219</v>
      </c>
      <c r="D1776" s="96">
        <v>45265.539525462962</v>
      </c>
      <c r="E1776" t="s">
        <v>133</v>
      </c>
      <c r="F1776" t="s">
        <v>312</v>
      </c>
      <c r="G1776" t="s">
        <v>313</v>
      </c>
      <c r="H1776" t="s">
        <v>130</v>
      </c>
      <c r="I1776">
        <v>336575</v>
      </c>
      <c r="L1776" s="96">
        <v>45265.532453703701</v>
      </c>
      <c r="M1776" t="s">
        <v>135</v>
      </c>
      <c r="N1776">
        <v>100</v>
      </c>
      <c r="O1776" t="s">
        <v>132</v>
      </c>
    </row>
    <row r="1777" spans="1:15" x14ac:dyDescent="0.25">
      <c r="A1777">
        <v>614650</v>
      </c>
      <c r="B1777">
        <v>270100</v>
      </c>
      <c r="C1777">
        <v>219</v>
      </c>
      <c r="D1777" s="96">
        <v>45265.539525462962</v>
      </c>
      <c r="E1777" t="s">
        <v>133</v>
      </c>
      <c r="F1777" t="s">
        <v>312</v>
      </c>
      <c r="G1777" t="s">
        <v>313</v>
      </c>
      <c r="H1777" t="s">
        <v>130</v>
      </c>
      <c r="I1777">
        <v>336575</v>
      </c>
      <c r="L1777" s="96">
        <v>45265.532453703701</v>
      </c>
      <c r="M1777" t="s">
        <v>135</v>
      </c>
      <c r="N1777">
        <v>1500</v>
      </c>
      <c r="O1777" t="s">
        <v>132</v>
      </c>
    </row>
    <row r="1778" spans="1:15" x14ac:dyDescent="0.25">
      <c r="A1778">
        <v>614650</v>
      </c>
      <c r="B1778">
        <v>270100</v>
      </c>
      <c r="C1778">
        <v>219</v>
      </c>
      <c r="D1778" s="96">
        <v>45265.539525462962</v>
      </c>
      <c r="E1778" t="s">
        <v>133</v>
      </c>
      <c r="F1778" t="s">
        <v>312</v>
      </c>
      <c r="G1778" t="s">
        <v>313</v>
      </c>
      <c r="H1778" t="s">
        <v>130</v>
      </c>
      <c r="I1778">
        <v>336575</v>
      </c>
      <c r="L1778" s="96">
        <v>45265.532453703701</v>
      </c>
      <c r="M1778" t="s">
        <v>135</v>
      </c>
      <c r="N1778">
        <v>1800</v>
      </c>
      <c r="O1778" t="s">
        <v>132</v>
      </c>
    </row>
    <row r="1779" spans="1:15" x14ac:dyDescent="0.25">
      <c r="A1779">
        <v>614650</v>
      </c>
      <c r="B1779">
        <v>430500</v>
      </c>
      <c r="C1779">
        <v>219</v>
      </c>
      <c r="D1779" s="96">
        <v>45230.500717592593</v>
      </c>
      <c r="E1779" t="s">
        <v>133</v>
      </c>
      <c r="F1779" t="s">
        <v>257</v>
      </c>
      <c r="G1779" t="s">
        <v>258</v>
      </c>
      <c r="H1779" t="s">
        <v>130</v>
      </c>
      <c r="I1779">
        <v>336216</v>
      </c>
      <c r="L1779" s="96">
        <v>45230.490081018521</v>
      </c>
      <c r="M1779" t="s">
        <v>135</v>
      </c>
      <c r="N1779">
        <v>-4714</v>
      </c>
      <c r="O1779" t="s">
        <v>136</v>
      </c>
    </row>
    <row r="1780" spans="1:15" x14ac:dyDescent="0.25">
      <c r="A1780">
        <v>614650</v>
      </c>
      <c r="B1780">
        <v>430500</v>
      </c>
      <c r="C1780">
        <v>219</v>
      </c>
      <c r="D1780" s="96">
        <v>45132.557766203703</v>
      </c>
      <c r="E1780" t="s">
        <v>127</v>
      </c>
      <c r="F1780" t="s">
        <v>217</v>
      </c>
      <c r="G1780" t="s">
        <v>367</v>
      </c>
      <c r="H1780" t="s">
        <v>130</v>
      </c>
      <c r="I1780">
        <v>336216</v>
      </c>
      <c r="L1780" s="96">
        <v>45132.556863425925</v>
      </c>
      <c r="M1780" t="s">
        <v>131</v>
      </c>
      <c r="N1780">
        <v>6000</v>
      </c>
      <c r="O1780" t="s">
        <v>132</v>
      </c>
    </row>
    <row r="1781" spans="1:15" x14ac:dyDescent="0.25">
      <c r="A1781">
        <v>614650</v>
      </c>
      <c r="B1781">
        <v>201240</v>
      </c>
      <c r="C1781">
        <v>219</v>
      </c>
      <c r="D1781" s="96">
        <v>45132.557164351849</v>
      </c>
      <c r="E1781" t="s">
        <v>127</v>
      </c>
      <c r="F1781" t="s">
        <v>128</v>
      </c>
      <c r="G1781" t="s">
        <v>206</v>
      </c>
      <c r="H1781" t="s">
        <v>130</v>
      </c>
      <c r="I1781">
        <v>336972</v>
      </c>
      <c r="L1781" s="96">
        <v>45132.556747685187</v>
      </c>
      <c r="M1781" t="s">
        <v>131</v>
      </c>
      <c r="N1781">
        <v>24</v>
      </c>
      <c r="O1781" t="s">
        <v>132</v>
      </c>
    </row>
    <row r="1782" spans="1:15" x14ac:dyDescent="0.25">
      <c r="A1782">
        <v>614650</v>
      </c>
      <c r="B1782">
        <v>201240</v>
      </c>
      <c r="C1782">
        <v>219</v>
      </c>
      <c r="D1782" s="96">
        <v>45132.557164351849</v>
      </c>
      <c r="E1782" t="s">
        <v>127</v>
      </c>
      <c r="F1782" t="s">
        <v>128</v>
      </c>
      <c r="G1782" t="s">
        <v>206</v>
      </c>
      <c r="H1782" t="s">
        <v>130</v>
      </c>
      <c r="I1782">
        <v>336696</v>
      </c>
      <c r="L1782" s="96">
        <v>45132.556747685187</v>
      </c>
      <c r="M1782" t="s">
        <v>131</v>
      </c>
      <c r="N1782">
        <v>220</v>
      </c>
      <c r="O1782" t="s">
        <v>132</v>
      </c>
    </row>
    <row r="1783" spans="1:15" x14ac:dyDescent="0.25">
      <c r="A1783">
        <v>614650</v>
      </c>
      <c r="B1783">
        <v>201240</v>
      </c>
      <c r="C1783">
        <v>219</v>
      </c>
      <c r="D1783" s="96">
        <v>45132.557106481479</v>
      </c>
      <c r="E1783" t="s">
        <v>127</v>
      </c>
      <c r="F1783" t="s">
        <v>128</v>
      </c>
      <c r="G1783" t="s">
        <v>206</v>
      </c>
      <c r="H1783" t="s">
        <v>130</v>
      </c>
      <c r="I1783">
        <v>336499</v>
      </c>
      <c r="L1783" s="96">
        <v>45132.556747685187</v>
      </c>
      <c r="M1783" t="s">
        <v>131</v>
      </c>
      <c r="N1783">
        <v>149</v>
      </c>
      <c r="O1783" t="s">
        <v>132</v>
      </c>
    </row>
    <row r="1784" spans="1:15" x14ac:dyDescent="0.25">
      <c r="A1784">
        <v>614650</v>
      </c>
      <c r="B1784">
        <v>201240</v>
      </c>
      <c r="C1784">
        <v>219</v>
      </c>
      <c r="D1784" s="96">
        <v>45132.557025462964</v>
      </c>
      <c r="E1784" t="s">
        <v>127</v>
      </c>
      <c r="F1784" t="s">
        <v>128</v>
      </c>
      <c r="G1784" t="s">
        <v>206</v>
      </c>
      <c r="H1784" t="s">
        <v>130</v>
      </c>
      <c r="I1784">
        <v>336412</v>
      </c>
      <c r="L1784" s="96">
        <v>45132.556747685187</v>
      </c>
      <c r="M1784" t="s">
        <v>131</v>
      </c>
      <c r="N1784">
        <v>84</v>
      </c>
      <c r="O1784" t="s">
        <v>132</v>
      </c>
    </row>
    <row r="1785" spans="1:15" x14ac:dyDescent="0.25">
      <c r="A1785">
        <v>614650</v>
      </c>
      <c r="B1785">
        <v>170600</v>
      </c>
      <c r="C1785">
        <v>227</v>
      </c>
      <c r="D1785" s="96">
        <v>45132.530613425923</v>
      </c>
      <c r="E1785" t="s">
        <v>133</v>
      </c>
      <c r="F1785" t="s">
        <v>140</v>
      </c>
      <c r="G1785" t="s">
        <v>306</v>
      </c>
      <c r="H1785" t="s">
        <v>130</v>
      </c>
      <c r="I1785">
        <v>339020</v>
      </c>
      <c r="L1785" s="96">
        <v>45132.529583333337</v>
      </c>
      <c r="M1785" t="s">
        <v>135</v>
      </c>
      <c r="N1785">
        <v>586</v>
      </c>
      <c r="O1785" t="s">
        <v>132</v>
      </c>
    </row>
    <row r="1786" spans="1:15" x14ac:dyDescent="0.25">
      <c r="A1786">
        <v>615310</v>
      </c>
      <c r="B1786">
        <v>340000</v>
      </c>
      <c r="C1786">
        <v>204</v>
      </c>
      <c r="D1786" s="96">
        <v>45132.557210648149</v>
      </c>
      <c r="E1786" t="s">
        <v>127</v>
      </c>
      <c r="F1786" t="s">
        <v>144</v>
      </c>
      <c r="G1786" t="s">
        <v>145</v>
      </c>
      <c r="H1786" t="s">
        <v>130</v>
      </c>
      <c r="I1786">
        <v>332435</v>
      </c>
      <c r="L1786" s="96">
        <v>45132.55678240741</v>
      </c>
      <c r="M1786" t="s">
        <v>131</v>
      </c>
      <c r="N1786">
        <v>15000</v>
      </c>
      <c r="O1786" t="s">
        <v>132</v>
      </c>
    </row>
    <row r="1787" spans="1:15" x14ac:dyDescent="0.25">
      <c r="A1787">
        <v>615310</v>
      </c>
      <c r="B1787">
        <v>325100</v>
      </c>
      <c r="C1787">
        <v>205</v>
      </c>
      <c r="D1787" s="96">
        <v>45294.682280092595</v>
      </c>
      <c r="E1787" t="s">
        <v>133</v>
      </c>
      <c r="F1787" t="s">
        <v>147</v>
      </c>
      <c r="G1787" t="s">
        <v>148</v>
      </c>
      <c r="H1787" t="s">
        <v>130</v>
      </c>
      <c r="I1787">
        <v>332510</v>
      </c>
      <c r="L1787" s="96">
        <v>45294.682256944441</v>
      </c>
      <c r="M1787" t="s">
        <v>135</v>
      </c>
      <c r="N1787">
        <v>7000</v>
      </c>
      <c r="O1787" t="s">
        <v>132</v>
      </c>
    </row>
    <row r="1788" spans="1:15" x14ac:dyDescent="0.25">
      <c r="A1788">
        <v>615310</v>
      </c>
      <c r="B1788">
        <v>340000</v>
      </c>
      <c r="C1788">
        <v>207</v>
      </c>
      <c r="D1788" s="96">
        <v>45132.557662037034</v>
      </c>
      <c r="E1788" t="s">
        <v>127</v>
      </c>
      <c r="F1788" t="s">
        <v>144</v>
      </c>
      <c r="G1788" t="s">
        <v>145</v>
      </c>
      <c r="H1788" t="s">
        <v>130</v>
      </c>
      <c r="I1788">
        <v>334603</v>
      </c>
      <c r="L1788" s="96">
        <v>45132.55678240741</v>
      </c>
      <c r="M1788" t="s">
        <v>131</v>
      </c>
      <c r="N1788">
        <v>7000</v>
      </c>
      <c r="O1788" t="s">
        <v>132</v>
      </c>
    </row>
    <row r="1789" spans="1:15" x14ac:dyDescent="0.25">
      <c r="A1789">
        <v>615310</v>
      </c>
      <c r="B1789">
        <v>340000</v>
      </c>
      <c r="C1789">
        <v>207</v>
      </c>
      <c r="D1789" s="96">
        <v>45132.557511574072</v>
      </c>
      <c r="E1789" t="s">
        <v>127</v>
      </c>
      <c r="F1789" t="s">
        <v>144</v>
      </c>
      <c r="G1789" t="s">
        <v>145</v>
      </c>
      <c r="H1789" t="s">
        <v>130</v>
      </c>
      <c r="I1789">
        <v>334318</v>
      </c>
      <c r="L1789" s="96">
        <v>45132.55678240741</v>
      </c>
      <c r="M1789" t="s">
        <v>131</v>
      </c>
      <c r="N1789">
        <v>15000</v>
      </c>
      <c r="O1789" t="s">
        <v>132</v>
      </c>
    </row>
    <row r="1790" spans="1:15" x14ac:dyDescent="0.25">
      <c r="A1790">
        <v>615310</v>
      </c>
      <c r="B1790">
        <v>120000</v>
      </c>
      <c r="C1790">
        <v>207</v>
      </c>
      <c r="D1790" s="96">
        <v>45132.530416666668</v>
      </c>
      <c r="E1790" t="s">
        <v>127</v>
      </c>
      <c r="F1790" t="s">
        <v>140</v>
      </c>
      <c r="G1790" t="s">
        <v>141</v>
      </c>
      <c r="H1790" t="s">
        <v>130</v>
      </c>
      <c r="I1790">
        <v>338010</v>
      </c>
      <c r="L1790" s="96">
        <v>45132.529583333337</v>
      </c>
      <c r="M1790" t="s">
        <v>131</v>
      </c>
      <c r="N1790">
        <v>55000</v>
      </c>
      <c r="O1790" t="s">
        <v>132</v>
      </c>
    </row>
    <row r="1791" spans="1:15" x14ac:dyDescent="0.25">
      <c r="A1791">
        <v>615310</v>
      </c>
      <c r="B1791">
        <v>270100</v>
      </c>
      <c r="C1791">
        <v>219</v>
      </c>
      <c r="D1791" s="96">
        <v>45132.557118055556</v>
      </c>
      <c r="E1791" t="s">
        <v>127</v>
      </c>
      <c r="F1791" t="s">
        <v>128</v>
      </c>
      <c r="G1791" t="s">
        <v>167</v>
      </c>
      <c r="H1791" t="s">
        <v>130</v>
      </c>
      <c r="I1791">
        <v>336575</v>
      </c>
      <c r="L1791" s="96">
        <v>45132.556747685187</v>
      </c>
      <c r="M1791" t="s">
        <v>131</v>
      </c>
      <c r="N1791">
        <v>3850</v>
      </c>
      <c r="O1791" t="s">
        <v>132</v>
      </c>
    </row>
    <row r="1792" spans="1:15" x14ac:dyDescent="0.25">
      <c r="A1792">
        <v>615600</v>
      </c>
      <c r="B1792">
        <v>170470</v>
      </c>
      <c r="C1792">
        <v>203</v>
      </c>
      <c r="D1792" s="96">
        <v>45155.573136574072</v>
      </c>
      <c r="E1792" t="s">
        <v>133</v>
      </c>
      <c r="F1792" t="s">
        <v>188</v>
      </c>
      <c r="G1792" t="s">
        <v>189</v>
      </c>
      <c r="H1792" t="s">
        <v>130</v>
      </c>
      <c r="I1792">
        <v>332390</v>
      </c>
      <c r="L1792" s="96">
        <v>45155.572881944441</v>
      </c>
      <c r="M1792" t="s">
        <v>135</v>
      </c>
      <c r="N1792">
        <v>-21000</v>
      </c>
      <c r="O1792" t="s">
        <v>136</v>
      </c>
    </row>
    <row r="1793" spans="1:15" x14ac:dyDescent="0.25">
      <c r="A1793">
        <v>615600</v>
      </c>
      <c r="B1793">
        <v>170360</v>
      </c>
      <c r="C1793">
        <v>203</v>
      </c>
      <c r="D1793" s="96">
        <v>45155.573101851849</v>
      </c>
      <c r="E1793" t="s">
        <v>133</v>
      </c>
      <c r="F1793" t="s">
        <v>188</v>
      </c>
      <c r="G1793" t="s">
        <v>189</v>
      </c>
      <c r="H1793" t="s">
        <v>130</v>
      </c>
      <c r="I1793">
        <v>332332</v>
      </c>
      <c r="L1793" s="96">
        <v>45155.572881944441</v>
      </c>
      <c r="M1793" t="s">
        <v>135</v>
      </c>
      <c r="N1793">
        <v>1000</v>
      </c>
      <c r="O1793" t="s">
        <v>132</v>
      </c>
    </row>
    <row r="1794" spans="1:15" x14ac:dyDescent="0.25">
      <c r="A1794">
        <v>615600</v>
      </c>
      <c r="B1794">
        <v>170350</v>
      </c>
      <c r="C1794">
        <v>203</v>
      </c>
      <c r="D1794" s="96">
        <v>45155.573101851849</v>
      </c>
      <c r="E1794" t="s">
        <v>133</v>
      </c>
      <c r="F1794" t="s">
        <v>188</v>
      </c>
      <c r="G1794" t="s">
        <v>189</v>
      </c>
      <c r="H1794" t="s">
        <v>130</v>
      </c>
      <c r="I1794">
        <v>332330</v>
      </c>
      <c r="L1794" s="96">
        <v>45155.572881944441</v>
      </c>
      <c r="M1794" t="s">
        <v>135</v>
      </c>
      <c r="N1794">
        <v>1500</v>
      </c>
      <c r="O1794" t="s">
        <v>132</v>
      </c>
    </row>
    <row r="1795" spans="1:15" x14ac:dyDescent="0.25">
      <c r="A1795">
        <v>615600</v>
      </c>
      <c r="B1795">
        <v>170470</v>
      </c>
      <c r="C1795">
        <v>203</v>
      </c>
      <c r="D1795" s="96">
        <v>45132.530138888891</v>
      </c>
      <c r="E1795" t="s">
        <v>133</v>
      </c>
      <c r="F1795" t="s">
        <v>140</v>
      </c>
      <c r="G1795" t="s">
        <v>191</v>
      </c>
      <c r="H1795" t="s">
        <v>130</v>
      </c>
      <c r="I1795">
        <v>332390</v>
      </c>
      <c r="L1795" s="96">
        <v>45132.529583333337</v>
      </c>
      <c r="M1795" t="s">
        <v>135</v>
      </c>
      <c r="N1795">
        <v>26000</v>
      </c>
      <c r="O1795" t="s">
        <v>132</v>
      </c>
    </row>
    <row r="1796" spans="1:15" x14ac:dyDescent="0.25">
      <c r="A1796">
        <v>615600</v>
      </c>
      <c r="B1796">
        <v>170450</v>
      </c>
      <c r="C1796">
        <v>203</v>
      </c>
      <c r="D1796" s="96">
        <v>45132.530081018522</v>
      </c>
      <c r="E1796" t="s">
        <v>133</v>
      </c>
      <c r="F1796" t="s">
        <v>140</v>
      </c>
      <c r="G1796" t="s">
        <v>191</v>
      </c>
      <c r="H1796" t="s">
        <v>130</v>
      </c>
      <c r="I1796">
        <v>332370</v>
      </c>
      <c r="L1796" s="96">
        <v>45132.529583333337</v>
      </c>
      <c r="M1796" t="s">
        <v>135</v>
      </c>
      <c r="N1796">
        <v>350</v>
      </c>
      <c r="O1796" t="s">
        <v>132</v>
      </c>
    </row>
    <row r="1797" spans="1:15" x14ac:dyDescent="0.25">
      <c r="A1797">
        <v>615600</v>
      </c>
      <c r="B1797">
        <v>170380</v>
      </c>
      <c r="C1797">
        <v>203</v>
      </c>
      <c r="D1797" s="96">
        <v>45132.530023148145</v>
      </c>
      <c r="E1797" t="s">
        <v>133</v>
      </c>
      <c r="F1797" t="s">
        <v>140</v>
      </c>
      <c r="G1797" t="s">
        <v>191</v>
      </c>
      <c r="H1797" t="s">
        <v>130</v>
      </c>
      <c r="I1797">
        <v>332340</v>
      </c>
      <c r="L1797" s="96">
        <v>45132.529583333337</v>
      </c>
      <c r="M1797" t="s">
        <v>135</v>
      </c>
      <c r="N1797">
        <v>250</v>
      </c>
      <c r="O1797" t="s">
        <v>132</v>
      </c>
    </row>
    <row r="1798" spans="1:15" x14ac:dyDescent="0.25">
      <c r="A1798">
        <v>615600</v>
      </c>
      <c r="B1798">
        <v>170370</v>
      </c>
      <c r="C1798">
        <v>203</v>
      </c>
      <c r="D1798" s="96">
        <v>45132.53</v>
      </c>
      <c r="E1798" t="s">
        <v>133</v>
      </c>
      <c r="F1798" t="s">
        <v>140</v>
      </c>
      <c r="G1798" t="s">
        <v>191</v>
      </c>
      <c r="H1798" t="s">
        <v>130</v>
      </c>
      <c r="I1798">
        <v>332335</v>
      </c>
      <c r="L1798" s="96">
        <v>45132.529583333337</v>
      </c>
      <c r="M1798" t="s">
        <v>135</v>
      </c>
      <c r="N1798">
        <v>1800</v>
      </c>
      <c r="O1798" t="s">
        <v>132</v>
      </c>
    </row>
    <row r="1799" spans="1:15" x14ac:dyDescent="0.25">
      <c r="A1799">
        <v>615600</v>
      </c>
      <c r="B1799">
        <v>170350</v>
      </c>
      <c r="C1799">
        <v>203</v>
      </c>
      <c r="D1799" s="96">
        <v>45132.529965277776</v>
      </c>
      <c r="E1799" t="s">
        <v>133</v>
      </c>
      <c r="F1799" t="s">
        <v>140</v>
      </c>
      <c r="G1799" t="s">
        <v>191</v>
      </c>
      <c r="H1799" t="s">
        <v>130</v>
      </c>
      <c r="I1799">
        <v>332330</v>
      </c>
      <c r="L1799" s="96">
        <v>45132.529583333337</v>
      </c>
      <c r="M1799" t="s">
        <v>135</v>
      </c>
      <c r="N1799">
        <v>500</v>
      </c>
      <c r="O1799" t="s">
        <v>132</v>
      </c>
    </row>
    <row r="1800" spans="1:15" x14ac:dyDescent="0.25">
      <c r="A1800">
        <v>615600</v>
      </c>
      <c r="B1800">
        <v>170340</v>
      </c>
      <c r="C1800">
        <v>203</v>
      </c>
      <c r="D1800" s="96">
        <v>45132.529930555553</v>
      </c>
      <c r="E1800" t="s">
        <v>133</v>
      </c>
      <c r="F1800" t="s">
        <v>140</v>
      </c>
      <c r="G1800" t="s">
        <v>191</v>
      </c>
      <c r="H1800" t="s">
        <v>130</v>
      </c>
      <c r="I1800">
        <v>332320</v>
      </c>
      <c r="L1800" s="96">
        <v>45132.529583333337</v>
      </c>
      <c r="M1800" t="s">
        <v>135</v>
      </c>
      <c r="N1800">
        <v>125</v>
      </c>
      <c r="O1800" t="s">
        <v>132</v>
      </c>
    </row>
    <row r="1801" spans="1:15" x14ac:dyDescent="0.25">
      <c r="A1801">
        <v>615600</v>
      </c>
      <c r="B1801">
        <v>170530</v>
      </c>
      <c r="C1801">
        <v>203</v>
      </c>
      <c r="D1801" s="96">
        <v>45132.529895833337</v>
      </c>
      <c r="E1801" t="s">
        <v>133</v>
      </c>
      <c r="F1801" t="s">
        <v>140</v>
      </c>
      <c r="G1801" t="s">
        <v>191</v>
      </c>
      <c r="H1801" t="s">
        <v>130</v>
      </c>
      <c r="I1801">
        <v>332317</v>
      </c>
      <c r="L1801" s="96">
        <v>45132.529583333337</v>
      </c>
      <c r="M1801" t="s">
        <v>135</v>
      </c>
      <c r="N1801">
        <v>300</v>
      </c>
      <c r="O1801" t="s">
        <v>132</v>
      </c>
    </row>
    <row r="1802" spans="1:15" x14ac:dyDescent="0.25">
      <c r="A1802">
        <v>615600</v>
      </c>
      <c r="B1802">
        <v>170400</v>
      </c>
      <c r="C1802">
        <v>203</v>
      </c>
      <c r="D1802" s="96">
        <v>45132.529803240737</v>
      </c>
      <c r="E1802" t="s">
        <v>127</v>
      </c>
      <c r="F1802" t="s">
        <v>140</v>
      </c>
      <c r="G1802" t="s">
        <v>194</v>
      </c>
      <c r="H1802" t="s">
        <v>130</v>
      </c>
      <c r="I1802">
        <v>332305</v>
      </c>
      <c r="L1802" s="96">
        <v>45132.529583333337</v>
      </c>
      <c r="M1802" t="s">
        <v>131</v>
      </c>
      <c r="N1802">
        <v>1000</v>
      </c>
      <c r="O1802" t="s">
        <v>132</v>
      </c>
    </row>
    <row r="1803" spans="1:15" x14ac:dyDescent="0.25">
      <c r="A1803">
        <v>615600</v>
      </c>
      <c r="B1803">
        <v>320000</v>
      </c>
      <c r="C1803">
        <v>204</v>
      </c>
      <c r="D1803" s="96">
        <v>45132.557187500002</v>
      </c>
      <c r="E1803" t="s">
        <v>127</v>
      </c>
      <c r="F1803" t="s">
        <v>144</v>
      </c>
      <c r="G1803" t="s">
        <v>145</v>
      </c>
      <c r="H1803" t="s">
        <v>130</v>
      </c>
      <c r="I1803">
        <v>332400</v>
      </c>
      <c r="L1803" s="96">
        <v>45132.55678240741</v>
      </c>
      <c r="M1803" t="s">
        <v>131</v>
      </c>
      <c r="N1803">
        <v>20000</v>
      </c>
      <c r="O1803" t="s">
        <v>132</v>
      </c>
    </row>
    <row r="1804" spans="1:15" x14ac:dyDescent="0.25">
      <c r="A1804">
        <v>615600</v>
      </c>
      <c r="B1804">
        <v>325100</v>
      </c>
      <c r="C1804">
        <v>205</v>
      </c>
      <c r="D1804" s="96">
        <v>45132.557256944441</v>
      </c>
      <c r="E1804" t="s">
        <v>127</v>
      </c>
      <c r="F1804" t="s">
        <v>144</v>
      </c>
      <c r="G1804" t="s">
        <v>145</v>
      </c>
      <c r="H1804" t="s">
        <v>130</v>
      </c>
      <c r="I1804">
        <v>332540</v>
      </c>
      <c r="L1804" s="96">
        <v>45132.55678240741</v>
      </c>
      <c r="M1804" t="s">
        <v>131</v>
      </c>
      <c r="N1804">
        <v>175000</v>
      </c>
      <c r="O1804" t="s">
        <v>132</v>
      </c>
    </row>
    <row r="1805" spans="1:15" x14ac:dyDescent="0.25">
      <c r="A1805">
        <v>615600</v>
      </c>
      <c r="B1805">
        <v>330100</v>
      </c>
      <c r="C1805">
        <v>207</v>
      </c>
      <c r="D1805" s="96">
        <v>45132.557442129626</v>
      </c>
      <c r="E1805" t="s">
        <v>127</v>
      </c>
      <c r="F1805" t="s">
        <v>144</v>
      </c>
      <c r="G1805" t="s">
        <v>145</v>
      </c>
      <c r="H1805" t="s">
        <v>130</v>
      </c>
      <c r="I1805">
        <v>334160</v>
      </c>
      <c r="L1805" s="96">
        <v>45132.55678240741</v>
      </c>
      <c r="M1805" t="s">
        <v>131</v>
      </c>
      <c r="N1805">
        <v>7750</v>
      </c>
      <c r="O1805" t="s">
        <v>132</v>
      </c>
    </row>
    <row r="1806" spans="1:15" x14ac:dyDescent="0.25">
      <c r="A1806">
        <v>615600</v>
      </c>
      <c r="B1806">
        <v>170490</v>
      </c>
      <c r="C1806">
        <v>219</v>
      </c>
      <c r="D1806" s="96">
        <v>45132.530173611114</v>
      </c>
      <c r="E1806" t="s">
        <v>127</v>
      </c>
      <c r="F1806" t="s">
        <v>140</v>
      </c>
      <c r="G1806" t="s">
        <v>211</v>
      </c>
      <c r="H1806" t="s">
        <v>130</v>
      </c>
      <c r="I1806">
        <v>335200</v>
      </c>
      <c r="L1806" s="96">
        <v>45132.529583333337</v>
      </c>
      <c r="M1806" t="s">
        <v>131</v>
      </c>
      <c r="N1806">
        <v>1000</v>
      </c>
      <c r="O1806" t="s">
        <v>132</v>
      </c>
    </row>
    <row r="1807" spans="1:15" x14ac:dyDescent="0.25">
      <c r="A1807">
        <v>615620</v>
      </c>
      <c r="B1807">
        <v>410100</v>
      </c>
      <c r="C1807">
        <v>217</v>
      </c>
      <c r="D1807" s="96">
        <v>45132.557696759257</v>
      </c>
      <c r="E1807" t="s">
        <v>127</v>
      </c>
      <c r="F1807" t="s">
        <v>217</v>
      </c>
      <c r="G1807" t="s">
        <v>222</v>
      </c>
      <c r="H1807" t="s">
        <v>130</v>
      </c>
      <c r="I1807">
        <v>335140</v>
      </c>
      <c r="L1807" s="96">
        <v>45132.556863425925</v>
      </c>
      <c r="M1807" t="s">
        <v>131</v>
      </c>
      <c r="N1807">
        <v>15000</v>
      </c>
      <c r="O1807" t="s">
        <v>132</v>
      </c>
    </row>
    <row r="1808" spans="1:15" x14ac:dyDescent="0.25">
      <c r="A1808">
        <v>615620</v>
      </c>
      <c r="B1808">
        <v>430500</v>
      </c>
      <c r="C1808">
        <v>219</v>
      </c>
      <c r="D1808" s="96">
        <v>45230.500717592593</v>
      </c>
      <c r="E1808" t="s">
        <v>133</v>
      </c>
      <c r="F1808" t="s">
        <v>257</v>
      </c>
      <c r="G1808" t="s">
        <v>258</v>
      </c>
      <c r="H1808" t="s">
        <v>130</v>
      </c>
      <c r="I1808">
        <v>336216</v>
      </c>
      <c r="L1808" s="96">
        <v>45230.490081018521</v>
      </c>
      <c r="M1808" t="s">
        <v>135</v>
      </c>
      <c r="N1808">
        <v>-5000</v>
      </c>
      <c r="O1808" t="s">
        <v>136</v>
      </c>
    </row>
    <row r="1809" spans="1:15" x14ac:dyDescent="0.25">
      <c r="A1809">
        <v>615620</v>
      </c>
      <c r="B1809">
        <v>430500</v>
      </c>
      <c r="C1809">
        <v>219</v>
      </c>
      <c r="D1809" s="96">
        <v>45132.557766203703</v>
      </c>
      <c r="E1809" t="s">
        <v>127</v>
      </c>
      <c r="F1809" t="s">
        <v>217</v>
      </c>
      <c r="G1809" t="s">
        <v>367</v>
      </c>
      <c r="H1809" t="s">
        <v>130</v>
      </c>
      <c r="I1809">
        <v>336216</v>
      </c>
      <c r="L1809" s="96">
        <v>45132.556863425925</v>
      </c>
      <c r="M1809" t="s">
        <v>131</v>
      </c>
      <c r="N1809">
        <v>5000</v>
      </c>
      <c r="O1809" t="s">
        <v>132</v>
      </c>
    </row>
    <row r="1810" spans="1:15" x14ac:dyDescent="0.25">
      <c r="A1810">
        <v>615810</v>
      </c>
      <c r="B1810">
        <v>410100</v>
      </c>
      <c r="C1810">
        <v>217</v>
      </c>
      <c r="D1810" s="96">
        <v>45132.557696759257</v>
      </c>
      <c r="E1810" t="s">
        <v>127</v>
      </c>
      <c r="F1810" t="s">
        <v>217</v>
      </c>
      <c r="G1810" t="s">
        <v>222</v>
      </c>
      <c r="H1810" t="s">
        <v>130</v>
      </c>
      <c r="I1810">
        <v>335140</v>
      </c>
      <c r="L1810" s="96">
        <v>45132.556863425925</v>
      </c>
      <c r="M1810" t="s">
        <v>131</v>
      </c>
      <c r="N1810">
        <v>10000</v>
      </c>
      <c r="O1810" t="s">
        <v>132</v>
      </c>
    </row>
    <row r="1811" spans="1:15" x14ac:dyDescent="0.25">
      <c r="A1811">
        <v>615810</v>
      </c>
      <c r="B1811">
        <v>170200</v>
      </c>
      <c r="C1811">
        <v>217</v>
      </c>
      <c r="D1811" s="96">
        <v>45132.530150462961</v>
      </c>
      <c r="E1811" t="s">
        <v>127</v>
      </c>
      <c r="F1811" t="s">
        <v>140</v>
      </c>
      <c r="G1811" t="s">
        <v>303</v>
      </c>
      <c r="H1811" t="s">
        <v>130</v>
      </c>
      <c r="I1811">
        <v>335145</v>
      </c>
      <c r="L1811" s="96">
        <v>45132.529583333337</v>
      </c>
      <c r="M1811" t="s">
        <v>131</v>
      </c>
      <c r="N1811">
        <v>1222</v>
      </c>
      <c r="O1811" t="s">
        <v>132</v>
      </c>
    </row>
    <row r="1812" spans="1:15" x14ac:dyDescent="0.25">
      <c r="A1812">
        <v>615820</v>
      </c>
      <c r="B1812">
        <v>410100</v>
      </c>
      <c r="C1812">
        <v>217</v>
      </c>
      <c r="D1812" s="96">
        <v>45132.557696759257</v>
      </c>
      <c r="E1812" t="s">
        <v>127</v>
      </c>
      <c r="F1812" t="s">
        <v>217</v>
      </c>
      <c r="G1812" t="s">
        <v>222</v>
      </c>
      <c r="H1812" t="s">
        <v>130</v>
      </c>
      <c r="I1812">
        <v>335140</v>
      </c>
      <c r="L1812" s="96">
        <v>45132.556863425925</v>
      </c>
      <c r="M1812" t="s">
        <v>131</v>
      </c>
      <c r="N1812">
        <v>10000</v>
      </c>
      <c r="O1812" t="s">
        <v>132</v>
      </c>
    </row>
    <row r="1813" spans="1:15" x14ac:dyDescent="0.25">
      <c r="A1813">
        <v>615820</v>
      </c>
      <c r="B1813">
        <v>170200</v>
      </c>
      <c r="C1813">
        <v>217</v>
      </c>
      <c r="D1813" s="96">
        <v>45132.530150462961</v>
      </c>
      <c r="E1813" t="s">
        <v>133</v>
      </c>
      <c r="F1813" t="s">
        <v>140</v>
      </c>
      <c r="G1813" t="s">
        <v>356</v>
      </c>
      <c r="H1813" t="s">
        <v>130</v>
      </c>
      <c r="I1813">
        <v>335145</v>
      </c>
      <c r="L1813" s="96">
        <v>45132.529583333337</v>
      </c>
      <c r="M1813" t="s">
        <v>135</v>
      </c>
      <c r="N1813">
        <v>14664</v>
      </c>
      <c r="O1813" t="s">
        <v>132</v>
      </c>
    </row>
    <row r="1814" spans="1:15" x14ac:dyDescent="0.25">
      <c r="A1814">
        <v>617000</v>
      </c>
      <c r="B1814">
        <v>201240</v>
      </c>
      <c r="C1814">
        <v>219</v>
      </c>
      <c r="D1814" s="96">
        <v>45132.557152777779</v>
      </c>
      <c r="E1814" t="s">
        <v>127</v>
      </c>
      <c r="F1814" t="s">
        <v>128</v>
      </c>
      <c r="G1814" t="s">
        <v>206</v>
      </c>
      <c r="H1814" t="s">
        <v>130</v>
      </c>
      <c r="I1814">
        <v>336676</v>
      </c>
      <c r="L1814" s="96">
        <v>45132.556747685187</v>
      </c>
      <c r="M1814" t="s">
        <v>131</v>
      </c>
      <c r="N1814">
        <v>220</v>
      </c>
      <c r="O1814" t="s">
        <v>132</v>
      </c>
    </row>
    <row r="1815" spans="1:15" x14ac:dyDescent="0.25">
      <c r="A1815">
        <v>617000</v>
      </c>
      <c r="B1815">
        <v>201240</v>
      </c>
      <c r="C1815">
        <v>219</v>
      </c>
      <c r="D1815" s="96">
        <v>45132.556944444441</v>
      </c>
      <c r="E1815" t="s">
        <v>127</v>
      </c>
      <c r="F1815" t="s">
        <v>128</v>
      </c>
      <c r="G1815" t="s">
        <v>206</v>
      </c>
      <c r="H1815" t="s">
        <v>130</v>
      </c>
      <c r="I1815">
        <v>336057</v>
      </c>
      <c r="L1815" s="96">
        <v>45132.556747685187</v>
      </c>
      <c r="M1815" t="s">
        <v>131</v>
      </c>
      <c r="N1815">
        <v>1320</v>
      </c>
      <c r="O1815" t="s">
        <v>132</v>
      </c>
    </row>
    <row r="1816" spans="1:15" x14ac:dyDescent="0.25">
      <c r="A1816">
        <v>617000</v>
      </c>
      <c r="B1816">
        <v>201240</v>
      </c>
      <c r="C1816">
        <v>219</v>
      </c>
      <c r="D1816" s="96">
        <v>45132.556932870371</v>
      </c>
      <c r="E1816" t="s">
        <v>127</v>
      </c>
      <c r="F1816" t="s">
        <v>128</v>
      </c>
      <c r="G1816" t="s">
        <v>206</v>
      </c>
      <c r="H1816" t="s">
        <v>130</v>
      </c>
      <c r="I1816">
        <v>336056</v>
      </c>
      <c r="L1816" s="96">
        <v>45132.556747685187</v>
      </c>
      <c r="M1816" t="s">
        <v>131</v>
      </c>
      <c r="N1816">
        <v>1320</v>
      </c>
      <c r="O1816" t="s">
        <v>132</v>
      </c>
    </row>
    <row r="1817" spans="1:15" x14ac:dyDescent="0.25">
      <c r="A1817">
        <v>618100</v>
      </c>
      <c r="B1817">
        <v>205400</v>
      </c>
      <c r="C1817">
        <v>152</v>
      </c>
      <c r="D1817" s="96">
        <v>45313.447835648149</v>
      </c>
      <c r="E1817" t="s">
        <v>133</v>
      </c>
      <c r="F1817" t="s">
        <v>259</v>
      </c>
      <c r="G1817" t="s">
        <v>260</v>
      </c>
      <c r="H1817" t="s">
        <v>130</v>
      </c>
      <c r="I1817">
        <v>333170</v>
      </c>
      <c r="L1817" s="96">
        <v>45313.442453703705</v>
      </c>
      <c r="M1817" t="s">
        <v>135</v>
      </c>
      <c r="N1817">
        <v>17888</v>
      </c>
      <c r="O1817" t="s">
        <v>132</v>
      </c>
    </row>
    <row r="1818" spans="1:15" x14ac:dyDescent="0.25">
      <c r="A1818">
        <v>618100</v>
      </c>
      <c r="B1818">
        <v>205400</v>
      </c>
      <c r="C1818">
        <v>152</v>
      </c>
      <c r="D1818" s="96">
        <v>45313.447835648149</v>
      </c>
      <c r="E1818" t="s">
        <v>162</v>
      </c>
      <c r="F1818" t="s">
        <v>259</v>
      </c>
      <c r="G1818" t="s">
        <v>260</v>
      </c>
      <c r="H1818" t="s">
        <v>130</v>
      </c>
      <c r="I1818">
        <v>333170</v>
      </c>
      <c r="L1818" s="96">
        <v>45313.442453703705</v>
      </c>
      <c r="M1818" t="s">
        <v>135</v>
      </c>
      <c r="N1818">
        <v>-14212</v>
      </c>
      <c r="O1818" t="s">
        <v>136</v>
      </c>
    </row>
    <row r="1819" spans="1:15" x14ac:dyDescent="0.25">
      <c r="A1819">
        <v>618100</v>
      </c>
      <c r="B1819">
        <v>205400</v>
      </c>
      <c r="C1819">
        <v>152</v>
      </c>
      <c r="D1819" s="96">
        <v>45303.49863425926</v>
      </c>
      <c r="E1819" t="s">
        <v>162</v>
      </c>
      <c r="F1819" t="s">
        <v>261</v>
      </c>
      <c r="G1819" t="s">
        <v>262</v>
      </c>
      <c r="H1819" t="s">
        <v>130</v>
      </c>
      <c r="I1819">
        <v>333170</v>
      </c>
      <c r="L1819" s="96">
        <v>45303.495555555557</v>
      </c>
      <c r="M1819" t="s">
        <v>135</v>
      </c>
      <c r="N1819">
        <v>-3437</v>
      </c>
      <c r="O1819" t="s">
        <v>136</v>
      </c>
    </row>
    <row r="1820" spans="1:15" x14ac:dyDescent="0.25">
      <c r="A1820">
        <v>618100</v>
      </c>
      <c r="B1820">
        <v>205400</v>
      </c>
      <c r="C1820">
        <v>152</v>
      </c>
      <c r="D1820" s="96">
        <v>45303.498622685183</v>
      </c>
      <c r="E1820" t="s">
        <v>133</v>
      </c>
      <c r="F1820" t="s">
        <v>261</v>
      </c>
      <c r="G1820" t="s">
        <v>262</v>
      </c>
      <c r="H1820" t="s">
        <v>130</v>
      </c>
      <c r="I1820">
        <v>333170</v>
      </c>
      <c r="L1820" s="96">
        <v>45303.495555555557</v>
      </c>
      <c r="M1820" t="s">
        <v>135</v>
      </c>
      <c r="N1820">
        <v>5891</v>
      </c>
      <c r="O1820" t="s">
        <v>132</v>
      </c>
    </row>
    <row r="1821" spans="1:15" x14ac:dyDescent="0.25">
      <c r="A1821">
        <v>618100</v>
      </c>
      <c r="B1821">
        <v>205400</v>
      </c>
      <c r="C1821">
        <v>152</v>
      </c>
      <c r="D1821" s="96">
        <v>45303.493773148148</v>
      </c>
      <c r="E1821" t="s">
        <v>133</v>
      </c>
      <c r="F1821" t="s">
        <v>263</v>
      </c>
      <c r="G1821" t="s">
        <v>264</v>
      </c>
      <c r="H1821" t="s">
        <v>130</v>
      </c>
      <c r="I1821">
        <v>333170</v>
      </c>
      <c r="L1821" s="96">
        <v>45303.464074074072</v>
      </c>
      <c r="M1821" t="s">
        <v>135</v>
      </c>
      <c r="N1821">
        <v>7327</v>
      </c>
      <c r="O1821" t="s">
        <v>132</v>
      </c>
    </row>
    <row r="1822" spans="1:15" x14ac:dyDescent="0.25">
      <c r="A1822">
        <v>618100</v>
      </c>
      <c r="B1822">
        <v>205400</v>
      </c>
      <c r="C1822">
        <v>152</v>
      </c>
      <c r="D1822" s="96">
        <v>45303.493773148148</v>
      </c>
      <c r="E1822" t="s">
        <v>162</v>
      </c>
      <c r="F1822" t="s">
        <v>263</v>
      </c>
      <c r="G1822" t="s">
        <v>264</v>
      </c>
      <c r="H1822" t="s">
        <v>130</v>
      </c>
      <c r="I1822">
        <v>333170</v>
      </c>
      <c r="L1822" s="96">
        <v>45303.464074074072</v>
      </c>
      <c r="M1822" t="s">
        <v>135</v>
      </c>
      <c r="N1822">
        <v>-4274</v>
      </c>
      <c r="O1822" t="s">
        <v>136</v>
      </c>
    </row>
    <row r="1823" spans="1:15" x14ac:dyDescent="0.25">
      <c r="A1823">
        <v>618100</v>
      </c>
      <c r="B1823">
        <v>205400</v>
      </c>
      <c r="C1823">
        <v>152</v>
      </c>
      <c r="D1823" s="96">
        <v>45303.461122685185</v>
      </c>
      <c r="E1823" t="s">
        <v>133</v>
      </c>
      <c r="F1823" t="s">
        <v>265</v>
      </c>
      <c r="G1823" t="s">
        <v>266</v>
      </c>
      <c r="H1823" t="s">
        <v>130</v>
      </c>
      <c r="I1823">
        <v>333170</v>
      </c>
      <c r="L1823" s="96">
        <v>45303.458414351851</v>
      </c>
      <c r="M1823" t="s">
        <v>135</v>
      </c>
      <c r="N1823">
        <v>5891</v>
      </c>
      <c r="O1823" t="s">
        <v>132</v>
      </c>
    </row>
    <row r="1824" spans="1:15" x14ac:dyDescent="0.25">
      <c r="A1824">
        <v>618100</v>
      </c>
      <c r="B1824">
        <v>205400</v>
      </c>
      <c r="C1824">
        <v>152</v>
      </c>
      <c r="D1824" s="96">
        <v>45303.461122685185</v>
      </c>
      <c r="E1824" t="s">
        <v>162</v>
      </c>
      <c r="F1824" t="s">
        <v>265</v>
      </c>
      <c r="G1824" t="s">
        <v>266</v>
      </c>
      <c r="H1824" t="s">
        <v>130</v>
      </c>
      <c r="I1824">
        <v>333170</v>
      </c>
      <c r="L1824" s="96">
        <v>45303.458414351851</v>
      </c>
      <c r="M1824" t="s">
        <v>135</v>
      </c>
      <c r="N1824">
        <v>-3437</v>
      </c>
      <c r="O1824" t="s">
        <v>136</v>
      </c>
    </row>
    <row r="1825" spans="1:15" x14ac:dyDescent="0.25">
      <c r="A1825">
        <v>618100</v>
      </c>
      <c r="B1825">
        <v>205400</v>
      </c>
      <c r="C1825">
        <v>152</v>
      </c>
      <c r="D1825" s="96">
        <v>45302.684699074074</v>
      </c>
      <c r="E1825" t="s">
        <v>133</v>
      </c>
      <c r="F1825" t="s">
        <v>267</v>
      </c>
      <c r="G1825" t="s">
        <v>268</v>
      </c>
      <c r="H1825" t="s">
        <v>130</v>
      </c>
      <c r="I1825">
        <v>333170</v>
      </c>
      <c r="L1825" s="96">
        <v>45302.681469907409</v>
      </c>
      <c r="M1825" t="s">
        <v>135</v>
      </c>
      <c r="N1825">
        <v>5355</v>
      </c>
      <c r="O1825" t="s">
        <v>132</v>
      </c>
    </row>
    <row r="1826" spans="1:15" x14ac:dyDescent="0.25">
      <c r="A1826">
        <v>618100</v>
      </c>
      <c r="B1826">
        <v>205400</v>
      </c>
      <c r="C1826">
        <v>152</v>
      </c>
      <c r="D1826" s="96">
        <v>45302.684699074074</v>
      </c>
      <c r="E1826" t="s">
        <v>162</v>
      </c>
      <c r="F1826" t="s">
        <v>267</v>
      </c>
      <c r="G1826" t="s">
        <v>268</v>
      </c>
      <c r="H1826" t="s">
        <v>130</v>
      </c>
      <c r="I1826">
        <v>333170</v>
      </c>
      <c r="L1826" s="96">
        <v>45302.681469907409</v>
      </c>
      <c r="M1826" t="s">
        <v>135</v>
      </c>
      <c r="N1826">
        <v>-2677</v>
      </c>
      <c r="O1826" t="s">
        <v>136</v>
      </c>
    </row>
    <row r="1827" spans="1:15" x14ac:dyDescent="0.25">
      <c r="A1827">
        <v>618100</v>
      </c>
      <c r="B1827">
        <v>260200</v>
      </c>
      <c r="C1827">
        <v>152</v>
      </c>
      <c r="D1827" s="96">
        <v>45281.451458333337</v>
      </c>
      <c r="E1827" t="s">
        <v>133</v>
      </c>
      <c r="F1827" t="s">
        <v>160</v>
      </c>
      <c r="G1827" t="s">
        <v>161</v>
      </c>
      <c r="H1827" t="s">
        <v>130</v>
      </c>
      <c r="I1827">
        <v>336697</v>
      </c>
      <c r="L1827" s="96">
        <v>45281.449675925927</v>
      </c>
      <c r="M1827" t="s">
        <v>135</v>
      </c>
      <c r="N1827">
        <v>4000</v>
      </c>
      <c r="O1827" t="s">
        <v>132</v>
      </c>
    </row>
    <row r="1828" spans="1:15" x14ac:dyDescent="0.25">
      <c r="A1828">
        <v>618100</v>
      </c>
      <c r="B1828">
        <v>205400</v>
      </c>
      <c r="C1828">
        <v>152</v>
      </c>
      <c r="D1828" s="96">
        <v>45267.437916666669</v>
      </c>
      <c r="E1828" t="s">
        <v>133</v>
      </c>
      <c r="F1828" t="s">
        <v>269</v>
      </c>
      <c r="G1828" t="s">
        <v>270</v>
      </c>
      <c r="H1828" t="s">
        <v>130</v>
      </c>
      <c r="I1828">
        <v>333170</v>
      </c>
      <c r="L1828" s="96">
        <v>45267.41474537037</v>
      </c>
      <c r="M1828" t="s">
        <v>135</v>
      </c>
      <c r="N1828">
        <v>9180</v>
      </c>
      <c r="O1828" t="s">
        <v>132</v>
      </c>
    </row>
    <row r="1829" spans="1:15" x14ac:dyDescent="0.25">
      <c r="A1829">
        <v>618100</v>
      </c>
      <c r="B1829">
        <v>205400</v>
      </c>
      <c r="C1829">
        <v>152</v>
      </c>
      <c r="D1829" s="96">
        <v>45267.437916666669</v>
      </c>
      <c r="E1829" t="s">
        <v>162</v>
      </c>
      <c r="F1829" t="s">
        <v>269</v>
      </c>
      <c r="G1829" t="s">
        <v>270</v>
      </c>
      <c r="H1829" t="s">
        <v>130</v>
      </c>
      <c r="I1829">
        <v>333170</v>
      </c>
      <c r="L1829" s="96">
        <v>45267.41474537037</v>
      </c>
      <c r="M1829" t="s">
        <v>135</v>
      </c>
      <c r="N1829">
        <v>-3825</v>
      </c>
      <c r="O1829" t="s">
        <v>136</v>
      </c>
    </row>
    <row r="1830" spans="1:15" x14ac:dyDescent="0.25">
      <c r="A1830">
        <v>618100</v>
      </c>
      <c r="B1830">
        <v>205400</v>
      </c>
      <c r="C1830">
        <v>152</v>
      </c>
      <c r="D1830" s="96">
        <v>45163.616400462961</v>
      </c>
      <c r="E1830" t="s">
        <v>133</v>
      </c>
      <c r="F1830" t="s">
        <v>254</v>
      </c>
      <c r="G1830" t="s">
        <v>255</v>
      </c>
      <c r="H1830" t="s">
        <v>130</v>
      </c>
      <c r="I1830">
        <v>333170</v>
      </c>
      <c r="L1830" s="96">
        <v>45163.6094212963</v>
      </c>
      <c r="M1830" t="s">
        <v>135</v>
      </c>
      <c r="N1830">
        <v>29292</v>
      </c>
      <c r="O1830" t="s">
        <v>132</v>
      </c>
    </row>
    <row r="1831" spans="1:15" x14ac:dyDescent="0.25">
      <c r="A1831">
        <v>618100</v>
      </c>
      <c r="B1831">
        <v>250150</v>
      </c>
      <c r="C1831">
        <v>152</v>
      </c>
      <c r="D1831" s="96">
        <v>45132.556909722225</v>
      </c>
      <c r="E1831" t="s">
        <v>133</v>
      </c>
      <c r="F1831" t="s">
        <v>128</v>
      </c>
      <c r="G1831" t="s">
        <v>271</v>
      </c>
      <c r="H1831" t="s">
        <v>130</v>
      </c>
      <c r="I1831">
        <v>333536</v>
      </c>
      <c r="L1831" s="96">
        <v>45132.556747685187</v>
      </c>
      <c r="M1831" t="s">
        <v>135</v>
      </c>
      <c r="N1831">
        <v>3249</v>
      </c>
      <c r="O1831" t="s">
        <v>132</v>
      </c>
    </row>
    <row r="1832" spans="1:15" x14ac:dyDescent="0.25">
      <c r="A1832">
        <v>618100</v>
      </c>
      <c r="B1832">
        <v>265310</v>
      </c>
      <c r="C1832">
        <v>152</v>
      </c>
      <c r="D1832" s="96">
        <v>45132.556909722225</v>
      </c>
      <c r="E1832" t="s">
        <v>133</v>
      </c>
      <c r="F1832" t="s">
        <v>128</v>
      </c>
      <c r="G1832" t="s">
        <v>271</v>
      </c>
      <c r="H1832" t="s">
        <v>130</v>
      </c>
      <c r="I1832">
        <v>333548</v>
      </c>
      <c r="L1832" s="96">
        <v>45132.556747685187</v>
      </c>
      <c r="M1832" t="s">
        <v>135</v>
      </c>
      <c r="N1832">
        <v>4001</v>
      </c>
      <c r="O1832" t="s">
        <v>132</v>
      </c>
    </row>
    <row r="1833" spans="1:15" x14ac:dyDescent="0.25">
      <c r="A1833">
        <v>618100</v>
      </c>
      <c r="B1833">
        <v>265100</v>
      </c>
      <c r="C1833">
        <v>152</v>
      </c>
      <c r="D1833" s="96">
        <v>45132.556909722225</v>
      </c>
      <c r="E1833" t="s">
        <v>133</v>
      </c>
      <c r="F1833" t="s">
        <v>128</v>
      </c>
      <c r="G1833" t="s">
        <v>271</v>
      </c>
      <c r="H1833" t="s">
        <v>130</v>
      </c>
      <c r="I1833">
        <v>333541</v>
      </c>
      <c r="L1833" s="96">
        <v>45132.556747685187</v>
      </c>
      <c r="M1833" t="s">
        <v>135</v>
      </c>
      <c r="N1833">
        <v>6968</v>
      </c>
      <c r="O1833" t="s">
        <v>132</v>
      </c>
    </row>
    <row r="1834" spans="1:15" x14ac:dyDescent="0.25">
      <c r="A1834">
        <v>618100</v>
      </c>
      <c r="B1834">
        <v>205400</v>
      </c>
      <c r="C1834">
        <v>152</v>
      </c>
      <c r="D1834" s="96">
        <v>45132.556898148148</v>
      </c>
      <c r="E1834" t="s">
        <v>133</v>
      </c>
      <c r="F1834" t="s">
        <v>128</v>
      </c>
      <c r="G1834" t="s">
        <v>314</v>
      </c>
      <c r="H1834" t="s">
        <v>130</v>
      </c>
      <c r="I1834">
        <v>333170</v>
      </c>
      <c r="L1834" s="96">
        <v>45132.556747685187</v>
      </c>
      <c r="M1834" t="s">
        <v>135</v>
      </c>
      <c r="N1834">
        <v>238</v>
      </c>
      <c r="O1834" t="s">
        <v>132</v>
      </c>
    </row>
    <row r="1835" spans="1:15" x14ac:dyDescent="0.25">
      <c r="A1835">
        <v>618100</v>
      </c>
      <c r="B1835">
        <v>202700</v>
      </c>
      <c r="C1835">
        <v>152</v>
      </c>
      <c r="D1835" s="96">
        <v>45132.556898148148</v>
      </c>
      <c r="E1835" t="s">
        <v>133</v>
      </c>
      <c r="F1835" t="s">
        <v>128</v>
      </c>
      <c r="G1835" t="s">
        <v>314</v>
      </c>
      <c r="H1835" t="s">
        <v>130</v>
      </c>
      <c r="I1835">
        <v>333160</v>
      </c>
      <c r="L1835" s="96">
        <v>45132.556747685187</v>
      </c>
      <c r="M1835" t="s">
        <v>135</v>
      </c>
      <c r="N1835">
        <v>320</v>
      </c>
      <c r="O1835" t="s">
        <v>132</v>
      </c>
    </row>
    <row r="1836" spans="1:15" x14ac:dyDescent="0.25">
      <c r="A1836">
        <v>618100</v>
      </c>
      <c r="B1836">
        <v>202700</v>
      </c>
      <c r="C1836">
        <v>152</v>
      </c>
      <c r="D1836" s="96">
        <v>45132.556898148148</v>
      </c>
      <c r="E1836" t="s">
        <v>133</v>
      </c>
      <c r="F1836" t="s">
        <v>128</v>
      </c>
      <c r="G1836" t="s">
        <v>256</v>
      </c>
      <c r="H1836" t="s">
        <v>130</v>
      </c>
      <c r="I1836">
        <v>333160</v>
      </c>
      <c r="L1836" s="96">
        <v>45132.556747685187</v>
      </c>
      <c r="M1836" t="s">
        <v>135</v>
      </c>
      <c r="N1836">
        <v>3672</v>
      </c>
      <c r="O1836" t="s">
        <v>132</v>
      </c>
    </row>
    <row r="1837" spans="1:15" x14ac:dyDescent="0.25">
      <c r="A1837">
        <v>618100</v>
      </c>
      <c r="B1837">
        <v>205400</v>
      </c>
      <c r="C1837">
        <v>152</v>
      </c>
      <c r="D1837" s="96">
        <v>45132.556898148148</v>
      </c>
      <c r="E1837" t="s">
        <v>133</v>
      </c>
      <c r="F1837" t="s">
        <v>128</v>
      </c>
      <c r="G1837" t="s">
        <v>256</v>
      </c>
      <c r="H1837" t="s">
        <v>130</v>
      </c>
      <c r="I1837">
        <v>333170</v>
      </c>
      <c r="L1837" s="96">
        <v>45132.556747685187</v>
      </c>
      <c r="M1837" t="s">
        <v>135</v>
      </c>
      <c r="N1837">
        <v>7174</v>
      </c>
      <c r="O1837" t="s">
        <v>132</v>
      </c>
    </row>
    <row r="1838" spans="1:15" x14ac:dyDescent="0.25">
      <c r="A1838">
        <v>618100</v>
      </c>
      <c r="B1838">
        <v>205400</v>
      </c>
      <c r="C1838">
        <v>152</v>
      </c>
      <c r="D1838" s="96">
        <v>45132.556898148148</v>
      </c>
      <c r="E1838" t="s">
        <v>133</v>
      </c>
      <c r="F1838" t="s">
        <v>128</v>
      </c>
      <c r="G1838" t="s">
        <v>256</v>
      </c>
      <c r="H1838" t="s">
        <v>130</v>
      </c>
      <c r="I1838">
        <v>333170</v>
      </c>
      <c r="L1838" s="96">
        <v>45132.556747685187</v>
      </c>
      <c r="M1838" t="s">
        <v>135</v>
      </c>
      <c r="N1838">
        <v>17657</v>
      </c>
      <c r="O1838" t="s">
        <v>132</v>
      </c>
    </row>
    <row r="1839" spans="1:15" x14ac:dyDescent="0.25">
      <c r="A1839">
        <v>618100</v>
      </c>
      <c r="B1839">
        <v>205400</v>
      </c>
      <c r="C1839">
        <v>152</v>
      </c>
      <c r="D1839" s="96">
        <v>45132.556898148148</v>
      </c>
      <c r="E1839" t="s">
        <v>133</v>
      </c>
      <c r="F1839" t="s">
        <v>128</v>
      </c>
      <c r="G1839" t="s">
        <v>256</v>
      </c>
      <c r="H1839" t="s">
        <v>130</v>
      </c>
      <c r="I1839">
        <v>333170</v>
      </c>
      <c r="L1839" s="96">
        <v>45132.556747685187</v>
      </c>
      <c r="M1839" t="s">
        <v>135</v>
      </c>
      <c r="N1839">
        <v>172650</v>
      </c>
      <c r="O1839" t="s">
        <v>132</v>
      </c>
    </row>
    <row r="1840" spans="1:15" x14ac:dyDescent="0.25">
      <c r="A1840">
        <v>618100</v>
      </c>
      <c r="B1840">
        <v>270000</v>
      </c>
      <c r="C1840">
        <v>152</v>
      </c>
      <c r="D1840" s="96">
        <v>45132.556886574072</v>
      </c>
      <c r="E1840" t="s">
        <v>133</v>
      </c>
      <c r="F1840" t="s">
        <v>128</v>
      </c>
      <c r="G1840" t="s">
        <v>271</v>
      </c>
      <c r="H1840" t="s">
        <v>130</v>
      </c>
      <c r="I1840">
        <v>333140</v>
      </c>
      <c r="L1840" s="96">
        <v>45132.556747685187</v>
      </c>
      <c r="M1840" t="s">
        <v>135</v>
      </c>
      <c r="N1840">
        <v>4849</v>
      </c>
      <c r="O1840" t="s">
        <v>132</v>
      </c>
    </row>
    <row r="1841" spans="1:15" x14ac:dyDescent="0.25">
      <c r="A1841">
        <v>618100</v>
      </c>
      <c r="B1841">
        <v>240000</v>
      </c>
      <c r="C1841">
        <v>160</v>
      </c>
      <c r="D1841" s="96">
        <v>45161.355555555558</v>
      </c>
      <c r="E1841" t="s">
        <v>133</v>
      </c>
      <c r="F1841" t="s">
        <v>274</v>
      </c>
      <c r="G1841" t="s">
        <v>275</v>
      </c>
      <c r="H1841" t="s">
        <v>130</v>
      </c>
      <c r="I1841">
        <v>333205</v>
      </c>
      <c r="L1841" s="96">
        <v>45161.345069444447</v>
      </c>
      <c r="M1841" t="s">
        <v>135</v>
      </c>
      <c r="N1841">
        <v>520</v>
      </c>
      <c r="O1841" t="s">
        <v>132</v>
      </c>
    </row>
    <row r="1842" spans="1:15" x14ac:dyDescent="0.25">
      <c r="A1842">
        <v>618100</v>
      </c>
      <c r="B1842">
        <v>240600</v>
      </c>
      <c r="C1842">
        <v>160</v>
      </c>
      <c r="D1842" s="96">
        <v>45161.355555555558</v>
      </c>
      <c r="E1842" t="s">
        <v>133</v>
      </c>
      <c r="F1842" t="s">
        <v>274</v>
      </c>
      <c r="G1842" t="s">
        <v>275</v>
      </c>
      <c r="H1842" t="s">
        <v>130</v>
      </c>
      <c r="I1842">
        <v>333225</v>
      </c>
      <c r="L1842" s="96">
        <v>45161.345069444447</v>
      </c>
      <c r="M1842" t="s">
        <v>135</v>
      </c>
      <c r="N1842">
        <v>4730</v>
      </c>
      <c r="O1842" t="s">
        <v>132</v>
      </c>
    </row>
    <row r="1843" spans="1:15" x14ac:dyDescent="0.25">
      <c r="A1843">
        <v>618100</v>
      </c>
      <c r="B1843">
        <v>240400</v>
      </c>
      <c r="C1843">
        <v>160</v>
      </c>
      <c r="D1843" s="96">
        <v>45161.355555555558</v>
      </c>
      <c r="E1843" t="s">
        <v>133</v>
      </c>
      <c r="F1843" t="s">
        <v>274</v>
      </c>
      <c r="G1843" t="s">
        <v>275</v>
      </c>
      <c r="H1843" t="s">
        <v>130</v>
      </c>
      <c r="I1843">
        <v>333220</v>
      </c>
      <c r="L1843" s="96">
        <v>45161.345069444447</v>
      </c>
      <c r="M1843" t="s">
        <v>135</v>
      </c>
      <c r="N1843">
        <v>9545</v>
      </c>
      <c r="O1843" t="s">
        <v>132</v>
      </c>
    </row>
    <row r="1844" spans="1:15" x14ac:dyDescent="0.25">
      <c r="A1844">
        <v>618100</v>
      </c>
      <c r="B1844">
        <v>240300</v>
      </c>
      <c r="C1844">
        <v>160</v>
      </c>
      <c r="D1844" s="96">
        <v>45161.355555555558</v>
      </c>
      <c r="E1844" t="s">
        <v>133</v>
      </c>
      <c r="F1844" t="s">
        <v>274</v>
      </c>
      <c r="G1844" t="s">
        <v>275</v>
      </c>
      <c r="H1844" t="s">
        <v>130</v>
      </c>
      <c r="I1844">
        <v>333210</v>
      </c>
      <c r="L1844" s="96">
        <v>45161.345069444447</v>
      </c>
      <c r="M1844" t="s">
        <v>135</v>
      </c>
      <c r="N1844">
        <v>20626</v>
      </c>
      <c r="O1844" t="s">
        <v>132</v>
      </c>
    </row>
    <row r="1845" spans="1:15" x14ac:dyDescent="0.25">
      <c r="A1845">
        <v>618100</v>
      </c>
      <c r="B1845">
        <v>240400</v>
      </c>
      <c r="C1845">
        <v>160</v>
      </c>
      <c r="D1845" s="96">
        <v>45161.355555555558</v>
      </c>
      <c r="E1845" t="s">
        <v>162</v>
      </c>
      <c r="F1845" t="s">
        <v>274</v>
      </c>
      <c r="G1845" t="s">
        <v>275</v>
      </c>
      <c r="H1845" t="s">
        <v>130</v>
      </c>
      <c r="I1845">
        <v>333220</v>
      </c>
      <c r="L1845" s="96">
        <v>45161.345069444447</v>
      </c>
      <c r="M1845" t="s">
        <v>135</v>
      </c>
      <c r="N1845">
        <v>765</v>
      </c>
      <c r="O1845" t="s">
        <v>132</v>
      </c>
    </row>
    <row r="1846" spans="1:15" x14ac:dyDescent="0.25">
      <c r="A1846">
        <v>618100</v>
      </c>
      <c r="B1846">
        <v>240300</v>
      </c>
      <c r="C1846">
        <v>160</v>
      </c>
      <c r="D1846" s="96">
        <v>45161.355555555558</v>
      </c>
      <c r="E1846" t="s">
        <v>162</v>
      </c>
      <c r="F1846" t="s">
        <v>274</v>
      </c>
      <c r="G1846" t="s">
        <v>275</v>
      </c>
      <c r="H1846" t="s">
        <v>130</v>
      </c>
      <c r="I1846">
        <v>333210</v>
      </c>
      <c r="L1846" s="96">
        <v>45161.345069444447</v>
      </c>
      <c r="M1846" t="s">
        <v>135</v>
      </c>
      <c r="N1846">
        <v>1377</v>
      </c>
      <c r="O1846" t="s">
        <v>132</v>
      </c>
    </row>
    <row r="1847" spans="1:15" x14ac:dyDescent="0.25">
      <c r="A1847">
        <v>618100</v>
      </c>
      <c r="B1847">
        <v>240000</v>
      </c>
      <c r="C1847">
        <v>160</v>
      </c>
      <c r="D1847" s="96">
        <v>45132.556909722225</v>
      </c>
      <c r="E1847" t="s">
        <v>133</v>
      </c>
      <c r="F1847" t="s">
        <v>128</v>
      </c>
      <c r="G1847" t="s">
        <v>397</v>
      </c>
      <c r="H1847" t="s">
        <v>130</v>
      </c>
      <c r="I1847">
        <v>333205</v>
      </c>
      <c r="L1847" s="96">
        <v>45132.556747685187</v>
      </c>
      <c r="M1847" t="s">
        <v>135</v>
      </c>
      <c r="N1847">
        <v>3443</v>
      </c>
      <c r="O1847" t="s">
        <v>132</v>
      </c>
    </row>
    <row r="1848" spans="1:15" x14ac:dyDescent="0.25">
      <c r="A1848">
        <v>618100</v>
      </c>
      <c r="B1848">
        <v>410900</v>
      </c>
      <c r="C1848">
        <v>180</v>
      </c>
      <c r="D1848" s="96">
        <v>45132.557719907411</v>
      </c>
      <c r="E1848" t="s">
        <v>127</v>
      </c>
      <c r="F1848" t="s">
        <v>217</v>
      </c>
      <c r="G1848" t="s">
        <v>278</v>
      </c>
      <c r="H1848" t="s">
        <v>130</v>
      </c>
      <c r="I1848">
        <v>335147</v>
      </c>
      <c r="L1848" s="96">
        <v>45132.556863425925</v>
      </c>
      <c r="M1848" t="s">
        <v>131</v>
      </c>
      <c r="N1848">
        <v>10000</v>
      </c>
      <c r="O1848" t="s">
        <v>132</v>
      </c>
    </row>
    <row r="1849" spans="1:15" x14ac:dyDescent="0.25">
      <c r="A1849">
        <v>618100</v>
      </c>
      <c r="B1849">
        <v>410900</v>
      </c>
      <c r="C1849">
        <v>180</v>
      </c>
      <c r="D1849" s="96">
        <v>45132.557719907411</v>
      </c>
      <c r="E1849" t="s">
        <v>133</v>
      </c>
      <c r="F1849" t="s">
        <v>217</v>
      </c>
      <c r="G1849" t="s">
        <v>276</v>
      </c>
      <c r="H1849" t="s">
        <v>130</v>
      </c>
      <c r="I1849">
        <v>335147</v>
      </c>
      <c r="L1849" s="96">
        <v>45132.556863425925</v>
      </c>
      <c r="M1849" t="s">
        <v>135</v>
      </c>
      <c r="N1849">
        <v>719</v>
      </c>
      <c r="O1849" t="s">
        <v>132</v>
      </c>
    </row>
    <row r="1850" spans="1:15" x14ac:dyDescent="0.25">
      <c r="A1850">
        <v>618100</v>
      </c>
      <c r="B1850">
        <v>410900</v>
      </c>
      <c r="C1850">
        <v>180</v>
      </c>
      <c r="D1850" s="96">
        <v>45132.557719907411</v>
      </c>
      <c r="E1850" t="s">
        <v>133</v>
      </c>
      <c r="F1850" t="s">
        <v>217</v>
      </c>
      <c r="G1850" t="s">
        <v>277</v>
      </c>
      <c r="H1850" t="s">
        <v>130</v>
      </c>
      <c r="I1850">
        <v>335147</v>
      </c>
      <c r="L1850" s="96">
        <v>45132.556863425925</v>
      </c>
      <c r="M1850" t="s">
        <v>135</v>
      </c>
      <c r="N1850">
        <v>7650</v>
      </c>
      <c r="O1850" t="s">
        <v>132</v>
      </c>
    </row>
    <row r="1851" spans="1:15" x14ac:dyDescent="0.25">
      <c r="A1851">
        <v>618100</v>
      </c>
      <c r="B1851">
        <v>410000</v>
      </c>
      <c r="C1851">
        <v>180</v>
      </c>
      <c r="D1851" s="96">
        <v>45132.557685185187</v>
      </c>
      <c r="E1851" t="s">
        <v>133</v>
      </c>
      <c r="F1851" t="s">
        <v>217</v>
      </c>
      <c r="G1851" t="s">
        <v>315</v>
      </c>
      <c r="H1851" t="s">
        <v>130</v>
      </c>
      <c r="I1851">
        <v>332135</v>
      </c>
      <c r="L1851" s="96">
        <v>45132.556863425925</v>
      </c>
      <c r="M1851" t="s">
        <v>135</v>
      </c>
      <c r="N1851">
        <v>4773</v>
      </c>
      <c r="O1851" t="s">
        <v>132</v>
      </c>
    </row>
    <row r="1852" spans="1:15" x14ac:dyDescent="0.25">
      <c r="A1852">
        <v>618100</v>
      </c>
      <c r="B1852">
        <v>205400</v>
      </c>
      <c r="C1852">
        <v>201</v>
      </c>
      <c r="D1852" s="96">
        <v>45303.417372685188</v>
      </c>
      <c r="E1852" t="s">
        <v>133</v>
      </c>
      <c r="F1852" t="s">
        <v>279</v>
      </c>
      <c r="G1852" t="s">
        <v>280</v>
      </c>
      <c r="H1852" t="s">
        <v>130</v>
      </c>
      <c r="I1852">
        <v>332106</v>
      </c>
      <c r="L1852" s="96">
        <v>45303.413738425923</v>
      </c>
      <c r="M1852" t="s">
        <v>135</v>
      </c>
      <c r="N1852">
        <v>9180</v>
      </c>
      <c r="O1852" t="s">
        <v>132</v>
      </c>
    </row>
    <row r="1853" spans="1:15" x14ac:dyDescent="0.25">
      <c r="A1853">
        <v>618100</v>
      </c>
      <c r="B1853">
        <v>205400</v>
      </c>
      <c r="C1853">
        <v>201</v>
      </c>
      <c r="D1853" s="96">
        <v>45303.417372685188</v>
      </c>
      <c r="E1853" t="s">
        <v>162</v>
      </c>
      <c r="F1853" t="s">
        <v>279</v>
      </c>
      <c r="G1853" t="s">
        <v>280</v>
      </c>
      <c r="H1853" t="s">
        <v>130</v>
      </c>
      <c r="I1853">
        <v>332106</v>
      </c>
      <c r="L1853" s="96">
        <v>45303.413738425923</v>
      </c>
      <c r="M1853" t="s">
        <v>135</v>
      </c>
      <c r="N1853">
        <v>-1912</v>
      </c>
      <c r="O1853" t="s">
        <v>136</v>
      </c>
    </row>
    <row r="1854" spans="1:15" x14ac:dyDescent="0.25">
      <c r="A1854">
        <v>618100</v>
      </c>
      <c r="B1854">
        <v>170320</v>
      </c>
      <c r="C1854">
        <v>201</v>
      </c>
      <c r="D1854" s="96">
        <v>45281.486655092594</v>
      </c>
      <c r="E1854" t="s">
        <v>133</v>
      </c>
      <c r="F1854" t="s">
        <v>212</v>
      </c>
      <c r="G1854" t="s">
        <v>213</v>
      </c>
      <c r="H1854" t="s">
        <v>130</v>
      </c>
      <c r="I1854">
        <v>332312</v>
      </c>
      <c r="L1854" s="96">
        <v>45281.476782407408</v>
      </c>
      <c r="M1854" t="s">
        <v>135</v>
      </c>
      <c r="N1854">
        <v>694</v>
      </c>
      <c r="O1854" t="s">
        <v>132</v>
      </c>
    </row>
    <row r="1855" spans="1:15" x14ac:dyDescent="0.25">
      <c r="A1855">
        <v>618100</v>
      </c>
      <c r="B1855">
        <v>170300</v>
      </c>
      <c r="C1855">
        <v>201</v>
      </c>
      <c r="D1855" s="96">
        <v>45261.624016203707</v>
      </c>
      <c r="E1855" t="s">
        <v>133</v>
      </c>
      <c r="F1855" t="s">
        <v>377</v>
      </c>
      <c r="G1855" t="s">
        <v>378</v>
      </c>
      <c r="H1855" t="s">
        <v>130</v>
      </c>
      <c r="I1855">
        <v>332308</v>
      </c>
      <c r="L1855" s="96">
        <v>45261.622604166667</v>
      </c>
      <c r="M1855" t="s">
        <v>135</v>
      </c>
      <c r="N1855">
        <v>77</v>
      </c>
      <c r="O1855" t="s">
        <v>132</v>
      </c>
    </row>
    <row r="1856" spans="1:15" x14ac:dyDescent="0.25">
      <c r="A1856">
        <v>618100</v>
      </c>
      <c r="B1856">
        <v>170300</v>
      </c>
      <c r="C1856">
        <v>201</v>
      </c>
      <c r="D1856" s="96">
        <v>45247.4141087963</v>
      </c>
      <c r="E1856" t="s">
        <v>133</v>
      </c>
      <c r="F1856" t="s">
        <v>281</v>
      </c>
      <c r="G1856" t="s">
        <v>282</v>
      </c>
      <c r="H1856" t="s">
        <v>130</v>
      </c>
      <c r="I1856">
        <v>332308</v>
      </c>
      <c r="L1856" s="96">
        <v>45247.411909722221</v>
      </c>
      <c r="M1856" t="s">
        <v>135</v>
      </c>
      <c r="N1856">
        <v>-871</v>
      </c>
      <c r="O1856" t="s">
        <v>136</v>
      </c>
    </row>
    <row r="1857" spans="1:15" x14ac:dyDescent="0.25">
      <c r="A1857">
        <v>618100</v>
      </c>
      <c r="B1857">
        <v>170320</v>
      </c>
      <c r="C1857">
        <v>201</v>
      </c>
      <c r="D1857" s="96">
        <v>45147.400347222225</v>
      </c>
      <c r="E1857" t="s">
        <v>133</v>
      </c>
      <c r="F1857" t="s">
        <v>316</v>
      </c>
      <c r="G1857" t="s">
        <v>317</v>
      </c>
      <c r="H1857" t="s">
        <v>130</v>
      </c>
      <c r="I1857">
        <v>332312</v>
      </c>
      <c r="L1857" s="96">
        <v>45147.398634259262</v>
      </c>
      <c r="M1857" t="s">
        <v>135</v>
      </c>
      <c r="N1857">
        <v>14767</v>
      </c>
      <c r="O1857" t="s">
        <v>132</v>
      </c>
    </row>
    <row r="1858" spans="1:15" x14ac:dyDescent="0.25">
      <c r="A1858">
        <v>618100</v>
      </c>
      <c r="B1858">
        <v>170300</v>
      </c>
      <c r="C1858">
        <v>201</v>
      </c>
      <c r="D1858" s="96">
        <v>45147.395486111112</v>
      </c>
      <c r="E1858" t="s">
        <v>133</v>
      </c>
      <c r="F1858" t="s">
        <v>283</v>
      </c>
      <c r="G1858" t="s">
        <v>284</v>
      </c>
      <c r="H1858" t="s">
        <v>130</v>
      </c>
      <c r="I1858">
        <v>332308</v>
      </c>
      <c r="L1858" s="96">
        <v>45147.394293981481</v>
      </c>
      <c r="M1858" t="s">
        <v>135</v>
      </c>
      <c r="N1858">
        <v>4642</v>
      </c>
      <c r="O1858" t="s">
        <v>132</v>
      </c>
    </row>
    <row r="1859" spans="1:15" x14ac:dyDescent="0.25">
      <c r="A1859">
        <v>618100</v>
      </c>
      <c r="B1859">
        <v>540000</v>
      </c>
      <c r="C1859">
        <v>201</v>
      </c>
      <c r="D1859" s="96">
        <v>45141.527453703704</v>
      </c>
      <c r="E1859" t="s">
        <v>133</v>
      </c>
      <c r="F1859" t="s">
        <v>285</v>
      </c>
      <c r="G1859" t="s">
        <v>286</v>
      </c>
      <c r="H1859" t="s">
        <v>130</v>
      </c>
      <c r="I1859">
        <v>332121</v>
      </c>
      <c r="L1859" s="96">
        <v>45138.999988425923</v>
      </c>
      <c r="M1859" t="s">
        <v>135</v>
      </c>
      <c r="N1859">
        <v>10710</v>
      </c>
      <c r="O1859" t="s">
        <v>132</v>
      </c>
    </row>
    <row r="1860" spans="1:15" x14ac:dyDescent="0.25">
      <c r="A1860">
        <v>618100</v>
      </c>
      <c r="B1860">
        <v>170300</v>
      </c>
      <c r="C1860">
        <v>201</v>
      </c>
      <c r="D1860" s="96">
        <v>45138.483159722222</v>
      </c>
      <c r="E1860" t="s">
        <v>133</v>
      </c>
      <c r="F1860" t="s">
        <v>287</v>
      </c>
      <c r="G1860" t="s">
        <v>288</v>
      </c>
      <c r="H1860" t="s">
        <v>130</v>
      </c>
      <c r="I1860">
        <v>332308</v>
      </c>
      <c r="L1860" s="96">
        <v>45121.999988425923</v>
      </c>
      <c r="M1860" t="s">
        <v>135</v>
      </c>
      <c r="N1860">
        <v>-15478</v>
      </c>
      <c r="O1860" t="s">
        <v>136</v>
      </c>
    </row>
    <row r="1861" spans="1:15" x14ac:dyDescent="0.25">
      <c r="A1861">
        <v>618100</v>
      </c>
      <c r="B1861">
        <v>205400</v>
      </c>
      <c r="C1861">
        <v>201</v>
      </c>
      <c r="D1861" s="96">
        <v>45132.556886574072</v>
      </c>
      <c r="E1861" t="s">
        <v>127</v>
      </c>
      <c r="F1861" t="s">
        <v>128</v>
      </c>
      <c r="G1861" t="s">
        <v>290</v>
      </c>
      <c r="H1861" t="s">
        <v>130</v>
      </c>
      <c r="I1861">
        <v>332106</v>
      </c>
      <c r="L1861" s="96">
        <v>45132.556747685187</v>
      </c>
      <c r="M1861" t="s">
        <v>131</v>
      </c>
      <c r="N1861">
        <v>8154</v>
      </c>
      <c r="O1861" t="s">
        <v>132</v>
      </c>
    </row>
    <row r="1862" spans="1:15" x14ac:dyDescent="0.25">
      <c r="A1862">
        <v>618100</v>
      </c>
      <c r="B1862">
        <v>205400</v>
      </c>
      <c r="C1862">
        <v>201</v>
      </c>
      <c r="D1862" s="96">
        <v>45132.556886574072</v>
      </c>
      <c r="E1862" t="s">
        <v>133</v>
      </c>
      <c r="F1862" t="s">
        <v>128</v>
      </c>
      <c r="G1862" t="s">
        <v>289</v>
      </c>
      <c r="H1862" t="s">
        <v>130</v>
      </c>
      <c r="I1862">
        <v>332106</v>
      </c>
      <c r="L1862" s="96">
        <v>45132.556747685187</v>
      </c>
      <c r="M1862" t="s">
        <v>135</v>
      </c>
      <c r="N1862">
        <v>8186</v>
      </c>
      <c r="O1862" t="s">
        <v>132</v>
      </c>
    </row>
    <row r="1863" spans="1:15" x14ac:dyDescent="0.25">
      <c r="A1863">
        <v>618100</v>
      </c>
      <c r="B1863">
        <v>170320</v>
      </c>
      <c r="C1863">
        <v>201</v>
      </c>
      <c r="D1863" s="96">
        <v>45132.529872685183</v>
      </c>
      <c r="E1863" t="s">
        <v>127</v>
      </c>
      <c r="F1863" t="s">
        <v>140</v>
      </c>
      <c r="G1863" t="s">
        <v>214</v>
      </c>
      <c r="H1863" t="s">
        <v>130</v>
      </c>
      <c r="I1863">
        <v>332312</v>
      </c>
      <c r="L1863" s="96">
        <v>45132.529583333337</v>
      </c>
      <c r="M1863" t="s">
        <v>131</v>
      </c>
      <c r="N1863">
        <v>2300</v>
      </c>
      <c r="O1863" t="s">
        <v>132</v>
      </c>
    </row>
    <row r="1864" spans="1:15" x14ac:dyDescent="0.25">
      <c r="A1864">
        <v>618100</v>
      </c>
      <c r="B1864">
        <v>170300</v>
      </c>
      <c r="C1864">
        <v>201</v>
      </c>
      <c r="D1864" s="96">
        <v>45132.52983796296</v>
      </c>
      <c r="E1864" t="s">
        <v>127</v>
      </c>
      <c r="F1864" t="s">
        <v>140</v>
      </c>
      <c r="G1864" t="s">
        <v>291</v>
      </c>
      <c r="H1864" t="s">
        <v>130</v>
      </c>
      <c r="I1864">
        <v>332308</v>
      </c>
      <c r="L1864" s="96">
        <v>45132.529583333337</v>
      </c>
      <c r="M1864" t="s">
        <v>131</v>
      </c>
      <c r="N1864">
        <v>54000</v>
      </c>
      <c r="O1864" t="s">
        <v>132</v>
      </c>
    </row>
    <row r="1865" spans="1:15" x14ac:dyDescent="0.25">
      <c r="A1865">
        <v>618100</v>
      </c>
      <c r="B1865">
        <v>335300</v>
      </c>
      <c r="C1865">
        <v>202</v>
      </c>
      <c r="D1865" s="96">
        <v>45299.653796296298</v>
      </c>
      <c r="E1865" t="s">
        <v>133</v>
      </c>
      <c r="F1865" t="s">
        <v>292</v>
      </c>
      <c r="G1865" t="s">
        <v>293</v>
      </c>
      <c r="H1865" t="s">
        <v>130</v>
      </c>
      <c r="I1865">
        <v>334550</v>
      </c>
      <c r="L1865" s="96">
        <v>45299.653622685182</v>
      </c>
      <c r="M1865" t="s">
        <v>135</v>
      </c>
      <c r="N1865">
        <v>-24306</v>
      </c>
      <c r="O1865" t="s">
        <v>136</v>
      </c>
    </row>
    <row r="1866" spans="1:15" x14ac:dyDescent="0.25">
      <c r="A1866">
        <v>618100</v>
      </c>
      <c r="B1866">
        <v>335500</v>
      </c>
      <c r="C1866">
        <v>202</v>
      </c>
      <c r="D1866" s="96">
        <v>45299.653796296298</v>
      </c>
      <c r="E1866" t="s">
        <v>133</v>
      </c>
      <c r="F1866" t="s">
        <v>292</v>
      </c>
      <c r="G1866" t="s">
        <v>293</v>
      </c>
      <c r="H1866" t="s">
        <v>130</v>
      </c>
      <c r="I1866">
        <v>334560</v>
      </c>
      <c r="L1866" s="96">
        <v>45299.653622685182</v>
      </c>
      <c r="M1866" t="s">
        <v>135</v>
      </c>
      <c r="N1866">
        <v>-4039</v>
      </c>
      <c r="O1866" t="s">
        <v>136</v>
      </c>
    </row>
    <row r="1867" spans="1:15" x14ac:dyDescent="0.25">
      <c r="A1867">
        <v>618100</v>
      </c>
      <c r="B1867">
        <v>335100</v>
      </c>
      <c r="C1867">
        <v>202</v>
      </c>
      <c r="D1867" s="96">
        <v>45299.653784722221</v>
      </c>
      <c r="E1867" t="s">
        <v>133</v>
      </c>
      <c r="F1867" t="s">
        <v>292</v>
      </c>
      <c r="G1867" t="s">
        <v>293</v>
      </c>
      <c r="H1867" t="s">
        <v>130</v>
      </c>
      <c r="I1867">
        <v>334510</v>
      </c>
      <c r="L1867" s="96">
        <v>45299.653622685182</v>
      </c>
      <c r="M1867" t="s">
        <v>135</v>
      </c>
      <c r="N1867">
        <v>-59737</v>
      </c>
      <c r="O1867" t="s">
        <v>136</v>
      </c>
    </row>
    <row r="1868" spans="1:15" x14ac:dyDescent="0.25">
      <c r="A1868">
        <v>618100</v>
      </c>
      <c r="B1868">
        <v>335000</v>
      </c>
      <c r="C1868">
        <v>202</v>
      </c>
      <c r="D1868" s="96">
        <v>45299.653784722221</v>
      </c>
      <c r="E1868" t="s">
        <v>133</v>
      </c>
      <c r="F1868" t="s">
        <v>292</v>
      </c>
      <c r="G1868" t="s">
        <v>293</v>
      </c>
      <c r="H1868" t="s">
        <v>130</v>
      </c>
      <c r="I1868">
        <v>334505</v>
      </c>
      <c r="L1868" s="96">
        <v>45299.653622685182</v>
      </c>
      <c r="M1868" t="s">
        <v>135</v>
      </c>
      <c r="N1868">
        <v>-50174</v>
      </c>
      <c r="O1868" t="s">
        <v>136</v>
      </c>
    </row>
    <row r="1869" spans="1:15" x14ac:dyDescent="0.25">
      <c r="A1869">
        <v>618100</v>
      </c>
      <c r="B1869">
        <v>335000</v>
      </c>
      <c r="C1869">
        <v>202</v>
      </c>
      <c r="D1869" s="96">
        <v>45294.682291666664</v>
      </c>
      <c r="E1869" t="s">
        <v>133</v>
      </c>
      <c r="F1869" t="s">
        <v>147</v>
      </c>
      <c r="G1869" t="s">
        <v>148</v>
      </c>
      <c r="H1869" t="s">
        <v>130</v>
      </c>
      <c r="I1869">
        <v>334505</v>
      </c>
      <c r="L1869" s="96">
        <v>45294.682256944441</v>
      </c>
      <c r="M1869" t="s">
        <v>135</v>
      </c>
      <c r="N1869">
        <v>-2000</v>
      </c>
      <c r="O1869" t="s">
        <v>136</v>
      </c>
    </row>
    <row r="1870" spans="1:15" x14ac:dyDescent="0.25">
      <c r="A1870">
        <v>618100</v>
      </c>
      <c r="B1870">
        <v>335500</v>
      </c>
      <c r="C1870">
        <v>202</v>
      </c>
      <c r="D1870" s="96">
        <v>45132.557638888888</v>
      </c>
      <c r="E1870" t="s">
        <v>127</v>
      </c>
      <c r="F1870" t="s">
        <v>144</v>
      </c>
      <c r="G1870" t="s">
        <v>145</v>
      </c>
      <c r="H1870" t="s">
        <v>130</v>
      </c>
      <c r="I1870">
        <v>334561</v>
      </c>
      <c r="L1870" s="96">
        <v>45132.55678240741</v>
      </c>
      <c r="M1870" t="s">
        <v>131</v>
      </c>
      <c r="N1870">
        <v>4542</v>
      </c>
      <c r="O1870" t="s">
        <v>132</v>
      </c>
    </row>
    <row r="1871" spans="1:15" x14ac:dyDescent="0.25">
      <c r="A1871">
        <v>618100</v>
      </c>
      <c r="B1871">
        <v>335500</v>
      </c>
      <c r="C1871">
        <v>202</v>
      </c>
      <c r="D1871" s="96">
        <v>45132.557627314818</v>
      </c>
      <c r="E1871" t="s">
        <v>127</v>
      </c>
      <c r="F1871" t="s">
        <v>144</v>
      </c>
      <c r="G1871" t="s">
        <v>145</v>
      </c>
      <c r="H1871" t="s">
        <v>130</v>
      </c>
      <c r="I1871">
        <v>334560</v>
      </c>
      <c r="L1871" s="96">
        <v>45132.55678240741</v>
      </c>
      <c r="M1871" t="s">
        <v>131</v>
      </c>
      <c r="N1871">
        <v>4099</v>
      </c>
      <c r="O1871" t="s">
        <v>132</v>
      </c>
    </row>
    <row r="1872" spans="1:15" x14ac:dyDescent="0.25">
      <c r="A1872">
        <v>618100</v>
      </c>
      <c r="B1872">
        <v>335500</v>
      </c>
      <c r="C1872">
        <v>202</v>
      </c>
      <c r="D1872" s="96">
        <v>45132.557627314818</v>
      </c>
      <c r="E1872" t="s">
        <v>133</v>
      </c>
      <c r="F1872" t="s">
        <v>144</v>
      </c>
      <c r="G1872" t="s">
        <v>294</v>
      </c>
      <c r="H1872" t="s">
        <v>130</v>
      </c>
      <c r="I1872">
        <v>334560</v>
      </c>
      <c r="L1872" s="96">
        <v>45132.55678240741</v>
      </c>
      <c r="M1872" t="s">
        <v>135</v>
      </c>
      <c r="N1872">
        <v>-4099</v>
      </c>
      <c r="O1872" t="s">
        <v>136</v>
      </c>
    </row>
    <row r="1873" spans="1:15" x14ac:dyDescent="0.25">
      <c r="A1873">
        <v>618100</v>
      </c>
      <c r="B1873">
        <v>335500</v>
      </c>
      <c r="C1873">
        <v>202</v>
      </c>
      <c r="D1873" s="96">
        <v>45132.557627314818</v>
      </c>
      <c r="E1873" t="s">
        <v>133</v>
      </c>
      <c r="F1873" t="s">
        <v>144</v>
      </c>
      <c r="G1873" t="s">
        <v>294</v>
      </c>
      <c r="H1873" t="s">
        <v>130</v>
      </c>
      <c r="I1873">
        <v>334560</v>
      </c>
      <c r="L1873" s="96">
        <v>45132.55678240741</v>
      </c>
      <c r="M1873" t="s">
        <v>135</v>
      </c>
      <c r="N1873">
        <v>4039</v>
      </c>
      <c r="O1873" t="s">
        <v>132</v>
      </c>
    </row>
    <row r="1874" spans="1:15" x14ac:dyDescent="0.25">
      <c r="A1874">
        <v>618100</v>
      </c>
      <c r="B1874">
        <v>335300</v>
      </c>
      <c r="C1874">
        <v>202</v>
      </c>
      <c r="D1874" s="96">
        <v>45132.557615740741</v>
      </c>
      <c r="E1874" t="s">
        <v>127</v>
      </c>
      <c r="F1874" t="s">
        <v>144</v>
      </c>
      <c r="G1874" t="s">
        <v>145</v>
      </c>
      <c r="H1874" t="s">
        <v>130</v>
      </c>
      <c r="I1874">
        <v>334550</v>
      </c>
      <c r="L1874" s="96">
        <v>45132.55678240741</v>
      </c>
      <c r="M1874" t="s">
        <v>131</v>
      </c>
      <c r="N1874">
        <v>24387</v>
      </c>
      <c r="O1874" t="s">
        <v>132</v>
      </c>
    </row>
    <row r="1875" spans="1:15" x14ac:dyDescent="0.25">
      <c r="A1875">
        <v>618100</v>
      </c>
      <c r="B1875">
        <v>335300</v>
      </c>
      <c r="C1875">
        <v>202</v>
      </c>
      <c r="D1875" s="96">
        <v>45132.557615740741</v>
      </c>
      <c r="E1875" t="s">
        <v>133</v>
      </c>
      <c r="F1875" t="s">
        <v>144</v>
      </c>
      <c r="G1875" t="s">
        <v>294</v>
      </c>
      <c r="H1875" t="s">
        <v>130</v>
      </c>
      <c r="I1875">
        <v>334550</v>
      </c>
      <c r="L1875" s="96">
        <v>45132.55678240741</v>
      </c>
      <c r="M1875" t="s">
        <v>135</v>
      </c>
      <c r="N1875">
        <v>-24387</v>
      </c>
      <c r="O1875" t="s">
        <v>136</v>
      </c>
    </row>
    <row r="1876" spans="1:15" x14ac:dyDescent="0.25">
      <c r="A1876">
        <v>618100</v>
      </c>
      <c r="B1876">
        <v>335300</v>
      </c>
      <c r="C1876">
        <v>202</v>
      </c>
      <c r="D1876" s="96">
        <v>45132.557615740741</v>
      </c>
      <c r="E1876" t="s">
        <v>133</v>
      </c>
      <c r="F1876" t="s">
        <v>144</v>
      </c>
      <c r="G1876" t="s">
        <v>294</v>
      </c>
      <c r="H1876" t="s">
        <v>130</v>
      </c>
      <c r="I1876">
        <v>334550</v>
      </c>
      <c r="L1876" s="96">
        <v>45132.55678240741</v>
      </c>
      <c r="M1876" t="s">
        <v>135</v>
      </c>
      <c r="N1876">
        <v>24306</v>
      </c>
      <c r="O1876" t="s">
        <v>132</v>
      </c>
    </row>
    <row r="1877" spans="1:15" x14ac:dyDescent="0.25">
      <c r="A1877">
        <v>618100</v>
      </c>
      <c r="B1877">
        <v>335100</v>
      </c>
      <c r="C1877">
        <v>202</v>
      </c>
      <c r="D1877" s="96">
        <v>45132.557592592595</v>
      </c>
      <c r="E1877" t="s">
        <v>127</v>
      </c>
      <c r="F1877" t="s">
        <v>144</v>
      </c>
      <c r="G1877" t="s">
        <v>145</v>
      </c>
      <c r="H1877" t="s">
        <v>130</v>
      </c>
      <c r="I1877">
        <v>334510</v>
      </c>
      <c r="L1877" s="96">
        <v>45132.55678240741</v>
      </c>
      <c r="M1877" t="s">
        <v>131</v>
      </c>
      <c r="N1877">
        <v>57950</v>
      </c>
      <c r="O1877" t="s">
        <v>132</v>
      </c>
    </row>
    <row r="1878" spans="1:15" x14ac:dyDescent="0.25">
      <c r="A1878">
        <v>618100</v>
      </c>
      <c r="B1878">
        <v>335100</v>
      </c>
      <c r="C1878">
        <v>202</v>
      </c>
      <c r="D1878" s="96">
        <v>45132.557592592595</v>
      </c>
      <c r="E1878" t="s">
        <v>133</v>
      </c>
      <c r="F1878" t="s">
        <v>144</v>
      </c>
      <c r="G1878" t="s">
        <v>294</v>
      </c>
      <c r="H1878" t="s">
        <v>130</v>
      </c>
      <c r="I1878">
        <v>334510</v>
      </c>
      <c r="L1878" s="96">
        <v>45132.55678240741</v>
      </c>
      <c r="M1878" t="s">
        <v>135</v>
      </c>
      <c r="N1878">
        <v>-57950</v>
      </c>
      <c r="O1878" t="s">
        <v>136</v>
      </c>
    </row>
    <row r="1879" spans="1:15" x14ac:dyDescent="0.25">
      <c r="A1879">
        <v>618100</v>
      </c>
      <c r="B1879">
        <v>335100</v>
      </c>
      <c r="C1879">
        <v>202</v>
      </c>
      <c r="D1879" s="96">
        <v>45132.557592592595</v>
      </c>
      <c r="E1879" t="s">
        <v>133</v>
      </c>
      <c r="F1879" t="s">
        <v>144</v>
      </c>
      <c r="G1879" t="s">
        <v>294</v>
      </c>
      <c r="H1879" t="s">
        <v>130</v>
      </c>
      <c r="I1879">
        <v>334510</v>
      </c>
      <c r="L1879" s="96">
        <v>45132.55678240741</v>
      </c>
      <c r="M1879" t="s">
        <v>135</v>
      </c>
      <c r="N1879">
        <v>59737</v>
      </c>
      <c r="O1879" t="s">
        <v>132</v>
      </c>
    </row>
    <row r="1880" spans="1:15" x14ac:dyDescent="0.25">
      <c r="A1880">
        <v>618100</v>
      </c>
      <c r="B1880">
        <v>335000</v>
      </c>
      <c r="C1880">
        <v>202</v>
      </c>
      <c r="D1880" s="96">
        <v>45132.557581018518</v>
      </c>
      <c r="E1880" t="s">
        <v>127</v>
      </c>
      <c r="F1880" t="s">
        <v>144</v>
      </c>
      <c r="G1880" t="s">
        <v>145</v>
      </c>
      <c r="H1880" t="s">
        <v>130</v>
      </c>
      <c r="I1880">
        <v>334505</v>
      </c>
      <c r="L1880" s="96">
        <v>45132.55678240741</v>
      </c>
      <c r="M1880" t="s">
        <v>131</v>
      </c>
      <c r="N1880">
        <v>2508</v>
      </c>
      <c r="O1880" t="s">
        <v>132</v>
      </c>
    </row>
    <row r="1881" spans="1:15" x14ac:dyDescent="0.25">
      <c r="A1881">
        <v>618100</v>
      </c>
      <c r="B1881">
        <v>335000</v>
      </c>
      <c r="C1881">
        <v>202</v>
      </c>
      <c r="D1881" s="96">
        <v>45132.557581018518</v>
      </c>
      <c r="E1881" t="s">
        <v>127</v>
      </c>
      <c r="F1881" t="s">
        <v>144</v>
      </c>
      <c r="G1881" t="s">
        <v>145</v>
      </c>
      <c r="H1881" t="s">
        <v>130</v>
      </c>
      <c r="I1881">
        <v>334505</v>
      </c>
      <c r="L1881" s="96">
        <v>45132.55678240741</v>
      </c>
      <c r="M1881" t="s">
        <v>131</v>
      </c>
      <c r="N1881">
        <v>49666</v>
      </c>
      <c r="O1881" t="s">
        <v>132</v>
      </c>
    </row>
    <row r="1882" spans="1:15" x14ac:dyDescent="0.25">
      <c r="A1882">
        <v>618100</v>
      </c>
      <c r="B1882">
        <v>170450</v>
      </c>
      <c r="C1882">
        <v>203</v>
      </c>
      <c r="D1882" s="96">
        <v>45310.481388888889</v>
      </c>
      <c r="E1882" t="s">
        <v>133</v>
      </c>
      <c r="F1882" t="s">
        <v>318</v>
      </c>
      <c r="G1882" t="s">
        <v>319</v>
      </c>
      <c r="H1882" t="s">
        <v>130</v>
      </c>
      <c r="I1882">
        <v>332370</v>
      </c>
      <c r="L1882" s="96">
        <v>45310.479571759257</v>
      </c>
      <c r="M1882" t="s">
        <v>135</v>
      </c>
      <c r="N1882">
        <v>-108</v>
      </c>
      <c r="O1882" t="s">
        <v>136</v>
      </c>
    </row>
    <row r="1883" spans="1:15" x14ac:dyDescent="0.25">
      <c r="A1883">
        <v>618100</v>
      </c>
      <c r="B1883">
        <v>170450</v>
      </c>
      <c r="C1883">
        <v>203</v>
      </c>
      <c r="D1883" s="96">
        <v>45310.467812499999</v>
      </c>
      <c r="E1883" t="s">
        <v>133</v>
      </c>
      <c r="F1883" t="s">
        <v>320</v>
      </c>
      <c r="G1883" t="s">
        <v>321</v>
      </c>
      <c r="H1883" t="s">
        <v>130</v>
      </c>
      <c r="I1883">
        <v>332370</v>
      </c>
      <c r="L1883" s="96">
        <v>45310.446875000001</v>
      </c>
      <c r="M1883" t="s">
        <v>135</v>
      </c>
      <c r="N1883">
        <v>2706</v>
      </c>
      <c r="O1883" t="s">
        <v>132</v>
      </c>
    </row>
    <row r="1884" spans="1:15" x14ac:dyDescent="0.25">
      <c r="A1884">
        <v>618100</v>
      </c>
      <c r="B1884">
        <v>170450</v>
      </c>
      <c r="C1884">
        <v>203</v>
      </c>
      <c r="D1884" s="96">
        <v>45310.467812499999</v>
      </c>
      <c r="E1884" t="s">
        <v>162</v>
      </c>
      <c r="F1884" t="s">
        <v>320</v>
      </c>
      <c r="G1884" t="s">
        <v>321</v>
      </c>
      <c r="H1884" t="s">
        <v>130</v>
      </c>
      <c r="I1884">
        <v>332370</v>
      </c>
      <c r="L1884" s="96">
        <v>45310.446875000001</v>
      </c>
      <c r="M1884" t="s">
        <v>135</v>
      </c>
      <c r="N1884">
        <v>-1353</v>
      </c>
      <c r="O1884" t="s">
        <v>136</v>
      </c>
    </row>
    <row r="1885" spans="1:15" x14ac:dyDescent="0.25">
      <c r="A1885">
        <v>618100</v>
      </c>
      <c r="B1885">
        <v>170450</v>
      </c>
      <c r="C1885">
        <v>203</v>
      </c>
      <c r="D1885" s="96">
        <v>45309.391087962962</v>
      </c>
      <c r="E1885" t="s">
        <v>133</v>
      </c>
      <c r="F1885" t="s">
        <v>182</v>
      </c>
      <c r="G1885" t="s">
        <v>183</v>
      </c>
      <c r="H1885" t="s">
        <v>130</v>
      </c>
      <c r="I1885">
        <v>332370</v>
      </c>
      <c r="L1885" s="96">
        <v>45308.999988425923</v>
      </c>
      <c r="M1885" t="s">
        <v>135</v>
      </c>
      <c r="N1885">
        <v>-25300</v>
      </c>
      <c r="O1885" t="s">
        <v>136</v>
      </c>
    </row>
    <row r="1886" spans="1:15" x14ac:dyDescent="0.25">
      <c r="A1886">
        <v>618100</v>
      </c>
      <c r="B1886">
        <v>170470</v>
      </c>
      <c r="C1886">
        <v>203</v>
      </c>
      <c r="D1886" s="96">
        <v>45309.391087962962</v>
      </c>
      <c r="E1886" t="s">
        <v>133</v>
      </c>
      <c r="F1886" t="s">
        <v>182</v>
      </c>
      <c r="G1886" t="s">
        <v>183</v>
      </c>
      <c r="H1886" t="s">
        <v>130</v>
      </c>
      <c r="I1886">
        <v>332390</v>
      </c>
      <c r="L1886" s="96">
        <v>45308.999988425923</v>
      </c>
      <c r="M1886" t="s">
        <v>135</v>
      </c>
      <c r="N1886">
        <v>-6600</v>
      </c>
      <c r="O1886" t="s">
        <v>136</v>
      </c>
    </row>
    <row r="1887" spans="1:15" x14ac:dyDescent="0.25">
      <c r="A1887">
        <v>618100</v>
      </c>
      <c r="B1887">
        <v>170520</v>
      </c>
      <c r="C1887">
        <v>203</v>
      </c>
      <c r="D1887" s="96">
        <v>45309.391087962962</v>
      </c>
      <c r="E1887" t="s">
        <v>133</v>
      </c>
      <c r="F1887" t="s">
        <v>182</v>
      </c>
      <c r="G1887" t="s">
        <v>183</v>
      </c>
      <c r="H1887" t="s">
        <v>130</v>
      </c>
      <c r="I1887">
        <v>332375</v>
      </c>
      <c r="L1887" s="96">
        <v>45308.999988425923</v>
      </c>
      <c r="M1887" t="s">
        <v>135</v>
      </c>
      <c r="N1887">
        <v>-1000</v>
      </c>
      <c r="O1887" t="s">
        <v>136</v>
      </c>
    </row>
    <row r="1888" spans="1:15" x14ac:dyDescent="0.25">
      <c r="A1888">
        <v>618100</v>
      </c>
      <c r="B1888">
        <v>170380</v>
      </c>
      <c r="C1888">
        <v>203</v>
      </c>
      <c r="D1888" s="96">
        <v>45309.391076388885</v>
      </c>
      <c r="E1888" t="s">
        <v>133</v>
      </c>
      <c r="F1888" t="s">
        <v>182</v>
      </c>
      <c r="G1888" t="s">
        <v>183</v>
      </c>
      <c r="H1888" t="s">
        <v>130</v>
      </c>
      <c r="I1888">
        <v>332340</v>
      </c>
      <c r="L1888" s="96">
        <v>45308.999988425923</v>
      </c>
      <c r="M1888" t="s">
        <v>135</v>
      </c>
      <c r="N1888">
        <v>-7400</v>
      </c>
      <c r="O1888" t="s">
        <v>136</v>
      </c>
    </row>
    <row r="1889" spans="1:15" x14ac:dyDescent="0.25">
      <c r="A1889">
        <v>618100</v>
      </c>
      <c r="B1889">
        <v>170440</v>
      </c>
      <c r="C1889">
        <v>203</v>
      </c>
      <c r="D1889" s="96">
        <v>45309.391076388885</v>
      </c>
      <c r="E1889" t="s">
        <v>133</v>
      </c>
      <c r="F1889" t="s">
        <v>182</v>
      </c>
      <c r="G1889" t="s">
        <v>183</v>
      </c>
      <c r="H1889" t="s">
        <v>130</v>
      </c>
      <c r="I1889">
        <v>332360</v>
      </c>
      <c r="L1889" s="96">
        <v>45308.999988425923</v>
      </c>
      <c r="M1889" t="s">
        <v>135</v>
      </c>
      <c r="N1889">
        <v>-5700</v>
      </c>
      <c r="O1889" t="s">
        <v>136</v>
      </c>
    </row>
    <row r="1890" spans="1:15" x14ac:dyDescent="0.25">
      <c r="A1890">
        <v>618100</v>
      </c>
      <c r="B1890">
        <v>170350</v>
      </c>
      <c r="C1890">
        <v>203</v>
      </c>
      <c r="D1890" s="96">
        <v>45309.391064814816</v>
      </c>
      <c r="E1890" t="s">
        <v>133</v>
      </c>
      <c r="F1890" t="s">
        <v>182</v>
      </c>
      <c r="G1890" t="s">
        <v>183</v>
      </c>
      <c r="H1890" t="s">
        <v>130</v>
      </c>
      <c r="I1890">
        <v>332330</v>
      </c>
      <c r="L1890" s="96">
        <v>45308.999988425923</v>
      </c>
      <c r="M1890" t="s">
        <v>135</v>
      </c>
      <c r="N1890">
        <v>-66900</v>
      </c>
      <c r="O1890" t="s">
        <v>136</v>
      </c>
    </row>
    <row r="1891" spans="1:15" x14ac:dyDescent="0.25">
      <c r="A1891">
        <v>618100</v>
      </c>
      <c r="B1891">
        <v>170360</v>
      </c>
      <c r="C1891">
        <v>203</v>
      </c>
      <c r="D1891" s="96">
        <v>45309.391064814816</v>
      </c>
      <c r="E1891" t="s">
        <v>133</v>
      </c>
      <c r="F1891" t="s">
        <v>182</v>
      </c>
      <c r="G1891" t="s">
        <v>183</v>
      </c>
      <c r="H1891" t="s">
        <v>130</v>
      </c>
      <c r="I1891">
        <v>332332</v>
      </c>
      <c r="L1891" s="96">
        <v>45308.999988425923</v>
      </c>
      <c r="M1891" t="s">
        <v>135</v>
      </c>
      <c r="N1891">
        <v>-30200</v>
      </c>
      <c r="O1891" t="s">
        <v>136</v>
      </c>
    </row>
    <row r="1892" spans="1:15" x14ac:dyDescent="0.25">
      <c r="A1892">
        <v>618100</v>
      </c>
      <c r="B1892">
        <v>170370</v>
      </c>
      <c r="C1892">
        <v>203</v>
      </c>
      <c r="D1892" s="96">
        <v>45309.391064814816</v>
      </c>
      <c r="E1892" t="s">
        <v>133</v>
      </c>
      <c r="F1892" t="s">
        <v>182</v>
      </c>
      <c r="G1892" t="s">
        <v>183</v>
      </c>
      <c r="H1892" t="s">
        <v>130</v>
      </c>
      <c r="I1892">
        <v>332335</v>
      </c>
      <c r="L1892" s="96">
        <v>45308.999988425923</v>
      </c>
      <c r="M1892" t="s">
        <v>135</v>
      </c>
      <c r="N1892">
        <v>-3600</v>
      </c>
      <c r="O1892" t="s">
        <v>136</v>
      </c>
    </row>
    <row r="1893" spans="1:15" x14ac:dyDescent="0.25">
      <c r="A1893">
        <v>618100</v>
      </c>
      <c r="B1893">
        <v>170480</v>
      </c>
      <c r="C1893">
        <v>203</v>
      </c>
      <c r="D1893" s="96">
        <v>45309.391053240739</v>
      </c>
      <c r="E1893" t="s">
        <v>133</v>
      </c>
      <c r="F1893" t="s">
        <v>182</v>
      </c>
      <c r="G1893" t="s">
        <v>183</v>
      </c>
      <c r="H1893" t="s">
        <v>130</v>
      </c>
      <c r="I1893">
        <v>332318</v>
      </c>
      <c r="L1893" s="96">
        <v>45308.999988425923</v>
      </c>
      <c r="M1893" t="s">
        <v>135</v>
      </c>
      <c r="N1893">
        <v>-2900</v>
      </c>
      <c r="O1893" t="s">
        <v>136</v>
      </c>
    </row>
    <row r="1894" spans="1:15" x14ac:dyDescent="0.25">
      <c r="A1894">
        <v>618100</v>
      </c>
      <c r="B1894">
        <v>170340</v>
      </c>
      <c r="C1894">
        <v>203</v>
      </c>
      <c r="D1894" s="96">
        <v>45309.391053240739</v>
      </c>
      <c r="E1894" t="s">
        <v>133</v>
      </c>
      <c r="F1894" t="s">
        <v>182</v>
      </c>
      <c r="G1894" t="s">
        <v>183</v>
      </c>
      <c r="H1894" t="s">
        <v>130</v>
      </c>
      <c r="I1894">
        <v>332320</v>
      </c>
      <c r="L1894" s="96">
        <v>45308.999988425923</v>
      </c>
      <c r="M1894" t="s">
        <v>135</v>
      </c>
      <c r="N1894">
        <v>-600</v>
      </c>
      <c r="O1894" t="s">
        <v>136</v>
      </c>
    </row>
    <row r="1895" spans="1:15" x14ac:dyDescent="0.25">
      <c r="A1895">
        <v>618100</v>
      </c>
      <c r="B1895">
        <v>170530</v>
      </c>
      <c r="C1895">
        <v>203</v>
      </c>
      <c r="D1895" s="96">
        <v>45309.391053240739</v>
      </c>
      <c r="E1895" t="s">
        <v>133</v>
      </c>
      <c r="F1895" t="s">
        <v>182</v>
      </c>
      <c r="G1895" t="s">
        <v>183</v>
      </c>
      <c r="H1895" t="s">
        <v>130</v>
      </c>
      <c r="I1895">
        <v>332317</v>
      </c>
      <c r="L1895" s="96">
        <v>45308.999988425923</v>
      </c>
      <c r="M1895" t="s">
        <v>135</v>
      </c>
      <c r="N1895">
        <v>-400</v>
      </c>
      <c r="O1895" t="s">
        <v>136</v>
      </c>
    </row>
    <row r="1896" spans="1:15" x14ac:dyDescent="0.25">
      <c r="A1896">
        <v>618100</v>
      </c>
      <c r="B1896">
        <v>170310</v>
      </c>
      <c r="C1896">
        <v>203</v>
      </c>
      <c r="D1896" s="96">
        <v>45309.391041666669</v>
      </c>
      <c r="E1896" t="s">
        <v>133</v>
      </c>
      <c r="F1896" t="s">
        <v>182</v>
      </c>
      <c r="G1896" t="s">
        <v>183</v>
      </c>
      <c r="H1896" t="s">
        <v>130</v>
      </c>
      <c r="I1896">
        <v>332310</v>
      </c>
      <c r="L1896" s="96">
        <v>45308.999988425923</v>
      </c>
      <c r="M1896" t="s">
        <v>135</v>
      </c>
      <c r="N1896">
        <v>-3500</v>
      </c>
      <c r="O1896" t="s">
        <v>136</v>
      </c>
    </row>
    <row r="1897" spans="1:15" x14ac:dyDescent="0.25">
      <c r="A1897">
        <v>618100</v>
      </c>
      <c r="B1897">
        <v>170520</v>
      </c>
      <c r="C1897">
        <v>203</v>
      </c>
      <c r="D1897" s="96">
        <v>45309.371979166666</v>
      </c>
      <c r="E1897" t="s">
        <v>133</v>
      </c>
      <c r="F1897" t="s">
        <v>184</v>
      </c>
      <c r="G1897" t="s">
        <v>185</v>
      </c>
      <c r="H1897" t="s">
        <v>130</v>
      </c>
      <c r="I1897">
        <v>332375</v>
      </c>
      <c r="L1897" s="96">
        <v>45308.999988425923</v>
      </c>
      <c r="M1897" t="s">
        <v>135</v>
      </c>
      <c r="N1897">
        <v>10</v>
      </c>
      <c r="O1897" t="s">
        <v>132</v>
      </c>
    </row>
    <row r="1898" spans="1:15" x14ac:dyDescent="0.25">
      <c r="A1898">
        <v>618100</v>
      </c>
      <c r="B1898">
        <v>170470</v>
      </c>
      <c r="C1898">
        <v>203</v>
      </c>
      <c r="D1898" s="96">
        <v>45309.371979166666</v>
      </c>
      <c r="E1898" t="s">
        <v>133</v>
      </c>
      <c r="F1898" t="s">
        <v>184</v>
      </c>
      <c r="G1898" t="s">
        <v>185</v>
      </c>
      <c r="H1898" t="s">
        <v>130</v>
      </c>
      <c r="I1898">
        <v>332390</v>
      </c>
      <c r="L1898" s="96">
        <v>45308.999988425923</v>
      </c>
      <c r="M1898" t="s">
        <v>135</v>
      </c>
      <c r="N1898">
        <v>66</v>
      </c>
      <c r="O1898" t="s">
        <v>132</v>
      </c>
    </row>
    <row r="1899" spans="1:15" x14ac:dyDescent="0.25">
      <c r="A1899">
        <v>618100</v>
      </c>
      <c r="B1899">
        <v>170440</v>
      </c>
      <c r="C1899">
        <v>203</v>
      </c>
      <c r="D1899" s="96">
        <v>45309.371967592589</v>
      </c>
      <c r="E1899" t="s">
        <v>133</v>
      </c>
      <c r="F1899" t="s">
        <v>184</v>
      </c>
      <c r="G1899" t="s">
        <v>185</v>
      </c>
      <c r="H1899" t="s">
        <v>130</v>
      </c>
      <c r="I1899">
        <v>332360</v>
      </c>
      <c r="L1899" s="96">
        <v>45308.999988425923</v>
      </c>
      <c r="M1899" t="s">
        <v>135</v>
      </c>
      <c r="N1899">
        <v>57</v>
      </c>
      <c r="O1899" t="s">
        <v>132</v>
      </c>
    </row>
    <row r="1900" spans="1:15" x14ac:dyDescent="0.25">
      <c r="A1900">
        <v>618100</v>
      </c>
      <c r="B1900">
        <v>170380</v>
      </c>
      <c r="C1900">
        <v>203</v>
      </c>
      <c r="D1900" s="96">
        <v>45309.371967592589</v>
      </c>
      <c r="E1900" t="s">
        <v>133</v>
      </c>
      <c r="F1900" t="s">
        <v>184</v>
      </c>
      <c r="G1900" t="s">
        <v>185</v>
      </c>
      <c r="H1900" t="s">
        <v>130</v>
      </c>
      <c r="I1900">
        <v>332340</v>
      </c>
      <c r="L1900" s="96">
        <v>45308.999988425923</v>
      </c>
      <c r="M1900" t="s">
        <v>135</v>
      </c>
      <c r="N1900">
        <v>74</v>
      </c>
      <c r="O1900" t="s">
        <v>132</v>
      </c>
    </row>
    <row r="1901" spans="1:15" x14ac:dyDescent="0.25">
      <c r="A1901">
        <v>618100</v>
      </c>
      <c r="B1901">
        <v>170450</v>
      </c>
      <c r="C1901">
        <v>203</v>
      </c>
      <c r="D1901" s="96">
        <v>45309.371967592589</v>
      </c>
      <c r="E1901" t="s">
        <v>133</v>
      </c>
      <c r="F1901" t="s">
        <v>184</v>
      </c>
      <c r="G1901" t="s">
        <v>185</v>
      </c>
      <c r="H1901" t="s">
        <v>130</v>
      </c>
      <c r="I1901">
        <v>332370</v>
      </c>
      <c r="L1901" s="96">
        <v>45308.999988425923</v>
      </c>
      <c r="M1901" t="s">
        <v>135</v>
      </c>
      <c r="N1901">
        <v>253</v>
      </c>
      <c r="O1901" t="s">
        <v>132</v>
      </c>
    </row>
    <row r="1902" spans="1:15" x14ac:dyDescent="0.25">
      <c r="A1902">
        <v>618100</v>
      </c>
      <c r="B1902">
        <v>170370</v>
      </c>
      <c r="C1902">
        <v>203</v>
      </c>
      <c r="D1902" s="96">
        <v>45309.37195601852</v>
      </c>
      <c r="E1902" t="s">
        <v>133</v>
      </c>
      <c r="F1902" t="s">
        <v>184</v>
      </c>
      <c r="G1902" t="s">
        <v>185</v>
      </c>
      <c r="H1902" t="s">
        <v>130</v>
      </c>
      <c r="I1902">
        <v>332335</v>
      </c>
      <c r="L1902" s="96">
        <v>45308.999988425923</v>
      </c>
      <c r="M1902" t="s">
        <v>135</v>
      </c>
      <c r="N1902">
        <v>36</v>
      </c>
      <c r="O1902" t="s">
        <v>132</v>
      </c>
    </row>
    <row r="1903" spans="1:15" x14ac:dyDescent="0.25">
      <c r="A1903">
        <v>618100</v>
      </c>
      <c r="B1903">
        <v>170360</v>
      </c>
      <c r="C1903">
        <v>203</v>
      </c>
      <c r="D1903" s="96">
        <v>45309.37195601852</v>
      </c>
      <c r="E1903" t="s">
        <v>133</v>
      </c>
      <c r="F1903" t="s">
        <v>184</v>
      </c>
      <c r="G1903" t="s">
        <v>185</v>
      </c>
      <c r="H1903" t="s">
        <v>130</v>
      </c>
      <c r="I1903">
        <v>332332</v>
      </c>
      <c r="L1903" s="96">
        <v>45308.999988425923</v>
      </c>
      <c r="M1903" t="s">
        <v>135</v>
      </c>
      <c r="N1903">
        <v>302</v>
      </c>
      <c r="O1903" t="s">
        <v>132</v>
      </c>
    </row>
    <row r="1904" spans="1:15" x14ac:dyDescent="0.25">
      <c r="A1904">
        <v>618100</v>
      </c>
      <c r="B1904">
        <v>170350</v>
      </c>
      <c r="C1904">
        <v>203</v>
      </c>
      <c r="D1904" s="96">
        <v>45309.37195601852</v>
      </c>
      <c r="E1904" t="s">
        <v>133</v>
      </c>
      <c r="F1904" t="s">
        <v>184</v>
      </c>
      <c r="G1904" t="s">
        <v>185</v>
      </c>
      <c r="H1904" t="s">
        <v>130</v>
      </c>
      <c r="I1904">
        <v>332330</v>
      </c>
      <c r="L1904" s="96">
        <v>45308.999988425923</v>
      </c>
      <c r="M1904" t="s">
        <v>135</v>
      </c>
      <c r="N1904">
        <v>669</v>
      </c>
      <c r="O1904" t="s">
        <v>132</v>
      </c>
    </row>
    <row r="1905" spans="1:15" x14ac:dyDescent="0.25">
      <c r="A1905">
        <v>618100</v>
      </c>
      <c r="B1905">
        <v>170530</v>
      </c>
      <c r="C1905">
        <v>203</v>
      </c>
      <c r="D1905" s="96">
        <v>45309.371944444443</v>
      </c>
      <c r="E1905" t="s">
        <v>133</v>
      </c>
      <c r="F1905" t="s">
        <v>184</v>
      </c>
      <c r="G1905" t="s">
        <v>185</v>
      </c>
      <c r="H1905" t="s">
        <v>130</v>
      </c>
      <c r="I1905">
        <v>332317</v>
      </c>
      <c r="L1905" s="96">
        <v>45308.999988425923</v>
      </c>
      <c r="M1905" t="s">
        <v>135</v>
      </c>
      <c r="N1905">
        <v>4</v>
      </c>
      <c r="O1905" t="s">
        <v>132</v>
      </c>
    </row>
    <row r="1906" spans="1:15" x14ac:dyDescent="0.25">
      <c r="A1906">
        <v>618100</v>
      </c>
      <c r="B1906">
        <v>170340</v>
      </c>
      <c r="C1906">
        <v>203</v>
      </c>
      <c r="D1906" s="96">
        <v>45309.371944444443</v>
      </c>
      <c r="E1906" t="s">
        <v>133</v>
      </c>
      <c r="F1906" t="s">
        <v>184</v>
      </c>
      <c r="G1906" t="s">
        <v>185</v>
      </c>
      <c r="H1906" t="s">
        <v>130</v>
      </c>
      <c r="I1906">
        <v>332320</v>
      </c>
      <c r="L1906" s="96">
        <v>45308.999988425923</v>
      </c>
      <c r="M1906" t="s">
        <v>135</v>
      </c>
      <c r="N1906">
        <v>6</v>
      </c>
      <c r="O1906" t="s">
        <v>132</v>
      </c>
    </row>
    <row r="1907" spans="1:15" x14ac:dyDescent="0.25">
      <c r="A1907">
        <v>618100</v>
      </c>
      <c r="B1907">
        <v>170480</v>
      </c>
      <c r="C1907">
        <v>203</v>
      </c>
      <c r="D1907" s="96">
        <v>45309.371944444443</v>
      </c>
      <c r="E1907" t="s">
        <v>133</v>
      </c>
      <c r="F1907" t="s">
        <v>184</v>
      </c>
      <c r="G1907" t="s">
        <v>185</v>
      </c>
      <c r="H1907" t="s">
        <v>130</v>
      </c>
      <c r="I1907">
        <v>332318</v>
      </c>
      <c r="L1907" s="96">
        <v>45308.999988425923</v>
      </c>
      <c r="M1907" t="s">
        <v>135</v>
      </c>
      <c r="N1907">
        <v>29</v>
      </c>
      <c r="O1907" t="s">
        <v>132</v>
      </c>
    </row>
    <row r="1908" spans="1:15" x14ac:dyDescent="0.25">
      <c r="A1908">
        <v>618100</v>
      </c>
      <c r="B1908">
        <v>170310</v>
      </c>
      <c r="C1908">
        <v>203</v>
      </c>
      <c r="D1908" s="96">
        <v>45309.371932870374</v>
      </c>
      <c r="E1908" t="s">
        <v>133</v>
      </c>
      <c r="F1908" t="s">
        <v>184</v>
      </c>
      <c r="G1908" t="s">
        <v>185</v>
      </c>
      <c r="H1908" t="s">
        <v>130</v>
      </c>
      <c r="I1908">
        <v>332310</v>
      </c>
      <c r="L1908" s="96">
        <v>45308.999988425923</v>
      </c>
      <c r="M1908" t="s">
        <v>135</v>
      </c>
      <c r="N1908">
        <v>35</v>
      </c>
      <c r="O1908" t="s">
        <v>132</v>
      </c>
    </row>
    <row r="1909" spans="1:15" x14ac:dyDescent="0.25">
      <c r="A1909">
        <v>618100</v>
      </c>
      <c r="B1909">
        <v>170540</v>
      </c>
      <c r="C1909">
        <v>203</v>
      </c>
      <c r="D1909" s="96">
        <v>45302.641643518517</v>
      </c>
      <c r="E1909" t="s">
        <v>133</v>
      </c>
      <c r="F1909" t="s">
        <v>322</v>
      </c>
      <c r="G1909" t="s">
        <v>323</v>
      </c>
      <c r="H1909" t="s">
        <v>130</v>
      </c>
      <c r="I1909">
        <v>332307</v>
      </c>
      <c r="L1909" s="96">
        <v>45302.638206018521</v>
      </c>
      <c r="M1909" t="s">
        <v>135</v>
      </c>
      <c r="N1909">
        <v>1691</v>
      </c>
      <c r="O1909" t="s">
        <v>132</v>
      </c>
    </row>
    <row r="1910" spans="1:15" x14ac:dyDescent="0.25">
      <c r="A1910">
        <v>618100</v>
      </c>
      <c r="B1910">
        <v>170530</v>
      </c>
      <c r="C1910">
        <v>203</v>
      </c>
      <c r="D1910" s="96">
        <v>45302.641643518517</v>
      </c>
      <c r="E1910" t="s">
        <v>133</v>
      </c>
      <c r="F1910" t="s">
        <v>322</v>
      </c>
      <c r="G1910" t="s">
        <v>323</v>
      </c>
      <c r="H1910" t="s">
        <v>130</v>
      </c>
      <c r="I1910">
        <v>332317</v>
      </c>
      <c r="L1910" s="96">
        <v>45302.638206018521</v>
      </c>
      <c r="M1910" t="s">
        <v>135</v>
      </c>
      <c r="N1910">
        <v>1691</v>
      </c>
      <c r="O1910" t="s">
        <v>132</v>
      </c>
    </row>
    <row r="1911" spans="1:15" x14ac:dyDescent="0.25">
      <c r="A1911">
        <v>618100</v>
      </c>
      <c r="B1911">
        <v>170440</v>
      </c>
      <c r="C1911">
        <v>203</v>
      </c>
      <c r="D1911" s="96">
        <v>45302.641631944447</v>
      </c>
      <c r="E1911" t="s">
        <v>133</v>
      </c>
      <c r="F1911" t="s">
        <v>322</v>
      </c>
      <c r="G1911" t="s">
        <v>323</v>
      </c>
      <c r="H1911" t="s">
        <v>130</v>
      </c>
      <c r="I1911">
        <v>332360</v>
      </c>
      <c r="L1911" s="96">
        <v>45302.638206018521</v>
      </c>
      <c r="M1911" t="s">
        <v>135</v>
      </c>
      <c r="N1911">
        <v>-3381</v>
      </c>
      <c r="O1911" t="s">
        <v>136</v>
      </c>
    </row>
    <row r="1912" spans="1:15" x14ac:dyDescent="0.25">
      <c r="A1912">
        <v>618100</v>
      </c>
      <c r="B1912">
        <v>170440</v>
      </c>
      <c r="C1912">
        <v>203</v>
      </c>
      <c r="D1912" s="96">
        <v>45300.674953703703</v>
      </c>
      <c r="E1912" t="s">
        <v>133</v>
      </c>
      <c r="F1912" t="s">
        <v>324</v>
      </c>
      <c r="G1912" t="s">
        <v>325</v>
      </c>
      <c r="H1912" t="s">
        <v>130</v>
      </c>
      <c r="I1912">
        <v>332360</v>
      </c>
      <c r="L1912" s="96">
        <v>45300.673506944448</v>
      </c>
      <c r="M1912" t="s">
        <v>135</v>
      </c>
      <c r="N1912">
        <v>676</v>
      </c>
      <c r="O1912" t="s">
        <v>132</v>
      </c>
    </row>
    <row r="1913" spans="1:15" x14ac:dyDescent="0.25">
      <c r="A1913">
        <v>618100</v>
      </c>
      <c r="B1913">
        <v>170350</v>
      </c>
      <c r="C1913">
        <v>203</v>
      </c>
      <c r="D1913" s="96">
        <v>45295.448946759258</v>
      </c>
      <c r="E1913" t="s">
        <v>133</v>
      </c>
      <c r="F1913" t="s">
        <v>326</v>
      </c>
      <c r="G1913" t="s">
        <v>327</v>
      </c>
      <c r="H1913" t="s">
        <v>130</v>
      </c>
      <c r="I1913">
        <v>332330</v>
      </c>
      <c r="L1913" s="96">
        <v>45295.446643518517</v>
      </c>
      <c r="M1913" t="s">
        <v>135</v>
      </c>
      <c r="N1913">
        <v>-560</v>
      </c>
      <c r="O1913" t="s">
        <v>136</v>
      </c>
    </row>
    <row r="1914" spans="1:15" x14ac:dyDescent="0.25">
      <c r="A1914">
        <v>618100</v>
      </c>
      <c r="B1914">
        <v>170450</v>
      </c>
      <c r="C1914">
        <v>203</v>
      </c>
      <c r="D1914" s="96">
        <v>45281.463958333334</v>
      </c>
      <c r="E1914" t="s">
        <v>133</v>
      </c>
      <c r="F1914" t="s">
        <v>328</v>
      </c>
      <c r="G1914" t="s">
        <v>329</v>
      </c>
      <c r="H1914" t="s">
        <v>130</v>
      </c>
      <c r="I1914">
        <v>332370</v>
      </c>
      <c r="L1914" s="96">
        <v>45281.462638888886</v>
      </c>
      <c r="M1914" t="s">
        <v>135</v>
      </c>
      <c r="N1914">
        <v>3213</v>
      </c>
      <c r="O1914" t="s">
        <v>132</v>
      </c>
    </row>
    <row r="1915" spans="1:15" x14ac:dyDescent="0.25">
      <c r="A1915">
        <v>618100</v>
      </c>
      <c r="B1915">
        <v>170470</v>
      </c>
      <c r="C1915">
        <v>203</v>
      </c>
      <c r="D1915" s="96">
        <v>45274.62027777778</v>
      </c>
      <c r="E1915" t="s">
        <v>133</v>
      </c>
      <c r="F1915" t="s">
        <v>186</v>
      </c>
      <c r="G1915" t="s">
        <v>187</v>
      </c>
      <c r="H1915" t="s">
        <v>130</v>
      </c>
      <c r="I1915">
        <v>332390</v>
      </c>
      <c r="L1915" s="96">
        <v>45274.620046296295</v>
      </c>
      <c r="M1915" t="s">
        <v>135</v>
      </c>
      <c r="N1915">
        <v>-66</v>
      </c>
      <c r="O1915" t="s">
        <v>136</v>
      </c>
    </row>
    <row r="1916" spans="1:15" x14ac:dyDescent="0.25">
      <c r="A1916">
        <v>618100</v>
      </c>
      <c r="B1916">
        <v>170450</v>
      </c>
      <c r="C1916">
        <v>203</v>
      </c>
      <c r="D1916" s="96">
        <v>45274.620266203703</v>
      </c>
      <c r="E1916" t="s">
        <v>133</v>
      </c>
      <c r="F1916" t="s">
        <v>186</v>
      </c>
      <c r="G1916" t="s">
        <v>187</v>
      </c>
      <c r="H1916" t="s">
        <v>130</v>
      </c>
      <c r="I1916">
        <v>332370</v>
      </c>
      <c r="L1916" s="96">
        <v>45274.620046296295</v>
      </c>
      <c r="M1916" t="s">
        <v>135</v>
      </c>
      <c r="N1916">
        <v>-253</v>
      </c>
      <c r="O1916" t="s">
        <v>136</v>
      </c>
    </row>
    <row r="1917" spans="1:15" x14ac:dyDescent="0.25">
      <c r="A1917">
        <v>618100</v>
      </c>
      <c r="B1917">
        <v>170520</v>
      </c>
      <c r="C1917">
        <v>203</v>
      </c>
      <c r="D1917" s="96">
        <v>45274.620266203703</v>
      </c>
      <c r="E1917" t="s">
        <v>133</v>
      </c>
      <c r="F1917" t="s">
        <v>186</v>
      </c>
      <c r="G1917" t="s">
        <v>187</v>
      </c>
      <c r="H1917" t="s">
        <v>130</v>
      </c>
      <c r="I1917">
        <v>332375</v>
      </c>
      <c r="L1917" s="96">
        <v>45274.620046296295</v>
      </c>
      <c r="M1917" t="s">
        <v>135</v>
      </c>
      <c r="N1917">
        <v>-10</v>
      </c>
      <c r="O1917" t="s">
        <v>136</v>
      </c>
    </row>
    <row r="1918" spans="1:15" x14ac:dyDescent="0.25">
      <c r="A1918">
        <v>618100</v>
      </c>
      <c r="B1918">
        <v>170380</v>
      </c>
      <c r="C1918">
        <v>203</v>
      </c>
      <c r="D1918" s="96">
        <v>45274.620254629626</v>
      </c>
      <c r="E1918" t="s">
        <v>133</v>
      </c>
      <c r="F1918" t="s">
        <v>186</v>
      </c>
      <c r="G1918" t="s">
        <v>187</v>
      </c>
      <c r="H1918" t="s">
        <v>130</v>
      </c>
      <c r="I1918">
        <v>332340</v>
      </c>
      <c r="L1918" s="96">
        <v>45274.620046296295</v>
      </c>
      <c r="M1918" t="s">
        <v>135</v>
      </c>
      <c r="N1918">
        <v>-74</v>
      </c>
      <c r="O1918" t="s">
        <v>136</v>
      </c>
    </row>
    <row r="1919" spans="1:15" x14ac:dyDescent="0.25">
      <c r="A1919">
        <v>618100</v>
      </c>
      <c r="B1919">
        <v>170440</v>
      </c>
      <c r="C1919">
        <v>203</v>
      </c>
      <c r="D1919" s="96">
        <v>45274.620254629626</v>
      </c>
      <c r="E1919" t="s">
        <v>133</v>
      </c>
      <c r="F1919" t="s">
        <v>186</v>
      </c>
      <c r="G1919" t="s">
        <v>187</v>
      </c>
      <c r="H1919" t="s">
        <v>130</v>
      </c>
      <c r="I1919">
        <v>332360</v>
      </c>
      <c r="L1919" s="96">
        <v>45274.620046296295</v>
      </c>
      <c r="M1919" t="s">
        <v>135</v>
      </c>
      <c r="N1919">
        <v>-57</v>
      </c>
      <c r="O1919" t="s">
        <v>136</v>
      </c>
    </row>
    <row r="1920" spans="1:15" x14ac:dyDescent="0.25">
      <c r="A1920">
        <v>618100</v>
      </c>
      <c r="B1920">
        <v>170370</v>
      </c>
      <c r="C1920">
        <v>203</v>
      </c>
      <c r="D1920" s="96">
        <v>45274.620254629626</v>
      </c>
      <c r="E1920" t="s">
        <v>133</v>
      </c>
      <c r="F1920" t="s">
        <v>186</v>
      </c>
      <c r="G1920" t="s">
        <v>187</v>
      </c>
      <c r="H1920" t="s">
        <v>130</v>
      </c>
      <c r="I1920">
        <v>332335</v>
      </c>
      <c r="L1920" s="96">
        <v>45274.620046296295</v>
      </c>
      <c r="M1920" t="s">
        <v>135</v>
      </c>
      <c r="N1920">
        <v>-36</v>
      </c>
      <c r="O1920" t="s">
        <v>136</v>
      </c>
    </row>
    <row r="1921" spans="1:15" x14ac:dyDescent="0.25">
      <c r="A1921">
        <v>618100</v>
      </c>
      <c r="B1921">
        <v>170350</v>
      </c>
      <c r="C1921">
        <v>203</v>
      </c>
      <c r="D1921" s="96">
        <v>45274.620243055557</v>
      </c>
      <c r="E1921" t="s">
        <v>133</v>
      </c>
      <c r="F1921" t="s">
        <v>186</v>
      </c>
      <c r="G1921" t="s">
        <v>187</v>
      </c>
      <c r="H1921" t="s">
        <v>130</v>
      </c>
      <c r="I1921">
        <v>332330</v>
      </c>
      <c r="L1921" s="96">
        <v>45274.620046296295</v>
      </c>
      <c r="M1921" t="s">
        <v>135</v>
      </c>
      <c r="N1921">
        <v>-669</v>
      </c>
      <c r="O1921" t="s">
        <v>136</v>
      </c>
    </row>
    <row r="1922" spans="1:15" x14ac:dyDescent="0.25">
      <c r="A1922">
        <v>618100</v>
      </c>
      <c r="B1922">
        <v>170360</v>
      </c>
      <c r="C1922">
        <v>203</v>
      </c>
      <c r="D1922" s="96">
        <v>45274.620243055557</v>
      </c>
      <c r="E1922" t="s">
        <v>133</v>
      </c>
      <c r="F1922" t="s">
        <v>186</v>
      </c>
      <c r="G1922" t="s">
        <v>187</v>
      </c>
      <c r="H1922" t="s">
        <v>130</v>
      </c>
      <c r="I1922">
        <v>332332</v>
      </c>
      <c r="L1922" s="96">
        <v>45274.620046296295</v>
      </c>
      <c r="M1922" t="s">
        <v>135</v>
      </c>
      <c r="N1922">
        <v>-302</v>
      </c>
      <c r="O1922" t="s">
        <v>136</v>
      </c>
    </row>
    <row r="1923" spans="1:15" x14ac:dyDescent="0.25">
      <c r="A1923">
        <v>618100</v>
      </c>
      <c r="B1923">
        <v>170340</v>
      </c>
      <c r="C1923">
        <v>203</v>
      </c>
      <c r="D1923" s="96">
        <v>45274.620243055557</v>
      </c>
      <c r="E1923" t="s">
        <v>133</v>
      </c>
      <c r="F1923" t="s">
        <v>186</v>
      </c>
      <c r="G1923" t="s">
        <v>187</v>
      </c>
      <c r="H1923" t="s">
        <v>130</v>
      </c>
      <c r="I1923">
        <v>332320</v>
      </c>
      <c r="L1923" s="96">
        <v>45274.620046296295</v>
      </c>
      <c r="M1923" t="s">
        <v>135</v>
      </c>
      <c r="N1923">
        <v>-6</v>
      </c>
      <c r="O1923" t="s">
        <v>136</v>
      </c>
    </row>
    <row r="1924" spans="1:15" x14ac:dyDescent="0.25">
      <c r="A1924">
        <v>618100</v>
      </c>
      <c r="B1924">
        <v>170310</v>
      </c>
      <c r="C1924">
        <v>203</v>
      </c>
      <c r="D1924" s="96">
        <v>45274.62023148148</v>
      </c>
      <c r="E1924" t="s">
        <v>133</v>
      </c>
      <c r="F1924" t="s">
        <v>186</v>
      </c>
      <c r="G1924" t="s">
        <v>187</v>
      </c>
      <c r="H1924" t="s">
        <v>130</v>
      </c>
      <c r="I1924">
        <v>332310</v>
      </c>
      <c r="L1924" s="96">
        <v>45274.620046296295</v>
      </c>
      <c r="M1924" t="s">
        <v>135</v>
      </c>
      <c r="N1924">
        <v>-35</v>
      </c>
      <c r="O1924" t="s">
        <v>136</v>
      </c>
    </row>
    <row r="1925" spans="1:15" x14ac:dyDescent="0.25">
      <c r="A1925">
        <v>618100</v>
      </c>
      <c r="B1925">
        <v>170480</v>
      </c>
      <c r="C1925">
        <v>203</v>
      </c>
      <c r="D1925" s="96">
        <v>45274.62023148148</v>
      </c>
      <c r="E1925" t="s">
        <v>133</v>
      </c>
      <c r="F1925" t="s">
        <v>186</v>
      </c>
      <c r="G1925" t="s">
        <v>187</v>
      </c>
      <c r="H1925" t="s">
        <v>130</v>
      </c>
      <c r="I1925">
        <v>332318</v>
      </c>
      <c r="L1925" s="96">
        <v>45274.620046296295</v>
      </c>
      <c r="M1925" t="s">
        <v>135</v>
      </c>
      <c r="N1925">
        <v>-29</v>
      </c>
      <c r="O1925" t="s">
        <v>136</v>
      </c>
    </row>
    <row r="1926" spans="1:15" x14ac:dyDescent="0.25">
      <c r="A1926">
        <v>618100</v>
      </c>
      <c r="B1926">
        <v>170530</v>
      </c>
      <c r="C1926">
        <v>203</v>
      </c>
      <c r="D1926" s="96">
        <v>45274.62023148148</v>
      </c>
      <c r="E1926" t="s">
        <v>133</v>
      </c>
      <c r="F1926" t="s">
        <v>186</v>
      </c>
      <c r="G1926" t="s">
        <v>187</v>
      </c>
      <c r="H1926" t="s">
        <v>130</v>
      </c>
      <c r="I1926">
        <v>332317</v>
      </c>
      <c r="L1926" s="96">
        <v>45274.620046296295</v>
      </c>
      <c r="M1926" t="s">
        <v>135</v>
      </c>
      <c r="N1926">
        <v>-4</v>
      </c>
      <c r="O1926" t="s">
        <v>136</v>
      </c>
    </row>
    <row r="1927" spans="1:15" x14ac:dyDescent="0.25">
      <c r="A1927">
        <v>618100</v>
      </c>
      <c r="B1927">
        <v>170350</v>
      </c>
      <c r="C1927">
        <v>203</v>
      </c>
      <c r="D1927" s="96">
        <v>45267.402488425927</v>
      </c>
      <c r="E1927" t="s">
        <v>133</v>
      </c>
      <c r="F1927" t="s">
        <v>330</v>
      </c>
      <c r="G1927" t="s">
        <v>331</v>
      </c>
      <c r="H1927" t="s">
        <v>130</v>
      </c>
      <c r="I1927">
        <v>332330</v>
      </c>
      <c r="L1927" s="96">
        <v>45267.379282407404</v>
      </c>
      <c r="M1927" t="s">
        <v>135</v>
      </c>
      <c r="N1927">
        <v>-2614</v>
      </c>
      <c r="O1927" t="s">
        <v>136</v>
      </c>
    </row>
    <row r="1928" spans="1:15" x14ac:dyDescent="0.25">
      <c r="A1928">
        <v>618100</v>
      </c>
      <c r="B1928">
        <v>170340</v>
      </c>
      <c r="C1928">
        <v>203</v>
      </c>
      <c r="D1928" s="96">
        <v>45265.485358796293</v>
      </c>
      <c r="E1928" t="s">
        <v>133</v>
      </c>
      <c r="F1928" t="s">
        <v>332</v>
      </c>
      <c r="G1928" t="s">
        <v>333</v>
      </c>
      <c r="H1928" t="s">
        <v>130</v>
      </c>
      <c r="I1928">
        <v>332320</v>
      </c>
      <c r="L1928" s="96">
        <v>45265.48233796296</v>
      </c>
      <c r="M1928" t="s">
        <v>135</v>
      </c>
      <c r="N1928">
        <v>2029</v>
      </c>
      <c r="O1928" t="s">
        <v>132</v>
      </c>
    </row>
    <row r="1929" spans="1:15" x14ac:dyDescent="0.25">
      <c r="A1929">
        <v>618100</v>
      </c>
      <c r="B1929">
        <v>170450</v>
      </c>
      <c r="C1929">
        <v>203</v>
      </c>
      <c r="D1929" s="96">
        <v>45260.669791666667</v>
      </c>
      <c r="E1929" t="s">
        <v>133</v>
      </c>
      <c r="F1929" t="s">
        <v>334</v>
      </c>
      <c r="G1929" t="s">
        <v>335</v>
      </c>
      <c r="H1929" t="s">
        <v>130</v>
      </c>
      <c r="I1929">
        <v>332370</v>
      </c>
      <c r="L1929" s="96">
        <v>45260.667696759258</v>
      </c>
      <c r="M1929" t="s">
        <v>135</v>
      </c>
      <c r="N1929">
        <v>2706</v>
      </c>
      <c r="O1929" t="s">
        <v>132</v>
      </c>
    </row>
    <row r="1930" spans="1:15" x14ac:dyDescent="0.25">
      <c r="A1930">
        <v>618100</v>
      </c>
      <c r="B1930">
        <v>170520</v>
      </c>
      <c r="C1930">
        <v>203</v>
      </c>
      <c r="D1930" s="96">
        <v>45155.573136574072</v>
      </c>
      <c r="E1930" t="s">
        <v>133</v>
      </c>
      <c r="F1930" t="s">
        <v>188</v>
      </c>
      <c r="G1930" t="s">
        <v>189</v>
      </c>
      <c r="H1930" t="s">
        <v>130</v>
      </c>
      <c r="I1930">
        <v>332375</v>
      </c>
      <c r="L1930" s="96">
        <v>45155.572881944441</v>
      </c>
      <c r="M1930" t="s">
        <v>135</v>
      </c>
      <c r="N1930">
        <v>1900</v>
      </c>
      <c r="O1930" t="s">
        <v>132</v>
      </c>
    </row>
    <row r="1931" spans="1:15" x14ac:dyDescent="0.25">
      <c r="A1931">
        <v>618100</v>
      </c>
      <c r="B1931">
        <v>170470</v>
      </c>
      <c r="C1931">
        <v>203</v>
      </c>
      <c r="D1931" s="96">
        <v>45155.573136574072</v>
      </c>
      <c r="E1931" t="s">
        <v>133</v>
      </c>
      <c r="F1931" t="s">
        <v>188</v>
      </c>
      <c r="G1931" t="s">
        <v>189</v>
      </c>
      <c r="H1931" t="s">
        <v>130</v>
      </c>
      <c r="I1931">
        <v>332390</v>
      </c>
      <c r="L1931" s="96">
        <v>45155.572881944441</v>
      </c>
      <c r="M1931" t="s">
        <v>135</v>
      </c>
      <c r="N1931">
        <v>10100</v>
      </c>
      <c r="O1931" t="s">
        <v>132</v>
      </c>
    </row>
    <row r="1932" spans="1:15" x14ac:dyDescent="0.25">
      <c r="A1932">
        <v>618100</v>
      </c>
      <c r="B1932">
        <v>170440</v>
      </c>
      <c r="C1932">
        <v>203</v>
      </c>
      <c r="D1932" s="96">
        <v>45155.573125000003</v>
      </c>
      <c r="E1932" t="s">
        <v>133</v>
      </c>
      <c r="F1932" t="s">
        <v>188</v>
      </c>
      <c r="G1932" t="s">
        <v>189</v>
      </c>
      <c r="H1932" t="s">
        <v>130</v>
      </c>
      <c r="I1932">
        <v>332360</v>
      </c>
      <c r="L1932" s="96">
        <v>45155.572881944441</v>
      </c>
      <c r="M1932" t="s">
        <v>135</v>
      </c>
      <c r="N1932">
        <v>7000</v>
      </c>
      <c r="O1932" t="s">
        <v>132</v>
      </c>
    </row>
    <row r="1933" spans="1:15" x14ac:dyDescent="0.25">
      <c r="A1933">
        <v>618100</v>
      </c>
      <c r="B1933">
        <v>170450</v>
      </c>
      <c r="C1933">
        <v>203</v>
      </c>
      <c r="D1933" s="96">
        <v>45155.573125000003</v>
      </c>
      <c r="E1933" t="s">
        <v>133</v>
      </c>
      <c r="F1933" t="s">
        <v>188</v>
      </c>
      <c r="G1933" t="s">
        <v>189</v>
      </c>
      <c r="H1933" t="s">
        <v>130</v>
      </c>
      <c r="I1933">
        <v>332370</v>
      </c>
      <c r="L1933" s="96">
        <v>45155.572881944441</v>
      </c>
      <c r="M1933" t="s">
        <v>135</v>
      </c>
      <c r="N1933">
        <v>47500</v>
      </c>
      <c r="O1933" t="s">
        <v>132</v>
      </c>
    </row>
    <row r="1934" spans="1:15" x14ac:dyDescent="0.25">
      <c r="A1934">
        <v>618100</v>
      </c>
      <c r="B1934">
        <v>170370</v>
      </c>
      <c r="C1934">
        <v>203</v>
      </c>
      <c r="D1934" s="96">
        <v>45155.573113425926</v>
      </c>
      <c r="E1934" t="s">
        <v>133</v>
      </c>
      <c r="F1934" t="s">
        <v>188</v>
      </c>
      <c r="G1934" t="s">
        <v>189</v>
      </c>
      <c r="H1934" t="s">
        <v>130</v>
      </c>
      <c r="I1934">
        <v>332335</v>
      </c>
      <c r="L1934" s="96">
        <v>45155.572881944441</v>
      </c>
      <c r="M1934" t="s">
        <v>135</v>
      </c>
      <c r="N1934">
        <v>11300</v>
      </c>
      <c r="O1934" t="s">
        <v>132</v>
      </c>
    </row>
    <row r="1935" spans="1:15" x14ac:dyDescent="0.25">
      <c r="A1935">
        <v>618100</v>
      </c>
      <c r="B1935">
        <v>170380</v>
      </c>
      <c r="C1935">
        <v>203</v>
      </c>
      <c r="D1935" s="96">
        <v>45155.573113425926</v>
      </c>
      <c r="E1935" t="s">
        <v>133</v>
      </c>
      <c r="F1935" t="s">
        <v>188</v>
      </c>
      <c r="G1935" t="s">
        <v>189</v>
      </c>
      <c r="H1935" t="s">
        <v>130</v>
      </c>
      <c r="I1935">
        <v>332340</v>
      </c>
      <c r="L1935" s="96">
        <v>45155.572881944441</v>
      </c>
      <c r="M1935" t="s">
        <v>135</v>
      </c>
      <c r="N1935">
        <v>13000</v>
      </c>
      <c r="O1935" t="s">
        <v>132</v>
      </c>
    </row>
    <row r="1936" spans="1:15" x14ac:dyDescent="0.25">
      <c r="A1936">
        <v>618100</v>
      </c>
      <c r="B1936">
        <v>170360</v>
      </c>
      <c r="C1936">
        <v>203</v>
      </c>
      <c r="D1936" s="96">
        <v>45155.573113425926</v>
      </c>
      <c r="E1936" t="s">
        <v>133</v>
      </c>
      <c r="F1936" t="s">
        <v>188</v>
      </c>
      <c r="G1936" t="s">
        <v>189</v>
      </c>
      <c r="H1936" t="s">
        <v>130</v>
      </c>
      <c r="I1936">
        <v>332332</v>
      </c>
      <c r="L1936" s="96">
        <v>45155.572881944441</v>
      </c>
      <c r="M1936" t="s">
        <v>135</v>
      </c>
      <c r="N1936">
        <v>36000</v>
      </c>
      <c r="O1936" t="s">
        <v>132</v>
      </c>
    </row>
    <row r="1937" spans="1:15" x14ac:dyDescent="0.25">
      <c r="A1937">
        <v>618100</v>
      </c>
      <c r="B1937">
        <v>170340</v>
      </c>
      <c r="C1937">
        <v>203</v>
      </c>
      <c r="D1937" s="96">
        <v>45155.573101851849</v>
      </c>
      <c r="E1937" t="s">
        <v>133</v>
      </c>
      <c r="F1937" t="s">
        <v>188</v>
      </c>
      <c r="G1937" t="s">
        <v>189</v>
      </c>
      <c r="H1937" t="s">
        <v>130</v>
      </c>
      <c r="I1937">
        <v>332320</v>
      </c>
      <c r="L1937" s="96">
        <v>45155.572881944441</v>
      </c>
      <c r="M1937" t="s">
        <v>135</v>
      </c>
      <c r="N1937">
        <v>9400</v>
      </c>
      <c r="O1937" t="s">
        <v>132</v>
      </c>
    </row>
    <row r="1938" spans="1:15" x14ac:dyDescent="0.25">
      <c r="A1938">
        <v>618100</v>
      </c>
      <c r="B1938">
        <v>170350</v>
      </c>
      <c r="C1938">
        <v>203</v>
      </c>
      <c r="D1938" s="96">
        <v>45155.573101851849</v>
      </c>
      <c r="E1938" t="s">
        <v>133</v>
      </c>
      <c r="F1938" t="s">
        <v>188</v>
      </c>
      <c r="G1938" t="s">
        <v>189</v>
      </c>
      <c r="H1938" t="s">
        <v>130</v>
      </c>
      <c r="I1938">
        <v>332330</v>
      </c>
      <c r="L1938" s="96">
        <v>45155.572881944441</v>
      </c>
      <c r="M1938" t="s">
        <v>135</v>
      </c>
      <c r="N1938">
        <v>99295</v>
      </c>
      <c r="O1938" t="s">
        <v>132</v>
      </c>
    </row>
    <row r="1939" spans="1:15" x14ac:dyDescent="0.25">
      <c r="A1939">
        <v>618100</v>
      </c>
      <c r="B1939">
        <v>170530</v>
      </c>
      <c r="C1939">
        <v>203</v>
      </c>
      <c r="D1939" s="96">
        <v>45155.57309027778</v>
      </c>
      <c r="E1939" t="s">
        <v>133</v>
      </c>
      <c r="F1939" t="s">
        <v>188</v>
      </c>
      <c r="G1939" t="s">
        <v>189</v>
      </c>
      <c r="H1939" t="s">
        <v>130</v>
      </c>
      <c r="I1939">
        <v>332317</v>
      </c>
      <c r="L1939" s="96">
        <v>45155.572881944441</v>
      </c>
      <c r="M1939" t="s">
        <v>135</v>
      </c>
      <c r="N1939">
        <v>400</v>
      </c>
      <c r="O1939" t="s">
        <v>132</v>
      </c>
    </row>
    <row r="1940" spans="1:15" x14ac:dyDescent="0.25">
      <c r="A1940">
        <v>618100</v>
      </c>
      <c r="B1940">
        <v>170480</v>
      </c>
      <c r="C1940">
        <v>203</v>
      </c>
      <c r="D1940" s="96">
        <v>45155.57309027778</v>
      </c>
      <c r="E1940" t="s">
        <v>133</v>
      </c>
      <c r="F1940" t="s">
        <v>188</v>
      </c>
      <c r="G1940" t="s">
        <v>189</v>
      </c>
      <c r="H1940" t="s">
        <v>130</v>
      </c>
      <c r="I1940">
        <v>332318</v>
      </c>
      <c r="L1940" s="96">
        <v>45155.572881944441</v>
      </c>
      <c r="M1940" t="s">
        <v>135</v>
      </c>
      <c r="N1940">
        <v>2400</v>
      </c>
      <c r="O1940" t="s">
        <v>132</v>
      </c>
    </row>
    <row r="1941" spans="1:15" x14ac:dyDescent="0.25">
      <c r="A1941">
        <v>618100</v>
      </c>
      <c r="B1941">
        <v>170540</v>
      </c>
      <c r="C1941">
        <v>203</v>
      </c>
      <c r="D1941" s="96">
        <v>45155.573078703703</v>
      </c>
      <c r="E1941" t="s">
        <v>133</v>
      </c>
      <c r="F1941" t="s">
        <v>188</v>
      </c>
      <c r="G1941" t="s">
        <v>189</v>
      </c>
      <c r="H1941" t="s">
        <v>130</v>
      </c>
      <c r="I1941">
        <v>332307</v>
      </c>
      <c r="L1941" s="96">
        <v>45155.572881944441</v>
      </c>
      <c r="M1941" t="s">
        <v>135</v>
      </c>
      <c r="N1941">
        <v>900</v>
      </c>
      <c r="O1941" t="s">
        <v>132</v>
      </c>
    </row>
    <row r="1942" spans="1:15" x14ac:dyDescent="0.25">
      <c r="A1942">
        <v>618100</v>
      </c>
      <c r="B1942">
        <v>170310</v>
      </c>
      <c r="C1942">
        <v>203</v>
      </c>
      <c r="D1942" s="96">
        <v>45155.573078703703</v>
      </c>
      <c r="E1942" t="s">
        <v>133</v>
      </c>
      <c r="F1942" t="s">
        <v>188</v>
      </c>
      <c r="G1942" t="s">
        <v>189</v>
      </c>
      <c r="H1942" t="s">
        <v>130</v>
      </c>
      <c r="I1942">
        <v>332310</v>
      </c>
      <c r="L1942" s="96">
        <v>45155.572881944441</v>
      </c>
      <c r="M1942" t="s">
        <v>135</v>
      </c>
      <c r="N1942">
        <v>32000</v>
      </c>
      <c r="O1942" t="s">
        <v>132</v>
      </c>
    </row>
    <row r="1943" spans="1:15" x14ac:dyDescent="0.25">
      <c r="A1943">
        <v>618100</v>
      </c>
      <c r="B1943">
        <v>170470</v>
      </c>
      <c r="C1943">
        <v>203</v>
      </c>
      <c r="D1943" s="96">
        <v>45132.530138888891</v>
      </c>
      <c r="E1943" t="s">
        <v>127</v>
      </c>
      <c r="F1943" t="s">
        <v>140</v>
      </c>
      <c r="G1943" t="s">
        <v>190</v>
      </c>
      <c r="H1943" t="s">
        <v>130</v>
      </c>
      <c r="I1943">
        <v>332390</v>
      </c>
      <c r="L1943" s="96">
        <v>45132.529583333337</v>
      </c>
      <c r="M1943" t="s">
        <v>131</v>
      </c>
      <c r="N1943">
        <v>8400</v>
      </c>
      <c r="O1943" t="s">
        <v>132</v>
      </c>
    </row>
    <row r="1944" spans="1:15" x14ac:dyDescent="0.25">
      <c r="A1944">
        <v>618100</v>
      </c>
      <c r="B1944">
        <v>170520</v>
      </c>
      <c r="C1944">
        <v>203</v>
      </c>
      <c r="D1944" s="96">
        <v>45132.530115740738</v>
      </c>
      <c r="E1944" t="s">
        <v>127</v>
      </c>
      <c r="F1944" t="s">
        <v>140</v>
      </c>
      <c r="G1944" t="s">
        <v>190</v>
      </c>
      <c r="H1944" t="s">
        <v>130</v>
      </c>
      <c r="I1944">
        <v>332375</v>
      </c>
      <c r="L1944" s="96">
        <v>45132.529583333337</v>
      </c>
      <c r="M1944" t="s">
        <v>131</v>
      </c>
      <c r="N1944">
        <v>2800</v>
      </c>
      <c r="O1944" t="s">
        <v>132</v>
      </c>
    </row>
    <row r="1945" spans="1:15" x14ac:dyDescent="0.25">
      <c r="A1945">
        <v>618100</v>
      </c>
      <c r="B1945">
        <v>170520</v>
      </c>
      <c r="C1945">
        <v>203</v>
      </c>
      <c r="D1945" s="96">
        <v>45132.530115740738</v>
      </c>
      <c r="E1945" t="s">
        <v>133</v>
      </c>
      <c r="F1945" t="s">
        <v>140</v>
      </c>
      <c r="G1945" t="s">
        <v>192</v>
      </c>
      <c r="H1945" t="s">
        <v>130</v>
      </c>
      <c r="I1945">
        <v>332375</v>
      </c>
      <c r="L1945" s="96">
        <v>45132.529583333337</v>
      </c>
      <c r="M1945" t="s">
        <v>135</v>
      </c>
      <c r="N1945">
        <v>-800</v>
      </c>
      <c r="O1945" t="s">
        <v>136</v>
      </c>
    </row>
    <row r="1946" spans="1:15" x14ac:dyDescent="0.25">
      <c r="A1946">
        <v>618100</v>
      </c>
      <c r="B1946">
        <v>170520</v>
      </c>
      <c r="C1946">
        <v>203</v>
      </c>
      <c r="D1946" s="96">
        <v>45132.530115740738</v>
      </c>
      <c r="E1946" t="s">
        <v>133</v>
      </c>
      <c r="F1946" t="s">
        <v>140</v>
      </c>
      <c r="G1946" t="s">
        <v>191</v>
      </c>
      <c r="H1946" t="s">
        <v>130</v>
      </c>
      <c r="I1946">
        <v>332375</v>
      </c>
      <c r="L1946" s="96">
        <v>45132.529583333337</v>
      </c>
      <c r="M1946" t="s">
        <v>135</v>
      </c>
      <c r="N1946">
        <v>600</v>
      </c>
      <c r="O1946" t="s">
        <v>132</v>
      </c>
    </row>
    <row r="1947" spans="1:15" x14ac:dyDescent="0.25">
      <c r="A1947">
        <v>618100</v>
      </c>
      <c r="B1947">
        <v>170450</v>
      </c>
      <c r="C1947">
        <v>203</v>
      </c>
      <c r="D1947" s="96">
        <v>45132.530081018522</v>
      </c>
      <c r="E1947" t="s">
        <v>127</v>
      </c>
      <c r="F1947" t="s">
        <v>140</v>
      </c>
      <c r="G1947" t="s">
        <v>190</v>
      </c>
      <c r="H1947" t="s">
        <v>130</v>
      </c>
      <c r="I1947">
        <v>332370</v>
      </c>
      <c r="L1947" s="96">
        <v>45132.529583333337</v>
      </c>
      <c r="M1947" t="s">
        <v>131</v>
      </c>
      <c r="N1947">
        <v>42000</v>
      </c>
      <c r="O1947" t="s">
        <v>132</v>
      </c>
    </row>
    <row r="1948" spans="1:15" x14ac:dyDescent="0.25">
      <c r="A1948">
        <v>618100</v>
      </c>
      <c r="B1948">
        <v>170450</v>
      </c>
      <c r="C1948">
        <v>203</v>
      </c>
      <c r="D1948" s="96">
        <v>45132.530081018522</v>
      </c>
      <c r="E1948" t="s">
        <v>133</v>
      </c>
      <c r="F1948" t="s">
        <v>140</v>
      </c>
      <c r="G1948" t="s">
        <v>191</v>
      </c>
      <c r="H1948" t="s">
        <v>130</v>
      </c>
      <c r="I1948">
        <v>332370</v>
      </c>
      <c r="L1948" s="96">
        <v>45132.529583333337</v>
      </c>
      <c r="M1948" t="s">
        <v>135</v>
      </c>
      <c r="N1948">
        <v>10500</v>
      </c>
      <c r="O1948" t="s">
        <v>132</v>
      </c>
    </row>
    <row r="1949" spans="1:15" x14ac:dyDescent="0.25">
      <c r="A1949">
        <v>618100</v>
      </c>
      <c r="B1949">
        <v>170440</v>
      </c>
      <c r="C1949">
        <v>203</v>
      </c>
      <c r="D1949" s="96">
        <v>45132.530057870368</v>
      </c>
      <c r="E1949" t="s">
        <v>127</v>
      </c>
      <c r="F1949" t="s">
        <v>140</v>
      </c>
      <c r="G1949" t="s">
        <v>190</v>
      </c>
      <c r="H1949" t="s">
        <v>130</v>
      </c>
      <c r="I1949">
        <v>332360</v>
      </c>
      <c r="L1949" s="96">
        <v>45132.529583333337</v>
      </c>
      <c r="M1949" t="s">
        <v>131</v>
      </c>
      <c r="N1949">
        <v>16000</v>
      </c>
      <c r="O1949" t="s">
        <v>132</v>
      </c>
    </row>
    <row r="1950" spans="1:15" x14ac:dyDescent="0.25">
      <c r="A1950">
        <v>618100</v>
      </c>
      <c r="B1950">
        <v>170440</v>
      </c>
      <c r="C1950">
        <v>203</v>
      </c>
      <c r="D1950" s="96">
        <v>45132.530057870368</v>
      </c>
      <c r="E1950" t="s">
        <v>133</v>
      </c>
      <c r="F1950" t="s">
        <v>140</v>
      </c>
      <c r="G1950" t="s">
        <v>192</v>
      </c>
      <c r="H1950" t="s">
        <v>130</v>
      </c>
      <c r="I1950">
        <v>332360</v>
      </c>
      <c r="L1950" s="96">
        <v>45132.529583333337</v>
      </c>
      <c r="M1950" t="s">
        <v>135</v>
      </c>
      <c r="N1950">
        <v>-6000</v>
      </c>
      <c r="O1950" t="s">
        <v>136</v>
      </c>
    </row>
    <row r="1951" spans="1:15" x14ac:dyDescent="0.25">
      <c r="A1951">
        <v>618100</v>
      </c>
      <c r="B1951">
        <v>170380</v>
      </c>
      <c r="C1951">
        <v>203</v>
      </c>
      <c r="D1951" s="96">
        <v>45132.530023148145</v>
      </c>
      <c r="E1951" t="s">
        <v>127</v>
      </c>
      <c r="F1951" t="s">
        <v>140</v>
      </c>
      <c r="G1951" t="s">
        <v>190</v>
      </c>
      <c r="H1951" t="s">
        <v>130</v>
      </c>
      <c r="I1951">
        <v>332340</v>
      </c>
      <c r="L1951" s="96">
        <v>45132.529583333337</v>
      </c>
      <c r="M1951" t="s">
        <v>131</v>
      </c>
      <c r="N1951">
        <v>67000</v>
      </c>
      <c r="O1951" t="s">
        <v>132</v>
      </c>
    </row>
    <row r="1952" spans="1:15" x14ac:dyDescent="0.25">
      <c r="A1952">
        <v>618100</v>
      </c>
      <c r="B1952">
        <v>170380</v>
      </c>
      <c r="C1952">
        <v>203</v>
      </c>
      <c r="D1952" s="96">
        <v>45132.530023148145</v>
      </c>
      <c r="E1952" t="s">
        <v>133</v>
      </c>
      <c r="F1952" t="s">
        <v>140</v>
      </c>
      <c r="G1952" t="s">
        <v>192</v>
      </c>
      <c r="H1952" t="s">
        <v>130</v>
      </c>
      <c r="I1952">
        <v>332340</v>
      </c>
      <c r="L1952" s="96">
        <v>45132.529583333337</v>
      </c>
      <c r="M1952" t="s">
        <v>135</v>
      </c>
      <c r="N1952">
        <v>-35000</v>
      </c>
      <c r="O1952" t="s">
        <v>136</v>
      </c>
    </row>
    <row r="1953" spans="1:15" x14ac:dyDescent="0.25">
      <c r="A1953">
        <v>618100</v>
      </c>
      <c r="B1953">
        <v>170370</v>
      </c>
      <c r="C1953">
        <v>203</v>
      </c>
      <c r="D1953" s="96">
        <v>45132.530011574076</v>
      </c>
      <c r="E1953" t="s">
        <v>133</v>
      </c>
      <c r="F1953" t="s">
        <v>140</v>
      </c>
      <c r="G1953" t="s">
        <v>192</v>
      </c>
      <c r="H1953" t="s">
        <v>130</v>
      </c>
      <c r="I1953">
        <v>332335</v>
      </c>
      <c r="L1953" s="96">
        <v>45132.529583333337</v>
      </c>
      <c r="M1953" t="s">
        <v>135</v>
      </c>
      <c r="N1953">
        <v>5400</v>
      </c>
      <c r="O1953" t="s">
        <v>132</v>
      </c>
    </row>
    <row r="1954" spans="1:15" x14ac:dyDescent="0.25">
      <c r="A1954">
        <v>618100</v>
      </c>
      <c r="B1954">
        <v>170370</v>
      </c>
      <c r="C1954">
        <v>203</v>
      </c>
      <c r="D1954" s="96">
        <v>45132.53</v>
      </c>
      <c r="E1954" t="s">
        <v>127</v>
      </c>
      <c r="F1954" t="s">
        <v>140</v>
      </c>
      <c r="G1954" t="s">
        <v>190</v>
      </c>
      <c r="H1954" t="s">
        <v>130</v>
      </c>
      <c r="I1954">
        <v>332335</v>
      </c>
      <c r="L1954" s="96">
        <v>45132.529583333337</v>
      </c>
      <c r="M1954" t="s">
        <v>131</v>
      </c>
      <c r="N1954">
        <v>12600</v>
      </c>
      <c r="O1954" t="s">
        <v>132</v>
      </c>
    </row>
    <row r="1955" spans="1:15" x14ac:dyDescent="0.25">
      <c r="A1955">
        <v>618100</v>
      </c>
      <c r="B1955">
        <v>170370</v>
      </c>
      <c r="C1955">
        <v>203</v>
      </c>
      <c r="D1955" s="96">
        <v>45132.53</v>
      </c>
      <c r="E1955" t="s">
        <v>133</v>
      </c>
      <c r="F1955" t="s">
        <v>140</v>
      </c>
      <c r="G1955" t="s">
        <v>191</v>
      </c>
      <c r="H1955" t="s">
        <v>130</v>
      </c>
      <c r="I1955">
        <v>332335</v>
      </c>
      <c r="L1955" s="96">
        <v>45132.529583333337</v>
      </c>
      <c r="M1955" t="s">
        <v>135</v>
      </c>
      <c r="N1955">
        <v>4200</v>
      </c>
      <c r="O1955" t="s">
        <v>132</v>
      </c>
    </row>
    <row r="1956" spans="1:15" x14ac:dyDescent="0.25">
      <c r="A1956">
        <v>618100</v>
      </c>
      <c r="B1956">
        <v>170360</v>
      </c>
      <c r="C1956">
        <v>203</v>
      </c>
      <c r="D1956" s="96">
        <v>45132.529988425929</v>
      </c>
      <c r="E1956" t="s">
        <v>127</v>
      </c>
      <c r="F1956" t="s">
        <v>140</v>
      </c>
      <c r="G1956" t="s">
        <v>190</v>
      </c>
      <c r="H1956" t="s">
        <v>130</v>
      </c>
      <c r="I1956">
        <v>332332</v>
      </c>
      <c r="L1956" s="96">
        <v>45132.529583333337</v>
      </c>
      <c r="M1956" t="s">
        <v>131</v>
      </c>
      <c r="N1956">
        <v>9000</v>
      </c>
      <c r="O1956" t="s">
        <v>132</v>
      </c>
    </row>
    <row r="1957" spans="1:15" x14ac:dyDescent="0.25">
      <c r="A1957">
        <v>618100</v>
      </c>
      <c r="B1957">
        <v>170350</v>
      </c>
      <c r="C1957">
        <v>203</v>
      </c>
      <c r="D1957" s="96">
        <v>45132.529965277776</v>
      </c>
      <c r="E1957" t="s">
        <v>127</v>
      </c>
      <c r="F1957" t="s">
        <v>140</v>
      </c>
      <c r="G1957" t="s">
        <v>190</v>
      </c>
      <c r="H1957" t="s">
        <v>130</v>
      </c>
      <c r="I1957">
        <v>332330</v>
      </c>
      <c r="L1957" s="96">
        <v>45132.529583333337</v>
      </c>
      <c r="M1957" t="s">
        <v>131</v>
      </c>
      <c r="N1957">
        <v>105000</v>
      </c>
      <c r="O1957" t="s">
        <v>132</v>
      </c>
    </row>
    <row r="1958" spans="1:15" x14ac:dyDescent="0.25">
      <c r="A1958">
        <v>618100</v>
      </c>
      <c r="B1958">
        <v>170350</v>
      </c>
      <c r="C1958">
        <v>203</v>
      </c>
      <c r="D1958" s="96">
        <v>45132.529965277776</v>
      </c>
      <c r="E1958" t="s">
        <v>133</v>
      </c>
      <c r="F1958" t="s">
        <v>140</v>
      </c>
      <c r="G1958" t="s">
        <v>336</v>
      </c>
      <c r="H1958" t="s">
        <v>130</v>
      </c>
      <c r="I1958">
        <v>332330</v>
      </c>
      <c r="L1958" s="96">
        <v>45132.529583333337</v>
      </c>
      <c r="M1958" t="s">
        <v>135</v>
      </c>
      <c r="N1958">
        <v>2705</v>
      </c>
      <c r="O1958" t="s">
        <v>132</v>
      </c>
    </row>
    <row r="1959" spans="1:15" x14ac:dyDescent="0.25">
      <c r="A1959">
        <v>618100</v>
      </c>
      <c r="B1959">
        <v>170340</v>
      </c>
      <c r="C1959">
        <v>203</v>
      </c>
      <c r="D1959" s="96">
        <v>45132.529930555553</v>
      </c>
      <c r="E1959" t="s">
        <v>127</v>
      </c>
      <c r="F1959" t="s">
        <v>140</v>
      </c>
      <c r="G1959" t="s">
        <v>190</v>
      </c>
      <c r="H1959" t="s">
        <v>130</v>
      </c>
      <c r="I1959">
        <v>332320</v>
      </c>
      <c r="L1959" s="96">
        <v>45132.529583333337</v>
      </c>
      <c r="M1959" t="s">
        <v>131</v>
      </c>
      <c r="N1959">
        <v>7000</v>
      </c>
      <c r="O1959" t="s">
        <v>132</v>
      </c>
    </row>
    <row r="1960" spans="1:15" x14ac:dyDescent="0.25">
      <c r="A1960">
        <v>618100</v>
      </c>
      <c r="B1960">
        <v>170340</v>
      </c>
      <c r="C1960">
        <v>203</v>
      </c>
      <c r="D1960" s="96">
        <v>45132.529930555553</v>
      </c>
      <c r="E1960" t="s">
        <v>133</v>
      </c>
      <c r="F1960" t="s">
        <v>140</v>
      </c>
      <c r="G1960" t="s">
        <v>192</v>
      </c>
      <c r="H1960" t="s">
        <v>130</v>
      </c>
      <c r="I1960">
        <v>332320</v>
      </c>
      <c r="L1960" s="96">
        <v>45132.529583333337</v>
      </c>
      <c r="M1960" t="s">
        <v>135</v>
      </c>
      <c r="N1960">
        <v>2500</v>
      </c>
      <c r="O1960" t="s">
        <v>132</v>
      </c>
    </row>
    <row r="1961" spans="1:15" x14ac:dyDescent="0.25">
      <c r="A1961">
        <v>618100</v>
      </c>
      <c r="B1961">
        <v>170340</v>
      </c>
      <c r="C1961">
        <v>203</v>
      </c>
      <c r="D1961" s="96">
        <v>45132.529930555553</v>
      </c>
      <c r="E1961" t="s">
        <v>133</v>
      </c>
      <c r="F1961" t="s">
        <v>140</v>
      </c>
      <c r="G1961" t="s">
        <v>191</v>
      </c>
      <c r="H1961" t="s">
        <v>130</v>
      </c>
      <c r="I1961">
        <v>332320</v>
      </c>
      <c r="L1961" s="96">
        <v>45132.529583333337</v>
      </c>
      <c r="M1961" t="s">
        <v>135</v>
      </c>
      <c r="N1961">
        <v>3600</v>
      </c>
      <c r="O1961" t="s">
        <v>132</v>
      </c>
    </row>
    <row r="1962" spans="1:15" x14ac:dyDescent="0.25">
      <c r="A1962">
        <v>618100</v>
      </c>
      <c r="B1962">
        <v>170480</v>
      </c>
      <c r="C1962">
        <v>203</v>
      </c>
      <c r="D1962" s="96">
        <v>45132.529918981483</v>
      </c>
      <c r="E1962" t="s">
        <v>127</v>
      </c>
      <c r="F1962" t="s">
        <v>140</v>
      </c>
      <c r="G1962" t="s">
        <v>190</v>
      </c>
      <c r="H1962" t="s">
        <v>130</v>
      </c>
      <c r="I1962">
        <v>332318</v>
      </c>
      <c r="L1962" s="96">
        <v>45132.529583333337</v>
      </c>
      <c r="M1962" t="s">
        <v>131</v>
      </c>
      <c r="N1962">
        <v>6100</v>
      </c>
      <c r="O1962" t="s">
        <v>132</v>
      </c>
    </row>
    <row r="1963" spans="1:15" x14ac:dyDescent="0.25">
      <c r="A1963">
        <v>618100</v>
      </c>
      <c r="B1963">
        <v>170480</v>
      </c>
      <c r="C1963">
        <v>203</v>
      </c>
      <c r="D1963" s="96">
        <v>45132.529918981483</v>
      </c>
      <c r="E1963" t="s">
        <v>133</v>
      </c>
      <c r="F1963" t="s">
        <v>140</v>
      </c>
      <c r="G1963" t="s">
        <v>192</v>
      </c>
      <c r="H1963" t="s">
        <v>130</v>
      </c>
      <c r="I1963">
        <v>332318</v>
      </c>
      <c r="L1963" s="96">
        <v>45132.529583333337</v>
      </c>
      <c r="M1963" t="s">
        <v>135</v>
      </c>
      <c r="N1963">
        <v>900</v>
      </c>
      <c r="O1963" t="s">
        <v>132</v>
      </c>
    </row>
    <row r="1964" spans="1:15" x14ac:dyDescent="0.25">
      <c r="A1964">
        <v>618100</v>
      </c>
      <c r="B1964">
        <v>170530</v>
      </c>
      <c r="C1964">
        <v>203</v>
      </c>
      <c r="D1964" s="96">
        <v>45132.529895833337</v>
      </c>
      <c r="E1964" t="s">
        <v>127</v>
      </c>
      <c r="F1964" t="s">
        <v>140</v>
      </c>
      <c r="G1964" t="s">
        <v>190</v>
      </c>
      <c r="H1964" t="s">
        <v>130</v>
      </c>
      <c r="I1964">
        <v>332317</v>
      </c>
      <c r="L1964" s="96">
        <v>45132.529583333337</v>
      </c>
      <c r="M1964" t="s">
        <v>131</v>
      </c>
      <c r="N1964">
        <v>2000</v>
      </c>
      <c r="O1964" t="s">
        <v>132</v>
      </c>
    </row>
    <row r="1965" spans="1:15" x14ac:dyDescent="0.25">
      <c r="A1965">
        <v>618100</v>
      </c>
      <c r="B1965">
        <v>170530</v>
      </c>
      <c r="C1965">
        <v>203</v>
      </c>
      <c r="D1965" s="96">
        <v>45132.529895833337</v>
      </c>
      <c r="E1965" t="s">
        <v>133</v>
      </c>
      <c r="F1965" t="s">
        <v>140</v>
      </c>
      <c r="G1965" t="s">
        <v>192</v>
      </c>
      <c r="H1965" t="s">
        <v>130</v>
      </c>
      <c r="I1965">
        <v>332317</v>
      </c>
      <c r="L1965" s="96">
        <v>45132.529583333337</v>
      </c>
      <c r="M1965" t="s">
        <v>135</v>
      </c>
      <c r="N1965">
        <v>3600</v>
      </c>
      <c r="O1965" t="s">
        <v>132</v>
      </c>
    </row>
    <row r="1966" spans="1:15" x14ac:dyDescent="0.25">
      <c r="A1966">
        <v>618100</v>
      </c>
      <c r="B1966">
        <v>170310</v>
      </c>
      <c r="C1966">
        <v>203</v>
      </c>
      <c r="D1966" s="96">
        <v>45132.529849537037</v>
      </c>
      <c r="E1966" t="s">
        <v>127</v>
      </c>
      <c r="F1966" t="s">
        <v>140</v>
      </c>
      <c r="G1966" t="s">
        <v>190</v>
      </c>
      <c r="H1966" t="s">
        <v>130</v>
      </c>
      <c r="I1966">
        <v>332310</v>
      </c>
      <c r="L1966" s="96">
        <v>45132.529583333337</v>
      </c>
      <c r="M1966" t="s">
        <v>131</v>
      </c>
      <c r="N1966">
        <v>40000</v>
      </c>
      <c r="O1966" t="s">
        <v>132</v>
      </c>
    </row>
    <row r="1967" spans="1:15" x14ac:dyDescent="0.25">
      <c r="A1967">
        <v>618100</v>
      </c>
      <c r="B1967">
        <v>170310</v>
      </c>
      <c r="C1967">
        <v>203</v>
      </c>
      <c r="D1967" s="96">
        <v>45132.529849537037</v>
      </c>
      <c r="E1967" t="s">
        <v>133</v>
      </c>
      <c r="F1967" t="s">
        <v>140</v>
      </c>
      <c r="G1967" t="s">
        <v>191</v>
      </c>
      <c r="H1967" t="s">
        <v>130</v>
      </c>
      <c r="I1967">
        <v>332310</v>
      </c>
      <c r="L1967" s="96">
        <v>45132.529583333337</v>
      </c>
      <c r="M1967" t="s">
        <v>135</v>
      </c>
      <c r="N1967">
        <v>5000</v>
      </c>
      <c r="O1967" t="s">
        <v>132</v>
      </c>
    </row>
    <row r="1968" spans="1:15" x14ac:dyDescent="0.25">
      <c r="A1968">
        <v>618100</v>
      </c>
      <c r="B1968">
        <v>170310</v>
      </c>
      <c r="C1968">
        <v>203</v>
      </c>
      <c r="D1968" s="96">
        <v>45132.529849537037</v>
      </c>
      <c r="E1968" t="s">
        <v>133</v>
      </c>
      <c r="F1968" t="s">
        <v>140</v>
      </c>
      <c r="G1968" t="s">
        <v>192</v>
      </c>
      <c r="H1968" t="s">
        <v>130</v>
      </c>
      <c r="I1968">
        <v>332310</v>
      </c>
      <c r="L1968" s="96">
        <v>45132.529583333337</v>
      </c>
      <c r="M1968" t="s">
        <v>135</v>
      </c>
      <c r="N1968">
        <v>10000</v>
      </c>
      <c r="O1968" t="s">
        <v>132</v>
      </c>
    </row>
    <row r="1969" spans="1:15" x14ac:dyDescent="0.25">
      <c r="A1969">
        <v>618100</v>
      </c>
      <c r="B1969">
        <v>170540</v>
      </c>
      <c r="C1969">
        <v>203</v>
      </c>
      <c r="D1969" s="96">
        <v>45132.529826388891</v>
      </c>
      <c r="E1969" t="s">
        <v>127</v>
      </c>
      <c r="F1969" t="s">
        <v>140</v>
      </c>
      <c r="G1969" t="s">
        <v>190</v>
      </c>
      <c r="H1969" t="s">
        <v>130</v>
      </c>
      <c r="I1969">
        <v>332307</v>
      </c>
      <c r="L1969" s="96">
        <v>45132.529583333337</v>
      </c>
      <c r="M1969" t="s">
        <v>131</v>
      </c>
      <c r="N1969">
        <v>2000</v>
      </c>
      <c r="O1969" t="s">
        <v>132</v>
      </c>
    </row>
    <row r="1970" spans="1:15" x14ac:dyDescent="0.25">
      <c r="A1970">
        <v>618100</v>
      </c>
      <c r="B1970">
        <v>170540</v>
      </c>
      <c r="C1970">
        <v>203</v>
      </c>
      <c r="D1970" s="96">
        <v>45132.529826388891</v>
      </c>
      <c r="E1970" t="s">
        <v>133</v>
      </c>
      <c r="F1970" t="s">
        <v>140</v>
      </c>
      <c r="G1970" t="s">
        <v>192</v>
      </c>
      <c r="H1970" t="s">
        <v>130</v>
      </c>
      <c r="I1970">
        <v>332307</v>
      </c>
      <c r="L1970" s="96">
        <v>45132.529583333337</v>
      </c>
      <c r="M1970" t="s">
        <v>135</v>
      </c>
      <c r="N1970">
        <v>100</v>
      </c>
      <c r="O1970" t="s">
        <v>132</v>
      </c>
    </row>
    <row r="1971" spans="1:15" x14ac:dyDescent="0.25">
      <c r="A1971">
        <v>618100</v>
      </c>
      <c r="B1971">
        <v>170400</v>
      </c>
      <c r="C1971">
        <v>203</v>
      </c>
      <c r="D1971" s="96">
        <v>45132.529803240737</v>
      </c>
      <c r="E1971" t="s">
        <v>127</v>
      </c>
      <c r="F1971" t="s">
        <v>140</v>
      </c>
      <c r="G1971" t="s">
        <v>194</v>
      </c>
      <c r="H1971" t="s">
        <v>130</v>
      </c>
      <c r="I1971">
        <v>332305</v>
      </c>
      <c r="L1971" s="96">
        <v>45132.529583333337</v>
      </c>
      <c r="M1971" t="s">
        <v>131</v>
      </c>
      <c r="N1971">
        <v>62293</v>
      </c>
      <c r="O1971" t="s">
        <v>132</v>
      </c>
    </row>
    <row r="1972" spans="1:15" x14ac:dyDescent="0.25">
      <c r="A1972">
        <v>618100</v>
      </c>
      <c r="B1972">
        <v>170400</v>
      </c>
      <c r="C1972">
        <v>203</v>
      </c>
      <c r="D1972" s="96">
        <v>45132.529803240737</v>
      </c>
      <c r="E1972" t="s">
        <v>133</v>
      </c>
      <c r="F1972" t="s">
        <v>140</v>
      </c>
      <c r="G1972" t="s">
        <v>337</v>
      </c>
      <c r="H1972" t="s">
        <v>130</v>
      </c>
      <c r="I1972">
        <v>332305</v>
      </c>
      <c r="L1972" s="96">
        <v>45132.529583333337</v>
      </c>
      <c r="M1972" t="s">
        <v>135</v>
      </c>
      <c r="N1972">
        <v>-524</v>
      </c>
      <c r="O1972" t="s">
        <v>136</v>
      </c>
    </row>
    <row r="1973" spans="1:15" x14ac:dyDescent="0.25">
      <c r="A1973">
        <v>618100</v>
      </c>
      <c r="B1973">
        <v>170400</v>
      </c>
      <c r="C1973">
        <v>203</v>
      </c>
      <c r="D1973" s="96">
        <v>45132.529803240737</v>
      </c>
      <c r="E1973" t="s">
        <v>133</v>
      </c>
      <c r="F1973" t="s">
        <v>140</v>
      </c>
      <c r="G1973" t="s">
        <v>337</v>
      </c>
      <c r="H1973" t="s">
        <v>130</v>
      </c>
      <c r="I1973">
        <v>332305</v>
      </c>
      <c r="L1973" s="96">
        <v>45132.529583333337</v>
      </c>
      <c r="M1973" t="s">
        <v>135</v>
      </c>
      <c r="N1973">
        <v>6223</v>
      </c>
      <c r="O1973" t="s">
        <v>132</v>
      </c>
    </row>
    <row r="1974" spans="1:15" x14ac:dyDescent="0.25">
      <c r="A1974">
        <v>618100</v>
      </c>
      <c r="B1974">
        <v>320000</v>
      </c>
      <c r="C1974">
        <v>204</v>
      </c>
      <c r="D1974" s="96">
        <v>45299.653738425928</v>
      </c>
      <c r="E1974" t="s">
        <v>133</v>
      </c>
      <c r="F1974" t="s">
        <v>292</v>
      </c>
      <c r="G1974" t="s">
        <v>293</v>
      </c>
      <c r="H1974" t="s">
        <v>130</v>
      </c>
      <c r="I1974">
        <v>332400</v>
      </c>
      <c r="L1974" s="96">
        <v>45299.653622685182</v>
      </c>
      <c r="M1974" t="s">
        <v>135</v>
      </c>
      <c r="N1974">
        <v>-208522</v>
      </c>
      <c r="O1974" t="s">
        <v>136</v>
      </c>
    </row>
    <row r="1975" spans="1:15" x14ac:dyDescent="0.25">
      <c r="A1975">
        <v>618100</v>
      </c>
      <c r="B1975">
        <v>315100</v>
      </c>
      <c r="C1975">
        <v>204</v>
      </c>
      <c r="D1975" s="96">
        <v>45299.653738425928</v>
      </c>
      <c r="E1975" t="s">
        <v>133</v>
      </c>
      <c r="F1975" t="s">
        <v>292</v>
      </c>
      <c r="G1975" t="s">
        <v>293</v>
      </c>
      <c r="H1975" t="s">
        <v>130</v>
      </c>
      <c r="I1975">
        <v>332440</v>
      </c>
      <c r="L1975" s="96">
        <v>45299.653622685182</v>
      </c>
      <c r="M1975" t="s">
        <v>135</v>
      </c>
      <c r="N1975">
        <v>-35996</v>
      </c>
      <c r="O1975" t="s">
        <v>136</v>
      </c>
    </row>
    <row r="1976" spans="1:15" x14ac:dyDescent="0.25">
      <c r="A1976">
        <v>618100</v>
      </c>
      <c r="B1976">
        <v>310000</v>
      </c>
      <c r="C1976">
        <v>204</v>
      </c>
      <c r="D1976" s="96">
        <v>45299.653738425928</v>
      </c>
      <c r="E1976" t="s">
        <v>133</v>
      </c>
      <c r="F1976" t="s">
        <v>292</v>
      </c>
      <c r="G1976" t="s">
        <v>293</v>
      </c>
      <c r="H1976" t="s">
        <v>130</v>
      </c>
      <c r="I1976">
        <v>332451</v>
      </c>
      <c r="L1976" s="96">
        <v>45299.653622685182</v>
      </c>
      <c r="M1976" t="s">
        <v>135</v>
      </c>
      <c r="N1976">
        <v>-30293</v>
      </c>
      <c r="O1976" t="s">
        <v>136</v>
      </c>
    </row>
    <row r="1977" spans="1:15" x14ac:dyDescent="0.25">
      <c r="A1977">
        <v>618100</v>
      </c>
      <c r="B1977">
        <v>320200</v>
      </c>
      <c r="C1977">
        <v>204</v>
      </c>
      <c r="D1977" s="96">
        <v>45299.653738425928</v>
      </c>
      <c r="E1977" t="s">
        <v>133</v>
      </c>
      <c r="F1977" t="s">
        <v>292</v>
      </c>
      <c r="G1977" t="s">
        <v>293</v>
      </c>
      <c r="H1977" t="s">
        <v>130</v>
      </c>
      <c r="I1977">
        <v>332405</v>
      </c>
      <c r="L1977" s="96">
        <v>45299.653622685182</v>
      </c>
      <c r="M1977" t="s">
        <v>135</v>
      </c>
      <c r="N1977">
        <v>-14119</v>
      </c>
      <c r="O1977" t="s">
        <v>136</v>
      </c>
    </row>
    <row r="1978" spans="1:15" x14ac:dyDescent="0.25">
      <c r="A1978">
        <v>618100</v>
      </c>
      <c r="B1978">
        <v>310000</v>
      </c>
      <c r="C1978">
        <v>204</v>
      </c>
      <c r="D1978" s="96">
        <v>45132.557233796295</v>
      </c>
      <c r="E1978" t="s">
        <v>127</v>
      </c>
      <c r="F1978" t="s">
        <v>144</v>
      </c>
      <c r="G1978" t="s">
        <v>145</v>
      </c>
      <c r="H1978" t="s">
        <v>130</v>
      </c>
      <c r="I1978">
        <v>332451</v>
      </c>
      <c r="L1978" s="96">
        <v>45132.55678240741</v>
      </c>
      <c r="M1978" t="s">
        <v>131</v>
      </c>
      <c r="N1978">
        <v>5218</v>
      </c>
      <c r="O1978" t="s">
        <v>132</v>
      </c>
    </row>
    <row r="1979" spans="1:15" x14ac:dyDescent="0.25">
      <c r="A1979">
        <v>618100</v>
      </c>
      <c r="B1979">
        <v>310000</v>
      </c>
      <c r="C1979">
        <v>204</v>
      </c>
      <c r="D1979" s="96">
        <v>45132.557233796295</v>
      </c>
      <c r="E1979" t="s">
        <v>127</v>
      </c>
      <c r="F1979" t="s">
        <v>144</v>
      </c>
      <c r="G1979" t="s">
        <v>145</v>
      </c>
      <c r="H1979" t="s">
        <v>130</v>
      </c>
      <c r="I1979">
        <v>332451</v>
      </c>
      <c r="L1979" s="96">
        <v>45132.55678240741</v>
      </c>
      <c r="M1979" t="s">
        <v>131</v>
      </c>
      <c r="N1979">
        <v>29851</v>
      </c>
      <c r="O1979" t="s">
        <v>132</v>
      </c>
    </row>
    <row r="1980" spans="1:15" x14ac:dyDescent="0.25">
      <c r="A1980">
        <v>618100</v>
      </c>
      <c r="B1980">
        <v>310000</v>
      </c>
      <c r="C1980">
        <v>204</v>
      </c>
      <c r="D1980" s="96">
        <v>45132.557233796295</v>
      </c>
      <c r="E1980" t="s">
        <v>133</v>
      </c>
      <c r="F1980" t="s">
        <v>144</v>
      </c>
      <c r="G1980" t="s">
        <v>294</v>
      </c>
      <c r="H1980" t="s">
        <v>130</v>
      </c>
      <c r="I1980">
        <v>332451</v>
      </c>
      <c r="L1980" s="96">
        <v>45132.55678240741</v>
      </c>
      <c r="M1980" t="s">
        <v>135</v>
      </c>
      <c r="N1980">
        <v>-29851</v>
      </c>
      <c r="O1980" t="s">
        <v>136</v>
      </c>
    </row>
    <row r="1981" spans="1:15" x14ac:dyDescent="0.25">
      <c r="A1981">
        <v>618100</v>
      </c>
      <c r="B1981">
        <v>310000</v>
      </c>
      <c r="C1981">
        <v>204</v>
      </c>
      <c r="D1981" s="96">
        <v>45132.557233796295</v>
      </c>
      <c r="E1981" t="s">
        <v>133</v>
      </c>
      <c r="F1981" t="s">
        <v>144</v>
      </c>
      <c r="G1981" t="s">
        <v>294</v>
      </c>
      <c r="H1981" t="s">
        <v>130</v>
      </c>
      <c r="I1981">
        <v>332451</v>
      </c>
      <c r="L1981" s="96">
        <v>45132.55678240741</v>
      </c>
      <c r="M1981" t="s">
        <v>135</v>
      </c>
      <c r="N1981">
        <v>30293</v>
      </c>
      <c r="O1981" t="s">
        <v>132</v>
      </c>
    </row>
    <row r="1982" spans="1:15" x14ac:dyDescent="0.25">
      <c r="A1982">
        <v>618100</v>
      </c>
      <c r="B1982">
        <v>315100</v>
      </c>
      <c r="C1982">
        <v>204</v>
      </c>
      <c r="D1982" s="96">
        <v>45132.557222222225</v>
      </c>
      <c r="E1982" t="s">
        <v>127</v>
      </c>
      <c r="F1982" t="s">
        <v>144</v>
      </c>
      <c r="G1982" t="s">
        <v>145</v>
      </c>
      <c r="H1982" t="s">
        <v>130</v>
      </c>
      <c r="I1982">
        <v>332440</v>
      </c>
      <c r="L1982" s="96">
        <v>45132.55678240741</v>
      </c>
      <c r="M1982" t="s">
        <v>131</v>
      </c>
      <c r="N1982">
        <v>8415</v>
      </c>
      <c r="O1982" t="s">
        <v>132</v>
      </c>
    </row>
    <row r="1983" spans="1:15" x14ac:dyDescent="0.25">
      <c r="A1983">
        <v>618100</v>
      </c>
      <c r="B1983">
        <v>315100</v>
      </c>
      <c r="C1983">
        <v>204</v>
      </c>
      <c r="D1983" s="96">
        <v>45132.557222222225</v>
      </c>
      <c r="E1983" t="s">
        <v>127</v>
      </c>
      <c r="F1983" t="s">
        <v>144</v>
      </c>
      <c r="G1983" t="s">
        <v>145</v>
      </c>
      <c r="H1983" t="s">
        <v>130</v>
      </c>
      <c r="I1983">
        <v>332440</v>
      </c>
      <c r="L1983" s="96">
        <v>45132.55678240741</v>
      </c>
      <c r="M1983" t="s">
        <v>131</v>
      </c>
      <c r="N1983">
        <v>46217</v>
      </c>
      <c r="O1983" t="s">
        <v>132</v>
      </c>
    </row>
    <row r="1984" spans="1:15" x14ac:dyDescent="0.25">
      <c r="A1984">
        <v>618100</v>
      </c>
      <c r="B1984">
        <v>315100</v>
      </c>
      <c r="C1984">
        <v>204</v>
      </c>
      <c r="D1984" s="96">
        <v>45132.557222222225</v>
      </c>
      <c r="E1984" t="s">
        <v>133</v>
      </c>
      <c r="F1984" t="s">
        <v>144</v>
      </c>
      <c r="G1984" t="s">
        <v>294</v>
      </c>
      <c r="H1984" t="s">
        <v>130</v>
      </c>
      <c r="I1984">
        <v>332440</v>
      </c>
      <c r="L1984" s="96">
        <v>45132.55678240741</v>
      </c>
      <c r="M1984" t="s">
        <v>135</v>
      </c>
      <c r="N1984">
        <v>-46217</v>
      </c>
      <c r="O1984" t="s">
        <v>136</v>
      </c>
    </row>
    <row r="1985" spans="1:15" x14ac:dyDescent="0.25">
      <c r="A1985">
        <v>618100</v>
      </c>
      <c r="B1985">
        <v>315100</v>
      </c>
      <c r="C1985">
        <v>204</v>
      </c>
      <c r="D1985" s="96">
        <v>45132.557222222225</v>
      </c>
      <c r="E1985" t="s">
        <v>133</v>
      </c>
      <c r="F1985" t="s">
        <v>144</v>
      </c>
      <c r="G1985" t="s">
        <v>294</v>
      </c>
      <c r="H1985" t="s">
        <v>130</v>
      </c>
      <c r="I1985">
        <v>332440</v>
      </c>
      <c r="L1985" s="96">
        <v>45132.55678240741</v>
      </c>
      <c r="M1985" t="s">
        <v>135</v>
      </c>
      <c r="N1985">
        <v>35996</v>
      </c>
      <c r="O1985" t="s">
        <v>132</v>
      </c>
    </row>
    <row r="1986" spans="1:15" x14ac:dyDescent="0.25">
      <c r="A1986">
        <v>618100</v>
      </c>
      <c r="B1986">
        <v>340000</v>
      </c>
      <c r="C1986">
        <v>204</v>
      </c>
      <c r="D1986" s="96">
        <v>45132.557210648149</v>
      </c>
      <c r="E1986" t="s">
        <v>127</v>
      </c>
      <c r="F1986" t="s">
        <v>144</v>
      </c>
      <c r="G1986" t="s">
        <v>145</v>
      </c>
      <c r="H1986" t="s">
        <v>130</v>
      </c>
      <c r="I1986">
        <v>332435</v>
      </c>
      <c r="L1986" s="96">
        <v>45132.55678240741</v>
      </c>
      <c r="M1986" t="s">
        <v>131</v>
      </c>
      <c r="N1986">
        <v>1148</v>
      </c>
      <c r="O1986" t="s">
        <v>132</v>
      </c>
    </row>
    <row r="1987" spans="1:15" x14ac:dyDescent="0.25">
      <c r="A1987">
        <v>618100</v>
      </c>
      <c r="B1987">
        <v>320200</v>
      </c>
      <c r="C1987">
        <v>204</v>
      </c>
      <c r="D1987" s="96">
        <v>45132.557199074072</v>
      </c>
      <c r="E1987" t="s">
        <v>127</v>
      </c>
      <c r="F1987" t="s">
        <v>144</v>
      </c>
      <c r="G1987" t="s">
        <v>145</v>
      </c>
      <c r="H1987" t="s">
        <v>130</v>
      </c>
      <c r="I1987">
        <v>332405</v>
      </c>
      <c r="L1987" s="96">
        <v>45132.55678240741</v>
      </c>
      <c r="M1987" t="s">
        <v>131</v>
      </c>
      <c r="N1987">
        <v>1913</v>
      </c>
      <c r="O1987" t="s">
        <v>132</v>
      </c>
    </row>
    <row r="1988" spans="1:15" x14ac:dyDescent="0.25">
      <c r="A1988">
        <v>618100</v>
      </c>
      <c r="B1988">
        <v>320200</v>
      </c>
      <c r="C1988">
        <v>204</v>
      </c>
      <c r="D1988" s="96">
        <v>45132.557199074072</v>
      </c>
      <c r="E1988" t="s">
        <v>127</v>
      </c>
      <c r="F1988" t="s">
        <v>144</v>
      </c>
      <c r="G1988" t="s">
        <v>145</v>
      </c>
      <c r="H1988" t="s">
        <v>130</v>
      </c>
      <c r="I1988">
        <v>332405</v>
      </c>
      <c r="L1988" s="96">
        <v>45132.55678240741</v>
      </c>
      <c r="M1988" t="s">
        <v>131</v>
      </c>
      <c r="N1988">
        <v>13950</v>
      </c>
      <c r="O1988" t="s">
        <v>132</v>
      </c>
    </row>
    <row r="1989" spans="1:15" x14ac:dyDescent="0.25">
      <c r="A1989">
        <v>618100</v>
      </c>
      <c r="B1989">
        <v>320200</v>
      </c>
      <c r="C1989">
        <v>204</v>
      </c>
      <c r="D1989" s="96">
        <v>45132.557199074072</v>
      </c>
      <c r="E1989" t="s">
        <v>133</v>
      </c>
      <c r="F1989" t="s">
        <v>144</v>
      </c>
      <c r="G1989" t="s">
        <v>294</v>
      </c>
      <c r="H1989" t="s">
        <v>130</v>
      </c>
      <c r="I1989">
        <v>332405</v>
      </c>
      <c r="L1989" s="96">
        <v>45132.55678240741</v>
      </c>
      <c r="M1989" t="s">
        <v>135</v>
      </c>
      <c r="N1989">
        <v>-13950</v>
      </c>
      <c r="O1989" t="s">
        <v>136</v>
      </c>
    </row>
    <row r="1990" spans="1:15" x14ac:dyDescent="0.25">
      <c r="A1990">
        <v>618100</v>
      </c>
      <c r="B1990">
        <v>320200</v>
      </c>
      <c r="C1990">
        <v>204</v>
      </c>
      <c r="D1990" s="96">
        <v>45132.557199074072</v>
      </c>
      <c r="E1990" t="s">
        <v>133</v>
      </c>
      <c r="F1990" t="s">
        <v>144</v>
      </c>
      <c r="G1990" t="s">
        <v>294</v>
      </c>
      <c r="H1990" t="s">
        <v>130</v>
      </c>
      <c r="I1990">
        <v>332405</v>
      </c>
      <c r="L1990" s="96">
        <v>45132.55678240741</v>
      </c>
      <c r="M1990" t="s">
        <v>135</v>
      </c>
      <c r="N1990">
        <v>14119</v>
      </c>
      <c r="O1990" t="s">
        <v>132</v>
      </c>
    </row>
    <row r="1991" spans="1:15" x14ac:dyDescent="0.25">
      <c r="A1991">
        <v>618100</v>
      </c>
      <c r="B1991">
        <v>320000</v>
      </c>
      <c r="C1991">
        <v>204</v>
      </c>
      <c r="D1991" s="96">
        <v>45132.557187500002</v>
      </c>
      <c r="E1991" t="s">
        <v>127</v>
      </c>
      <c r="F1991" t="s">
        <v>144</v>
      </c>
      <c r="G1991" t="s">
        <v>145</v>
      </c>
      <c r="H1991" t="s">
        <v>130</v>
      </c>
      <c r="I1991">
        <v>332400</v>
      </c>
      <c r="L1991" s="96">
        <v>45132.55678240741</v>
      </c>
      <c r="M1991" t="s">
        <v>131</v>
      </c>
      <c r="N1991">
        <v>25628</v>
      </c>
      <c r="O1991" t="s">
        <v>132</v>
      </c>
    </row>
    <row r="1992" spans="1:15" x14ac:dyDescent="0.25">
      <c r="A1992">
        <v>618100</v>
      </c>
      <c r="B1992">
        <v>320000</v>
      </c>
      <c r="C1992">
        <v>204</v>
      </c>
      <c r="D1992" s="96">
        <v>45132.557187500002</v>
      </c>
      <c r="E1992" t="s">
        <v>127</v>
      </c>
      <c r="F1992" t="s">
        <v>144</v>
      </c>
      <c r="G1992" t="s">
        <v>145</v>
      </c>
      <c r="H1992" t="s">
        <v>130</v>
      </c>
      <c r="I1992">
        <v>332400</v>
      </c>
      <c r="L1992" s="96">
        <v>45132.55678240741</v>
      </c>
      <c r="M1992" t="s">
        <v>131</v>
      </c>
      <c r="N1992">
        <v>210255</v>
      </c>
      <c r="O1992" t="s">
        <v>132</v>
      </c>
    </row>
    <row r="1993" spans="1:15" x14ac:dyDescent="0.25">
      <c r="A1993">
        <v>618100</v>
      </c>
      <c r="B1993">
        <v>320000</v>
      </c>
      <c r="C1993">
        <v>204</v>
      </c>
      <c r="D1993" s="96">
        <v>45132.557187500002</v>
      </c>
      <c r="E1993" t="s">
        <v>133</v>
      </c>
      <c r="F1993" t="s">
        <v>144</v>
      </c>
      <c r="G1993" t="s">
        <v>294</v>
      </c>
      <c r="H1993" t="s">
        <v>130</v>
      </c>
      <c r="I1993">
        <v>332400</v>
      </c>
      <c r="L1993" s="96">
        <v>45132.55678240741</v>
      </c>
      <c r="M1993" t="s">
        <v>135</v>
      </c>
      <c r="N1993">
        <v>-210255</v>
      </c>
      <c r="O1993" t="s">
        <v>136</v>
      </c>
    </row>
    <row r="1994" spans="1:15" x14ac:dyDescent="0.25">
      <c r="A1994">
        <v>618100</v>
      </c>
      <c r="B1994">
        <v>320000</v>
      </c>
      <c r="C1994">
        <v>204</v>
      </c>
      <c r="D1994" s="96">
        <v>45132.557187500002</v>
      </c>
      <c r="E1994" t="s">
        <v>133</v>
      </c>
      <c r="F1994" t="s">
        <v>144</v>
      </c>
      <c r="G1994" t="s">
        <v>294</v>
      </c>
      <c r="H1994" t="s">
        <v>130</v>
      </c>
      <c r="I1994">
        <v>332400</v>
      </c>
      <c r="L1994" s="96">
        <v>45132.55678240741</v>
      </c>
      <c r="M1994" t="s">
        <v>135</v>
      </c>
      <c r="N1994">
        <v>208522</v>
      </c>
      <c r="O1994" t="s">
        <v>132</v>
      </c>
    </row>
    <row r="1995" spans="1:15" x14ac:dyDescent="0.25">
      <c r="A1995">
        <v>618100</v>
      </c>
      <c r="B1995">
        <v>325200</v>
      </c>
      <c r="C1995">
        <v>205</v>
      </c>
      <c r="D1995" s="96">
        <v>45299.653761574074</v>
      </c>
      <c r="E1995" t="s">
        <v>133</v>
      </c>
      <c r="F1995" t="s">
        <v>292</v>
      </c>
      <c r="G1995" t="s">
        <v>293</v>
      </c>
      <c r="H1995" t="s">
        <v>130</v>
      </c>
      <c r="I1995">
        <v>332574</v>
      </c>
      <c r="L1995" s="96">
        <v>45299.653622685182</v>
      </c>
      <c r="M1995" t="s">
        <v>135</v>
      </c>
      <c r="N1995">
        <v>-8965</v>
      </c>
      <c r="O1995" t="s">
        <v>136</v>
      </c>
    </row>
    <row r="1996" spans="1:15" x14ac:dyDescent="0.25">
      <c r="A1996">
        <v>618100</v>
      </c>
      <c r="B1996">
        <v>325200</v>
      </c>
      <c r="C1996">
        <v>205</v>
      </c>
      <c r="D1996" s="96">
        <v>45299.653761574074</v>
      </c>
      <c r="E1996" t="s">
        <v>133</v>
      </c>
      <c r="F1996" t="s">
        <v>292</v>
      </c>
      <c r="G1996" t="s">
        <v>293</v>
      </c>
      <c r="H1996" t="s">
        <v>130</v>
      </c>
      <c r="I1996">
        <v>332570</v>
      </c>
      <c r="L1996" s="96">
        <v>45299.653622685182</v>
      </c>
      <c r="M1996" t="s">
        <v>135</v>
      </c>
      <c r="N1996">
        <v>-8684</v>
      </c>
      <c r="O1996" t="s">
        <v>136</v>
      </c>
    </row>
    <row r="1997" spans="1:15" x14ac:dyDescent="0.25">
      <c r="A1997">
        <v>618100</v>
      </c>
      <c r="B1997">
        <v>325100</v>
      </c>
      <c r="C1997">
        <v>205</v>
      </c>
      <c r="D1997" s="96">
        <v>45299.653749999998</v>
      </c>
      <c r="E1997" t="s">
        <v>133</v>
      </c>
      <c r="F1997" t="s">
        <v>292</v>
      </c>
      <c r="G1997" t="s">
        <v>293</v>
      </c>
      <c r="H1997" t="s">
        <v>130</v>
      </c>
      <c r="I1997">
        <v>332540</v>
      </c>
      <c r="L1997" s="96">
        <v>45299.653622685182</v>
      </c>
      <c r="M1997" t="s">
        <v>135</v>
      </c>
      <c r="N1997">
        <v>-225934</v>
      </c>
      <c r="O1997" t="s">
        <v>136</v>
      </c>
    </row>
    <row r="1998" spans="1:15" x14ac:dyDescent="0.25">
      <c r="A1998">
        <v>618100</v>
      </c>
      <c r="B1998">
        <v>325100</v>
      </c>
      <c r="C1998">
        <v>205</v>
      </c>
      <c r="D1998" s="96">
        <v>45299.653749999998</v>
      </c>
      <c r="E1998" t="s">
        <v>133</v>
      </c>
      <c r="F1998" t="s">
        <v>292</v>
      </c>
      <c r="G1998" t="s">
        <v>293</v>
      </c>
      <c r="H1998" t="s">
        <v>130</v>
      </c>
      <c r="I1998">
        <v>332510</v>
      </c>
      <c r="L1998" s="96">
        <v>45299.653622685182</v>
      </c>
      <c r="M1998" t="s">
        <v>135</v>
      </c>
      <c r="N1998">
        <v>-50428</v>
      </c>
      <c r="O1998" t="s">
        <v>136</v>
      </c>
    </row>
    <row r="1999" spans="1:15" x14ac:dyDescent="0.25">
      <c r="A1999">
        <v>618100</v>
      </c>
      <c r="B1999">
        <v>325000</v>
      </c>
      <c r="C1999">
        <v>205</v>
      </c>
      <c r="D1999" s="96">
        <v>45299.653749999998</v>
      </c>
      <c r="E1999" t="s">
        <v>133</v>
      </c>
      <c r="F1999" t="s">
        <v>292</v>
      </c>
      <c r="G1999" t="s">
        <v>293</v>
      </c>
      <c r="H1999" t="s">
        <v>130</v>
      </c>
      <c r="I1999">
        <v>332550</v>
      </c>
      <c r="L1999" s="96">
        <v>45299.653622685182</v>
      </c>
      <c r="M1999" t="s">
        <v>135</v>
      </c>
      <c r="N1999">
        <v>-50324</v>
      </c>
      <c r="O1999" t="s">
        <v>136</v>
      </c>
    </row>
    <row r="2000" spans="1:15" x14ac:dyDescent="0.25">
      <c r="A2000">
        <v>618100</v>
      </c>
      <c r="B2000">
        <v>325100</v>
      </c>
      <c r="C2000">
        <v>205</v>
      </c>
      <c r="D2000" s="96">
        <v>45299.653749999998</v>
      </c>
      <c r="E2000" t="s">
        <v>133</v>
      </c>
      <c r="F2000" t="s">
        <v>292</v>
      </c>
      <c r="G2000" t="s">
        <v>293</v>
      </c>
      <c r="H2000" t="s">
        <v>130</v>
      </c>
      <c r="I2000">
        <v>332545</v>
      </c>
      <c r="L2000" s="96">
        <v>45299.653622685182</v>
      </c>
      <c r="M2000" t="s">
        <v>135</v>
      </c>
      <c r="N2000">
        <v>-14437</v>
      </c>
      <c r="O2000" t="s">
        <v>136</v>
      </c>
    </row>
    <row r="2001" spans="1:15" x14ac:dyDescent="0.25">
      <c r="A2001">
        <v>618100</v>
      </c>
      <c r="B2001">
        <v>325000</v>
      </c>
      <c r="C2001">
        <v>205</v>
      </c>
      <c r="D2001" s="96">
        <v>45294.682280092595</v>
      </c>
      <c r="E2001" t="s">
        <v>133</v>
      </c>
      <c r="F2001" t="s">
        <v>147</v>
      </c>
      <c r="G2001" t="s">
        <v>148</v>
      </c>
      <c r="H2001" t="s">
        <v>130</v>
      </c>
      <c r="I2001">
        <v>332550</v>
      </c>
      <c r="L2001" s="96">
        <v>45294.682256944441</v>
      </c>
      <c r="M2001" t="s">
        <v>135</v>
      </c>
      <c r="N2001">
        <v>-9000</v>
      </c>
      <c r="O2001" t="s">
        <v>136</v>
      </c>
    </row>
    <row r="2002" spans="1:15" x14ac:dyDescent="0.25">
      <c r="A2002">
        <v>618100</v>
      </c>
      <c r="B2002">
        <v>325000</v>
      </c>
      <c r="C2002">
        <v>205</v>
      </c>
      <c r="D2002" s="96">
        <v>45209.519074074073</v>
      </c>
      <c r="E2002" t="s">
        <v>133</v>
      </c>
      <c r="F2002" t="s">
        <v>209</v>
      </c>
      <c r="G2002" t="s">
        <v>164</v>
      </c>
      <c r="H2002" t="s">
        <v>130</v>
      </c>
      <c r="I2002">
        <v>332550</v>
      </c>
      <c r="L2002" s="96">
        <v>45205.999988425923</v>
      </c>
      <c r="M2002" t="s">
        <v>135</v>
      </c>
      <c r="N2002">
        <v>-21852</v>
      </c>
      <c r="O2002" t="s">
        <v>136</v>
      </c>
    </row>
    <row r="2003" spans="1:15" x14ac:dyDescent="0.25">
      <c r="A2003">
        <v>618100</v>
      </c>
      <c r="B2003">
        <v>325100</v>
      </c>
      <c r="C2003">
        <v>205</v>
      </c>
      <c r="D2003" s="96">
        <v>45209.519074074073</v>
      </c>
      <c r="E2003" t="s">
        <v>133</v>
      </c>
      <c r="F2003" t="s">
        <v>209</v>
      </c>
      <c r="G2003" t="s">
        <v>210</v>
      </c>
      <c r="H2003" t="s">
        <v>130</v>
      </c>
      <c r="I2003">
        <v>332540</v>
      </c>
      <c r="L2003" s="96">
        <v>45205.999988425923</v>
      </c>
      <c r="M2003" t="s">
        <v>135</v>
      </c>
      <c r="N2003">
        <v>3825</v>
      </c>
      <c r="O2003" t="s">
        <v>132</v>
      </c>
    </row>
    <row r="2004" spans="1:15" x14ac:dyDescent="0.25">
      <c r="A2004">
        <v>618100</v>
      </c>
      <c r="B2004">
        <v>325100</v>
      </c>
      <c r="C2004">
        <v>205</v>
      </c>
      <c r="D2004" s="96">
        <v>45209.519074074073</v>
      </c>
      <c r="E2004" t="s">
        <v>133</v>
      </c>
      <c r="F2004" t="s">
        <v>209</v>
      </c>
      <c r="G2004" t="s">
        <v>210</v>
      </c>
      <c r="H2004" t="s">
        <v>130</v>
      </c>
      <c r="I2004">
        <v>332510</v>
      </c>
      <c r="L2004" s="96">
        <v>45205.999988425923</v>
      </c>
      <c r="M2004" t="s">
        <v>135</v>
      </c>
      <c r="N2004">
        <v>8764</v>
      </c>
      <c r="O2004" t="s">
        <v>132</v>
      </c>
    </row>
    <row r="2005" spans="1:15" x14ac:dyDescent="0.25">
      <c r="A2005">
        <v>618100</v>
      </c>
      <c r="B2005">
        <v>325200</v>
      </c>
      <c r="C2005">
        <v>205</v>
      </c>
      <c r="D2005" s="96">
        <v>45132.557314814818</v>
      </c>
      <c r="E2005" t="s">
        <v>127</v>
      </c>
      <c r="F2005" t="s">
        <v>144</v>
      </c>
      <c r="G2005" t="s">
        <v>145</v>
      </c>
      <c r="H2005" t="s">
        <v>130</v>
      </c>
      <c r="I2005">
        <v>332588</v>
      </c>
      <c r="L2005" s="96">
        <v>45132.55678240741</v>
      </c>
      <c r="M2005" t="s">
        <v>131</v>
      </c>
      <c r="N2005">
        <v>7115</v>
      </c>
      <c r="O2005" t="s">
        <v>132</v>
      </c>
    </row>
    <row r="2006" spans="1:15" x14ac:dyDescent="0.25">
      <c r="A2006">
        <v>618100</v>
      </c>
      <c r="B2006">
        <v>325200</v>
      </c>
      <c r="C2006">
        <v>205</v>
      </c>
      <c r="D2006" s="96">
        <v>45132.557314814818</v>
      </c>
      <c r="E2006" t="s">
        <v>127</v>
      </c>
      <c r="F2006" t="s">
        <v>144</v>
      </c>
      <c r="G2006" t="s">
        <v>145</v>
      </c>
      <c r="H2006" t="s">
        <v>130</v>
      </c>
      <c r="I2006">
        <v>332574</v>
      </c>
      <c r="L2006" s="96">
        <v>45132.55678240741</v>
      </c>
      <c r="M2006" t="s">
        <v>131</v>
      </c>
      <c r="N2006">
        <v>8996</v>
      </c>
      <c r="O2006" t="s">
        <v>132</v>
      </c>
    </row>
    <row r="2007" spans="1:15" x14ac:dyDescent="0.25">
      <c r="A2007">
        <v>618100</v>
      </c>
      <c r="B2007">
        <v>325200</v>
      </c>
      <c r="C2007">
        <v>205</v>
      </c>
      <c r="D2007" s="96">
        <v>45132.557314814818</v>
      </c>
      <c r="E2007" t="s">
        <v>133</v>
      </c>
      <c r="F2007" t="s">
        <v>144</v>
      </c>
      <c r="G2007" t="s">
        <v>294</v>
      </c>
      <c r="H2007" t="s">
        <v>130</v>
      </c>
      <c r="I2007">
        <v>332574</v>
      </c>
      <c r="L2007" s="96">
        <v>45132.55678240741</v>
      </c>
      <c r="M2007" t="s">
        <v>135</v>
      </c>
      <c r="N2007">
        <v>-8996</v>
      </c>
      <c r="O2007" t="s">
        <v>136</v>
      </c>
    </row>
    <row r="2008" spans="1:15" x14ac:dyDescent="0.25">
      <c r="A2008">
        <v>618100</v>
      </c>
      <c r="B2008">
        <v>325200</v>
      </c>
      <c r="C2008">
        <v>205</v>
      </c>
      <c r="D2008" s="96">
        <v>45132.557314814818</v>
      </c>
      <c r="E2008" t="s">
        <v>133</v>
      </c>
      <c r="F2008" t="s">
        <v>144</v>
      </c>
      <c r="G2008" t="s">
        <v>294</v>
      </c>
      <c r="H2008" t="s">
        <v>130</v>
      </c>
      <c r="I2008">
        <v>332574</v>
      </c>
      <c r="L2008" s="96">
        <v>45132.55678240741</v>
      </c>
      <c r="M2008" t="s">
        <v>135</v>
      </c>
      <c r="N2008">
        <v>8965</v>
      </c>
      <c r="O2008" t="s">
        <v>132</v>
      </c>
    </row>
    <row r="2009" spans="1:15" x14ac:dyDescent="0.25">
      <c r="A2009">
        <v>618100</v>
      </c>
      <c r="B2009">
        <v>325200</v>
      </c>
      <c r="C2009">
        <v>205</v>
      </c>
      <c r="D2009" s="96">
        <v>45132.557303240741</v>
      </c>
      <c r="E2009" t="s">
        <v>127</v>
      </c>
      <c r="F2009" t="s">
        <v>144</v>
      </c>
      <c r="G2009" t="s">
        <v>145</v>
      </c>
      <c r="H2009" t="s">
        <v>130</v>
      </c>
      <c r="I2009">
        <v>332570</v>
      </c>
      <c r="L2009" s="96">
        <v>45132.55678240741</v>
      </c>
      <c r="M2009" t="s">
        <v>131</v>
      </c>
      <c r="N2009">
        <v>8937</v>
      </c>
      <c r="O2009" t="s">
        <v>132</v>
      </c>
    </row>
    <row r="2010" spans="1:15" x14ac:dyDescent="0.25">
      <c r="A2010">
        <v>618100</v>
      </c>
      <c r="B2010">
        <v>325200</v>
      </c>
      <c r="C2010">
        <v>205</v>
      </c>
      <c r="D2010" s="96">
        <v>45132.557303240741</v>
      </c>
      <c r="E2010" t="s">
        <v>133</v>
      </c>
      <c r="F2010" t="s">
        <v>144</v>
      </c>
      <c r="G2010" t="s">
        <v>294</v>
      </c>
      <c r="H2010" t="s">
        <v>130</v>
      </c>
      <c r="I2010">
        <v>332570</v>
      </c>
      <c r="L2010" s="96">
        <v>45132.55678240741</v>
      </c>
      <c r="M2010" t="s">
        <v>135</v>
      </c>
      <c r="N2010">
        <v>-8937</v>
      </c>
      <c r="O2010" t="s">
        <v>136</v>
      </c>
    </row>
    <row r="2011" spans="1:15" x14ac:dyDescent="0.25">
      <c r="A2011">
        <v>618100</v>
      </c>
      <c r="B2011">
        <v>325200</v>
      </c>
      <c r="C2011">
        <v>205</v>
      </c>
      <c r="D2011" s="96">
        <v>45132.557303240741</v>
      </c>
      <c r="E2011" t="s">
        <v>133</v>
      </c>
      <c r="F2011" t="s">
        <v>144</v>
      </c>
      <c r="G2011" t="s">
        <v>294</v>
      </c>
      <c r="H2011" t="s">
        <v>130</v>
      </c>
      <c r="I2011">
        <v>332570</v>
      </c>
      <c r="L2011" s="96">
        <v>45132.55678240741</v>
      </c>
      <c r="M2011" t="s">
        <v>135</v>
      </c>
      <c r="N2011">
        <v>8684</v>
      </c>
      <c r="O2011" t="s">
        <v>132</v>
      </c>
    </row>
    <row r="2012" spans="1:15" x14ac:dyDescent="0.25">
      <c r="A2012">
        <v>618100</v>
      </c>
      <c r="B2012">
        <v>325000</v>
      </c>
      <c r="C2012">
        <v>205</v>
      </c>
      <c r="D2012" s="96">
        <v>45132.557280092595</v>
      </c>
      <c r="E2012" t="s">
        <v>127</v>
      </c>
      <c r="F2012" t="s">
        <v>144</v>
      </c>
      <c r="G2012" t="s">
        <v>145</v>
      </c>
      <c r="H2012" t="s">
        <v>130</v>
      </c>
      <c r="I2012">
        <v>332550</v>
      </c>
      <c r="L2012" s="96">
        <v>45132.55678240741</v>
      </c>
      <c r="M2012" t="s">
        <v>131</v>
      </c>
      <c r="N2012">
        <v>50914</v>
      </c>
      <c r="O2012" t="s">
        <v>132</v>
      </c>
    </row>
    <row r="2013" spans="1:15" x14ac:dyDescent="0.25">
      <c r="A2013">
        <v>618100</v>
      </c>
      <c r="B2013">
        <v>325000</v>
      </c>
      <c r="C2013">
        <v>205</v>
      </c>
      <c r="D2013" s="96">
        <v>45132.557280092595</v>
      </c>
      <c r="E2013" t="s">
        <v>127</v>
      </c>
      <c r="F2013" t="s">
        <v>144</v>
      </c>
      <c r="G2013" t="s">
        <v>145</v>
      </c>
      <c r="H2013" t="s">
        <v>130</v>
      </c>
      <c r="I2013">
        <v>332550</v>
      </c>
      <c r="L2013" s="96">
        <v>45132.55678240741</v>
      </c>
      <c r="M2013" t="s">
        <v>131</v>
      </c>
      <c r="N2013">
        <v>142878</v>
      </c>
      <c r="O2013" t="s">
        <v>132</v>
      </c>
    </row>
    <row r="2014" spans="1:15" x14ac:dyDescent="0.25">
      <c r="A2014">
        <v>618100</v>
      </c>
      <c r="B2014">
        <v>325000</v>
      </c>
      <c r="C2014">
        <v>205</v>
      </c>
      <c r="D2014" s="96">
        <v>45132.557280092595</v>
      </c>
      <c r="E2014" t="s">
        <v>133</v>
      </c>
      <c r="F2014" t="s">
        <v>144</v>
      </c>
      <c r="G2014" t="s">
        <v>294</v>
      </c>
      <c r="H2014" t="s">
        <v>130</v>
      </c>
      <c r="I2014">
        <v>332550</v>
      </c>
      <c r="L2014" s="96">
        <v>45132.55678240741</v>
      </c>
      <c r="M2014" t="s">
        <v>135</v>
      </c>
      <c r="N2014">
        <v>-50914</v>
      </c>
      <c r="O2014" t="s">
        <v>136</v>
      </c>
    </row>
    <row r="2015" spans="1:15" x14ac:dyDescent="0.25">
      <c r="A2015">
        <v>618100</v>
      </c>
      <c r="B2015">
        <v>325000</v>
      </c>
      <c r="C2015">
        <v>205</v>
      </c>
      <c r="D2015" s="96">
        <v>45132.557280092595</v>
      </c>
      <c r="E2015" t="s">
        <v>133</v>
      </c>
      <c r="F2015" t="s">
        <v>144</v>
      </c>
      <c r="G2015" t="s">
        <v>294</v>
      </c>
      <c r="H2015" t="s">
        <v>130</v>
      </c>
      <c r="I2015">
        <v>332550</v>
      </c>
      <c r="L2015" s="96">
        <v>45132.55678240741</v>
      </c>
      <c r="M2015" t="s">
        <v>135</v>
      </c>
      <c r="N2015">
        <v>50324</v>
      </c>
      <c r="O2015" t="s">
        <v>132</v>
      </c>
    </row>
    <row r="2016" spans="1:15" x14ac:dyDescent="0.25">
      <c r="A2016">
        <v>618100</v>
      </c>
      <c r="B2016">
        <v>325100</v>
      </c>
      <c r="C2016">
        <v>205</v>
      </c>
      <c r="D2016" s="96">
        <v>45132.557268518518</v>
      </c>
      <c r="E2016" t="s">
        <v>127</v>
      </c>
      <c r="F2016" t="s">
        <v>144</v>
      </c>
      <c r="G2016" t="s">
        <v>145</v>
      </c>
      <c r="H2016" t="s">
        <v>130</v>
      </c>
      <c r="I2016">
        <v>332545</v>
      </c>
      <c r="L2016" s="96">
        <v>45132.55678240741</v>
      </c>
      <c r="M2016" t="s">
        <v>131</v>
      </c>
      <c r="N2016">
        <v>17190</v>
      </c>
      <c r="O2016" t="s">
        <v>132</v>
      </c>
    </row>
    <row r="2017" spans="1:15" x14ac:dyDescent="0.25">
      <c r="A2017">
        <v>618100</v>
      </c>
      <c r="B2017">
        <v>325100</v>
      </c>
      <c r="C2017">
        <v>205</v>
      </c>
      <c r="D2017" s="96">
        <v>45132.557268518518</v>
      </c>
      <c r="E2017" t="s">
        <v>133</v>
      </c>
      <c r="F2017" t="s">
        <v>144</v>
      </c>
      <c r="G2017" t="s">
        <v>294</v>
      </c>
      <c r="H2017" t="s">
        <v>130</v>
      </c>
      <c r="I2017">
        <v>332545</v>
      </c>
      <c r="L2017" s="96">
        <v>45132.55678240741</v>
      </c>
      <c r="M2017" t="s">
        <v>135</v>
      </c>
      <c r="N2017">
        <v>-17190</v>
      </c>
      <c r="O2017" t="s">
        <v>136</v>
      </c>
    </row>
    <row r="2018" spans="1:15" x14ac:dyDescent="0.25">
      <c r="A2018">
        <v>618100</v>
      </c>
      <c r="B2018">
        <v>325100</v>
      </c>
      <c r="C2018">
        <v>205</v>
      </c>
      <c r="D2018" s="96">
        <v>45132.557268518518</v>
      </c>
      <c r="E2018" t="s">
        <v>133</v>
      </c>
      <c r="F2018" t="s">
        <v>144</v>
      </c>
      <c r="G2018" t="s">
        <v>294</v>
      </c>
      <c r="H2018" t="s">
        <v>130</v>
      </c>
      <c r="I2018">
        <v>332545</v>
      </c>
      <c r="L2018" s="96">
        <v>45132.55678240741</v>
      </c>
      <c r="M2018" t="s">
        <v>135</v>
      </c>
      <c r="N2018">
        <v>14437</v>
      </c>
      <c r="O2018" t="s">
        <v>132</v>
      </c>
    </row>
    <row r="2019" spans="1:15" x14ac:dyDescent="0.25">
      <c r="A2019">
        <v>618100</v>
      </c>
      <c r="B2019">
        <v>325100</v>
      </c>
      <c r="C2019">
        <v>205</v>
      </c>
      <c r="D2019" s="96">
        <v>45132.557256944441</v>
      </c>
      <c r="E2019" t="s">
        <v>127</v>
      </c>
      <c r="F2019" t="s">
        <v>144</v>
      </c>
      <c r="G2019" t="s">
        <v>145</v>
      </c>
      <c r="H2019" t="s">
        <v>130</v>
      </c>
      <c r="I2019">
        <v>332540</v>
      </c>
      <c r="L2019" s="96">
        <v>45132.55678240741</v>
      </c>
      <c r="M2019" t="s">
        <v>131</v>
      </c>
      <c r="N2019">
        <v>3456</v>
      </c>
      <c r="O2019" t="s">
        <v>132</v>
      </c>
    </row>
    <row r="2020" spans="1:15" x14ac:dyDescent="0.25">
      <c r="A2020">
        <v>618100</v>
      </c>
      <c r="B2020">
        <v>325100</v>
      </c>
      <c r="C2020">
        <v>205</v>
      </c>
      <c r="D2020" s="96">
        <v>45132.557256944441</v>
      </c>
      <c r="E2020" t="s">
        <v>127</v>
      </c>
      <c r="F2020" t="s">
        <v>144</v>
      </c>
      <c r="G2020" t="s">
        <v>145</v>
      </c>
      <c r="H2020" t="s">
        <v>130</v>
      </c>
      <c r="I2020">
        <v>332540</v>
      </c>
      <c r="L2020" s="96">
        <v>45132.55678240741</v>
      </c>
      <c r="M2020" t="s">
        <v>131</v>
      </c>
      <c r="N2020">
        <v>216783</v>
      </c>
      <c r="O2020" t="s">
        <v>132</v>
      </c>
    </row>
    <row r="2021" spans="1:15" x14ac:dyDescent="0.25">
      <c r="A2021">
        <v>618100</v>
      </c>
      <c r="B2021">
        <v>325100</v>
      </c>
      <c r="C2021">
        <v>205</v>
      </c>
      <c r="D2021" s="96">
        <v>45132.557256944441</v>
      </c>
      <c r="E2021" t="s">
        <v>133</v>
      </c>
      <c r="F2021" t="s">
        <v>144</v>
      </c>
      <c r="G2021" t="s">
        <v>294</v>
      </c>
      <c r="H2021" t="s">
        <v>130</v>
      </c>
      <c r="I2021">
        <v>332540</v>
      </c>
      <c r="L2021" s="96">
        <v>45132.55678240741</v>
      </c>
      <c r="M2021" t="s">
        <v>135</v>
      </c>
      <c r="N2021">
        <v>-216783</v>
      </c>
      <c r="O2021" t="s">
        <v>136</v>
      </c>
    </row>
    <row r="2022" spans="1:15" x14ac:dyDescent="0.25">
      <c r="A2022">
        <v>618100</v>
      </c>
      <c r="B2022">
        <v>325100</v>
      </c>
      <c r="C2022">
        <v>205</v>
      </c>
      <c r="D2022" s="96">
        <v>45132.557256944441</v>
      </c>
      <c r="E2022" t="s">
        <v>133</v>
      </c>
      <c r="F2022" t="s">
        <v>144</v>
      </c>
      <c r="G2022" t="s">
        <v>294</v>
      </c>
      <c r="H2022" t="s">
        <v>130</v>
      </c>
      <c r="I2022">
        <v>332540</v>
      </c>
      <c r="L2022" s="96">
        <v>45132.55678240741</v>
      </c>
      <c r="M2022" t="s">
        <v>135</v>
      </c>
      <c r="N2022">
        <v>225934</v>
      </c>
      <c r="O2022" t="s">
        <v>132</v>
      </c>
    </row>
    <row r="2023" spans="1:15" x14ac:dyDescent="0.25">
      <c r="A2023">
        <v>618100</v>
      </c>
      <c r="B2023">
        <v>325100</v>
      </c>
      <c r="C2023">
        <v>205</v>
      </c>
      <c r="D2023" s="96">
        <v>45132.557245370372</v>
      </c>
      <c r="E2023" t="s">
        <v>127</v>
      </c>
      <c r="F2023" t="s">
        <v>144</v>
      </c>
      <c r="G2023" t="s">
        <v>145</v>
      </c>
      <c r="H2023" t="s">
        <v>130</v>
      </c>
      <c r="I2023">
        <v>332510</v>
      </c>
      <c r="L2023" s="96">
        <v>45132.55678240741</v>
      </c>
      <c r="M2023" t="s">
        <v>131</v>
      </c>
      <c r="N2023">
        <v>8764</v>
      </c>
      <c r="O2023" t="s">
        <v>132</v>
      </c>
    </row>
    <row r="2024" spans="1:15" x14ac:dyDescent="0.25">
      <c r="A2024">
        <v>618100</v>
      </c>
      <c r="B2024">
        <v>325100</v>
      </c>
      <c r="C2024">
        <v>205</v>
      </c>
      <c r="D2024" s="96">
        <v>45132.557245370372</v>
      </c>
      <c r="E2024" t="s">
        <v>127</v>
      </c>
      <c r="F2024" t="s">
        <v>144</v>
      </c>
      <c r="G2024" t="s">
        <v>145</v>
      </c>
      <c r="H2024" t="s">
        <v>130</v>
      </c>
      <c r="I2024">
        <v>332510</v>
      </c>
      <c r="L2024" s="96">
        <v>45132.55678240741</v>
      </c>
      <c r="M2024" t="s">
        <v>131</v>
      </c>
      <c r="N2024">
        <v>46604</v>
      </c>
      <c r="O2024" t="s">
        <v>132</v>
      </c>
    </row>
    <row r="2025" spans="1:15" x14ac:dyDescent="0.25">
      <c r="A2025">
        <v>618100</v>
      </c>
      <c r="B2025">
        <v>325100</v>
      </c>
      <c r="C2025">
        <v>205</v>
      </c>
      <c r="D2025" s="96">
        <v>45132.557245370372</v>
      </c>
      <c r="E2025" t="s">
        <v>133</v>
      </c>
      <c r="F2025" t="s">
        <v>144</v>
      </c>
      <c r="G2025" t="s">
        <v>294</v>
      </c>
      <c r="H2025" t="s">
        <v>130</v>
      </c>
      <c r="I2025">
        <v>332510</v>
      </c>
      <c r="L2025" s="96">
        <v>45132.55678240741</v>
      </c>
      <c r="M2025" t="s">
        <v>135</v>
      </c>
      <c r="N2025">
        <v>-46604</v>
      </c>
      <c r="O2025" t="s">
        <v>136</v>
      </c>
    </row>
    <row r="2026" spans="1:15" x14ac:dyDescent="0.25">
      <c r="A2026">
        <v>618100</v>
      </c>
      <c r="B2026">
        <v>325100</v>
      </c>
      <c r="C2026">
        <v>205</v>
      </c>
      <c r="D2026" s="96">
        <v>45132.557245370372</v>
      </c>
      <c r="E2026" t="s">
        <v>133</v>
      </c>
      <c r="F2026" t="s">
        <v>144</v>
      </c>
      <c r="G2026" t="s">
        <v>294</v>
      </c>
      <c r="H2026" t="s">
        <v>130</v>
      </c>
      <c r="I2026">
        <v>332510</v>
      </c>
      <c r="L2026" s="96">
        <v>45132.55678240741</v>
      </c>
      <c r="M2026" t="s">
        <v>135</v>
      </c>
      <c r="N2026">
        <v>50428</v>
      </c>
      <c r="O2026" t="s">
        <v>132</v>
      </c>
    </row>
    <row r="2027" spans="1:15" x14ac:dyDescent="0.25">
      <c r="A2027">
        <v>618100</v>
      </c>
      <c r="B2027">
        <v>325100</v>
      </c>
      <c r="C2027">
        <v>206</v>
      </c>
      <c r="D2027" s="96">
        <v>45299.653761574074</v>
      </c>
      <c r="E2027" t="s">
        <v>133</v>
      </c>
      <c r="F2027" t="s">
        <v>292</v>
      </c>
      <c r="G2027" t="s">
        <v>293</v>
      </c>
      <c r="H2027" t="s">
        <v>130</v>
      </c>
      <c r="I2027">
        <v>332610</v>
      </c>
      <c r="L2027" s="96">
        <v>45299.653622685182</v>
      </c>
      <c r="M2027" t="s">
        <v>135</v>
      </c>
      <c r="N2027">
        <v>-7559</v>
      </c>
      <c r="O2027" t="s">
        <v>136</v>
      </c>
    </row>
    <row r="2028" spans="1:15" x14ac:dyDescent="0.25">
      <c r="A2028">
        <v>618100</v>
      </c>
      <c r="B2028">
        <v>325100</v>
      </c>
      <c r="C2028">
        <v>206</v>
      </c>
      <c r="D2028" s="96">
        <v>45132.557326388887</v>
      </c>
      <c r="E2028" t="s">
        <v>127</v>
      </c>
      <c r="F2028" t="s">
        <v>144</v>
      </c>
      <c r="G2028" t="s">
        <v>145</v>
      </c>
      <c r="H2028" t="s">
        <v>130</v>
      </c>
      <c r="I2028">
        <v>332610</v>
      </c>
      <c r="L2028" s="96">
        <v>45132.55678240741</v>
      </c>
      <c r="M2028" t="s">
        <v>131</v>
      </c>
      <c r="N2028">
        <v>7127</v>
      </c>
      <c r="O2028" t="s">
        <v>132</v>
      </c>
    </row>
    <row r="2029" spans="1:15" x14ac:dyDescent="0.25">
      <c r="A2029">
        <v>618100</v>
      </c>
      <c r="B2029">
        <v>325100</v>
      </c>
      <c r="C2029">
        <v>206</v>
      </c>
      <c r="D2029" s="96">
        <v>45132.557326388887</v>
      </c>
      <c r="E2029" t="s">
        <v>133</v>
      </c>
      <c r="F2029" t="s">
        <v>144</v>
      </c>
      <c r="G2029" t="s">
        <v>294</v>
      </c>
      <c r="H2029" t="s">
        <v>130</v>
      </c>
      <c r="I2029">
        <v>332610</v>
      </c>
      <c r="L2029" s="96">
        <v>45132.55678240741</v>
      </c>
      <c r="M2029" t="s">
        <v>135</v>
      </c>
      <c r="N2029">
        <v>-7127</v>
      </c>
      <c r="O2029" t="s">
        <v>136</v>
      </c>
    </row>
    <row r="2030" spans="1:15" x14ac:dyDescent="0.25">
      <c r="A2030">
        <v>618100</v>
      </c>
      <c r="B2030">
        <v>325100</v>
      </c>
      <c r="C2030">
        <v>206</v>
      </c>
      <c r="D2030" s="96">
        <v>45132.557326388887</v>
      </c>
      <c r="E2030" t="s">
        <v>133</v>
      </c>
      <c r="F2030" t="s">
        <v>144</v>
      </c>
      <c r="G2030" t="s">
        <v>294</v>
      </c>
      <c r="H2030" t="s">
        <v>130</v>
      </c>
      <c r="I2030">
        <v>332610</v>
      </c>
      <c r="L2030" s="96">
        <v>45132.55678240741</v>
      </c>
      <c r="M2030" t="s">
        <v>135</v>
      </c>
      <c r="N2030">
        <v>7559</v>
      </c>
      <c r="O2030" t="s">
        <v>132</v>
      </c>
    </row>
    <row r="2031" spans="1:15" x14ac:dyDescent="0.25">
      <c r="A2031">
        <v>618100</v>
      </c>
      <c r="B2031">
        <v>360000</v>
      </c>
      <c r="C2031">
        <v>207</v>
      </c>
      <c r="D2031" s="96">
        <v>45307.856145833335</v>
      </c>
      <c r="E2031" t="s">
        <v>162</v>
      </c>
      <c r="F2031" t="s">
        <v>398</v>
      </c>
      <c r="G2031" t="s">
        <v>385</v>
      </c>
      <c r="H2031" t="s">
        <v>130</v>
      </c>
      <c r="I2031">
        <v>334364</v>
      </c>
      <c r="L2031" s="96">
        <v>45307.855624999997</v>
      </c>
      <c r="M2031" t="s">
        <v>135</v>
      </c>
      <c r="N2031">
        <v>-2357</v>
      </c>
      <c r="O2031" t="s">
        <v>136</v>
      </c>
    </row>
    <row r="2032" spans="1:15" x14ac:dyDescent="0.25">
      <c r="A2032">
        <v>618100</v>
      </c>
      <c r="B2032">
        <v>360000</v>
      </c>
      <c r="C2032">
        <v>207</v>
      </c>
      <c r="D2032" s="96">
        <v>45307.856145833335</v>
      </c>
      <c r="E2032" t="s">
        <v>162</v>
      </c>
      <c r="F2032" t="s">
        <v>398</v>
      </c>
      <c r="G2032" t="s">
        <v>385</v>
      </c>
      <c r="H2032" t="s">
        <v>130</v>
      </c>
      <c r="I2032">
        <v>334362</v>
      </c>
      <c r="L2032" s="96">
        <v>45307.855624999997</v>
      </c>
      <c r="M2032" t="s">
        <v>135</v>
      </c>
      <c r="N2032">
        <v>-1556</v>
      </c>
      <c r="O2032" t="s">
        <v>136</v>
      </c>
    </row>
    <row r="2033" spans="1:15" x14ac:dyDescent="0.25">
      <c r="A2033">
        <v>618100</v>
      </c>
      <c r="B2033">
        <v>360000</v>
      </c>
      <c r="C2033">
        <v>207</v>
      </c>
      <c r="D2033" s="96">
        <v>45307.856145833335</v>
      </c>
      <c r="E2033" t="s">
        <v>162</v>
      </c>
      <c r="F2033" t="s">
        <v>398</v>
      </c>
      <c r="G2033" t="s">
        <v>385</v>
      </c>
      <c r="H2033" t="s">
        <v>130</v>
      </c>
      <c r="I2033">
        <v>334367</v>
      </c>
      <c r="L2033" s="96">
        <v>45307.855624999997</v>
      </c>
      <c r="M2033" t="s">
        <v>135</v>
      </c>
      <c r="N2033">
        <v>-772</v>
      </c>
      <c r="O2033" t="s">
        <v>136</v>
      </c>
    </row>
    <row r="2034" spans="1:15" x14ac:dyDescent="0.25">
      <c r="A2034">
        <v>618100</v>
      </c>
      <c r="B2034">
        <v>360000</v>
      </c>
      <c r="C2034">
        <v>207</v>
      </c>
      <c r="D2034" s="96">
        <v>45307.856134259258</v>
      </c>
      <c r="E2034" t="s">
        <v>162</v>
      </c>
      <c r="F2034" t="s">
        <v>398</v>
      </c>
      <c r="G2034" t="s">
        <v>385</v>
      </c>
      <c r="H2034" t="s">
        <v>130</v>
      </c>
      <c r="I2034">
        <v>334356</v>
      </c>
      <c r="L2034" s="96">
        <v>45307.855624999997</v>
      </c>
      <c r="M2034" t="s">
        <v>135</v>
      </c>
      <c r="N2034">
        <v>-7729</v>
      </c>
      <c r="O2034" t="s">
        <v>136</v>
      </c>
    </row>
    <row r="2035" spans="1:15" x14ac:dyDescent="0.25">
      <c r="A2035">
        <v>618100</v>
      </c>
      <c r="B2035">
        <v>360000</v>
      </c>
      <c r="C2035">
        <v>207</v>
      </c>
      <c r="D2035" s="96">
        <v>45307.856134259258</v>
      </c>
      <c r="E2035" t="s">
        <v>162</v>
      </c>
      <c r="F2035" t="s">
        <v>398</v>
      </c>
      <c r="G2035" t="s">
        <v>385</v>
      </c>
      <c r="H2035" t="s">
        <v>130</v>
      </c>
      <c r="I2035">
        <v>334353</v>
      </c>
      <c r="L2035" s="96">
        <v>45307.855624999997</v>
      </c>
      <c r="M2035" t="s">
        <v>135</v>
      </c>
      <c r="N2035">
        <v>-6649</v>
      </c>
      <c r="O2035" t="s">
        <v>136</v>
      </c>
    </row>
    <row r="2036" spans="1:15" x14ac:dyDescent="0.25">
      <c r="A2036">
        <v>618100</v>
      </c>
      <c r="B2036">
        <v>360000</v>
      </c>
      <c r="C2036">
        <v>207</v>
      </c>
      <c r="D2036" s="96">
        <v>45307.856134259258</v>
      </c>
      <c r="E2036" t="s">
        <v>162</v>
      </c>
      <c r="F2036" t="s">
        <v>398</v>
      </c>
      <c r="G2036" t="s">
        <v>385</v>
      </c>
      <c r="H2036" t="s">
        <v>130</v>
      </c>
      <c r="I2036">
        <v>334354</v>
      </c>
      <c r="L2036" s="96">
        <v>45307.855624999997</v>
      </c>
      <c r="M2036" t="s">
        <v>135</v>
      </c>
      <c r="N2036">
        <v>-2344</v>
      </c>
      <c r="O2036" t="s">
        <v>136</v>
      </c>
    </row>
    <row r="2037" spans="1:15" x14ac:dyDescent="0.25">
      <c r="A2037">
        <v>618100</v>
      </c>
      <c r="B2037">
        <v>360000</v>
      </c>
      <c r="C2037">
        <v>207</v>
      </c>
      <c r="D2037" s="96">
        <v>45307.856134259258</v>
      </c>
      <c r="E2037" t="s">
        <v>162</v>
      </c>
      <c r="F2037" t="s">
        <v>398</v>
      </c>
      <c r="G2037" t="s">
        <v>385</v>
      </c>
      <c r="H2037" t="s">
        <v>130</v>
      </c>
      <c r="I2037">
        <v>334350</v>
      </c>
      <c r="L2037" s="96">
        <v>45307.855624999997</v>
      </c>
      <c r="M2037" t="s">
        <v>135</v>
      </c>
      <c r="N2037">
        <v>-1957</v>
      </c>
      <c r="O2037" t="s">
        <v>136</v>
      </c>
    </row>
    <row r="2038" spans="1:15" x14ac:dyDescent="0.25">
      <c r="A2038">
        <v>618100</v>
      </c>
      <c r="B2038">
        <v>360000</v>
      </c>
      <c r="C2038">
        <v>207</v>
      </c>
      <c r="D2038" s="96">
        <v>45307.856134259258</v>
      </c>
      <c r="E2038" t="s">
        <v>162</v>
      </c>
      <c r="F2038" t="s">
        <v>398</v>
      </c>
      <c r="G2038" t="s">
        <v>385</v>
      </c>
      <c r="H2038" t="s">
        <v>130</v>
      </c>
      <c r="I2038">
        <v>334351</v>
      </c>
      <c r="L2038" s="96">
        <v>45307.855624999997</v>
      </c>
      <c r="M2038" t="s">
        <v>135</v>
      </c>
      <c r="N2038">
        <v>-1757</v>
      </c>
      <c r="O2038" t="s">
        <v>136</v>
      </c>
    </row>
    <row r="2039" spans="1:15" x14ac:dyDescent="0.25">
      <c r="A2039">
        <v>618100</v>
      </c>
      <c r="B2039">
        <v>360000</v>
      </c>
      <c r="C2039">
        <v>207</v>
      </c>
      <c r="D2039" s="96">
        <v>45307.856134259258</v>
      </c>
      <c r="E2039" t="s">
        <v>162</v>
      </c>
      <c r="F2039" t="s">
        <v>398</v>
      </c>
      <c r="G2039" t="s">
        <v>385</v>
      </c>
      <c r="H2039" t="s">
        <v>130</v>
      </c>
      <c r="I2039">
        <v>334359</v>
      </c>
      <c r="L2039" s="96">
        <v>45307.855624999997</v>
      </c>
      <c r="M2039" t="s">
        <v>135</v>
      </c>
      <c r="N2039">
        <v>-838</v>
      </c>
      <c r="O2039" t="s">
        <v>136</v>
      </c>
    </row>
    <row r="2040" spans="1:15" x14ac:dyDescent="0.25">
      <c r="A2040">
        <v>618100</v>
      </c>
      <c r="B2040">
        <v>360000</v>
      </c>
      <c r="C2040">
        <v>207</v>
      </c>
      <c r="D2040" s="96">
        <v>45307.856134259258</v>
      </c>
      <c r="E2040" t="s">
        <v>162</v>
      </c>
      <c r="F2040" t="s">
        <v>398</v>
      </c>
      <c r="G2040" t="s">
        <v>385</v>
      </c>
      <c r="H2040" t="s">
        <v>130</v>
      </c>
      <c r="I2040">
        <v>334355</v>
      </c>
      <c r="L2040" s="96">
        <v>45307.855624999997</v>
      </c>
      <c r="M2040" t="s">
        <v>135</v>
      </c>
      <c r="N2040">
        <v>-310</v>
      </c>
      <c r="O2040" t="s">
        <v>136</v>
      </c>
    </row>
    <row r="2041" spans="1:15" x14ac:dyDescent="0.25">
      <c r="A2041">
        <v>618100</v>
      </c>
      <c r="B2041">
        <v>340000</v>
      </c>
      <c r="C2041">
        <v>207</v>
      </c>
      <c r="D2041" s="96">
        <v>45299.653796296298</v>
      </c>
      <c r="E2041" t="s">
        <v>133</v>
      </c>
      <c r="F2041" t="s">
        <v>292</v>
      </c>
      <c r="G2041" t="s">
        <v>293</v>
      </c>
      <c r="H2041" t="s">
        <v>130</v>
      </c>
      <c r="I2041">
        <v>334603</v>
      </c>
      <c r="L2041" s="96">
        <v>45299.653622685182</v>
      </c>
      <c r="M2041" t="s">
        <v>135</v>
      </c>
      <c r="N2041">
        <v>-132302</v>
      </c>
      <c r="O2041" t="s">
        <v>136</v>
      </c>
    </row>
    <row r="2042" spans="1:15" x14ac:dyDescent="0.25">
      <c r="A2042">
        <v>618100</v>
      </c>
      <c r="B2042">
        <v>335200</v>
      </c>
      <c r="C2042">
        <v>207</v>
      </c>
      <c r="D2042" s="96">
        <v>45299.653796296298</v>
      </c>
      <c r="E2042" t="s">
        <v>133</v>
      </c>
      <c r="F2042" t="s">
        <v>292</v>
      </c>
      <c r="G2042" t="s">
        <v>293</v>
      </c>
      <c r="H2042" t="s">
        <v>130</v>
      </c>
      <c r="I2042">
        <v>334520</v>
      </c>
      <c r="L2042" s="96">
        <v>45299.653622685182</v>
      </c>
      <c r="M2042" t="s">
        <v>135</v>
      </c>
      <c r="N2042">
        <v>-26778</v>
      </c>
      <c r="O2042" t="s">
        <v>136</v>
      </c>
    </row>
    <row r="2043" spans="1:15" x14ac:dyDescent="0.25">
      <c r="A2043">
        <v>618100</v>
      </c>
      <c r="B2043">
        <v>360000</v>
      </c>
      <c r="C2043">
        <v>207</v>
      </c>
      <c r="D2043" s="96">
        <v>45299.653784722221</v>
      </c>
      <c r="E2043" t="s">
        <v>133</v>
      </c>
      <c r="F2043" t="s">
        <v>292</v>
      </c>
      <c r="G2043" t="s">
        <v>293</v>
      </c>
      <c r="H2043" t="s">
        <v>130</v>
      </c>
      <c r="I2043">
        <v>334349</v>
      </c>
      <c r="L2043" s="96">
        <v>45299.653622685182</v>
      </c>
      <c r="M2043" t="s">
        <v>135</v>
      </c>
      <c r="N2043">
        <v>-97767</v>
      </c>
      <c r="O2043" t="s">
        <v>136</v>
      </c>
    </row>
    <row r="2044" spans="1:15" x14ac:dyDescent="0.25">
      <c r="A2044">
        <v>618100</v>
      </c>
      <c r="B2044">
        <v>370000</v>
      </c>
      <c r="C2044">
        <v>207</v>
      </c>
      <c r="D2044" s="96">
        <v>45299.653784722221</v>
      </c>
      <c r="E2044" t="s">
        <v>133</v>
      </c>
      <c r="F2044" t="s">
        <v>292</v>
      </c>
      <c r="G2044" t="s">
        <v>293</v>
      </c>
      <c r="H2044" t="s">
        <v>130</v>
      </c>
      <c r="I2044">
        <v>334311</v>
      </c>
      <c r="L2044" s="96">
        <v>45299.653622685182</v>
      </c>
      <c r="M2044" t="s">
        <v>135</v>
      </c>
      <c r="N2044">
        <v>-27668</v>
      </c>
      <c r="O2044" t="s">
        <v>136</v>
      </c>
    </row>
    <row r="2045" spans="1:15" x14ac:dyDescent="0.25">
      <c r="A2045">
        <v>618100</v>
      </c>
      <c r="B2045">
        <v>330100</v>
      </c>
      <c r="C2045">
        <v>207</v>
      </c>
      <c r="D2045" s="96">
        <v>45299.653773148151</v>
      </c>
      <c r="E2045" t="s">
        <v>133</v>
      </c>
      <c r="F2045" t="s">
        <v>292</v>
      </c>
      <c r="G2045" t="s">
        <v>293</v>
      </c>
      <c r="H2045" t="s">
        <v>130</v>
      </c>
      <c r="I2045">
        <v>334160</v>
      </c>
      <c r="L2045" s="96">
        <v>45299.653622685182</v>
      </c>
      <c r="M2045" t="s">
        <v>135</v>
      </c>
      <c r="N2045">
        <v>-71297</v>
      </c>
      <c r="O2045" t="s">
        <v>136</v>
      </c>
    </row>
    <row r="2046" spans="1:15" x14ac:dyDescent="0.25">
      <c r="A2046">
        <v>618100</v>
      </c>
      <c r="B2046">
        <v>350000</v>
      </c>
      <c r="C2046">
        <v>207</v>
      </c>
      <c r="D2046" s="96">
        <v>45299.653773148151</v>
      </c>
      <c r="E2046" t="s">
        <v>133</v>
      </c>
      <c r="F2046" t="s">
        <v>292</v>
      </c>
      <c r="G2046" t="s">
        <v>293</v>
      </c>
      <c r="H2046" t="s">
        <v>130</v>
      </c>
      <c r="I2046">
        <v>334025</v>
      </c>
      <c r="L2046" s="96">
        <v>45299.653622685182</v>
      </c>
      <c r="M2046" t="s">
        <v>135</v>
      </c>
      <c r="N2046">
        <v>-36343</v>
      </c>
      <c r="O2046" t="s">
        <v>136</v>
      </c>
    </row>
    <row r="2047" spans="1:15" x14ac:dyDescent="0.25">
      <c r="A2047">
        <v>618100</v>
      </c>
      <c r="B2047">
        <v>302000</v>
      </c>
      <c r="C2047">
        <v>207</v>
      </c>
      <c r="D2047" s="96">
        <v>45299.653773148151</v>
      </c>
      <c r="E2047" t="s">
        <v>133</v>
      </c>
      <c r="F2047" t="s">
        <v>292</v>
      </c>
      <c r="G2047" t="s">
        <v>293</v>
      </c>
      <c r="H2047" t="s">
        <v>130</v>
      </c>
      <c r="I2047">
        <v>334021</v>
      </c>
      <c r="L2047" s="96">
        <v>45299.653622685182</v>
      </c>
      <c r="M2047" t="s">
        <v>135</v>
      </c>
      <c r="N2047">
        <v>-8177</v>
      </c>
      <c r="O2047" t="s">
        <v>136</v>
      </c>
    </row>
    <row r="2048" spans="1:15" x14ac:dyDescent="0.25">
      <c r="A2048">
        <v>618100</v>
      </c>
      <c r="B2048">
        <v>350000</v>
      </c>
      <c r="C2048">
        <v>207</v>
      </c>
      <c r="D2048" s="96">
        <v>45299.653773148151</v>
      </c>
      <c r="E2048" t="s">
        <v>133</v>
      </c>
      <c r="F2048" t="s">
        <v>292</v>
      </c>
      <c r="G2048" t="s">
        <v>293</v>
      </c>
      <c r="H2048" t="s">
        <v>130</v>
      </c>
      <c r="I2048">
        <v>334027</v>
      </c>
      <c r="L2048" s="96">
        <v>45299.653622685182</v>
      </c>
      <c r="M2048" t="s">
        <v>135</v>
      </c>
      <c r="N2048">
        <v>-4626</v>
      </c>
      <c r="O2048" t="s">
        <v>136</v>
      </c>
    </row>
    <row r="2049" spans="1:15" x14ac:dyDescent="0.25">
      <c r="A2049">
        <v>618100</v>
      </c>
      <c r="B2049">
        <v>340000</v>
      </c>
      <c r="C2049">
        <v>207</v>
      </c>
      <c r="D2049" s="96">
        <v>45299.653773148151</v>
      </c>
      <c r="E2049" t="s">
        <v>133</v>
      </c>
      <c r="F2049" t="s">
        <v>292</v>
      </c>
      <c r="G2049" t="s">
        <v>293</v>
      </c>
      <c r="H2049" t="s">
        <v>130</v>
      </c>
      <c r="I2049">
        <v>334010</v>
      </c>
      <c r="L2049" s="96">
        <v>45299.653622685182</v>
      </c>
      <c r="M2049" t="s">
        <v>135</v>
      </c>
      <c r="N2049">
        <v>-3817</v>
      </c>
      <c r="O2049" t="s">
        <v>136</v>
      </c>
    </row>
    <row r="2050" spans="1:15" x14ac:dyDescent="0.25">
      <c r="A2050">
        <v>618100</v>
      </c>
      <c r="B2050">
        <v>302000</v>
      </c>
      <c r="C2050">
        <v>207</v>
      </c>
      <c r="D2050" s="96">
        <v>45258.855138888888</v>
      </c>
      <c r="E2050" t="s">
        <v>133</v>
      </c>
      <c r="F2050" t="s">
        <v>149</v>
      </c>
      <c r="G2050" t="s">
        <v>150</v>
      </c>
      <c r="H2050" t="s">
        <v>130</v>
      </c>
      <c r="I2050">
        <v>334021</v>
      </c>
      <c r="L2050" s="96">
        <v>45258.854675925926</v>
      </c>
      <c r="M2050" t="s">
        <v>135</v>
      </c>
      <c r="N2050">
        <v>17000</v>
      </c>
      <c r="O2050" t="s">
        <v>132</v>
      </c>
    </row>
    <row r="2051" spans="1:15" x14ac:dyDescent="0.25">
      <c r="A2051">
        <v>618100</v>
      </c>
      <c r="B2051">
        <v>120000</v>
      </c>
      <c r="C2051">
        <v>207</v>
      </c>
      <c r="D2051" s="96">
        <v>45188.511412037034</v>
      </c>
      <c r="E2051" t="s">
        <v>162</v>
      </c>
      <c r="F2051" t="s">
        <v>297</v>
      </c>
      <c r="G2051" t="s">
        <v>298</v>
      </c>
      <c r="H2051" t="s">
        <v>130</v>
      </c>
      <c r="I2051">
        <v>332107</v>
      </c>
      <c r="L2051" s="96">
        <v>45188.507719907408</v>
      </c>
      <c r="M2051" t="s">
        <v>135</v>
      </c>
      <c r="N2051">
        <v>22950</v>
      </c>
      <c r="O2051" t="s">
        <v>132</v>
      </c>
    </row>
    <row r="2052" spans="1:15" x14ac:dyDescent="0.25">
      <c r="A2052">
        <v>618100</v>
      </c>
      <c r="B2052">
        <v>340000</v>
      </c>
      <c r="C2052">
        <v>207</v>
      </c>
      <c r="D2052" s="96">
        <v>45138.664421296293</v>
      </c>
      <c r="E2052" t="s">
        <v>133</v>
      </c>
      <c r="F2052" t="s">
        <v>299</v>
      </c>
      <c r="G2052" t="s">
        <v>300</v>
      </c>
      <c r="H2052" t="s">
        <v>130</v>
      </c>
      <c r="I2052">
        <v>334603</v>
      </c>
      <c r="L2052" s="96">
        <v>45125.999988425923</v>
      </c>
      <c r="M2052" t="s">
        <v>135</v>
      </c>
      <c r="N2052">
        <v>-5279</v>
      </c>
      <c r="O2052" t="s">
        <v>136</v>
      </c>
    </row>
    <row r="2053" spans="1:15" x14ac:dyDescent="0.25">
      <c r="A2053">
        <v>618100</v>
      </c>
      <c r="B2053">
        <v>305000</v>
      </c>
      <c r="C2053">
        <v>207</v>
      </c>
      <c r="D2053" s="96">
        <v>45138.664421296293</v>
      </c>
      <c r="E2053" t="s">
        <v>133</v>
      </c>
      <c r="F2053" t="s">
        <v>299</v>
      </c>
      <c r="G2053" t="s">
        <v>300</v>
      </c>
      <c r="H2053" t="s">
        <v>130</v>
      </c>
      <c r="I2053">
        <v>334316</v>
      </c>
      <c r="L2053" s="96">
        <v>45125.999988425923</v>
      </c>
      <c r="M2053" t="s">
        <v>135</v>
      </c>
      <c r="N2053">
        <v>5279</v>
      </c>
      <c r="O2053" t="s">
        <v>132</v>
      </c>
    </row>
    <row r="2054" spans="1:15" x14ac:dyDescent="0.25">
      <c r="A2054">
        <v>618100</v>
      </c>
      <c r="B2054">
        <v>540400</v>
      </c>
      <c r="C2054">
        <v>207</v>
      </c>
      <c r="D2054" s="96">
        <v>45132.557800925926</v>
      </c>
      <c r="E2054" t="s">
        <v>127</v>
      </c>
      <c r="F2054" t="s">
        <v>151</v>
      </c>
      <c r="G2054" t="s">
        <v>196</v>
      </c>
      <c r="H2054" t="s">
        <v>130</v>
      </c>
      <c r="I2054">
        <v>334090</v>
      </c>
      <c r="L2054" s="96">
        <v>45132.556875000002</v>
      </c>
      <c r="M2054" t="s">
        <v>131</v>
      </c>
      <c r="N2054">
        <v>17423</v>
      </c>
      <c r="O2054" t="s">
        <v>132</v>
      </c>
    </row>
    <row r="2055" spans="1:15" x14ac:dyDescent="0.25">
      <c r="A2055">
        <v>618100</v>
      </c>
      <c r="B2055">
        <v>540400</v>
      </c>
      <c r="C2055">
        <v>207</v>
      </c>
      <c r="D2055" s="96">
        <v>45132.557800925926</v>
      </c>
      <c r="E2055" t="s">
        <v>133</v>
      </c>
      <c r="F2055" t="s">
        <v>151</v>
      </c>
      <c r="G2055" t="s">
        <v>338</v>
      </c>
      <c r="H2055" t="s">
        <v>130</v>
      </c>
      <c r="I2055">
        <v>334090</v>
      </c>
      <c r="L2055" s="96">
        <v>45132.556875000002</v>
      </c>
      <c r="M2055" t="s">
        <v>135</v>
      </c>
      <c r="N2055">
        <v>-3073</v>
      </c>
      <c r="O2055" t="s">
        <v>136</v>
      </c>
    </row>
    <row r="2056" spans="1:15" x14ac:dyDescent="0.25">
      <c r="A2056">
        <v>618100</v>
      </c>
      <c r="B2056">
        <v>540300</v>
      </c>
      <c r="C2056">
        <v>207</v>
      </c>
      <c r="D2056" s="96">
        <v>45132.557789351849</v>
      </c>
      <c r="E2056" t="s">
        <v>127</v>
      </c>
      <c r="F2056" t="s">
        <v>151</v>
      </c>
      <c r="G2056" t="s">
        <v>196</v>
      </c>
      <c r="H2056" t="s">
        <v>130</v>
      </c>
      <c r="I2056">
        <v>334140</v>
      </c>
      <c r="L2056" s="96">
        <v>45132.556875000002</v>
      </c>
      <c r="M2056" t="s">
        <v>131</v>
      </c>
      <c r="N2056">
        <v>29700</v>
      </c>
      <c r="O2056" t="s">
        <v>132</v>
      </c>
    </row>
    <row r="2057" spans="1:15" x14ac:dyDescent="0.25">
      <c r="A2057">
        <v>618100</v>
      </c>
      <c r="B2057">
        <v>540300</v>
      </c>
      <c r="C2057">
        <v>207</v>
      </c>
      <c r="D2057" s="96">
        <v>45132.557789351849</v>
      </c>
      <c r="E2057" t="s">
        <v>133</v>
      </c>
      <c r="F2057" t="s">
        <v>151</v>
      </c>
      <c r="G2057" t="s">
        <v>339</v>
      </c>
      <c r="H2057" t="s">
        <v>130</v>
      </c>
      <c r="I2057">
        <v>334140</v>
      </c>
      <c r="L2057" s="96">
        <v>45132.556875000002</v>
      </c>
      <c r="M2057" t="s">
        <v>135</v>
      </c>
      <c r="N2057">
        <v>1500</v>
      </c>
      <c r="O2057" t="s">
        <v>132</v>
      </c>
    </row>
    <row r="2058" spans="1:15" x14ac:dyDescent="0.25">
      <c r="A2058">
        <v>618100</v>
      </c>
      <c r="B2058">
        <v>340000</v>
      </c>
      <c r="C2058">
        <v>207</v>
      </c>
      <c r="D2058" s="96">
        <v>45132.557662037034</v>
      </c>
      <c r="E2058" t="s">
        <v>127</v>
      </c>
      <c r="F2058" t="s">
        <v>144</v>
      </c>
      <c r="G2058" t="s">
        <v>145</v>
      </c>
      <c r="H2058" t="s">
        <v>130</v>
      </c>
      <c r="I2058">
        <v>334603</v>
      </c>
      <c r="L2058" s="96">
        <v>45132.55678240741</v>
      </c>
      <c r="M2058" t="s">
        <v>131</v>
      </c>
      <c r="N2058">
        <v>2219</v>
      </c>
      <c r="O2058" t="s">
        <v>132</v>
      </c>
    </row>
    <row r="2059" spans="1:15" x14ac:dyDescent="0.25">
      <c r="A2059">
        <v>618100</v>
      </c>
      <c r="B2059">
        <v>340000</v>
      </c>
      <c r="C2059">
        <v>207</v>
      </c>
      <c r="D2059" s="96">
        <v>45132.557662037034</v>
      </c>
      <c r="E2059" t="s">
        <v>127</v>
      </c>
      <c r="F2059" t="s">
        <v>144</v>
      </c>
      <c r="G2059" t="s">
        <v>145</v>
      </c>
      <c r="H2059" t="s">
        <v>130</v>
      </c>
      <c r="I2059">
        <v>334603</v>
      </c>
      <c r="L2059" s="96">
        <v>45132.55678240741</v>
      </c>
      <c r="M2059" t="s">
        <v>131</v>
      </c>
      <c r="N2059">
        <v>146403</v>
      </c>
      <c r="O2059" t="s">
        <v>132</v>
      </c>
    </row>
    <row r="2060" spans="1:15" x14ac:dyDescent="0.25">
      <c r="A2060">
        <v>618100</v>
      </c>
      <c r="B2060">
        <v>340000</v>
      </c>
      <c r="C2060">
        <v>207</v>
      </c>
      <c r="D2060" s="96">
        <v>45132.557662037034</v>
      </c>
      <c r="E2060" t="s">
        <v>133</v>
      </c>
      <c r="F2060" t="s">
        <v>144</v>
      </c>
      <c r="G2060" t="s">
        <v>294</v>
      </c>
      <c r="H2060" t="s">
        <v>130</v>
      </c>
      <c r="I2060">
        <v>334603</v>
      </c>
      <c r="L2060" s="96">
        <v>45132.55678240741</v>
      </c>
      <c r="M2060" t="s">
        <v>135</v>
      </c>
      <c r="N2060">
        <v>-146403</v>
      </c>
      <c r="O2060" t="s">
        <v>136</v>
      </c>
    </row>
    <row r="2061" spans="1:15" x14ac:dyDescent="0.25">
      <c r="A2061">
        <v>618100</v>
      </c>
      <c r="B2061">
        <v>340000</v>
      </c>
      <c r="C2061">
        <v>207</v>
      </c>
      <c r="D2061" s="96">
        <v>45132.557662037034</v>
      </c>
      <c r="E2061" t="s">
        <v>133</v>
      </c>
      <c r="F2061" t="s">
        <v>144</v>
      </c>
      <c r="G2061" t="s">
        <v>294</v>
      </c>
      <c r="H2061" t="s">
        <v>130</v>
      </c>
      <c r="I2061">
        <v>334603</v>
      </c>
      <c r="L2061" s="96">
        <v>45132.55678240741</v>
      </c>
      <c r="M2061" t="s">
        <v>135</v>
      </c>
      <c r="N2061">
        <v>137581</v>
      </c>
      <c r="O2061" t="s">
        <v>132</v>
      </c>
    </row>
    <row r="2062" spans="1:15" x14ac:dyDescent="0.25">
      <c r="A2062">
        <v>618100</v>
      </c>
      <c r="B2062">
        <v>340000</v>
      </c>
      <c r="C2062">
        <v>207</v>
      </c>
      <c r="D2062" s="96">
        <v>45132.557650462964</v>
      </c>
      <c r="E2062" t="s">
        <v>127</v>
      </c>
      <c r="F2062" t="s">
        <v>144</v>
      </c>
      <c r="G2062" t="s">
        <v>145</v>
      </c>
      <c r="H2062" t="s">
        <v>130</v>
      </c>
      <c r="I2062">
        <v>334601</v>
      </c>
      <c r="L2062" s="96">
        <v>45132.55678240741</v>
      </c>
      <c r="M2062" t="s">
        <v>131</v>
      </c>
      <c r="N2062">
        <v>6426</v>
      </c>
      <c r="O2062" t="s">
        <v>132</v>
      </c>
    </row>
    <row r="2063" spans="1:15" x14ac:dyDescent="0.25">
      <c r="A2063">
        <v>618100</v>
      </c>
      <c r="B2063">
        <v>335200</v>
      </c>
      <c r="C2063">
        <v>207</v>
      </c>
      <c r="D2063" s="96">
        <v>45132.557604166665</v>
      </c>
      <c r="E2063" t="s">
        <v>127</v>
      </c>
      <c r="F2063" t="s">
        <v>144</v>
      </c>
      <c r="G2063" t="s">
        <v>145</v>
      </c>
      <c r="H2063" t="s">
        <v>130</v>
      </c>
      <c r="I2063">
        <v>334520</v>
      </c>
      <c r="L2063" s="96">
        <v>45132.55678240741</v>
      </c>
      <c r="M2063" t="s">
        <v>131</v>
      </c>
      <c r="N2063">
        <v>26916</v>
      </c>
      <c r="O2063" t="s">
        <v>132</v>
      </c>
    </row>
    <row r="2064" spans="1:15" x14ac:dyDescent="0.25">
      <c r="A2064">
        <v>618100</v>
      </c>
      <c r="B2064">
        <v>335200</v>
      </c>
      <c r="C2064">
        <v>207</v>
      </c>
      <c r="D2064" s="96">
        <v>45132.557604166665</v>
      </c>
      <c r="E2064" t="s">
        <v>133</v>
      </c>
      <c r="F2064" t="s">
        <v>144</v>
      </c>
      <c r="G2064" t="s">
        <v>294</v>
      </c>
      <c r="H2064" t="s">
        <v>130</v>
      </c>
      <c r="I2064">
        <v>334520</v>
      </c>
      <c r="L2064" s="96">
        <v>45132.55678240741</v>
      </c>
      <c r="M2064" t="s">
        <v>135</v>
      </c>
      <c r="N2064">
        <v>-26916</v>
      </c>
      <c r="O2064" t="s">
        <v>136</v>
      </c>
    </row>
    <row r="2065" spans="1:15" x14ac:dyDescent="0.25">
      <c r="A2065">
        <v>618100</v>
      </c>
      <c r="B2065">
        <v>335200</v>
      </c>
      <c r="C2065">
        <v>207</v>
      </c>
      <c r="D2065" s="96">
        <v>45132.557604166665</v>
      </c>
      <c r="E2065" t="s">
        <v>133</v>
      </c>
      <c r="F2065" t="s">
        <v>144</v>
      </c>
      <c r="G2065" t="s">
        <v>294</v>
      </c>
      <c r="H2065" t="s">
        <v>130</v>
      </c>
      <c r="I2065">
        <v>334520</v>
      </c>
      <c r="L2065" s="96">
        <v>45132.55678240741</v>
      </c>
      <c r="M2065" t="s">
        <v>135</v>
      </c>
      <c r="N2065">
        <v>26778</v>
      </c>
      <c r="O2065" t="s">
        <v>132</v>
      </c>
    </row>
    <row r="2066" spans="1:15" x14ac:dyDescent="0.25">
      <c r="A2066">
        <v>618100</v>
      </c>
      <c r="B2066">
        <v>360000</v>
      </c>
      <c r="C2066">
        <v>207</v>
      </c>
      <c r="D2066" s="96">
        <v>45132.557581018518</v>
      </c>
      <c r="E2066" t="s">
        <v>127</v>
      </c>
      <c r="F2066" t="s">
        <v>144</v>
      </c>
      <c r="G2066" t="s">
        <v>145</v>
      </c>
      <c r="H2066" t="s">
        <v>130</v>
      </c>
      <c r="I2066">
        <v>334367</v>
      </c>
      <c r="L2066" s="96">
        <v>45132.55678240741</v>
      </c>
      <c r="M2066" t="s">
        <v>131</v>
      </c>
      <c r="N2066">
        <v>3505</v>
      </c>
      <c r="O2066" t="s">
        <v>132</v>
      </c>
    </row>
    <row r="2067" spans="1:15" x14ac:dyDescent="0.25">
      <c r="A2067">
        <v>618100</v>
      </c>
      <c r="B2067">
        <v>360000</v>
      </c>
      <c r="C2067">
        <v>207</v>
      </c>
      <c r="D2067" s="96">
        <v>45132.557581018518</v>
      </c>
      <c r="E2067" t="s">
        <v>133</v>
      </c>
      <c r="F2067" t="s">
        <v>144</v>
      </c>
      <c r="G2067" t="s">
        <v>146</v>
      </c>
      <c r="H2067" t="s">
        <v>130</v>
      </c>
      <c r="I2067">
        <v>334367</v>
      </c>
      <c r="L2067" s="96">
        <v>45132.55678240741</v>
      </c>
      <c r="M2067" t="s">
        <v>135</v>
      </c>
      <c r="N2067">
        <v>-1600</v>
      </c>
      <c r="O2067" t="s">
        <v>136</v>
      </c>
    </row>
    <row r="2068" spans="1:15" x14ac:dyDescent="0.25">
      <c r="A2068">
        <v>618100</v>
      </c>
      <c r="B2068">
        <v>360000</v>
      </c>
      <c r="C2068">
        <v>207</v>
      </c>
      <c r="D2068" s="96">
        <v>45132.557569444441</v>
      </c>
      <c r="E2068" t="s">
        <v>127</v>
      </c>
      <c r="F2068" t="s">
        <v>144</v>
      </c>
      <c r="G2068" t="s">
        <v>145</v>
      </c>
      <c r="H2068" t="s">
        <v>130</v>
      </c>
      <c r="I2068">
        <v>334366</v>
      </c>
      <c r="L2068" s="96">
        <v>45132.55678240741</v>
      </c>
      <c r="M2068" t="s">
        <v>131</v>
      </c>
      <c r="N2068">
        <v>761</v>
      </c>
      <c r="O2068" t="s">
        <v>132</v>
      </c>
    </row>
    <row r="2069" spans="1:15" x14ac:dyDescent="0.25">
      <c r="A2069">
        <v>618100</v>
      </c>
      <c r="B2069">
        <v>360000</v>
      </c>
      <c r="C2069">
        <v>207</v>
      </c>
      <c r="D2069" s="96">
        <v>45132.557569444441</v>
      </c>
      <c r="E2069" t="s">
        <v>127</v>
      </c>
      <c r="F2069" t="s">
        <v>144</v>
      </c>
      <c r="G2069" t="s">
        <v>145</v>
      </c>
      <c r="H2069" t="s">
        <v>130</v>
      </c>
      <c r="I2069">
        <v>334363</v>
      </c>
      <c r="L2069" s="96">
        <v>45132.55678240741</v>
      </c>
      <c r="M2069" t="s">
        <v>131</v>
      </c>
      <c r="N2069">
        <v>2121</v>
      </c>
      <c r="O2069" t="s">
        <v>132</v>
      </c>
    </row>
    <row r="2070" spans="1:15" x14ac:dyDescent="0.25">
      <c r="A2070">
        <v>618100</v>
      </c>
      <c r="B2070">
        <v>360000</v>
      </c>
      <c r="C2070">
        <v>207</v>
      </c>
      <c r="D2070" s="96">
        <v>45132.557569444441</v>
      </c>
      <c r="E2070" t="s">
        <v>127</v>
      </c>
      <c r="F2070" t="s">
        <v>144</v>
      </c>
      <c r="G2070" t="s">
        <v>145</v>
      </c>
      <c r="H2070" t="s">
        <v>130</v>
      </c>
      <c r="I2070">
        <v>334362</v>
      </c>
      <c r="L2070" s="96">
        <v>45132.55678240741</v>
      </c>
      <c r="M2070" t="s">
        <v>131</v>
      </c>
      <c r="N2070">
        <v>2375</v>
      </c>
      <c r="O2070" t="s">
        <v>132</v>
      </c>
    </row>
    <row r="2071" spans="1:15" x14ac:dyDescent="0.25">
      <c r="A2071">
        <v>618100</v>
      </c>
      <c r="B2071">
        <v>360000</v>
      </c>
      <c r="C2071">
        <v>207</v>
      </c>
      <c r="D2071" s="96">
        <v>45132.557569444441</v>
      </c>
      <c r="E2071" t="s">
        <v>127</v>
      </c>
      <c r="F2071" t="s">
        <v>144</v>
      </c>
      <c r="G2071" t="s">
        <v>145</v>
      </c>
      <c r="H2071" t="s">
        <v>130</v>
      </c>
      <c r="I2071">
        <v>334364</v>
      </c>
      <c r="L2071" s="96">
        <v>45132.55678240741</v>
      </c>
      <c r="M2071" t="s">
        <v>131</v>
      </c>
      <c r="N2071">
        <v>4205</v>
      </c>
      <c r="O2071" t="s">
        <v>132</v>
      </c>
    </row>
    <row r="2072" spans="1:15" x14ac:dyDescent="0.25">
      <c r="A2072">
        <v>618100</v>
      </c>
      <c r="B2072">
        <v>360000</v>
      </c>
      <c r="C2072">
        <v>207</v>
      </c>
      <c r="D2072" s="96">
        <v>45132.557569444441</v>
      </c>
      <c r="E2072" t="s">
        <v>133</v>
      </c>
      <c r="F2072" t="s">
        <v>144</v>
      </c>
      <c r="G2072" t="s">
        <v>146</v>
      </c>
      <c r="H2072" t="s">
        <v>130</v>
      </c>
      <c r="I2072">
        <v>334363</v>
      </c>
      <c r="L2072" s="96">
        <v>45132.55678240741</v>
      </c>
      <c r="M2072" t="s">
        <v>135</v>
      </c>
      <c r="N2072">
        <v>-1412</v>
      </c>
      <c r="O2072" t="s">
        <v>136</v>
      </c>
    </row>
    <row r="2073" spans="1:15" x14ac:dyDescent="0.25">
      <c r="A2073">
        <v>618100</v>
      </c>
      <c r="B2073">
        <v>360000</v>
      </c>
      <c r="C2073">
        <v>207</v>
      </c>
      <c r="D2073" s="96">
        <v>45132.557569444441</v>
      </c>
      <c r="E2073" t="s">
        <v>133</v>
      </c>
      <c r="F2073" t="s">
        <v>144</v>
      </c>
      <c r="G2073" t="s">
        <v>146</v>
      </c>
      <c r="H2073" t="s">
        <v>130</v>
      </c>
      <c r="I2073">
        <v>334362</v>
      </c>
      <c r="L2073" s="96">
        <v>45132.55678240741</v>
      </c>
      <c r="M2073" t="s">
        <v>135</v>
      </c>
      <c r="N2073">
        <v>-547</v>
      </c>
      <c r="O2073" t="s">
        <v>136</v>
      </c>
    </row>
    <row r="2074" spans="1:15" x14ac:dyDescent="0.25">
      <c r="A2074">
        <v>618100</v>
      </c>
      <c r="B2074">
        <v>360000</v>
      </c>
      <c r="C2074">
        <v>207</v>
      </c>
      <c r="D2074" s="96">
        <v>45132.557569444441</v>
      </c>
      <c r="E2074" t="s">
        <v>133</v>
      </c>
      <c r="F2074" t="s">
        <v>144</v>
      </c>
      <c r="G2074" t="s">
        <v>146</v>
      </c>
      <c r="H2074" t="s">
        <v>130</v>
      </c>
      <c r="I2074">
        <v>334366</v>
      </c>
      <c r="L2074" s="96">
        <v>45132.55678240741</v>
      </c>
      <c r="M2074" t="s">
        <v>135</v>
      </c>
      <c r="N2074">
        <v>-234</v>
      </c>
      <c r="O2074" t="s">
        <v>136</v>
      </c>
    </row>
    <row r="2075" spans="1:15" x14ac:dyDescent="0.25">
      <c r="A2075">
        <v>618100</v>
      </c>
      <c r="B2075">
        <v>360000</v>
      </c>
      <c r="C2075">
        <v>207</v>
      </c>
      <c r="D2075" s="96">
        <v>45132.557569444441</v>
      </c>
      <c r="E2075" t="s">
        <v>133</v>
      </c>
      <c r="F2075" t="s">
        <v>144</v>
      </c>
      <c r="G2075" t="s">
        <v>146</v>
      </c>
      <c r="H2075" t="s">
        <v>130</v>
      </c>
      <c r="I2075">
        <v>334364</v>
      </c>
      <c r="L2075" s="96">
        <v>45132.55678240741</v>
      </c>
      <c r="M2075" t="s">
        <v>135</v>
      </c>
      <c r="N2075">
        <v>-196</v>
      </c>
      <c r="O2075" t="s">
        <v>136</v>
      </c>
    </row>
    <row r="2076" spans="1:15" x14ac:dyDescent="0.25">
      <c r="A2076">
        <v>618100</v>
      </c>
      <c r="B2076">
        <v>360000</v>
      </c>
      <c r="C2076">
        <v>207</v>
      </c>
      <c r="D2076" s="96">
        <v>45132.557557870372</v>
      </c>
      <c r="E2076" t="s">
        <v>127</v>
      </c>
      <c r="F2076" t="s">
        <v>144</v>
      </c>
      <c r="G2076" t="s">
        <v>145</v>
      </c>
      <c r="H2076" t="s">
        <v>130</v>
      </c>
      <c r="I2076">
        <v>334357</v>
      </c>
      <c r="L2076" s="96">
        <v>45132.55678240741</v>
      </c>
      <c r="M2076" t="s">
        <v>131</v>
      </c>
      <c r="N2076">
        <v>957</v>
      </c>
      <c r="O2076" t="s">
        <v>132</v>
      </c>
    </row>
    <row r="2077" spans="1:15" x14ac:dyDescent="0.25">
      <c r="A2077">
        <v>618100</v>
      </c>
      <c r="B2077">
        <v>360000</v>
      </c>
      <c r="C2077">
        <v>207</v>
      </c>
      <c r="D2077" s="96">
        <v>45132.557557870372</v>
      </c>
      <c r="E2077" t="s">
        <v>127</v>
      </c>
      <c r="F2077" t="s">
        <v>144</v>
      </c>
      <c r="G2077" t="s">
        <v>145</v>
      </c>
      <c r="H2077" t="s">
        <v>130</v>
      </c>
      <c r="I2077">
        <v>334359</v>
      </c>
      <c r="L2077" s="96">
        <v>45132.55678240741</v>
      </c>
      <c r="M2077" t="s">
        <v>131</v>
      </c>
      <c r="N2077">
        <v>6227</v>
      </c>
      <c r="O2077" t="s">
        <v>132</v>
      </c>
    </row>
    <row r="2078" spans="1:15" x14ac:dyDescent="0.25">
      <c r="A2078">
        <v>618100</v>
      </c>
      <c r="B2078">
        <v>360000</v>
      </c>
      <c r="C2078">
        <v>207</v>
      </c>
      <c r="D2078" s="96">
        <v>45132.557557870372</v>
      </c>
      <c r="E2078" t="s">
        <v>133</v>
      </c>
      <c r="F2078" t="s">
        <v>144</v>
      </c>
      <c r="G2078" t="s">
        <v>146</v>
      </c>
      <c r="H2078" t="s">
        <v>130</v>
      </c>
      <c r="I2078">
        <v>334359</v>
      </c>
      <c r="L2078" s="96">
        <v>45132.55678240741</v>
      </c>
      <c r="M2078" t="s">
        <v>135</v>
      </c>
      <c r="N2078">
        <v>-4681</v>
      </c>
      <c r="O2078" t="s">
        <v>136</v>
      </c>
    </row>
    <row r="2079" spans="1:15" x14ac:dyDescent="0.25">
      <c r="A2079">
        <v>618100</v>
      </c>
      <c r="B2079">
        <v>360000</v>
      </c>
      <c r="C2079">
        <v>207</v>
      </c>
      <c r="D2079" s="96">
        <v>45132.557557870372</v>
      </c>
      <c r="E2079" t="s">
        <v>133</v>
      </c>
      <c r="F2079" t="s">
        <v>144</v>
      </c>
      <c r="G2079" t="s">
        <v>146</v>
      </c>
      <c r="H2079" t="s">
        <v>130</v>
      </c>
      <c r="I2079">
        <v>334357</v>
      </c>
      <c r="L2079" s="96">
        <v>45132.55678240741</v>
      </c>
      <c r="M2079" t="s">
        <v>135</v>
      </c>
      <c r="N2079">
        <v>-819</v>
      </c>
      <c r="O2079" t="s">
        <v>136</v>
      </c>
    </row>
    <row r="2080" spans="1:15" x14ac:dyDescent="0.25">
      <c r="A2080">
        <v>618100</v>
      </c>
      <c r="B2080">
        <v>360000</v>
      </c>
      <c r="C2080">
        <v>207</v>
      </c>
      <c r="D2080" s="96">
        <v>45132.557546296295</v>
      </c>
      <c r="E2080" t="s">
        <v>127</v>
      </c>
      <c r="F2080" t="s">
        <v>144</v>
      </c>
      <c r="G2080" t="s">
        <v>145</v>
      </c>
      <c r="H2080" t="s">
        <v>130</v>
      </c>
      <c r="I2080">
        <v>334354</v>
      </c>
      <c r="L2080" s="96">
        <v>45132.55678240741</v>
      </c>
      <c r="M2080" t="s">
        <v>131</v>
      </c>
      <c r="N2080">
        <v>8244</v>
      </c>
      <c r="O2080" t="s">
        <v>132</v>
      </c>
    </row>
    <row r="2081" spans="1:15" x14ac:dyDescent="0.25">
      <c r="A2081">
        <v>618100</v>
      </c>
      <c r="B2081">
        <v>360000</v>
      </c>
      <c r="C2081">
        <v>207</v>
      </c>
      <c r="D2081" s="96">
        <v>45132.557546296295</v>
      </c>
      <c r="E2081" t="s">
        <v>127</v>
      </c>
      <c r="F2081" t="s">
        <v>144</v>
      </c>
      <c r="G2081" t="s">
        <v>145</v>
      </c>
      <c r="H2081" t="s">
        <v>130</v>
      </c>
      <c r="I2081">
        <v>334355</v>
      </c>
      <c r="L2081" s="96">
        <v>45132.55678240741</v>
      </c>
      <c r="M2081" t="s">
        <v>131</v>
      </c>
      <c r="N2081">
        <v>9062</v>
      </c>
      <c r="O2081" t="s">
        <v>132</v>
      </c>
    </row>
    <row r="2082" spans="1:15" x14ac:dyDescent="0.25">
      <c r="A2082">
        <v>618100</v>
      </c>
      <c r="B2082">
        <v>360000</v>
      </c>
      <c r="C2082">
        <v>207</v>
      </c>
      <c r="D2082" s="96">
        <v>45132.557546296295</v>
      </c>
      <c r="E2082" t="s">
        <v>127</v>
      </c>
      <c r="F2082" t="s">
        <v>144</v>
      </c>
      <c r="G2082" t="s">
        <v>145</v>
      </c>
      <c r="H2082" t="s">
        <v>130</v>
      </c>
      <c r="I2082">
        <v>334356</v>
      </c>
      <c r="L2082" s="96">
        <v>45132.55678240741</v>
      </c>
      <c r="M2082" t="s">
        <v>131</v>
      </c>
      <c r="N2082">
        <v>30052</v>
      </c>
      <c r="O2082" t="s">
        <v>132</v>
      </c>
    </row>
    <row r="2083" spans="1:15" x14ac:dyDescent="0.25">
      <c r="A2083">
        <v>618100</v>
      </c>
      <c r="B2083">
        <v>360000</v>
      </c>
      <c r="C2083">
        <v>207</v>
      </c>
      <c r="D2083" s="96">
        <v>45132.557546296295</v>
      </c>
      <c r="E2083" t="s">
        <v>133</v>
      </c>
      <c r="F2083" t="s">
        <v>144</v>
      </c>
      <c r="G2083" t="s">
        <v>146</v>
      </c>
      <c r="H2083" t="s">
        <v>130</v>
      </c>
      <c r="I2083">
        <v>334356</v>
      </c>
      <c r="L2083" s="96">
        <v>45132.55678240741</v>
      </c>
      <c r="M2083" t="s">
        <v>135</v>
      </c>
      <c r="N2083">
        <v>-9534</v>
      </c>
      <c r="O2083" t="s">
        <v>136</v>
      </c>
    </row>
    <row r="2084" spans="1:15" x14ac:dyDescent="0.25">
      <c r="A2084">
        <v>618100</v>
      </c>
      <c r="B2084">
        <v>360000</v>
      </c>
      <c r="C2084">
        <v>207</v>
      </c>
      <c r="D2084" s="96">
        <v>45132.557546296295</v>
      </c>
      <c r="E2084" t="s">
        <v>133</v>
      </c>
      <c r="F2084" t="s">
        <v>144</v>
      </c>
      <c r="G2084" t="s">
        <v>146</v>
      </c>
      <c r="H2084" t="s">
        <v>130</v>
      </c>
      <c r="I2084">
        <v>334355</v>
      </c>
      <c r="L2084" s="96">
        <v>45132.55678240741</v>
      </c>
      <c r="M2084" t="s">
        <v>135</v>
      </c>
      <c r="N2084">
        <v>-1915</v>
      </c>
      <c r="O2084" t="s">
        <v>136</v>
      </c>
    </row>
    <row r="2085" spans="1:15" x14ac:dyDescent="0.25">
      <c r="A2085">
        <v>618100</v>
      </c>
      <c r="B2085">
        <v>360000</v>
      </c>
      <c r="C2085">
        <v>207</v>
      </c>
      <c r="D2085" s="96">
        <v>45132.557546296295</v>
      </c>
      <c r="E2085" t="s">
        <v>133</v>
      </c>
      <c r="F2085" t="s">
        <v>144</v>
      </c>
      <c r="G2085" t="s">
        <v>146</v>
      </c>
      <c r="H2085" t="s">
        <v>130</v>
      </c>
      <c r="I2085">
        <v>334354</v>
      </c>
      <c r="L2085" s="96">
        <v>45132.55678240741</v>
      </c>
      <c r="M2085" t="s">
        <v>135</v>
      </c>
      <c r="N2085">
        <v>444</v>
      </c>
      <c r="O2085" t="s">
        <v>132</v>
      </c>
    </row>
    <row r="2086" spans="1:15" x14ac:dyDescent="0.25">
      <c r="A2086">
        <v>618100</v>
      </c>
      <c r="B2086">
        <v>360000</v>
      </c>
      <c r="C2086">
        <v>207</v>
      </c>
      <c r="D2086" s="96">
        <v>45132.557546296295</v>
      </c>
      <c r="E2086" t="s">
        <v>133</v>
      </c>
      <c r="F2086" t="s">
        <v>144</v>
      </c>
      <c r="G2086" t="s">
        <v>146</v>
      </c>
      <c r="H2086" t="s">
        <v>130</v>
      </c>
      <c r="I2086">
        <v>334353</v>
      </c>
      <c r="L2086" s="96">
        <v>45132.55678240741</v>
      </c>
      <c r="M2086" t="s">
        <v>135</v>
      </c>
      <c r="N2086">
        <v>848</v>
      </c>
      <c r="O2086" t="s">
        <v>132</v>
      </c>
    </row>
    <row r="2087" spans="1:15" x14ac:dyDescent="0.25">
      <c r="A2087">
        <v>618100</v>
      </c>
      <c r="B2087">
        <v>360000</v>
      </c>
      <c r="C2087">
        <v>207</v>
      </c>
      <c r="D2087" s="96">
        <v>45132.557534722226</v>
      </c>
      <c r="E2087" t="s">
        <v>127</v>
      </c>
      <c r="F2087" t="s">
        <v>144</v>
      </c>
      <c r="G2087" t="s">
        <v>145</v>
      </c>
      <c r="H2087" t="s">
        <v>130</v>
      </c>
      <c r="I2087">
        <v>334351</v>
      </c>
      <c r="L2087" s="96">
        <v>45132.55678240741</v>
      </c>
      <c r="M2087" t="s">
        <v>131</v>
      </c>
      <c r="N2087">
        <v>3981</v>
      </c>
      <c r="O2087" t="s">
        <v>132</v>
      </c>
    </row>
    <row r="2088" spans="1:15" x14ac:dyDescent="0.25">
      <c r="A2088">
        <v>618100</v>
      </c>
      <c r="B2088">
        <v>360000</v>
      </c>
      <c r="C2088">
        <v>207</v>
      </c>
      <c r="D2088" s="96">
        <v>45132.557534722226</v>
      </c>
      <c r="E2088" t="s">
        <v>127</v>
      </c>
      <c r="F2088" t="s">
        <v>144</v>
      </c>
      <c r="G2088" t="s">
        <v>145</v>
      </c>
      <c r="H2088" t="s">
        <v>130</v>
      </c>
      <c r="I2088">
        <v>334350</v>
      </c>
      <c r="L2088" s="96">
        <v>45132.55678240741</v>
      </c>
      <c r="M2088" t="s">
        <v>131</v>
      </c>
      <c r="N2088">
        <v>8117</v>
      </c>
      <c r="O2088" t="s">
        <v>132</v>
      </c>
    </row>
    <row r="2089" spans="1:15" x14ac:dyDescent="0.25">
      <c r="A2089">
        <v>618100</v>
      </c>
      <c r="B2089">
        <v>360000</v>
      </c>
      <c r="C2089">
        <v>207</v>
      </c>
      <c r="D2089" s="96">
        <v>45132.557534722226</v>
      </c>
      <c r="E2089" t="s">
        <v>127</v>
      </c>
      <c r="F2089" t="s">
        <v>144</v>
      </c>
      <c r="G2089" t="s">
        <v>145</v>
      </c>
      <c r="H2089" t="s">
        <v>130</v>
      </c>
      <c r="I2089">
        <v>334353</v>
      </c>
      <c r="L2089" s="96">
        <v>45132.55678240741</v>
      </c>
      <c r="M2089" t="s">
        <v>131</v>
      </c>
      <c r="N2089">
        <v>9009</v>
      </c>
      <c r="O2089" t="s">
        <v>132</v>
      </c>
    </row>
    <row r="2090" spans="1:15" x14ac:dyDescent="0.25">
      <c r="A2090">
        <v>618100</v>
      </c>
      <c r="B2090">
        <v>360000</v>
      </c>
      <c r="C2090">
        <v>207</v>
      </c>
      <c r="D2090" s="96">
        <v>45132.557534722226</v>
      </c>
      <c r="E2090" t="s">
        <v>133</v>
      </c>
      <c r="F2090" t="s">
        <v>144</v>
      </c>
      <c r="G2090" t="s">
        <v>146</v>
      </c>
      <c r="H2090" t="s">
        <v>130</v>
      </c>
      <c r="I2090">
        <v>334350</v>
      </c>
      <c r="L2090" s="96">
        <v>45132.55678240741</v>
      </c>
      <c r="M2090" t="s">
        <v>135</v>
      </c>
      <c r="N2090">
        <v>-1251</v>
      </c>
      <c r="O2090" t="s">
        <v>136</v>
      </c>
    </row>
    <row r="2091" spans="1:15" x14ac:dyDescent="0.25">
      <c r="A2091">
        <v>618100</v>
      </c>
      <c r="B2091">
        <v>360000</v>
      </c>
      <c r="C2091">
        <v>207</v>
      </c>
      <c r="D2091" s="96">
        <v>45132.557534722226</v>
      </c>
      <c r="E2091" t="s">
        <v>133</v>
      </c>
      <c r="F2091" t="s">
        <v>144</v>
      </c>
      <c r="G2091" t="s">
        <v>146</v>
      </c>
      <c r="H2091" t="s">
        <v>130</v>
      </c>
      <c r="I2091">
        <v>334351</v>
      </c>
      <c r="L2091" s="96">
        <v>45132.55678240741</v>
      </c>
      <c r="M2091" t="s">
        <v>135</v>
      </c>
      <c r="N2091">
        <v>-786</v>
      </c>
      <c r="O2091" t="s">
        <v>136</v>
      </c>
    </row>
    <row r="2092" spans="1:15" x14ac:dyDescent="0.25">
      <c r="A2092">
        <v>618100</v>
      </c>
      <c r="B2092">
        <v>360000</v>
      </c>
      <c r="C2092">
        <v>207</v>
      </c>
      <c r="D2092" s="96">
        <v>45132.557523148149</v>
      </c>
      <c r="E2092" t="s">
        <v>127</v>
      </c>
      <c r="F2092" t="s">
        <v>144</v>
      </c>
      <c r="G2092" t="s">
        <v>145</v>
      </c>
      <c r="H2092" t="s">
        <v>130</v>
      </c>
      <c r="I2092">
        <v>334349</v>
      </c>
      <c r="L2092" s="96">
        <v>45132.55678240741</v>
      </c>
      <c r="M2092" t="s">
        <v>131</v>
      </c>
      <c r="N2092">
        <v>6752</v>
      </c>
      <c r="O2092" t="s">
        <v>132</v>
      </c>
    </row>
    <row r="2093" spans="1:15" x14ac:dyDescent="0.25">
      <c r="A2093">
        <v>618100</v>
      </c>
      <c r="B2093">
        <v>360000</v>
      </c>
      <c r="C2093">
        <v>207</v>
      </c>
      <c r="D2093" s="96">
        <v>45132.557523148149</v>
      </c>
      <c r="E2093" t="s">
        <v>127</v>
      </c>
      <c r="F2093" t="s">
        <v>144</v>
      </c>
      <c r="G2093" t="s">
        <v>145</v>
      </c>
      <c r="H2093" t="s">
        <v>130</v>
      </c>
      <c r="I2093">
        <v>334349</v>
      </c>
      <c r="L2093" s="96">
        <v>45132.55678240741</v>
      </c>
      <c r="M2093" t="s">
        <v>131</v>
      </c>
      <c r="N2093">
        <v>99883</v>
      </c>
      <c r="O2093" t="s">
        <v>132</v>
      </c>
    </row>
    <row r="2094" spans="1:15" x14ac:dyDescent="0.25">
      <c r="A2094">
        <v>618100</v>
      </c>
      <c r="B2094">
        <v>360000</v>
      </c>
      <c r="C2094">
        <v>207</v>
      </c>
      <c r="D2094" s="96">
        <v>45132.557523148149</v>
      </c>
      <c r="E2094" t="s">
        <v>133</v>
      </c>
      <c r="F2094" t="s">
        <v>144</v>
      </c>
      <c r="G2094" t="s">
        <v>294</v>
      </c>
      <c r="H2094" t="s">
        <v>130</v>
      </c>
      <c r="I2094">
        <v>334349</v>
      </c>
      <c r="L2094" s="96">
        <v>45132.55678240741</v>
      </c>
      <c r="M2094" t="s">
        <v>135</v>
      </c>
      <c r="N2094">
        <v>-99883</v>
      </c>
      <c r="O2094" t="s">
        <v>136</v>
      </c>
    </row>
    <row r="2095" spans="1:15" x14ac:dyDescent="0.25">
      <c r="A2095">
        <v>618100</v>
      </c>
      <c r="B2095">
        <v>360000</v>
      </c>
      <c r="C2095">
        <v>207</v>
      </c>
      <c r="D2095" s="96">
        <v>45132.557523148149</v>
      </c>
      <c r="E2095" t="s">
        <v>133</v>
      </c>
      <c r="F2095" t="s">
        <v>144</v>
      </c>
      <c r="G2095" t="s">
        <v>146</v>
      </c>
      <c r="H2095" t="s">
        <v>130</v>
      </c>
      <c r="I2095">
        <v>334349</v>
      </c>
      <c r="L2095" s="96">
        <v>45132.55678240741</v>
      </c>
      <c r="M2095" t="s">
        <v>135</v>
      </c>
      <c r="N2095">
        <v>536</v>
      </c>
      <c r="O2095" t="s">
        <v>132</v>
      </c>
    </row>
    <row r="2096" spans="1:15" x14ac:dyDescent="0.25">
      <c r="A2096">
        <v>618100</v>
      </c>
      <c r="B2096">
        <v>360000</v>
      </c>
      <c r="C2096">
        <v>207</v>
      </c>
      <c r="D2096" s="96">
        <v>45132.557523148149</v>
      </c>
      <c r="E2096" t="s">
        <v>133</v>
      </c>
      <c r="F2096" t="s">
        <v>144</v>
      </c>
      <c r="G2096" t="s">
        <v>294</v>
      </c>
      <c r="H2096" t="s">
        <v>130</v>
      </c>
      <c r="I2096">
        <v>334349</v>
      </c>
      <c r="L2096" s="96">
        <v>45132.55678240741</v>
      </c>
      <c r="M2096" t="s">
        <v>135</v>
      </c>
      <c r="N2096">
        <v>97767</v>
      </c>
      <c r="O2096" t="s">
        <v>132</v>
      </c>
    </row>
    <row r="2097" spans="1:15" x14ac:dyDescent="0.25">
      <c r="A2097">
        <v>618100</v>
      </c>
      <c r="B2097">
        <v>340000</v>
      </c>
      <c r="C2097">
        <v>207</v>
      </c>
      <c r="D2097" s="96">
        <v>45132.557511574072</v>
      </c>
      <c r="E2097" t="s">
        <v>127</v>
      </c>
      <c r="F2097" t="s">
        <v>144</v>
      </c>
      <c r="G2097" t="s">
        <v>145</v>
      </c>
      <c r="H2097" t="s">
        <v>130</v>
      </c>
      <c r="I2097">
        <v>334318</v>
      </c>
      <c r="L2097" s="96">
        <v>45132.55678240741</v>
      </c>
      <c r="M2097" t="s">
        <v>131</v>
      </c>
      <c r="N2097">
        <v>1148</v>
      </c>
      <c r="O2097" t="s">
        <v>132</v>
      </c>
    </row>
    <row r="2098" spans="1:15" x14ac:dyDescent="0.25">
      <c r="A2098">
        <v>618100</v>
      </c>
      <c r="B2098">
        <v>305000</v>
      </c>
      <c r="C2098">
        <v>207</v>
      </c>
      <c r="D2098" s="96">
        <v>45132.557511574072</v>
      </c>
      <c r="E2098" t="s">
        <v>127</v>
      </c>
      <c r="F2098" t="s">
        <v>144</v>
      </c>
      <c r="G2098" t="s">
        <v>145</v>
      </c>
      <c r="H2098" t="s">
        <v>130</v>
      </c>
      <c r="I2098">
        <v>334316</v>
      </c>
      <c r="L2098" s="96">
        <v>45132.55678240741</v>
      </c>
      <c r="M2098" t="s">
        <v>131</v>
      </c>
      <c r="N2098">
        <v>3071</v>
      </c>
      <c r="O2098" t="s">
        <v>132</v>
      </c>
    </row>
    <row r="2099" spans="1:15" x14ac:dyDescent="0.25">
      <c r="A2099">
        <v>618100</v>
      </c>
      <c r="B2099">
        <v>305000</v>
      </c>
      <c r="C2099">
        <v>207</v>
      </c>
      <c r="D2099" s="96">
        <v>45132.557511574072</v>
      </c>
      <c r="E2099" t="s">
        <v>127</v>
      </c>
      <c r="F2099" t="s">
        <v>144</v>
      </c>
      <c r="G2099" t="s">
        <v>145</v>
      </c>
      <c r="H2099" t="s">
        <v>130</v>
      </c>
      <c r="I2099">
        <v>334316</v>
      </c>
      <c r="L2099" s="96">
        <v>45132.55678240741</v>
      </c>
      <c r="M2099" t="s">
        <v>131</v>
      </c>
      <c r="N2099">
        <v>45212</v>
      </c>
      <c r="O2099" t="s">
        <v>132</v>
      </c>
    </row>
    <row r="2100" spans="1:15" x14ac:dyDescent="0.25">
      <c r="A2100">
        <v>618100</v>
      </c>
      <c r="B2100">
        <v>305000</v>
      </c>
      <c r="C2100">
        <v>207</v>
      </c>
      <c r="D2100" s="96">
        <v>45132.557511574072</v>
      </c>
      <c r="E2100" t="s">
        <v>133</v>
      </c>
      <c r="F2100" t="s">
        <v>144</v>
      </c>
      <c r="G2100" t="s">
        <v>294</v>
      </c>
      <c r="H2100" t="s">
        <v>130</v>
      </c>
      <c r="I2100">
        <v>334316</v>
      </c>
      <c r="L2100" s="96">
        <v>45132.55678240741</v>
      </c>
      <c r="M2100" t="s">
        <v>135</v>
      </c>
      <c r="N2100">
        <v>-45212</v>
      </c>
      <c r="O2100" t="s">
        <v>136</v>
      </c>
    </row>
    <row r="2101" spans="1:15" x14ac:dyDescent="0.25">
      <c r="A2101">
        <v>618100</v>
      </c>
      <c r="B2101">
        <v>305000</v>
      </c>
      <c r="C2101">
        <v>207</v>
      </c>
      <c r="D2101" s="96">
        <v>45132.557511574072</v>
      </c>
      <c r="E2101" t="s">
        <v>133</v>
      </c>
      <c r="F2101" t="s">
        <v>144</v>
      </c>
      <c r="G2101" t="s">
        <v>294</v>
      </c>
      <c r="H2101" t="s">
        <v>130</v>
      </c>
      <c r="I2101">
        <v>334316</v>
      </c>
      <c r="L2101" s="96">
        <v>45132.55678240741</v>
      </c>
      <c r="M2101" t="s">
        <v>135</v>
      </c>
      <c r="N2101">
        <v>41902</v>
      </c>
      <c r="O2101" t="s">
        <v>132</v>
      </c>
    </row>
    <row r="2102" spans="1:15" x14ac:dyDescent="0.25">
      <c r="A2102">
        <v>618100</v>
      </c>
      <c r="B2102">
        <v>370000</v>
      </c>
      <c r="C2102">
        <v>207</v>
      </c>
      <c r="D2102" s="96">
        <v>45132.557488425926</v>
      </c>
      <c r="E2102" t="s">
        <v>127</v>
      </c>
      <c r="F2102" t="s">
        <v>144</v>
      </c>
      <c r="G2102" t="s">
        <v>145</v>
      </c>
      <c r="H2102" t="s">
        <v>130</v>
      </c>
      <c r="I2102">
        <v>334311</v>
      </c>
      <c r="L2102" s="96">
        <v>45132.55678240741</v>
      </c>
      <c r="M2102" t="s">
        <v>131</v>
      </c>
      <c r="N2102">
        <v>3985</v>
      </c>
      <c r="O2102" t="s">
        <v>132</v>
      </c>
    </row>
    <row r="2103" spans="1:15" x14ac:dyDescent="0.25">
      <c r="A2103">
        <v>618100</v>
      </c>
      <c r="B2103">
        <v>370000</v>
      </c>
      <c r="C2103">
        <v>207</v>
      </c>
      <c r="D2103" s="96">
        <v>45132.557488425926</v>
      </c>
      <c r="E2103" t="s">
        <v>127</v>
      </c>
      <c r="F2103" t="s">
        <v>144</v>
      </c>
      <c r="G2103" t="s">
        <v>145</v>
      </c>
      <c r="H2103" t="s">
        <v>130</v>
      </c>
      <c r="I2103">
        <v>334311</v>
      </c>
      <c r="L2103" s="96">
        <v>45132.55678240741</v>
      </c>
      <c r="M2103" t="s">
        <v>131</v>
      </c>
      <c r="N2103">
        <v>23664</v>
      </c>
      <c r="O2103" t="s">
        <v>132</v>
      </c>
    </row>
    <row r="2104" spans="1:15" x14ac:dyDescent="0.25">
      <c r="A2104">
        <v>618100</v>
      </c>
      <c r="B2104">
        <v>370000</v>
      </c>
      <c r="C2104">
        <v>207</v>
      </c>
      <c r="D2104" s="96">
        <v>45132.557488425926</v>
      </c>
      <c r="E2104" t="s">
        <v>133</v>
      </c>
      <c r="F2104" t="s">
        <v>144</v>
      </c>
      <c r="G2104" t="s">
        <v>294</v>
      </c>
      <c r="H2104" t="s">
        <v>130</v>
      </c>
      <c r="I2104">
        <v>334311</v>
      </c>
      <c r="L2104" s="96">
        <v>45132.55678240741</v>
      </c>
      <c r="M2104" t="s">
        <v>135</v>
      </c>
      <c r="N2104">
        <v>-23664</v>
      </c>
      <c r="O2104" t="s">
        <v>136</v>
      </c>
    </row>
    <row r="2105" spans="1:15" x14ac:dyDescent="0.25">
      <c r="A2105">
        <v>618100</v>
      </c>
      <c r="B2105">
        <v>370000</v>
      </c>
      <c r="C2105">
        <v>207</v>
      </c>
      <c r="D2105" s="96">
        <v>45132.557488425926</v>
      </c>
      <c r="E2105" t="s">
        <v>133</v>
      </c>
      <c r="F2105" t="s">
        <v>144</v>
      </c>
      <c r="G2105" t="s">
        <v>294</v>
      </c>
      <c r="H2105" t="s">
        <v>130</v>
      </c>
      <c r="I2105">
        <v>334311</v>
      </c>
      <c r="L2105" s="96">
        <v>45132.55678240741</v>
      </c>
      <c r="M2105" t="s">
        <v>135</v>
      </c>
      <c r="N2105">
        <v>27668</v>
      </c>
      <c r="O2105" t="s">
        <v>132</v>
      </c>
    </row>
    <row r="2106" spans="1:15" x14ac:dyDescent="0.25">
      <c r="A2106">
        <v>618100</v>
      </c>
      <c r="B2106">
        <v>305000</v>
      </c>
      <c r="C2106">
        <v>207</v>
      </c>
      <c r="D2106" s="96">
        <v>45132.557476851849</v>
      </c>
      <c r="E2106" t="s">
        <v>127</v>
      </c>
      <c r="F2106" t="s">
        <v>144</v>
      </c>
      <c r="G2106" t="s">
        <v>145</v>
      </c>
      <c r="H2106" t="s">
        <v>130</v>
      </c>
      <c r="I2106">
        <v>334290</v>
      </c>
      <c r="L2106" s="96">
        <v>45132.55678240741</v>
      </c>
      <c r="M2106" t="s">
        <v>131</v>
      </c>
      <c r="N2106">
        <v>313</v>
      </c>
      <c r="O2106" t="s">
        <v>132</v>
      </c>
    </row>
    <row r="2107" spans="1:15" x14ac:dyDescent="0.25">
      <c r="A2107">
        <v>618100</v>
      </c>
      <c r="B2107">
        <v>305000</v>
      </c>
      <c r="C2107">
        <v>207</v>
      </c>
      <c r="D2107" s="96">
        <v>45132.557476851849</v>
      </c>
      <c r="E2107" t="s">
        <v>127</v>
      </c>
      <c r="F2107" t="s">
        <v>144</v>
      </c>
      <c r="G2107" t="s">
        <v>145</v>
      </c>
      <c r="H2107" t="s">
        <v>130</v>
      </c>
      <c r="I2107">
        <v>334280</v>
      </c>
      <c r="L2107" s="96">
        <v>45132.55678240741</v>
      </c>
      <c r="M2107" t="s">
        <v>131</v>
      </c>
      <c r="N2107">
        <v>345</v>
      </c>
      <c r="O2107" t="s">
        <v>132</v>
      </c>
    </row>
    <row r="2108" spans="1:15" x14ac:dyDescent="0.25">
      <c r="A2108">
        <v>618100</v>
      </c>
      <c r="B2108">
        <v>305000</v>
      </c>
      <c r="C2108">
        <v>207</v>
      </c>
      <c r="D2108" s="96">
        <v>45132.557476851849</v>
      </c>
      <c r="E2108" t="s">
        <v>127</v>
      </c>
      <c r="F2108" t="s">
        <v>144</v>
      </c>
      <c r="G2108" t="s">
        <v>145</v>
      </c>
      <c r="H2108" t="s">
        <v>130</v>
      </c>
      <c r="I2108">
        <v>334290</v>
      </c>
      <c r="L2108" s="96">
        <v>45132.55678240741</v>
      </c>
      <c r="M2108" t="s">
        <v>131</v>
      </c>
      <c r="N2108">
        <v>2006</v>
      </c>
      <c r="O2108" t="s">
        <v>132</v>
      </c>
    </row>
    <row r="2109" spans="1:15" x14ac:dyDescent="0.25">
      <c r="A2109">
        <v>618100</v>
      </c>
      <c r="B2109">
        <v>305000</v>
      </c>
      <c r="C2109">
        <v>207</v>
      </c>
      <c r="D2109" s="96">
        <v>45132.557476851849</v>
      </c>
      <c r="E2109" t="s">
        <v>127</v>
      </c>
      <c r="F2109" t="s">
        <v>144</v>
      </c>
      <c r="G2109" t="s">
        <v>145</v>
      </c>
      <c r="H2109" t="s">
        <v>130</v>
      </c>
      <c r="I2109">
        <v>334280</v>
      </c>
      <c r="L2109" s="96">
        <v>45132.55678240741</v>
      </c>
      <c r="M2109" t="s">
        <v>131</v>
      </c>
      <c r="N2109">
        <v>3616</v>
      </c>
      <c r="O2109" t="s">
        <v>132</v>
      </c>
    </row>
    <row r="2110" spans="1:15" x14ac:dyDescent="0.25">
      <c r="A2110">
        <v>618100</v>
      </c>
      <c r="B2110">
        <v>305000</v>
      </c>
      <c r="C2110">
        <v>207</v>
      </c>
      <c r="D2110" s="96">
        <v>45132.557476851849</v>
      </c>
      <c r="E2110" t="s">
        <v>133</v>
      </c>
      <c r="F2110" t="s">
        <v>144</v>
      </c>
      <c r="G2110" t="s">
        <v>294</v>
      </c>
      <c r="H2110" t="s">
        <v>130</v>
      </c>
      <c r="I2110">
        <v>334280</v>
      </c>
      <c r="L2110" s="96">
        <v>45132.55678240741</v>
      </c>
      <c r="M2110" t="s">
        <v>135</v>
      </c>
      <c r="N2110">
        <v>-3616</v>
      </c>
      <c r="O2110" t="s">
        <v>136</v>
      </c>
    </row>
    <row r="2111" spans="1:15" x14ac:dyDescent="0.25">
      <c r="A2111">
        <v>618100</v>
      </c>
      <c r="B2111">
        <v>305000</v>
      </c>
      <c r="C2111">
        <v>207</v>
      </c>
      <c r="D2111" s="96">
        <v>45132.557476851849</v>
      </c>
      <c r="E2111" t="s">
        <v>133</v>
      </c>
      <c r="F2111" t="s">
        <v>144</v>
      </c>
      <c r="G2111" t="s">
        <v>294</v>
      </c>
      <c r="H2111" t="s">
        <v>130</v>
      </c>
      <c r="I2111">
        <v>334290</v>
      </c>
      <c r="L2111" s="96">
        <v>45132.55678240741</v>
      </c>
      <c r="M2111" t="s">
        <v>135</v>
      </c>
      <c r="N2111">
        <v>-2006</v>
      </c>
      <c r="O2111" t="s">
        <v>136</v>
      </c>
    </row>
    <row r="2112" spans="1:15" x14ac:dyDescent="0.25">
      <c r="A2112">
        <v>618100</v>
      </c>
      <c r="B2112">
        <v>305000</v>
      </c>
      <c r="C2112">
        <v>207</v>
      </c>
      <c r="D2112" s="96">
        <v>45132.557476851849</v>
      </c>
      <c r="E2112" t="s">
        <v>133</v>
      </c>
      <c r="F2112" t="s">
        <v>144</v>
      </c>
      <c r="G2112" t="s">
        <v>294</v>
      </c>
      <c r="H2112" t="s">
        <v>130</v>
      </c>
      <c r="I2112">
        <v>334290</v>
      </c>
      <c r="L2112" s="96">
        <v>45132.55678240741</v>
      </c>
      <c r="M2112" t="s">
        <v>135</v>
      </c>
      <c r="N2112">
        <v>2381</v>
      </c>
      <c r="O2112" t="s">
        <v>132</v>
      </c>
    </row>
    <row r="2113" spans="1:15" x14ac:dyDescent="0.25">
      <c r="A2113">
        <v>618100</v>
      </c>
      <c r="B2113">
        <v>305000</v>
      </c>
      <c r="C2113">
        <v>207</v>
      </c>
      <c r="D2113" s="96">
        <v>45132.557476851849</v>
      </c>
      <c r="E2113" t="s">
        <v>133</v>
      </c>
      <c r="F2113" t="s">
        <v>144</v>
      </c>
      <c r="G2113" t="s">
        <v>294</v>
      </c>
      <c r="H2113" t="s">
        <v>130</v>
      </c>
      <c r="I2113">
        <v>334280</v>
      </c>
      <c r="L2113" s="96">
        <v>45132.55678240741</v>
      </c>
      <c r="M2113" t="s">
        <v>135</v>
      </c>
      <c r="N2113">
        <v>3641</v>
      </c>
      <c r="O2113" t="s">
        <v>132</v>
      </c>
    </row>
    <row r="2114" spans="1:15" x14ac:dyDescent="0.25">
      <c r="A2114">
        <v>618100</v>
      </c>
      <c r="B2114">
        <v>360000</v>
      </c>
      <c r="C2114">
        <v>207</v>
      </c>
      <c r="D2114" s="96">
        <v>45132.55746527778</v>
      </c>
      <c r="E2114" t="s">
        <v>127</v>
      </c>
      <c r="F2114" t="s">
        <v>144</v>
      </c>
      <c r="G2114" t="s">
        <v>145</v>
      </c>
      <c r="H2114" t="s">
        <v>130</v>
      </c>
      <c r="I2114">
        <v>334270</v>
      </c>
      <c r="L2114" s="96">
        <v>45132.55678240741</v>
      </c>
      <c r="M2114" t="s">
        <v>131</v>
      </c>
      <c r="N2114">
        <v>818</v>
      </c>
      <c r="O2114" t="s">
        <v>132</v>
      </c>
    </row>
    <row r="2115" spans="1:15" x14ac:dyDescent="0.25">
      <c r="A2115">
        <v>618100</v>
      </c>
      <c r="B2115">
        <v>360000</v>
      </c>
      <c r="C2115">
        <v>207</v>
      </c>
      <c r="D2115" s="96">
        <v>45132.55746527778</v>
      </c>
      <c r="E2115" t="s">
        <v>133</v>
      </c>
      <c r="F2115" t="s">
        <v>144</v>
      </c>
      <c r="G2115" t="s">
        <v>146</v>
      </c>
      <c r="H2115" t="s">
        <v>130</v>
      </c>
      <c r="I2115">
        <v>334270</v>
      </c>
      <c r="L2115" s="96">
        <v>45132.55678240741</v>
      </c>
      <c r="M2115" t="s">
        <v>135</v>
      </c>
      <c r="N2115">
        <v>705</v>
      </c>
      <c r="O2115" t="s">
        <v>132</v>
      </c>
    </row>
    <row r="2116" spans="1:15" x14ac:dyDescent="0.25">
      <c r="A2116">
        <v>618100</v>
      </c>
      <c r="B2116">
        <v>330100</v>
      </c>
      <c r="C2116">
        <v>207</v>
      </c>
      <c r="D2116" s="96">
        <v>45132.557442129626</v>
      </c>
      <c r="E2116" t="s">
        <v>127</v>
      </c>
      <c r="F2116" t="s">
        <v>144</v>
      </c>
      <c r="G2116" t="s">
        <v>145</v>
      </c>
      <c r="H2116" t="s">
        <v>130</v>
      </c>
      <c r="I2116">
        <v>334160</v>
      </c>
      <c r="L2116" s="96">
        <v>45132.55678240741</v>
      </c>
      <c r="M2116" t="s">
        <v>131</v>
      </c>
      <c r="N2116">
        <v>19505</v>
      </c>
      <c r="O2116" t="s">
        <v>132</v>
      </c>
    </row>
    <row r="2117" spans="1:15" x14ac:dyDescent="0.25">
      <c r="A2117">
        <v>618100</v>
      </c>
      <c r="B2117">
        <v>330100</v>
      </c>
      <c r="C2117">
        <v>207</v>
      </c>
      <c r="D2117" s="96">
        <v>45132.557442129626</v>
      </c>
      <c r="E2117" t="s">
        <v>127</v>
      </c>
      <c r="F2117" t="s">
        <v>144</v>
      </c>
      <c r="G2117" t="s">
        <v>145</v>
      </c>
      <c r="H2117" t="s">
        <v>130</v>
      </c>
      <c r="I2117">
        <v>334160</v>
      </c>
      <c r="L2117" s="96">
        <v>45132.55678240741</v>
      </c>
      <c r="M2117" t="s">
        <v>131</v>
      </c>
      <c r="N2117">
        <v>62764</v>
      </c>
      <c r="O2117" t="s">
        <v>132</v>
      </c>
    </row>
    <row r="2118" spans="1:15" x14ac:dyDescent="0.25">
      <c r="A2118">
        <v>618100</v>
      </c>
      <c r="B2118">
        <v>330100</v>
      </c>
      <c r="C2118">
        <v>207</v>
      </c>
      <c r="D2118" s="96">
        <v>45132.557442129626</v>
      </c>
      <c r="E2118" t="s">
        <v>133</v>
      </c>
      <c r="F2118" t="s">
        <v>144</v>
      </c>
      <c r="G2118" t="s">
        <v>294</v>
      </c>
      <c r="H2118" t="s">
        <v>130</v>
      </c>
      <c r="I2118">
        <v>334160</v>
      </c>
      <c r="L2118" s="96">
        <v>45132.55678240741</v>
      </c>
      <c r="M2118" t="s">
        <v>135</v>
      </c>
      <c r="N2118">
        <v>-62764</v>
      </c>
      <c r="O2118" t="s">
        <v>136</v>
      </c>
    </row>
    <row r="2119" spans="1:15" x14ac:dyDescent="0.25">
      <c r="A2119">
        <v>618100</v>
      </c>
      <c r="B2119">
        <v>330100</v>
      </c>
      <c r="C2119">
        <v>207</v>
      </c>
      <c r="D2119" s="96">
        <v>45132.557442129626</v>
      </c>
      <c r="E2119" t="s">
        <v>133</v>
      </c>
      <c r="F2119" t="s">
        <v>144</v>
      </c>
      <c r="G2119" t="s">
        <v>146</v>
      </c>
      <c r="H2119" t="s">
        <v>130</v>
      </c>
      <c r="I2119">
        <v>334160</v>
      </c>
      <c r="L2119" s="96">
        <v>45132.55678240741</v>
      </c>
      <c r="M2119" t="s">
        <v>135</v>
      </c>
      <c r="N2119">
        <v>-1746</v>
      </c>
      <c r="O2119" t="s">
        <v>136</v>
      </c>
    </row>
    <row r="2120" spans="1:15" x14ac:dyDescent="0.25">
      <c r="A2120">
        <v>618100</v>
      </c>
      <c r="B2120">
        <v>330100</v>
      </c>
      <c r="C2120">
        <v>207</v>
      </c>
      <c r="D2120" s="96">
        <v>45132.557442129626</v>
      </c>
      <c r="E2120" t="s">
        <v>133</v>
      </c>
      <c r="F2120" t="s">
        <v>144</v>
      </c>
      <c r="G2120" t="s">
        <v>294</v>
      </c>
      <c r="H2120" t="s">
        <v>130</v>
      </c>
      <c r="I2120">
        <v>334160</v>
      </c>
      <c r="L2120" s="96">
        <v>45132.55678240741</v>
      </c>
      <c r="M2120" t="s">
        <v>135</v>
      </c>
      <c r="N2120">
        <v>73043</v>
      </c>
      <c r="O2120" t="s">
        <v>132</v>
      </c>
    </row>
    <row r="2121" spans="1:15" x14ac:dyDescent="0.25">
      <c r="A2121">
        <v>618100</v>
      </c>
      <c r="B2121">
        <v>335200</v>
      </c>
      <c r="C2121">
        <v>207</v>
      </c>
      <c r="D2121" s="96">
        <v>45132.55740740741</v>
      </c>
      <c r="E2121" t="s">
        <v>127</v>
      </c>
      <c r="F2121" t="s">
        <v>144</v>
      </c>
      <c r="G2121" t="s">
        <v>145</v>
      </c>
      <c r="H2121" t="s">
        <v>130</v>
      </c>
      <c r="I2121">
        <v>334110</v>
      </c>
      <c r="L2121" s="96">
        <v>45132.55678240741</v>
      </c>
      <c r="M2121" t="s">
        <v>131</v>
      </c>
      <c r="N2121">
        <v>149</v>
      </c>
      <c r="O2121" t="s">
        <v>132</v>
      </c>
    </row>
    <row r="2122" spans="1:15" x14ac:dyDescent="0.25">
      <c r="A2122">
        <v>618100</v>
      </c>
      <c r="B2122">
        <v>350000</v>
      </c>
      <c r="C2122">
        <v>207</v>
      </c>
      <c r="D2122" s="96">
        <v>45132.557384259257</v>
      </c>
      <c r="E2122" t="s">
        <v>127</v>
      </c>
      <c r="F2122" t="s">
        <v>144</v>
      </c>
      <c r="G2122" t="s">
        <v>145</v>
      </c>
      <c r="H2122" t="s">
        <v>130</v>
      </c>
      <c r="I2122">
        <v>334027</v>
      </c>
      <c r="L2122" s="96">
        <v>45132.55678240741</v>
      </c>
      <c r="M2122" t="s">
        <v>131</v>
      </c>
      <c r="N2122">
        <v>1102</v>
      </c>
      <c r="O2122" t="s">
        <v>132</v>
      </c>
    </row>
    <row r="2123" spans="1:15" x14ac:dyDescent="0.25">
      <c r="A2123">
        <v>618100</v>
      </c>
      <c r="B2123">
        <v>350000</v>
      </c>
      <c r="C2123">
        <v>207</v>
      </c>
      <c r="D2123" s="96">
        <v>45132.557384259257</v>
      </c>
      <c r="E2123" t="s">
        <v>127</v>
      </c>
      <c r="F2123" t="s">
        <v>144</v>
      </c>
      <c r="G2123" t="s">
        <v>145</v>
      </c>
      <c r="H2123" t="s">
        <v>130</v>
      </c>
      <c r="I2123">
        <v>334027</v>
      </c>
      <c r="L2123" s="96">
        <v>45132.55678240741</v>
      </c>
      <c r="M2123" t="s">
        <v>131</v>
      </c>
      <c r="N2123">
        <v>5416</v>
      </c>
      <c r="O2123" t="s">
        <v>132</v>
      </c>
    </row>
    <row r="2124" spans="1:15" x14ac:dyDescent="0.25">
      <c r="A2124">
        <v>618100</v>
      </c>
      <c r="B2124">
        <v>350000</v>
      </c>
      <c r="C2124">
        <v>207</v>
      </c>
      <c r="D2124" s="96">
        <v>45132.557384259257</v>
      </c>
      <c r="E2124" t="s">
        <v>133</v>
      </c>
      <c r="F2124" t="s">
        <v>144</v>
      </c>
      <c r="G2124" t="s">
        <v>294</v>
      </c>
      <c r="H2124" t="s">
        <v>130</v>
      </c>
      <c r="I2124">
        <v>334027</v>
      </c>
      <c r="L2124" s="96">
        <v>45132.55678240741</v>
      </c>
      <c r="M2124" t="s">
        <v>135</v>
      </c>
      <c r="N2124">
        <v>-5416</v>
      </c>
      <c r="O2124" t="s">
        <v>136</v>
      </c>
    </row>
    <row r="2125" spans="1:15" x14ac:dyDescent="0.25">
      <c r="A2125">
        <v>618100</v>
      </c>
      <c r="B2125">
        <v>350000</v>
      </c>
      <c r="C2125">
        <v>207</v>
      </c>
      <c r="D2125" s="96">
        <v>45132.557384259257</v>
      </c>
      <c r="E2125" t="s">
        <v>133</v>
      </c>
      <c r="F2125" t="s">
        <v>144</v>
      </c>
      <c r="G2125" t="s">
        <v>294</v>
      </c>
      <c r="H2125" t="s">
        <v>130</v>
      </c>
      <c r="I2125">
        <v>334027</v>
      </c>
      <c r="L2125" s="96">
        <v>45132.55678240741</v>
      </c>
      <c r="M2125" t="s">
        <v>135</v>
      </c>
      <c r="N2125">
        <v>4626</v>
      </c>
      <c r="O2125" t="s">
        <v>132</v>
      </c>
    </row>
    <row r="2126" spans="1:15" x14ac:dyDescent="0.25">
      <c r="A2126">
        <v>618100</v>
      </c>
      <c r="B2126">
        <v>350000</v>
      </c>
      <c r="C2126">
        <v>207</v>
      </c>
      <c r="D2126" s="96">
        <v>45132.557372685187</v>
      </c>
      <c r="E2126" t="s">
        <v>127</v>
      </c>
      <c r="F2126" t="s">
        <v>144</v>
      </c>
      <c r="G2126" t="s">
        <v>145</v>
      </c>
      <c r="H2126" t="s">
        <v>130</v>
      </c>
      <c r="I2126">
        <v>334025</v>
      </c>
      <c r="L2126" s="96">
        <v>45132.55678240741</v>
      </c>
      <c r="M2126" t="s">
        <v>131</v>
      </c>
      <c r="N2126">
        <v>2900</v>
      </c>
      <c r="O2126" t="s">
        <v>132</v>
      </c>
    </row>
    <row r="2127" spans="1:15" x14ac:dyDescent="0.25">
      <c r="A2127">
        <v>618100</v>
      </c>
      <c r="B2127">
        <v>350000</v>
      </c>
      <c r="C2127">
        <v>207</v>
      </c>
      <c r="D2127" s="96">
        <v>45132.557372685187</v>
      </c>
      <c r="E2127" t="s">
        <v>127</v>
      </c>
      <c r="F2127" t="s">
        <v>144</v>
      </c>
      <c r="G2127" t="s">
        <v>145</v>
      </c>
      <c r="H2127" t="s">
        <v>130</v>
      </c>
      <c r="I2127">
        <v>334025</v>
      </c>
      <c r="L2127" s="96">
        <v>45132.55678240741</v>
      </c>
      <c r="M2127" t="s">
        <v>131</v>
      </c>
      <c r="N2127">
        <v>35845</v>
      </c>
      <c r="O2127" t="s">
        <v>132</v>
      </c>
    </row>
    <row r="2128" spans="1:15" x14ac:dyDescent="0.25">
      <c r="A2128">
        <v>618100</v>
      </c>
      <c r="B2128">
        <v>350000</v>
      </c>
      <c r="C2128">
        <v>207</v>
      </c>
      <c r="D2128" s="96">
        <v>45132.557372685187</v>
      </c>
      <c r="E2128" t="s">
        <v>133</v>
      </c>
      <c r="F2128" t="s">
        <v>144</v>
      </c>
      <c r="G2128" t="s">
        <v>294</v>
      </c>
      <c r="H2128" t="s">
        <v>130</v>
      </c>
      <c r="I2128">
        <v>334025</v>
      </c>
      <c r="L2128" s="96">
        <v>45132.55678240741</v>
      </c>
      <c r="M2128" t="s">
        <v>135</v>
      </c>
      <c r="N2128">
        <v>-35845</v>
      </c>
      <c r="O2128" t="s">
        <v>136</v>
      </c>
    </row>
    <row r="2129" spans="1:15" x14ac:dyDescent="0.25">
      <c r="A2129">
        <v>618100</v>
      </c>
      <c r="B2129">
        <v>350000</v>
      </c>
      <c r="C2129">
        <v>207</v>
      </c>
      <c r="D2129" s="96">
        <v>45132.557372685187</v>
      </c>
      <c r="E2129" t="s">
        <v>133</v>
      </c>
      <c r="F2129" t="s">
        <v>144</v>
      </c>
      <c r="G2129" t="s">
        <v>294</v>
      </c>
      <c r="H2129" t="s">
        <v>130</v>
      </c>
      <c r="I2129">
        <v>334025</v>
      </c>
      <c r="L2129" s="96">
        <v>45132.55678240741</v>
      </c>
      <c r="M2129" t="s">
        <v>135</v>
      </c>
      <c r="N2129">
        <v>36343</v>
      </c>
      <c r="O2129" t="s">
        <v>132</v>
      </c>
    </row>
    <row r="2130" spans="1:15" x14ac:dyDescent="0.25">
      <c r="A2130">
        <v>618100</v>
      </c>
      <c r="B2130">
        <v>302000</v>
      </c>
      <c r="C2130">
        <v>207</v>
      </c>
      <c r="D2130" s="96">
        <v>45132.55736111111</v>
      </c>
      <c r="E2130" t="s">
        <v>127</v>
      </c>
      <c r="F2130" t="s">
        <v>144</v>
      </c>
      <c r="G2130" t="s">
        <v>145</v>
      </c>
      <c r="H2130" t="s">
        <v>130</v>
      </c>
      <c r="I2130">
        <v>334021</v>
      </c>
      <c r="L2130" s="96">
        <v>45132.55678240741</v>
      </c>
      <c r="M2130" t="s">
        <v>131</v>
      </c>
      <c r="N2130">
        <v>303</v>
      </c>
      <c r="O2130" t="s">
        <v>132</v>
      </c>
    </row>
    <row r="2131" spans="1:15" x14ac:dyDescent="0.25">
      <c r="A2131">
        <v>618100</v>
      </c>
      <c r="B2131">
        <v>302000</v>
      </c>
      <c r="C2131">
        <v>207</v>
      </c>
      <c r="D2131" s="96">
        <v>45132.55736111111</v>
      </c>
      <c r="E2131" t="s">
        <v>127</v>
      </c>
      <c r="F2131" t="s">
        <v>144</v>
      </c>
      <c r="G2131" t="s">
        <v>145</v>
      </c>
      <c r="H2131" t="s">
        <v>130</v>
      </c>
      <c r="I2131">
        <v>334021</v>
      </c>
      <c r="L2131" s="96">
        <v>45132.55678240741</v>
      </c>
      <c r="M2131" t="s">
        <v>131</v>
      </c>
      <c r="N2131">
        <v>7671</v>
      </c>
      <c r="O2131" t="s">
        <v>132</v>
      </c>
    </row>
    <row r="2132" spans="1:15" x14ac:dyDescent="0.25">
      <c r="A2132">
        <v>618100</v>
      </c>
      <c r="B2132">
        <v>302000</v>
      </c>
      <c r="C2132">
        <v>207</v>
      </c>
      <c r="D2132" s="96">
        <v>45132.55736111111</v>
      </c>
      <c r="E2132" t="s">
        <v>133</v>
      </c>
      <c r="F2132" t="s">
        <v>144</v>
      </c>
      <c r="G2132" t="s">
        <v>294</v>
      </c>
      <c r="H2132" t="s">
        <v>130</v>
      </c>
      <c r="I2132">
        <v>334021</v>
      </c>
      <c r="L2132" s="96">
        <v>45132.55678240741</v>
      </c>
      <c r="M2132" t="s">
        <v>135</v>
      </c>
      <c r="N2132">
        <v>-7671</v>
      </c>
      <c r="O2132" t="s">
        <v>136</v>
      </c>
    </row>
    <row r="2133" spans="1:15" x14ac:dyDescent="0.25">
      <c r="A2133">
        <v>618100</v>
      </c>
      <c r="B2133">
        <v>302000</v>
      </c>
      <c r="C2133">
        <v>207</v>
      </c>
      <c r="D2133" s="96">
        <v>45132.55736111111</v>
      </c>
      <c r="E2133" t="s">
        <v>133</v>
      </c>
      <c r="F2133" t="s">
        <v>144</v>
      </c>
      <c r="G2133" t="s">
        <v>294</v>
      </c>
      <c r="H2133" t="s">
        <v>130</v>
      </c>
      <c r="I2133">
        <v>334021</v>
      </c>
      <c r="L2133" s="96">
        <v>45132.55678240741</v>
      </c>
      <c r="M2133" t="s">
        <v>135</v>
      </c>
      <c r="N2133">
        <v>8177</v>
      </c>
      <c r="O2133" t="s">
        <v>132</v>
      </c>
    </row>
    <row r="2134" spans="1:15" x14ac:dyDescent="0.25">
      <c r="A2134">
        <v>618100</v>
      </c>
      <c r="B2134">
        <v>340000</v>
      </c>
      <c r="C2134">
        <v>207</v>
      </c>
      <c r="D2134" s="96">
        <v>45132.557337962964</v>
      </c>
      <c r="E2134" t="s">
        <v>127</v>
      </c>
      <c r="F2134" t="s">
        <v>144</v>
      </c>
      <c r="G2134" t="s">
        <v>145</v>
      </c>
      <c r="H2134" t="s">
        <v>130</v>
      </c>
      <c r="I2134">
        <v>334010</v>
      </c>
      <c r="L2134" s="96">
        <v>45132.55678240741</v>
      </c>
      <c r="M2134" t="s">
        <v>131</v>
      </c>
      <c r="N2134">
        <v>3637</v>
      </c>
      <c r="O2134" t="s">
        <v>132</v>
      </c>
    </row>
    <row r="2135" spans="1:15" x14ac:dyDescent="0.25">
      <c r="A2135">
        <v>618100</v>
      </c>
      <c r="B2135">
        <v>340000</v>
      </c>
      <c r="C2135">
        <v>207</v>
      </c>
      <c r="D2135" s="96">
        <v>45132.557337962964</v>
      </c>
      <c r="E2135" t="s">
        <v>133</v>
      </c>
      <c r="F2135" t="s">
        <v>144</v>
      </c>
      <c r="G2135" t="s">
        <v>294</v>
      </c>
      <c r="H2135" t="s">
        <v>130</v>
      </c>
      <c r="I2135">
        <v>334010</v>
      </c>
      <c r="L2135" s="96">
        <v>45132.55678240741</v>
      </c>
      <c r="M2135" t="s">
        <v>135</v>
      </c>
      <c r="N2135">
        <v>-3637</v>
      </c>
      <c r="O2135" t="s">
        <v>136</v>
      </c>
    </row>
    <row r="2136" spans="1:15" x14ac:dyDescent="0.25">
      <c r="A2136">
        <v>618100</v>
      </c>
      <c r="B2136">
        <v>340000</v>
      </c>
      <c r="C2136">
        <v>207</v>
      </c>
      <c r="D2136" s="96">
        <v>45132.557337962964</v>
      </c>
      <c r="E2136" t="s">
        <v>133</v>
      </c>
      <c r="F2136" t="s">
        <v>144</v>
      </c>
      <c r="G2136" t="s">
        <v>294</v>
      </c>
      <c r="H2136" t="s">
        <v>130</v>
      </c>
      <c r="I2136">
        <v>334010</v>
      </c>
      <c r="L2136" s="96">
        <v>45132.55678240741</v>
      </c>
      <c r="M2136" t="s">
        <v>135</v>
      </c>
      <c r="N2136">
        <v>3817</v>
      </c>
      <c r="O2136" t="s">
        <v>132</v>
      </c>
    </row>
    <row r="2137" spans="1:15" x14ac:dyDescent="0.25">
      <c r="A2137">
        <v>618100</v>
      </c>
      <c r="B2137">
        <v>120000</v>
      </c>
      <c r="C2137">
        <v>207</v>
      </c>
      <c r="D2137" s="96">
        <v>45132.530601851853</v>
      </c>
      <c r="E2137" t="s">
        <v>127</v>
      </c>
      <c r="F2137" t="s">
        <v>140</v>
      </c>
      <c r="G2137" t="s">
        <v>141</v>
      </c>
      <c r="H2137" t="s">
        <v>130</v>
      </c>
      <c r="I2137">
        <v>338510</v>
      </c>
      <c r="L2137" s="96">
        <v>45132.529583333337</v>
      </c>
      <c r="M2137" t="s">
        <v>131</v>
      </c>
      <c r="N2137">
        <v>17574</v>
      </c>
      <c r="O2137" t="s">
        <v>132</v>
      </c>
    </row>
    <row r="2138" spans="1:15" x14ac:dyDescent="0.25">
      <c r="A2138">
        <v>618100</v>
      </c>
      <c r="B2138">
        <v>120010</v>
      </c>
      <c r="C2138">
        <v>207</v>
      </c>
      <c r="D2138" s="96">
        <v>45132.530590277776</v>
      </c>
      <c r="E2138" t="s">
        <v>127</v>
      </c>
      <c r="F2138" t="s">
        <v>140</v>
      </c>
      <c r="G2138" t="s">
        <v>141</v>
      </c>
      <c r="H2138" t="s">
        <v>130</v>
      </c>
      <c r="I2138">
        <v>338350</v>
      </c>
      <c r="L2138" s="96">
        <v>45132.529583333337</v>
      </c>
      <c r="M2138" t="s">
        <v>131</v>
      </c>
      <c r="N2138">
        <v>10565</v>
      </c>
      <c r="O2138" t="s">
        <v>132</v>
      </c>
    </row>
    <row r="2139" spans="1:15" x14ac:dyDescent="0.25">
      <c r="A2139">
        <v>618100</v>
      </c>
      <c r="B2139">
        <v>120010</v>
      </c>
      <c r="C2139">
        <v>207</v>
      </c>
      <c r="D2139" s="96">
        <v>45132.530590277776</v>
      </c>
      <c r="E2139" t="s">
        <v>127</v>
      </c>
      <c r="F2139" t="s">
        <v>140</v>
      </c>
      <c r="G2139" t="s">
        <v>141</v>
      </c>
      <c r="H2139" t="s">
        <v>130</v>
      </c>
      <c r="I2139">
        <v>338360</v>
      </c>
      <c r="L2139" s="96">
        <v>45132.529583333337</v>
      </c>
      <c r="M2139" t="s">
        <v>131</v>
      </c>
      <c r="N2139">
        <v>22871</v>
      </c>
      <c r="O2139" t="s">
        <v>132</v>
      </c>
    </row>
    <row r="2140" spans="1:15" x14ac:dyDescent="0.25">
      <c r="A2140">
        <v>618100</v>
      </c>
      <c r="B2140">
        <v>120402</v>
      </c>
      <c r="C2140">
        <v>207</v>
      </c>
      <c r="D2140" s="96">
        <v>45132.530578703707</v>
      </c>
      <c r="E2140" t="s">
        <v>127</v>
      </c>
      <c r="F2140" t="s">
        <v>140</v>
      </c>
      <c r="G2140" t="s">
        <v>141</v>
      </c>
      <c r="H2140" t="s">
        <v>130</v>
      </c>
      <c r="I2140">
        <v>338330</v>
      </c>
      <c r="L2140" s="96">
        <v>45132.529583333337</v>
      </c>
      <c r="M2140" t="s">
        <v>131</v>
      </c>
      <c r="N2140">
        <v>9057</v>
      </c>
      <c r="O2140" t="s">
        <v>132</v>
      </c>
    </row>
    <row r="2141" spans="1:15" x14ac:dyDescent="0.25">
      <c r="A2141">
        <v>618100</v>
      </c>
      <c r="B2141">
        <v>120302</v>
      </c>
      <c r="C2141">
        <v>207</v>
      </c>
      <c r="D2141" s="96">
        <v>45132.53056712963</v>
      </c>
      <c r="E2141" t="s">
        <v>127</v>
      </c>
      <c r="F2141" t="s">
        <v>140</v>
      </c>
      <c r="G2141" t="s">
        <v>141</v>
      </c>
      <c r="H2141" t="s">
        <v>130</v>
      </c>
      <c r="I2141">
        <v>338300</v>
      </c>
      <c r="L2141" s="96">
        <v>45132.529583333337</v>
      </c>
      <c r="M2141" t="s">
        <v>131</v>
      </c>
      <c r="N2141">
        <v>4514</v>
      </c>
      <c r="O2141" t="s">
        <v>132</v>
      </c>
    </row>
    <row r="2142" spans="1:15" x14ac:dyDescent="0.25">
      <c r="A2142">
        <v>618100</v>
      </c>
      <c r="B2142">
        <v>120010</v>
      </c>
      <c r="C2142">
        <v>207</v>
      </c>
      <c r="D2142" s="96">
        <v>45132.53056712963</v>
      </c>
      <c r="E2142" t="s">
        <v>127</v>
      </c>
      <c r="F2142" t="s">
        <v>140</v>
      </c>
      <c r="G2142" t="s">
        <v>141</v>
      </c>
      <c r="H2142" t="s">
        <v>130</v>
      </c>
      <c r="I2142">
        <v>338298</v>
      </c>
      <c r="L2142" s="96">
        <v>45132.529583333337</v>
      </c>
      <c r="M2142" t="s">
        <v>131</v>
      </c>
      <c r="N2142">
        <v>7666</v>
      </c>
      <c r="O2142" t="s">
        <v>132</v>
      </c>
    </row>
    <row r="2143" spans="1:15" x14ac:dyDescent="0.25">
      <c r="A2143">
        <v>618100</v>
      </c>
      <c r="B2143">
        <v>120000</v>
      </c>
      <c r="C2143">
        <v>207</v>
      </c>
      <c r="D2143" s="96">
        <v>45132.530555555553</v>
      </c>
      <c r="E2143" t="s">
        <v>127</v>
      </c>
      <c r="F2143" t="s">
        <v>140</v>
      </c>
      <c r="G2143" t="s">
        <v>141</v>
      </c>
      <c r="H2143" t="s">
        <v>130</v>
      </c>
      <c r="I2143">
        <v>338296</v>
      </c>
      <c r="L2143" s="96">
        <v>45132.529583333337</v>
      </c>
      <c r="M2143" t="s">
        <v>131</v>
      </c>
      <c r="N2143">
        <v>10750</v>
      </c>
      <c r="O2143" t="s">
        <v>132</v>
      </c>
    </row>
    <row r="2144" spans="1:15" x14ac:dyDescent="0.25">
      <c r="A2144">
        <v>618100</v>
      </c>
      <c r="B2144">
        <v>120102</v>
      </c>
      <c r="C2144">
        <v>207</v>
      </c>
      <c r="D2144" s="96">
        <v>45132.530555555553</v>
      </c>
      <c r="E2144" t="s">
        <v>127</v>
      </c>
      <c r="F2144" t="s">
        <v>140</v>
      </c>
      <c r="G2144" t="s">
        <v>141</v>
      </c>
      <c r="H2144" t="s">
        <v>130</v>
      </c>
      <c r="I2144">
        <v>338290</v>
      </c>
      <c r="L2144" s="96">
        <v>45132.529583333337</v>
      </c>
      <c r="M2144" t="s">
        <v>131</v>
      </c>
      <c r="N2144">
        <v>30553</v>
      </c>
      <c r="O2144" t="s">
        <v>132</v>
      </c>
    </row>
    <row r="2145" spans="1:15" x14ac:dyDescent="0.25">
      <c r="A2145">
        <v>618100</v>
      </c>
      <c r="B2145">
        <v>120502</v>
      </c>
      <c r="C2145">
        <v>207</v>
      </c>
      <c r="D2145" s="96">
        <v>45132.530543981484</v>
      </c>
      <c r="E2145" t="s">
        <v>127</v>
      </c>
      <c r="F2145" t="s">
        <v>140</v>
      </c>
      <c r="G2145" t="s">
        <v>141</v>
      </c>
      <c r="H2145" t="s">
        <v>130</v>
      </c>
      <c r="I2145">
        <v>338280</v>
      </c>
      <c r="L2145" s="96">
        <v>45132.529583333337</v>
      </c>
      <c r="M2145" t="s">
        <v>131</v>
      </c>
      <c r="N2145">
        <v>11102</v>
      </c>
      <c r="O2145" t="s">
        <v>132</v>
      </c>
    </row>
    <row r="2146" spans="1:15" x14ac:dyDescent="0.25">
      <c r="A2146">
        <v>618100</v>
      </c>
      <c r="B2146">
        <v>120252</v>
      </c>
      <c r="C2146">
        <v>207</v>
      </c>
      <c r="D2146" s="96">
        <v>45132.530532407407</v>
      </c>
      <c r="E2146" t="s">
        <v>127</v>
      </c>
      <c r="F2146" t="s">
        <v>140</v>
      </c>
      <c r="G2146" t="s">
        <v>141</v>
      </c>
      <c r="H2146" t="s">
        <v>130</v>
      </c>
      <c r="I2146">
        <v>338260</v>
      </c>
      <c r="L2146" s="96">
        <v>45132.529583333337</v>
      </c>
      <c r="M2146" t="s">
        <v>131</v>
      </c>
      <c r="N2146">
        <v>6135</v>
      </c>
      <c r="O2146" t="s">
        <v>132</v>
      </c>
    </row>
    <row r="2147" spans="1:15" x14ac:dyDescent="0.25">
      <c r="A2147">
        <v>618100</v>
      </c>
      <c r="B2147">
        <v>120202</v>
      </c>
      <c r="C2147">
        <v>207</v>
      </c>
      <c r="D2147" s="96">
        <v>45132.530532407407</v>
      </c>
      <c r="E2147" t="s">
        <v>127</v>
      </c>
      <c r="F2147" t="s">
        <v>140</v>
      </c>
      <c r="G2147" t="s">
        <v>141</v>
      </c>
      <c r="H2147" t="s">
        <v>130</v>
      </c>
      <c r="I2147">
        <v>338235</v>
      </c>
      <c r="L2147" s="96">
        <v>45132.529583333337</v>
      </c>
      <c r="M2147" t="s">
        <v>131</v>
      </c>
      <c r="N2147">
        <v>14205</v>
      </c>
      <c r="O2147" t="s">
        <v>132</v>
      </c>
    </row>
    <row r="2148" spans="1:15" x14ac:dyDescent="0.25">
      <c r="A2148">
        <v>618100</v>
      </c>
      <c r="B2148">
        <v>120452</v>
      </c>
      <c r="C2148">
        <v>207</v>
      </c>
      <c r="D2148" s="96">
        <v>45132.530532407407</v>
      </c>
      <c r="E2148" t="s">
        <v>127</v>
      </c>
      <c r="F2148" t="s">
        <v>140</v>
      </c>
      <c r="G2148" t="s">
        <v>141</v>
      </c>
      <c r="H2148" t="s">
        <v>130</v>
      </c>
      <c r="I2148">
        <v>338270</v>
      </c>
      <c r="L2148" s="96">
        <v>45132.529583333337</v>
      </c>
      <c r="M2148" t="s">
        <v>131</v>
      </c>
      <c r="N2148">
        <v>14596</v>
      </c>
      <c r="O2148" t="s">
        <v>132</v>
      </c>
    </row>
    <row r="2149" spans="1:15" x14ac:dyDescent="0.25">
      <c r="A2149">
        <v>618100</v>
      </c>
      <c r="B2149">
        <v>120401</v>
      </c>
      <c r="C2149">
        <v>207</v>
      </c>
      <c r="D2149" s="96">
        <v>45132.53052083333</v>
      </c>
      <c r="E2149" t="s">
        <v>127</v>
      </c>
      <c r="F2149" t="s">
        <v>140</v>
      </c>
      <c r="G2149" t="s">
        <v>141</v>
      </c>
      <c r="H2149" t="s">
        <v>130</v>
      </c>
      <c r="I2149">
        <v>338220</v>
      </c>
      <c r="L2149" s="96">
        <v>45132.529583333337</v>
      </c>
      <c r="M2149" t="s">
        <v>131</v>
      </c>
      <c r="N2149">
        <v>9057</v>
      </c>
      <c r="O2149" t="s">
        <v>132</v>
      </c>
    </row>
    <row r="2150" spans="1:15" x14ac:dyDescent="0.25">
      <c r="A2150">
        <v>618100</v>
      </c>
      <c r="B2150">
        <v>120000</v>
      </c>
      <c r="C2150">
        <v>207</v>
      </c>
      <c r="D2150" s="96">
        <v>45132.53052083333</v>
      </c>
      <c r="E2150" t="s">
        <v>127</v>
      </c>
      <c r="F2150" t="s">
        <v>140</v>
      </c>
      <c r="G2150" t="s">
        <v>141</v>
      </c>
      <c r="H2150" t="s">
        <v>130</v>
      </c>
      <c r="I2150">
        <v>338210</v>
      </c>
      <c r="L2150" s="96">
        <v>45132.529583333337</v>
      </c>
      <c r="M2150" t="s">
        <v>131</v>
      </c>
      <c r="N2150">
        <v>13043</v>
      </c>
      <c r="O2150" t="s">
        <v>132</v>
      </c>
    </row>
    <row r="2151" spans="1:15" x14ac:dyDescent="0.25">
      <c r="A2151">
        <v>618100</v>
      </c>
      <c r="B2151">
        <v>120301</v>
      </c>
      <c r="C2151">
        <v>207</v>
      </c>
      <c r="D2151" s="96">
        <v>45132.530509259261</v>
      </c>
      <c r="E2151" t="s">
        <v>127</v>
      </c>
      <c r="F2151" t="s">
        <v>140</v>
      </c>
      <c r="G2151" t="s">
        <v>141</v>
      </c>
      <c r="H2151" t="s">
        <v>130</v>
      </c>
      <c r="I2151">
        <v>338180</v>
      </c>
      <c r="L2151" s="96">
        <v>45132.529583333337</v>
      </c>
      <c r="M2151" t="s">
        <v>131</v>
      </c>
      <c r="N2151">
        <v>5202</v>
      </c>
      <c r="O2151" t="s">
        <v>132</v>
      </c>
    </row>
    <row r="2152" spans="1:15" x14ac:dyDescent="0.25">
      <c r="A2152">
        <v>618100</v>
      </c>
      <c r="B2152">
        <v>120352</v>
      </c>
      <c r="C2152">
        <v>207</v>
      </c>
      <c r="D2152" s="96">
        <v>45132.530509259261</v>
      </c>
      <c r="E2152" t="s">
        <v>127</v>
      </c>
      <c r="F2152" t="s">
        <v>140</v>
      </c>
      <c r="G2152" t="s">
        <v>141</v>
      </c>
      <c r="H2152" t="s">
        <v>130</v>
      </c>
      <c r="I2152">
        <v>338205</v>
      </c>
      <c r="L2152" s="96">
        <v>45132.529583333337</v>
      </c>
      <c r="M2152" t="s">
        <v>131</v>
      </c>
      <c r="N2152">
        <v>13694</v>
      </c>
      <c r="O2152" t="s">
        <v>132</v>
      </c>
    </row>
    <row r="2153" spans="1:15" x14ac:dyDescent="0.25">
      <c r="A2153">
        <v>618100</v>
      </c>
      <c r="B2153">
        <v>120201</v>
      </c>
      <c r="C2153">
        <v>207</v>
      </c>
      <c r="D2153" s="96">
        <v>45132.530497685184</v>
      </c>
      <c r="E2153" t="s">
        <v>127</v>
      </c>
      <c r="F2153" t="s">
        <v>140</v>
      </c>
      <c r="G2153" t="s">
        <v>141</v>
      </c>
      <c r="H2153" t="s">
        <v>130</v>
      </c>
      <c r="I2153">
        <v>338160</v>
      </c>
      <c r="L2153" s="96">
        <v>45132.529583333337</v>
      </c>
      <c r="M2153" t="s">
        <v>131</v>
      </c>
      <c r="N2153">
        <v>20685</v>
      </c>
      <c r="O2153" t="s">
        <v>132</v>
      </c>
    </row>
    <row r="2154" spans="1:15" x14ac:dyDescent="0.25">
      <c r="A2154">
        <v>618100</v>
      </c>
      <c r="B2154">
        <v>120150</v>
      </c>
      <c r="C2154">
        <v>207</v>
      </c>
      <c r="D2154" s="96">
        <v>45132.530486111114</v>
      </c>
      <c r="E2154" t="s">
        <v>127</v>
      </c>
      <c r="F2154" t="s">
        <v>140</v>
      </c>
      <c r="G2154" t="s">
        <v>141</v>
      </c>
      <c r="H2154" t="s">
        <v>130</v>
      </c>
      <c r="I2154">
        <v>338150</v>
      </c>
      <c r="L2154" s="96">
        <v>45132.529583333337</v>
      </c>
      <c r="M2154" t="s">
        <v>131</v>
      </c>
      <c r="N2154">
        <v>13609</v>
      </c>
      <c r="O2154" t="s">
        <v>132</v>
      </c>
    </row>
    <row r="2155" spans="1:15" x14ac:dyDescent="0.25">
      <c r="A2155">
        <v>618100</v>
      </c>
      <c r="B2155">
        <v>120101</v>
      </c>
      <c r="C2155">
        <v>207</v>
      </c>
      <c r="D2155" s="96">
        <v>45132.530486111114</v>
      </c>
      <c r="E2155" t="s">
        <v>127</v>
      </c>
      <c r="F2155" t="s">
        <v>140</v>
      </c>
      <c r="G2155" t="s">
        <v>141</v>
      </c>
      <c r="H2155" t="s">
        <v>130</v>
      </c>
      <c r="I2155">
        <v>338120</v>
      </c>
      <c r="L2155" s="96">
        <v>45132.529583333337</v>
      </c>
      <c r="M2155" t="s">
        <v>131</v>
      </c>
      <c r="N2155">
        <v>42146</v>
      </c>
      <c r="O2155" t="s">
        <v>132</v>
      </c>
    </row>
    <row r="2156" spans="1:15" x14ac:dyDescent="0.25">
      <c r="A2156">
        <v>618100</v>
      </c>
      <c r="B2156">
        <v>120010</v>
      </c>
      <c r="C2156">
        <v>207</v>
      </c>
      <c r="D2156" s="96">
        <v>45132.530474537038</v>
      </c>
      <c r="E2156" t="s">
        <v>127</v>
      </c>
      <c r="F2156" t="s">
        <v>140</v>
      </c>
      <c r="G2156" t="s">
        <v>141</v>
      </c>
      <c r="H2156" t="s">
        <v>130</v>
      </c>
      <c r="I2156">
        <v>338085</v>
      </c>
      <c r="L2156" s="96">
        <v>45132.529583333337</v>
      </c>
      <c r="M2156" t="s">
        <v>131</v>
      </c>
      <c r="N2156">
        <v>3824</v>
      </c>
      <c r="O2156" t="s">
        <v>132</v>
      </c>
    </row>
    <row r="2157" spans="1:15" x14ac:dyDescent="0.25">
      <c r="A2157">
        <v>618100</v>
      </c>
      <c r="B2157">
        <v>120010</v>
      </c>
      <c r="C2157">
        <v>207</v>
      </c>
      <c r="D2157" s="96">
        <v>45132.530474537038</v>
      </c>
      <c r="E2157" t="s">
        <v>127</v>
      </c>
      <c r="F2157" t="s">
        <v>140</v>
      </c>
      <c r="G2157" t="s">
        <v>141</v>
      </c>
      <c r="H2157" t="s">
        <v>130</v>
      </c>
      <c r="I2157">
        <v>338110</v>
      </c>
      <c r="L2157" s="96">
        <v>45132.529583333337</v>
      </c>
      <c r="M2157" t="s">
        <v>131</v>
      </c>
      <c r="N2157">
        <v>10117</v>
      </c>
      <c r="O2157" t="s">
        <v>132</v>
      </c>
    </row>
    <row r="2158" spans="1:15" x14ac:dyDescent="0.25">
      <c r="A2158">
        <v>618100</v>
      </c>
      <c r="B2158">
        <v>120050</v>
      </c>
      <c r="C2158">
        <v>207</v>
      </c>
      <c r="D2158" s="96">
        <v>45132.530474537038</v>
      </c>
      <c r="E2158" t="s">
        <v>127</v>
      </c>
      <c r="F2158" t="s">
        <v>140</v>
      </c>
      <c r="G2158" t="s">
        <v>141</v>
      </c>
      <c r="H2158" t="s">
        <v>130</v>
      </c>
      <c r="I2158">
        <v>338090</v>
      </c>
      <c r="L2158" s="96">
        <v>45132.529583333337</v>
      </c>
      <c r="M2158" t="s">
        <v>131</v>
      </c>
      <c r="N2158">
        <v>168184</v>
      </c>
      <c r="O2158" t="s">
        <v>132</v>
      </c>
    </row>
    <row r="2159" spans="1:15" x14ac:dyDescent="0.25">
      <c r="A2159">
        <v>618100</v>
      </c>
      <c r="B2159">
        <v>120010</v>
      </c>
      <c r="C2159">
        <v>207</v>
      </c>
      <c r="D2159" s="96">
        <v>45132.530462962961</v>
      </c>
      <c r="E2159" t="s">
        <v>127</v>
      </c>
      <c r="F2159" t="s">
        <v>140</v>
      </c>
      <c r="G2159" t="s">
        <v>141</v>
      </c>
      <c r="H2159" t="s">
        <v>130</v>
      </c>
      <c r="I2159">
        <v>338075</v>
      </c>
      <c r="L2159" s="96">
        <v>45132.529583333337</v>
      </c>
      <c r="M2159" t="s">
        <v>131</v>
      </c>
      <c r="N2159">
        <v>3825</v>
      </c>
      <c r="O2159" t="s">
        <v>132</v>
      </c>
    </row>
    <row r="2160" spans="1:15" x14ac:dyDescent="0.25">
      <c r="A2160">
        <v>618100</v>
      </c>
      <c r="B2160">
        <v>120010</v>
      </c>
      <c r="C2160">
        <v>207</v>
      </c>
      <c r="D2160" s="96">
        <v>45132.530462962961</v>
      </c>
      <c r="E2160" t="s">
        <v>127</v>
      </c>
      <c r="F2160" t="s">
        <v>140</v>
      </c>
      <c r="G2160" t="s">
        <v>141</v>
      </c>
      <c r="H2160" t="s">
        <v>130</v>
      </c>
      <c r="I2160">
        <v>338080</v>
      </c>
      <c r="L2160" s="96">
        <v>45132.529583333337</v>
      </c>
      <c r="M2160" t="s">
        <v>131</v>
      </c>
      <c r="N2160">
        <v>11475</v>
      </c>
      <c r="O2160" t="s">
        <v>132</v>
      </c>
    </row>
    <row r="2161" spans="1:15" x14ac:dyDescent="0.25">
      <c r="A2161">
        <v>618100</v>
      </c>
      <c r="B2161">
        <v>120650</v>
      </c>
      <c r="C2161">
        <v>207</v>
      </c>
      <c r="D2161" s="96">
        <v>45132.530451388891</v>
      </c>
      <c r="E2161" t="s">
        <v>127</v>
      </c>
      <c r="F2161" t="s">
        <v>140</v>
      </c>
      <c r="G2161" t="s">
        <v>141</v>
      </c>
      <c r="H2161" t="s">
        <v>130</v>
      </c>
      <c r="I2161">
        <v>338050</v>
      </c>
      <c r="L2161" s="96">
        <v>45132.529583333337</v>
      </c>
      <c r="M2161" t="s">
        <v>131</v>
      </c>
      <c r="N2161">
        <v>2789</v>
      </c>
      <c r="O2161" t="s">
        <v>132</v>
      </c>
    </row>
    <row r="2162" spans="1:15" x14ac:dyDescent="0.25">
      <c r="A2162">
        <v>618100</v>
      </c>
      <c r="B2162">
        <v>120010</v>
      </c>
      <c r="C2162">
        <v>207</v>
      </c>
      <c r="D2162" s="96">
        <v>45132.530451388891</v>
      </c>
      <c r="E2162" t="s">
        <v>127</v>
      </c>
      <c r="F2162" t="s">
        <v>140</v>
      </c>
      <c r="G2162" t="s">
        <v>141</v>
      </c>
      <c r="H2162" t="s">
        <v>130</v>
      </c>
      <c r="I2162">
        <v>338070</v>
      </c>
      <c r="L2162" s="96">
        <v>45132.529583333337</v>
      </c>
      <c r="M2162" t="s">
        <v>131</v>
      </c>
      <c r="N2162">
        <v>17213</v>
      </c>
      <c r="O2162" t="s">
        <v>132</v>
      </c>
    </row>
    <row r="2163" spans="1:15" x14ac:dyDescent="0.25">
      <c r="A2163">
        <v>618100</v>
      </c>
      <c r="B2163">
        <v>120000</v>
      </c>
      <c r="C2163">
        <v>207</v>
      </c>
      <c r="D2163" s="96">
        <v>45132.530439814815</v>
      </c>
      <c r="E2163" t="s">
        <v>127</v>
      </c>
      <c r="F2163" t="s">
        <v>140</v>
      </c>
      <c r="G2163" t="s">
        <v>141</v>
      </c>
      <c r="H2163" t="s">
        <v>130</v>
      </c>
      <c r="I2163">
        <v>338045</v>
      </c>
      <c r="L2163" s="96">
        <v>45132.529583333337</v>
      </c>
      <c r="M2163" t="s">
        <v>131</v>
      </c>
      <c r="N2163">
        <v>11093</v>
      </c>
      <c r="O2163" t="s">
        <v>132</v>
      </c>
    </row>
    <row r="2164" spans="1:15" x14ac:dyDescent="0.25">
      <c r="A2164">
        <v>618100</v>
      </c>
      <c r="B2164">
        <v>120010</v>
      </c>
      <c r="C2164">
        <v>207</v>
      </c>
      <c r="D2164" s="96">
        <v>45132.530439814815</v>
      </c>
      <c r="E2164" t="s">
        <v>127</v>
      </c>
      <c r="F2164" t="s">
        <v>140</v>
      </c>
      <c r="G2164" t="s">
        <v>141</v>
      </c>
      <c r="H2164" t="s">
        <v>130</v>
      </c>
      <c r="I2164">
        <v>338030</v>
      </c>
      <c r="L2164" s="96">
        <v>45132.529583333337</v>
      </c>
      <c r="M2164" t="s">
        <v>131</v>
      </c>
      <c r="N2164">
        <v>32570</v>
      </c>
      <c r="O2164" t="s">
        <v>132</v>
      </c>
    </row>
    <row r="2165" spans="1:15" x14ac:dyDescent="0.25">
      <c r="A2165">
        <v>618100</v>
      </c>
      <c r="B2165">
        <v>120010</v>
      </c>
      <c r="C2165">
        <v>207</v>
      </c>
      <c r="D2165" s="96">
        <v>45132.530428240738</v>
      </c>
      <c r="E2165" t="s">
        <v>127</v>
      </c>
      <c r="F2165" t="s">
        <v>140</v>
      </c>
      <c r="G2165" t="s">
        <v>141</v>
      </c>
      <c r="H2165" t="s">
        <v>130</v>
      </c>
      <c r="I2165">
        <v>338015</v>
      </c>
      <c r="L2165" s="96">
        <v>45132.529583333337</v>
      </c>
      <c r="M2165" t="s">
        <v>131</v>
      </c>
      <c r="N2165">
        <v>3443</v>
      </c>
      <c r="O2165" t="s">
        <v>132</v>
      </c>
    </row>
    <row r="2166" spans="1:15" x14ac:dyDescent="0.25">
      <c r="A2166">
        <v>618100</v>
      </c>
      <c r="B2166">
        <v>120000</v>
      </c>
      <c r="C2166">
        <v>207</v>
      </c>
      <c r="D2166" s="96">
        <v>45132.530416666668</v>
      </c>
      <c r="E2166" t="s">
        <v>127</v>
      </c>
      <c r="F2166" t="s">
        <v>140</v>
      </c>
      <c r="G2166" t="s">
        <v>141</v>
      </c>
      <c r="H2166" t="s">
        <v>130</v>
      </c>
      <c r="I2166">
        <v>338010</v>
      </c>
      <c r="L2166" s="96">
        <v>45132.529583333337</v>
      </c>
      <c r="M2166" t="s">
        <v>131</v>
      </c>
      <c r="N2166">
        <v>63031</v>
      </c>
      <c r="O2166" t="s">
        <v>132</v>
      </c>
    </row>
    <row r="2167" spans="1:15" x14ac:dyDescent="0.25">
      <c r="A2167">
        <v>618100</v>
      </c>
      <c r="B2167">
        <v>170503</v>
      </c>
      <c r="C2167">
        <v>208</v>
      </c>
      <c r="D2167" s="96">
        <v>45187.50582175926</v>
      </c>
      <c r="E2167" t="s">
        <v>133</v>
      </c>
      <c r="F2167" t="s">
        <v>168</v>
      </c>
      <c r="G2167" t="s">
        <v>169</v>
      </c>
      <c r="H2167" t="s">
        <v>130</v>
      </c>
      <c r="I2167">
        <v>337120</v>
      </c>
      <c r="L2167" s="96">
        <v>45184.999988425923</v>
      </c>
      <c r="M2167" t="s">
        <v>135</v>
      </c>
      <c r="N2167">
        <v>383</v>
      </c>
      <c r="O2167" t="s">
        <v>132</v>
      </c>
    </row>
    <row r="2168" spans="1:15" x14ac:dyDescent="0.25">
      <c r="A2168">
        <v>618100</v>
      </c>
      <c r="B2168">
        <v>170500</v>
      </c>
      <c r="C2168">
        <v>208</v>
      </c>
      <c r="D2168" s="96">
        <v>45184.499432870369</v>
      </c>
      <c r="E2168" t="s">
        <v>133</v>
      </c>
      <c r="F2168" t="s">
        <v>340</v>
      </c>
      <c r="G2168" t="s">
        <v>341</v>
      </c>
      <c r="H2168" t="s">
        <v>130</v>
      </c>
      <c r="I2168">
        <v>337010</v>
      </c>
      <c r="L2168" s="96">
        <v>45184.496527777781</v>
      </c>
      <c r="M2168" t="s">
        <v>135</v>
      </c>
      <c r="N2168">
        <v>3392</v>
      </c>
      <c r="O2168" t="s">
        <v>132</v>
      </c>
    </row>
    <row r="2169" spans="1:15" x14ac:dyDescent="0.25">
      <c r="A2169">
        <v>618100</v>
      </c>
      <c r="B2169">
        <v>170500</v>
      </c>
      <c r="C2169">
        <v>208</v>
      </c>
      <c r="D2169" s="96">
        <v>45184.499432870369</v>
      </c>
      <c r="E2169" t="s">
        <v>162</v>
      </c>
      <c r="F2169" t="s">
        <v>340</v>
      </c>
      <c r="G2169" t="s">
        <v>341</v>
      </c>
      <c r="H2169" t="s">
        <v>130</v>
      </c>
      <c r="I2169">
        <v>337010</v>
      </c>
      <c r="L2169" s="96">
        <v>45184.496527777781</v>
      </c>
      <c r="M2169" t="s">
        <v>135</v>
      </c>
      <c r="N2169">
        <v>-848</v>
      </c>
      <c r="O2169" t="s">
        <v>136</v>
      </c>
    </row>
    <row r="2170" spans="1:15" x14ac:dyDescent="0.25">
      <c r="A2170">
        <v>618100</v>
      </c>
      <c r="B2170">
        <v>170502</v>
      </c>
      <c r="C2170">
        <v>208</v>
      </c>
      <c r="D2170" s="96">
        <v>45177.400891203702</v>
      </c>
      <c r="E2170" t="s">
        <v>133</v>
      </c>
      <c r="F2170" t="s">
        <v>342</v>
      </c>
      <c r="G2170" t="s">
        <v>343</v>
      </c>
      <c r="H2170" t="s">
        <v>130</v>
      </c>
      <c r="I2170">
        <v>337220</v>
      </c>
      <c r="L2170" s="96">
        <v>45177.398425925923</v>
      </c>
      <c r="M2170" t="s">
        <v>135</v>
      </c>
      <c r="N2170">
        <v>204</v>
      </c>
      <c r="O2170" t="s">
        <v>132</v>
      </c>
    </row>
    <row r="2171" spans="1:15" x14ac:dyDescent="0.25">
      <c r="A2171">
        <v>618100</v>
      </c>
      <c r="B2171">
        <v>170503</v>
      </c>
      <c r="C2171">
        <v>208</v>
      </c>
      <c r="D2171" s="96">
        <v>45177.398113425923</v>
      </c>
      <c r="E2171" t="s">
        <v>133</v>
      </c>
      <c r="F2171" t="s">
        <v>344</v>
      </c>
      <c r="G2171" t="s">
        <v>345</v>
      </c>
      <c r="H2171" t="s">
        <v>130</v>
      </c>
      <c r="I2171">
        <v>337210</v>
      </c>
      <c r="L2171" s="96">
        <v>45177.396851851852</v>
      </c>
      <c r="M2171" t="s">
        <v>135</v>
      </c>
      <c r="N2171">
        <v>279</v>
      </c>
      <c r="O2171" t="s">
        <v>132</v>
      </c>
    </row>
    <row r="2172" spans="1:15" x14ac:dyDescent="0.25">
      <c r="A2172">
        <v>618100</v>
      </c>
      <c r="B2172">
        <v>170503</v>
      </c>
      <c r="C2172">
        <v>208</v>
      </c>
      <c r="D2172" s="96">
        <v>45177.396724537037</v>
      </c>
      <c r="E2172" t="s">
        <v>133</v>
      </c>
      <c r="F2172" t="s">
        <v>395</v>
      </c>
      <c r="G2172" t="s">
        <v>396</v>
      </c>
      <c r="H2172" t="s">
        <v>130</v>
      </c>
      <c r="I2172">
        <v>337120</v>
      </c>
      <c r="L2172" s="96">
        <v>45177.395289351851</v>
      </c>
      <c r="M2172" t="s">
        <v>135</v>
      </c>
      <c r="N2172">
        <v>-105</v>
      </c>
      <c r="O2172" t="s">
        <v>136</v>
      </c>
    </row>
    <row r="2173" spans="1:15" x14ac:dyDescent="0.25">
      <c r="A2173">
        <v>618100</v>
      </c>
      <c r="B2173">
        <v>170501</v>
      </c>
      <c r="C2173">
        <v>208</v>
      </c>
      <c r="D2173" s="96">
        <v>45177.395335648151</v>
      </c>
      <c r="E2173" t="s">
        <v>133</v>
      </c>
      <c r="F2173" t="s">
        <v>346</v>
      </c>
      <c r="G2173" t="s">
        <v>347</v>
      </c>
      <c r="H2173" t="s">
        <v>130</v>
      </c>
      <c r="I2173">
        <v>337110</v>
      </c>
      <c r="L2173" s="96">
        <v>45177.381990740738</v>
      </c>
      <c r="M2173" t="s">
        <v>135</v>
      </c>
      <c r="N2173">
        <v>1461</v>
      </c>
      <c r="O2173" t="s">
        <v>132</v>
      </c>
    </row>
    <row r="2174" spans="1:15" x14ac:dyDescent="0.25">
      <c r="A2174">
        <v>618100</v>
      </c>
      <c r="B2174">
        <v>170500</v>
      </c>
      <c r="C2174">
        <v>208</v>
      </c>
      <c r="D2174" s="96">
        <v>45177.38144675926</v>
      </c>
      <c r="E2174" t="s">
        <v>133</v>
      </c>
      <c r="F2174" t="s">
        <v>301</v>
      </c>
      <c r="G2174" t="s">
        <v>302</v>
      </c>
      <c r="H2174" t="s">
        <v>130</v>
      </c>
      <c r="I2174">
        <v>337010</v>
      </c>
      <c r="L2174" s="96">
        <v>45177.37771990741</v>
      </c>
      <c r="M2174" t="s">
        <v>135</v>
      </c>
      <c r="N2174">
        <v>4888</v>
      </c>
      <c r="O2174" t="s">
        <v>132</v>
      </c>
    </row>
    <row r="2175" spans="1:15" x14ac:dyDescent="0.25">
      <c r="A2175">
        <v>618100</v>
      </c>
      <c r="B2175">
        <v>170500</v>
      </c>
      <c r="C2175">
        <v>208</v>
      </c>
      <c r="D2175" s="96">
        <v>45177.38144675926</v>
      </c>
      <c r="E2175" t="s">
        <v>162</v>
      </c>
      <c r="F2175" t="s">
        <v>301</v>
      </c>
      <c r="G2175" t="s">
        <v>302</v>
      </c>
      <c r="H2175" t="s">
        <v>130</v>
      </c>
      <c r="I2175">
        <v>337010</v>
      </c>
      <c r="L2175" s="96">
        <v>45177.37771990741</v>
      </c>
      <c r="M2175" t="s">
        <v>135</v>
      </c>
      <c r="N2175">
        <v>-844</v>
      </c>
      <c r="O2175" t="s">
        <v>136</v>
      </c>
    </row>
    <row r="2176" spans="1:15" x14ac:dyDescent="0.25">
      <c r="A2176">
        <v>618100</v>
      </c>
      <c r="B2176">
        <v>170500</v>
      </c>
      <c r="C2176">
        <v>208</v>
      </c>
      <c r="D2176" s="96">
        <v>45177.377280092594</v>
      </c>
      <c r="E2176" t="s">
        <v>133</v>
      </c>
      <c r="F2176" t="s">
        <v>348</v>
      </c>
      <c r="G2176" t="s">
        <v>349</v>
      </c>
      <c r="H2176" t="s">
        <v>130</v>
      </c>
      <c r="I2176">
        <v>337006</v>
      </c>
      <c r="L2176" s="96">
        <v>45177.373668981483</v>
      </c>
      <c r="M2176" t="s">
        <v>135</v>
      </c>
      <c r="N2176">
        <v>24</v>
      </c>
      <c r="O2176" t="s">
        <v>132</v>
      </c>
    </row>
    <row r="2177" spans="1:15" x14ac:dyDescent="0.25">
      <c r="A2177">
        <v>618100</v>
      </c>
      <c r="B2177">
        <v>170500</v>
      </c>
      <c r="C2177">
        <v>208</v>
      </c>
      <c r="D2177" s="96">
        <v>45177.377280092594</v>
      </c>
      <c r="E2177" t="s">
        <v>162</v>
      </c>
      <c r="F2177" t="s">
        <v>348</v>
      </c>
      <c r="G2177" t="s">
        <v>349</v>
      </c>
      <c r="H2177" t="s">
        <v>130</v>
      </c>
      <c r="I2177">
        <v>337006</v>
      </c>
      <c r="L2177" s="96">
        <v>45177.373668981483</v>
      </c>
      <c r="M2177" t="s">
        <v>135</v>
      </c>
      <c r="N2177">
        <v>-849</v>
      </c>
      <c r="O2177" t="s">
        <v>136</v>
      </c>
    </row>
    <row r="2178" spans="1:15" x14ac:dyDescent="0.25">
      <c r="A2178">
        <v>618100</v>
      </c>
      <c r="B2178">
        <v>170504</v>
      </c>
      <c r="C2178">
        <v>208</v>
      </c>
      <c r="D2178" s="96">
        <v>45132.530405092592</v>
      </c>
      <c r="E2178" t="s">
        <v>127</v>
      </c>
      <c r="F2178" t="s">
        <v>140</v>
      </c>
      <c r="G2178" t="s">
        <v>199</v>
      </c>
      <c r="H2178" t="s">
        <v>130</v>
      </c>
      <c r="I2178">
        <v>337320</v>
      </c>
      <c r="L2178" s="96">
        <v>45132.529583333337</v>
      </c>
      <c r="M2178" t="s">
        <v>131</v>
      </c>
      <c r="N2178">
        <v>1800</v>
      </c>
      <c r="O2178" t="s">
        <v>132</v>
      </c>
    </row>
    <row r="2179" spans="1:15" x14ac:dyDescent="0.25">
      <c r="A2179">
        <v>618100</v>
      </c>
      <c r="B2179">
        <v>170504</v>
      </c>
      <c r="C2179">
        <v>208</v>
      </c>
      <c r="D2179" s="96">
        <v>45132.530405092592</v>
      </c>
      <c r="E2179" t="s">
        <v>133</v>
      </c>
      <c r="F2179" t="s">
        <v>140</v>
      </c>
      <c r="G2179" t="s">
        <v>173</v>
      </c>
      <c r="H2179" t="s">
        <v>130</v>
      </c>
      <c r="I2179">
        <v>337320</v>
      </c>
      <c r="L2179" s="96">
        <v>45132.529583333337</v>
      </c>
      <c r="M2179" t="s">
        <v>135</v>
      </c>
      <c r="N2179">
        <v>-1800</v>
      </c>
      <c r="O2179" t="s">
        <v>136</v>
      </c>
    </row>
    <row r="2180" spans="1:15" x14ac:dyDescent="0.25">
      <c r="A2180">
        <v>618100</v>
      </c>
      <c r="B2180">
        <v>170504</v>
      </c>
      <c r="C2180">
        <v>208</v>
      </c>
      <c r="D2180" s="96">
        <v>45132.530381944445</v>
      </c>
      <c r="E2180" t="s">
        <v>127</v>
      </c>
      <c r="F2180" t="s">
        <v>140</v>
      </c>
      <c r="G2180" t="s">
        <v>199</v>
      </c>
      <c r="H2180" t="s">
        <v>130</v>
      </c>
      <c r="I2180">
        <v>337310</v>
      </c>
      <c r="L2180" s="96">
        <v>45132.529583333337</v>
      </c>
      <c r="M2180" t="s">
        <v>131</v>
      </c>
      <c r="N2180">
        <v>3350</v>
      </c>
      <c r="O2180" t="s">
        <v>132</v>
      </c>
    </row>
    <row r="2181" spans="1:15" x14ac:dyDescent="0.25">
      <c r="A2181">
        <v>618100</v>
      </c>
      <c r="B2181">
        <v>170504</v>
      </c>
      <c r="C2181">
        <v>208</v>
      </c>
      <c r="D2181" s="96">
        <v>45132.530381944445</v>
      </c>
      <c r="E2181" t="s">
        <v>133</v>
      </c>
      <c r="F2181" t="s">
        <v>140</v>
      </c>
      <c r="G2181" t="s">
        <v>173</v>
      </c>
      <c r="H2181" t="s">
        <v>130</v>
      </c>
      <c r="I2181">
        <v>337310</v>
      </c>
      <c r="L2181" s="96">
        <v>45132.529583333337</v>
      </c>
      <c r="M2181" t="s">
        <v>135</v>
      </c>
      <c r="N2181">
        <v>-3350</v>
      </c>
      <c r="O2181" t="s">
        <v>136</v>
      </c>
    </row>
    <row r="2182" spans="1:15" x14ac:dyDescent="0.25">
      <c r="A2182">
        <v>618100</v>
      </c>
      <c r="B2182">
        <v>170502</v>
      </c>
      <c r="C2182">
        <v>208</v>
      </c>
      <c r="D2182" s="96">
        <v>45132.530370370368</v>
      </c>
      <c r="E2182" t="s">
        <v>127</v>
      </c>
      <c r="F2182" t="s">
        <v>140</v>
      </c>
      <c r="G2182" t="s">
        <v>199</v>
      </c>
      <c r="H2182" t="s">
        <v>130</v>
      </c>
      <c r="I2182">
        <v>337220</v>
      </c>
      <c r="L2182" s="96">
        <v>45132.529583333337</v>
      </c>
      <c r="M2182" t="s">
        <v>131</v>
      </c>
      <c r="N2182">
        <v>13000</v>
      </c>
      <c r="O2182" t="s">
        <v>132</v>
      </c>
    </row>
    <row r="2183" spans="1:15" x14ac:dyDescent="0.25">
      <c r="A2183">
        <v>618100</v>
      </c>
      <c r="B2183">
        <v>170502</v>
      </c>
      <c r="C2183">
        <v>208</v>
      </c>
      <c r="D2183" s="96">
        <v>45132.530370370368</v>
      </c>
      <c r="E2183" t="s">
        <v>133</v>
      </c>
      <c r="F2183" t="s">
        <v>140</v>
      </c>
      <c r="G2183" t="s">
        <v>173</v>
      </c>
      <c r="H2183" t="s">
        <v>130</v>
      </c>
      <c r="I2183">
        <v>337220</v>
      </c>
      <c r="L2183" s="96">
        <v>45132.529583333337</v>
      </c>
      <c r="M2183" t="s">
        <v>135</v>
      </c>
      <c r="N2183">
        <v>-9200</v>
      </c>
      <c r="O2183" t="s">
        <v>136</v>
      </c>
    </row>
    <row r="2184" spans="1:15" x14ac:dyDescent="0.25">
      <c r="A2184">
        <v>618100</v>
      </c>
      <c r="B2184">
        <v>170502</v>
      </c>
      <c r="C2184">
        <v>208</v>
      </c>
      <c r="D2184" s="96">
        <v>45132.530370370368</v>
      </c>
      <c r="E2184" t="s">
        <v>133</v>
      </c>
      <c r="F2184" t="s">
        <v>140</v>
      </c>
      <c r="G2184" t="s">
        <v>172</v>
      </c>
      <c r="H2184" t="s">
        <v>130</v>
      </c>
      <c r="I2184">
        <v>337220</v>
      </c>
      <c r="L2184" s="96">
        <v>45132.529583333337</v>
      </c>
      <c r="M2184" t="s">
        <v>135</v>
      </c>
      <c r="N2184">
        <v>1800</v>
      </c>
      <c r="O2184" t="s">
        <v>132</v>
      </c>
    </row>
    <row r="2185" spans="1:15" x14ac:dyDescent="0.25">
      <c r="A2185">
        <v>618100</v>
      </c>
      <c r="B2185">
        <v>170503</v>
      </c>
      <c r="C2185">
        <v>208</v>
      </c>
      <c r="D2185" s="96">
        <v>45132.530347222222</v>
      </c>
      <c r="E2185" t="s">
        <v>127</v>
      </c>
      <c r="F2185" t="s">
        <v>140</v>
      </c>
      <c r="G2185" t="s">
        <v>199</v>
      </c>
      <c r="H2185" t="s">
        <v>130</v>
      </c>
      <c r="I2185">
        <v>337210</v>
      </c>
      <c r="L2185" s="96">
        <v>45132.529583333337</v>
      </c>
      <c r="M2185" t="s">
        <v>131</v>
      </c>
      <c r="N2185">
        <v>4250</v>
      </c>
      <c r="O2185" t="s">
        <v>132</v>
      </c>
    </row>
    <row r="2186" spans="1:15" x14ac:dyDescent="0.25">
      <c r="A2186">
        <v>618100</v>
      </c>
      <c r="B2186">
        <v>170503</v>
      </c>
      <c r="C2186">
        <v>208</v>
      </c>
      <c r="D2186" s="96">
        <v>45132.530347222222</v>
      </c>
      <c r="E2186" t="s">
        <v>133</v>
      </c>
      <c r="F2186" t="s">
        <v>140</v>
      </c>
      <c r="G2186" t="s">
        <v>173</v>
      </c>
      <c r="H2186" t="s">
        <v>130</v>
      </c>
      <c r="I2186">
        <v>337210</v>
      </c>
      <c r="L2186" s="96">
        <v>45132.529583333337</v>
      </c>
      <c r="M2186" t="s">
        <v>135</v>
      </c>
      <c r="N2186">
        <v>-750</v>
      </c>
      <c r="O2186" t="s">
        <v>136</v>
      </c>
    </row>
    <row r="2187" spans="1:15" x14ac:dyDescent="0.25">
      <c r="A2187">
        <v>618100</v>
      </c>
      <c r="B2187">
        <v>170503</v>
      </c>
      <c r="C2187">
        <v>208</v>
      </c>
      <c r="D2187" s="96">
        <v>45132.530347222222</v>
      </c>
      <c r="E2187" t="s">
        <v>133</v>
      </c>
      <c r="F2187" t="s">
        <v>140</v>
      </c>
      <c r="G2187" t="s">
        <v>170</v>
      </c>
      <c r="H2187" t="s">
        <v>130</v>
      </c>
      <c r="I2187">
        <v>337210</v>
      </c>
      <c r="L2187" s="96">
        <v>45132.529583333337</v>
      </c>
      <c r="M2187" t="s">
        <v>135</v>
      </c>
      <c r="N2187">
        <v>4</v>
      </c>
      <c r="O2187" t="s">
        <v>132</v>
      </c>
    </row>
    <row r="2188" spans="1:15" x14ac:dyDescent="0.25">
      <c r="A2188">
        <v>618100</v>
      </c>
      <c r="B2188">
        <v>170503</v>
      </c>
      <c r="C2188">
        <v>208</v>
      </c>
      <c r="D2188" s="96">
        <v>45132.530312499999</v>
      </c>
      <c r="E2188" t="s">
        <v>127</v>
      </c>
      <c r="F2188" t="s">
        <v>140</v>
      </c>
      <c r="G2188" t="s">
        <v>199</v>
      </c>
      <c r="H2188" t="s">
        <v>130</v>
      </c>
      <c r="I2188">
        <v>337120</v>
      </c>
      <c r="L2188" s="96">
        <v>45132.529583333337</v>
      </c>
      <c r="M2188" t="s">
        <v>131</v>
      </c>
      <c r="N2188">
        <v>10200</v>
      </c>
      <c r="O2188" t="s">
        <v>132</v>
      </c>
    </row>
    <row r="2189" spans="1:15" x14ac:dyDescent="0.25">
      <c r="A2189">
        <v>618100</v>
      </c>
      <c r="B2189">
        <v>170503</v>
      </c>
      <c r="C2189">
        <v>208</v>
      </c>
      <c r="D2189" s="96">
        <v>45132.530312499999</v>
      </c>
      <c r="E2189" t="s">
        <v>133</v>
      </c>
      <c r="F2189" t="s">
        <v>140</v>
      </c>
      <c r="G2189" t="s">
        <v>173</v>
      </c>
      <c r="H2189" t="s">
        <v>130</v>
      </c>
      <c r="I2189">
        <v>337120</v>
      </c>
      <c r="L2189" s="96">
        <v>45132.529583333337</v>
      </c>
      <c r="M2189" t="s">
        <v>135</v>
      </c>
      <c r="N2189">
        <v>-3700</v>
      </c>
      <c r="O2189" t="s">
        <v>136</v>
      </c>
    </row>
    <row r="2190" spans="1:15" x14ac:dyDescent="0.25">
      <c r="A2190">
        <v>618100</v>
      </c>
      <c r="B2190">
        <v>170503</v>
      </c>
      <c r="C2190">
        <v>208</v>
      </c>
      <c r="D2190" s="96">
        <v>45132.530312499999</v>
      </c>
      <c r="E2190" t="s">
        <v>133</v>
      </c>
      <c r="F2190" t="s">
        <v>140</v>
      </c>
      <c r="G2190" t="s">
        <v>170</v>
      </c>
      <c r="H2190" t="s">
        <v>130</v>
      </c>
      <c r="I2190">
        <v>337120</v>
      </c>
      <c r="L2190" s="96">
        <v>45132.529583333337</v>
      </c>
      <c r="M2190" t="s">
        <v>135</v>
      </c>
      <c r="N2190">
        <v>-600</v>
      </c>
      <c r="O2190" t="s">
        <v>136</v>
      </c>
    </row>
    <row r="2191" spans="1:15" x14ac:dyDescent="0.25">
      <c r="A2191">
        <v>618100</v>
      </c>
      <c r="B2191">
        <v>170503</v>
      </c>
      <c r="C2191">
        <v>208</v>
      </c>
      <c r="D2191" s="96">
        <v>45132.530312499999</v>
      </c>
      <c r="E2191" t="s">
        <v>133</v>
      </c>
      <c r="F2191" t="s">
        <v>140</v>
      </c>
      <c r="G2191" t="s">
        <v>171</v>
      </c>
      <c r="H2191" t="s">
        <v>130</v>
      </c>
      <c r="I2191">
        <v>337120</v>
      </c>
      <c r="L2191" s="96">
        <v>45132.529583333337</v>
      </c>
      <c r="M2191" t="s">
        <v>135</v>
      </c>
      <c r="N2191">
        <v>1500</v>
      </c>
      <c r="O2191" t="s">
        <v>132</v>
      </c>
    </row>
    <row r="2192" spans="1:15" x14ac:dyDescent="0.25">
      <c r="A2192">
        <v>618100</v>
      </c>
      <c r="B2192">
        <v>170501</v>
      </c>
      <c r="C2192">
        <v>208</v>
      </c>
      <c r="D2192" s="96">
        <v>45132.530289351853</v>
      </c>
      <c r="E2192" t="s">
        <v>127</v>
      </c>
      <c r="F2192" t="s">
        <v>140</v>
      </c>
      <c r="G2192" t="s">
        <v>199</v>
      </c>
      <c r="H2192" t="s">
        <v>130</v>
      </c>
      <c r="I2192">
        <v>337110</v>
      </c>
      <c r="L2192" s="96">
        <v>45132.529583333337</v>
      </c>
      <c r="M2192" t="s">
        <v>131</v>
      </c>
      <c r="N2192">
        <v>22000</v>
      </c>
      <c r="O2192" t="s">
        <v>132</v>
      </c>
    </row>
    <row r="2193" spans="1:15" x14ac:dyDescent="0.25">
      <c r="A2193">
        <v>618100</v>
      </c>
      <c r="B2193">
        <v>170501</v>
      </c>
      <c r="C2193">
        <v>208</v>
      </c>
      <c r="D2193" s="96">
        <v>45132.530289351853</v>
      </c>
      <c r="E2193" t="s">
        <v>133</v>
      </c>
      <c r="F2193" t="s">
        <v>140</v>
      </c>
      <c r="G2193" t="s">
        <v>173</v>
      </c>
      <c r="H2193" t="s">
        <v>130</v>
      </c>
      <c r="I2193">
        <v>337110</v>
      </c>
      <c r="L2193" s="96">
        <v>45132.529583333337</v>
      </c>
      <c r="M2193" t="s">
        <v>135</v>
      </c>
      <c r="N2193">
        <v>-8000</v>
      </c>
      <c r="O2193" t="s">
        <v>136</v>
      </c>
    </row>
    <row r="2194" spans="1:15" x14ac:dyDescent="0.25">
      <c r="A2194">
        <v>618100</v>
      </c>
      <c r="B2194">
        <v>170501</v>
      </c>
      <c r="C2194">
        <v>208</v>
      </c>
      <c r="D2194" s="96">
        <v>45132.530289351853</v>
      </c>
      <c r="E2194" t="s">
        <v>133</v>
      </c>
      <c r="F2194" t="s">
        <v>140</v>
      </c>
      <c r="G2194" t="s">
        <v>170</v>
      </c>
      <c r="H2194" t="s">
        <v>130</v>
      </c>
      <c r="I2194">
        <v>337110</v>
      </c>
      <c r="L2194" s="96">
        <v>45132.529583333337</v>
      </c>
      <c r="M2194" t="s">
        <v>135</v>
      </c>
      <c r="N2194">
        <v>-1000</v>
      </c>
      <c r="O2194" t="s">
        <v>136</v>
      </c>
    </row>
    <row r="2195" spans="1:15" x14ac:dyDescent="0.25">
      <c r="A2195">
        <v>618100</v>
      </c>
      <c r="B2195">
        <v>170501</v>
      </c>
      <c r="C2195">
        <v>208</v>
      </c>
      <c r="D2195" s="96">
        <v>45132.530289351853</v>
      </c>
      <c r="E2195" t="s">
        <v>133</v>
      </c>
      <c r="F2195" t="s">
        <v>140</v>
      </c>
      <c r="G2195" t="s">
        <v>350</v>
      </c>
      <c r="H2195" t="s">
        <v>130</v>
      </c>
      <c r="I2195">
        <v>337110</v>
      </c>
      <c r="L2195" s="96">
        <v>45132.529583333337</v>
      </c>
      <c r="M2195" t="s">
        <v>135</v>
      </c>
      <c r="N2195">
        <v>2527</v>
      </c>
      <c r="O2195" t="s">
        <v>132</v>
      </c>
    </row>
    <row r="2196" spans="1:15" x14ac:dyDescent="0.25">
      <c r="A2196">
        <v>618100</v>
      </c>
      <c r="B2196">
        <v>170501</v>
      </c>
      <c r="C2196">
        <v>208</v>
      </c>
      <c r="D2196" s="96">
        <v>45132.530289351853</v>
      </c>
      <c r="E2196" t="s">
        <v>133</v>
      </c>
      <c r="F2196" t="s">
        <v>140</v>
      </c>
      <c r="G2196" t="s">
        <v>172</v>
      </c>
      <c r="H2196" t="s">
        <v>130</v>
      </c>
      <c r="I2196">
        <v>337110</v>
      </c>
      <c r="L2196" s="96">
        <v>45132.529583333337</v>
      </c>
      <c r="M2196" t="s">
        <v>135</v>
      </c>
      <c r="N2196">
        <v>4000</v>
      </c>
      <c r="O2196" t="s">
        <v>132</v>
      </c>
    </row>
    <row r="2197" spans="1:15" x14ac:dyDescent="0.25">
      <c r="A2197">
        <v>618100</v>
      </c>
      <c r="B2197">
        <v>170500</v>
      </c>
      <c r="C2197">
        <v>208</v>
      </c>
      <c r="D2197" s="96">
        <v>45132.530266203707</v>
      </c>
      <c r="E2197" t="s">
        <v>133</v>
      </c>
      <c r="F2197" t="s">
        <v>140</v>
      </c>
      <c r="G2197" t="s">
        <v>200</v>
      </c>
      <c r="H2197" t="s">
        <v>130</v>
      </c>
      <c r="I2197">
        <v>337012</v>
      </c>
      <c r="L2197" s="96">
        <v>45132.529583333337</v>
      </c>
      <c r="M2197" t="s">
        <v>135</v>
      </c>
      <c r="N2197">
        <v>-77</v>
      </c>
      <c r="O2197" t="s">
        <v>136</v>
      </c>
    </row>
    <row r="2198" spans="1:15" x14ac:dyDescent="0.25">
      <c r="A2198">
        <v>618100</v>
      </c>
      <c r="B2198">
        <v>170500</v>
      </c>
      <c r="C2198">
        <v>208</v>
      </c>
      <c r="D2198" s="96">
        <v>45132.530266203707</v>
      </c>
      <c r="E2198" t="s">
        <v>133</v>
      </c>
      <c r="F2198" t="s">
        <v>140</v>
      </c>
      <c r="G2198" t="s">
        <v>173</v>
      </c>
      <c r="H2198" t="s">
        <v>130</v>
      </c>
      <c r="I2198">
        <v>337012</v>
      </c>
      <c r="L2198" s="96">
        <v>45132.529583333337</v>
      </c>
      <c r="M2198" t="s">
        <v>135</v>
      </c>
      <c r="N2198">
        <v>50</v>
      </c>
      <c r="O2198" t="s">
        <v>132</v>
      </c>
    </row>
    <row r="2199" spans="1:15" x14ac:dyDescent="0.25">
      <c r="A2199">
        <v>618100</v>
      </c>
      <c r="B2199">
        <v>170500</v>
      </c>
      <c r="C2199">
        <v>208</v>
      </c>
      <c r="D2199" s="96">
        <v>45132.530266203707</v>
      </c>
      <c r="E2199" t="s">
        <v>133</v>
      </c>
      <c r="F2199" t="s">
        <v>140</v>
      </c>
      <c r="G2199" t="s">
        <v>171</v>
      </c>
      <c r="H2199" t="s">
        <v>130</v>
      </c>
      <c r="I2199">
        <v>337012</v>
      </c>
      <c r="L2199" s="96">
        <v>45132.529583333337</v>
      </c>
      <c r="M2199" t="s">
        <v>135</v>
      </c>
      <c r="N2199">
        <v>100</v>
      </c>
      <c r="O2199" t="s">
        <v>132</v>
      </c>
    </row>
    <row r="2200" spans="1:15" x14ac:dyDescent="0.25">
      <c r="A2200">
        <v>618100</v>
      </c>
      <c r="B2200">
        <v>170500</v>
      </c>
      <c r="C2200">
        <v>208</v>
      </c>
      <c r="D2200" s="96">
        <v>45132.530231481483</v>
      </c>
      <c r="E2200" t="s">
        <v>127</v>
      </c>
      <c r="F2200" t="s">
        <v>140</v>
      </c>
      <c r="G2200" t="s">
        <v>199</v>
      </c>
      <c r="H2200" t="s">
        <v>130</v>
      </c>
      <c r="I2200">
        <v>337010</v>
      </c>
      <c r="L2200" s="96">
        <v>45132.529583333337</v>
      </c>
      <c r="M2200" t="s">
        <v>131</v>
      </c>
      <c r="N2200">
        <v>38000</v>
      </c>
      <c r="O2200" t="s">
        <v>132</v>
      </c>
    </row>
    <row r="2201" spans="1:15" x14ac:dyDescent="0.25">
      <c r="A2201">
        <v>618100</v>
      </c>
      <c r="B2201">
        <v>170500</v>
      </c>
      <c r="C2201">
        <v>208</v>
      </c>
      <c r="D2201" s="96">
        <v>45132.530231481483</v>
      </c>
      <c r="E2201" t="s">
        <v>133</v>
      </c>
      <c r="F2201" t="s">
        <v>140</v>
      </c>
      <c r="G2201" t="s">
        <v>173</v>
      </c>
      <c r="H2201" t="s">
        <v>130</v>
      </c>
      <c r="I2201">
        <v>337010</v>
      </c>
      <c r="L2201" s="96">
        <v>45132.529583333337</v>
      </c>
      <c r="M2201" t="s">
        <v>135</v>
      </c>
      <c r="N2201">
        <v>-3000</v>
      </c>
      <c r="O2201" t="s">
        <v>136</v>
      </c>
    </row>
    <row r="2202" spans="1:15" x14ac:dyDescent="0.25">
      <c r="A2202">
        <v>618100</v>
      </c>
      <c r="B2202">
        <v>170500</v>
      </c>
      <c r="C2202">
        <v>208</v>
      </c>
      <c r="D2202" s="96">
        <v>45132.53019675926</v>
      </c>
      <c r="E2202" t="s">
        <v>127</v>
      </c>
      <c r="F2202" t="s">
        <v>140</v>
      </c>
      <c r="G2202" t="s">
        <v>199</v>
      </c>
      <c r="H2202" t="s">
        <v>130</v>
      </c>
      <c r="I2202">
        <v>337006</v>
      </c>
      <c r="L2202" s="96">
        <v>45132.529583333337</v>
      </c>
      <c r="M2202" t="s">
        <v>131</v>
      </c>
      <c r="N2202">
        <v>4100</v>
      </c>
      <c r="O2202" t="s">
        <v>132</v>
      </c>
    </row>
    <row r="2203" spans="1:15" x14ac:dyDescent="0.25">
      <c r="A2203">
        <v>618100</v>
      </c>
      <c r="B2203">
        <v>170500</v>
      </c>
      <c r="C2203">
        <v>208</v>
      </c>
      <c r="D2203" s="96">
        <v>45132.53019675926</v>
      </c>
      <c r="E2203" t="s">
        <v>133</v>
      </c>
      <c r="F2203" t="s">
        <v>140</v>
      </c>
      <c r="G2203" t="s">
        <v>200</v>
      </c>
      <c r="H2203" t="s">
        <v>130</v>
      </c>
      <c r="I2203">
        <v>337006</v>
      </c>
      <c r="L2203" s="96">
        <v>45132.529583333337</v>
      </c>
      <c r="M2203" t="s">
        <v>135</v>
      </c>
      <c r="N2203">
        <v>-600</v>
      </c>
      <c r="O2203" t="s">
        <v>136</v>
      </c>
    </row>
    <row r="2204" spans="1:15" x14ac:dyDescent="0.25">
      <c r="A2204">
        <v>618100</v>
      </c>
      <c r="B2204">
        <v>410300</v>
      </c>
      <c r="C2204">
        <v>211</v>
      </c>
      <c r="D2204" s="96">
        <v>45132.55773148148</v>
      </c>
      <c r="E2204" t="s">
        <v>127</v>
      </c>
      <c r="F2204" t="s">
        <v>217</v>
      </c>
      <c r="G2204" t="s">
        <v>225</v>
      </c>
      <c r="H2204" t="s">
        <v>130</v>
      </c>
      <c r="I2204">
        <v>336000</v>
      </c>
      <c r="L2204" s="96">
        <v>45132.556863425925</v>
      </c>
      <c r="M2204" t="s">
        <v>131</v>
      </c>
      <c r="N2204">
        <v>6120</v>
      </c>
      <c r="O2204" t="s">
        <v>132</v>
      </c>
    </row>
    <row r="2205" spans="1:15" x14ac:dyDescent="0.25">
      <c r="A2205">
        <v>618100</v>
      </c>
      <c r="B2205">
        <v>410300</v>
      </c>
      <c r="C2205">
        <v>211</v>
      </c>
      <c r="D2205" s="96">
        <v>45132.55773148148</v>
      </c>
      <c r="E2205" t="s">
        <v>133</v>
      </c>
      <c r="F2205" t="s">
        <v>217</v>
      </c>
      <c r="G2205" t="s">
        <v>276</v>
      </c>
      <c r="H2205" t="s">
        <v>130</v>
      </c>
      <c r="I2205">
        <v>336000</v>
      </c>
      <c r="L2205" s="96">
        <v>45132.556863425925</v>
      </c>
      <c r="M2205" t="s">
        <v>135</v>
      </c>
      <c r="N2205">
        <v>-175</v>
      </c>
      <c r="O2205" t="s">
        <v>136</v>
      </c>
    </row>
    <row r="2206" spans="1:15" x14ac:dyDescent="0.25">
      <c r="A2206">
        <v>618100</v>
      </c>
      <c r="B2206">
        <v>430100</v>
      </c>
      <c r="C2206">
        <v>216</v>
      </c>
      <c r="D2206" s="96">
        <v>45174.443032407406</v>
      </c>
      <c r="E2206" t="s">
        <v>133</v>
      </c>
      <c r="F2206" t="s">
        <v>351</v>
      </c>
      <c r="G2206" t="s">
        <v>352</v>
      </c>
      <c r="H2206" t="s">
        <v>130</v>
      </c>
      <c r="I2206">
        <v>336200</v>
      </c>
      <c r="L2206" s="96">
        <v>45169.999988425923</v>
      </c>
      <c r="M2206" t="s">
        <v>135</v>
      </c>
      <c r="N2206">
        <v>12691</v>
      </c>
      <c r="O2206" t="s">
        <v>132</v>
      </c>
    </row>
    <row r="2207" spans="1:15" x14ac:dyDescent="0.25">
      <c r="A2207">
        <v>618100</v>
      </c>
      <c r="B2207">
        <v>430100</v>
      </c>
      <c r="C2207">
        <v>216</v>
      </c>
      <c r="D2207" s="96">
        <v>45132.557743055557</v>
      </c>
      <c r="E2207" t="s">
        <v>127</v>
      </c>
      <c r="F2207" t="s">
        <v>217</v>
      </c>
      <c r="G2207" t="s">
        <v>221</v>
      </c>
      <c r="H2207" t="s">
        <v>130</v>
      </c>
      <c r="I2207">
        <v>336200</v>
      </c>
      <c r="L2207" s="96">
        <v>45132.556863425925</v>
      </c>
      <c r="M2207" t="s">
        <v>131</v>
      </c>
      <c r="N2207">
        <v>48000</v>
      </c>
      <c r="O2207" t="s">
        <v>132</v>
      </c>
    </row>
    <row r="2208" spans="1:15" x14ac:dyDescent="0.25">
      <c r="A2208">
        <v>618100</v>
      </c>
      <c r="B2208">
        <v>430100</v>
      </c>
      <c r="C2208">
        <v>216</v>
      </c>
      <c r="D2208" s="96">
        <v>45132.557743055557</v>
      </c>
      <c r="E2208" t="s">
        <v>133</v>
      </c>
      <c r="F2208" t="s">
        <v>217</v>
      </c>
      <c r="G2208" t="s">
        <v>253</v>
      </c>
      <c r="H2208" t="s">
        <v>130</v>
      </c>
      <c r="I2208">
        <v>336200</v>
      </c>
      <c r="L2208" s="96">
        <v>45132.556863425925</v>
      </c>
      <c r="M2208" t="s">
        <v>135</v>
      </c>
      <c r="N2208">
        <v>-10000</v>
      </c>
      <c r="O2208" t="s">
        <v>136</v>
      </c>
    </row>
    <row r="2209" spans="1:15" x14ac:dyDescent="0.25">
      <c r="A2209">
        <v>618100</v>
      </c>
      <c r="B2209">
        <v>170200</v>
      </c>
      <c r="C2209">
        <v>217</v>
      </c>
      <c r="D2209" s="96">
        <v>45180.522476851853</v>
      </c>
      <c r="E2209" t="s">
        <v>133</v>
      </c>
      <c r="F2209" t="s">
        <v>353</v>
      </c>
      <c r="G2209" t="s">
        <v>354</v>
      </c>
      <c r="H2209" t="s">
        <v>130</v>
      </c>
      <c r="I2209">
        <v>335145</v>
      </c>
      <c r="L2209" s="96">
        <v>45180.518738425926</v>
      </c>
      <c r="M2209" t="s">
        <v>135</v>
      </c>
      <c r="N2209">
        <v>-2917</v>
      </c>
      <c r="O2209" t="s">
        <v>136</v>
      </c>
    </row>
    <row r="2210" spans="1:15" x14ac:dyDescent="0.25">
      <c r="A2210">
        <v>618100</v>
      </c>
      <c r="B2210">
        <v>410100</v>
      </c>
      <c r="C2210">
        <v>217</v>
      </c>
      <c r="D2210" s="96">
        <v>45132.557696759257</v>
      </c>
      <c r="E2210" t="s">
        <v>127</v>
      </c>
      <c r="F2210" t="s">
        <v>217</v>
      </c>
      <c r="G2210" t="s">
        <v>222</v>
      </c>
      <c r="H2210" t="s">
        <v>130</v>
      </c>
      <c r="I2210">
        <v>335140</v>
      </c>
      <c r="L2210" s="96">
        <v>45132.556863425925</v>
      </c>
      <c r="M2210" t="s">
        <v>131</v>
      </c>
      <c r="N2210">
        <v>50000</v>
      </c>
      <c r="O2210" t="s">
        <v>132</v>
      </c>
    </row>
    <row r="2211" spans="1:15" x14ac:dyDescent="0.25">
      <c r="A2211">
        <v>618100</v>
      </c>
      <c r="B2211">
        <v>410100</v>
      </c>
      <c r="C2211">
        <v>217</v>
      </c>
      <c r="D2211" s="96">
        <v>45132.557696759257</v>
      </c>
      <c r="E2211" t="s">
        <v>133</v>
      </c>
      <c r="F2211" t="s">
        <v>217</v>
      </c>
      <c r="G2211" t="s">
        <v>355</v>
      </c>
      <c r="H2211" t="s">
        <v>130</v>
      </c>
      <c r="I2211">
        <v>335140</v>
      </c>
      <c r="L2211" s="96">
        <v>45132.556863425925</v>
      </c>
      <c r="M2211" t="s">
        <v>135</v>
      </c>
      <c r="N2211">
        <v>-8920</v>
      </c>
      <c r="O2211" t="s">
        <v>136</v>
      </c>
    </row>
    <row r="2212" spans="1:15" x14ac:dyDescent="0.25">
      <c r="A2212">
        <v>618100</v>
      </c>
      <c r="B2212">
        <v>170200</v>
      </c>
      <c r="C2212">
        <v>217</v>
      </c>
      <c r="D2212" s="96">
        <v>45132.530150462961</v>
      </c>
      <c r="E2212" t="s">
        <v>127</v>
      </c>
      <c r="F2212" t="s">
        <v>140</v>
      </c>
      <c r="G2212" t="s">
        <v>303</v>
      </c>
      <c r="H2212" t="s">
        <v>130</v>
      </c>
      <c r="I2212">
        <v>335145</v>
      </c>
      <c r="L2212" s="96">
        <v>45132.529583333337</v>
      </c>
      <c r="M2212" t="s">
        <v>131</v>
      </c>
      <c r="N2212">
        <v>19852</v>
      </c>
      <c r="O2212" t="s">
        <v>132</v>
      </c>
    </row>
    <row r="2213" spans="1:15" x14ac:dyDescent="0.25">
      <c r="A2213">
        <v>618100</v>
      </c>
      <c r="B2213">
        <v>170200</v>
      </c>
      <c r="C2213">
        <v>217</v>
      </c>
      <c r="D2213" s="96">
        <v>45132.530150462961</v>
      </c>
      <c r="E2213" t="s">
        <v>133</v>
      </c>
      <c r="F2213" t="s">
        <v>140</v>
      </c>
      <c r="G2213" t="s">
        <v>356</v>
      </c>
      <c r="H2213" t="s">
        <v>130</v>
      </c>
      <c r="I2213">
        <v>335145</v>
      </c>
      <c r="L2213" s="96">
        <v>45132.529583333337</v>
      </c>
      <c r="M2213" t="s">
        <v>135</v>
      </c>
      <c r="N2213">
        <v>4938</v>
      </c>
      <c r="O2213" t="s">
        <v>132</v>
      </c>
    </row>
    <row r="2214" spans="1:15" x14ac:dyDescent="0.25">
      <c r="A2214">
        <v>618100</v>
      </c>
      <c r="B2214">
        <v>201240</v>
      </c>
      <c r="C2214">
        <v>219</v>
      </c>
      <c r="D2214" s="96">
        <v>45310.716817129629</v>
      </c>
      <c r="E2214" t="s">
        <v>133</v>
      </c>
      <c r="F2214" t="s">
        <v>357</v>
      </c>
      <c r="G2214" t="s">
        <v>358</v>
      </c>
      <c r="H2214" t="s">
        <v>130</v>
      </c>
      <c r="I2214">
        <v>336400</v>
      </c>
      <c r="L2214" s="96">
        <v>45310.703576388885</v>
      </c>
      <c r="M2214" t="s">
        <v>135</v>
      </c>
      <c r="N2214">
        <v>-443</v>
      </c>
      <c r="O2214" t="s">
        <v>136</v>
      </c>
    </row>
    <row r="2215" spans="1:15" x14ac:dyDescent="0.25">
      <c r="A2215">
        <v>618100</v>
      </c>
      <c r="B2215">
        <v>260000</v>
      </c>
      <c r="C2215">
        <v>219</v>
      </c>
      <c r="D2215" s="96">
        <v>45281.506701388891</v>
      </c>
      <c r="E2215" t="s">
        <v>133</v>
      </c>
      <c r="F2215" t="s">
        <v>310</v>
      </c>
      <c r="G2215" t="s">
        <v>311</v>
      </c>
      <c r="H2215" t="s">
        <v>130</v>
      </c>
      <c r="I2215">
        <v>336047</v>
      </c>
      <c r="L2215" s="96">
        <v>45281.503032407411</v>
      </c>
      <c r="M2215" t="s">
        <v>135</v>
      </c>
      <c r="N2215">
        <v>21041</v>
      </c>
      <c r="O2215" t="s">
        <v>132</v>
      </c>
    </row>
    <row r="2216" spans="1:15" x14ac:dyDescent="0.25">
      <c r="A2216">
        <v>618100</v>
      </c>
      <c r="B2216">
        <v>530000</v>
      </c>
      <c r="C2216">
        <v>219</v>
      </c>
      <c r="D2216" s="96">
        <v>45274.475428240738</v>
      </c>
      <c r="E2216" t="s">
        <v>133</v>
      </c>
      <c r="F2216" t="s">
        <v>359</v>
      </c>
      <c r="G2216" t="s">
        <v>360</v>
      </c>
      <c r="H2216" t="s">
        <v>130</v>
      </c>
      <c r="I2216">
        <v>336952</v>
      </c>
      <c r="L2216" s="96">
        <v>45274.46465277778</v>
      </c>
      <c r="M2216" t="s">
        <v>135</v>
      </c>
      <c r="N2216">
        <v>3996</v>
      </c>
      <c r="O2216" t="s">
        <v>132</v>
      </c>
    </row>
    <row r="2217" spans="1:15" x14ac:dyDescent="0.25">
      <c r="A2217">
        <v>618100</v>
      </c>
      <c r="B2217">
        <v>201240</v>
      </c>
      <c r="C2217">
        <v>219</v>
      </c>
      <c r="D2217" s="96">
        <v>45267.407673611109</v>
      </c>
      <c r="E2217" t="s">
        <v>133</v>
      </c>
      <c r="F2217" t="s">
        <v>232</v>
      </c>
      <c r="G2217" t="s">
        <v>233</v>
      </c>
      <c r="H2217" t="s">
        <v>130</v>
      </c>
      <c r="I2217">
        <v>336400</v>
      </c>
      <c r="L2217" s="96">
        <v>45267.403668981482</v>
      </c>
      <c r="M2217" t="s">
        <v>135</v>
      </c>
      <c r="N2217">
        <v>1109</v>
      </c>
      <c r="O2217" t="s">
        <v>132</v>
      </c>
    </row>
    <row r="2218" spans="1:15" x14ac:dyDescent="0.25">
      <c r="A2218">
        <v>618100</v>
      </c>
      <c r="B2218">
        <v>270100</v>
      </c>
      <c r="C2218">
        <v>219</v>
      </c>
      <c r="D2218" s="96">
        <v>45265.539525462962</v>
      </c>
      <c r="E2218" t="s">
        <v>133</v>
      </c>
      <c r="F2218" t="s">
        <v>312</v>
      </c>
      <c r="G2218" t="s">
        <v>313</v>
      </c>
      <c r="H2218" t="s">
        <v>130</v>
      </c>
      <c r="I2218">
        <v>336575</v>
      </c>
      <c r="L2218" s="96">
        <v>45265.532453703701</v>
      </c>
      <c r="M2218" t="s">
        <v>135</v>
      </c>
      <c r="N2218">
        <v>4516</v>
      </c>
      <c r="O2218" t="s">
        <v>132</v>
      </c>
    </row>
    <row r="2219" spans="1:15" x14ac:dyDescent="0.25">
      <c r="A2219">
        <v>618100</v>
      </c>
      <c r="B2219">
        <v>430500</v>
      </c>
      <c r="C2219">
        <v>219</v>
      </c>
      <c r="D2219" s="96">
        <v>45230.500717592593</v>
      </c>
      <c r="E2219" t="s">
        <v>133</v>
      </c>
      <c r="F2219" t="s">
        <v>257</v>
      </c>
      <c r="G2219" t="s">
        <v>258</v>
      </c>
      <c r="H2219" t="s">
        <v>130</v>
      </c>
      <c r="I2219">
        <v>336216</v>
      </c>
      <c r="L2219" s="96">
        <v>45230.490081018521</v>
      </c>
      <c r="M2219" t="s">
        <v>135</v>
      </c>
      <c r="N2219">
        <v>-5955</v>
      </c>
      <c r="O2219" t="s">
        <v>136</v>
      </c>
    </row>
    <row r="2220" spans="1:15" x14ac:dyDescent="0.25">
      <c r="A2220">
        <v>618100</v>
      </c>
      <c r="B2220">
        <v>270000</v>
      </c>
      <c r="C2220">
        <v>219</v>
      </c>
      <c r="D2220" s="96">
        <v>45229.598819444444</v>
      </c>
      <c r="E2220" t="s">
        <v>133</v>
      </c>
      <c r="F2220" t="s">
        <v>236</v>
      </c>
      <c r="G2220" t="s">
        <v>237</v>
      </c>
      <c r="H2220" t="s">
        <v>130</v>
      </c>
      <c r="I2220">
        <v>336299</v>
      </c>
      <c r="L2220" s="96">
        <v>45229.420474537037</v>
      </c>
      <c r="M2220" t="s">
        <v>135</v>
      </c>
      <c r="N2220">
        <v>153</v>
      </c>
      <c r="O2220" t="s">
        <v>132</v>
      </c>
    </row>
    <row r="2221" spans="1:15" x14ac:dyDescent="0.25">
      <c r="A2221">
        <v>618100</v>
      </c>
      <c r="B2221">
        <v>170490</v>
      </c>
      <c r="C2221">
        <v>219</v>
      </c>
      <c r="D2221" s="96">
        <v>45201.514143518521</v>
      </c>
      <c r="E2221" t="s">
        <v>162</v>
      </c>
      <c r="F2221" t="s">
        <v>361</v>
      </c>
      <c r="G2221" t="s">
        <v>362</v>
      </c>
      <c r="H2221" t="s">
        <v>130</v>
      </c>
      <c r="I2221">
        <v>335200</v>
      </c>
      <c r="L2221" s="96">
        <v>45201.513020833336</v>
      </c>
      <c r="M2221" t="s">
        <v>135</v>
      </c>
      <c r="N2221">
        <v>91</v>
      </c>
      <c r="O2221" t="s">
        <v>132</v>
      </c>
    </row>
    <row r="2222" spans="1:15" x14ac:dyDescent="0.25">
      <c r="A2222">
        <v>618100</v>
      </c>
      <c r="B2222">
        <v>430100</v>
      </c>
      <c r="C2222">
        <v>219</v>
      </c>
      <c r="D2222" s="96">
        <v>45174.443032407406</v>
      </c>
      <c r="E2222" t="s">
        <v>133</v>
      </c>
      <c r="F2222" t="s">
        <v>351</v>
      </c>
      <c r="G2222" t="s">
        <v>352</v>
      </c>
      <c r="H2222" t="s">
        <v>130</v>
      </c>
      <c r="I2222">
        <v>336210</v>
      </c>
      <c r="L2222" s="96">
        <v>45169.999988425923</v>
      </c>
      <c r="M2222" t="s">
        <v>135</v>
      </c>
      <c r="N2222">
        <v>-15593</v>
      </c>
      <c r="O2222" t="s">
        <v>136</v>
      </c>
    </row>
    <row r="2223" spans="1:15" x14ac:dyDescent="0.25">
      <c r="A2223">
        <v>618100</v>
      </c>
      <c r="B2223">
        <v>205400</v>
      </c>
      <c r="C2223">
        <v>219</v>
      </c>
      <c r="D2223" s="96">
        <v>45163.616400462961</v>
      </c>
      <c r="E2223" t="s">
        <v>133</v>
      </c>
      <c r="F2223" t="s">
        <v>254</v>
      </c>
      <c r="G2223" t="s">
        <v>255</v>
      </c>
      <c r="H2223" t="s">
        <v>130</v>
      </c>
      <c r="I2223">
        <v>336611</v>
      </c>
      <c r="L2223" s="96">
        <v>45163.6094212963</v>
      </c>
      <c r="M2223" t="s">
        <v>135</v>
      </c>
      <c r="N2223">
        <v>679</v>
      </c>
      <c r="O2223" t="s">
        <v>132</v>
      </c>
    </row>
    <row r="2224" spans="1:15" x14ac:dyDescent="0.25">
      <c r="A2224">
        <v>618100</v>
      </c>
      <c r="B2224">
        <v>201240</v>
      </c>
      <c r="C2224">
        <v>219</v>
      </c>
      <c r="D2224" s="96">
        <v>45152.685034722221</v>
      </c>
      <c r="E2224" t="s">
        <v>133</v>
      </c>
      <c r="F2224" t="s">
        <v>363</v>
      </c>
      <c r="G2224" t="s">
        <v>364</v>
      </c>
      <c r="H2224" t="s">
        <v>130</v>
      </c>
      <c r="I2224">
        <v>336400</v>
      </c>
      <c r="L2224" s="96">
        <v>45152.683067129627</v>
      </c>
      <c r="M2224" t="s">
        <v>135</v>
      </c>
      <c r="N2224">
        <v>113</v>
      </c>
      <c r="O2224" t="s">
        <v>132</v>
      </c>
    </row>
    <row r="2225" spans="1:15" x14ac:dyDescent="0.25">
      <c r="A2225">
        <v>618100</v>
      </c>
      <c r="B2225">
        <v>400300</v>
      </c>
      <c r="C2225">
        <v>219</v>
      </c>
      <c r="D2225" s="96">
        <v>45149.377129629633</v>
      </c>
      <c r="E2225" t="s">
        <v>133</v>
      </c>
      <c r="F2225" t="s">
        <v>365</v>
      </c>
      <c r="G2225" t="s">
        <v>366</v>
      </c>
      <c r="H2225" t="s">
        <v>130</v>
      </c>
      <c r="I2225">
        <v>336537</v>
      </c>
      <c r="L2225" s="96">
        <v>45149.375416666669</v>
      </c>
      <c r="M2225" t="s">
        <v>135</v>
      </c>
      <c r="N2225">
        <v>2459</v>
      </c>
      <c r="O2225" t="s">
        <v>132</v>
      </c>
    </row>
    <row r="2226" spans="1:15" x14ac:dyDescent="0.25">
      <c r="A2226">
        <v>618100</v>
      </c>
      <c r="B2226">
        <v>270100</v>
      </c>
      <c r="C2226">
        <v>219</v>
      </c>
      <c r="D2226" s="96">
        <v>45135.658402777779</v>
      </c>
      <c r="E2226" t="s">
        <v>127</v>
      </c>
      <c r="F2226" t="s">
        <v>165</v>
      </c>
      <c r="G2226" t="s">
        <v>166</v>
      </c>
      <c r="H2226" t="s">
        <v>130</v>
      </c>
      <c r="I2226">
        <v>336575</v>
      </c>
      <c r="L2226" s="96">
        <v>45108.999988425923</v>
      </c>
      <c r="M2226" t="s">
        <v>131</v>
      </c>
      <c r="N2226">
        <v>4246</v>
      </c>
      <c r="O2226" t="s">
        <v>132</v>
      </c>
    </row>
    <row r="2227" spans="1:15" x14ac:dyDescent="0.25">
      <c r="A2227">
        <v>618100</v>
      </c>
      <c r="B2227">
        <v>430500</v>
      </c>
      <c r="C2227">
        <v>219</v>
      </c>
      <c r="D2227" s="96">
        <v>45132.557766203703</v>
      </c>
      <c r="E2227" t="s">
        <v>127</v>
      </c>
      <c r="F2227" t="s">
        <v>217</v>
      </c>
      <c r="G2227" t="s">
        <v>367</v>
      </c>
      <c r="H2227" t="s">
        <v>130</v>
      </c>
      <c r="I2227">
        <v>336216</v>
      </c>
      <c r="L2227" s="96">
        <v>45132.556863425925</v>
      </c>
      <c r="M2227" t="s">
        <v>131</v>
      </c>
      <c r="N2227">
        <v>8000</v>
      </c>
      <c r="O2227" t="s">
        <v>132</v>
      </c>
    </row>
    <row r="2228" spans="1:15" x14ac:dyDescent="0.25">
      <c r="A2228">
        <v>618100</v>
      </c>
      <c r="B2228">
        <v>430500</v>
      </c>
      <c r="C2228">
        <v>219</v>
      </c>
      <c r="D2228" s="96">
        <v>45132.557766203703</v>
      </c>
      <c r="E2228" t="s">
        <v>133</v>
      </c>
      <c r="F2228" t="s">
        <v>217</v>
      </c>
      <c r="G2228" t="s">
        <v>368</v>
      </c>
      <c r="H2228" t="s">
        <v>130</v>
      </c>
      <c r="I2228">
        <v>336216</v>
      </c>
      <c r="L2228" s="96">
        <v>45132.556863425925</v>
      </c>
      <c r="M2228" t="s">
        <v>135</v>
      </c>
      <c r="N2228">
        <v>-46</v>
      </c>
      <c r="O2228" t="s">
        <v>136</v>
      </c>
    </row>
    <row r="2229" spans="1:15" x14ac:dyDescent="0.25">
      <c r="A2229">
        <v>618100</v>
      </c>
      <c r="B2229">
        <v>430500</v>
      </c>
      <c r="C2229">
        <v>219</v>
      </c>
      <c r="D2229" s="96">
        <v>45132.557766203703</v>
      </c>
      <c r="E2229" t="s">
        <v>133</v>
      </c>
      <c r="F2229" t="s">
        <v>217</v>
      </c>
      <c r="G2229" t="s">
        <v>369</v>
      </c>
      <c r="H2229" t="s">
        <v>130</v>
      </c>
      <c r="I2229">
        <v>336216</v>
      </c>
      <c r="L2229" s="96">
        <v>45132.556863425925</v>
      </c>
      <c r="M2229" t="s">
        <v>135</v>
      </c>
      <c r="N2229">
        <v>672</v>
      </c>
      <c r="O2229" t="s">
        <v>132</v>
      </c>
    </row>
    <row r="2230" spans="1:15" x14ac:dyDescent="0.25">
      <c r="A2230">
        <v>618100</v>
      </c>
      <c r="B2230">
        <v>430100</v>
      </c>
      <c r="C2230">
        <v>219</v>
      </c>
      <c r="D2230" s="96">
        <v>45132.557754629626</v>
      </c>
      <c r="E2230" t="s">
        <v>127</v>
      </c>
      <c r="F2230" t="s">
        <v>217</v>
      </c>
      <c r="G2230" t="s">
        <v>221</v>
      </c>
      <c r="H2230" t="s">
        <v>130</v>
      </c>
      <c r="I2230">
        <v>336210</v>
      </c>
      <c r="L2230" s="96">
        <v>45132.556863425925</v>
      </c>
      <c r="M2230" t="s">
        <v>131</v>
      </c>
      <c r="N2230">
        <v>21600</v>
      </c>
      <c r="O2230" t="s">
        <v>132</v>
      </c>
    </row>
    <row r="2231" spans="1:15" x14ac:dyDescent="0.25">
      <c r="A2231">
        <v>618100</v>
      </c>
      <c r="B2231">
        <v>201240</v>
      </c>
      <c r="C2231">
        <v>219</v>
      </c>
      <c r="D2231" s="96">
        <v>45132.557164351849</v>
      </c>
      <c r="E2231" t="s">
        <v>127</v>
      </c>
      <c r="F2231" t="s">
        <v>128</v>
      </c>
      <c r="G2231" t="s">
        <v>206</v>
      </c>
      <c r="H2231" t="s">
        <v>130</v>
      </c>
      <c r="I2231">
        <v>336972</v>
      </c>
      <c r="L2231" s="96">
        <v>45132.556747685187</v>
      </c>
      <c r="M2231" t="s">
        <v>131</v>
      </c>
      <c r="N2231">
        <v>3322</v>
      </c>
      <c r="O2231" t="s">
        <v>132</v>
      </c>
    </row>
    <row r="2232" spans="1:15" x14ac:dyDescent="0.25">
      <c r="A2232">
        <v>618100</v>
      </c>
      <c r="B2232">
        <v>205400</v>
      </c>
      <c r="C2232">
        <v>219</v>
      </c>
      <c r="D2232" s="96">
        <v>45132.557152777779</v>
      </c>
      <c r="E2232" t="s">
        <v>127</v>
      </c>
      <c r="F2232" t="s">
        <v>128</v>
      </c>
      <c r="G2232" t="s">
        <v>208</v>
      </c>
      <c r="H2232" t="s">
        <v>130</v>
      </c>
      <c r="I2232">
        <v>336611</v>
      </c>
      <c r="L2232" s="96">
        <v>45132.556747685187</v>
      </c>
      <c r="M2232" t="s">
        <v>131</v>
      </c>
      <c r="N2232">
        <v>11250</v>
      </c>
      <c r="O2232" t="s">
        <v>132</v>
      </c>
    </row>
    <row r="2233" spans="1:15" x14ac:dyDescent="0.25">
      <c r="A2233">
        <v>618100</v>
      </c>
      <c r="B2233">
        <v>201240</v>
      </c>
      <c r="C2233">
        <v>219</v>
      </c>
      <c r="D2233" s="96">
        <v>45132.557129629633</v>
      </c>
      <c r="E2233" t="s">
        <v>127</v>
      </c>
      <c r="F2233" t="s">
        <v>128</v>
      </c>
      <c r="G2233" t="s">
        <v>206</v>
      </c>
      <c r="H2233" t="s">
        <v>130</v>
      </c>
      <c r="I2233">
        <v>336582</v>
      </c>
      <c r="L2233" s="96">
        <v>45132.556747685187</v>
      </c>
      <c r="M2233" t="s">
        <v>131</v>
      </c>
      <c r="N2233">
        <v>33</v>
      </c>
      <c r="O2233" t="s">
        <v>132</v>
      </c>
    </row>
    <row r="2234" spans="1:15" x14ac:dyDescent="0.25">
      <c r="A2234">
        <v>618100</v>
      </c>
      <c r="B2234">
        <v>201240</v>
      </c>
      <c r="C2234">
        <v>219</v>
      </c>
      <c r="D2234" s="96">
        <v>45132.557129629633</v>
      </c>
      <c r="E2234" t="s">
        <v>127</v>
      </c>
      <c r="F2234" t="s">
        <v>128</v>
      </c>
      <c r="G2234" t="s">
        <v>206</v>
      </c>
      <c r="H2234" t="s">
        <v>130</v>
      </c>
      <c r="I2234">
        <v>336587</v>
      </c>
      <c r="L2234" s="96">
        <v>45132.556747685187</v>
      </c>
      <c r="M2234" t="s">
        <v>131</v>
      </c>
      <c r="N2234">
        <v>137</v>
      </c>
      <c r="O2234" t="s">
        <v>132</v>
      </c>
    </row>
    <row r="2235" spans="1:15" x14ac:dyDescent="0.25">
      <c r="A2235">
        <v>618100</v>
      </c>
      <c r="B2235">
        <v>201240</v>
      </c>
      <c r="C2235">
        <v>219</v>
      </c>
      <c r="D2235" s="96">
        <v>45132.557118055556</v>
      </c>
      <c r="E2235" t="s">
        <v>127</v>
      </c>
      <c r="F2235" t="s">
        <v>128</v>
      </c>
      <c r="G2235" t="s">
        <v>206</v>
      </c>
      <c r="H2235" t="s">
        <v>130</v>
      </c>
      <c r="I2235">
        <v>336581</v>
      </c>
      <c r="L2235" s="96">
        <v>45132.556747685187</v>
      </c>
      <c r="M2235" t="s">
        <v>131</v>
      </c>
      <c r="N2235">
        <v>366</v>
      </c>
      <c r="O2235" t="s">
        <v>132</v>
      </c>
    </row>
    <row r="2236" spans="1:15" x14ac:dyDescent="0.25">
      <c r="A2236">
        <v>618100</v>
      </c>
      <c r="B2236">
        <v>201240</v>
      </c>
      <c r="C2236">
        <v>219</v>
      </c>
      <c r="D2236" s="96">
        <v>45132.557118055556</v>
      </c>
      <c r="E2236" t="s">
        <v>127</v>
      </c>
      <c r="F2236" t="s">
        <v>128</v>
      </c>
      <c r="G2236" t="s">
        <v>206</v>
      </c>
      <c r="H2236" t="s">
        <v>130</v>
      </c>
      <c r="I2236">
        <v>336511</v>
      </c>
      <c r="L2236" s="96">
        <v>45132.556747685187</v>
      </c>
      <c r="M2236" t="s">
        <v>131</v>
      </c>
      <c r="N2236">
        <v>1640</v>
      </c>
      <c r="O2236" t="s">
        <v>132</v>
      </c>
    </row>
    <row r="2237" spans="1:15" x14ac:dyDescent="0.25">
      <c r="A2237">
        <v>618100</v>
      </c>
      <c r="B2237">
        <v>270100</v>
      </c>
      <c r="C2237">
        <v>219</v>
      </c>
      <c r="D2237" s="96">
        <v>45132.557118055556</v>
      </c>
      <c r="E2237" t="s">
        <v>127</v>
      </c>
      <c r="F2237" t="s">
        <v>128</v>
      </c>
      <c r="G2237" t="s">
        <v>167</v>
      </c>
      <c r="H2237" t="s">
        <v>130</v>
      </c>
      <c r="I2237">
        <v>336575</v>
      </c>
      <c r="L2237" s="96">
        <v>45132.556747685187</v>
      </c>
      <c r="M2237" t="s">
        <v>131</v>
      </c>
      <c r="N2237">
        <v>2576</v>
      </c>
      <c r="O2237" t="s">
        <v>132</v>
      </c>
    </row>
    <row r="2238" spans="1:15" x14ac:dyDescent="0.25">
      <c r="A2238">
        <v>618100</v>
      </c>
      <c r="B2238">
        <v>201240</v>
      </c>
      <c r="C2238">
        <v>219</v>
      </c>
      <c r="D2238" s="96">
        <v>45132.557106481479</v>
      </c>
      <c r="E2238" t="s">
        <v>127</v>
      </c>
      <c r="F2238" t="s">
        <v>128</v>
      </c>
      <c r="G2238" t="s">
        <v>206</v>
      </c>
      <c r="H2238" t="s">
        <v>130</v>
      </c>
      <c r="I2238">
        <v>336498</v>
      </c>
      <c r="L2238" s="96">
        <v>45132.556747685187</v>
      </c>
      <c r="M2238" t="s">
        <v>131</v>
      </c>
      <c r="N2238">
        <v>378</v>
      </c>
      <c r="O2238" t="s">
        <v>132</v>
      </c>
    </row>
    <row r="2239" spans="1:15" x14ac:dyDescent="0.25">
      <c r="A2239">
        <v>618100</v>
      </c>
      <c r="B2239">
        <v>201240</v>
      </c>
      <c r="C2239">
        <v>219</v>
      </c>
      <c r="D2239" s="96">
        <v>45132.557106481479</v>
      </c>
      <c r="E2239" t="s">
        <v>127</v>
      </c>
      <c r="F2239" t="s">
        <v>128</v>
      </c>
      <c r="G2239" t="s">
        <v>206</v>
      </c>
      <c r="H2239" t="s">
        <v>130</v>
      </c>
      <c r="I2239">
        <v>336499</v>
      </c>
      <c r="L2239" s="96">
        <v>45132.556747685187</v>
      </c>
      <c r="M2239" t="s">
        <v>131</v>
      </c>
      <c r="N2239">
        <v>2302</v>
      </c>
      <c r="O2239" t="s">
        <v>132</v>
      </c>
    </row>
    <row r="2240" spans="1:15" x14ac:dyDescent="0.25">
      <c r="A2240">
        <v>618100</v>
      </c>
      <c r="B2240">
        <v>201240</v>
      </c>
      <c r="C2240">
        <v>219</v>
      </c>
      <c r="D2240" s="96">
        <v>45132.55709490741</v>
      </c>
      <c r="E2240" t="s">
        <v>127</v>
      </c>
      <c r="F2240" t="s">
        <v>128</v>
      </c>
      <c r="G2240" t="s">
        <v>206</v>
      </c>
      <c r="H2240" t="s">
        <v>130</v>
      </c>
      <c r="I2240">
        <v>336494</v>
      </c>
      <c r="L2240" s="96">
        <v>45132.556747685187</v>
      </c>
      <c r="M2240" t="s">
        <v>131</v>
      </c>
      <c r="N2240">
        <v>873</v>
      </c>
      <c r="O2240" t="s">
        <v>132</v>
      </c>
    </row>
    <row r="2241" spans="1:15" x14ac:dyDescent="0.25">
      <c r="A2241">
        <v>618100</v>
      </c>
      <c r="B2241">
        <v>201240</v>
      </c>
      <c r="C2241">
        <v>219</v>
      </c>
      <c r="D2241" s="96">
        <v>45132.55709490741</v>
      </c>
      <c r="E2241" t="s">
        <v>127</v>
      </c>
      <c r="F2241" t="s">
        <v>128</v>
      </c>
      <c r="G2241" t="s">
        <v>206</v>
      </c>
      <c r="H2241" t="s">
        <v>130</v>
      </c>
      <c r="I2241">
        <v>336491</v>
      </c>
      <c r="L2241" s="96">
        <v>45132.556747685187</v>
      </c>
      <c r="M2241" t="s">
        <v>131</v>
      </c>
      <c r="N2241">
        <v>1884</v>
      </c>
      <c r="O2241" t="s">
        <v>132</v>
      </c>
    </row>
    <row r="2242" spans="1:15" x14ac:dyDescent="0.25">
      <c r="A2242">
        <v>618100</v>
      </c>
      <c r="B2242">
        <v>201240</v>
      </c>
      <c r="C2242">
        <v>219</v>
      </c>
      <c r="D2242" s="96">
        <v>45132.557083333333</v>
      </c>
      <c r="E2242" t="s">
        <v>127</v>
      </c>
      <c r="F2242" t="s">
        <v>128</v>
      </c>
      <c r="G2242" t="s">
        <v>206</v>
      </c>
      <c r="H2242" t="s">
        <v>130</v>
      </c>
      <c r="I2242">
        <v>336490</v>
      </c>
      <c r="L2242" s="96">
        <v>45132.556747685187</v>
      </c>
      <c r="M2242" t="s">
        <v>131</v>
      </c>
      <c r="N2242">
        <v>1391</v>
      </c>
      <c r="O2242" t="s">
        <v>132</v>
      </c>
    </row>
    <row r="2243" spans="1:15" x14ac:dyDescent="0.25">
      <c r="A2243">
        <v>618100</v>
      </c>
      <c r="B2243">
        <v>201240</v>
      </c>
      <c r="C2243">
        <v>219</v>
      </c>
      <c r="D2243" s="96">
        <v>45132.557083333333</v>
      </c>
      <c r="E2243" t="s">
        <v>127</v>
      </c>
      <c r="F2243" t="s">
        <v>128</v>
      </c>
      <c r="G2243" t="s">
        <v>206</v>
      </c>
      <c r="H2243" t="s">
        <v>130</v>
      </c>
      <c r="I2243">
        <v>336483</v>
      </c>
      <c r="L2243" s="96">
        <v>45132.556747685187</v>
      </c>
      <c r="M2243" t="s">
        <v>131</v>
      </c>
      <c r="N2243">
        <v>1979</v>
      </c>
      <c r="O2243" t="s">
        <v>132</v>
      </c>
    </row>
    <row r="2244" spans="1:15" x14ac:dyDescent="0.25">
      <c r="A2244">
        <v>618100</v>
      </c>
      <c r="B2244">
        <v>201240</v>
      </c>
      <c r="C2244">
        <v>219</v>
      </c>
      <c r="D2244" s="96">
        <v>45132.557071759256</v>
      </c>
      <c r="E2244" t="s">
        <v>127</v>
      </c>
      <c r="F2244" t="s">
        <v>128</v>
      </c>
      <c r="G2244" t="s">
        <v>206</v>
      </c>
      <c r="H2244" t="s">
        <v>130</v>
      </c>
      <c r="I2244">
        <v>336482</v>
      </c>
      <c r="L2244" s="96">
        <v>45132.556747685187</v>
      </c>
      <c r="M2244" t="s">
        <v>131</v>
      </c>
      <c r="N2244">
        <v>932</v>
      </c>
      <c r="O2244" t="s">
        <v>132</v>
      </c>
    </row>
    <row r="2245" spans="1:15" x14ac:dyDescent="0.25">
      <c r="A2245">
        <v>618100</v>
      </c>
      <c r="B2245">
        <v>201240</v>
      </c>
      <c r="C2245">
        <v>219</v>
      </c>
      <c r="D2245" s="96">
        <v>45132.557071759256</v>
      </c>
      <c r="E2245" t="s">
        <v>127</v>
      </c>
      <c r="F2245" t="s">
        <v>128</v>
      </c>
      <c r="G2245" t="s">
        <v>206</v>
      </c>
      <c r="H2245" t="s">
        <v>130</v>
      </c>
      <c r="I2245">
        <v>336481</v>
      </c>
      <c r="L2245" s="96">
        <v>45132.556747685187</v>
      </c>
      <c r="M2245" t="s">
        <v>131</v>
      </c>
      <c r="N2245">
        <v>1087</v>
      </c>
      <c r="O2245" t="s">
        <v>132</v>
      </c>
    </row>
    <row r="2246" spans="1:15" x14ac:dyDescent="0.25">
      <c r="A2246">
        <v>618100</v>
      </c>
      <c r="B2246">
        <v>201240</v>
      </c>
      <c r="C2246">
        <v>219</v>
      </c>
      <c r="D2246" s="96">
        <v>45132.557060185187</v>
      </c>
      <c r="E2246" t="s">
        <v>127</v>
      </c>
      <c r="F2246" t="s">
        <v>128</v>
      </c>
      <c r="G2246" t="s">
        <v>206</v>
      </c>
      <c r="H2246" t="s">
        <v>130</v>
      </c>
      <c r="I2246">
        <v>336470</v>
      </c>
      <c r="L2246" s="96">
        <v>45132.556747685187</v>
      </c>
      <c r="M2246" t="s">
        <v>131</v>
      </c>
      <c r="N2246">
        <v>5223</v>
      </c>
      <c r="O2246" t="s">
        <v>132</v>
      </c>
    </row>
    <row r="2247" spans="1:15" x14ac:dyDescent="0.25">
      <c r="A2247">
        <v>618100</v>
      </c>
      <c r="B2247">
        <v>201240</v>
      </c>
      <c r="C2247">
        <v>219</v>
      </c>
      <c r="D2247" s="96">
        <v>45132.55704861111</v>
      </c>
      <c r="E2247" t="s">
        <v>127</v>
      </c>
      <c r="F2247" t="s">
        <v>128</v>
      </c>
      <c r="G2247" t="s">
        <v>206</v>
      </c>
      <c r="H2247" t="s">
        <v>130</v>
      </c>
      <c r="I2247">
        <v>336450</v>
      </c>
      <c r="L2247" s="96">
        <v>45132.556747685187</v>
      </c>
      <c r="M2247" t="s">
        <v>131</v>
      </c>
      <c r="N2247">
        <v>848</v>
      </c>
      <c r="O2247" t="s">
        <v>132</v>
      </c>
    </row>
    <row r="2248" spans="1:15" x14ac:dyDescent="0.25">
      <c r="A2248">
        <v>618100</v>
      </c>
      <c r="B2248">
        <v>201240</v>
      </c>
      <c r="C2248">
        <v>219</v>
      </c>
      <c r="D2248" s="96">
        <v>45132.55704861111</v>
      </c>
      <c r="E2248" t="s">
        <v>127</v>
      </c>
      <c r="F2248" t="s">
        <v>128</v>
      </c>
      <c r="G2248" t="s">
        <v>206</v>
      </c>
      <c r="H2248" t="s">
        <v>130</v>
      </c>
      <c r="I2248">
        <v>336455</v>
      </c>
      <c r="L2248" s="96">
        <v>45132.556747685187</v>
      </c>
      <c r="M2248" t="s">
        <v>131</v>
      </c>
      <c r="N2248">
        <v>2954</v>
      </c>
      <c r="O2248" t="s">
        <v>132</v>
      </c>
    </row>
    <row r="2249" spans="1:15" x14ac:dyDescent="0.25">
      <c r="A2249">
        <v>618100</v>
      </c>
      <c r="B2249">
        <v>201240</v>
      </c>
      <c r="C2249">
        <v>219</v>
      </c>
      <c r="D2249" s="96">
        <v>45132.557037037041</v>
      </c>
      <c r="E2249" t="s">
        <v>127</v>
      </c>
      <c r="F2249" t="s">
        <v>128</v>
      </c>
      <c r="G2249" t="s">
        <v>206</v>
      </c>
      <c r="H2249" t="s">
        <v>130</v>
      </c>
      <c r="I2249">
        <v>336430</v>
      </c>
      <c r="L2249" s="96">
        <v>45132.556747685187</v>
      </c>
      <c r="M2249" t="s">
        <v>131</v>
      </c>
      <c r="N2249">
        <v>3154</v>
      </c>
      <c r="O2249" t="s">
        <v>132</v>
      </c>
    </row>
    <row r="2250" spans="1:15" x14ac:dyDescent="0.25">
      <c r="A2250">
        <v>618100</v>
      </c>
      <c r="B2250">
        <v>201240</v>
      </c>
      <c r="C2250">
        <v>219</v>
      </c>
      <c r="D2250" s="96">
        <v>45132.557037037041</v>
      </c>
      <c r="E2250" t="s">
        <v>127</v>
      </c>
      <c r="F2250" t="s">
        <v>128</v>
      </c>
      <c r="G2250" t="s">
        <v>206</v>
      </c>
      <c r="H2250" t="s">
        <v>130</v>
      </c>
      <c r="I2250">
        <v>336440</v>
      </c>
      <c r="L2250" s="96">
        <v>45132.556747685187</v>
      </c>
      <c r="M2250" t="s">
        <v>131</v>
      </c>
      <c r="N2250">
        <v>10241</v>
      </c>
      <c r="O2250" t="s">
        <v>132</v>
      </c>
    </row>
    <row r="2251" spans="1:15" x14ac:dyDescent="0.25">
      <c r="A2251">
        <v>618100</v>
      </c>
      <c r="B2251">
        <v>201240</v>
      </c>
      <c r="C2251">
        <v>219</v>
      </c>
      <c r="D2251" s="96">
        <v>45132.557025462964</v>
      </c>
      <c r="E2251" t="s">
        <v>127</v>
      </c>
      <c r="F2251" t="s">
        <v>128</v>
      </c>
      <c r="G2251" t="s">
        <v>206</v>
      </c>
      <c r="H2251" t="s">
        <v>130</v>
      </c>
      <c r="I2251">
        <v>336420</v>
      </c>
      <c r="L2251" s="96">
        <v>45132.556747685187</v>
      </c>
      <c r="M2251" t="s">
        <v>131</v>
      </c>
      <c r="N2251">
        <v>1237</v>
      </c>
      <c r="O2251" t="s">
        <v>132</v>
      </c>
    </row>
    <row r="2252" spans="1:15" x14ac:dyDescent="0.25">
      <c r="A2252">
        <v>618100</v>
      </c>
      <c r="B2252">
        <v>201240</v>
      </c>
      <c r="C2252">
        <v>219</v>
      </c>
      <c r="D2252" s="96">
        <v>45132.557025462964</v>
      </c>
      <c r="E2252" t="s">
        <v>127</v>
      </c>
      <c r="F2252" t="s">
        <v>128</v>
      </c>
      <c r="G2252" t="s">
        <v>206</v>
      </c>
      <c r="H2252" t="s">
        <v>130</v>
      </c>
      <c r="I2252">
        <v>336412</v>
      </c>
      <c r="L2252" s="96">
        <v>45132.556747685187</v>
      </c>
      <c r="M2252" t="s">
        <v>131</v>
      </c>
      <c r="N2252">
        <v>2355</v>
      </c>
      <c r="O2252" t="s">
        <v>132</v>
      </c>
    </row>
    <row r="2253" spans="1:15" x14ac:dyDescent="0.25">
      <c r="A2253">
        <v>618100</v>
      </c>
      <c r="B2253">
        <v>201240</v>
      </c>
      <c r="C2253">
        <v>219</v>
      </c>
      <c r="D2253" s="96">
        <v>45132.557013888887</v>
      </c>
      <c r="E2253" t="s">
        <v>127</v>
      </c>
      <c r="F2253" t="s">
        <v>128</v>
      </c>
      <c r="G2253" t="s">
        <v>206</v>
      </c>
      <c r="H2253" t="s">
        <v>130</v>
      </c>
      <c r="I2253">
        <v>336410</v>
      </c>
      <c r="L2253" s="96">
        <v>45132.556747685187</v>
      </c>
      <c r="M2253" t="s">
        <v>131</v>
      </c>
      <c r="N2253">
        <v>631</v>
      </c>
      <c r="O2253" t="s">
        <v>132</v>
      </c>
    </row>
    <row r="2254" spans="1:15" x14ac:dyDescent="0.25">
      <c r="A2254">
        <v>618100</v>
      </c>
      <c r="B2254">
        <v>201240</v>
      </c>
      <c r="C2254">
        <v>219</v>
      </c>
      <c r="D2254" s="96">
        <v>45132.557002314818</v>
      </c>
      <c r="E2254" t="s">
        <v>127</v>
      </c>
      <c r="F2254" t="s">
        <v>128</v>
      </c>
      <c r="G2254" t="s">
        <v>242</v>
      </c>
      <c r="H2254" t="s">
        <v>130</v>
      </c>
      <c r="I2254">
        <v>336400</v>
      </c>
      <c r="L2254" s="96">
        <v>45132.556747685187</v>
      </c>
      <c r="M2254" t="s">
        <v>131</v>
      </c>
      <c r="N2254">
        <v>15000</v>
      </c>
      <c r="O2254" t="s">
        <v>132</v>
      </c>
    </row>
    <row r="2255" spans="1:15" x14ac:dyDescent="0.25">
      <c r="A2255">
        <v>618100</v>
      </c>
      <c r="B2255">
        <v>201240</v>
      </c>
      <c r="C2255">
        <v>219</v>
      </c>
      <c r="D2255" s="96">
        <v>45132.557002314818</v>
      </c>
      <c r="E2255" t="s">
        <v>133</v>
      </c>
      <c r="F2255" t="s">
        <v>128</v>
      </c>
      <c r="G2255" t="s">
        <v>370</v>
      </c>
      <c r="H2255" t="s">
        <v>130</v>
      </c>
      <c r="I2255">
        <v>336400</v>
      </c>
      <c r="L2255" s="96">
        <v>45132.556747685187</v>
      </c>
      <c r="M2255" t="s">
        <v>135</v>
      </c>
      <c r="N2255">
        <v>2732</v>
      </c>
      <c r="O2255" t="s">
        <v>132</v>
      </c>
    </row>
    <row r="2256" spans="1:15" x14ac:dyDescent="0.25">
      <c r="A2256">
        <v>618100</v>
      </c>
      <c r="B2256">
        <v>201240</v>
      </c>
      <c r="C2256">
        <v>219</v>
      </c>
      <c r="D2256" s="96">
        <v>45132.557002314818</v>
      </c>
      <c r="E2256" t="s">
        <v>133</v>
      </c>
      <c r="F2256" t="s">
        <v>128</v>
      </c>
      <c r="G2256" t="s">
        <v>178</v>
      </c>
      <c r="H2256" t="s">
        <v>130</v>
      </c>
      <c r="I2256">
        <v>336400</v>
      </c>
      <c r="L2256" s="96">
        <v>45132.556747685187</v>
      </c>
      <c r="M2256" t="s">
        <v>135</v>
      </c>
      <c r="N2256">
        <v>8237</v>
      </c>
      <c r="O2256" t="s">
        <v>132</v>
      </c>
    </row>
    <row r="2257" spans="1:15" x14ac:dyDescent="0.25">
      <c r="A2257">
        <v>618100</v>
      </c>
      <c r="B2257">
        <v>280000</v>
      </c>
      <c r="C2257">
        <v>219</v>
      </c>
      <c r="D2257" s="96">
        <v>45132.556932870371</v>
      </c>
      <c r="E2257" t="s">
        <v>127</v>
      </c>
      <c r="F2257" t="s">
        <v>128</v>
      </c>
      <c r="G2257" t="s">
        <v>244</v>
      </c>
      <c r="H2257" t="s">
        <v>130</v>
      </c>
      <c r="I2257">
        <v>336007</v>
      </c>
      <c r="L2257" s="96">
        <v>45132.556747685187</v>
      </c>
      <c r="M2257" t="s">
        <v>131</v>
      </c>
      <c r="N2257">
        <v>353</v>
      </c>
      <c r="O2257" t="s">
        <v>132</v>
      </c>
    </row>
    <row r="2258" spans="1:15" x14ac:dyDescent="0.25">
      <c r="A2258">
        <v>618100</v>
      </c>
      <c r="B2258">
        <v>170490</v>
      </c>
      <c r="C2258">
        <v>219</v>
      </c>
      <c r="D2258" s="96">
        <v>45132.530173611114</v>
      </c>
      <c r="E2258" t="s">
        <v>127</v>
      </c>
      <c r="F2258" t="s">
        <v>140</v>
      </c>
      <c r="G2258" t="s">
        <v>211</v>
      </c>
      <c r="H2258" t="s">
        <v>130</v>
      </c>
      <c r="I2258">
        <v>335200</v>
      </c>
      <c r="L2258" s="96">
        <v>45132.529583333337</v>
      </c>
      <c r="M2258" t="s">
        <v>131</v>
      </c>
      <c r="N2258">
        <v>3500</v>
      </c>
      <c r="O2258" t="s">
        <v>132</v>
      </c>
    </row>
    <row r="2259" spans="1:15" x14ac:dyDescent="0.25">
      <c r="A2259">
        <v>618100</v>
      </c>
      <c r="B2259">
        <v>170490</v>
      </c>
      <c r="C2259">
        <v>219</v>
      </c>
      <c r="D2259" s="96">
        <v>45132.530173611114</v>
      </c>
      <c r="E2259" t="s">
        <v>133</v>
      </c>
      <c r="F2259" t="s">
        <v>140</v>
      </c>
      <c r="G2259" t="s">
        <v>371</v>
      </c>
      <c r="H2259" t="s">
        <v>130</v>
      </c>
      <c r="I2259">
        <v>335200</v>
      </c>
      <c r="L2259" s="96">
        <v>45132.529583333337</v>
      </c>
      <c r="M2259" t="s">
        <v>135</v>
      </c>
      <c r="N2259">
        <v>7788</v>
      </c>
      <c r="O2259" t="s">
        <v>132</v>
      </c>
    </row>
    <row r="2260" spans="1:15" x14ac:dyDescent="0.25">
      <c r="A2260">
        <v>618100</v>
      </c>
      <c r="B2260">
        <v>170600</v>
      </c>
      <c r="C2260">
        <v>227</v>
      </c>
      <c r="D2260" s="96">
        <v>45132.530613425923</v>
      </c>
      <c r="E2260" t="s">
        <v>133</v>
      </c>
      <c r="F2260" t="s">
        <v>140</v>
      </c>
      <c r="G2260" t="s">
        <v>372</v>
      </c>
      <c r="H2260" t="s">
        <v>130</v>
      </c>
      <c r="I2260">
        <v>339020</v>
      </c>
      <c r="L2260" s="96">
        <v>45132.529583333337</v>
      </c>
      <c r="M2260" t="s">
        <v>135</v>
      </c>
      <c r="N2260">
        <v>-4772</v>
      </c>
      <c r="O2260" t="s">
        <v>136</v>
      </c>
    </row>
    <row r="2261" spans="1:15" x14ac:dyDescent="0.25">
      <c r="A2261">
        <v>618100</v>
      </c>
      <c r="B2261">
        <v>170600</v>
      </c>
      <c r="C2261">
        <v>227</v>
      </c>
      <c r="D2261" s="96">
        <v>45132.530613425923</v>
      </c>
      <c r="E2261" t="s">
        <v>133</v>
      </c>
      <c r="F2261" t="s">
        <v>140</v>
      </c>
      <c r="G2261" t="s">
        <v>306</v>
      </c>
      <c r="H2261" t="s">
        <v>130</v>
      </c>
      <c r="I2261">
        <v>339020</v>
      </c>
      <c r="L2261" s="96">
        <v>45132.529583333337</v>
      </c>
      <c r="M2261" t="s">
        <v>135</v>
      </c>
      <c r="N2261">
        <v>181445</v>
      </c>
      <c r="O2261" t="s">
        <v>132</v>
      </c>
    </row>
    <row r="2262" spans="1:15" x14ac:dyDescent="0.25">
      <c r="A2262">
        <v>618100</v>
      </c>
      <c r="B2262">
        <v>260820</v>
      </c>
      <c r="C2262">
        <v>401</v>
      </c>
      <c r="D2262" s="96">
        <v>45132.445069444446</v>
      </c>
      <c r="E2262" t="s">
        <v>162</v>
      </c>
      <c r="F2262" t="s">
        <v>180</v>
      </c>
      <c r="G2262" t="s">
        <v>181</v>
      </c>
      <c r="H2262" t="s">
        <v>130</v>
      </c>
      <c r="I2262">
        <v>336669</v>
      </c>
      <c r="L2262" s="96">
        <v>45113.999988425923</v>
      </c>
      <c r="M2262" t="s">
        <v>135</v>
      </c>
      <c r="N2262">
        <v>23000</v>
      </c>
      <c r="O2262" t="s">
        <v>132</v>
      </c>
    </row>
    <row r="2263" spans="1:15" x14ac:dyDescent="0.25">
      <c r="A2263">
        <v>618200</v>
      </c>
      <c r="B2263">
        <v>205400</v>
      </c>
      <c r="C2263">
        <v>152</v>
      </c>
      <c r="D2263" s="96">
        <v>45313.447835648149</v>
      </c>
      <c r="E2263" t="s">
        <v>133</v>
      </c>
      <c r="F2263" t="s">
        <v>259</v>
      </c>
      <c r="G2263" t="s">
        <v>260</v>
      </c>
      <c r="H2263" t="s">
        <v>130</v>
      </c>
      <c r="I2263">
        <v>333170</v>
      </c>
      <c r="L2263" s="96">
        <v>45313.442453703705</v>
      </c>
      <c r="M2263" t="s">
        <v>135</v>
      </c>
      <c r="N2263">
        <v>71381</v>
      </c>
      <c r="O2263" t="s">
        <v>132</v>
      </c>
    </row>
    <row r="2264" spans="1:15" x14ac:dyDescent="0.25">
      <c r="A2264">
        <v>618200</v>
      </c>
      <c r="B2264">
        <v>205400</v>
      </c>
      <c r="C2264">
        <v>152</v>
      </c>
      <c r="D2264" s="96">
        <v>45313.447835648149</v>
      </c>
      <c r="E2264" t="s">
        <v>162</v>
      </c>
      <c r="F2264" t="s">
        <v>259</v>
      </c>
      <c r="G2264" t="s">
        <v>260</v>
      </c>
      <c r="H2264" t="s">
        <v>130</v>
      </c>
      <c r="I2264">
        <v>333170</v>
      </c>
      <c r="L2264" s="96">
        <v>45313.442453703705</v>
      </c>
      <c r="M2264" t="s">
        <v>135</v>
      </c>
      <c r="N2264">
        <v>-46481</v>
      </c>
      <c r="O2264" t="s">
        <v>136</v>
      </c>
    </row>
    <row r="2265" spans="1:15" x14ac:dyDescent="0.25">
      <c r="A2265">
        <v>618200</v>
      </c>
      <c r="B2265">
        <v>205400</v>
      </c>
      <c r="C2265">
        <v>152</v>
      </c>
      <c r="D2265" s="96">
        <v>45303.49863425926</v>
      </c>
      <c r="E2265" t="s">
        <v>162</v>
      </c>
      <c r="F2265" t="s">
        <v>261</v>
      </c>
      <c r="G2265" t="s">
        <v>262</v>
      </c>
      <c r="H2265" t="s">
        <v>130</v>
      </c>
      <c r="I2265">
        <v>333170</v>
      </c>
      <c r="L2265" s="96">
        <v>45303.495555555557</v>
      </c>
      <c r="M2265" t="s">
        <v>135</v>
      </c>
      <c r="N2265">
        <v>-11238</v>
      </c>
      <c r="O2265" t="s">
        <v>136</v>
      </c>
    </row>
    <row r="2266" spans="1:15" x14ac:dyDescent="0.25">
      <c r="A2266">
        <v>618200</v>
      </c>
      <c r="B2266">
        <v>205400</v>
      </c>
      <c r="C2266">
        <v>152</v>
      </c>
      <c r="D2266" s="96">
        <v>45303.498622685183</v>
      </c>
      <c r="E2266" t="s">
        <v>133</v>
      </c>
      <c r="F2266" t="s">
        <v>261</v>
      </c>
      <c r="G2266" t="s">
        <v>262</v>
      </c>
      <c r="H2266" t="s">
        <v>130</v>
      </c>
      <c r="I2266">
        <v>333170</v>
      </c>
      <c r="L2266" s="96">
        <v>45303.495555555557</v>
      </c>
      <c r="M2266" t="s">
        <v>135</v>
      </c>
      <c r="N2266">
        <v>19265</v>
      </c>
      <c r="O2266" t="s">
        <v>132</v>
      </c>
    </row>
    <row r="2267" spans="1:15" x14ac:dyDescent="0.25">
      <c r="A2267">
        <v>618200</v>
      </c>
      <c r="B2267">
        <v>205400</v>
      </c>
      <c r="C2267">
        <v>152</v>
      </c>
      <c r="D2267" s="96">
        <v>45303.493773148148</v>
      </c>
      <c r="E2267" t="s">
        <v>133</v>
      </c>
      <c r="F2267" t="s">
        <v>263</v>
      </c>
      <c r="G2267" t="s">
        <v>264</v>
      </c>
      <c r="H2267" t="s">
        <v>130</v>
      </c>
      <c r="I2267">
        <v>333170</v>
      </c>
      <c r="L2267" s="96">
        <v>45303.464074074072</v>
      </c>
      <c r="M2267" t="s">
        <v>135</v>
      </c>
      <c r="N2267">
        <v>23963</v>
      </c>
      <c r="O2267" t="s">
        <v>132</v>
      </c>
    </row>
    <row r="2268" spans="1:15" x14ac:dyDescent="0.25">
      <c r="A2268">
        <v>618200</v>
      </c>
      <c r="B2268">
        <v>205400</v>
      </c>
      <c r="C2268">
        <v>152</v>
      </c>
      <c r="D2268" s="96">
        <v>45303.493773148148</v>
      </c>
      <c r="E2268" t="s">
        <v>162</v>
      </c>
      <c r="F2268" t="s">
        <v>263</v>
      </c>
      <c r="G2268" t="s">
        <v>264</v>
      </c>
      <c r="H2268" t="s">
        <v>130</v>
      </c>
      <c r="I2268">
        <v>333170</v>
      </c>
      <c r="L2268" s="96">
        <v>45303.464074074072</v>
      </c>
      <c r="M2268" t="s">
        <v>135</v>
      </c>
      <c r="N2268">
        <v>-13978</v>
      </c>
      <c r="O2268" t="s">
        <v>136</v>
      </c>
    </row>
    <row r="2269" spans="1:15" x14ac:dyDescent="0.25">
      <c r="A2269">
        <v>618200</v>
      </c>
      <c r="B2269">
        <v>205400</v>
      </c>
      <c r="C2269">
        <v>152</v>
      </c>
      <c r="D2269" s="96">
        <v>45303.461134259262</v>
      </c>
      <c r="E2269" t="s">
        <v>162</v>
      </c>
      <c r="F2269" t="s">
        <v>265</v>
      </c>
      <c r="G2269" t="s">
        <v>266</v>
      </c>
      <c r="H2269" t="s">
        <v>130</v>
      </c>
      <c r="I2269">
        <v>333170</v>
      </c>
      <c r="L2269" s="96">
        <v>45303.458414351851</v>
      </c>
      <c r="M2269" t="s">
        <v>135</v>
      </c>
      <c r="N2269">
        <v>-11238</v>
      </c>
      <c r="O2269" t="s">
        <v>136</v>
      </c>
    </row>
    <row r="2270" spans="1:15" x14ac:dyDescent="0.25">
      <c r="A2270">
        <v>618200</v>
      </c>
      <c r="B2270">
        <v>205400</v>
      </c>
      <c r="C2270">
        <v>152</v>
      </c>
      <c r="D2270" s="96">
        <v>45303.461122685185</v>
      </c>
      <c r="E2270" t="s">
        <v>133</v>
      </c>
      <c r="F2270" t="s">
        <v>265</v>
      </c>
      <c r="G2270" t="s">
        <v>266</v>
      </c>
      <c r="H2270" t="s">
        <v>130</v>
      </c>
      <c r="I2270">
        <v>333170</v>
      </c>
      <c r="L2270" s="96">
        <v>45303.458414351851</v>
      </c>
      <c r="M2270" t="s">
        <v>135</v>
      </c>
      <c r="N2270">
        <v>19265</v>
      </c>
      <c r="O2270" t="s">
        <v>132</v>
      </c>
    </row>
    <row r="2271" spans="1:15" x14ac:dyDescent="0.25">
      <c r="A2271">
        <v>618200</v>
      </c>
      <c r="B2271">
        <v>205400</v>
      </c>
      <c r="C2271">
        <v>152</v>
      </c>
      <c r="D2271" s="96">
        <v>45302.684699074074</v>
      </c>
      <c r="E2271" t="s">
        <v>133</v>
      </c>
      <c r="F2271" t="s">
        <v>267</v>
      </c>
      <c r="G2271" t="s">
        <v>268</v>
      </c>
      <c r="H2271" t="s">
        <v>130</v>
      </c>
      <c r="I2271">
        <v>333170</v>
      </c>
      <c r="L2271" s="96">
        <v>45302.681469907409</v>
      </c>
      <c r="M2271" t="s">
        <v>135</v>
      </c>
      <c r="N2271">
        <v>17514</v>
      </c>
      <c r="O2271" t="s">
        <v>132</v>
      </c>
    </row>
    <row r="2272" spans="1:15" x14ac:dyDescent="0.25">
      <c r="A2272">
        <v>618200</v>
      </c>
      <c r="B2272">
        <v>205400</v>
      </c>
      <c r="C2272">
        <v>152</v>
      </c>
      <c r="D2272" s="96">
        <v>45302.684699074074</v>
      </c>
      <c r="E2272" t="s">
        <v>162</v>
      </c>
      <c r="F2272" t="s">
        <v>267</v>
      </c>
      <c r="G2272" t="s">
        <v>268</v>
      </c>
      <c r="H2272" t="s">
        <v>130</v>
      </c>
      <c r="I2272">
        <v>333170</v>
      </c>
      <c r="L2272" s="96">
        <v>45302.681469907409</v>
      </c>
      <c r="M2272" t="s">
        <v>135</v>
      </c>
      <c r="N2272">
        <v>-8757</v>
      </c>
      <c r="O2272" t="s">
        <v>136</v>
      </c>
    </row>
    <row r="2273" spans="1:15" x14ac:dyDescent="0.25">
      <c r="A2273">
        <v>618200</v>
      </c>
      <c r="B2273">
        <v>260200</v>
      </c>
      <c r="C2273">
        <v>152</v>
      </c>
      <c r="D2273" s="96">
        <v>45281.451458333337</v>
      </c>
      <c r="E2273" t="s">
        <v>133</v>
      </c>
      <c r="F2273" t="s">
        <v>160</v>
      </c>
      <c r="G2273" t="s">
        <v>161</v>
      </c>
      <c r="H2273" t="s">
        <v>130</v>
      </c>
      <c r="I2273">
        <v>336697</v>
      </c>
      <c r="L2273" s="96">
        <v>45281.449675925927</v>
      </c>
      <c r="M2273" t="s">
        <v>135</v>
      </c>
      <c r="N2273">
        <v>12300</v>
      </c>
      <c r="O2273" t="s">
        <v>132</v>
      </c>
    </row>
    <row r="2274" spans="1:15" x14ac:dyDescent="0.25">
      <c r="A2274">
        <v>618200</v>
      </c>
      <c r="B2274">
        <v>205400</v>
      </c>
      <c r="C2274">
        <v>152</v>
      </c>
      <c r="D2274" s="96">
        <v>45267.437916666669</v>
      </c>
      <c r="E2274" t="s">
        <v>133</v>
      </c>
      <c r="F2274" t="s">
        <v>269</v>
      </c>
      <c r="G2274" t="s">
        <v>270</v>
      </c>
      <c r="H2274" t="s">
        <v>130</v>
      </c>
      <c r="I2274">
        <v>333170</v>
      </c>
      <c r="L2274" s="96">
        <v>45267.41474537037</v>
      </c>
      <c r="M2274" t="s">
        <v>135</v>
      </c>
      <c r="N2274">
        <v>30024</v>
      </c>
      <c r="O2274" t="s">
        <v>132</v>
      </c>
    </row>
    <row r="2275" spans="1:15" x14ac:dyDescent="0.25">
      <c r="A2275">
        <v>618200</v>
      </c>
      <c r="B2275">
        <v>205400</v>
      </c>
      <c r="C2275">
        <v>152</v>
      </c>
      <c r="D2275" s="96">
        <v>45267.437916666669</v>
      </c>
      <c r="E2275" t="s">
        <v>162</v>
      </c>
      <c r="F2275" t="s">
        <v>269</v>
      </c>
      <c r="G2275" t="s">
        <v>270</v>
      </c>
      <c r="H2275" t="s">
        <v>130</v>
      </c>
      <c r="I2275">
        <v>333170</v>
      </c>
      <c r="L2275" s="96">
        <v>45267.41474537037</v>
      </c>
      <c r="M2275" t="s">
        <v>135</v>
      </c>
      <c r="N2275">
        <v>-12510</v>
      </c>
      <c r="O2275" t="s">
        <v>136</v>
      </c>
    </row>
    <row r="2276" spans="1:15" x14ac:dyDescent="0.25">
      <c r="A2276">
        <v>618200</v>
      </c>
      <c r="B2276">
        <v>205400</v>
      </c>
      <c r="C2276">
        <v>152</v>
      </c>
      <c r="D2276" s="96">
        <v>45163.616400462961</v>
      </c>
      <c r="E2276" t="s">
        <v>133</v>
      </c>
      <c r="F2276" t="s">
        <v>254</v>
      </c>
      <c r="G2276" t="s">
        <v>255</v>
      </c>
      <c r="H2276" t="s">
        <v>130</v>
      </c>
      <c r="I2276">
        <v>333170</v>
      </c>
      <c r="L2276" s="96">
        <v>45163.6094212963</v>
      </c>
      <c r="M2276" t="s">
        <v>135</v>
      </c>
      <c r="N2276">
        <v>61293</v>
      </c>
      <c r="O2276" t="s">
        <v>132</v>
      </c>
    </row>
    <row r="2277" spans="1:15" x14ac:dyDescent="0.25">
      <c r="A2277">
        <v>618200</v>
      </c>
      <c r="B2277">
        <v>250150</v>
      </c>
      <c r="C2277">
        <v>152</v>
      </c>
      <c r="D2277" s="96">
        <v>45132.556909722225</v>
      </c>
      <c r="E2277" t="s">
        <v>133</v>
      </c>
      <c r="F2277" t="s">
        <v>128</v>
      </c>
      <c r="G2277" t="s">
        <v>271</v>
      </c>
      <c r="H2277" t="s">
        <v>130</v>
      </c>
      <c r="I2277">
        <v>333536</v>
      </c>
      <c r="L2277" s="96">
        <v>45132.556747685187</v>
      </c>
      <c r="M2277" t="s">
        <v>135</v>
      </c>
      <c r="N2277">
        <v>10405</v>
      </c>
      <c r="O2277" t="s">
        <v>132</v>
      </c>
    </row>
    <row r="2278" spans="1:15" x14ac:dyDescent="0.25">
      <c r="A2278">
        <v>618200</v>
      </c>
      <c r="B2278">
        <v>265310</v>
      </c>
      <c r="C2278">
        <v>152</v>
      </c>
      <c r="D2278" s="96">
        <v>45132.556909722225</v>
      </c>
      <c r="E2278" t="s">
        <v>133</v>
      </c>
      <c r="F2278" t="s">
        <v>128</v>
      </c>
      <c r="G2278" t="s">
        <v>271</v>
      </c>
      <c r="H2278" t="s">
        <v>130</v>
      </c>
      <c r="I2278">
        <v>333548</v>
      </c>
      <c r="L2278" s="96">
        <v>45132.556747685187</v>
      </c>
      <c r="M2278" t="s">
        <v>135</v>
      </c>
      <c r="N2278">
        <v>12814</v>
      </c>
      <c r="O2278" t="s">
        <v>132</v>
      </c>
    </row>
    <row r="2279" spans="1:15" x14ac:dyDescent="0.25">
      <c r="A2279">
        <v>618200</v>
      </c>
      <c r="B2279">
        <v>265100</v>
      </c>
      <c r="C2279">
        <v>152</v>
      </c>
      <c r="D2279" s="96">
        <v>45132.556909722225</v>
      </c>
      <c r="E2279" t="s">
        <v>133</v>
      </c>
      <c r="F2279" t="s">
        <v>128</v>
      </c>
      <c r="G2279" t="s">
        <v>271</v>
      </c>
      <c r="H2279" t="s">
        <v>130</v>
      </c>
      <c r="I2279">
        <v>333541</v>
      </c>
      <c r="L2279" s="96">
        <v>45132.556747685187</v>
      </c>
      <c r="M2279" t="s">
        <v>135</v>
      </c>
      <c r="N2279">
        <v>22315</v>
      </c>
      <c r="O2279" t="s">
        <v>132</v>
      </c>
    </row>
    <row r="2280" spans="1:15" x14ac:dyDescent="0.25">
      <c r="A2280">
        <v>618200</v>
      </c>
      <c r="B2280">
        <v>205400</v>
      </c>
      <c r="C2280">
        <v>152</v>
      </c>
      <c r="D2280" s="96">
        <v>45132.556898148148</v>
      </c>
      <c r="E2280" t="s">
        <v>133</v>
      </c>
      <c r="F2280" t="s">
        <v>128</v>
      </c>
      <c r="G2280" t="s">
        <v>314</v>
      </c>
      <c r="H2280" t="s">
        <v>130</v>
      </c>
      <c r="I2280">
        <v>333170</v>
      </c>
      <c r="L2280" s="96">
        <v>45132.556747685187</v>
      </c>
      <c r="M2280" t="s">
        <v>135</v>
      </c>
      <c r="N2280">
        <v>754</v>
      </c>
      <c r="O2280" t="s">
        <v>132</v>
      </c>
    </row>
    <row r="2281" spans="1:15" x14ac:dyDescent="0.25">
      <c r="A2281">
        <v>618200</v>
      </c>
      <c r="B2281">
        <v>202700</v>
      </c>
      <c r="C2281">
        <v>152</v>
      </c>
      <c r="D2281" s="96">
        <v>45132.556898148148</v>
      </c>
      <c r="E2281" t="s">
        <v>133</v>
      </c>
      <c r="F2281" t="s">
        <v>128</v>
      </c>
      <c r="G2281" t="s">
        <v>314</v>
      </c>
      <c r="H2281" t="s">
        <v>130</v>
      </c>
      <c r="I2281">
        <v>333160</v>
      </c>
      <c r="L2281" s="96">
        <v>45132.556747685187</v>
      </c>
      <c r="M2281" t="s">
        <v>135</v>
      </c>
      <c r="N2281">
        <v>1010</v>
      </c>
      <c r="O2281" t="s">
        <v>132</v>
      </c>
    </row>
    <row r="2282" spans="1:15" x14ac:dyDescent="0.25">
      <c r="A2282">
        <v>618200</v>
      </c>
      <c r="B2282">
        <v>202700</v>
      </c>
      <c r="C2282">
        <v>152</v>
      </c>
      <c r="D2282" s="96">
        <v>45132.556898148148</v>
      </c>
      <c r="E2282" t="s">
        <v>133</v>
      </c>
      <c r="F2282" t="s">
        <v>128</v>
      </c>
      <c r="G2282" t="s">
        <v>256</v>
      </c>
      <c r="H2282" t="s">
        <v>130</v>
      </c>
      <c r="I2282">
        <v>333160</v>
      </c>
      <c r="L2282" s="96">
        <v>45132.556747685187</v>
      </c>
      <c r="M2282" t="s">
        <v>135</v>
      </c>
      <c r="N2282">
        <v>11761</v>
      </c>
      <c r="O2282" t="s">
        <v>132</v>
      </c>
    </row>
    <row r="2283" spans="1:15" x14ac:dyDescent="0.25">
      <c r="A2283">
        <v>618200</v>
      </c>
      <c r="B2283">
        <v>205400</v>
      </c>
      <c r="C2283">
        <v>152</v>
      </c>
      <c r="D2283" s="96">
        <v>45132.556898148148</v>
      </c>
      <c r="E2283" t="s">
        <v>133</v>
      </c>
      <c r="F2283" t="s">
        <v>128</v>
      </c>
      <c r="G2283" t="s">
        <v>256</v>
      </c>
      <c r="H2283" t="s">
        <v>130</v>
      </c>
      <c r="I2283">
        <v>333170</v>
      </c>
      <c r="L2283" s="96">
        <v>45132.556747685187</v>
      </c>
      <c r="M2283" t="s">
        <v>135</v>
      </c>
      <c r="N2283">
        <v>22975</v>
      </c>
      <c r="O2283" t="s">
        <v>132</v>
      </c>
    </row>
    <row r="2284" spans="1:15" x14ac:dyDescent="0.25">
      <c r="A2284">
        <v>618200</v>
      </c>
      <c r="B2284">
        <v>205400</v>
      </c>
      <c r="C2284">
        <v>152</v>
      </c>
      <c r="D2284" s="96">
        <v>45132.556898148148</v>
      </c>
      <c r="E2284" t="s">
        <v>133</v>
      </c>
      <c r="F2284" t="s">
        <v>128</v>
      </c>
      <c r="G2284" t="s">
        <v>256</v>
      </c>
      <c r="H2284" t="s">
        <v>130</v>
      </c>
      <c r="I2284">
        <v>333170</v>
      </c>
      <c r="L2284" s="96">
        <v>45132.556747685187</v>
      </c>
      <c r="M2284" t="s">
        <v>135</v>
      </c>
      <c r="N2284">
        <v>56547</v>
      </c>
      <c r="O2284" t="s">
        <v>132</v>
      </c>
    </row>
    <row r="2285" spans="1:15" x14ac:dyDescent="0.25">
      <c r="A2285">
        <v>618200</v>
      </c>
      <c r="B2285">
        <v>205400</v>
      </c>
      <c r="C2285">
        <v>152</v>
      </c>
      <c r="D2285" s="96">
        <v>45132.556898148148</v>
      </c>
      <c r="E2285" t="s">
        <v>133</v>
      </c>
      <c r="F2285" t="s">
        <v>128</v>
      </c>
      <c r="G2285" t="s">
        <v>256</v>
      </c>
      <c r="H2285" t="s">
        <v>130</v>
      </c>
      <c r="I2285">
        <v>333170</v>
      </c>
      <c r="L2285" s="96">
        <v>45132.556747685187</v>
      </c>
      <c r="M2285" t="s">
        <v>135</v>
      </c>
      <c r="N2285">
        <v>552930</v>
      </c>
      <c r="O2285" t="s">
        <v>132</v>
      </c>
    </row>
    <row r="2286" spans="1:15" x14ac:dyDescent="0.25">
      <c r="A2286">
        <v>618200</v>
      </c>
      <c r="B2286">
        <v>270000</v>
      </c>
      <c r="C2286">
        <v>152</v>
      </c>
      <c r="D2286" s="96">
        <v>45132.556886574072</v>
      </c>
      <c r="E2286" t="s">
        <v>133</v>
      </c>
      <c r="F2286" t="s">
        <v>128</v>
      </c>
      <c r="G2286" t="s">
        <v>271</v>
      </c>
      <c r="H2286" t="s">
        <v>130</v>
      </c>
      <c r="I2286">
        <v>333140</v>
      </c>
      <c r="L2286" s="96">
        <v>45132.556747685187</v>
      </c>
      <c r="M2286" t="s">
        <v>135</v>
      </c>
      <c r="N2286">
        <v>15530</v>
      </c>
      <c r="O2286" t="s">
        <v>132</v>
      </c>
    </row>
    <row r="2287" spans="1:15" x14ac:dyDescent="0.25">
      <c r="A2287">
        <v>618200</v>
      </c>
      <c r="B2287">
        <v>240000</v>
      </c>
      <c r="C2287">
        <v>160</v>
      </c>
      <c r="D2287" s="96">
        <v>45161.355555555558</v>
      </c>
      <c r="E2287" t="s">
        <v>133</v>
      </c>
      <c r="F2287" t="s">
        <v>274</v>
      </c>
      <c r="G2287" t="s">
        <v>275</v>
      </c>
      <c r="H2287" t="s">
        <v>130</v>
      </c>
      <c r="I2287">
        <v>333205</v>
      </c>
      <c r="L2287" s="96">
        <v>45161.345069444447</v>
      </c>
      <c r="M2287" t="s">
        <v>135</v>
      </c>
      <c r="N2287">
        <v>139</v>
      </c>
      <c r="O2287" t="s">
        <v>132</v>
      </c>
    </row>
    <row r="2288" spans="1:15" x14ac:dyDescent="0.25">
      <c r="A2288">
        <v>618200</v>
      </c>
      <c r="B2288">
        <v>240300</v>
      </c>
      <c r="C2288">
        <v>160</v>
      </c>
      <c r="D2288" s="96">
        <v>45161.355555555558</v>
      </c>
      <c r="E2288" t="s">
        <v>133</v>
      </c>
      <c r="F2288" t="s">
        <v>274</v>
      </c>
      <c r="G2288" t="s">
        <v>275</v>
      </c>
      <c r="H2288" t="s">
        <v>130</v>
      </c>
      <c r="I2288">
        <v>333210</v>
      </c>
      <c r="L2288" s="96">
        <v>45161.345069444447</v>
      </c>
      <c r="M2288" t="s">
        <v>135</v>
      </c>
      <c r="N2288">
        <v>9342</v>
      </c>
      <c r="O2288" t="s">
        <v>132</v>
      </c>
    </row>
    <row r="2289" spans="1:15" x14ac:dyDescent="0.25">
      <c r="A2289">
        <v>618200</v>
      </c>
      <c r="B2289">
        <v>240600</v>
      </c>
      <c r="C2289">
        <v>160</v>
      </c>
      <c r="D2289" s="96">
        <v>45161.355555555558</v>
      </c>
      <c r="E2289" t="s">
        <v>133</v>
      </c>
      <c r="F2289" t="s">
        <v>274</v>
      </c>
      <c r="G2289" t="s">
        <v>275</v>
      </c>
      <c r="H2289" t="s">
        <v>130</v>
      </c>
      <c r="I2289">
        <v>333225</v>
      </c>
      <c r="L2289" s="96">
        <v>45161.345069444447</v>
      </c>
      <c r="M2289" t="s">
        <v>135</v>
      </c>
      <c r="N2289">
        <v>15149</v>
      </c>
      <c r="O2289" t="s">
        <v>132</v>
      </c>
    </row>
    <row r="2290" spans="1:15" x14ac:dyDescent="0.25">
      <c r="A2290">
        <v>618200</v>
      </c>
      <c r="B2290">
        <v>240400</v>
      </c>
      <c r="C2290">
        <v>160</v>
      </c>
      <c r="D2290" s="96">
        <v>45161.355555555558</v>
      </c>
      <c r="E2290" t="s">
        <v>133</v>
      </c>
      <c r="F2290" t="s">
        <v>274</v>
      </c>
      <c r="G2290" t="s">
        <v>275</v>
      </c>
      <c r="H2290" t="s">
        <v>130</v>
      </c>
      <c r="I2290">
        <v>333220</v>
      </c>
      <c r="L2290" s="96">
        <v>45161.345069444447</v>
      </c>
      <c r="M2290" t="s">
        <v>135</v>
      </c>
      <c r="N2290">
        <v>30569</v>
      </c>
      <c r="O2290" t="s">
        <v>132</v>
      </c>
    </row>
    <row r="2291" spans="1:15" x14ac:dyDescent="0.25">
      <c r="A2291">
        <v>618200</v>
      </c>
      <c r="B2291">
        <v>240000</v>
      </c>
      <c r="C2291">
        <v>160</v>
      </c>
      <c r="D2291" s="96">
        <v>45132.556909722225</v>
      </c>
      <c r="E2291" t="s">
        <v>133</v>
      </c>
      <c r="F2291" t="s">
        <v>128</v>
      </c>
      <c r="G2291" t="s">
        <v>397</v>
      </c>
      <c r="H2291" t="s">
        <v>130</v>
      </c>
      <c r="I2291">
        <v>333205</v>
      </c>
      <c r="L2291" s="96">
        <v>45132.556747685187</v>
      </c>
      <c r="M2291" t="s">
        <v>135</v>
      </c>
      <c r="N2291">
        <v>10886</v>
      </c>
      <c r="O2291" t="s">
        <v>132</v>
      </c>
    </row>
    <row r="2292" spans="1:15" x14ac:dyDescent="0.25">
      <c r="A2292">
        <v>618200</v>
      </c>
      <c r="B2292">
        <v>410900</v>
      </c>
      <c r="C2292">
        <v>180</v>
      </c>
      <c r="D2292" s="96">
        <v>45132.557719907411</v>
      </c>
      <c r="E2292" t="s">
        <v>127</v>
      </c>
      <c r="F2292" t="s">
        <v>217</v>
      </c>
      <c r="G2292" t="s">
        <v>278</v>
      </c>
      <c r="H2292" t="s">
        <v>130</v>
      </c>
      <c r="I2292">
        <v>335147</v>
      </c>
      <c r="L2292" s="96">
        <v>45132.556863425925</v>
      </c>
      <c r="M2292" t="s">
        <v>131</v>
      </c>
      <c r="N2292">
        <v>31000</v>
      </c>
      <c r="O2292" t="s">
        <v>132</v>
      </c>
    </row>
    <row r="2293" spans="1:15" x14ac:dyDescent="0.25">
      <c r="A2293">
        <v>618200</v>
      </c>
      <c r="B2293">
        <v>410900</v>
      </c>
      <c r="C2293">
        <v>180</v>
      </c>
      <c r="D2293" s="96">
        <v>45132.557719907411</v>
      </c>
      <c r="E2293" t="s">
        <v>133</v>
      </c>
      <c r="F2293" t="s">
        <v>217</v>
      </c>
      <c r="G2293" t="s">
        <v>276</v>
      </c>
      <c r="H2293" t="s">
        <v>130</v>
      </c>
      <c r="I2293">
        <v>335147</v>
      </c>
      <c r="L2293" s="96">
        <v>45132.556863425925</v>
      </c>
      <c r="M2293" t="s">
        <v>135</v>
      </c>
      <c r="N2293">
        <v>3328</v>
      </c>
      <c r="O2293" t="s">
        <v>132</v>
      </c>
    </row>
    <row r="2294" spans="1:15" x14ac:dyDescent="0.25">
      <c r="A2294">
        <v>618200</v>
      </c>
      <c r="B2294">
        <v>410900</v>
      </c>
      <c r="C2294">
        <v>180</v>
      </c>
      <c r="D2294" s="96">
        <v>45132.557719907411</v>
      </c>
      <c r="E2294" t="s">
        <v>133</v>
      </c>
      <c r="F2294" t="s">
        <v>217</v>
      </c>
      <c r="G2294" t="s">
        <v>277</v>
      </c>
      <c r="H2294" t="s">
        <v>130</v>
      </c>
      <c r="I2294">
        <v>335147</v>
      </c>
      <c r="L2294" s="96">
        <v>45132.556863425925</v>
      </c>
      <c r="M2294" t="s">
        <v>135</v>
      </c>
      <c r="N2294">
        <v>24500</v>
      </c>
      <c r="O2294" t="s">
        <v>132</v>
      </c>
    </row>
    <row r="2295" spans="1:15" x14ac:dyDescent="0.25">
      <c r="A2295">
        <v>618200</v>
      </c>
      <c r="B2295">
        <v>410000</v>
      </c>
      <c r="C2295">
        <v>180</v>
      </c>
      <c r="D2295" s="96">
        <v>45132.557685185187</v>
      </c>
      <c r="E2295" t="s">
        <v>133</v>
      </c>
      <c r="F2295" t="s">
        <v>217</v>
      </c>
      <c r="G2295" t="s">
        <v>315</v>
      </c>
      <c r="H2295" t="s">
        <v>130</v>
      </c>
      <c r="I2295">
        <v>332135</v>
      </c>
      <c r="L2295" s="96">
        <v>45132.556863425925</v>
      </c>
      <c r="M2295" t="s">
        <v>135</v>
      </c>
      <c r="N2295">
        <v>15284</v>
      </c>
      <c r="O2295" t="s">
        <v>132</v>
      </c>
    </row>
    <row r="2296" spans="1:15" x14ac:dyDescent="0.25">
      <c r="A2296">
        <v>618200</v>
      </c>
      <c r="B2296">
        <v>205400</v>
      </c>
      <c r="C2296">
        <v>201</v>
      </c>
      <c r="D2296" s="96">
        <v>45303.417372685188</v>
      </c>
      <c r="E2296" t="s">
        <v>133</v>
      </c>
      <c r="F2296" t="s">
        <v>279</v>
      </c>
      <c r="G2296" t="s">
        <v>280</v>
      </c>
      <c r="H2296" t="s">
        <v>130</v>
      </c>
      <c r="I2296">
        <v>332106</v>
      </c>
      <c r="L2296" s="96">
        <v>45303.413738425923</v>
      </c>
      <c r="M2296" t="s">
        <v>135</v>
      </c>
      <c r="N2296">
        <v>29400</v>
      </c>
      <c r="O2296" t="s">
        <v>132</v>
      </c>
    </row>
    <row r="2297" spans="1:15" x14ac:dyDescent="0.25">
      <c r="A2297">
        <v>618200</v>
      </c>
      <c r="B2297">
        <v>205400</v>
      </c>
      <c r="C2297">
        <v>201</v>
      </c>
      <c r="D2297" s="96">
        <v>45303.417372685188</v>
      </c>
      <c r="E2297" t="s">
        <v>162</v>
      </c>
      <c r="F2297" t="s">
        <v>279</v>
      </c>
      <c r="G2297" t="s">
        <v>280</v>
      </c>
      <c r="H2297" t="s">
        <v>130</v>
      </c>
      <c r="I2297">
        <v>332106</v>
      </c>
      <c r="L2297" s="96">
        <v>45303.413738425923</v>
      </c>
      <c r="M2297" t="s">
        <v>135</v>
      </c>
      <c r="N2297">
        <v>-6125</v>
      </c>
      <c r="O2297" t="s">
        <v>136</v>
      </c>
    </row>
    <row r="2298" spans="1:15" x14ac:dyDescent="0.25">
      <c r="A2298">
        <v>618200</v>
      </c>
      <c r="B2298">
        <v>170320</v>
      </c>
      <c r="C2298">
        <v>201</v>
      </c>
      <c r="D2298" s="96">
        <v>45281.486655092594</v>
      </c>
      <c r="E2298" t="s">
        <v>133</v>
      </c>
      <c r="F2298" t="s">
        <v>212</v>
      </c>
      <c r="G2298" t="s">
        <v>213</v>
      </c>
      <c r="H2298" t="s">
        <v>130</v>
      </c>
      <c r="I2298">
        <v>332312</v>
      </c>
      <c r="L2298" s="96">
        <v>45281.476782407408</v>
      </c>
      <c r="M2298" t="s">
        <v>135</v>
      </c>
      <c r="N2298">
        <v>3427</v>
      </c>
      <c r="O2298" t="s">
        <v>132</v>
      </c>
    </row>
    <row r="2299" spans="1:15" x14ac:dyDescent="0.25">
      <c r="A2299">
        <v>618200</v>
      </c>
      <c r="B2299">
        <v>170300</v>
      </c>
      <c r="C2299">
        <v>201</v>
      </c>
      <c r="D2299" s="96">
        <v>45261.624027777776</v>
      </c>
      <c r="E2299" t="s">
        <v>133</v>
      </c>
      <c r="F2299" t="s">
        <v>377</v>
      </c>
      <c r="G2299" t="s">
        <v>378</v>
      </c>
      <c r="H2299" t="s">
        <v>130</v>
      </c>
      <c r="I2299">
        <v>332308</v>
      </c>
      <c r="L2299" s="96">
        <v>45261.622604166667</v>
      </c>
      <c r="M2299" t="s">
        <v>135</v>
      </c>
      <c r="N2299">
        <v>-6036</v>
      </c>
      <c r="O2299" t="s">
        <v>136</v>
      </c>
    </row>
    <row r="2300" spans="1:15" x14ac:dyDescent="0.25">
      <c r="A2300">
        <v>618200</v>
      </c>
      <c r="B2300">
        <v>170300</v>
      </c>
      <c r="C2300">
        <v>201</v>
      </c>
      <c r="D2300" s="96">
        <v>45247.4141087963</v>
      </c>
      <c r="E2300" t="s">
        <v>133</v>
      </c>
      <c r="F2300" t="s">
        <v>281</v>
      </c>
      <c r="G2300" t="s">
        <v>282</v>
      </c>
      <c r="H2300" t="s">
        <v>130</v>
      </c>
      <c r="I2300">
        <v>332308</v>
      </c>
      <c r="L2300" s="96">
        <v>45247.411909722221</v>
      </c>
      <c r="M2300" t="s">
        <v>135</v>
      </c>
      <c r="N2300">
        <v>3492</v>
      </c>
      <c r="O2300" t="s">
        <v>132</v>
      </c>
    </row>
    <row r="2301" spans="1:15" x14ac:dyDescent="0.25">
      <c r="A2301">
        <v>618200</v>
      </c>
      <c r="B2301">
        <v>170320</v>
      </c>
      <c r="C2301">
        <v>201</v>
      </c>
      <c r="D2301" s="96">
        <v>45147.400358796294</v>
      </c>
      <c r="E2301" t="s">
        <v>133</v>
      </c>
      <c r="F2301" t="s">
        <v>316</v>
      </c>
      <c r="G2301" t="s">
        <v>317</v>
      </c>
      <c r="H2301" t="s">
        <v>130</v>
      </c>
      <c r="I2301">
        <v>332312</v>
      </c>
      <c r="L2301" s="96">
        <v>45147.398634259262</v>
      </c>
      <c r="M2301" t="s">
        <v>135</v>
      </c>
      <c r="N2301">
        <v>50959</v>
      </c>
      <c r="O2301" t="s">
        <v>132</v>
      </c>
    </row>
    <row r="2302" spans="1:15" x14ac:dyDescent="0.25">
      <c r="A2302">
        <v>618200</v>
      </c>
      <c r="B2302">
        <v>170300</v>
      </c>
      <c r="C2302">
        <v>201</v>
      </c>
      <c r="D2302" s="96">
        <v>45147.395497685182</v>
      </c>
      <c r="E2302" t="s">
        <v>133</v>
      </c>
      <c r="F2302" t="s">
        <v>283</v>
      </c>
      <c r="G2302" t="s">
        <v>284</v>
      </c>
      <c r="H2302" t="s">
        <v>130</v>
      </c>
      <c r="I2302">
        <v>332308</v>
      </c>
      <c r="L2302" s="96">
        <v>45147.394293981481</v>
      </c>
      <c r="M2302" t="s">
        <v>135</v>
      </c>
      <c r="N2302">
        <v>14864</v>
      </c>
      <c r="O2302" t="s">
        <v>132</v>
      </c>
    </row>
    <row r="2303" spans="1:15" x14ac:dyDescent="0.25">
      <c r="A2303">
        <v>618200</v>
      </c>
      <c r="B2303">
        <v>540000</v>
      </c>
      <c r="C2303">
        <v>201</v>
      </c>
      <c r="D2303" s="96">
        <v>45141.527453703704</v>
      </c>
      <c r="E2303" t="s">
        <v>133</v>
      </c>
      <c r="F2303" t="s">
        <v>285</v>
      </c>
      <c r="G2303" t="s">
        <v>286</v>
      </c>
      <c r="H2303" t="s">
        <v>130</v>
      </c>
      <c r="I2303">
        <v>332121</v>
      </c>
      <c r="L2303" s="96">
        <v>45138.999988425923</v>
      </c>
      <c r="M2303" t="s">
        <v>135</v>
      </c>
      <c r="N2303">
        <v>34300</v>
      </c>
      <c r="O2303" t="s">
        <v>132</v>
      </c>
    </row>
    <row r="2304" spans="1:15" x14ac:dyDescent="0.25">
      <c r="A2304">
        <v>618200</v>
      </c>
      <c r="B2304">
        <v>170300</v>
      </c>
      <c r="C2304">
        <v>201</v>
      </c>
      <c r="D2304" s="96">
        <v>45138.483159722222</v>
      </c>
      <c r="E2304" t="s">
        <v>133</v>
      </c>
      <c r="F2304" t="s">
        <v>287</v>
      </c>
      <c r="G2304" t="s">
        <v>288</v>
      </c>
      <c r="H2304" t="s">
        <v>130</v>
      </c>
      <c r="I2304">
        <v>332308</v>
      </c>
      <c r="L2304" s="96">
        <v>45121.999988425923</v>
      </c>
      <c r="M2304" t="s">
        <v>135</v>
      </c>
      <c r="N2304">
        <v>3793</v>
      </c>
      <c r="O2304" t="s">
        <v>132</v>
      </c>
    </row>
    <row r="2305" spans="1:15" x14ac:dyDescent="0.25">
      <c r="A2305">
        <v>618200</v>
      </c>
      <c r="B2305">
        <v>205400</v>
      </c>
      <c r="C2305">
        <v>201</v>
      </c>
      <c r="D2305" s="96">
        <v>45132.556886574072</v>
      </c>
      <c r="E2305" t="s">
        <v>127</v>
      </c>
      <c r="F2305" t="s">
        <v>128</v>
      </c>
      <c r="G2305" t="s">
        <v>290</v>
      </c>
      <c r="H2305" t="s">
        <v>130</v>
      </c>
      <c r="I2305">
        <v>332106</v>
      </c>
      <c r="L2305" s="96">
        <v>45132.556747685187</v>
      </c>
      <c r="M2305" t="s">
        <v>131</v>
      </c>
      <c r="N2305">
        <v>26113</v>
      </c>
      <c r="O2305" t="s">
        <v>132</v>
      </c>
    </row>
    <row r="2306" spans="1:15" x14ac:dyDescent="0.25">
      <c r="A2306">
        <v>618200</v>
      </c>
      <c r="B2306">
        <v>205400</v>
      </c>
      <c r="C2306">
        <v>201</v>
      </c>
      <c r="D2306" s="96">
        <v>45132.556886574072</v>
      </c>
      <c r="E2306" t="s">
        <v>133</v>
      </c>
      <c r="F2306" t="s">
        <v>128</v>
      </c>
      <c r="G2306" t="s">
        <v>289</v>
      </c>
      <c r="H2306" t="s">
        <v>130</v>
      </c>
      <c r="I2306">
        <v>332106</v>
      </c>
      <c r="L2306" s="96">
        <v>45132.556747685187</v>
      </c>
      <c r="M2306" t="s">
        <v>135</v>
      </c>
      <c r="N2306">
        <v>26215</v>
      </c>
      <c r="O2306" t="s">
        <v>132</v>
      </c>
    </row>
    <row r="2307" spans="1:15" x14ac:dyDescent="0.25">
      <c r="A2307">
        <v>618200</v>
      </c>
      <c r="B2307">
        <v>170320</v>
      </c>
      <c r="C2307">
        <v>201</v>
      </c>
      <c r="D2307" s="96">
        <v>45132.529872685183</v>
      </c>
      <c r="E2307" t="s">
        <v>127</v>
      </c>
      <c r="F2307" t="s">
        <v>140</v>
      </c>
      <c r="G2307" t="s">
        <v>214</v>
      </c>
      <c r="H2307" t="s">
        <v>130</v>
      </c>
      <c r="I2307">
        <v>332312</v>
      </c>
      <c r="L2307" s="96">
        <v>45132.529583333337</v>
      </c>
      <c r="M2307" t="s">
        <v>131</v>
      </c>
      <c r="N2307">
        <v>3700</v>
      </c>
      <c r="O2307" t="s">
        <v>132</v>
      </c>
    </row>
    <row r="2308" spans="1:15" x14ac:dyDescent="0.25">
      <c r="A2308">
        <v>618200</v>
      </c>
      <c r="B2308">
        <v>170300</v>
      </c>
      <c r="C2308">
        <v>201</v>
      </c>
      <c r="D2308" s="96">
        <v>45132.52983796296</v>
      </c>
      <c r="E2308" t="s">
        <v>127</v>
      </c>
      <c r="F2308" t="s">
        <v>140</v>
      </c>
      <c r="G2308" t="s">
        <v>291</v>
      </c>
      <c r="H2308" t="s">
        <v>130</v>
      </c>
      <c r="I2308">
        <v>332308</v>
      </c>
      <c r="L2308" s="96">
        <v>45132.529583333337</v>
      </c>
      <c r="M2308" t="s">
        <v>131</v>
      </c>
      <c r="N2308">
        <v>111000</v>
      </c>
      <c r="O2308" t="s">
        <v>132</v>
      </c>
    </row>
    <row r="2309" spans="1:15" x14ac:dyDescent="0.25">
      <c r="A2309">
        <v>618200</v>
      </c>
      <c r="B2309">
        <v>335300</v>
      </c>
      <c r="C2309">
        <v>202</v>
      </c>
      <c r="D2309" s="96">
        <v>45299.653796296298</v>
      </c>
      <c r="E2309" t="s">
        <v>133</v>
      </c>
      <c r="F2309" t="s">
        <v>292</v>
      </c>
      <c r="G2309" t="s">
        <v>293</v>
      </c>
      <c r="H2309" t="s">
        <v>130</v>
      </c>
      <c r="I2309">
        <v>334550</v>
      </c>
      <c r="L2309" s="96">
        <v>45299.653622685182</v>
      </c>
      <c r="M2309" t="s">
        <v>135</v>
      </c>
      <c r="N2309">
        <v>-14037</v>
      </c>
      <c r="O2309" t="s">
        <v>136</v>
      </c>
    </row>
    <row r="2310" spans="1:15" x14ac:dyDescent="0.25">
      <c r="A2310">
        <v>618200</v>
      </c>
      <c r="B2310">
        <v>335100</v>
      </c>
      <c r="C2310">
        <v>202</v>
      </c>
      <c r="D2310" s="96">
        <v>45299.653784722221</v>
      </c>
      <c r="E2310" t="s">
        <v>133</v>
      </c>
      <c r="F2310" t="s">
        <v>292</v>
      </c>
      <c r="G2310" t="s">
        <v>293</v>
      </c>
      <c r="H2310" t="s">
        <v>130</v>
      </c>
      <c r="I2310">
        <v>334510</v>
      </c>
      <c r="L2310" s="96">
        <v>45299.653622685182</v>
      </c>
      <c r="M2310" t="s">
        <v>135</v>
      </c>
      <c r="N2310">
        <v>-185572</v>
      </c>
      <c r="O2310" t="s">
        <v>136</v>
      </c>
    </row>
    <row r="2311" spans="1:15" x14ac:dyDescent="0.25">
      <c r="A2311">
        <v>618200</v>
      </c>
      <c r="B2311">
        <v>335000</v>
      </c>
      <c r="C2311">
        <v>202</v>
      </c>
      <c r="D2311" s="96">
        <v>45299.653784722221</v>
      </c>
      <c r="E2311" t="s">
        <v>133</v>
      </c>
      <c r="F2311" t="s">
        <v>292</v>
      </c>
      <c r="G2311" t="s">
        <v>293</v>
      </c>
      <c r="H2311" t="s">
        <v>130</v>
      </c>
      <c r="I2311">
        <v>334505</v>
      </c>
      <c r="L2311" s="96">
        <v>45299.653622685182</v>
      </c>
      <c r="M2311" t="s">
        <v>135</v>
      </c>
      <c r="N2311">
        <v>-7929</v>
      </c>
      <c r="O2311" t="s">
        <v>136</v>
      </c>
    </row>
    <row r="2312" spans="1:15" x14ac:dyDescent="0.25">
      <c r="A2312">
        <v>618200</v>
      </c>
      <c r="B2312">
        <v>335500</v>
      </c>
      <c r="C2312">
        <v>202</v>
      </c>
      <c r="D2312" s="96">
        <v>45132.557627314818</v>
      </c>
      <c r="E2312" t="s">
        <v>127</v>
      </c>
      <c r="F2312" t="s">
        <v>144</v>
      </c>
      <c r="G2312" t="s">
        <v>145</v>
      </c>
      <c r="H2312" t="s">
        <v>130</v>
      </c>
      <c r="I2312">
        <v>334560</v>
      </c>
      <c r="L2312" s="96">
        <v>45132.55678240741</v>
      </c>
      <c r="M2312" t="s">
        <v>131</v>
      </c>
      <c r="N2312">
        <v>12961</v>
      </c>
      <c r="O2312" t="s">
        <v>132</v>
      </c>
    </row>
    <row r="2313" spans="1:15" x14ac:dyDescent="0.25">
      <c r="A2313">
        <v>618200</v>
      </c>
      <c r="B2313">
        <v>335500</v>
      </c>
      <c r="C2313">
        <v>202</v>
      </c>
      <c r="D2313" s="96">
        <v>45132.557627314818</v>
      </c>
      <c r="E2313" t="s">
        <v>133</v>
      </c>
      <c r="F2313" t="s">
        <v>144</v>
      </c>
      <c r="G2313" t="s">
        <v>294</v>
      </c>
      <c r="H2313" t="s">
        <v>130</v>
      </c>
      <c r="I2313">
        <v>334560</v>
      </c>
      <c r="L2313" s="96">
        <v>45132.55678240741</v>
      </c>
      <c r="M2313" t="s">
        <v>135</v>
      </c>
      <c r="N2313">
        <v>-12961</v>
      </c>
      <c r="O2313" t="s">
        <v>136</v>
      </c>
    </row>
    <row r="2314" spans="1:15" x14ac:dyDescent="0.25">
      <c r="A2314">
        <v>618200</v>
      </c>
      <c r="B2314">
        <v>335300</v>
      </c>
      <c r="C2314">
        <v>202</v>
      </c>
      <c r="D2314" s="96">
        <v>45132.557615740741</v>
      </c>
      <c r="E2314" t="s">
        <v>127</v>
      </c>
      <c r="F2314" t="s">
        <v>144</v>
      </c>
      <c r="G2314" t="s">
        <v>145</v>
      </c>
      <c r="H2314" t="s">
        <v>130</v>
      </c>
      <c r="I2314">
        <v>334550</v>
      </c>
      <c r="L2314" s="96">
        <v>45132.55678240741</v>
      </c>
      <c r="M2314" t="s">
        <v>131</v>
      </c>
      <c r="N2314">
        <v>77117</v>
      </c>
      <c r="O2314" t="s">
        <v>132</v>
      </c>
    </row>
    <row r="2315" spans="1:15" x14ac:dyDescent="0.25">
      <c r="A2315">
        <v>618200</v>
      </c>
      <c r="B2315">
        <v>335300</v>
      </c>
      <c r="C2315">
        <v>202</v>
      </c>
      <c r="D2315" s="96">
        <v>45132.557615740741</v>
      </c>
      <c r="E2315" t="s">
        <v>133</v>
      </c>
      <c r="F2315" t="s">
        <v>144</v>
      </c>
      <c r="G2315" t="s">
        <v>294</v>
      </c>
      <c r="H2315" t="s">
        <v>130</v>
      </c>
      <c r="I2315">
        <v>334550</v>
      </c>
      <c r="L2315" s="96">
        <v>45132.55678240741</v>
      </c>
      <c r="M2315" t="s">
        <v>135</v>
      </c>
      <c r="N2315">
        <v>-77117</v>
      </c>
      <c r="O2315" t="s">
        <v>136</v>
      </c>
    </row>
    <row r="2316" spans="1:15" x14ac:dyDescent="0.25">
      <c r="A2316">
        <v>618200</v>
      </c>
      <c r="B2316">
        <v>335300</v>
      </c>
      <c r="C2316">
        <v>202</v>
      </c>
      <c r="D2316" s="96">
        <v>45132.557615740741</v>
      </c>
      <c r="E2316" t="s">
        <v>133</v>
      </c>
      <c r="F2316" t="s">
        <v>144</v>
      </c>
      <c r="G2316" t="s">
        <v>294</v>
      </c>
      <c r="H2316" t="s">
        <v>130</v>
      </c>
      <c r="I2316">
        <v>334550</v>
      </c>
      <c r="L2316" s="96">
        <v>45132.55678240741</v>
      </c>
      <c r="M2316" t="s">
        <v>135</v>
      </c>
      <c r="N2316">
        <v>14037</v>
      </c>
      <c r="O2316" t="s">
        <v>132</v>
      </c>
    </row>
    <row r="2317" spans="1:15" x14ac:dyDescent="0.25">
      <c r="A2317">
        <v>618200</v>
      </c>
      <c r="B2317">
        <v>335100</v>
      </c>
      <c r="C2317">
        <v>202</v>
      </c>
      <c r="D2317" s="96">
        <v>45132.557592592595</v>
      </c>
      <c r="E2317" t="s">
        <v>127</v>
      </c>
      <c r="F2317" t="s">
        <v>144</v>
      </c>
      <c r="G2317" t="s">
        <v>145</v>
      </c>
      <c r="H2317" t="s">
        <v>130</v>
      </c>
      <c r="I2317">
        <v>334510</v>
      </c>
      <c r="L2317" s="96">
        <v>45132.55678240741</v>
      </c>
      <c r="M2317" t="s">
        <v>131</v>
      </c>
      <c r="N2317">
        <v>183234</v>
      </c>
      <c r="O2317" t="s">
        <v>132</v>
      </c>
    </row>
    <row r="2318" spans="1:15" x14ac:dyDescent="0.25">
      <c r="A2318">
        <v>618200</v>
      </c>
      <c r="B2318">
        <v>335100</v>
      </c>
      <c r="C2318">
        <v>202</v>
      </c>
      <c r="D2318" s="96">
        <v>45132.557592592595</v>
      </c>
      <c r="E2318" t="s">
        <v>133</v>
      </c>
      <c r="F2318" t="s">
        <v>144</v>
      </c>
      <c r="G2318" t="s">
        <v>294</v>
      </c>
      <c r="H2318" t="s">
        <v>130</v>
      </c>
      <c r="I2318">
        <v>334510</v>
      </c>
      <c r="L2318" s="96">
        <v>45132.55678240741</v>
      </c>
      <c r="M2318" t="s">
        <v>135</v>
      </c>
      <c r="N2318">
        <v>-183234</v>
      </c>
      <c r="O2318" t="s">
        <v>136</v>
      </c>
    </row>
    <row r="2319" spans="1:15" x14ac:dyDescent="0.25">
      <c r="A2319">
        <v>618200</v>
      </c>
      <c r="B2319">
        <v>335100</v>
      </c>
      <c r="C2319">
        <v>202</v>
      </c>
      <c r="D2319" s="96">
        <v>45132.557592592595</v>
      </c>
      <c r="E2319" t="s">
        <v>133</v>
      </c>
      <c r="F2319" t="s">
        <v>144</v>
      </c>
      <c r="G2319" t="s">
        <v>294</v>
      </c>
      <c r="H2319" t="s">
        <v>130</v>
      </c>
      <c r="I2319">
        <v>334510</v>
      </c>
      <c r="L2319" s="96">
        <v>45132.55678240741</v>
      </c>
      <c r="M2319" t="s">
        <v>135</v>
      </c>
      <c r="N2319">
        <v>185572</v>
      </c>
      <c r="O2319" t="s">
        <v>132</v>
      </c>
    </row>
    <row r="2320" spans="1:15" x14ac:dyDescent="0.25">
      <c r="A2320">
        <v>618200</v>
      </c>
      <c r="B2320">
        <v>335000</v>
      </c>
      <c r="C2320">
        <v>202</v>
      </c>
      <c r="D2320" s="96">
        <v>45132.557581018518</v>
      </c>
      <c r="E2320" t="s">
        <v>127</v>
      </c>
      <c r="F2320" t="s">
        <v>144</v>
      </c>
      <c r="G2320" t="s">
        <v>145</v>
      </c>
      <c r="H2320" t="s">
        <v>130</v>
      </c>
      <c r="I2320">
        <v>334505</v>
      </c>
      <c r="L2320" s="96">
        <v>45132.55678240741</v>
      </c>
      <c r="M2320" t="s">
        <v>131</v>
      </c>
      <c r="N2320">
        <v>7929</v>
      </c>
      <c r="O2320" t="s">
        <v>132</v>
      </c>
    </row>
    <row r="2321" spans="1:15" x14ac:dyDescent="0.25">
      <c r="A2321">
        <v>618200</v>
      </c>
      <c r="B2321">
        <v>170450</v>
      </c>
      <c r="C2321">
        <v>203</v>
      </c>
      <c r="D2321" s="96">
        <v>45310.481388888889</v>
      </c>
      <c r="E2321" t="s">
        <v>133</v>
      </c>
      <c r="F2321" t="s">
        <v>318</v>
      </c>
      <c r="G2321" t="s">
        <v>319</v>
      </c>
      <c r="H2321" t="s">
        <v>130</v>
      </c>
      <c r="I2321">
        <v>332370</v>
      </c>
      <c r="L2321" s="96">
        <v>45310.479571759257</v>
      </c>
      <c r="M2321" t="s">
        <v>135</v>
      </c>
      <c r="N2321">
        <v>-354</v>
      </c>
      <c r="O2321" t="s">
        <v>136</v>
      </c>
    </row>
    <row r="2322" spans="1:15" x14ac:dyDescent="0.25">
      <c r="A2322">
        <v>618200</v>
      </c>
      <c r="B2322">
        <v>170450</v>
      </c>
      <c r="C2322">
        <v>203</v>
      </c>
      <c r="D2322" s="96">
        <v>45310.467812499999</v>
      </c>
      <c r="E2322" t="s">
        <v>133</v>
      </c>
      <c r="F2322" t="s">
        <v>320</v>
      </c>
      <c r="G2322" t="s">
        <v>321</v>
      </c>
      <c r="H2322" t="s">
        <v>130</v>
      </c>
      <c r="I2322">
        <v>332370</v>
      </c>
      <c r="L2322" s="96">
        <v>45310.446875000001</v>
      </c>
      <c r="M2322" t="s">
        <v>135</v>
      </c>
      <c r="N2322">
        <v>8848</v>
      </c>
      <c r="O2322" t="s">
        <v>132</v>
      </c>
    </row>
    <row r="2323" spans="1:15" x14ac:dyDescent="0.25">
      <c r="A2323">
        <v>618200</v>
      </c>
      <c r="B2323">
        <v>170450</v>
      </c>
      <c r="C2323">
        <v>203</v>
      </c>
      <c r="D2323" s="96">
        <v>45310.467812499999</v>
      </c>
      <c r="E2323" t="s">
        <v>162</v>
      </c>
      <c r="F2323" t="s">
        <v>320</v>
      </c>
      <c r="G2323" t="s">
        <v>321</v>
      </c>
      <c r="H2323" t="s">
        <v>130</v>
      </c>
      <c r="I2323">
        <v>332370</v>
      </c>
      <c r="L2323" s="96">
        <v>45310.446875000001</v>
      </c>
      <c r="M2323" t="s">
        <v>135</v>
      </c>
      <c r="N2323">
        <v>-4424</v>
      </c>
      <c r="O2323" t="s">
        <v>136</v>
      </c>
    </row>
    <row r="2324" spans="1:15" x14ac:dyDescent="0.25">
      <c r="A2324">
        <v>618200</v>
      </c>
      <c r="B2324">
        <v>170450</v>
      </c>
      <c r="C2324">
        <v>203</v>
      </c>
      <c r="D2324" s="96">
        <v>45309.391087962962</v>
      </c>
      <c r="E2324" t="s">
        <v>133</v>
      </c>
      <c r="F2324" t="s">
        <v>182</v>
      </c>
      <c r="G2324" t="s">
        <v>183</v>
      </c>
      <c r="H2324" t="s">
        <v>130</v>
      </c>
      <c r="I2324">
        <v>332370</v>
      </c>
      <c r="L2324" s="96">
        <v>45308.999988425923</v>
      </c>
      <c r="M2324" t="s">
        <v>135</v>
      </c>
      <c r="N2324">
        <v>-23100</v>
      </c>
      <c r="O2324" t="s">
        <v>136</v>
      </c>
    </row>
    <row r="2325" spans="1:15" x14ac:dyDescent="0.25">
      <c r="A2325">
        <v>618200</v>
      </c>
      <c r="B2325">
        <v>170470</v>
      </c>
      <c r="C2325">
        <v>203</v>
      </c>
      <c r="D2325" s="96">
        <v>45309.391087962962</v>
      </c>
      <c r="E2325" t="s">
        <v>133</v>
      </c>
      <c r="F2325" t="s">
        <v>182</v>
      </c>
      <c r="G2325" t="s">
        <v>183</v>
      </c>
      <c r="H2325" t="s">
        <v>130</v>
      </c>
      <c r="I2325">
        <v>332390</v>
      </c>
      <c r="L2325" s="96">
        <v>45308.999988425923</v>
      </c>
      <c r="M2325" t="s">
        <v>135</v>
      </c>
      <c r="N2325">
        <v>-17600</v>
      </c>
      <c r="O2325" t="s">
        <v>136</v>
      </c>
    </row>
    <row r="2326" spans="1:15" x14ac:dyDescent="0.25">
      <c r="A2326">
        <v>618200</v>
      </c>
      <c r="B2326">
        <v>170520</v>
      </c>
      <c r="C2326">
        <v>203</v>
      </c>
      <c r="D2326" s="96">
        <v>45309.391087962962</v>
      </c>
      <c r="E2326" t="s">
        <v>133</v>
      </c>
      <c r="F2326" t="s">
        <v>182</v>
      </c>
      <c r="G2326" t="s">
        <v>183</v>
      </c>
      <c r="H2326" t="s">
        <v>130</v>
      </c>
      <c r="I2326">
        <v>332375</v>
      </c>
      <c r="L2326" s="96">
        <v>45308.999988425923</v>
      </c>
      <c r="M2326" t="s">
        <v>135</v>
      </c>
      <c r="N2326">
        <v>-300</v>
      </c>
      <c r="O2326" t="s">
        <v>136</v>
      </c>
    </row>
    <row r="2327" spans="1:15" x14ac:dyDescent="0.25">
      <c r="A2327">
        <v>618200</v>
      </c>
      <c r="B2327">
        <v>170440</v>
      </c>
      <c r="C2327">
        <v>203</v>
      </c>
      <c r="D2327" s="96">
        <v>45309.391076388885</v>
      </c>
      <c r="E2327" t="s">
        <v>133</v>
      </c>
      <c r="F2327" t="s">
        <v>182</v>
      </c>
      <c r="G2327" t="s">
        <v>183</v>
      </c>
      <c r="H2327" t="s">
        <v>130</v>
      </c>
      <c r="I2327">
        <v>332360</v>
      </c>
      <c r="L2327" s="96">
        <v>45308.999988425923</v>
      </c>
      <c r="M2327" t="s">
        <v>135</v>
      </c>
      <c r="N2327">
        <v>-17600</v>
      </c>
      <c r="O2327" t="s">
        <v>136</v>
      </c>
    </row>
    <row r="2328" spans="1:15" x14ac:dyDescent="0.25">
      <c r="A2328">
        <v>618200</v>
      </c>
      <c r="B2328">
        <v>170380</v>
      </c>
      <c r="C2328">
        <v>203</v>
      </c>
      <c r="D2328" s="96">
        <v>45309.391076388885</v>
      </c>
      <c r="E2328" t="s">
        <v>133</v>
      </c>
      <c r="F2328" t="s">
        <v>182</v>
      </c>
      <c r="G2328" t="s">
        <v>183</v>
      </c>
      <c r="H2328" t="s">
        <v>130</v>
      </c>
      <c r="I2328">
        <v>332340</v>
      </c>
      <c r="L2328" s="96">
        <v>45308.999988425923</v>
      </c>
      <c r="M2328" t="s">
        <v>135</v>
      </c>
      <c r="N2328">
        <v>-17500</v>
      </c>
      <c r="O2328" t="s">
        <v>136</v>
      </c>
    </row>
    <row r="2329" spans="1:15" x14ac:dyDescent="0.25">
      <c r="A2329">
        <v>618200</v>
      </c>
      <c r="B2329">
        <v>170350</v>
      </c>
      <c r="C2329">
        <v>203</v>
      </c>
      <c r="D2329" s="96">
        <v>45309.391064814816</v>
      </c>
      <c r="E2329" t="s">
        <v>133</v>
      </c>
      <c r="F2329" t="s">
        <v>182</v>
      </c>
      <c r="G2329" t="s">
        <v>183</v>
      </c>
      <c r="H2329" t="s">
        <v>130</v>
      </c>
      <c r="I2329">
        <v>332330</v>
      </c>
      <c r="L2329" s="96">
        <v>45308.999988425923</v>
      </c>
      <c r="M2329" t="s">
        <v>135</v>
      </c>
      <c r="N2329">
        <v>-167000</v>
      </c>
      <c r="O2329" t="s">
        <v>136</v>
      </c>
    </row>
    <row r="2330" spans="1:15" x14ac:dyDescent="0.25">
      <c r="A2330">
        <v>618200</v>
      </c>
      <c r="B2330">
        <v>170360</v>
      </c>
      <c r="C2330">
        <v>203</v>
      </c>
      <c r="D2330" s="96">
        <v>45309.391064814816</v>
      </c>
      <c r="E2330" t="s">
        <v>133</v>
      </c>
      <c r="F2330" t="s">
        <v>182</v>
      </c>
      <c r="G2330" t="s">
        <v>183</v>
      </c>
      <c r="H2330" t="s">
        <v>130</v>
      </c>
      <c r="I2330">
        <v>332332</v>
      </c>
      <c r="L2330" s="96">
        <v>45308.999988425923</v>
      </c>
      <c r="M2330" t="s">
        <v>135</v>
      </c>
      <c r="N2330">
        <v>-95100</v>
      </c>
      <c r="O2330" t="s">
        <v>136</v>
      </c>
    </row>
    <row r="2331" spans="1:15" x14ac:dyDescent="0.25">
      <c r="A2331">
        <v>618200</v>
      </c>
      <c r="B2331">
        <v>170370</v>
      </c>
      <c r="C2331">
        <v>203</v>
      </c>
      <c r="D2331" s="96">
        <v>45309.391064814816</v>
      </c>
      <c r="E2331" t="s">
        <v>133</v>
      </c>
      <c r="F2331" t="s">
        <v>182</v>
      </c>
      <c r="G2331" t="s">
        <v>183</v>
      </c>
      <c r="H2331" t="s">
        <v>130</v>
      </c>
      <c r="I2331">
        <v>332335</v>
      </c>
      <c r="L2331" s="96">
        <v>45308.999988425923</v>
      </c>
      <c r="M2331" t="s">
        <v>135</v>
      </c>
      <c r="N2331">
        <v>-8800</v>
      </c>
      <c r="O2331" t="s">
        <v>136</v>
      </c>
    </row>
    <row r="2332" spans="1:15" x14ac:dyDescent="0.25">
      <c r="A2332">
        <v>618200</v>
      </c>
      <c r="B2332">
        <v>170480</v>
      </c>
      <c r="C2332">
        <v>203</v>
      </c>
      <c r="D2332" s="96">
        <v>45309.391053240739</v>
      </c>
      <c r="E2332" t="s">
        <v>133</v>
      </c>
      <c r="F2332" t="s">
        <v>182</v>
      </c>
      <c r="G2332" t="s">
        <v>183</v>
      </c>
      <c r="H2332" t="s">
        <v>130</v>
      </c>
      <c r="I2332">
        <v>332318</v>
      </c>
      <c r="L2332" s="96">
        <v>45308.999988425923</v>
      </c>
      <c r="M2332" t="s">
        <v>135</v>
      </c>
      <c r="N2332">
        <v>-8700</v>
      </c>
      <c r="O2332" t="s">
        <v>136</v>
      </c>
    </row>
    <row r="2333" spans="1:15" x14ac:dyDescent="0.25">
      <c r="A2333">
        <v>618200</v>
      </c>
      <c r="B2333">
        <v>170530</v>
      </c>
      <c r="C2333">
        <v>203</v>
      </c>
      <c r="D2333" s="96">
        <v>45309.391053240739</v>
      </c>
      <c r="E2333" t="s">
        <v>133</v>
      </c>
      <c r="F2333" t="s">
        <v>182</v>
      </c>
      <c r="G2333" t="s">
        <v>183</v>
      </c>
      <c r="H2333" t="s">
        <v>130</v>
      </c>
      <c r="I2333">
        <v>332317</v>
      </c>
      <c r="L2333" s="96">
        <v>45308.999988425923</v>
      </c>
      <c r="M2333" t="s">
        <v>135</v>
      </c>
      <c r="N2333">
        <v>-1100</v>
      </c>
      <c r="O2333" t="s">
        <v>136</v>
      </c>
    </row>
    <row r="2334" spans="1:15" x14ac:dyDescent="0.25">
      <c r="A2334">
        <v>618200</v>
      </c>
      <c r="B2334">
        <v>170340</v>
      </c>
      <c r="C2334">
        <v>203</v>
      </c>
      <c r="D2334" s="96">
        <v>45309.391053240739</v>
      </c>
      <c r="E2334" t="s">
        <v>133</v>
      </c>
      <c r="F2334" t="s">
        <v>182</v>
      </c>
      <c r="G2334" t="s">
        <v>183</v>
      </c>
      <c r="H2334" t="s">
        <v>130</v>
      </c>
      <c r="I2334">
        <v>332320</v>
      </c>
      <c r="L2334" s="96">
        <v>45308.999988425923</v>
      </c>
      <c r="M2334" t="s">
        <v>135</v>
      </c>
      <c r="N2334">
        <v>-200</v>
      </c>
      <c r="O2334" t="s">
        <v>136</v>
      </c>
    </row>
    <row r="2335" spans="1:15" x14ac:dyDescent="0.25">
      <c r="A2335">
        <v>618200</v>
      </c>
      <c r="B2335">
        <v>170310</v>
      </c>
      <c r="C2335">
        <v>203</v>
      </c>
      <c r="D2335" s="96">
        <v>45309.391041666669</v>
      </c>
      <c r="E2335" t="s">
        <v>133</v>
      </c>
      <c r="F2335" t="s">
        <v>182</v>
      </c>
      <c r="G2335" t="s">
        <v>183</v>
      </c>
      <c r="H2335" t="s">
        <v>130</v>
      </c>
      <c r="I2335">
        <v>332310</v>
      </c>
      <c r="L2335" s="96">
        <v>45308.999988425923</v>
      </c>
      <c r="M2335" t="s">
        <v>135</v>
      </c>
      <c r="N2335">
        <v>-10700</v>
      </c>
      <c r="O2335" t="s">
        <v>136</v>
      </c>
    </row>
    <row r="2336" spans="1:15" x14ac:dyDescent="0.25">
      <c r="A2336">
        <v>618200</v>
      </c>
      <c r="B2336">
        <v>170520</v>
      </c>
      <c r="C2336">
        <v>203</v>
      </c>
      <c r="D2336" s="96">
        <v>45309.371979166666</v>
      </c>
      <c r="E2336" t="s">
        <v>133</v>
      </c>
      <c r="F2336" t="s">
        <v>184</v>
      </c>
      <c r="G2336" t="s">
        <v>185</v>
      </c>
      <c r="H2336" t="s">
        <v>130</v>
      </c>
      <c r="I2336">
        <v>332375</v>
      </c>
      <c r="L2336" s="96">
        <v>45308.999988425923</v>
      </c>
      <c r="M2336" t="s">
        <v>135</v>
      </c>
      <c r="N2336">
        <v>3</v>
      </c>
      <c r="O2336" t="s">
        <v>132</v>
      </c>
    </row>
    <row r="2337" spans="1:15" x14ac:dyDescent="0.25">
      <c r="A2337">
        <v>618200</v>
      </c>
      <c r="B2337">
        <v>170470</v>
      </c>
      <c r="C2337">
        <v>203</v>
      </c>
      <c r="D2337" s="96">
        <v>45309.371979166666</v>
      </c>
      <c r="E2337" t="s">
        <v>133</v>
      </c>
      <c r="F2337" t="s">
        <v>184</v>
      </c>
      <c r="G2337" t="s">
        <v>185</v>
      </c>
      <c r="H2337" t="s">
        <v>130</v>
      </c>
      <c r="I2337">
        <v>332390</v>
      </c>
      <c r="L2337" s="96">
        <v>45308.999988425923</v>
      </c>
      <c r="M2337" t="s">
        <v>135</v>
      </c>
      <c r="N2337">
        <v>176</v>
      </c>
      <c r="O2337" t="s">
        <v>132</v>
      </c>
    </row>
    <row r="2338" spans="1:15" x14ac:dyDescent="0.25">
      <c r="A2338">
        <v>618200</v>
      </c>
      <c r="B2338">
        <v>170380</v>
      </c>
      <c r="C2338">
        <v>203</v>
      </c>
      <c r="D2338" s="96">
        <v>45309.371967592589</v>
      </c>
      <c r="E2338" t="s">
        <v>133</v>
      </c>
      <c r="F2338" t="s">
        <v>184</v>
      </c>
      <c r="G2338" t="s">
        <v>185</v>
      </c>
      <c r="H2338" t="s">
        <v>130</v>
      </c>
      <c r="I2338">
        <v>332340</v>
      </c>
      <c r="L2338" s="96">
        <v>45308.999988425923</v>
      </c>
      <c r="M2338" t="s">
        <v>135</v>
      </c>
      <c r="N2338">
        <v>175</v>
      </c>
      <c r="O2338" t="s">
        <v>132</v>
      </c>
    </row>
    <row r="2339" spans="1:15" x14ac:dyDescent="0.25">
      <c r="A2339">
        <v>618200</v>
      </c>
      <c r="B2339">
        <v>170440</v>
      </c>
      <c r="C2339">
        <v>203</v>
      </c>
      <c r="D2339" s="96">
        <v>45309.371967592589</v>
      </c>
      <c r="E2339" t="s">
        <v>133</v>
      </c>
      <c r="F2339" t="s">
        <v>184</v>
      </c>
      <c r="G2339" t="s">
        <v>185</v>
      </c>
      <c r="H2339" t="s">
        <v>130</v>
      </c>
      <c r="I2339">
        <v>332360</v>
      </c>
      <c r="L2339" s="96">
        <v>45308.999988425923</v>
      </c>
      <c r="M2339" t="s">
        <v>135</v>
      </c>
      <c r="N2339">
        <v>176</v>
      </c>
      <c r="O2339" t="s">
        <v>132</v>
      </c>
    </row>
    <row r="2340" spans="1:15" x14ac:dyDescent="0.25">
      <c r="A2340">
        <v>618200</v>
      </c>
      <c r="B2340">
        <v>170450</v>
      </c>
      <c r="C2340">
        <v>203</v>
      </c>
      <c r="D2340" s="96">
        <v>45309.371967592589</v>
      </c>
      <c r="E2340" t="s">
        <v>133</v>
      </c>
      <c r="F2340" t="s">
        <v>184</v>
      </c>
      <c r="G2340" t="s">
        <v>185</v>
      </c>
      <c r="H2340" t="s">
        <v>130</v>
      </c>
      <c r="I2340">
        <v>332370</v>
      </c>
      <c r="L2340" s="96">
        <v>45308.999988425923</v>
      </c>
      <c r="M2340" t="s">
        <v>135</v>
      </c>
      <c r="N2340">
        <v>231</v>
      </c>
      <c r="O2340" t="s">
        <v>132</v>
      </c>
    </row>
    <row r="2341" spans="1:15" x14ac:dyDescent="0.25">
      <c r="A2341">
        <v>618200</v>
      </c>
      <c r="B2341">
        <v>170370</v>
      </c>
      <c r="C2341">
        <v>203</v>
      </c>
      <c r="D2341" s="96">
        <v>45309.37195601852</v>
      </c>
      <c r="E2341" t="s">
        <v>133</v>
      </c>
      <c r="F2341" t="s">
        <v>184</v>
      </c>
      <c r="G2341" t="s">
        <v>185</v>
      </c>
      <c r="H2341" t="s">
        <v>130</v>
      </c>
      <c r="I2341">
        <v>332335</v>
      </c>
      <c r="L2341" s="96">
        <v>45308.999988425923</v>
      </c>
      <c r="M2341" t="s">
        <v>135</v>
      </c>
      <c r="N2341">
        <v>88</v>
      </c>
      <c r="O2341" t="s">
        <v>132</v>
      </c>
    </row>
    <row r="2342" spans="1:15" x14ac:dyDescent="0.25">
      <c r="A2342">
        <v>618200</v>
      </c>
      <c r="B2342">
        <v>170360</v>
      </c>
      <c r="C2342">
        <v>203</v>
      </c>
      <c r="D2342" s="96">
        <v>45309.37195601852</v>
      </c>
      <c r="E2342" t="s">
        <v>133</v>
      </c>
      <c r="F2342" t="s">
        <v>184</v>
      </c>
      <c r="G2342" t="s">
        <v>185</v>
      </c>
      <c r="H2342" t="s">
        <v>130</v>
      </c>
      <c r="I2342">
        <v>332332</v>
      </c>
      <c r="L2342" s="96">
        <v>45308.999988425923</v>
      </c>
      <c r="M2342" t="s">
        <v>135</v>
      </c>
      <c r="N2342">
        <v>951</v>
      </c>
      <c r="O2342" t="s">
        <v>132</v>
      </c>
    </row>
    <row r="2343" spans="1:15" x14ac:dyDescent="0.25">
      <c r="A2343">
        <v>618200</v>
      </c>
      <c r="B2343">
        <v>170350</v>
      </c>
      <c r="C2343">
        <v>203</v>
      </c>
      <c r="D2343" s="96">
        <v>45309.37195601852</v>
      </c>
      <c r="E2343" t="s">
        <v>133</v>
      </c>
      <c r="F2343" t="s">
        <v>184</v>
      </c>
      <c r="G2343" t="s">
        <v>185</v>
      </c>
      <c r="H2343" t="s">
        <v>130</v>
      </c>
      <c r="I2343">
        <v>332330</v>
      </c>
      <c r="L2343" s="96">
        <v>45308.999988425923</v>
      </c>
      <c r="M2343" t="s">
        <v>135</v>
      </c>
      <c r="N2343">
        <v>1670</v>
      </c>
      <c r="O2343" t="s">
        <v>132</v>
      </c>
    </row>
    <row r="2344" spans="1:15" x14ac:dyDescent="0.25">
      <c r="A2344">
        <v>618200</v>
      </c>
      <c r="B2344">
        <v>170340</v>
      </c>
      <c r="C2344">
        <v>203</v>
      </c>
      <c r="D2344" s="96">
        <v>45309.371944444443</v>
      </c>
      <c r="E2344" t="s">
        <v>133</v>
      </c>
      <c r="F2344" t="s">
        <v>184</v>
      </c>
      <c r="G2344" t="s">
        <v>185</v>
      </c>
      <c r="H2344" t="s">
        <v>130</v>
      </c>
      <c r="I2344">
        <v>332320</v>
      </c>
      <c r="L2344" s="96">
        <v>45308.999988425923</v>
      </c>
      <c r="M2344" t="s">
        <v>135</v>
      </c>
      <c r="N2344">
        <v>2</v>
      </c>
      <c r="O2344" t="s">
        <v>132</v>
      </c>
    </row>
    <row r="2345" spans="1:15" x14ac:dyDescent="0.25">
      <c r="A2345">
        <v>618200</v>
      </c>
      <c r="B2345">
        <v>170530</v>
      </c>
      <c r="C2345">
        <v>203</v>
      </c>
      <c r="D2345" s="96">
        <v>45309.371944444443</v>
      </c>
      <c r="E2345" t="s">
        <v>133</v>
      </c>
      <c r="F2345" t="s">
        <v>184</v>
      </c>
      <c r="G2345" t="s">
        <v>185</v>
      </c>
      <c r="H2345" t="s">
        <v>130</v>
      </c>
      <c r="I2345">
        <v>332317</v>
      </c>
      <c r="L2345" s="96">
        <v>45308.999988425923</v>
      </c>
      <c r="M2345" t="s">
        <v>135</v>
      </c>
      <c r="N2345">
        <v>11</v>
      </c>
      <c r="O2345" t="s">
        <v>132</v>
      </c>
    </row>
    <row r="2346" spans="1:15" x14ac:dyDescent="0.25">
      <c r="A2346">
        <v>618200</v>
      </c>
      <c r="B2346">
        <v>170480</v>
      </c>
      <c r="C2346">
        <v>203</v>
      </c>
      <c r="D2346" s="96">
        <v>45309.371944444443</v>
      </c>
      <c r="E2346" t="s">
        <v>133</v>
      </c>
      <c r="F2346" t="s">
        <v>184</v>
      </c>
      <c r="G2346" t="s">
        <v>185</v>
      </c>
      <c r="H2346" t="s">
        <v>130</v>
      </c>
      <c r="I2346">
        <v>332318</v>
      </c>
      <c r="L2346" s="96">
        <v>45308.999988425923</v>
      </c>
      <c r="M2346" t="s">
        <v>135</v>
      </c>
      <c r="N2346">
        <v>87</v>
      </c>
      <c r="O2346" t="s">
        <v>132</v>
      </c>
    </row>
    <row r="2347" spans="1:15" x14ac:dyDescent="0.25">
      <c r="A2347">
        <v>618200</v>
      </c>
      <c r="B2347">
        <v>170310</v>
      </c>
      <c r="C2347">
        <v>203</v>
      </c>
      <c r="D2347" s="96">
        <v>45309.371932870374</v>
      </c>
      <c r="E2347" t="s">
        <v>133</v>
      </c>
      <c r="F2347" t="s">
        <v>184</v>
      </c>
      <c r="G2347" t="s">
        <v>185</v>
      </c>
      <c r="H2347" t="s">
        <v>130</v>
      </c>
      <c r="I2347">
        <v>332310</v>
      </c>
      <c r="L2347" s="96">
        <v>45308.999988425923</v>
      </c>
      <c r="M2347" t="s">
        <v>135</v>
      </c>
      <c r="N2347">
        <v>107</v>
      </c>
      <c r="O2347" t="s">
        <v>132</v>
      </c>
    </row>
    <row r="2348" spans="1:15" x14ac:dyDescent="0.25">
      <c r="A2348">
        <v>618200</v>
      </c>
      <c r="B2348">
        <v>170540</v>
      </c>
      <c r="C2348">
        <v>203</v>
      </c>
      <c r="D2348" s="96">
        <v>45302.641643518517</v>
      </c>
      <c r="E2348" t="s">
        <v>133</v>
      </c>
      <c r="F2348" t="s">
        <v>322</v>
      </c>
      <c r="G2348" t="s">
        <v>323</v>
      </c>
      <c r="H2348" t="s">
        <v>130</v>
      </c>
      <c r="I2348">
        <v>332307</v>
      </c>
      <c r="L2348" s="96">
        <v>45302.638206018521</v>
      </c>
      <c r="M2348" t="s">
        <v>135</v>
      </c>
      <c r="N2348">
        <v>5529</v>
      </c>
      <c r="O2348" t="s">
        <v>132</v>
      </c>
    </row>
    <row r="2349" spans="1:15" x14ac:dyDescent="0.25">
      <c r="A2349">
        <v>618200</v>
      </c>
      <c r="B2349">
        <v>170530</v>
      </c>
      <c r="C2349">
        <v>203</v>
      </c>
      <c r="D2349" s="96">
        <v>45302.641643518517</v>
      </c>
      <c r="E2349" t="s">
        <v>133</v>
      </c>
      <c r="F2349" t="s">
        <v>322</v>
      </c>
      <c r="G2349" t="s">
        <v>323</v>
      </c>
      <c r="H2349" t="s">
        <v>130</v>
      </c>
      <c r="I2349">
        <v>332317</v>
      </c>
      <c r="L2349" s="96">
        <v>45302.638206018521</v>
      </c>
      <c r="M2349" t="s">
        <v>135</v>
      </c>
      <c r="N2349">
        <v>5529</v>
      </c>
      <c r="O2349" t="s">
        <v>132</v>
      </c>
    </row>
    <row r="2350" spans="1:15" x14ac:dyDescent="0.25">
      <c r="A2350">
        <v>618200</v>
      </c>
      <c r="B2350">
        <v>170440</v>
      </c>
      <c r="C2350">
        <v>203</v>
      </c>
      <c r="D2350" s="96">
        <v>45302.641631944447</v>
      </c>
      <c r="E2350" t="s">
        <v>133</v>
      </c>
      <c r="F2350" t="s">
        <v>322</v>
      </c>
      <c r="G2350" t="s">
        <v>323</v>
      </c>
      <c r="H2350" t="s">
        <v>130</v>
      </c>
      <c r="I2350">
        <v>332360</v>
      </c>
      <c r="L2350" s="96">
        <v>45302.638206018521</v>
      </c>
      <c r="M2350" t="s">
        <v>135</v>
      </c>
      <c r="N2350">
        <v>-11059</v>
      </c>
      <c r="O2350" t="s">
        <v>136</v>
      </c>
    </row>
    <row r="2351" spans="1:15" x14ac:dyDescent="0.25">
      <c r="A2351">
        <v>618200</v>
      </c>
      <c r="B2351">
        <v>170440</v>
      </c>
      <c r="C2351">
        <v>203</v>
      </c>
      <c r="D2351" s="96">
        <v>45300.67496527778</v>
      </c>
      <c r="E2351" t="s">
        <v>133</v>
      </c>
      <c r="F2351" t="s">
        <v>324</v>
      </c>
      <c r="G2351" t="s">
        <v>325</v>
      </c>
      <c r="H2351" t="s">
        <v>130</v>
      </c>
      <c r="I2351">
        <v>332360</v>
      </c>
      <c r="L2351" s="96">
        <v>45300.673506944448</v>
      </c>
      <c r="M2351" t="s">
        <v>135</v>
      </c>
      <c r="N2351">
        <v>2211</v>
      </c>
      <c r="O2351" t="s">
        <v>132</v>
      </c>
    </row>
    <row r="2352" spans="1:15" x14ac:dyDescent="0.25">
      <c r="A2352">
        <v>618200</v>
      </c>
      <c r="B2352">
        <v>170350</v>
      </c>
      <c r="C2352">
        <v>203</v>
      </c>
      <c r="D2352" s="96">
        <v>45295.448958333334</v>
      </c>
      <c r="E2352" t="s">
        <v>133</v>
      </c>
      <c r="F2352" t="s">
        <v>326</v>
      </c>
      <c r="G2352" t="s">
        <v>327</v>
      </c>
      <c r="H2352" t="s">
        <v>130</v>
      </c>
      <c r="I2352">
        <v>332330</v>
      </c>
      <c r="L2352" s="96">
        <v>45295.446643518517</v>
      </c>
      <c r="M2352" t="s">
        <v>135</v>
      </c>
      <c r="N2352">
        <v>-1828</v>
      </c>
      <c r="O2352" t="s">
        <v>136</v>
      </c>
    </row>
    <row r="2353" spans="1:15" x14ac:dyDescent="0.25">
      <c r="A2353">
        <v>618200</v>
      </c>
      <c r="B2353">
        <v>170450</v>
      </c>
      <c r="C2353">
        <v>203</v>
      </c>
      <c r="D2353" s="96">
        <v>45281.463958333334</v>
      </c>
      <c r="E2353" t="s">
        <v>133</v>
      </c>
      <c r="F2353" t="s">
        <v>328</v>
      </c>
      <c r="G2353" t="s">
        <v>329</v>
      </c>
      <c r="H2353" t="s">
        <v>130</v>
      </c>
      <c r="I2353">
        <v>332370</v>
      </c>
      <c r="L2353" s="96">
        <v>45281.462638888886</v>
      </c>
      <c r="M2353" t="s">
        <v>135</v>
      </c>
      <c r="N2353">
        <v>10509</v>
      </c>
      <c r="O2353" t="s">
        <v>132</v>
      </c>
    </row>
    <row r="2354" spans="1:15" x14ac:dyDescent="0.25">
      <c r="A2354">
        <v>618200</v>
      </c>
      <c r="B2354">
        <v>170470</v>
      </c>
      <c r="C2354">
        <v>203</v>
      </c>
      <c r="D2354" s="96">
        <v>45274.62027777778</v>
      </c>
      <c r="E2354" t="s">
        <v>133</v>
      </c>
      <c r="F2354" t="s">
        <v>186</v>
      </c>
      <c r="G2354" t="s">
        <v>187</v>
      </c>
      <c r="H2354" t="s">
        <v>130</v>
      </c>
      <c r="I2354">
        <v>332390</v>
      </c>
      <c r="L2354" s="96">
        <v>45274.620046296295</v>
      </c>
      <c r="M2354" t="s">
        <v>135</v>
      </c>
      <c r="N2354">
        <v>-176</v>
      </c>
      <c r="O2354" t="s">
        <v>136</v>
      </c>
    </row>
    <row r="2355" spans="1:15" x14ac:dyDescent="0.25">
      <c r="A2355">
        <v>618200</v>
      </c>
      <c r="B2355">
        <v>170450</v>
      </c>
      <c r="C2355">
        <v>203</v>
      </c>
      <c r="D2355" s="96">
        <v>45274.620266203703</v>
      </c>
      <c r="E2355" t="s">
        <v>133</v>
      </c>
      <c r="F2355" t="s">
        <v>186</v>
      </c>
      <c r="G2355" t="s">
        <v>187</v>
      </c>
      <c r="H2355" t="s">
        <v>130</v>
      </c>
      <c r="I2355">
        <v>332370</v>
      </c>
      <c r="L2355" s="96">
        <v>45274.620046296295</v>
      </c>
      <c r="M2355" t="s">
        <v>135</v>
      </c>
      <c r="N2355">
        <v>-231</v>
      </c>
      <c r="O2355" t="s">
        <v>136</v>
      </c>
    </row>
    <row r="2356" spans="1:15" x14ac:dyDescent="0.25">
      <c r="A2356">
        <v>618200</v>
      </c>
      <c r="B2356">
        <v>170520</v>
      </c>
      <c r="C2356">
        <v>203</v>
      </c>
      <c r="D2356" s="96">
        <v>45274.620266203703</v>
      </c>
      <c r="E2356" t="s">
        <v>133</v>
      </c>
      <c r="F2356" t="s">
        <v>186</v>
      </c>
      <c r="G2356" t="s">
        <v>187</v>
      </c>
      <c r="H2356" t="s">
        <v>130</v>
      </c>
      <c r="I2356">
        <v>332375</v>
      </c>
      <c r="L2356" s="96">
        <v>45274.620046296295</v>
      </c>
      <c r="M2356" t="s">
        <v>135</v>
      </c>
      <c r="N2356">
        <v>-3</v>
      </c>
      <c r="O2356" t="s">
        <v>136</v>
      </c>
    </row>
    <row r="2357" spans="1:15" x14ac:dyDescent="0.25">
      <c r="A2357">
        <v>618200</v>
      </c>
      <c r="B2357">
        <v>170440</v>
      </c>
      <c r="C2357">
        <v>203</v>
      </c>
      <c r="D2357" s="96">
        <v>45274.620254629626</v>
      </c>
      <c r="E2357" t="s">
        <v>133</v>
      </c>
      <c r="F2357" t="s">
        <v>186</v>
      </c>
      <c r="G2357" t="s">
        <v>187</v>
      </c>
      <c r="H2357" t="s">
        <v>130</v>
      </c>
      <c r="I2357">
        <v>332360</v>
      </c>
      <c r="L2357" s="96">
        <v>45274.620046296295</v>
      </c>
      <c r="M2357" t="s">
        <v>135</v>
      </c>
      <c r="N2357">
        <v>-176</v>
      </c>
      <c r="O2357" t="s">
        <v>136</v>
      </c>
    </row>
    <row r="2358" spans="1:15" x14ac:dyDescent="0.25">
      <c r="A2358">
        <v>618200</v>
      </c>
      <c r="B2358">
        <v>170380</v>
      </c>
      <c r="C2358">
        <v>203</v>
      </c>
      <c r="D2358" s="96">
        <v>45274.620254629626</v>
      </c>
      <c r="E2358" t="s">
        <v>133</v>
      </c>
      <c r="F2358" t="s">
        <v>186</v>
      </c>
      <c r="G2358" t="s">
        <v>187</v>
      </c>
      <c r="H2358" t="s">
        <v>130</v>
      </c>
      <c r="I2358">
        <v>332340</v>
      </c>
      <c r="L2358" s="96">
        <v>45274.620046296295</v>
      </c>
      <c r="M2358" t="s">
        <v>135</v>
      </c>
      <c r="N2358">
        <v>-175</v>
      </c>
      <c r="O2358" t="s">
        <v>136</v>
      </c>
    </row>
    <row r="2359" spans="1:15" x14ac:dyDescent="0.25">
      <c r="A2359">
        <v>618200</v>
      </c>
      <c r="B2359">
        <v>170370</v>
      </c>
      <c r="C2359">
        <v>203</v>
      </c>
      <c r="D2359" s="96">
        <v>45274.620254629626</v>
      </c>
      <c r="E2359" t="s">
        <v>133</v>
      </c>
      <c r="F2359" t="s">
        <v>186</v>
      </c>
      <c r="G2359" t="s">
        <v>187</v>
      </c>
      <c r="H2359" t="s">
        <v>130</v>
      </c>
      <c r="I2359">
        <v>332335</v>
      </c>
      <c r="L2359" s="96">
        <v>45274.620046296295</v>
      </c>
      <c r="M2359" t="s">
        <v>135</v>
      </c>
      <c r="N2359">
        <v>-88</v>
      </c>
      <c r="O2359" t="s">
        <v>136</v>
      </c>
    </row>
    <row r="2360" spans="1:15" x14ac:dyDescent="0.25">
      <c r="A2360">
        <v>618200</v>
      </c>
      <c r="B2360">
        <v>170350</v>
      </c>
      <c r="C2360">
        <v>203</v>
      </c>
      <c r="D2360" s="96">
        <v>45274.620243055557</v>
      </c>
      <c r="E2360" t="s">
        <v>133</v>
      </c>
      <c r="F2360" t="s">
        <v>186</v>
      </c>
      <c r="G2360" t="s">
        <v>187</v>
      </c>
      <c r="H2360" t="s">
        <v>130</v>
      </c>
      <c r="I2360">
        <v>332330</v>
      </c>
      <c r="L2360" s="96">
        <v>45274.620046296295</v>
      </c>
      <c r="M2360" t="s">
        <v>135</v>
      </c>
      <c r="N2360">
        <v>-1670</v>
      </c>
      <c r="O2360" t="s">
        <v>136</v>
      </c>
    </row>
    <row r="2361" spans="1:15" x14ac:dyDescent="0.25">
      <c r="A2361">
        <v>618200</v>
      </c>
      <c r="B2361">
        <v>170360</v>
      </c>
      <c r="C2361">
        <v>203</v>
      </c>
      <c r="D2361" s="96">
        <v>45274.620243055557</v>
      </c>
      <c r="E2361" t="s">
        <v>133</v>
      </c>
      <c r="F2361" t="s">
        <v>186</v>
      </c>
      <c r="G2361" t="s">
        <v>187</v>
      </c>
      <c r="H2361" t="s">
        <v>130</v>
      </c>
      <c r="I2361">
        <v>332332</v>
      </c>
      <c r="L2361" s="96">
        <v>45274.620046296295</v>
      </c>
      <c r="M2361" t="s">
        <v>135</v>
      </c>
      <c r="N2361">
        <v>-951</v>
      </c>
      <c r="O2361" t="s">
        <v>136</v>
      </c>
    </row>
    <row r="2362" spans="1:15" x14ac:dyDescent="0.25">
      <c r="A2362">
        <v>618200</v>
      </c>
      <c r="B2362">
        <v>170480</v>
      </c>
      <c r="C2362">
        <v>203</v>
      </c>
      <c r="D2362" s="96">
        <v>45274.620243055557</v>
      </c>
      <c r="E2362" t="s">
        <v>133</v>
      </c>
      <c r="F2362" t="s">
        <v>186</v>
      </c>
      <c r="G2362" t="s">
        <v>187</v>
      </c>
      <c r="H2362" t="s">
        <v>130</v>
      </c>
      <c r="I2362">
        <v>332318</v>
      </c>
      <c r="L2362" s="96">
        <v>45274.620046296295</v>
      </c>
      <c r="M2362" t="s">
        <v>135</v>
      </c>
      <c r="N2362">
        <v>-87</v>
      </c>
      <c r="O2362" t="s">
        <v>136</v>
      </c>
    </row>
    <row r="2363" spans="1:15" x14ac:dyDescent="0.25">
      <c r="A2363">
        <v>618200</v>
      </c>
      <c r="B2363">
        <v>170340</v>
      </c>
      <c r="C2363">
        <v>203</v>
      </c>
      <c r="D2363" s="96">
        <v>45274.620243055557</v>
      </c>
      <c r="E2363" t="s">
        <v>133</v>
      </c>
      <c r="F2363" t="s">
        <v>186</v>
      </c>
      <c r="G2363" t="s">
        <v>187</v>
      </c>
      <c r="H2363" t="s">
        <v>130</v>
      </c>
      <c r="I2363">
        <v>332320</v>
      </c>
      <c r="L2363" s="96">
        <v>45274.620046296295</v>
      </c>
      <c r="M2363" t="s">
        <v>135</v>
      </c>
      <c r="N2363">
        <v>-2</v>
      </c>
      <c r="O2363" t="s">
        <v>136</v>
      </c>
    </row>
    <row r="2364" spans="1:15" x14ac:dyDescent="0.25">
      <c r="A2364">
        <v>618200</v>
      </c>
      <c r="B2364">
        <v>170310</v>
      </c>
      <c r="C2364">
        <v>203</v>
      </c>
      <c r="D2364" s="96">
        <v>45274.62023148148</v>
      </c>
      <c r="E2364" t="s">
        <v>133</v>
      </c>
      <c r="F2364" t="s">
        <v>186</v>
      </c>
      <c r="G2364" t="s">
        <v>187</v>
      </c>
      <c r="H2364" t="s">
        <v>130</v>
      </c>
      <c r="I2364">
        <v>332310</v>
      </c>
      <c r="L2364" s="96">
        <v>45274.620046296295</v>
      </c>
      <c r="M2364" t="s">
        <v>135</v>
      </c>
      <c r="N2364">
        <v>-107</v>
      </c>
      <c r="O2364" t="s">
        <v>136</v>
      </c>
    </row>
    <row r="2365" spans="1:15" x14ac:dyDescent="0.25">
      <c r="A2365">
        <v>618200</v>
      </c>
      <c r="B2365">
        <v>170530</v>
      </c>
      <c r="C2365">
        <v>203</v>
      </c>
      <c r="D2365" s="96">
        <v>45274.62023148148</v>
      </c>
      <c r="E2365" t="s">
        <v>133</v>
      </c>
      <c r="F2365" t="s">
        <v>186</v>
      </c>
      <c r="G2365" t="s">
        <v>187</v>
      </c>
      <c r="H2365" t="s">
        <v>130</v>
      </c>
      <c r="I2365">
        <v>332317</v>
      </c>
      <c r="L2365" s="96">
        <v>45274.620046296295</v>
      </c>
      <c r="M2365" t="s">
        <v>135</v>
      </c>
      <c r="N2365">
        <v>-11</v>
      </c>
      <c r="O2365" t="s">
        <v>136</v>
      </c>
    </row>
    <row r="2366" spans="1:15" x14ac:dyDescent="0.25">
      <c r="A2366">
        <v>618200</v>
      </c>
      <c r="B2366">
        <v>170350</v>
      </c>
      <c r="C2366">
        <v>203</v>
      </c>
      <c r="D2366" s="96">
        <v>45267.402488425927</v>
      </c>
      <c r="E2366" t="s">
        <v>133</v>
      </c>
      <c r="F2366" t="s">
        <v>330</v>
      </c>
      <c r="G2366" t="s">
        <v>331</v>
      </c>
      <c r="H2366" t="s">
        <v>130</v>
      </c>
      <c r="I2366">
        <v>332330</v>
      </c>
      <c r="L2366" s="96">
        <v>45267.379282407404</v>
      </c>
      <c r="M2366" t="s">
        <v>135</v>
      </c>
      <c r="N2366">
        <v>-8548</v>
      </c>
      <c r="O2366" t="s">
        <v>136</v>
      </c>
    </row>
    <row r="2367" spans="1:15" x14ac:dyDescent="0.25">
      <c r="A2367">
        <v>618200</v>
      </c>
      <c r="B2367">
        <v>170340</v>
      </c>
      <c r="C2367">
        <v>203</v>
      </c>
      <c r="D2367" s="96">
        <v>45265.485358796293</v>
      </c>
      <c r="E2367" t="s">
        <v>133</v>
      </c>
      <c r="F2367" t="s">
        <v>332</v>
      </c>
      <c r="G2367" t="s">
        <v>333</v>
      </c>
      <c r="H2367" t="s">
        <v>130</v>
      </c>
      <c r="I2367">
        <v>332320</v>
      </c>
      <c r="L2367" s="96">
        <v>45265.48233796296</v>
      </c>
      <c r="M2367" t="s">
        <v>135</v>
      </c>
      <c r="N2367">
        <v>6636</v>
      </c>
      <c r="O2367" t="s">
        <v>132</v>
      </c>
    </row>
    <row r="2368" spans="1:15" x14ac:dyDescent="0.25">
      <c r="A2368">
        <v>618200</v>
      </c>
      <c r="B2368">
        <v>170450</v>
      </c>
      <c r="C2368">
        <v>203</v>
      </c>
      <c r="D2368" s="96">
        <v>45260.669791666667</v>
      </c>
      <c r="E2368" t="s">
        <v>133</v>
      </c>
      <c r="F2368" t="s">
        <v>334</v>
      </c>
      <c r="G2368" t="s">
        <v>335</v>
      </c>
      <c r="H2368" t="s">
        <v>130</v>
      </c>
      <c r="I2368">
        <v>332370</v>
      </c>
      <c r="L2368" s="96">
        <v>45260.667696759258</v>
      </c>
      <c r="M2368" t="s">
        <v>135</v>
      </c>
      <c r="N2368">
        <v>8848</v>
      </c>
      <c r="O2368" t="s">
        <v>132</v>
      </c>
    </row>
    <row r="2369" spans="1:15" x14ac:dyDescent="0.25">
      <c r="A2369">
        <v>618200</v>
      </c>
      <c r="B2369">
        <v>170520</v>
      </c>
      <c r="C2369">
        <v>203</v>
      </c>
      <c r="D2369" s="96">
        <v>45155.573136574072</v>
      </c>
      <c r="E2369" t="s">
        <v>133</v>
      </c>
      <c r="F2369" t="s">
        <v>188</v>
      </c>
      <c r="G2369" t="s">
        <v>189</v>
      </c>
      <c r="H2369" t="s">
        <v>130</v>
      </c>
      <c r="I2369">
        <v>332375</v>
      </c>
      <c r="L2369" s="96">
        <v>45155.572881944441</v>
      </c>
      <c r="M2369" t="s">
        <v>135</v>
      </c>
      <c r="N2369">
        <v>11500</v>
      </c>
      <c r="O2369" t="s">
        <v>132</v>
      </c>
    </row>
    <row r="2370" spans="1:15" x14ac:dyDescent="0.25">
      <c r="A2370">
        <v>618200</v>
      </c>
      <c r="B2370">
        <v>170470</v>
      </c>
      <c r="C2370">
        <v>203</v>
      </c>
      <c r="D2370" s="96">
        <v>45155.573136574072</v>
      </c>
      <c r="E2370" t="s">
        <v>133</v>
      </c>
      <c r="F2370" t="s">
        <v>188</v>
      </c>
      <c r="G2370" t="s">
        <v>189</v>
      </c>
      <c r="H2370" t="s">
        <v>130</v>
      </c>
      <c r="I2370">
        <v>332390</v>
      </c>
      <c r="L2370" s="96">
        <v>45155.572881944441</v>
      </c>
      <c r="M2370" t="s">
        <v>135</v>
      </c>
      <c r="N2370">
        <v>30200</v>
      </c>
      <c r="O2370" t="s">
        <v>132</v>
      </c>
    </row>
    <row r="2371" spans="1:15" x14ac:dyDescent="0.25">
      <c r="A2371">
        <v>618200</v>
      </c>
      <c r="B2371">
        <v>170440</v>
      </c>
      <c r="C2371">
        <v>203</v>
      </c>
      <c r="D2371" s="96">
        <v>45155.573125000003</v>
      </c>
      <c r="E2371" t="s">
        <v>133</v>
      </c>
      <c r="F2371" t="s">
        <v>188</v>
      </c>
      <c r="G2371" t="s">
        <v>189</v>
      </c>
      <c r="H2371" t="s">
        <v>130</v>
      </c>
      <c r="I2371">
        <v>332360</v>
      </c>
      <c r="L2371" s="96">
        <v>45155.572881944441</v>
      </c>
      <c r="M2371" t="s">
        <v>135</v>
      </c>
      <c r="N2371">
        <v>24000</v>
      </c>
      <c r="O2371" t="s">
        <v>132</v>
      </c>
    </row>
    <row r="2372" spans="1:15" x14ac:dyDescent="0.25">
      <c r="A2372">
        <v>618200</v>
      </c>
      <c r="B2372">
        <v>170450</v>
      </c>
      <c r="C2372">
        <v>203</v>
      </c>
      <c r="D2372" s="96">
        <v>45155.573125000003</v>
      </c>
      <c r="E2372" t="s">
        <v>133</v>
      </c>
      <c r="F2372" t="s">
        <v>188</v>
      </c>
      <c r="G2372" t="s">
        <v>189</v>
      </c>
      <c r="H2372" t="s">
        <v>130</v>
      </c>
      <c r="I2372">
        <v>332370</v>
      </c>
      <c r="L2372" s="96">
        <v>45155.572881944441</v>
      </c>
      <c r="M2372" t="s">
        <v>135</v>
      </c>
      <c r="N2372">
        <v>124500</v>
      </c>
      <c r="O2372" t="s">
        <v>132</v>
      </c>
    </row>
    <row r="2373" spans="1:15" x14ac:dyDescent="0.25">
      <c r="A2373">
        <v>618200</v>
      </c>
      <c r="B2373">
        <v>170380</v>
      </c>
      <c r="C2373">
        <v>203</v>
      </c>
      <c r="D2373" s="96">
        <v>45155.573113425926</v>
      </c>
      <c r="E2373" t="s">
        <v>133</v>
      </c>
      <c r="F2373" t="s">
        <v>188</v>
      </c>
      <c r="G2373" t="s">
        <v>189</v>
      </c>
      <c r="H2373" t="s">
        <v>130</v>
      </c>
      <c r="I2373">
        <v>332340</v>
      </c>
      <c r="L2373" s="96">
        <v>45155.572881944441</v>
      </c>
      <c r="M2373" t="s">
        <v>135</v>
      </c>
      <c r="N2373">
        <v>32000</v>
      </c>
      <c r="O2373" t="s">
        <v>132</v>
      </c>
    </row>
    <row r="2374" spans="1:15" x14ac:dyDescent="0.25">
      <c r="A2374">
        <v>618200</v>
      </c>
      <c r="B2374">
        <v>170370</v>
      </c>
      <c r="C2374">
        <v>203</v>
      </c>
      <c r="D2374" s="96">
        <v>45155.573113425926</v>
      </c>
      <c r="E2374" t="s">
        <v>133</v>
      </c>
      <c r="F2374" t="s">
        <v>188</v>
      </c>
      <c r="G2374" t="s">
        <v>189</v>
      </c>
      <c r="H2374" t="s">
        <v>130</v>
      </c>
      <c r="I2374">
        <v>332335</v>
      </c>
      <c r="L2374" s="96">
        <v>45155.572881944441</v>
      </c>
      <c r="M2374" t="s">
        <v>135</v>
      </c>
      <c r="N2374">
        <v>36000</v>
      </c>
      <c r="O2374" t="s">
        <v>132</v>
      </c>
    </row>
    <row r="2375" spans="1:15" x14ac:dyDescent="0.25">
      <c r="A2375">
        <v>618200</v>
      </c>
      <c r="B2375">
        <v>170360</v>
      </c>
      <c r="C2375">
        <v>203</v>
      </c>
      <c r="D2375" s="96">
        <v>45155.573113425926</v>
      </c>
      <c r="E2375" t="s">
        <v>133</v>
      </c>
      <c r="F2375" t="s">
        <v>188</v>
      </c>
      <c r="G2375" t="s">
        <v>189</v>
      </c>
      <c r="H2375" t="s">
        <v>130</v>
      </c>
      <c r="I2375">
        <v>332332</v>
      </c>
      <c r="L2375" s="96">
        <v>45155.572881944441</v>
      </c>
      <c r="M2375" t="s">
        <v>135</v>
      </c>
      <c r="N2375">
        <v>111000</v>
      </c>
      <c r="O2375" t="s">
        <v>132</v>
      </c>
    </row>
    <row r="2376" spans="1:15" x14ac:dyDescent="0.25">
      <c r="A2376">
        <v>618200</v>
      </c>
      <c r="B2376">
        <v>170340</v>
      </c>
      <c r="C2376">
        <v>203</v>
      </c>
      <c r="D2376" s="96">
        <v>45155.573101851849</v>
      </c>
      <c r="E2376" t="s">
        <v>133</v>
      </c>
      <c r="F2376" t="s">
        <v>188</v>
      </c>
      <c r="G2376" t="s">
        <v>189</v>
      </c>
      <c r="H2376" t="s">
        <v>130</v>
      </c>
      <c r="I2376">
        <v>332320</v>
      </c>
      <c r="L2376" s="96">
        <v>45155.572881944441</v>
      </c>
      <c r="M2376" t="s">
        <v>135</v>
      </c>
      <c r="N2376">
        <v>31700</v>
      </c>
      <c r="O2376" t="s">
        <v>132</v>
      </c>
    </row>
    <row r="2377" spans="1:15" x14ac:dyDescent="0.25">
      <c r="A2377">
        <v>618200</v>
      </c>
      <c r="B2377">
        <v>170350</v>
      </c>
      <c r="C2377">
        <v>203</v>
      </c>
      <c r="D2377" s="96">
        <v>45155.573101851849</v>
      </c>
      <c r="E2377" t="s">
        <v>133</v>
      </c>
      <c r="F2377" t="s">
        <v>188</v>
      </c>
      <c r="G2377" t="s">
        <v>189</v>
      </c>
      <c r="H2377" t="s">
        <v>130</v>
      </c>
      <c r="I2377">
        <v>332330</v>
      </c>
      <c r="L2377" s="96">
        <v>45155.572881944441</v>
      </c>
      <c r="M2377" t="s">
        <v>135</v>
      </c>
      <c r="N2377">
        <v>282337</v>
      </c>
      <c r="O2377" t="s">
        <v>132</v>
      </c>
    </row>
    <row r="2378" spans="1:15" x14ac:dyDescent="0.25">
      <c r="A2378">
        <v>618200</v>
      </c>
      <c r="B2378">
        <v>170530</v>
      </c>
      <c r="C2378">
        <v>203</v>
      </c>
      <c r="D2378" s="96">
        <v>45155.57309027778</v>
      </c>
      <c r="E2378" t="s">
        <v>133</v>
      </c>
      <c r="F2378" t="s">
        <v>188</v>
      </c>
      <c r="G2378" t="s">
        <v>189</v>
      </c>
      <c r="H2378" t="s">
        <v>130</v>
      </c>
      <c r="I2378">
        <v>332317</v>
      </c>
      <c r="L2378" s="96">
        <v>45155.572881944441</v>
      </c>
      <c r="M2378" t="s">
        <v>135</v>
      </c>
      <c r="N2378">
        <v>2700</v>
      </c>
      <c r="O2378" t="s">
        <v>132</v>
      </c>
    </row>
    <row r="2379" spans="1:15" x14ac:dyDescent="0.25">
      <c r="A2379">
        <v>618200</v>
      </c>
      <c r="B2379">
        <v>170480</v>
      </c>
      <c r="C2379">
        <v>203</v>
      </c>
      <c r="D2379" s="96">
        <v>45155.57309027778</v>
      </c>
      <c r="E2379" t="s">
        <v>133</v>
      </c>
      <c r="F2379" t="s">
        <v>188</v>
      </c>
      <c r="G2379" t="s">
        <v>189</v>
      </c>
      <c r="H2379" t="s">
        <v>130</v>
      </c>
      <c r="I2379">
        <v>332318</v>
      </c>
      <c r="L2379" s="96">
        <v>45155.572881944441</v>
      </c>
      <c r="M2379" t="s">
        <v>135</v>
      </c>
      <c r="N2379">
        <v>5500</v>
      </c>
      <c r="O2379" t="s">
        <v>132</v>
      </c>
    </row>
    <row r="2380" spans="1:15" x14ac:dyDescent="0.25">
      <c r="A2380">
        <v>618200</v>
      </c>
      <c r="B2380">
        <v>170540</v>
      </c>
      <c r="C2380">
        <v>203</v>
      </c>
      <c r="D2380" s="96">
        <v>45155.573078703703</v>
      </c>
      <c r="E2380" t="s">
        <v>133</v>
      </c>
      <c r="F2380" t="s">
        <v>188</v>
      </c>
      <c r="G2380" t="s">
        <v>189</v>
      </c>
      <c r="H2380" t="s">
        <v>130</v>
      </c>
      <c r="I2380">
        <v>332307</v>
      </c>
      <c r="L2380" s="96">
        <v>45155.572881944441</v>
      </c>
      <c r="M2380" t="s">
        <v>135</v>
      </c>
      <c r="N2380">
        <v>1330</v>
      </c>
      <c r="O2380" t="s">
        <v>132</v>
      </c>
    </row>
    <row r="2381" spans="1:15" x14ac:dyDescent="0.25">
      <c r="A2381">
        <v>618200</v>
      </c>
      <c r="B2381">
        <v>170310</v>
      </c>
      <c r="C2381">
        <v>203</v>
      </c>
      <c r="D2381" s="96">
        <v>45155.573078703703</v>
      </c>
      <c r="E2381" t="s">
        <v>133</v>
      </c>
      <c r="F2381" t="s">
        <v>188</v>
      </c>
      <c r="G2381" t="s">
        <v>189</v>
      </c>
      <c r="H2381" t="s">
        <v>130</v>
      </c>
      <c r="I2381">
        <v>332310</v>
      </c>
      <c r="L2381" s="96">
        <v>45155.572881944441</v>
      </c>
      <c r="M2381" t="s">
        <v>135</v>
      </c>
      <c r="N2381">
        <v>115000</v>
      </c>
      <c r="O2381" t="s">
        <v>132</v>
      </c>
    </row>
    <row r="2382" spans="1:15" x14ac:dyDescent="0.25">
      <c r="A2382">
        <v>618200</v>
      </c>
      <c r="B2382">
        <v>170470</v>
      </c>
      <c r="C2382">
        <v>203</v>
      </c>
      <c r="D2382" s="96">
        <v>45132.530138888891</v>
      </c>
      <c r="E2382" t="s">
        <v>127</v>
      </c>
      <c r="F2382" t="s">
        <v>140</v>
      </c>
      <c r="G2382" t="s">
        <v>190</v>
      </c>
      <c r="H2382" t="s">
        <v>130</v>
      </c>
      <c r="I2382">
        <v>332390</v>
      </c>
      <c r="L2382" s="96">
        <v>45132.529583333337</v>
      </c>
      <c r="M2382" t="s">
        <v>131</v>
      </c>
      <c r="N2382">
        <v>24000</v>
      </c>
      <c r="O2382" t="s">
        <v>132</v>
      </c>
    </row>
    <row r="2383" spans="1:15" x14ac:dyDescent="0.25">
      <c r="A2383">
        <v>618200</v>
      </c>
      <c r="B2383">
        <v>170470</v>
      </c>
      <c r="C2383">
        <v>203</v>
      </c>
      <c r="D2383" s="96">
        <v>45132.530138888891</v>
      </c>
      <c r="E2383" t="s">
        <v>133</v>
      </c>
      <c r="F2383" t="s">
        <v>140</v>
      </c>
      <c r="G2383" t="s">
        <v>191</v>
      </c>
      <c r="H2383" t="s">
        <v>130</v>
      </c>
      <c r="I2383">
        <v>332390</v>
      </c>
      <c r="L2383" s="96">
        <v>45132.529583333337</v>
      </c>
      <c r="M2383" t="s">
        <v>135</v>
      </c>
      <c r="N2383">
        <v>1800</v>
      </c>
      <c r="O2383" t="s">
        <v>132</v>
      </c>
    </row>
    <row r="2384" spans="1:15" x14ac:dyDescent="0.25">
      <c r="A2384">
        <v>618200</v>
      </c>
      <c r="B2384">
        <v>170520</v>
      </c>
      <c r="C2384">
        <v>203</v>
      </c>
      <c r="D2384" s="96">
        <v>45132.530115740738</v>
      </c>
      <c r="E2384" t="s">
        <v>127</v>
      </c>
      <c r="F2384" t="s">
        <v>140</v>
      </c>
      <c r="G2384" t="s">
        <v>190</v>
      </c>
      <c r="H2384" t="s">
        <v>130</v>
      </c>
      <c r="I2384">
        <v>332375</v>
      </c>
      <c r="L2384" s="96">
        <v>45132.529583333337</v>
      </c>
      <c r="M2384" t="s">
        <v>131</v>
      </c>
      <c r="N2384">
        <v>8000</v>
      </c>
      <c r="O2384" t="s">
        <v>132</v>
      </c>
    </row>
    <row r="2385" spans="1:15" x14ac:dyDescent="0.25">
      <c r="A2385">
        <v>618200</v>
      </c>
      <c r="B2385">
        <v>170520</v>
      </c>
      <c r="C2385">
        <v>203</v>
      </c>
      <c r="D2385" s="96">
        <v>45132.530115740738</v>
      </c>
      <c r="E2385" t="s">
        <v>133</v>
      </c>
      <c r="F2385" t="s">
        <v>140</v>
      </c>
      <c r="G2385" t="s">
        <v>192</v>
      </c>
      <c r="H2385" t="s">
        <v>130</v>
      </c>
      <c r="I2385">
        <v>332375</v>
      </c>
      <c r="L2385" s="96">
        <v>45132.529583333337</v>
      </c>
      <c r="M2385" t="s">
        <v>135</v>
      </c>
      <c r="N2385">
        <v>-8000</v>
      </c>
      <c r="O2385" t="s">
        <v>136</v>
      </c>
    </row>
    <row r="2386" spans="1:15" x14ac:dyDescent="0.25">
      <c r="A2386">
        <v>618200</v>
      </c>
      <c r="B2386">
        <v>170450</v>
      </c>
      <c r="C2386">
        <v>203</v>
      </c>
      <c r="D2386" s="96">
        <v>45132.530092592591</v>
      </c>
      <c r="E2386" t="s">
        <v>133</v>
      </c>
      <c r="F2386" t="s">
        <v>140</v>
      </c>
      <c r="G2386" t="s">
        <v>191</v>
      </c>
      <c r="H2386" t="s">
        <v>130</v>
      </c>
      <c r="I2386">
        <v>332370</v>
      </c>
      <c r="L2386" s="96">
        <v>45132.529583333337</v>
      </c>
      <c r="M2386" t="s">
        <v>135</v>
      </c>
      <c r="N2386">
        <v>21000</v>
      </c>
      <c r="O2386" t="s">
        <v>132</v>
      </c>
    </row>
    <row r="2387" spans="1:15" x14ac:dyDescent="0.25">
      <c r="A2387">
        <v>618200</v>
      </c>
      <c r="B2387">
        <v>170450</v>
      </c>
      <c r="C2387">
        <v>203</v>
      </c>
      <c r="D2387" s="96">
        <v>45132.530081018522</v>
      </c>
      <c r="E2387" t="s">
        <v>127</v>
      </c>
      <c r="F2387" t="s">
        <v>140</v>
      </c>
      <c r="G2387" t="s">
        <v>190</v>
      </c>
      <c r="H2387" t="s">
        <v>130</v>
      </c>
      <c r="I2387">
        <v>332370</v>
      </c>
      <c r="L2387" s="96">
        <v>45132.529583333337</v>
      </c>
      <c r="M2387" t="s">
        <v>131</v>
      </c>
      <c r="N2387">
        <v>120000</v>
      </c>
      <c r="O2387" t="s">
        <v>132</v>
      </c>
    </row>
    <row r="2388" spans="1:15" x14ac:dyDescent="0.25">
      <c r="A2388">
        <v>618200</v>
      </c>
      <c r="B2388">
        <v>170440</v>
      </c>
      <c r="C2388">
        <v>203</v>
      </c>
      <c r="D2388" s="96">
        <v>45132.530057870368</v>
      </c>
      <c r="E2388" t="s">
        <v>127</v>
      </c>
      <c r="F2388" t="s">
        <v>140</v>
      </c>
      <c r="G2388" t="s">
        <v>190</v>
      </c>
      <c r="H2388" t="s">
        <v>130</v>
      </c>
      <c r="I2388">
        <v>332360</v>
      </c>
      <c r="L2388" s="96">
        <v>45132.529583333337</v>
      </c>
      <c r="M2388" t="s">
        <v>131</v>
      </c>
      <c r="N2388">
        <v>45000</v>
      </c>
      <c r="O2388" t="s">
        <v>132</v>
      </c>
    </row>
    <row r="2389" spans="1:15" x14ac:dyDescent="0.25">
      <c r="A2389">
        <v>618200</v>
      </c>
      <c r="B2389">
        <v>170440</v>
      </c>
      <c r="C2389">
        <v>203</v>
      </c>
      <c r="D2389" s="96">
        <v>45132.530057870368</v>
      </c>
      <c r="E2389" t="s">
        <v>133</v>
      </c>
      <c r="F2389" t="s">
        <v>140</v>
      </c>
      <c r="G2389" t="s">
        <v>192</v>
      </c>
      <c r="H2389" t="s">
        <v>130</v>
      </c>
      <c r="I2389">
        <v>332360</v>
      </c>
      <c r="L2389" s="96">
        <v>45132.529583333337</v>
      </c>
      <c r="M2389" t="s">
        <v>135</v>
      </c>
      <c r="N2389">
        <v>-18000</v>
      </c>
      <c r="O2389" t="s">
        <v>136</v>
      </c>
    </row>
    <row r="2390" spans="1:15" x14ac:dyDescent="0.25">
      <c r="A2390">
        <v>618200</v>
      </c>
      <c r="B2390">
        <v>170440</v>
      </c>
      <c r="C2390">
        <v>203</v>
      </c>
      <c r="D2390" s="96">
        <v>45132.530057870368</v>
      </c>
      <c r="E2390" t="s">
        <v>133</v>
      </c>
      <c r="F2390" t="s">
        <v>140</v>
      </c>
      <c r="G2390" t="s">
        <v>191</v>
      </c>
      <c r="H2390" t="s">
        <v>130</v>
      </c>
      <c r="I2390">
        <v>332360</v>
      </c>
      <c r="L2390" s="96">
        <v>45132.529583333337</v>
      </c>
      <c r="M2390" t="s">
        <v>135</v>
      </c>
      <c r="N2390">
        <v>2000</v>
      </c>
      <c r="O2390" t="s">
        <v>132</v>
      </c>
    </row>
    <row r="2391" spans="1:15" x14ac:dyDescent="0.25">
      <c r="A2391">
        <v>618200</v>
      </c>
      <c r="B2391">
        <v>170380</v>
      </c>
      <c r="C2391">
        <v>203</v>
      </c>
      <c r="D2391" s="96">
        <v>45132.530034722222</v>
      </c>
      <c r="E2391" t="s">
        <v>133</v>
      </c>
      <c r="F2391" t="s">
        <v>140</v>
      </c>
      <c r="G2391" t="s">
        <v>192</v>
      </c>
      <c r="H2391" t="s">
        <v>130</v>
      </c>
      <c r="I2391">
        <v>332340</v>
      </c>
      <c r="L2391" s="96">
        <v>45132.529583333337</v>
      </c>
      <c r="M2391" t="s">
        <v>135</v>
      </c>
      <c r="N2391">
        <v>-92000</v>
      </c>
      <c r="O2391" t="s">
        <v>136</v>
      </c>
    </row>
    <row r="2392" spans="1:15" x14ac:dyDescent="0.25">
      <c r="A2392">
        <v>618200</v>
      </c>
      <c r="B2392">
        <v>170380</v>
      </c>
      <c r="C2392">
        <v>203</v>
      </c>
      <c r="D2392" s="96">
        <v>45132.530023148145</v>
      </c>
      <c r="E2392" t="s">
        <v>127</v>
      </c>
      <c r="F2392" t="s">
        <v>140</v>
      </c>
      <c r="G2392" t="s">
        <v>190</v>
      </c>
      <c r="H2392" t="s">
        <v>130</v>
      </c>
      <c r="I2392">
        <v>332340</v>
      </c>
      <c r="L2392" s="96">
        <v>45132.529583333337</v>
      </c>
      <c r="M2392" t="s">
        <v>131</v>
      </c>
      <c r="N2392">
        <v>192000</v>
      </c>
      <c r="O2392" t="s">
        <v>132</v>
      </c>
    </row>
    <row r="2393" spans="1:15" x14ac:dyDescent="0.25">
      <c r="A2393">
        <v>618200</v>
      </c>
      <c r="B2393">
        <v>170380</v>
      </c>
      <c r="C2393">
        <v>203</v>
      </c>
      <c r="D2393" s="96">
        <v>45132.530023148145</v>
      </c>
      <c r="E2393" t="s">
        <v>133</v>
      </c>
      <c r="F2393" t="s">
        <v>140</v>
      </c>
      <c r="G2393" t="s">
        <v>191</v>
      </c>
      <c r="H2393" t="s">
        <v>130</v>
      </c>
      <c r="I2393">
        <v>332340</v>
      </c>
      <c r="L2393" s="96">
        <v>45132.529583333337</v>
      </c>
      <c r="M2393" t="s">
        <v>135</v>
      </c>
      <c r="N2393">
        <v>2000</v>
      </c>
      <c r="O2393" t="s">
        <v>132</v>
      </c>
    </row>
    <row r="2394" spans="1:15" x14ac:dyDescent="0.25">
      <c r="A2394">
        <v>618200</v>
      </c>
      <c r="B2394">
        <v>170370</v>
      </c>
      <c r="C2394">
        <v>203</v>
      </c>
      <c r="D2394" s="96">
        <v>45132.530011574076</v>
      </c>
      <c r="E2394" t="s">
        <v>127</v>
      </c>
      <c r="F2394" t="s">
        <v>140</v>
      </c>
      <c r="G2394" t="s">
        <v>190</v>
      </c>
      <c r="H2394" t="s">
        <v>130</v>
      </c>
      <c r="I2394">
        <v>332335</v>
      </c>
      <c r="L2394" s="96">
        <v>45132.529583333337</v>
      </c>
      <c r="M2394" t="s">
        <v>131</v>
      </c>
      <c r="N2394">
        <v>36000</v>
      </c>
      <c r="O2394" t="s">
        <v>132</v>
      </c>
    </row>
    <row r="2395" spans="1:15" x14ac:dyDescent="0.25">
      <c r="A2395">
        <v>618200</v>
      </c>
      <c r="B2395">
        <v>170370</v>
      </c>
      <c r="C2395">
        <v>203</v>
      </c>
      <c r="D2395" s="96">
        <v>45132.530011574076</v>
      </c>
      <c r="E2395" t="s">
        <v>133</v>
      </c>
      <c r="F2395" t="s">
        <v>140</v>
      </c>
      <c r="G2395" t="s">
        <v>191</v>
      </c>
      <c r="H2395" t="s">
        <v>130</v>
      </c>
      <c r="I2395">
        <v>332335</v>
      </c>
      <c r="L2395" s="96">
        <v>45132.529583333337</v>
      </c>
      <c r="M2395" t="s">
        <v>135</v>
      </c>
      <c r="N2395">
        <v>11000</v>
      </c>
      <c r="O2395" t="s">
        <v>132</v>
      </c>
    </row>
    <row r="2396" spans="1:15" x14ac:dyDescent="0.25">
      <c r="A2396">
        <v>618200</v>
      </c>
      <c r="B2396">
        <v>170370</v>
      </c>
      <c r="C2396">
        <v>203</v>
      </c>
      <c r="D2396" s="96">
        <v>45132.530011574076</v>
      </c>
      <c r="E2396" t="s">
        <v>133</v>
      </c>
      <c r="F2396" t="s">
        <v>140</v>
      </c>
      <c r="G2396" t="s">
        <v>192</v>
      </c>
      <c r="H2396" t="s">
        <v>130</v>
      </c>
      <c r="I2396">
        <v>332335</v>
      </c>
      <c r="L2396" s="96">
        <v>45132.529583333337</v>
      </c>
      <c r="M2396" t="s">
        <v>135</v>
      </c>
      <c r="N2396">
        <v>18000</v>
      </c>
      <c r="O2396" t="s">
        <v>132</v>
      </c>
    </row>
    <row r="2397" spans="1:15" x14ac:dyDescent="0.25">
      <c r="A2397">
        <v>618200</v>
      </c>
      <c r="B2397">
        <v>170360</v>
      </c>
      <c r="C2397">
        <v>203</v>
      </c>
      <c r="D2397" s="96">
        <v>45132.529988425929</v>
      </c>
      <c r="E2397" t="s">
        <v>127</v>
      </c>
      <c r="F2397" t="s">
        <v>140</v>
      </c>
      <c r="G2397" t="s">
        <v>190</v>
      </c>
      <c r="H2397" t="s">
        <v>130</v>
      </c>
      <c r="I2397">
        <v>332332</v>
      </c>
      <c r="L2397" s="96">
        <v>45132.529583333337</v>
      </c>
      <c r="M2397" t="s">
        <v>131</v>
      </c>
      <c r="N2397">
        <v>20000</v>
      </c>
      <c r="O2397" t="s">
        <v>132</v>
      </c>
    </row>
    <row r="2398" spans="1:15" x14ac:dyDescent="0.25">
      <c r="A2398">
        <v>618200</v>
      </c>
      <c r="B2398">
        <v>170360</v>
      </c>
      <c r="C2398">
        <v>203</v>
      </c>
      <c r="D2398" s="96">
        <v>45132.529988425929</v>
      </c>
      <c r="E2398" t="s">
        <v>133</v>
      </c>
      <c r="F2398" t="s">
        <v>140</v>
      </c>
      <c r="G2398" t="s">
        <v>191</v>
      </c>
      <c r="H2398" t="s">
        <v>130</v>
      </c>
      <c r="I2398">
        <v>332332</v>
      </c>
      <c r="L2398" s="96">
        <v>45132.529583333337</v>
      </c>
      <c r="M2398" t="s">
        <v>135</v>
      </c>
      <c r="N2398">
        <v>5500</v>
      </c>
      <c r="O2398" t="s">
        <v>132</v>
      </c>
    </row>
    <row r="2399" spans="1:15" x14ac:dyDescent="0.25">
      <c r="A2399">
        <v>618200</v>
      </c>
      <c r="B2399">
        <v>170360</v>
      </c>
      <c r="C2399">
        <v>203</v>
      </c>
      <c r="D2399" s="96">
        <v>45132.529988425929</v>
      </c>
      <c r="E2399" t="s">
        <v>133</v>
      </c>
      <c r="F2399" t="s">
        <v>140</v>
      </c>
      <c r="G2399" t="s">
        <v>192</v>
      </c>
      <c r="H2399" t="s">
        <v>130</v>
      </c>
      <c r="I2399">
        <v>332332</v>
      </c>
      <c r="L2399" s="96">
        <v>45132.529583333337</v>
      </c>
      <c r="M2399" t="s">
        <v>135</v>
      </c>
      <c r="N2399">
        <v>6000</v>
      </c>
      <c r="O2399" t="s">
        <v>132</v>
      </c>
    </row>
    <row r="2400" spans="1:15" x14ac:dyDescent="0.25">
      <c r="A2400">
        <v>618200</v>
      </c>
      <c r="B2400">
        <v>170350</v>
      </c>
      <c r="C2400">
        <v>203</v>
      </c>
      <c r="D2400" s="96">
        <v>45132.529965277776</v>
      </c>
      <c r="E2400" t="s">
        <v>127</v>
      </c>
      <c r="F2400" t="s">
        <v>140</v>
      </c>
      <c r="G2400" t="s">
        <v>190</v>
      </c>
      <c r="H2400" t="s">
        <v>130</v>
      </c>
      <c r="I2400">
        <v>332330</v>
      </c>
      <c r="L2400" s="96">
        <v>45132.529583333337</v>
      </c>
      <c r="M2400" t="s">
        <v>131</v>
      </c>
      <c r="N2400">
        <v>240000</v>
      </c>
      <c r="O2400" t="s">
        <v>132</v>
      </c>
    </row>
    <row r="2401" spans="1:15" x14ac:dyDescent="0.25">
      <c r="A2401">
        <v>618200</v>
      </c>
      <c r="B2401">
        <v>170350</v>
      </c>
      <c r="C2401">
        <v>203</v>
      </c>
      <c r="D2401" s="96">
        <v>45132.529965277776</v>
      </c>
      <c r="E2401" t="s">
        <v>133</v>
      </c>
      <c r="F2401" t="s">
        <v>140</v>
      </c>
      <c r="G2401" t="s">
        <v>336</v>
      </c>
      <c r="H2401" t="s">
        <v>130</v>
      </c>
      <c r="I2401">
        <v>332330</v>
      </c>
      <c r="L2401" s="96">
        <v>45132.529583333337</v>
      </c>
      <c r="M2401" t="s">
        <v>135</v>
      </c>
      <c r="N2401">
        <v>8663</v>
      </c>
      <c r="O2401" t="s">
        <v>132</v>
      </c>
    </row>
    <row r="2402" spans="1:15" x14ac:dyDescent="0.25">
      <c r="A2402">
        <v>618200</v>
      </c>
      <c r="B2402">
        <v>170350</v>
      </c>
      <c r="C2402">
        <v>203</v>
      </c>
      <c r="D2402" s="96">
        <v>45132.529965277776</v>
      </c>
      <c r="E2402" t="s">
        <v>133</v>
      </c>
      <c r="F2402" t="s">
        <v>140</v>
      </c>
      <c r="G2402" t="s">
        <v>191</v>
      </c>
      <c r="H2402" t="s">
        <v>130</v>
      </c>
      <c r="I2402">
        <v>332330</v>
      </c>
      <c r="L2402" s="96">
        <v>45132.529583333337</v>
      </c>
      <c r="M2402" t="s">
        <v>135</v>
      </c>
      <c r="N2402">
        <v>55000</v>
      </c>
      <c r="O2402" t="s">
        <v>132</v>
      </c>
    </row>
    <row r="2403" spans="1:15" x14ac:dyDescent="0.25">
      <c r="A2403">
        <v>618200</v>
      </c>
      <c r="B2403">
        <v>170340</v>
      </c>
      <c r="C2403">
        <v>203</v>
      </c>
      <c r="D2403" s="96">
        <v>45132.529930555553</v>
      </c>
      <c r="E2403" t="s">
        <v>127</v>
      </c>
      <c r="F2403" t="s">
        <v>140</v>
      </c>
      <c r="G2403" t="s">
        <v>190</v>
      </c>
      <c r="H2403" t="s">
        <v>130</v>
      </c>
      <c r="I2403">
        <v>332320</v>
      </c>
      <c r="L2403" s="96">
        <v>45132.529583333337</v>
      </c>
      <c r="M2403" t="s">
        <v>131</v>
      </c>
      <c r="N2403">
        <v>22000</v>
      </c>
      <c r="O2403" t="s">
        <v>132</v>
      </c>
    </row>
    <row r="2404" spans="1:15" x14ac:dyDescent="0.25">
      <c r="A2404">
        <v>618200</v>
      </c>
      <c r="B2404">
        <v>170340</v>
      </c>
      <c r="C2404">
        <v>203</v>
      </c>
      <c r="D2404" s="96">
        <v>45132.529930555553</v>
      </c>
      <c r="E2404" t="s">
        <v>133</v>
      </c>
      <c r="F2404" t="s">
        <v>140</v>
      </c>
      <c r="G2404" t="s">
        <v>192</v>
      </c>
      <c r="H2404" t="s">
        <v>130</v>
      </c>
      <c r="I2404">
        <v>332320</v>
      </c>
      <c r="L2404" s="96">
        <v>45132.529583333337</v>
      </c>
      <c r="M2404" t="s">
        <v>135</v>
      </c>
      <c r="N2404">
        <v>8000</v>
      </c>
      <c r="O2404" t="s">
        <v>132</v>
      </c>
    </row>
    <row r="2405" spans="1:15" x14ac:dyDescent="0.25">
      <c r="A2405">
        <v>618200</v>
      </c>
      <c r="B2405">
        <v>170340</v>
      </c>
      <c r="C2405">
        <v>203</v>
      </c>
      <c r="D2405" s="96">
        <v>45132.529930555553</v>
      </c>
      <c r="E2405" t="s">
        <v>133</v>
      </c>
      <c r="F2405" t="s">
        <v>140</v>
      </c>
      <c r="G2405" t="s">
        <v>191</v>
      </c>
      <c r="H2405" t="s">
        <v>130</v>
      </c>
      <c r="I2405">
        <v>332320</v>
      </c>
      <c r="L2405" s="96">
        <v>45132.529583333337</v>
      </c>
      <c r="M2405" t="s">
        <v>135</v>
      </c>
      <c r="N2405">
        <v>8800</v>
      </c>
      <c r="O2405" t="s">
        <v>132</v>
      </c>
    </row>
    <row r="2406" spans="1:15" x14ac:dyDescent="0.25">
      <c r="A2406">
        <v>618200</v>
      </c>
      <c r="B2406">
        <v>170480</v>
      </c>
      <c r="C2406">
        <v>203</v>
      </c>
      <c r="D2406" s="96">
        <v>45132.529918981483</v>
      </c>
      <c r="E2406" t="s">
        <v>127</v>
      </c>
      <c r="F2406" t="s">
        <v>140</v>
      </c>
      <c r="G2406" t="s">
        <v>190</v>
      </c>
      <c r="H2406" t="s">
        <v>130</v>
      </c>
      <c r="I2406">
        <v>332318</v>
      </c>
      <c r="L2406" s="96">
        <v>45132.529583333337</v>
      </c>
      <c r="M2406" t="s">
        <v>131</v>
      </c>
      <c r="N2406">
        <v>17600</v>
      </c>
      <c r="O2406" t="s">
        <v>132</v>
      </c>
    </row>
    <row r="2407" spans="1:15" x14ac:dyDescent="0.25">
      <c r="A2407">
        <v>618200</v>
      </c>
      <c r="B2407">
        <v>170480</v>
      </c>
      <c r="C2407">
        <v>203</v>
      </c>
      <c r="D2407" s="96">
        <v>45132.529918981483</v>
      </c>
      <c r="E2407" t="s">
        <v>133</v>
      </c>
      <c r="F2407" t="s">
        <v>140</v>
      </c>
      <c r="G2407" t="s">
        <v>192</v>
      </c>
      <c r="H2407" t="s">
        <v>130</v>
      </c>
      <c r="I2407">
        <v>332318</v>
      </c>
      <c r="L2407" s="96">
        <v>45132.529583333337</v>
      </c>
      <c r="M2407" t="s">
        <v>135</v>
      </c>
      <c r="N2407">
        <v>6400</v>
      </c>
      <c r="O2407" t="s">
        <v>132</v>
      </c>
    </row>
    <row r="2408" spans="1:15" x14ac:dyDescent="0.25">
      <c r="A2408">
        <v>618200</v>
      </c>
      <c r="B2408">
        <v>170530</v>
      </c>
      <c r="C2408">
        <v>203</v>
      </c>
      <c r="D2408" s="96">
        <v>45132.529895833337</v>
      </c>
      <c r="E2408" t="s">
        <v>127</v>
      </c>
      <c r="F2408" t="s">
        <v>140</v>
      </c>
      <c r="G2408" t="s">
        <v>190</v>
      </c>
      <c r="H2408" t="s">
        <v>130</v>
      </c>
      <c r="I2408">
        <v>332317</v>
      </c>
      <c r="L2408" s="96">
        <v>45132.529583333337</v>
      </c>
      <c r="M2408" t="s">
        <v>131</v>
      </c>
      <c r="N2408">
        <v>3000</v>
      </c>
      <c r="O2408" t="s">
        <v>132</v>
      </c>
    </row>
    <row r="2409" spans="1:15" x14ac:dyDescent="0.25">
      <c r="A2409">
        <v>618200</v>
      </c>
      <c r="B2409">
        <v>170530</v>
      </c>
      <c r="C2409">
        <v>203</v>
      </c>
      <c r="D2409" s="96">
        <v>45132.529895833337</v>
      </c>
      <c r="E2409" t="s">
        <v>133</v>
      </c>
      <c r="F2409" t="s">
        <v>140</v>
      </c>
      <c r="G2409" t="s">
        <v>192</v>
      </c>
      <c r="H2409" t="s">
        <v>130</v>
      </c>
      <c r="I2409">
        <v>332317</v>
      </c>
      <c r="L2409" s="96">
        <v>45132.529583333337</v>
      </c>
      <c r="M2409" t="s">
        <v>135</v>
      </c>
      <c r="N2409">
        <v>4800</v>
      </c>
      <c r="O2409" t="s">
        <v>132</v>
      </c>
    </row>
    <row r="2410" spans="1:15" x14ac:dyDescent="0.25">
      <c r="A2410">
        <v>618200</v>
      </c>
      <c r="B2410">
        <v>170310</v>
      </c>
      <c r="C2410">
        <v>203</v>
      </c>
      <c r="D2410" s="96">
        <v>45132.529849537037</v>
      </c>
      <c r="E2410" t="s">
        <v>127</v>
      </c>
      <c r="F2410" t="s">
        <v>140</v>
      </c>
      <c r="G2410" t="s">
        <v>190</v>
      </c>
      <c r="H2410" t="s">
        <v>130</v>
      </c>
      <c r="I2410">
        <v>332310</v>
      </c>
      <c r="L2410" s="96">
        <v>45132.529583333337</v>
      </c>
      <c r="M2410" t="s">
        <v>131</v>
      </c>
      <c r="N2410">
        <v>120000</v>
      </c>
      <c r="O2410" t="s">
        <v>132</v>
      </c>
    </row>
    <row r="2411" spans="1:15" x14ac:dyDescent="0.25">
      <c r="A2411">
        <v>618200</v>
      </c>
      <c r="B2411">
        <v>170310</v>
      </c>
      <c r="C2411">
        <v>203</v>
      </c>
      <c r="D2411" s="96">
        <v>45132.529849537037</v>
      </c>
      <c r="E2411" t="s">
        <v>133</v>
      </c>
      <c r="F2411" t="s">
        <v>140</v>
      </c>
      <c r="G2411" t="s">
        <v>191</v>
      </c>
      <c r="H2411" t="s">
        <v>130</v>
      </c>
      <c r="I2411">
        <v>332310</v>
      </c>
      <c r="L2411" s="96">
        <v>45132.529583333337</v>
      </c>
      <c r="M2411" t="s">
        <v>135</v>
      </c>
      <c r="N2411">
        <v>5000</v>
      </c>
      <c r="O2411" t="s">
        <v>132</v>
      </c>
    </row>
    <row r="2412" spans="1:15" x14ac:dyDescent="0.25">
      <c r="A2412">
        <v>618200</v>
      </c>
      <c r="B2412">
        <v>170310</v>
      </c>
      <c r="C2412">
        <v>203</v>
      </c>
      <c r="D2412" s="96">
        <v>45132.529849537037</v>
      </c>
      <c r="E2412" t="s">
        <v>133</v>
      </c>
      <c r="F2412" t="s">
        <v>140</v>
      </c>
      <c r="G2412" t="s">
        <v>192</v>
      </c>
      <c r="H2412" t="s">
        <v>130</v>
      </c>
      <c r="I2412">
        <v>332310</v>
      </c>
      <c r="L2412" s="96">
        <v>45132.529583333337</v>
      </c>
      <c r="M2412" t="s">
        <v>135</v>
      </c>
      <c r="N2412">
        <v>40000</v>
      </c>
      <c r="O2412" t="s">
        <v>132</v>
      </c>
    </row>
    <row r="2413" spans="1:15" x14ac:dyDescent="0.25">
      <c r="A2413">
        <v>618200</v>
      </c>
      <c r="B2413">
        <v>170540</v>
      </c>
      <c r="C2413">
        <v>203</v>
      </c>
      <c r="D2413" s="96">
        <v>45132.529826388891</v>
      </c>
      <c r="E2413" t="s">
        <v>127</v>
      </c>
      <c r="F2413" t="s">
        <v>140</v>
      </c>
      <c r="G2413" t="s">
        <v>190</v>
      </c>
      <c r="H2413" t="s">
        <v>130</v>
      </c>
      <c r="I2413">
        <v>332307</v>
      </c>
      <c r="L2413" s="96">
        <v>45132.529583333337</v>
      </c>
      <c r="M2413" t="s">
        <v>131</v>
      </c>
      <c r="N2413">
        <v>3000</v>
      </c>
      <c r="O2413" t="s">
        <v>132</v>
      </c>
    </row>
    <row r="2414" spans="1:15" x14ac:dyDescent="0.25">
      <c r="A2414">
        <v>618200</v>
      </c>
      <c r="B2414">
        <v>170540</v>
      </c>
      <c r="C2414">
        <v>203</v>
      </c>
      <c r="D2414" s="96">
        <v>45132.529826388891</v>
      </c>
      <c r="E2414" t="s">
        <v>133</v>
      </c>
      <c r="F2414" t="s">
        <v>140</v>
      </c>
      <c r="G2414" t="s">
        <v>192</v>
      </c>
      <c r="H2414" t="s">
        <v>130</v>
      </c>
      <c r="I2414">
        <v>332307</v>
      </c>
      <c r="L2414" s="96">
        <v>45132.529583333337</v>
      </c>
      <c r="M2414" t="s">
        <v>135</v>
      </c>
      <c r="N2414">
        <v>5000</v>
      </c>
      <c r="O2414" t="s">
        <v>132</v>
      </c>
    </row>
    <row r="2415" spans="1:15" x14ac:dyDescent="0.25">
      <c r="A2415">
        <v>618200</v>
      </c>
      <c r="B2415">
        <v>170400</v>
      </c>
      <c r="C2415">
        <v>203</v>
      </c>
      <c r="D2415" s="96">
        <v>45132.529803240737</v>
      </c>
      <c r="E2415" t="s">
        <v>127</v>
      </c>
      <c r="F2415" t="s">
        <v>140</v>
      </c>
      <c r="G2415" t="s">
        <v>194</v>
      </c>
      <c r="H2415" t="s">
        <v>130</v>
      </c>
      <c r="I2415">
        <v>332305</v>
      </c>
      <c r="L2415" s="96">
        <v>45132.529583333337</v>
      </c>
      <c r="M2415" t="s">
        <v>131</v>
      </c>
      <c r="N2415">
        <v>97538</v>
      </c>
      <c r="O2415" t="s">
        <v>132</v>
      </c>
    </row>
    <row r="2416" spans="1:15" x14ac:dyDescent="0.25">
      <c r="A2416">
        <v>618200</v>
      </c>
      <c r="B2416">
        <v>170400</v>
      </c>
      <c r="C2416">
        <v>203</v>
      </c>
      <c r="D2416" s="96">
        <v>45132.529803240737</v>
      </c>
      <c r="E2416" t="s">
        <v>133</v>
      </c>
      <c r="F2416" t="s">
        <v>140</v>
      </c>
      <c r="G2416" t="s">
        <v>337</v>
      </c>
      <c r="H2416" t="s">
        <v>130</v>
      </c>
      <c r="I2416">
        <v>332305</v>
      </c>
      <c r="L2416" s="96">
        <v>45132.529583333337</v>
      </c>
      <c r="M2416" t="s">
        <v>135</v>
      </c>
      <c r="N2416">
        <v>-1679</v>
      </c>
      <c r="O2416" t="s">
        <v>136</v>
      </c>
    </row>
    <row r="2417" spans="1:15" x14ac:dyDescent="0.25">
      <c r="A2417">
        <v>618200</v>
      </c>
      <c r="B2417">
        <v>170400</v>
      </c>
      <c r="C2417">
        <v>203</v>
      </c>
      <c r="D2417" s="96">
        <v>45132.529803240737</v>
      </c>
      <c r="E2417" t="s">
        <v>133</v>
      </c>
      <c r="F2417" t="s">
        <v>140</v>
      </c>
      <c r="G2417" t="s">
        <v>337</v>
      </c>
      <c r="H2417" t="s">
        <v>130</v>
      </c>
      <c r="I2417">
        <v>332305</v>
      </c>
      <c r="L2417" s="96">
        <v>45132.529583333337</v>
      </c>
      <c r="M2417" t="s">
        <v>135</v>
      </c>
      <c r="N2417">
        <v>19930</v>
      </c>
      <c r="O2417" t="s">
        <v>132</v>
      </c>
    </row>
    <row r="2418" spans="1:15" x14ac:dyDescent="0.25">
      <c r="A2418">
        <v>618200</v>
      </c>
      <c r="B2418">
        <v>320000</v>
      </c>
      <c r="C2418">
        <v>204</v>
      </c>
      <c r="D2418" s="96">
        <v>45299.653738425928</v>
      </c>
      <c r="E2418" t="s">
        <v>133</v>
      </c>
      <c r="F2418" t="s">
        <v>292</v>
      </c>
      <c r="G2418" t="s">
        <v>293</v>
      </c>
      <c r="H2418" t="s">
        <v>130</v>
      </c>
      <c r="I2418">
        <v>332400</v>
      </c>
      <c r="L2418" s="96">
        <v>45299.653622685182</v>
      </c>
      <c r="M2418" t="s">
        <v>135</v>
      </c>
      <c r="N2418">
        <v>-434862</v>
      </c>
      <c r="O2418" t="s">
        <v>136</v>
      </c>
    </row>
    <row r="2419" spans="1:15" x14ac:dyDescent="0.25">
      <c r="A2419">
        <v>618200</v>
      </c>
      <c r="B2419">
        <v>310000</v>
      </c>
      <c r="C2419">
        <v>204</v>
      </c>
      <c r="D2419" s="96">
        <v>45299.653738425928</v>
      </c>
      <c r="E2419" t="s">
        <v>133</v>
      </c>
      <c r="F2419" t="s">
        <v>292</v>
      </c>
      <c r="G2419" t="s">
        <v>293</v>
      </c>
      <c r="H2419" t="s">
        <v>130</v>
      </c>
      <c r="I2419">
        <v>332451</v>
      </c>
      <c r="L2419" s="96">
        <v>45299.653622685182</v>
      </c>
      <c r="M2419" t="s">
        <v>135</v>
      </c>
      <c r="N2419">
        <v>-48022</v>
      </c>
      <c r="O2419" t="s">
        <v>136</v>
      </c>
    </row>
    <row r="2420" spans="1:15" x14ac:dyDescent="0.25">
      <c r="A2420">
        <v>618200</v>
      </c>
      <c r="B2420">
        <v>320200</v>
      </c>
      <c r="C2420">
        <v>204</v>
      </c>
      <c r="D2420" s="96">
        <v>45299.653738425928</v>
      </c>
      <c r="E2420" t="s">
        <v>133</v>
      </c>
      <c r="F2420" t="s">
        <v>292</v>
      </c>
      <c r="G2420" t="s">
        <v>293</v>
      </c>
      <c r="H2420" t="s">
        <v>130</v>
      </c>
      <c r="I2420">
        <v>332405</v>
      </c>
      <c r="L2420" s="96">
        <v>45299.653622685182</v>
      </c>
      <c r="M2420" t="s">
        <v>135</v>
      </c>
      <c r="N2420">
        <v>-45216</v>
      </c>
      <c r="O2420" t="s">
        <v>136</v>
      </c>
    </row>
    <row r="2421" spans="1:15" x14ac:dyDescent="0.25">
      <c r="A2421">
        <v>618200</v>
      </c>
      <c r="B2421">
        <v>315100</v>
      </c>
      <c r="C2421">
        <v>204</v>
      </c>
      <c r="D2421" s="96">
        <v>45299.653738425928</v>
      </c>
      <c r="E2421" t="s">
        <v>133</v>
      </c>
      <c r="F2421" t="s">
        <v>292</v>
      </c>
      <c r="G2421" t="s">
        <v>293</v>
      </c>
      <c r="H2421" t="s">
        <v>130</v>
      </c>
      <c r="I2421">
        <v>332440</v>
      </c>
      <c r="L2421" s="96">
        <v>45299.653622685182</v>
      </c>
      <c r="M2421" t="s">
        <v>135</v>
      </c>
      <c r="N2421">
        <v>-37570</v>
      </c>
      <c r="O2421" t="s">
        <v>136</v>
      </c>
    </row>
    <row r="2422" spans="1:15" x14ac:dyDescent="0.25">
      <c r="A2422">
        <v>618200</v>
      </c>
      <c r="B2422">
        <v>310000</v>
      </c>
      <c r="C2422">
        <v>204</v>
      </c>
      <c r="D2422" s="96">
        <v>45132.557233796295</v>
      </c>
      <c r="E2422" t="s">
        <v>127</v>
      </c>
      <c r="F2422" t="s">
        <v>144</v>
      </c>
      <c r="G2422" t="s">
        <v>145</v>
      </c>
      <c r="H2422" t="s">
        <v>130</v>
      </c>
      <c r="I2422">
        <v>332451</v>
      </c>
      <c r="L2422" s="96">
        <v>45132.55678240741</v>
      </c>
      <c r="M2422" t="s">
        <v>131</v>
      </c>
      <c r="N2422">
        <v>94389</v>
      </c>
      <c r="O2422" t="s">
        <v>132</v>
      </c>
    </row>
    <row r="2423" spans="1:15" x14ac:dyDescent="0.25">
      <c r="A2423">
        <v>618200</v>
      </c>
      <c r="B2423">
        <v>310000</v>
      </c>
      <c r="C2423">
        <v>204</v>
      </c>
      <c r="D2423" s="96">
        <v>45132.557233796295</v>
      </c>
      <c r="E2423" t="s">
        <v>133</v>
      </c>
      <c r="F2423" t="s">
        <v>144</v>
      </c>
      <c r="G2423" t="s">
        <v>294</v>
      </c>
      <c r="H2423" t="s">
        <v>130</v>
      </c>
      <c r="I2423">
        <v>332451</v>
      </c>
      <c r="L2423" s="96">
        <v>45132.55678240741</v>
      </c>
      <c r="M2423" t="s">
        <v>135</v>
      </c>
      <c r="N2423">
        <v>-94389</v>
      </c>
      <c r="O2423" t="s">
        <v>136</v>
      </c>
    </row>
    <row r="2424" spans="1:15" x14ac:dyDescent="0.25">
      <c r="A2424">
        <v>618200</v>
      </c>
      <c r="B2424">
        <v>310000</v>
      </c>
      <c r="C2424">
        <v>204</v>
      </c>
      <c r="D2424" s="96">
        <v>45132.557233796295</v>
      </c>
      <c r="E2424" t="s">
        <v>133</v>
      </c>
      <c r="F2424" t="s">
        <v>144</v>
      </c>
      <c r="G2424" t="s">
        <v>294</v>
      </c>
      <c r="H2424" t="s">
        <v>130</v>
      </c>
      <c r="I2424">
        <v>332451</v>
      </c>
      <c r="L2424" s="96">
        <v>45132.55678240741</v>
      </c>
      <c r="M2424" t="s">
        <v>135</v>
      </c>
      <c r="N2424">
        <v>48022</v>
      </c>
      <c r="O2424" t="s">
        <v>132</v>
      </c>
    </row>
    <row r="2425" spans="1:15" x14ac:dyDescent="0.25">
      <c r="A2425">
        <v>618200</v>
      </c>
      <c r="B2425">
        <v>315100</v>
      </c>
      <c r="C2425">
        <v>204</v>
      </c>
      <c r="D2425" s="96">
        <v>45132.557222222225</v>
      </c>
      <c r="E2425" t="s">
        <v>127</v>
      </c>
      <c r="F2425" t="s">
        <v>144</v>
      </c>
      <c r="G2425" t="s">
        <v>145</v>
      </c>
      <c r="H2425" t="s">
        <v>130</v>
      </c>
      <c r="I2425">
        <v>332440</v>
      </c>
      <c r="L2425" s="96">
        <v>45132.55678240741</v>
      </c>
      <c r="M2425" t="s">
        <v>131</v>
      </c>
      <c r="N2425">
        <v>146136</v>
      </c>
      <c r="O2425" t="s">
        <v>132</v>
      </c>
    </row>
    <row r="2426" spans="1:15" x14ac:dyDescent="0.25">
      <c r="A2426">
        <v>618200</v>
      </c>
      <c r="B2426">
        <v>315100</v>
      </c>
      <c r="C2426">
        <v>204</v>
      </c>
      <c r="D2426" s="96">
        <v>45132.557222222225</v>
      </c>
      <c r="E2426" t="s">
        <v>133</v>
      </c>
      <c r="F2426" t="s">
        <v>144</v>
      </c>
      <c r="G2426" t="s">
        <v>294</v>
      </c>
      <c r="H2426" t="s">
        <v>130</v>
      </c>
      <c r="I2426">
        <v>332440</v>
      </c>
      <c r="L2426" s="96">
        <v>45132.55678240741</v>
      </c>
      <c r="M2426" t="s">
        <v>135</v>
      </c>
      <c r="N2426">
        <v>-146136</v>
      </c>
      <c r="O2426" t="s">
        <v>136</v>
      </c>
    </row>
    <row r="2427" spans="1:15" x14ac:dyDescent="0.25">
      <c r="A2427">
        <v>618200</v>
      </c>
      <c r="B2427">
        <v>315100</v>
      </c>
      <c r="C2427">
        <v>204</v>
      </c>
      <c r="D2427" s="96">
        <v>45132.557222222225</v>
      </c>
      <c r="E2427" t="s">
        <v>133</v>
      </c>
      <c r="F2427" t="s">
        <v>144</v>
      </c>
      <c r="G2427" t="s">
        <v>294</v>
      </c>
      <c r="H2427" t="s">
        <v>130</v>
      </c>
      <c r="I2427">
        <v>332440</v>
      </c>
      <c r="L2427" s="96">
        <v>45132.55678240741</v>
      </c>
      <c r="M2427" t="s">
        <v>135</v>
      </c>
      <c r="N2427">
        <v>37570</v>
      </c>
      <c r="O2427" t="s">
        <v>132</v>
      </c>
    </row>
    <row r="2428" spans="1:15" x14ac:dyDescent="0.25">
      <c r="A2428">
        <v>618200</v>
      </c>
      <c r="B2428">
        <v>320200</v>
      </c>
      <c r="C2428">
        <v>204</v>
      </c>
      <c r="D2428" s="96">
        <v>45132.557199074072</v>
      </c>
      <c r="E2428" t="s">
        <v>127</v>
      </c>
      <c r="F2428" t="s">
        <v>144</v>
      </c>
      <c r="G2428" t="s">
        <v>145</v>
      </c>
      <c r="H2428" t="s">
        <v>130</v>
      </c>
      <c r="I2428">
        <v>332405</v>
      </c>
      <c r="L2428" s="96">
        <v>45132.55678240741</v>
      </c>
      <c r="M2428" t="s">
        <v>131</v>
      </c>
      <c r="N2428">
        <v>44113</v>
      </c>
      <c r="O2428" t="s">
        <v>132</v>
      </c>
    </row>
    <row r="2429" spans="1:15" x14ac:dyDescent="0.25">
      <c r="A2429">
        <v>618200</v>
      </c>
      <c r="B2429">
        <v>320200</v>
      </c>
      <c r="C2429">
        <v>204</v>
      </c>
      <c r="D2429" s="96">
        <v>45132.557199074072</v>
      </c>
      <c r="E2429" t="s">
        <v>133</v>
      </c>
      <c r="F2429" t="s">
        <v>144</v>
      </c>
      <c r="G2429" t="s">
        <v>294</v>
      </c>
      <c r="H2429" t="s">
        <v>130</v>
      </c>
      <c r="I2429">
        <v>332405</v>
      </c>
      <c r="L2429" s="96">
        <v>45132.55678240741</v>
      </c>
      <c r="M2429" t="s">
        <v>135</v>
      </c>
      <c r="N2429">
        <v>-44113</v>
      </c>
      <c r="O2429" t="s">
        <v>136</v>
      </c>
    </row>
    <row r="2430" spans="1:15" x14ac:dyDescent="0.25">
      <c r="A2430">
        <v>618200</v>
      </c>
      <c r="B2430">
        <v>320200</v>
      </c>
      <c r="C2430">
        <v>204</v>
      </c>
      <c r="D2430" s="96">
        <v>45132.557199074072</v>
      </c>
      <c r="E2430" t="s">
        <v>133</v>
      </c>
      <c r="F2430" t="s">
        <v>144</v>
      </c>
      <c r="G2430" t="s">
        <v>294</v>
      </c>
      <c r="H2430" t="s">
        <v>130</v>
      </c>
      <c r="I2430">
        <v>332405</v>
      </c>
      <c r="L2430" s="96">
        <v>45132.55678240741</v>
      </c>
      <c r="M2430" t="s">
        <v>135</v>
      </c>
      <c r="N2430">
        <v>45216</v>
      </c>
      <c r="O2430" t="s">
        <v>132</v>
      </c>
    </row>
    <row r="2431" spans="1:15" x14ac:dyDescent="0.25">
      <c r="A2431">
        <v>618200</v>
      </c>
      <c r="B2431">
        <v>320000</v>
      </c>
      <c r="C2431">
        <v>204</v>
      </c>
      <c r="D2431" s="96">
        <v>45132.557187500002</v>
      </c>
      <c r="E2431" t="s">
        <v>127</v>
      </c>
      <c r="F2431" t="s">
        <v>144</v>
      </c>
      <c r="G2431" t="s">
        <v>145</v>
      </c>
      <c r="H2431" t="s">
        <v>130</v>
      </c>
      <c r="I2431">
        <v>332400</v>
      </c>
      <c r="L2431" s="96">
        <v>45132.55678240741</v>
      </c>
      <c r="M2431" t="s">
        <v>131</v>
      </c>
      <c r="N2431">
        <v>664839</v>
      </c>
      <c r="O2431" t="s">
        <v>132</v>
      </c>
    </row>
    <row r="2432" spans="1:15" x14ac:dyDescent="0.25">
      <c r="A2432">
        <v>618200</v>
      </c>
      <c r="B2432">
        <v>320000</v>
      </c>
      <c r="C2432">
        <v>204</v>
      </c>
      <c r="D2432" s="96">
        <v>45132.557187500002</v>
      </c>
      <c r="E2432" t="s">
        <v>133</v>
      </c>
      <c r="F2432" t="s">
        <v>144</v>
      </c>
      <c r="G2432" t="s">
        <v>294</v>
      </c>
      <c r="H2432" t="s">
        <v>130</v>
      </c>
      <c r="I2432">
        <v>332400</v>
      </c>
      <c r="L2432" s="96">
        <v>45132.55678240741</v>
      </c>
      <c r="M2432" t="s">
        <v>135</v>
      </c>
      <c r="N2432">
        <v>-664839</v>
      </c>
      <c r="O2432" t="s">
        <v>136</v>
      </c>
    </row>
    <row r="2433" spans="1:15" x14ac:dyDescent="0.25">
      <c r="A2433">
        <v>618200</v>
      </c>
      <c r="B2433">
        <v>320000</v>
      </c>
      <c r="C2433">
        <v>204</v>
      </c>
      <c r="D2433" s="96">
        <v>45132.557187500002</v>
      </c>
      <c r="E2433" t="s">
        <v>133</v>
      </c>
      <c r="F2433" t="s">
        <v>144</v>
      </c>
      <c r="G2433" t="s">
        <v>294</v>
      </c>
      <c r="H2433" t="s">
        <v>130</v>
      </c>
      <c r="I2433">
        <v>332400</v>
      </c>
      <c r="L2433" s="96">
        <v>45132.55678240741</v>
      </c>
      <c r="M2433" t="s">
        <v>135</v>
      </c>
      <c r="N2433">
        <v>434862</v>
      </c>
      <c r="O2433" t="s">
        <v>132</v>
      </c>
    </row>
    <row r="2434" spans="1:15" x14ac:dyDescent="0.25">
      <c r="A2434">
        <v>618200</v>
      </c>
      <c r="B2434">
        <v>325200</v>
      </c>
      <c r="C2434">
        <v>205</v>
      </c>
      <c r="D2434" s="96">
        <v>45299.653761574074</v>
      </c>
      <c r="E2434" t="s">
        <v>133</v>
      </c>
      <c r="F2434" t="s">
        <v>292</v>
      </c>
      <c r="G2434" t="s">
        <v>293</v>
      </c>
      <c r="H2434" t="s">
        <v>130</v>
      </c>
      <c r="I2434">
        <v>332570</v>
      </c>
      <c r="L2434" s="96">
        <v>45299.653622685182</v>
      </c>
      <c r="M2434" t="s">
        <v>135</v>
      </c>
      <c r="N2434">
        <v>-19045</v>
      </c>
      <c r="O2434" t="s">
        <v>136</v>
      </c>
    </row>
    <row r="2435" spans="1:15" x14ac:dyDescent="0.25">
      <c r="A2435">
        <v>618200</v>
      </c>
      <c r="B2435">
        <v>325200</v>
      </c>
      <c r="C2435">
        <v>205</v>
      </c>
      <c r="D2435" s="96">
        <v>45299.653761574074</v>
      </c>
      <c r="E2435" t="s">
        <v>133</v>
      </c>
      <c r="F2435" t="s">
        <v>292</v>
      </c>
      <c r="G2435" t="s">
        <v>293</v>
      </c>
      <c r="H2435" t="s">
        <v>130</v>
      </c>
      <c r="I2435">
        <v>332574</v>
      </c>
      <c r="L2435" s="96">
        <v>45299.653622685182</v>
      </c>
      <c r="M2435" t="s">
        <v>135</v>
      </c>
      <c r="N2435">
        <v>-18828</v>
      </c>
      <c r="O2435" t="s">
        <v>136</v>
      </c>
    </row>
    <row r="2436" spans="1:15" x14ac:dyDescent="0.25">
      <c r="A2436">
        <v>618200</v>
      </c>
      <c r="B2436">
        <v>325100</v>
      </c>
      <c r="C2436">
        <v>205</v>
      </c>
      <c r="D2436" s="96">
        <v>45299.653749999998</v>
      </c>
      <c r="E2436" t="s">
        <v>133</v>
      </c>
      <c r="F2436" t="s">
        <v>292</v>
      </c>
      <c r="G2436" t="s">
        <v>293</v>
      </c>
      <c r="H2436" t="s">
        <v>130</v>
      </c>
      <c r="I2436">
        <v>332540</v>
      </c>
      <c r="L2436" s="96">
        <v>45299.653622685182</v>
      </c>
      <c r="M2436" t="s">
        <v>135</v>
      </c>
      <c r="N2436">
        <v>-671609</v>
      </c>
      <c r="O2436" t="s">
        <v>136</v>
      </c>
    </row>
    <row r="2437" spans="1:15" x14ac:dyDescent="0.25">
      <c r="A2437">
        <v>618200</v>
      </c>
      <c r="B2437">
        <v>325100</v>
      </c>
      <c r="C2437">
        <v>205</v>
      </c>
      <c r="D2437" s="96">
        <v>45299.653749999998</v>
      </c>
      <c r="E2437" t="s">
        <v>133</v>
      </c>
      <c r="F2437" t="s">
        <v>292</v>
      </c>
      <c r="G2437" t="s">
        <v>293</v>
      </c>
      <c r="H2437" t="s">
        <v>130</v>
      </c>
      <c r="I2437">
        <v>332510</v>
      </c>
      <c r="L2437" s="96">
        <v>45299.653622685182</v>
      </c>
      <c r="M2437" t="s">
        <v>135</v>
      </c>
      <c r="N2437">
        <v>-81315</v>
      </c>
      <c r="O2437" t="s">
        <v>136</v>
      </c>
    </row>
    <row r="2438" spans="1:15" x14ac:dyDescent="0.25">
      <c r="A2438">
        <v>618200</v>
      </c>
      <c r="B2438">
        <v>325000</v>
      </c>
      <c r="C2438">
        <v>205</v>
      </c>
      <c r="D2438" s="96">
        <v>45299.653749999998</v>
      </c>
      <c r="E2438" t="s">
        <v>133</v>
      </c>
      <c r="F2438" t="s">
        <v>292</v>
      </c>
      <c r="G2438" t="s">
        <v>293</v>
      </c>
      <c r="H2438" t="s">
        <v>130</v>
      </c>
      <c r="I2438">
        <v>332550</v>
      </c>
      <c r="L2438" s="96">
        <v>45299.653622685182</v>
      </c>
      <c r="M2438" t="s">
        <v>135</v>
      </c>
      <c r="N2438">
        <v>-56835</v>
      </c>
      <c r="O2438" t="s">
        <v>136</v>
      </c>
    </row>
    <row r="2439" spans="1:15" x14ac:dyDescent="0.25">
      <c r="A2439">
        <v>618200</v>
      </c>
      <c r="B2439">
        <v>325100</v>
      </c>
      <c r="C2439">
        <v>205</v>
      </c>
      <c r="D2439" s="96">
        <v>45299.653749999998</v>
      </c>
      <c r="E2439" t="s">
        <v>133</v>
      </c>
      <c r="F2439" t="s">
        <v>292</v>
      </c>
      <c r="G2439" t="s">
        <v>293</v>
      </c>
      <c r="H2439" t="s">
        <v>130</v>
      </c>
      <c r="I2439">
        <v>332545</v>
      </c>
      <c r="L2439" s="96">
        <v>45299.653622685182</v>
      </c>
      <c r="M2439" t="s">
        <v>135</v>
      </c>
      <c r="N2439">
        <v>-46236</v>
      </c>
      <c r="O2439" t="s">
        <v>136</v>
      </c>
    </row>
    <row r="2440" spans="1:15" x14ac:dyDescent="0.25">
      <c r="A2440">
        <v>618200</v>
      </c>
      <c r="B2440">
        <v>325200</v>
      </c>
      <c r="C2440">
        <v>205</v>
      </c>
      <c r="D2440" s="96">
        <v>45132.557314814818</v>
      </c>
      <c r="E2440" t="s">
        <v>127</v>
      </c>
      <c r="F2440" t="s">
        <v>144</v>
      </c>
      <c r="G2440" t="s">
        <v>145</v>
      </c>
      <c r="H2440" t="s">
        <v>130</v>
      </c>
      <c r="I2440">
        <v>332574</v>
      </c>
      <c r="L2440" s="96">
        <v>45132.55678240741</v>
      </c>
      <c r="M2440" t="s">
        <v>131</v>
      </c>
      <c r="N2440">
        <v>28444</v>
      </c>
      <c r="O2440" t="s">
        <v>132</v>
      </c>
    </row>
    <row r="2441" spans="1:15" x14ac:dyDescent="0.25">
      <c r="A2441">
        <v>618200</v>
      </c>
      <c r="B2441">
        <v>325200</v>
      </c>
      <c r="C2441">
        <v>205</v>
      </c>
      <c r="D2441" s="96">
        <v>45132.557314814818</v>
      </c>
      <c r="E2441" t="s">
        <v>133</v>
      </c>
      <c r="F2441" t="s">
        <v>144</v>
      </c>
      <c r="G2441" t="s">
        <v>294</v>
      </c>
      <c r="H2441" t="s">
        <v>130</v>
      </c>
      <c r="I2441">
        <v>332574</v>
      </c>
      <c r="L2441" s="96">
        <v>45132.55678240741</v>
      </c>
      <c r="M2441" t="s">
        <v>135</v>
      </c>
      <c r="N2441">
        <v>-28444</v>
      </c>
      <c r="O2441" t="s">
        <v>136</v>
      </c>
    </row>
    <row r="2442" spans="1:15" x14ac:dyDescent="0.25">
      <c r="A2442">
        <v>618200</v>
      </c>
      <c r="B2442">
        <v>325200</v>
      </c>
      <c r="C2442">
        <v>205</v>
      </c>
      <c r="D2442" s="96">
        <v>45132.557314814818</v>
      </c>
      <c r="E2442" t="s">
        <v>133</v>
      </c>
      <c r="F2442" t="s">
        <v>144</v>
      </c>
      <c r="G2442" t="s">
        <v>294</v>
      </c>
      <c r="H2442" t="s">
        <v>130</v>
      </c>
      <c r="I2442">
        <v>332574</v>
      </c>
      <c r="L2442" s="96">
        <v>45132.55678240741</v>
      </c>
      <c r="M2442" t="s">
        <v>135</v>
      </c>
      <c r="N2442">
        <v>18828</v>
      </c>
      <c r="O2442" t="s">
        <v>132</v>
      </c>
    </row>
    <row r="2443" spans="1:15" x14ac:dyDescent="0.25">
      <c r="A2443">
        <v>618200</v>
      </c>
      <c r="B2443">
        <v>325200</v>
      </c>
      <c r="C2443">
        <v>205</v>
      </c>
      <c r="D2443" s="96">
        <v>45132.557303240741</v>
      </c>
      <c r="E2443" t="s">
        <v>127</v>
      </c>
      <c r="F2443" t="s">
        <v>144</v>
      </c>
      <c r="G2443" t="s">
        <v>145</v>
      </c>
      <c r="H2443" t="s">
        <v>130</v>
      </c>
      <c r="I2443">
        <v>332570</v>
      </c>
      <c r="L2443" s="96">
        <v>45132.55678240741</v>
      </c>
      <c r="M2443" t="s">
        <v>131</v>
      </c>
      <c r="N2443">
        <v>28258</v>
      </c>
      <c r="O2443" t="s">
        <v>132</v>
      </c>
    </row>
    <row r="2444" spans="1:15" x14ac:dyDescent="0.25">
      <c r="A2444">
        <v>618200</v>
      </c>
      <c r="B2444">
        <v>325200</v>
      </c>
      <c r="C2444">
        <v>205</v>
      </c>
      <c r="D2444" s="96">
        <v>45132.557303240741</v>
      </c>
      <c r="E2444" t="s">
        <v>133</v>
      </c>
      <c r="F2444" t="s">
        <v>144</v>
      </c>
      <c r="G2444" t="s">
        <v>294</v>
      </c>
      <c r="H2444" t="s">
        <v>130</v>
      </c>
      <c r="I2444">
        <v>332570</v>
      </c>
      <c r="L2444" s="96">
        <v>45132.55678240741</v>
      </c>
      <c r="M2444" t="s">
        <v>135</v>
      </c>
      <c r="N2444">
        <v>-28258</v>
      </c>
      <c r="O2444" t="s">
        <v>136</v>
      </c>
    </row>
    <row r="2445" spans="1:15" x14ac:dyDescent="0.25">
      <c r="A2445">
        <v>618200</v>
      </c>
      <c r="B2445">
        <v>325200</v>
      </c>
      <c r="C2445">
        <v>205</v>
      </c>
      <c r="D2445" s="96">
        <v>45132.557303240741</v>
      </c>
      <c r="E2445" t="s">
        <v>133</v>
      </c>
      <c r="F2445" t="s">
        <v>144</v>
      </c>
      <c r="G2445" t="s">
        <v>294</v>
      </c>
      <c r="H2445" t="s">
        <v>130</v>
      </c>
      <c r="I2445">
        <v>332570</v>
      </c>
      <c r="L2445" s="96">
        <v>45132.55678240741</v>
      </c>
      <c r="M2445" t="s">
        <v>135</v>
      </c>
      <c r="N2445">
        <v>19045</v>
      </c>
      <c r="O2445" t="s">
        <v>132</v>
      </c>
    </row>
    <row r="2446" spans="1:15" x14ac:dyDescent="0.25">
      <c r="A2446">
        <v>618200</v>
      </c>
      <c r="B2446">
        <v>325000</v>
      </c>
      <c r="C2446">
        <v>205</v>
      </c>
      <c r="D2446" s="96">
        <v>45132.557280092595</v>
      </c>
      <c r="E2446" t="s">
        <v>127</v>
      </c>
      <c r="F2446" t="s">
        <v>144</v>
      </c>
      <c r="G2446" t="s">
        <v>145</v>
      </c>
      <c r="H2446" t="s">
        <v>130</v>
      </c>
      <c r="I2446">
        <v>332550</v>
      </c>
      <c r="L2446" s="96">
        <v>45132.55678240741</v>
      </c>
      <c r="M2446" t="s">
        <v>131</v>
      </c>
      <c r="N2446">
        <v>160988</v>
      </c>
      <c r="O2446" t="s">
        <v>132</v>
      </c>
    </row>
    <row r="2447" spans="1:15" x14ac:dyDescent="0.25">
      <c r="A2447">
        <v>618200</v>
      </c>
      <c r="B2447">
        <v>325000</v>
      </c>
      <c r="C2447">
        <v>205</v>
      </c>
      <c r="D2447" s="96">
        <v>45132.557280092595</v>
      </c>
      <c r="E2447" t="s">
        <v>133</v>
      </c>
      <c r="F2447" t="s">
        <v>144</v>
      </c>
      <c r="G2447" t="s">
        <v>294</v>
      </c>
      <c r="H2447" t="s">
        <v>130</v>
      </c>
      <c r="I2447">
        <v>332550</v>
      </c>
      <c r="L2447" s="96">
        <v>45132.55678240741</v>
      </c>
      <c r="M2447" t="s">
        <v>135</v>
      </c>
      <c r="N2447">
        <v>-160988</v>
      </c>
      <c r="O2447" t="s">
        <v>136</v>
      </c>
    </row>
    <row r="2448" spans="1:15" x14ac:dyDescent="0.25">
      <c r="A2448">
        <v>618200</v>
      </c>
      <c r="B2448">
        <v>325000</v>
      </c>
      <c r="C2448">
        <v>205</v>
      </c>
      <c r="D2448" s="96">
        <v>45132.557280092595</v>
      </c>
      <c r="E2448" t="s">
        <v>133</v>
      </c>
      <c r="F2448" t="s">
        <v>144</v>
      </c>
      <c r="G2448" t="s">
        <v>294</v>
      </c>
      <c r="H2448" t="s">
        <v>130</v>
      </c>
      <c r="I2448">
        <v>332550</v>
      </c>
      <c r="L2448" s="96">
        <v>45132.55678240741</v>
      </c>
      <c r="M2448" t="s">
        <v>135</v>
      </c>
      <c r="N2448">
        <v>56835</v>
      </c>
      <c r="O2448" t="s">
        <v>132</v>
      </c>
    </row>
    <row r="2449" spans="1:15" x14ac:dyDescent="0.25">
      <c r="A2449">
        <v>618200</v>
      </c>
      <c r="B2449">
        <v>325100</v>
      </c>
      <c r="C2449">
        <v>205</v>
      </c>
      <c r="D2449" s="96">
        <v>45132.557268518518</v>
      </c>
      <c r="E2449" t="s">
        <v>127</v>
      </c>
      <c r="F2449" t="s">
        <v>144</v>
      </c>
      <c r="G2449" t="s">
        <v>145</v>
      </c>
      <c r="H2449" t="s">
        <v>130</v>
      </c>
      <c r="I2449">
        <v>332545</v>
      </c>
      <c r="L2449" s="96">
        <v>45132.55678240741</v>
      </c>
      <c r="M2449" t="s">
        <v>131</v>
      </c>
      <c r="N2449">
        <v>54355</v>
      </c>
      <c r="O2449" t="s">
        <v>132</v>
      </c>
    </row>
    <row r="2450" spans="1:15" x14ac:dyDescent="0.25">
      <c r="A2450">
        <v>618200</v>
      </c>
      <c r="B2450">
        <v>325100</v>
      </c>
      <c r="C2450">
        <v>205</v>
      </c>
      <c r="D2450" s="96">
        <v>45132.557268518518</v>
      </c>
      <c r="E2450" t="s">
        <v>133</v>
      </c>
      <c r="F2450" t="s">
        <v>144</v>
      </c>
      <c r="G2450" t="s">
        <v>294</v>
      </c>
      <c r="H2450" t="s">
        <v>130</v>
      </c>
      <c r="I2450">
        <v>332545</v>
      </c>
      <c r="L2450" s="96">
        <v>45132.55678240741</v>
      </c>
      <c r="M2450" t="s">
        <v>135</v>
      </c>
      <c r="N2450">
        <v>-54355</v>
      </c>
      <c r="O2450" t="s">
        <v>136</v>
      </c>
    </row>
    <row r="2451" spans="1:15" x14ac:dyDescent="0.25">
      <c r="A2451">
        <v>618200</v>
      </c>
      <c r="B2451">
        <v>325100</v>
      </c>
      <c r="C2451">
        <v>205</v>
      </c>
      <c r="D2451" s="96">
        <v>45132.557268518518</v>
      </c>
      <c r="E2451" t="s">
        <v>133</v>
      </c>
      <c r="F2451" t="s">
        <v>144</v>
      </c>
      <c r="G2451" t="s">
        <v>294</v>
      </c>
      <c r="H2451" t="s">
        <v>130</v>
      </c>
      <c r="I2451">
        <v>332545</v>
      </c>
      <c r="L2451" s="96">
        <v>45132.55678240741</v>
      </c>
      <c r="M2451" t="s">
        <v>135</v>
      </c>
      <c r="N2451">
        <v>46236</v>
      </c>
      <c r="O2451" t="s">
        <v>132</v>
      </c>
    </row>
    <row r="2452" spans="1:15" x14ac:dyDescent="0.25">
      <c r="A2452">
        <v>618200</v>
      </c>
      <c r="B2452">
        <v>325100</v>
      </c>
      <c r="C2452">
        <v>205</v>
      </c>
      <c r="D2452" s="96">
        <v>45132.557256944441</v>
      </c>
      <c r="E2452" t="s">
        <v>127</v>
      </c>
      <c r="F2452" t="s">
        <v>144</v>
      </c>
      <c r="G2452" t="s">
        <v>145</v>
      </c>
      <c r="H2452" t="s">
        <v>130</v>
      </c>
      <c r="I2452">
        <v>332540</v>
      </c>
      <c r="L2452" s="96">
        <v>45132.55678240741</v>
      </c>
      <c r="M2452" t="s">
        <v>131</v>
      </c>
      <c r="N2452">
        <v>685425</v>
      </c>
      <c r="O2452" t="s">
        <v>132</v>
      </c>
    </row>
    <row r="2453" spans="1:15" x14ac:dyDescent="0.25">
      <c r="A2453">
        <v>618200</v>
      </c>
      <c r="B2453">
        <v>325100</v>
      </c>
      <c r="C2453">
        <v>205</v>
      </c>
      <c r="D2453" s="96">
        <v>45132.557256944441</v>
      </c>
      <c r="E2453" t="s">
        <v>133</v>
      </c>
      <c r="F2453" t="s">
        <v>144</v>
      </c>
      <c r="G2453" t="s">
        <v>294</v>
      </c>
      <c r="H2453" t="s">
        <v>130</v>
      </c>
      <c r="I2453">
        <v>332540</v>
      </c>
      <c r="L2453" s="96">
        <v>45132.55678240741</v>
      </c>
      <c r="M2453" t="s">
        <v>135</v>
      </c>
      <c r="N2453">
        <v>-685425</v>
      </c>
      <c r="O2453" t="s">
        <v>136</v>
      </c>
    </row>
    <row r="2454" spans="1:15" x14ac:dyDescent="0.25">
      <c r="A2454">
        <v>618200</v>
      </c>
      <c r="B2454">
        <v>325100</v>
      </c>
      <c r="C2454">
        <v>205</v>
      </c>
      <c r="D2454" s="96">
        <v>45132.557256944441</v>
      </c>
      <c r="E2454" t="s">
        <v>133</v>
      </c>
      <c r="F2454" t="s">
        <v>144</v>
      </c>
      <c r="G2454" t="s">
        <v>294</v>
      </c>
      <c r="H2454" t="s">
        <v>130</v>
      </c>
      <c r="I2454">
        <v>332540</v>
      </c>
      <c r="L2454" s="96">
        <v>45132.55678240741</v>
      </c>
      <c r="M2454" t="s">
        <v>135</v>
      </c>
      <c r="N2454">
        <v>671609</v>
      </c>
      <c r="O2454" t="s">
        <v>132</v>
      </c>
    </row>
    <row r="2455" spans="1:15" x14ac:dyDescent="0.25">
      <c r="A2455">
        <v>618200</v>
      </c>
      <c r="B2455">
        <v>325100</v>
      </c>
      <c r="C2455">
        <v>205</v>
      </c>
      <c r="D2455" s="96">
        <v>45132.557245370372</v>
      </c>
      <c r="E2455" t="s">
        <v>127</v>
      </c>
      <c r="F2455" t="s">
        <v>144</v>
      </c>
      <c r="G2455" t="s">
        <v>145</v>
      </c>
      <c r="H2455" t="s">
        <v>130</v>
      </c>
      <c r="I2455">
        <v>332510</v>
      </c>
      <c r="L2455" s="96">
        <v>45132.55678240741</v>
      </c>
      <c r="M2455" t="s">
        <v>131</v>
      </c>
      <c r="N2455">
        <v>147362</v>
      </c>
      <c r="O2455" t="s">
        <v>132</v>
      </c>
    </row>
    <row r="2456" spans="1:15" x14ac:dyDescent="0.25">
      <c r="A2456">
        <v>618200</v>
      </c>
      <c r="B2456">
        <v>325100</v>
      </c>
      <c r="C2456">
        <v>205</v>
      </c>
      <c r="D2456" s="96">
        <v>45132.557245370372</v>
      </c>
      <c r="E2456" t="s">
        <v>133</v>
      </c>
      <c r="F2456" t="s">
        <v>144</v>
      </c>
      <c r="G2456" t="s">
        <v>294</v>
      </c>
      <c r="H2456" t="s">
        <v>130</v>
      </c>
      <c r="I2456">
        <v>332510</v>
      </c>
      <c r="L2456" s="96">
        <v>45132.55678240741</v>
      </c>
      <c r="M2456" t="s">
        <v>135</v>
      </c>
      <c r="N2456">
        <v>-147362</v>
      </c>
      <c r="O2456" t="s">
        <v>136</v>
      </c>
    </row>
    <row r="2457" spans="1:15" x14ac:dyDescent="0.25">
      <c r="A2457">
        <v>618200</v>
      </c>
      <c r="B2457">
        <v>325100</v>
      </c>
      <c r="C2457">
        <v>205</v>
      </c>
      <c r="D2457" s="96">
        <v>45132.557245370372</v>
      </c>
      <c r="E2457" t="s">
        <v>133</v>
      </c>
      <c r="F2457" t="s">
        <v>144</v>
      </c>
      <c r="G2457" t="s">
        <v>294</v>
      </c>
      <c r="H2457" t="s">
        <v>130</v>
      </c>
      <c r="I2457">
        <v>332510</v>
      </c>
      <c r="L2457" s="96">
        <v>45132.55678240741</v>
      </c>
      <c r="M2457" t="s">
        <v>135</v>
      </c>
      <c r="N2457">
        <v>81315</v>
      </c>
      <c r="O2457" t="s">
        <v>132</v>
      </c>
    </row>
    <row r="2458" spans="1:15" x14ac:dyDescent="0.25">
      <c r="A2458">
        <v>618200</v>
      </c>
      <c r="B2458">
        <v>325100</v>
      </c>
      <c r="C2458">
        <v>206</v>
      </c>
      <c r="D2458" s="96">
        <v>45299.653761574074</v>
      </c>
      <c r="E2458" t="s">
        <v>133</v>
      </c>
      <c r="F2458" t="s">
        <v>292</v>
      </c>
      <c r="G2458" t="s">
        <v>293</v>
      </c>
      <c r="H2458" t="s">
        <v>130</v>
      </c>
      <c r="I2458">
        <v>332610</v>
      </c>
      <c r="L2458" s="96">
        <v>45299.653622685182</v>
      </c>
      <c r="M2458" t="s">
        <v>135</v>
      </c>
      <c r="N2458">
        <v>-24207</v>
      </c>
      <c r="O2458" t="s">
        <v>136</v>
      </c>
    </row>
    <row r="2459" spans="1:15" x14ac:dyDescent="0.25">
      <c r="A2459">
        <v>618200</v>
      </c>
      <c r="B2459">
        <v>325100</v>
      </c>
      <c r="C2459">
        <v>206</v>
      </c>
      <c r="D2459" s="96">
        <v>45132.557326388887</v>
      </c>
      <c r="E2459" t="s">
        <v>127</v>
      </c>
      <c r="F2459" t="s">
        <v>144</v>
      </c>
      <c r="G2459" t="s">
        <v>145</v>
      </c>
      <c r="H2459" t="s">
        <v>130</v>
      </c>
      <c r="I2459">
        <v>332610</v>
      </c>
      <c r="L2459" s="96">
        <v>45132.55678240741</v>
      </c>
      <c r="M2459" t="s">
        <v>131</v>
      </c>
      <c r="N2459">
        <v>22535</v>
      </c>
      <c r="O2459" t="s">
        <v>132</v>
      </c>
    </row>
    <row r="2460" spans="1:15" x14ac:dyDescent="0.25">
      <c r="A2460">
        <v>618200</v>
      </c>
      <c r="B2460">
        <v>325100</v>
      </c>
      <c r="C2460">
        <v>206</v>
      </c>
      <c r="D2460" s="96">
        <v>45132.557326388887</v>
      </c>
      <c r="E2460" t="s">
        <v>133</v>
      </c>
      <c r="F2460" t="s">
        <v>144</v>
      </c>
      <c r="G2460" t="s">
        <v>294</v>
      </c>
      <c r="H2460" t="s">
        <v>130</v>
      </c>
      <c r="I2460">
        <v>332610</v>
      </c>
      <c r="L2460" s="96">
        <v>45132.55678240741</v>
      </c>
      <c r="M2460" t="s">
        <v>135</v>
      </c>
      <c r="N2460">
        <v>-22535</v>
      </c>
      <c r="O2460" t="s">
        <v>136</v>
      </c>
    </row>
    <row r="2461" spans="1:15" x14ac:dyDescent="0.25">
      <c r="A2461">
        <v>618200</v>
      </c>
      <c r="B2461">
        <v>325100</v>
      </c>
      <c r="C2461">
        <v>206</v>
      </c>
      <c r="D2461" s="96">
        <v>45132.557326388887</v>
      </c>
      <c r="E2461" t="s">
        <v>133</v>
      </c>
      <c r="F2461" t="s">
        <v>144</v>
      </c>
      <c r="G2461" t="s">
        <v>294</v>
      </c>
      <c r="H2461" t="s">
        <v>130</v>
      </c>
      <c r="I2461">
        <v>332610</v>
      </c>
      <c r="L2461" s="96">
        <v>45132.55678240741</v>
      </c>
      <c r="M2461" t="s">
        <v>135</v>
      </c>
      <c r="N2461">
        <v>24207</v>
      </c>
      <c r="O2461" t="s">
        <v>132</v>
      </c>
    </row>
    <row r="2462" spans="1:15" x14ac:dyDescent="0.25">
      <c r="A2462">
        <v>618200</v>
      </c>
      <c r="B2462">
        <v>340000</v>
      </c>
      <c r="C2462">
        <v>207</v>
      </c>
      <c r="D2462" s="96">
        <v>45299.653796296298</v>
      </c>
      <c r="E2462" t="s">
        <v>133</v>
      </c>
      <c r="F2462" t="s">
        <v>292</v>
      </c>
      <c r="G2462" t="s">
        <v>293</v>
      </c>
      <c r="H2462" t="s">
        <v>130</v>
      </c>
      <c r="I2462">
        <v>334603</v>
      </c>
      <c r="L2462" s="96">
        <v>45299.653622685182</v>
      </c>
      <c r="M2462" t="s">
        <v>135</v>
      </c>
      <c r="N2462">
        <v>-222103</v>
      </c>
      <c r="O2462" t="s">
        <v>136</v>
      </c>
    </row>
    <row r="2463" spans="1:15" x14ac:dyDescent="0.25">
      <c r="A2463">
        <v>618200</v>
      </c>
      <c r="B2463">
        <v>335200</v>
      </c>
      <c r="C2463">
        <v>207</v>
      </c>
      <c r="D2463" s="96">
        <v>45299.653796296298</v>
      </c>
      <c r="E2463" t="s">
        <v>133</v>
      </c>
      <c r="F2463" t="s">
        <v>292</v>
      </c>
      <c r="G2463" t="s">
        <v>293</v>
      </c>
      <c r="H2463" t="s">
        <v>130</v>
      </c>
      <c r="I2463">
        <v>334520</v>
      </c>
      <c r="L2463" s="96">
        <v>45299.653622685182</v>
      </c>
      <c r="M2463" t="s">
        <v>135</v>
      </c>
      <c r="N2463">
        <v>-47214</v>
      </c>
      <c r="O2463" t="s">
        <v>136</v>
      </c>
    </row>
    <row r="2464" spans="1:15" x14ac:dyDescent="0.25">
      <c r="A2464">
        <v>618200</v>
      </c>
      <c r="B2464">
        <v>360000</v>
      </c>
      <c r="C2464">
        <v>207</v>
      </c>
      <c r="D2464" s="96">
        <v>45299.653784722221</v>
      </c>
      <c r="E2464" t="s">
        <v>133</v>
      </c>
      <c r="F2464" t="s">
        <v>292</v>
      </c>
      <c r="G2464" t="s">
        <v>293</v>
      </c>
      <c r="H2464" t="s">
        <v>130</v>
      </c>
      <c r="I2464">
        <v>334349</v>
      </c>
      <c r="L2464" s="96">
        <v>45299.653622685182</v>
      </c>
      <c r="M2464" t="s">
        <v>135</v>
      </c>
      <c r="N2464">
        <v>-246756</v>
      </c>
      <c r="O2464" t="s">
        <v>136</v>
      </c>
    </row>
    <row r="2465" spans="1:15" x14ac:dyDescent="0.25">
      <c r="A2465">
        <v>618200</v>
      </c>
      <c r="B2465">
        <v>330100</v>
      </c>
      <c r="C2465">
        <v>207</v>
      </c>
      <c r="D2465" s="96">
        <v>45299.653784722221</v>
      </c>
      <c r="E2465" t="s">
        <v>133</v>
      </c>
      <c r="F2465" t="s">
        <v>292</v>
      </c>
      <c r="G2465" t="s">
        <v>293</v>
      </c>
      <c r="H2465" t="s">
        <v>130</v>
      </c>
      <c r="I2465">
        <v>334160</v>
      </c>
      <c r="L2465" s="96">
        <v>45299.653622685182</v>
      </c>
      <c r="M2465" t="s">
        <v>135</v>
      </c>
      <c r="N2465">
        <v>-228335</v>
      </c>
      <c r="O2465" t="s">
        <v>136</v>
      </c>
    </row>
    <row r="2466" spans="1:15" x14ac:dyDescent="0.25">
      <c r="A2466">
        <v>618200</v>
      </c>
      <c r="B2466">
        <v>370000</v>
      </c>
      <c r="C2466">
        <v>207</v>
      </c>
      <c r="D2466" s="96">
        <v>45299.653784722221</v>
      </c>
      <c r="E2466" t="s">
        <v>133</v>
      </c>
      <c r="F2466" t="s">
        <v>292</v>
      </c>
      <c r="G2466" t="s">
        <v>293</v>
      </c>
      <c r="H2466" t="s">
        <v>130</v>
      </c>
      <c r="I2466">
        <v>334311</v>
      </c>
      <c r="L2466" s="96">
        <v>45299.653622685182</v>
      </c>
      <c r="M2466" t="s">
        <v>135</v>
      </c>
      <c r="N2466">
        <v>-11761</v>
      </c>
      <c r="O2466" t="s">
        <v>136</v>
      </c>
    </row>
    <row r="2467" spans="1:15" x14ac:dyDescent="0.25">
      <c r="A2467">
        <v>618200</v>
      </c>
      <c r="B2467">
        <v>350000</v>
      </c>
      <c r="C2467">
        <v>207</v>
      </c>
      <c r="D2467" s="96">
        <v>45299.653773148151</v>
      </c>
      <c r="E2467" t="s">
        <v>133</v>
      </c>
      <c r="F2467" t="s">
        <v>292</v>
      </c>
      <c r="G2467" t="s">
        <v>293</v>
      </c>
      <c r="H2467" t="s">
        <v>130</v>
      </c>
      <c r="I2467">
        <v>334025</v>
      </c>
      <c r="L2467" s="96">
        <v>45299.653622685182</v>
      </c>
      <c r="M2467" t="s">
        <v>135</v>
      </c>
      <c r="N2467">
        <v>-44651</v>
      </c>
      <c r="O2467" t="s">
        <v>136</v>
      </c>
    </row>
    <row r="2468" spans="1:15" x14ac:dyDescent="0.25">
      <c r="A2468">
        <v>618200</v>
      </c>
      <c r="B2468">
        <v>350000</v>
      </c>
      <c r="C2468">
        <v>207</v>
      </c>
      <c r="D2468" s="96">
        <v>45299.653773148151</v>
      </c>
      <c r="E2468" t="s">
        <v>133</v>
      </c>
      <c r="F2468" t="s">
        <v>292</v>
      </c>
      <c r="G2468" t="s">
        <v>293</v>
      </c>
      <c r="H2468" t="s">
        <v>130</v>
      </c>
      <c r="I2468">
        <v>334027</v>
      </c>
      <c r="L2468" s="96">
        <v>45299.653622685182</v>
      </c>
      <c r="M2468" t="s">
        <v>135</v>
      </c>
      <c r="N2468">
        <v>-14816</v>
      </c>
      <c r="O2468" t="s">
        <v>136</v>
      </c>
    </row>
    <row r="2469" spans="1:15" x14ac:dyDescent="0.25">
      <c r="A2469">
        <v>618200</v>
      </c>
      <c r="B2469">
        <v>302000</v>
      </c>
      <c r="C2469">
        <v>207</v>
      </c>
      <c r="D2469" s="96">
        <v>45299.653773148151</v>
      </c>
      <c r="E2469" t="s">
        <v>133</v>
      </c>
      <c r="F2469" t="s">
        <v>292</v>
      </c>
      <c r="G2469" t="s">
        <v>293</v>
      </c>
      <c r="H2469" t="s">
        <v>130</v>
      </c>
      <c r="I2469">
        <v>334021</v>
      </c>
      <c r="L2469" s="96">
        <v>45299.653622685182</v>
      </c>
      <c r="M2469" t="s">
        <v>135</v>
      </c>
      <c r="N2469">
        <v>-14425</v>
      </c>
      <c r="O2469" t="s">
        <v>136</v>
      </c>
    </row>
    <row r="2470" spans="1:15" x14ac:dyDescent="0.25">
      <c r="A2470">
        <v>618200</v>
      </c>
      <c r="B2470">
        <v>120000</v>
      </c>
      <c r="C2470">
        <v>207</v>
      </c>
      <c r="D2470" s="96">
        <v>45188.511412037034</v>
      </c>
      <c r="E2470" t="s">
        <v>162</v>
      </c>
      <c r="F2470" t="s">
        <v>297</v>
      </c>
      <c r="G2470" t="s">
        <v>298</v>
      </c>
      <c r="H2470" t="s">
        <v>130</v>
      </c>
      <c r="I2470">
        <v>332107</v>
      </c>
      <c r="L2470" s="96">
        <v>45188.507719907408</v>
      </c>
      <c r="M2470" t="s">
        <v>135</v>
      </c>
      <c r="N2470">
        <v>73500</v>
      </c>
      <c r="O2470" t="s">
        <v>132</v>
      </c>
    </row>
    <row r="2471" spans="1:15" x14ac:dyDescent="0.25">
      <c r="A2471">
        <v>618200</v>
      </c>
      <c r="B2471">
        <v>340000</v>
      </c>
      <c r="C2471">
        <v>207</v>
      </c>
      <c r="D2471" s="96">
        <v>45138.664421296293</v>
      </c>
      <c r="E2471" t="s">
        <v>133</v>
      </c>
      <c r="F2471" t="s">
        <v>299</v>
      </c>
      <c r="G2471" t="s">
        <v>300</v>
      </c>
      <c r="H2471" t="s">
        <v>130</v>
      </c>
      <c r="I2471">
        <v>334603</v>
      </c>
      <c r="L2471" s="96">
        <v>45125.999988425923</v>
      </c>
      <c r="M2471" t="s">
        <v>135</v>
      </c>
      <c r="N2471">
        <v>-16910</v>
      </c>
      <c r="O2471" t="s">
        <v>136</v>
      </c>
    </row>
    <row r="2472" spans="1:15" x14ac:dyDescent="0.25">
      <c r="A2472">
        <v>618200</v>
      </c>
      <c r="B2472">
        <v>305000</v>
      </c>
      <c r="C2472">
        <v>207</v>
      </c>
      <c r="D2472" s="96">
        <v>45138.664421296293</v>
      </c>
      <c r="E2472" t="s">
        <v>133</v>
      </c>
      <c r="F2472" t="s">
        <v>299</v>
      </c>
      <c r="G2472" t="s">
        <v>300</v>
      </c>
      <c r="H2472" t="s">
        <v>130</v>
      </c>
      <c r="I2472">
        <v>334316</v>
      </c>
      <c r="L2472" s="96">
        <v>45125.999988425923</v>
      </c>
      <c r="M2472" t="s">
        <v>135</v>
      </c>
      <c r="N2472">
        <v>16910</v>
      </c>
      <c r="O2472" t="s">
        <v>132</v>
      </c>
    </row>
    <row r="2473" spans="1:15" x14ac:dyDescent="0.25">
      <c r="A2473">
        <v>618200</v>
      </c>
      <c r="B2473">
        <v>540400</v>
      </c>
      <c r="C2473">
        <v>207</v>
      </c>
      <c r="D2473" s="96">
        <v>45132.557812500003</v>
      </c>
      <c r="E2473" t="s">
        <v>127</v>
      </c>
      <c r="F2473" t="s">
        <v>151</v>
      </c>
      <c r="G2473" t="s">
        <v>196</v>
      </c>
      <c r="H2473" t="s">
        <v>130</v>
      </c>
      <c r="I2473">
        <v>334090</v>
      </c>
      <c r="L2473" s="96">
        <v>45132.556875000002</v>
      </c>
      <c r="M2473" t="s">
        <v>131</v>
      </c>
      <c r="N2473">
        <v>19740</v>
      </c>
      <c r="O2473" t="s">
        <v>132</v>
      </c>
    </row>
    <row r="2474" spans="1:15" x14ac:dyDescent="0.25">
      <c r="A2474">
        <v>618200</v>
      </c>
      <c r="B2474">
        <v>540400</v>
      </c>
      <c r="C2474">
        <v>207</v>
      </c>
      <c r="D2474" s="96">
        <v>45132.557812500003</v>
      </c>
      <c r="E2474" t="s">
        <v>133</v>
      </c>
      <c r="F2474" t="s">
        <v>151</v>
      </c>
      <c r="G2474" t="s">
        <v>338</v>
      </c>
      <c r="H2474" t="s">
        <v>130</v>
      </c>
      <c r="I2474">
        <v>334090</v>
      </c>
      <c r="L2474" s="96">
        <v>45132.556875000002</v>
      </c>
      <c r="M2474" t="s">
        <v>135</v>
      </c>
      <c r="N2474">
        <v>329</v>
      </c>
      <c r="O2474" t="s">
        <v>132</v>
      </c>
    </row>
    <row r="2475" spans="1:15" x14ac:dyDescent="0.25">
      <c r="A2475">
        <v>618200</v>
      </c>
      <c r="B2475">
        <v>540300</v>
      </c>
      <c r="C2475">
        <v>207</v>
      </c>
      <c r="D2475" s="96">
        <v>45132.557789351849</v>
      </c>
      <c r="E2475" t="s">
        <v>127</v>
      </c>
      <c r="F2475" t="s">
        <v>151</v>
      </c>
      <c r="G2475" t="s">
        <v>196</v>
      </c>
      <c r="H2475" t="s">
        <v>130</v>
      </c>
      <c r="I2475">
        <v>334140</v>
      </c>
      <c r="L2475" s="96">
        <v>45132.556875000002</v>
      </c>
      <c r="M2475" t="s">
        <v>131</v>
      </c>
      <c r="N2475">
        <v>46035</v>
      </c>
      <c r="O2475" t="s">
        <v>132</v>
      </c>
    </row>
    <row r="2476" spans="1:15" x14ac:dyDescent="0.25">
      <c r="A2476">
        <v>618200</v>
      </c>
      <c r="B2476">
        <v>540300</v>
      </c>
      <c r="C2476">
        <v>207</v>
      </c>
      <c r="D2476" s="96">
        <v>45132.557789351849</v>
      </c>
      <c r="E2476" t="s">
        <v>133</v>
      </c>
      <c r="F2476" t="s">
        <v>151</v>
      </c>
      <c r="G2476" t="s">
        <v>339</v>
      </c>
      <c r="H2476" t="s">
        <v>130</v>
      </c>
      <c r="I2476">
        <v>334140</v>
      </c>
      <c r="L2476" s="96">
        <v>45132.556875000002</v>
      </c>
      <c r="M2476" t="s">
        <v>135</v>
      </c>
      <c r="N2476">
        <v>4705</v>
      </c>
      <c r="O2476" t="s">
        <v>132</v>
      </c>
    </row>
    <row r="2477" spans="1:15" x14ac:dyDescent="0.25">
      <c r="A2477">
        <v>618200</v>
      </c>
      <c r="B2477">
        <v>340000</v>
      </c>
      <c r="C2477">
        <v>207</v>
      </c>
      <c r="D2477" s="96">
        <v>45132.557673611111</v>
      </c>
      <c r="E2477" t="s">
        <v>133</v>
      </c>
      <c r="F2477" t="s">
        <v>144</v>
      </c>
      <c r="G2477" t="s">
        <v>294</v>
      </c>
      <c r="H2477" t="s">
        <v>130</v>
      </c>
      <c r="I2477">
        <v>334603</v>
      </c>
      <c r="L2477" s="96">
        <v>45132.55678240741</v>
      </c>
      <c r="M2477" t="s">
        <v>135</v>
      </c>
      <c r="N2477">
        <v>-462935</v>
      </c>
      <c r="O2477" t="s">
        <v>136</v>
      </c>
    </row>
    <row r="2478" spans="1:15" x14ac:dyDescent="0.25">
      <c r="A2478">
        <v>618200</v>
      </c>
      <c r="B2478">
        <v>340000</v>
      </c>
      <c r="C2478">
        <v>207</v>
      </c>
      <c r="D2478" s="96">
        <v>45132.557662037034</v>
      </c>
      <c r="E2478" t="s">
        <v>127</v>
      </c>
      <c r="F2478" t="s">
        <v>144</v>
      </c>
      <c r="G2478" t="s">
        <v>145</v>
      </c>
      <c r="H2478" t="s">
        <v>130</v>
      </c>
      <c r="I2478">
        <v>334603</v>
      </c>
      <c r="L2478" s="96">
        <v>45132.55678240741</v>
      </c>
      <c r="M2478" t="s">
        <v>131</v>
      </c>
      <c r="N2478">
        <v>462935</v>
      </c>
      <c r="O2478" t="s">
        <v>132</v>
      </c>
    </row>
    <row r="2479" spans="1:15" x14ac:dyDescent="0.25">
      <c r="A2479">
        <v>618200</v>
      </c>
      <c r="B2479">
        <v>340000</v>
      </c>
      <c r="C2479">
        <v>207</v>
      </c>
      <c r="D2479" s="96">
        <v>45132.557662037034</v>
      </c>
      <c r="E2479" t="s">
        <v>133</v>
      </c>
      <c r="F2479" t="s">
        <v>144</v>
      </c>
      <c r="G2479" t="s">
        <v>294</v>
      </c>
      <c r="H2479" t="s">
        <v>130</v>
      </c>
      <c r="I2479">
        <v>334603</v>
      </c>
      <c r="L2479" s="96">
        <v>45132.55678240741</v>
      </c>
      <c r="M2479" t="s">
        <v>135</v>
      </c>
      <c r="N2479">
        <v>239013</v>
      </c>
      <c r="O2479" t="s">
        <v>132</v>
      </c>
    </row>
    <row r="2480" spans="1:15" x14ac:dyDescent="0.25">
      <c r="A2480">
        <v>618200</v>
      </c>
      <c r="B2480">
        <v>335200</v>
      </c>
      <c r="C2480">
        <v>207</v>
      </c>
      <c r="D2480" s="96">
        <v>45132.557604166665</v>
      </c>
      <c r="E2480" t="s">
        <v>127</v>
      </c>
      <c r="F2480" t="s">
        <v>144</v>
      </c>
      <c r="G2480" t="s">
        <v>145</v>
      </c>
      <c r="H2480" t="s">
        <v>130</v>
      </c>
      <c r="I2480">
        <v>334520</v>
      </c>
      <c r="L2480" s="96">
        <v>45132.55678240741</v>
      </c>
      <c r="M2480" t="s">
        <v>131</v>
      </c>
      <c r="N2480">
        <v>85112</v>
      </c>
      <c r="O2480" t="s">
        <v>132</v>
      </c>
    </row>
    <row r="2481" spans="1:15" x14ac:dyDescent="0.25">
      <c r="A2481">
        <v>618200</v>
      </c>
      <c r="B2481">
        <v>335200</v>
      </c>
      <c r="C2481">
        <v>207</v>
      </c>
      <c r="D2481" s="96">
        <v>45132.557604166665</v>
      </c>
      <c r="E2481" t="s">
        <v>133</v>
      </c>
      <c r="F2481" t="s">
        <v>144</v>
      </c>
      <c r="G2481" t="s">
        <v>294</v>
      </c>
      <c r="H2481" t="s">
        <v>130</v>
      </c>
      <c r="I2481">
        <v>334520</v>
      </c>
      <c r="L2481" s="96">
        <v>45132.55678240741</v>
      </c>
      <c r="M2481" t="s">
        <v>135</v>
      </c>
      <c r="N2481">
        <v>-85112</v>
      </c>
      <c r="O2481" t="s">
        <v>136</v>
      </c>
    </row>
    <row r="2482" spans="1:15" x14ac:dyDescent="0.25">
      <c r="A2482">
        <v>618200</v>
      </c>
      <c r="B2482">
        <v>335200</v>
      </c>
      <c r="C2482">
        <v>207</v>
      </c>
      <c r="D2482" s="96">
        <v>45132.557604166665</v>
      </c>
      <c r="E2482" t="s">
        <v>133</v>
      </c>
      <c r="F2482" t="s">
        <v>144</v>
      </c>
      <c r="G2482" t="s">
        <v>294</v>
      </c>
      <c r="H2482" t="s">
        <v>130</v>
      </c>
      <c r="I2482">
        <v>334520</v>
      </c>
      <c r="L2482" s="96">
        <v>45132.55678240741</v>
      </c>
      <c r="M2482" t="s">
        <v>135</v>
      </c>
      <c r="N2482">
        <v>47214</v>
      </c>
      <c r="O2482" t="s">
        <v>132</v>
      </c>
    </row>
    <row r="2483" spans="1:15" x14ac:dyDescent="0.25">
      <c r="A2483">
        <v>618200</v>
      </c>
      <c r="B2483">
        <v>360000</v>
      </c>
      <c r="C2483">
        <v>207</v>
      </c>
      <c r="D2483" s="96">
        <v>45132.557523148149</v>
      </c>
      <c r="E2483" t="s">
        <v>127</v>
      </c>
      <c r="F2483" t="s">
        <v>144</v>
      </c>
      <c r="G2483" t="s">
        <v>145</v>
      </c>
      <c r="H2483" t="s">
        <v>130</v>
      </c>
      <c r="I2483">
        <v>334349</v>
      </c>
      <c r="L2483" s="96">
        <v>45132.55678240741</v>
      </c>
      <c r="M2483" t="s">
        <v>131</v>
      </c>
      <c r="N2483">
        <v>315821</v>
      </c>
      <c r="O2483" t="s">
        <v>132</v>
      </c>
    </row>
    <row r="2484" spans="1:15" x14ac:dyDescent="0.25">
      <c r="A2484">
        <v>618200</v>
      </c>
      <c r="B2484">
        <v>360000</v>
      </c>
      <c r="C2484">
        <v>207</v>
      </c>
      <c r="D2484" s="96">
        <v>45132.557523148149</v>
      </c>
      <c r="E2484" t="s">
        <v>133</v>
      </c>
      <c r="F2484" t="s">
        <v>144</v>
      </c>
      <c r="G2484" t="s">
        <v>294</v>
      </c>
      <c r="H2484" t="s">
        <v>130</v>
      </c>
      <c r="I2484">
        <v>334349</v>
      </c>
      <c r="L2484" s="96">
        <v>45132.55678240741</v>
      </c>
      <c r="M2484" t="s">
        <v>135</v>
      </c>
      <c r="N2484">
        <v>-315821</v>
      </c>
      <c r="O2484" t="s">
        <v>136</v>
      </c>
    </row>
    <row r="2485" spans="1:15" x14ac:dyDescent="0.25">
      <c r="A2485">
        <v>618200</v>
      </c>
      <c r="B2485">
        <v>360000</v>
      </c>
      <c r="C2485">
        <v>207</v>
      </c>
      <c r="D2485" s="96">
        <v>45132.557523148149</v>
      </c>
      <c r="E2485" t="s">
        <v>133</v>
      </c>
      <c r="F2485" t="s">
        <v>144</v>
      </c>
      <c r="G2485" t="s">
        <v>294</v>
      </c>
      <c r="H2485" t="s">
        <v>130</v>
      </c>
      <c r="I2485">
        <v>334349</v>
      </c>
      <c r="L2485" s="96">
        <v>45132.55678240741</v>
      </c>
      <c r="M2485" t="s">
        <v>135</v>
      </c>
      <c r="N2485">
        <v>246756</v>
      </c>
      <c r="O2485" t="s">
        <v>132</v>
      </c>
    </row>
    <row r="2486" spans="1:15" x14ac:dyDescent="0.25">
      <c r="A2486">
        <v>618200</v>
      </c>
      <c r="B2486">
        <v>305000</v>
      </c>
      <c r="C2486">
        <v>207</v>
      </c>
      <c r="D2486" s="96">
        <v>45132.557511574072</v>
      </c>
      <c r="E2486" t="s">
        <v>127</v>
      </c>
      <c r="F2486" t="s">
        <v>144</v>
      </c>
      <c r="G2486" t="s">
        <v>145</v>
      </c>
      <c r="H2486" t="s">
        <v>130</v>
      </c>
      <c r="I2486">
        <v>334316</v>
      </c>
      <c r="L2486" s="96">
        <v>45132.55678240741</v>
      </c>
      <c r="M2486" t="s">
        <v>131</v>
      </c>
      <c r="N2486">
        <v>142964</v>
      </c>
      <c r="O2486" t="s">
        <v>132</v>
      </c>
    </row>
    <row r="2487" spans="1:15" x14ac:dyDescent="0.25">
      <c r="A2487">
        <v>618200</v>
      </c>
      <c r="B2487">
        <v>305000</v>
      </c>
      <c r="C2487">
        <v>207</v>
      </c>
      <c r="D2487" s="96">
        <v>45132.557511574072</v>
      </c>
      <c r="E2487" t="s">
        <v>133</v>
      </c>
      <c r="F2487" t="s">
        <v>144</v>
      </c>
      <c r="G2487" t="s">
        <v>294</v>
      </c>
      <c r="H2487" t="s">
        <v>130</v>
      </c>
      <c r="I2487">
        <v>334316</v>
      </c>
      <c r="L2487" s="96">
        <v>45132.55678240741</v>
      </c>
      <c r="M2487" t="s">
        <v>135</v>
      </c>
      <c r="N2487">
        <v>-142964</v>
      </c>
      <c r="O2487" t="s">
        <v>136</v>
      </c>
    </row>
    <row r="2488" spans="1:15" x14ac:dyDescent="0.25">
      <c r="A2488">
        <v>618200</v>
      </c>
      <c r="B2488">
        <v>305000</v>
      </c>
      <c r="C2488">
        <v>207</v>
      </c>
      <c r="D2488" s="96">
        <v>45132.557511574072</v>
      </c>
      <c r="E2488" t="s">
        <v>133</v>
      </c>
      <c r="F2488" t="s">
        <v>144</v>
      </c>
      <c r="G2488" t="s">
        <v>294</v>
      </c>
      <c r="H2488" t="s">
        <v>130</v>
      </c>
      <c r="I2488">
        <v>334316</v>
      </c>
      <c r="L2488" s="96">
        <v>45132.55678240741</v>
      </c>
      <c r="M2488" t="s">
        <v>135</v>
      </c>
      <c r="N2488">
        <v>78401</v>
      </c>
      <c r="O2488" t="s">
        <v>132</v>
      </c>
    </row>
    <row r="2489" spans="1:15" x14ac:dyDescent="0.25">
      <c r="A2489">
        <v>618200</v>
      </c>
      <c r="B2489">
        <v>370000</v>
      </c>
      <c r="C2489">
        <v>207</v>
      </c>
      <c r="D2489" s="96">
        <v>45132.557500000003</v>
      </c>
      <c r="E2489" t="s">
        <v>133</v>
      </c>
      <c r="F2489" t="s">
        <v>144</v>
      </c>
      <c r="G2489" t="s">
        <v>294</v>
      </c>
      <c r="H2489" t="s">
        <v>130</v>
      </c>
      <c r="I2489">
        <v>334311</v>
      </c>
      <c r="L2489" s="96">
        <v>45132.55678240741</v>
      </c>
      <c r="M2489" t="s">
        <v>135</v>
      </c>
      <c r="N2489">
        <v>-74825</v>
      </c>
      <c r="O2489" t="s">
        <v>136</v>
      </c>
    </row>
    <row r="2490" spans="1:15" x14ac:dyDescent="0.25">
      <c r="A2490">
        <v>618200</v>
      </c>
      <c r="B2490">
        <v>370000</v>
      </c>
      <c r="C2490">
        <v>207</v>
      </c>
      <c r="D2490" s="96">
        <v>45132.557500000003</v>
      </c>
      <c r="E2490" t="s">
        <v>133</v>
      </c>
      <c r="F2490" t="s">
        <v>144</v>
      </c>
      <c r="G2490" t="s">
        <v>294</v>
      </c>
      <c r="H2490" t="s">
        <v>130</v>
      </c>
      <c r="I2490">
        <v>334311</v>
      </c>
      <c r="L2490" s="96">
        <v>45132.55678240741</v>
      </c>
      <c r="M2490" t="s">
        <v>135</v>
      </c>
      <c r="N2490">
        <v>11761</v>
      </c>
      <c r="O2490" t="s">
        <v>132</v>
      </c>
    </row>
    <row r="2491" spans="1:15" x14ac:dyDescent="0.25">
      <c r="A2491">
        <v>618200</v>
      </c>
      <c r="B2491">
        <v>370000</v>
      </c>
      <c r="C2491">
        <v>207</v>
      </c>
      <c r="D2491" s="96">
        <v>45132.557488425926</v>
      </c>
      <c r="E2491" t="s">
        <v>127</v>
      </c>
      <c r="F2491" t="s">
        <v>144</v>
      </c>
      <c r="G2491" t="s">
        <v>145</v>
      </c>
      <c r="H2491" t="s">
        <v>130</v>
      </c>
      <c r="I2491">
        <v>334311</v>
      </c>
      <c r="L2491" s="96">
        <v>45132.55678240741</v>
      </c>
      <c r="M2491" t="s">
        <v>131</v>
      </c>
      <c r="N2491">
        <v>74825</v>
      </c>
      <c r="O2491" t="s">
        <v>132</v>
      </c>
    </row>
    <row r="2492" spans="1:15" x14ac:dyDescent="0.25">
      <c r="A2492">
        <v>618200</v>
      </c>
      <c r="B2492">
        <v>305000</v>
      </c>
      <c r="C2492">
        <v>207</v>
      </c>
      <c r="D2492" s="96">
        <v>45132.557476851849</v>
      </c>
      <c r="E2492" t="s">
        <v>127</v>
      </c>
      <c r="F2492" t="s">
        <v>144</v>
      </c>
      <c r="G2492" t="s">
        <v>145</v>
      </c>
      <c r="H2492" t="s">
        <v>130</v>
      </c>
      <c r="I2492">
        <v>334290</v>
      </c>
      <c r="L2492" s="96">
        <v>45132.55678240741</v>
      </c>
      <c r="M2492" t="s">
        <v>131</v>
      </c>
      <c r="N2492">
        <v>6344</v>
      </c>
      <c r="O2492" t="s">
        <v>132</v>
      </c>
    </row>
    <row r="2493" spans="1:15" x14ac:dyDescent="0.25">
      <c r="A2493">
        <v>618200</v>
      </c>
      <c r="B2493">
        <v>305000</v>
      </c>
      <c r="C2493">
        <v>207</v>
      </c>
      <c r="D2493" s="96">
        <v>45132.557476851849</v>
      </c>
      <c r="E2493" t="s">
        <v>127</v>
      </c>
      <c r="F2493" t="s">
        <v>144</v>
      </c>
      <c r="G2493" t="s">
        <v>145</v>
      </c>
      <c r="H2493" t="s">
        <v>130</v>
      </c>
      <c r="I2493">
        <v>334280</v>
      </c>
      <c r="L2493" s="96">
        <v>45132.55678240741</v>
      </c>
      <c r="M2493" t="s">
        <v>131</v>
      </c>
      <c r="N2493">
        <v>11437</v>
      </c>
      <c r="O2493" t="s">
        <v>132</v>
      </c>
    </row>
    <row r="2494" spans="1:15" x14ac:dyDescent="0.25">
      <c r="A2494">
        <v>618200</v>
      </c>
      <c r="B2494">
        <v>305000</v>
      </c>
      <c r="C2494">
        <v>207</v>
      </c>
      <c r="D2494" s="96">
        <v>45132.557476851849</v>
      </c>
      <c r="E2494" t="s">
        <v>133</v>
      </c>
      <c r="F2494" t="s">
        <v>144</v>
      </c>
      <c r="G2494" t="s">
        <v>294</v>
      </c>
      <c r="H2494" t="s">
        <v>130</v>
      </c>
      <c r="I2494">
        <v>334280</v>
      </c>
      <c r="L2494" s="96">
        <v>45132.55678240741</v>
      </c>
      <c r="M2494" t="s">
        <v>135</v>
      </c>
      <c r="N2494">
        <v>-11437</v>
      </c>
      <c r="O2494" t="s">
        <v>136</v>
      </c>
    </row>
    <row r="2495" spans="1:15" x14ac:dyDescent="0.25">
      <c r="A2495">
        <v>618200</v>
      </c>
      <c r="B2495">
        <v>305000</v>
      </c>
      <c r="C2495">
        <v>207</v>
      </c>
      <c r="D2495" s="96">
        <v>45132.557476851849</v>
      </c>
      <c r="E2495" t="s">
        <v>133</v>
      </c>
      <c r="F2495" t="s">
        <v>144</v>
      </c>
      <c r="G2495" t="s">
        <v>294</v>
      </c>
      <c r="H2495" t="s">
        <v>130</v>
      </c>
      <c r="I2495">
        <v>334290</v>
      </c>
      <c r="L2495" s="96">
        <v>45132.55678240741</v>
      </c>
      <c r="M2495" t="s">
        <v>135</v>
      </c>
      <c r="N2495">
        <v>-6344</v>
      </c>
      <c r="O2495" t="s">
        <v>136</v>
      </c>
    </row>
    <row r="2496" spans="1:15" x14ac:dyDescent="0.25">
      <c r="A2496">
        <v>618200</v>
      </c>
      <c r="B2496">
        <v>305000</v>
      </c>
      <c r="C2496">
        <v>207</v>
      </c>
      <c r="D2496" s="96">
        <v>45132.557476851849</v>
      </c>
      <c r="E2496" t="s">
        <v>133</v>
      </c>
      <c r="F2496" t="s">
        <v>144</v>
      </c>
      <c r="G2496" t="s">
        <v>294</v>
      </c>
      <c r="H2496" t="s">
        <v>130</v>
      </c>
      <c r="I2496">
        <v>334280</v>
      </c>
      <c r="L2496" s="96">
        <v>45132.55678240741</v>
      </c>
      <c r="M2496" t="s">
        <v>135</v>
      </c>
      <c r="N2496">
        <v>2667</v>
      </c>
      <c r="O2496" t="s">
        <v>132</v>
      </c>
    </row>
    <row r="2497" spans="1:15" x14ac:dyDescent="0.25">
      <c r="A2497">
        <v>618200</v>
      </c>
      <c r="B2497">
        <v>305000</v>
      </c>
      <c r="C2497">
        <v>207</v>
      </c>
      <c r="D2497" s="96">
        <v>45132.557476851849</v>
      </c>
      <c r="E2497" t="s">
        <v>133</v>
      </c>
      <c r="F2497" t="s">
        <v>144</v>
      </c>
      <c r="G2497" t="s">
        <v>294</v>
      </c>
      <c r="H2497" t="s">
        <v>130</v>
      </c>
      <c r="I2497">
        <v>334290</v>
      </c>
      <c r="L2497" s="96">
        <v>45132.55678240741</v>
      </c>
      <c r="M2497" t="s">
        <v>135</v>
      </c>
      <c r="N2497">
        <v>7624</v>
      </c>
      <c r="O2497" t="s">
        <v>132</v>
      </c>
    </row>
    <row r="2498" spans="1:15" x14ac:dyDescent="0.25">
      <c r="A2498">
        <v>618200</v>
      </c>
      <c r="B2498">
        <v>330100</v>
      </c>
      <c r="C2498">
        <v>207</v>
      </c>
      <c r="D2498" s="96">
        <v>45132.557442129626</v>
      </c>
      <c r="E2498" t="s">
        <v>127</v>
      </c>
      <c r="F2498" t="s">
        <v>144</v>
      </c>
      <c r="G2498" t="s">
        <v>145</v>
      </c>
      <c r="H2498" t="s">
        <v>130</v>
      </c>
      <c r="I2498">
        <v>334160</v>
      </c>
      <c r="L2498" s="96">
        <v>45132.55678240741</v>
      </c>
      <c r="M2498" t="s">
        <v>131</v>
      </c>
      <c r="N2498">
        <v>198448</v>
      </c>
      <c r="O2498" t="s">
        <v>132</v>
      </c>
    </row>
    <row r="2499" spans="1:15" x14ac:dyDescent="0.25">
      <c r="A2499">
        <v>618200</v>
      </c>
      <c r="B2499">
        <v>330100</v>
      </c>
      <c r="C2499">
        <v>207</v>
      </c>
      <c r="D2499" s="96">
        <v>45132.557442129626</v>
      </c>
      <c r="E2499" t="s">
        <v>133</v>
      </c>
      <c r="F2499" t="s">
        <v>144</v>
      </c>
      <c r="G2499" t="s">
        <v>294</v>
      </c>
      <c r="H2499" t="s">
        <v>130</v>
      </c>
      <c r="I2499">
        <v>334160</v>
      </c>
      <c r="L2499" s="96">
        <v>45132.55678240741</v>
      </c>
      <c r="M2499" t="s">
        <v>135</v>
      </c>
      <c r="N2499">
        <v>-198448</v>
      </c>
      <c r="O2499" t="s">
        <v>136</v>
      </c>
    </row>
    <row r="2500" spans="1:15" x14ac:dyDescent="0.25">
      <c r="A2500">
        <v>618200</v>
      </c>
      <c r="B2500">
        <v>330100</v>
      </c>
      <c r="C2500">
        <v>207</v>
      </c>
      <c r="D2500" s="96">
        <v>45132.557442129626</v>
      </c>
      <c r="E2500" t="s">
        <v>133</v>
      </c>
      <c r="F2500" t="s">
        <v>144</v>
      </c>
      <c r="G2500" t="s">
        <v>146</v>
      </c>
      <c r="H2500" t="s">
        <v>130</v>
      </c>
      <c r="I2500">
        <v>334160</v>
      </c>
      <c r="L2500" s="96">
        <v>45132.55678240741</v>
      </c>
      <c r="M2500" t="s">
        <v>135</v>
      </c>
      <c r="N2500">
        <v>-5595</v>
      </c>
      <c r="O2500" t="s">
        <v>136</v>
      </c>
    </row>
    <row r="2501" spans="1:15" x14ac:dyDescent="0.25">
      <c r="A2501">
        <v>618200</v>
      </c>
      <c r="B2501">
        <v>330100</v>
      </c>
      <c r="C2501">
        <v>207</v>
      </c>
      <c r="D2501" s="96">
        <v>45132.557442129626</v>
      </c>
      <c r="E2501" t="s">
        <v>133</v>
      </c>
      <c r="F2501" t="s">
        <v>144</v>
      </c>
      <c r="G2501" t="s">
        <v>294</v>
      </c>
      <c r="H2501" t="s">
        <v>130</v>
      </c>
      <c r="I2501">
        <v>334160</v>
      </c>
      <c r="L2501" s="96">
        <v>45132.55678240741</v>
      </c>
      <c r="M2501" t="s">
        <v>135</v>
      </c>
      <c r="N2501">
        <v>233930</v>
      </c>
      <c r="O2501" t="s">
        <v>132</v>
      </c>
    </row>
    <row r="2502" spans="1:15" x14ac:dyDescent="0.25">
      <c r="A2502">
        <v>618200</v>
      </c>
      <c r="B2502">
        <v>350000</v>
      </c>
      <c r="C2502">
        <v>207</v>
      </c>
      <c r="D2502" s="96">
        <v>45132.557384259257</v>
      </c>
      <c r="E2502" t="s">
        <v>127</v>
      </c>
      <c r="F2502" t="s">
        <v>144</v>
      </c>
      <c r="G2502" t="s">
        <v>145</v>
      </c>
      <c r="H2502" t="s">
        <v>130</v>
      </c>
      <c r="I2502">
        <v>334027</v>
      </c>
      <c r="L2502" s="96">
        <v>45132.55678240741</v>
      </c>
      <c r="M2502" t="s">
        <v>131</v>
      </c>
      <c r="N2502">
        <v>17125</v>
      </c>
      <c r="O2502" t="s">
        <v>132</v>
      </c>
    </row>
    <row r="2503" spans="1:15" x14ac:dyDescent="0.25">
      <c r="A2503">
        <v>618200</v>
      </c>
      <c r="B2503">
        <v>350000</v>
      </c>
      <c r="C2503">
        <v>207</v>
      </c>
      <c r="D2503" s="96">
        <v>45132.557384259257</v>
      </c>
      <c r="E2503" t="s">
        <v>133</v>
      </c>
      <c r="F2503" t="s">
        <v>144</v>
      </c>
      <c r="G2503" t="s">
        <v>294</v>
      </c>
      <c r="H2503" t="s">
        <v>130</v>
      </c>
      <c r="I2503">
        <v>334027</v>
      </c>
      <c r="L2503" s="96">
        <v>45132.55678240741</v>
      </c>
      <c r="M2503" t="s">
        <v>135</v>
      </c>
      <c r="N2503">
        <v>-17125</v>
      </c>
      <c r="O2503" t="s">
        <v>136</v>
      </c>
    </row>
    <row r="2504" spans="1:15" x14ac:dyDescent="0.25">
      <c r="A2504">
        <v>618200</v>
      </c>
      <c r="B2504">
        <v>350000</v>
      </c>
      <c r="C2504">
        <v>207</v>
      </c>
      <c r="D2504" s="96">
        <v>45132.557384259257</v>
      </c>
      <c r="E2504" t="s">
        <v>133</v>
      </c>
      <c r="F2504" t="s">
        <v>144</v>
      </c>
      <c r="G2504" t="s">
        <v>294</v>
      </c>
      <c r="H2504" t="s">
        <v>130</v>
      </c>
      <c r="I2504">
        <v>334027</v>
      </c>
      <c r="L2504" s="96">
        <v>45132.55678240741</v>
      </c>
      <c r="M2504" t="s">
        <v>135</v>
      </c>
      <c r="N2504">
        <v>14816</v>
      </c>
      <c r="O2504" t="s">
        <v>132</v>
      </c>
    </row>
    <row r="2505" spans="1:15" x14ac:dyDescent="0.25">
      <c r="A2505">
        <v>618200</v>
      </c>
      <c r="B2505">
        <v>350000</v>
      </c>
      <c r="C2505">
        <v>207</v>
      </c>
      <c r="D2505" s="96">
        <v>45132.557372685187</v>
      </c>
      <c r="E2505" t="s">
        <v>127</v>
      </c>
      <c r="F2505" t="s">
        <v>144</v>
      </c>
      <c r="G2505" t="s">
        <v>145</v>
      </c>
      <c r="H2505" t="s">
        <v>130</v>
      </c>
      <c r="I2505">
        <v>334025</v>
      </c>
      <c r="L2505" s="96">
        <v>45132.55678240741</v>
      </c>
      <c r="M2505" t="s">
        <v>131</v>
      </c>
      <c r="N2505">
        <v>113343</v>
      </c>
      <c r="O2505" t="s">
        <v>132</v>
      </c>
    </row>
    <row r="2506" spans="1:15" x14ac:dyDescent="0.25">
      <c r="A2506">
        <v>618200</v>
      </c>
      <c r="B2506">
        <v>350000</v>
      </c>
      <c r="C2506">
        <v>207</v>
      </c>
      <c r="D2506" s="96">
        <v>45132.557372685187</v>
      </c>
      <c r="E2506" t="s">
        <v>133</v>
      </c>
      <c r="F2506" t="s">
        <v>144</v>
      </c>
      <c r="G2506" t="s">
        <v>294</v>
      </c>
      <c r="H2506" t="s">
        <v>130</v>
      </c>
      <c r="I2506">
        <v>334025</v>
      </c>
      <c r="L2506" s="96">
        <v>45132.55678240741</v>
      </c>
      <c r="M2506" t="s">
        <v>135</v>
      </c>
      <c r="N2506">
        <v>-113343</v>
      </c>
      <c r="O2506" t="s">
        <v>136</v>
      </c>
    </row>
    <row r="2507" spans="1:15" x14ac:dyDescent="0.25">
      <c r="A2507">
        <v>618200</v>
      </c>
      <c r="B2507">
        <v>350000</v>
      </c>
      <c r="C2507">
        <v>207</v>
      </c>
      <c r="D2507" s="96">
        <v>45132.557372685187</v>
      </c>
      <c r="E2507" t="s">
        <v>133</v>
      </c>
      <c r="F2507" t="s">
        <v>144</v>
      </c>
      <c r="G2507" t="s">
        <v>294</v>
      </c>
      <c r="H2507" t="s">
        <v>130</v>
      </c>
      <c r="I2507">
        <v>334025</v>
      </c>
      <c r="L2507" s="96">
        <v>45132.55678240741</v>
      </c>
      <c r="M2507" t="s">
        <v>135</v>
      </c>
      <c r="N2507">
        <v>44651</v>
      </c>
      <c r="O2507" t="s">
        <v>132</v>
      </c>
    </row>
    <row r="2508" spans="1:15" x14ac:dyDescent="0.25">
      <c r="A2508">
        <v>618200</v>
      </c>
      <c r="B2508">
        <v>302000</v>
      </c>
      <c r="C2508">
        <v>207</v>
      </c>
      <c r="D2508" s="96">
        <v>45132.55736111111</v>
      </c>
      <c r="E2508" t="s">
        <v>127</v>
      </c>
      <c r="F2508" t="s">
        <v>144</v>
      </c>
      <c r="G2508" t="s">
        <v>145</v>
      </c>
      <c r="H2508" t="s">
        <v>130</v>
      </c>
      <c r="I2508">
        <v>334021</v>
      </c>
      <c r="L2508" s="96">
        <v>45132.55678240741</v>
      </c>
      <c r="M2508" t="s">
        <v>131</v>
      </c>
      <c r="N2508">
        <v>24254</v>
      </c>
      <c r="O2508" t="s">
        <v>132</v>
      </c>
    </row>
    <row r="2509" spans="1:15" x14ac:dyDescent="0.25">
      <c r="A2509">
        <v>618200</v>
      </c>
      <c r="B2509">
        <v>302000</v>
      </c>
      <c r="C2509">
        <v>207</v>
      </c>
      <c r="D2509" s="96">
        <v>45132.55736111111</v>
      </c>
      <c r="E2509" t="s">
        <v>133</v>
      </c>
      <c r="F2509" t="s">
        <v>144</v>
      </c>
      <c r="G2509" t="s">
        <v>294</v>
      </c>
      <c r="H2509" t="s">
        <v>130</v>
      </c>
      <c r="I2509">
        <v>334021</v>
      </c>
      <c r="L2509" s="96">
        <v>45132.55678240741</v>
      </c>
      <c r="M2509" t="s">
        <v>135</v>
      </c>
      <c r="N2509">
        <v>-24254</v>
      </c>
      <c r="O2509" t="s">
        <v>136</v>
      </c>
    </row>
    <row r="2510" spans="1:15" x14ac:dyDescent="0.25">
      <c r="A2510">
        <v>618200</v>
      </c>
      <c r="B2510">
        <v>302000</v>
      </c>
      <c r="C2510">
        <v>207</v>
      </c>
      <c r="D2510" s="96">
        <v>45132.55736111111</v>
      </c>
      <c r="E2510" t="s">
        <v>133</v>
      </c>
      <c r="F2510" t="s">
        <v>144</v>
      </c>
      <c r="G2510" t="s">
        <v>294</v>
      </c>
      <c r="H2510" t="s">
        <v>130</v>
      </c>
      <c r="I2510">
        <v>334021</v>
      </c>
      <c r="L2510" s="96">
        <v>45132.55678240741</v>
      </c>
      <c r="M2510" t="s">
        <v>135</v>
      </c>
      <c r="N2510">
        <v>14425</v>
      </c>
      <c r="O2510" t="s">
        <v>132</v>
      </c>
    </row>
    <row r="2511" spans="1:15" x14ac:dyDescent="0.25">
      <c r="A2511">
        <v>618200</v>
      </c>
      <c r="B2511">
        <v>340000</v>
      </c>
      <c r="C2511">
        <v>207</v>
      </c>
      <c r="D2511" s="96">
        <v>45132.557337962964</v>
      </c>
      <c r="E2511" t="s">
        <v>127</v>
      </c>
      <c r="F2511" t="s">
        <v>144</v>
      </c>
      <c r="G2511" t="s">
        <v>145</v>
      </c>
      <c r="H2511" t="s">
        <v>130</v>
      </c>
      <c r="I2511">
        <v>334010</v>
      </c>
      <c r="L2511" s="96">
        <v>45132.55678240741</v>
      </c>
      <c r="M2511" t="s">
        <v>131</v>
      </c>
      <c r="N2511">
        <v>11502</v>
      </c>
      <c r="O2511" t="s">
        <v>132</v>
      </c>
    </row>
    <row r="2512" spans="1:15" x14ac:dyDescent="0.25">
      <c r="A2512">
        <v>618200</v>
      </c>
      <c r="B2512">
        <v>340000</v>
      </c>
      <c r="C2512">
        <v>207</v>
      </c>
      <c r="D2512" s="96">
        <v>45132.557337962964</v>
      </c>
      <c r="E2512" t="s">
        <v>133</v>
      </c>
      <c r="F2512" t="s">
        <v>144</v>
      </c>
      <c r="G2512" t="s">
        <v>294</v>
      </c>
      <c r="H2512" t="s">
        <v>130</v>
      </c>
      <c r="I2512">
        <v>334010</v>
      </c>
      <c r="L2512" s="96">
        <v>45132.55678240741</v>
      </c>
      <c r="M2512" t="s">
        <v>135</v>
      </c>
      <c r="N2512">
        <v>-11502</v>
      </c>
      <c r="O2512" t="s">
        <v>136</v>
      </c>
    </row>
    <row r="2513" spans="1:15" x14ac:dyDescent="0.25">
      <c r="A2513">
        <v>618200</v>
      </c>
      <c r="B2513">
        <v>120000</v>
      </c>
      <c r="C2513">
        <v>207</v>
      </c>
      <c r="D2513" s="96">
        <v>45132.530601851853</v>
      </c>
      <c r="E2513" t="s">
        <v>127</v>
      </c>
      <c r="F2513" t="s">
        <v>140</v>
      </c>
      <c r="G2513" t="s">
        <v>141</v>
      </c>
      <c r="H2513" t="s">
        <v>130</v>
      </c>
      <c r="I2513">
        <v>338510</v>
      </c>
      <c r="L2513" s="96">
        <v>45132.529583333337</v>
      </c>
      <c r="M2513" t="s">
        <v>131</v>
      </c>
      <c r="N2513">
        <v>32371</v>
      </c>
      <c r="O2513" t="s">
        <v>132</v>
      </c>
    </row>
    <row r="2514" spans="1:15" x14ac:dyDescent="0.25">
      <c r="A2514">
        <v>618200</v>
      </c>
      <c r="B2514">
        <v>120010</v>
      </c>
      <c r="C2514">
        <v>207</v>
      </c>
      <c r="D2514" s="96">
        <v>45132.530590277776</v>
      </c>
      <c r="E2514" t="s">
        <v>127</v>
      </c>
      <c r="F2514" t="s">
        <v>140</v>
      </c>
      <c r="G2514" t="s">
        <v>141</v>
      </c>
      <c r="H2514" t="s">
        <v>130</v>
      </c>
      <c r="I2514">
        <v>338350</v>
      </c>
      <c r="L2514" s="96">
        <v>45132.529583333337</v>
      </c>
      <c r="M2514" t="s">
        <v>131</v>
      </c>
      <c r="N2514">
        <v>25506</v>
      </c>
      <c r="O2514" t="s">
        <v>132</v>
      </c>
    </row>
    <row r="2515" spans="1:15" x14ac:dyDescent="0.25">
      <c r="A2515">
        <v>618200</v>
      </c>
      <c r="B2515">
        <v>120010</v>
      </c>
      <c r="C2515">
        <v>207</v>
      </c>
      <c r="D2515" s="96">
        <v>45132.530590277776</v>
      </c>
      <c r="E2515" t="s">
        <v>127</v>
      </c>
      <c r="F2515" t="s">
        <v>140</v>
      </c>
      <c r="G2515" t="s">
        <v>141</v>
      </c>
      <c r="H2515" t="s">
        <v>130</v>
      </c>
      <c r="I2515">
        <v>338360</v>
      </c>
      <c r="L2515" s="96">
        <v>45132.529583333337</v>
      </c>
      <c r="M2515" t="s">
        <v>131</v>
      </c>
      <c r="N2515">
        <v>45337</v>
      </c>
      <c r="O2515" t="s">
        <v>132</v>
      </c>
    </row>
    <row r="2516" spans="1:15" x14ac:dyDescent="0.25">
      <c r="A2516">
        <v>618200</v>
      </c>
      <c r="B2516">
        <v>120402</v>
      </c>
      <c r="C2516">
        <v>207</v>
      </c>
      <c r="D2516" s="96">
        <v>45132.530578703707</v>
      </c>
      <c r="E2516" t="s">
        <v>127</v>
      </c>
      <c r="F2516" t="s">
        <v>140</v>
      </c>
      <c r="G2516" t="s">
        <v>141</v>
      </c>
      <c r="H2516" t="s">
        <v>130</v>
      </c>
      <c r="I2516">
        <v>338330</v>
      </c>
      <c r="L2516" s="96">
        <v>45132.529583333337</v>
      </c>
      <c r="M2516" t="s">
        <v>131</v>
      </c>
      <c r="N2516">
        <v>9800</v>
      </c>
      <c r="O2516" t="s">
        <v>132</v>
      </c>
    </row>
    <row r="2517" spans="1:15" x14ac:dyDescent="0.25">
      <c r="A2517">
        <v>618200</v>
      </c>
      <c r="B2517">
        <v>120302</v>
      </c>
      <c r="C2517">
        <v>207</v>
      </c>
      <c r="D2517" s="96">
        <v>45132.53056712963</v>
      </c>
      <c r="E2517" t="s">
        <v>127</v>
      </c>
      <c r="F2517" t="s">
        <v>140</v>
      </c>
      <c r="G2517" t="s">
        <v>141</v>
      </c>
      <c r="H2517" t="s">
        <v>130</v>
      </c>
      <c r="I2517">
        <v>338300</v>
      </c>
      <c r="L2517" s="96">
        <v>45132.529583333337</v>
      </c>
      <c r="M2517" t="s">
        <v>131</v>
      </c>
      <c r="N2517">
        <v>14455</v>
      </c>
      <c r="O2517" t="s">
        <v>132</v>
      </c>
    </row>
    <row r="2518" spans="1:15" x14ac:dyDescent="0.25">
      <c r="A2518">
        <v>618200</v>
      </c>
      <c r="B2518">
        <v>120010</v>
      </c>
      <c r="C2518">
        <v>207</v>
      </c>
      <c r="D2518" s="96">
        <v>45132.53056712963</v>
      </c>
      <c r="E2518" t="s">
        <v>127</v>
      </c>
      <c r="F2518" t="s">
        <v>140</v>
      </c>
      <c r="G2518" t="s">
        <v>141</v>
      </c>
      <c r="H2518" t="s">
        <v>130</v>
      </c>
      <c r="I2518">
        <v>338298</v>
      </c>
      <c r="L2518" s="96">
        <v>45132.529583333337</v>
      </c>
      <c r="M2518" t="s">
        <v>131</v>
      </c>
      <c r="N2518">
        <v>24550</v>
      </c>
      <c r="O2518" t="s">
        <v>132</v>
      </c>
    </row>
    <row r="2519" spans="1:15" x14ac:dyDescent="0.25">
      <c r="A2519">
        <v>618200</v>
      </c>
      <c r="B2519">
        <v>120000</v>
      </c>
      <c r="C2519">
        <v>207</v>
      </c>
      <c r="D2519" s="96">
        <v>45132.530555555553</v>
      </c>
      <c r="E2519" t="s">
        <v>127</v>
      </c>
      <c r="F2519" t="s">
        <v>140</v>
      </c>
      <c r="G2519" t="s">
        <v>141</v>
      </c>
      <c r="H2519" t="s">
        <v>130</v>
      </c>
      <c r="I2519">
        <v>338296</v>
      </c>
      <c r="L2519" s="96">
        <v>45132.529583333337</v>
      </c>
      <c r="M2519" t="s">
        <v>131</v>
      </c>
      <c r="N2519">
        <v>22313</v>
      </c>
      <c r="O2519" t="s">
        <v>132</v>
      </c>
    </row>
    <row r="2520" spans="1:15" x14ac:dyDescent="0.25">
      <c r="A2520">
        <v>618200</v>
      </c>
      <c r="B2520">
        <v>120102</v>
      </c>
      <c r="C2520">
        <v>207</v>
      </c>
      <c r="D2520" s="96">
        <v>45132.530555555553</v>
      </c>
      <c r="E2520" t="s">
        <v>127</v>
      </c>
      <c r="F2520" t="s">
        <v>140</v>
      </c>
      <c r="G2520" t="s">
        <v>141</v>
      </c>
      <c r="H2520" t="s">
        <v>130</v>
      </c>
      <c r="I2520">
        <v>338290</v>
      </c>
      <c r="L2520" s="96">
        <v>45132.529583333337</v>
      </c>
      <c r="M2520" t="s">
        <v>131</v>
      </c>
      <c r="N2520">
        <v>64251</v>
      </c>
      <c r="O2520" t="s">
        <v>132</v>
      </c>
    </row>
    <row r="2521" spans="1:15" x14ac:dyDescent="0.25">
      <c r="A2521">
        <v>618200</v>
      </c>
      <c r="B2521">
        <v>120502</v>
      </c>
      <c r="C2521">
        <v>207</v>
      </c>
      <c r="D2521" s="96">
        <v>45132.530543981484</v>
      </c>
      <c r="E2521" t="s">
        <v>127</v>
      </c>
      <c r="F2521" t="s">
        <v>140</v>
      </c>
      <c r="G2521" t="s">
        <v>141</v>
      </c>
      <c r="H2521" t="s">
        <v>130</v>
      </c>
      <c r="I2521">
        <v>338280</v>
      </c>
      <c r="L2521" s="96">
        <v>45132.529583333337</v>
      </c>
      <c r="M2521" t="s">
        <v>131</v>
      </c>
      <c r="N2521">
        <v>18564</v>
      </c>
      <c r="O2521" t="s">
        <v>132</v>
      </c>
    </row>
    <row r="2522" spans="1:15" x14ac:dyDescent="0.25">
      <c r="A2522">
        <v>618200</v>
      </c>
      <c r="B2522">
        <v>120252</v>
      </c>
      <c r="C2522">
        <v>207</v>
      </c>
      <c r="D2522" s="96">
        <v>45132.530532407407</v>
      </c>
      <c r="E2522" t="s">
        <v>127</v>
      </c>
      <c r="F2522" t="s">
        <v>140</v>
      </c>
      <c r="G2522" t="s">
        <v>141</v>
      </c>
      <c r="H2522" t="s">
        <v>130</v>
      </c>
      <c r="I2522">
        <v>338260</v>
      </c>
      <c r="L2522" s="96">
        <v>45132.529583333337</v>
      </c>
      <c r="M2522" t="s">
        <v>131</v>
      </c>
      <c r="N2522">
        <v>6125</v>
      </c>
      <c r="O2522" t="s">
        <v>132</v>
      </c>
    </row>
    <row r="2523" spans="1:15" x14ac:dyDescent="0.25">
      <c r="A2523">
        <v>618200</v>
      </c>
      <c r="B2523">
        <v>120401</v>
      </c>
      <c r="C2523">
        <v>207</v>
      </c>
      <c r="D2523" s="96">
        <v>45132.53052083333</v>
      </c>
      <c r="E2523" t="s">
        <v>127</v>
      </c>
      <c r="F2523" t="s">
        <v>140</v>
      </c>
      <c r="G2523" t="s">
        <v>141</v>
      </c>
      <c r="H2523" t="s">
        <v>130</v>
      </c>
      <c r="I2523">
        <v>338220</v>
      </c>
      <c r="L2523" s="96">
        <v>45132.529583333337</v>
      </c>
      <c r="M2523" t="s">
        <v>131</v>
      </c>
      <c r="N2523">
        <v>9800</v>
      </c>
      <c r="O2523" t="s">
        <v>132</v>
      </c>
    </row>
    <row r="2524" spans="1:15" x14ac:dyDescent="0.25">
      <c r="A2524">
        <v>618200</v>
      </c>
      <c r="B2524">
        <v>120000</v>
      </c>
      <c r="C2524">
        <v>207</v>
      </c>
      <c r="D2524" s="96">
        <v>45132.53052083333</v>
      </c>
      <c r="E2524" t="s">
        <v>127</v>
      </c>
      <c r="F2524" t="s">
        <v>140</v>
      </c>
      <c r="G2524" t="s">
        <v>141</v>
      </c>
      <c r="H2524" t="s">
        <v>130</v>
      </c>
      <c r="I2524">
        <v>338210</v>
      </c>
      <c r="L2524" s="96">
        <v>45132.529583333337</v>
      </c>
      <c r="M2524" t="s">
        <v>131</v>
      </c>
      <c r="N2524">
        <v>14088</v>
      </c>
      <c r="O2524" t="s">
        <v>132</v>
      </c>
    </row>
    <row r="2525" spans="1:15" x14ac:dyDescent="0.25">
      <c r="A2525">
        <v>618200</v>
      </c>
      <c r="B2525">
        <v>120352</v>
      </c>
      <c r="C2525">
        <v>207</v>
      </c>
      <c r="D2525" s="96">
        <v>45132.530509259261</v>
      </c>
      <c r="E2525" t="s">
        <v>127</v>
      </c>
      <c r="F2525" t="s">
        <v>140</v>
      </c>
      <c r="G2525" t="s">
        <v>141</v>
      </c>
      <c r="H2525" t="s">
        <v>130</v>
      </c>
      <c r="I2525">
        <v>338205</v>
      </c>
      <c r="L2525" s="96">
        <v>45132.529583333337</v>
      </c>
      <c r="M2525" t="s">
        <v>131</v>
      </c>
      <c r="N2525">
        <v>13279</v>
      </c>
      <c r="O2525" t="s">
        <v>132</v>
      </c>
    </row>
    <row r="2526" spans="1:15" x14ac:dyDescent="0.25">
      <c r="A2526">
        <v>618200</v>
      </c>
      <c r="B2526">
        <v>120201</v>
      </c>
      <c r="C2526">
        <v>207</v>
      </c>
      <c r="D2526" s="96">
        <v>45132.530497685184</v>
      </c>
      <c r="E2526" t="s">
        <v>127</v>
      </c>
      <c r="F2526" t="s">
        <v>140</v>
      </c>
      <c r="G2526" t="s">
        <v>141</v>
      </c>
      <c r="H2526" t="s">
        <v>130</v>
      </c>
      <c r="I2526">
        <v>338160</v>
      </c>
      <c r="L2526" s="96">
        <v>45132.529583333337</v>
      </c>
      <c r="M2526" t="s">
        <v>131</v>
      </c>
      <c r="N2526">
        <v>16484</v>
      </c>
      <c r="O2526" t="s">
        <v>132</v>
      </c>
    </row>
    <row r="2527" spans="1:15" x14ac:dyDescent="0.25">
      <c r="A2527">
        <v>618200</v>
      </c>
      <c r="B2527">
        <v>120101</v>
      </c>
      <c r="C2527">
        <v>207</v>
      </c>
      <c r="D2527" s="96">
        <v>45132.530486111114</v>
      </c>
      <c r="E2527" t="s">
        <v>127</v>
      </c>
      <c r="F2527" t="s">
        <v>140</v>
      </c>
      <c r="G2527" t="s">
        <v>141</v>
      </c>
      <c r="H2527" t="s">
        <v>130</v>
      </c>
      <c r="I2527">
        <v>338120</v>
      </c>
      <c r="L2527" s="96">
        <v>45132.529583333337</v>
      </c>
      <c r="M2527" t="s">
        <v>131</v>
      </c>
      <c r="N2527">
        <v>11025</v>
      </c>
      <c r="O2527" t="s">
        <v>132</v>
      </c>
    </row>
    <row r="2528" spans="1:15" x14ac:dyDescent="0.25">
      <c r="A2528">
        <v>618200</v>
      </c>
      <c r="B2528">
        <v>120150</v>
      </c>
      <c r="C2528">
        <v>207</v>
      </c>
      <c r="D2528" s="96">
        <v>45132.530486111114</v>
      </c>
      <c r="E2528" t="s">
        <v>127</v>
      </c>
      <c r="F2528" t="s">
        <v>140</v>
      </c>
      <c r="G2528" t="s">
        <v>141</v>
      </c>
      <c r="H2528" t="s">
        <v>130</v>
      </c>
      <c r="I2528">
        <v>338150</v>
      </c>
      <c r="L2528" s="96">
        <v>45132.529583333337</v>
      </c>
      <c r="M2528" t="s">
        <v>131</v>
      </c>
      <c r="N2528">
        <v>19086</v>
      </c>
      <c r="O2528" t="s">
        <v>132</v>
      </c>
    </row>
    <row r="2529" spans="1:15" x14ac:dyDescent="0.25">
      <c r="A2529">
        <v>618200</v>
      </c>
      <c r="B2529">
        <v>120010</v>
      </c>
      <c r="C2529">
        <v>207</v>
      </c>
      <c r="D2529" s="96">
        <v>45132.530486111114</v>
      </c>
      <c r="E2529" t="s">
        <v>127</v>
      </c>
      <c r="F2529" t="s">
        <v>140</v>
      </c>
      <c r="G2529" t="s">
        <v>141</v>
      </c>
      <c r="H2529" t="s">
        <v>130</v>
      </c>
      <c r="I2529">
        <v>338110</v>
      </c>
      <c r="L2529" s="96">
        <v>45132.529583333337</v>
      </c>
      <c r="M2529" t="s">
        <v>131</v>
      </c>
      <c r="N2529">
        <v>19845</v>
      </c>
      <c r="O2529" t="s">
        <v>132</v>
      </c>
    </row>
    <row r="2530" spans="1:15" x14ac:dyDescent="0.25">
      <c r="A2530">
        <v>618200</v>
      </c>
      <c r="B2530">
        <v>120010</v>
      </c>
      <c r="C2530">
        <v>207</v>
      </c>
      <c r="D2530" s="96">
        <v>45132.530474537038</v>
      </c>
      <c r="E2530" t="s">
        <v>127</v>
      </c>
      <c r="F2530" t="s">
        <v>140</v>
      </c>
      <c r="G2530" t="s">
        <v>141</v>
      </c>
      <c r="H2530" t="s">
        <v>130</v>
      </c>
      <c r="I2530">
        <v>338085</v>
      </c>
      <c r="L2530" s="96">
        <v>45132.529583333337</v>
      </c>
      <c r="M2530" t="s">
        <v>131</v>
      </c>
      <c r="N2530">
        <v>12250</v>
      </c>
      <c r="O2530" t="s">
        <v>132</v>
      </c>
    </row>
    <row r="2531" spans="1:15" x14ac:dyDescent="0.25">
      <c r="A2531">
        <v>618200</v>
      </c>
      <c r="B2531">
        <v>120050</v>
      </c>
      <c r="C2531">
        <v>207</v>
      </c>
      <c r="D2531" s="96">
        <v>45132.530474537038</v>
      </c>
      <c r="E2531" t="s">
        <v>127</v>
      </c>
      <c r="F2531" t="s">
        <v>140</v>
      </c>
      <c r="G2531" t="s">
        <v>141</v>
      </c>
      <c r="H2531" t="s">
        <v>130</v>
      </c>
      <c r="I2531">
        <v>338090</v>
      </c>
      <c r="L2531" s="96">
        <v>45132.529583333337</v>
      </c>
      <c r="M2531" t="s">
        <v>131</v>
      </c>
      <c r="N2531">
        <v>132578</v>
      </c>
      <c r="O2531" t="s">
        <v>132</v>
      </c>
    </row>
    <row r="2532" spans="1:15" x14ac:dyDescent="0.25">
      <c r="A2532">
        <v>618200</v>
      </c>
      <c r="B2532">
        <v>120010</v>
      </c>
      <c r="C2532">
        <v>207</v>
      </c>
      <c r="D2532" s="96">
        <v>45132.530462962961</v>
      </c>
      <c r="E2532" t="s">
        <v>127</v>
      </c>
      <c r="F2532" t="s">
        <v>140</v>
      </c>
      <c r="G2532" t="s">
        <v>141</v>
      </c>
      <c r="H2532" t="s">
        <v>130</v>
      </c>
      <c r="I2532">
        <v>338080</v>
      </c>
      <c r="L2532" s="96">
        <v>45132.529583333337</v>
      </c>
      <c r="M2532" t="s">
        <v>131</v>
      </c>
      <c r="N2532">
        <v>36750</v>
      </c>
      <c r="O2532" t="s">
        <v>132</v>
      </c>
    </row>
    <row r="2533" spans="1:15" x14ac:dyDescent="0.25">
      <c r="A2533">
        <v>618200</v>
      </c>
      <c r="B2533">
        <v>120650</v>
      </c>
      <c r="C2533">
        <v>207</v>
      </c>
      <c r="D2533" s="96">
        <v>45132.530451388891</v>
      </c>
      <c r="E2533" t="s">
        <v>127</v>
      </c>
      <c r="F2533" t="s">
        <v>140</v>
      </c>
      <c r="G2533" t="s">
        <v>141</v>
      </c>
      <c r="H2533" t="s">
        <v>130</v>
      </c>
      <c r="I2533">
        <v>338050</v>
      </c>
      <c r="L2533" s="96">
        <v>45132.529583333337</v>
      </c>
      <c r="M2533" t="s">
        <v>131</v>
      </c>
      <c r="N2533">
        <v>8932</v>
      </c>
      <c r="O2533" t="s">
        <v>132</v>
      </c>
    </row>
    <row r="2534" spans="1:15" x14ac:dyDescent="0.25">
      <c r="A2534">
        <v>618200</v>
      </c>
      <c r="B2534">
        <v>120010</v>
      </c>
      <c r="C2534">
        <v>207</v>
      </c>
      <c r="D2534" s="96">
        <v>45132.530451388891</v>
      </c>
      <c r="E2534" t="s">
        <v>127</v>
      </c>
      <c r="F2534" t="s">
        <v>140</v>
      </c>
      <c r="G2534" t="s">
        <v>141</v>
      </c>
      <c r="H2534" t="s">
        <v>130</v>
      </c>
      <c r="I2534">
        <v>338070</v>
      </c>
      <c r="L2534" s="96">
        <v>45132.529583333337</v>
      </c>
      <c r="M2534" t="s">
        <v>131</v>
      </c>
      <c r="N2534">
        <v>17782</v>
      </c>
      <c r="O2534" t="s">
        <v>132</v>
      </c>
    </row>
    <row r="2535" spans="1:15" x14ac:dyDescent="0.25">
      <c r="A2535">
        <v>618200</v>
      </c>
      <c r="B2535">
        <v>120010</v>
      </c>
      <c r="C2535">
        <v>207</v>
      </c>
      <c r="D2535" s="96">
        <v>45132.530439814815</v>
      </c>
      <c r="E2535" t="s">
        <v>127</v>
      </c>
      <c r="F2535" t="s">
        <v>140</v>
      </c>
      <c r="G2535" t="s">
        <v>141</v>
      </c>
      <c r="H2535" t="s">
        <v>130</v>
      </c>
      <c r="I2535">
        <v>338030</v>
      </c>
      <c r="L2535" s="96">
        <v>45132.529583333337</v>
      </c>
      <c r="M2535" t="s">
        <v>131</v>
      </c>
      <c r="N2535">
        <v>43702</v>
      </c>
      <c r="O2535" t="s">
        <v>132</v>
      </c>
    </row>
    <row r="2536" spans="1:15" x14ac:dyDescent="0.25">
      <c r="A2536">
        <v>618200</v>
      </c>
      <c r="B2536">
        <v>120010</v>
      </c>
      <c r="C2536">
        <v>207</v>
      </c>
      <c r="D2536" s="96">
        <v>45132.530428240738</v>
      </c>
      <c r="E2536" t="s">
        <v>127</v>
      </c>
      <c r="F2536" t="s">
        <v>140</v>
      </c>
      <c r="G2536" t="s">
        <v>141</v>
      </c>
      <c r="H2536" t="s">
        <v>130</v>
      </c>
      <c r="I2536">
        <v>338015</v>
      </c>
      <c r="L2536" s="96">
        <v>45132.529583333337</v>
      </c>
      <c r="M2536" t="s">
        <v>131</v>
      </c>
      <c r="N2536">
        <v>11025</v>
      </c>
      <c r="O2536" t="s">
        <v>132</v>
      </c>
    </row>
    <row r="2537" spans="1:15" x14ac:dyDescent="0.25">
      <c r="A2537">
        <v>618200</v>
      </c>
      <c r="B2537">
        <v>120000</v>
      </c>
      <c r="C2537">
        <v>207</v>
      </c>
      <c r="D2537" s="96">
        <v>45132.530416666668</v>
      </c>
      <c r="E2537" t="s">
        <v>127</v>
      </c>
      <c r="F2537" t="s">
        <v>140</v>
      </c>
      <c r="G2537" t="s">
        <v>141</v>
      </c>
      <c r="H2537" t="s">
        <v>130</v>
      </c>
      <c r="I2537">
        <v>338010</v>
      </c>
      <c r="L2537" s="96">
        <v>45132.529583333337</v>
      </c>
      <c r="M2537" t="s">
        <v>131</v>
      </c>
      <c r="N2537">
        <v>135843</v>
      </c>
      <c r="O2537" t="s">
        <v>132</v>
      </c>
    </row>
    <row r="2538" spans="1:15" x14ac:dyDescent="0.25">
      <c r="A2538">
        <v>618200</v>
      </c>
      <c r="B2538">
        <v>170500</v>
      </c>
      <c r="C2538">
        <v>208</v>
      </c>
      <c r="D2538" s="96">
        <v>45184.499432870369</v>
      </c>
      <c r="E2538" t="s">
        <v>133</v>
      </c>
      <c r="F2538" t="s">
        <v>340</v>
      </c>
      <c r="G2538" t="s">
        <v>341</v>
      </c>
      <c r="H2538" t="s">
        <v>130</v>
      </c>
      <c r="I2538">
        <v>337010</v>
      </c>
      <c r="L2538" s="96">
        <v>45184.496527777781</v>
      </c>
      <c r="M2538" t="s">
        <v>135</v>
      </c>
      <c r="N2538">
        <v>10862</v>
      </c>
      <c r="O2538" t="s">
        <v>132</v>
      </c>
    </row>
    <row r="2539" spans="1:15" x14ac:dyDescent="0.25">
      <c r="A2539">
        <v>618200</v>
      </c>
      <c r="B2539">
        <v>170500</v>
      </c>
      <c r="C2539">
        <v>208</v>
      </c>
      <c r="D2539" s="96">
        <v>45184.499432870369</v>
      </c>
      <c r="E2539" t="s">
        <v>162</v>
      </c>
      <c r="F2539" t="s">
        <v>340</v>
      </c>
      <c r="G2539" t="s">
        <v>341</v>
      </c>
      <c r="H2539" t="s">
        <v>130</v>
      </c>
      <c r="I2539">
        <v>337010</v>
      </c>
      <c r="L2539" s="96">
        <v>45184.496527777781</v>
      </c>
      <c r="M2539" t="s">
        <v>135</v>
      </c>
      <c r="N2539">
        <v>-2716</v>
      </c>
      <c r="O2539" t="s">
        <v>136</v>
      </c>
    </row>
    <row r="2540" spans="1:15" x14ac:dyDescent="0.25">
      <c r="A2540">
        <v>618200</v>
      </c>
      <c r="B2540">
        <v>170502</v>
      </c>
      <c r="C2540">
        <v>208</v>
      </c>
      <c r="D2540" s="96">
        <v>45177.400891203702</v>
      </c>
      <c r="E2540" t="s">
        <v>133</v>
      </c>
      <c r="F2540" t="s">
        <v>342</v>
      </c>
      <c r="G2540" t="s">
        <v>343</v>
      </c>
      <c r="H2540" t="s">
        <v>130</v>
      </c>
      <c r="I2540">
        <v>337220</v>
      </c>
      <c r="L2540" s="96">
        <v>45177.398425925923</v>
      </c>
      <c r="M2540" t="s">
        <v>135</v>
      </c>
      <c r="N2540">
        <v>244</v>
      </c>
      <c r="O2540" t="s">
        <v>132</v>
      </c>
    </row>
    <row r="2541" spans="1:15" x14ac:dyDescent="0.25">
      <c r="A2541">
        <v>618200</v>
      </c>
      <c r="B2541">
        <v>170503</v>
      </c>
      <c r="C2541">
        <v>208</v>
      </c>
      <c r="D2541" s="96">
        <v>45177.398113425923</v>
      </c>
      <c r="E2541" t="s">
        <v>133</v>
      </c>
      <c r="F2541" t="s">
        <v>344</v>
      </c>
      <c r="G2541" t="s">
        <v>345</v>
      </c>
      <c r="H2541" t="s">
        <v>130</v>
      </c>
      <c r="I2541">
        <v>337210</v>
      </c>
      <c r="L2541" s="96">
        <v>45177.396851851852</v>
      </c>
      <c r="M2541" t="s">
        <v>135</v>
      </c>
      <c r="N2541">
        <v>283</v>
      </c>
      <c r="O2541" t="s">
        <v>132</v>
      </c>
    </row>
    <row r="2542" spans="1:15" x14ac:dyDescent="0.25">
      <c r="A2542">
        <v>618200</v>
      </c>
      <c r="B2542">
        <v>170503</v>
      </c>
      <c r="C2542">
        <v>208</v>
      </c>
      <c r="D2542" s="96">
        <v>45177.396724537037</v>
      </c>
      <c r="E2542" t="s">
        <v>133</v>
      </c>
      <c r="F2542" t="s">
        <v>395</v>
      </c>
      <c r="G2542" t="s">
        <v>396</v>
      </c>
      <c r="H2542" t="s">
        <v>130</v>
      </c>
      <c r="I2542">
        <v>337120</v>
      </c>
      <c r="L2542" s="96">
        <v>45177.395289351851</v>
      </c>
      <c r="M2542" t="s">
        <v>135</v>
      </c>
      <c r="N2542">
        <v>129</v>
      </c>
      <c r="O2542" t="s">
        <v>132</v>
      </c>
    </row>
    <row r="2543" spans="1:15" x14ac:dyDescent="0.25">
      <c r="A2543">
        <v>618200</v>
      </c>
      <c r="B2543">
        <v>170501</v>
      </c>
      <c r="C2543">
        <v>208</v>
      </c>
      <c r="D2543" s="96">
        <v>45177.395335648151</v>
      </c>
      <c r="E2543" t="s">
        <v>133</v>
      </c>
      <c r="F2543" t="s">
        <v>346</v>
      </c>
      <c r="G2543" t="s">
        <v>347</v>
      </c>
      <c r="H2543" t="s">
        <v>130</v>
      </c>
      <c r="I2543">
        <v>337110</v>
      </c>
      <c r="L2543" s="96">
        <v>45177.381990740738</v>
      </c>
      <c r="M2543" t="s">
        <v>135</v>
      </c>
      <c r="N2543">
        <v>2972</v>
      </c>
      <c r="O2543" t="s">
        <v>132</v>
      </c>
    </row>
    <row r="2544" spans="1:15" x14ac:dyDescent="0.25">
      <c r="A2544">
        <v>618200</v>
      </c>
      <c r="B2544">
        <v>170500</v>
      </c>
      <c r="C2544">
        <v>208</v>
      </c>
      <c r="D2544" s="96">
        <v>45177.381458333337</v>
      </c>
      <c r="E2544" t="s">
        <v>162</v>
      </c>
      <c r="F2544" t="s">
        <v>301</v>
      </c>
      <c r="G2544" t="s">
        <v>302</v>
      </c>
      <c r="H2544" t="s">
        <v>130</v>
      </c>
      <c r="I2544">
        <v>337010</v>
      </c>
      <c r="L2544" s="96">
        <v>45177.37771990741</v>
      </c>
      <c r="M2544" t="s">
        <v>135</v>
      </c>
      <c r="N2544">
        <v>-2703</v>
      </c>
      <c r="O2544" t="s">
        <v>136</v>
      </c>
    </row>
    <row r="2545" spans="1:15" x14ac:dyDescent="0.25">
      <c r="A2545">
        <v>618200</v>
      </c>
      <c r="B2545">
        <v>170500</v>
      </c>
      <c r="C2545">
        <v>208</v>
      </c>
      <c r="D2545" s="96">
        <v>45177.38144675926</v>
      </c>
      <c r="E2545" t="s">
        <v>133</v>
      </c>
      <c r="F2545" t="s">
        <v>301</v>
      </c>
      <c r="G2545" t="s">
        <v>302</v>
      </c>
      <c r="H2545" t="s">
        <v>130</v>
      </c>
      <c r="I2545">
        <v>337010</v>
      </c>
      <c r="L2545" s="96">
        <v>45177.37771990741</v>
      </c>
      <c r="M2545" t="s">
        <v>135</v>
      </c>
      <c r="N2545">
        <v>10045</v>
      </c>
      <c r="O2545" t="s">
        <v>132</v>
      </c>
    </row>
    <row r="2546" spans="1:15" x14ac:dyDescent="0.25">
      <c r="A2546">
        <v>618200</v>
      </c>
      <c r="B2546">
        <v>170500</v>
      </c>
      <c r="C2546">
        <v>208</v>
      </c>
      <c r="D2546" s="96">
        <v>45177.377280092594</v>
      </c>
      <c r="E2546" t="s">
        <v>133</v>
      </c>
      <c r="F2546" t="s">
        <v>348</v>
      </c>
      <c r="G2546" t="s">
        <v>349</v>
      </c>
      <c r="H2546" t="s">
        <v>130</v>
      </c>
      <c r="I2546">
        <v>337006</v>
      </c>
      <c r="L2546" s="96">
        <v>45177.373668981483</v>
      </c>
      <c r="M2546" t="s">
        <v>135</v>
      </c>
      <c r="N2546">
        <v>10862</v>
      </c>
      <c r="O2546" t="s">
        <v>132</v>
      </c>
    </row>
    <row r="2547" spans="1:15" x14ac:dyDescent="0.25">
      <c r="A2547">
        <v>618200</v>
      </c>
      <c r="B2547">
        <v>170500</v>
      </c>
      <c r="C2547">
        <v>208</v>
      </c>
      <c r="D2547" s="96">
        <v>45177.377280092594</v>
      </c>
      <c r="E2547" t="s">
        <v>162</v>
      </c>
      <c r="F2547" t="s">
        <v>348</v>
      </c>
      <c r="G2547" t="s">
        <v>349</v>
      </c>
      <c r="H2547" t="s">
        <v>130</v>
      </c>
      <c r="I2547">
        <v>337006</v>
      </c>
      <c r="L2547" s="96">
        <v>45177.373668981483</v>
      </c>
      <c r="M2547" t="s">
        <v>135</v>
      </c>
      <c r="N2547">
        <v>-2715</v>
      </c>
      <c r="O2547" t="s">
        <v>136</v>
      </c>
    </row>
    <row r="2548" spans="1:15" x14ac:dyDescent="0.25">
      <c r="A2548">
        <v>618200</v>
      </c>
      <c r="B2548">
        <v>170504</v>
      </c>
      <c r="C2548">
        <v>208</v>
      </c>
      <c r="D2548" s="96">
        <v>45132.530405092592</v>
      </c>
      <c r="E2548" t="s">
        <v>127</v>
      </c>
      <c r="F2548" t="s">
        <v>140</v>
      </c>
      <c r="G2548" t="s">
        <v>199</v>
      </c>
      <c r="H2548" t="s">
        <v>130</v>
      </c>
      <c r="I2548">
        <v>337320</v>
      </c>
      <c r="L2548" s="96">
        <v>45132.529583333337</v>
      </c>
      <c r="M2548" t="s">
        <v>131</v>
      </c>
      <c r="N2548">
        <v>5500</v>
      </c>
      <c r="O2548" t="s">
        <v>132</v>
      </c>
    </row>
    <row r="2549" spans="1:15" x14ac:dyDescent="0.25">
      <c r="A2549">
        <v>618200</v>
      </c>
      <c r="B2549">
        <v>170504</v>
      </c>
      <c r="C2549">
        <v>208</v>
      </c>
      <c r="D2549" s="96">
        <v>45132.530405092592</v>
      </c>
      <c r="E2549" t="s">
        <v>133</v>
      </c>
      <c r="F2549" t="s">
        <v>140</v>
      </c>
      <c r="G2549" t="s">
        <v>173</v>
      </c>
      <c r="H2549" t="s">
        <v>130</v>
      </c>
      <c r="I2549">
        <v>337320</v>
      </c>
      <c r="L2549" s="96">
        <v>45132.529583333337</v>
      </c>
      <c r="M2549" t="s">
        <v>135</v>
      </c>
      <c r="N2549">
        <v>-5500</v>
      </c>
      <c r="O2549" t="s">
        <v>136</v>
      </c>
    </row>
    <row r="2550" spans="1:15" x14ac:dyDescent="0.25">
      <c r="A2550">
        <v>618200</v>
      </c>
      <c r="B2550">
        <v>170504</v>
      </c>
      <c r="C2550">
        <v>208</v>
      </c>
      <c r="D2550" s="96">
        <v>45132.530381944445</v>
      </c>
      <c r="E2550" t="s">
        <v>127</v>
      </c>
      <c r="F2550" t="s">
        <v>140</v>
      </c>
      <c r="G2550" t="s">
        <v>199</v>
      </c>
      <c r="H2550" t="s">
        <v>130</v>
      </c>
      <c r="I2550">
        <v>337310</v>
      </c>
      <c r="L2550" s="96">
        <v>45132.529583333337</v>
      </c>
      <c r="M2550" t="s">
        <v>131</v>
      </c>
      <c r="N2550">
        <v>9500</v>
      </c>
      <c r="O2550" t="s">
        <v>132</v>
      </c>
    </row>
    <row r="2551" spans="1:15" x14ac:dyDescent="0.25">
      <c r="A2551">
        <v>618200</v>
      </c>
      <c r="B2551">
        <v>170504</v>
      </c>
      <c r="C2551">
        <v>208</v>
      </c>
      <c r="D2551" s="96">
        <v>45132.530381944445</v>
      </c>
      <c r="E2551" t="s">
        <v>133</v>
      </c>
      <c r="F2551" t="s">
        <v>140</v>
      </c>
      <c r="G2551" t="s">
        <v>173</v>
      </c>
      <c r="H2551" t="s">
        <v>130</v>
      </c>
      <c r="I2551">
        <v>337310</v>
      </c>
      <c r="L2551" s="96">
        <v>45132.529583333337</v>
      </c>
      <c r="M2551" t="s">
        <v>135</v>
      </c>
      <c r="N2551">
        <v>-9500</v>
      </c>
      <c r="O2551" t="s">
        <v>136</v>
      </c>
    </row>
    <row r="2552" spans="1:15" x14ac:dyDescent="0.25">
      <c r="A2552">
        <v>618200</v>
      </c>
      <c r="B2552">
        <v>170502</v>
      </c>
      <c r="C2552">
        <v>208</v>
      </c>
      <c r="D2552" s="96">
        <v>45132.530370370368</v>
      </c>
      <c r="E2552" t="s">
        <v>127</v>
      </c>
      <c r="F2552" t="s">
        <v>140</v>
      </c>
      <c r="G2552" t="s">
        <v>199</v>
      </c>
      <c r="H2552" t="s">
        <v>130</v>
      </c>
      <c r="I2552">
        <v>337220</v>
      </c>
      <c r="L2552" s="96">
        <v>45132.529583333337</v>
      </c>
      <c r="M2552" t="s">
        <v>131</v>
      </c>
      <c r="N2552">
        <v>29500</v>
      </c>
      <c r="O2552" t="s">
        <v>132</v>
      </c>
    </row>
    <row r="2553" spans="1:15" x14ac:dyDescent="0.25">
      <c r="A2553">
        <v>618200</v>
      </c>
      <c r="B2553">
        <v>170502</v>
      </c>
      <c r="C2553">
        <v>208</v>
      </c>
      <c r="D2553" s="96">
        <v>45132.530370370368</v>
      </c>
      <c r="E2553" t="s">
        <v>133</v>
      </c>
      <c r="F2553" t="s">
        <v>140</v>
      </c>
      <c r="G2553" t="s">
        <v>173</v>
      </c>
      <c r="H2553" t="s">
        <v>130</v>
      </c>
      <c r="I2553">
        <v>337220</v>
      </c>
      <c r="L2553" s="96">
        <v>45132.529583333337</v>
      </c>
      <c r="M2553" t="s">
        <v>135</v>
      </c>
      <c r="N2553">
        <v>-17250</v>
      </c>
      <c r="O2553" t="s">
        <v>136</v>
      </c>
    </row>
    <row r="2554" spans="1:15" x14ac:dyDescent="0.25">
      <c r="A2554">
        <v>618200</v>
      </c>
      <c r="B2554">
        <v>170502</v>
      </c>
      <c r="C2554">
        <v>208</v>
      </c>
      <c r="D2554" s="96">
        <v>45132.530370370368</v>
      </c>
      <c r="E2554" t="s">
        <v>133</v>
      </c>
      <c r="F2554" t="s">
        <v>140</v>
      </c>
      <c r="G2554" t="s">
        <v>200</v>
      </c>
      <c r="H2554" t="s">
        <v>130</v>
      </c>
      <c r="I2554">
        <v>337220</v>
      </c>
      <c r="L2554" s="96">
        <v>45132.529583333337</v>
      </c>
      <c r="M2554" t="s">
        <v>135</v>
      </c>
      <c r="N2554">
        <v>1500</v>
      </c>
      <c r="O2554" t="s">
        <v>132</v>
      </c>
    </row>
    <row r="2555" spans="1:15" x14ac:dyDescent="0.25">
      <c r="A2555">
        <v>618200</v>
      </c>
      <c r="B2555">
        <v>170503</v>
      </c>
      <c r="C2555">
        <v>208</v>
      </c>
      <c r="D2555" s="96">
        <v>45132.530347222222</v>
      </c>
      <c r="E2555" t="s">
        <v>127</v>
      </c>
      <c r="F2555" t="s">
        <v>140</v>
      </c>
      <c r="G2555" t="s">
        <v>199</v>
      </c>
      <c r="H2555" t="s">
        <v>130</v>
      </c>
      <c r="I2555">
        <v>337210</v>
      </c>
      <c r="L2555" s="96">
        <v>45132.529583333337</v>
      </c>
      <c r="M2555" t="s">
        <v>131</v>
      </c>
      <c r="N2555">
        <v>9000</v>
      </c>
      <c r="O2555" t="s">
        <v>132</v>
      </c>
    </row>
    <row r="2556" spans="1:15" x14ac:dyDescent="0.25">
      <c r="A2556">
        <v>618200</v>
      </c>
      <c r="B2556">
        <v>170503</v>
      </c>
      <c r="C2556">
        <v>208</v>
      </c>
      <c r="D2556" s="96">
        <v>45132.530347222222</v>
      </c>
      <c r="E2556" t="s">
        <v>133</v>
      </c>
      <c r="F2556" t="s">
        <v>140</v>
      </c>
      <c r="G2556" t="s">
        <v>170</v>
      </c>
      <c r="H2556" t="s">
        <v>130</v>
      </c>
      <c r="I2556">
        <v>337210</v>
      </c>
      <c r="L2556" s="96">
        <v>45132.529583333337</v>
      </c>
      <c r="M2556" t="s">
        <v>135</v>
      </c>
      <c r="N2556">
        <v>-168</v>
      </c>
      <c r="O2556" t="s">
        <v>136</v>
      </c>
    </row>
    <row r="2557" spans="1:15" x14ac:dyDescent="0.25">
      <c r="A2557">
        <v>618200</v>
      </c>
      <c r="B2557">
        <v>170503</v>
      </c>
      <c r="C2557">
        <v>208</v>
      </c>
      <c r="D2557" s="96">
        <v>45132.530347222222</v>
      </c>
      <c r="E2557" t="s">
        <v>133</v>
      </c>
      <c r="F2557" t="s">
        <v>140</v>
      </c>
      <c r="G2557" t="s">
        <v>172</v>
      </c>
      <c r="H2557" t="s">
        <v>130</v>
      </c>
      <c r="I2557">
        <v>337210</v>
      </c>
      <c r="L2557" s="96">
        <v>45132.529583333337</v>
      </c>
      <c r="M2557" t="s">
        <v>135</v>
      </c>
      <c r="N2557">
        <v>500</v>
      </c>
      <c r="O2557" t="s">
        <v>132</v>
      </c>
    </row>
    <row r="2558" spans="1:15" x14ac:dyDescent="0.25">
      <c r="A2558">
        <v>618200</v>
      </c>
      <c r="B2558">
        <v>170503</v>
      </c>
      <c r="C2558">
        <v>208</v>
      </c>
      <c r="D2558" s="96">
        <v>45132.530347222222</v>
      </c>
      <c r="E2558" t="s">
        <v>133</v>
      </c>
      <c r="F2558" t="s">
        <v>140</v>
      </c>
      <c r="G2558" t="s">
        <v>173</v>
      </c>
      <c r="H2558" t="s">
        <v>130</v>
      </c>
      <c r="I2558">
        <v>337210</v>
      </c>
      <c r="L2558" s="96">
        <v>45132.529583333337</v>
      </c>
      <c r="M2558" t="s">
        <v>135</v>
      </c>
      <c r="N2558">
        <v>2500</v>
      </c>
      <c r="O2558" t="s">
        <v>132</v>
      </c>
    </row>
    <row r="2559" spans="1:15" x14ac:dyDescent="0.25">
      <c r="A2559">
        <v>618200</v>
      </c>
      <c r="B2559">
        <v>170503</v>
      </c>
      <c r="C2559">
        <v>208</v>
      </c>
      <c r="D2559" s="96">
        <v>45132.530324074076</v>
      </c>
      <c r="E2559" t="s">
        <v>133</v>
      </c>
      <c r="F2559" t="s">
        <v>140</v>
      </c>
      <c r="G2559" t="s">
        <v>173</v>
      </c>
      <c r="H2559" t="s">
        <v>130</v>
      </c>
      <c r="I2559">
        <v>337120</v>
      </c>
      <c r="L2559" s="96">
        <v>45132.529583333337</v>
      </c>
      <c r="M2559" t="s">
        <v>135</v>
      </c>
      <c r="N2559">
        <v>-14800</v>
      </c>
      <c r="O2559" t="s">
        <v>136</v>
      </c>
    </row>
    <row r="2560" spans="1:15" x14ac:dyDescent="0.25">
      <c r="A2560">
        <v>618200</v>
      </c>
      <c r="B2560">
        <v>170503</v>
      </c>
      <c r="C2560">
        <v>208</v>
      </c>
      <c r="D2560" s="96">
        <v>45132.530312499999</v>
      </c>
      <c r="E2560" t="s">
        <v>127</v>
      </c>
      <c r="F2560" t="s">
        <v>140</v>
      </c>
      <c r="G2560" t="s">
        <v>199</v>
      </c>
      <c r="H2560" t="s">
        <v>130</v>
      </c>
      <c r="I2560">
        <v>337120</v>
      </c>
      <c r="L2560" s="96">
        <v>45132.529583333337</v>
      </c>
      <c r="M2560" t="s">
        <v>131</v>
      </c>
      <c r="N2560">
        <v>30800</v>
      </c>
      <c r="O2560" t="s">
        <v>132</v>
      </c>
    </row>
    <row r="2561" spans="1:15" x14ac:dyDescent="0.25">
      <c r="A2561">
        <v>618200</v>
      </c>
      <c r="B2561">
        <v>170503</v>
      </c>
      <c r="C2561">
        <v>208</v>
      </c>
      <c r="D2561" s="96">
        <v>45132.530312499999</v>
      </c>
      <c r="E2561" t="s">
        <v>133</v>
      </c>
      <c r="F2561" t="s">
        <v>140</v>
      </c>
      <c r="G2561" t="s">
        <v>171</v>
      </c>
      <c r="H2561" t="s">
        <v>130</v>
      </c>
      <c r="I2561">
        <v>337120</v>
      </c>
      <c r="L2561" s="96">
        <v>45132.529583333337</v>
      </c>
      <c r="M2561" t="s">
        <v>135</v>
      </c>
      <c r="N2561">
        <v>6000</v>
      </c>
      <c r="O2561" t="s">
        <v>132</v>
      </c>
    </row>
    <row r="2562" spans="1:15" x14ac:dyDescent="0.25">
      <c r="A2562">
        <v>618200</v>
      </c>
      <c r="B2562">
        <v>170501</v>
      </c>
      <c r="C2562">
        <v>208</v>
      </c>
      <c r="D2562" s="96">
        <v>45132.530289351853</v>
      </c>
      <c r="E2562" t="s">
        <v>127</v>
      </c>
      <c r="F2562" t="s">
        <v>140</v>
      </c>
      <c r="G2562" t="s">
        <v>199</v>
      </c>
      <c r="H2562" t="s">
        <v>130</v>
      </c>
      <c r="I2562">
        <v>337110</v>
      </c>
      <c r="L2562" s="96">
        <v>45132.529583333337</v>
      </c>
      <c r="M2562" t="s">
        <v>131</v>
      </c>
      <c r="N2562">
        <v>40000</v>
      </c>
      <c r="O2562" t="s">
        <v>132</v>
      </c>
    </row>
    <row r="2563" spans="1:15" x14ac:dyDescent="0.25">
      <c r="A2563">
        <v>618200</v>
      </c>
      <c r="B2563">
        <v>170501</v>
      </c>
      <c r="C2563">
        <v>208</v>
      </c>
      <c r="D2563" s="96">
        <v>45132.530289351853</v>
      </c>
      <c r="E2563" t="s">
        <v>133</v>
      </c>
      <c r="F2563" t="s">
        <v>140</v>
      </c>
      <c r="G2563" t="s">
        <v>173</v>
      </c>
      <c r="H2563" t="s">
        <v>130</v>
      </c>
      <c r="I2563">
        <v>337110</v>
      </c>
      <c r="L2563" s="96">
        <v>45132.529583333337</v>
      </c>
      <c r="M2563" t="s">
        <v>135</v>
      </c>
      <c r="N2563">
        <v>-10000</v>
      </c>
      <c r="O2563" t="s">
        <v>136</v>
      </c>
    </row>
    <row r="2564" spans="1:15" x14ac:dyDescent="0.25">
      <c r="A2564">
        <v>618200</v>
      </c>
      <c r="B2564">
        <v>170501</v>
      </c>
      <c r="C2564">
        <v>208</v>
      </c>
      <c r="D2564" s="96">
        <v>45132.530289351853</v>
      </c>
      <c r="E2564" t="s">
        <v>133</v>
      </c>
      <c r="F2564" t="s">
        <v>140</v>
      </c>
      <c r="G2564" t="s">
        <v>170</v>
      </c>
      <c r="H2564" t="s">
        <v>130</v>
      </c>
      <c r="I2564">
        <v>337110</v>
      </c>
      <c r="L2564" s="96">
        <v>45132.529583333337</v>
      </c>
      <c r="M2564" t="s">
        <v>135</v>
      </c>
      <c r="N2564">
        <v>3000</v>
      </c>
      <c r="O2564" t="s">
        <v>132</v>
      </c>
    </row>
    <row r="2565" spans="1:15" x14ac:dyDescent="0.25">
      <c r="A2565">
        <v>618200</v>
      </c>
      <c r="B2565">
        <v>170501</v>
      </c>
      <c r="C2565">
        <v>208</v>
      </c>
      <c r="D2565" s="96">
        <v>45132.530289351853</v>
      </c>
      <c r="E2565" t="s">
        <v>133</v>
      </c>
      <c r="F2565" t="s">
        <v>140</v>
      </c>
      <c r="G2565" t="s">
        <v>350</v>
      </c>
      <c r="H2565" t="s">
        <v>130</v>
      </c>
      <c r="I2565">
        <v>337110</v>
      </c>
      <c r="L2565" s="96">
        <v>45132.529583333337</v>
      </c>
      <c r="M2565" t="s">
        <v>135</v>
      </c>
      <c r="N2565">
        <v>8092</v>
      </c>
      <c r="O2565" t="s">
        <v>132</v>
      </c>
    </row>
    <row r="2566" spans="1:15" x14ac:dyDescent="0.25">
      <c r="A2566">
        <v>618200</v>
      </c>
      <c r="B2566">
        <v>170500</v>
      </c>
      <c r="C2566">
        <v>208</v>
      </c>
      <c r="D2566" s="96">
        <v>45132.530231481483</v>
      </c>
      <c r="E2566" t="s">
        <v>127</v>
      </c>
      <c r="F2566" t="s">
        <v>140</v>
      </c>
      <c r="G2566" t="s">
        <v>199</v>
      </c>
      <c r="H2566" t="s">
        <v>130</v>
      </c>
      <c r="I2566">
        <v>337010</v>
      </c>
      <c r="L2566" s="96">
        <v>45132.529583333337</v>
      </c>
      <c r="M2566" t="s">
        <v>131</v>
      </c>
      <c r="N2566">
        <v>38000</v>
      </c>
      <c r="O2566" t="s">
        <v>132</v>
      </c>
    </row>
    <row r="2567" spans="1:15" x14ac:dyDescent="0.25">
      <c r="A2567">
        <v>618200</v>
      </c>
      <c r="B2567">
        <v>170500</v>
      </c>
      <c r="C2567">
        <v>208</v>
      </c>
      <c r="D2567" s="96">
        <v>45132.530231481483</v>
      </c>
      <c r="E2567" t="s">
        <v>133</v>
      </c>
      <c r="F2567" t="s">
        <v>140</v>
      </c>
      <c r="G2567" t="s">
        <v>170</v>
      </c>
      <c r="H2567" t="s">
        <v>130</v>
      </c>
      <c r="I2567">
        <v>337010</v>
      </c>
      <c r="L2567" s="96">
        <v>45132.529583333337</v>
      </c>
      <c r="M2567" t="s">
        <v>135</v>
      </c>
      <c r="N2567">
        <v>3000</v>
      </c>
      <c r="O2567" t="s">
        <v>132</v>
      </c>
    </row>
    <row r="2568" spans="1:15" x14ac:dyDescent="0.25">
      <c r="A2568">
        <v>618200</v>
      </c>
      <c r="B2568">
        <v>170500</v>
      </c>
      <c r="C2568">
        <v>208</v>
      </c>
      <c r="D2568" s="96">
        <v>45132.530231481483</v>
      </c>
      <c r="E2568" t="s">
        <v>133</v>
      </c>
      <c r="F2568" t="s">
        <v>140</v>
      </c>
      <c r="G2568" t="s">
        <v>173</v>
      </c>
      <c r="H2568" t="s">
        <v>130</v>
      </c>
      <c r="I2568">
        <v>337010</v>
      </c>
      <c r="L2568" s="96">
        <v>45132.529583333337</v>
      </c>
      <c r="M2568" t="s">
        <v>135</v>
      </c>
      <c r="N2568">
        <v>62000</v>
      </c>
      <c r="O2568" t="s">
        <v>132</v>
      </c>
    </row>
    <row r="2569" spans="1:15" x14ac:dyDescent="0.25">
      <c r="A2569">
        <v>618200</v>
      </c>
      <c r="B2569">
        <v>170500</v>
      </c>
      <c r="C2569">
        <v>208</v>
      </c>
      <c r="D2569" s="96">
        <v>45132.53019675926</v>
      </c>
      <c r="E2569" t="s">
        <v>127</v>
      </c>
      <c r="F2569" t="s">
        <v>140</v>
      </c>
      <c r="G2569" t="s">
        <v>199</v>
      </c>
      <c r="H2569" t="s">
        <v>130</v>
      </c>
      <c r="I2569">
        <v>337006</v>
      </c>
      <c r="L2569" s="96">
        <v>45132.529583333337</v>
      </c>
      <c r="M2569" t="s">
        <v>131</v>
      </c>
      <c r="N2569">
        <v>12200</v>
      </c>
      <c r="O2569" t="s">
        <v>132</v>
      </c>
    </row>
    <row r="2570" spans="1:15" x14ac:dyDescent="0.25">
      <c r="A2570">
        <v>618200</v>
      </c>
      <c r="B2570">
        <v>170500</v>
      </c>
      <c r="C2570">
        <v>208</v>
      </c>
      <c r="D2570" s="96">
        <v>45132.53019675926</v>
      </c>
      <c r="E2570" t="s">
        <v>133</v>
      </c>
      <c r="F2570" t="s">
        <v>140</v>
      </c>
      <c r="G2570" t="s">
        <v>173</v>
      </c>
      <c r="H2570" t="s">
        <v>130</v>
      </c>
      <c r="I2570">
        <v>337006</v>
      </c>
      <c r="L2570" s="96">
        <v>45132.529583333337</v>
      </c>
      <c r="M2570" t="s">
        <v>135</v>
      </c>
      <c r="N2570">
        <v>-12200</v>
      </c>
      <c r="O2570" t="s">
        <v>136</v>
      </c>
    </row>
    <row r="2571" spans="1:15" x14ac:dyDescent="0.25">
      <c r="A2571">
        <v>618200</v>
      </c>
      <c r="B2571">
        <v>410300</v>
      </c>
      <c r="C2571">
        <v>211</v>
      </c>
      <c r="D2571" s="96">
        <v>45132.55773148148</v>
      </c>
      <c r="E2571" t="s">
        <v>127</v>
      </c>
      <c r="F2571" t="s">
        <v>217</v>
      </c>
      <c r="G2571" t="s">
        <v>225</v>
      </c>
      <c r="H2571" t="s">
        <v>130</v>
      </c>
      <c r="I2571">
        <v>336000</v>
      </c>
      <c r="L2571" s="96">
        <v>45132.556863425925</v>
      </c>
      <c r="M2571" t="s">
        <v>131</v>
      </c>
      <c r="N2571">
        <v>8467</v>
      </c>
      <c r="O2571" t="s">
        <v>132</v>
      </c>
    </row>
    <row r="2572" spans="1:15" x14ac:dyDescent="0.25">
      <c r="A2572">
        <v>618200</v>
      </c>
      <c r="B2572">
        <v>410300</v>
      </c>
      <c r="C2572">
        <v>211</v>
      </c>
      <c r="D2572" s="96">
        <v>45132.55773148148</v>
      </c>
      <c r="E2572" t="s">
        <v>133</v>
      </c>
      <c r="F2572" t="s">
        <v>217</v>
      </c>
      <c r="G2572" t="s">
        <v>276</v>
      </c>
      <c r="H2572" t="s">
        <v>130</v>
      </c>
      <c r="I2572">
        <v>336000</v>
      </c>
      <c r="L2572" s="96">
        <v>45132.556863425925</v>
      </c>
      <c r="M2572" t="s">
        <v>135</v>
      </c>
      <c r="N2572">
        <v>529</v>
      </c>
      <c r="O2572" t="s">
        <v>132</v>
      </c>
    </row>
    <row r="2573" spans="1:15" x14ac:dyDescent="0.25">
      <c r="A2573">
        <v>618200</v>
      </c>
      <c r="B2573">
        <v>430100</v>
      </c>
      <c r="C2573">
        <v>216</v>
      </c>
      <c r="D2573" s="96">
        <v>45174.443043981482</v>
      </c>
      <c r="E2573" t="s">
        <v>133</v>
      </c>
      <c r="F2573" t="s">
        <v>351</v>
      </c>
      <c r="G2573" t="s">
        <v>352</v>
      </c>
      <c r="H2573" t="s">
        <v>130</v>
      </c>
      <c r="I2573">
        <v>336200</v>
      </c>
      <c r="L2573" s="96">
        <v>45169.999988425923</v>
      </c>
      <c r="M2573" t="s">
        <v>135</v>
      </c>
      <c r="N2573">
        <v>22342</v>
      </c>
      <c r="O2573" t="s">
        <v>132</v>
      </c>
    </row>
    <row r="2574" spans="1:15" x14ac:dyDescent="0.25">
      <c r="A2574">
        <v>618200</v>
      </c>
      <c r="B2574">
        <v>430100</v>
      </c>
      <c r="C2574">
        <v>216</v>
      </c>
      <c r="D2574" s="96">
        <v>45132.557743055557</v>
      </c>
      <c r="E2574" t="s">
        <v>127</v>
      </c>
      <c r="F2574" t="s">
        <v>217</v>
      </c>
      <c r="G2574" t="s">
        <v>221</v>
      </c>
      <c r="H2574" t="s">
        <v>130</v>
      </c>
      <c r="I2574">
        <v>336200</v>
      </c>
      <c r="L2574" s="96">
        <v>45132.556863425925</v>
      </c>
      <c r="M2574" t="s">
        <v>131</v>
      </c>
      <c r="N2574">
        <v>140000</v>
      </c>
      <c r="O2574" t="s">
        <v>132</v>
      </c>
    </row>
    <row r="2575" spans="1:15" x14ac:dyDescent="0.25">
      <c r="A2575">
        <v>618200</v>
      </c>
      <c r="B2575">
        <v>170200</v>
      </c>
      <c r="C2575">
        <v>217</v>
      </c>
      <c r="D2575" s="96">
        <v>45180.522476851853</v>
      </c>
      <c r="E2575" t="s">
        <v>133</v>
      </c>
      <c r="F2575" t="s">
        <v>353</v>
      </c>
      <c r="G2575" t="s">
        <v>354</v>
      </c>
      <c r="H2575" t="s">
        <v>130</v>
      </c>
      <c r="I2575">
        <v>335145</v>
      </c>
      <c r="L2575" s="96">
        <v>45180.518738425926</v>
      </c>
      <c r="M2575" t="s">
        <v>135</v>
      </c>
      <c r="N2575">
        <v>-9341</v>
      </c>
      <c r="O2575" t="s">
        <v>136</v>
      </c>
    </row>
    <row r="2576" spans="1:15" x14ac:dyDescent="0.25">
      <c r="A2576">
        <v>618200</v>
      </c>
      <c r="B2576">
        <v>410100</v>
      </c>
      <c r="C2576">
        <v>217</v>
      </c>
      <c r="D2576" s="96">
        <v>45132.557708333334</v>
      </c>
      <c r="E2576" t="s">
        <v>127</v>
      </c>
      <c r="F2576" t="s">
        <v>217</v>
      </c>
      <c r="G2576" t="s">
        <v>222</v>
      </c>
      <c r="H2576" t="s">
        <v>130</v>
      </c>
      <c r="I2576">
        <v>335140</v>
      </c>
      <c r="L2576" s="96">
        <v>45132.556863425925</v>
      </c>
      <c r="M2576" t="s">
        <v>131</v>
      </c>
      <c r="N2576">
        <v>150000</v>
      </c>
      <c r="O2576" t="s">
        <v>132</v>
      </c>
    </row>
    <row r="2577" spans="1:15" x14ac:dyDescent="0.25">
      <c r="A2577">
        <v>618200</v>
      </c>
      <c r="B2577">
        <v>410100</v>
      </c>
      <c r="C2577">
        <v>217</v>
      </c>
      <c r="D2577" s="96">
        <v>45132.557708333334</v>
      </c>
      <c r="E2577" t="s">
        <v>133</v>
      </c>
      <c r="F2577" t="s">
        <v>217</v>
      </c>
      <c r="G2577" t="s">
        <v>355</v>
      </c>
      <c r="H2577" t="s">
        <v>130</v>
      </c>
      <c r="I2577">
        <v>335140</v>
      </c>
      <c r="L2577" s="96">
        <v>45132.556863425925</v>
      </c>
      <c r="M2577" t="s">
        <v>135</v>
      </c>
      <c r="N2577">
        <v>-25785</v>
      </c>
      <c r="O2577" t="s">
        <v>136</v>
      </c>
    </row>
    <row r="2578" spans="1:15" x14ac:dyDescent="0.25">
      <c r="A2578">
        <v>618200</v>
      </c>
      <c r="B2578">
        <v>170200</v>
      </c>
      <c r="C2578">
        <v>217</v>
      </c>
      <c r="D2578" s="96">
        <v>45132.530150462961</v>
      </c>
      <c r="E2578" t="s">
        <v>127</v>
      </c>
      <c r="F2578" t="s">
        <v>140</v>
      </c>
      <c r="G2578" t="s">
        <v>303</v>
      </c>
      <c r="H2578" t="s">
        <v>130</v>
      </c>
      <c r="I2578">
        <v>335145</v>
      </c>
      <c r="L2578" s="96">
        <v>45132.529583333337</v>
      </c>
      <c r="M2578" t="s">
        <v>131</v>
      </c>
      <c r="N2578">
        <v>33835</v>
      </c>
      <c r="O2578" t="s">
        <v>132</v>
      </c>
    </row>
    <row r="2579" spans="1:15" x14ac:dyDescent="0.25">
      <c r="A2579">
        <v>618200</v>
      </c>
      <c r="B2579">
        <v>170200</v>
      </c>
      <c r="C2579">
        <v>217</v>
      </c>
      <c r="D2579" s="96">
        <v>45132.530150462961</v>
      </c>
      <c r="E2579" t="s">
        <v>133</v>
      </c>
      <c r="F2579" t="s">
        <v>140</v>
      </c>
      <c r="G2579" t="s">
        <v>356</v>
      </c>
      <c r="H2579" t="s">
        <v>130</v>
      </c>
      <c r="I2579">
        <v>335145</v>
      </c>
      <c r="L2579" s="96">
        <v>45132.529583333337</v>
      </c>
      <c r="M2579" t="s">
        <v>135</v>
      </c>
      <c r="N2579">
        <v>2334</v>
      </c>
      <c r="O2579" t="s">
        <v>132</v>
      </c>
    </row>
    <row r="2580" spans="1:15" x14ac:dyDescent="0.25">
      <c r="A2580">
        <v>618200</v>
      </c>
      <c r="B2580">
        <v>201240</v>
      </c>
      <c r="C2580">
        <v>219</v>
      </c>
      <c r="D2580" s="96">
        <v>45310.716817129629</v>
      </c>
      <c r="E2580" t="s">
        <v>133</v>
      </c>
      <c r="F2580" t="s">
        <v>357</v>
      </c>
      <c r="G2580" t="s">
        <v>358</v>
      </c>
      <c r="H2580" t="s">
        <v>130</v>
      </c>
      <c r="I2580">
        <v>336400</v>
      </c>
      <c r="L2580" s="96">
        <v>45310.703576388885</v>
      </c>
      <c r="M2580" t="s">
        <v>135</v>
      </c>
      <c r="N2580">
        <v>1372</v>
      </c>
      <c r="O2580" t="s">
        <v>132</v>
      </c>
    </row>
    <row r="2581" spans="1:15" x14ac:dyDescent="0.25">
      <c r="A2581">
        <v>618200</v>
      </c>
      <c r="B2581">
        <v>260000</v>
      </c>
      <c r="C2581">
        <v>219</v>
      </c>
      <c r="D2581" s="96">
        <v>45281.506701388891</v>
      </c>
      <c r="E2581" t="s">
        <v>133</v>
      </c>
      <c r="F2581" t="s">
        <v>310</v>
      </c>
      <c r="G2581" t="s">
        <v>311</v>
      </c>
      <c r="H2581" t="s">
        <v>130</v>
      </c>
      <c r="I2581">
        <v>336047</v>
      </c>
      <c r="L2581" s="96">
        <v>45281.503032407411</v>
      </c>
      <c r="M2581" t="s">
        <v>135</v>
      </c>
      <c r="N2581">
        <v>68816</v>
      </c>
      <c r="O2581" t="s">
        <v>132</v>
      </c>
    </row>
    <row r="2582" spans="1:15" x14ac:dyDescent="0.25">
      <c r="A2582">
        <v>618200</v>
      </c>
      <c r="B2582">
        <v>530000</v>
      </c>
      <c r="C2582">
        <v>219</v>
      </c>
      <c r="D2582" s="96">
        <v>45274.475428240738</v>
      </c>
      <c r="E2582" t="s">
        <v>133</v>
      </c>
      <c r="F2582" t="s">
        <v>359</v>
      </c>
      <c r="G2582" t="s">
        <v>360</v>
      </c>
      <c r="H2582" t="s">
        <v>130</v>
      </c>
      <c r="I2582">
        <v>336952</v>
      </c>
      <c r="L2582" s="96">
        <v>45274.46465277778</v>
      </c>
      <c r="M2582" t="s">
        <v>135</v>
      </c>
      <c r="N2582">
        <v>13069</v>
      </c>
      <c r="O2582" t="s">
        <v>132</v>
      </c>
    </row>
    <row r="2583" spans="1:15" x14ac:dyDescent="0.25">
      <c r="A2583">
        <v>618200</v>
      </c>
      <c r="B2583">
        <v>201240</v>
      </c>
      <c r="C2583">
        <v>219</v>
      </c>
      <c r="D2583" s="96">
        <v>45267.407673611109</v>
      </c>
      <c r="E2583" t="s">
        <v>133</v>
      </c>
      <c r="F2583" t="s">
        <v>232</v>
      </c>
      <c r="G2583" t="s">
        <v>233</v>
      </c>
      <c r="H2583" t="s">
        <v>130</v>
      </c>
      <c r="I2583">
        <v>336400</v>
      </c>
      <c r="L2583" s="96">
        <v>45267.403668981482</v>
      </c>
      <c r="M2583" t="s">
        <v>135</v>
      </c>
      <c r="N2583">
        <v>437</v>
      </c>
      <c r="O2583" t="s">
        <v>132</v>
      </c>
    </row>
    <row r="2584" spans="1:15" x14ac:dyDescent="0.25">
      <c r="A2584">
        <v>618200</v>
      </c>
      <c r="B2584">
        <v>270100</v>
      </c>
      <c r="C2584">
        <v>219</v>
      </c>
      <c r="D2584" s="96">
        <v>45265.539525462962</v>
      </c>
      <c r="E2584" t="s">
        <v>133</v>
      </c>
      <c r="F2584" t="s">
        <v>312</v>
      </c>
      <c r="G2584" t="s">
        <v>313</v>
      </c>
      <c r="H2584" t="s">
        <v>130</v>
      </c>
      <c r="I2584">
        <v>336575</v>
      </c>
      <c r="L2584" s="96">
        <v>45265.532453703701</v>
      </c>
      <c r="M2584" t="s">
        <v>135</v>
      </c>
      <c r="N2584">
        <v>10574</v>
      </c>
      <c r="O2584" t="s">
        <v>132</v>
      </c>
    </row>
    <row r="2585" spans="1:15" x14ac:dyDescent="0.25">
      <c r="A2585">
        <v>618200</v>
      </c>
      <c r="B2585">
        <v>430500</v>
      </c>
      <c r="C2585">
        <v>219</v>
      </c>
      <c r="D2585" s="96">
        <v>45230.500717592593</v>
      </c>
      <c r="E2585" t="s">
        <v>133</v>
      </c>
      <c r="F2585" t="s">
        <v>257</v>
      </c>
      <c r="G2585" t="s">
        <v>258</v>
      </c>
      <c r="H2585" t="s">
        <v>130</v>
      </c>
      <c r="I2585">
        <v>336216</v>
      </c>
      <c r="L2585" s="96">
        <v>45230.490081018521</v>
      </c>
      <c r="M2585" t="s">
        <v>135</v>
      </c>
      <c r="N2585">
        <v>-27627</v>
      </c>
      <c r="O2585" t="s">
        <v>136</v>
      </c>
    </row>
    <row r="2586" spans="1:15" x14ac:dyDescent="0.25">
      <c r="A2586">
        <v>618200</v>
      </c>
      <c r="B2586">
        <v>170490</v>
      </c>
      <c r="C2586">
        <v>219</v>
      </c>
      <c r="D2586" s="96">
        <v>45201.514143518521</v>
      </c>
      <c r="E2586" t="s">
        <v>162</v>
      </c>
      <c r="F2586" t="s">
        <v>361</v>
      </c>
      <c r="G2586" t="s">
        <v>362</v>
      </c>
      <c r="H2586" t="s">
        <v>130</v>
      </c>
      <c r="I2586">
        <v>335200</v>
      </c>
      <c r="L2586" s="96">
        <v>45201.513020833336</v>
      </c>
      <c r="M2586" t="s">
        <v>135</v>
      </c>
      <c r="N2586">
        <v>290</v>
      </c>
      <c r="O2586" t="s">
        <v>132</v>
      </c>
    </row>
    <row r="2587" spans="1:15" x14ac:dyDescent="0.25">
      <c r="A2587">
        <v>618200</v>
      </c>
      <c r="B2587">
        <v>430100</v>
      </c>
      <c r="C2587">
        <v>219</v>
      </c>
      <c r="D2587" s="96">
        <v>45174.443032407406</v>
      </c>
      <c r="E2587" t="s">
        <v>133</v>
      </c>
      <c r="F2587" t="s">
        <v>351</v>
      </c>
      <c r="G2587" t="s">
        <v>352</v>
      </c>
      <c r="H2587" t="s">
        <v>130</v>
      </c>
      <c r="I2587">
        <v>336210</v>
      </c>
      <c r="L2587" s="96">
        <v>45169.999988425923</v>
      </c>
      <c r="M2587" t="s">
        <v>135</v>
      </c>
      <c r="N2587">
        <v>-46759</v>
      </c>
      <c r="O2587" t="s">
        <v>136</v>
      </c>
    </row>
    <row r="2588" spans="1:15" x14ac:dyDescent="0.25">
      <c r="A2588">
        <v>618200</v>
      </c>
      <c r="B2588">
        <v>205400</v>
      </c>
      <c r="C2588">
        <v>219</v>
      </c>
      <c r="D2588" s="96">
        <v>45163.616400462961</v>
      </c>
      <c r="E2588" t="s">
        <v>133</v>
      </c>
      <c r="F2588" t="s">
        <v>254</v>
      </c>
      <c r="G2588" t="s">
        <v>255</v>
      </c>
      <c r="H2588" t="s">
        <v>130</v>
      </c>
      <c r="I2588">
        <v>336611</v>
      </c>
      <c r="L2588" s="96">
        <v>45163.6094212963</v>
      </c>
      <c r="M2588" t="s">
        <v>135</v>
      </c>
      <c r="N2588">
        <v>18990</v>
      </c>
      <c r="O2588" t="s">
        <v>132</v>
      </c>
    </row>
    <row r="2589" spans="1:15" x14ac:dyDescent="0.25">
      <c r="A2589">
        <v>618200</v>
      </c>
      <c r="B2589">
        <v>201240</v>
      </c>
      <c r="C2589">
        <v>219</v>
      </c>
      <c r="D2589" s="96">
        <v>45152.685046296298</v>
      </c>
      <c r="E2589" t="s">
        <v>133</v>
      </c>
      <c r="F2589" t="s">
        <v>363</v>
      </c>
      <c r="G2589" t="s">
        <v>364</v>
      </c>
      <c r="H2589" t="s">
        <v>130</v>
      </c>
      <c r="I2589">
        <v>336400</v>
      </c>
      <c r="L2589" s="96">
        <v>45152.683067129627</v>
      </c>
      <c r="M2589" t="s">
        <v>135</v>
      </c>
      <c r="N2589">
        <v>-729</v>
      </c>
      <c r="O2589" t="s">
        <v>136</v>
      </c>
    </row>
    <row r="2590" spans="1:15" x14ac:dyDescent="0.25">
      <c r="A2590">
        <v>618200</v>
      </c>
      <c r="B2590">
        <v>400300</v>
      </c>
      <c r="C2590">
        <v>219</v>
      </c>
      <c r="D2590" s="96">
        <v>45149.377129629633</v>
      </c>
      <c r="E2590" t="s">
        <v>133</v>
      </c>
      <c r="F2590" t="s">
        <v>365</v>
      </c>
      <c r="G2590" t="s">
        <v>366</v>
      </c>
      <c r="H2590" t="s">
        <v>130</v>
      </c>
      <c r="I2590">
        <v>336537</v>
      </c>
      <c r="L2590" s="96">
        <v>45149.375416666669</v>
      </c>
      <c r="M2590" t="s">
        <v>135</v>
      </c>
      <c r="N2590">
        <v>7876</v>
      </c>
      <c r="O2590" t="s">
        <v>132</v>
      </c>
    </row>
    <row r="2591" spans="1:15" x14ac:dyDescent="0.25">
      <c r="A2591">
        <v>618200</v>
      </c>
      <c r="B2591">
        <v>430500</v>
      </c>
      <c r="C2591">
        <v>219</v>
      </c>
      <c r="D2591" s="96">
        <v>45132.557766203703</v>
      </c>
      <c r="E2591" t="s">
        <v>127</v>
      </c>
      <c r="F2591" t="s">
        <v>217</v>
      </c>
      <c r="G2591" t="s">
        <v>367</v>
      </c>
      <c r="H2591" t="s">
        <v>130</v>
      </c>
      <c r="I2591">
        <v>336216</v>
      </c>
      <c r="L2591" s="96">
        <v>45132.556863425925</v>
      </c>
      <c r="M2591" t="s">
        <v>131</v>
      </c>
      <c r="N2591">
        <v>25000</v>
      </c>
      <c r="O2591" t="s">
        <v>132</v>
      </c>
    </row>
    <row r="2592" spans="1:15" x14ac:dyDescent="0.25">
      <c r="A2592">
        <v>618200</v>
      </c>
      <c r="B2592">
        <v>430500</v>
      </c>
      <c r="C2592">
        <v>219</v>
      </c>
      <c r="D2592" s="96">
        <v>45132.557766203703</v>
      </c>
      <c r="E2592" t="s">
        <v>133</v>
      </c>
      <c r="F2592" t="s">
        <v>217</v>
      </c>
      <c r="G2592" t="s">
        <v>368</v>
      </c>
      <c r="H2592" t="s">
        <v>130</v>
      </c>
      <c r="I2592">
        <v>336216</v>
      </c>
      <c r="L2592" s="96">
        <v>45132.556863425925</v>
      </c>
      <c r="M2592" t="s">
        <v>135</v>
      </c>
      <c r="N2592">
        <v>-146</v>
      </c>
      <c r="O2592" t="s">
        <v>136</v>
      </c>
    </row>
    <row r="2593" spans="1:15" x14ac:dyDescent="0.25">
      <c r="A2593">
        <v>618200</v>
      </c>
      <c r="B2593">
        <v>430500</v>
      </c>
      <c r="C2593">
        <v>219</v>
      </c>
      <c r="D2593" s="96">
        <v>45132.557766203703</v>
      </c>
      <c r="E2593" t="s">
        <v>133</v>
      </c>
      <c r="F2593" t="s">
        <v>217</v>
      </c>
      <c r="G2593" t="s">
        <v>369</v>
      </c>
      <c r="H2593" t="s">
        <v>130</v>
      </c>
      <c r="I2593">
        <v>336216</v>
      </c>
      <c r="L2593" s="96">
        <v>45132.556863425925</v>
      </c>
      <c r="M2593" t="s">
        <v>135</v>
      </c>
      <c r="N2593">
        <v>2773</v>
      </c>
      <c r="O2593" t="s">
        <v>132</v>
      </c>
    </row>
    <row r="2594" spans="1:15" x14ac:dyDescent="0.25">
      <c r="A2594">
        <v>618200</v>
      </c>
      <c r="B2594">
        <v>430100</v>
      </c>
      <c r="C2594">
        <v>219</v>
      </c>
      <c r="D2594" s="96">
        <v>45132.557754629626</v>
      </c>
      <c r="E2594" t="s">
        <v>127</v>
      </c>
      <c r="F2594" t="s">
        <v>217</v>
      </c>
      <c r="G2594" t="s">
        <v>221</v>
      </c>
      <c r="H2594" t="s">
        <v>130</v>
      </c>
      <c r="I2594">
        <v>336210</v>
      </c>
      <c r="L2594" s="96">
        <v>45132.556863425925</v>
      </c>
      <c r="M2594" t="s">
        <v>131</v>
      </c>
      <c r="N2594">
        <v>66000</v>
      </c>
      <c r="O2594" t="s">
        <v>132</v>
      </c>
    </row>
    <row r="2595" spans="1:15" x14ac:dyDescent="0.25">
      <c r="A2595">
        <v>618200</v>
      </c>
      <c r="B2595">
        <v>205400</v>
      </c>
      <c r="C2595">
        <v>219</v>
      </c>
      <c r="D2595" s="96">
        <v>45132.557152777779</v>
      </c>
      <c r="E2595" t="s">
        <v>127</v>
      </c>
      <c r="F2595" t="s">
        <v>128</v>
      </c>
      <c r="G2595" t="s">
        <v>208</v>
      </c>
      <c r="H2595" t="s">
        <v>130</v>
      </c>
      <c r="I2595">
        <v>336611</v>
      </c>
      <c r="L2595" s="96">
        <v>45132.556747685187</v>
      </c>
      <c r="M2595" t="s">
        <v>131</v>
      </c>
      <c r="N2595">
        <v>11025</v>
      </c>
      <c r="O2595" t="s">
        <v>132</v>
      </c>
    </row>
    <row r="2596" spans="1:15" x14ac:dyDescent="0.25">
      <c r="A2596">
        <v>618200</v>
      </c>
      <c r="B2596">
        <v>201240</v>
      </c>
      <c r="C2596">
        <v>219</v>
      </c>
      <c r="D2596" s="96">
        <v>45132.557129629633</v>
      </c>
      <c r="E2596" t="s">
        <v>127</v>
      </c>
      <c r="F2596" t="s">
        <v>128</v>
      </c>
      <c r="G2596" t="s">
        <v>206</v>
      </c>
      <c r="H2596" t="s">
        <v>130</v>
      </c>
      <c r="I2596">
        <v>336581</v>
      </c>
      <c r="L2596" s="96">
        <v>45132.556747685187</v>
      </c>
      <c r="M2596" t="s">
        <v>131</v>
      </c>
      <c r="N2596">
        <v>38</v>
      </c>
      <c r="O2596" t="s">
        <v>132</v>
      </c>
    </row>
    <row r="2597" spans="1:15" x14ac:dyDescent="0.25">
      <c r="A2597">
        <v>618200</v>
      </c>
      <c r="B2597">
        <v>270100</v>
      </c>
      <c r="C2597">
        <v>219</v>
      </c>
      <c r="D2597" s="96">
        <v>45132.557118055556</v>
      </c>
      <c r="E2597" t="s">
        <v>127</v>
      </c>
      <c r="F2597" t="s">
        <v>128</v>
      </c>
      <c r="G2597" t="s">
        <v>167</v>
      </c>
      <c r="H2597" t="s">
        <v>130</v>
      </c>
      <c r="I2597">
        <v>336575</v>
      </c>
      <c r="L2597" s="96">
        <v>45132.556747685187</v>
      </c>
      <c r="M2597" t="s">
        <v>131</v>
      </c>
      <c r="N2597">
        <v>2426</v>
      </c>
      <c r="O2597" t="s">
        <v>132</v>
      </c>
    </row>
    <row r="2598" spans="1:15" x14ac:dyDescent="0.25">
      <c r="A2598">
        <v>618200</v>
      </c>
      <c r="B2598">
        <v>201240</v>
      </c>
      <c r="C2598">
        <v>219</v>
      </c>
      <c r="D2598" s="96">
        <v>45132.557106481479</v>
      </c>
      <c r="E2598" t="s">
        <v>127</v>
      </c>
      <c r="F2598" t="s">
        <v>128</v>
      </c>
      <c r="G2598" t="s">
        <v>206</v>
      </c>
      <c r="H2598" t="s">
        <v>130</v>
      </c>
      <c r="I2598">
        <v>336499</v>
      </c>
      <c r="L2598" s="96">
        <v>45132.556747685187</v>
      </c>
      <c r="M2598" t="s">
        <v>131</v>
      </c>
      <c r="N2598">
        <v>255</v>
      </c>
      <c r="O2598" t="s">
        <v>132</v>
      </c>
    </row>
    <row r="2599" spans="1:15" x14ac:dyDescent="0.25">
      <c r="A2599">
        <v>618200</v>
      </c>
      <c r="B2599">
        <v>201240</v>
      </c>
      <c r="C2599">
        <v>219</v>
      </c>
      <c r="D2599" s="96">
        <v>45132.557106481479</v>
      </c>
      <c r="E2599" t="s">
        <v>127</v>
      </c>
      <c r="F2599" t="s">
        <v>128</v>
      </c>
      <c r="G2599" t="s">
        <v>206</v>
      </c>
      <c r="H2599" t="s">
        <v>130</v>
      </c>
      <c r="I2599">
        <v>336498</v>
      </c>
      <c r="L2599" s="96">
        <v>45132.556747685187</v>
      </c>
      <c r="M2599" t="s">
        <v>131</v>
      </c>
      <c r="N2599">
        <v>845</v>
      </c>
      <c r="O2599" t="s">
        <v>132</v>
      </c>
    </row>
    <row r="2600" spans="1:15" x14ac:dyDescent="0.25">
      <c r="A2600">
        <v>618200</v>
      </c>
      <c r="B2600">
        <v>201240</v>
      </c>
      <c r="C2600">
        <v>219</v>
      </c>
      <c r="D2600" s="96">
        <v>45132.557083333333</v>
      </c>
      <c r="E2600" t="s">
        <v>127</v>
      </c>
      <c r="F2600" t="s">
        <v>128</v>
      </c>
      <c r="G2600" t="s">
        <v>206</v>
      </c>
      <c r="H2600" t="s">
        <v>130</v>
      </c>
      <c r="I2600">
        <v>336483</v>
      </c>
      <c r="L2600" s="96">
        <v>45132.556747685187</v>
      </c>
      <c r="M2600" t="s">
        <v>131</v>
      </c>
      <c r="N2600">
        <v>783</v>
      </c>
      <c r="O2600" t="s">
        <v>132</v>
      </c>
    </row>
    <row r="2601" spans="1:15" x14ac:dyDescent="0.25">
      <c r="A2601">
        <v>618200</v>
      </c>
      <c r="B2601">
        <v>201240</v>
      </c>
      <c r="C2601">
        <v>219</v>
      </c>
      <c r="D2601" s="96">
        <v>45132.557060185187</v>
      </c>
      <c r="E2601" t="s">
        <v>127</v>
      </c>
      <c r="F2601" t="s">
        <v>128</v>
      </c>
      <c r="G2601" t="s">
        <v>206</v>
      </c>
      <c r="H2601" t="s">
        <v>130</v>
      </c>
      <c r="I2601">
        <v>336470</v>
      </c>
      <c r="L2601" s="96">
        <v>45132.556747685187</v>
      </c>
      <c r="M2601" t="s">
        <v>131</v>
      </c>
      <c r="N2601">
        <v>5914</v>
      </c>
      <c r="O2601" t="s">
        <v>132</v>
      </c>
    </row>
    <row r="2602" spans="1:15" x14ac:dyDescent="0.25">
      <c r="A2602">
        <v>618200</v>
      </c>
      <c r="B2602">
        <v>201240</v>
      </c>
      <c r="C2602">
        <v>219</v>
      </c>
      <c r="D2602" s="96">
        <v>45132.557037037041</v>
      </c>
      <c r="E2602" t="s">
        <v>127</v>
      </c>
      <c r="F2602" t="s">
        <v>128</v>
      </c>
      <c r="G2602" t="s">
        <v>206</v>
      </c>
      <c r="H2602" t="s">
        <v>130</v>
      </c>
      <c r="I2602">
        <v>336430</v>
      </c>
      <c r="L2602" s="96">
        <v>45132.556747685187</v>
      </c>
      <c r="M2602" t="s">
        <v>131</v>
      </c>
      <c r="N2602">
        <v>2037</v>
      </c>
      <c r="O2602" t="s">
        <v>132</v>
      </c>
    </row>
    <row r="2603" spans="1:15" x14ac:dyDescent="0.25">
      <c r="A2603">
        <v>618200</v>
      </c>
      <c r="B2603">
        <v>201240</v>
      </c>
      <c r="C2603">
        <v>219</v>
      </c>
      <c r="D2603" s="96">
        <v>45132.557037037041</v>
      </c>
      <c r="E2603" t="s">
        <v>127</v>
      </c>
      <c r="F2603" t="s">
        <v>128</v>
      </c>
      <c r="G2603" t="s">
        <v>206</v>
      </c>
      <c r="H2603" t="s">
        <v>130</v>
      </c>
      <c r="I2603">
        <v>336440</v>
      </c>
      <c r="L2603" s="96">
        <v>45132.556747685187</v>
      </c>
      <c r="M2603" t="s">
        <v>131</v>
      </c>
      <c r="N2603">
        <v>3207</v>
      </c>
      <c r="O2603" t="s">
        <v>132</v>
      </c>
    </row>
    <row r="2604" spans="1:15" x14ac:dyDescent="0.25">
      <c r="A2604">
        <v>618200</v>
      </c>
      <c r="B2604">
        <v>201240</v>
      </c>
      <c r="C2604">
        <v>219</v>
      </c>
      <c r="D2604" s="96">
        <v>45132.557025462964</v>
      </c>
      <c r="E2604" t="s">
        <v>127</v>
      </c>
      <c r="F2604" t="s">
        <v>128</v>
      </c>
      <c r="G2604" t="s">
        <v>206</v>
      </c>
      <c r="H2604" t="s">
        <v>130</v>
      </c>
      <c r="I2604">
        <v>336412</v>
      </c>
      <c r="L2604" s="96">
        <v>45132.556747685187</v>
      </c>
      <c r="M2604" t="s">
        <v>131</v>
      </c>
      <c r="N2604">
        <v>1509</v>
      </c>
      <c r="O2604" t="s">
        <v>132</v>
      </c>
    </row>
    <row r="2605" spans="1:15" x14ac:dyDescent="0.25">
      <c r="A2605">
        <v>618200</v>
      </c>
      <c r="B2605">
        <v>201240</v>
      </c>
      <c r="C2605">
        <v>219</v>
      </c>
      <c r="D2605" s="96">
        <v>45132.557002314818</v>
      </c>
      <c r="E2605" t="s">
        <v>127</v>
      </c>
      <c r="F2605" t="s">
        <v>128</v>
      </c>
      <c r="G2605" t="s">
        <v>242</v>
      </c>
      <c r="H2605" t="s">
        <v>130</v>
      </c>
      <c r="I2605">
        <v>336400</v>
      </c>
      <c r="L2605" s="96">
        <v>45132.556747685187</v>
      </c>
      <c r="M2605" t="s">
        <v>131</v>
      </c>
      <c r="N2605">
        <v>22000</v>
      </c>
      <c r="O2605" t="s">
        <v>132</v>
      </c>
    </row>
    <row r="2606" spans="1:15" x14ac:dyDescent="0.25">
      <c r="A2606">
        <v>618200</v>
      </c>
      <c r="B2606">
        <v>201240</v>
      </c>
      <c r="C2606">
        <v>219</v>
      </c>
      <c r="D2606" s="96">
        <v>45132.557002314818</v>
      </c>
      <c r="E2606" t="s">
        <v>133</v>
      </c>
      <c r="F2606" t="s">
        <v>128</v>
      </c>
      <c r="G2606" t="s">
        <v>178</v>
      </c>
      <c r="H2606" t="s">
        <v>130</v>
      </c>
      <c r="I2606">
        <v>336400</v>
      </c>
      <c r="L2606" s="96">
        <v>45132.556747685187</v>
      </c>
      <c r="M2606" t="s">
        <v>135</v>
      </c>
      <c r="N2606">
        <v>2750</v>
      </c>
      <c r="O2606" t="s">
        <v>132</v>
      </c>
    </row>
    <row r="2607" spans="1:15" x14ac:dyDescent="0.25">
      <c r="A2607">
        <v>618200</v>
      </c>
      <c r="B2607">
        <v>201240</v>
      </c>
      <c r="C2607">
        <v>219</v>
      </c>
      <c r="D2607" s="96">
        <v>45132.557002314818</v>
      </c>
      <c r="E2607" t="s">
        <v>133</v>
      </c>
      <c r="F2607" t="s">
        <v>128</v>
      </c>
      <c r="G2607" t="s">
        <v>370</v>
      </c>
      <c r="H2607" t="s">
        <v>130</v>
      </c>
      <c r="I2607">
        <v>336400</v>
      </c>
      <c r="L2607" s="96">
        <v>45132.556747685187</v>
      </c>
      <c r="M2607" t="s">
        <v>135</v>
      </c>
      <c r="N2607">
        <v>5095</v>
      </c>
      <c r="O2607" t="s">
        <v>132</v>
      </c>
    </row>
    <row r="2608" spans="1:15" x14ac:dyDescent="0.25">
      <c r="A2608">
        <v>618200</v>
      </c>
      <c r="B2608">
        <v>170490</v>
      </c>
      <c r="C2608">
        <v>219</v>
      </c>
      <c r="D2608" s="96">
        <v>45132.530173611114</v>
      </c>
      <c r="E2608" t="s">
        <v>127</v>
      </c>
      <c r="F2608" t="s">
        <v>140</v>
      </c>
      <c r="G2608" t="s">
        <v>211</v>
      </c>
      <c r="H2608" t="s">
        <v>130</v>
      </c>
      <c r="I2608">
        <v>335200</v>
      </c>
      <c r="L2608" s="96">
        <v>45132.529583333337</v>
      </c>
      <c r="M2608" t="s">
        <v>131</v>
      </c>
      <c r="N2608">
        <v>700</v>
      </c>
      <c r="O2608" t="s">
        <v>132</v>
      </c>
    </row>
    <row r="2609" spans="1:15" x14ac:dyDescent="0.25">
      <c r="A2609">
        <v>618200</v>
      </c>
      <c r="B2609">
        <v>170490</v>
      </c>
      <c r="C2609">
        <v>219</v>
      </c>
      <c r="D2609" s="96">
        <v>45132.530173611114</v>
      </c>
      <c r="E2609" t="s">
        <v>133</v>
      </c>
      <c r="F2609" t="s">
        <v>140</v>
      </c>
      <c r="G2609" t="s">
        <v>371</v>
      </c>
      <c r="H2609" t="s">
        <v>130</v>
      </c>
      <c r="I2609">
        <v>335200</v>
      </c>
      <c r="L2609" s="96">
        <v>45132.529583333337</v>
      </c>
      <c r="M2609" t="s">
        <v>135</v>
      </c>
      <c r="N2609">
        <v>10584</v>
      </c>
      <c r="O2609" t="s">
        <v>132</v>
      </c>
    </row>
    <row r="2610" spans="1:15" x14ac:dyDescent="0.25">
      <c r="A2610">
        <v>618200</v>
      </c>
      <c r="B2610">
        <v>170600</v>
      </c>
      <c r="C2610">
        <v>227</v>
      </c>
      <c r="D2610" s="96">
        <v>45132.530613425923</v>
      </c>
      <c r="E2610" t="s">
        <v>133</v>
      </c>
      <c r="F2610" t="s">
        <v>140</v>
      </c>
      <c r="G2610" t="s">
        <v>372</v>
      </c>
      <c r="H2610" t="s">
        <v>130</v>
      </c>
      <c r="I2610">
        <v>339020</v>
      </c>
      <c r="L2610" s="96">
        <v>45132.529583333337</v>
      </c>
      <c r="M2610" t="s">
        <v>135</v>
      </c>
      <c r="N2610">
        <v>-15370</v>
      </c>
      <c r="O2610" t="s">
        <v>136</v>
      </c>
    </row>
    <row r="2611" spans="1:15" x14ac:dyDescent="0.25">
      <c r="A2611">
        <v>618200</v>
      </c>
      <c r="B2611">
        <v>170600</v>
      </c>
      <c r="C2611">
        <v>227</v>
      </c>
      <c r="D2611" s="96">
        <v>45132.530613425923</v>
      </c>
      <c r="E2611" t="s">
        <v>133</v>
      </c>
      <c r="F2611" t="s">
        <v>140</v>
      </c>
      <c r="G2611" t="s">
        <v>306</v>
      </c>
      <c r="H2611" t="s">
        <v>130</v>
      </c>
      <c r="I2611">
        <v>339020</v>
      </c>
      <c r="L2611" s="96">
        <v>45132.529583333337</v>
      </c>
      <c r="M2611" t="s">
        <v>135</v>
      </c>
      <c r="N2611">
        <v>581099</v>
      </c>
      <c r="O2611" t="s">
        <v>132</v>
      </c>
    </row>
    <row r="2612" spans="1:15" x14ac:dyDescent="0.25">
      <c r="A2612">
        <v>618200</v>
      </c>
      <c r="B2612">
        <v>260820</v>
      </c>
      <c r="C2612">
        <v>401</v>
      </c>
      <c r="D2612" s="96">
        <v>45132.445069444446</v>
      </c>
      <c r="E2612" t="s">
        <v>162</v>
      </c>
      <c r="F2612" t="s">
        <v>180</v>
      </c>
      <c r="G2612" t="s">
        <v>181</v>
      </c>
      <c r="H2612" t="s">
        <v>130</v>
      </c>
      <c r="I2612">
        <v>336669</v>
      </c>
      <c r="L2612" s="96">
        <v>45113.999988425923</v>
      </c>
      <c r="M2612" t="s">
        <v>135</v>
      </c>
      <c r="N2612">
        <v>30000</v>
      </c>
      <c r="O2612" t="s">
        <v>132</v>
      </c>
    </row>
    <row r="2613" spans="1:15" x14ac:dyDescent="0.25">
      <c r="A2613">
        <v>618300</v>
      </c>
      <c r="B2613">
        <v>205400</v>
      </c>
      <c r="C2613">
        <v>152</v>
      </c>
      <c r="D2613" s="96">
        <v>45313.447835648149</v>
      </c>
      <c r="E2613" t="s">
        <v>133</v>
      </c>
      <c r="F2613" t="s">
        <v>259</v>
      </c>
      <c r="G2613" t="s">
        <v>260</v>
      </c>
      <c r="H2613" t="s">
        <v>130</v>
      </c>
      <c r="I2613">
        <v>333170</v>
      </c>
      <c r="L2613" s="96">
        <v>45313.442453703705</v>
      </c>
      <c r="M2613" t="s">
        <v>135</v>
      </c>
      <c r="N2613">
        <v>17713</v>
      </c>
      <c r="O2613" t="s">
        <v>132</v>
      </c>
    </row>
    <row r="2614" spans="1:15" x14ac:dyDescent="0.25">
      <c r="A2614">
        <v>618300</v>
      </c>
      <c r="B2614">
        <v>205400</v>
      </c>
      <c r="C2614">
        <v>152</v>
      </c>
      <c r="D2614" s="96">
        <v>45303.49863425926</v>
      </c>
      <c r="E2614" t="s">
        <v>162</v>
      </c>
      <c r="F2614" t="s">
        <v>261</v>
      </c>
      <c r="G2614" t="s">
        <v>262</v>
      </c>
      <c r="H2614" t="s">
        <v>130</v>
      </c>
      <c r="I2614">
        <v>333170</v>
      </c>
      <c r="L2614" s="96">
        <v>45303.495555555557</v>
      </c>
      <c r="M2614" t="s">
        <v>135</v>
      </c>
      <c r="N2614">
        <v>-4408</v>
      </c>
      <c r="O2614" t="s">
        <v>136</v>
      </c>
    </row>
    <row r="2615" spans="1:15" x14ac:dyDescent="0.25">
      <c r="A2615">
        <v>618300</v>
      </c>
      <c r="B2615">
        <v>205400</v>
      </c>
      <c r="C2615">
        <v>152</v>
      </c>
      <c r="D2615" s="96">
        <v>45303.498622685183</v>
      </c>
      <c r="E2615" t="s">
        <v>133</v>
      </c>
      <c r="F2615" t="s">
        <v>261</v>
      </c>
      <c r="G2615" t="s">
        <v>262</v>
      </c>
      <c r="H2615" t="s">
        <v>130</v>
      </c>
      <c r="I2615">
        <v>333170</v>
      </c>
      <c r="L2615" s="96">
        <v>45303.495555555557</v>
      </c>
      <c r="M2615" t="s">
        <v>135</v>
      </c>
      <c r="N2615">
        <v>7557</v>
      </c>
      <c r="O2615" t="s">
        <v>132</v>
      </c>
    </row>
    <row r="2616" spans="1:15" x14ac:dyDescent="0.25">
      <c r="A2616">
        <v>618300</v>
      </c>
      <c r="B2616">
        <v>205400</v>
      </c>
      <c r="C2616">
        <v>152</v>
      </c>
      <c r="D2616" s="96">
        <v>45303.493773148148</v>
      </c>
      <c r="E2616" t="s">
        <v>133</v>
      </c>
      <c r="F2616" t="s">
        <v>263</v>
      </c>
      <c r="G2616" t="s">
        <v>264</v>
      </c>
      <c r="H2616" t="s">
        <v>130</v>
      </c>
      <c r="I2616">
        <v>333170</v>
      </c>
      <c r="L2616" s="96">
        <v>45303.464074074072</v>
      </c>
      <c r="M2616" t="s">
        <v>135</v>
      </c>
      <c r="N2616">
        <v>7557</v>
      </c>
      <c r="O2616" t="s">
        <v>132</v>
      </c>
    </row>
    <row r="2617" spans="1:15" x14ac:dyDescent="0.25">
      <c r="A2617">
        <v>618300</v>
      </c>
      <c r="B2617">
        <v>205400</v>
      </c>
      <c r="C2617">
        <v>152</v>
      </c>
      <c r="D2617" s="96">
        <v>45303.493773148148</v>
      </c>
      <c r="E2617" t="s">
        <v>162</v>
      </c>
      <c r="F2617" t="s">
        <v>263</v>
      </c>
      <c r="G2617" t="s">
        <v>264</v>
      </c>
      <c r="H2617" t="s">
        <v>130</v>
      </c>
      <c r="I2617">
        <v>333170</v>
      </c>
      <c r="L2617" s="96">
        <v>45303.464074074072</v>
      </c>
      <c r="M2617" t="s">
        <v>135</v>
      </c>
      <c r="N2617">
        <v>-4408</v>
      </c>
      <c r="O2617" t="s">
        <v>136</v>
      </c>
    </row>
    <row r="2618" spans="1:15" x14ac:dyDescent="0.25">
      <c r="A2618">
        <v>618300</v>
      </c>
      <c r="B2618">
        <v>205400</v>
      </c>
      <c r="C2618">
        <v>152</v>
      </c>
      <c r="D2618" s="96">
        <v>45303.461134259262</v>
      </c>
      <c r="E2618" t="s">
        <v>162</v>
      </c>
      <c r="F2618" t="s">
        <v>265</v>
      </c>
      <c r="G2618" t="s">
        <v>266</v>
      </c>
      <c r="H2618" t="s">
        <v>130</v>
      </c>
      <c r="I2618">
        <v>333170</v>
      </c>
      <c r="L2618" s="96">
        <v>45303.458414351851</v>
      </c>
      <c r="M2618" t="s">
        <v>135</v>
      </c>
      <c r="N2618">
        <v>-4408</v>
      </c>
      <c r="O2618" t="s">
        <v>136</v>
      </c>
    </row>
    <row r="2619" spans="1:15" x14ac:dyDescent="0.25">
      <c r="A2619">
        <v>618300</v>
      </c>
      <c r="B2619">
        <v>205400</v>
      </c>
      <c r="C2619">
        <v>152</v>
      </c>
      <c r="D2619" s="96">
        <v>45303.461122685185</v>
      </c>
      <c r="E2619" t="s">
        <v>133</v>
      </c>
      <c r="F2619" t="s">
        <v>265</v>
      </c>
      <c r="G2619" t="s">
        <v>266</v>
      </c>
      <c r="H2619" t="s">
        <v>130</v>
      </c>
      <c r="I2619">
        <v>333170</v>
      </c>
      <c r="L2619" s="96">
        <v>45303.458414351851</v>
      </c>
      <c r="M2619" t="s">
        <v>135</v>
      </c>
      <c r="N2619">
        <v>7557</v>
      </c>
      <c r="O2619" t="s">
        <v>132</v>
      </c>
    </row>
    <row r="2620" spans="1:15" x14ac:dyDescent="0.25">
      <c r="A2620">
        <v>618300</v>
      </c>
      <c r="B2620">
        <v>205400</v>
      </c>
      <c r="C2620">
        <v>152</v>
      </c>
      <c r="D2620" s="96">
        <v>45302.684699074074</v>
      </c>
      <c r="E2620" t="s">
        <v>133</v>
      </c>
      <c r="F2620" t="s">
        <v>267</v>
      </c>
      <c r="G2620" t="s">
        <v>268</v>
      </c>
      <c r="H2620" t="s">
        <v>130</v>
      </c>
      <c r="I2620">
        <v>333170</v>
      </c>
      <c r="L2620" s="96">
        <v>45302.681469907409</v>
      </c>
      <c r="M2620" t="s">
        <v>135</v>
      </c>
      <c r="N2620">
        <v>7557</v>
      </c>
      <c r="O2620" t="s">
        <v>132</v>
      </c>
    </row>
    <row r="2621" spans="1:15" x14ac:dyDescent="0.25">
      <c r="A2621">
        <v>618300</v>
      </c>
      <c r="B2621">
        <v>205400</v>
      </c>
      <c r="C2621">
        <v>152</v>
      </c>
      <c r="D2621" s="96">
        <v>45302.684699074074</v>
      </c>
      <c r="E2621" t="s">
        <v>162</v>
      </c>
      <c r="F2621" t="s">
        <v>267</v>
      </c>
      <c r="G2621" t="s">
        <v>268</v>
      </c>
      <c r="H2621" t="s">
        <v>130</v>
      </c>
      <c r="I2621">
        <v>333170</v>
      </c>
      <c r="L2621" s="96">
        <v>45302.681469907409</v>
      </c>
      <c r="M2621" t="s">
        <v>135</v>
      </c>
      <c r="N2621">
        <v>-3778</v>
      </c>
      <c r="O2621" t="s">
        <v>136</v>
      </c>
    </row>
    <row r="2622" spans="1:15" x14ac:dyDescent="0.25">
      <c r="A2622">
        <v>618300</v>
      </c>
      <c r="B2622">
        <v>260200</v>
      </c>
      <c r="C2622">
        <v>152</v>
      </c>
      <c r="D2622" s="96">
        <v>45281.451458333337</v>
      </c>
      <c r="E2622" t="s">
        <v>133</v>
      </c>
      <c r="F2622" t="s">
        <v>160</v>
      </c>
      <c r="G2622" t="s">
        <v>161</v>
      </c>
      <c r="H2622" t="s">
        <v>130</v>
      </c>
      <c r="I2622">
        <v>336697</v>
      </c>
      <c r="L2622" s="96">
        <v>45281.449675925927</v>
      </c>
      <c r="M2622" t="s">
        <v>135</v>
      </c>
      <c r="N2622">
        <v>13700</v>
      </c>
      <c r="O2622" t="s">
        <v>132</v>
      </c>
    </row>
    <row r="2623" spans="1:15" x14ac:dyDescent="0.25">
      <c r="A2623">
        <v>618300</v>
      </c>
      <c r="B2623">
        <v>205400</v>
      </c>
      <c r="C2623">
        <v>152</v>
      </c>
      <c r="D2623" s="96">
        <v>45267.437916666669</v>
      </c>
      <c r="E2623" t="s">
        <v>133</v>
      </c>
      <c r="F2623" t="s">
        <v>269</v>
      </c>
      <c r="G2623" t="s">
        <v>270</v>
      </c>
      <c r="H2623" t="s">
        <v>130</v>
      </c>
      <c r="I2623">
        <v>333170</v>
      </c>
      <c r="L2623" s="96">
        <v>45267.41474537037</v>
      </c>
      <c r="M2623" t="s">
        <v>135</v>
      </c>
      <c r="N2623">
        <v>7557</v>
      </c>
      <c r="O2623" t="s">
        <v>132</v>
      </c>
    </row>
    <row r="2624" spans="1:15" x14ac:dyDescent="0.25">
      <c r="A2624">
        <v>618300</v>
      </c>
      <c r="B2624">
        <v>205400</v>
      </c>
      <c r="C2624">
        <v>152</v>
      </c>
      <c r="D2624" s="96">
        <v>45267.437916666669</v>
      </c>
      <c r="E2624" t="s">
        <v>162</v>
      </c>
      <c r="F2624" t="s">
        <v>269</v>
      </c>
      <c r="G2624" t="s">
        <v>270</v>
      </c>
      <c r="H2624" t="s">
        <v>130</v>
      </c>
      <c r="I2624">
        <v>333170</v>
      </c>
      <c r="L2624" s="96">
        <v>45267.41474537037</v>
      </c>
      <c r="M2624" t="s">
        <v>135</v>
      </c>
      <c r="N2624">
        <v>-3148</v>
      </c>
      <c r="O2624" t="s">
        <v>136</v>
      </c>
    </row>
    <row r="2625" spans="1:15" x14ac:dyDescent="0.25">
      <c r="A2625">
        <v>618300</v>
      </c>
      <c r="B2625">
        <v>205400</v>
      </c>
      <c r="C2625">
        <v>152</v>
      </c>
      <c r="D2625" s="96">
        <v>45163.616400462961</v>
      </c>
      <c r="E2625" t="s">
        <v>133</v>
      </c>
      <c r="F2625" t="s">
        <v>254</v>
      </c>
      <c r="G2625" t="s">
        <v>255</v>
      </c>
      <c r="H2625" t="s">
        <v>130</v>
      </c>
      <c r="I2625">
        <v>333170</v>
      </c>
      <c r="L2625" s="96">
        <v>45163.6094212963</v>
      </c>
      <c r="M2625" t="s">
        <v>135</v>
      </c>
      <c r="N2625">
        <v>22191</v>
      </c>
      <c r="O2625" t="s">
        <v>132</v>
      </c>
    </row>
    <row r="2626" spans="1:15" x14ac:dyDescent="0.25">
      <c r="A2626">
        <v>618300</v>
      </c>
      <c r="B2626">
        <v>250150</v>
      </c>
      <c r="C2626">
        <v>152</v>
      </c>
      <c r="D2626" s="96">
        <v>45132.556909722225</v>
      </c>
      <c r="E2626" t="s">
        <v>133</v>
      </c>
      <c r="F2626" t="s">
        <v>128</v>
      </c>
      <c r="G2626" t="s">
        <v>271</v>
      </c>
      <c r="H2626" t="s">
        <v>130</v>
      </c>
      <c r="I2626">
        <v>333536</v>
      </c>
      <c r="L2626" s="96">
        <v>45132.556747685187</v>
      </c>
      <c r="M2626" t="s">
        <v>135</v>
      </c>
      <c r="N2626">
        <v>7397</v>
      </c>
      <c r="O2626" t="s">
        <v>132</v>
      </c>
    </row>
    <row r="2627" spans="1:15" x14ac:dyDescent="0.25">
      <c r="A2627">
        <v>618300</v>
      </c>
      <c r="B2627">
        <v>265310</v>
      </c>
      <c r="C2627">
        <v>152</v>
      </c>
      <c r="D2627" s="96">
        <v>45132.556909722225</v>
      </c>
      <c r="E2627" t="s">
        <v>133</v>
      </c>
      <c r="F2627" t="s">
        <v>128</v>
      </c>
      <c r="G2627" t="s">
        <v>271</v>
      </c>
      <c r="H2627" t="s">
        <v>130</v>
      </c>
      <c r="I2627">
        <v>333548</v>
      </c>
      <c r="L2627" s="96">
        <v>45132.556747685187</v>
      </c>
      <c r="M2627" t="s">
        <v>135</v>
      </c>
      <c r="N2627">
        <v>7397</v>
      </c>
      <c r="O2627" t="s">
        <v>132</v>
      </c>
    </row>
    <row r="2628" spans="1:15" x14ac:dyDescent="0.25">
      <c r="A2628">
        <v>618300</v>
      </c>
      <c r="B2628">
        <v>265100</v>
      </c>
      <c r="C2628">
        <v>152</v>
      </c>
      <c r="D2628" s="96">
        <v>45132.556909722225</v>
      </c>
      <c r="E2628" t="s">
        <v>133</v>
      </c>
      <c r="F2628" t="s">
        <v>128</v>
      </c>
      <c r="G2628" t="s">
        <v>271</v>
      </c>
      <c r="H2628" t="s">
        <v>130</v>
      </c>
      <c r="I2628">
        <v>333541</v>
      </c>
      <c r="L2628" s="96">
        <v>45132.556747685187</v>
      </c>
      <c r="M2628" t="s">
        <v>135</v>
      </c>
      <c r="N2628">
        <v>7397</v>
      </c>
      <c r="O2628" t="s">
        <v>132</v>
      </c>
    </row>
    <row r="2629" spans="1:15" x14ac:dyDescent="0.25">
      <c r="A2629">
        <v>618300</v>
      </c>
      <c r="B2629">
        <v>202700</v>
      </c>
      <c r="C2629">
        <v>152</v>
      </c>
      <c r="D2629" s="96">
        <v>45132.556898148148</v>
      </c>
      <c r="E2629" t="s">
        <v>133</v>
      </c>
      <c r="F2629" t="s">
        <v>128</v>
      </c>
      <c r="G2629" t="s">
        <v>256</v>
      </c>
      <c r="H2629" t="s">
        <v>130</v>
      </c>
      <c r="I2629">
        <v>333160</v>
      </c>
      <c r="L2629" s="96">
        <v>45132.556747685187</v>
      </c>
      <c r="M2629" t="s">
        <v>135</v>
      </c>
      <c r="N2629">
        <v>7397</v>
      </c>
      <c r="O2629" t="s">
        <v>132</v>
      </c>
    </row>
    <row r="2630" spans="1:15" x14ac:dyDescent="0.25">
      <c r="A2630">
        <v>618300</v>
      </c>
      <c r="B2630">
        <v>205400</v>
      </c>
      <c r="C2630">
        <v>152</v>
      </c>
      <c r="D2630" s="96">
        <v>45132.556898148148</v>
      </c>
      <c r="E2630" t="s">
        <v>133</v>
      </c>
      <c r="F2630" t="s">
        <v>128</v>
      </c>
      <c r="G2630" t="s">
        <v>256</v>
      </c>
      <c r="H2630" t="s">
        <v>130</v>
      </c>
      <c r="I2630">
        <v>333170</v>
      </c>
      <c r="L2630" s="96">
        <v>45132.556747685187</v>
      </c>
      <c r="M2630" t="s">
        <v>135</v>
      </c>
      <c r="N2630">
        <v>7397</v>
      </c>
      <c r="O2630" t="s">
        <v>132</v>
      </c>
    </row>
    <row r="2631" spans="1:15" x14ac:dyDescent="0.25">
      <c r="A2631">
        <v>618300</v>
      </c>
      <c r="B2631">
        <v>205400</v>
      </c>
      <c r="C2631">
        <v>152</v>
      </c>
      <c r="D2631" s="96">
        <v>45132.556898148148</v>
      </c>
      <c r="E2631" t="s">
        <v>133</v>
      </c>
      <c r="F2631" t="s">
        <v>128</v>
      </c>
      <c r="G2631" t="s">
        <v>256</v>
      </c>
      <c r="H2631" t="s">
        <v>130</v>
      </c>
      <c r="I2631">
        <v>333170</v>
      </c>
      <c r="L2631" s="96">
        <v>45132.556747685187</v>
      </c>
      <c r="M2631" t="s">
        <v>135</v>
      </c>
      <c r="N2631">
        <v>14794</v>
      </c>
      <c r="O2631" t="s">
        <v>132</v>
      </c>
    </row>
    <row r="2632" spans="1:15" x14ac:dyDescent="0.25">
      <c r="A2632">
        <v>618300</v>
      </c>
      <c r="B2632">
        <v>205400</v>
      </c>
      <c r="C2632">
        <v>152</v>
      </c>
      <c r="D2632" s="96">
        <v>45132.556898148148</v>
      </c>
      <c r="E2632" t="s">
        <v>133</v>
      </c>
      <c r="F2632" t="s">
        <v>128</v>
      </c>
      <c r="G2632" t="s">
        <v>256</v>
      </c>
      <c r="H2632" t="s">
        <v>130</v>
      </c>
      <c r="I2632">
        <v>333170</v>
      </c>
      <c r="L2632" s="96">
        <v>45132.556747685187</v>
      </c>
      <c r="M2632" t="s">
        <v>135</v>
      </c>
      <c r="N2632">
        <v>192322</v>
      </c>
      <c r="O2632" t="s">
        <v>132</v>
      </c>
    </row>
    <row r="2633" spans="1:15" x14ac:dyDescent="0.25">
      <c r="A2633">
        <v>618300</v>
      </c>
      <c r="B2633">
        <v>270000</v>
      </c>
      <c r="C2633">
        <v>152</v>
      </c>
      <c r="D2633" s="96">
        <v>45132.556886574072</v>
      </c>
      <c r="E2633" t="s">
        <v>133</v>
      </c>
      <c r="F2633" t="s">
        <v>128</v>
      </c>
      <c r="G2633" t="s">
        <v>271</v>
      </c>
      <c r="H2633" t="s">
        <v>130</v>
      </c>
      <c r="I2633">
        <v>333140</v>
      </c>
      <c r="L2633" s="96">
        <v>45132.556747685187</v>
      </c>
      <c r="M2633" t="s">
        <v>135</v>
      </c>
      <c r="N2633">
        <v>7397</v>
      </c>
      <c r="O2633" t="s">
        <v>132</v>
      </c>
    </row>
    <row r="2634" spans="1:15" x14ac:dyDescent="0.25">
      <c r="A2634">
        <v>618300</v>
      </c>
      <c r="B2634">
        <v>240300</v>
      </c>
      <c r="C2634">
        <v>160</v>
      </c>
      <c r="D2634" s="96">
        <v>45161.355555555558</v>
      </c>
      <c r="E2634" t="s">
        <v>133</v>
      </c>
      <c r="F2634" t="s">
        <v>274</v>
      </c>
      <c r="G2634" t="s">
        <v>275</v>
      </c>
      <c r="H2634" t="s">
        <v>130</v>
      </c>
      <c r="I2634">
        <v>333210</v>
      </c>
      <c r="L2634" s="96">
        <v>45161.345069444447</v>
      </c>
      <c r="M2634" t="s">
        <v>135</v>
      </c>
      <c r="N2634">
        <v>7397</v>
      </c>
      <c r="O2634" t="s">
        <v>132</v>
      </c>
    </row>
    <row r="2635" spans="1:15" x14ac:dyDescent="0.25">
      <c r="A2635">
        <v>618300</v>
      </c>
      <c r="B2635">
        <v>240600</v>
      </c>
      <c r="C2635">
        <v>160</v>
      </c>
      <c r="D2635" s="96">
        <v>45161.355555555558</v>
      </c>
      <c r="E2635" t="s">
        <v>133</v>
      </c>
      <c r="F2635" t="s">
        <v>274</v>
      </c>
      <c r="G2635" t="s">
        <v>275</v>
      </c>
      <c r="H2635" t="s">
        <v>130</v>
      </c>
      <c r="I2635">
        <v>333225</v>
      </c>
      <c r="L2635" s="96">
        <v>45161.345069444447</v>
      </c>
      <c r="M2635" t="s">
        <v>135</v>
      </c>
      <c r="N2635">
        <v>7397</v>
      </c>
      <c r="O2635" t="s">
        <v>132</v>
      </c>
    </row>
    <row r="2636" spans="1:15" x14ac:dyDescent="0.25">
      <c r="A2636">
        <v>618300</v>
      </c>
      <c r="B2636">
        <v>240400</v>
      </c>
      <c r="C2636">
        <v>160</v>
      </c>
      <c r="D2636" s="96">
        <v>45161.355555555558</v>
      </c>
      <c r="E2636" t="s">
        <v>133</v>
      </c>
      <c r="F2636" t="s">
        <v>274</v>
      </c>
      <c r="G2636" t="s">
        <v>275</v>
      </c>
      <c r="H2636" t="s">
        <v>130</v>
      </c>
      <c r="I2636">
        <v>333220</v>
      </c>
      <c r="L2636" s="96">
        <v>45161.345069444447</v>
      </c>
      <c r="M2636" t="s">
        <v>135</v>
      </c>
      <c r="N2636">
        <v>22191</v>
      </c>
      <c r="O2636" t="s">
        <v>132</v>
      </c>
    </row>
    <row r="2637" spans="1:15" x14ac:dyDescent="0.25">
      <c r="A2637">
        <v>618300</v>
      </c>
      <c r="B2637">
        <v>240000</v>
      </c>
      <c r="C2637">
        <v>160</v>
      </c>
      <c r="D2637" s="96">
        <v>45132.556909722225</v>
      </c>
      <c r="E2637" t="s">
        <v>133</v>
      </c>
      <c r="F2637" t="s">
        <v>128</v>
      </c>
      <c r="G2637" t="s">
        <v>397</v>
      </c>
      <c r="H2637" t="s">
        <v>130</v>
      </c>
      <c r="I2637">
        <v>333205</v>
      </c>
      <c r="L2637" s="96">
        <v>45132.556747685187</v>
      </c>
      <c r="M2637" t="s">
        <v>135</v>
      </c>
      <c r="N2637">
        <v>7397</v>
      </c>
      <c r="O2637" t="s">
        <v>132</v>
      </c>
    </row>
    <row r="2638" spans="1:15" x14ac:dyDescent="0.25">
      <c r="A2638">
        <v>618300</v>
      </c>
      <c r="B2638">
        <v>410900</v>
      </c>
      <c r="C2638">
        <v>180</v>
      </c>
      <c r="D2638" s="96">
        <v>45132.557719907411</v>
      </c>
      <c r="E2638" t="s">
        <v>127</v>
      </c>
      <c r="F2638" t="s">
        <v>217</v>
      </c>
      <c r="G2638" t="s">
        <v>278</v>
      </c>
      <c r="H2638" t="s">
        <v>130</v>
      </c>
      <c r="I2638">
        <v>335147</v>
      </c>
      <c r="L2638" s="96">
        <v>45132.556863425925</v>
      </c>
      <c r="M2638" t="s">
        <v>131</v>
      </c>
      <c r="N2638">
        <v>14800</v>
      </c>
      <c r="O2638" t="s">
        <v>132</v>
      </c>
    </row>
    <row r="2639" spans="1:15" x14ac:dyDescent="0.25">
      <c r="A2639">
        <v>618300</v>
      </c>
      <c r="B2639">
        <v>410900</v>
      </c>
      <c r="C2639">
        <v>180</v>
      </c>
      <c r="D2639" s="96">
        <v>45132.557719907411</v>
      </c>
      <c r="E2639" t="s">
        <v>133</v>
      </c>
      <c r="F2639" t="s">
        <v>217</v>
      </c>
      <c r="G2639" t="s">
        <v>276</v>
      </c>
      <c r="H2639" t="s">
        <v>130</v>
      </c>
      <c r="I2639">
        <v>335147</v>
      </c>
      <c r="L2639" s="96">
        <v>45132.556863425925</v>
      </c>
      <c r="M2639" t="s">
        <v>135</v>
      </c>
      <c r="N2639">
        <v>-6</v>
      </c>
      <c r="O2639" t="s">
        <v>136</v>
      </c>
    </row>
    <row r="2640" spans="1:15" x14ac:dyDescent="0.25">
      <c r="A2640">
        <v>618300</v>
      </c>
      <c r="B2640">
        <v>410900</v>
      </c>
      <c r="C2640">
        <v>180</v>
      </c>
      <c r="D2640" s="96">
        <v>45132.557719907411</v>
      </c>
      <c r="E2640" t="s">
        <v>133</v>
      </c>
      <c r="F2640" t="s">
        <v>217</v>
      </c>
      <c r="G2640" t="s">
        <v>277</v>
      </c>
      <c r="H2640" t="s">
        <v>130</v>
      </c>
      <c r="I2640">
        <v>335147</v>
      </c>
      <c r="L2640" s="96">
        <v>45132.556863425925</v>
      </c>
      <c r="M2640" t="s">
        <v>135</v>
      </c>
      <c r="N2640">
        <v>7397</v>
      </c>
      <c r="O2640" t="s">
        <v>132</v>
      </c>
    </row>
    <row r="2641" spans="1:15" x14ac:dyDescent="0.25">
      <c r="A2641">
        <v>618300</v>
      </c>
      <c r="B2641">
        <v>410000</v>
      </c>
      <c r="C2641">
        <v>180</v>
      </c>
      <c r="D2641" s="96">
        <v>45132.557685185187</v>
      </c>
      <c r="E2641" t="s">
        <v>133</v>
      </c>
      <c r="F2641" t="s">
        <v>217</v>
      </c>
      <c r="G2641" t="s">
        <v>315</v>
      </c>
      <c r="H2641" t="s">
        <v>130</v>
      </c>
      <c r="I2641">
        <v>332135</v>
      </c>
      <c r="L2641" s="96">
        <v>45132.556863425925</v>
      </c>
      <c r="M2641" t="s">
        <v>135</v>
      </c>
      <c r="N2641">
        <v>7397</v>
      </c>
      <c r="O2641" t="s">
        <v>132</v>
      </c>
    </row>
    <row r="2642" spans="1:15" x14ac:dyDescent="0.25">
      <c r="A2642">
        <v>618300</v>
      </c>
      <c r="B2642">
        <v>205400</v>
      </c>
      <c r="C2642">
        <v>201</v>
      </c>
      <c r="D2642" s="96">
        <v>45303.417372685188</v>
      </c>
      <c r="E2642" t="s">
        <v>133</v>
      </c>
      <c r="F2642" t="s">
        <v>279</v>
      </c>
      <c r="G2642" t="s">
        <v>280</v>
      </c>
      <c r="H2642" t="s">
        <v>130</v>
      </c>
      <c r="I2642">
        <v>332106</v>
      </c>
      <c r="L2642" s="96">
        <v>45303.413738425923</v>
      </c>
      <c r="M2642" t="s">
        <v>135</v>
      </c>
      <c r="N2642">
        <v>7397</v>
      </c>
      <c r="O2642" t="s">
        <v>132</v>
      </c>
    </row>
    <row r="2643" spans="1:15" x14ac:dyDescent="0.25">
      <c r="A2643">
        <v>618300</v>
      </c>
      <c r="B2643">
        <v>205400</v>
      </c>
      <c r="C2643">
        <v>201</v>
      </c>
      <c r="D2643" s="96">
        <v>45303.417372685188</v>
      </c>
      <c r="E2643" t="s">
        <v>162</v>
      </c>
      <c r="F2643" t="s">
        <v>279</v>
      </c>
      <c r="G2643" t="s">
        <v>280</v>
      </c>
      <c r="H2643" t="s">
        <v>130</v>
      </c>
      <c r="I2643">
        <v>332106</v>
      </c>
      <c r="L2643" s="96">
        <v>45303.413738425923</v>
      </c>
      <c r="M2643" t="s">
        <v>135</v>
      </c>
      <c r="N2643">
        <v>-1233</v>
      </c>
      <c r="O2643" t="s">
        <v>136</v>
      </c>
    </row>
    <row r="2644" spans="1:15" x14ac:dyDescent="0.25">
      <c r="A2644">
        <v>618300</v>
      </c>
      <c r="B2644">
        <v>170320</v>
      </c>
      <c r="C2644">
        <v>201</v>
      </c>
      <c r="D2644" s="96">
        <v>45281.486655092594</v>
      </c>
      <c r="E2644" t="s">
        <v>133</v>
      </c>
      <c r="F2644" t="s">
        <v>212</v>
      </c>
      <c r="G2644" t="s">
        <v>213</v>
      </c>
      <c r="H2644" t="s">
        <v>130</v>
      </c>
      <c r="I2644">
        <v>332312</v>
      </c>
      <c r="L2644" s="96">
        <v>45281.476782407408</v>
      </c>
      <c r="M2644" t="s">
        <v>135</v>
      </c>
      <c r="N2644">
        <v>800</v>
      </c>
      <c r="O2644" t="s">
        <v>132</v>
      </c>
    </row>
    <row r="2645" spans="1:15" x14ac:dyDescent="0.25">
      <c r="A2645">
        <v>618300</v>
      </c>
      <c r="B2645">
        <v>170320</v>
      </c>
      <c r="C2645">
        <v>201</v>
      </c>
      <c r="D2645" s="96">
        <v>45147.400358796294</v>
      </c>
      <c r="E2645" t="s">
        <v>133</v>
      </c>
      <c r="F2645" t="s">
        <v>316</v>
      </c>
      <c r="G2645" t="s">
        <v>317</v>
      </c>
      <c r="H2645" t="s">
        <v>130</v>
      </c>
      <c r="I2645">
        <v>332312</v>
      </c>
      <c r="L2645" s="96">
        <v>45147.398634259262</v>
      </c>
      <c r="M2645" t="s">
        <v>135</v>
      </c>
      <c r="N2645">
        <v>33785</v>
      </c>
      <c r="O2645" t="s">
        <v>132</v>
      </c>
    </row>
    <row r="2646" spans="1:15" x14ac:dyDescent="0.25">
      <c r="A2646">
        <v>618300</v>
      </c>
      <c r="B2646">
        <v>540000</v>
      </c>
      <c r="C2646">
        <v>201</v>
      </c>
      <c r="D2646" s="96">
        <v>45141.527453703704</v>
      </c>
      <c r="E2646" t="s">
        <v>133</v>
      </c>
      <c r="F2646" t="s">
        <v>285</v>
      </c>
      <c r="G2646" t="s">
        <v>286</v>
      </c>
      <c r="H2646" t="s">
        <v>130</v>
      </c>
      <c r="I2646">
        <v>332121</v>
      </c>
      <c r="L2646" s="96">
        <v>45138.999988425923</v>
      </c>
      <c r="M2646" t="s">
        <v>135</v>
      </c>
      <c r="N2646">
        <v>14794</v>
      </c>
      <c r="O2646" t="s">
        <v>132</v>
      </c>
    </row>
    <row r="2647" spans="1:15" x14ac:dyDescent="0.25">
      <c r="A2647">
        <v>618300</v>
      </c>
      <c r="B2647">
        <v>170300</v>
      </c>
      <c r="C2647">
        <v>201</v>
      </c>
      <c r="D2647" s="96">
        <v>45138.483159722222</v>
      </c>
      <c r="E2647" t="s">
        <v>133</v>
      </c>
      <c r="F2647" t="s">
        <v>287</v>
      </c>
      <c r="G2647" t="s">
        <v>288</v>
      </c>
      <c r="H2647" t="s">
        <v>130</v>
      </c>
      <c r="I2647">
        <v>332308</v>
      </c>
      <c r="L2647" s="96">
        <v>45121.999988425923</v>
      </c>
      <c r="M2647" t="s">
        <v>135</v>
      </c>
      <c r="N2647">
        <v>-31015</v>
      </c>
      <c r="O2647" t="s">
        <v>136</v>
      </c>
    </row>
    <row r="2648" spans="1:15" x14ac:dyDescent="0.25">
      <c r="A2648">
        <v>618300</v>
      </c>
      <c r="B2648">
        <v>205400</v>
      </c>
      <c r="C2648">
        <v>201</v>
      </c>
      <c r="D2648" s="96">
        <v>45132.556886574072</v>
      </c>
      <c r="E2648" t="s">
        <v>127</v>
      </c>
      <c r="F2648" t="s">
        <v>128</v>
      </c>
      <c r="G2648" t="s">
        <v>290</v>
      </c>
      <c r="H2648" t="s">
        <v>130</v>
      </c>
      <c r="I2648">
        <v>332106</v>
      </c>
      <c r="L2648" s="96">
        <v>45132.556747685187</v>
      </c>
      <c r="M2648" t="s">
        <v>131</v>
      </c>
      <c r="N2648">
        <v>7397</v>
      </c>
      <c r="O2648" t="s">
        <v>132</v>
      </c>
    </row>
    <row r="2649" spans="1:15" x14ac:dyDescent="0.25">
      <c r="A2649">
        <v>618300</v>
      </c>
      <c r="B2649">
        <v>205400</v>
      </c>
      <c r="C2649">
        <v>201</v>
      </c>
      <c r="D2649" s="96">
        <v>45132.556886574072</v>
      </c>
      <c r="E2649" t="s">
        <v>133</v>
      </c>
      <c r="F2649" t="s">
        <v>128</v>
      </c>
      <c r="G2649" t="s">
        <v>289</v>
      </c>
      <c r="H2649" t="s">
        <v>130</v>
      </c>
      <c r="I2649">
        <v>332106</v>
      </c>
      <c r="L2649" s="96">
        <v>45132.556747685187</v>
      </c>
      <c r="M2649" t="s">
        <v>135</v>
      </c>
      <c r="N2649">
        <v>7397</v>
      </c>
      <c r="O2649" t="s">
        <v>132</v>
      </c>
    </row>
    <row r="2650" spans="1:15" x14ac:dyDescent="0.25">
      <c r="A2650">
        <v>618300</v>
      </c>
      <c r="B2650">
        <v>170320</v>
      </c>
      <c r="C2650">
        <v>201</v>
      </c>
      <c r="D2650" s="96">
        <v>45132.529872685183</v>
      </c>
      <c r="E2650" t="s">
        <v>127</v>
      </c>
      <c r="F2650" t="s">
        <v>140</v>
      </c>
      <c r="G2650" t="s">
        <v>214</v>
      </c>
      <c r="H2650" t="s">
        <v>130</v>
      </c>
      <c r="I2650">
        <v>332312</v>
      </c>
      <c r="L2650" s="96">
        <v>45132.529583333337</v>
      </c>
      <c r="M2650" t="s">
        <v>131</v>
      </c>
      <c r="N2650">
        <v>3200</v>
      </c>
      <c r="O2650" t="s">
        <v>132</v>
      </c>
    </row>
    <row r="2651" spans="1:15" x14ac:dyDescent="0.25">
      <c r="A2651">
        <v>618300</v>
      </c>
      <c r="B2651">
        <v>170300</v>
      </c>
      <c r="C2651">
        <v>201</v>
      </c>
      <c r="D2651" s="96">
        <v>45132.52983796296</v>
      </c>
      <c r="E2651" t="s">
        <v>127</v>
      </c>
      <c r="F2651" t="s">
        <v>140</v>
      </c>
      <c r="G2651" t="s">
        <v>291</v>
      </c>
      <c r="H2651" t="s">
        <v>130</v>
      </c>
      <c r="I2651">
        <v>332308</v>
      </c>
      <c r="L2651" s="96">
        <v>45132.529583333337</v>
      </c>
      <c r="M2651" t="s">
        <v>131</v>
      </c>
      <c r="N2651">
        <v>68000</v>
      </c>
      <c r="O2651" t="s">
        <v>132</v>
      </c>
    </row>
    <row r="2652" spans="1:15" x14ac:dyDescent="0.25">
      <c r="A2652">
        <v>618300</v>
      </c>
      <c r="B2652">
        <v>335100</v>
      </c>
      <c r="C2652">
        <v>202</v>
      </c>
      <c r="D2652" s="96">
        <v>45299.653796296298</v>
      </c>
      <c r="E2652" t="s">
        <v>133</v>
      </c>
      <c r="F2652" t="s">
        <v>292</v>
      </c>
      <c r="G2652" t="s">
        <v>293</v>
      </c>
      <c r="H2652" t="s">
        <v>130</v>
      </c>
      <c r="I2652">
        <v>334510</v>
      </c>
      <c r="L2652" s="96">
        <v>45299.653622685182</v>
      </c>
      <c r="M2652" t="s">
        <v>135</v>
      </c>
      <c r="N2652">
        <v>-133146</v>
      </c>
      <c r="O2652" t="s">
        <v>136</v>
      </c>
    </row>
    <row r="2653" spans="1:15" x14ac:dyDescent="0.25">
      <c r="A2653">
        <v>618300</v>
      </c>
      <c r="B2653">
        <v>335300</v>
      </c>
      <c r="C2653">
        <v>202</v>
      </c>
      <c r="D2653" s="96">
        <v>45299.653796296298</v>
      </c>
      <c r="E2653" t="s">
        <v>133</v>
      </c>
      <c r="F2653" t="s">
        <v>292</v>
      </c>
      <c r="G2653" t="s">
        <v>293</v>
      </c>
      <c r="H2653" t="s">
        <v>130</v>
      </c>
      <c r="I2653">
        <v>334550</v>
      </c>
      <c r="L2653" s="96">
        <v>45299.653622685182</v>
      </c>
      <c r="M2653" t="s">
        <v>135</v>
      </c>
      <c r="N2653">
        <v>-36985</v>
      </c>
      <c r="O2653" t="s">
        <v>136</v>
      </c>
    </row>
    <row r="2654" spans="1:15" x14ac:dyDescent="0.25">
      <c r="A2654">
        <v>618300</v>
      </c>
      <c r="B2654">
        <v>335500</v>
      </c>
      <c r="C2654">
        <v>202</v>
      </c>
      <c r="D2654" s="96">
        <v>45299.653796296298</v>
      </c>
      <c r="E2654" t="s">
        <v>133</v>
      </c>
      <c r="F2654" t="s">
        <v>292</v>
      </c>
      <c r="G2654" t="s">
        <v>293</v>
      </c>
      <c r="H2654" t="s">
        <v>130</v>
      </c>
      <c r="I2654">
        <v>334560</v>
      </c>
      <c r="L2654" s="96">
        <v>45299.653622685182</v>
      </c>
      <c r="M2654" t="s">
        <v>135</v>
      </c>
      <c r="N2654">
        <v>-7397</v>
      </c>
      <c r="O2654" t="s">
        <v>136</v>
      </c>
    </row>
    <row r="2655" spans="1:15" x14ac:dyDescent="0.25">
      <c r="A2655">
        <v>618300</v>
      </c>
      <c r="B2655">
        <v>335000</v>
      </c>
      <c r="C2655">
        <v>202</v>
      </c>
      <c r="D2655" s="96">
        <v>45299.653784722221</v>
      </c>
      <c r="E2655" t="s">
        <v>133</v>
      </c>
      <c r="F2655" t="s">
        <v>292</v>
      </c>
      <c r="G2655" t="s">
        <v>293</v>
      </c>
      <c r="H2655" t="s">
        <v>130</v>
      </c>
      <c r="I2655">
        <v>334505</v>
      </c>
      <c r="L2655" s="96">
        <v>45299.653622685182</v>
      </c>
      <c r="M2655" t="s">
        <v>135</v>
      </c>
      <c r="N2655">
        <v>-7397</v>
      </c>
      <c r="O2655" t="s">
        <v>136</v>
      </c>
    </row>
    <row r="2656" spans="1:15" x14ac:dyDescent="0.25">
      <c r="A2656">
        <v>618300</v>
      </c>
      <c r="B2656">
        <v>335500</v>
      </c>
      <c r="C2656">
        <v>202</v>
      </c>
      <c r="D2656" s="96">
        <v>45132.557638888888</v>
      </c>
      <c r="E2656" t="s">
        <v>133</v>
      </c>
      <c r="F2656" t="s">
        <v>144</v>
      </c>
      <c r="G2656" t="s">
        <v>294</v>
      </c>
      <c r="H2656" t="s">
        <v>130</v>
      </c>
      <c r="I2656">
        <v>334560</v>
      </c>
      <c r="L2656" s="96">
        <v>45132.55678240741</v>
      </c>
      <c r="M2656" t="s">
        <v>135</v>
      </c>
      <c r="N2656">
        <v>-7397</v>
      </c>
      <c r="O2656" t="s">
        <v>136</v>
      </c>
    </row>
    <row r="2657" spans="1:15" x14ac:dyDescent="0.25">
      <c r="A2657">
        <v>618300</v>
      </c>
      <c r="B2657">
        <v>335500</v>
      </c>
      <c r="C2657">
        <v>202</v>
      </c>
      <c r="D2657" s="96">
        <v>45132.557627314818</v>
      </c>
      <c r="E2657" t="s">
        <v>127</v>
      </c>
      <c r="F2657" t="s">
        <v>144</v>
      </c>
      <c r="G2657" t="s">
        <v>145</v>
      </c>
      <c r="H2657" t="s">
        <v>130</v>
      </c>
      <c r="I2657">
        <v>334560</v>
      </c>
      <c r="L2657" s="96">
        <v>45132.55678240741</v>
      </c>
      <c r="M2657" t="s">
        <v>131</v>
      </c>
      <c r="N2657">
        <v>7397</v>
      </c>
      <c r="O2657" t="s">
        <v>132</v>
      </c>
    </row>
    <row r="2658" spans="1:15" x14ac:dyDescent="0.25">
      <c r="A2658">
        <v>618300</v>
      </c>
      <c r="B2658">
        <v>335300</v>
      </c>
      <c r="C2658">
        <v>202</v>
      </c>
      <c r="D2658" s="96">
        <v>45132.557627314818</v>
      </c>
      <c r="E2658" t="s">
        <v>127</v>
      </c>
      <c r="F2658" t="s">
        <v>144</v>
      </c>
      <c r="G2658" t="s">
        <v>145</v>
      </c>
      <c r="H2658" t="s">
        <v>130</v>
      </c>
      <c r="I2658">
        <v>334550</v>
      </c>
      <c r="L2658" s="96">
        <v>45132.55678240741</v>
      </c>
      <c r="M2658" t="s">
        <v>131</v>
      </c>
      <c r="N2658">
        <v>36985</v>
      </c>
      <c r="O2658" t="s">
        <v>132</v>
      </c>
    </row>
    <row r="2659" spans="1:15" x14ac:dyDescent="0.25">
      <c r="A2659">
        <v>618300</v>
      </c>
      <c r="B2659">
        <v>335300</v>
      </c>
      <c r="C2659">
        <v>202</v>
      </c>
      <c r="D2659" s="96">
        <v>45132.557627314818</v>
      </c>
      <c r="E2659" t="s">
        <v>133</v>
      </c>
      <c r="F2659" t="s">
        <v>144</v>
      </c>
      <c r="G2659" t="s">
        <v>294</v>
      </c>
      <c r="H2659" t="s">
        <v>130</v>
      </c>
      <c r="I2659">
        <v>334550</v>
      </c>
      <c r="L2659" s="96">
        <v>45132.55678240741</v>
      </c>
      <c r="M2659" t="s">
        <v>135</v>
      </c>
      <c r="N2659">
        <v>-36985</v>
      </c>
      <c r="O2659" t="s">
        <v>136</v>
      </c>
    </row>
    <row r="2660" spans="1:15" x14ac:dyDescent="0.25">
      <c r="A2660">
        <v>618300</v>
      </c>
      <c r="B2660">
        <v>335500</v>
      </c>
      <c r="C2660">
        <v>202</v>
      </c>
      <c r="D2660" s="96">
        <v>45132.557627314818</v>
      </c>
      <c r="E2660" t="s">
        <v>133</v>
      </c>
      <c r="F2660" t="s">
        <v>144</v>
      </c>
      <c r="G2660" t="s">
        <v>294</v>
      </c>
      <c r="H2660" t="s">
        <v>130</v>
      </c>
      <c r="I2660">
        <v>334560</v>
      </c>
      <c r="L2660" s="96">
        <v>45132.55678240741</v>
      </c>
      <c r="M2660" t="s">
        <v>135</v>
      </c>
      <c r="N2660">
        <v>7397</v>
      </c>
      <c r="O2660" t="s">
        <v>132</v>
      </c>
    </row>
    <row r="2661" spans="1:15" x14ac:dyDescent="0.25">
      <c r="A2661">
        <v>618300</v>
      </c>
      <c r="B2661">
        <v>335300</v>
      </c>
      <c r="C2661">
        <v>202</v>
      </c>
      <c r="D2661" s="96">
        <v>45132.557627314818</v>
      </c>
      <c r="E2661" t="s">
        <v>133</v>
      </c>
      <c r="F2661" t="s">
        <v>144</v>
      </c>
      <c r="G2661" t="s">
        <v>294</v>
      </c>
      <c r="H2661" t="s">
        <v>130</v>
      </c>
      <c r="I2661">
        <v>334550</v>
      </c>
      <c r="L2661" s="96">
        <v>45132.55678240741</v>
      </c>
      <c r="M2661" t="s">
        <v>135</v>
      </c>
      <c r="N2661">
        <v>36985</v>
      </c>
      <c r="O2661" t="s">
        <v>132</v>
      </c>
    </row>
    <row r="2662" spans="1:15" x14ac:dyDescent="0.25">
      <c r="A2662">
        <v>618300</v>
      </c>
      <c r="B2662">
        <v>335100</v>
      </c>
      <c r="C2662">
        <v>202</v>
      </c>
      <c r="D2662" s="96">
        <v>45132.557592592595</v>
      </c>
      <c r="E2662" t="s">
        <v>127</v>
      </c>
      <c r="F2662" t="s">
        <v>144</v>
      </c>
      <c r="G2662" t="s">
        <v>145</v>
      </c>
      <c r="H2662" t="s">
        <v>130</v>
      </c>
      <c r="I2662">
        <v>334510</v>
      </c>
      <c r="L2662" s="96">
        <v>45132.55678240741</v>
      </c>
      <c r="M2662" t="s">
        <v>131</v>
      </c>
      <c r="N2662">
        <v>133146</v>
      </c>
      <c r="O2662" t="s">
        <v>132</v>
      </c>
    </row>
    <row r="2663" spans="1:15" x14ac:dyDescent="0.25">
      <c r="A2663">
        <v>618300</v>
      </c>
      <c r="B2663">
        <v>335100</v>
      </c>
      <c r="C2663">
        <v>202</v>
      </c>
      <c r="D2663" s="96">
        <v>45132.557592592595</v>
      </c>
      <c r="E2663" t="s">
        <v>133</v>
      </c>
      <c r="F2663" t="s">
        <v>144</v>
      </c>
      <c r="G2663" t="s">
        <v>294</v>
      </c>
      <c r="H2663" t="s">
        <v>130</v>
      </c>
      <c r="I2663">
        <v>334510</v>
      </c>
      <c r="L2663" s="96">
        <v>45132.55678240741</v>
      </c>
      <c r="M2663" t="s">
        <v>135</v>
      </c>
      <c r="N2663">
        <v>-133146</v>
      </c>
      <c r="O2663" t="s">
        <v>136</v>
      </c>
    </row>
    <row r="2664" spans="1:15" x14ac:dyDescent="0.25">
      <c r="A2664">
        <v>618300</v>
      </c>
      <c r="B2664">
        <v>335100</v>
      </c>
      <c r="C2664">
        <v>202</v>
      </c>
      <c r="D2664" s="96">
        <v>45132.557592592595</v>
      </c>
      <c r="E2664" t="s">
        <v>133</v>
      </c>
      <c r="F2664" t="s">
        <v>144</v>
      </c>
      <c r="G2664" t="s">
        <v>294</v>
      </c>
      <c r="H2664" t="s">
        <v>130</v>
      </c>
      <c r="I2664">
        <v>334510</v>
      </c>
      <c r="L2664" s="96">
        <v>45132.55678240741</v>
      </c>
      <c r="M2664" t="s">
        <v>135</v>
      </c>
      <c r="N2664">
        <v>133146</v>
      </c>
      <c r="O2664" t="s">
        <v>132</v>
      </c>
    </row>
    <row r="2665" spans="1:15" x14ac:dyDescent="0.25">
      <c r="A2665">
        <v>618300</v>
      </c>
      <c r="B2665">
        <v>335000</v>
      </c>
      <c r="C2665">
        <v>202</v>
      </c>
      <c r="D2665" s="96">
        <v>45132.557581018518</v>
      </c>
      <c r="E2665" t="s">
        <v>127</v>
      </c>
      <c r="F2665" t="s">
        <v>144</v>
      </c>
      <c r="G2665" t="s">
        <v>145</v>
      </c>
      <c r="H2665" t="s">
        <v>130</v>
      </c>
      <c r="I2665">
        <v>334505</v>
      </c>
      <c r="L2665" s="96">
        <v>45132.55678240741</v>
      </c>
      <c r="M2665" t="s">
        <v>131</v>
      </c>
      <c r="N2665">
        <v>7397</v>
      </c>
      <c r="O2665" t="s">
        <v>132</v>
      </c>
    </row>
    <row r="2666" spans="1:15" x14ac:dyDescent="0.25">
      <c r="A2666">
        <v>618300</v>
      </c>
      <c r="B2666">
        <v>170450</v>
      </c>
      <c r="C2666">
        <v>203</v>
      </c>
      <c r="D2666" s="96">
        <v>45310.467812499999</v>
      </c>
      <c r="E2666" t="s">
        <v>133</v>
      </c>
      <c r="F2666" t="s">
        <v>320</v>
      </c>
      <c r="G2666" t="s">
        <v>321</v>
      </c>
      <c r="H2666" t="s">
        <v>130</v>
      </c>
      <c r="I2666">
        <v>332370</v>
      </c>
      <c r="L2666" s="96">
        <v>45310.446875000001</v>
      </c>
      <c r="M2666" t="s">
        <v>135</v>
      </c>
      <c r="N2666">
        <v>7557</v>
      </c>
      <c r="O2666" t="s">
        <v>132</v>
      </c>
    </row>
    <row r="2667" spans="1:15" x14ac:dyDescent="0.25">
      <c r="A2667">
        <v>618300</v>
      </c>
      <c r="B2667">
        <v>170450</v>
      </c>
      <c r="C2667">
        <v>203</v>
      </c>
      <c r="D2667" s="96">
        <v>45310.467812499999</v>
      </c>
      <c r="E2667" t="s">
        <v>162</v>
      </c>
      <c r="F2667" t="s">
        <v>320</v>
      </c>
      <c r="G2667" t="s">
        <v>321</v>
      </c>
      <c r="H2667" t="s">
        <v>130</v>
      </c>
      <c r="I2667">
        <v>332370</v>
      </c>
      <c r="L2667" s="96">
        <v>45310.446875000001</v>
      </c>
      <c r="M2667" t="s">
        <v>135</v>
      </c>
      <c r="N2667">
        <v>-3778</v>
      </c>
      <c r="O2667" t="s">
        <v>136</v>
      </c>
    </row>
    <row r="2668" spans="1:15" x14ac:dyDescent="0.25">
      <c r="A2668">
        <v>618300</v>
      </c>
      <c r="B2668">
        <v>170450</v>
      </c>
      <c r="C2668">
        <v>203</v>
      </c>
      <c r="D2668" s="96">
        <v>45309.391087962962</v>
      </c>
      <c r="E2668" t="s">
        <v>133</v>
      </c>
      <c r="F2668" t="s">
        <v>182</v>
      </c>
      <c r="G2668" t="s">
        <v>183</v>
      </c>
      <c r="H2668" t="s">
        <v>130</v>
      </c>
      <c r="I2668">
        <v>332370</v>
      </c>
      <c r="L2668" s="96">
        <v>45308.999988425923</v>
      </c>
      <c r="M2668" t="s">
        <v>135</v>
      </c>
      <c r="N2668">
        <v>-37000</v>
      </c>
      <c r="O2668" t="s">
        <v>136</v>
      </c>
    </row>
    <row r="2669" spans="1:15" x14ac:dyDescent="0.25">
      <c r="A2669">
        <v>618300</v>
      </c>
      <c r="B2669">
        <v>170470</v>
      </c>
      <c r="C2669">
        <v>203</v>
      </c>
      <c r="D2669" s="96">
        <v>45309.391087962962</v>
      </c>
      <c r="E2669" t="s">
        <v>133</v>
      </c>
      <c r="F2669" t="s">
        <v>182</v>
      </c>
      <c r="G2669" t="s">
        <v>183</v>
      </c>
      <c r="H2669" t="s">
        <v>130</v>
      </c>
      <c r="I2669">
        <v>332390</v>
      </c>
      <c r="L2669" s="96">
        <v>45308.999988425923</v>
      </c>
      <c r="M2669" t="s">
        <v>135</v>
      </c>
      <c r="N2669">
        <v>-18600</v>
      </c>
      <c r="O2669" t="s">
        <v>136</v>
      </c>
    </row>
    <row r="2670" spans="1:15" x14ac:dyDescent="0.25">
      <c r="A2670">
        <v>618300</v>
      </c>
      <c r="B2670">
        <v>170520</v>
      </c>
      <c r="C2670">
        <v>203</v>
      </c>
      <c r="D2670" s="96">
        <v>45309.391087962962</v>
      </c>
      <c r="E2670" t="s">
        <v>133</v>
      </c>
      <c r="F2670" t="s">
        <v>182</v>
      </c>
      <c r="G2670" t="s">
        <v>183</v>
      </c>
      <c r="H2670" t="s">
        <v>130</v>
      </c>
      <c r="I2670">
        <v>332375</v>
      </c>
      <c r="L2670" s="96">
        <v>45308.999988425923</v>
      </c>
      <c r="M2670" t="s">
        <v>135</v>
      </c>
      <c r="N2670">
        <v>-100</v>
      </c>
      <c r="O2670" t="s">
        <v>136</v>
      </c>
    </row>
    <row r="2671" spans="1:15" x14ac:dyDescent="0.25">
      <c r="A2671">
        <v>618300</v>
      </c>
      <c r="B2671">
        <v>170380</v>
      </c>
      <c r="C2671">
        <v>203</v>
      </c>
      <c r="D2671" s="96">
        <v>45309.391076388885</v>
      </c>
      <c r="E2671" t="s">
        <v>133</v>
      </c>
      <c r="F2671" t="s">
        <v>182</v>
      </c>
      <c r="G2671" t="s">
        <v>183</v>
      </c>
      <c r="H2671" t="s">
        <v>130</v>
      </c>
      <c r="I2671">
        <v>332340</v>
      </c>
      <c r="L2671" s="96">
        <v>45308.999988425923</v>
      </c>
      <c r="M2671" t="s">
        <v>135</v>
      </c>
      <c r="N2671">
        <v>-44700</v>
      </c>
      <c r="O2671" t="s">
        <v>136</v>
      </c>
    </row>
    <row r="2672" spans="1:15" x14ac:dyDescent="0.25">
      <c r="A2672">
        <v>618300</v>
      </c>
      <c r="B2672">
        <v>170440</v>
      </c>
      <c r="C2672">
        <v>203</v>
      </c>
      <c r="D2672" s="96">
        <v>45309.391076388885</v>
      </c>
      <c r="E2672" t="s">
        <v>133</v>
      </c>
      <c r="F2672" t="s">
        <v>182</v>
      </c>
      <c r="G2672" t="s">
        <v>183</v>
      </c>
      <c r="H2672" t="s">
        <v>130</v>
      </c>
      <c r="I2672">
        <v>332360</v>
      </c>
      <c r="L2672" s="96">
        <v>45308.999988425923</v>
      </c>
      <c r="M2672" t="s">
        <v>135</v>
      </c>
      <c r="N2672">
        <v>-15100</v>
      </c>
      <c r="O2672" t="s">
        <v>136</v>
      </c>
    </row>
    <row r="2673" spans="1:15" x14ac:dyDescent="0.25">
      <c r="A2673">
        <v>618300</v>
      </c>
      <c r="B2673">
        <v>170370</v>
      </c>
      <c r="C2673">
        <v>203</v>
      </c>
      <c r="D2673" s="96">
        <v>45309.391076388885</v>
      </c>
      <c r="E2673" t="s">
        <v>133</v>
      </c>
      <c r="F2673" t="s">
        <v>182</v>
      </c>
      <c r="G2673" t="s">
        <v>183</v>
      </c>
      <c r="H2673" t="s">
        <v>130</v>
      </c>
      <c r="I2673">
        <v>332335</v>
      </c>
      <c r="L2673" s="96">
        <v>45308.999988425923</v>
      </c>
      <c r="M2673" t="s">
        <v>135</v>
      </c>
      <c r="N2673">
        <v>-15000</v>
      </c>
      <c r="O2673" t="s">
        <v>136</v>
      </c>
    </row>
    <row r="2674" spans="1:15" x14ac:dyDescent="0.25">
      <c r="A2674">
        <v>618300</v>
      </c>
      <c r="B2674">
        <v>170350</v>
      </c>
      <c r="C2674">
        <v>203</v>
      </c>
      <c r="D2674" s="96">
        <v>45309.391064814816</v>
      </c>
      <c r="E2674" t="s">
        <v>133</v>
      </c>
      <c r="F2674" t="s">
        <v>182</v>
      </c>
      <c r="G2674" t="s">
        <v>183</v>
      </c>
      <c r="H2674" t="s">
        <v>130</v>
      </c>
      <c r="I2674">
        <v>332330</v>
      </c>
      <c r="L2674" s="96">
        <v>45308.999988425923</v>
      </c>
      <c r="M2674" t="s">
        <v>135</v>
      </c>
      <c r="N2674">
        <v>-125900</v>
      </c>
      <c r="O2674" t="s">
        <v>136</v>
      </c>
    </row>
    <row r="2675" spans="1:15" x14ac:dyDescent="0.25">
      <c r="A2675">
        <v>618300</v>
      </c>
      <c r="B2675">
        <v>170360</v>
      </c>
      <c r="C2675">
        <v>203</v>
      </c>
      <c r="D2675" s="96">
        <v>45309.391064814816</v>
      </c>
      <c r="E2675" t="s">
        <v>133</v>
      </c>
      <c r="F2675" t="s">
        <v>182</v>
      </c>
      <c r="G2675" t="s">
        <v>183</v>
      </c>
      <c r="H2675" t="s">
        <v>130</v>
      </c>
      <c r="I2675">
        <v>332332</v>
      </c>
      <c r="L2675" s="96">
        <v>45308.999988425923</v>
      </c>
      <c r="M2675" t="s">
        <v>135</v>
      </c>
      <c r="N2675">
        <v>-7500</v>
      </c>
      <c r="O2675" t="s">
        <v>136</v>
      </c>
    </row>
    <row r="2676" spans="1:15" x14ac:dyDescent="0.25">
      <c r="A2676">
        <v>618300</v>
      </c>
      <c r="B2676">
        <v>170480</v>
      </c>
      <c r="C2676">
        <v>203</v>
      </c>
      <c r="D2676" s="96">
        <v>45309.391053240739</v>
      </c>
      <c r="E2676" t="s">
        <v>133</v>
      </c>
      <c r="F2676" t="s">
        <v>182</v>
      </c>
      <c r="G2676" t="s">
        <v>183</v>
      </c>
      <c r="H2676" t="s">
        <v>130</v>
      </c>
      <c r="I2676">
        <v>332318</v>
      </c>
      <c r="L2676" s="96">
        <v>45308.999988425923</v>
      </c>
      <c r="M2676" t="s">
        <v>135</v>
      </c>
      <c r="N2676">
        <v>-11400</v>
      </c>
      <c r="O2676" t="s">
        <v>136</v>
      </c>
    </row>
    <row r="2677" spans="1:15" x14ac:dyDescent="0.25">
      <c r="A2677">
        <v>618300</v>
      </c>
      <c r="B2677">
        <v>170530</v>
      </c>
      <c r="C2677">
        <v>203</v>
      </c>
      <c r="D2677" s="96">
        <v>45309.391053240739</v>
      </c>
      <c r="E2677" t="s">
        <v>133</v>
      </c>
      <c r="F2677" t="s">
        <v>182</v>
      </c>
      <c r="G2677" t="s">
        <v>183</v>
      </c>
      <c r="H2677" t="s">
        <v>130</v>
      </c>
      <c r="I2677">
        <v>332317</v>
      </c>
      <c r="L2677" s="96">
        <v>45308.999988425923</v>
      </c>
      <c r="M2677" t="s">
        <v>135</v>
      </c>
      <c r="N2677">
        <v>-300</v>
      </c>
      <c r="O2677" t="s">
        <v>136</v>
      </c>
    </row>
    <row r="2678" spans="1:15" x14ac:dyDescent="0.25">
      <c r="A2678">
        <v>618300</v>
      </c>
      <c r="B2678">
        <v>170340</v>
      </c>
      <c r="C2678">
        <v>203</v>
      </c>
      <c r="D2678" s="96">
        <v>45309.391053240739</v>
      </c>
      <c r="E2678" t="s">
        <v>133</v>
      </c>
      <c r="F2678" t="s">
        <v>182</v>
      </c>
      <c r="G2678" t="s">
        <v>183</v>
      </c>
      <c r="H2678" t="s">
        <v>130</v>
      </c>
      <c r="I2678">
        <v>332320</v>
      </c>
      <c r="L2678" s="96">
        <v>45308.999988425923</v>
      </c>
      <c r="M2678" t="s">
        <v>135</v>
      </c>
      <c r="N2678">
        <v>-200</v>
      </c>
      <c r="O2678" t="s">
        <v>136</v>
      </c>
    </row>
    <row r="2679" spans="1:15" x14ac:dyDescent="0.25">
      <c r="A2679">
        <v>618300</v>
      </c>
      <c r="B2679">
        <v>170310</v>
      </c>
      <c r="C2679">
        <v>203</v>
      </c>
      <c r="D2679" s="96">
        <v>45309.391041666669</v>
      </c>
      <c r="E2679" t="s">
        <v>133</v>
      </c>
      <c r="F2679" t="s">
        <v>182</v>
      </c>
      <c r="G2679" t="s">
        <v>183</v>
      </c>
      <c r="H2679" t="s">
        <v>130</v>
      </c>
      <c r="I2679">
        <v>332310</v>
      </c>
      <c r="L2679" s="96">
        <v>45308.999988425923</v>
      </c>
      <c r="M2679" t="s">
        <v>135</v>
      </c>
      <c r="N2679">
        <v>-16600</v>
      </c>
      <c r="O2679" t="s">
        <v>136</v>
      </c>
    </row>
    <row r="2680" spans="1:15" x14ac:dyDescent="0.25">
      <c r="A2680">
        <v>618300</v>
      </c>
      <c r="B2680">
        <v>170520</v>
      </c>
      <c r="C2680">
        <v>203</v>
      </c>
      <c r="D2680" s="96">
        <v>45309.371979166666</v>
      </c>
      <c r="E2680" t="s">
        <v>133</v>
      </c>
      <c r="F2680" t="s">
        <v>184</v>
      </c>
      <c r="G2680" t="s">
        <v>185</v>
      </c>
      <c r="H2680" t="s">
        <v>130</v>
      </c>
      <c r="I2680">
        <v>332375</v>
      </c>
      <c r="L2680" s="96">
        <v>45308.999988425923</v>
      </c>
      <c r="M2680" t="s">
        <v>135</v>
      </c>
      <c r="N2680">
        <v>1</v>
      </c>
      <c r="O2680" t="s">
        <v>132</v>
      </c>
    </row>
    <row r="2681" spans="1:15" x14ac:dyDescent="0.25">
      <c r="A2681">
        <v>618300</v>
      </c>
      <c r="B2681">
        <v>170470</v>
      </c>
      <c r="C2681">
        <v>203</v>
      </c>
      <c r="D2681" s="96">
        <v>45309.371979166666</v>
      </c>
      <c r="E2681" t="s">
        <v>133</v>
      </c>
      <c r="F2681" t="s">
        <v>184</v>
      </c>
      <c r="G2681" t="s">
        <v>185</v>
      </c>
      <c r="H2681" t="s">
        <v>130</v>
      </c>
      <c r="I2681">
        <v>332390</v>
      </c>
      <c r="L2681" s="96">
        <v>45308.999988425923</v>
      </c>
      <c r="M2681" t="s">
        <v>135</v>
      </c>
      <c r="N2681">
        <v>186</v>
      </c>
      <c r="O2681" t="s">
        <v>132</v>
      </c>
    </row>
    <row r="2682" spans="1:15" x14ac:dyDescent="0.25">
      <c r="A2682">
        <v>618300</v>
      </c>
      <c r="B2682">
        <v>170440</v>
      </c>
      <c r="C2682">
        <v>203</v>
      </c>
      <c r="D2682" s="96">
        <v>45309.371967592589</v>
      </c>
      <c r="E2682" t="s">
        <v>133</v>
      </c>
      <c r="F2682" t="s">
        <v>184</v>
      </c>
      <c r="G2682" t="s">
        <v>185</v>
      </c>
      <c r="H2682" t="s">
        <v>130</v>
      </c>
      <c r="I2682">
        <v>332360</v>
      </c>
      <c r="L2682" s="96">
        <v>45308.999988425923</v>
      </c>
      <c r="M2682" t="s">
        <v>135</v>
      </c>
      <c r="N2682">
        <v>151</v>
      </c>
      <c r="O2682" t="s">
        <v>132</v>
      </c>
    </row>
    <row r="2683" spans="1:15" x14ac:dyDescent="0.25">
      <c r="A2683">
        <v>618300</v>
      </c>
      <c r="B2683">
        <v>170450</v>
      </c>
      <c r="C2683">
        <v>203</v>
      </c>
      <c r="D2683" s="96">
        <v>45309.371967592589</v>
      </c>
      <c r="E2683" t="s">
        <v>133</v>
      </c>
      <c r="F2683" t="s">
        <v>184</v>
      </c>
      <c r="G2683" t="s">
        <v>185</v>
      </c>
      <c r="H2683" t="s">
        <v>130</v>
      </c>
      <c r="I2683">
        <v>332370</v>
      </c>
      <c r="L2683" s="96">
        <v>45308.999988425923</v>
      </c>
      <c r="M2683" t="s">
        <v>135</v>
      </c>
      <c r="N2683">
        <v>370</v>
      </c>
      <c r="O2683" t="s">
        <v>132</v>
      </c>
    </row>
    <row r="2684" spans="1:15" x14ac:dyDescent="0.25">
      <c r="A2684">
        <v>618300</v>
      </c>
      <c r="B2684">
        <v>170380</v>
      </c>
      <c r="C2684">
        <v>203</v>
      </c>
      <c r="D2684" s="96">
        <v>45309.371967592589</v>
      </c>
      <c r="E2684" t="s">
        <v>133</v>
      </c>
      <c r="F2684" t="s">
        <v>184</v>
      </c>
      <c r="G2684" t="s">
        <v>185</v>
      </c>
      <c r="H2684" t="s">
        <v>130</v>
      </c>
      <c r="I2684">
        <v>332340</v>
      </c>
      <c r="L2684" s="96">
        <v>45308.999988425923</v>
      </c>
      <c r="M2684" t="s">
        <v>135</v>
      </c>
      <c r="N2684">
        <v>447</v>
      </c>
      <c r="O2684" t="s">
        <v>132</v>
      </c>
    </row>
    <row r="2685" spans="1:15" x14ac:dyDescent="0.25">
      <c r="A2685">
        <v>618300</v>
      </c>
      <c r="B2685">
        <v>170360</v>
      </c>
      <c r="C2685">
        <v>203</v>
      </c>
      <c r="D2685" s="96">
        <v>45309.37195601852</v>
      </c>
      <c r="E2685" t="s">
        <v>133</v>
      </c>
      <c r="F2685" t="s">
        <v>184</v>
      </c>
      <c r="G2685" t="s">
        <v>185</v>
      </c>
      <c r="H2685" t="s">
        <v>130</v>
      </c>
      <c r="I2685">
        <v>332332</v>
      </c>
      <c r="L2685" s="96">
        <v>45308.999988425923</v>
      </c>
      <c r="M2685" t="s">
        <v>135</v>
      </c>
      <c r="N2685">
        <v>75</v>
      </c>
      <c r="O2685" t="s">
        <v>132</v>
      </c>
    </row>
    <row r="2686" spans="1:15" x14ac:dyDescent="0.25">
      <c r="A2686">
        <v>618300</v>
      </c>
      <c r="B2686">
        <v>170370</v>
      </c>
      <c r="C2686">
        <v>203</v>
      </c>
      <c r="D2686" s="96">
        <v>45309.37195601852</v>
      </c>
      <c r="E2686" t="s">
        <v>133</v>
      </c>
      <c r="F2686" t="s">
        <v>184</v>
      </c>
      <c r="G2686" t="s">
        <v>185</v>
      </c>
      <c r="H2686" t="s">
        <v>130</v>
      </c>
      <c r="I2686">
        <v>332335</v>
      </c>
      <c r="L2686" s="96">
        <v>45308.999988425923</v>
      </c>
      <c r="M2686" t="s">
        <v>135</v>
      </c>
      <c r="N2686">
        <v>150</v>
      </c>
      <c r="O2686" t="s">
        <v>132</v>
      </c>
    </row>
    <row r="2687" spans="1:15" x14ac:dyDescent="0.25">
      <c r="A2687">
        <v>618300</v>
      </c>
      <c r="B2687">
        <v>170350</v>
      </c>
      <c r="C2687">
        <v>203</v>
      </c>
      <c r="D2687" s="96">
        <v>45309.37195601852</v>
      </c>
      <c r="E2687" t="s">
        <v>133</v>
      </c>
      <c r="F2687" t="s">
        <v>184</v>
      </c>
      <c r="G2687" t="s">
        <v>185</v>
      </c>
      <c r="H2687" t="s">
        <v>130</v>
      </c>
      <c r="I2687">
        <v>332330</v>
      </c>
      <c r="L2687" s="96">
        <v>45308.999988425923</v>
      </c>
      <c r="M2687" t="s">
        <v>135</v>
      </c>
      <c r="N2687">
        <v>1259</v>
      </c>
      <c r="O2687" t="s">
        <v>132</v>
      </c>
    </row>
    <row r="2688" spans="1:15" x14ac:dyDescent="0.25">
      <c r="A2688">
        <v>618300</v>
      </c>
      <c r="B2688">
        <v>170340</v>
      </c>
      <c r="C2688">
        <v>203</v>
      </c>
      <c r="D2688" s="96">
        <v>45309.371944444443</v>
      </c>
      <c r="E2688" t="s">
        <v>133</v>
      </c>
      <c r="F2688" t="s">
        <v>184</v>
      </c>
      <c r="G2688" t="s">
        <v>185</v>
      </c>
      <c r="H2688" t="s">
        <v>130</v>
      </c>
      <c r="I2688">
        <v>332320</v>
      </c>
      <c r="L2688" s="96">
        <v>45308.999988425923</v>
      </c>
      <c r="M2688" t="s">
        <v>135</v>
      </c>
      <c r="N2688">
        <v>2</v>
      </c>
      <c r="O2688" t="s">
        <v>132</v>
      </c>
    </row>
    <row r="2689" spans="1:15" x14ac:dyDescent="0.25">
      <c r="A2689">
        <v>618300</v>
      </c>
      <c r="B2689">
        <v>170530</v>
      </c>
      <c r="C2689">
        <v>203</v>
      </c>
      <c r="D2689" s="96">
        <v>45309.371944444443</v>
      </c>
      <c r="E2689" t="s">
        <v>133</v>
      </c>
      <c r="F2689" t="s">
        <v>184</v>
      </c>
      <c r="G2689" t="s">
        <v>185</v>
      </c>
      <c r="H2689" t="s">
        <v>130</v>
      </c>
      <c r="I2689">
        <v>332317</v>
      </c>
      <c r="L2689" s="96">
        <v>45308.999988425923</v>
      </c>
      <c r="M2689" t="s">
        <v>135</v>
      </c>
      <c r="N2689">
        <v>3</v>
      </c>
      <c r="O2689" t="s">
        <v>132</v>
      </c>
    </row>
    <row r="2690" spans="1:15" x14ac:dyDescent="0.25">
      <c r="A2690">
        <v>618300</v>
      </c>
      <c r="B2690">
        <v>170480</v>
      </c>
      <c r="C2690">
        <v>203</v>
      </c>
      <c r="D2690" s="96">
        <v>45309.371944444443</v>
      </c>
      <c r="E2690" t="s">
        <v>133</v>
      </c>
      <c r="F2690" t="s">
        <v>184</v>
      </c>
      <c r="G2690" t="s">
        <v>185</v>
      </c>
      <c r="H2690" t="s">
        <v>130</v>
      </c>
      <c r="I2690">
        <v>332318</v>
      </c>
      <c r="L2690" s="96">
        <v>45308.999988425923</v>
      </c>
      <c r="M2690" t="s">
        <v>135</v>
      </c>
      <c r="N2690">
        <v>114</v>
      </c>
      <c r="O2690" t="s">
        <v>132</v>
      </c>
    </row>
    <row r="2691" spans="1:15" x14ac:dyDescent="0.25">
      <c r="A2691">
        <v>618300</v>
      </c>
      <c r="B2691">
        <v>170310</v>
      </c>
      <c r="C2691">
        <v>203</v>
      </c>
      <c r="D2691" s="96">
        <v>45309.371932870374</v>
      </c>
      <c r="E2691" t="s">
        <v>133</v>
      </c>
      <c r="F2691" t="s">
        <v>184</v>
      </c>
      <c r="G2691" t="s">
        <v>185</v>
      </c>
      <c r="H2691" t="s">
        <v>130</v>
      </c>
      <c r="I2691">
        <v>332310</v>
      </c>
      <c r="L2691" s="96">
        <v>45308.999988425923</v>
      </c>
      <c r="M2691" t="s">
        <v>135</v>
      </c>
      <c r="N2691">
        <v>166</v>
      </c>
      <c r="O2691" t="s">
        <v>132</v>
      </c>
    </row>
    <row r="2692" spans="1:15" x14ac:dyDescent="0.25">
      <c r="A2692">
        <v>618300</v>
      </c>
      <c r="B2692">
        <v>170440</v>
      </c>
      <c r="C2692">
        <v>203</v>
      </c>
      <c r="D2692" s="96">
        <v>45302.641643518517</v>
      </c>
      <c r="E2692" t="s">
        <v>133</v>
      </c>
      <c r="F2692" t="s">
        <v>322</v>
      </c>
      <c r="G2692" t="s">
        <v>323</v>
      </c>
      <c r="H2692" t="s">
        <v>130</v>
      </c>
      <c r="I2692">
        <v>332360</v>
      </c>
      <c r="L2692" s="96">
        <v>45302.638206018521</v>
      </c>
      <c r="M2692" t="s">
        <v>135</v>
      </c>
      <c r="N2692">
        <v>-7557</v>
      </c>
      <c r="O2692" t="s">
        <v>136</v>
      </c>
    </row>
    <row r="2693" spans="1:15" x14ac:dyDescent="0.25">
      <c r="A2693">
        <v>618300</v>
      </c>
      <c r="B2693">
        <v>170530</v>
      </c>
      <c r="C2693">
        <v>203</v>
      </c>
      <c r="D2693" s="96">
        <v>45302.641643518517</v>
      </c>
      <c r="E2693" t="s">
        <v>133</v>
      </c>
      <c r="F2693" t="s">
        <v>322</v>
      </c>
      <c r="G2693" t="s">
        <v>323</v>
      </c>
      <c r="H2693" t="s">
        <v>130</v>
      </c>
      <c r="I2693">
        <v>332317</v>
      </c>
      <c r="L2693" s="96">
        <v>45302.638206018521</v>
      </c>
      <c r="M2693" t="s">
        <v>135</v>
      </c>
      <c r="N2693">
        <v>3778</v>
      </c>
      <c r="O2693" t="s">
        <v>132</v>
      </c>
    </row>
    <row r="2694" spans="1:15" x14ac:dyDescent="0.25">
      <c r="A2694">
        <v>618300</v>
      </c>
      <c r="B2694">
        <v>170540</v>
      </c>
      <c r="C2694">
        <v>203</v>
      </c>
      <c r="D2694" s="96">
        <v>45302.641643518517</v>
      </c>
      <c r="E2694" t="s">
        <v>133</v>
      </c>
      <c r="F2694" t="s">
        <v>322</v>
      </c>
      <c r="G2694" t="s">
        <v>323</v>
      </c>
      <c r="H2694" t="s">
        <v>130</v>
      </c>
      <c r="I2694">
        <v>332307</v>
      </c>
      <c r="L2694" s="96">
        <v>45302.638206018521</v>
      </c>
      <c r="M2694" t="s">
        <v>135</v>
      </c>
      <c r="N2694">
        <v>3779</v>
      </c>
      <c r="O2694" t="s">
        <v>132</v>
      </c>
    </row>
    <row r="2695" spans="1:15" x14ac:dyDescent="0.25">
      <c r="A2695">
        <v>618300</v>
      </c>
      <c r="B2695">
        <v>170450</v>
      </c>
      <c r="C2695">
        <v>203</v>
      </c>
      <c r="D2695" s="96">
        <v>45281.463958333334</v>
      </c>
      <c r="E2695" t="s">
        <v>133</v>
      </c>
      <c r="F2695" t="s">
        <v>328</v>
      </c>
      <c r="G2695" t="s">
        <v>329</v>
      </c>
      <c r="H2695" t="s">
        <v>130</v>
      </c>
      <c r="I2695">
        <v>332370</v>
      </c>
      <c r="L2695" s="96">
        <v>45281.462638888886</v>
      </c>
      <c r="M2695" t="s">
        <v>135</v>
      </c>
      <c r="N2695">
        <v>7557</v>
      </c>
      <c r="O2695" t="s">
        <v>132</v>
      </c>
    </row>
    <row r="2696" spans="1:15" x14ac:dyDescent="0.25">
      <c r="A2696">
        <v>618300</v>
      </c>
      <c r="B2696">
        <v>170470</v>
      </c>
      <c r="C2696">
        <v>203</v>
      </c>
      <c r="D2696" s="96">
        <v>45274.62027777778</v>
      </c>
      <c r="E2696" t="s">
        <v>133</v>
      </c>
      <c r="F2696" t="s">
        <v>186</v>
      </c>
      <c r="G2696" t="s">
        <v>187</v>
      </c>
      <c r="H2696" t="s">
        <v>130</v>
      </c>
      <c r="I2696">
        <v>332390</v>
      </c>
      <c r="L2696" s="96">
        <v>45274.620046296295</v>
      </c>
      <c r="M2696" t="s">
        <v>135</v>
      </c>
      <c r="N2696">
        <v>-186</v>
      </c>
      <c r="O2696" t="s">
        <v>136</v>
      </c>
    </row>
    <row r="2697" spans="1:15" x14ac:dyDescent="0.25">
      <c r="A2697">
        <v>618300</v>
      </c>
      <c r="B2697">
        <v>170450</v>
      </c>
      <c r="C2697">
        <v>203</v>
      </c>
      <c r="D2697" s="96">
        <v>45274.620266203703</v>
      </c>
      <c r="E2697" t="s">
        <v>133</v>
      </c>
      <c r="F2697" t="s">
        <v>186</v>
      </c>
      <c r="G2697" t="s">
        <v>187</v>
      </c>
      <c r="H2697" t="s">
        <v>130</v>
      </c>
      <c r="I2697">
        <v>332370</v>
      </c>
      <c r="L2697" s="96">
        <v>45274.620046296295</v>
      </c>
      <c r="M2697" t="s">
        <v>135</v>
      </c>
      <c r="N2697">
        <v>-370</v>
      </c>
      <c r="O2697" t="s">
        <v>136</v>
      </c>
    </row>
    <row r="2698" spans="1:15" x14ac:dyDescent="0.25">
      <c r="A2698">
        <v>618300</v>
      </c>
      <c r="B2698">
        <v>170520</v>
      </c>
      <c r="C2698">
        <v>203</v>
      </c>
      <c r="D2698" s="96">
        <v>45274.620266203703</v>
      </c>
      <c r="E2698" t="s">
        <v>133</v>
      </c>
      <c r="F2698" t="s">
        <v>186</v>
      </c>
      <c r="G2698" t="s">
        <v>187</v>
      </c>
      <c r="H2698" t="s">
        <v>130</v>
      </c>
      <c r="I2698">
        <v>332375</v>
      </c>
      <c r="L2698" s="96">
        <v>45274.620046296295</v>
      </c>
      <c r="M2698" t="s">
        <v>135</v>
      </c>
      <c r="N2698">
        <v>-1</v>
      </c>
      <c r="O2698" t="s">
        <v>136</v>
      </c>
    </row>
    <row r="2699" spans="1:15" x14ac:dyDescent="0.25">
      <c r="A2699">
        <v>618300</v>
      </c>
      <c r="B2699">
        <v>170380</v>
      </c>
      <c r="C2699">
        <v>203</v>
      </c>
      <c r="D2699" s="96">
        <v>45274.620254629626</v>
      </c>
      <c r="E2699" t="s">
        <v>133</v>
      </c>
      <c r="F2699" t="s">
        <v>186</v>
      </c>
      <c r="G2699" t="s">
        <v>187</v>
      </c>
      <c r="H2699" t="s">
        <v>130</v>
      </c>
      <c r="I2699">
        <v>332340</v>
      </c>
      <c r="L2699" s="96">
        <v>45274.620046296295</v>
      </c>
      <c r="M2699" t="s">
        <v>135</v>
      </c>
      <c r="N2699">
        <v>-447</v>
      </c>
      <c r="O2699" t="s">
        <v>136</v>
      </c>
    </row>
    <row r="2700" spans="1:15" x14ac:dyDescent="0.25">
      <c r="A2700">
        <v>618300</v>
      </c>
      <c r="B2700">
        <v>170440</v>
      </c>
      <c r="C2700">
        <v>203</v>
      </c>
      <c r="D2700" s="96">
        <v>45274.620254629626</v>
      </c>
      <c r="E2700" t="s">
        <v>133</v>
      </c>
      <c r="F2700" t="s">
        <v>186</v>
      </c>
      <c r="G2700" t="s">
        <v>187</v>
      </c>
      <c r="H2700" t="s">
        <v>130</v>
      </c>
      <c r="I2700">
        <v>332360</v>
      </c>
      <c r="L2700" s="96">
        <v>45274.620046296295</v>
      </c>
      <c r="M2700" t="s">
        <v>135</v>
      </c>
      <c r="N2700">
        <v>-151</v>
      </c>
      <c r="O2700" t="s">
        <v>136</v>
      </c>
    </row>
    <row r="2701" spans="1:15" x14ac:dyDescent="0.25">
      <c r="A2701">
        <v>618300</v>
      </c>
      <c r="B2701">
        <v>170370</v>
      </c>
      <c r="C2701">
        <v>203</v>
      </c>
      <c r="D2701" s="96">
        <v>45274.620254629626</v>
      </c>
      <c r="E2701" t="s">
        <v>133</v>
      </c>
      <c r="F2701" t="s">
        <v>186</v>
      </c>
      <c r="G2701" t="s">
        <v>187</v>
      </c>
      <c r="H2701" t="s">
        <v>130</v>
      </c>
      <c r="I2701">
        <v>332335</v>
      </c>
      <c r="L2701" s="96">
        <v>45274.620046296295</v>
      </c>
      <c r="M2701" t="s">
        <v>135</v>
      </c>
      <c r="N2701">
        <v>-150</v>
      </c>
      <c r="O2701" t="s">
        <v>136</v>
      </c>
    </row>
    <row r="2702" spans="1:15" x14ac:dyDescent="0.25">
      <c r="A2702">
        <v>618300</v>
      </c>
      <c r="B2702">
        <v>170350</v>
      </c>
      <c r="C2702">
        <v>203</v>
      </c>
      <c r="D2702" s="96">
        <v>45274.620243055557</v>
      </c>
      <c r="E2702" t="s">
        <v>133</v>
      </c>
      <c r="F2702" t="s">
        <v>186</v>
      </c>
      <c r="G2702" t="s">
        <v>187</v>
      </c>
      <c r="H2702" t="s">
        <v>130</v>
      </c>
      <c r="I2702">
        <v>332330</v>
      </c>
      <c r="L2702" s="96">
        <v>45274.620046296295</v>
      </c>
      <c r="M2702" t="s">
        <v>135</v>
      </c>
      <c r="N2702">
        <v>-1259</v>
      </c>
      <c r="O2702" t="s">
        <v>136</v>
      </c>
    </row>
    <row r="2703" spans="1:15" x14ac:dyDescent="0.25">
      <c r="A2703">
        <v>618300</v>
      </c>
      <c r="B2703">
        <v>170480</v>
      </c>
      <c r="C2703">
        <v>203</v>
      </c>
      <c r="D2703" s="96">
        <v>45274.620243055557</v>
      </c>
      <c r="E2703" t="s">
        <v>133</v>
      </c>
      <c r="F2703" t="s">
        <v>186</v>
      </c>
      <c r="G2703" t="s">
        <v>187</v>
      </c>
      <c r="H2703" t="s">
        <v>130</v>
      </c>
      <c r="I2703">
        <v>332318</v>
      </c>
      <c r="L2703" s="96">
        <v>45274.620046296295</v>
      </c>
      <c r="M2703" t="s">
        <v>135</v>
      </c>
      <c r="N2703">
        <v>-114</v>
      </c>
      <c r="O2703" t="s">
        <v>136</v>
      </c>
    </row>
    <row r="2704" spans="1:15" x14ac:dyDescent="0.25">
      <c r="A2704">
        <v>618300</v>
      </c>
      <c r="B2704">
        <v>170360</v>
      </c>
      <c r="C2704">
        <v>203</v>
      </c>
      <c r="D2704" s="96">
        <v>45274.620243055557</v>
      </c>
      <c r="E2704" t="s">
        <v>133</v>
      </c>
      <c r="F2704" t="s">
        <v>186</v>
      </c>
      <c r="G2704" t="s">
        <v>187</v>
      </c>
      <c r="H2704" t="s">
        <v>130</v>
      </c>
      <c r="I2704">
        <v>332332</v>
      </c>
      <c r="L2704" s="96">
        <v>45274.620046296295</v>
      </c>
      <c r="M2704" t="s">
        <v>135</v>
      </c>
      <c r="N2704">
        <v>-75</v>
      </c>
      <c r="O2704" t="s">
        <v>136</v>
      </c>
    </row>
    <row r="2705" spans="1:15" x14ac:dyDescent="0.25">
      <c r="A2705">
        <v>618300</v>
      </c>
      <c r="B2705">
        <v>170340</v>
      </c>
      <c r="C2705">
        <v>203</v>
      </c>
      <c r="D2705" s="96">
        <v>45274.620243055557</v>
      </c>
      <c r="E2705" t="s">
        <v>133</v>
      </c>
      <c r="F2705" t="s">
        <v>186</v>
      </c>
      <c r="G2705" t="s">
        <v>187</v>
      </c>
      <c r="H2705" t="s">
        <v>130</v>
      </c>
      <c r="I2705">
        <v>332320</v>
      </c>
      <c r="L2705" s="96">
        <v>45274.620046296295</v>
      </c>
      <c r="M2705" t="s">
        <v>135</v>
      </c>
      <c r="N2705">
        <v>-2</v>
      </c>
      <c r="O2705" t="s">
        <v>136</v>
      </c>
    </row>
    <row r="2706" spans="1:15" x14ac:dyDescent="0.25">
      <c r="A2706">
        <v>618300</v>
      </c>
      <c r="B2706">
        <v>170310</v>
      </c>
      <c r="C2706">
        <v>203</v>
      </c>
      <c r="D2706" s="96">
        <v>45274.62023148148</v>
      </c>
      <c r="E2706" t="s">
        <v>133</v>
      </c>
      <c r="F2706" t="s">
        <v>186</v>
      </c>
      <c r="G2706" t="s">
        <v>187</v>
      </c>
      <c r="H2706" t="s">
        <v>130</v>
      </c>
      <c r="I2706">
        <v>332310</v>
      </c>
      <c r="L2706" s="96">
        <v>45274.620046296295</v>
      </c>
      <c r="M2706" t="s">
        <v>135</v>
      </c>
      <c r="N2706">
        <v>-166</v>
      </c>
      <c r="O2706" t="s">
        <v>136</v>
      </c>
    </row>
    <row r="2707" spans="1:15" x14ac:dyDescent="0.25">
      <c r="A2707">
        <v>618300</v>
      </c>
      <c r="B2707">
        <v>170530</v>
      </c>
      <c r="C2707">
        <v>203</v>
      </c>
      <c r="D2707" s="96">
        <v>45274.62023148148</v>
      </c>
      <c r="E2707" t="s">
        <v>133</v>
      </c>
      <c r="F2707" t="s">
        <v>186</v>
      </c>
      <c r="G2707" t="s">
        <v>187</v>
      </c>
      <c r="H2707" t="s">
        <v>130</v>
      </c>
      <c r="I2707">
        <v>332317</v>
      </c>
      <c r="L2707" s="96">
        <v>45274.620046296295</v>
      </c>
      <c r="M2707" t="s">
        <v>135</v>
      </c>
      <c r="N2707">
        <v>-3</v>
      </c>
      <c r="O2707" t="s">
        <v>136</v>
      </c>
    </row>
    <row r="2708" spans="1:15" x14ac:dyDescent="0.25">
      <c r="A2708">
        <v>618300</v>
      </c>
      <c r="B2708">
        <v>170340</v>
      </c>
      <c r="C2708">
        <v>203</v>
      </c>
      <c r="D2708" s="96">
        <v>45265.485358796293</v>
      </c>
      <c r="E2708" t="s">
        <v>133</v>
      </c>
      <c r="F2708" t="s">
        <v>332</v>
      </c>
      <c r="G2708" t="s">
        <v>333</v>
      </c>
      <c r="H2708" t="s">
        <v>130</v>
      </c>
      <c r="I2708">
        <v>332320</v>
      </c>
      <c r="L2708" s="96">
        <v>45265.48233796296</v>
      </c>
      <c r="M2708" t="s">
        <v>135</v>
      </c>
      <c r="N2708">
        <v>7557</v>
      </c>
      <c r="O2708" t="s">
        <v>132</v>
      </c>
    </row>
    <row r="2709" spans="1:15" x14ac:dyDescent="0.25">
      <c r="A2709">
        <v>618300</v>
      </c>
      <c r="B2709">
        <v>170450</v>
      </c>
      <c r="C2709">
        <v>203</v>
      </c>
      <c r="D2709" s="96">
        <v>45260.669791666667</v>
      </c>
      <c r="E2709" t="s">
        <v>133</v>
      </c>
      <c r="F2709" t="s">
        <v>334</v>
      </c>
      <c r="G2709" t="s">
        <v>335</v>
      </c>
      <c r="H2709" t="s">
        <v>130</v>
      </c>
      <c r="I2709">
        <v>332370</v>
      </c>
      <c r="L2709" s="96">
        <v>45260.667696759258</v>
      </c>
      <c r="M2709" t="s">
        <v>135</v>
      </c>
      <c r="N2709">
        <v>7557</v>
      </c>
      <c r="O2709" t="s">
        <v>132</v>
      </c>
    </row>
    <row r="2710" spans="1:15" x14ac:dyDescent="0.25">
      <c r="A2710">
        <v>618300</v>
      </c>
      <c r="B2710">
        <v>170520</v>
      </c>
      <c r="C2710">
        <v>203</v>
      </c>
      <c r="D2710" s="96">
        <v>45155.573136574072</v>
      </c>
      <c r="E2710" t="s">
        <v>133</v>
      </c>
      <c r="F2710" t="s">
        <v>188</v>
      </c>
      <c r="G2710" t="s">
        <v>189</v>
      </c>
      <c r="H2710" t="s">
        <v>130</v>
      </c>
      <c r="I2710">
        <v>332375</v>
      </c>
      <c r="L2710" s="96">
        <v>45155.572881944441</v>
      </c>
      <c r="M2710" t="s">
        <v>135</v>
      </c>
      <c r="N2710">
        <v>1500</v>
      </c>
      <c r="O2710" t="s">
        <v>132</v>
      </c>
    </row>
    <row r="2711" spans="1:15" x14ac:dyDescent="0.25">
      <c r="A2711">
        <v>618300</v>
      </c>
      <c r="B2711">
        <v>170470</v>
      </c>
      <c r="C2711">
        <v>203</v>
      </c>
      <c r="D2711" s="96">
        <v>45155.573136574072</v>
      </c>
      <c r="E2711" t="s">
        <v>133</v>
      </c>
      <c r="F2711" t="s">
        <v>188</v>
      </c>
      <c r="G2711" t="s">
        <v>189</v>
      </c>
      <c r="H2711" t="s">
        <v>130</v>
      </c>
      <c r="I2711">
        <v>332390</v>
      </c>
      <c r="L2711" s="96">
        <v>45155.572881944441</v>
      </c>
      <c r="M2711" t="s">
        <v>135</v>
      </c>
      <c r="N2711">
        <v>22900</v>
      </c>
      <c r="O2711" t="s">
        <v>132</v>
      </c>
    </row>
    <row r="2712" spans="1:15" x14ac:dyDescent="0.25">
      <c r="A2712">
        <v>618300</v>
      </c>
      <c r="B2712">
        <v>170440</v>
      </c>
      <c r="C2712">
        <v>203</v>
      </c>
      <c r="D2712" s="96">
        <v>45155.573125000003</v>
      </c>
      <c r="E2712" t="s">
        <v>133</v>
      </c>
      <c r="F2712" t="s">
        <v>188</v>
      </c>
      <c r="G2712" t="s">
        <v>189</v>
      </c>
      <c r="H2712" t="s">
        <v>130</v>
      </c>
      <c r="I2712">
        <v>332360</v>
      </c>
      <c r="L2712" s="96">
        <v>45155.572881944441</v>
      </c>
      <c r="M2712" t="s">
        <v>135</v>
      </c>
      <c r="N2712">
        <v>23500</v>
      </c>
      <c r="O2712" t="s">
        <v>132</v>
      </c>
    </row>
    <row r="2713" spans="1:15" x14ac:dyDescent="0.25">
      <c r="A2713">
        <v>618300</v>
      </c>
      <c r="B2713">
        <v>170450</v>
      </c>
      <c r="C2713">
        <v>203</v>
      </c>
      <c r="D2713" s="96">
        <v>45155.573125000003</v>
      </c>
      <c r="E2713" t="s">
        <v>133</v>
      </c>
      <c r="F2713" t="s">
        <v>188</v>
      </c>
      <c r="G2713" t="s">
        <v>189</v>
      </c>
      <c r="H2713" t="s">
        <v>130</v>
      </c>
      <c r="I2713">
        <v>332370</v>
      </c>
      <c r="L2713" s="96">
        <v>45155.572881944441</v>
      </c>
      <c r="M2713" t="s">
        <v>135</v>
      </c>
      <c r="N2713">
        <v>111000</v>
      </c>
      <c r="O2713" t="s">
        <v>132</v>
      </c>
    </row>
    <row r="2714" spans="1:15" x14ac:dyDescent="0.25">
      <c r="A2714">
        <v>618300</v>
      </c>
      <c r="B2714">
        <v>170360</v>
      </c>
      <c r="C2714">
        <v>203</v>
      </c>
      <c r="D2714" s="96">
        <v>45155.573113425926</v>
      </c>
      <c r="E2714" t="s">
        <v>133</v>
      </c>
      <c r="F2714" t="s">
        <v>188</v>
      </c>
      <c r="G2714" t="s">
        <v>189</v>
      </c>
      <c r="H2714" t="s">
        <v>130</v>
      </c>
      <c r="I2714">
        <v>332332</v>
      </c>
      <c r="L2714" s="96">
        <v>45155.572881944441</v>
      </c>
      <c r="M2714" t="s">
        <v>135</v>
      </c>
      <c r="N2714">
        <v>22000</v>
      </c>
      <c r="O2714" t="s">
        <v>132</v>
      </c>
    </row>
    <row r="2715" spans="1:15" x14ac:dyDescent="0.25">
      <c r="A2715">
        <v>618300</v>
      </c>
      <c r="B2715">
        <v>170370</v>
      </c>
      <c r="C2715">
        <v>203</v>
      </c>
      <c r="D2715" s="96">
        <v>45155.573113425926</v>
      </c>
      <c r="E2715" t="s">
        <v>133</v>
      </c>
      <c r="F2715" t="s">
        <v>188</v>
      </c>
      <c r="G2715" t="s">
        <v>189</v>
      </c>
      <c r="H2715" t="s">
        <v>130</v>
      </c>
      <c r="I2715">
        <v>332335</v>
      </c>
      <c r="L2715" s="96">
        <v>45155.572881944441</v>
      </c>
      <c r="M2715" t="s">
        <v>135</v>
      </c>
      <c r="N2715">
        <v>50000</v>
      </c>
      <c r="O2715" t="s">
        <v>132</v>
      </c>
    </row>
    <row r="2716" spans="1:15" x14ac:dyDescent="0.25">
      <c r="A2716">
        <v>618300</v>
      </c>
      <c r="B2716">
        <v>170380</v>
      </c>
      <c r="C2716">
        <v>203</v>
      </c>
      <c r="D2716" s="96">
        <v>45155.573113425926</v>
      </c>
      <c r="E2716" t="s">
        <v>133</v>
      </c>
      <c r="F2716" t="s">
        <v>188</v>
      </c>
      <c r="G2716" t="s">
        <v>189</v>
      </c>
      <c r="H2716" t="s">
        <v>130</v>
      </c>
      <c r="I2716">
        <v>332340</v>
      </c>
      <c r="L2716" s="96">
        <v>45155.572881944441</v>
      </c>
      <c r="M2716" t="s">
        <v>135</v>
      </c>
      <c r="N2716">
        <v>53500</v>
      </c>
      <c r="O2716" t="s">
        <v>132</v>
      </c>
    </row>
    <row r="2717" spans="1:15" x14ac:dyDescent="0.25">
      <c r="A2717">
        <v>618300</v>
      </c>
      <c r="B2717">
        <v>170340</v>
      </c>
      <c r="C2717">
        <v>203</v>
      </c>
      <c r="D2717" s="96">
        <v>45155.573101851849</v>
      </c>
      <c r="E2717" t="s">
        <v>133</v>
      </c>
      <c r="F2717" t="s">
        <v>188</v>
      </c>
      <c r="G2717" t="s">
        <v>189</v>
      </c>
      <c r="H2717" t="s">
        <v>130</v>
      </c>
      <c r="I2717">
        <v>332320</v>
      </c>
      <c r="L2717" s="96">
        <v>45155.572881944441</v>
      </c>
      <c r="M2717" t="s">
        <v>135</v>
      </c>
      <c r="N2717">
        <v>16500</v>
      </c>
      <c r="O2717" t="s">
        <v>132</v>
      </c>
    </row>
    <row r="2718" spans="1:15" x14ac:dyDescent="0.25">
      <c r="A2718">
        <v>618300</v>
      </c>
      <c r="B2718">
        <v>170350</v>
      </c>
      <c r="C2718">
        <v>203</v>
      </c>
      <c r="D2718" s="96">
        <v>45155.573101851849</v>
      </c>
      <c r="E2718" t="s">
        <v>133</v>
      </c>
      <c r="F2718" t="s">
        <v>188</v>
      </c>
      <c r="G2718" t="s">
        <v>189</v>
      </c>
      <c r="H2718" t="s">
        <v>130</v>
      </c>
      <c r="I2718">
        <v>332330</v>
      </c>
      <c r="L2718" s="96">
        <v>45155.572881944441</v>
      </c>
      <c r="M2718" t="s">
        <v>135</v>
      </c>
      <c r="N2718">
        <v>214534</v>
      </c>
      <c r="O2718" t="s">
        <v>132</v>
      </c>
    </row>
    <row r="2719" spans="1:15" x14ac:dyDescent="0.25">
      <c r="A2719">
        <v>618300</v>
      </c>
      <c r="B2719">
        <v>170480</v>
      </c>
      <c r="C2719">
        <v>203</v>
      </c>
      <c r="D2719" s="96">
        <v>45155.57309027778</v>
      </c>
      <c r="E2719" t="s">
        <v>133</v>
      </c>
      <c r="F2719" t="s">
        <v>188</v>
      </c>
      <c r="G2719" t="s">
        <v>189</v>
      </c>
      <c r="H2719" t="s">
        <v>130</v>
      </c>
      <c r="I2719">
        <v>332318</v>
      </c>
      <c r="L2719" s="96">
        <v>45155.572881944441</v>
      </c>
      <c r="M2719" t="s">
        <v>135</v>
      </c>
      <c r="N2719">
        <v>2500</v>
      </c>
      <c r="O2719" t="s">
        <v>132</v>
      </c>
    </row>
    <row r="2720" spans="1:15" x14ac:dyDescent="0.25">
      <c r="A2720">
        <v>618300</v>
      </c>
      <c r="B2720">
        <v>170310</v>
      </c>
      <c r="C2720">
        <v>203</v>
      </c>
      <c r="D2720" s="96">
        <v>45155.573078703703</v>
      </c>
      <c r="E2720" t="s">
        <v>133</v>
      </c>
      <c r="F2720" t="s">
        <v>188</v>
      </c>
      <c r="G2720" t="s">
        <v>189</v>
      </c>
      <c r="H2720" t="s">
        <v>130</v>
      </c>
      <c r="I2720">
        <v>332310</v>
      </c>
      <c r="L2720" s="96">
        <v>45155.572881944441</v>
      </c>
      <c r="M2720" t="s">
        <v>135</v>
      </c>
      <c r="N2720">
        <v>55000</v>
      </c>
      <c r="O2720" t="s">
        <v>132</v>
      </c>
    </row>
    <row r="2721" spans="1:15" x14ac:dyDescent="0.25">
      <c r="A2721">
        <v>618300</v>
      </c>
      <c r="B2721">
        <v>170470</v>
      </c>
      <c r="C2721">
        <v>203</v>
      </c>
      <c r="D2721" s="96">
        <v>45132.530138888891</v>
      </c>
      <c r="E2721" t="s">
        <v>127</v>
      </c>
      <c r="F2721" t="s">
        <v>140</v>
      </c>
      <c r="G2721" t="s">
        <v>190</v>
      </c>
      <c r="H2721" t="s">
        <v>130</v>
      </c>
      <c r="I2721">
        <v>332390</v>
      </c>
      <c r="L2721" s="96">
        <v>45132.529583333337</v>
      </c>
      <c r="M2721" t="s">
        <v>131</v>
      </c>
      <c r="N2721">
        <v>21600</v>
      </c>
      <c r="O2721" t="s">
        <v>132</v>
      </c>
    </row>
    <row r="2722" spans="1:15" x14ac:dyDescent="0.25">
      <c r="A2722">
        <v>618300</v>
      </c>
      <c r="B2722">
        <v>170520</v>
      </c>
      <c r="C2722">
        <v>203</v>
      </c>
      <c r="D2722" s="96">
        <v>45132.530115740738</v>
      </c>
      <c r="E2722" t="s">
        <v>127</v>
      </c>
      <c r="F2722" t="s">
        <v>140</v>
      </c>
      <c r="G2722" t="s">
        <v>190</v>
      </c>
      <c r="H2722" t="s">
        <v>130</v>
      </c>
      <c r="I2722">
        <v>332375</v>
      </c>
      <c r="L2722" s="96">
        <v>45132.529583333337</v>
      </c>
      <c r="M2722" t="s">
        <v>131</v>
      </c>
      <c r="N2722">
        <v>7200</v>
      </c>
      <c r="O2722" t="s">
        <v>132</v>
      </c>
    </row>
    <row r="2723" spans="1:15" x14ac:dyDescent="0.25">
      <c r="A2723">
        <v>618300</v>
      </c>
      <c r="B2723">
        <v>170520</v>
      </c>
      <c r="C2723">
        <v>203</v>
      </c>
      <c r="D2723" s="96">
        <v>45132.530115740738</v>
      </c>
      <c r="E2723" t="s">
        <v>133</v>
      </c>
      <c r="F2723" t="s">
        <v>140</v>
      </c>
      <c r="G2723" t="s">
        <v>192</v>
      </c>
      <c r="H2723" t="s">
        <v>130</v>
      </c>
      <c r="I2723">
        <v>332375</v>
      </c>
      <c r="L2723" s="96">
        <v>45132.529583333337</v>
      </c>
      <c r="M2723" t="s">
        <v>135</v>
      </c>
      <c r="N2723">
        <v>-2200</v>
      </c>
      <c r="O2723" t="s">
        <v>136</v>
      </c>
    </row>
    <row r="2724" spans="1:15" x14ac:dyDescent="0.25">
      <c r="A2724">
        <v>618300</v>
      </c>
      <c r="B2724">
        <v>170520</v>
      </c>
      <c r="C2724">
        <v>203</v>
      </c>
      <c r="D2724" s="96">
        <v>45132.530115740738</v>
      </c>
      <c r="E2724" t="s">
        <v>133</v>
      </c>
      <c r="F2724" t="s">
        <v>140</v>
      </c>
      <c r="G2724" t="s">
        <v>191</v>
      </c>
      <c r="H2724" t="s">
        <v>130</v>
      </c>
      <c r="I2724">
        <v>332375</v>
      </c>
      <c r="L2724" s="96">
        <v>45132.529583333337</v>
      </c>
      <c r="M2724" t="s">
        <v>135</v>
      </c>
      <c r="N2724">
        <v>1000</v>
      </c>
      <c r="O2724" t="s">
        <v>132</v>
      </c>
    </row>
    <row r="2725" spans="1:15" x14ac:dyDescent="0.25">
      <c r="A2725">
        <v>618300</v>
      </c>
      <c r="B2725">
        <v>170450</v>
      </c>
      <c r="C2725">
        <v>203</v>
      </c>
      <c r="D2725" s="96">
        <v>45132.530092592591</v>
      </c>
      <c r="E2725" t="s">
        <v>127</v>
      </c>
      <c r="F2725" t="s">
        <v>140</v>
      </c>
      <c r="G2725" t="s">
        <v>190</v>
      </c>
      <c r="H2725" t="s">
        <v>130</v>
      </c>
      <c r="I2725">
        <v>332370</v>
      </c>
      <c r="L2725" s="96">
        <v>45132.529583333337</v>
      </c>
      <c r="M2725" t="s">
        <v>131</v>
      </c>
      <c r="N2725">
        <v>108000</v>
      </c>
      <c r="O2725" t="s">
        <v>132</v>
      </c>
    </row>
    <row r="2726" spans="1:15" x14ac:dyDescent="0.25">
      <c r="A2726">
        <v>618300</v>
      </c>
      <c r="B2726">
        <v>170450</v>
      </c>
      <c r="C2726">
        <v>203</v>
      </c>
      <c r="D2726" s="96">
        <v>45132.530092592591</v>
      </c>
      <c r="E2726" t="s">
        <v>133</v>
      </c>
      <c r="F2726" t="s">
        <v>140</v>
      </c>
      <c r="G2726" t="s">
        <v>191</v>
      </c>
      <c r="H2726" t="s">
        <v>130</v>
      </c>
      <c r="I2726">
        <v>332370</v>
      </c>
      <c r="L2726" s="96">
        <v>45132.529583333337</v>
      </c>
      <c r="M2726" t="s">
        <v>135</v>
      </c>
      <c r="N2726">
        <v>3000</v>
      </c>
      <c r="O2726" t="s">
        <v>132</v>
      </c>
    </row>
    <row r="2727" spans="1:15" x14ac:dyDescent="0.25">
      <c r="A2727">
        <v>618300</v>
      </c>
      <c r="B2727">
        <v>170440</v>
      </c>
      <c r="C2727">
        <v>203</v>
      </c>
      <c r="D2727" s="96">
        <v>45132.530057870368</v>
      </c>
      <c r="E2727" t="s">
        <v>127</v>
      </c>
      <c r="F2727" t="s">
        <v>140</v>
      </c>
      <c r="G2727" t="s">
        <v>190</v>
      </c>
      <c r="H2727" t="s">
        <v>130</v>
      </c>
      <c r="I2727">
        <v>332360</v>
      </c>
      <c r="L2727" s="96">
        <v>45132.529583333337</v>
      </c>
      <c r="M2727" t="s">
        <v>131</v>
      </c>
      <c r="N2727">
        <v>41000</v>
      </c>
      <c r="O2727" t="s">
        <v>132</v>
      </c>
    </row>
    <row r="2728" spans="1:15" x14ac:dyDescent="0.25">
      <c r="A2728">
        <v>618300</v>
      </c>
      <c r="B2728">
        <v>170440</v>
      </c>
      <c r="C2728">
        <v>203</v>
      </c>
      <c r="D2728" s="96">
        <v>45132.530057870368</v>
      </c>
      <c r="E2728" t="s">
        <v>133</v>
      </c>
      <c r="F2728" t="s">
        <v>140</v>
      </c>
      <c r="G2728" t="s">
        <v>192</v>
      </c>
      <c r="H2728" t="s">
        <v>130</v>
      </c>
      <c r="I2728">
        <v>332360</v>
      </c>
      <c r="L2728" s="96">
        <v>45132.529583333337</v>
      </c>
      <c r="M2728" t="s">
        <v>135</v>
      </c>
      <c r="N2728">
        <v>-22000</v>
      </c>
      <c r="O2728" t="s">
        <v>136</v>
      </c>
    </row>
    <row r="2729" spans="1:15" x14ac:dyDescent="0.25">
      <c r="A2729">
        <v>618300</v>
      </c>
      <c r="B2729">
        <v>170440</v>
      </c>
      <c r="C2729">
        <v>203</v>
      </c>
      <c r="D2729" s="96">
        <v>45132.530057870368</v>
      </c>
      <c r="E2729" t="s">
        <v>133</v>
      </c>
      <c r="F2729" t="s">
        <v>140</v>
      </c>
      <c r="G2729" t="s">
        <v>191</v>
      </c>
      <c r="H2729" t="s">
        <v>130</v>
      </c>
      <c r="I2729">
        <v>332360</v>
      </c>
      <c r="L2729" s="96">
        <v>45132.529583333337</v>
      </c>
      <c r="M2729" t="s">
        <v>135</v>
      </c>
      <c r="N2729">
        <v>-1500</v>
      </c>
      <c r="O2729" t="s">
        <v>136</v>
      </c>
    </row>
    <row r="2730" spans="1:15" x14ac:dyDescent="0.25">
      <c r="A2730">
        <v>618300</v>
      </c>
      <c r="B2730">
        <v>170380</v>
      </c>
      <c r="C2730">
        <v>203</v>
      </c>
      <c r="D2730" s="96">
        <v>45132.530034722222</v>
      </c>
      <c r="E2730" t="s">
        <v>127</v>
      </c>
      <c r="F2730" t="s">
        <v>140</v>
      </c>
      <c r="G2730" t="s">
        <v>190</v>
      </c>
      <c r="H2730" t="s">
        <v>130</v>
      </c>
      <c r="I2730">
        <v>332340</v>
      </c>
      <c r="L2730" s="96">
        <v>45132.529583333337</v>
      </c>
      <c r="M2730" t="s">
        <v>131</v>
      </c>
      <c r="N2730">
        <v>172000</v>
      </c>
      <c r="O2730" t="s">
        <v>132</v>
      </c>
    </row>
    <row r="2731" spans="1:15" x14ac:dyDescent="0.25">
      <c r="A2731">
        <v>618300</v>
      </c>
      <c r="B2731">
        <v>170380</v>
      </c>
      <c r="C2731">
        <v>203</v>
      </c>
      <c r="D2731" s="96">
        <v>45132.530034722222</v>
      </c>
      <c r="E2731" t="s">
        <v>133</v>
      </c>
      <c r="F2731" t="s">
        <v>140</v>
      </c>
      <c r="G2731" t="s">
        <v>192</v>
      </c>
      <c r="H2731" t="s">
        <v>130</v>
      </c>
      <c r="I2731">
        <v>332340</v>
      </c>
      <c r="L2731" s="96">
        <v>45132.529583333337</v>
      </c>
      <c r="M2731" t="s">
        <v>135</v>
      </c>
      <c r="N2731">
        <v>-92000</v>
      </c>
      <c r="O2731" t="s">
        <v>136</v>
      </c>
    </row>
    <row r="2732" spans="1:15" x14ac:dyDescent="0.25">
      <c r="A2732">
        <v>618300</v>
      </c>
      <c r="B2732">
        <v>170370</v>
      </c>
      <c r="C2732">
        <v>203</v>
      </c>
      <c r="D2732" s="96">
        <v>45132.530011574076</v>
      </c>
      <c r="E2732" t="s">
        <v>127</v>
      </c>
      <c r="F2732" t="s">
        <v>140</v>
      </c>
      <c r="G2732" t="s">
        <v>190</v>
      </c>
      <c r="H2732" t="s">
        <v>130</v>
      </c>
      <c r="I2732">
        <v>332335</v>
      </c>
      <c r="L2732" s="96">
        <v>45132.529583333337</v>
      </c>
      <c r="M2732" t="s">
        <v>131</v>
      </c>
      <c r="N2732">
        <v>32400</v>
      </c>
      <c r="O2732" t="s">
        <v>132</v>
      </c>
    </row>
    <row r="2733" spans="1:15" x14ac:dyDescent="0.25">
      <c r="A2733">
        <v>618300</v>
      </c>
      <c r="B2733">
        <v>170370</v>
      </c>
      <c r="C2733">
        <v>203</v>
      </c>
      <c r="D2733" s="96">
        <v>45132.530011574076</v>
      </c>
      <c r="E2733" t="s">
        <v>133</v>
      </c>
      <c r="F2733" t="s">
        <v>140</v>
      </c>
      <c r="G2733" t="s">
        <v>191</v>
      </c>
      <c r="H2733" t="s">
        <v>130</v>
      </c>
      <c r="I2733">
        <v>332335</v>
      </c>
      <c r="L2733" s="96">
        <v>45132.529583333337</v>
      </c>
      <c r="M2733" t="s">
        <v>135</v>
      </c>
      <c r="N2733">
        <v>3000</v>
      </c>
      <c r="O2733" t="s">
        <v>132</v>
      </c>
    </row>
    <row r="2734" spans="1:15" x14ac:dyDescent="0.25">
      <c r="A2734">
        <v>618300</v>
      </c>
      <c r="B2734">
        <v>170370</v>
      </c>
      <c r="C2734">
        <v>203</v>
      </c>
      <c r="D2734" s="96">
        <v>45132.530011574076</v>
      </c>
      <c r="E2734" t="s">
        <v>133</v>
      </c>
      <c r="F2734" t="s">
        <v>140</v>
      </c>
      <c r="G2734" t="s">
        <v>192</v>
      </c>
      <c r="H2734" t="s">
        <v>130</v>
      </c>
      <c r="I2734">
        <v>332335</v>
      </c>
      <c r="L2734" s="96">
        <v>45132.529583333337</v>
      </c>
      <c r="M2734" t="s">
        <v>135</v>
      </c>
      <c r="N2734">
        <v>3600</v>
      </c>
      <c r="O2734" t="s">
        <v>132</v>
      </c>
    </row>
    <row r="2735" spans="1:15" x14ac:dyDescent="0.25">
      <c r="A2735">
        <v>618300</v>
      </c>
      <c r="B2735">
        <v>170360</v>
      </c>
      <c r="C2735">
        <v>203</v>
      </c>
      <c r="D2735" s="96">
        <v>45132.529988425929</v>
      </c>
      <c r="E2735" t="s">
        <v>127</v>
      </c>
      <c r="F2735" t="s">
        <v>140</v>
      </c>
      <c r="G2735" t="s">
        <v>190</v>
      </c>
      <c r="H2735" t="s">
        <v>130</v>
      </c>
      <c r="I2735">
        <v>332332</v>
      </c>
      <c r="L2735" s="96">
        <v>45132.529583333337</v>
      </c>
      <c r="M2735" t="s">
        <v>131</v>
      </c>
      <c r="N2735">
        <v>10000</v>
      </c>
      <c r="O2735" t="s">
        <v>132</v>
      </c>
    </row>
    <row r="2736" spans="1:15" x14ac:dyDescent="0.25">
      <c r="A2736">
        <v>618300</v>
      </c>
      <c r="B2736">
        <v>170360</v>
      </c>
      <c r="C2736">
        <v>203</v>
      </c>
      <c r="D2736" s="96">
        <v>45132.529988425929</v>
      </c>
      <c r="E2736" t="s">
        <v>133</v>
      </c>
      <c r="F2736" t="s">
        <v>140</v>
      </c>
      <c r="G2736" t="s">
        <v>191</v>
      </c>
      <c r="H2736" t="s">
        <v>130</v>
      </c>
      <c r="I2736">
        <v>332332</v>
      </c>
      <c r="L2736" s="96">
        <v>45132.529583333337</v>
      </c>
      <c r="M2736" t="s">
        <v>135</v>
      </c>
      <c r="N2736">
        <v>3500</v>
      </c>
      <c r="O2736" t="s">
        <v>132</v>
      </c>
    </row>
    <row r="2737" spans="1:15" x14ac:dyDescent="0.25">
      <c r="A2737">
        <v>618300</v>
      </c>
      <c r="B2737">
        <v>170360</v>
      </c>
      <c r="C2737">
        <v>203</v>
      </c>
      <c r="D2737" s="96">
        <v>45132.529988425929</v>
      </c>
      <c r="E2737" t="s">
        <v>133</v>
      </c>
      <c r="F2737" t="s">
        <v>140</v>
      </c>
      <c r="G2737" t="s">
        <v>192</v>
      </c>
      <c r="H2737" t="s">
        <v>130</v>
      </c>
      <c r="I2737">
        <v>332332</v>
      </c>
      <c r="L2737" s="96">
        <v>45132.529583333337</v>
      </c>
      <c r="M2737" t="s">
        <v>135</v>
      </c>
      <c r="N2737">
        <v>9000</v>
      </c>
      <c r="O2737" t="s">
        <v>132</v>
      </c>
    </row>
    <row r="2738" spans="1:15" x14ac:dyDescent="0.25">
      <c r="A2738">
        <v>618300</v>
      </c>
      <c r="B2738">
        <v>170350</v>
      </c>
      <c r="C2738">
        <v>203</v>
      </c>
      <c r="D2738" s="96">
        <v>45132.529965277776</v>
      </c>
      <c r="E2738" t="s">
        <v>127</v>
      </c>
      <c r="F2738" t="s">
        <v>140</v>
      </c>
      <c r="G2738" t="s">
        <v>190</v>
      </c>
      <c r="H2738" t="s">
        <v>130</v>
      </c>
      <c r="I2738">
        <v>332330</v>
      </c>
      <c r="L2738" s="96">
        <v>45132.529583333337</v>
      </c>
      <c r="M2738" t="s">
        <v>131</v>
      </c>
      <c r="N2738">
        <v>130000</v>
      </c>
      <c r="O2738" t="s">
        <v>132</v>
      </c>
    </row>
    <row r="2739" spans="1:15" x14ac:dyDescent="0.25">
      <c r="A2739">
        <v>618300</v>
      </c>
      <c r="B2739">
        <v>170350</v>
      </c>
      <c r="C2739">
        <v>203</v>
      </c>
      <c r="D2739" s="96">
        <v>45132.529965277776</v>
      </c>
      <c r="E2739" t="s">
        <v>133</v>
      </c>
      <c r="F2739" t="s">
        <v>140</v>
      </c>
      <c r="G2739" t="s">
        <v>336</v>
      </c>
      <c r="H2739" t="s">
        <v>130</v>
      </c>
      <c r="I2739">
        <v>332330</v>
      </c>
      <c r="L2739" s="96">
        <v>45132.529583333337</v>
      </c>
      <c r="M2739" t="s">
        <v>135</v>
      </c>
      <c r="N2739">
        <v>7397</v>
      </c>
      <c r="O2739" t="s">
        <v>132</v>
      </c>
    </row>
    <row r="2740" spans="1:15" x14ac:dyDescent="0.25">
      <c r="A2740">
        <v>618300</v>
      </c>
      <c r="B2740">
        <v>170350</v>
      </c>
      <c r="C2740">
        <v>203</v>
      </c>
      <c r="D2740" s="96">
        <v>45132.529965277776</v>
      </c>
      <c r="E2740" t="s">
        <v>133</v>
      </c>
      <c r="F2740" t="s">
        <v>140</v>
      </c>
      <c r="G2740" t="s">
        <v>191</v>
      </c>
      <c r="H2740" t="s">
        <v>130</v>
      </c>
      <c r="I2740">
        <v>332330</v>
      </c>
      <c r="L2740" s="96">
        <v>45132.529583333337</v>
      </c>
      <c r="M2740" t="s">
        <v>135</v>
      </c>
      <c r="N2740">
        <v>32000</v>
      </c>
      <c r="O2740" t="s">
        <v>132</v>
      </c>
    </row>
    <row r="2741" spans="1:15" x14ac:dyDescent="0.25">
      <c r="A2741">
        <v>618300</v>
      </c>
      <c r="B2741">
        <v>170350</v>
      </c>
      <c r="C2741">
        <v>203</v>
      </c>
      <c r="D2741" s="96">
        <v>45132.529965277776</v>
      </c>
      <c r="E2741" t="s">
        <v>133</v>
      </c>
      <c r="F2741" t="s">
        <v>140</v>
      </c>
      <c r="G2741" t="s">
        <v>375</v>
      </c>
      <c r="H2741" t="s">
        <v>130</v>
      </c>
      <c r="I2741">
        <v>332330</v>
      </c>
      <c r="L2741" s="96">
        <v>45132.529583333337</v>
      </c>
      <c r="M2741" t="s">
        <v>135</v>
      </c>
      <c r="N2741">
        <v>60069</v>
      </c>
      <c r="O2741" t="s">
        <v>132</v>
      </c>
    </row>
    <row r="2742" spans="1:15" x14ac:dyDescent="0.25">
      <c r="A2742">
        <v>618300</v>
      </c>
      <c r="B2742">
        <v>170340</v>
      </c>
      <c r="C2742">
        <v>203</v>
      </c>
      <c r="D2742" s="96">
        <v>45132.529942129629</v>
      </c>
      <c r="E2742" t="s">
        <v>127</v>
      </c>
      <c r="F2742" t="s">
        <v>140</v>
      </c>
      <c r="G2742" t="s">
        <v>190</v>
      </c>
      <c r="H2742" t="s">
        <v>130</v>
      </c>
      <c r="I2742">
        <v>332320</v>
      </c>
      <c r="L2742" s="96">
        <v>45132.529583333337</v>
      </c>
      <c r="M2742" t="s">
        <v>131</v>
      </c>
      <c r="N2742">
        <v>19000</v>
      </c>
      <c r="O2742" t="s">
        <v>132</v>
      </c>
    </row>
    <row r="2743" spans="1:15" x14ac:dyDescent="0.25">
      <c r="A2743">
        <v>618300</v>
      </c>
      <c r="B2743">
        <v>170340</v>
      </c>
      <c r="C2743">
        <v>203</v>
      </c>
      <c r="D2743" s="96">
        <v>45132.529942129629</v>
      </c>
      <c r="E2743" t="s">
        <v>133</v>
      </c>
      <c r="F2743" t="s">
        <v>140</v>
      </c>
      <c r="G2743" t="s">
        <v>191</v>
      </c>
      <c r="H2743" t="s">
        <v>130</v>
      </c>
      <c r="I2743">
        <v>332320</v>
      </c>
      <c r="L2743" s="96">
        <v>45132.529583333337</v>
      </c>
      <c r="M2743" t="s">
        <v>135</v>
      </c>
      <c r="N2743">
        <v>7500</v>
      </c>
      <c r="O2743" t="s">
        <v>132</v>
      </c>
    </row>
    <row r="2744" spans="1:15" x14ac:dyDescent="0.25">
      <c r="A2744">
        <v>618300</v>
      </c>
      <c r="B2744">
        <v>170340</v>
      </c>
      <c r="C2744">
        <v>203</v>
      </c>
      <c r="D2744" s="96">
        <v>45132.529942129629</v>
      </c>
      <c r="E2744" t="s">
        <v>133</v>
      </c>
      <c r="F2744" t="s">
        <v>140</v>
      </c>
      <c r="G2744" t="s">
        <v>192</v>
      </c>
      <c r="H2744" t="s">
        <v>130</v>
      </c>
      <c r="I2744">
        <v>332320</v>
      </c>
      <c r="L2744" s="96">
        <v>45132.529583333337</v>
      </c>
      <c r="M2744" t="s">
        <v>135</v>
      </c>
      <c r="N2744">
        <v>9000</v>
      </c>
      <c r="O2744" t="s">
        <v>132</v>
      </c>
    </row>
    <row r="2745" spans="1:15" x14ac:dyDescent="0.25">
      <c r="A2745">
        <v>618300</v>
      </c>
      <c r="B2745">
        <v>170480</v>
      </c>
      <c r="C2745">
        <v>203</v>
      </c>
      <c r="D2745" s="96">
        <v>45132.529918981483</v>
      </c>
      <c r="E2745" t="s">
        <v>127</v>
      </c>
      <c r="F2745" t="s">
        <v>140</v>
      </c>
      <c r="G2745" t="s">
        <v>190</v>
      </c>
      <c r="H2745" t="s">
        <v>130</v>
      </c>
      <c r="I2745">
        <v>332318</v>
      </c>
      <c r="L2745" s="96">
        <v>45132.529583333337</v>
      </c>
      <c r="M2745" t="s">
        <v>131</v>
      </c>
      <c r="N2745">
        <v>15800</v>
      </c>
      <c r="O2745" t="s">
        <v>132</v>
      </c>
    </row>
    <row r="2746" spans="1:15" x14ac:dyDescent="0.25">
      <c r="A2746">
        <v>618300</v>
      </c>
      <c r="B2746">
        <v>170480</v>
      </c>
      <c r="C2746">
        <v>203</v>
      </c>
      <c r="D2746" s="96">
        <v>45132.529918981483</v>
      </c>
      <c r="E2746" t="s">
        <v>133</v>
      </c>
      <c r="F2746" t="s">
        <v>140</v>
      </c>
      <c r="G2746" t="s">
        <v>192</v>
      </c>
      <c r="H2746" t="s">
        <v>130</v>
      </c>
      <c r="I2746">
        <v>332318</v>
      </c>
      <c r="L2746" s="96">
        <v>45132.529583333337</v>
      </c>
      <c r="M2746" t="s">
        <v>135</v>
      </c>
      <c r="N2746">
        <v>4200</v>
      </c>
      <c r="O2746" t="s">
        <v>132</v>
      </c>
    </row>
    <row r="2747" spans="1:15" x14ac:dyDescent="0.25">
      <c r="A2747">
        <v>618300</v>
      </c>
      <c r="B2747">
        <v>170530</v>
      </c>
      <c r="C2747">
        <v>203</v>
      </c>
      <c r="D2747" s="96">
        <v>45132.529907407406</v>
      </c>
      <c r="E2747" t="s">
        <v>133</v>
      </c>
      <c r="F2747" t="s">
        <v>140</v>
      </c>
      <c r="G2747" t="s">
        <v>192</v>
      </c>
      <c r="H2747" t="s">
        <v>130</v>
      </c>
      <c r="I2747">
        <v>332317</v>
      </c>
      <c r="L2747" s="96">
        <v>45132.529583333337</v>
      </c>
      <c r="M2747" t="s">
        <v>135</v>
      </c>
      <c r="N2747">
        <v>2000</v>
      </c>
      <c r="O2747" t="s">
        <v>132</v>
      </c>
    </row>
    <row r="2748" spans="1:15" x14ac:dyDescent="0.25">
      <c r="A2748">
        <v>618300</v>
      </c>
      <c r="B2748">
        <v>170530</v>
      </c>
      <c r="C2748">
        <v>203</v>
      </c>
      <c r="D2748" s="96">
        <v>45132.529895833337</v>
      </c>
      <c r="E2748" t="s">
        <v>127</v>
      </c>
      <c r="F2748" t="s">
        <v>140</v>
      </c>
      <c r="G2748" t="s">
        <v>190</v>
      </c>
      <c r="H2748" t="s">
        <v>130</v>
      </c>
      <c r="I2748">
        <v>332317</v>
      </c>
      <c r="L2748" s="96">
        <v>45132.529583333337</v>
      </c>
      <c r="M2748" t="s">
        <v>131</v>
      </c>
      <c r="N2748">
        <v>2000</v>
      </c>
      <c r="O2748" t="s">
        <v>132</v>
      </c>
    </row>
    <row r="2749" spans="1:15" x14ac:dyDescent="0.25">
      <c r="A2749">
        <v>618300</v>
      </c>
      <c r="B2749">
        <v>170310</v>
      </c>
      <c r="C2749">
        <v>203</v>
      </c>
      <c r="D2749" s="96">
        <v>45132.529849537037</v>
      </c>
      <c r="E2749" t="s">
        <v>127</v>
      </c>
      <c r="F2749" t="s">
        <v>140</v>
      </c>
      <c r="G2749" t="s">
        <v>190</v>
      </c>
      <c r="H2749" t="s">
        <v>130</v>
      </c>
      <c r="I2749">
        <v>332310</v>
      </c>
      <c r="L2749" s="96">
        <v>45132.529583333337</v>
      </c>
      <c r="M2749" t="s">
        <v>131</v>
      </c>
      <c r="N2749">
        <v>60000</v>
      </c>
      <c r="O2749" t="s">
        <v>132</v>
      </c>
    </row>
    <row r="2750" spans="1:15" x14ac:dyDescent="0.25">
      <c r="A2750">
        <v>618300</v>
      </c>
      <c r="B2750">
        <v>170310</v>
      </c>
      <c r="C2750">
        <v>203</v>
      </c>
      <c r="D2750" s="96">
        <v>45132.529849537037</v>
      </c>
      <c r="E2750" t="s">
        <v>133</v>
      </c>
      <c r="F2750" t="s">
        <v>140</v>
      </c>
      <c r="G2750" t="s">
        <v>192</v>
      </c>
      <c r="H2750" t="s">
        <v>130</v>
      </c>
      <c r="I2750">
        <v>332310</v>
      </c>
      <c r="L2750" s="96">
        <v>45132.529583333337</v>
      </c>
      <c r="M2750" t="s">
        <v>135</v>
      </c>
      <c r="N2750">
        <v>20000</v>
      </c>
      <c r="O2750" t="s">
        <v>132</v>
      </c>
    </row>
    <row r="2751" spans="1:15" x14ac:dyDescent="0.25">
      <c r="A2751">
        <v>618300</v>
      </c>
      <c r="B2751">
        <v>170540</v>
      </c>
      <c r="C2751">
        <v>203</v>
      </c>
      <c r="D2751" s="96">
        <v>45132.529826388891</v>
      </c>
      <c r="E2751" t="s">
        <v>127</v>
      </c>
      <c r="F2751" t="s">
        <v>140</v>
      </c>
      <c r="G2751" t="s">
        <v>190</v>
      </c>
      <c r="H2751" t="s">
        <v>130</v>
      </c>
      <c r="I2751">
        <v>332307</v>
      </c>
      <c r="L2751" s="96">
        <v>45132.529583333337</v>
      </c>
      <c r="M2751" t="s">
        <v>131</v>
      </c>
      <c r="N2751">
        <v>2000</v>
      </c>
      <c r="O2751" t="s">
        <v>132</v>
      </c>
    </row>
    <row r="2752" spans="1:15" x14ac:dyDescent="0.25">
      <c r="A2752">
        <v>618300</v>
      </c>
      <c r="B2752">
        <v>170540</v>
      </c>
      <c r="C2752">
        <v>203</v>
      </c>
      <c r="D2752" s="96">
        <v>45132.529826388891</v>
      </c>
      <c r="E2752" t="s">
        <v>133</v>
      </c>
      <c r="F2752" t="s">
        <v>140</v>
      </c>
      <c r="G2752" t="s">
        <v>192</v>
      </c>
      <c r="H2752" t="s">
        <v>130</v>
      </c>
      <c r="I2752">
        <v>332307</v>
      </c>
      <c r="L2752" s="96">
        <v>45132.529583333337</v>
      </c>
      <c r="M2752" t="s">
        <v>135</v>
      </c>
      <c r="N2752">
        <v>2000</v>
      </c>
      <c r="O2752" t="s">
        <v>132</v>
      </c>
    </row>
    <row r="2753" spans="1:15" x14ac:dyDescent="0.25">
      <c r="A2753">
        <v>618300</v>
      </c>
      <c r="B2753">
        <v>170400</v>
      </c>
      <c r="C2753">
        <v>203</v>
      </c>
      <c r="D2753" s="96">
        <v>45132.529803240737</v>
      </c>
      <c r="E2753" t="s">
        <v>127</v>
      </c>
      <c r="F2753" t="s">
        <v>140</v>
      </c>
      <c r="G2753" t="s">
        <v>194</v>
      </c>
      <c r="H2753" t="s">
        <v>130</v>
      </c>
      <c r="I2753">
        <v>332305</v>
      </c>
      <c r="L2753" s="96">
        <v>45132.529583333337</v>
      </c>
      <c r="M2753" t="s">
        <v>131</v>
      </c>
      <c r="N2753">
        <v>99860</v>
      </c>
      <c r="O2753" t="s">
        <v>132</v>
      </c>
    </row>
    <row r="2754" spans="1:15" x14ac:dyDescent="0.25">
      <c r="A2754">
        <v>618300</v>
      </c>
      <c r="B2754">
        <v>170400</v>
      </c>
      <c r="C2754">
        <v>203</v>
      </c>
      <c r="D2754" s="96">
        <v>45132.529803240737</v>
      </c>
      <c r="E2754" t="s">
        <v>133</v>
      </c>
      <c r="F2754" t="s">
        <v>140</v>
      </c>
      <c r="G2754" t="s">
        <v>337</v>
      </c>
      <c r="H2754" t="s">
        <v>130</v>
      </c>
      <c r="I2754">
        <v>332305</v>
      </c>
      <c r="L2754" s="96">
        <v>45132.529583333337</v>
      </c>
      <c r="M2754" t="s">
        <v>135</v>
      </c>
      <c r="N2754">
        <v>-2466</v>
      </c>
      <c r="O2754" t="s">
        <v>136</v>
      </c>
    </row>
    <row r="2755" spans="1:15" x14ac:dyDescent="0.25">
      <c r="A2755">
        <v>618300</v>
      </c>
      <c r="B2755">
        <v>170400</v>
      </c>
      <c r="C2755">
        <v>203</v>
      </c>
      <c r="D2755" s="96">
        <v>45132.529803240737</v>
      </c>
      <c r="E2755" t="s">
        <v>133</v>
      </c>
      <c r="F2755" t="s">
        <v>140</v>
      </c>
      <c r="G2755" t="s">
        <v>337</v>
      </c>
      <c r="H2755" t="s">
        <v>130</v>
      </c>
      <c r="I2755">
        <v>332305</v>
      </c>
      <c r="L2755" s="96">
        <v>45132.529583333337</v>
      </c>
      <c r="M2755" t="s">
        <v>135</v>
      </c>
      <c r="N2755">
        <v>14794</v>
      </c>
      <c r="O2755" t="s">
        <v>132</v>
      </c>
    </row>
    <row r="2756" spans="1:15" x14ac:dyDescent="0.25">
      <c r="A2756">
        <v>618300</v>
      </c>
      <c r="B2756">
        <v>320000</v>
      </c>
      <c r="C2756">
        <v>204</v>
      </c>
      <c r="D2756" s="96">
        <v>45299.653738425928</v>
      </c>
      <c r="E2756" t="s">
        <v>133</v>
      </c>
      <c r="F2756" t="s">
        <v>292</v>
      </c>
      <c r="G2756" t="s">
        <v>293</v>
      </c>
      <c r="H2756" t="s">
        <v>130</v>
      </c>
      <c r="I2756">
        <v>332400</v>
      </c>
      <c r="L2756" s="96">
        <v>45299.653622685182</v>
      </c>
      <c r="M2756" t="s">
        <v>135</v>
      </c>
      <c r="N2756">
        <v>-325468</v>
      </c>
      <c r="O2756" t="s">
        <v>136</v>
      </c>
    </row>
    <row r="2757" spans="1:15" x14ac:dyDescent="0.25">
      <c r="A2757">
        <v>618300</v>
      </c>
      <c r="B2757">
        <v>315100</v>
      </c>
      <c r="C2757">
        <v>204</v>
      </c>
      <c r="D2757" s="96">
        <v>45299.653738425928</v>
      </c>
      <c r="E2757" t="s">
        <v>133</v>
      </c>
      <c r="F2757" t="s">
        <v>292</v>
      </c>
      <c r="G2757" t="s">
        <v>293</v>
      </c>
      <c r="H2757" t="s">
        <v>130</v>
      </c>
      <c r="I2757">
        <v>332440</v>
      </c>
      <c r="L2757" s="96">
        <v>45299.653622685182</v>
      </c>
      <c r="M2757" t="s">
        <v>135</v>
      </c>
      <c r="N2757">
        <v>-73970</v>
      </c>
      <c r="O2757" t="s">
        <v>136</v>
      </c>
    </row>
    <row r="2758" spans="1:15" x14ac:dyDescent="0.25">
      <c r="A2758">
        <v>618300</v>
      </c>
      <c r="B2758">
        <v>310000</v>
      </c>
      <c r="C2758">
        <v>204</v>
      </c>
      <c r="D2758" s="96">
        <v>45299.653738425928</v>
      </c>
      <c r="E2758" t="s">
        <v>133</v>
      </c>
      <c r="F2758" t="s">
        <v>292</v>
      </c>
      <c r="G2758" t="s">
        <v>293</v>
      </c>
      <c r="H2758" t="s">
        <v>130</v>
      </c>
      <c r="I2758">
        <v>332451</v>
      </c>
      <c r="L2758" s="96">
        <v>45299.653622685182</v>
      </c>
      <c r="M2758" t="s">
        <v>135</v>
      </c>
      <c r="N2758">
        <v>-51779</v>
      </c>
      <c r="O2758" t="s">
        <v>136</v>
      </c>
    </row>
    <row r="2759" spans="1:15" x14ac:dyDescent="0.25">
      <c r="A2759">
        <v>618300</v>
      </c>
      <c r="B2759">
        <v>320200</v>
      </c>
      <c r="C2759">
        <v>204</v>
      </c>
      <c r="D2759" s="96">
        <v>45299.653738425928</v>
      </c>
      <c r="E2759" t="s">
        <v>133</v>
      </c>
      <c r="F2759" t="s">
        <v>292</v>
      </c>
      <c r="G2759" t="s">
        <v>293</v>
      </c>
      <c r="H2759" t="s">
        <v>130</v>
      </c>
      <c r="I2759">
        <v>332405</v>
      </c>
      <c r="L2759" s="96">
        <v>45299.653622685182</v>
      </c>
      <c r="M2759" t="s">
        <v>135</v>
      </c>
      <c r="N2759">
        <v>-22191</v>
      </c>
      <c r="O2759" t="s">
        <v>136</v>
      </c>
    </row>
    <row r="2760" spans="1:15" x14ac:dyDescent="0.25">
      <c r="A2760">
        <v>618300</v>
      </c>
      <c r="B2760">
        <v>310000</v>
      </c>
      <c r="C2760">
        <v>204</v>
      </c>
      <c r="D2760" s="96">
        <v>45132.557233796295</v>
      </c>
      <c r="E2760" t="s">
        <v>127</v>
      </c>
      <c r="F2760" t="s">
        <v>144</v>
      </c>
      <c r="G2760" t="s">
        <v>145</v>
      </c>
      <c r="H2760" t="s">
        <v>130</v>
      </c>
      <c r="I2760">
        <v>332451</v>
      </c>
      <c r="L2760" s="96">
        <v>45132.55678240741</v>
      </c>
      <c r="M2760" t="s">
        <v>131</v>
      </c>
      <c r="N2760">
        <v>51779</v>
      </c>
      <c r="O2760" t="s">
        <v>132</v>
      </c>
    </row>
    <row r="2761" spans="1:15" x14ac:dyDescent="0.25">
      <c r="A2761">
        <v>618300</v>
      </c>
      <c r="B2761">
        <v>310000</v>
      </c>
      <c r="C2761">
        <v>204</v>
      </c>
      <c r="D2761" s="96">
        <v>45132.557233796295</v>
      </c>
      <c r="E2761" t="s">
        <v>133</v>
      </c>
      <c r="F2761" t="s">
        <v>144</v>
      </c>
      <c r="G2761" t="s">
        <v>294</v>
      </c>
      <c r="H2761" t="s">
        <v>130</v>
      </c>
      <c r="I2761">
        <v>332451</v>
      </c>
      <c r="L2761" s="96">
        <v>45132.55678240741</v>
      </c>
      <c r="M2761" t="s">
        <v>135</v>
      </c>
      <c r="N2761">
        <v>-51779</v>
      </c>
      <c r="O2761" t="s">
        <v>136</v>
      </c>
    </row>
    <row r="2762" spans="1:15" x14ac:dyDescent="0.25">
      <c r="A2762">
        <v>618300</v>
      </c>
      <c r="B2762">
        <v>310000</v>
      </c>
      <c r="C2762">
        <v>204</v>
      </c>
      <c r="D2762" s="96">
        <v>45132.557233796295</v>
      </c>
      <c r="E2762" t="s">
        <v>133</v>
      </c>
      <c r="F2762" t="s">
        <v>144</v>
      </c>
      <c r="G2762" t="s">
        <v>294</v>
      </c>
      <c r="H2762" t="s">
        <v>130</v>
      </c>
      <c r="I2762">
        <v>332451</v>
      </c>
      <c r="L2762" s="96">
        <v>45132.55678240741</v>
      </c>
      <c r="M2762" t="s">
        <v>135</v>
      </c>
      <c r="N2762">
        <v>51779</v>
      </c>
      <c r="O2762" t="s">
        <v>132</v>
      </c>
    </row>
    <row r="2763" spans="1:15" x14ac:dyDescent="0.25">
      <c r="A2763">
        <v>618300</v>
      </c>
      <c r="B2763">
        <v>315100</v>
      </c>
      <c r="C2763">
        <v>204</v>
      </c>
      <c r="D2763" s="96">
        <v>45132.557222222225</v>
      </c>
      <c r="E2763" t="s">
        <v>127</v>
      </c>
      <c r="F2763" t="s">
        <v>144</v>
      </c>
      <c r="G2763" t="s">
        <v>145</v>
      </c>
      <c r="H2763" t="s">
        <v>130</v>
      </c>
      <c r="I2763">
        <v>332440</v>
      </c>
      <c r="L2763" s="96">
        <v>45132.55678240741</v>
      </c>
      <c r="M2763" t="s">
        <v>131</v>
      </c>
      <c r="N2763">
        <v>88764</v>
      </c>
      <c r="O2763" t="s">
        <v>132</v>
      </c>
    </row>
    <row r="2764" spans="1:15" x14ac:dyDescent="0.25">
      <c r="A2764">
        <v>618300</v>
      </c>
      <c r="B2764">
        <v>315100</v>
      </c>
      <c r="C2764">
        <v>204</v>
      </c>
      <c r="D2764" s="96">
        <v>45132.557222222225</v>
      </c>
      <c r="E2764" t="s">
        <v>133</v>
      </c>
      <c r="F2764" t="s">
        <v>144</v>
      </c>
      <c r="G2764" t="s">
        <v>294</v>
      </c>
      <c r="H2764" t="s">
        <v>130</v>
      </c>
      <c r="I2764">
        <v>332440</v>
      </c>
      <c r="L2764" s="96">
        <v>45132.55678240741</v>
      </c>
      <c r="M2764" t="s">
        <v>135</v>
      </c>
      <c r="N2764">
        <v>-88764</v>
      </c>
      <c r="O2764" t="s">
        <v>136</v>
      </c>
    </row>
    <row r="2765" spans="1:15" x14ac:dyDescent="0.25">
      <c r="A2765">
        <v>618300</v>
      </c>
      <c r="B2765">
        <v>315100</v>
      </c>
      <c r="C2765">
        <v>204</v>
      </c>
      <c r="D2765" s="96">
        <v>45132.557222222225</v>
      </c>
      <c r="E2765" t="s">
        <v>133</v>
      </c>
      <c r="F2765" t="s">
        <v>144</v>
      </c>
      <c r="G2765" t="s">
        <v>294</v>
      </c>
      <c r="H2765" t="s">
        <v>130</v>
      </c>
      <c r="I2765">
        <v>332440</v>
      </c>
      <c r="L2765" s="96">
        <v>45132.55678240741</v>
      </c>
      <c r="M2765" t="s">
        <v>135</v>
      </c>
      <c r="N2765">
        <v>73970</v>
      </c>
      <c r="O2765" t="s">
        <v>132</v>
      </c>
    </row>
    <row r="2766" spans="1:15" x14ac:dyDescent="0.25">
      <c r="A2766">
        <v>618300</v>
      </c>
      <c r="B2766">
        <v>320200</v>
      </c>
      <c r="C2766">
        <v>204</v>
      </c>
      <c r="D2766" s="96">
        <v>45132.557210648149</v>
      </c>
      <c r="E2766" t="s">
        <v>127</v>
      </c>
      <c r="F2766" t="s">
        <v>144</v>
      </c>
      <c r="G2766" t="s">
        <v>145</v>
      </c>
      <c r="H2766" t="s">
        <v>130</v>
      </c>
      <c r="I2766">
        <v>332405</v>
      </c>
      <c r="L2766" s="96">
        <v>45132.55678240741</v>
      </c>
      <c r="M2766" t="s">
        <v>131</v>
      </c>
      <c r="N2766">
        <v>22191</v>
      </c>
      <c r="O2766" t="s">
        <v>132</v>
      </c>
    </row>
    <row r="2767" spans="1:15" x14ac:dyDescent="0.25">
      <c r="A2767">
        <v>618300</v>
      </c>
      <c r="B2767">
        <v>320200</v>
      </c>
      <c r="C2767">
        <v>204</v>
      </c>
      <c r="D2767" s="96">
        <v>45132.557210648149</v>
      </c>
      <c r="E2767" t="s">
        <v>133</v>
      </c>
      <c r="F2767" t="s">
        <v>144</v>
      </c>
      <c r="G2767" t="s">
        <v>294</v>
      </c>
      <c r="H2767" t="s">
        <v>130</v>
      </c>
      <c r="I2767">
        <v>332405</v>
      </c>
      <c r="L2767" s="96">
        <v>45132.55678240741</v>
      </c>
      <c r="M2767" t="s">
        <v>135</v>
      </c>
      <c r="N2767">
        <v>-22191</v>
      </c>
      <c r="O2767" t="s">
        <v>136</v>
      </c>
    </row>
    <row r="2768" spans="1:15" x14ac:dyDescent="0.25">
      <c r="A2768">
        <v>618300</v>
      </c>
      <c r="B2768">
        <v>320200</v>
      </c>
      <c r="C2768">
        <v>204</v>
      </c>
      <c r="D2768" s="96">
        <v>45132.557210648149</v>
      </c>
      <c r="E2768" t="s">
        <v>133</v>
      </c>
      <c r="F2768" t="s">
        <v>144</v>
      </c>
      <c r="G2768" t="s">
        <v>294</v>
      </c>
      <c r="H2768" t="s">
        <v>130</v>
      </c>
      <c r="I2768">
        <v>332405</v>
      </c>
      <c r="L2768" s="96">
        <v>45132.55678240741</v>
      </c>
      <c r="M2768" t="s">
        <v>135</v>
      </c>
      <c r="N2768">
        <v>22191</v>
      </c>
      <c r="O2768" t="s">
        <v>132</v>
      </c>
    </row>
    <row r="2769" spans="1:15" x14ac:dyDescent="0.25">
      <c r="A2769">
        <v>618300</v>
      </c>
      <c r="B2769">
        <v>320000</v>
      </c>
      <c r="C2769">
        <v>204</v>
      </c>
      <c r="D2769" s="96">
        <v>45132.557187500002</v>
      </c>
      <c r="E2769" t="s">
        <v>127</v>
      </c>
      <c r="F2769" t="s">
        <v>144</v>
      </c>
      <c r="G2769" t="s">
        <v>145</v>
      </c>
      <c r="H2769" t="s">
        <v>130</v>
      </c>
      <c r="I2769">
        <v>332400</v>
      </c>
      <c r="L2769" s="96">
        <v>45132.55678240741</v>
      </c>
      <c r="M2769" t="s">
        <v>131</v>
      </c>
      <c r="N2769">
        <v>325468</v>
      </c>
      <c r="O2769" t="s">
        <v>132</v>
      </c>
    </row>
    <row r="2770" spans="1:15" x14ac:dyDescent="0.25">
      <c r="A2770">
        <v>618300</v>
      </c>
      <c r="B2770">
        <v>320000</v>
      </c>
      <c r="C2770">
        <v>204</v>
      </c>
      <c r="D2770" s="96">
        <v>45132.557187500002</v>
      </c>
      <c r="E2770" t="s">
        <v>133</v>
      </c>
      <c r="F2770" t="s">
        <v>144</v>
      </c>
      <c r="G2770" t="s">
        <v>294</v>
      </c>
      <c r="H2770" t="s">
        <v>130</v>
      </c>
      <c r="I2770">
        <v>332400</v>
      </c>
      <c r="L2770" s="96">
        <v>45132.55678240741</v>
      </c>
      <c r="M2770" t="s">
        <v>135</v>
      </c>
      <c r="N2770">
        <v>-325468</v>
      </c>
      <c r="O2770" t="s">
        <v>136</v>
      </c>
    </row>
    <row r="2771" spans="1:15" x14ac:dyDescent="0.25">
      <c r="A2771">
        <v>618300</v>
      </c>
      <c r="B2771">
        <v>320000</v>
      </c>
      <c r="C2771">
        <v>204</v>
      </c>
      <c r="D2771" s="96">
        <v>45132.557187500002</v>
      </c>
      <c r="E2771" t="s">
        <v>133</v>
      </c>
      <c r="F2771" t="s">
        <v>144</v>
      </c>
      <c r="G2771" t="s">
        <v>294</v>
      </c>
      <c r="H2771" t="s">
        <v>130</v>
      </c>
      <c r="I2771">
        <v>332400</v>
      </c>
      <c r="L2771" s="96">
        <v>45132.55678240741</v>
      </c>
      <c r="M2771" t="s">
        <v>135</v>
      </c>
      <c r="N2771">
        <v>325468</v>
      </c>
      <c r="O2771" t="s">
        <v>132</v>
      </c>
    </row>
    <row r="2772" spans="1:15" x14ac:dyDescent="0.25">
      <c r="A2772">
        <v>618300</v>
      </c>
      <c r="B2772">
        <v>325200</v>
      </c>
      <c r="C2772">
        <v>205</v>
      </c>
      <c r="D2772" s="96">
        <v>45299.653761574074</v>
      </c>
      <c r="E2772" t="s">
        <v>133</v>
      </c>
      <c r="F2772" t="s">
        <v>292</v>
      </c>
      <c r="G2772" t="s">
        <v>293</v>
      </c>
      <c r="H2772" t="s">
        <v>130</v>
      </c>
      <c r="I2772">
        <v>332570</v>
      </c>
      <c r="L2772" s="96">
        <v>45299.653622685182</v>
      </c>
      <c r="M2772" t="s">
        <v>135</v>
      </c>
      <c r="N2772">
        <v>-29588</v>
      </c>
      <c r="O2772" t="s">
        <v>136</v>
      </c>
    </row>
    <row r="2773" spans="1:15" x14ac:dyDescent="0.25">
      <c r="A2773">
        <v>618300</v>
      </c>
      <c r="B2773">
        <v>325200</v>
      </c>
      <c r="C2773">
        <v>205</v>
      </c>
      <c r="D2773" s="96">
        <v>45299.653761574074</v>
      </c>
      <c r="E2773" t="s">
        <v>133</v>
      </c>
      <c r="F2773" t="s">
        <v>292</v>
      </c>
      <c r="G2773" t="s">
        <v>293</v>
      </c>
      <c r="H2773" t="s">
        <v>130</v>
      </c>
      <c r="I2773">
        <v>332574</v>
      </c>
      <c r="L2773" s="96">
        <v>45299.653622685182</v>
      </c>
      <c r="M2773" t="s">
        <v>135</v>
      </c>
      <c r="N2773">
        <v>-29588</v>
      </c>
      <c r="O2773" t="s">
        <v>136</v>
      </c>
    </row>
    <row r="2774" spans="1:15" x14ac:dyDescent="0.25">
      <c r="A2774">
        <v>618300</v>
      </c>
      <c r="B2774">
        <v>325100</v>
      </c>
      <c r="C2774">
        <v>205</v>
      </c>
      <c r="D2774" s="96">
        <v>45299.653749999998</v>
      </c>
      <c r="E2774" t="s">
        <v>133</v>
      </c>
      <c r="F2774" t="s">
        <v>292</v>
      </c>
      <c r="G2774" t="s">
        <v>293</v>
      </c>
      <c r="H2774" t="s">
        <v>130</v>
      </c>
      <c r="I2774">
        <v>332540</v>
      </c>
      <c r="L2774" s="96">
        <v>45299.653622685182</v>
      </c>
      <c r="M2774" t="s">
        <v>135</v>
      </c>
      <c r="N2774">
        <v>-532584</v>
      </c>
      <c r="O2774" t="s">
        <v>136</v>
      </c>
    </row>
    <row r="2775" spans="1:15" x14ac:dyDescent="0.25">
      <c r="A2775">
        <v>618300</v>
      </c>
      <c r="B2775">
        <v>325000</v>
      </c>
      <c r="C2775">
        <v>205</v>
      </c>
      <c r="D2775" s="96">
        <v>45299.653749999998</v>
      </c>
      <c r="E2775" t="s">
        <v>133</v>
      </c>
      <c r="F2775" t="s">
        <v>292</v>
      </c>
      <c r="G2775" t="s">
        <v>293</v>
      </c>
      <c r="H2775" t="s">
        <v>130</v>
      </c>
      <c r="I2775">
        <v>332550</v>
      </c>
      <c r="L2775" s="96">
        <v>45299.653622685182</v>
      </c>
      <c r="M2775" t="s">
        <v>135</v>
      </c>
      <c r="N2775">
        <v>-110955</v>
      </c>
      <c r="O2775" t="s">
        <v>136</v>
      </c>
    </row>
    <row r="2776" spans="1:15" x14ac:dyDescent="0.25">
      <c r="A2776">
        <v>618300</v>
      </c>
      <c r="B2776">
        <v>325100</v>
      </c>
      <c r="C2776">
        <v>205</v>
      </c>
      <c r="D2776" s="96">
        <v>45299.653749999998</v>
      </c>
      <c r="E2776" t="s">
        <v>133</v>
      </c>
      <c r="F2776" t="s">
        <v>292</v>
      </c>
      <c r="G2776" t="s">
        <v>293</v>
      </c>
      <c r="H2776" t="s">
        <v>130</v>
      </c>
      <c r="I2776">
        <v>332510</v>
      </c>
      <c r="L2776" s="96">
        <v>45299.653622685182</v>
      </c>
      <c r="M2776" t="s">
        <v>135</v>
      </c>
      <c r="N2776">
        <v>-88764</v>
      </c>
      <c r="O2776" t="s">
        <v>136</v>
      </c>
    </row>
    <row r="2777" spans="1:15" x14ac:dyDescent="0.25">
      <c r="A2777">
        <v>618300</v>
      </c>
      <c r="B2777">
        <v>325100</v>
      </c>
      <c r="C2777">
        <v>205</v>
      </c>
      <c r="D2777" s="96">
        <v>45299.653749999998</v>
      </c>
      <c r="E2777" t="s">
        <v>133</v>
      </c>
      <c r="F2777" t="s">
        <v>292</v>
      </c>
      <c r="G2777" t="s">
        <v>293</v>
      </c>
      <c r="H2777" t="s">
        <v>130</v>
      </c>
      <c r="I2777">
        <v>332545</v>
      </c>
      <c r="L2777" s="96">
        <v>45299.653622685182</v>
      </c>
      <c r="M2777" t="s">
        <v>135</v>
      </c>
      <c r="N2777">
        <v>-22191</v>
      </c>
      <c r="O2777" t="s">
        <v>136</v>
      </c>
    </row>
    <row r="2778" spans="1:15" x14ac:dyDescent="0.25">
      <c r="A2778">
        <v>618300</v>
      </c>
      <c r="B2778">
        <v>325200</v>
      </c>
      <c r="C2778">
        <v>205</v>
      </c>
      <c r="D2778" s="96">
        <v>45132.557314814818</v>
      </c>
      <c r="E2778" t="s">
        <v>127</v>
      </c>
      <c r="F2778" t="s">
        <v>144</v>
      </c>
      <c r="G2778" t="s">
        <v>145</v>
      </c>
      <c r="H2778" t="s">
        <v>130</v>
      </c>
      <c r="I2778">
        <v>332574</v>
      </c>
      <c r="L2778" s="96">
        <v>45132.55678240741</v>
      </c>
      <c r="M2778" t="s">
        <v>131</v>
      </c>
      <c r="N2778">
        <v>29588</v>
      </c>
      <c r="O2778" t="s">
        <v>132</v>
      </c>
    </row>
    <row r="2779" spans="1:15" x14ac:dyDescent="0.25">
      <c r="A2779">
        <v>618300</v>
      </c>
      <c r="B2779">
        <v>325200</v>
      </c>
      <c r="C2779">
        <v>205</v>
      </c>
      <c r="D2779" s="96">
        <v>45132.557314814818</v>
      </c>
      <c r="E2779" t="s">
        <v>133</v>
      </c>
      <c r="F2779" t="s">
        <v>144</v>
      </c>
      <c r="G2779" t="s">
        <v>294</v>
      </c>
      <c r="H2779" t="s">
        <v>130</v>
      </c>
      <c r="I2779">
        <v>332574</v>
      </c>
      <c r="L2779" s="96">
        <v>45132.55678240741</v>
      </c>
      <c r="M2779" t="s">
        <v>135</v>
      </c>
      <c r="N2779">
        <v>-29588</v>
      </c>
      <c r="O2779" t="s">
        <v>136</v>
      </c>
    </row>
    <row r="2780" spans="1:15" x14ac:dyDescent="0.25">
      <c r="A2780">
        <v>618300</v>
      </c>
      <c r="B2780">
        <v>325200</v>
      </c>
      <c r="C2780">
        <v>205</v>
      </c>
      <c r="D2780" s="96">
        <v>45132.557314814818</v>
      </c>
      <c r="E2780" t="s">
        <v>133</v>
      </c>
      <c r="F2780" t="s">
        <v>144</v>
      </c>
      <c r="G2780" t="s">
        <v>294</v>
      </c>
      <c r="H2780" t="s">
        <v>130</v>
      </c>
      <c r="I2780">
        <v>332574</v>
      </c>
      <c r="L2780" s="96">
        <v>45132.55678240741</v>
      </c>
      <c r="M2780" t="s">
        <v>135</v>
      </c>
      <c r="N2780">
        <v>29588</v>
      </c>
      <c r="O2780" t="s">
        <v>132</v>
      </c>
    </row>
    <row r="2781" spans="1:15" x14ac:dyDescent="0.25">
      <c r="A2781">
        <v>618300</v>
      </c>
      <c r="B2781">
        <v>325200</v>
      </c>
      <c r="C2781">
        <v>205</v>
      </c>
      <c r="D2781" s="96">
        <v>45132.557303240741</v>
      </c>
      <c r="E2781" t="s">
        <v>127</v>
      </c>
      <c r="F2781" t="s">
        <v>144</v>
      </c>
      <c r="G2781" t="s">
        <v>145</v>
      </c>
      <c r="H2781" t="s">
        <v>130</v>
      </c>
      <c r="I2781">
        <v>332570</v>
      </c>
      <c r="L2781" s="96">
        <v>45132.55678240741</v>
      </c>
      <c r="M2781" t="s">
        <v>131</v>
      </c>
      <c r="N2781">
        <v>29588</v>
      </c>
      <c r="O2781" t="s">
        <v>132</v>
      </c>
    </row>
    <row r="2782" spans="1:15" x14ac:dyDescent="0.25">
      <c r="A2782">
        <v>618300</v>
      </c>
      <c r="B2782">
        <v>325200</v>
      </c>
      <c r="C2782">
        <v>205</v>
      </c>
      <c r="D2782" s="96">
        <v>45132.557303240741</v>
      </c>
      <c r="E2782" t="s">
        <v>133</v>
      </c>
      <c r="F2782" t="s">
        <v>144</v>
      </c>
      <c r="G2782" t="s">
        <v>294</v>
      </c>
      <c r="H2782" t="s">
        <v>130</v>
      </c>
      <c r="I2782">
        <v>332570</v>
      </c>
      <c r="L2782" s="96">
        <v>45132.55678240741</v>
      </c>
      <c r="M2782" t="s">
        <v>135</v>
      </c>
      <c r="N2782">
        <v>-29588</v>
      </c>
      <c r="O2782" t="s">
        <v>136</v>
      </c>
    </row>
    <row r="2783" spans="1:15" x14ac:dyDescent="0.25">
      <c r="A2783">
        <v>618300</v>
      </c>
      <c r="B2783">
        <v>325200</v>
      </c>
      <c r="C2783">
        <v>205</v>
      </c>
      <c r="D2783" s="96">
        <v>45132.557303240741</v>
      </c>
      <c r="E2783" t="s">
        <v>133</v>
      </c>
      <c r="F2783" t="s">
        <v>144</v>
      </c>
      <c r="G2783" t="s">
        <v>294</v>
      </c>
      <c r="H2783" t="s">
        <v>130</v>
      </c>
      <c r="I2783">
        <v>332570</v>
      </c>
      <c r="L2783" s="96">
        <v>45132.55678240741</v>
      </c>
      <c r="M2783" t="s">
        <v>135</v>
      </c>
      <c r="N2783">
        <v>29588</v>
      </c>
      <c r="O2783" t="s">
        <v>132</v>
      </c>
    </row>
    <row r="2784" spans="1:15" x14ac:dyDescent="0.25">
      <c r="A2784">
        <v>618300</v>
      </c>
      <c r="B2784">
        <v>325000</v>
      </c>
      <c r="C2784">
        <v>205</v>
      </c>
      <c r="D2784" s="96">
        <v>45132.557280092595</v>
      </c>
      <c r="E2784" t="s">
        <v>127</v>
      </c>
      <c r="F2784" t="s">
        <v>144</v>
      </c>
      <c r="G2784" t="s">
        <v>145</v>
      </c>
      <c r="H2784" t="s">
        <v>130</v>
      </c>
      <c r="I2784">
        <v>332550</v>
      </c>
      <c r="L2784" s="96">
        <v>45132.55678240741</v>
      </c>
      <c r="M2784" t="s">
        <v>131</v>
      </c>
      <c r="N2784">
        <v>110955</v>
      </c>
      <c r="O2784" t="s">
        <v>132</v>
      </c>
    </row>
    <row r="2785" spans="1:15" x14ac:dyDescent="0.25">
      <c r="A2785">
        <v>618300</v>
      </c>
      <c r="B2785">
        <v>325000</v>
      </c>
      <c r="C2785">
        <v>205</v>
      </c>
      <c r="D2785" s="96">
        <v>45132.557280092595</v>
      </c>
      <c r="E2785" t="s">
        <v>133</v>
      </c>
      <c r="F2785" t="s">
        <v>144</v>
      </c>
      <c r="G2785" t="s">
        <v>294</v>
      </c>
      <c r="H2785" t="s">
        <v>130</v>
      </c>
      <c r="I2785">
        <v>332550</v>
      </c>
      <c r="L2785" s="96">
        <v>45132.55678240741</v>
      </c>
      <c r="M2785" t="s">
        <v>135</v>
      </c>
      <c r="N2785">
        <v>-110955</v>
      </c>
      <c r="O2785" t="s">
        <v>136</v>
      </c>
    </row>
    <row r="2786" spans="1:15" x14ac:dyDescent="0.25">
      <c r="A2786">
        <v>618300</v>
      </c>
      <c r="B2786">
        <v>325100</v>
      </c>
      <c r="C2786">
        <v>205</v>
      </c>
      <c r="D2786" s="96">
        <v>45132.557280092595</v>
      </c>
      <c r="E2786" t="s">
        <v>133</v>
      </c>
      <c r="F2786" t="s">
        <v>144</v>
      </c>
      <c r="G2786" t="s">
        <v>294</v>
      </c>
      <c r="H2786" t="s">
        <v>130</v>
      </c>
      <c r="I2786">
        <v>332545</v>
      </c>
      <c r="L2786" s="96">
        <v>45132.55678240741</v>
      </c>
      <c r="M2786" t="s">
        <v>135</v>
      </c>
      <c r="N2786">
        <v>-29588</v>
      </c>
      <c r="O2786" t="s">
        <v>136</v>
      </c>
    </row>
    <row r="2787" spans="1:15" x14ac:dyDescent="0.25">
      <c r="A2787">
        <v>618300</v>
      </c>
      <c r="B2787">
        <v>325100</v>
      </c>
      <c r="C2787">
        <v>205</v>
      </c>
      <c r="D2787" s="96">
        <v>45132.557280092595</v>
      </c>
      <c r="E2787" t="s">
        <v>133</v>
      </c>
      <c r="F2787" t="s">
        <v>144</v>
      </c>
      <c r="G2787" t="s">
        <v>294</v>
      </c>
      <c r="H2787" t="s">
        <v>130</v>
      </c>
      <c r="I2787">
        <v>332545</v>
      </c>
      <c r="L2787" s="96">
        <v>45132.55678240741</v>
      </c>
      <c r="M2787" t="s">
        <v>135</v>
      </c>
      <c r="N2787">
        <v>22191</v>
      </c>
      <c r="O2787" t="s">
        <v>132</v>
      </c>
    </row>
    <row r="2788" spans="1:15" x14ac:dyDescent="0.25">
      <c r="A2788">
        <v>618300</v>
      </c>
      <c r="B2788">
        <v>325000</v>
      </c>
      <c r="C2788">
        <v>205</v>
      </c>
      <c r="D2788" s="96">
        <v>45132.557280092595</v>
      </c>
      <c r="E2788" t="s">
        <v>133</v>
      </c>
      <c r="F2788" t="s">
        <v>144</v>
      </c>
      <c r="G2788" t="s">
        <v>294</v>
      </c>
      <c r="H2788" t="s">
        <v>130</v>
      </c>
      <c r="I2788">
        <v>332550</v>
      </c>
      <c r="L2788" s="96">
        <v>45132.55678240741</v>
      </c>
      <c r="M2788" t="s">
        <v>135</v>
      </c>
      <c r="N2788">
        <v>110955</v>
      </c>
      <c r="O2788" t="s">
        <v>132</v>
      </c>
    </row>
    <row r="2789" spans="1:15" x14ac:dyDescent="0.25">
      <c r="A2789">
        <v>618300</v>
      </c>
      <c r="B2789">
        <v>325100</v>
      </c>
      <c r="C2789">
        <v>205</v>
      </c>
      <c r="D2789" s="96">
        <v>45132.557268518518</v>
      </c>
      <c r="E2789" t="s">
        <v>127</v>
      </c>
      <c r="F2789" t="s">
        <v>144</v>
      </c>
      <c r="G2789" t="s">
        <v>145</v>
      </c>
      <c r="H2789" t="s">
        <v>130</v>
      </c>
      <c r="I2789">
        <v>332545</v>
      </c>
      <c r="L2789" s="96">
        <v>45132.55678240741</v>
      </c>
      <c r="M2789" t="s">
        <v>131</v>
      </c>
      <c r="N2789">
        <v>29588</v>
      </c>
      <c r="O2789" t="s">
        <v>132</v>
      </c>
    </row>
    <row r="2790" spans="1:15" x14ac:dyDescent="0.25">
      <c r="A2790">
        <v>618300</v>
      </c>
      <c r="B2790">
        <v>325100</v>
      </c>
      <c r="C2790">
        <v>205</v>
      </c>
      <c r="D2790" s="96">
        <v>45132.557268518518</v>
      </c>
      <c r="E2790" t="s">
        <v>133</v>
      </c>
      <c r="F2790" t="s">
        <v>144</v>
      </c>
      <c r="G2790" t="s">
        <v>294</v>
      </c>
      <c r="H2790" t="s">
        <v>130</v>
      </c>
      <c r="I2790">
        <v>332540</v>
      </c>
      <c r="L2790" s="96">
        <v>45132.55678240741</v>
      </c>
      <c r="M2790" t="s">
        <v>135</v>
      </c>
      <c r="N2790">
        <v>-539981</v>
      </c>
      <c r="O2790" t="s">
        <v>136</v>
      </c>
    </row>
    <row r="2791" spans="1:15" x14ac:dyDescent="0.25">
      <c r="A2791">
        <v>618300</v>
      </c>
      <c r="B2791">
        <v>325100</v>
      </c>
      <c r="C2791">
        <v>205</v>
      </c>
      <c r="D2791" s="96">
        <v>45132.557256944441</v>
      </c>
      <c r="E2791" t="s">
        <v>127</v>
      </c>
      <c r="F2791" t="s">
        <v>144</v>
      </c>
      <c r="G2791" t="s">
        <v>145</v>
      </c>
      <c r="H2791" t="s">
        <v>130</v>
      </c>
      <c r="I2791">
        <v>332540</v>
      </c>
      <c r="L2791" s="96">
        <v>45132.55678240741</v>
      </c>
      <c r="M2791" t="s">
        <v>131</v>
      </c>
      <c r="N2791">
        <v>539981</v>
      </c>
      <c r="O2791" t="s">
        <v>132</v>
      </c>
    </row>
    <row r="2792" spans="1:15" x14ac:dyDescent="0.25">
      <c r="A2792">
        <v>618300</v>
      </c>
      <c r="B2792">
        <v>325100</v>
      </c>
      <c r="C2792">
        <v>205</v>
      </c>
      <c r="D2792" s="96">
        <v>45132.557256944441</v>
      </c>
      <c r="E2792" t="s">
        <v>133</v>
      </c>
      <c r="F2792" t="s">
        <v>144</v>
      </c>
      <c r="G2792" t="s">
        <v>294</v>
      </c>
      <c r="H2792" t="s">
        <v>130</v>
      </c>
      <c r="I2792">
        <v>332540</v>
      </c>
      <c r="L2792" s="96">
        <v>45132.55678240741</v>
      </c>
      <c r="M2792" t="s">
        <v>135</v>
      </c>
      <c r="N2792">
        <v>532584</v>
      </c>
      <c r="O2792" t="s">
        <v>132</v>
      </c>
    </row>
    <row r="2793" spans="1:15" x14ac:dyDescent="0.25">
      <c r="A2793">
        <v>618300</v>
      </c>
      <c r="B2793">
        <v>325100</v>
      </c>
      <c r="C2793">
        <v>205</v>
      </c>
      <c r="D2793" s="96">
        <v>45132.557245370372</v>
      </c>
      <c r="E2793" t="s">
        <v>127</v>
      </c>
      <c r="F2793" t="s">
        <v>144</v>
      </c>
      <c r="G2793" t="s">
        <v>145</v>
      </c>
      <c r="H2793" t="s">
        <v>130</v>
      </c>
      <c r="I2793">
        <v>332510</v>
      </c>
      <c r="L2793" s="96">
        <v>45132.55678240741</v>
      </c>
      <c r="M2793" t="s">
        <v>131</v>
      </c>
      <c r="N2793">
        <v>81367</v>
      </c>
      <c r="O2793" t="s">
        <v>132</v>
      </c>
    </row>
    <row r="2794" spans="1:15" x14ac:dyDescent="0.25">
      <c r="A2794">
        <v>618300</v>
      </c>
      <c r="B2794">
        <v>325100</v>
      </c>
      <c r="C2794">
        <v>205</v>
      </c>
      <c r="D2794" s="96">
        <v>45132.557245370372</v>
      </c>
      <c r="E2794" t="s">
        <v>133</v>
      </c>
      <c r="F2794" t="s">
        <v>144</v>
      </c>
      <c r="G2794" t="s">
        <v>294</v>
      </c>
      <c r="H2794" t="s">
        <v>130</v>
      </c>
      <c r="I2794">
        <v>332510</v>
      </c>
      <c r="L2794" s="96">
        <v>45132.55678240741</v>
      </c>
      <c r="M2794" t="s">
        <v>135</v>
      </c>
      <c r="N2794">
        <v>-81367</v>
      </c>
      <c r="O2794" t="s">
        <v>136</v>
      </c>
    </row>
    <row r="2795" spans="1:15" x14ac:dyDescent="0.25">
      <c r="A2795">
        <v>618300</v>
      </c>
      <c r="B2795">
        <v>325100</v>
      </c>
      <c r="C2795">
        <v>205</v>
      </c>
      <c r="D2795" s="96">
        <v>45132.557245370372</v>
      </c>
      <c r="E2795" t="s">
        <v>133</v>
      </c>
      <c r="F2795" t="s">
        <v>144</v>
      </c>
      <c r="G2795" t="s">
        <v>294</v>
      </c>
      <c r="H2795" t="s">
        <v>130</v>
      </c>
      <c r="I2795">
        <v>332510</v>
      </c>
      <c r="L2795" s="96">
        <v>45132.55678240741</v>
      </c>
      <c r="M2795" t="s">
        <v>135</v>
      </c>
      <c r="N2795">
        <v>88764</v>
      </c>
      <c r="O2795" t="s">
        <v>132</v>
      </c>
    </row>
    <row r="2796" spans="1:15" x14ac:dyDescent="0.25">
      <c r="A2796">
        <v>618300</v>
      </c>
      <c r="B2796">
        <v>325100</v>
      </c>
      <c r="C2796">
        <v>206</v>
      </c>
      <c r="D2796" s="96">
        <v>45299.653761574074</v>
      </c>
      <c r="E2796" t="s">
        <v>133</v>
      </c>
      <c r="F2796" t="s">
        <v>292</v>
      </c>
      <c r="G2796" t="s">
        <v>293</v>
      </c>
      <c r="H2796" t="s">
        <v>130</v>
      </c>
      <c r="I2796">
        <v>332610</v>
      </c>
      <c r="L2796" s="96">
        <v>45299.653622685182</v>
      </c>
      <c r="M2796" t="s">
        <v>135</v>
      </c>
      <c r="N2796">
        <v>-7397</v>
      </c>
      <c r="O2796" t="s">
        <v>136</v>
      </c>
    </row>
    <row r="2797" spans="1:15" x14ac:dyDescent="0.25">
      <c r="A2797">
        <v>618300</v>
      </c>
      <c r="B2797">
        <v>325100</v>
      </c>
      <c r="C2797">
        <v>206</v>
      </c>
      <c r="D2797" s="96">
        <v>45132.557326388887</v>
      </c>
      <c r="E2797" t="s">
        <v>127</v>
      </c>
      <c r="F2797" t="s">
        <v>144</v>
      </c>
      <c r="G2797" t="s">
        <v>145</v>
      </c>
      <c r="H2797" t="s">
        <v>130</v>
      </c>
      <c r="I2797">
        <v>332610</v>
      </c>
      <c r="L2797" s="96">
        <v>45132.55678240741</v>
      </c>
      <c r="M2797" t="s">
        <v>131</v>
      </c>
      <c r="N2797">
        <v>7397</v>
      </c>
      <c r="O2797" t="s">
        <v>132</v>
      </c>
    </row>
    <row r="2798" spans="1:15" x14ac:dyDescent="0.25">
      <c r="A2798">
        <v>618300</v>
      </c>
      <c r="B2798">
        <v>325100</v>
      </c>
      <c r="C2798">
        <v>206</v>
      </c>
      <c r="D2798" s="96">
        <v>45132.557326388887</v>
      </c>
      <c r="E2798" t="s">
        <v>133</v>
      </c>
      <c r="F2798" t="s">
        <v>144</v>
      </c>
      <c r="G2798" t="s">
        <v>294</v>
      </c>
      <c r="H2798" t="s">
        <v>130</v>
      </c>
      <c r="I2798">
        <v>332610</v>
      </c>
      <c r="L2798" s="96">
        <v>45132.55678240741</v>
      </c>
      <c r="M2798" t="s">
        <v>135</v>
      </c>
      <c r="N2798">
        <v>-7397</v>
      </c>
      <c r="O2798" t="s">
        <v>136</v>
      </c>
    </row>
    <row r="2799" spans="1:15" x14ac:dyDescent="0.25">
      <c r="A2799">
        <v>618300</v>
      </c>
      <c r="B2799">
        <v>325100</v>
      </c>
      <c r="C2799">
        <v>206</v>
      </c>
      <c r="D2799" s="96">
        <v>45132.557326388887</v>
      </c>
      <c r="E2799" t="s">
        <v>133</v>
      </c>
      <c r="F2799" t="s">
        <v>144</v>
      </c>
      <c r="G2799" t="s">
        <v>294</v>
      </c>
      <c r="H2799" t="s">
        <v>130</v>
      </c>
      <c r="I2799">
        <v>332610</v>
      </c>
      <c r="L2799" s="96">
        <v>45132.55678240741</v>
      </c>
      <c r="M2799" t="s">
        <v>135</v>
      </c>
      <c r="N2799">
        <v>7397</v>
      </c>
      <c r="O2799" t="s">
        <v>132</v>
      </c>
    </row>
    <row r="2800" spans="1:15" x14ac:dyDescent="0.25">
      <c r="A2800">
        <v>618300</v>
      </c>
      <c r="B2800">
        <v>340000</v>
      </c>
      <c r="C2800">
        <v>207</v>
      </c>
      <c r="D2800" s="96">
        <v>45299.653796296298</v>
      </c>
      <c r="E2800" t="s">
        <v>133</v>
      </c>
      <c r="F2800" t="s">
        <v>292</v>
      </c>
      <c r="G2800" t="s">
        <v>293</v>
      </c>
      <c r="H2800" t="s">
        <v>130</v>
      </c>
      <c r="I2800">
        <v>334603</v>
      </c>
      <c r="L2800" s="96">
        <v>45299.653622685182</v>
      </c>
      <c r="M2800" t="s">
        <v>135</v>
      </c>
      <c r="N2800">
        <v>-162734</v>
      </c>
      <c r="O2800" t="s">
        <v>136</v>
      </c>
    </row>
    <row r="2801" spans="1:15" x14ac:dyDescent="0.25">
      <c r="A2801">
        <v>618300</v>
      </c>
      <c r="B2801">
        <v>335200</v>
      </c>
      <c r="C2801">
        <v>207</v>
      </c>
      <c r="D2801" s="96">
        <v>45299.653796296298</v>
      </c>
      <c r="E2801" t="s">
        <v>133</v>
      </c>
      <c r="F2801" t="s">
        <v>292</v>
      </c>
      <c r="G2801" t="s">
        <v>293</v>
      </c>
      <c r="H2801" t="s">
        <v>130</v>
      </c>
      <c r="I2801">
        <v>334520</v>
      </c>
      <c r="L2801" s="96">
        <v>45299.653622685182</v>
      </c>
      <c r="M2801" t="s">
        <v>135</v>
      </c>
      <c r="N2801">
        <v>-44382</v>
      </c>
      <c r="O2801" t="s">
        <v>136</v>
      </c>
    </row>
    <row r="2802" spans="1:15" x14ac:dyDescent="0.25">
      <c r="A2802">
        <v>618300</v>
      </c>
      <c r="B2802">
        <v>330100</v>
      </c>
      <c r="C2802">
        <v>207</v>
      </c>
      <c r="D2802" s="96">
        <v>45299.653784722221</v>
      </c>
      <c r="E2802" t="s">
        <v>133</v>
      </c>
      <c r="F2802" t="s">
        <v>292</v>
      </c>
      <c r="G2802" t="s">
        <v>293</v>
      </c>
      <c r="H2802" t="s">
        <v>130</v>
      </c>
      <c r="I2802">
        <v>334160</v>
      </c>
      <c r="L2802" s="96">
        <v>45299.653622685182</v>
      </c>
      <c r="M2802" t="s">
        <v>135</v>
      </c>
      <c r="N2802">
        <v>-192322</v>
      </c>
      <c r="O2802" t="s">
        <v>136</v>
      </c>
    </row>
    <row r="2803" spans="1:15" x14ac:dyDescent="0.25">
      <c r="A2803">
        <v>618300</v>
      </c>
      <c r="B2803">
        <v>360000</v>
      </c>
      <c r="C2803">
        <v>207</v>
      </c>
      <c r="D2803" s="96">
        <v>45299.653784722221</v>
      </c>
      <c r="E2803" t="s">
        <v>133</v>
      </c>
      <c r="F2803" t="s">
        <v>292</v>
      </c>
      <c r="G2803" t="s">
        <v>293</v>
      </c>
      <c r="H2803" t="s">
        <v>130</v>
      </c>
      <c r="I2803">
        <v>334349</v>
      </c>
      <c r="L2803" s="96">
        <v>45299.653622685182</v>
      </c>
      <c r="M2803" t="s">
        <v>135</v>
      </c>
      <c r="N2803">
        <v>-192322</v>
      </c>
      <c r="O2803" t="s">
        <v>136</v>
      </c>
    </row>
    <row r="2804" spans="1:15" x14ac:dyDescent="0.25">
      <c r="A2804">
        <v>618300</v>
      </c>
      <c r="B2804">
        <v>370000</v>
      </c>
      <c r="C2804">
        <v>207</v>
      </c>
      <c r="D2804" s="96">
        <v>45299.653784722221</v>
      </c>
      <c r="E2804" t="s">
        <v>133</v>
      </c>
      <c r="F2804" t="s">
        <v>292</v>
      </c>
      <c r="G2804" t="s">
        <v>293</v>
      </c>
      <c r="H2804" t="s">
        <v>130</v>
      </c>
      <c r="I2804">
        <v>334311</v>
      </c>
      <c r="L2804" s="96">
        <v>45299.653622685182</v>
      </c>
      <c r="M2804" t="s">
        <v>135</v>
      </c>
      <c r="N2804">
        <v>-44382</v>
      </c>
      <c r="O2804" t="s">
        <v>136</v>
      </c>
    </row>
    <row r="2805" spans="1:15" x14ac:dyDescent="0.25">
      <c r="A2805">
        <v>618300</v>
      </c>
      <c r="B2805">
        <v>350000</v>
      </c>
      <c r="C2805">
        <v>207</v>
      </c>
      <c r="D2805" s="96">
        <v>45299.653773148151</v>
      </c>
      <c r="E2805" t="s">
        <v>133</v>
      </c>
      <c r="F2805" t="s">
        <v>292</v>
      </c>
      <c r="G2805" t="s">
        <v>293</v>
      </c>
      <c r="H2805" t="s">
        <v>130</v>
      </c>
      <c r="I2805">
        <v>334025</v>
      </c>
      <c r="L2805" s="96">
        <v>45299.653622685182</v>
      </c>
      <c r="M2805" t="s">
        <v>135</v>
      </c>
      <c r="N2805">
        <v>-66573</v>
      </c>
      <c r="O2805" t="s">
        <v>136</v>
      </c>
    </row>
    <row r="2806" spans="1:15" x14ac:dyDescent="0.25">
      <c r="A2806">
        <v>618300</v>
      </c>
      <c r="B2806">
        <v>340000</v>
      </c>
      <c r="C2806">
        <v>207</v>
      </c>
      <c r="D2806" s="96">
        <v>45299.653773148151</v>
      </c>
      <c r="E2806" t="s">
        <v>133</v>
      </c>
      <c r="F2806" t="s">
        <v>292</v>
      </c>
      <c r="G2806" t="s">
        <v>293</v>
      </c>
      <c r="H2806" t="s">
        <v>130</v>
      </c>
      <c r="I2806">
        <v>334010</v>
      </c>
      <c r="L2806" s="96">
        <v>45299.653622685182</v>
      </c>
      <c r="M2806" t="s">
        <v>135</v>
      </c>
      <c r="N2806">
        <v>-14794</v>
      </c>
      <c r="O2806" t="s">
        <v>136</v>
      </c>
    </row>
    <row r="2807" spans="1:15" x14ac:dyDescent="0.25">
      <c r="A2807">
        <v>618300</v>
      </c>
      <c r="B2807">
        <v>302000</v>
      </c>
      <c r="C2807">
        <v>207</v>
      </c>
      <c r="D2807" s="96">
        <v>45299.653773148151</v>
      </c>
      <c r="E2807" t="s">
        <v>133</v>
      </c>
      <c r="F2807" t="s">
        <v>292</v>
      </c>
      <c r="G2807" t="s">
        <v>293</v>
      </c>
      <c r="H2807" t="s">
        <v>130</v>
      </c>
      <c r="I2807">
        <v>334021</v>
      </c>
      <c r="L2807" s="96">
        <v>45299.653622685182</v>
      </c>
      <c r="M2807" t="s">
        <v>135</v>
      </c>
      <c r="N2807">
        <v>-14794</v>
      </c>
      <c r="O2807" t="s">
        <v>136</v>
      </c>
    </row>
    <row r="2808" spans="1:15" x14ac:dyDescent="0.25">
      <c r="A2808">
        <v>618300</v>
      </c>
      <c r="B2808">
        <v>350000</v>
      </c>
      <c r="C2808">
        <v>207</v>
      </c>
      <c r="D2808" s="96">
        <v>45299.653773148151</v>
      </c>
      <c r="E2808" t="s">
        <v>133</v>
      </c>
      <c r="F2808" t="s">
        <v>292</v>
      </c>
      <c r="G2808" t="s">
        <v>293</v>
      </c>
      <c r="H2808" t="s">
        <v>130</v>
      </c>
      <c r="I2808">
        <v>334027</v>
      </c>
      <c r="L2808" s="96">
        <v>45299.653622685182</v>
      </c>
      <c r="M2808" t="s">
        <v>135</v>
      </c>
      <c r="N2808">
        <v>-7397</v>
      </c>
      <c r="O2808" t="s">
        <v>136</v>
      </c>
    </row>
    <row r="2809" spans="1:15" x14ac:dyDescent="0.25">
      <c r="A2809">
        <v>618300</v>
      </c>
      <c r="B2809">
        <v>120000</v>
      </c>
      <c r="C2809">
        <v>207</v>
      </c>
      <c r="D2809" s="96">
        <v>45188.511412037034</v>
      </c>
      <c r="E2809" t="s">
        <v>162</v>
      </c>
      <c r="F2809" t="s">
        <v>297</v>
      </c>
      <c r="G2809" t="s">
        <v>298</v>
      </c>
      <c r="H2809" t="s">
        <v>130</v>
      </c>
      <c r="I2809">
        <v>332107</v>
      </c>
      <c r="L2809" s="96">
        <v>45188.507719907408</v>
      </c>
      <c r="M2809" t="s">
        <v>135</v>
      </c>
      <c r="N2809">
        <v>36985</v>
      </c>
      <c r="O2809" t="s">
        <v>132</v>
      </c>
    </row>
    <row r="2810" spans="1:15" x14ac:dyDescent="0.25">
      <c r="A2810">
        <v>618300</v>
      </c>
      <c r="B2810">
        <v>340000</v>
      </c>
      <c r="C2810">
        <v>207</v>
      </c>
      <c r="D2810" s="96">
        <v>45138.664421296293</v>
      </c>
      <c r="E2810" t="s">
        <v>133</v>
      </c>
      <c r="F2810" t="s">
        <v>299</v>
      </c>
      <c r="G2810" t="s">
        <v>300</v>
      </c>
      <c r="H2810" t="s">
        <v>130</v>
      </c>
      <c r="I2810">
        <v>334603</v>
      </c>
      <c r="L2810" s="96">
        <v>45125.999988425923</v>
      </c>
      <c r="M2810" t="s">
        <v>135</v>
      </c>
      <c r="N2810">
        <v>-7397</v>
      </c>
      <c r="O2810" t="s">
        <v>136</v>
      </c>
    </row>
    <row r="2811" spans="1:15" x14ac:dyDescent="0.25">
      <c r="A2811">
        <v>618300</v>
      </c>
      <c r="B2811">
        <v>305000</v>
      </c>
      <c r="C2811">
        <v>207</v>
      </c>
      <c r="D2811" s="96">
        <v>45138.664421296293</v>
      </c>
      <c r="E2811" t="s">
        <v>133</v>
      </c>
      <c r="F2811" t="s">
        <v>299</v>
      </c>
      <c r="G2811" t="s">
        <v>300</v>
      </c>
      <c r="H2811" t="s">
        <v>130</v>
      </c>
      <c r="I2811">
        <v>334316</v>
      </c>
      <c r="L2811" s="96">
        <v>45125.999988425923</v>
      </c>
      <c r="M2811" t="s">
        <v>135</v>
      </c>
      <c r="N2811">
        <v>7397</v>
      </c>
      <c r="O2811" t="s">
        <v>132</v>
      </c>
    </row>
    <row r="2812" spans="1:15" x14ac:dyDescent="0.25">
      <c r="A2812">
        <v>618300</v>
      </c>
      <c r="B2812">
        <v>540400</v>
      </c>
      <c r="C2812">
        <v>207</v>
      </c>
      <c r="D2812" s="96">
        <v>45132.557812500003</v>
      </c>
      <c r="E2812" t="s">
        <v>127</v>
      </c>
      <c r="F2812" t="s">
        <v>151</v>
      </c>
      <c r="G2812" t="s">
        <v>196</v>
      </c>
      <c r="H2812" t="s">
        <v>130</v>
      </c>
      <c r="I2812">
        <v>334090</v>
      </c>
      <c r="L2812" s="96">
        <v>45132.556875000002</v>
      </c>
      <c r="M2812" t="s">
        <v>131</v>
      </c>
      <c r="N2812">
        <v>14960</v>
      </c>
      <c r="O2812" t="s">
        <v>132</v>
      </c>
    </row>
    <row r="2813" spans="1:15" x14ac:dyDescent="0.25">
      <c r="A2813">
        <v>618300</v>
      </c>
      <c r="B2813">
        <v>540400</v>
      </c>
      <c r="C2813">
        <v>207</v>
      </c>
      <c r="D2813" s="96">
        <v>45132.557812500003</v>
      </c>
      <c r="E2813" t="s">
        <v>133</v>
      </c>
      <c r="F2813" t="s">
        <v>151</v>
      </c>
      <c r="G2813" t="s">
        <v>338</v>
      </c>
      <c r="H2813" t="s">
        <v>130</v>
      </c>
      <c r="I2813">
        <v>334090</v>
      </c>
      <c r="L2813" s="96">
        <v>45132.556875000002</v>
      </c>
      <c r="M2813" t="s">
        <v>135</v>
      </c>
      <c r="N2813">
        <v>-166</v>
      </c>
      <c r="O2813" t="s">
        <v>136</v>
      </c>
    </row>
    <row r="2814" spans="1:15" x14ac:dyDescent="0.25">
      <c r="A2814">
        <v>618300</v>
      </c>
      <c r="B2814">
        <v>540300</v>
      </c>
      <c r="C2814">
        <v>207</v>
      </c>
      <c r="D2814" s="96">
        <v>45132.557789351849</v>
      </c>
      <c r="E2814" t="s">
        <v>127</v>
      </c>
      <c r="F2814" t="s">
        <v>151</v>
      </c>
      <c r="G2814" t="s">
        <v>196</v>
      </c>
      <c r="H2814" t="s">
        <v>130</v>
      </c>
      <c r="I2814">
        <v>334140</v>
      </c>
      <c r="L2814" s="96">
        <v>45132.556875000002</v>
      </c>
      <c r="M2814" t="s">
        <v>131</v>
      </c>
      <c r="N2814">
        <v>44900</v>
      </c>
      <c r="O2814" t="s">
        <v>132</v>
      </c>
    </row>
    <row r="2815" spans="1:15" x14ac:dyDescent="0.25">
      <c r="A2815">
        <v>618300</v>
      </c>
      <c r="B2815">
        <v>340000</v>
      </c>
      <c r="C2815">
        <v>207</v>
      </c>
      <c r="D2815" s="96">
        <v>45132.557673611111</v>
      </c>
      <c r="E2815" t="s">
        <v>127</v>
      </c>
      <c r="F2815" t="s">
        <v>144</v>
      </c>
      <c r="G2815" t="s">
        <v>145</v>
      </c>
      <c r="H2815" t="s">
        <v>130</v>
      </c>
      <c r="I2815">
        <v>334603</v>
      </c>
      <c r="L2815" s="96">
        <v>45132.55678240741</v>
      </c>
      <c r="M2815" t="s">
        <v>131</v>
      </c>
      <c r="N2815">
        <v>170131</v>
      </c>
      <c r="O2815" t="s">
        <v>132</v>
      </c>
    </row>
    <row r="2816" spans="1:15" x14ac:dyDescent="0.25">
      <c r="A2816">
        <v>618300</v>
      </c>
      <c r="B2816">
        <v>340000</v>
      </c>
      <c r="C2816">
        <v>207</v>
      </c>
      <c r="D2816" s="96">
        <v>45132.557673611111</v>
      </c>
      <c r="E2816" t="s">
        <v>133</v>
      </c>
      <c r="F2816" t="s">
        <v>144</v>
      </c>
      <c r="G2816" t="s">
        <v>294</v>
      </c>
      <c r="H2816" t="s">
        <v>130</v>
      </c>
      <c r="I2816">
        <v>334603</v>
      </c>
      <c r="L2816" s="96">
        <v>45132.55678240741</v>
      </c>
      <c r="M2816" t="s">
        <v>135</v>
      </c>
      <c r="N2816">
        <v>-170131</v>
      </c>
      <c r="O2816" t="s">
        <v>136</v>
      </c>
    </row>
    <row r="2817" spans="1:15" x14ac:dyDescent="0.25">
      <c r="A2817">
        <v>618300</v>
      </c>
      <c r="B2817">
        <v>340000</v>
      </c>
      <c r="C2817">
        <v>207</v>
      </c>
      <c r="D2817" s="96">
        <v>45132.557673611111</v>
      </c>
      <c r="E2817" t="s">
        <v>133</v>
      </c>
      <c r="F2817" t="s">
        <v>144</v>
      </c>
      <c r="G2817" t="s">
        <v>294</v>
      </c>
      <c r="H2817" t="s">
        <v>130</v>
      </c>
      <c r="I2817">
        <v>334603</v>
      </c>
      <c r="L2817" s="96">
        <v>45132.55678240741</v>
      </c>
      <c r="M2817" t="s">
        <v>135</v>
      </c>
      <c r="N2817">
        <v>170131</v>
      </c>
      <c r="O2817" t="s">
        <v>132</v>
      </c>
    </row>
    <row r="2818" spans="1:15" x14ac:dyDescent="0.25">
      <c r="A2818">
        <v>618300</v>
      </c>
      <c r="B2818">
        <v>335200</v>
      </c>
      <c r="C2818">
        <v>207</v>
      </c>
      <c r="D2818" s="96">
        <v>45132.557615740741</v>
      </c>
      <c r="E2818" t="s">
        <v>127</v>
      </c>
      <c r="F2818" t="s">
        <v>144</v>
      </c>
      <c r="G2818" t="s">
        <v>145</v>
      </c>
      <c r="H2818" t="s">
        <v>130</v>
      </c>
      <c r="I2818">
        <v>334520</v>
      </c>
      <c r="L2818" s="96">
        <v>45132.55678240741</v>
      </c>
      <c r="M2818" t="s">
        <v>131</v>
      </c>
      <c r="N2818">
        <v>44382</v>
      </c>
      <c r="O2818" t="s">
        <v>132</v>
      </c>
    </row>
    <row r="2819" spans="1:15" x14ac:dyDescent="0.25">
      <c r="A2819">
        <v>618300</v>
      </c>
      <c r="B2819">
        <v>335200</v>
      </c>
      <c r="C2819">
        <v>207</v>
      </c>
      <c r="D2819" s="96">
        <v>45132.557615740741</v>
      </c>
      <c r="E2819" t="s">
        <v>133</v>
      </c>
      <c r="F2819" t="s">
        <v>144</v>
      </c>
      <c r="G2819" t="s">
        <v>294</v>
      </c>
      <c r="H2819" t="s">
        <v>130</v>
      </c>
      <c r="I2819">
        <v>334520</v>
      </c>
      <c r="L2819" s="96">
        <v>45132.55678240741</v>
      </c>
      <c r="M2819" t="s">
        <v>135</v>
      </c>
      <c r="N2819">
        <v>-44382</v>
      </c>
      <c r="O2819" t="s">
        <v>136</v>
      </c>
    </row>
    <row r="2820" spans="1:15" x14ac:dyDescent="0.25">
      <c r="A2820">
        <v>618300</v>
      </c>
      <c r="B2820">
        <v>335200</v>
      </c>
      <c r="C2820">
        <v>207</v>
      </c>
      <c r="D2820" s="96">
        <v>45132.557615740741</v>
      </c>
      <c r="E2820" t="s">
        <v>133</v>
      </c>
      <c r="F2820" t="s">
        <v>144</v>
      </c>
      <c r="G2820" t="s">
        <v>294</v>
      </c>
      <c r="H2820" t="s">
        <v>130</v>
      </c>
      <c r="I2820">
        <v>334520</v>
      </c>
      <c r="L2820" s="96">
        <v>45132.55678240741</v>
      </c>
      <c r="M2820" t="s">
        <v>135</v>
      </c>
      <c r="N2820">
        <v>44382</v>
      </c>
      <c r="O2820" t="s">
        <v>132</v>
      </c>
    </row>
    <row r="2821" spans="1:15" x14ac:dyDescent="0.25">
      <c r="A2821">
        <v>618300</v>
      </c>
      <c r="B2821">
        <v>360000</v>
      </c>
      <c r="C2821">
        <v>207</v>
      </c>
      <c r="D2821" s="96">
        <v>45132.557534722226</v>
      </c>
      <c r="E2821" t="s">
        <v>127</v>
      </c>
      <c r="F2821" t="s">
        <v>144</v>
      </c>
      <c r="G2821" t="s">
        <v>145</v>
      </c>
      <c r="H2821" t="s">
        <v>130</v>
      </c>
      <c r="I2821">
        <v>334349</v>
      </c>
      <c r="L2821" s="96">
        <v>45132.55678240741</v>
      </c>
      <c r="M2821" t="s">
        <v>131</v>
      </c>
      <c r="N2821">
        <v>207116</v>
      </c>
      <c r="O2821" t="s">
        <v>132</v>
      </c>
    </row>
    <row r="2822" spans="1:15" x14ac:dyDescent="0.25">
      <c r="A2822">
        <v>618300</v>
      </c>
      <c r="B2822">
        <v>360000</v>
      </c>
      <c r="C2822">
        <v>207</v>
      </c>
      <c r="D2822" s="96">
        <v>45132.557534722226</v>
      </c>
      <c r="E2822" t="s">
        <v>133</v>
      </c>
      <c r="F2822" t="s">
        <v>144</v>
      </c>
      <c r="G2822" t="s">
        <v>294</v>
      </c>
      <c r="H2822" t="s">
        <v>130</v>
      </c>
      <c r="I2822">
        <v>334349</v>
      </c>
      <c r="L2822" s="96">
        <v>45132.55678240741</v>
      </c>
      <c r="M2822" t="s">
        <v>135</v>
      </c>
      <c r="N2822">
        <v>-207116</v>
      </c>
      <c r="O2822" t="s">
        <v>136</v>
      </c>
    </row>
    <row r="2823" spans="1:15" x14ac:dyDescent="0.25">
      <c r="A2823">
        <v>618300</v>
      </c>
      <c r="B2823">
        <v>360000</v>
      </c>
      <c r="C2823">
        <v>207</v>
      </c>
      <c r="D2823" s="96">
        <v>45132.557534722226</v>
      </c>
      <c r="E2823" t="s">
        <v>133</v>
      </c>
      <c r="F2823" t="s">
        <v>144</v>
      </c>
      <c r="G2823" t="s">
        <v>294</v>
      </c>
      <c r="H2823" t="s">
        <v>130</v>
      </c>
      <c r="I2823">
        <v>334349</v>
      </c>
      <c r="L2823" s="96">
        <v>45132.55678240741</v>
      </c>
      <c r="M2823" t="s">
        <v>135</v>
      </c>
      <c r="N2823">
        <v>192322</v>
      </c>
      <c r="O2823" t="s">
        <v>132</v>
      </c>
    </row>
    <row r="2824" spans="1:15" x14ac:dyDescent="0.25">
      <c r="A2824">
        <v>618300</v>
      </c>
      <c r="B2824">
        <v>305000</v>
      </c>
      <c r="C2824">
        <v>207</v>
      </c>
      <c r="D2824" s="96">
        <v>45132.557511574072</v>
      </c>
      <c r="E2824" t="s">
        <v>127</v>
      </c>
      <c r="F2824" t="s">
        <v>144</v>
      </c>
      <c r="G2824" t="s">
        <v>145</v>
      </c>
      <c r="H2824" t="s">
        <v>130</v>
      </c>
      <c r="I2824">
        <v>334316</v>
      </c>
      <c r="L2824" s="96">
        <v>45132.55678240741</v>
      </c>
      <c r="M2824" t="s">
        <v>131</v>
      </c>
      <c r="N2824">
        <v>73970</v>
      </c>
      <c r="O2824" t="s">
        <v>132</v>
      </c>
    </row>
    <row r="2825" spans="1:15" x14ac:dyDescent="0.25">
      <c r="A2825">
        <v>618300</v>
      </c>
      <c r="B2825">
        <v>305000</v>
      </c>
      <c r="C2825">
        <v>207</v>
      </c>
      <c r="D2825" s="96">
        <v>45132.557511574072</v>
      </c>
      <c r="E2825" t="s">
        <v>133</v>
      </c>
      <c r="F2825" t="s">
        <v>144</v>
      </c>
      <c r="G2825" t="s">
        <v>294</v>
      </c>
      <c r="H2825" t="s">
        <v>130</v>
      </c>
      <c r="I2825">
        <v>334316</v>
      </c>
      <c r="L2825" s="96">
        <v>45132.55678240741</v>
      </c>
      <c r="M2825" t="s">
        <v>135</v>
      </c>
      <c r="N2825">
        <v>-73970</v>
      </c>
      <c r="O2825" t="s">
        <v>136</v>
      </c>
    </row>
    <row r="2826" spans="1:15" x14ac:dyDescent="0.25">
      <c r="A2826">
        <v>618300</v>
      </c>
      <c r="B2826">
        <v>305000</v>
      </c>
      <c r="C2826">
        <v>207</v>
      </c>
      <c r="D2826" s="96">
        <v>45132.557511574072</v>
      </c>
      <c r="E2826" t="s">
        <v>133</v>
      </c>
      <c r="F2826" t="s">
        <v>144</v>
      </c>
      <c r="G2826" t="s">
        <v>294</v>
      </c>
      <c r="H2826" t="s">
        <v>130</v>
      </c>
      <c r="I2826">
        <v>334316</v>
      </c>
      <c r="L2826" s="96">
        <v>45132.55678240741</v>
      </c>
      <c r="M2826" t="s">
        <v>135</v>
      </c>
      <c r="N2826">
        <v>81367</v>
      </c>
      <c r="O2826" t="s">
        <v>132</v>
      </c>
    </row>
    <row r="2827" spans="1:15" x14ac:dyDescent="0.25">
      <c r="A2827">
        <v>618300</v>
      </c>
      <c r="B2827">
        <v>370000</v>
      </c>
      <c r="C2827">
        <v>207</v>
      </c>
      <c r="D2827" s="96">
        <v>45132.557500000003</v>
      </c>
      <c r="E2827" t="s">
        <v>127</v>
      </c>
      <c r="F2827" t="s">
        <v>144</v>
      </c>
      <c r="G2827" t="s">
        <v>145</v>
      </c>
      <c r="H2827" t="s">
        <v>130</v>
      </c>
      <c r="I2827">
        <v>334311</v>
      </c>
      <c r="L2827" s="96">
        <v>45132.55678240741</v>
      </c>
      <c r="M2827" t="s">
        <v>131</v>
      </c>
      <c r="N2827">
        <v>36985</v>
      </c>
      <c r="O2827" t="s">
        <v>132</v>
      </c>
    </row>
    <row r="2828" spans="1:15" x14ac:dyDescent="0.25">
      <c r="A2828">
        <v>618300</v>
      </c>
      <c r="B2828">
        <v>370000</v>
      </c>
      <c r="C2828">
        <v>207</v>
      </c>
      <c r="D2828" s="96">
        <v>45132.557500000003</v>
      </c>
      <c r="E2828" t="s">
        <v>133</v>
      </c>
      <c r="F2828" t="s">
        <v>144</v>
      </c>
      <c r="G2828" t="s">
        <v>294</v>
      </c>
      <c r="H2828" t="s">
        <v>130</v>
      </c>
      <c r="I2828">
        <v>334311</v>
      </c>
      <c r="L2828" s="96">
        <v>45132.55678240741</v>
      </c>
      <c r="M2828" t="s">
        <v>135</v>
      </c>
      <c r="N2828">
        <v>-36985</v>
      </c>
      <c r="O2828" t="s">
        <v>136</v>
      </c>
    </row>
    <row r="2829" spans="1:15" x14ac:dyDescent="0.25">
      <c r="A2829">
        <v>618300</v>
      </c>
      <c r="B2829">
        <v>370000</v>
      </c>
      <c r="C2829">
        <v>207</v>
      </c>
      <c r="D2829" s="96">
        <v>45132.557500000003</v>
      </c>
      <c r="E2829" t="s">
        <v>133</v>
      </c>
      <c r="F2829" t="s">
        <v>144</v>
      </c>
      <c r="G2829" t="s">
        <v>294</v>
      </c>
      <c r="H2829" t="s">
        <v>130</v>
      </c>
      <c r="I2829">
        <v>334311</v>
      </c>
      <c r="L2829" s="96">
        <v>45132.55678240741</v>
      </c>
      <c r="M2829" t="s">
        <v>135</v>
      </c>
      <c r="N2829">
        <v>44382</v>
      </c>
      <c r="O2829" t="s">
        <v>132</v>
      </c>
    </row>
    <row r="2830" spans="1:15" x14ac:dyDescent="0.25">
      <c r="A2830">
        <v>618300</v>
      </c>
      <c r="B2830">
        <v>305000</v>
      </c>
      <c r="C2830">
        <v>207</v>
      </c>
      <c r="D2830" s="96">
        <v>45132.557488425926</v>
      </c>
      <c r="E2830" t="s">
        <v>127</v>
      </c>
      <c r="F2830" t="s">
        <v>144</v>
      </c>
      <c r="G2830" t="s">
        <v>145</v>
      </c>
      <c r="H2830" t="s">
        <v>130</v>
      </c>
      <c r="I2830">
        <v>334290</v>
      </c>
      <c r="L2830" s="96">
        <v>45132.55678240741</v>
      </c>
      <c r="M2830" t="s">
        <v>131</v>
      </c>
      <c r="N2830">
        <v>7397</v>
      </c>
      <c r="O2830" t="s">
        <v>132</v>
      </c>
    </row>
    <row r="2831" spans="1:15" x14ac:dyDescent="0.25">
      <c r="A2831">
        <v>618300</v>
      </c>
      <c r="B2831">
        <v>305000</v>
      </c>
      <c r="C2831">
        <v>207</v>
      </c>
      <c r="D2831" s="96">
        <v>45132.557488425926</v>
      </c>
      <c r="E2831" t="s">
        <v>133</v>
      </c>
      <c r="F2831" t="s">
        <v>144</v>
      </c>
      <c r="G2831" t="s">
        <v>294</v>
      </c>
      <c r="H2831" t="s">
        <v>130</v>
      </c>
      <c r="I2831">
        <v>334290</v>
      </c>
      <c r="L2831" s="96">
        <v>45132.55678240741</v>
      </c>
      <c r="M2831" t="s">
        <v>135</v>
      </c>
      <c r="N2831">
        <v>-7397</v>
      </c>
      <c r="O2831" t="s">
        <v>136</v>
      </c>
    </row>
    <row r="2832" spans="1:15" x14ac:dyDescent="0.25">
      <c r="A2832">
        <v>618300</v>
      </c>
      <c r="B2832">
        <v>305000</v>
      </c>
      <c r="C2832">
        <v>207</v>
      </c>
      <c r="D2832" s="96">
        <v>45132.557488425926</v>
      </c>
      <c r="E2832" t="s">
        <v>133</v>
      </c>
      <c r="F2832" t="s">
        <v>144</v>
      </c>
      <c r="G2832" t="s">
        <v>294</v>
      </c>
      <c r="H2832" t="s">
        <v>130</v>
      </c>
      <c r="I2832">
        <v>334290</v>
      </c>
      <c r="L2832" s="96">
        <v>45132.55678240741</v>
      </c>
      <c r="M2832" t="s">
        <v>135</v>
      </c>
      <c r="N2832">
        <v>7397</v>
      </c>
      <c r="O2832" t="s">
        <v>132</v>
      </c>
    </row>
    <row r="2833" spans="1:15" x14ac:dyDescent="0.25">
      <c r="A2833">
        <v>618300</v>
      </c>
      <c r="B2833">
        <v>305000</v>
      </c>
      <c r="C2833">
        <v>207</v>
      </c>
      <c r="D2833" s="96">
        <v>45132.557476851849</v>
      </c>
      <c r="E2833" t="s">
        <v>127</v>
      </c>
      <c r="F2833" t="s">
        <v>144</v>
      </c>
      <c r="G2833" t="s">
        <v>145</v>
      </c>
      <c r="H2833" t="s">
        <v>130</v>
      </c>
      <c r="I2833">
        <v>334280</v>
      </c>
      <c r="L2833" s="96">
        <v>45132.55678240741</v>
      </c>
      <c r="M2833" t="s">
        <v>131</v>
      </c>
      <c r="N2833">
        <v>14794</v>
      </c>
      <c r="O2833" t="s">
        <v>132</v>
      </c>
    </row>
    <row r="2834" spans="1:15" x14ac:dyDescent="0.25">
      <c r="A2834">
        <v>618300</v>
      </c>
      <c r="B2834">
        <v>305000</v>
      </c>
      <c r="C2834">
        <v>207</v>
      </c>
      <c r="D2834" s="96">
        <v>45132.557476851849</v>
      </c>
      <c r="E2834" t="s">
        <v>133</v>
      </c>
      <c r="F2834" t="s">
        <v>144</v>
      </c>
      <c r="G2834" t="s">
        <v>294</v>
      </c>
      <c r="H2834" t="s">
        <v>130</v>
      </c>
      <c r="I2834">
        <v>334280</v>
      </c>
      <c r="L2834" s="96">
        <v>45132.55678240741</v>
      </c>
      <c r="M2834" t="s">
        <v>135</v>
      </c>
      <c r="N2834">
        <v>-14794</v>
      </c>
      <c r="O2834" t="s">
        <v>136</v>
      </c>
    </row>
    <row r="2835" spans="1:15" x14ac:dyDescent="0.25">
      <c r="A2835">
        <v>618300</v>
      </c>
      <c r="B2835">
        <v>305000</v>
      </c>
      <c r="C2835">
        <v>207</v>
      </c>
      <c r="D2835" s="96">
        <v>45132.557476851849</v>
      </c>
      <c r="E2835" t="s">
        <v>133</v>
      </c>
      <c r="F2835" t="s">
        <v>144</v>
      </c>
      <c r="G2835" t="s">
        <v>294</v>
      </c>
      <c r="H2835" t="s">
        <v>130</v>
      </c>
      <c r="I2835">
        <v>334280</v>
      </c>
      <c r="L2835" s="96">
        <v>45132.55678240741</v>
      </c>
      <c r="M2835" t="s">
        <v>135</v>
      </c>
      <c r="N2835">
        <v>14794</v>
      </c>
      <c r="O2835" t="s">
        <v>132</v>
      </c>
    </row>
    <row r="2836" spans="1:15" x14ac:dyDescent="0.25">
      <c r="A2836">
        <v>618300</v>
      </c>
      <c r="B2836">
        <v>330100</v>
      </c>
      <c r="C2836">
        <v>207</v>
      </c>
      <c r="D2836" s="96">
        <v>45132.557442129626</v>
      </c>
      <c r="E2836" t="s">
        <v>127</v>
      </c>
      <c r="F2836" t="s">
        <v>144</v>
      </c>
      <c r="G2836" t="s">
        <v>145</v>
      </c>
      <c r="H2836" t="s">
        <v>130</v>
      </c>
      <c r="I2836">
        <v>334160</v>
      </c>
      <c r="L2836" s="96">
        <v>45132.55678240741</v>
      </c>
      <c r="M2836" t="s">
        <v>131</v>
      </c>
      <c r="N2836">
        <v>170131</v>
      </c>
      <c r="O2836" t="s">
        <v>132</v>
      </c>
    </row>
    <row r="2837" spans="1:15" x14ac:dyDescent="0.25">
      <c r="A2837">
        <v>618300</v>
      </c>
      <c r="B2837">
        <v>330100</v>
      </c>
      <c r="C2837">
        <v>207</v>
      </c>
      <c r="D2837" s="96">
        <v>45132.557442129626</v>
      </c>
      <c r="E2837" t="s">
        <v>133</v>
      </c>
      <c r="F2837" t="s">
        <v>144</v>
      </c>
      <c r="G2837" t="s">
        <v>294</v>
      </c>
      <c r="H2837" t="s">
        <v>130</v>
      </c>
      <c r="I2837">
        <v>334160</v>
      </c>
      <c r="L2837" s="96">
        <v>45132.55678240741</v>
      </c>
      <c r="M2837" t="s">
        <v>135</v>
      </c>
      <c r="N2837">
        <v>-170131</v>
      </c>
      <c r="O2837" t="s">
        <v>136</v>
      </c>
    </row>
    <row r="2838" spans="1:15" x14ac:dyDescent="0.25">
      <c r="A2838">
        <v>618300</v>
      </c>
      <c r="B2838">
        <v>330100</v>
      </c>
      <c r="C2838">
        <v>207</v>
      </c>
      <c r="D2838" s="96">
        <v>45132.557442129626</v>
      </c>
      <c r="E2838" t="s">
        <v>133</v>
      </c>
      <c r="F2838" t="s">
        <v>144</v>
      </c>
      <c r="G2838" t="s">
        <v>294</v>
      </c>
      <c r="H2838" t="s">
        <v>130</v>
      </c>
      <c r="I2838">
        <v>334160</v>
      </c>
      <c r="L2838" s="96">
        <v>45132.55678240741</v>
      </c>
      <c r="M2838" t="s">
        <v>135</v>
      </c>
      <c r="N2838">
        <v>192322</v>
      </c>
      <c r="O2838" t="s">
        <v>132</v>
      </c>
    </row>
    <row r="2839" spans="1:15" x14ac:dyDescent="0.25">
      <c r="A2839">
        <v>618300</v>
      </c>
      <c r="B2839">
        <v>350000</v>
      </c>
      <c r="C2839">
        <v>207</v>
      </c>
      <c r="D2839" s="96">
        <v>45132.557384259257</v>
      </c>
      <c r="E2839" t="s">
        <v>127</v>
      </c>
      <c r="F2839" t="s">
        <v>144</v>
      </c>
      <c r="G2839" t="s">
        <v>145</v>
      </c>
      <c r="H2839" t="s">
        <v>130</v>
      </c>
      <c r="I2839">
        <v>334027</v>
      </c>
      <c r="L2839" s="96">
        <v>45132.55678240741</v>
      </c>
      <c r="M2839" t="s">
        <v>131</v>
      </c>
      <c r="N2839">
        <v>7397</v>
      </c>
      <c r="O2839" t="s">
        <v>132</v>
      </c>
    </row>
    <row r="2840" spans="1:15" x14ac:dyDescent="0.25">
      <c r="A2840">
        <v>618300</v>
      </c>
      <c r="B2840">
        <v>350000</v>
      </c>
      <c r="C2840">
        <v>207</v>
      </c>
      <c r="D2840" s="96">
        <v>45132.557384259257</v>
      </c>
      <c r="E2840" t="s">
        <v>133</v>
      </c>
      <c r="F2840" t="s">
        <v>144</v>
      </c>
      <c r="G2840" t="s">
        <v>294</v>
      </c>
      <c r="H2840" t="s">
        <v>130</v>
      </c>
      <c r="I2840">
        <v>334027</v>
      </c>
      <c r="L2840" s="96">
        <v>45132.55678240741</v>
      </c>
      <c r="M2840" t="s">
        <v>135</v>
      </c>
      <c r="N2840">
        <v>-7397</v>
      </c>
      <c r="O2840" t="s">
        <v>136</v>
      </c>
    </row>
    <row r="2841" spans="1:15" x14ac:dyDescent="0.25">
      <c r="A2841">
        <v>618300</v>
      </c>
      <c r="B2841">
        <v>350000</v>
      </c>
      <c r="C2841">
        <v>207</v>
      </c>
      <c r="D2841" s="96">
        <v>45132.557384259257</v>
      </c>
      <c r="E2841" t="s">
        <v>133</v>
      </c>
      <c r="F2841" t="s">
        <v>144</v>
      </c>
      <c r="G2841" t="s">
        <v>294</v>
      </c>
      <c r="H2841" t="s">
        <v>130</v>
      </c>
      <c r="I2841">
        <v>334027</v>
      </c>
      <c r="L2841" s="96">
        <v>45132.55678240741</v>
      </c>
      <c r="M2841" t="s">
        <v>135</v>
      </c>
      <c r="N2841">
        <v>7397</v>
      </c>
      <c r="O2841" t="s">
        <v>132</v>
      </c>
    </row>
    <row r="2842" spans="1:15" x14ac:dyDescent="0.25">
      <c r="A2842">
        <v>618300</v>
      </c>
      <c r="B2842">
        <v>350000</v>
      </c>
      <c r="C2842">
        <v>207</v>
      </c>
      <c r="D2842" s="96">
        <v>45132.557372685187</v>
      </c>
      <c r="E2842" t="s">
        <v>127</v>
      </c>
      <c r="F2842" t="s">
        <v>144</v>
      </c>
      <c r="G2842" t="s">
        <v>145</v>
      </c>
      <c r="H2842" t="s">
        <v>130</v>
      </c>
      <c r="I2842">
        <v>334025</v>
      </c>
      <c r="L2842" s="96">
        <v>45132.55678240741</v>
      </c>
      <c r="M2842" t="s">
        <v>131</v>
      </c>
      <c r="N2842">
        <v>66573</v>
      </c>
      <c r="O2842" t="s">
        <v>132</v>
      </c>
    </row>
    <row r="2843" spans="1:15" x14ac:dyDescent="0.25">
      <c r="A2843">
        <v>618300</v>
      </c>
      <c r="B2843">
        <v>350000</v>
      </c>
      <c r="C2843">
        <v>207</v>
      </c>
      <c r="D2843" s="96">
        <v>45132.557372685187</v>
      </c>
      <c r="E2843" t="s">
        <v>133</v>
      </c>
      <c r="F2843" t="s">
        <v>144</v>
      </c>
      <c r="G2843" t="s">
        <v>294</v>
      </c>
      <c r="H2843" t="s">
        <v>130</v>
      </c>
      <c r="I2843">
        <v>334025</v>
      </c>
      <c r="L2843" s="96">
        <v>45132.55678240741</v>
      </c>
      <c r="M2843" t="s">
        <v>135</v>
      </c>
      <c r="N2843">
        <v>-66573</v>
      </c>
      <c r="O2843" t="s">
        <v>136</v>
      </c>
    </row>
    <row r="2844" spans="1:15" x14ac:dyDescent="0.25">
      <c r="A2844">
        <v>618300</v>
      </c>
      <c r="B2844">
        <v>350000</v>
      </c>
      <c r="C2844">
        <v>207</v>
      </c>
      <c r="D2844" s="96">
        <v>45132.557372685187</v>
      </c>
      <c r="E2844" t="s">
        <v>133</v>
      </c>
      <c r="F2844" t="s">
        <v>144</v>
      </c>
      <c r="G2844" t="s">
        <v>294</v>
      </c>
      <c r="H2844" t="s">
        <v>130</v>
      </c>
      <c r="I2844">
        <v>334025</v>
      </c>
      <c r="L2844" s="96">
        <v>45132.55678240741</v>
      </c>
      <c r="M2844" t="s">
        <v>135</v>
      </c>
      <c r="N2844">
        <v>66573</v>
      </c>
      <c r="O2844" t="s">
        <v>132</v>
      </c>
    </row>
    <row r="2845" spans="1:15" x14ac:dyDescent="0.25">
      <c r="A2845">
        <v>618300</v>
      </c>
      <c r="B2845">
        <v>302000</v>
      </c>
      <c r="C2845">
        <v>207</v>
      </c>
      <c r="D2845" s="96">
        <v>45132.55736111111</v>
      </c>
      <c r="E2845" t="s">
        <v>127</v>
      </c>
      <c r="F2845" t="s">
        <v>144</v>
      </c>
      <c r="G2845" t="s">
        <v>145</v>
      </c>
      <c r="H2845" t="s">
        <v>130</v>
      </c>
      <c r="I2845">
        <v>334021</v>
      </c>
      <c r="L2845" s="96">
        <v>45132.55678240741</v>
      </c>
      <c r="M2845" t="s">
        <v>131</v>
      </c>
      <c r="N2845">
        <v>14794</v>
      </c>
      <c r="O2845" t="s">
        <v>132</v>
      </c>
    </row>
    <row r="2846" spans="1:15" x14ac:dyDescent="0.25">
      <c r="A2846">
        <v>618300</v>
      </c>
      <c r="B2846">
        <v>302000</v>
      </c>
      <c r="C2846">
        <v>207</v>
      </c>
      <c r="D2846" s="96">
        <v>45132.55736111111</v>
      </c>
      <c r="E2846" t="s">
        <v>133</v>
      </c>
      <c r="F2846" t="s">
        <v>144</v>
      </c>
      <c r="G2846" t="s">
        <v>294</v>
      </c>
      <c r="H2846" t="s">
        <v>130</v>
      </c>
      <c r="I2846">
        <v>334021</v>
      </c>
      <c r="L2846" s="96">
        <v>45132.55678240741</v>
      </c>
      <c r="M2846" t="s">
        <v>135</v>
      </c>
      <c r="N2846">
        <v>-14794</v>
      </c>
      <c r="O2846" t="s">
        <v>136</v>
      </c>
    </row>
    <row r="2847" spans="1:15" x14ac:dyDescent="0.25">
      <c r="A2847">
        <v>618300</v>
      </c>
      <c r="B2847">
        <v>302000</v>
      </c>
      <c r="C2847">
        <v>207</v>
      </c>
      <c r="D2847" s="96">
        <v>45132.55736111111</v>
      </c>
      <c r="E2847" t="s">
        <v>133</v>
      </c>
      <c r="F2847" t="s">
        <v>144</v>
      </c>
      <c r="G2847" t="s">
        <v>294</v>
      </c>
      <c r="H2847" t="s">
        <v>130</v>
      </c>
      <c r="I2847">
        <v>334021</v>
      </c>
      <c r="L2847" s="96">
        <v>45132.55678240741</v>
      </c>
      <c r="M2847" t="s">
        <v>135</v>
      </c>
      <c r="N2847">
        <v>14794</v>
      </c>
      <c r="O2847" t="s">
        <v>132</v>
      </c>
    </row>
    <row r="2848" spans="1:15" x14ac:dyDescent="0.25">
      <c r="A2848">
        <v>618300</v>
      </c>
      <c r="B2848">
        <v>340000</v>
      </c>
      <c r="C2848">
        <v>207</v>
      </c>
      <c r="D2848" s="96">
        <v>45132.557337962964</v>
      </c>
      <c r="E2848" t="s">
        <v>127</v>
      </c>
      <c r="F2848" t="s">
        <v>144</v>
      </c>
      <c r="G2848" t="s">
        <v>145</v>
      </c>
      <c r="H2848" t="s">
        <v>130</v>
      </c>
      <c r="I2848">
        <v>334010</v>
      </c>
      <c r="L2848" s="96">
        <v>45132.55678240741</v>
      </c>
      <c r="M2848" t="s">
        <v>131</v>
      </c>
      <c r="N2848">
        <v>14794</v>
      </c>
      <c r="O2848" t="s">
        <v>132</v>
      </c>
    </row>
    <row r="2849" spans="1:15" x14ac:dyDescent="0.25">
      <c r="A2849">
        <v>618300</v>
      </c>
      <c r="B2849">
        <v>340000</v>
      </c>
      <c r="C2849">
        <v>207</v>
      </c>
      <c r="D2849" s="96">
        <v>45132.557337962964</v>
      </c>
      <c r="E2849" t="s">
        <v>133</v>
      </c>
      <c r="F2849" t="s">
        <v>144</v>
      </c>
      <c r="G2849" t="s">
        <v>294</v>
      </c>
      <c r="H2849" t="s">
        <v>130</v>
      </c>
      <c r="I2849">
        <v>334010</v>
      </c>
      <c r="L2849" s="96">
        <v>45132.55678240741</v>
      </c>
      <c r="M2849" t="s">
        <v>135</v>
      </c>
      <c r="N2849">
        <v>-14794</v>
      </c>
      <c r="O2849" t="s">
        <v>136</v>
      </c>
    </row>
    <row r="2850" spans="1:15" x14ac:dyDescent="0.25">
      <c r="A2850">
        <v>618300</v>
      </c>
      <c r="B2850">
        <v>340000</v>
      </c>
      <c r="C2850">
        <v>207</v>
      </c>
      <c r="D2850" s="96">
        <v>45132.557337962964</v>
      </c>
      <c r="E2850" t="s">
        <v>133</v>
      </c>
      <c r="F2850" t="s">
        <v>144</v>
      </c>
      <c r="G2850" t="s">
        <v>294</v>
      </c>
      <c r="H2850" t="s">
        <v>130</v>
      </c>
      <c r="I2850">
        <v>334010</v>
      </c>
      <c r="L2850" s="96">
        <v>45132.55678240741</v>
      </c>
      <c r="M2850" t="s">
        <v>135</v>
      </c>
      <c r="N2850">
        <v>14794</v>
      </c>
      <c r="O2850" t="s">
        <v>132</v>
      </c>
    </row>
    <row r="2851" spans="1:15" x14ac:dyDescent="0.25">
      <c r="A2851">
        <v>618300</v>
      </c>
      <c r="B2851">
        <v>120000</v>
      </c>
      <c r="C2851">
        <v>207</v>
      </c>
      <c r="D2851" s="96">
        <v>45132.530601851853</v>
      </c>
      <c r="E2851" t="s">
        <v>127</v>
      </c>
      <c r="F2851" t="s">
        <v>140</v>
      </c>
      <c r="G2851" t="s">
        <v>141</v>
      </c>
      <c r="H2851" t="s">
        <v>130</v>
      </c>
      <c r="I2851">
        <v>338510</v>
      </c>
      <c r="L2851" s="96">
        <v>45132.529583333337</v>
      </c>
      <c r="M2851" t="s">
        <v>131</v>
      </c>
      <c r="N2851">
        <v>29588</v>
      </c>
      <c r="O2851" t="s">
        <v>132</v>
      </c>
    </row>
    <row r="2852" spans="1:15" x14ac:dyDescent="0.25">
      <c r="A2852">
        <v>618300</v>
      </c>
      <c r="B2852">
        <v>120010</v>
      </c>
      <c r="C2852">
        <v>207</v>
      </c>
      <c r="D2852" s="96">
        <v>45132.530590277776</v>
      </c>
      <c r="E2852" t="s">
        <v>127</v>
      </c>
      <c r="F2852" t="s">
        <v>140</v>
      </c>
      <c r="G2852" t="s">
        <v>141</v>
      </c>
      <c r="H2852" t="s">
        <v>130</v>
      </c>
      <c r="I2852">
        <v>338350</v>
      </c>
      <c r="L2852" s="96">
        <v>45132.529583333337</v>
      </c>
      <c r="M2852" t="s">
        <v>131</v>
      </c>
      <c r="N2852">
        <v>22191</v>
      </c>
      <c r="O2852" t="s">
        <v>132</v>
      </c>
    </row>
    <row r="2853" spans="1:15" x14ac:dyDescent="0.25">
      <c r="A2853">
        <v>618300</v>
      </c>
      <c r="B2853">
        <v>120010</v>
      </c>
      <c r="C2853">
        <v>207</v>
      </c>
      <c r="D2853" s="96">
        <v>45132.530590277776</v>
      </c>
      <c r="E2853" t="s">
        <v>127</v>
      </c>
      <c r="F2853" t="s">
        <v>140</v>
      </c>
      <c r="G2853" t="s">
        <v>141</v>
      </c>
      <c r="H2853" t="s">
        <v>130</v>
      </c>
      <c r="I2853">
        <v>338360</v>
      </c>
      <c r="L2853" s="96">
        <v>45132.529583333337</v>
      </c>
      <c r="M2853" t="s">
        <v>131</v>
      </c>
      <c r="N2853">
        <v>44382</v>
      </c>
      <c r="O2853" t="s">
        <v>132</v>
      </c>
    </row>
    <row r="2854" spans="1:15" x14ac:dyDescent="0.25">
      <c r="A2854">
        <v>618300</v>
      </c>
      <c r="B2854">
        <v>120302</v>
      </c>
      <c r="C2854">
        <v>207</v>
      </c>
      <c r="D2854" s="96">
        <v>45132.530578703707</v>
      </c>
      <c r="E2854" t="s">
        <v>127</v>
      </c>
      <c r="F2854" t="s">
        <v>140</v>
      </c>
      <c r="G2854" t="s">
        <v>141</v>
      </c>
      <c r="H2854" t="s">
        <v>130</v>
      </c>
      <c r="I2854">
        <v>338300</v>
      </c>
      <c r="L2854" s="96">
        <v>45132.529583333337</v>
      </c>
      <c r="M2854" t="s">
        <v>131</v>
      </c>
      <c r="N2854">
        <v>7397</v>
      </c>
      <c r="O2854" t="s">
        <v>132</v>
      </c>
    </row>
    <row r="2855" spans="1:15" x14ac:dyDescent="0.25">
      <c r="A2855">
        <v>618300</v>
      </c>
      <c r="B2855">
        <v>120402</v>
      </c>
      <c r="C2855">
        <v>207</v>
      </c>
      <c r="D2855" s="96">
        <v>45132.530578703707</v>
      </c>
      <c r="E2855" t="s">
        <v>127</v>
      </c>
      <c r="F2855" t="s">
        <v>140</v>
      </c>
      <c r="G2855" t="s">
        <v>141</v>
      </c>
      <c r="H2855" t="s">
        <v>130</v>
      </c>
      <c r="I2855">
        <v>338330</v>
      </c>
      <c r="L2855" s="96">
        <v>45132.529583333337</v>
      </c>
      <c r="M2855" t="s">
        <v>131</v>
      </c>
      <c r="N2855">
        <v>14794</v>
      </c>
      <c r="O2855" t="s">
        <v>132</v>
      </c>
    </row>
    <row r="2856" spans="1:15" x14ac:dyDescent="0.25">
      <c r="A2856">
        <v>618300</v>
      </c>
      <c r="B2856">
        <v>120010</v>
      </c>
      <c r="C2856">
        <v>207</v>
      </c>
      <c r="D2856" s="96">
        <v>45132.53056712963</v>
      </c>
      <c r="E2856" t="s">
        <v>127</v>
      </c>
      <c r="F2856" t="s">
        <v>140</v>
      </c>
      <c r="G2856" t="s">
        <v>141</v>
      </c>
      <c r="H2856" t="s">
        <v>130</v>
      </c>
      <c r="I2856">
        <v>338298</v>
      </c>
      <c r="L2856" s="96">
        <v>45132.529583333337</v>
      </c>
      <c r="M2856" t="s">
        <v>131</v>
      </c>
      <c r="N2856">
        <v>14794</v>
      </c>
      <c r="O2856" t="s">
        <v>132</v>
      </c>
    </row>
    <row r="2857" spans="1:15" x14ac:dyDescent="0.25">
      <c r="A2857">
        <v>618300</v>
      </c>
      <c r="B2857">
        <v>120000</v>
      </c>
      <c r="C2857">
        <v>207</v>
      </c>
      <c r="D2857" s="96">
        <v>45132.530555555553</v>
      </c>
      <c r="E2857" t="s">
        <v>127</v>
      </c>
      <c r="F2857" t="s">
        <v>140</v>
      </c>
      <c r="G2857" t="s">
        <v>141</v>
      </c>
      <c r="H2857" t="s">
        <v>130</v>
      </c>
      <c r="I2857">
        <v>338296</v>
      </c>
      <c r="L2857" s="96">
        <v>45132.529583333337</v>
      </c>
      <c r="M2857" t="s">
        <v>131</v>
      </c>
      <c r="N2857">
        <v>22191</v>
      </c>
      <c r="O2857" t="s">
        <v>132</v>
      </c>
    </row>
    <row r="2858" spans="1:15" x14ac:dyDescent="0.25">
      <c r="A2858">
        <v>618300</v>
      </c>
      <c r="B2858">
        <v>120102</v>
      </c>
      <c r="C2858">
        <v>207</v>
      </c>
      <c r="D2858" s="96">
        <v>45132.530555555553</v>
      </c>
      <c r="E2858" t="s">
        <v>127</v>
      </c>
      <c r="F2858" t="s">
        <v>140</v>
      </c>
      <c r="G2858" t="s">
        <v>141</v>
      </c>
      <c r="H2858" t="s">
        <v>130</v>
      </c>
      <c r="I2858">
        <v>338290</v>
      </c>
      <c r="L2858" s="96">
        <v>45132.529583333337</v>
      </c>
      <c r="M2858" t="s">
        <v>131</v>
      </c>
      <c r="N2858">
        <v>36985</v>
      </c>
      <c r="O2858" t="s">
        <v>132</v>
      </c>
    </row>
    <row r="2859" spans="1:15" x14ac:dyDescent="0.25">
      <c r="A2859">
        <v>618300</v>
      </c>
      <c r="B2859">
        <v>120452</v>
      </c>
      <c r="C2859">
        <v>207</v>
      </c>
      <c r="D2859" s="96">
        <v>45132.530543981484</v>
      </c>
      <c r="E2859" t="s">
        <v>127</v>
      </c>
      <c r="F2859" t="s">
        <v>140</v>
      </c>
      <c r="G2859" t="s">
        <v>141</v>
      </c>
      <c r="H2859" t="s">
        <v>130</v>
      </c>
      <c r="I2859">
        <v>338270</v>
      </c>
      <c r="L2859" s="96">
        <v>45132.529583333337</v>
      </c>
      <c r="M2859" t="s">
        <v>131</v>
      </c>
      <c r="N2859">
        <v>22191</v>
      </c>
      <c r="O2859" t="s">
        <v>132</v>
      </c>
    </row>
    <row r="2860" spans="1:15" x14ac:dyDescent="0.25">
      <c r="A2860">
        <v>618300</v>
      </c>
      <c r="B2860">
        <v>120502</v>
      </c>
      <c r="C2860">
        <v>207</v>
      </c>
      <c r="D2860" s="96">
        <v>45132.530543981484</v>
      </c>
      <c r="E2860" t="s">
        <v>127</v>
      </c>
      <c r="F2860" t="s">
        <v>140</v>
      </c>
      <c r="G2860" t="s">
        <v>141</v>
      </c>
      <c r="H2860" t="s">
        <v>130</v>
      </c>
      <c r="I2860">
        <v>338280</v>
      </c>
      <c r="L2860" s="96">
        <v>45132.529583333337</v>
      </c>
      <c r="M2860" t="s">
        <v>131</v>
      </c>
      <c r="N2860">
        <v>22191</v>
      </c>
      <c r="O2860" t="s">
        <v>132</v>
      </c>
    </row>
    <row r="2861" spans="1:15" x14ac:dyDescent="0.25">
      <c r="A2861">
        <v>618300</v>
      </c>
      <c r="B2861">
        <v>120252</v>
      </c>
      <c r="C2861">
        <v>207</v>
      </c>
      <c r="D2861" s="96">
        <v>45132.530532407407</v>
      </c>
      <c r="E2861" t="s">
        <v>127</v>
      </c>
      <c r="F2861" t="s">
        <v>140</v>
      </c>
      <c r="G2861" t="s">
        <v>141</v>
      </c>
      <c r="H2861" t="s">
        <v>130</v>
      </c>
      <c r="I2861">
        <v>338260</v>
      </c>
      <c r="L2861" s="96">
        <v>45132.529583333337</v>
      </c>
      <c r="M2861" t="s">
        <v>131</v>
      </c>
      <c r="N2861">
        <v>14794</v>
      </c>
      <c r="O2861" t="s">
        <v>132</v>
      </c>
    </row>
    <row r="2862" spans="1:15" x14ac:dyDescent="0.25">
      <c r="A2862">
        <v>618300</v>
      </c>
      <c r="B2862">
        <v>120202</v>
      </c>
      <c r="C2862">
        <v>207</v>
      </c>
      <c r="D2862" s="96">
        <v>45132.530532407407</v>
      </c>
      <c r="E2862" t="s">
        <v>127</v>
      </c>
      <c r="F2862" t="s">
        <v>140</v>
      </c>
      <c r="G2862" t="s">
        <v>141</v>
      </c>
      <c r="H2862" t="s">
        <v>130</v>
      </c>
      <c r="I2862">
        <v>338235</v>
      </c>
      <c r="L2862" s="96">
        <v>45132.529583333337</v>
      </c>
      <c r="M2862" t="s">
        <v>131</v>
      </c>
      <c r="N2862">
        <v>22191</v>
      </c>
      <c r="O2862" t="s">
        <v>132</v>
      </c>
    </row>
    <row r="2863" spans="1:15" x14ac:dyDescent="0.25">
      <c r="A2863">
        <v>618300</v>
      </c>
      <c r="B2863">
        <v>120401</v>
      </c>
      <c r="C2863">
        <v>207</v>
      </c>
      <c r="D2863" s="96">
        <v>45132.53052083333</v>
      </c>
      <c r="E2863" t="s">
        <v>127</v>
      </c>
      <c r="F2863" t="s">
        <v>140</v>
      </c>
      <c r="G2863" t="s">
        <v>141</v>
      </c>
      <c r="H2863" t="s">
        <v>130</v>
      </c>
      <c r="I2863">
        <v>338220</v>
      </c>
      <c r="L2863" s="96">
        <v>45132.529583333337</v>
      </c>
      <c r="M2863" t="s">
        <v>131</v>
      </c>
      <c r="N2863">
        <v>14794</v>
      </c>
      <c r="O2863" t="s">
        <v>132</v>
      </c>
    </row>
    <row r="2864" spans="1:15" x14ac:dyDescent="0.25">
      <c r="A2864">
        <v>618300</v>
      </c>
      <c r="B2864">
        <v>120000</v>
      </c>
      <c r="C2864">
        <v>207</v>
      </c>
      <c r="D2864" s="96">
        <v>45132.53052083333</v>
      </c>
      <c r="E2864" t="s">
        <v>127</v>
      </c>
      <c r="F2864" t="s">
        <v>140</v>
      </c>
      <c r="G2864" t="s">
        <v>141</v>
      </c>
      <c r="H2864" t="s">
        <v>130</v>
      </c>
      <c r="I2864">
        <v>338210</v>
      </c>
      <c r="L2864" s="96">
        <v>45132.529583333337</v>
      </c>
      <c r="M2864" t="s">
        <v>131</v>
      </c>
      <c r="N2864">
        <v>22191</v>
      </c>
      <c r="O2864" t="s">
        <v>132</v>
      </c>
    </row>
    <row r="2865" spans="1:15" x14ac:dyDescent="0.25">
      <c r="A2865">
        <v>618300</v>
      </c>
      <c r="B2865">
        <v>120301</v>
      </c>
      <c r="C2865">
        <v>207</v>
      </c>
      <c r="D2865" s="96">
        <v>45132.530509259261</v>
      </c>
      <c r="E2865" t="s">
        <v>127</v>
      </c>
      <c r="F2865" t="s">
        <v>140</v>
      </c>
      <c r="G2865" t="s">
        <v>141</v>
      </c>
      <c r="H2865" t="s">
        <v>130</v>
      </c>
      <c r="I2865">
        <v>338180</v>
      </c>
      <c r="L2865" s="96">
        <v>45132.529583333337</v>
      </c>
      <c r="M2865" t="s">
        <v>131</v>
      </c>
      <c r="N2865">
        <v>7397</v>
      </c>
      <c r="O2865" t="s">
        <v>132</v>
      </c>
    </row>
    <row r="2866" spans="1:15" x14ac:dyDescent="0.25">
      <c r="A2866">
        <v>618300</v>
      </c>
      <c r="B2866">
        <v>120352</v>
      </c>
      <c r="C2866">
        <v>207</v>
      </c>
      <c r="D2866" s="96">
        <v>45132.530509259261</v>
      </c>
      <c r="E2866" t="s">
        <v>127</v>
      </c>
      <c r="F2866" t="s">
        <v>140</v>
      </c>
      <c r="G2866" t="s">
        <v>141</v>
      </c>
      <c r="H2866" t="s">
        <v>130</v>
      </c>
      <c r="I2866">
        <v>338205</v>
      </c>
      <c r="L2866" s="96">
        <v>45132.529583333337</v>
      </c>
      <c r="M2866" t="s">
        <v>131</v>
      </c>
      <c r="N2866">
        <v>22191</v>
      </c>
      <c r="O2866" t="s">
        <v>132</v>
      </c>
    </row>
    <row r="2867" spans="1:15" x14ac:dyDescent="0.25">
      <c r="A2867">
        <v>618300</v>
      </c>
      <c r="B2867">
        <v>120201</v>
      </c>
      <c r="C2867">
        <v>207</v>
      </c>
      <c r="D2867" s="96">
        <v>45132.530497685184</v>
      </c>
      <c r="E2867" t="s">
        <v>127</v>
      </c>
      <c r="F2867" t="s">
        <v>140</v>
      </c>
      <c r="G2867" t="s">
        <v>141</v>
      </c>
      <c r="H2867" t="s">
        <v>130</v>
      </c>
      <c r="I2867">
        <v>338160</v>
      </c>
      <c r="L2867" s="96">
        <v>45132.529583333337</v>
      </c>
      <c r="M2867" t="s">
        <v>131</v>
      </c>
      <c r="N2867">
        <v>22191</v>
      </c>
      <c r="O2867" t="s">
        <v>132</v>
      </c>
    </row>
    <row r="2868" spans="1:15" x14ac:dyDescent="0.25">
      <c r="A2868">
        <v>618300</v>
      </c>
      <c r="B2868">
        <v>120010</v>
      </c>
      <c r="C2868">
        <v>207</v>
      </c>
      <c r="D2868" s="96">
        <v>45132.530486111114</v>
      </c>
      <c r="E2868" t="s">
        <v>127</v>
      </c>
      <c r="F2868" t="s">
        <v>140</v>
      </c>
      <c r="G2868" t="s">
        <v>141</v>
      </c>
      <c r="H2868" t="s">
        <v>130</v>
      </c>
      <c r="I2868">
        <v>338110</v>
      </c>
      <c r="L2868" s="96">
        <v>45132.529583333337</v>
      </c>
      <c r="M2868" t="s">
        <v>131</v>
      </c>
      <c r="N2868">
        <v>22191</v>
      </c>
      <c r="O2868" t="s">
        <v>132</v>
      </c>
    </row>
    <row r="2869" spans="1:15" x14ac:dyDescent="0.25">
      <c r="A2869">
        <v>618300</v>
      </c>
      <c r="B2869">
        <v>120150</v>
      </c>
      <c r="C2869">
        <v>207</v>
      </c>
      <c r="D2869" s="96">
        <v>45132.530486111114</v>
      </c>
      <c r="E2869" t="s">
        <v>127</v>
      </c>
      <c r="F2869" t="s">
        <v>140</v>
      </c>
      <c r="G2869" t="s">
        <v>141</v>
      </c>
      <c r="H2869" t="s">
        <v>130</v>
      </c>
      <c r="I2869">
        <v>338150</v>
      </c>
      <c r="L2869" s="96">
        <v>45132.529583333337</v>
      </c>
      <c r="M2869" t="s">
        <v>131</v>
      </c>
      <c r="N2869">
        <v>22191</v>
      </c>
      <c r="O2869" t="s">
        <v>132</v>
      </c>
    </row>
    <row r="2870" spans="1:15" x14ac:dyDescent="0.25">
      <c r="A2870">
        <v>618300</v>
      </c>
      <c r="B2870">
        <v>120101</v>
      </c>
      <c r="C2870">
        <v>207</v>
      </c>
      <c r="D2870" s="96">
        <v>45132.530486111114</v>
      </c>
      <c r="E2870" t="s">
        <v>127</v>
      </c>
      <c r="F2870" t="s">
        <v>140</v>
      </c>
      <c r="G2870" t="s">
        <v>141</v>
      </c>
      <c r="H2870" t="s">
        <v>130</v>
      </c>
      <c r="I2870">
        <v>338120</v>
      </c>
      <c r="L2870" s="96">
        <v>45132.529583333337</v>
      </c>
      <c r="M2870" t="s">
        <v>131</v>
      </c>
      <c r="N2870">
        <v>44382</v>
      </c>
      <c r="O2870" t="s">
        <v>132</v>
      </c>
    </row>
    <row r="2871" spans="1:15" x14ac:dyDescent="0.25">
      <c r="A2871">
        <v>618300</v>
      </c>
      <c r="B2871">
        <v>120010</v>
      </c>
      <c r="C2871">
        <v>207</v>
      </c>
      <c r="D2871" s="96">
        <v>45132.530474537038</v>
      </c>
      <c r="E2871" t="s">
        <v>127</v>
      </c>
      <c r="F2871" t="s">
        <v>140</v>
      </c>
      <c r="G2871" t="s">
        <v>141</v>
      </c>
      <c r="H2871" t="s">
        <v>130</v>
      </c>
      <c r="I2871">
        <v>338085</v>
      </c>
      <c r="L2871" s="96">
        <v>45132.529583333337</v>
      </c>
      <c r="M2871" t="s">
        <v>131</v>
      </c>
      <c r="N2871">
        <v>7397</v>
      </c>
      <c r="O2871" t="s">
        <v>132</v>
      </c>
    </row>
    <row r="2872" spans="1:15" x14ac:dyDescent="0.25">
      <c r="A2872">
        <v>618300</v>
      </c>
      <c r="B2872">
        <v>120050</v>
      </c>
      <c r="C2872">
        <v>207</v>
      </c>
      <c r="D2872" s="96">
        <v>45132.530474537038</v>
      </c>
      <c r="E2872" t="s">
        <v>127</v>
      </c>
      <c r="F2872" t="s">
        <v>140</v>
      </c>
      <c r="G2872" t="s">
        <v>141</v>
      </c>
      <c r="H2872" t="s">
        <v>130</v>
      </c>
      <c r="I2872">
        <v>338090</v>
      </c>
      <c r="L2872" s="96">
        <v>45132.529583333337</v>
      </c>
      <c r="M2872" t="s">
        <v>131</v>
      </c>
      <c r="N2872">
        <v>162734</v>
      </c>
      <c r="O2872" t="s">
        <v>132</v>
      </c>
    </row>
    <row r="2873" spans="1:15" x14ac:dyDescent="0.25">
      <c r="A2873">
        <v>618300</v>
      </c>
      <c r="B2873">
        <v>120010</v>
      </c>
      <c r="C2873">
        <v>207</v>
      </c>
      <c r="D2873" s="96">
        <v>45132.530462962961</v>
      </c>
      <c r="E2873" t="s">
        <v>127</v>
      </c>
      <c r="F2873" t="s">
        <v>140</v>
      </c>
      <c r="G2873" t="s">
        <v>141</v>
      </c>
      <c r="H2873" t="s">
        <v>130</v>
      </c>
      <c r="I2873">
        <v>338075</v>
      </c>
      <c r="L2873" s="96">
        <v>45132.529583333337</v>
      </c>
      <c r="M2873" t="s">
        <v>131</v>
      </c>
      <c r="N2873">
        <v>7397</v>
      </c>
      <c r="O2873" t="s">
        <v>132</v>
      </c>
    </row>
    <row r="2874" spans="1:15" x14ac:dyDescent="0.25">
      <c r="A2874">
        <v>618300</v>
      </c>
      <c r="B2874">
        <v>120010</v>
      </c>
      <c r="C2874">
        <v>207</v>
      </c>
      <c r="D2874" s="96">
        <v>45132.530462962961</v>
      </c>
      <c r="E2874" t="s">
        <v>127</v>
      </c>
      <c r="F2874" t="s">
        <v>140</v>
      </c>
      <c r="G2874" t="s">
        <v>141</v>
      </c>
      <c r="H2874" t="s">
        <v>130</v>
      </c>
      <c r="I2874">
        <v>338080</v>
      </c>
      <c r="L2874" s="96">
        <v>45132.529583333337</v>
      </c>
      <c r="M2874" t="s">
        <v>131</v>
      </c>
      <c r="N2874">
        <v>14794</v>
      </c>
      <c r="O2874" t="s">
        <v>132</v>
      </c>
    </row>
    <row r="2875" spans="1:15" x14ac:dyDescent="0.25">
      <c r="A2875">
        <v>618300</v>
      </c>
      <c r="B2875">
        <v>120650</v>
      </c>
      <c r="C2875">
        <v>207</v>
      </c>
      <c r="D2875" s="96">
        <v>45132.530451388891</v>
      </c>
      <c r="E2875" t="s">
        <v>127</v>
      </c>
      <c r="F2875" t="s">
        <v>140</v>
      </c>
      <c r="G2875" t="s">
        <v>141</v>
      </c>
      <c r="H2875" t="s">
        <v>130</v>
      </c>
      <c r="I2875">
        <v>338050</v>
      </c>
      <c r="L2875" s="96">
        <v>45132.529583333337</v>
      </c>
      <c r="M2875" t="s">
        <v>131</v>
      </c>
      <c r="N2875">
        <v>7397</v>
      </c>
      <c r="O2875" t="s">
        <v>132</v>
      </c>
    </row>
    <row r="2876" spans="1:15" x14ac:dyDescent="0.25">
      <c r="A2876">
        <v>618300</v>
      </c>
      <c r="B2876">
        <v>120010</v>
      </c>
      <c r="C2876">
        <v>207</v>
      </c>
      <c r="D2876" s="96">
        <v>45132.530451388891</v>
      </c>
      <c r="E2876" t="s">
        <v>127</v>
      </c>
      <c r="F2876" t="s">
        <v>140</v>
      </c>
      <c r="G2876" t="s">
        <v>141</v>
      </c>
      <c r="H2876" t="s">
        <v>130</v>
      </c>
      <c r="I2876">
        <v>338070</v>
      </c>
      <c r="L2876" s="96">
        <v>45132.529583333337</v>
      </c>
      <c r="M2876" t="s">
        <v>131</v>
      </c>
      <c r="N2876">
        <v>22191</v>
      </c>
      <c r="O2876" t="s">
        <v>132</v>
      </c>
    </row>
    <row r="2877" spans="1:15" x14ac:dyDescent="0.25">
      <c r="A2877">
        <v>618300</v>
      </c>
      <c r="B2877">
        <v>120000</v>
      </c>
      <c r="C2877">
        <v>207</v>
      </c>
      <c r="D2877" s="96">
        <v>45132.530439814815</v>
      </c>
      <c r="E2877" t="s">
        <v>127</v>
      </c>
      <c r="F2877" t="s">
        <v>140</v>
      </c>
      <c r="G2877" t="s">
        <v>141</v>
      </c>
      <c r="H2877" t="s">
        <v>130</v>
      </c>
      <c r="I2877">
        <v>338045</v>
      </c>
      <c r="L2877" s="96">
        <v>45132.529583333337</v>
      </c>
      <c r="M2877" t="s">
        <v>131</v>
      </c>
      <c r="N2877">
        <v>14794</v>
      </c>
      <c r="O2877" t="s">
        <v>132</v>
      </c>
    </row>
    <row r="2878" spans="1:15" x14ac:dyDescent="0.25">
      <c r="A2878">
        <v>618300</v>
      </c>
      <c r="B2878">
        <v>120010</v>
      </c>
      <c r="C2878">
        <v>207</v>
      </c>
      <c r="D2878" s="96">
        <v>45132.530439814815</v>
      </c>
      <c r="E2878" t="s">
        <v>127</v>
      </c>
      <c r="F2878" t="s">
        <v>140</v>
      </c>
      <c r="G2878" t="s">
        <v>141</v>
      </c>
      <c r="H2878" t="s">
        <v>130</v>
      </c>
      <c r="I2878">
        <v>338030</v>
      </c>
      <c r="L2878" s="96">
        <v>45132.529583333337</v>
      </c>
      <c r="M2878" t="s">
        <v>131</v>
      </c>
      <c r="N2878">
        <v>59176</v>
      </c>
      <c r="O2878" t="s">
        <v>132</v>
      </c>
    </row>
    <row r="2879" spans="1:15" x14ac:dyDescent="0.25">
      <c r="A2879">
        <v>618300</v>
      </c>
      <c r="B2879">
        <v>120010</v>
      </c>
      <c r="C2879">
        <v>207</v>
      </c>
      <c r="D2879" s="96">
        <v>45132.530428240738</v>
      </c>
      <c r="E2879" t="s">
        <v>127</v>
      </c>
      <c r="F2879" t="s">
        <v>140</v>
      </c>
      <c r="G2879" t="s">
        <v>141</v>
      </c>
      <c r="H2879" t="s">
        <v>130</v>
      </c>
      <c r="I2879">
        <v>338015</v>
      </c>
      <c r="L2879" s="96">
        <v>45132.529583333337</v>
      </c>
      <c r="M2879" t="s">
        <v>131</v>
      </c>
      <c r="N2879">
        <v>7397</v>
      </c>
      <c r="O2879" t="s">
        <v>132</v>
      </c>
    </row>
    <row r="2880" spans="1:15" x14ac:dyDescent="0.25">
      <c r="A2880">
        <v>618300</v>
      </c>
      <c r="B2880">
        <v>120000</v>
      </c>
      <c r="C2880">
        <v>207</v>
      </c>
      <c r="D2880" s="96">
        <v>45132.530416666668</v>
      </c>
      <c r="E2880" t="s">
        <v>127</v>
      </c>
      <c r="F2880" t="s">
        <v>140</v>
      </c>
      <c r="G2880" t="s">
        <v>141</v>
      </c>
      <c r="H2880" t="s">
        <v>130</v>
      </c>
      <c r="I2880">
        <v>338010</v>
      </c>
      <c r="L2880" s="96">
        <v>45132.529583333337</v>
      </c>
      <c r="M2880" t="s">
        <v>131</v>
      </c>
      <c r="N2880">
        <v>66573</v>
      </c>
      <c r="O2880" t="s">
        <v>132</v>
      </c>
    </row>
    <row r="2881" spans="1:15" x14ac:dyDescent="0.25">
      <c r="A2881">
        <v>618300</v>
      </c>
      <c r="B2881">
        <v>170500</v>
      </c>
      <c r="C2881">
        <v>208</v>
      </c>
      <c r="D2881" s="96">
        <v>45184.499432870369</v>
      </c>
      <c r="E2881" t="s">
        <v>133</v>
      </c>
      <c r="F2881" t="s">
        <v>340</v>
      </c>
      <c r="G2881" t="s">
        <v>341</v>
      </c>
      <c r="H2881" t="s">
        <v>130</v>
      </c>
      <c r="I2881">
        <v>337010</v>
      </c>
      <c r="L2881" s="96">
        <v>45184.496527777781</v>
      </c>
      <c r="M2881" t="s">
        <v>135</v>
      </c>
      <c r="N2881">
        <v>7397</v>
      </c>
      <c r="O2881" t="s">
        <v>132</v>
      </c>
    </row>
    <row r="2882" spans="1:15" x14ac:dyDescent="0.25">
      <c r="A2882">
        <v>618300</v>
      </c>
      <c r="B2882">
        <v>170500</v>
      </c>
      <c r="C2882">
        <v>208</v>
      </c>
      <c r="D2882" s="96">
        <v>45184.499432870369</v>
      </c>
      <c r="E2882" t="s">
        <v>162</v>
      </c>
      <c r="F2882" t="s">
        <v>340</v>
      </c>
      <c r="G2882" t="s">
        <v>341</v>
      </c>
      <c r="H2882" t="s">
        <v>130</v>
      </c>
      <c r="I2882">
        <v>337010</v>
      </c>
      <c r="L2882" s="96">
        <v>45184.496527777781</v>
      </c>
      <c r="M2882" t="s">
        <v>135</v>
      </c>
      <c r="N2882">
        <v>-1849</v>
      </c>
      <c r="O2882" t="s">
        <v>136</v>
      </c>
    </row>
    <row r="2883" spans="1:15" x14ac:dyDescent="0.25">
      <c r="A2883">
        <v>618300</v>
      </c>
      <c r="B2883">
        <v>170502</v>
      </c>
      <c r="C2883">
        <v>208</v>
      </c>
      <c r="D2883" s="96">
        <v>45177.400891203702</v>
      </c>
      <c r="E2883" t="s">
        <v>133</v>
      </c>
      <c r="F2883" t="s">
        <v>342</v>
      </c>
      <c r="G2883" t="s">
        <v>343</v>
      </c>
      <c r="H2883" t="s">
        <v>130</v>
      </c>
      <c r="I2883">
        <v>337220</v>
      </c>
      <c r="L2883" s="96">
        <v>45177.398425925923</v>
      </c>
      <c r="M2883" t="s">
        <v>135</v>
      </c>
      <c r="N2883">
        <v>-403</v>
      </c>
      <c r="O2883" t="s">
        <v>136</v>
      </c>
    </row>
    <row r="2884" spans="1:15" x14ac:dyDescent="0.25">
      <c r="A2884">
        <v>618300</v>
      </c>
      <c r="B2884">
        <v>170503</v>
      </c>
      <c r="C2884">
        <v>208</v>
      </c>
      <c r="D2884" s="96">
        <v>45177.398113425923</v>
      </c>
      <c r="E2884" t="s">
        <v>133</v>
      </c>
      <c r="F2884" t="s">
        <v>344</v>
      </c>
      <c r="G2884" t="s">
        <v>345</v>
      </c>
      <c r="H2884" t="s">
        <v>130</v>
      </c>
      <c r="I2884">
        <v>337210</v>
      </c>
      <c r="L2884" s="96">
        <v>45177.396851851852</v>
      </c>
      <c r="M2884" t="s">
        <v>135</v>
      </c>
      <c r="N2884">
        <v>62</v>
      </c>
      <c r="O2884" t="s">
        <v>132</v>
      </c>
    </row>
    <row r="2885" spans="1:15" x14ac:dyDescent="0.25">
      <c r="A2885">
        <v>618300</v>
      </c>
      <c r="B2885">
        <v>170503</v>
      </c>
      <c r="C2885">
        <v>208</v>
      </c>
      <c r="D2885" s="96">
        <v>45177.396724537037</v>
      </c>
      <c r="E2885" t="s">
        <v>133</v>
      </c>
      <c r="F2885" t="s">
        <v>395</v>
      </c>
      <c r="G2885" t="s">
        <v>396</v>
      </c>
      <c r="H2885" t="s">
        <v>130</v>
      </c>
      <c r="I2885">
        <v>337120</v>
      </c>
      <c r="L2885" s="96">
        <v>45177.395289351851</v>
      </c>
      <c r="M2885" t="s">
        <v>135</v>
      </c>
      <c r="N2885">
        <v>125</v>
      </c>
      <c r="O2885" t="s">
        <v>132</v>
      </c>
    </row>
    <row r="2886" spans="1:15" x14ac:dyDescent="0.25">
      <c r="A2886">
        <v>618300</v>
      </c>
      <c r="B2886">
        <v>170501</v>
      </c>
      <c r="C2886">
        <v>208</v>
      </c>
      <c r="D2886" s="96">
        <v>45177.395335648151</v>
      </c>
      <c r="E2886" t="s">
        <v>133</v>
      </c>
      <c r="F2886" t="s">
        <v>346</v>
      </c>
      <c r="G2886" t="s">
        <v>347</v>
      </c>
      <c r="H2886" t="s">
        <v>130</v>
      </c>
      <c r="I2886">
        <v>337110</v>
      </c>
      <c r="L2886" s="96">
        <v>45177.381990740738</v>
      </c>
      <c r="M2886" t="s">
        <v>135</v>
      </c>
      <c r="N2886">
        <v>2588</v>
      </c>
      <c r="O2886" t="s">
        <v>132</v>
      </c>
    </row>
    <row r="2887" spans="1:15" x14ac:dyDescent="0.25">
      <c r="A2887">
        <v>618300</v>
      </c>
      <c r="B2887">
        <v>170500</v>
      </c>
      <c r="C2887">
        <v>208</v>
      </c>
      <c r="D2887" s="96">
        <v>45177.381458333337</v>
      </c>
      <c r="E2887" t="s">
        <v>162</v>
      </c>
      <c r="F2887" t="s">
        <v>301</v>
      </c>
      <c r="G2887" t="s">
        <v>302</v>
      </c>
      <c r="H2887" t="s">
        <v>130</v>
      </c>
      <c r="I2887">
        <v>337010</v>
      </c>
      <c r="L2887" s="96">
        <v>45177.37771990741</v>
      </c>
      <c r="M2887" t="s">
        <v>135</v>
      </c>
      <c r="N2887">
        <v>-3698</v>
      </c>
      <c r="O2887" t="s">
        <v>136</v>
      </c>
    </row>
    <row r="2888" spans="1:15" x14ac:dyDescent="0.25">
      <c r="A2888">
        <v>618300</v>
      </c>
      <c r="B2888">
        <v>170500</v>
      </c>
      <c r="C2888">
        <v>208</v>
      </c>
      <c r="D2888" s="96">
        <v>45177.38144675926</v>
      </c>
      <c r="E2888" t="s">
        <v>133</v>
      </c>
      <c r="F2888" t="s">
        <v>301</v>
      </c>
      <c r="G2888" t="s">
        <v>302</v>
      </c>
      <c r="H2888" t="s">
        <v>130</v>
      </c>
      <c r="I2888">
        <v>337010</v>
      </c>
      <c r="L2888" s="96">
        <v>45177.37771990741</v>
      </c>
      <c r="M2888" t="s">
        <v>135</v>
      </c>
      <c r="N2888">
        <v>5176</v>
      </c>
      <c r="O2888" t="s">
        <v>132</v>
      </c>
    </row>
    <row r="2889" spans="1:15" x14ac:dyDescent="0.25">
      <c r="A2889">
        <v>618300</v>
      </c>
      <c r="B2889">
        <v>170500</v>
      </c>
      <c r="C2889">
        <v>208</v>
      </c>
      <c r="D2889" s="96">
        <v>45177.377280092594</v>
      </c>
      <c r="E2889" t="s">
        <v>133</v>
      </c>
      <c r="F2889" t="s">
        <v>348</v>
      </c>
      <c r="G2889" t="s">
        <v>349</v>
      </c>
      <c r="H2889" t="s">
        <v>130</v>
      </c>
      <c r="I2889">
        <v>337006</v>
      </c>
      <c r="L2889" s="96">
        <v>45177.373668981483</v>
      </c>
      <c r="M2889" t="s">
        <v>135</v>
      </c>
      <c r="N2889">
        <v>62</v>
      </c>
      <c r="O2889" t="s">
        <v>132</v>
      </c>
    </row>
    <row r="2890" spans="1:15" x14ac:dyDescent="0.25">
      <c r="A2890">
        <v>618300</v>
      </c>
      <c r="B2890">
        <v>170500</v>
      </c>
      <c r="C2890">
        <v>208</v>
      </c>
      <c r="D2890" s="96">
        <v>45177.377280092594</v>
      </c>
      <c r="E2890" t="s">
        <v>162</v>
      </c>
      <c r="F2890" t="s">
        <v>348</v>
      </c>
      <c r="G2890" t="s">
        <v>349</v>
      </c>
      <c r="H2890" t="s">
        <v>130</v>
      </c>
      <c r="I2890">
        <v>337006</v>
      </c>
      <c r="L2890" s="96">
        <v>45177.373668981483</v>
      </c>
      <c r="M2890" t="s">
        <v>135</v>
      </c>
      <c r="N2890">
        <v>-1850</v>
      </c>
      <c r="O2890" t="s">
        <v>136</v>
      </c>
    </row>
    <row r="2891" spans="1:15" x14ac:dyDescent="0.25">
      <c r="A2891">
        <v>618300</v>
      </c>
      <c r="B2891">
        <v>170504</v>
      </c>
      <c r="C2891">
        <v>208</v>
      </c>
      <c r="D2891" s="96">
        <v>45132.530405092592</v>
      </c>
      <c r="E2891" t="s">
        <v>127</v>
      </c>
      <c r="F2891" t="s">
        <v>140</v>
      </c>
      <c r="G2891" t="s">
        <v>199</v>
      </c>
      <c r="H2891" t="s">
        <v>130</v>
      </c>
      <c r="I2891">
        <v>337320</v>
      </c>
      <c r="L2891" s="96">
        <v>45132.529583333337</v>
      </c>
      <c r="M2891" t="s">
        <v>131</v>
      </c>
      <c r="N2891">
        <v>4450</v>
      </c>
      <c r="O2891" t="s">
        <v>132</v>
      </c>
    </row>
    <row r="2892" spans="1:15" x14ac:dyDescent="0.25">
      <c r="A2892">
        <v>618300</v>
      </c>
      <c r="B2892">
        <v>170504</v>
      </c>
      <c r="C2892">
        <v>208</v>
      </c>
      <c r="D2892" s="96">
        <v>45132.530405092592</v>
      </c>
      <c r="E2892" t="s">
        <v>133</v>
      </c>
      <c r="F2892" t="s">
        <v>140</v>
      </c>
      <c r="G2892" t="s">
        <v>173</v>
      </c>
      <c r="H2892" t="s">
        <v>130</v>
      </c>
      <c r="I2892">
        <v>337320</v>
      </c>
      <c r="L2892" s="96">
        <v>45132.529583333337</v>
      </c>
      <c r="M2892" t="s">
        <v>135</v>
      </c>
      <c r="N2892">
        <v>-4450</v>
      </c>
      <c r="O2892" t="s">
        <v>136</v>
      </c>
    </row>
    <row r="2893" spans="1:15" x14ac:dyDescent="0.25">
      <c r="A2893">
        <v>618300</v>
      </c>
      <c r="B2893">
        <v>170504</v>
      </c>
      <c r="C2893">
        <v>208</v>
      </c>
      <c r="D2893" s="96">
        <v>45132.530393518522</v>
      </c>
      <c r="E2893" t="s">
        <v>127</v>
      </c>
      <c r="F2893" t="s">
        <v>140</v>
      </c>
      <c r="G2893" t="s">
        <v>199</v>
      </c>
      <c r="H2893" t="s">
        <v>130</v>
      </c>
      <c r="I2893">
        <v>337310</v>
      </c>
      <c r="L2893" s="96">
        <v>45132.529583333337</v>
      </c>
      <c r="M2893" t="s">
        <v>131</v>
      </c>
      <c r="N2893">
        <v>7350</v>
      </c>
      <c r="O2893" t="s">
        <v>132</v>
      </c>
    </row>
    <row r="2894" spans="1:15" x14ac:dyDescent="0.25">
      <c r="A2894">
        <v>618300</v>
      </c>
      <c r="B2894">
        <v>170504</v>
      </c>
      <c r="C2894">
        <v>208</v>
      </c>
      <c r="D2894" s="96">
        <v>45132.530393518522</v>
      </c>
      <c r="E2894" t="s">
        <v>133</v>
      </c>
      <c r="F2894" t="s">
        <v>140</v>
      </c>
      <c r="G2894" t="s">
        <v>173</v>
      </c>
      <c r="H2894" t="s">
        <v>130</v>
      </c>
      <c r="I2894">
        <v>337310</v>
      </c>
      <c r="L2894" s="96">
        <v>45132.529583333337</v>
      </c>
      <c r="M2894" t="s">
        <v>135</v>
      </c>
      <c r="N2894">
        <v>-7350</v>
      </c>
      <c r="O2894" t="s">
        <v>136</v>
      </c>
    </row>
    <row r="2895" spans="1:15" x14ac:dyDescent="0.25">
      <c r="A2895">
        <v>618300</v>
      </c>
      <c r="B2895">
        <v>170502</v>
      </c>
      <c r="C2895">
        <v>208</v>
      </c>
      <c r="D2895" s="96">
        <v>45132.530370370368</v>
      </c>
      <c r="E2895" t="s">
        <v>127</v>
      </c>
      <c r="F2895" t="s">
        <v>140</v>
      </c>
      <c r="G2895" t="s">
        <v>199</v>
      </c>
      <c r="H2895" t="s">
        <v>130</v>
      </c>
      <c r="I2895">
        <v>337220</v>
      </c>
      <c r="L2895" s="96">
        <v>45132.529583333337</v>
      </c>
      <c r="M2895" t="s">
        <v>131</v>
      </c>
      <c r="N2895">
        <v>25900</v>
      </c>
      <c r="O2895" t="s">
        <v>132</v>
      </c>
    </row>
    <row r="2896" spans="1:15" x14ac:dyDescent="0.25">
      <c r="A2896">
        <v>618300</v>
      </c>
      <c r="B2896">
        <v>170502</v>
      </c>
      <c r="C2896">
        <v>208</v>
      </c>
      <c r="D2896" s="96">
        <v>45132.530370370368</v>
      </c>
      <c r="E2896" t="s">
        <v>133</v>
      </c>
      <c r="F2896" t="s">
        <v>140</v>
      </c>
      <c r="G2896" t="s">
        <v>173</v>
      </c>
      <c r="H2896" t="s">
        <v>130</v>
      </c>
      <c r="I2896">
        <v>337220</v>
      </c>
      <c r="L2896" s="96">
        <v>45132.529583333337</v>
      </c>
      <c r="M2896" t="s">
        <v>135</v>
      </c>
      <c r="N2896">
        <v>-18100</v>
      </c>
      <c r="O2896" t="s">
        <v>136</v>
      </c>
    </row>
    <row r="2897" spans="1:15" x14ac:dyDescent="0.25">
      <c r="A2897">
        <v>618300</v>
      </c>
      <c r="B2897">
        <v>170503</v>
      </c>
      <c r="C2897">
        <v>208</v>
      </c>
      <c r="D2897" s="96">
        <v>45132.530347222222</v>
      </c>
      <c r="E2897" t="s">
        <v>127</v>
      </c>
      <c r="F2897" t="s">
        <v>140</v>
      </c>
      <c r="G2897" t="s">
        <v>199</v>
      </c>
      <c r="H2897" t="s">
        <v>130</v>
      </c>
      <c r="I2897">
        <v>337210</v>
      </c>
      <c r="L2897" s="96">
        <v>45132.529583333337</v>
      </c>
      <c r="M2897" t="s">
        <v>131</v>
      </c>
      <c r="N2897">
        <v>9250</v>
      </c>
      <c r="O2897" t="s">
        <v>132</v>
      </c>
    </row>
    <row r="2898" spans="1:15" x14ac:dyDescent="0.25">
      <c r="A2898">
        <v>618300</v>
      </c>
      <c r="B2898">
        <v>170503</v>
      </c>
      <c r="C2898">
        <v>208</v>
      </c>
      <c r="D2898" s="96">
        <v>45132.530347222222</v>
      </c>
      <c r="E2898" t="s">
        <v>133</v>
      </c>
      <c r="F2898" t="s">
        <v>140</v>
      </c>
      <c r="G2898" t="s">
        <v>173</v>
      </c>
      <c r="H2898" t="s">
        <v>130</v>
      </c>
      <c r="I2898">
        <v>337210</v>
      </c>
      <c r="L2898" s="96">
        <v>45132.529583333337</v>
      </c>
      <c r="M2898" t="s">
        <v>135</v>
      </c>
      <c r="N2898">
        <v>-1450</v>
      </c>
      <c r="O2898" t="s">
        <v>136</v>
      </c>
    </row>
    <row r="2899" spans="1:15" x14ac:dyDescent="0.25">
      <c r="A2899">
        <v>618300</v>
      </c>
      <c r="B2899">
        <v>170503</v>
      </c>
      <c r="C2899">
        <v>208</v>
      </c>
      <c r="D2899" s="96">
        <v>45132.530347222222</v>
      </c>
      <c r="E2899" t="s">
        <v>133</v>
      </c>
      <c r="F2899" t="s">
        <v>140</v>
      </c>
      <c r="G2899" t="s">
        <v>170</v>
      </c>
      <c r="H2899" t="s">
        <v>130</v>
      </c>
      <c r="I2899">
        <v>337210</v>
      </c>
      <c r="L2899" s="96">
        <v>45132.529583333337</v>
      </c>
      <c r="M2899" t="s">
        <v>135</v>
      </c>
      <c r="N2899">
        <v>-465</v>
      </c>
      <c r="O2899" t="s">
        <v>136</v>
      </c>
    </row>
    <row r="2900" spans="1:15" x14ac:dyDescent="0.25">
      <c r="A2900">
        <v>618300</v>
      </c>
      <c r="B2900">
        <v>170503</v>
      </c>
      <c r="C2900">
        <v>208</v>
      </c>
      <c r="D2900" s="96">
        <v>45132.530324074076</v>
      </c>
      <c r="E2900" t="s">
        <v>127</v>
      </c>
      <c r="F2900" t="s">
        <v>140</v>
      </c>
      <c r="G2900" t="s">
        <v>199</v>
      </c>
      <c r="H2900" t="s">
        <v>130</v>
      </c>
      <c r="I2900">
        <v>337120</v>
      </c>
      <c r="L2900" s="96">
        <v>45132.529583333337</v>
      </c>
      <c r="M2900" t="s">
        <v>131</v>
      </c>
      <c r="N2900">
        <v>23800</v>
      </c>
      <c r="O2900" t="s">
        <v>132</v>
      </c>
    </row>
    <row r="2901" spans="1:15" x14ac:dyDescent="0.25">
      <c r="A2901">
        <v>618300</v>
      </c>
      <c r="B2901">
        <v>170503</v>
      </c>
      <c r="C2901">
        <v>208</v>
      </c>
      <c r="D2901" s="96">
        <v>45132.530324074076</v>
      </c>
      <c r="E2901" t="s">
        <v>133</v>
      </c>
      <c r="F2901" t="s">
        <v>140</v>
      </c>
      <c r="G2901" t="s">
        <v>173</v>
      </c>
      <c r="H2901" t="s">
        <v>130</v>
      </c>
      <c r="I2901">
        <v>337120</v>
      </c>
      <c r="L2901" s="96">
        <v>45132.529583333337</v>
      </c>
      <c r="M2901" t="s">
        <v>135</v>
      </c>
      <c r="N2901">
        <v>-10800</v>
      </c>
      <c r="O2901" t="s">
        <v>136</v>
      </c>
    </row>
    <row r="2902" spans="1:15" x14ac:dyDescent="0.25">
      <c r="A2902">
        <v>618300</v>
      </c>
      <c r="B2902">
        <v>170503</v>
      </c>
      <c r="C2902">
        <v>208</v>
      </c>
      <c r="D2902" s="96">
        <v>45132.530324074076</v>
      </c>
      <c r="E2902" t="s">
        <v>133</v>
      </c>
      <c r="F2902" t="s">
        <v>140</v>
      </c>
      <c r="G2902" t="s">
        <v>170</v>
      </c>
      <c r="H2902" t="s">
        <v>130</v>
      </c>
      <c r="I2902">
        <v>337120</v>
      </c>
      <c r="L2902" s="96">
        <v>45132.529583333337</v>
      </c>
      <c r="M2902" t="s">
        <v>135</v>
      </c>
      <c r="N2902">
        <v>-331</v>
      </c>
      <c r="O2902" t="s">
        <v>136</v>
      </c>
    </row>
    <row r="2903" spans="1:15" x14ac:dyDescent="0.25">
      <c r="A2903">
        <v>618300</v>
      </c>
      <c r="B2903">
        <v>170503</v>
      </c>
      <c r="C2903">
        <v>208</v>
      </c>
      <c r="D2903" s="96">
        <v>45132.530324074076</v>
      </c>
      <c r="E2903" t="s">
        <v>133</v>
      </c>
      <c r="F2903" t="s">
        <v>140</v>
      </c>
      <c r="G2903" t="s">
        <v>171</v>
      </c>
      <c r="H2903" t="s">
        <v>130</v>
      </c>
      <c r="I2903">
        <v>337120</v>
      </c>
      <c r="L2903" s="96">
        <v>45132.529583333337</v>
      </c>
      <c r="M2903" t="s">
        <v>135</v>
      </c>
      <c r="N2903">
        <v>2000</v>
      </c>
      <c r="O2903" t="s">
        <v>132</v>
      </c>
    </row>
    <row r="2904" spans="1:15" x14ac:dyDescent="0.25">
      <c r="A2904">
        <v>618300</v>
      </c>
      <c r="B2904">
        <v>170501</v>
      </c>
      <c r="C2904">
        <v>208</v>
      </c>
      <c r="D2904" s="96">
        <v>45132.530289351853</v>
      </c>
      <c r="E2904" t="s">
        <v>127</v>
      </c>
      <c r="F2904" t="s">
        <v>140</v>
      </c>
      <c r="G2904" t="s">
        <v>199</v>
      </c>
      <c r="H2904" t="s">
        <v>130</v>
      </c>
      <c r="I2904">
        <v>337110</v>
      </c>
      <c r="L2904" s="96">
        <v>45132.529583333337</v>
      </c>
      <c r="M2904" t="s">
        <v>131</v>
      </c>
      <c r="N2904">
        <v>34000</v>
      </c>
      <c r="O2904" t="s">
        <v>132</v>
      </c>
    </row>
    <row r="2905" spans="1:15" x14ac:dyDescent="0.25">
      <c r="A2905">
        <v>618300</v>
      </c>
      <c r="B2905">
        <v>170501</v>
      </c>
      <c r="C2905">
        <v>208</v>
      </c>
      <c r="D2905" s="96">
        <v>45132.530289351853</v>
      </c>
      <c r="E2905" t="s">
        <v>133</v>
      </c>
      <c r="F2905" t="s">
        <v>140</v>
      </c>
      <c r="G2905" t="s">
        <v>172</v>
      </c>
      <c r="H2905" t="s">
        <v>130</v>
      </c>
      <c r="I2905">
        <v>337110</v>
      </c>
      <c r="L2905" s="96">
        <v>45132.529583333337</v>
      </c>
      <c r="M2905" t="s">
        <v>135</v>
      </c>
      <c r="N2905">
        <v>-5000</v>
      </c>
      <c r="O2905" t="s">
        <v>136</v>
      </c>
    </row>
    <row r="2906" spans="1:15" x14ac:dyDescent="0.25">
      <c r="A2906">
        <v>618300</v>
      </c>
      <c r="B2906">
        <v>170501</v>
      </c>
      <c r="C2906">
        <v>208</v>
      </c>
      <c r="D2906" s="96">
        <v>45132.530289351853</v>
      </c>
      <c r="E2906" t="s">
        <v>133</v>
      </c>
      <c r="F2906" t="s">
        <v>140</v>
      </c>
      <c r="G2906" t="s">
        <v>173</v>
      </c>
      <c r="H2906" t="s">
        <v>130</v>
      </c>
      <c r="I2906">
        <v>337110</v>
      </c>
      <c r="L2906" s="96">
        <v>45132.529583333337</v>
      </c>
      <c r="M2906" t="s">
        <v>135</v>
      </c>
      <c r="N2906">
        <v>-4000</v>
      </c>
      <c r="O2906" t="s">
        <v>136</v>
      </c>
    </row>
    <row r="2907" spans="1:15" x14ac:dyDescent="0.25">
      <c r="A2907">
        <v>618300</v>
      </c>
      <c r="B2907">
        <v>170501</v>
      </c>
      <c r="C2907">
        <v>208</v>
      </c>
      <c r="D2907" s="96">
        <v>45132.530289351853</v>
      </c>
      <c r="E2907" t="s">
        <v>133</v>
      </c>
      <c r="F2907" t="s">
        <v>140</v>
      </c>
      <c r="G2907" t="s">
        <v>170</v>
      </c>
      <c r="H2907" t="s">
        <v>130</v>
      </c>
      <c r="I2907">
        <v>337110</v>
      </c>
      <c r="L2907" s="96">
        <v>45132.529583333337</v>
      </c>
      <c r="M2907" t="s">
        <v>135</v>
      </c>
      <c r="N2907">
        <v>2000</v>
      </c>
      <c r="O2907" t="s">
        <v>132</v>
      </c>
    </row>
    <row r="2908" spans="1:15" x14ac:dyDescent="0.25">
      <c r="A2908">
        <v>618300</v>
      </c>
      <c r="B2908">
        <v>170501</v>
      </c>
      <c r="C2908">
        <v>208</v>
      </c>
      <c r="D2908" s="96">
        <v>45132.530289351853</v>
      </c>
      <c r="E2908" t="s">
        <v>133</v>
      </c>
      <c r="F2908" t="s">
        <v>140</v>
      </c>
      <c r="G2908" t="s">
        <v>350</v>
      </c>
      <c r="H2908" t="s">
        <v>130</v>
      </c>
      <c r="I2908">
        <v>337110</v>
      </c>
      <c r="L2908" s="96">
        <v>45132.529583333337</v>
      </c>
      <c r="M2908" t="s">
        <v>135</v>
      </c>
      <c r="N2908">
        <v>7397</v>
      </c>
      <c r="O2908" t="s">
        <v>132</v>
      </c>
    </row>
    <row r="2909" spans="1:15" x14ac:dyDescent="0.25">
      <c r="A2909">
        <v>618300</v>
      </c>
      <c r="B2909">
        <v>170500</v>
      </c>
      <c r="C2909">
        <v>208</v>
      </c>
      <c r="D2909" s="96">
        <v>45132.530231481483</v>
      </c>
      <c r="E2909" t="s">
        <v>127</v>
      </c>
      <c r="F2909" t="s">
        <v>140</v>
      </c>
      <c r="G2909" t="s">
        <v>199</v>
      </c>
      <c r="H2909" t="s">
        <v>130</v>
      </c>
      <c r="I2909">
        <v>337010</v>
      </c>
      <c r="L2909" s="96">
        <v>45132.529583333337</v>
      </c>
      <c r="M2909" t="s">
        <v>131</v>
      </c>
      <c r="N2909">
        <v>101000</v>
      </c>
      <c r="O2909" t="s">
        <v>132</v>
      </c>
    </row>
    <row r="2910" spans="1:15" x14ac:dyDescent="0.25">
      <c r="A2910">
        <v>618300</v>
      </c>
      <c r="B2910">
        <v>170500</v>
      </c>
      <c r="C2910">
        <v>208</v>
      </c>
      <c r="D2910" s="96">
        <v>45132.530231481483</v>
      </c>
      <c r="E2910" t="s">
        <v>133</v>
      </c>
      <c r="F2910" t="s">
        <v>140</v>
      </c>
      <c r="G2910" t="s">
        <v>173</v>
      </c>
      <c r="H2910" t="s">
        <v>130</v>
      </c>
      <c r="I2910">
        <v>337010</v>
      </c>
      <c r="L2910" s="96">
        <v>45132.529583333337</v>
      </c>
      <c r="M2910" t="s">
        <v>135</v>
      </c>
      <c r="N2910">
        <v>-31000</v>
      </c>
      <c r="O2910" t="s">
        <v>136</v>
      </c>
    </row>
    <row r="2911" spans="1:15" x14ac:dyDescent="0.25">
      <c r="A2911">
        <v>618300</v>
      </c>
      <c r="B2911">
        <v>170500</v>
      </c>
      <c r="C2911">
        <v>208</v>
      </c>
      <c r="D2911" s="96">
        <v>45132.530231481483</v>
      </c>
      <c r="E2911" t="s">
        <v>133</v>
      </c>
      <c r="F2911" t="s">
        <v>140</v>
      </c>
      <c r="G2911" t="s">
        <v>200</v>
      </c>
      <c r="H2911" t="s">
        <v>130</v>
      </c>
      <c r="I2911">
        <v>337010</v>
      </c>
      <c r="L2911" s="96">
        <v>45132.529583333337</v>
      </c>
      <c r="M2911" t="s">
        <v>135</v>
      </c>
      <c r="N2911">
        <v>-15000</v>
      </c>
      <c r="O2911" t="s">
        <v>136</v>
      </c>
    </row>
    <row r="2912" spans="1:15" x14ac:dyDescent="0.25">
      <c r="A2912">
        <v>618300</v>
      </c>
      <c r="B2912">
        <v>170500</v>
      </c>
      <c r="C2912">
        <v>208</v>
      </c>
      <c r="D2912" s="96">
        <v>45132.530231481483</v>
      </c>
      <c r="E2912" t="s">
        <v>133</v>
      </c>
      <c r="F2912" t="s">
        <v>140</v>
      </c>
      <c r="G2912" t="s">
        <v>170</v>
      </c>
      <c r="H2912" t="s">
        <v>130</v>
      </c>
      <c r="I2912">
        <v>337010</v>
      </c>
      <c r="L2912" s="96">
        <v>45132.529583333337</v>
      </c>
      <c r="M2912" t="s">
        <v>135</v>
      </c>
      <c r="N2912">
        <v>-1000</v>
      </c>
      <c r="O2912" t="s">
        <v>136</v>
      </c>
    </row>
    <row r="2913" spans="1:15" x14ac:dyDescent="0.25">
      <c r="A2913">
        <v>618300</v>
      </c>
      <c r="B2913">
        <v>170500</v>
      </c>
      <c r="C2913">
        <v>208</v>
      </c>
      <c r="D2913" s="96">
        <v>45132.53019675926</v>
      </c>
      <c r="E2913" t="s">
        <v>127</v>
      </c>
      <c r="F2913" t="s">
        <v>140</v>
      </c>
      <c r="G2913" t="s">
        <v>199</v>
      </c>
      <c r="H2913" t="s">
        <v>130</v>
      </c>
      <c r="I2913">
        <v>337006</v>
      </c>
      <c r="L2913" s="96">
        <v>45132.529583333337</v>
      </c>
      <c r="M2913" t="s">
        <v>131</v>
      </c>
      <c r="N2913">
        <v>9300</v>
      </c>
      <c r="O2913" t="s">
        <v>132</v>
      </c>
    </row>
    <row r="2914" spans="1:15" x14ac:dyDescent="0.25">
      <c r="A2914">
        <v>618300</v>
      </c>
      <c r="B2914">
        <v>170500</v>
      </c>
      <c r="C2914">
        <v>208</v>
      </c>
      <c r="D2914" s="96">
        <v>45132.53019675926</v>
      </c>
      <c r="E2914" t="s">
        <v>133</v>
      </c>
      <c r="F2914" t="s">
        <v>140</v>
      </c>
      <c r="G2914" t="s">
        <v>172</v>
      </c>
      <c r="H2914" t="s">
        <v>130</v>
      </c>
      <c r="I2914">
        <v>337006</v>
      </c>
      <c r="L2914" s="96">
        <v>45132.529583333337</v>
      </c>
      <c r="M2914" t="s">
        <v>135</v>
      </c>
      <c r="N2914">
        <v>-1500</v>
      </c>
      <c r="O2914" t="s">
        <v>136</v>
      </c>
    </row>
    <row r="2915" spans="1:15" x14ac:dyDescent="0.25">
      <c r="A2915">
        <v>618300</v>
      </c>
      <c r="B2915">
        <v>170500</v>
      </c>
      <c r="C2915">
        <v>208</v>
      </c>
      <c r="D2915" s="96">
        <v>45132.53019675926</v>
      </c>
      <c r="E2915" t="s">
        <v>133</v>
      </c>
      <c r="F2915" t="s">
        <v>140</v>
      </c>
      <c r="G2915" t="s">
        <v>170</v>
      </c>
      <c r="H2915" t="s">
        <v>130</v>
      </c>
      <c r="I2915">
        <v>337006</v>
      </c>
      <c r="L2915" s="96">
        <v>45132.529583333337</v>
      </c>
      <c r="M2915" t="s">
        <v>135</v>
      </c>
      <c r="N2915">
        <v>-465</v>
      </c>
      <c r="O2915" t="s">
        <v>136</v>
      </c>
    </row>
    <row r="2916" spans="1:15" x14ac:dyDescent="0.25">
      <c r="A2916">
        <v>618300</v>
      </c>
      <c r="B2916">
        <v>410300</v>
      </c>
      <c r="C2916">
        <v>211</v>
      </c>
      <c r="D2916" s="96">
        <v>45132.55773148148</v>
      </c>
      <c r="E2916" t="s">
        <v>127</v>
      </c>
      <c r="F2916" t="s">
        <v>217</v>
      </c>
      <c r="G2916" t="s">
        <v>225</v>
      </c>
      <c r="H2916" t="s">
        <v>130</v>
      </c>
      <c r="I2916">
        <v>336000</v>
      </c>
      <c r="L2916" s="96">
        <v>45132.556863425925</v>
      </c>
      <c r="M2916" t="s">
        <v>131</v>
      </c>
      <c r="N2916">
        <v>7397</v>
      </c>
      <c r="O2916" t="s">
        <v>132</v>
      </c>
    </row>
    <row r="2917" spans="1:15" x14ac:dyDescent="0.25">
      <c r="A2917">
        <v>618300</v>
      </c>
      <c r="B2917">
        <v>430100</v>
      </c>
      <c r="C2917">
        <v>216</v>
      </c>
      <c r="D2917" s="96">
        <v>45174.443032407406</v>
      </c>
      <c r="E2917" t="s">
        <v>133</v>
      </c>
      <c r="F2917" t="s">
        <v>351</v>
      </c>
      <c r="G2917" t="s">
        <v>352</v>
      </c>
      <c r="H2917" t="s">
        <v>130</v>
      </c>
      <c r="I2917">
        <v>336200</v>
      </c>
      <c r="L2917" s="96">
        <v>45169.999988425923</v>
      </c>
      <c r="M2917" t="s">
        <v>135</v>
      </c>
      <c r="N2917">
        <v>48352</v>
      </c>
      <c r="O2917" t="s">
        <v>132</v>
      </c>
    </row>
    <row r="2918" spans="1:15" x14ac:dyDescent="0.25">
      <c r="A2918">
        <v>618300</v>
      </c>
      <c r="B2918">
        <v>430100</v>
      </c>
      <c r="C2918">
        <v>216</v>
      </c>
      <c r="D2918" s="96">
        <v>45132.557743055557</v>
      </c>
      <c r="E2918" t="s">
        <v>127</v>
      </c>
      <c r="F2918" t="s">
        <v>217</v>
      </c>
      <c r="G2918" t="s">
        <v>221</v>
      </c>
      <c r="H2918" t="s">
        <v>130</v>
      </c>
      <c r="I2918">
        <v>336200</v>
      </c>
      <c r="L2918" s="96">
        <v>45132.556863425925</v>
      </c>
      <c r="M2918" t="s">
        <v>131</v>
      </c>
      <c r="N2918">
        <v>90000</v>
      </c>
      <c r="O2918" t="s">
        <v>132</v>
      </c>
    </row>
    <row r="2919" spans="1:15" x14ac:dyDescent="0.25">
      <c r="A2919">
        <v>618300</v>
      </c>
      <c r="B2919">
        <v>430100</v>
      </c>
      <c r="C2919">
        <v>216</v>
      </c>
      <c r="D2919" s="96">
        <v>45132.557743055557</v>
      </c>
      <c r="E2919" t="s">
        <v>133</v>
      </c>
      <c r="F2919" t="s">
        <v>217</v>
      </c>
      <c r="G2919" t="s">
        <v>253</v>
      </c>
      <c r="H2919" t="s">
        <v>130</v>
      </c>
      <c r="I2919">
        <v>336200</v>
      </c>
      <c r="L2919" s="96">
        <v>45132.556863425925</v>
      </c>
      <c r="M2919" t="s">
        <v>135</v>
      </c>
      <c r="N2919">
        <v>-20000</v>
      </c>
      <c r="O2919" t="s">
        <v>136</v>
      </c>
    </row>
    <row r="2920" spans="1:15" x14ac:dyDescent="0.25">
      <c r="A2920">
        <v>618300</v>
      </c>
      <c r="B2920">
        <v>170200</v>
      </c>
      <c r="C2920">
        <v>217</v>
      </c>
      <c r="D2920" s="96">
        <v>45180.522476851853</v>
      </c>
      <c r="E2920" t="s">
        <v>133</v>
      </c>
      <c r="F2920" t="s">
        <v>353</v>
      </c>
      <c r="G2920" t="s">
        <v>354</v>
      </c>
      <c r="H2920" t="s">
        <v>130</v>
      </c>
      <c r="I2920">
        <v>335145</v>
      </c>
      <c r="L2920" s="96">
        <v>45180.518738425926</v>
      </c>
      <c r="M2920" t="s">
        <v>135</v>
      </c>
      <c r="N2920">
        <v>-7397</v>
      </c>
      <c r="O2920" t="s">
        <v>136</v>
      </c>
    </row>
    <row r="2921" spans="1:15" x14ac:dyDescent="0.25">
      <c r="A2921">
        <v>618300</v>
      </c>
      <c r="B2921">
        <v>410100</v>
      </c>
      <c r="C2921">
        <v>217</v>
      </c>
      <c r="D2921" s="96">
        <v>45132.557708333334</v>
      </c>
      <c r="E2921" t="s">
        <v>127</v>
      </c>
      <c r="F2921" t="s">
        <v>217</v>
      </c>
      <c r="G2921" t="s">
        <v>222</v>
      </c>
      <c r="H2921" t="s">
        <v>130</v>
      </c>
      <c r="I2921">
        <v>335140</v>
      </c>
      <c r="L2921" s="96">
        <v>45132.556863425925</v>
      </c>
      <c r="M2921" t="s">
        <v>131</v>
      </c>
      <c r="N2921">
        <v>73970</v>
      </c>
      <c r="O2921" t="s">
        <v>132</v>
      </c>
    </row>
    <row r="2922" spans="1:15" x14ac:dyDescent="0.25">
      <c r="A2922">
        <v>618300</v>
      </c>
      <c r="B2922">
        <v>410100</v>
      </c>
      <c r="C2922">
        <v>217</v>
      </c>
      <c r="D2922" s="96">
        <v>45132.557708333334</v>
      </c>
      <c r="E2922" t="s">
        <v>133</v>
      </c>
      <c r="F2922" t="s">
        <v>217</v>
      </c>
      <c r="G2922" t="s">
        <v>355</v>
      </c>
      <c r="H2922" t="s">
        <v>130</v>
      </c>
      <c r="I2922">
        <v>335140</v>
      </c>
      <c r="L2922" s="96">
        <v>45132.556863425925</v>
      </c>
      <c r="M2922" t="s">
        <v>135</v>
      </c>
      <c r="N2922">
        <v>7397</v>
      </c>
      <c r="O2922" t="s">
        <v>132</v>
      </c>
    </row>
    <row r="2923" spans="1:15" x14ac:dyDescent="0.25">
      <c r="A2923">
        <v>618300</v>
      </c>
      <c r="B2923">
        <v>170200</v>
      </c>
      <c r="C2923">
        <v>217</v>
      </c>
      <c r="D2923" s="96">
        <v>45132.530150462961</v>
      </c>
      <c r="E2923" t="s">
        <v>127</v>
      </c>
      <c r="F2923" t="s">
        <v>140</v>
      </c>
      <c r="G2923" t="s">
        <v>303</v>
      </c>
      <c r="H2923" t="s">
        <v>130</v>
      </c>
      <c r="I2923">
        <v>335145</v>
      </c>
      <c r="L2923" s="96">
        <v>45132.529583333337</v>
      </c>
      <c r="M2923" t="s">
        <v>131</v>
      </c>
      <c r="N2923">
        <v>29588</v>
      </c>
      <c r="O2923" t="s">
        <v>132</v>
      </c>
    </row>
    <row r="2924" spans="1:15" x14ac:dyDescent="0.25">
      <c r="A2924">
        <v>618300</v>
      </c>
      <c r="B2924">
        <v>201240</v>
      </c>
      <c r="C2924">
        <v>219</v>
      </c>
      <c r="D2924" s="96">
        <v>45310.716817129629</v>
      </c>
      <c r="E2924" t="s">
        <v>133</v>
      </c>
      <c r="F2924" t="s">
        <v>357</v>
      </c>
      <c r="G2924" t="s">
        <v>358</v>
      </c>
      <c r="H2924" t="s">
        <v>130</v>
      </c>
      <c r="I2924">
        <v>336400</v>
      </c>
      <c r="L2924" s="96">
        <v>45310.703576388885</v>
      </c>
      <c r="M2924" t="s">
        <v>135</v>
      </c>
      <c r="N2924">
        <v>800</v>
      </c>
      <c r="O2924" t="s">
        <v>132</v>
      </c>
    </row>
    <row r="2925" spans="1:15" x14ac:dyDescent="0.25">
      <c r="A2925">
        <v>618300</v>
      </c>
      <c r="B2925">
        <v>260000</v>
      </c>
      <c r="C2925">
        <v>219</v>
      </c>
      <c r="D2925" s="96">
        <v>45281.506701388891</v>
      </c>
      <c r="E2925" t="s">
        <v>133</v>
      </c>
      <c r="F2925" t="s">
        <v>310</v>
      </c>
      <c r="G2925" t="s">
        <v>311</v>
      </c>
      <c r="H2925" t="s">
        <v>130</v>
      </c>
      <c r="I2925">
        <v>336047</v>
      </c>
      <c r="L2925" s="96">
        <v>45281.503032407411</v>
      </c>
      <c r="M2925" t="s">
        <v>135</v>
      </c>
      <c r="N2925">
        <v>30228</v>
      </c>
      <c r="O2925" t="s">
        <v>132</v>
      </c>
    </row>
    <row r="2926" spans="1:15" x14ac:dyDescent="0.25">
      <c r="A2926">
        <v>618300</v>
      </c>
      <c r="B2926">
        <v>530000</v>
      </c>
      <c r="C2926">
        <v>219</v>
      </c>
      <c r="D2926" s="96">
        <v>45274.475428240738</v>
      </c>
      <c r="E2926" t="s">
        <v>133</v>
      </c>
      <c r="F2926" t="s">
        <v>359</v>
      </c>
      <c r="G2926" t="s">
        <v>360</v>
      </c>
      <c r="H2926" t="s">
        <v>130</v>
      </c>
      <c r="I2926">
        <v>336952</v>
      </c>
      <c r="L2926" s="96">
        <v>45274.46465277778</v>
      </c>
      <c r="M2926" t="s">
        <v>135</v>
      </c>
      <c r="N2926">
        <v>7557</v>
      </c>
      <c r="O2926" t="s">
        <v>132</v>
      </c>
    </row>
    <row r="2927" spans="1:15" x14ac:dyDescent="0.25">
      <c r="A2927">
        <v>618300</v>
      </c>
      <c r="B2927">
        <v>270100</v>
      </c>
      <c r="C2927">
        <v>219</v>
      </c>
      <c r="D2927" s="96">
        <v>45265.539537037039</v>
      </c>
      <c r="E2927" t="s">
        <v>133</v>
      </c>
      <c r="F2927" t="s">
        <v>312</v>
      </c>
      <c r="G2927" t="s">
        <v>313</v>
      </c>
      <c r="H2927" t="s">
        <v>130</v>
      </c>
      <c r="I2927">
        <v>336575</v>
      </c>
      <c r="L2927" s="96">
        <v>45265.532453703701</v>
      </c>
      <c r="M2927" t="s">
        <v>135</v>
      </c>
      <c r="N2927">
        <v>7557</v>
      </c>
      <c r="O2927" t="s">
        <v>132</v>
      </c>
    </row>
    <row r="2928" spans="1:15" x14ac:dyDescent="0.25">
      <c r="A2928">
        <v>618300</v>
      </c>
      <c r="B2928">
        <v>430500</v>
      </c>
      <c r="C2928">
        <v>219</v>
      </c>
      <c r="D2928" s="96">
        <v>45230.500717592593</v>
      </c>
      <c r="E2928" t="s">
        <v>133</v>
      </c>
      <c r="F2928" t="s">
        <v>257</v>
      </c>
      <c r="G2928" t="s">
        <v>258</v>
      </c>
      <c r="H2928" t="s">
        <v>130</v>
      </c>
      <c r="I2928">
        <v>336216</v>
      </c>
      <c r="L2928" s="96">
        <v>45230.490081018521</v>
      </c>
      <c r="M2928" t="s">
        <v>135</v>
      </c>
      <c r="N2928">
        <v>-18412</v>
      </c>
      <c r="O2928" t="s">
        <v>136</v>
      </c>
    </row>
    <row r="2929" spans="1:15" x14ac:dyDescent="0.25">
      <c r="A2929">
        <v>618300</v>
      </c>
      <c r="B2929">
        <v>430100</v>
      </c>
      <c r="C2929">
        <v>219</v>
      </c>
      <c r="D2929" s="96">
        <v>45174.443032407406</v>
      </c>
      <c r="E2929" t="s">
        <v>133</v>
      </c>
      <c r="F2929" t="s">
        <v>351</v>
      </c>
      <c r="G2929" t="s">
        <v>352</v>
      </c>
      <c r="H2929" t="s">
        <v>130</v>
      </c>
      <c r="I2929">
        <v>336210</v>
      </c>
      <c r="L2929" s="96">
        <v>45169.999988425923</v>
      </c>
      <c r="M2929" t="s">
        <v>135</v>
      </c>
      <c r="N2929">
        <v>-5015</v>
      </c>
      <c r="O2929" t="s">
        <v>136</v>
      </c>
    </row>
    <row r="2930" spans="1:15" x14ac:dyDescent="0.25">
      <c r="A2930">
        <v>618300</v>
      </c>
      <c r="B2930">
        <v>205400</v>
      </c>
      <c r="C2930">
        <v>219</v>
      </c>
      <c r="D2930" s="96">
        <v>45163.616412037038</v>
      </c>
      <c r="E2930" t="s">
        <v>133</v>
      </c>
      <c r="F2930" t="s">
        <v>254</v>
      </c>
      <c r="G2930" t="s">
        <v>255</v>
      </c>
      <c r="H2930" t="s">
        <v>130</v>
      </c>
      <c r="I2930">
        <v>336611</v>
      </c>
      <c r="L2930" s="96">
        <v>45163.6094212963</v>
      </c>
      <c r="M2930" t="s">
        <v>135</v>
      </c>
      <c r="N2930">
        <v>-369</v>
      </c>
      <c r="O2930" t="s">
        <v>136</v>
      </c>
    </row>
    <row r="2931" spans="1:15" x14ac:dyDescent="0.25">
      <c r="A2931">
        <v>618300</v>
      </c>
      <c r="B2931">
        <v>400300</v>
      </c>
      <c r="C2931">
        <v>219</v>
      </c>
      <c r="D2931" s="96">
        <v>45149.377129629633</v>
      </c>
      <c r="E2931" t="s">
        <v>133</v>
      </c>
      <c r="F2931" t="s">
        <v>365</v>
      </c>
      <c r="G2931" t="s">
        <v>366</v>
      </c>
      <c r="H2931" t="s">
        <v>130</v>
      </c>
      <c r="I2931">
        <v>336537</v>
      </c>
      <c r="L2931" s="96">
        <v>45149.375416666669</v>
      </c>
      <c r="M2931" t="s">
        <v>135</v>
      </c>
      <c r="N2931">
        <v>3698</v>
      </c>
      <c r="O2931" t="s">
        <v>132</v>
      </c>
    </row>
    <row r="2932" spans="1:15" x14ac:dyDescent="0.25">
      <c r="A2932">
        <v>618300</v>
      </c>
      <c r="B2932">
        <v>430500</v>
      </c>
      <c r="C2932">
        <v>219</v>
      </c>
      <c r="D2932" s="96">
        <v>45132.557766203703</v>
      </c>
      <c r="E2932" t="s">
        <v>127</v>
      </c>
      <c r="F2932" t="s">
        <v>217</v>
      </c>
      <c r="G2932" t="s">
        <v>367</v>
      </c>
      <c r="H2932" t="s">
        <v>130</v>
      </c>
      <c r="I2932">
        <v>336216</v>
      </c>
      <c r="L2932" s="96">
        <v>45132.556863425925</v>
      </c>
      <c r="M2932" t="s">
        <v>131</v>
      </c>
      <c r="N2932">
        <v>20000</v>
      </c>
      <c r="O2932" t="s">
        <v>132</v>
      </c>
    </row>
    <row r="2933" spans="1:15" x14ac:dyDescent="0.25">
      <c r="A2933">
        <v>618300</v>
      </c>
      <c r="B2933">
        <v>430500</v>
      </c>
      <c r="C2933">
        <v>219</v>
      </c>
      <c r="D2933" s="96">
        <v>45132.557766203703</v>
      </c>
      <c r="E2933" t="s">
        <v>133</v>
      </c>
      <c r="F2933" t="s">
        <v>217</v>
      </c>
      <c r="G2933" t="s">
        <v>369</v>
      </c>
      <c r="H2933" t="s">
        <v>130</v>
      </c>
      <c r="I2933">
        <v>336216</v>
      </c>
      <c r="L2933" s="96">
        <v>45132.556863425925</v>
      </c>
      <c r="M2933" t="s">
        <v>135</v>
      </c>
      <c r="N2933">
        <v>2191</v>
      </c>
      <c r="O2933" t="s">
        <v>132</v>
      </c>
    </row>
    <row r="2934" spans="1:15" x14ac:dyDescent="0.25">
      <c r="A2934">
        <v>618300</v>
      </c>
      <c r="B2934">
        <v>430100</v>
      </c>
      <c r="C2934">
        <v>219</v>
      </c>
      <c r="D2934" s="96">
        <v>45132.557754629626</v>
      </c>
      <c r="E2934" t="s">
        <v>127</v>
      </c>
      <c r="F2934" t="s">
        <v>217</v>
      </c>
      <c r="G2934" t="s">
        <v>221</v>
      </c>
      <c r="H2934" t="s">
        <v>130</v>
      </c>
      <c r="I2934">
        <v>336210</v>
      </c>
      <c r="L2934" s="96">
        <v>45132.556863425925</v>
      </c>
      <c r="M2934" t="s">
        <v>131</v>
      </c>
      <c r="N2934">
        <v>42000</v>
      </c>
      <c r="O2934" t="s">
        <v>132</v>
      </c>
    </row>
    <row r="2935" spans="1:15" x14ac:dyDescent="0.25">
      <c r="A2935">
        <v>618300</v>
      </c>
      <c r="B2935">
        <v>205400</v>
      </c>
      <c r="C2935">
        <v>219</v>
      </c>
      <c r="D2935" s="96">
        <v>45132.557152777779</v>
      </c>
      <c r="E2935" t="s">
        <v>127</v>
      </c>
      <c r="F2935" t="s">
        <v>128</v>
      </c>
      <c r="G2935" t="s">
        <v>208</v>
      </c>
      <c r="H2935" t="s">
        <v>130</v>
      </c>
      <c r="I2935">
        <v>336611</v>
      </c>
      <c r="L2935" s="96">
        <v>45132.556747685187</v>
      </c>
      <c r="M2935" t="s">
        <v>131</v>
      </c>
      <c r="N2935">
        <v>15163</v>
      </c>
      <c r="O2935" t="s">
        <v>132</v>
      </c>
    </row>
    <row r="2936" spans="1:15" x14ac:dyDescent="0.25">
      <c r="A2936">
        <v>618300</v>
      </c>
      <c r="B2936">
        <v>201240</v>
      </c>
      <c r="C2936">
        <v>219</v>
      </c>
      <c r="D2936" s="96">
        <v>45132.557106481479</v>
      </c>
      <c r="E2936" t="s">
        <v>127</v>
      </c>
      <c r="F2936" t="s">
        <v>128</v>
      </c>
      <c r="G2936" t="s">
        <v>206</v>
      </c>
      <c r="H2936" t="s">
        <v>130</v>
      </c>
      <c r="I2936">
        <v>336498</v>
      </c>
      <c r="L2936" s="96">
        <v>45132.556747685187</v>
      </c>
      <c r="M2936" t="s">
        <v>131</v>
      </c>
      <c r="N2936">
        <v>77</v>
      </c>
      <c r="O2936" t="s">
        <v>132</v>
      </c>
    </row>
    <row r="2937" spans="1:15" x14ac:dyDescent="0.25">
      <c r="A2937">
        <v>618300</v>
      </c>
      <c r="B2937">
        <v>201240</v>
      </c>
      <c r="C2937">
        <v>219</v>
      </c>
      <c r="D2937" s="96">
        <v>45132.557002314818</v>
      </c>
      <c r="E2937" t="s">
        <v>127</v>
      </c>
      <c r="F2937" t="s">
        <v>128</v>
      </c>
      <c r="G2937" t="s">
        <v>242</v>
      </c>
      <c r="H2937" t="s">
        <v>130</v>
      </c>
      <c r="I2937">
        <v>336400</v>
      </c>
      <c r="L2937" s="96">
        <v>45132.556747685187</v>
      </c>
      <c r="M2937" t="s">
        <v>131</v>
      </c>
      <c r="N2937">
        <v>26000</v>
      </c>
      <c r="O2937" t="s">
        <v>132</v>
      </c>
    </row>
    <row r="2938" spans="1:15" x14ac:dyDescent="0.25">
      <c r="A2938">
        <v>618300</v>
      </c>
      <c r="B2938">
        <v>201240</v>
      </c>
      <c r="C2938">
        <v>219</v>
      </c>
      <c r="D2938" s="96">
        <v>45132.557002314818</v>
      </c>
      <c r="E2938" t="s">
        <v>133</v>
      </c>
      <c r="F2938" t="s">
        <v>128</v>
      </c>
      <c r="G2938" t="s">
        <v>370</v>
      </c>
      <c r="H2938" t="s">
        <v>130</v>
      </c>
      <c r="I2938">
        <v>336400</v>
      </c>
      <c r="L2938" s="96">
        <v>45132.556747685187</v>
      </c>
      <c r="M2938" t="s">
        <v>135</v>
      </c>
      <c r="N2938">
        <v>4174</v>
      </c>
      <c r="O2938" t="s">
        <v>132</v>
      </c>
    </row>
    <row r="2939" spans="1:15" x14ac:dyDescent="0.25">
      <c r="A2939">
        <v>618300</v>
      </c>
      <c r="B2939">
        <v>201240</v>
      </c>
      <c r="C2939">
        <v>219</v>
      </c>
      <c r="D2939" s="96">
        <v>45132.557002314818</v>
      </c>
      <c r="E2939" t="s">
        <v>133</v>
      </c>
      <c r="F2939" t="s">
        <v>128</v>
      </c>
      <c r="G2939" t="s">
        <v>178</v>
      </c>
      <c r="H2939" t="s">
        <v>130</v>
      </c>
      <c r="I2939">
        <v>336400</v>
      </c>
      <c r="L2939" s="96">
        <v>45132.556747685187</v>
      </c>
      <c r="M2939" t="s">
        <v>135</v>
      </c>
      <c r="N2939">
        <v>6811</v>
      </c>
      <c r="O2939" t="s">
        <v>132</v>
      </c>
    </row>
    <row r="2940" spans="1:15" x14ac:dyDescent="0.25">
      <c r="A2940">
        <v>618300</v>
      </c>
      <c r="B2940">
        <v>170490</v>
      </c>
      <c r="C2940">
        <v>219</v>
      </c>
      <c r="D2940" s="96">
        <v>45132.530173611114</v>
      </c>
      <c r="E2940" t="s">
        <v>127</v>
      </c>
      <c r="F2940" t="s">
        <v>140</v>
      </c>
      <c r="G2940" t="s">
        <v>211</v>
      </c>
      <c r="H2940" t="s">
        <v>130</v>
      </c>
      <c r="I2940">
        <v>335200</v>
      </c>
      <c r="L2940" s="96">
        <v>45132.529583333337</v>
      </c>
      <c r="M2940" t="s">
        <v>131</v>
      </c>
      <c r="N2940">
        <v>500</v>
      </c>
      <c r="O2940" t="s">
        <v>132</v>
      </c>
    </row>
    <row r="2941" spans="1:15" x14ac:dyDescent="0.25">
      <c r="A2941">
        <v>618300</v>
      </c>
      <c r="B2941">
        <v>170490</v>
      </c>
      <c r="C2941">
        <v>219</v>
      </c>
      <c r="D2941" s="96">
        <v>45132.530173611114</v>
      </c>
      <c r="E2941" t="s">
        <v>133</v>
      </c>
      <c r="F2941" t="s">
        <v>140</v>
      </c>
      <c r="G2941" t="s">
        <v>371</v>
      </c>
      <c r="H2941" t="s">
        <v>130</v>
      </c>
      <c r="I2941">
        <v>335200</v>
      </c>
      <c r="L2941" s="96">
        <v>45132.529583333337</v>
      </c>
      <c r="M2941" t="s">
        <v>135</v>
      </c>
      <c r="N2941">
        <v>6897</v>
      </c>
      <c r="O2941" t="s">
        <v>132</v>
      </c>
    </row>
    <row r="2942" spans="1:15" x14ac:dyDescent="0.25">
      <c r="A2942">
        <v>618300</v>
      </c>
      <c r="B2942">
        <v>170600</v>
      </c>
      <c r="C2942">
        <v>227</v>
      </c>
      <c r="D2942" s="96">
        <v>45132.530624999999</v>
      </c>
      <c r="E2942" t="s">
        <v>133</v>
      </c>
      <c r="F2942" t="s">
        <v>140</v>
      </c>
      <c r="G2942" t="s">
        <v>372</v>
      </c>
      <c r="H2942" t="s">
        <v>130</v>
      </c>
      <c r="I2942">
        <v>339020</v>
      </c>
      <c r="L2942" s="96">
        <v>45132.529583333337</v>
      </c>
      <c r="M2942" t="s">
        <v>135</v>
      </c>
      <c r="N2942">
        <v>-7397</v>
      </c>
      <c r="O2942" t="s">
        <v>136</v>
      </c>
    </row>
    <row r="2943" spans="1:15" x14ac:dyDescent="0.25">
      <c r="A2943">
        <v>618300</v>
      </c>
      <c r="B2943">
        <v>170600</v>
      </c>
      <c r="C2943">
        <v>227</v>
      </c>
      <c r="D2943" s="96">
        <v>45132.530624999999</v>
      </c>
      <c r="E2943" t="s">
        <v>133</v>
      </c>
      <c r="F2943" t="s">
        <v>140</v>
      </c>
      <c r="G2943" t="s">
        <v>306</v>
      </c>
      <c r="H2943" t="s">
        <v>130</v>
      </c>
      <c r="I2943">
        <v>339020</v>
      </c>
      <c r="L2943" s="96">
        <v>45132.529583333337</v>
      </c>
      <c r="M2943" t="s">
        <v>135</v>
      </c>
      <c r="N2943">
        <v>229307</v>
      </c>
      <c r="O2943" t="s">
        <v>132</v>
      </c>
    </row>
    <row r="2944" spans="1:15" x14ac:dyDescent="0.25">
      <c r="A2944">
        <v>618300</v>
      </c>
      <c r="B2944">
        <v>260820</v>
      </c>
      <c r="C2944">
        <v>401</v>
      </c>
      <c r="D2944" s="96">
        <v>45132.445069444446</v>
      </c>
      <c r="E2944" t="s">
        <v>162</v>
      </c>
      <c r="F2944" t="s">
        <v>180</v>
      </c>
      <c r="G2944" t="s">
        <v>181</v>
      </c>
      <c r="H2944" t="s">
        <v>130</v>
      </c>
      <c r="I2944">
        <v>336669</v>
      </c>
      <c r="L2944" s="96">
        <v>45113.999988425923</v>
      </c>
      <c r="M2944" t="s">
        <v>135</v>
      </c>
      <c r="N2944">
        <v>15000</v>
      </c>
      <c r="O2944" t="s">
        <v>132</v>
      </c>
    </row>
    <row r="2945" spans="1:15" x14ac:dyDescent="0.25">
      <c r="A2945">
        <v>618530</v>
      </c>
      <c r="B2945">
        <v>410900</v>
      </c>
      <c r="C2945">
        <v>180</v>
      </c>
      <c r="D2945" s="96">
        <v>45132.557719907411</v>
      </c>
      <c r="E2945" t="s">
        <v>133</v>
      </c>
      <c r="F2945" t="s">
        <v>217</v>
      </c>
      <c r="G2945" t="s">
        <v>276</v>
      </c>
      <c r="H2945" t="s">
        <v>130</v>
      </c>
      <c r="I2945">
        <v>335147</v>
      </c>
      <c r="L2945" s="96">
        <v>45132.556863425925</v>
      </c>
      <c r="M2945" t="s">
        <v>135</v>
      </c>
      <c r="N2945">
        <v>33</v>
      </c>
      <c r="O2945" t="s">
        <v>132</v>
      </c>
    </row>
    <row r="2946" spans="1:15" x14ac:dyDescent="0.25">
      <c r="A2946">
        <v>618530</v>
      </c>
      <c r="B2946">
        <v>170340</v>
      </c>
      <c r="C2946">
        <v>203</v>
      </c>
      <c r="D2946" s="96">
        <v>45309.391053240739</v>
      </c>
      <c r="E2946" t="s">
        <v>133</v>
      </c>
      <c r="F2946" t="s">
        <v>182</v>
      </c>
      <c r="G2946" t="s">
        <v>183</v>
      </c>
      <c r="H2946" t="s">
        <v>130</v>
      </c>
      <c r="I2946">
        <v>332320</v>
      </c>
      <c r="L2946" s="96">
        <v>45308.999988425923</v>
      </c>
      <c r="M2946" t="s">
        <v>135</v>
      </c>
      <c r="N2946">
        <v>-75</v>
      </c>
      <c r="O2946" t="s">
        <v>136</v>
      </c>
    </row>
    <row r="2947" spans="1:15" x14ac:dyDescent="0.25">
      <c r="A2947">
        <v>618530</v>
      </c>
      <c r="B2947">
        <v>170340</v>
      </c>
      <c r="C2947">
        <v>203</v>
      </c>
      <c r="D2947" s="96">
        <v>45309.371944444443</v>
      </c>
      <c r="E2947" t="s">
        <v>133</v>
      </c>
      <c r="F2947" t="s">
        <v>184</v>
      </c>
      <c r="G2947" t="s">
        <v>185</v>
      </c>
      <c r="H2947" t="s">
        <v>130</v>
      </c>
      <c r="I2947">
        <v>332320</v>
      </c>
      <c r="L2947" s="96">
        <v>45308.999988425923</v>
      </c>
      <c r="M2947" t="s">
        <v>135</v>
      </c>
      <c r="N2947">
        <v>0.75</v>
      </c>
      <c r="O2947" t="s">
        <v>132</v>
      </c>
    </row>
    <row r="2948" spans="1:15" x14ac:dyDescent="0.25">
      <c r="A2948">
        <v>618530</v>
      </c>
      <c r="B2948">
        <v>170340</v>
      </c>
      <c r="C2948">
        <v>203</v>
      </c>
      <c r="D2948" s="96">
        <v>45274.620243055557</v>
      </c>
      <c r="E2948" t="s">
        <v>133</v>
      </c>
      <c r="F2948" t="s">
        <v>186</v>
      </c>
      <c r="G2948" t="s">
        <v>187</v>
      </c>
      <c r="H2948" t="s">
        <v>130</v>
      </c>
      <c r="I2948">
        <v>332320</v>
      </c>
      <c r="L2948" s="96">
        <v>45274.620046296295</v>
      </c>
      <c r="M2948" t="s">
        <v>135</v>
      </c>
      <c r="N2948">
        <v>-0.75</v>
      </c>
      <c r="O2948" t="s">
        <v>136</v>
      </c>
    </row>
    <row r="2949" spans="1:15" x14ac:dyDescent="0.25">
      <c r="A2949">
        <v>618530</v>
      </c>
      <c r="B2949">
        <v>170470</v>
      </c>
      <c r="C2949">
        <v>203</v>
      </c>
      <c r="D2949" s="96">
        <v>45132.530138888891</v>
      </c>
      <c r="E2949" t="s">
        <v>133</v>
      </c>
      <c r="F2949" t="s">
        <v>140</v>
      </c>
      <c r="G2949" t="s">
        <v>375</v>
      </c>
      <c r="H2949" t="s">
        <v>130</v>
      </c>
      <c r="I2949">
        <v>332390</v>
      </c>
      <c r="L2949" s="96">
        <v>45132.529583333337</v>
      </c>
      <c r="M2949" t="s">
        <v>135</v>
      </c>
      <c r="N2949">
        <v>250</v>
      </c>
      <c r="O2949" t="s">
        <v>132</v>
      </c>
    </row>
    <row r="2950" spans="1:15" x14ac:dyDescent="0.25">
      <c r="A2950">
        <v>618530</v>
      </c>
      <c r="B2950">
        <v>170520</v>
      </c>
      <c r="C2950">
        <v>203</v>
      </c>
      <c r="D2950" s="96">
        <v>45132.530115740738</v>
      </c>
      <c r="E2950" t="s">
        <v>133</v>
      </c>
      <c r="F2950" t="s">
        <v>140</v>
      </c>
      <c r="G2950" t="s">
        <v>375</v>
      </c>
      <c r="H2950" t="s">
        <v>130</v>
      </c>
      <c r="I2950">
        <v>332375</v>
      </c>
      <c r="L2950" s="96">
        <v>45132.529583333337</v>
      </c>
      <c r="M2950" t="s">
        <v>135</v>
      </c>
      <c r="N2950">
        <v>25</v>
      </c>
      <c r="O2950" t="s">
        <v>132</v>
      </c>
    </row>
    <row r="2951" spans="1:15" x14ac:dyDescent="0.25">
      <c r="A2951">
        <v>618530</v>
      </c>
      <c r="B2951">
        <v>170450</v>
      </c>
      <c r="C2951">
        <v>203</v>
      </c>
      <c r="D2951" s="96">
        <v>45132.530092592591</v>
      </c>
      <c r="E2951" t="s">
        <v>133</v>
      </c>
      <c r="F2951" t="s">
        <v>140</v>
      </c>
      <c r="G2951" t="s">
        <v>375</v>
      </c>
      <c r="H2951" t="s">
        <v>130</v>
      </c>
      <c r="I2951">
        <v>332370</v>
      </c>
      <c r="L2951" s="96">
        <v>45132.529583333337</v>
      </c>
      <c r="M2951" t="s">
        <v>135</v>
      </c>
      <c r="N2951">
        <v>900</v>
      </c>
      <c r="O2951" t="s">
        <v>132</v>
      </c>
    </row>
    <row r="2952" spans="1:15" x14ac:dyDescent="0.25">
      <c r="A2952">
        <v>618530</v>
      </c>
      <c r="B2952">
        <v>170440</v>
      </c>
      <c r="C2952">
        <v>203</v>
      </c>
      <c r="D2952" s="96">
        <v>45132.530057870368</v>
      </c>
      <c r="E2952" t="s">
        <v>133</v>
      </c>
      <c r="F2952" t="s">
        <v>140</v>
      </c>
      <c r="G2952" t="s">
        <v>375</v>
      </c>
      <c r="H2952" t="s">
        <v>130</v>
      </c>
      <c r="I2952">
        <v>332360</v>
      </c>
      <c r="L2952" s="96">
        <v>45132.529583333337</v>
      </c>
      <c r="M2952" t="s">
        <v>135</v>
      </c>
      <c r="N2952">
        <v>325</v>
      </c>
      <c r="O2952" t="s">
        <v>132</v>
      </c>
    </row>
    <row r="2953" spans="1:15" x14ac:dyDescent="0.25">
      <c r="A2953">
        <v>618530</v>
      </c>
      <c r="B2953">
        <v>170380</v>
      </c>
      <c r="C2953">
        <v>203</v>
      </c>
      <c r="D2953" s="96">
        <v>45132.530034722222</v>
      </c>
      <c r="E2953" t="s">
        <v>133</v>
      </c>
      <c r="F2953" t="s">
        <v>140</v>
      </c>
      <c r="G2953" t="s">
        <v>375</v>
      </c>
      <c r="H2953" t="s">
        <v>130</v>
      </c>
      <c r="I2953">
        <v>332340</v>
      </c>
      <c r="L2953" s="96">
        <v>45132.529583333337</v>
      </c>
      <c r="M2953" t="s">
        <v>135</v>
      </c>
      <c r="N2953">
        <v>1500</v>
      </c>
      <c r="O2953" t="s">
        <v>132</v>
      </c>
    </row>
    <row r="2954" spans="1:15" x14ac:dyDescent="0.25">
      <c r="A2954">
        <v>618530</v>
      </c>
      <c r="B2954">
        <v>170370</v>
      </c>
      <c r="C2954">
        <v>203</v>
      </c>
      <c r="D2954" s="96">
        <v>45132.530011574076</v>
      </c>
      <c r="E2954" t="s">
        <v>133</v>
      </c>
      <c r="F2954" t="s">
        <v>140</v>
      </c>
      <c r="G2954" t="s">
        <v>375</v>
      </c>
      <c r="H2954" t="s">
        <v>130</v>
      </c>
      <c r="I2954">
        <v>332335</v>
      </c>
      <c r="L2954" s="96">
        <v>45132.529583333337</v>
      </c>
      <c r="M2954" t="s">
        <v>135</v>
      </c>
      <c r="N2954">
        <v>200</v>
      </c>
      <c r="O2954" t="s">
        <v>132</v>
      </c>
    </row>
    <row r="2955" spans="1:15" x14ac:dyDescent="0.25">
      <c r="A2955">
        <v>618530</v>
      </c>
      <c r="B2955">
        <v>170360</v>
      </c>
      <c r="C2955">
        <v>203</v>
      </c>
      <c r="D2955" s="96">
        <v>45132.529988425929</v>
      </c>
      <c r="E2955" t="s">
        <v>133</v>
      </c>
      <c r="F2955" t="s">
        <v>140</v>
      </c>
      <c r="G2955" t="s">
        <v>375</v>
      </c>
      <c r="H2955" t="s">
        <v>130</v>
      </c>
      <c r="I2955">
        <v>332332</v>
      </c>
      <c r="L2955" s="96">
        <v>45132.529583333337</v>
      </c>
      <c r="M2955" t="s">
        <v>135</v>
      </c>
      <c r="N2955">
        <v>160</v>
      </c>
      <c r="O2955" t="s">
        <v>132</v>
      </c>
    </row>
    <row r="2956" spans="1:15" x14ac:dyDescent="0.25">
      <c r="A2956">
        <v>618530</v>
      </c>
      <c r="B2956">
        <v>170350</v>
      </c>
      <c r="C2956">
        <v>203</v>
      </c>
      <c r="D2956" s="96">
        <v>45132.529965277776</v>
      </c>
      <c r="E2956" t="s">
        <v>133</v>
      </c>
      <c r="F2956" t="s">
        <v>140</v>
      </c>
      <c r="G2956" t="s">
        <v>375</v>
      </c>
      <c r="H2956" t="s">
        <v>130</v>
      </c>
      <c r="I2956">
        <v>332330</v>
      </c>
      <c r="L2956" s="96">
        <v>45132.529583333337</v>
      </c>
      <c r="M2956" t="s">
        <v>135</v>
      </c>
      <c r="N2956">
        <v>1300</v>
      </c>
      <c r="O2956" t="s">
        <v>132</v>
      </c>
    </row>
    <row r="2957" spans="1:15" x14ac:dyDescent="0.25">
      <c r="A2957">
        <v>618530</v>
      </c>
      <c r="B2957">
        <v>170340</v>
      </c>
      <c r="C2957">
        <v>203</v>
      </c>
      <c r="D2957" s="96">
        <v>45132.529942129629</v>
      </c>
      <c r="E2957" t="s">
        <v>133</v>
      </c>
      <c r="F2957" t="s">
        <v>140</v>
      </c>
      <c r="G2957" t="s">
        <v>375</v>
      </c>
      <c r="H2957" t="s">
        <v>130</v>
      </c>
      <c r="I2957">
        <v>332320</v>
      </c>
      <c r="L2957" s="96">
        <v>45132.529583333337</v>
      </c>
      <c r="M2957" t="s">
        <v>135</v>
      </c>
      <c r="N2957">
        <v>75</v>
      </c>
      <c r="O2957" t="s">
        <v>132</v>
      </c>
    </row>
    <row r="2958" spans="1:15" x14ac:dyDescent="0.25">
      <c r="A2958">
        <v>618530</v>
      </c>
      <c r="B2958">
        <v>170480</v>
      </c>
      <c r="C2958">
        <v>203</v>
      </c>
      <c r="D2958" s="96">
        <v>45132.529918981483</v>
      </c>
      <c r="E2958" t="s">
        <v>133</v>
      </c>
      <c r="F2958" t="s">
        <v>140</v>
      </c>
      <c r="G2958" t="s">
        <v>375</v>
      </c>
      <c r="H2958" t="s">
        <v>130</v>
      </c>
      <c r="I2958">
        <v>332318</v>
      </c>
      <c r="L2958" s="96">
        <v>45132.529583333337</v>
      </c>
      <c r="M2958" t="s">
        <v>135</v>
      </c>
      <c r="N2958">
        <v>180</v>
      </c>
      <c r="O2958" t="s">
        <v>132</v>
      </c>
    </row>
    <row r="2959" spans="1:15" x14ac:dyDescent="0.25">
      <c r="A2959">
        <v>618530</v>
      </c>
      <c r="B2959">
        <v>170530</v>
      </c>
      <c r="C2959">
        <v>203</v>
      </c>
      <c r="D2959" s="96">
        <v>45132.529907407406</v>
      </c>
      <c r="E2959" t="s">
        <v>133</v>
      </c>
      <c r="F2959" t="s">
        <v>140</v>
      </c>
      <c r="G2959" t="s">
        <v>375</v>
      </c>
      <c r="H2959" t="s">
        <v>130</v>
      </c>
      <c r="I2959">
        <v>332317</v>
      </c>
      <c r="L2959" s="96">
        <v>45132.529583333337</v>
      </c>
      <c r="M2959" t="s">
        <v>135</v>
      </c>
      <c r="N2959">
        <v>475</v>
      </c>
      <c r="O2959" t="s">
        <v>132</v>
      </c>
    </row>
    <row r="2960" spans="1:15" x14ac:dyDescent="0.25">
      <c r="A2960">
        <v>618530</v>
      </c>
      <c r="B2960">
        <v>170310</v>
      </c>
      <c r="C2960">
        <v>203</v>
      </c>
      <c r="D2960" s="96">
        <v>45132.529849537037</v>
      </c>
      <c r="E2960" t="s">
        <v>133</v>
      </c>
      <c r="F2960" t="s">
        <v>140</v>
      </c>
      <c r="G2960" t="s">
        <v>375</v>
      </c>
      <c r="H2960" t="s">
        <v>130</v>
      </c>
      <c r="I2960">
        <v>332310</v>
      </c>
      <c r="L2960" s="96">
        <v>45132.529583333337</v>
      </c>
      <c r="M2960" t="s">
        <v>135</v>
      </c>
      <c r="N2960">
        <v>250</v>
      </c>
      <c r="O2960" t="s">
        <v>132</v>
      </c>
    </row>
    <row r="2961" spans="1:15" x14ac:dyDescent="0.25">
      <c r="A2961">
        <v>618530</v>
      </c>
      <c r="B2961">
        <v>170540</v>
      </c>
      <c r="C2961">
        <v>203</v>
      </c>
      <c r="D2961" s="96">
        <v>45132.529826388891</v>
      </c>
      <c r="E2961" t="s">
        <v>133</v>
      </c>
      <c r="F2961" t="s">
        <v>140</v>
      </c>
      <c r="G2961" t="s">
        <v>375</v>
      </c>
      <c r="H2961" t="s">
        <v>130</v>
      </c>
      <c r="I2961">
        <v>332307</v>
      </c>
      <c r="L2961" s="96">
        <v>45132.529583333337</v>
      </c>
      <c r="M2961" t="s">
        <v>135</v>
      </c>
      <c r="N2961">
        <v>280</v>
      </c>
      <c r="O2961" t="s">
        <v>132</v>
      </c>
    </row>
    <row r="2962" spans="1:15" x14ac:dyDescent="0.25">
      <c r="A2962">
        <v>618530</v>
      </c>
      <c r="B2962">
        <v>540300</v>
      </c>
      <c r="C2962">
        <v>207</v>
      </c>
      <c r="D2962" s="96">
        <v>45132.557789351849</v>
      </c>
      <c r="E2962" t="s">
        <v>127</v>
      </c>
      <c r="F2962" t="s">
        <v>151</v>
      </c>
      <c r="G2962" t="s">
        <v>196</v>
      </c>
      <c r="H2962" t="s">
        <v>130</v>
      </c>
      <c r="I2962">
        <v>334140</v>
      </c>
      <c r="L2962" s="96">
        <v>45132.556875000002</v>
      </c>
      <c r="M2962" t="s">
        <v>131</v>
      </c>
      <c r="N2962">
        <v>250</v>
      </c>
      <c r="O2962" t="s">
        <v>132</v>
      </c>
    </row>
    <row r="2963" spans="1:15" x14ac:dyDescent="0.25">
      <c r="A2963">
        <v>618530</v>
      </c>
      <c r="B2963">
        <v>170504</v>
      </c>
      <c r="C2963">
        <v>208</v>
      </c>
      <c r="D2963" s="96">
        <v>45132.530405092592</v>
      </c>
      <c r="E2963" t="s">
        <v>133</v>
      </c>
      <c r="F2963" t="s">
        <v>140</v>
      </c>
      <c r="G2963" t="s">
        <v>170</v>
      </c>
      <c r="H2963" t="s">
        <v>130</v>
      </c>
      <c r="I2963">
        <v>337320</v>
      </c>
      <c r="L2963" s="96">
        <v>45132.529583333337</v>
      </c>
      <c r="M2963" t="s">
        <v>135</v>
      </c>
      <c r="N2963">
        <v>-52</v>
      </c>
      <c r="O2963" t="s">
        <v>136</v>
      </c>
    </row>
    <row r="2964" spans="1:15" x14ac:dyDescent="0.25">
      <c r="A2964">
        <v>618530</v>
      </c>
      <c r="B2964">
        <v>170504</v>
      </c>
      <c r="C2964">
        <v>208</v>
      </c>
      <c r="D2964" s="96">
        <v>45132.530405092592</v>
      </c>
      <c r="E2964" t="s">
        <v>133</v>
      </c>
      <c r="F2964" t="s">
        <v>140</v>
      </c>
      <c r="G2964" t="s">
        <v>198</v>
      </c>
      <c r="H2964" t="s">
        <v>130</v>
      </c>
      <c r="I2964">
        <v>337320</v>
      </c>
      <c r="L2964" s="96">
        <v>45132.529583333337</v>
      </c>
      <c r="M2964" t="s">
        <v>135</v>
      </c>
      <c r="N2964">
        <v>150</v>
      </c>
      <c r="O2964" t="s">
        <v>132</v>
      </c>
    </row>
    <row r="2965" spans="1:15" x14ac:dyDescent="0.25">
      <c r="A2965">
        <v>618530</v>
      </c>
      <c r="B2965">
        <v>170504</v>
      </c>
      <c r="C2965">
        <v>208</v>
      </c>
      <c r="D2965" s="96">
        <v>45132.530393518522</v>
      </c>
      <c r="E2965" t="s">
        <v>133</v>
      </c>
      <c r="F2965" t="s">
        <v>140</v>
      </c>
      <c r="G2965" t="s">
        <v>170</v>
      </c>
      <c r="H2965" t="s">
        <v>130</v>
      </c>
      <c r="I2965">
        <v>337310</v>
      </c>
      <c r="L2965" s="96">
        <v>45132.529583333337</v>
      </c>
      <c r="M2965" t="s">
        <v>135</v>
      </c>
      <c r="N2965">
        <v>-69</v>
      </c>
      <c r="O2965" t="s">
        <v>136</v>
      </c>
    </row>
    <row r="2966" spans="1:15" x14ac:dyDescent="0.25">
      <c r="A2966">
        <v>618530</v>
      </c>
      <c r="B2966">
        <v>170504</v>
      </c>
      <c r="C2966">
        <v>208</v>
      </c>
      <c r="D2966" s="96">
        <v>45132.530393518522</v>
      </c>
      <c r="E2966" t="s">
        <v>133</v>
      </c>
      <c r="F2966" t="s">
        <v>140</v>
      </c>
      <c r="G2966" t="s">
        <v>198</v>
      </c>
      <c r="H2966" t="s">
        <v>130</v>
      </c>
      <c r="I2966">
        <v>337310</v>
      </c>
      <c r="L2966" s="96">
        <v>45132.529583333337</v>
      </c>
      <c r="M2966" t="s">
        <v>135</v>
      </c>
      <c r="N2966">
        <v>100</v>
      </c>
      <c r="O2966" t="s">
        <v>132</v>
      </c>
    </row>
    <row r="2967" spans="1:15" x14ac:dyDescent="0.25">
      <c r="A2967">
        <v>618530</v>
      </c>
      <c r="B2967">
        <v>170502</v>
      </c>
      <c r="C2967">
        <v>208</v>
      </c>
      <c r="D2967" s="96">
        <v>45132.530370370368</v>
      </c>
      <c r="E2967" t="s">
        <v>133</v>
      </c>
      <c r="F2967" t="s">
        <v>140</v>
      </c>
      <c r="G2967" t="s">
        <v>170</v>
      </c>
      <c r="H2967" t="s">
        <v>130</v>
      </c>
      <c r="I2967">
        <v>337220</v>
      </c>
      <c r="L2967" s="96">
        <v>45132.529583333337</v>
      </c>
      <c r="M2967" t="s">
        <v>135</v>
      </c>
      <c r="N2967">
        <v>-40</v>
      </c>
      <c r="O2967" t="s">
        <v>136</v>
      </c>
    </row>
    <row r="2968" spans="1:15" x14ac:dyDescent="0.25">
      <c r="A2968">
        <v>618530</v>
      </c>
      <c r="B2968">
        <v>170502</v>
      </c>
      <c r="C2968">
        <v>208</v>
      </c>
      <c r="D2968" s="96">
        <v>45132.530370370368</v>
      </c>
      <c r="E2968" t="s">
        <v>133</v>
      </c>
      <c r="F2968" t="s">
        <v>140</v>
      </c>
      <c r="G2968" t="s">
        <v>198</v>
      </c>
      <c r="H2968" t="s">
        <v>130</v>
      </c>
      <c r="I2968">
        <v>337220</v>
      </c>
      <c r="L2968" s="96">
        <v>45132.529583333337</v>
      </c>
      <c r="M2968" t="s">
        <v>135</v>
      </c>
      <c r="N2968">
        <v>100</v>
      </c>
      <c r="O2968" t="s">
        <v>132</v>
      </c>
    </row>
    <row r="2969" spans="1:15" x14ac:dyDescent="0.25">
      <c r="A2969">
        <v>618530</v>
      </c>
      <c r="B2969">
        <v>170503</v>
      </c>
      <c r="C2969">
        <v>208</v>
      </c>
      <c r="D2969" s="96">
        <v>45132.530347222222</v>
      </c>
      <c r="E2969" t="s">
        <v>133</v>
      </c>
      <c r="F2969" t="s">
        <v>140</v>
      </c>
      <c r="G2969" t="s">
        <v>170</v>
      </c>
      <c r="H2969" t="s">
        <v>130</v>
      </c>
      <c r="I2969">
        <v>337210</v>
      </c>
      <c r="L2969" s="96">
        <v>45132.529583333337</v>
      </c>
      <c r="M2969" t="s">
        <v>135</v>
      </c>
      <c r="N2969">
        <v>-36</v>
      </c>
      <c r="O2969" t="s">
        <v>136</v>
      </c>
    </row>
    <row r="2970" spans="1:15" x14ac:dyDescent="0.25">
      <c r="A2970">
        <v>618530</v>
      </c>
      <c r="B2970">
        <v>170503</v>
      </c>
      <c r="C2970">
        <v>208</v>
      </c>
      <c r="D2970" s="96">
        <v>45132.530347222222</v>
      </c>
      <c r="E2970" t="s">
        <v>133</v>
      </c>
      <c r="F2970" t="s">
        <v>140</v>
      </c>
      <c r="G2970" t="s">
        <v>198</v>
      </c>
      <c r="H2970" t="s">
        <v>130</v>
      </c>
      <c r="I2970">
        <v>337210</v>
      </c>
      <c r="L2970" s="96">
        <v>45132.529583333337</v>
      </c>
      <c r="M2970" t="s">
        <v>135</v>
      </c>
      <c r="N2970">
        <v>100</v>
      </c>
      <c r="O2970" t="s">
        <v>132</v>
      </c>
    </row>
    <row r="2971" spans="1:15" x14ac:dyDescent="0.25">
      <c r="A2971">
        <v>618530</v>
      </c>
      <c r="B2971">
        <v>170503</v>
      </c>
      <c r="C2971">
        <v>208</v>
      </c>
      <c r="D2971" s="96">
        <v>45132.530324074076</v>
      </c>
      <c r="E2971" t="s">
        <v>133</v>
      </c>
      <c r="F2971" t="s">
        <v>140</v>
      </c>
      <c r="G2971" t="s">
        <v>170</v>
      </c>
      <c r="H2971" t="s">
        <v>130</v>
      </c>
      <c r="I2971">
        <v>337120</v>
      </c>
      <c r="L2971" s="96">
        <v>45132.529583333337</v>
      </c>
      <c r="M2971" t="s">
        <v>135</v>
      </c>
      <c r="N2971">
        <v>-129</v>
      </c>
      <c r="O2971" t="s">
        <v>136</v>
      </c>
    </row>
    <row r="2972" spans="1:15" x14ac:dyDescent="0.25">
      <c r="A2972">
        <v>618530</v>
      </c>
      <c r="B2972">
        <v>170503</v>
      </c>
      <c r="C2972">
        <v>208</v>
      </c>
      <c r="D2972" s="96">
        <v>45132.530324074076</v>
      </c>
      <c r="E2972" t="s">
        <v>133</v>
      </c>
      <c r="F2972" t="s">
        <v>140</v>
      </c>
      <c r="G2972" t="s">
        <v>198</v>
      </c>
      <c r="H2972" t="s">
        <v>130</v>
      </c>
      <c r="I2972">
        <v>337120</v>
      </c>
      <c r="L2972" s="96">
        <v>45132.529583333337</v>
      </c>
      <c r="M2972" t="s">
        <v>135</v>
      </c>
      <c r="N2972">
        <v>450</v>
      </c>
      <c r="O2972" t="s">
        <v>132</v>
      </c>
    </row>
    <row r="2973" spans="1:15" x14ac:dyDescent="0.25">
      <c r="A2973">
        <v>618530</v>
      </c>
      <c r="B2973">
        <v>170501</v>
      </c>
      <c r="C2973">
        <v>208</v>
      </c>
      <c r="D2973" s="96">
        <v>45132.530289351853</v>
      </c>
      <c r="E2973" t="s">
        <v>133</v>
      </c>
      <c r="F2973" t="s">
        <v>140</v>
      </c>
      <c r="G2973" t="s">
        <v>170</v>
      </c>
      <c r="H2973" t="s">
        <v>130</v>
      </c>
      <c r="I2973">
        <v>337110</v>
      </c>
      <c r="L2973" s="96">
        <v>45132.529583333337</v>
      </c>
      <c r="M2973" t="s">
        <v>135</v>
      </c>
      <c r="N2973">
        <v>-87</v>
      </c>
      <c r="O2973" t="s">
        <v>136</v>
      </c>
    </row>
    <row r="2974" spans="1:15" x14ac:dyDescent="0.25">
      <c r="A2974">
        <v>618530</v>
      </c>
      <c r="B2974">
        <v>170501</v>
      </c>
      <c r="C2974">
        <v>208</v>
      </c>
      <c r="D2974" s="96">
        <v>45132.530289351853</v>
      </c>
      <c r="E2974" t="s">
        <v>133</v>
      </c>
      <c r="F2974" t="s">
        <v>140</v>
      </c>
      <c r="G2974" t="s">
        <v>198</v>
      </c>
      <c r="H2974" t="s">
        <v>130</v>
      </c>
      <c r="I2974">
        <v>337110</v>
      </c>
      <c r="L2974" s="96">
        <v>45132.529583333337</v>
      </c>
      <c r="M2974" t="s">
        <v>135</v>
      </c>
      <c r="N2974">
        <v>350</v>
      </c>
      <c r="O2974" t="s">
        <v>132</v>
      </c>
    </row>
    <row r="2975" spans="1:15" x14ac:dyDescent="0.25">
      <c r="A2975">
        <v>618530</v>
      </c>
      <c r="B2975">
        <v>170500</v>
      </c>
      <c r="C2975">
        <v>208</v>
      </c>
      <c r="D2975" s="96">
        <v>45132.530266203707</v>
      </c>
      <c r="E2975" t="s">
        <v>133</v>
      </c>
      <c r="F2975" t="s">
        <v>140</v>
      </c>
      <c r="G2975" t="s">
        <v>200</v>
      </c>
      <c r="H2975" t="s">
        <v>130</v>
      </c>
      <c r="I2975">
        <v>337012</v>
      </c>
      <c r="L2975" s="96">
        <v>45132.529583333337</v>
      </c>
      <c r="M2975" t="s">
        <v>135</v>
      </c>
      <c r="N2975">
        <v>-65</v>
      </c>
      <c r="O2975" t="s">
        <v>136</v>
      </c>
    </row>
    <row r="2976" spans="1:15" x14ac:dyDescent="0.25">
      <c r="A2976">
        <v>618530</v>
      </c>
      <c r="B2976">
        <v>170500</v>
      </c>
      <c r="C2976">
        <v>208</v>
      </c>
      <c r="D2976" s="96">
        <v>45132.530266203707</v>
      </c>
      <c r="E2976" t="s">
        <v>133</v>
      </c>
      <c r="F2976" t="s">
        <v>140</v>
      </c>
      <c r="G2976" t="s">
        <v>198</v>
      </c>
      <c r="H2976" t="s">
        <v>130</v>
      </c>
      <c r="I2976">
        <v>337012</v>
      </c>
      <c r="L2976" s="96">
        <v>45132.529583333337</v>
      </c>
      <c r="M2976" t="s">
        <v>135</v>
      </c>
      <c r="N2976">
        <v>150</v>
      </c>
      <c r="O2976" t="s">
        <v>132</v>
      </c>
    </row>
    <row r="2977" spans="1:15" x14ac:dyDescent="0.25">
      <c r="A2977">
        <v>618530</v>
      </c>
      <c r="B2977">
        <v>170500</v>
      </c>
      <c r="C2977">
        <v>208</v>
      </c>
      <c r="D2977" s="96">
        <v>45132.530243055553</v>
      </c>
      <c r="E2977" t="s">
        <v>133</v>
      </c>
      <c r="F2977" t="s">
        <v>140</v>
      </c>
      <c r="G2977" t="s">
        <v>170</v>
      </c>
      <c r="H2977" t="s">
        <v>130</v>
      </c>
      <c r="I2977">
        <v>337010</v>
      </c>
      <c r="L2977" s="96">
        <v>45132.529583333337</v>
      </c>
      <c r="M2977" t="s">
        <v>135</v>
      </c>
      <c r="N2977">
        <v>-192</v>
      </c>
      <c r="O2977" t="s">
        <v>136</v>
      </c>
    </row>
    <row r="2978" spans="1:15" x14ac:dyDescent="0.25">
      <c r="A2978">
        <v>618530</v>
      </c>
      <c r="B2978">
        <v>170500</v>
      </c>
      <c r="C2978">
        <v>208</v>
      </c>
      <c r="D2978" s="96">
        <v>45132.530231481483</v>
      </c>
      <c r="E2978" t="s">
        <v>133</v>
      </c>
      <c r="F2978" t="s">
        <v>140</v>
      </c>
      <c r="G2978" t="s">
        <v>198</v>
      </c>
      <c r="H2978" t="s">
        <v>130</v>
      </c>
      <c r="I2978">
        <v>337010</v>
      </c>
      <c r="L2978" s="96">
        <v>45132.529583333337</v>
      </c>
      <c r="M2978" t="s">
        <v>135</v>
      </c>
      <c r="N2978">
        <v>600</v>
      </c>
      <c r="O2978" t="s">
        <v>132</v>
      </c>
    </row>
    <row r="2979" spans="1:15" x14ac:dyDescent="0.25">
      <c r="A2979">
        <v>618530</v>
      </c>
      <c r="B2979">
        <v>170500</v>
      </c>
      <c r="C2979">
        <v>208</v>
      </c>
      <c r="D2979" s="96">
        <v>45132.53019675926</v>
      </c>
      <c r="E2979" t="s">
        <v>133</v>
      </c>
      <c r="F2979" t="s">
        <v>140</v>
      </c>
      <c r="G2979" t="s">
        <v>170</v>
      </c>
      <c r="H2979" t="s">
        <v>130</v>
      </c>
      <c r="I2979">
        <v>337006</v>
      </c>
      <c r="L2979" s="96">
        <v>45132.529583333337</v>
      </c>
      <c r="M2979" t="s">
        <v>135</v>
      </c>
      <c r="N2979">
        <v>-97</v>
      </c>
      <c r="O2979" t="s">
        <v>136</v>
      </c>
    </row>
    <row r="2980" spans="1:15" x14ac:dyDescent="0.25">
      <c r="A2980">
        <v>618530</v>
      </c>
      <c r="B2980">
        <v>170500</v>
      </c>
      <c r="C2980">
        <v>208</v>
      </c>
      <c r="D2980" s="96">
        <v>45132.53019675926</v>
      </c>
      <c r="E2980" t="s">
        <v>133</v>
      </c>
      <c r="F2980" t="s">
        <v>140</v>
      </c>
      <c r="G2980" t="s">
        <v>198</v>
      </c>
      <c r="H2980" t="s">
        <v>130</v>
      </c>
      <c r="I2980">
        <v>337006</v>
      </c>
      <c r="L2980" s="96">
        <v>45132.529583333337</v>
      </c>
      <c r="M2980" t="s">
        <v>135</v>
      </c>
      <c r="N2980">
        <v>250</v>
      </c>
      <c r="O2980" t="s">
        <v>132</v>
      </c>
    </row>
    <row r="2981" spans="1:15" x14ac:dyDescent="0.25">
      <c r="A2981">
        <v>618530</v>
      </c>
      <c r="B2981">
        <v>410300</v>
      </c>
      <c r="C2981">
        <v>211</v>
      </c>
      <c r="D2981" s="96">
        <v>45132.55773148148</v>
      </c>
      <c r="E2981" t="s">
        <v>133</v>
      </c>
      <c r="F2981" t="s">
        <v>217</v>
      </c>
      <c r="G2981" t="s">
        <v>276</v>
      </c>
      <c r="H2981" t="s">
        <v>130</v>
      </c>
      <c r="I2981">
        <v>336000</v>
      </c>
      <c r="L2981" s="96">
        <v>45132.556863425925</v>
      </c>
      <c r="M2981" t="s">
        <v>135</v>
      </c>
      <c r="N2981">
        <v>44</v>
      </c>
      <c r="O2981" t="s">
        <v>132</v>
      </c>
    </row>
    <row r="2982" spans="1:15" x14ac:dyDescent="0.25">
      <c r="A2982">
        <v>618530</v>
      </c>
      <c r="B2982">
        <v>260000</v>
      </c>
      <c r="C2982">
        <v>219</v>
      </c>
      <c r="D2982" s="96">
        <v>45281.506701388891</v>
      </c>
      <c r="E2982" t="s">
        <v>162</v>
      </c>
      <c r="F2982" t="s">
        <v>310</v>
      </c>
      <c r="G2982" t="s">
        <v>311</v>
      </c>
      <c r="H2982" t="s">
        <v>130</v>
      </c>
      <c r="I2982">
        <v>336047</v>
      </c>
      <c r="L2982" s="96">
        <v>45281.503032407411</v>
      </c>
      <c r="M2982" t="s">
        <v>135</v>
      </c>
      <c r="N2982">
        <v>20</v>
      </c>
      <c r="O2982" t="s">
        <v>132</v>
      </c>
    </row>
    <row r="2983" spans="1:15" x14ac:dyDescent="0.25">
      <c r="A2983">
        <v>618530</v>
      </c>
      <c r="B2983">
        <v>270100</v>
      </c>
      <c r="C2983">
        <v>219</v>
      </c>
      <c r="D2983" s="96">
        <v>45265.539537037039</v>
      </c>
      <c r="E2983" t="s">
        <v>133</v>
      </c>
      <c r="F2983" t="s">
        <v>312</v>
      </c>
      <c r="G2983" t="s">
        <v>313</v>
      </c>
      <c r="H2983" t="s">
        <v>130</v>
      </c>
      <c r="I2983">
        <v>336575</v>
      </c>
      <c r="L2983" s="96">
        <v>45265.532453703701</v>
      </c>
      <c r="M2983" t="s">
        <v>135</v>
      </c>
      <c r="N2983">
        <v>20</v>
      </c>
      <c r="O2983" t="s">
        <v>132</v>
      </c>
    </row>
    <row r="2984" spans="1:15" x14ac:dyDescent="0.25">
      <c r="A2984">
        <v>618530</v>
      </c>
      <c r="B2984">
        <v>430500</v>
      </c>
      <c r="C2984">
        <v>219</v>
      </c>
      <c r="D2984" s="96">
        <v>45230.500717592593</v>
      </c>
      <c r="E2984" t="s">
        <v>133</v>
      </c>
      <c r="F2984" t="s">
        <v>257</v>
      </c>
      <c r="G2984" t="s">
        <v>258</v>
      </c>
      <c r="H2984" t="s">
        <v>130</v>
      </c>
      <c r="I2984">
        <v>336216</v>
      </c>
      <c r="L2984" s="96">
        <v>45230.490081018521</v>
      </c>
      <c r="M2984" t="s">
        <v>135</v>
      </c>
      <c r="N2984">
        <v>-200</v>
      </c>
      <c r="O2984" t="s">
        <v>136</v>
      </c>
    </row>
    <row r="2985" spans="1:15" x14ac:dyDescent="0.25">
      <c r="A2985">
        <v>618530</v>
      </c>
      <c r="B2985">
        <v>270000</v>
      </c>
      <c r="C2985">
        <v>219</v>
      </c>
      <c r="D2985" s="96">
        <v>45229.598819444444</v>
      </c>
      <c r="E2985" t="s">
        <v>133</v>
      </c>
      <c r="F2985" t="s">
        <v>236</v>
      </c>
      <c r="G2985" t="s">
        <v>237</v>
      </c>
      <c r="H2985" t="s">
        <v>130</v>
      </c>
      <c r="I2985">
        <v>336299</v>
      </c>
      <c r="L2985" s="96">
        <v>45229.420474537037</v>
      </c>
      <c r="M2985" t="s">
        <v>135</v>
      </c>
      <c r="N2985">
        <v>20</v>
      </c>
      <c r="O2985" t="s">
        <v>132</v>
      </c>
    </row>
    <row r="2986" spans="1:15" x14ac:dyDescent="0.25">
      <c r="A2986">
        <v>618530</v>
      </c>
      <c r="B2986">
        <v>430500</v>
      </c>
      <c r="C2986">
        <v>219</v>
      </c>
      <c r="D2986" s="96">
        <v>45132.55777777778</v>
      </c>
      <c r="E2986" t="s">
        <v>127</v>
      </c>
      <c r="F2986" t="s">
        <v>217</v>
      </c>
      <c r="G2986" t="s">
        <v>367</v>
      </c>
      <c r="H2986" t="s">
        <v>130</v>
      </c>
      <c r="I2986">
        <v>336216</v>
      </c>
      <c r="L2986" s="96">
        <v>45132.556863425925</v>
      </c>
      <c r="M2986" t="s">
        <v>131</v>
      </c>
      <c r="N2986">
        <v>500</v>
      </c>
      <c r="O2986" t="s">
        <v>132</v>
      </c>
    </row>
    <row r="2987" spans="1:15" x14ac:dyDescent="0.25">
      <c r="A2987">
        <v>618530</v>
      </c>
      <c r="B2987">
        <v>205400</v>
      </c>
      <c r="C2987">
        <v>219</v>
      </c>
      <c r="D2987" s="96">
        <v>45132.557152777779</v>
      </c>
      <c r="E2987" t="s">
        <v>127</v>
      </c>
      <c r="F2987" t="s">
        <v>128</v>
      </c>
      <c r="G2987" t="s">
        <v>208</v>
      </c>
      <c r="H2987" t="s">
        <v>130</v>
      </c>
      <c r="I2987">
        <v>336611</v>
      </c>
      <c r="L2987" s="96">
        <v>45132.556747685187</v>
      </c>
      <c r="M2987" t="s">
        <v>131</v>
      </c>
      <c r="N2987">
        <v>50</v>
      </c>
      <c r="O2987" t="s">
        <v>132</v>
      </c>
    </row>
    <row r="2988" spans="1:15" x14ac:dyDescent="0.25">
      <c r="A2988">
        <v>618530</v>
      </c>
      <c r="B2988">
        <v>201240</v>
      </c>
      <c r="C2988">
        <v>219</v>
      </c>
      <c r="D2988" s="96">
        <v>45132.557002314818</v>
      </c>
      <c r="E2988" t="s">
        <v>133</v>
      </c>
      <c r="F2988" t="s">
        <v>128</v>
      </c>
      <c r="G2988" t="s">
        <v>178</v>
      </c>
      <c r="H2988" t="s">
        <v>130</v>
      </c>
      <c r="I2988">
        <v>336400</v>
      </c>
      <c r="L2988" s="96">
        <v>45132.556747685187</v>
      </c>
      <c r="M2988" t="s">
        <v>135</v>
      </c>
      <c r="N2988">
        <v>84</v>
      </c>
      <c r="O2988" t="s">
        <v>132</v>
      </c>
    </row>
    <row r="2989" spans="1:15" x14ac:dyDescent="0.25">
      <c r="A2989">
        <v>618530</v>
      </c>
      <c r="B2989">
        <v>280000</v>
      </c>
      <c r="C2989">
        <v>219</v>
      </c>
      <c r="D2989" s="96">
        <v>45132.556932870371</v>
      </c>
      <c r="E2989" t="s">
        <v>127</v>
      </c>
      <c r="F2989" t="s">
        <v>128</v>
      </c>
      <c r="G2989" t="s">
        <v>244</v>
      </c>
      <c r="H2989" t="s">
        <v>130</v>
      </c>
      <c r="I2989">
        <v>336007</v>
      </c>
      <c r="L2989" s="96">
        <v>45132.556747685187</v>
      </c>
      <c r="M2989" t="s">
        <v>131</v>
      </c>
      <c r="N2989">
        <v>9</v>
      </c>
      <c r="O2989" t="s">
        <v>132</v>
      </c>
    </row>
    <row r="2990" spans="1:15" x14ac:dyDescent="0.25">
      <c r="A2990">
        <v>618530</v>
      </c>
      <c r="B2990">
        <v>170490</v>
      </c>
      <c r="C2990">
        <v>219</v>
      </c>
      <c r="D2990" s="96">
        <v>45132.530173611114</v>
      </c>
      <c r="E2990" t="s">
        <v>133</v>
      </c>
      <c r="F2990" t="s">
        <v>140</v>
      </c>
      <c r="G2990" t="s">
        <v>381</v>
      </c>
      <c r="H2990" t="s">
        <v>130</v>
      </c>
      <c r="I2990">
        <v>335200</v>
      </c>
      <c r="L2990" s="96">
        <v>45132.529583333337</v>
      </c>
      <c r="M2990" t="s">
        <v>135</v>
      </c>
      <c r="N2990">
        <v>1000</v>
      </c>
      <c r="O2990" t="s">
        <v>132</v>
      </c>
    </row>
    <row r="2991" spans="1:15" x14ac:dyDescent="0.25">
      <c r="A2991">
        <v>618700</v>
      </c>
      <c r="B2991">
        <v>205400</v>
      </c>
      <c r="C2991">
        <v>152</v>
      </c>
      <c r="D2991" s="96">
        <v>45163.616400462961</v>
      </c>
      <c r="E2991" t="s">
        <v>133</v>
      </c>
      <c r="F2991" t="s">
        <v>254</v>
      </c>
      <c r="G2991" t="s">
        <v>255</v>
      </c>
      <c r="H2991" t="s">
        <v>130</v>
      </c>
      <c r="I2991">
        <v>333170</v>
      </c>
      <c r="L2991" s="96">
        <v>45163.6094212963</v>
      </c>
      <c r="M2991" t="s">
        <v>135</v>
      </c>
      <c r="N2991">
        <v>35082</v>
      </c>
      <c r="O2991" t="s">
        <v>132</v>
      </c>
    </row>
    <row r="2992" spans="1:15" x14ac:dyDescent="0.25">
      <c r="A2992">
        <v>618700</v>
      </c>
      <c r="B2992">
        <v>170320</v>
      </c>
      <c r="C2992">
        <v>201</v>
      </c>
      <c r="D2992" s="96">
        <v>45281.486655092594</v>
      </c>
      <c r="E2992" t="s">
        <v>133</v>
      </c>
      <c r="F2992" t="s">
        <v>212</v>
      </c>
      <c r="G2992" t="s">
        <v>213</v>
      </c>
      <c r="H2992" t="s">
        <v>130</v>
      </c>
      <c r="I2992">
        <v>332312</v>
      </c>
      <c r="L2992" s="96">
        <v>45281.476782407408</v>
      </c>
      <c r="M2992" t="s">
        <v>135</v>
      </c>
      <c r="N2992">
        <v>-1000</v>
      </c>
      <c r="O2992" t="s">
        <v>136</v>
      </c>
    </row>
    <row r="2993" spans="1:15" x14ac:dyDescent="0.25">
      <c r="A2993">
        <v>618700</v>
      </c>
      <c r="B2993">
        <v>170320</v>
      </c>
      <c r="C2993">
        <v>201</v>
      </c>
      <c r="D2993" s="96">
        <v>45132.529872685183</v>
      </c>
      <c r="E2993" t="s">
        <v>127</v>
      </c>
      <c r="F2993" t="s">
        <v>140</v>
      </c>
      <c r="G2993" t="s">
        <v>214</v>
      </c>
      <c r="H2993" t="s">
        <v>130</v>
      </c>
      <c r="I2993">
        <v>332312</v>
      </c>
      <c r="L2993" s="96">
        <v>45132.529583333337</v>
      </c>
      <c r="M2993" t="s">
        <v>131</v>
      </c>
      <c r="N2993">
        <v>1000</v>
      </c>
      <c r="O2993" t="s">
        <v>132</v>
      </c>
    </row>
    <row r="2994" spans="1:15" x14ac:dyDescent="0.25">
      <c r="A2994">
        <v>618700</v>
      </c>
      <c r="B2994">
        <v>170300</v>
      </c>
      <c r="C2994">
        <v>201</v>
      </c>
      <c r="D2994" s="96">
        <v>45132.52983796296</v>
      </c>
      <c r="E2994" t="s">
        <v>127</v>
      </c>
      <c r="F2994" t="s">
        <v>140</v>
      </c>
      <c r="G2994" t="s">
        <v>291</v>
      </c>
      <c r="H2994" t="s">
        <v>130</v>
      </c>
      <c r="I2994">
        <v>332308</v>
      </c>
      <c r="L2994" s="96">
        <v>45132.529583333337</v>
      </c>
      <c r="M2994" t="s">
        <v>131</v>
      </c>
      <c r="N2994">
        <v>15000</v>
      </c>
      <c r="O2994" t="s">
        <v>132</v>
      </c>
    </row>
    <row r="2995" spans="1:15" x14ac:dyDescent="0.25">
      <c r="A2995">
        <v>618700</v>
      </c>
      <c r="B2995">
        <v>335300</v>
      </c>
      <c r="C2995">
        <v>202</v>
      </c>
      <c r="D2995" s="96">
        <v>45299.653796296298</v>
      </c>
      <c r="E2995" t="s">
        <v>133</v>
      </c>
      <c r="F2995" t="s">
        <v>292</v>
      </c>
      <c r="G2995" t="s">
        <v>293</v>
      </c>
      <c r="H2995" t="s">
        <v>130</v>
      </c>
      <c r="I2995">
        <v>334550</v>
      </c>
      <c r="L2995" s="96">
        <v>45299.653622685182</v>
      </c>
      <c r="M2995" t="s">
        <v>135</v>
      </c>
      <c r="N2995">
        <v>-36019</v>
      </c>
      <c r="O2995" t="s">
        <v>136</v>
      </c>
    </row>
    <row r="2996" spans="1:15" x14ac:dyDescent="0.25">
      <c r="A2996">
        <v>618700</v>
      </c>
      <c r="B2996">
        <v>335500</v>
      </c>
      <c r="C2996">
        <v>202</v>
      </c>
      <c r="D2996" s="96">
        <v>45299.653796296298</v>
      </c>
      <c r="E2996" t="s">
        <v>133</v>
      </c>
      <c r="F2996" t="s">
        <v>292</v>
      </c>
      <c r="G2996" t="s">
        <v>293</v>
      </c>
      <c r="H2996" t="s">
        <v>130</v>
      </c>
      <c r="I2996">
        <v>334560</v>
      </c>
      <c r="L2996" s="96">
        <v>45299.653622685182</v>
      </c>
      <c r="M2996" t="s">
        <v>135</v>
      </c>
      <c r="N2996">
        <v>-7301</v>
      </c>
      <c r="O2996" t="s">
        <v>136</v>
      </c>
    </row>
    <row r="2997" spans="1:15" x14ac:dyDescent="0.25">
      <c r="A2997">
        <v>618700</v>
      </c>
      <c r="B2997">
        <v>335500</v>
      </c>
      <c r="C2997">
        <v>202</v>
      </c>
      <c r="D2997" s="96">
        <v>45132.557638888888</v>
      </c>
      <c r="E2997" t="s">
        <v>133</v>
      </c>
      <c r="F2997" t="s">
        <v>144</v>
      </c>
      <c r="G2997" t="s">
        <v>294</v>
      </c>
      <c r="H2997" t="s">
        <v>130</v>
      </c>
      <c r="I2997">
        <v>334560</v>
      </c>
      <c r="L2997" s="96">
        <v>45132.55678240741</v>
      </c>
      <c r="M2997" t="s">
        <v>135</v>
      </c>
      <c r="N2997">
        <v>7301</v>
      </c>
      <c r="O2997" t="s">
        <v>132</v>
      </c>
    </row>
    <row r="2998" spans="1:15" x14ac:dyDescent="0.25">
      <c r="A2998">
        <v>618700</v>
      </c>
      <c r="B2998">
        <v>335300</v>
      </c>
      <c r="C2998">
        <v>202</v>
      </c>
      <c r="D2998" s="96">
        <v>45132.557627314818</v>
      </c>
      <c r="E2998" t="s">
        <v>133</v>
      </c>
      <c r="F2998" t="s">
        <v>144</v>
      </c>
      <c r="G2998" t="s">
        <v>294</v>
      </c>
      <c r="H2998" t="s">
        <v>130</v>
      </c>
      <c r="I2998">
        <v>334550</v>
      </c>
      <c r="L2998" s="96">
        <v>45132.55678240741</v>
      </c>
      <c r="M2998" t="s">
        <v>135</v>
      </c>
      <c r="N2998">
        <v>36019</v>
      </c>
      <c r="O2998" t="s">
        <v>132</v>
      </c>
    </row>
    <row r="2999" spans="1:15" x14ac:dyDescent="0.25">
      <c r="A2999">
        <v>618700</v>
      </c>
      <c r="B2999">
        <v>170340</v>
      </c>
      <c r="C2999">
        <v>203</v>
      </c>
      <c r="D2999" s="96">
        <v>45309.391064814816</v>
      </c>
      <c r="E2999" t="s">
        <v>133</v>
      </c>
      <c r="F2999" t="s">
        <v>182</v>
      </c>
      <c r="G2999" t="s">
        <v>183</v>
      </c>
      <c r="H2999" t="s">
        <v>130</v>
      </c>
      <c r="I2999">
        <v>332320</v>
      </c>
      <c r="L2999" s="96">
        <v>45308.999988425923</v>
      </c>
      <c r="M2999" t="s">
        <v>135</v>
      </c>
      <c r="N2999">
        <v>-1100</v>
      </c>
      <c r="O2999" t="s">
        <v>136</v>
      </c>
    </row>
    <row r="3000" spans="1:15" x14ac:dyDescent="0.25">
      <c r="A3000">
        <v>618700</v>
      </c>
      <c r="B3000">
        <v>170340</v>
      </c>
      <c r="C3000">
        <v>203</v>
      </c>
      <c r="D3000" s="96">
        <v>45309.371944444443</v>
      </c>
      <c r="E3000" t="s">
        <v>133</v>
      </c>
      <c r="F3000" t="s">
        <v>184</v>
      </c>
      <c r="G3000" t="s">
        <v>185</v>
      </c>
      <c r="H3000" t="s">
        <v>130</v>
      </c>
      <c r="I3000">
        <v>332320</v>
      </c>
      <c r="L3000" s="96">
        <v>45308.999988425923</v>
      </c>
      <c r="M3000" t="s">
        <v>135</v>
      </c>
      <c r="N3000">
        <v>11</v>
      </c>
      <c r="O3000" t="s">
        <v>132</v>
      </c>
    </row>
    <row r="3001" spans="1:15" x14ac:dyDescent="0.25">
      <c r="A3001">
        <v>618700</v>
      </c>
      <c r="B3001">
        <v>170340</v>
      </c>
      <c r="C3001">
        <v>203</v>
      </c>
      <c r="D3001" s="96">
        <v>45274.620243055557</v>
      </c>
      <c r="E3001" t="s">
        <v>133</v>
      </c>
      <c r="F3001" t="s">
        <v>186</v>
      </c>
      <c r="G3001" t="s">
        <v>187</v>
      </c>
      <c r="H3001" t="s">
        <v>130</v>
      </c>
      <c r="I3001">
        <v>332320</v>
      </c>
      <c r="L3001" s="96">
        <v>45274.620046296295</v>
      </c>
      <c r="M3001" t="s">
        <v>135</v>
      </c>
      <c r="N3001">
        <v>-11</v>
      </c>
      <c r="O3001" t="s">
        <v>136</v>
      </c>
    </row>
    <row r="3002" spans="1:15" x14ac:dyDescent="0.25">
      <c r="A3002">
        <v>618700</v>
      </c>
      <c r="B3002">
        <v>170450</v>
      </c>
      <c r="C3002">
        <v>203</v>
      </c>
      <c r="D3002" s="96">
        <v>45155.573125000003</v>
      </c>
      <c r="E3002" t="s">
        <v>133</v>
      </c>
      <c r="F3002" t="s">
        <v>188</v>
      </c>
      <c r="G3002" t="s">
        <v>189</v>
      </c>
      <c r="H3002" t="s">
        <v>130</v>
      </c>
      <c r="I3002">
        <v>332370</v>
      </c>
      <c r="L3002" s="96">
        <v>45155.572881944441</v>
      </c>
      <c r="M3002" t="s">
        <v>135</v>
      </c>
      <c r="N3002">
        <v>1650</v>
      </c>
      <c r="O3002" t="s">
        <v>132</v>
      </c>
    </row>
    <row r="3003" spans="1:15" x14ac:dyDescent="0.25">
      <c r="A3003">
        <v>618700</v>
      </c>
      <c r="B3003">
        <v>170310</v>
      </c>
      <c r="C3003">
        <v>203</v>
      </c>
      <c r="D3003" s="96">
        <v>45155.573078703703</v>
      </c>
      <c r="E3003" t="s">
        <v>133</v>
      </c>
      <c r="F3003" t="s">
        <v>188</v>
      </c>
      <c r="G3003" t="s">
        <v>189</v>
      </c>
      <c r="H3003" t="s">
        <v>130</v>
      </c>
      <c r="I3003">
        <v>332310</v>
      </c>
      <c r="L3003" s="96">
        <v>45155.572881944441</v>
      </c>
      <c r="M3003" t="s">
        <v>135</v>
      </c>
      <c r="N3003">
        <v>2000</v>
      </c>
      <c r="O3003" t="s">
        <v>132</v>
      </c>
    </row>
    <row r="3004" spans="1:15" x14ac:dyDescent="0.25">
      <c r="A3004">
        <v>618700</v>
      </c>
      <c r="B3004">
        <v>170520</v>
      </c>
      <c r="C3004">
        <v>203</v>
      </c>
      <c r="D3004" s="96">
        <v>45132.530115740738</v>
      </c>
      <c r="E3004" t="s">
        <v>133</v>
      </c>
      <c r="F3004" t="s">
        <v>140</v>
      </c>
      <c r="G3004" t="s">
        <v>191</v>
      </c>
      <c r="H3004" t="s">
        <v>130</v>
      </c>
      <c r="I3004">
        <v>332375</v>
      </c>
      <c r="L3004" s="96">
        <v>45132.529583333337</v>
      </c>
      <c r="M3004" t="s">
        <v>135</v>
      </c>
      <c r="N3004">
        <v>950</v>
      </c>
      <c r="O3004" t="s">
        <v>132</v>
      </c>
    </row>
    <row r="3005" spans="1:15" x14ac:dyDescent="0.25">
      <c r="A3005">
        <v>618700</v>
      </c>
      <c r="B3005">
        <v>170520</v>
      </c>
      <c r="C3005">
        <v>203</v>
      </c>
      <c r="D3005" s="96">
        <v>45132.530115740738</v>
      </c>
      <c r="E3005" t="s">
        <v>133</v>
      </c>
      <c r="F3005" t="s">
        <v>140</v>
      </c>
      <c r="G3005" t="s">
        <v>375</v>
      </c>
      <c r="H3005" t="s">
        <v>130</v>
      </c>
      <c r="I3005">
        <v>332375</v>
      </c>
      <c r="L3005" s="96">
        <v>45132.529583333337</v>
      </c>
      <c r="M3005" t="s">
        <v>135</v>
      </c>
      <c r="N3005">
        <v>1200</v>
      </c>
      <c r="O3005" t="s">
        <v>132</v>
      </c>
    </row>
    <row r="3006" spans="1:15" x14ac:dyDescent="0.25">
      <c r="A3006">
        <v>618700</v>
      </c>
      <c r="B3006">
        <v>170450</v>
      </c>
      <c r="C3006">
        <v>203</v>
      </c>
      <c r="D3006" s="96">
        <v>45132.530092592591</v>
      </c>
      <c r="E3006" t="s">
        <v>133</v>
      </c>
      <c r="F3006" t="s">
        <v>140</v>
      </c>
      <c r="G3006" t="s">
        <v>375</v>
      </c>
      <c r="H3006" t="s">
        <v>130</v>
      </c>
      <c r="I3006">
        <v>332370</v>
      </c>
      <c r="L3006" s="96">
        <v>45132.529583333337</v>
      </c>
      <c r="M3006" t="s">
        <v>135</v>
      </c>
      <c r="N3006">
        <v>500</v>
      </c>
      <c r="O3006" t="s">
        <v>132</v>
      </c>
    </row>
    <row r="3007" spans="1:15" x14ac:dyDescent="0.25">
      <c r="A3007">
        <v>618700</v>
      </c>
      <c r="B3007">
        <v>170450</v>
      </c>
      <c r="C3007">
        <v>203</v>
      </c>
      <c r="D3007" s="96">
        <v>45132.530092592591</v>
      </c>
      <c r="E3007" t="s">
        <v>133</v>
      </c>
      <c r="F3007" t="s">
        <v>140</v>
      </c>
      <c r="G3007" t="s">
        <v>191</v>
      </c>
      <c r="H3007" t="s">
        <v>130</v>
      </c>
      <c r="I3007">
        <v>332370</v>
      </c>
      <c r="L3007" s="96">
        <v>45132.529583333337</v>
      </c>
      <c r="M3007" t="s">
        <v>135</v>
      </c>
      <c r="N3007">
        <v>750</v>
      </c>
      <c r="O3007" t="s">
        <v>132</v>
      </c>
    </row>
    <row r="3008" spans="1:15" x14ac:dyDescent="0.25">
      <c r="A3008">
        <v>618700</v>
      </c>
      <c r="B3008">
        <v>170450</v>
      </c>
      <c r="C3008">
        <v>203</v>
      </c>
      <c r="D3008" s="96">
        <v>45132.530092592591</v>
      </c>
      <c r="E3008" t="s">
        <v>133</v>
      </c>
      <c r="F3008" t="s">
        <v>140</v>
      </c>
      <c r="G3008" t="s">
        <v>192</v>
      </c>
      <c r="H3008" t="s">
        <v>130</v>
      </c>
      <c r="I3008">
        <v>332370</v>
      </c>
      <c r="L3008" s="96">
        <v>45132.529583333337</v>
      </c>
      <c r="M3008" t="s">
        <v>135</v>
      </c>
      <c r="N3008">
        <v>1100</v>
      </c>
      <c r="O3008" t="s">
        <v>132</v>
      </c>
    </row>
    <row r="3009" spans="1:15" x14ac:dyDescent="0.25">
      <c r="A3009">
        <v>618700</v>
      </c>
      <c r="B3009">
        <v>170440</v>
      </c>
      <c r="C3009">
        <v>203</v>
      </c>
      <c r="D3009" s="96">
        <v>45132.530057870368</v>
      </c>
      <c r="E3009" t="s">
        <v>133</v>
      </c>
      <c r="F3009" t="s">
        <v>140</v>
      </c>
      <c r="G3009" t="s">
        <v>192</v>
      </c>
      <c r="H3009" t="s">
        <v>130</v>
      </c>
      <c r="I3009">
        <v>332360</v>
      </c>
      <c r="L3009" s="96">
        <v>45132.529583333337</v>
      </c>
      <c r="M3009" t="s">
        <v>135</v>
      </c>
      <c r="N3009">
        <v>250</v>
      </c>
      <c r="O3009" t="s">
        <v>132</v>
      </c>
    </row>
    <row r="3010" spans="1:15" x14ac:dyDescent="0.25">
      <c r="A3010">
        <v>618700</v>
      </c>
      <c r="B3010">
        <v>170370</v>
      </c>
      <c r="C3010">
        <v>203</v>
      </c>
      <c r="D3010" s="96">
        <v>45132.530011574076</v>
      </c>
      <c r="E3010" t="s">
        <v>133</v>
      </c>
      <c r="F3010" t="s">
        <v>140</v>
      </c>
      <c r="G3010" t="s">
        <v>192</v>
      </c>
      <c r="H3010" t="s">
        <v>130</v>
      </c>
      <c r="I3010">
        <v>332335</v>
      </c>
      <c r="L3010" s="96">
        <v>45132.529583333337</v>
      </c>
      <c r="M3010" t="s">
        <v>135</v>
      </c>
      <c r="N3010">
        <v>400</v>
      </c>
      <c r="O3010" t="s">
        <v>132</v>
      </c>
    </row>
    <row r="3011" spans="1:15" x14ac:dyDescent="0.25">
      <c r="A3011">
        <v>618700</v>
      </c>
      <c r="B3011">
        <v>170350</v>
      </c>
      <c r="C3011">
        <v>203</v>
      </c>
      <c r="D3011" s="96">
        <v>45132.529965277776</v>
      </c>
      <c r="E3011" t="s">
        <v>133</v>
      </c>
      <c r="F3011" t="s">
        <v>140</v>
      </c>
      <c r="G3011" t="s">
        <v>375</v>
      </c>
      <c r="H3011" t="s">
        <v>130</v>
      </c>
      <c r="I3011">
        <v>332330</v>
      </c>
      <c r="L3011" s="96">
        <v>45132.529583333337</v>
      </c>
      <c r="M3011" t="s">
        <v>135</v>
      </c>
      <c r="N3011">
        <v>1400</v>
      </c>
      <c r="O3011" t="s">
        <v>132</v>
      </c>
    </row>
    <row r="3012" spans="1:15" x14ac:dyDescent="0.25">
      <c r="A3012">
        <v>618700</v>
      </c>
      <c r="B3012">
        <v>170350</v>
      </c>
      <c r="C3012">
        <v>203</v>
      </c>
      <c r="D3012" s="96">
        <v>45132.529965277776</v>
      </c>
      <c r="E3012" t="s">
        <v>133</v>
      </c>
      <c r="F3012" t="s">
        <v>140</v>
      </c>
      <c r="G3012" t="s">
        <v>192</v>
      </c>
      <c r="H3012" t="s">
        <v>130</v>
      </c>
      <c r="I3012">
        <v>332330</v>
      </c>
      <c r="L3012" s="96">
        <v>45132.529583333337</v>
      </c>
      <c r="M3012" t="s">
        <v>135</v>
      </c>
      <c r="N3012">
        <v>2200</v>
      </c>
      <c r="O3012" t="s">
        <v>132</v>
      </c>
    </row>
    <row r="3013" spans="1:15" x14ac:dyDescent="0.25">
      <c r="A3013">
        <v>618700</v>
      </c>
      <c r="B3013">
        <v>170350</v>
      </c>
      <c r="C3013">
        <v>203</v>
      </c>
      <c r="D3013" s="96">
        <v>45132.529965277776</v>
      </c>
      <c r="E3013" t="s">
        <v>133</v>
      </c>
      <c r="F3013" t="s">
        <v>140</v>
      </c>
      <c r="G3013" t="s">
        <v>191</v>
      </c>
      <c r="H3013" t="s">
        <v>130</v>
      </c>
      <c r="I3013">
        <v>332330</v>
      </c>
      <c r="L3013" s="96">
        <v>45132.529583333337</v>
      </c>
      <c r="M3013" t="s">
        <v>135</v>
      </c>
      <c r="N3013">
        <v>3400</v>
      </c>
      <c r="O3013" t="s">
        <v>132</v>
      </c>
    </row>
    <row r="3014" spans="1:15" x14ac:dyDescent="0.25">
      <c r="A3014">
        <v>618700</v>
      </c>
      <c r="B3014">
        <v>170340</v>
      </c>
      <c r="C3014">
        <v>203</v>
      </c>
      <c r="D3014" s="96">
        <v>45132.529942129629</v>
      </c>
      <c r="E3014" t="s">
        <v>133</v>
      </c>
      <c r="F3014" t="s">
        <v>140</v>
      </c>
      <c r="G3014" t="s">
        <v>375</v>
      </c>
      <c r="H3014" t="s">
        <v>130</v>
      </c>
      <c r="I3014">
        <v>332320</v>
      </c>
      <c r="L3014" s="96">
        <v>45132.529583333337</v>
      </c>
      <c r="M3014" t="s">
        <v>135</v>
      </c>
      <c r="N3014">
        <v>500</v>
      </c>
      <c r="O3014" t="s">
        <v>132</v>
      </c>
    </row>
    <row r="3015" spans="1:15" x14ac:dyDescent="0.25">
      <c r="A3015">
        <v>618700</v>
      </c>
      <c r="B3015">
        <v>170340</v>
      </c>
      <c r="C3015">
        <v>203</v>
      </c>
      <c r="D3015" s="96">
        <v>45132.529942129629</v>
      </c>
      <c r="E3015" t="s">
        <v>133</v>
      </c>
      <c r="F3015" t="s">
        <v>140</v>
      </c>
      <c r="G3015" t="s">
        <v>191</v>
      </c>
      <c r="H3015" t="s">
        <v>130</v>
      </c>
      <c r="I3015">
        <v>332320</v>
      </c>
      <c r="L3015" s="96">
        <v>45132.529583333337</v>
      </c>
      <c r="M3015" t="s">
        <v>135</v>
      </c>
      <c r="N3015">
        <v>600</v>
      </c>
      <c r="O3015" t="s">
        <v>132</v>
      </c>
    </row>
    <row r="3016" spans="1:15" x14ac:dyDescent="0.25">
      <c r="A3016">
        <v>618700</v>
      </c>
      <c r="B3016">
        <v>170310</v>
      </c>
      <c r="C3016">
        <v>203</v>
      </c>
      <c r="D3016" s="96">
        <v>45132.529849537037</v>
      </c>
      <c r="E3016" t="s">
        <v>133</v>
      </c>
      <c r="F3016" t="s">
        <v>140</v>
      </c>
      <c r="G3016" t="s">
        <v>375</v>
      </c>
      <c r="H3016" t="s">
        <v>130</v>
      </c>
      <c r="I3016">
        <v>332310</v>
      </c>
      <c r="L3016" s="96">
        <v>45132.529583333337</v>
      </c>
      <c r="M3016" t="s">
        <v>135</v>
      </c>
      <c r="N3016">
        <v>1200</v>
      </c>
      <c r="O3016" t="s">
        <v>132</v>
      </c>
    </row>
    <row r="3017" spans="1:15" x14ac:dyDescent="0.25">
      <c r="A3017">
        <v>618700</v>
      </c>
      <c r="B3017">
        <v>170310</v>
      </c>
      <c r="C3017">
        <v>203</v>
      </c>
      <c r="D3017" s="96">
        <v>45132.529849537037</v>
      </c>
      <c r="E3017" t="s">
        <v>133</v>
      </c>
      <c r="F3017" t="s">
        <v>140</v>
      </c>
      <c r="G3017" t="s">
        <v>191</v>
      </c>
      <c r="H3017" t="s">
        <v>130</v>
      </c>
      <c r="I3017">
        <v>332310</v>
      </c>
      <c r="L3017" s="96">
        <v>45132.529583333337</v>
      </c>
      <c r="M3017" t="s">
        <v>135</v>
      </c>
      <c r="N3017">
        <v>1200</v>
      </c>
      <c r="O3017" t="s">
        <v>132</v>
      </c>
    </row>
    <row r="3018" spans="1:15" x14ac:dyDescent="0.25">
      <c r="A3018">
        <v>618700</v>
      </c>
      <c r="B3018">
        <v>170310</v>
      </c>
      <c r="C3018">
        <v>203</v>
      </c>
      <c r="D3018" s="96">
        <v>45132.529849537037</v>
      </c>
      <c r="E3018" t="s">
        <v>133</v>
      </c>
      <c r="F3018" t="s">
        <v>140</v>
      </c>
      <c r="G3018" t="s">
        <v>192</v>
      </c>
      <c r="H3018" t="s">
        <v>130</v>
      </c>
      <c r="I3018">
        <v>332310</v>
      </c>
      <c r="L3018" s="96">
        <v>45132.529583333337</v>
      </c>
      <c r="M3018" t="s">
        <v>135</v>
      </c>
      <c r="N3018">
        <v>1600</v>
      </c>
      <c r="O3018" t="s">
        <v>132</v>
      </c>
    </row>
    <row r="3019" spans="1:15" x14ac:dyDescent="0.25">
      <c r="A3019">
        <v>618700</v>
      </c>
      <c r="B3019">
        <v>170400</v>
      </c>
      <c r="C3019">
        <v>203</v>
      </c>
      <c r="D3019" s="96">
        <v>45132.529803240737</v>
      </c>
      <c r="E3019" t="s">
        <v>127</v>
      </c>
      <c r="F3019" t="s">
        <v>140</v>
      </c>
      <c r="G3019" t="s">
        <v>194</v>
      </c>
      <c r="H3019" t="s">
        <v>130</v>
      </c>
      <c r="I3019">
        <v>332305</v>
      </c>
      <c r="L3019" s="96">
        <v>45132.529583333337</v>
      </c>
      <c r="M3019" t="s">
        <v>131</v>
      </c>
      <c r="N3019">
        <v>14215</v>
      </c>
      <c r="O3019" t="s">
        <v>132</v>
      </c>
    </row>
    <row r="3020" spans="1:15" x14ac:dyDescent="0.25">
      <c r="A3020">
        <v>618700</v>
      </c>
      <c r="B3020">
        <v>310000</v>
      </c>
      <c r="C3020">
        <v>204</v>
      </c>
      <c r="D3020" s="96">
        <v>45299.653749999998</v>
      </c>
      <c r="E3020" t="s">
        <v>133</v>
      </c>
      <c r="F3020" t="s">
        <v>292</v>
      </c>
      <c r="G3020" t="s">
        <v>293</v>
      </c>
      <c r="H3020" t="s">
        <v>130</v>
      </c>
      <c r="I3020">
        <v>332451</v>
      </c>
      <c r="L3020" s="96">
        <v>45299.653622685182</v>
      </c>
      <c r="M3020" t="s">
        <v>135</v>
      </c>
      <c r="N3020">
        <v>-27657</v>
      </c>
      <c r="O3020" t="s">
        <v>136</v>
      </c>
    </row>
    <row r="3021" spans="1:15" x14ac:dyDescent="0.25">
      <c r="A3021">
        <v>618700</v>
      </c>
      <c r="B3021">
        <v>320000</v>
      </c>
      <c r="C3021">
        <v>204</v>
      </c>
      <c r="D3021" s="96">
        <v>45299.653738425928</v>
      </c>
      <c r="E3021" t="s">
        <v>133</v>
      </c>
      <c r="F3021" t="s">
        <v>292</v>
      </c>
      <c r="G3021" t="s">
        <v>293</v>
      </c>
      <c r="H3021" t="s">
        <v>130</v>
      </c>
      <c r="I3021">
        <v>332400</v>
      </c>
      <c r="L3021" s="96">
        <v>45299.653622685182</v>
      </c>
      <c r="M3021" t="s">
        <v>135</v>
      </c>
      <c r="N3021">
        <v>-145345</v>
      </c>
      <c r="O3021" t="s">
        <v>136</v>
      </c>
    </row>
    <row r="3022" spans="1:15" x14ac:dyDescent="0.25">
      <c r="A3022">
        <v>618700</v>
      </c>
      <c r="B3022">
        <v>315100</v>
      </c>
      <c r="C3022">
        <v>204</v>
      </c>
      <c r="D3022" s="96">
        <v>45299.653738425928</v>
      </c>
      <c r="E3022" t="s">
        <v>133</v>
      </c>
      <c r="F3022" t="s">
        <v>292</v>
      </c>
      <c r="G3022" t="s">
        <v>293</v>
      </c>
      <c r="H3022" t="s">
        <v>130</v>
      </c>
      <c r="I3022">
        <v>332440</v>
      </c>
      <c r="L3022" s="96">
        <v>45299.653622685182</v>
      </c>
      <c r="M3022" t="s">
        <v>135</v>
      </c>
      <c r="N3022">
        <v>-43867</v>
      </c>
      <c r="O3022" t="s">
        <v>136</v>
      </c>
    </row>
    <row r="3023" spans="1:15" x14ac:dyDescent="0.25">
      <c r="A3023">
        <v>618700</v>
      </c>
      <c r="B3023">
        <v>310000</v>
      </c>
      <c r="C3023">
        <v>204</v>
      </c>
      <c r="D3023" s="96">
        <v>45132.557233796295</v>
      </c>
      <c r="E3023" t="s">
        <v>133</v>
      </c>
      <c r="F3023" t="s">
        <v>144</v>
      </c>
      <c r="G3023" t="s">
        <v>294</v>
      </c>
      <c r="H3023" t="s">
        <v>130</v>
      </c>
      <c r="I3023">
        <v>332451</v>
      </c>
      <c r="L3023" s="96">
        <v>45132.55678240741</v>
      </c>
      <c r="M3023" t="s">
        <v>135</v>
      </c>
      <c r="N3023">
        <v>27657</v>
      </c>
      <c r="O3023" t="s">
        <v>132</v>
      </c>
    </row>
    <row r="3024" spans="1:15" x14ac:dyDescent="0.25">
      <c r="A3024">
        <v>618700</v>
      </c>
      <c r="B3024">
        <v>315100</v>
      </c>
      <c r="C3024">
        <v>204</v>
      </c>
      <c r="D3024" s="96">
        <v>45132.557222222225</v>
      </c>
      <c r="E3024" t="s">
        <v>133</v>
      </c>
      <c r="F3024" t="s">
        <v>144</v>
      </c>
      <c r="G3024" t="s">
        <v>294</v>
      </c>
      <c r="H3024" t="s">
        <v>130</v>
      </c>
      <c r="I3024">
        <v>332440</v>
      </c>
      <c r="L3024" s="96">
        <v>45132.55678240741</v>
      </c>
      <c r="M3024" t="s">
        <v>135</v>
      </c>
      <c r="N3024">
        <v>43867</v>
      </c>
      <c r="O3024" t="s">
        <v>132</v>
      </c>
    </row>
    <row r="3025" spans="1:15" x14ac:dyDescent="0.25">
      <c r="A3025">
        <v>618700</v>
      </c>
      <c r="B3025">
        <v>320000</v>
      </c>
      <c r="C3025">
        <v>204</v>
      </c>
      <c r="D3025" s="96">
        <v>45132.557187500002</v>
      </c>
      <c r="E3025" t="s">
        <v>133</v>
      </c>
      <c r="F3025" t="s">
        <v>144</v>
      </c>
      <c r="G3025" t="s">
        <v>294</v>
      </c>
      <c r="H3025" t="s">
        <v>130</v>
      </c>
      <c r="I3025">
        <v>332400</v>
      </c>
      <c r="L3025" s="96">
        <v>45132.55678240741</v>
      </c>
      <c r="M3025" t="s">
        <v>135</v>
      </c>
      <c r="N3025">
        <v>145345</v>
      </c>
      <c r="O3025" t="s">
        <v>132</v>
      </c>
    </row>
    <row r="3026" spans="1:15" x14ac:dyDescent="0.25">
      <c r="A3026">
        <v>618700</v>
      </c>
      <c r="B3026">
        <v>325000</v>
      </c>
      <c r="C3026">
        <v>205</v>
      </c>
      <c r="D3026" s="96">
        <v>45299.653761574074</v>
      </c>
      <c r="E3026" t="s">
        <v>133</v>
      </c>
      <c r="F3026" t="s">
        <v>292</v>
      </c>
      <c r="G3026" t="s">
        <v>293</v>
      </c>
      <c r="H3026" t="s">
        <v>130</v>
      </c>
      <c r="I3026">
        <v>332550</v>
      </c>
      <c r="L3026" s="96">
        <v>45299.653622685182</v>
      </c>
      <c r="M3026" t="s">
        <v>135</v>
      </c>
      <c r="N3026">
        <v>-56526</v>
      </c>
      <c r="O3026" t="s">
        <v>136</v>
      </c>
    </row>
    <row r="3027" spans="1:15" x14ac:dyDescent="0.25">
      <c r="A3027">
        <v>618700</v>
      </c>
      <c r="B3027">
        <v>325200</v>
      </c>
      <c r="C3027">
        <v>205</v>
      </c>
      <c r="D3027" s="96">
        <v>45299.653761574074</v>
      </c>
      <c r="E3027" t="s">
        <v>133</v>
      </c>
      <c r="F3027" t="s">
        <v>292</v>
      </c>
      <c r="G3027" t="s">
        <v>293</v>
      </c>
      <c r="H3027" t="s">
        <v>130</v>
      </c>
      <c r="I3027">
        <v>332574</v>
      </c>
      <c r="L3027" s="96">
        <v>45299.653622685182</v>
      </c>
      <c r="M3027" t="s">
        <v>135</v>
      </c>
      <c r="N3027">
        <v>-2874</v>
      </c>
      <c r="O3027" t="s">
        <v>136</v>
      </c>
    </row>
    <row r="3028" spans="1:15" x14ac:dyDescent="0.25">
      <c r="A3028">
        <v>618700</v>
      </c>
      <c r="B3028">
        <v>325200</v>
      </c>
      <c r="C3028">
        <v>205</v>
      </c>
      <c r="D3028" s="96">
        <v>45299.653761574074</v>
      </c>
      <c r="E3028" t="s">
        <v>133</v>
      </c>
      <c r="F3028" t="s">
        <v>292</v>
      </c>
      <c r="G3028" t="s">
        <v>293</v>
      </c>
      <c r="H3028" t="s">
        <v>130</v>
      </c>
      <c r="I3028">
        <v>332570</v>
      </c>
      <c r="L3028" s="96">
        <v>45299.653622685182</v>
      </c>
      <c r="M3028" t="s">
        <v>135</v>
      </c>
      <c r="N3028">
        <v>-2221</v>
      </c>
      <c r="O3028" t="s">
        <v>136</v>
      </c>
    </row>
    <row r="3029" spans="1:15" x14ac:dyDescent="0.25">
      <c r="A3029">
        <v>618700</v>
      </c>
      <c r="B3029">
        <v>325100</v>
      </c>
      <c r="C3029">
        <v>205</v>
      </c>
      <c r="D3029" s="96">
        <v>45299.653749999998</v>
      </c>
      <c r="E3029" t="s">
        <v>133</v>
      </c>
      <c r="F3029" t="s">
        <v>292</v>
      </c>
      <c r="G3029" t="s">
        <v>293</v>
      </c>
      <c r="H3029" t="s">
        <v>130</v>
      </c>
      <c r="I3029">
        <v>332510</v>
      </c>
      <c r="L3029" s="96">
        <v>45299.653622685182</v>
      </c>
      <c r="M3029" t="s">
        <v>135</v>
      </c>
      <c r="N3029">
        <v>-45265</v>
      </c>
      <c r="O3029" t="s">
        <v>136</v>
      </c>
    </row>
    <row r="3030" spans="1:15" x14ac:dyDescent="0.25">
      <c r="A3030">
        <v>618700</v>
      </c>
      <c r="B3030">
        <v>325100</v>
      </c>
      <c r="C3030">
        <v>205</v>
      </c>
      <c r="D3030" s="96">
        <v>45299.653749999998</v>
      </c>
      <c r="E3030" t="s">
        <v>133</v>
      </c>
      <c r="F3030" t="s">
        <v>292</v>
      </c>
      <c r="G3030" t="s">
        <v>293</v>
      </c>
      <c r="H3030" t="s">
        <v>130</v>
      </c>
      <c r="I3030">
        <v>332540</v>
      </c>
      <c r="L3030" s="96">
        <v>45299.653622685182</v>
      </c>
      <c r="M3030" t="s">
        <v>135</v>
      </c>
      <c r="N3030">
        <v>-29337</v>
      </c>
      <c r="O3030" t="s">
        <v>136</v>
      </c>
    </row>
    <row r="3031" spans="1:15" x14ac:dyDescent="0.25">
      <c r="A3031">
        <v>618700</v>
      </c>
      <c r="B3031">
        <v>325200</v>
      </c>
      <c r="C3031">
        <v>205</v>
      </c>
      <c r="D3031" s="96">
        <v>45132.557314814818</v>
      </c>
      <c r="E3031" t="s">
        <v>133</v>
      </c>
      <c r="F3031" t="s">
        <v>144</v>
      </c>
      <c r="G3031" t="s">
        <v>294</v>
      </c>
      <c r="H3031" t="s">
        <v>130</v>
      </c>
      <c r="I3031">
        <v>332574</v>
      </c>
      <c r="L3031" s="96">
        <v>45132.55678240741</v>
      </c>
      <c r="M3031" t="s">
        <v>135</v>
      </c>
      <c r="N3031">
        <v>2874</v>
      </c>
      <c r="O3031" t="s">
        <v>132</v>
      </c>
    </row>
    <row r="3032" spans="1:15" x14ac:dyDescent="0.25">
      <c r="A3032">
        <v>618700</v>
      </c>
      <c r="B3032">
        <v>325200</v>
      </c>
      <c r="C3032">
        <v>205</v>
      </c>
      <c r="D3032" s="96">
        <v>45132.557303240741</v>
      </c>
      <c r="E3032" t="s">
        <v>133</v>
      </c>
      <c r="F3032" t="s">
        <v>144</v>
      </c>
      <c r="G3032" t="s">
        <v>294</v>
      </c>
      <c r="H3032" t="s">
        <v>130</v>
      </c>
      <c r="I3032">
        <v>332570</v>
      </c>
      <c r="L3032" s="96">
        <v>45132.55678240741</v>
      </c>
      <c r="M3032" t="s">
        <v>135</v>
      </c>
      <c r="N3032">
        <v>2221</v>
      </c>
      <c r="O3032" t="s">
        <v>132</v>
      </c>
    </row>
    <row r="3033" spans="1:15" x14ac:dyDescent="0.25">
      <c r="A3033">
        <v>618700</v>
      </c>
      <c r="B3033">
        <v>325000</v>
      </c>
      <c r="C3033">
        <v>205</v>
      </c>
      <c r="D3033" s="96">
        <v>45132.557280092595</v>
      </c>
      <c r="E3033" t="s">
        <v>133</v>
      </c>
      <c r="F3033" t="s">
        <v>144</v>
      </c>
      <c r="G3033" t="s">
        <v>294</v>
      </c>
      <c r="H3033" t="s">
        <v>130</v>
      </c>
      <c r="I3033">
        <v>332550</v>
      </c>
      <c r="L3033" s="96">
        <v>45132.55678240741</v>
      </c>
      <c r="M3033" t="s">
        <v>135</v>
      </c>
      <c r="N3033">
        <v>56526</v>
      </c>
      <c r="O3033" t="s">
        <v>132</v>
      </c>
    </row>
    <row r="3034" spans="1:15" x14ac:dyDescent="0.25">
      <c r="A3034">
        <v>618700</v>
      </c>
      <c r="B3034">
        <v>325100</v>
      </c>
      <c r="C3034">
        <v>205</v>
      </c>
      <c r="D3034" s="96">
        <v>45132.557268518518</v>
      </c>
      <c r="E3034" t="s">
        <v>133</v>
      </c>
      <c r="F3034" t="s">
        <v>144</v>
      </c>
      <c r="G3034" t="s">
        <v>294</v>
      </c>
      <c r="H3034" t="s">
        <v>130</v>
      </c>
      <c r="I3034">
        <v>332540</v>
      </c>
      <c r="L3034" s="96">
        <v>45132.55678240741</v>
      </c>
      <c r="M3034" t="s">
        <v>135</v>
      </c>
      <c r="N3034">
        <v>29337</v>
      </c>
      <c r="O3034" t="s">
        <v>132</v>
      </c>
    </row>
    <row r="3035" spans="1:15" x14ac:dyDescent="0.25">
      <c r="A3035">
        <v>618700</v>
      </c>
      <c r="B3035">
        <v>325100</v>
      </c>
      <c r="C3035">
        <v>205</v>
      </c>
      <c r="D3035" s="96">
        <v>45132.557245370372</v>
      </c>
      <c r="E3035" t="s">
        <v>133</v>
      </c>
      <c r="F3035" t="s">
        <v>144</v>
      </c>
      <c r="G3035" t="s">
        <v>294</v>
      </c>
      <c r="H3035" t="s">
        <v>130</v>
      </c>
      <c r="I3035">
        <v>332510</v>
      </c>
      <c r="L3035" s="96">
        <v>45132.55678240741</v>
      </c>
      <c r="M3035" t="s">
        <v>135</v>
      </c>
      <c r="N3035">
        <v>45265</v>
      </c>
      <c r="O3035" t="s">
        <v>132</v>
      </c>
    </row>
    <row r="3036" spans="1:15" x14ac:dyDescent="0.25">
      <c r="A3036">
        <v>618700</v>
      </c>
      <c r="B3036">
        <v>340000</v>
      </c>
      <c r="C3036">
        <v>207</v>
      </c>
      <c r="D3036" s="96">
        <v>45299.653796296298</v>
      </c>
      <c r="E3036" t="s">
        <v>133</v>
      </c>
      <c r="F3036" t="s">
        <v>292</v>
      </c>
      <c r="G3036" t="s">
        <v>293</v>
      </c>
      <c r="H3036" t="s">
        <v>130</v>
      </c>
      <c r="I3036">
        <v>334603</v>
      </c>
      <c r="L3036" s="96">
        <v>45299.653622685182</v>
      </c>
      <c r="M3036" t="s">
        <v>135</v>
      </c>
      <c r="N3036">
        <v>-129871</v>
      </c>
      <c r="O3036" t="s">
        <v>136</v>
      </c>
    </row>
    <row r="3037" spans="1:15" x14ac:dyDescent="0.25">
      <c r="A3037">
        <v>618700</v>
      </c>
      <c r="B3037">
        <v>335200</v>
      </c>
      <c r="C3037">
        <v>207</v>
      </c>
      <c r="D3037" s="96">
        <v>45299.653796296298</v>
      </c>
      <c r="E3037" t="s">
        <v>133</v>
      </c>
      <c r="F3037" t="s">
        <v>292</v>
      </c>
      <c r="G3037" t="s">
        <v>293</v>
      </c>
      <c r="H3037" t="s">
        <v>130</v>
      </c>
      <c r="I3037">
        <v>334520</v>
      </c>
      <c r="L3037" s="96">
        <v>45299.653622685182</v>
      </c>
      <c r="M3037" t="s">
        <v>135</v>
      </c>
      <c r="N3037">
        <v>-21758</v>
      </c>
      <c r="O3037" t="s">
        <v>136</v>
      </c>
    </row>
    <row r="3038" spans="1:15" x14ac:dyDescent="0.25">
      <c r="A3038">
        <v>618700</v>
      </c>
      <c r="B3038">
        <v>370000</v>
      </c>
      <c r="C3038">
        <v>207</v>
      </c>
      <c r="D3038" s="96">
        <v>45299.653784722221</v>
      </c>
      <c r="E3038" t="s">
        <v>133</v>
      </c>
      <c r="F3038" t="s">
        <v>292</v>
      </c>
      <c r="G3038" t="s">
        <v>293</v>
      </c>
      <c r="H3038" t="s">
        <v>130</v>
      </c>
      <c r="I3038">
        <v>334311</v>
      </c>
      <c r="L3038" s="96">
        <v>45299.653622685182</v>
      </c>
      <c r="M3038" t="s">
        <v>135</v>
      </c>
      <c r="N3038">
        <v>-43380</v>
      </c>
      <c r="O3038" t="s">
        <v>136</v>
      </c>
    </row>
    <row r="3039" spans="1:15" x14ac:dyDescent="0.25">
      <c r="A3039">
        <v>618700</v>
      </c>
      <c r="B3039">
        <v>360000</v>
      </c>
      <c r="C3039">
        <v>207</v>
      </c>
      <c r="D3039" s="96">
        <v>45299.653784722221</v>
      </c>
      <c r="E3039" t="s">
        <v>133</v>
      </c>
      <c r="F3039" t="s">
        <v>292</v>
      </c>
      <c r="G3039" t="s">
        <v>293</v>
      </c>
      <c r="H3039" t="s">
        <v>130</v>
      </c>
      <c r="I3039">
        <v>334349</v>
      </c>
      <c r="L3039" s="96">
        <v>45299.653622685182</v>
      </c>
      <c r="M3039" t="s">
        <v>135</v>
      </c>
      <c r="N3039">
        <v>-37456</v>
      </c>
      <c r="O3039" t="s">
        <v>136</v>
      </c>
    </row>
    <row r="3040" spans="1:15" x14ac:dyDescent="0.25">
      <c r="A3040">
        <v>618700</v>
      </c>
      <c r="B3040">
        <v>350000</v>
      </c>
      <c r="C3040">
        <v>207</v>
      </c>
      <c r="D3040" s="96">
        <v>45299.653773148151</v>
      </c>
      <c r="E3040" t="s">
        <v>133</v>
      </c>
      <c r="F3040" t="s">
        <v>292</v>
      </c>
      <c r="G3040" t="s">
        <v>293</v>
      </c>
      <c r="H3040" t="s">
        <v>130</v>
      </c>
      <c r="I3040">
        <v>334025</v>
      </c>
      <c r="L3040" s="96">
        <v>45299.653622685182</v>
      </c>
      <c r="M3040" t="s">
        <v>135</v>
      </c>
      <c r="N3040">
        <v>-40498</v>
      </c>
      <c r="O3040" t="s">
        <v>136</v>
      </c>
    </row>
    <row r="3041" spans="1:15" x14ac:dyDescent="0.25">
      <c r="A3041">
        <v>618700</v>
      </c>
      <c r="B3041">
        <v>340000</v>
      </c>
      <c r="C3041">
        <v>207</v>
      </c>
      <c r="D3041" s="96">
        <v>45299.653773148151</v>
      </c>
      <c r="E3041" t="s">
        <v>133</v>
      </c>
      <c r="F3041" t="s">
        <v>292</v>
      </c>
      <c r="G3041" t="s">
        <v>293</v>
      </c>
      <c r="H3041" t="s">
        <v>130</v>
      </c>
      <c r="I3041">
        <v>334010</v>
      </c>
      <c r="L3041" s="96">
        <v>45299.653622685182</v>
      </c>
      <c r="M3041" t="s">
        <v>135</v>
      </c>
      <c r="N3041">
        <v>-6900</v>
      </c>
      <c r="O3041" t="s">
        <v>136</v>
      </c>
    </row>
    <row r="3042" spans="1:15" x14ac:dyDescent="0.25">
      <c r="A3042">
        <v>618700</v>
      </c>
      <c r="B3042">
        <v>302000</v>
      </c>
      <c r="C3042">
        <v>207</v>
      </c>
      <c r="D3042" s="96">
        <v>45299.653773148151</v>
      </c>
      <c r="E3042" t="s">
        <v>133</v>
      </c>
      <c r="F3042" t="s">
        <v>292</v>
      </c>
      <c r="G3042" t="s">
        <v>293</v>
      </c>
      <c r="H3042" t="s">
        <v>130</v>
      </c>
      <c r="I3042">
        <v>334021</v>
      </c>
      <c r="L3042" s="96">
        <v>45299.653622685182</v>
      </c>
      <c r="M3042" t="s">
        <v>135</v>
      </c>
      <c r="N3042">
        <v>-6639</v>
      </c>
      <c r="O3042" t="s">
        <v>136</v>
      </c>
    </row>
    <row r="3043" spans="1:15" x14ac:dyDescent="0.25">
      <c r="A3043">
        <v>618700</v>
      </c>
      <c r="B3043">
        <v>540400</v>
      </c>
      <c r="C3043">
        <v>207</v>
      </c>
      <c r="D3043" s="96">
        <v>45132.557812500003</v>
      </c>
      <c r="E3043" t="s">
        <v>133</v>
      </c>
      <c r="F3043" t="s">
        <v>151</v>
      </c>
      <c r="G3043" t="s">
        <v>338</v>
      </c>
      <c r="H3043" t="s">
        <v>130</v>
      </c>
      <c r="I3043">
        <v>334090</v>
      </c>
      <c r="L3043" s="96">
        <v>45132.556875000002</v>
      </c>
      <c r="M3043" t="s">
        <v>135</v>
      </c>
      <c r="N3043">
        <v>140</v>
      </c>
      <c r="O3043" t="s">
        <v>132</v>
      </c>
    </row>
    <row r="3044" spans="1:15" x14ac:dyDescent="0.25">
      <c r="A3044">
        <v>618700</v>
      </c>
      <c r="B3044">
        <v>540300</v>
      </c>
      <c r="C3044">
        <v>207</v>
      </c>
      <c r="D3044" s="96">
        <v>45132.557800925926</v>
      </c>
      <c r="E3044" t="s">
        <v>127</v>
      </c>
      <c r="F3044" t="s">
        <v>151</v>
      </c>
      <c r="G3044" t="s">
        <v>196</v>
      </c>
      <c r="H3044" t="s">
        <v>130</v>
      </c>
      <c r="I3044">
        <v>334140</v>
      </c>
      <c r="L3044" s="96">
        <v>45132.556875000002</v>
      </c>
      <c r="M3044" t="s">
        <v>131</v>
      </c>
      <c r="N3044">
        <v>10331</v>
      </c>
      <c r="O3044" t="s">
        <v>132</v>
      </c>
    </row>
    <row r="3045" spans="1:15" x14ac:dyDescent="0.25">
      <c r="A3045">
        <v>618700</v>
      </c>
      <c r="B3045">
        <v>340000</v>
      </c>
      <c r="C3045">
        <v>207</v>
      </c>
      <c r="D3045" s="96">
        <v>45132.557673611111</v>
      </c>
      <c r="E3045" t="s">
        <v>133</v>
      </c>
      <c r="F3045" t="s">
        <v>144</v>
      </c>
      <c r="G3045" t="s">
        <v>294</v>
      </c>
      <c r="H3045" t="s">
        <v>130</v>
      </c>
      <c r="I3045">
        <v>334603</v>
      </c>
      <c r="L3045" s="96">
        <v>45132.55678240741</v>
      </c>
      <c r="M3045" t="s">
        <v>135</v>
      </c>
      <c r="N3045">
        <v>129871</v>
      </c>
      <c r="O3045" t="s">
        <v>132</v>
      </c>
    </row>
    <row r="3046" spans="1:15" x14ac:dyDescent="0.25">
      <c r="A3046">
        <v>618700</v>
      </c>
      <c r="B3046">
        <v>335200</v>
      </c>
      <c r="C3046">
        <v>207</v>
      </c>
      <c r="D3046" s="96">
        <v>45132.557615740741</v>
      </c>
      <c r="E3046" t="s">
        <v>133</v>
      </c>
      <c r="F3046" t="s">
        <v>144</v>
      </c>
      <c r="G3046" t="s">
        <v>294</v>
      </c>
      <c r="H3046" t="s">
        <v>130</v>
      </c>
      <c r="I3046">
        <v>334520</v>
      </c>
      <c r="L3046" s="96">
        <v>45132.55678240741</v>
      </c>
      <c r="M3046" t="s">
        <v>135</v>
      </c>
      <c r="N3046">
        <v>21758</v>
      </c>
      <c r="O3046" t="s">
        <v>132</v>
      </c>
    </row>
    <row r="3047" spans="1:15" x14ac:dyDescent="0.25">
      <c r="A3047">
        <v>618700</v>
      </c>
      <c r="B3047">
        <v>360000</v>
      </c>
      <c r="C3047">
        <v>207</v>
      </c>
      <c r="D3047" s="96">
        <v>45132.557534722226</v>
      </c>
      <c r="E3047" t="s">
        <v>133</v>
      </c>
      <c r="F3047" t="s">
        <v>144</v>
      </c>
      <c r="G3047" t="s">
        <v>294</v>
      </c>
      <c r="H3047" t="s">
        <v>130</v>
      </c>
      <c r="I3047">
        <v>334349</v>
      </c>
      <c r="L3047" s="96">
        <v>45132.55678240741</v>
      </c>
      <c r="M3047" t="s">
        <v>135</v>
      </c>
      <c r="N3047">
        <v>37456</v>
      </c>
      <c r="O3047" t="s">
        <v>132</v>
      </c>
    </row>
    <row r="3048" spans="1:15" x14ac:dyDescent="0.25">
      <c r="A3048">
        <v>618700</v>
      </c>
      <c r="B3048">
        <v>305000</v>
      </c>
      <c r="C3048">
        <v>207</v>
      </c>
      <c r="D3048" s="96">
        <v>45132.557511574072</v>
      </c>
      <c r="E3048" t="s">
        <v>133</v>
      </c>
      <c r="F3048" t="s">
        <v>144</v>
      </c>
      <c r="G3048" t="s">
        <v>294</v>
      </c>
      <c r="H3048" t="s">
        <v>130</v>
      </c>
      <c r="I3048">
        <v>334316</v>
      </c>
      <c r="L3048" s="96">
        <v>45132.55678240741</v>
      </c>
      <c r="M3048" t="s">
        <v>135</v>
      </c>
      <c r="N3048">
        <v>31496</v>
      </c>
      <c r="O3048" t="s">
        <v>132</v>
      </c>
    </row>
    <row r="3049" spans="1:15" x14ac:dyDescent="0.25">
      <c r="A3049">
        <v>618700</v>
      </c>
      <c r="B3049">
        <v>370000</v>
      </c>
      <c r="C3049">
        <v>207</v>
      </c>
      <c r="D3049" s="96">
        <v>45132.557500000003</v>
      </c>
      <c r="E3049" t="s">
        <v>133</v>
      </c>
      <c r="F3049" t="s">
        <v>144</v>
      </c>
      <c r="G3049" t="s">
        <v>294</v>
      </c>
      <c r="H3049" t="s">
        <v>130</v>
      </c>
      <c r="I3049">
        <v>334311</v>
      </c>
      <c r="L3049" s="96">
        <v>45132.55678240741</v>
      </c>
      <c r="M3049" t="s">
        <v>135</v>
      </c>
      <c r="N3049">
        <v>43380</v>
      </c>
      <c r="O3049" t="s">
        <v>132</v>
      </c>
    </row>
    <row r="3050" spans="1:15" x14ac:dyDescent="0.25">
      <c r="A3050">
        <v>618700</v>
      </c>
      <c r="B3050">
        <v>305000</v>
      </c>
      <c r="C3050">
        <v>207</v>
      </c>
      <c r="D3050" s="96">
        <v>45132.557476851849</v>
      </c>
      <c r="E3050" t="s">
        <v>133</v>
      </c>
      <c r="F3050" t="s">
        <v>144</v>
      </c>
      <c r="G3050" t="s">
        <v>294</v>
      </c>
      <c r="H3050" t="s">
        <v>130</v>
      </c>
      <c r="I3050">
        <v>334280</v>
      </c>
      <c r="L3050" s="96">
        <v>45132.55678240741</v>
      </c>
      <c r="M3050" t="s">
        <v>135</v>
      </c>
      <c r="N3050">
        <v>1786</v>
      </c>
      <c r="O3050" t="s">
        <v>132</v>
      </c>
    </row>
    <row r="3051" spans="1:15" x14ac:dyDescent="0.25">
      <c r="A3051">
        <v>618700</v>
      </c>
      <c r="B3051">
        <v>350000</v>
      </c>
      <c r="C3051">
        <v>207</v>
      </c>
      <c r="D3051" s="96">
        <v>45132.557372685187</v>
      </c>
      <c r="E3051" t="s">
        <v>133</v>
      </c>
      <c r="F3051" t="s">
        <v>144</v>
      </c>
      <c r="G3051" t="s">
        <v>294</v>
      </c>
      <c r="H3051" t="s">
        <v>130</v>
      </c>
      <c r="I3051">
        <v>334025</v>
      </c>
      <c r="L3051" s="96">
        <v>45132.55678240741</v>
      </c>
      <c r="M3051" t="s">
        <v>135</v>
      </c>
      <c r="N3051">
        <v>40498</v>
      </c>
      <c r="O3051" t="s">
        <v>132</v>
      </c>
    </row>
    <row r="3052" spans="1:15" x14ac:dyDescent="0.25">
      <c r="A3052">
        <v>618700</v>
      </c>
      <c r="B3052">
        <v>302000</v>
      </c>
      <c r="C3052">
        <v>207</v>
      </c>
      <c r="D3052" s="96">
        <v>45132.55736111111</v>
      </c>
      <c r="E3052" t="s">
        <v>133</v>
      </c>
      <c r="F3052" t="s">
        <v>144</v>
      </c>
      <c r="G3052" t="s">
        <v>294</v>
      </c>
      <c r="H3052" t="s">
        <v>130</v>
      </c>
      <c r="I3052">
        <v>334021</v>
      </c>
      <c r="L3052" s="96">
        <v>45132.55678240741</v>
      </c>
      <c r="M3052" t="s">
        <v>135</v>
      </c>
      <c r="N3052">
        <v>6639</v>
      </c>
      <c r="O3052" t="s">
        <v>132</v>
      </c>
    </row>
    <row r="3053" spans="1:15" x14ac:dyDescent="0.25">
      <c r="A3053">
        <v>618700</v>
      </c>
      <c r="B3053">
        <v>340000</v>
      </c>
      <c r="C3053">
        <v>207</v>
      </c>
      <c r="D3053" s="96">
        <v>45132.557337962964</v>
      </c>
      <c r="E3053" t="s">
        <v>133</v>
      </c>
      <c r="F3053" t="s">
        <v>144</v>
      </c>
      <c r="G3053" t="s">
        <v>294</v>
      </c>
      <c r="H3053" t="s">
        <v>130</v>
      </c>
      <c r="I3053">
        <v>334010</v>
      </c>
      <c r="L3053" s="96">
        <v>45132.55678240741</v>
      </c>
      <c r="M3053" t="s">
        <v>135</v>
      </c>
      <c r="N3053">
        <v>6900</v>
      </c>
      <c r="O3053" t="s">
        <v>132</v>
      </c>
    </row>
    <row r="3054" spans="1:15" x14ac:dyDescent="0.25">
      <c r="A3054">
        <v>618700</v>
      </c>
      <c r="B3054">
        <v>120000</v>
      </c>
      <c r="C3054">
        <v>207</v>
      </c>
      <c r="D3054" s="96">
        <v>45132.530601851853</v>
      </c>
      <c r="E3054" t="s">
        <v>127</v>
      </c>
      <c r="F3054" t="s">
        <v>140</v>
      </c>
      <c r="G3054" t="s">
        <v>141</v>
      </c>
      <c r="H3054" t="s">
        <v>130</v>
      </c>
      <c r="I3054">
        <v>338510</v>
      </c>
      <c r="L3054" s="96">
        <v>45132.529583333337</v>
      </c>
      <c r="M3054" t="s">
        <v>131</v>
      </c>
      <c r="N3054">
        <v>6749</v>
      </c>
      <c r="O3054" t="s">
        <v>132</v>
      </c>
    </row>
    <row r="3055" spans="1:15" x14ac:dyDescent="0.25">
      <c r="A3055">
        <v>618700</v>
      </c>
      <c r="B3055">
        <v>120010</v>
      </c>
      <c r="C3055">
        <v>207</v>
      </c>
      <c r="D3055" s="96">
        <v>45132.530590277776</v>
      </c>
      <c r="E3055" t="s">
        <v>127</v>
      </c>
      <c r="F3055" t="s">
        <v>140</v>
      </c>
      <c r="G3055" t="s">
        <v>141</v>
      </c>
      <c r="H3055" t="s">
        <v>130</v>
      </c>
      <c r="I3055">
        <v>338350</v>
      </c>
      <c r="L3055" s="96">
        <v>45132.529583333337</v>
      </c>
      <c r="M3055" t="s">
        <v>131</v>
      </c>
      <c r="N3055">
        <v>2351</v>
      </c>
      <c r="O3055" t="s">
        <v>132</v>
      </c>
    </row>
    <row r="3056" spans="1:15" x14ac:dyDescent="0.25">
      <c r="A3056">
        <v>618700</v>
      </c>
      <c r="B3056">
        <v>120010</v>
      </c>
      <c r="C3056">
        <v>207</v>
      </c>
      <c r="D3056" s="96">
        <v>45132.530590277776</v>
      </c>
      <c r="E3056" t="s">
        <v>127</v>
      </c>
      <c r="F3056" t="s">
        <v>140</v>
      </c>
      <c r="G3056" t="s">
        <v>141</v>
      </c>
      <c r="H3056" t="s">
        <v>130</v>
      </c>
      <c r="I3056">
        <v>338360</v>
      </c>
      <c r="L3056" s="96">
        <v>45132.529583333337</v>
      </c>
      <c r="M3056" t="s">
        <v>131</v>
      </c>
      <c r="N3056">
        <v>7878</v>
      </c>
      <c r="O3056" t="s">
        <v>132</v>
      </c>
    </row>
    <row r="3057" spans="1:15" x14ac:dyDescent="0.25">
      <c r="A3057">
        <v>618700</v>
      </c>
      <c r="B3057">
        <v>120402</v>
      </c>
      <c r="C3057">
        <v>207</v>
      </c>
      <c r="D3057" s="96">
        <v>45132.530578703707</v>
      </c>
      <c r="E3057" t="s">
        <v>127</v>
      </c>
      <c r="F3057" t="s">
        <v>140</v>
      </c>
      <c r="G3057" t="s">
        <v>141</v>
      </c>
      <c r="H3057" t="s">
        <v>130</v>
      </c>
      <c r="I3057">
        <v>338330</v>
      </c>
      <c r="L3057" s="96">
        <v>45132.529583333337</v>
      </c>
      <c r="M3057" t="s">
        <v>131</v>
      </c>
      <c r="N3057">
        <v>5421</v>
      </c>
      <c r="O3057" t="s">
        <v>132</v>
      </c>
    </row>
    <row r="3058" spans="1:15" x14ac:dyDescent="0.25">
      <c r="A3058">
        <v>618700</v>
      </c>
      <c r="B3058">
        <v>120000</v>
      </c>
      <c r="C3058">
        <v>207</v>
      </c>
      <c r="D3058" s="96">
        <v>45132.530555555553</v>
      </c>
      <c r="E3058" t="s">
        <v>127</v>
      </c>
      <c r="F3058" t="s">
        <v>140</v>
      </c>
      <c r="G3058" t="s">
        <v>141</v>
      </c>
      <c r="H3058" t="s">
        <v>130</v>
      </c>
      <c r="I3058">
        <v>338296</v>
      </c>
      <c r="L3058" s="96">
        <v>45132.529583333337</v>
      </c>
      <c r="M3058" t="s">
        <v>131</v>
      </c>
      <c r="N3058">
        <v>3419</v>
      </c>
      <c r="O3058" t="s">
        <v>132</v>
      </c>
    </row>
    <row r="3059" spans="1:15" x14ac:dyDescent="0.25">
      <c r="A3059">
        <v>618700</v>
      </c>
      <c r="B3059">
        <v>120102</v>
      </c>
      <c r="C3059">
        <v>207</v>
      </c>
      <c r="D3059" s="96">
        <v>45132.530555555553</v>
      </c>
      <c r="E3059" t="s">
        <v>127</v>
      </c>
      <c r="F3059" t="s">
        <v>140</v>
      </c>
      <c r="G3059" t="s">
        <v>141</v>
      </c>
      <c r="H3059" t="s">
        <v>130</v>
      </c>
      <c r="I3059">
        <v>338290</v>
      </c>
      <c r="L3059" s="96">
        <v>45132.529583333337</v>
      </c>
      <c r="M3059" t="s">
        <v>131</v>
      </c>
      <c r="N3059">
        <v>13588</v>
      </c>
      <c r="O3059" t="s">
        <v>132</v>
      </c>
    </row>
    <row r="3060" spans="1:15" x14ac:dyDescent="0.25">
      <c r="A3060">
        <v>618700</v>
      </c>
      <c r="B3060">
        <v>120502</v>
      </c>
      <c r="C3060">
        <v>207</v>
      </c>
      <c r="D3060" s="96">
        <v>45132.530543981484</v>
      </c>
      <c r="E3060" t="s">
        <v>127</v>
      </c>
      <c r="F3060" t="s">
        <v>140</v>
      </c>
      <c r="G3060" t="s">
        <v>141</v>
      </c>
      <c r="H3060" t="s">
        <v>130</v>
      </c>
      <c r="I3060">
        <v>338280</v>
      </c>
      <c r="L3060" s="96">
        <v>45132.529583333337</v>
      </c>
      <c r="M3060" t="s">
        <v>131</v>
      </c>
      <c r="N3060">
        <v>4796</v>
      </c>
      <c r="O3060" t="s">
        <v>132</v>
      </c>
    </row>
    <row r="3061" spans="1:15" x14ac:dyDescent="0.25">
      <c r="A3061">
        <v>618700</v>
      </c>
      <c r="B3061">
        <v>120452</v>
      </c>
      <c r="C3061">
        <v>207</v>
      </c>
      <c r="D3061" s="96">
        <v>45132.530543981484</v>
      </c>
      <c r="E3061" t="s">
        <v>127</v>
      </c>
      <c r="F3061" t="s">
        <v>140</v>
      </c>
      <c r="G3061" t="s">
        <v>141</v>
      </c>
      <c r="H3061" t="s">
        <v>130</v>
      </c>
      <c r="I3061">
        <v>338270</v>
      </c>
      <c r="L3061" s="96">
        <v>45132.529583333337</v>
      </c>
      <c r="M3061" t="s">
        <v>131</v>
      </c>
      <c r="N3061">
        <v>13194</v>
      </c>
      <c r="O3061" t="s">
        <v>132</v>
      </c>
    </row>
    <row r="3062" spans="1:15" x14ac:dyDescent="0.25">
      <c r="A3062">
        <v>618700</v>
      </c>
      <c r="B3062">
        <v>120252</v>
      </c>
      <c r="C3062">
        <v>207</v>
      </c>
      <c r="D3062" s="96">
        <v>45132.530532407407</v>
      </c>
      <c r="E3062" t="s">
        <v>127</v>
      </c>
      <c r="F3062" t="s">
        <v>140</v>
      </c>
      <c r="G3062" t="s">
        <v>141</v>
      </c>
      <c r="H3062" t="s">
        <v>130</v>
      </c>
      <c r="I3062">
        <v>338260</v>
      </c>
      <c r="L3062" s="96">
        <v>45132.529583333337</v>
      </c>
      <c r="M3062" t="s">
        <v>131</v>
      </c>
      <c r="N3062">
        <v>3817</v>
      </c>
      <c r="O3062" t="s">
        <v>132</v>
      </c>
    </row>
    <row r="3063" spans="1:15" x14ac:dyDescent="0.25">
      <c r="A3063">
        <v>618700</v>
      </c>
      <c r="B3063">
        <v>120202</v>
      </c>
      <c r="C3063">
        <v>207</v>
      </c>
      <c r="D3063" s="96">
        <v>45132.530532407407</v>
      </c>
      <c r="E3063" t="s">
        <v>127</v>
      </c>
      <c r="F3063" t="s">
        <v>140</v>
      </c>
      <c r="G3063" t="s">
        <v>141</v>
      </c>
      <c r="H3063" t="s">
        <v>130</v>
      </c>
      <c r="I3063">
        <v>338235</v>
      </c>
      <c r="L3063" s="96">
        <v>45132.529583333337</v>
      </c>
      <c r="M3063" t="s">
        <v>131</v>
      </c>
      <c r="N3063">
        <v>12840</v>
      </c>
      <c r="O3063" t="s">
        <v>132</v>
      </c>
    </row>
    <row r="3064" spans="1:15" x14ac:dyDescent="0.25">
      <c r="A3064">
        <v>618700</v>
      </c>
      <c r="B3064">
        <v>120401</v>
      </c>
      <c r="C3064">
        <v>207</v>
      </c>
      <c r="D3064" s="96">
        <v>45132.53052083333</v>
      </c>
      <c r="E3064" t="s">
        <v>127</v>
      </c>
      <c r="F3064" t="s">
        <v>140</v>
      </c>
      <c r="G3064" t="s">
        <v>141</v>
      </c>
      <c r="H3064" t="s">
        <v>130</v>
      </c>
      <c r="I3064">
        <v>338220</v>
      </c>
      <c r="L3064" s="96">
        <v>45132.529583333337</v>
      </c>
      <c r="M3064" t="s">
        <v>131</v>
      </c>
      <c r="N3064">
        <v>5421</v>
      </c>
      <c r="O3064" t="s">
        <v>132</v>
      </c>
    </row>
    <row r="3065" spans="1:15" x14ac:dyDescent="0.25">
      <c r="A3065">
        <v>618700</v>
      </c>
      <c r="B3065">
        <v>120000</v>
      </c>
      <c r="C3065">
        <v>207</v>
      </c>
      <c r="D3065" s="96">
        <v>45132.53052083333</v>
      </c>
      <c r="E3065" t="s">
        <v>127</v>
      </c>
      <c r="F3065" t="s">
        <v>140</v>
      </c>
      <c r="G3065" t="s">
        <v>141</v>
      </c>
      <c r="H3065" t="s">
        <v>130</v>
      </c>
      <c r="I3065">
        <v>338210</v>
      </c>
      <c r="L3065" s="96">
        <v>45132.529583333337</v>
      </c>
      <c r="M3065" t="s">
        <v>131</v>
      </c>
      <c r="N3065">
        <v>7814</v>
      </c>
      <c r="O3065" t="s">
        <v>132</v>
      </c>
    </row>
    <row r="3066" spans="1:15" x14ac:dyDescent="0.25">
      <c r="A3066">
        <v>618700</v>
      </c>
      <c r="B3066">
        <v>120301</v>
      </c>
      <c r="C3066">
        <v>207</v>
      </c>
      <c r="D3066" s="96">
        <v>45132.530509259261</v>
      </c>
      <c r="E3066" t="s">
        <v>127</v>
      </c>
      <c r="F3066" t="s">
        <v>140</v>
      </c>
      <c r="G3066" t="s">
        <v>141</v>
      </c>
      <c r="H3066" t="s">
        <v>130</v>
      </c>
      <c r="I3066">
        <v>338180</v>
      </c>
      <c r="L3066" s="96">
        <v>45132.529583333337</v>
      </c>
      <c r="M3066" t="s">
        <v>131</v>
      </c>
      <c r="N3066">
        <v>4702</v>
      </c>
      <c r="O3066" t="s">
        <v>132</v>
      </c>
    </row>
    <row r="3067" spans="1:15" x14ac:dyDescent="0.25">
      <c r="A3067">
        <v>618700</v>
      </c>
      <c r="B3067">
        <v>120352</v>
      </c>
      <c r="C3067">
        <v>207</v>
      </c>
      <c r="D3067" s="96">
        <v>45132.530509259261</v>
      </c>
      <c r="E3067" t="s">
        <v>127</v>
      </c>
      <c r="F3067" t="s">
        <v>140</v>
      </c>
      <c r="G3067" t="s">
        <v>141</v>
      </c>
      <c r="H3067" t="s">
        <v>130</v>
      </c>
      <c r="I3067">
        <v>338205</v>
      </c>
      <c r="L3067" s="96">
        <v>45132.529583333337</v>
      </c>
      <c r="M3067" t="s">
        <v>131</v>
      </c>
      <c r="N3067">
        <v>8630</v>
      </c>
      <c r="O3067" t="s">
        <v>132</v>
      </c>
    </row>
    <row r="3068" spans="1:15" x14ac:dyDescent="0.25">
      <c r="A3068">
        <v>618700</v>
      </c>
      <c r="B3068">
        <v>120201</v>
      </c>
      <c r="C3068">
        <v>207</v>
      </c>
      <c r="D3068" s="96">
        <v>45132.530497685184</v>
      </c>
      <c r="E3068" t="s">
        <v>127</v>
      </c>
      <c r="F3068" t="s">
        <v>140</v>
      </c>
      <c r="G3068" t="s">
        <v>141</v>
      </c>
      <c r="H3068" t="s">
        <v>130</v>
      </c>
      <c r="I3068">
        <v>338160</v>
      </c>
      <c r="L3068" s="96">
        <v>45132.529583333337</v>
      </c>
      <c r="M3068" t="s">
        <v>131</v>
      </c>
      <c r="N3068">
        <v>14045</v>
      </c>
      <c r="O3068" t="s">
        <v>132</v>
      </c>
    </row>
    <row r="3069" spans="1:15" x14ac:dyDescent="0.25">
      <c r="A3069">
        <v>618700</v>
      </c>
      <c r="B3069">
        <v>120010</v>
      </c>
      <c r="C3069">
        <v>207</v>
      </c>
      <c r="D3069" s="96">
        <v>45132.530486111114</v>
      </c>
      <c r="E3069" t="s">
        <v>127</v>
      </c>
      <c r="F3069" t="s">
        <v>140</v>
      </c>
      <c r="G3069" t="s">
        <v>141</v>
      </c>
      <c r="H3069" t="s">
        <v>130</v>
      </c>
      <c r="I3069">
        <v>338110</v>
      </c>
      <c r="L3069" s="96">
        <v>45132.529583333337</v>
      </c>
      <c r="M3069" t="s">
        <v>131</v>
      </c>
      <c r="N3069">
        <v>3544</v>
      </c>
      <c r="O3069" t="s">
        <v>132</v>
      </c>
    </row>
    <row r="3070" spans="1:15" x14ac:dyDescent="0.25">
      <c r="A3070">
        <v>618700</v>
      </c>
      <c r="B3070">
        <v>120150</v>
      </c>
      <c r="C3070">
        <v>207</v>
      </c>
      <c r="D3070" s="96">
        <v>45132.530486111114</v>
      </c>
      <c r="E3070" t="s">
        <v>127</v>
      </c>
      <c r="F3070" t="s">
        <v>140</v>
      </c>
      <c r="G3070" t="s">
        <v>141</v>
      </c>
      <c r="H3070" t="s">
        <v>130</v>
      </c>
      <c r="I3070">
        <v>338150</v>
      </c>
      <c r="L3070" s="96">
        <v>45132.529583333337</v>
      </c>
      <c r="M3070" t="s">
        <v>131</v>
      </c>
      <c r="N3070">
        <v>6915</v>
      </c>
      <c r="O3070" t="s">
        <v>132</v>
      </c>
    </row>
    <row r="3071" spans="1:15" x14ac:dyDescent="0.25">
      <c r="A3071">
        <v>618700</v>
      </c>
      <c r="B3071">
        <v>120101</v>
      </c>
      <c r="C3071">
        <v>207</v>
      </c>
      <c r="D3071" s="96">
        <v>45132.530486111114</v>
      </c>
      <c r="E3071" t="s">
        <v>127</v>
      </c>
      <c r="F3071" t="s">
        <v>140</v>
      </c>
      <c r="G3071" t="s">
        <v>141</v>
      </c>
      <c r="H3071" t="s">
        <v>130</v>
      </c>
      <c r="I3071">
        <v>338120</v>
      </c>
      <c r="L3071" s="96">
        <v>45132.529583333337</v>
      </c>
      <c r="M3071" t="s">
        <v>131</v>
      </c>
      <c r="N3071">
        <v>48421</v>
      </c>
      <c r="O3071" t="s">
        <v>132</v>
      </c>
    </row>
    <row r="3072" spans="1:15" x14ac:dyDescent="0.25">
      <c r="A3072">
        <v>618700</v>
      </c>
      <c r="B3072">
        <v>120050</v>
      </c>
      <c r="C3072">
        <v>207</v>
      </c>
      <c r="D3072" s="96">
        <v>45132.530474537038</v>
      </c>
      <c r="E3072" t="s">
        <v>127</v>
      </c>
      <c r="F3072" t="s">
        <v>140</v>
      </c>
      <c r="G3072" t="s">
        <v>141</v>
      </c>
      <c r="H3072" t="s">
        <v>130</v>
      </c>
      <c r="I3072">
        <v>338090</v>
      </c>
      <c r="L3072" s="96">
        <v>45132.529583333337</v>
      </c>
      <c r="M3072" t="s">
        <v>131</v>
      </c>
      <c r="N3072">
        <v>178831</v>
      </c>
      <c r="O3072" t="s">
        <v>132</v>
      </c>
    </row>
    <row r="3073" spans="1:15" x14ac:dyDescent="0.25">
      <c r="A3073">
        <v>618700</v>
      </c>
      <c r="B3073">
        <v>120010</v>
      </c>
      <c r="C3073">
        <v>207</v>
      </c>
      <c r="D3073" s="96">
        <v>45132.530462962961</v>
      </c>
      <c r="E3073" t="s">
        <v>127</v>
      </c>
      <c r="F3073" t="s">
        <v>140</v>
      </c>
      <c r="G3073" t="s">
        <v>141</v>
      </c>
      <c r="H3073" t="s">
        <v>130</v>
      </c>
      <c r="I3073">
        <v>338075</v>
      </c>
      <c r="L3073" s="96">
        <v>45132.529583333337</v>
      </c>
      <c r="M3073" t="s">
        <v>131</v>
      </c>
      <c r="N3073">
        <v>3457</v>
      </c>
      <c r="O3073" t="s">
        <v>132</v>
      </c>
    </row>
    <row r="3074" spans="1:15" x14ac:dyDescent="0.25">
      <c r="A3074">
        <v>618700</v>
      </c>
      <c r="B3074">
        <v>120010</v>
      </c>
      <c r="C3074">
        <v>207</v>
      </c>
      <c r="D3074" s="96">
        <v>45132.530451388891</v>
      </c>
      <c r="E3074" t="s">
        <v>127</v>
      </c>
      <c r="F3074" t="s">
        <v>140</v>
      </c>
      <c r="G3074" t="s">
        <v>141</v>
      </c>
      <c r="H3074" t="s">
        <v>130</v>
      </c>
      <c r="I3074">
        <v>338070</v>
      </c>
      <c r="L3074" s="96">
        <v>45132.529583333337</v>
      </c>
      <c r="M3074" t="s">
        <v>131</v>
      </c>
      <c r="N3074">
        <v>9335</v>
      </c>
      <c r="O3074" t="s">
        <v>132</v>
      </c>
    </row>
    <row r="3075" spans="1:15" x14ac:dyDescent="0.25">
      <c r="A3075">
        <v>618700</v>
      </c>
      <c r="B3075">
        <v>120000</v>
      </c>
      <c r="C3075">
        <v>207</v>
      </c>
      <c r="D3075" s="96">
        <v>45132.530439814815</v>
      </c>
      <c r="E3075" t="s">
        <v>127</v>
      </c>
      <c r="F3075" t="s">
        <v>140</v>
      </c>
      <c r="G3075" t="s">
        <v>141</v>
      </c>
      <c r="H3075" t="s">
        <v>130</v>
      </c>
      <c r="I3075">
        <v>338045</v>
      </c>
      <c r="L3075" s="96">
        <v>45132.529583333337</v>
      </c>
      <c r="M3075" t="s">
        <v>131</v>
      </c>
      <c r="N3075">
        <v>10027</v>
      </c>
      <c r="O3075" t="s">
        <v>132</v>
      </c>
    </row>
    <row r="3076" spans="1:15" x14ac:dyDescent="0.25">
      <c r="A3076">
        <v>618700</v>
      </c>
      <c r="B3076">
        <v>120010</v>
      </c>
      <c r="C3076">
        <v>207</v>
      </c>
      <c r="D3076" s="96">
        <v>45132.530439814815</v>
      </c>
      <c r="E3076" t="s">
        <v>127</v>
      </c>
      <c r="F3076" t="s">
        <v>140</v>
      </c>
      <c r="G3076" t="s">
        <v>141</v>
      </c>
      <c r="H3076" t="s">
        <v>130</v>
      </c>
      <c r="I3076">
        <v>338030</v>
      </c>
      <c r="L3076" s="96">
        <v>45132.529583333337</v>
      </c>
      <c r="M3076" t="s">
        <v>131</v>
      </c>
      <c r="N3076">
        <v>17106</v>
      </c>
      <c r="O3076" t="s">
        <v>132</v>
      </c>
    </row>
    <row r="3077" spans="1:15" x14ac:dyDescent="0.25">
      <c r="A3077">
        <v>618700</v>
      </c>
      <c r="B3077">
        <v>120000</v>
      </c>
      <c r="C3077">
        <v>207</v>
      </c>
      <c r="D3077" s="96">
        <v>45132.530416666668</v>
      </c>
      <c r="E3077" t="s">
        <v>127</v>
      </c>
      <c r="F3077" t="s">
        <v>140</v>
      </c>
      <c r="G3077" t="s">
        <v>141</v>
      </c>
      <c r="H3077" t="s">
        <v>130</v>
      </c>
      <c r="I3077">
        <v>338010</v>
      </c>
      <c r="L3077" s="96">
        <v>45132.529583333337</v>
      </c>
      <c r="M3077" t="s">
        <v>131</v>
      </c>
      <c r="N3077">
        <v>42051</v>
      </c>
      <c r="O3077" t="s">
        <v>132</v>
      </c>
    </row>
    <row r="3078" spans="1:15" x14ac:dyDescent="0.25">
      <c r="A3078">
        <v>618700</v>
      </c>
      <c r="B3078">
        <v>170501</v>
      </c>
      <c r="C3078">
        <v>208</v>
      </c>
      <c r="D3078" s="96">
        <v>45177.395335648151</v>
      </c>
      <c r="E3078" t="s">
        <v>133</v>
      </c>
      <c r="F3078" t="s">
        <v>346</v>
      </c>
      <c r="G3078" t="s">
        <v>347</v>
      </c>
      <c r="H3078" t="s">
        <v>130</v>
      </c>
      <c r="I3078">
        <v>337110</v>
      </c>
      <c r="L3078" s="96">
        <v>45177.381990740738</v>
      </c>
      <c r="M3078" t="s">
        <v>135</v>
      </c>
      <c r="N3078">
        <v>575</v>
      </c>
      <c r="O3078" t="s">
        <v>132</v>
      </c>
    </row>
    <row r="3079" spans="1:15" x14ac:dyDescent="0.25">
      <c r="A3079">
        <v>618700</v>
      </c>
      <c r="B3079">
        <v>170500</v>
      </c>
      <c r="C3079">
        <v>208</v>
      </c>
      <c r="D3079" s="96">
        <v>45177.377291666664</v>
      </c>
      <c r="E3079" t="s">
        <v>162</v>
      </c>
      <c r="F3079" t="s">
        <v>348</v>
      </c>
      <c r="G3079" t="s">
        <v>349</v>
      </c>
      <c r="H3079" t="s">
        <v>130</v>
      </c>
      <c r="I3079">
        <v>337006</v>
      </c>
      <c r="L3079" s="96">
        <v>45177.373668981483</v>
      </c>
      <c r="M3079" t="s">
        <v>135</v>
      </c>
      <c r="N3079">
        <v>24</v>
      </c>
      <c r="O3079" t="s">
        <v>132</v>
      </c>
    </row>
    <row r="3080" spans="1:15" x14ac:dyDescent="0.25">
      <c r="A3080">
        <v>618700</v>
      </c>
      <c r="B3080">
        <v>170500</v>
      </c>
      <c r="C3080">
        <v>208</v>
      </c>
      <c r="D3080" s="96">
        <v>45177.377280092594</v>
      </c>
      <c r="E3080" t="s">
        <v>133</v>
      </c>
      <c r="F3080" t="s">
        <v>348</v>
      </c>
      <c r="G3080" t="s">
        <v>349</v>
      </c>
      <c r="H3080" t="s">
        <v>130</v>
      </c>
      <c r="I3080">
        <v>337006</v>
      </c>
      <c r="L3080" s="96">
        <v>45177.373668981483</v>
      </c>
      <c r="M3080" t="s">
        <v>135</v>
      </c>
      <c r="N3080">
        <v>-2050</v>
      </c>
      <c r="O3080" t="s">
        <v>136</v>
      </c>
    </row>
    <row r="3081" spans="1:15" x14ac:dyDescent="0.25">
      <c r="A3081">
        <v>618700</v>
      </c>
      <c r="B3081">
        <v>170501</v>
      </c>
      <c r="C3081">
        <v>208</v>
      </c>
      <c r="D3081" s="96">
        <v>45132.530289351853</v>
      </c>
      <c r="E3081" t="s">
        <v>133</v>
      </c>
      <c r="F3081" t="s">
        <v>140</v>
      </c>
      <c r="G3081" t="s">
        <v>170</v>
      </c>
      <c r="H3081" t="s">
        <v>130</v>
      </c>
      <c r="I3081">
        <v>337110</v>
      </c>
      <c r="L3081" s="96">
        <v>45132.529583333337</v>
      </c>
      <c r="M3081" t="s">
        <v>135</v>
      </c>
      <c r="N3081">
        <v>-675</v>
      </c>
      <c r="O3081" t="s">
        <v>136</v>
      </c>
    </row>
    <row r="3082" spans="1:15" x14ac:dyDescent="0.25">
      <c r="A3082">
        <v>618700</v>
      </c>
      <c r="B3082">
        <v>170501</v>
      </c>
      <c r="C3082">
        <v>208</v>
      </c>
      <c r="D3082" s="96">
        <v>45132.530289351853</v>
      </c>
      <c r="E3082" t="s">
        <v>133</v>
      </c>
      <c r="F3082" t="s">
        <v>140</v>
      </c>
      <c r="G3082" t="s">
        <v>173</v>
      </c>
      <c r="H3082" t="s">
        <v>130</v>
      </c>
      <c r="I3082">
        <v>337110</v>
      </c>
      <c r="L3082" s="96">
        <v>45132.529583333337</v>
      </c>
      <c r="M3082" t="s">
        <v>135</v>
      </c>
      <c r="N3082">
        <v>2300</v>
      </c>
      <c r="O3082" t="s">
        <v>132</v>
      </c>
    </row>
    <row r="3083" spans="1:15" x14ac:dyDescent="0.25">
      <c r="A3083">
        <v>618700</v>
      </c>
      <c r="B3083">
        <v>170500</v>
      </c>
      <c r="C3083">
        <v>208</v>
      </c>
      <c r="D3083" s="96">
        <v>45132.53019675926</v>
      </c>
      <c r="E3083" t="s">
        <v>133</v>
      </c>
      <c r="F3083" t="s">
        <v>140</v>
      </c>
      <c r="G3083" t="s">
        <v>170</v>
      </c>
      <c r="H3083" t="s">
        <v>130</v>
      </c>
      <c r="I3083">
        <v>337006</v>
      </c>
      <c r="L3083" s="96">
        <v>45132.529583333337</v>
      </c>
      <c r="M3083" t="s">
        <v>135</v>
      </c>
      <c r="N3083">
        <v>350</v>
      </c>
      <c r="O3083" t="s">
        <v>132</v>
      </c>
    </row>
    <row r="3084" spans="1:15" x14ac:dyDescent="0.25">
      <c r="A3084">
        <v>618700</v>
      </c>
      <c r="B3084">
        <v>170500</v>
      </c>
      <c r="C3084">
        <v>208</v>
      </c>
      <c r="D3084" s="96">
        <v>45132.53019675926</v>
      </c>
      <c r="E3084" t="s">
        <v>133</v>
      </c>
      <c r="F3084" t="s">
        <v>140</v>
      </c>
      <c r="G3084" t="s">
        <v>172</v>
      </c>
      <c r="H3084" t="s">
        <v>130</v>
      </c>
      <c r="I3084">
        <v>337006</v>
      </c>
      <c r="L3084" s="96">
        <v>45132.529583333337</v>
      </c>
      <c r="M3084" t="s">
        <v>135</v>
      </c>
      <c r="N3084">
        <v>600</v>
      </c>
      <c r="O3084" t="s">
        <v>132</v>
      </c>
    </row>
    <row r="3085" spans="1:15" x14ac:dyDescent="0.25">
      <c r="A3085">
        <v>618700</v>
      </c>
      <c r="B3085">
        <v>170500</v>
      </c>
      <c r="C3085">
        <v>208</v>
      </c>
      <c r="D3085" s="96">
        <v>45132.53019675926</v>
      </c>
      <c r="E3085" t="s">
        <v>133</v>
      </c>
      <c r="F3085" t="s">
        <v>140</v>
      </c>
      <c r="G3085" t="s">
        <v>173</v>
      </c>
      <c r="H3085" t="s">
        <v>130</v>
      </c>
      <c r="I3085">
        <v>337006</v>
      </c>
      <c r="L3085" s="96">
        <v>45132.529583333337</v>
      </c>
      <c r="M3085" t="s">
        <v>135</v>
      </c>
      <c r="N3085">
        <v>1100</v>
      </c>
      <c r="O3085" t="s">
        <v>132</v>
      </c>
    </row>
    <row r="3086" spans="1:15" x14ac:dyDescent="0.25">
      <c r="A3086">
        <v>618700</v>
      </c>
      <c r="B3086">
        <v>430100</v>
      </c>
      <c r="C3086">
        <v>216</v>
      </c>
      <c r="D3086" s="96">
        <v>45174.443032407406</v>
      </c>
      <c r="E3086" t="s">
        <v>133</v>
      </c>
      <c r="F3086" t="s">
        <v>351</v>
      </c>
      <c r="G3086" t="s">
        <v>352</v>
      </c>
      <c r="H3086" t="s">
        <v>130</v>
      </c>
      <c r="I3086">
        <v>336200</v>
      </c>
      <c r="L3086" s="96">
        <v>45169.999988425923</v>
      </c>
      <c r="M3086" t="s">
        <v>135</v>
      </c>
      <c r="N3086">
        <v>940</v>
      </c>
      <c r="O3086" t="s">
        <v>132</v>
      </c>
    </row>
    <row r="3087" spans="1:15" x14ac:dyDescent="0.25">
      <c r="A3087">
        <v>618700</v>
      </c>
      <c r="B3087">
        <v>430100</v>
      </c>
      <c r="C3087">
        <v>216</v>
      </c>
      <c r="D3087" s="96">
        <v>45132.557743055557</v>
      </c>
      <c r="E3087" t="s">
        <v>133</v>
      </c>
      <c r="F3087" t="s">
        <v>217</v>
      </c>
      <c r="G3087" t="s">
        <v>253</v>
      </c>
      <c r="H3087" t="s">
        <v>130</v>
      </c>
      <c r="I3087">
        <v>336200</v>
      </c>
      <c r="L3087" s="96">
        <v>45132.556863425925</v>
      </c>
      <c r="M3087" t="s">
        <v>135</v>
      </c>
      <c r="N3087">
        <v>860</v>
      </c>
      <c r="O3087" t="s">
        <v>132</v>
      </c>
    </row>
    <row r="3088" spans="1:15" x14ac:dyDescent="0.25">
      <c r="A3088">
        <v>618700</v>
      </c>
      <c r="B3088">
        <v>410100</v>
      </c>
      <c r="C3088">
        <v>217</v>
      </c>
      <c r="D3088" s="96">
        <v>45132.557708333334</v>
      </c>
      <c r="E3088" t="s">
        <v>127</v>
      </c>
      <c r="F3088" t="s">
        <v>217</v>
      </c>
      <c r="G3088" t="s">
        <v>222</v>
      </c>
      <c r="H3088" t="s">
        <v>130</v>
      </c>
      <c r="I3088">
        <v>335140</v>
      </c>
      <c r="L3088" s="96">
        <v>45132.556863425925</v>
      </c>
      <c r="M3088" t="s">
        <v>131</v>
      </c>
      <c r="N3088">
        <v>8000</v>
      </c>
      <c r="O3088" t="s">
        <v>132</v>
      </c>
    </row>
    <row r="3089" spans="1:15" x14ac:dyDescent="0.25">
      <c r="A3089">
        <v>618700</v>
      </c>
      <c r="B3089">
        <v>410100</v>
      </c>
      <c r="C3089">
        <v>217</v>
      </c>
      <c r="D3089" s="96">
        <v>45132.557708333334</v>
      </c>
      <c r="E3089" t="s">
        <v>133</v>
      </c>
      <c r="F3089" t="s">
        <v>217</v>
      </c>
      <c r="G3089" t="s">
        <v>355</v>
      </c>
      <c r="H3089" t="s">
        <v>130</v>
      </c>
      <c r="I3089">
        <v>335140</v>
      </c>
      <c r="L3089" s="96">
        <v>45132.556863425925</v>
      </c>
      <c r="M3089" t="s">
        <v>135</v>
      </c>
      <c r="N3089">
        <v>-1720</v>
      </c>
      <c r="O3089" t="s">
        <v>136</v>
      </c>
    </row>
    <row r="3090" spans="1:15" x14ac:dyDescent="0.25">
      <c r="A3090">
        <v>618700</v>
      </c>
      <c r="B3090">
        <v>170200</v>
      </c>
      <c r="C3090">
        <v>217</v>
      </c>
      <c r="D3090" s="96">
        <v>45132.530162037037</v>
      </c>
      <c r="E3090" t="s">
        <v>127</v>
      </c>
      <c r="F3090" t="s">
        <v>140</v>
      </c>
      <c r="G3090" t="s">
        <v>303</v>
      </c>
      <c r="H3090" t="s">
        <v>130</v>
      </c>
      <c r="I3090">
        <v>335145</v>
      </c>
      <c r="L3090" s="96">
        <v>45132.529583333337</v>
      </c>
      <c r="M3090" t="s">
        <v>131</v>
      </c>
      <c r="N3090">
        <v>16790</v>
      </c>
      <c r="O3090" t="s">
        <v>132</v>
      </c>
    </row>
    <row r="3091" spans="1:15" x14ac:dyDescent="0.25">
      <c r="A3091">
        <v>618700</v>
      </c>
      <c r="B3091">
        <v>170200</v>
      </c>
      <c r="C3091">
        <v>217</v>
      </c>
      <c r="D3091" s="96">
        <v>45132.530162037037</v>
      </c>
      <c r="E3091" t="s">
        <v>133</v>
      </c>
      <c r="F3091" t="s">
        <v>140</v>
      </c>
      <c r="G3091" t="s">
        <v>356</v>
      </c>
      <c r="H3091" t="s">
        <v>130</v>
      </c>
      <c r="I3091">
        <v>335145</v>
      </c>
      <c r="L3091" s="96">
        <v>45132.529583333337</v>
      </c>
      <c r="M3091" t="s">
        <v>135</v>
      </c>
      <c r="N3091">
        <v>4888</v>
      </c>
      <c r="O3091" t="s">
        <v>132</v>
      </c>
    </row>
    <row r="3092" spans="1:15" x14ac:dyDescent="0.25">
      <c r="A3092">
        <v>618700</v>
      </c>
      <c r="B3092">
        <v>201240</v>
      </c>
      <c r="C3092">
        <v>219</v>
      </c>
      <c r="D3092" s="96">
        <v>45310.716817129629</v>
      </c>
      <c r="E3092" t="s">
        <v>133</v>
      </c>
      <c r="F3092" t="s">
        <v>357</v>
      </c>
      <c r="G3092" t="s">
        <v>358</v>
      </c>
      <c r="H3092" t="s">
        <v>130</v>
      </c>
      <c r="I3092">
        <v>336400</v>
      </c>
      <c r="L3092" s="96">
        <v>45310.703576388885</v>
      </c>
      <c r="M3092" t="s">
        <v>135</v>
      </c>
      <c r="N3092">
        <v>1064</v>
      </c>
      <c r="O3092" t="s">
        <v>132</v>
      </c>
    </row>
    <row r="3093" spans="1:15" x14ac:dyDescent="0.25">
      <c r="A3093">
        <v>618700</v>
      </c>
      <c r="B3093">
        <v>201240</v>
      </c>
      <c r="C3093">
        <v>219</v>
      </c>
      <c r="D3093" s="96">
        <v>45267.407673611109</v>
      </c>
      <c r="E3093" t="s">
        <v>133</v>
      </c>
      <c r="F3093" t="s">
        <v>232</v>
      </c>
      <c r="G3093" t="s">
        <v>233</v>
      </c>
      <c r="H3093" t="s">
        <v>130</v>
      </c>
      <c r="I3093">
        <v>336400</v>
      </c>
      <c r="L3093" s="96">
        <v>45267.403668981482</v>
      </c>
      <c r="M3093" t="s">
        <v>135</v>
      </c>
      <c r="N3093">
        <v>638</v>
      </c>
      <c r="O3093" t="s">
        <v>132</v>
      </c>
    </row>
    <row r="3094" spans="1:15" x14ac:dyDescent="0.25">
      <c r="A3094">
        <v>618700</v>
      </c>
      <c r="B3094">
        <v>270100</v>
      </c>
      <c r="C3094">
        <v>219</v>
      </c>
      <c r="D3094" s="96">
        <v>45265.539537037039</v>
      </c>
      <c r="E3094" t="s">
        <v>133</v>
      </c>
      <c r="F3094" t="s">
        <v>312</v>
      </c>
      <c r="G3094" t="s">
        <v>313</v>
      </c>
      <c r="H3094" t="s">
        <v>130</v>
      </c>
      <c r="I3094">
        <v>336575</v>
      </c>
      <c r="L3094" s="96">
        <v>45265.532453703701</v>
      </c>
      <c r="M3094" t="s">
        <v>135</v>
      </c>
      <c r="N3094">
        <v>2000</v>
      </c>
      <c r="O3094" t="s">
        <v>132</v>
      </c>
    </row>
    <row r="3095" spans="1:15" x14ac:dyDescent="0.25">
      <c r="A3095">
        <v>618700</v>
      </c>
      <c r="B3095">
        <v>430100</v>
      </c>
      <c r="C3095">
        <v>219</v>
      </c>
      <c r="D3095" s="96">
        <v>45174.443043981482</v>
      </c>
      <c r="E3095" t="s">
        <v>133</v>
      </c>
      <c r="F3095" t="s">
        <v>351</v>
      </c>
      <c r="G3095" t="s">
        <v>352</v>
      </c>
      <c r="H3095" t="s">
        <v>130</v>
      </c>
      <c r="I3095">
        <v>336210</v>
      </c>
      <c r="L3095" s="96">
        <v>45169.999988425923</v>
      </c>
      <c r="M3095" t="s">
        <v>135</v>
      </c>
      <c r="N3095">
        <v>1000</v>
      </c>
      <c r="O3095" t="s">
        <v>132</v>
      </c>
    </row>
    <row r="3096" spans="1:15" x14ac:dyDescent="0.25">
      <c r="A3096">
        <v>618700</v>
      </c>
      <c r="B3096">
        <v>205400</v>
      </c>
      <c r="C3096">
        <v>219</v>
      </c>
      <c r="D3096" s="96">
        <v>45163.616412037038</v>
      </c>
      <c r="E3096" t="s">
        <v>133</v>
      </c>
      <c r="F3096" t="s">
        <v>254</v>
      </c>
      <c r="G3096" t="s">
        <v>255</v>
      </c>
      <c r="H3096" t="s">
        <v>130</v>
      </c>
      <c r="I3096">
        <v>336611</v>
      </c>
      <c r="L3096" s="96">
        <v>45163.6094212963</v>
      </c>
      <c r="M3096" t="s">
        <v>135</v>
      </c>
      <c r="N3096">
        <v>2189</v>
      </c>
      <c r="O3096" t="s">
        <v>132</v>
      </c>
    </row>
    <row r="3097" spans="1:15" x14ac:dyDescent="0.25">
      <c r="A3097">
        <v>618700</v>
      </c>
      <c r="B3097">
        <v>201240</v>
      </c>
      <c r="C3097">
        <v>219</v>
      </c>
      <c r="D3097" s="96">
        <v>45152.685046296298</v>
      </c>
      <c r="E3097" t="s">
        <v>133</v>
      </c>
      <c r="F3097" t="s">
        <v>363</v>
      </c>
      <c r="G3097" t="s">
        <v>364</v>
      </c>
      <c r="H3097" t="s">
        <v>130</v>
      </c>
      <c r="I3097">
        <v>336400</v>
      </c>
      <c r="L3097" s="96">
        <v>45152.683067129627</v>
      </c>
      <c r="M3097" t="s">
        <v>135</v>
      </c>
      <c r="N3097">
        <v>-506</v>
      </c>
      <c r="O3097" t="s">
        <v>136</v>
      </c>
    </row>
    <row r="3098" spans="1:15" x14ac:dyDescent="0.25">
      <c r="A3098">
        <v>618700</v>
      </c>
      <c r="B3098">
        <v>205400</v>
      </c>
      <c r="C3098">
        <v>219</v>
      </c>
      <c r="D3098" s="96">
        <v>45132.557152777779</v>
      </c>
      <c r="E3098" t="s">
        <v>127</v>
      </c>
      <c r="F3098" t="s">
        <v>128</v>
      </c>
      <c r="G3098" t="s">
        <v>208</v>
      </c>
      <c r="H3098" t="s">
        <v>130</v>
      </c>
      <c r="I3098">
        <v>336611</v>
      </c>
      <c r="L3098" s="96">
        <v>45132.556747685187</v>
      </c>
      <c r="M3098" t="s">
        <v>131</v>
      </c>
      <c r="N3098">
        <v>2000</v>
      </c>
      <c r="O3098" t="s">
        <v>132</v>
      </c>
    </row>
    <row r="3099" spans="1:15" x14ac:dyDescent="0.25">
      <c r="A3099">
        <v>618700</v>
      </c>
      <c r="B3099">
        <v>201240</v>
      </c>
      <c r="C3099">
        <v>219</v>
      </c>
      <c r="D3099" s="96">
        <v>45132.557106481479</v>
      </c>
      <c r="E3099" t="s">
        <v>127</v>
      </c>
      <c r="F3099" t="s">
        <v>128</v>
      </c>
      <c r="G3099" t="s">
        <v>206</v>
      </c>
      <c r="H3099" t="s">
        <v>130</v>
      </c>
      <c r="I3099">
        <v>336499</v>
      </c>
      <c r="L3099" s="96">
        <v>45132.556747685187</v>
      </c>
      <c r="M3099" t="s">
        <v>131</v>
      </c>
      <c r="N3099">
        <v>107</v>
      </c>
      <c r="O3099" t="s">
        <v>132</v>
      </c>
    </row>
    <row r="3100" spans="1:15" x14ac:dyDescent="0.25">
      <c r="A3100">
        <v>618700</v>
      </c>
      <c r="B3100">
        <v>201240</v>
      </c>
      <c r="C3100">
        <v>219</v>
      </c>
      <c r="D3100" s="96">
        <v>45132.55709490741</v>
      </c>
      <c r="E3100" t="s">
        <v>127</v>
      </c>
      <c r="F3100" t="s">
        <v>128</v>
      </c>
      <c r="G3100" t="s">
        <v>206</v>
      </c>
      <c r="H3100" t="s">
        <v>130</v>
      </c>
      <c r="I3100">
        <v>336491</v>
      </c>
      <c r="L3100" s="96">
        <v>45132.556747685187</v>
      </c>
      <c r="M3100" t="s">
        <v>131</v>
      </c>
      <c r="N3100">
        <v>949</v>
      </c>
      <c r="O3100" t="s">
        <v>132</v>
      </c>
    </row>
    <row r="3101" spans="1:15" x14ac:dyDescent="0.25">
      <c r="A3101">
        <v>618700</v>
      </c>
      <c r="B3101">
        <v>201240</v>
      </c>
      <c r="C3101">
        <v>219</v>
      </c>
      <c r="D3101" s="96">
        <v>45132.557083333333</v>
      </c>
      <c r="E3101" t="s">
        <v>127</v>
      </c>
      <c r="F3101" t="s">
        <v>128</v>
      </c>
      <c r="G3101" t="s">
        <v>206</v>
      </c>
      <c r="H3101" t="s">
        <v>130</v>
      </c>
      <c r="I3101">
        <v>336483</v>
      </c>
      <c r="L3101" s="96">
        <v>45132.556747685187</v>
      </c>
      <c r="M3101" t="s">
        <v>131</v>
      </c>
      <c r="N3101">
        <v>988</v>
      </c>
      <c r="O3101" t="s">
        <v>132</v>
      </c>
    </row>
    <row r="3102" spans="1:15" x14ac:dyDescent="0.25">
      <c r="A3102">
        <v>618700</v>
      </c>
      <c r="B3102">
        <v>201240</v>
      </c>
      <c r="C3102">
        <v>219</v>
      </c>
      <c r="D3102" s="96">
        <v>45132.557071759256</v>
      </c>
      <c r="E3102" t="s">
        <v>127</v>
      </c>
      <c r="F3102" t="s">
        <v>128</v>
      </c>
      <c r="G3102" t="s">
        <v>206</v>
      </c>
      <c r="H3102" t="s">
        <v>130</v>
      </c>
      <c r="I3102">
        <v>336482</v>
      </c>
      <c r="L3102" s="96">
        <v>45132.556747685187</v>
      </c>
      <c r="M3102" t="s">
        <v>131</v>
      </c>
      <c r="N3102">
        <v>55</v>
      </c>
      <c r="O3102" t="s">
        <v>132</v>
      </c>
    </row>
    <row r="3103" spans="1:15" x14ac:dyDescent="0.25">
      <c r="A3103">
        <v>618700</v>
      </c>
      <c r="B3103">
        <v>201240</v>
      </c>
      <c r="C3103">
        <v>219</v>
      </c>
      <c r="D3103" s="96">
        <v>45132.557071759256</v>
      </c>
      <c r="E3103" t="s">
        <v>127</v>
      </c>
      <c r="F3103" t="s">
        <v>128</v>
      </c>
      <c r="G3103" t="s">
        <v>206</v>
      </c>
      <c r="H3103" t="s">
        <v>130</v>
      </c>
      <c r="I3103">
        <v>336481</v>
      </c>
      <c r="L3103" s="96">
        <v>45132.556747685187</v>
      </c>
      <c r="M3103" t="s">
        <v>131</v>
      </c>
      <c r="N3103">
        <v>513</v>
      </c>
      <c r="O3103" t="s">
        <v>132</v>
      </c>
    </row>
    <row r="3104" spans="1:15" x14ac:dyDescent="0.25">
      <c r="A3104">
        <v>618700</v>
      </c>
      <c r="B3104">
        <v>201240</v>
      </c>
      <c r="C3104">
        <v>219</v>
      </c>
      <c r="D3104" s="96">
        <v>45132.557060185187</v>
      </c>
      <c r="E3104" t="s">
        <v>127</v>
      </c>
      <c r="F3104" t="s">
        <v>128</v>
      </c>
      <c r="G3104" t="s">
        <v>206</v>
      </c>
      <c r="H3104" t="s">
        <v>130</v>
      </c>
      <c r="I3104">
        <v>336470</v>
      </c>
      <c r="L3104" s="96">
        <v>45132.556747685187</v>
      </c>
      <c r="M3104" t="s">
        <v>131</v>
      </c>
      <c r="N3104">
        <v>1449</v>
      </c>
      <c r="O3104" t="s">
        <v>132</v>
      </c>
    </row>
    <row r="3105" spans="1:15" x14ac:dyDescent="0.25">
      <c r="A3105">
        <v>618700</v>
      </c>
      <c r="B3105">
        <v>201240</v>
      </c>
      <c r="C3105">
        <v>219</v>
      </c>
      <c r="D3105" s="96">
        <v>45132.55704861111</v>
      </c>
      <c r="E3105" t="s">
        <v>127</v>
      </c>
      <c r="F3105" t="s">
        <v>128</v>
      </c>
      <c r="G3105" t="s">
        <v>206</v>
      </c>
      <c r="H3105" t="s">
        <v>130</v>
      </c>
      <c r="I3105">
        <v>336450</v>
      </c>
      <c r="L3105" s="96">
        <v>45132.556747685187</v>
      </c>
      <c r="M3105" t="s">
        <v>131</v>
      </c>
      <c r="N3105">
        <v>520</v>
      </c>
      <c r="O3105" t="s">
        <v>132</v>
      </c>
    </row>
    <row r="3106" spans="1:15" x14ac:dyDescent="0.25">
      <c r="A3106">
        <v>618700</v>
      </c>
      <c r="B3106">
        <v>201240</v>
      </c>
      <c r="C3106">
        <v>219</v>
      </c>
      <c r="D3106" s="96">
        <v>45132.557037037041</v>
      </c>
      <c r="E3106" t="s">
        <v>127</v>
      </c>
      <c r="F3106" t="s">
        <v>128</v>
      </c>
      <c r="G3106" t="s">
        <v>206</v>
      </c>
      <c r="H3106" t="s">
        <v>130</v>
      </c>
      <c r="I3106">
        <v>336430</v>
      </c>
      <c r="L3106" s="96">
        <v>45132.556747685187</v>
      </c>
      <c r="M3106" t="s">
        <v>131</v>
      </c>
      <c r="N3106">
        <v>609</v>
      </c>
      <c r="O3106" t="s">
        <v>132</v>
      </c>
    </row>
    <row r="3107" spans="1:15" x14ac:dyDescent="0.25">
      <c r="A3107">
        <v>618700</v>
      </c>
      <c r="B3107">
        <v>201240</v>
      </c>
      <c r="C3107">
        <v>219</v>
      </c>
      <c r="D3107" s="96">
        <v>45132.557037037041</v>
      </c>
      <c r="E3107" t="s">
        <v>127</v>
      </c>
      <c r="F3107" t="s">
        <v>128</v>
      </c>
      <c r="G3107" t="s">
        <v>206</v>
      </c>
      <c r="H3107" t="s">
        <v>130</v>
      </c>
      <c r="I3107">
        <v>336440</v>
      </c>
      <c r="L3107" s="96">
        <v>45132.556747685187</v>
      </c>
      <c r="M3107" t="s">
        <v>131</v>
      </c>
      <c r="N3107">
        <v>1661</v>
      </c>
      <c r="O3107" t="s">
        <v>132</v>
      </c>
    </row>
    <row r="3108" spans="1:15" x14ac:dyDescent="0.25">
      <c r="A3108">
        <v>618700</v>
      </c>
      <c r="B3108">
        <v>201240</v>
      </c>
      <c r="C3108">
        <v>219</v>
      </c>
      <c r="D3108" s="96">
        <v>45132.557025462964</v>
      </c>
      <c r="E3108" t="s">
        <v>127</v>
      </c>
      <c r="F3108" t="s">
        <v>128</v>
      </c>
      <c r="G3108" t="s">
        <v>206</v>
      </c>
      <c r="H3108" t="s">
        <v>130</v>
      </c>
      <c r="I3108">
        <v>336412</v>
      </c>
      <c r="L3108" s="96">
        <v>45132.556747685187</v>
      </c>
      <c r="M3108" t="s">
        <v>131</v>
      </c>
      <c r="N3108">
        <v>1218</v>
      </c>
      <c r="O3108" t="s">
        <v>132</v>
      </c>
    </row>
    <row r="3109" spans="1:15" x14ac:dyDescent="0.25">
      <c r="A3109">
        <v>618700</v>
      </c>
      <c r="B3109">
        <v>201240</v>
      </c>
      <c r="C3109">
        <v>219</v>
      </c>
      <c r="D3109" s="96">
        <v>45132.557002314818</v>
      </c>
      <c r="E3109" t="s">
        <v>133</v>
      </c>
      <c r="F3109" t="s">
        <v>128</v>
      </c>
      <c r="G3109" t="s">
        <v>178</v>
      </c>
      <c r="H3109" t="s">
        <v>130</v>
      </c>
      <c r="I3109">
        <v>336400</v>
      </c>
      <c r="L3109" s="96">
        <v>45132.556747685187</v>
      </c>
      <c r="M3109" t="s">
        <v>135</v>
      </c>
      <c r="N3109">
        <v>29077</v>
      </c>
      <c r="O3109" t="s">
        <v>132</v>
      </c>
    </row>
    <row r="3110" spans="1:15" x14ac:dyDescent="0.25">
      <c r="A3110">
        <v>618700</v>
      </c>
      <c r="B3110">
        <v>280000</v>
      </c>
      <c r="C3110">
        <v>219</v>
      </c>
      <c r="D3110" s="96">
        <v>45132.556932870371</v>
      </c>
      <c r="E3110" t="s">
        <v>127</v>
      </c>
      <c r="F3110" t="s">
        <v>128</v>
      </c>
      <c r="G3110" t="s">
        <v>244</v>
      </c>
      <c r="H3110" t="s">
        <v>130</v>
      </c>
      <c r="I3110">
        <v>336007</v>
      </c>
      <c r="L3110" s="96">
        <v>45132.556747685187</v>
      </c>
      <c r="M3110" t="s">
        <v>131</v>
      </c>
      <c r="N3110">
        <v>265</v>
      </c>
      <c r="O3110" t="s">
        <v>132</v>
      </c>
    </row>
    <row r="3111" spans="1:15" x14ac:dyDescent="0.25">
      <c r="A3111">
        <v>618700</v>
      </c>
      <c r="B3111">
        <v>170490</v>
      </c>
      <c r="C3111">
        <v>219</v>
      </c>
      <c r="D3111" s="96">
        <v>45132.530173611114</v>
      </c>
      <c r="E3111" t="s">
        <v>127</v>
      </c>
      <c r="F3111" t="s">
        <v>140</v>
      </c>
      <c r="G3111" t="s">
        <v>211</v>
      </c>
      <c r="H3111" t="s">
        <v>130</v>
      </c>
      <c r="I3111">
        <v>335200</v>
      </c>
      <c r="L3111" s="96">
        <v>45132.529583333337</v>
      </c>
      <c r="M3111" t="s">
        <v>131</v>
      </c>
      <c r="N3111">
        <v>10</v>
      </c>
      <c r="O3111" t="s">
        <v>132</v>
      </c>
    </row>
    <row r="3112" spans="1:15" x14ac:dyDescent="0.25">
      <c r="A3112">
        <v>618700</v>
      </c>
      <c r="B3112">
        <v>170490</v>
      </c>
      <c r="C3112">
        <v>219</v>
      </c>
      <c r="D3112" s="96">
        <v>45132.530173611114</v>
      </c>
      <c r="E3112" t="s">
        <v>133</v>
      </c>
      <c r="F3112" t="s">
        <v>140</v>
      </c>
      <c r="G3112" t="s">
        <v>371</v>
      </c>
      <c r="H3112" t="s">
        <v>130</v>
      </c>
      <c r="I3112">
        <v>335200</v>
      </c>
      <c r="L3112" s="96">
        <v>45132.529583333337</v>
      </c>
      <c r="M3112" t="s">
        <v>135</v>
      </c>
      <c r="N3112">
        <v>-10</v>
      </c>
      <c r="O3112" t="s">
        <v>136</v>
      </c>
    </row>
    <row r="3113" spans="1:15" x14ac:dyDescent="0.25">
      <c r="A3113">
        <v>618700</v>
      </c>
      <c r="B3113">
        <v>170600</v>
      </c>
      <c r="C3113">
        <v>227</v>
      </c>
      <c r="D3113" s="96">
        <v>45132.530624999999</v>
      </c>
      <c r="E3113" t="s">
        <v>133</v>
      </c>
      <c r="F3113" t="s">
        <v>140</v>
      </c>
      <c r="G3113" t="s">
        <v>306</v>
      </c>
      <c r="H3113" t="s">
        <v>130</v>
      </c>
      <c r="I3113">
        <v>339020</v>
      </c>
      <c r="L3113" s="96">
        <v>45132.529583333337</v>
      </c>
      <c r="M3113" t="s">
        <v>135</v>
      </c>
      <c r="N3113">
        <v>9455</v>
      </c>
      <c r="O3113" t="s">
        <v>132</v>
      </c>
    </row>
    <row r="3114" spans="1:15" x14ac:dyDescent="0.25">
      <c r="A3114">
        <v>618710</v>
      </c>
      <c r="B3114">
        <v>205400</v>
      </c>
      <c r="C3114">
        <v>152</v>
      </c>
      <c r="D3114" s="96">
        <v>45163.616400462961</v>
      </c>
      <c r="E3114" t="s">
        <v>133</v>
      </c>
      <c r="F3114" t="s">
        <v>254</v>
      </c>
      <c r="G3114" t="s">
        <v>255</v>
      </c>
      <c r="H3114" t="s">
        <v>130</v>
      </c>
      <c r="I3114">
        <v>333170</v>
      </c>
      <c r="L3114" s="96">
        <v>45163.6094212963</v>
      </c>
      <c r="M3114" t="s">
        <v>135</v>
      </c>
      <c r="N3114">
        <v>6997</v>
      </c>
      <c r="O3114" t="s">
        <v>132</v>
      </c>
    </row>
    <row r="3115" spans="1:15" x14ac:dyDescent="0.25">
      <c r="A3115">
        <v>618710</v>
      </c>
      <c r="B3115">
        <v>170340</v>
      </c>
      <c r="C3115">
        <v>203</v>
      </c>
      <c r="D3115" s="96">
        <v>45309.391064814816</v>
      </c>
      <c r="E3115" t="s">
        <v>133</v>
      </c>
      <c r="F3115" t="s">
        <v>182</v>
      </c>
      <c r="G3115" t="s">
        <v>183</v>
      </c>
      <c r="H3115" t="s">
        <v>130</v>
      </c>
      <c r="I3115">
        <v>332320</v>
      </c>
      <c r="L3115" s="96">
        <v>45308.999988425923</v>
      </c>
      <c r="M3115" t="s">
        <v>135</v>
      </c>
      <c r="N3115">
        <v>-1050</v>
      </c>
      <c r="O3115" t="s">
        <v>136</v>
      </c>
    </row>
    <row r="3116" spans="1:15" x14ac:dyDescent="0.25">
      <c r="A3116">
        <v>618710</v>
      </c>
      <c r="B3116">
        <v>170340</v>
      </c>
      <c r="C3116">
        <v>203</v>
      </c>
      <c r="D3116" s="96">
        <v>45309.371944444443</v>
      </c>
      <c r="E3116" t="s">
        <v>133</v>
      </c>
      <c r="F3116" t="s">
        <v>184</v>
      </c>
      <c r="G3116" t="s">
        <v>185</v>
      </c>
      <c r="H3116" t="s">
        <v>130</v>
      </c>
      <c r="I3116">
        <v>332320</v>
      </c>
      <c r="L3116" s="96">
        <v>45308.999988425923</v>
      </c>
      <c r="M3116" t="s">
        <v>135</v>
      </c>
      <c r="N3116">
        <v>10.5</v>
      </c>
      <c r="O3116" t="s">
        <v>132</v>
      </c>
    </row>
    <row r="3117" spans="1:15" x14ac:dyDescent="0.25">
      <c r="A3117">
        <v>618710</v>
      </c>
      <c r="B3117">
        <v>170340</v>
      </c>
      <c r="C3117">
        <v>203</v>
      </c>
      <c r="D3117" s="96">
        <v>45274.620243055557</v>
      </c>
      <c r="E3117" t="s">
        <v>133</v>
      </c>
      <c r="F3117" t="s">
        <v>186</v>
      </c>
      <c r="G3117" t="s">
        <v>187</v>
      </c>
      <c r="H3117" t="s">
        <v>130</v>
      </c>
      <c r="I3117">
        <v>332320</v>
      </c>
      <c r="L3117" s="96">
        <v>45274.620046296295</v>
      </c>
      <c r="M3117" t="s">
        <v>135</v>
      </c>
      <c r="N3117">
        <v>-10.5</v>
      </c>
      <c r="O3117" t="s">
        <v>136</v>
      </c>
    </row>
    <row r="3118" spans="1:15" x14ac:dyDescent="0.25">
      <c r="A3118">
        <v>618710</v>
      </c>
      <c r="B3118">
        <v>170450</v>
      </c>
      <c r="C3118">
        <v>203</v>
      </c>
      <c r="D3118" s="96">
        <v>45155.573125000003</v>
      </c>
      <c r="E3118" t="s">
        <v>133</v>
      </c>
      <c r="F3118" t="s">
        <v>188</v>
      </c>
      <c r="G3118" t="s">
        <v>189</v>
      </c>
      <c r="H3118" t="s">
        <v>130</v>
      </c>
      <c r="I3118">
        <v>332370</v>
      </c>
      <c r="L3118" s="96">
        <v>45155.572881944441</v>
      </c>
      <c r="M3118" t="s">
        <v>135</v>
      </c>
      <c r="N3118">
        <v>-1600</v>
      </c>
      <c r="O3118" t="s">
        <v>136</v>
      </c>
    </row>
    <row r="3119" spans="1:15" x14ac:dyDescent="0.25">
      <c r="A3119">
        <v>618710</v>
      </c>
      <c r="B3119">
        <v>170520</v>
      </c>
      <c r="C3119">
        <v>203</v>
      </c>
      <c r="D3119" s="96">
        <v>45132.530115740738</v>
      </c>
      <c r="E3119" t="s">
        <v>133</v>
      </c>
      <c r="F3119" t="s">
        <v>140</v>
      </c>
      <c r="G3119" t="s">
        <v>191</v>
      </c>
      <c r="H3119" t="s">
        <v>130</v>
      </c>
      <c r="I3119">
        <v>332375</v>
      </c>
      <c r="L3119" s="96">
        <v>45132.529583333337</v>
      </c>
      <c r="M3119" t="s">
        <v>135</v>
      </c>
      <c r="N3119">
        <v>450</v>
      </c>
      <c r="O3119" t="s">
        <v>132</v>
      </c>
    </row>
    <row r="3120" spans="1:15" x14ac:dyDescent="0.25">
      <c r="A3120">
        <v>618710</v>
      </c>
      <c r="B3120">
        <v>170520</v>
      </c>
      <c r="C3120">
        <v>203</v>
      </c>
      <c r="D3120" s="96">
        <v>45132.530115740738</v>
      </c>
      <c r="E3120" t="s">
        <v>133</v>
      </c>
      <c r="F3120" t="s">
        <v>140</v>
      </c>
      <c r="G3120" t="s">
        <v>375</v>
      </c>
      <c r="H3120" t="s">
        <v>130</v>
      </c>
      <c r="I3120">
        <v>332375</v>
      </c>
      <c r="L3120" s="96">
        <v>45132.529583333337</v>
      </c>
      <c r="M3120" t="s">
        <v>135</v>
      </c>
      <c r="N3120">
        <v>2100</v>
      </c>
      <c r="O3120" t="s">
        <v>132</v>
      </c>
    </row>
    <row r="3121" spans="1:15" x14ac:dyDescent="0.25">
      <c r="A3121">
        <v>618710</v>
      </c>
      <c r="B3121">
        <v>170450</v>
      </c>
      <c r="C3121">
        <v>203</v>
      </c>
      <c r="D3121" s="96">
        <v>45132.530092592591</v>
      </c>
      <c r="E3121" t="s">
        <v>133</v>
      </c>
      <c r="F3121" t="s">
        <v>140</v>
      </c>
      <c r="G3121" t="s">
        <v>192</v>
      </c>
      <c r="H3121" t="s">
        <v>130</v>
      </c>
      <c r="I3121">
        <v>332370</v>
      </c>
      <c r="L3121" s="96">
        <v>45132.529583333337</v>
      </c>
      <c r="M3121" t="s">
        <v>135</v>
      </c>
      <c r="N3121">
        <v>3600</v>
      </c>
      <c r="O3121" t="s">
        <v>132</v>
      </c>
    </row>
    <row r="3122" spans="1:15" x14ac:dyDescent="0.25">
      <c r="A3122">
        <v>618710</v>
      </c>
      <c r="B3122">
        <v>170440</v>
      </c>
      <c r="C3122">
        <v>203</v>
      </c>
      <c r="D3122" s="96">
        <v>45132.530057870368</v>
      </c>
      <c r="E3122" t="s">
        <v>133</v>
      </c>
      <c r="F3122" t="s">
        <v>140</v>
      </c>
      <c r="G3122" t="s">
        <v>192</v>
      </c>
      <c r="H3122" t="s">
        <v>130</v>
      </c>
      <c r="I3122">
        <v>332360</v>
      </c>
      <c r="L3122" s="96">
        <v>45132.529583333337</v>
      </c>
      <c r="M3122" t="s">
        <v>135</v>
      </c>
      <c r="N3122">
        <v>500</v>
      </c>
      <c r="O3122" t="s">
        <v>132</v>
      </c>
    </row>
    <row r="3123" spans="1:15" x14ac:dyDescent="0.25">
      <c r="A3123">
        <v>618710</v>
      </c>
      <c r="B3123">
        <v>170370</v>
      </c>
      <c r="C3123">
        <v>203</v>
      </c>
      <c r="D3123" s="96">
        <v>45132.530011574076</v>
      </c>
      <c r="E3123" t="s">
        <v>133</v>
      </c>
      <c r="F3123" t="s">
        <v>140</v>
      </c>
      <c r="G3123" t="s">
        <v>192</v>
      </c>
      <c r="H3123" t="s">
        <v>130</v>
      </c>
      <c r="I3123">
        <v>332335</v>
      </c>
      <c r="L3123" s="96">
        <v>45132.529583333337</v>
      </c>
      <c r="M3123" t="s">
        <v>135</v>
      </c>
      <c r="N3123">
        <v>1200</v>
      </c>
      <c r="O3123" t="s">
        <v>132</v>
      </c>
    </row>
    <row r="3124" spans="1:15" x14ac:dyDescent="0.25">
      <c r="A3124">
        <v>618710</v>
      </c>
      <c r="B3124">
        <v>170350</v>
      </c>
      <c r="C3124">
        <v>203</v>
      </c>
      <c r="D3124" s="96">
        <v>45132.529965277776</v>
      </c>
      <c r="E3124" t="s">
        <v>133</v>
      </c>
      <c r="F3124" t="s">
        <v>140</v>
      </c>
      <c r="G3124" t="s">
        <v>192</v>
      </c>
      <c r="H3124" t="s">
        <v>130</v>
      </c>
      <c r="I3124">
        <v>332330</v>
      </c>
      <c r="L3124" s="96">
        <v>45132.529583333337</v>
      </c>
      <c r="M3124" t="s">
        <v>135</v>
      </c>
      <c r="N3124">
        <v>7000</v>
      </c>
      <c r="O3124" t="s">
        <v>132</v>
      </c>
    </row>
    <row r="3125" spans="1:15" x14ac:dyDescent="0.25">
      <c r="A3125">
        <v>618710</v>
      </c>
      <c r="B3125">
        <v>170340</v>
      </c>
      <c r="C3125">
        <v>203</v>
      </c>
      <c r="D3125" s="96">
        <v>45132.529942129629</v>
      </c>
      <c r="E3125" t="s">
        <v>133</v>
      </c>
      <c r="F3125" t="s">
        <v>140</v>
      </c>
      <c r="G3125" t="s">
        <v>375</v>
      </c>
      <c r="H3125" t="s">
        <v>130</v>
      </c>
      <c r="I3125">
        <v>332320</v>
      </c>
      <c r="L3125" s="96">
        <v>45132.529583333337</v>
      </c>
      <c r="M3125" t="s">
        <v>135</v>
      </c>
      <c r="N3125">
        <v>500</v>
      </c>
      <c r="O3125" t="s">
        <v>132</v>
      </c>
    </row>
    <row r="3126" spans="1:15" x14ac:dyDescent="0.25">
      <c r="A3126">
        <v>618710</v>
      </c>
      <c r="B3126">
        <v>170340</v>
      </c>
      <c r="C3126">
        <v>203</v>
      </c>
      <c r="D3126" s="96">
        <v>45132.529942129629</v>
      </c>
      <c r="E3126" t="s">
        <v>133</v>
      </c>
      <c r="F3126" t="s">
        <v>140</v>
      </c>
      <c r="G3126" t="s">
        <v>191</v>
      </c>
      <c r="H3126" t="s">
        <v>130</v>
      </c>
      <c r="I3126">
        <v>332320</v>
      </c>
      <c r="L3126" s="96">
        <v>45132.529583333337</v>
      </c>
      <c r="M3126" t="s">
        <v>135</v>
      </c>
      <c r="N3126">
        <v>550</v>
      </c>
      <c r="O3126" t="s">
        <v>132</v>
      </c>
    </row>
    <row r="3127" spans="1:15" x14ac:dyDescent="0.25">
      <c r="A3127">
        <v>618710</v>
      </c>
      <c r="B3127">
        <v>170400</v>
      </c>
      <c r="C3127">
        <v>203</v>
      </c>
      <c r="D3127" s="96">
        <v>45132.529814814814</v>
      </c>
      <c r="E3127" t="s">
        <v>127</v>
      </c>
      <c r="F3127" t="s">
        <v>140</v>
      </c>
      <c r="G3127" t="s">
        <v>194</v>
      </c>
      <c r="H3127" t="s">
        <v>130</v>
      </c>
      <c r="I3127">
        <v>332305</v>
      </c>
      <c r="L3127" s="96">
        <v>45132.529583333337</v>
      </c>
      <c r="M3127" t="s">
        <v>131</v>
      </c>
      <c r="N3127">
        <v>8803</v>
      </c>
      <c r="O3127" t="s">
        <v>132</v>
      </c>
    </row>
    <row r="3128" spans="1:15" x14ac:dyDescent="0.25">
      <c r="A3128">
        <v>618710</v>
      </c>
      <c r="B3128">
        <v>540400</v>
      </c>
      <c r="C3128">
        <v>207</v>
      </c>
      <c r="D3128" s="96">
        <v>45132.557812500003</v>
      </c>
      <c r="E3128" t="s">
        <v>133</v>
      </c>
      <c r="F3128" t="s">
        <v>151</v>
      </c>
      <c r="G3128" t="s">
        <v>338</v>
      </c>
      <c r="H3128" t="s">
        <v>130</v>
      </c>
      <c r="I3128">
        <v>334090</v>
      </c>
      <c r="L3128" s="96">
        <v>45132.556875000002</v>
      </c>
      <c r="M3128" t="s">
        <v>135</v>
      </c>
      <c r="N3128">
        <v>166</v>
      </c>
      <c r="O3128" t="s">
        <v>132</v>
      </c>
    </row>
    <row r="3129" spans="1:15" x14ac:dyDescent="0.25">
      <c r="A3129">
        <v>618710</v>
      </c>
      <c r="B3129">
        <v>540300</v>
      </c>
      <c r="C3129">
        <v>207</v>
      </c>
      <c r="D3129" s="96">
        <v>45132.557800925926</v>
      </c>
      <c r="E3129" t="s">
        <v>127</v>
      </c>
      <c r="F3129" t="s">
        <v>151</v>
      </c>
      <c r="G3129" t="s">
        <v>196</v>
      </c>
      <c r="H3129" t="s">
        <v>130</v>
      </c>
      <c r="I3129">
        <v>334140</v>
      </c>
      <c r="L3129" s="96">
        <v>45132.556875000002</v>
      </c>
      <c r="M3129" t="s">
        <v>131</v>
      </c>
      <c r="N3129">
        <v>6192</v>
      </c>
      <c r="O3129" t="s">
        <v>132</v>
      </c>
    </row>
    <row r="3130" spans="1:15" x14ac:dyDescent="0.25">
      <c r="A3130">
        <v>618710</v>
      </c>
      <c r="B3130">
        <v>120010</v>
      </c>
      <c r="C3130">
        <v>207</v>
      </c>
      <c r="D3130" s="96">
        <v>45132.530590277776</v>
      </c>
      <c r="E3130" t="s">
        <v>127</v>
      </c>
      <c r="F3130" t="s">
        <v>140</v>
      </c>
      <c r="G3130" t="s">
        <v>141</v>
      </c>
      <c r="H3130" t="s">
        <v>130</v>
      </c>
      <c r="I3130">
        <v>338350</v>
      </c>
      <c r="L3130" s="96">
        <v>45132.529583333337</v>
      </c>
      <c r="M3130" t="s">
        <v>131</v>
      </c>
      <c r="N3130">
        <v>2351</v>
      </c>
      <c r="O3130" t="s">
        <v>132</v>
      </c>
    </row>
    <row r="3131" spans="1:15" x14ac:dyDescent="0.25">
      <c r="A3131">
        <v>618710</v>
      </c>
      <c r="B3131">
        <v>120402</v>
      </c>
      <c r="C3131">
        <v>207</v>
      </c>
      <c r="D3131" s="96">
        <v>45132.530578703707</v>
      </c>
      <c r="E3131" t="s">
        <v>127</v>
      </c>
      <c r="F3131" t="s">
        <v>140</v>
      </c>
      <c r="G3131" t="s">
        <v>141</v>
      </c>
      <c r="H3131" t="s">
        <v>130</v>
      </c>
      <c r="I3131">
        <v>338330</v>
      </c>
      <c r="L3131" s="96">
        <v>45132.529583333337</v>
      </c>
      <c r="M3131" t="s">
        <v>131</v>
      </c>
      <c r="N3131">
        <v>5421</v>
      </c>
      <c r="O3131" t="s">
        <v>132</v>
      </c>
    </row>
    <row r="3132" spans="1:15" x14ac:dyDescent="0.25">
      <c r="A3132">
        <v>618710</v>
      </c>
      <c r="B3132">
        <v>120102</v>
      </c>
      <c r="C3132">
        <v>207</v>
      </c>
      <c r="D3132" s="96">
        <v>45132.530555555553</v>
      </c>
      <c r="E3132" t="s">
        <v>127</v>
      </c>
      <c r="F3132" t="s">
        <v>140</v>
      </c>
      <c r="G3132" t="s">
        <v>141</v>
      </c>
      <c r="H3132" t="s">
        <v>130</v>
      </c>
      <c r="I3132">
        <v>338290</v>
      </c>
      <c r="L3132" s="96">
        <v>45132.529583333337</v>
      </c>
      <c r="M3132" t="s">
        <v>131</v>
      </c>
      <c r="N3132">
        <v>13588</v>
      </c>
      <c r="O3132" t="s">
        <v>132</v>
      </c>
    </row>
    <row r="3133" spans="1:15" x14ac:dyDescent="0.25">
      <c r="A3133">
        <v>618710</v>
      </c>
      <c r="B3133">
        <v>120502</v>
      </c>
      <c r="C3133">
        <v>207</v>
      </c>
      <c r="D3133" s="96">
        <v>45132.530543981484</v>
      </c>
      <c r="E3133" t="s">
        <v>127</v>
      </c>
      <c r="F3133" t="s">
        <v>140</v>
      </c>
      <c r="G3133" t="s">
        <v>141</v>
      </c>
      <c r="H3133" t="s">
        <v>130</v>
      </c>
      <c r="I3133">
        <v>338280</v>
      </c>
      <c r="L3133" s="96">
        <v>45132.529583333337</v>
      </c>
      <c r="M3133" t="s">
        <v>131</v>
      </c>
      <c r="N3133">
        <v>4796</v>
      </c>
      <c r="O3133" t="s">
        <v>132</v>
      </c>
    </row>
    <row r="3134" spans="1:15" x14ac:dyDescent="0.25">
      <c r="A3134">
        <v>618710</v>
      </c>
      <c r="B3134">
        <v>120452</v>
      </c>
      <c r="C3134">
        <v>207</v>
      </c>
      <c r="D3134" s="96">
        <v>45132.530543981484</v>
      </c>
      <c r="E3134" t="s">
        <v>127</v>
      </c>
      <c r="F3134" t="s">
        <v>140</v>
      </c>
      <c r="G3134" t="s">
        <v>141</v>
      </c>
      <c r="H3134" t="s">
        <v>130</v>
      </c>
      <c r="I3134">
        <v>338270</v>
      </c>
      <c r="L3134" s="96">
        <v>45132.529583333337</v>
      </c>
      <c r="M3134" t="s">
        <v>131</v>
      </c>
      <c r="N3134">
        <v>13194</v>
      </c>
      <c r="O3134" t="s">
        <v>132</v>
      </c>
    </row>
    <row r="3135" spans="1:15" x14ac:dyDescent="0.25">
      <c r="A3135">
        <v>618710</v>
      </c>
      <c r="B3135">
        <v>120401</v>
      </c>
      <c r="C3135">
        <v>207</v>
      </c>
      <c r="D3135" s="96">
        <v>45132.53052083333</v>
      </c>
      <c r="E3135" t="s">
        <v>127</v>
      </c>
      <c r="F3135" t="s">
        <v>140</v>
      </c>
      <c r="G3135" t="s">
        <v>141</v>
      </c>
      <c r="H3135" t="s">
        <v>130</v>
      </c>
      <c r="I3135">
        <v>338220</v>
      </c>
      <c r="L3135" s="96">
        <v>45132.529583333337</v>
      </c>
      <c r="M3135" t="s">
        <v>131</v>
      </c>
      <c r="N3135">
        <v>5421</v>
      </c>
      <c r="O3135" t="s">
        <v>132</v>
      </c>
    </row>
    <row r="3136" spans="1:15" x14ac:dyDescent="0.25">
      <c r="A3136">
        <v>618710</v>
      </c>
      <c r="B3136">
        <v>120150</v>
      </c>
      <c r="C3136">
        <v>207</v>
      </c>
      <c r="D3136" s="96">
        <v>45132.530497685184</v>
      </c>
      <c r="E3136" t="s">
        <v>127</v>
      </c>
      <c r="F3136" t="s">
        <v>140</v>
      </c>
      <c r="G3136" t="s">
        <v>141</v>
      </c>
      <c r="H3136" t="s">
        <v>130</v>
      </c>
      <c r="I3136">
        <v>338150</v>
      </c>
      <c r="L3136" s="96">
        <v>45132.529583333337</v>
      </c>
      <c r="M3136" t="s">
        <v>131</v>
      </c>
      <c r="N3136">
        <v>6915</v>
      </c>
      <c r="O3136" t="s">
        <v>132</v>
      </c>
    </row>
    <row r="3137" spans="1:15" x14ac:dyDescent="0.25">
      <c r="A3137">
        <v>618710</v>
      </c>
      <c r="B3137">
        <v>120201</v>
      </c>
      <c r="C3137">
        <v>207</v>
      </c>
      <c r="D3137" s="96">
        <v>45132.530497685184</v>
      </c>
      <c r="E3137" t="s">
        <v>127</v>
      </c>
      <c r="F3137" t="s">
        <v>140</v>
      </c>
      <c r="G3137" t="s">
        <v>141</v>
      </c>
      <c r="H3137" t="s">
        <v>130</v>
      </c>
      <c r="I3137">
        <v>338160</v>
      </c>
      <c r="L3137" s="96">
        <v>45132.529583333337</v>
      </c>
      <c r="M3137" t="s">
        <v>131</v>
      </c>
      <c r="N3137">
        <v>14045</v>
      </c>
      <c r="O3137" t="s">
        <v>132</v>
      </c>
    </row>
    <row r="3138" spans="1:15" x14ac:dyDescent="0.25">
      <c r="A3138">
        <v>618710</v>
      </c>
      <c r="B3138">
        <v>120101</v>
      </c>
      <c r="C3138">
        <v>207</v>
      </c>
      <c r="D3138" s="96">
        <v>45132.530486111114</v>
      </c>
      <c r="E3138" t="s">
        <v>127</v>
      </c>
      <c r="F3138" t="s">
        <v>140</v>
      </c>
      <c r="G3138" t="s">
        <v>141</v>
      </c>
      <c r="H3138" t="s">
        <v>130</v>
      </c>
      <c r="I3138">
        <v>338120</v>
      </c>
      <c r="L3138" s="96">
        <v>45132.529583333337</v>
      </c>
      <c r="M3138" t="s">
        <v>131</v>
      </c>
      <c r="N3138">
        <v>48422</v>
      </c>
      <c r="O3138" t="s">
        <v>132</v>
      </c>
    </row>
    <row r="3139" spans="1:15" x14ac:dyDescent="0.25">
      <c r="A3139">
        <v>618710</v>
      </c>
      <c r="B3139">
        <v>120050</v>
      </c>
      <c r="C3139">
        <v>207</v>
      </c>
      <c r="D3139" s="96">
        <v>45132.530474537038</v>
      </c>
      <c r="E3139" t="s">
        <v>127</v>
      </c>
      <c r="F3139" t="s">
        <v>140</v>
      </c>
      <c r="G3139" t="s">
        <v>141</v>
      </c>
      <c r="H3139" t="s">
        <v>130</v>
      </c>
      <c r="I3139">
        <v>338090</v>
      </c>
      <c r="L3139" s="96">
        <v>45132.529583333337</v>
      </c>
      <c r="M3139" t="s">
        <v>131</v>
      </c>
      <c r="N3139">
        <v>178832</v>
      </c>
      <c r="O3139" t="s">
        <v>132</v>
      </c>
    </row>
    <row r="3140" spans="1:15" x14ac:dyDescent="0.25">
      <c r="A3140">
        <v>618710</v>
      </c>
      <c r="B3140">
        <v>120010</v>
      </c>
      <c r="C3140">
        <v>207</v>
      </c>
      <c r="D3140" s="96">
        <v>45132.530462962961</v>
      </c>
      <c r="E3140" t="s">
        <v>127</v>
      </c>
      <c r="F3140" t="s">
        <v>140</v>
      </c>
      <c r="G3140" t="s">
        <v>141</v>
      </c>
      <c r="H3140" t="s">
        <v>130</v>
      </c>
      <c r="I3140">
        <v>338075</v>
      </c>
      <c r="L3140" s="96">
        <v>45132.529583333337</v>
      </c>
      <c r="M3140" t="s">
        <v>131</v>
      </c>
      <c r="N3140">
        <v>3458</v>
      </c>
      <c r="O3140" t="s">
        <v>132</v>
      </c>
    </row>
    <row r="3141" spans="1:15" x14ac:dyDescent="0.25">
      <c r="A3141">
        <v>618710</v>
      </c>
      <c r="B3141">
        <v>120010</v>
      </c>
      <c r="C3141">
        <v>207</v>
      </c>
      <c r="D3141" s="96">
        <v>45132.530462962961</v>
      </c>
      <c r="E3141" t="s">
        <v>127</v>
      </c>
      <c r="F3141" t="s">
        <v>140</v>
      </c>
      <c r="G3141" t="s">
        <v>141</v>
      </c>
      <c r="H3141" t="s">
        <v>130</v>
      </c>
      <c r="I3141">
        <v>338070</v>
      </c>
      <c r="L3141" s="96">
        <v>45132.529583333337</v>
      </c>
      <c r="M3141" t="s">
        <v>131</v>
      </c>
      <c r="N3141">
        <v>9336</v>
      </c>
      <c r="O3141" t="s">
        <v>132</v>
      </c>
    </row>
    <row r="3142" spans="1:15" x14ac:dyDescent="0.25">
      <c r="A3142">
        <v>618710</v>
      </c>
      <c r="B3142">
        <v>120000</v>
      </c>
      <c r="C3142">
        <v>207</v>
      </c>
      <c r="D3142" s="96">
        <v>45132.530451388891</v>
      </c>
      <c r="E3142" t="s">
        <v>127</v>
      </c>
      <c r="F3142" t="s">
        <v>140</v>
      </c>
      <c r="G3142" t="s">
        <v>141</v>
      </c>
      <c r="H3142" t="s">
        <v>130</v>
      </c>
      <c r="I3142">
        <v>338045</v>
      </c>
      <c r="L3142" s="96">
        <v>45132.529583333337</v>
      </c>
      <c r="M3142" t="s">
        <v>131</v>
      </c>
      <c r="N3142">
        <v>10027</v>
      </c>
      <c r="O3142" t="s">
        <v>132</v>
      </c>
    </row>
    <row r="3143" spans="1:15" x14ac:dyDescent="0.25">
      <c r="A3143">
        <v>618710</v>
      </c>
      <c r="B3143">
        <v>170501</v>
      </c>
      <c r="C3143">
        <v>208</v>
      </c>
      <c r="D3143" s="96">
        <v>45177.395335648151</v>
      </c>
      <c r="E3143" t="s">
        <v>133</v>
      </c>
      <c r="F3143" t="s">
        <v>346</v>
      </c>
      <c r="G3143" t="s">
        <v>347</v>
      </c>
      <c r="H3143" t="s">
        <v>130</v>
      </c>
      <c r="I3143">
        <v>337110</v>
      </c>
      <c r="L3143" s="96">
        <v>45177.381990740738</v>
      </c>
      <c r="M3143" t="s">
        <v>135</v>
      </c>
      <c r="N3143">
        <v>-500</v>
      </c>
      <c r="O3143" t="s">
        <v>136</v>
      </c>
    </row>
    <row r="3144" spans="1:15" x14ac:dyDescent="0.25">
      <c r="A3144">
        <v>618710</v>
      </c>
      <c r="B3144">
        <v>170500</v>
      </c>
      <c r="C3144">
        <v>208</v>
      </c>
      <c r="D3144" s="96">
        <v>45177.377291666664</v>
      </c>
      <c r="E3144" t="s">
        <v>162</v>
      </c>
      <c r="F3144" t="s">
        <v>348</v>
      </c>
      <c r="G3144" t="s">
        <v>349</v>
      </c>
      <c r="H3144" t="s">
        <v>130</v>
      </c>
      <c r="I3144">
        <v>337006</v>
      </c>
      <c r="L3144" s="96">
        <v>45177.373668981483</v>
      </c>
      <c r="M3144" t="s">
        <v>135</v>
      </c>
      <c r="N3144">
        <v>19</v>
      </c>
      <c r="O3144" t="s">
        <v>132</v>
      </c>
    </row>
    <row r="3145" spans="1:15" x14ac:dyDescent="0.25">
      <c r="A3145">
        <v>618710</v>
      </c>
      <c r="B3145">
        <v>170500</v>
      </c>
      <c r="C3145">
        <v>208</v>
      </c>
      <c r="D3145" s="96">
        <v>45177.377280092594</v>
      </c>
      <c r="E3145" t="s">
        <v>133</v>
      </c>
      <c r="F3145" t="s">
        <v>348</v>
      </c>
      <c r="G3145" t="s">
        <v>349</v>
      </c>
      <c r="H3145" t="s">
        <v>130</v>
      </c>
      <c r="I3145">
        <v>337006</v>
      </c>
      <c r="L3145" s="96">
        <v>45177.373668981483</v>
      </c>
      <c r="M3145" t="s">
        <v>135</v>
      </c>
      <c r="N3145">
        <v>-3000</v>
      </c>
      <c r="O3145" t="s">
        <v>136</v>
      </c>
    </row>
    <row r="3146" spans="1:15" x14ac:dyDescent="0.25">
      <c r="A3146">
        <v>618710</v>
      </c>
      <c r="B3146">
        <v>170501</v>
      </c>
      <c r="C3146">
        <v>208</v>
      </c>
      <c r="D3146" s="96">
        <v>45132.530289351853</v>
      </c>
      <c r="E3146" t="s">
        <v>133</v>
      </c>
      <c r="F3146" t="s">
        <v>140</v>
      </c>
      <c r="G3146" t="s">
        <v>170</v>
      </c>
      <c r="H3146" t="s">
        <v>130</v>
      </c>
      <c r="I3146">
        <v>337110</v>
      </c>
      <c r="L3146" s="96">
        <v>45132.529583333337</v>
      </c>
      <c r="M3146" t="s">
        <v>135</v>
      </c>
      <c r="N3146">
        <v>400</v>
      </c>
      <c r="O3146" t="s">
        <v>132</v>
      </c>
    </row>
    <row r="3147" spans="1:15" x14ac:dyDescent="0.25">
      <c r="A3147">
        <v>618710</v>
      </c>
      <c r="B3147">
        <v>170501</v>
      </c>
      <c r="C3147">
        <v>208</v>
      </c>
      <c r="D3147" s="96">
        <v>45132.530289351853</v>
      </c>
      <c r="E3147" t="s">
        <v>133</v>
      </c>
      <c r="F3147" t="s">
        <v>140</v>
      </c>
      <c r="G3147" t="s">
        <v>173</v>
      </c>
      <c r="H3147" t="s">
        <v>130</v>
      </c>
      <c r="I3147">
        <v>337110</v>
      </c>
      <c r="L3147" s="96">
        <v>45132.529583333337</v>
      </c>
      <c r="M3147" t="s">
        <v>135</v>
      </c>
      <c r="N3147">
        <v>2000</v>
      </c>
      <c r="O3147" t="s">
        <v>132</v>
      </c>
    </row>
    <row r="3148" spans="1:15" x14ac:dyDescent="0.25">
      <c r="A3148">
        <v>618710</v>
      </c>
      <c r="B3148">
        <v>170500</v>
      </c>
      <c r="C3148">
        <v>208</v>
      </c>
      <c r="D3148" s="96">
        <v>45132.53020833333</v>
      </c>
      <c r="E3148" t="s">
        <v>133</v>
      </c>
      <c r="F3148" t="s">
        <v>140</v>
      </c>
      <c r="G3148" t="s">
        <v>173</v>
      </c>
      <c r="H3148" t="s">
        <v>130</v>
      </c>
      <c r="I3148">
        <v>337006</v>
      </c>
      <c r="L3148" s="96">
        <v>45132.529583333337</v>
      </c>
      <c r="M3148" t="s">
        <v>135</v>
      </c>
      <c r="N3148">
        <v>1000</v>
      </c>
      <c r="O3148" t="s">
        <v>132</v>
      </c>
    </row>
    <row r="3149" spans="1:15" x14ac:dyDescent="0.25">
      <c r="A3149">
        <v>618710</v>
      </c>
      <c r="B3149">
        <v>170500</v>
      </c>
      <c r="C3149">
        <v>208</v>
      </c>
      <c r="D3149" s="96">
        <v>45132.53019675926</v>
      </c>
      <c r="E3149" t="s">
        <v>133</v>
      </c>
      <c r="F3149" t="s">
        <v>140</v>
      </c>
      <c r="G3149" t="s">
        <v>171</v>
      </c>
      <c r="H3149" t="s">
        <v>130</v>
      </c>
      <c r="I3149">
        <v>337006</v>
      </c>
      <c r="L3149" s="96">
        <v>45132.529583333337</v>
      </c>
      <c r="M3149" t="s">
        <v>135</v>
      </c>
      <c r="N3149">
        <v>2000</v>
      </c>
      <c r="O3149" t="s">
        <v>132</v>
      </c>
    </row>
    <row r="3150" spans="1:15" x14ac:dyDescent="0.25">
      <c r="A3150">
        <v>618710</v>
      </c>
      <c r="B3150">
        <v>430100</v>
      </c>
      <c r="C3150">
        <v>216</v>
      </c>
      <c r="D3150" s="96">
        <v>45174.443043981482</v>
      </c>
      <c r="E3150" t="s">
        <v>133</v>
      </c>
      <c r="F3150" t="s">
        <v>351</v>
      </c>
      <c r="G3150" t="s">
        <v>352</v>
      </c>
      <c r="H3150" t="s">
        <v>130</v>
      </c>
      <c r="I3150">
        <v>336200</v>
      </c>
      <c r="L3150" s="96">
        <v>45169.999988425923</v>
      </c>
      <c r="M3150" t="s">
        <v>135</v>
      </c>
      <c r="N3150">
        <v>1800</v>
      </c>
      <c r="O3150" t="s">
        <v>132</v>
      </c>
    </row>
    <row r="3151" spans="1:15" x14ac:dyDescent="0.25">
      <c r="A3151">
        <v>618710</v>
      </c>
      <c r="B3151">
        <v>410100</v>
      </c>
      <c r="C3151">
        <v>217</v>
      </c>
      <c r="D3151" s="96">
        <v>45132.557708333334</v>
      </c>
      <c r="E3151" t="s">
        <v>127</v>
      </c>
      <c r="F3151" t="s">
        <v>217</v>
      </c>
      <c r="G3151" t="s">
        <v>222</v>
      </c>
      <c r="H3151" t="s">
        <v>130</v>
      </c>
      <c r="I3151">
        <v>335140</v>
      </c>
      <c r="L3151" s="96">
        <v>45132.556863425925</v>
      </c>
      <c r="M3151" t="s">
        <v>131</v>
      </c>
      <c r="N3151">
        <v>8000</v>
      </c>
      <c r="O3151" t="s">
        <v>132</v>
      </c>
    </row>
    <row r="3152" spans="1:15" x14ac:dyDescent="0.25">
      <c r="A3152">
        <v>618710</v>
      </c>
      <c r="B3152">
        <v>410100</v>
      </c>
      <c r="C3152">
        <v>217</v>
      </c>
      <c r="D3152" s="96">
        <v>45132.557708333334</v>
      </c>
      <c r="E3152" t="s">
        <v>133</v>
      </c>
      <c r="F3152" t="s">
        <v>217</v>
      </c>
      <c r="G3152" t="s">
        <v>355</v>
      </c>
      <c r="H3152" t="s">
        <v>130</v>
      </c>
      <c r="I3152">
        <v>335140</v>
      </c>
      <c r="L3152" s="96">
        <v>45132.556863425925</v>
      </c>
      <c r="M3152" t="s">
        <v>135</v>
      </c>
      <c r="N3152">
        <v>-1855</v>
      </c>
      <c r="O3152" t="s">
        <v>136</v>
      </c>
    </row>
    <row r="3153" spans="1:15" x14ac:dyDescent="0.25">
      <c r="A3153">
        <v>618710</v>
      </c>
      <c r="B3153">
        <v>170200</v>
      </c>
      <c r="C3153">
        <v>217</v>
      </c>
      <c r="D3153" s="96">
        <v>45132.530162037037</v>
      </c>
      <c r="E3153" t="s">
        <v>127</v>
      </c>
      <c r="F3153" t="s">
        <v>140</v>
      </c>
      <c r="G3153" t="s">
        <v>303</v>
      </c>
      <c r="H3153" t="s">
        <v>130</v>
      </c>
      <c r="I3153">
        <v>335145</v>
      </c>
      <c r="L3153" s="96">
        <v>45132.529583333337</v>
      </c>
      <c r="M3153" t="s">
        <v>131</v>
      </c>
      <c r="N3153">
        <v>8722</v>
      </c>
      <c r="O3153" t="s">
        <v>132</v>
      </c>
    </row>
    <row r="3154" spans="1:15" x14ac:dyDescent="0.25">
      <c r="A3154">
        <v>618710</v>
      </c>
      <c r="B3154">
        <v>170200</v>
      </c>
      <c r="C3154">
        <v>217</v>
      </c>
      <c r="D3154" s="96">
        <v>45132.530162037037</v>
      </c>
      <c r="E3154" t="s">
        <v>133</v>
      </c>
      <c r="F3154" t="s">
        <v>140</v>
      </c>
      <c r="G3154" t="s">
        <v>356</v>
      </c>
      <c r="H3154" t="s">
        <v>130</v>
      </c>
      <c r="I3154">
        <v>335145</v>
      </c>
      <c r="L3154" s="96">
        <v>45132.529583333337</v>
      </c>
      <c r="M3154" t="s">
        <v>135</v>
      </c>
      <c r="N3154">
        <v>8068</v>
      </c>
      <c r="O3154" t="s">
        <v>132</v>
      </c>
    </row>
    <row r="3155" spans="1:15" x14ac:dyDescent="0.25">
      <c r="A3155">
        <v>618710</v>
      </c>
      <c r="B3155">
        <v>201240</v>
      </c>
      <c r="C3155">
        <v>219</v>
      </c>
      <c r="D3155" s="96">
        <v>45310.716817129629</v>
      </c>
      <c r="E3155" t="s">
        <v>133</v>
      </c>
      <c r="F3155" t="s">
        <v>357</v>
      </c>
      <c r="G3155" t="s">
        <v>358</v>
      </c>
      <c r="H3155" t="s">
        <v>130</v>
      </c>
      <c r="I3155">
        <v>336400</v>
      </c>
      <c r="L3155" s="96">
        <v>45310.703576388885</v>
      </c>
      <c r="M3155" t="s">
        <v>135</v>
      </c>
      <c r="N3155">
        <v>96</v>
      </c>
      <c r="O3155" t="s">
        <v>132</v>
      </c>
    </row>
    <row r="3156" spans="1:15" x14ac:dyDescent="0.25">
      <c r="A3156">
        <v>618710</v>
      </c>
      <c r="B3156">
        <v>201240</v>
      </c>
      <c r="C3156">
        <v>219</v>
      </c>
      <c r="D3156" s="96">
        <v>45267.407673611109</v>
      </c>
      <c r="E3156" t="s">
        <v>133</v>
      </c>
      <c r="F3156" t="s">
        <v>232</v>
      </c>
      <c r="G3156" t="s">
        <v>233</v>
      </c>
      <c r="H3156" t="s">
        <v>130</v>
      </c>
      <c r="I3156">
        <v>336400</v>
      </c>
      <c r="L3156" s="96">
        <v>45267.403668981482</v>
      </c>
      <c r="M3156" t="s">
        <v>135</v>
      </c>
      <c r="N3156">
        <v>2460</v>
      </c>
      <c r="O3156" t="s">
        <v>132</v>
      </c>
    </row>
    <row r="3157" spans="1:15" x14ac:dyDescent="0.25">
      <c r="A3157">
        <v>618710</v>
      </c>
      <c r="B3157">
        <v>270100</v>
      </c>
      <c r="C3157">
        <v>219</v>
      </c>
      <c r="D3157" s="96">
        <v>45265.539537037039</v>
      </c>
      <c r="E3157" t="s">
        <v>133</v>
      </c>
      <c r="F3157" t="s">
        <v>312</v>
      </c>
      <c r="G3157" t="s">
        <v>313</v>
      </c>
      <c r="H3157" t="s">
        <v>130</v>
      </c>
      <c r="I3157">
        <v>336575</v>
      </c>
      <c r="L3157" s="96">
        <v>45265.532453703701</v>
      </c>
      <c r="M3157" t="s">
        <v>135</v>
      </c>
      <c r="N3157">
        <v>1200</v>
      </c>
      <c r="O3157" t="s">
        <v>132</v>
      </c>
    </row>
    <row r="3158" spans="1:15" x14ac:dyDescent="0.25">
      <c r="A3158">
        <v>618710</v>
      </c>
      <c r="B3158">
        <v>430100</v>
      </c>
      <c r="C3158">
        <v>219</v>
      </c>
      <c r="D3158" s="96">
        <v>45174.443043981482</v>
      </c>
      <c r="E3158" t="s">
        <v>133</v>
      </c>
      <c r="F3158" t="s">
        <v>351</v>
      </c>
      <c r="G3158" t="s">
        <v>352</v>
      </c>
      <c r="H3158" t="s">
        <v>130</v>
      </c>
      <c r="I3158">
        <v>336210</v>
      </c>
      <c r="L3158" s="96">
        <v>45169.999988425923</v>
      </c>
      <c r="M3158" t="s">
        <v>135</v>
      </c>
      <c r="N3158">
        <v>1000</v>
      </c>
      <c r="O3158" t="s">
        <v>132</v>
      </c>
    </row>
    <row r="3159" spans="1:15" x14ac:dyDescent="0.25">
      <c r="A3159">
        <v>618710</v>
      </c>
      <c r="B3159">
        <v>201240</v>
      </c>
      <c r="C3159">
        <v>219</v>
      </c>
      <c r="D3159" s="96">
        <v>45152.685046296298</v>
      </c>
      <c r="E3159" t="s">
        <v>133</v>
      </c>
      <c r="F3159" t="s">
        <v>363</v>
      </c>
      <c r="G3159" t="s">
        <v>364</v>
      </c>
      <c r="H3159" t="s">
        <v>130</v>
      </c>
      <c r="I3159">
        <v>336400</v>
      </c>
      <c r="L3159" s="96">
        <v>45152.683067129627</v>
      </c>
      <c r="M3159" t="s">
        <v>135</v>
      </c>
      <c r="N3159">
        <v>-96</v>
      </c>
      <c r="O3159" t="s">
        <v>136</v>
      </c>
    </row>
    <row r="3160" spans="1:15" x14ac:dyDescent="0.25">
      <c r="A3160">
        <v>618710</v>
      </c>
      <c r="B3160">
        <v>201240</v>
      </c>
      <c r="C3160">
        <v>219</v>
      </c>
      <c r="D3160" s="96">
        <v>45132.557106481479</v>
      </c>
      <c r="E3160" t="s">
        <v>127</v>
      </c>
      <c r="F3160" t="s">
        <v>128</v>
      </c>
      <c r="G3160" t="s">
        <v>206</v>
      </c>
      <c r="H3160" t="s">
        <v>130</v>
      </c>
      <c r="I3160">
        <v>336499</v>
      </c>
      <c r="L3160" s="96">
        <v>45132.556747685187</v>
      </c>
      <c r="M3160" t="s">
        <v>131</v>
      </c>
      <c r="N3160">
        <v>114</v>
      </c>
      <c r="O3160" t="s">
        <v>132</v>
      </c>
    </row>
    <row r="3161" spans="1:15" x14ac:dyDescent="0.25">
      <c r="A3161">
        <v>618710</v>
      </c>
      <c r="B3161">
        <v>201240</v>
      </c>
      <c r="C3161">
        <v>219</v>
      </c>
      <c r="D3161" s="96">
        <v>45132.557071759256</v>
      </c>
      <c r="E3161" t="s">
        <v>127</v>
      </c>
      <c r="F3161" t="s">
        <v>128</v>
      </c>
      <c r="G3161" t="s">
        <v>206</v>
      </c>
      <c r="H3161" t="s">
        <v>130</v>
      </c>
      <c r="I3161">
        <v>336481</v>
      </c>
      <c r="L3161" s="96">
        <v>45132.556747685187</v>
      </c>
      <c r="M3161" t="s">
        <v>131</v>
      </c>
      <c r="N3161">
        <v>548</v>
      </c>
      <c r="O3161" t="s">
        <v>132</v>
      </c>
    </row>
    <row r="3162" spans="1:15" x14ac:dyDescent="0.25">
      <c r="A3162">
        <v>618710</v>
      </c>
      <c r="B3162">
        <v>201240</v>
      </c>
      <c r="C3162">
        <v>219</v>
      </c>
      <c r="D3162" s="96">
        <v>45132.557060185187</v>
      </c>
      <c r="E3162" t="s">
        <v>127</v>
      </c>
      <c r="F3162" t="s">
        <v>128</v>
      </c>
      <c r="G3162" t="s">
        <v>206</v>
      </c>
      <c r="H3162" t="s">
        <v>130</v>
      </c>
      <c r="I3162">
        <v>336470</v>
      </c>
      <c r="L3162" s="96">
        <v>45132.556747685187</v>
      </c>
      <c r="M3162" t="s">
        <v>131</v>
      </c>
      <c r="N3162">
        <v>806</v>
      </c>
      <c r="O3162" t="s">
        <v>132</v>
      </c>
    </row>
    <row r="3163" spans="1:15" x14ac:dyDescent="0.25">
      <c r="A3163">
        <v>618710</v>
      </c>
      <c r="B3163">
        <v>201240</v>
      </c>
      <c r="C3163">
        <v>219</v>
      </c>
      <c r="D3163" s="96">
        <v>45132.557037037041</v>
      </c>
      <c r="E3163" t="s">
        <v>127</v>
      </c>
      <c r="F3163" t="s">
        <v>128</v>
      </c>
      <c r="G3163" t="s">
        <v>206</v>
      </c>
      <c r="H3163" t="s">
        <v>130</v>
      </c>
      <c r="I3163">
        <v>336430</v>
      </c>
      <c r="L3163" s="96">
        <v>45132.556747685187</v>
      </c>
      <c r="M3163" t="s">
        <v>131</v>
      </c>
      <c r="N3163">
        <v>650</v>
      </c>
      <c r="O3163" t="s">
        <v>132</v>
      </c>
    </row>
    <row r="3164" spans="1:15" x14ac:dyDescent="0.25">
      <c r="A3164">
        <v>618710</v>
      </c>
      <c r="B3164">
        <v>201240</v>
      </c>
      <c r="C3164">
        <v>219</v>
      </c>
      <c r="D3164" s="96">
        <v>45132.557025462964</v>
      </c>
      <c r="E3164" t="s">
        <v>127</v>
      </c>
      <c r="F3164" t="s">
        <v>128</v>
      </c>
      <c r="G3164" t="s">
        <v>206</v>
      </c>
      <c r="H3164" t="s">
        <v>130</v>
      </c>
      <c r="I3164">
        <v>336412</v>
      </c>
      <c r="L3164" s="96">
        <v>45132.556747685187</v>
      </c>
      <c r="M3164" t="s">
        <v>131</v>
      </c>
      <c r="N3164">
        <v>548</v>
      </c>
      <c r="O3164" t="s">
        <v>132</v>
      </c>
    </row>
    <row r="3165" spans="1:15" x14ac:dyDescent="0.25">
      <c r="A3165">
        <v>618710</v>
      </c>
      <c r="B3165">
        <v>201240</v>
      </c>
      <c r="C3165">
        <v>219</v>
      </c>
      <c r="D3165" s="96">
        <v>45132.557002314818</v>
      </c>
      <c r="E3165" t="s">
        <v>133</v>
      </c>
      <c r="F3165" t="s">
        <v>128</v>
      </c>
      <c r="G3165" t="s">
        <v>178</v>
      </c>
      <c r="H3165" t="s">
        <v>130</v>
      </c>
      <c r="I3165">
        <v>336400</v>
      </c>
      <c r="L3165" s="96">
        <v>45132.556747685187</v>
      </c>
      <c r="M3165" t="s">
        <v>135</v>
      </c>
      <c r="N3165">
        <v>3886</v>
      </c>
      <c r="O3165" t="s">
        <v>132</v>
      </c>
    </row>
    <row r="3166" spans="1:15" x14ac:dyDescent="0.25">
      <c r="A3166">
        <v>618710</v>
      </c>
      <c r="B3166">
        <v>280000</v>
      </c>
      <c r="C3166">
        <v>219</v>
      </c>
      <c r="D3166" s="96">
        <v>45132.556932870371</v>
      </c>
      <c r="E3166" t="s">
        <v>127</v>
      </c>
      <c r="F3166" t="s">
        <v>128</v>
      </c>
      <c r="G3166" t="s">
        <v>244</v>
      </c>
      <c r="H3166" t="s">
        <v>130</v>
      </c>
      <c r="I3166">
        <v>336007</v>
      </c>
      <c r="L3166" s="96">
        <v>45132.556747685187</v>
      </c>
      <c r="M3166" t="s">
        <v>131</v>
      </c>
      <c r="N3166">
        <v>294</v>
      </c>
      <c r="O3166" t="s">
        <v>132</v>
      </c>
    </row>
    <row r="3167" spans="1:15" x14ac:dyDescent="0.25">
      <c r="A3167">
        <v>618710</v>
      </c>
      <c r="B3167">
        <v>170490</v>
      </c>
      <c r="C3167">
        <v>219</v>
      </c>
      <c r="D3167" s="96">
        <v>45132.530173611114</v>
      </c>
      <c r="E3167" t="s">
        <v>127</v>
      </c>
      <c r="F3167" t="s">
        <v>140</v>
      </c>
      <c r="G3167" t="s">
        <v>211</v>
      </c>
      <c r="H3167" t="s">
        <v>130</v>
      </c>
      <c r="I3167">
        <v>335200</v>
      </c>
      <c r="L3167" s="96">
        <v>45132.529583333337</v>
      </c>
      <c r="M3167" t="s">
        <v>131</v>
      </c>
      <c r="N3167">
        <v>10</v>
      </c>
      <c r="O3167" t="s">
        <v>132</v>
      </c>
    </row>
    <row r="3168" spans="1:15" x14ac:dyDescent="0.25">
      <c r="A3168">
        <v>618710</v>
      </c>
      <c r="B3168">
        <v>170490</v>
      </c>
      <c r="C3168">
        <v>219</v>
      </c>
      <c r="D3168" s="96">
        <v>45132.530173611114</v>
      </c>
      <c r="E3168" t="s">
        <v>133</v>
      </c>
      <c r="F3168" t="s">
        <v>140</v>
      </c>
      <c r="G3168" t="s">
        <v>371</v>
      </c>
      <c r="H3168" t="s">
        <v>130</v>
      </c>
      <c r="I3168">
        <v>335200</v>
      </c>
      <c r="L3168" s="96">
        <v>45132.529583333337</v>
      </c>
      <c r="M3168" t="s">
        <v>135</v>
      </c>
      <c r="N3168">
        <v>-10</v>
      </c>
      <c r="O3168" t="s">
        <v>136</v>
      </c>
    </row>
    <row r="3169" spans="1:15" x14ac:dyDescent="0.25">
      <c r="A3169">
        <v>618710</v>
      </c>
      <c r="B3169">
        <v>170600</v>
      </c>
      <c r="C3169">
        <v>227</v>
      </c>
      <c r="D3169" s="96">
        <v>45132.530624999999</v>
      </c>
      <c r="E3169" t="s">
        <v>133</v>
      </c>
      <c r="F3169" t="s">
        <v>140</v>
      </c>
      <c r="G3169" t="s">
        <v>306</v>
      </c>
      <c r="H3169" t="s">
        <v>130</v>
      </c>
      <c r="I3169">
        <v>339020</v>
      </c>
      <c r="L3169" s="96">
        <v>45132.529583333337</v>
      </c>
      <c r="M3169" t="s">
        <v>135</v>
      </c>
      <c r="N3169">
        <v>9455</v>
      </c>
      <c r="O3169" t="s">
        <v>132</v>
      </c>
    </row>
    <row r="3170" spans="1:15" x14ac:dyDescent="0.25">
      <c r="A3170">
        <v>618770</v>
      </c>
      <c r="B3170">
        <v>205400</v>
      </c>
      <c r="C3170">
        <v>152</v>
      </c>
      <c r="D3170" s="96">
        <v>45163.616400462961</v>
      </c>
      <c r="E3170" t="s">
        <v>133</v>
      </c>
      <c r="F3170" t="s">
        <v>254</v>
      </c>
      <c r="G3170" t="s">
        <v>255</v>
      </c>
      <c r="H3170" t="s">
        <v>130</v>
      </c>
      <c r="I3170">
        <v>333170</v>
      </c>
      <c r="L3170" s="96">
        <v>45163.6094212963</v>
      </c>
      <c r="M3170" t="s">
        <v>135</v>
      </c>
      <c r="N3170">
        <v>25543</v>
      </c>
      <c r="O3170" t="s">
        <v>132</v>
      </c>
    </row>
    <row r="3171" spans="1:15" x14ac:dyDescent="0.25">
      <c r="A3171">
        <v>618770</v>
      </c>
      <c r="B3171">
        <v>170320</v>
      </c>
      <c r="C3171">
        <v>201</v>
      </c>
      <c r="D3171" s="96">
        <v>45281.486655092594</v>
      </c>
      <c r="E3171" t="s">
        <v>133</v>
      </c>
      <c r="F3171" t="s">
        <v>212</v>
      </c>
      <c r="G3171" t="s">
        <v>213</v>
      </c>
      <c r="H3171" t="s">
        <v>130</v>
      </c>
      <c r="I3171">
        <v>332312</v>
      </c>
      <c r="L3171" s="96">
        <v>45281.476782407408</v>
      </c>
      <c r="M3171" t="s">
        <v>135</v>
      </c>
      <c r="N3171">
        <v>-1000</v>
      </c>
      <c r="O3171" t="s">
        <v>136</v>
      </c>
    </row>
    <row r="3172" spans="1:15" x14ac:dyDescent="0.25">
      <c r="A3172">
        <v>618770</v>
      </c>
      <c r="B3172">
        <v>170320</v>
      </c>
      <c r="C3172">
        <v>201</v>
      </c>
      <c r="D3172" s="96">
        <v>45132.529872685183</v>
      </c>
      <c r="E3172" t="s">
        <v>127</v>
      </c>
      <c r="F3172" t="s">
        <v>140</v>
      </c>
      <c r="G3172" t="s">
        <v>214</v>
      </c>
      <c r="H3172" t="s">
        <v>130</v>
      </c>
      <c r="I3172">
        <v>332312</v>
      </c>
      <c r="L3172" s="96">
        <v>45132.529583333337</v>
      </c>
      <c r="M3172" t="s">
        <v>131</v>
      </c>
      <c r="N3172">
        <v>1000</v>
      </c>
      <c r="O3172" t="s">
        <v>132</v>
      </c>
    </row>
    <row r="3173" spans="1:15" x14ac:dyDescent="0.25">
      <c r="A3173">
        <v>618770</v>
      </c>
      <c r="B3173">
        <v>170300</v>
      </c>
      <c r="C3173">
        <v>201</v>
      </c>
      <c r="D3173" s="96">
        <v>45132.52983796296</v>
      </c>
      <c r="E3173" t="s">
        <v>127</v>
      </c>
      <c r="F3173" t="s">
        <v>140</v>
      </c>
      <c r="G3173" t="s">
        <v>291</v>
      </c>
      <c r="H3173" t="s">
        <v>130</v>
      </c>
      <c r="I3173">
        <v>332308</v>
      </c>
      <c r="L3173" s="96">
        <v>45132.529583333337</v>
      </c>
      <c r="M3173" t="s">
        <v>131</v>
      </c>
      <c r="N3173">
        <v>15000</v>
      </c>
      <c r="O3173" t="s">
        <v>132</v>
      </c>
    </row>
    <row r="3174" spans="1:15" x14ac:dyDescent="0.25">
      <c r="A3174">
        <v>618770</v>
      </c>
      <c r="B3174">
        <v>170450</v>
      </c>
      <c r="C3174">
        <v>203</v>
      </c>
      <c r="D3174" s="96">
        <v>45155.573125000003</v>
      </c>
      <c r="E3174" t="s">
        <v>133</v>
      </c>
      <c r="F3174" t="s">
        <v>188</v>
      </c>
      <c r="G3174" t="s">
        <v>189</v>
      </c>
      <c r="H3174" t="s">
        <v>130</v>
      </c>
      <c r="I3174">
        <v>332370</v>
      </c>
      <c r="L3174" s="96">
        <v>45155.572881944441</v>
      </c>
      <c r="M3174" t="s">
        <v>135</v>
      </c>
      <c r="N3174">
        <v>500</v>
      </c>
      <c r="O3174" t="s">
        <v>132</v>
      </c>
    </row>
    <row r="3175" spans="1:15" x14ac:dyDescent="0.25">
      <c r="A3175">
        <v>618770</v>
      </c>
      <c r="B3175">
        <v>170310</v>
      </c>
      <c r="C3175">
        <v>203</v>
      </c>
      <c r="D3175" s="96">
        <v>45155.573078703703</v>
      </c>
      <c r="E3175" t="s">
        <v>133</v>
      </c>
      <c r="F3175" t="s">
        <v>188</v>
      </c>
      <c r="G3175" t="s">
        <v>189</v>
      </c>
      <c r="H3175" t="s">
        <v>130</v>
      </c>
      <c r="I3175">
        <v>332310</v>
      </c>
      <c r="L3175" s="96">
        <v>45155.572881944441</v>
      </c>
      <c r="M3175" t="s">
        <v>135</v>
      </c>
      <c r="N3175">
        <v>500</v>
      </c>
      <c r="O3175" t="s">
        <v>132</v>
      </c>
    </row>
    <row r="3176" spans="1:15" x14ac:dyDescent="0.25">
      <c r="A3176">
        <v>618770</v>
      </c>
      <c r="B3176">
        <v>170350</v>
      </c>
      <c r="C3176">
        <v>203</v>
      </c>
      <c r="D3176" s="96">
        <v>45132.529965277776</v>
      </c>
      <c r="E3176" t="s">
        <v>133</v>
      </c>
      <c r="F3176" t="s">
        <v>140</v>
      </c>
      <c r="G3176" t="s">
        <v>375</v>
      </c>
      <c r="H3176" t="s">
        <v>130</v>
      </c>
      <c r="I3176">
        <v>332330</v>
      </c>
      <c r="L3176" s="96">
        <v>45132.529583333337</v>
      </c>
      <c r="M3176" t="s">
        <v>135</v>
      </c>
      <c r="N3176">
        <v>100</v>
      </c>
      <c r="O3176" t="s">
        <v>132</v>
      </c>
    </row>
    <row r="3177" spans="1:15" x14ac:dyDescent="0.25">
      <c r="A3177">
        <v>618770</v>
      </c>
      <c r="B3177">
        <v>170350</v>
      </c>
      <c r="C3177">
        <v>203</v>
      </c>
      <c r="D3177" s="96">
        <v>45132.529965277776</v>
      </c>
      <c r="E3177" t="s">
        <v>133</v>
      </c>
      <c r="F3177" t="s">
        <v>140</v>
      </c>
      <c r="G3177" t="s">
        <v>191</v>
      </c>
      <c r="H3177" t="s">
        <v>130</v>
      </c>
      <c r="I3177">
        <v>332330</v>
      </c>
      <c r="L3177" s="96">
        <v>45132.529583333337</v>
      </c>
      <c r="M3177" t="s">
        <v>135</v>
      </c>
      <c r="N3177">
        <v>1500</v>
      </c>
      <c r="O3177" t="s">
        <v>132</v>
      </c>
    </row>
    <row r="3178" spans="1:15" x14ac:dyDescent="0.25">
      <c r="A3178">
        <v>618770</v>
      </c>
      <c r="B3178">
        <v>170310</v>
      </c>
      <c r="C3178">
        <v>203</v>
      </c>
      <c r="D3178" s="96">
        <v>45132.529849537037</v>
      </c>
      <c r="E3178" t="s">
        <v>133</v>
      </c>
      <c r="F3178" t="s">
        <v>140</v>
      </c>
      <c r="G3178" t="s">
        <v>191</v>
      </c>
      <c r="H3178" t="s">
        <v>130</v>
      </c>
      <c r="I3178">
        <v>332310</v>
      </c>
      <c r="L3178" s="96">
        <v>45132.529583333337</v>
      </c>
      <c r="M3178" t="s">
        <v>135</v>
      </c>
      <c r="N3178">
        <v>500</v>
      </c>
      <c r="O3178" t="s">
        <v>132</v>
      </c>
    </row>
    <row r="3179" spans="1:15" x14ac:dyDescent="0.25">
      <c r="A3179">
        <v>618770</v>
      </c>
      <c r="B3179">
        <v>170310</v>
      </c>
      <c r="C3179">
        <v>203</v>
      </c>
      <c r="D3179" s="96">
        <v>45132.529849537037</v>
      </c>
      <c r="E3179" t="s">
        <v>133</v>
      </c>
      <c r="F3179" t="s">
        <v>140</v>
      </c>
      <c r="G3179" t="s">
        <v>192</v>
      </c>
      <c r="H3179" t="s">
        <v>130</v>
      </c>
      <c r="I3179">
        <v>332310</v>
      </c>
      <c r="L3179" s="96">
        <v>45132.529583333337</v>
      </c>
      <c r="M3179" t="s">
        <v>135</v>
      </c>
      <c r="N3179">
        <v>5000</v>
      </c>
      <c r="O3179" t="s">
        <v>132</v>
      </c>
    </row>
    <row r="3180" spans="1:15" x14ac:dyDescent="0.25">
      <c r="A3180">
        <v>618770</v>
      </c>
      <c r="B3180">
        <v>170400</v>
      </c>
      <c r="C3180">
        <v>203</v>
      </c>
      <c r="D3180" s="96">
        <v>45132.529814814814</v>
      </c>
      <c r="E3180" t="s">
        <v>127</v>
      </c>
      <c r="F3180" t="s">
        <v>140</v>
      </c>
      <c r="G3180" t="s">
        <v>194</v>
      </c>
      <c r="H3180" t="s">
        <v>130</v>
      </c>
      <c r="I3180">
        <v>332305</v>
      </c>
      <c r="L3180" s="96">
        <v>45132.529583333337</v>
      </c>
      <c r="M3180" t="s">
        <v>131</v>
      </c>
      <c r="N3180">
        <v>5412</v>
      </c>
      <c r="O3180" t="s">
        <v>132</v>
      </c>
    </row>
    <row r="3181" spans="1:15" x14ac:dyDescent="0.25">
      <c r="A3181">
        <v>618770</v>
      </c>
      <c r="B3181">
        <v>540400</v>
      </c>
      <c r="C3181">
        <v>207</v>
      </c>
      <c r="D3181" s="96">
        <v>45132.557812500003</v>
      </c>
      <c r="E3181" t="s">
        <v>133</v>
      </c>
      <c r="F3181" t="s">
        <v>151</v>
      </c>
      <c r="G3181" t="s">
        <v>338</v>
      </c>
      <c r="H3181" t="s">
        <v>130</v>
      </c>
      <c r="I3181">
        <v>334090</v>
      </c>
      <c r="L3181" s="96">
        <v>45132.556875000002</v>
      </c>
      <c r="M3181" t="s">
        <v>135</v>
      </c>
      <c r="N3181">
        <v>92</v>
      </c>
      <c r="O3181" t="s">
        <v>132</v>
      </c>
    </row>
    <row r="3182" spans="1:15" x14ac:dyDescent="0.25">
      <c r="A3182">
        <v>618770</v>
      </c>
      <c r="B3182">
        <v>540300</v>
      </c>
      <c r="C3182">
        <v>207</v>
      </c>
      <c r="D3182" s="96">
        <v>45132.557800925926</v>
      </c>
      <c r="E3182" t="s">
        <v>127</v>
      </c>
      <c r="F3182" t="s">
        <v>151</v>
      </c>
      <c r="G3182" t="s">
        <v>196</v>
      </c>
      <c r="H3182" t="s">
        <v>130</v>
      </c>
      <c r="I3182">
        <v>334140</v>
      </c>
      <c r="L3182" s="96">
        <v>45132.556875000002</v>
      </c>
      <c r="M3182" t="s">
        <v>131</v>
      </c>
      <c r="N3182">
        <v>4133</v>
      </c>
      <c r="O3182" t="s">
        <v>132</v>
      </c>
    </row>
    <row r="3183" spans="1:15" x14ac:dyDescent="0.25">
      <c r="A3183">
        <v>618770</v>
      </c>
      <c r="B3183">
        <v>120000</v>
      </c>
      <c r="C3183">
        <v>207</v>
      </c>
      <c r="D3183" s="96">
        <v>45132.530601851853</v>
      </c>
      <c r="E3183" t="s">
        <v>127</v>
      </c>
      <c r="F3183" t="s">
        <v>140</v>
      </c>
      <c r="G3183" t="s">
        <v>141</v>
      </c>
      <c r="H3183" t="s">
        <v>130</v>
      </c>
      <c r="I3183">
        <v>338510</v>
      </c>
      <c r="L3183" s="96">
        <v>45132.529583333337</v>
      </c>
      <c r="M3183" t="s">
        <v>131</v>
      </c>
      <c r="N3183">
        <v>6750</v>
      </c>
      <c r="O3183" t="s">
        <v>132</v>
      </c>
    </row>
    <row r="3184" spans="1:15" x14ac:dyDescent="0.25">
      <c r="A3184">
        <v>618770</v>
      </c>
      <c r="B3184">
        <v>120010</v>
      </c>
      <c r="C3184">
        <v>207</v>
      </c>
      <c r="D3184" s="96">
        <v>45132.530590277776</v>
      </c>
      <c r="E3184" t="s">
        <v>127</v>
      </c>
      <c r="F3184" t="s">
        <v>140</v>
      </c>
      <c r="G3184" t="s">
        <v>141</v>
      </c>
      <c r="H3184" t="s">
        <v>130</v>
      </c>
      <c r="I3184">
        <v>338360</v>
      </c>
      <c r="L3184" s="96">
        <v>45132.529583333337</v>
      </c>
      <c r="M3184" t="s">
        <v>131</v>
      </c>
      <c r="N3184">
        <v>7878</v>
      </c>
      <c r="O3184" t="s">
        <v>132</v>
      </c>
    </row>
    <row r="3185" spans="1:15" x14ac:dyDescent="0.25">
      <c r="A3185">
        <v>618770</v>
      </c>
      <c r="B3185">
        <v>120000</v>
      </c>
      <c r="C3185">
        <v>207</v>
      </c>
      <c r="D3185" s="96">
        <v>45132.530555555553</v>
      </c>
      <c r="E3185" t="s">
        <v>127</v>
      </c>
      <c r="F3185" t="s">
        <v>140</v>
      </c>
      <c r="G3185" t="s">
        <v>141</v>
      </c>
      <c r="H3185" t="s">
        <v>130</v>
      </c>
      <c r="I3185">
        <v>338296</v>
      </c>
      <c r="L3185" s="96">
        <v>45132.529583333337</v>
      </c>
      <c r="M3185" t="s">
        <v>131</v>
      </c>
      <c r="N3185">
        <v>3420</v>
      </c>
      <c r="O3185" t="s">
        <v>132</v>
      </c>
    </row>
    <row r="3186" spans="1:15" x14ac:dyDescent="0.25">
      <c r="A3186">
        <v>618770</v>
      </c>
      <c r="B3186">
        <v>120252</v>
      </c>
      <c r="C3186">
        <v>207</v>
      </c>
      <c r="D3186" s="96">
        <v>45132.530532407407</v>
      </c>
      <c r="E3186" t="s">
        <v>127</v>
      </c>
      <c r="F3186" t="s">
        <v>140</v>
      </c>
      <c r="G3186" t="s">
        <v>141</v>
      </c>
      <c r="H3186" t="s">
        <v>130</v>
      </c>
      <c r="I3186">
        <v>338260</v>
      </c>
      <c r="L3186" s="96">
        <v>45132.529583333337</v>
      </c>
      <c r="M3186" t="s">
        <v>131</v>
      </c>
      <c r="N3186">
        <v>3817</v>
      </c>
      <c r="O3186" t="s">
        <v>132</v>
      </c>
    </row>
    <row r="3187" spans="1:15" x14ac:dyDescent="0.25">
      <c r="A3187">
        <v>618770</v>
      </c>
      <c r="B3187">
        <v>120202</v>
      </c>
      <c r="C3187">
        <v>207</v>
      </c>
      <c r="D3187" s="96">
        <v>45132.530532407407</v>
      </c>
      <c r="E3187" t="s">
        <v>127</v>
      </c>
      <c r="F3187" t="s">
        <v>140</v>
      </c>
      <c r="G3187" t="s">
        <v>141</v>
      </c>
      <c r="H3187" t="s">
        <v>130</v>
      </c>
      <c r="I3187">
        <v>338235</v>
      </c>
      <c r="L3187" s="96">
        <v>45132.529583333337</v>
      </c>
      <c r="M3187" t="s">
        <v>131</v>
      </c>
      <c r="N3187">
        <v>12840</v>
      </c>
      <c r="O3187" t="s">
        <v>132</v>
      </c>
    </row>
    <row r="3188" spans="1:15" x14ac:dyDescent="0.25">
      <c r="A3188">
        <v>618770</v>
      </c>
      <c r="B3188">
        <v>120000</v>
      </c>
      <c r="C3188">
        <v>207</v>
      </c>
      <c r="D3188" s="96">
        <v>45132.53052083333</v>
      </c>
      <c r="E3188" t="s">
        <v>127</v>
      </c>
      <c r="F3188" t="s">
        <v>140</v>
      </c>
      <c r="G3188" t="s">
        <v>141</v>
      </c>
      <c r="H3188" t="s">
        <v>130</v>
      </c>
      <c r="I3188">
        <v>338210</v>
      </c>
      <c r="L3188" s="96">
        <v>45132.529583333337</v>
      </c>
      <c r="M3188" t="s">
        <v>131</v>
      </c>
      <c r="N3188">
        <v>7814</v>
      </c>
      <c r="O3188" t="s">
        <v>132</v>
      </c>
    </row>
    <row r="3189" spans="1:15" x14ac:dyDescent="0.25">
      <c r="A3189">
        <v>618770</v>
      </c>
      <c r="B3189">
        <v>120301</v>
      </c>
      <c r="C3189">
        <v>207</v>
      </c>
      <c r="D3189" s="96">
        <v>45132.530509259261</v>
      </c>
      <c r="E3189" t="s">
        <v>127</v>
      </c>
      <c r="F3189" t="s">
        <v>140</v>
      </c>
      <c r="G3189" t="s">
        <v>141</v>
      </c>
      <c r="H3189" t="s">
        <v>130</v>
      </c>
      <c r="I3189">
        <v>338180</v>
      </c>
      <c r="L3189" s="96">
        <v>45132.529583333337</v>
      </c>
      <c r="M3189" t="s">
        <v>131</v>
      </c>
      <c r="N3189">
        <v>4702</v>
      </c>
      <c r="O3189" t="s">
        <v>132</v>
      </c>
    </row>
    <row r="3190" spans="1:15" x14ac:dyDescent="0.25">
      <c r="A3190">
        <v>618770</v>
      </c>
      <c r="B3190">
        <v>120352</v>
      </c>
      <c r="C3190">
        <v>207</v>
      </c>
      <c r="D3190" s="96">
        <v>45132.530509259261</v>
      </c>
      <c r="E3190" t="s">
        <v>127</v>
      </c>
      <c r="F3190" t="s">
        <v>140</v>
      </c>
      <c r="G3190" t="s">
        <v>141</v>
      </c>
      <c r="H3190" t="s">
        <v>130</v>
      </c>
      <c r="I3190">
        <v>338205</v>
      </c>
      <c r="L3190" s="96">
        <v>45132.529583333337</v>
      </c>
      <c r="M3190" t="s">
        <v>131</v>
      </c>
      <c r="N3190">
        <v>8630</v>
      </c>
      <c r="O3190" t="s">
        <v>132</v>
      </c>
    </row>
    <row r="3191" spans="1:15" x14ac:dyDescent="0.25">
      <c r="A3191">
        <v>618770</v>
      </c>
      <c r="B3191">
        <v>120010</v>
      </c>
      <c r="C3191">
        <v>207</v>
      </c>
      <c r="D3191" s="96">
        <v>45132.530486111114</v>
      </c>
      <c r="E3191" t="s">
        <v>127</v>
      </c>
      <c r="F3191" t="s">
        <v>140</v>
      </c>
      <c r="G3191" t="s">
        <v>141</v>
      </c>
      <c r="H3191" t="s">
        <v>130</v>
      </c>
      <c r="I3191">
        <v>338110</v>
      </c>
      <c r="L3191" s="96">
        <v>45132.529583333337</v>
      </c>
      <c r="M3191" t="s">
        <v>131</v>
      </c>
      <c r="N3191">
        <v>3544</v>
      </c>
      <c r="O3191" t="s">
        <v>132</v>
      </c>
    </row>
    <row r="3192" spans="1:15" x14ac:dyDescent="0.25">
      <c r="A3192">
        <v>618770</v>
      </c>
      <c r="B3192">
        <v>120010</v>
      </c>
      <c r="C3192">
        <v>207</v>
      </c>
      <c r="D3192" s="96">
        <v>45132.530439814815</v>
      </c>
      <c r="E3192" t="s">
        <v>127</v>
      </c>
      <c r="F3192" t="s">
        <v>140</v>
      </c>
      <c r="G3192" t="s">
        <v>141</v>
      </c>
      <c r="H3192" t="s">
        <v>130</v>
      </c>
      <c r="I3192">
        <v>338030</v>
      </c>
      <c r="L3192" s="96">
        <v>45132.529583333337</v>
      </c>
      <c r="M3192" t="s">
        <v>131</v>
      </c>
      <c r="N3192">
        <v>17106</v>
      </c>
      <c r="O3192" t="s">
        <v>132</v>
      </c>
    </row>
    <row r="3193" spans="1:15" x14ac:dyDescent="0.25">
      <c r="A3193">
        <v>618770</v>
      </c>
      <c r="B3193">
        <v>120000</v>
      </c>
      <c r="C3193">
        <v>207</v>
      </c>
      <c r="D3193" s="96">
        <v>45132.530416666668</v>
      </c>
      <c r="E3193" t="s">
        <v>127</v>
      </c>
      <c r="F3193" t="s">
        <v>140</v>
      </c>
      <c r="G3193" t="s">
        <v>141</v>
      </c>
      <c r="H3193" t="s">
        <v>130</v>
      </c>
      <c r="I3193">
        <v>338010</v>
      </c>
      <c r="L3193" s="96">
        <v>45132.529583333337</v>
      </c>
      <c r="M3193" t="s">
        <v>131</v>
      </c>
      <c r="N3193">
        <v>42051</v>
      </c>
      <c r="O3193" t="s">
        <v>132</v>
      </c>
    </row>
    <row r="3194" spans="1:15" x14ac:dyDescent="0.25">
      <c r="A3194">
        <v>618770</v>
      </c>
      <c r="B3194">
        <v>201240</v>
      </c>
      <c r="C3194">
        <v>219</v>
      </c>
      <c r="D3194" s="96">
        <v>45310.716817129629</v>
      </c>
      <c r="E3194" t="s">
        <v>133</v>
      </c>
      <c r="F3194" t="s">
        <v>357</v>
      </c>
      <c r="G3194" t="s">
        <v>358</v>
      </c>
      <c r="H3194" t="s">
        <v>130</v>
      </c>
      <c r="I3194">
        <v>336400</v>
      </c>
      <c r="L3194" s="96">
        <v>45310.703576388885</v>
      </c>
      <c r="M3194" t="s">
        <v>135</v>
      </c>
      <c r="N3194">
        <v>-1731</v>
      </c>
      <c r="O3194" t="s">
        <v>136</v>
      </c>
    </row>
    <row r="3195" spans="1:15" x14ac:dyDescent="0.25">
      <c r="A3195">
        <v>618770</v>
      </c>
      <c r="B3195">
        <v>201240</v>
      </c>
      <c r="C3195">
        <v>219</v>
      </c>
      <c r="D3195" s="96">
        <v>45267.407673611109</v>
      </c>
      <c r="E3195" t="s">
        <v>133</v>
      </c>
      <c r="F3195" t="s">
        <v>232</v>
      </c>
      <c r="G3195" t="s">
        <v>233</v>
      </c>
      <c r="H3195" t="s">
        <v>130</v>
      </c>
      <c r="I3195">
        <v>336400</v>
      </c>
      <c r="L3195" s="96">
        <v>45267.403668981482</v>
      </c>
      <c r="M3195" t="s">
        <v>135</v>
      </c>
      <c r="N3195">
        <v>1730</v>
      </c>
      <c r="O3195" t="s">
        <v>132</v>
      </c>
    </row>
    <row r="3196" spans="1:15" x14ac:dyDescent="0.25">
      <c r="A3196">
        <v>618770</v>
      </c>
      <c r="B3196">
        <v>270100</v>
      </c>
      <c r="C3196">
        <v>219</v>
      </c>
      <c r="D3196" s="96">
        <v>45265.539537037039</v>
      </c>
      <c r="E3196" t="s">
        <v>133</v>
      </c>
      <c r="F3196" t="s">
        <v>312</v>
      </c>
      <c r="G3196" t="s">
        <v>313</v>
      </c>
      <c r="H3196" t="s">
        <v>130</v>
      </c>
      <c r="I3196">
        <v>336575</v>
      </c>
      <c r="L3196" s="96">
        <v>45265.532453703701</v>
      </c>
      <c r="M3196" t="s">
        <v>135</v>
      </c>
      <c r="N3196">
        <v>75</v>
      </c>
      <c r="O3196" t="s">
        <v>132</v>
      </c>
    </row>
    <row r="3197" spans="1:15" x14ac:dyDescent="0.25">
      <c r="A3197">
        <v>618770</v>
      </c>
      <c r="B3197">
        <v>205400</v>
      </c>
      <c r="C3197">
        <v>219</v>
      </c>
      <c r="D3197" s="96">
        <v>45163.616412037038</v>
      </c>
      <c r="E3197" t="s">
        <v>133</v>
      </c>
      <c r="F3197" t="s">
        <v>254</v>
      </c>
      <c r="G3197" t="s">
        <v>255</v>
      </c>
      <c r="H3197" t="s">
        <v>130</v>
      </c>
      <c r="I3197">
        <v>336611</v>
      </c>
      <c r="L3197" s="96">
        <v>45163.6094212963</v>
      </c>
      <c r="M3197" t="s">
        <v>135</v>
      </c>
      <c r="N3197">
        <v>2100</v>
      </c>
      <c r="O3197" t="s">
        <v>132</v>
      </c>
    </row>
    <row r="3198" spans="1:15" x14ac:dyDescent="0.25">
      <c r="A3198">
        <v>618770</v>
      </c>
      <c r="B3198">
        <v>201240</v>
      </c>
      <c r="C3198">
        <v>219</v>
      </c>
      <c r="D3198" s="96">
        <v>45152.685046296298</v>
      </c>
      <c r="E3198" t="s">
        <v>133</v>
      </c>
      <c r="F3198" t="s">
        <v>363</v>
      </c>
      <c r="G3198" t="s">
        <v>364</v>
      </c>
      <c r="H3198" t="s">
        <v>130</v>
      </c>
      <c r="I3198">
        <v>336400</v>
      </c>
      <c r="L3198" s="96">
        <v>45152.683067129627</v>
      </c>
      <c r="M3198" t="s">
        <v>135</v>
      </c>
      <c r="N3198">
        <v>1730</v>
      </c>
      <c r="O3198" t="s">
        <v>132</v>
      </c>
    </row>
    <row r="3199" spans="1:15" x14ac:dyDescent="0.25">
      <c r="A3199">
        <v>618770</v>
      </c>
      <c r="B3199">
        <v>205400</v>
      </c>
      <c r="C3199">
        <v>219</v>
      </c>
      <c r="D3199" s="96">
        <v>45132.557152777779</v>
      </c>
      <c r="E3199" t="s">
        <v>127</v>
      </c>
      <c r="F3199" t="s">
        <v>128</v>
      </c>
      <c r="G3199" t="s">
        <v>208</v>
      </c>
      <c r="H3199" t="s">
        <v>130</v>
      </c>
      <c r="I3199">
        <v>336611</v>
      </c>
      <c r="L3199" s="96">
        <v>45132.556747685187</v>
      </c>
      <c r="M3199" t="s">
        <v>131</v>
      </c>
      <c r="N3199">
        <v>2000</v>
      </c>
      <c r="O3199" t="s">
        <v>132</v>
      </c>
    </row>
    <row r="3200" spans="1:15" x14ac:dyDescent="0.25">
      <c r="A3200">
        <v>618770</v>
      </c>
      <c r="B3200">
        <v>201240</v>
      </c>
      <c r="C3200">
        <v>219</v>
      </c>
      <c r="D3200" s="96">
        <v>45132.557083333333</v>
      </c>
      <c r="E3200" t="s">
        <v>127</v>
      </c>
      <c r="F3200" t="s">
        <v>128</v>
      </c>
      <c r="G3200" t="s">
        <v>206</v>
      </c>
      <c r="H3200" t="s">
        <v>130</v>
      </c>
      <c r="I3200">
        <v>336483</v>
      </c>
      <c r="L3200" s="96">
        <v>45132.556747685187</v>
      </c>
      <c r="M3200" t="s">
        <v>131</v>
      </c>
      <c r="N3200">
        <v>1054</v>
      </c>
      <c r="O3200" t="s">
        <v>132</v>
      </c>
    </row>
    <row r="3201" spans="1:15" x14ac:dyDescent="0.25">
      <c r="A3201">
        <v>618770</v>
      </c>
      <c r="B3201">
        <v>201240</v>
      </c>
      <c r="C3201">
        <v>219</v>
      </c>
      <c r="D3201" s="96">
        <v>45132.557060185187</v>
      </c>
      <c r="E3201" t="s">
        <v>127</v>
      </c>
      <c r="F3201" t="s">
        <v>128</v>
      </c>
      <c r="G3201" t="s">
        <v>206</v>
      </c>
      <c r="H3201" t="s">
        <v>130</v>
      </c>
      <c r="I3201">
        <v>336470</v>
      </c>
      <c r="L3201" s="96">
        <v>45132.556747685187</v>
      </c>
      <c r="M3201" t="s">
        <v>131</v>
      </c>
      <c r="N3201">
        <v>740</v>
      </c>
      <c r="O3201" t="s">
        <v>132</v>
      </c>
    </row>
    <row r="3202" spans="1:15" x14ac:dyDescent="0.25">
      <c r="A3202">
        <v>618770</v>
      </c>
      <c r="B3202">
        <v>201240</v>
      </c>
      <c r="C3202">
        <v>219</v>
      </c>
      <c r="D3202" s="96">
        <v>45132.557037037041</v>
      </c>
      <c r="E3202" t="s">
        <v>127</v>
      </c>
      <c r="F3202" t="s">
        <v>128</v>
      </c>
      <c r="G3202" t="s">
        <v>206</v>
      </c>
      <c r="H3202" t="s">
        <v>130</v>
      </c>
      <c r="I3202">
        <v>336440</v>
      </c>
      <c r="L3202" s="96">
        <v>45132.556747685187</v>
      </c>
      <c r="M3202" t="s">
        <v>131</v>
      </c>
      <c r="N3202">
        <v>96</v>
      </c>
      <c r="O3202" t="s">
        <v>132</v>
      </c>
    </row>
    <row r="3203" spans="1:15" x14ac:dyDescent="0.25">
      <c r="A3203">
        <v>618770</v>
      </c>
      <c r="B3203">
        <v>201240</v>
      </c>
      <c r="C3203">
        <v>219</v>
      </c>
      <c r="D3203" s="96">
        <v>45132.557025462964</v>
      </c>
      <c r="E3203" t="s">
        <v>127</v>
      </c>
      <c r="F3203" t="s">
        <v>128</v>
      </c>
      <c r="G3203" t="s">
        <v>206</v>
      </c>
      <c r="H3203" t="s">
        <v>130</v>
      </c>
      <c r="I3203">
        <v>336412</v>
      </c>
      <c r="L3203" s="96">
        <v>45132.556747685187</v>
      </c>
      <c r="M3203" t="s">
        <v>131</v>
      </c>
      <c r="N3203">
        <v>753</v>
      </c>
      <c r="O3203" t="s">
        <v>132</v>
      </c>
    </row>
    <row r="3204" spans="1:15" x14ac:dyDescent="0.25">
      <c r="A3204">
        <v>618770</v>
      </c>
      <c r="B3204">
        <v>201240</v>
      </c>
      <c r="C3204">
        <v>219</v>
      </c>
      <c r="D3204" s="96">
        <v>45132.557002314818</v>
      </c>
      <c r="E3204" t="s">
        <v>133</v>
      </c>
      <c r="F3204" t="s">
        <v>128</v>
      </c>
      <c r="G3204" t="s">
        <v>178</v>
      </c>
      <c r="H3204" t="s">
        <v>130</v>
      </c>
      <c r="I3204">
        <v>336400</v>
      </c>
      <c r="L3204" s="96">
        <v>45132.556747685187</v>
      </c>
      <c r="M3204" t="s">
        <v>135</v>
      </c>
      <c r="N3204">
        <v>5851</v>
      </c>
      <c r="O3204" t="s">
        <v>132</v>
      </c>
    </row>
    <row r="3205" spans="1:15" x14ac:dyDescent="0.25">
      <c r="A3205">
        <v>618800</v>
      </c>
      <c r="B3205">
        <v>430500</v>
      </c>
      <c r="C3205">
        <v>219</v>
      </c>
      <c r="D3205" s="96">
        <v>45230.500717592593</v>
      </c>
      <c r="E3205" t="s">
        <v>133</v>
      </c>
      <c r="F3205" t="s">
        <v>257</v>
      </c>
      <c r="G3205" t="s">
        <v>258</v>
      </c>
      <c r="H3205" t="s">
        <v>130</v>
      </c>
      <c r="I3205">
        <v>336216</v>
      </c>
      <c r="L3205" s="96">
        <v>45230.490081018521</v>
      </c>
      <c r="M3205" t="s">
        <v>135</v>
      </c>
      <c r="N3205">
        <v>10484</v>
      </c>
      <c r="O3205" t="s">
        <v>132</v>
      </c>
    </row>
    <row r="3206" spans="1:15" x14ac:dyDescent="0.25">
      <c r="A3206">
        <v>719000</v>
      </c>
      <c r="B3206">
        <v>200000</v>
      </c>
      <c r="C3206">
        <v>152</v>
      </c>
      <c r="D3206" s="96">
        <v>45174.488182870373</v>
      </c>
      <c r="E3206" t="s">
        <v>162</v>
      </c>
      <c r="F3206" t="s">
        <v>399</v>
      </c>
      <c r="G3206" t="s">
        <v>400</v>
      </c>
      <c r="H3206" t="s">
        <v>130</v>
      </c>
      <c r="I3206">
        <v>333101</v>
      </c>
      <c r="L3206" s="96">
        <v>45169.999988425923</v>
      </c>
      <c r="M3206" t="s">
        <v>135</v>
      </c>
      <c r="N3206">
        <v>25695</v>
      </c>
      <c r="O3206" t="s">
        <v>132</v>
      </c>
    </row>
    <row r="3207" spans="1:15" x14ac:dyDescent="0.25">
      <c r="A3207">
        <v>719000</v>
      </c>
      <c r="B3207">
        <v>410900</v>
      </c>
      <c r="C3207">
        <v>180</v>
      </c>
      <c r="D3207" s="96">
        <v>45132.557719907411</v>
      </c>
      <c r="E3207" t="s">
        <v>127</v>
      </c>
      <c r="F3207" t="s">
        <v>217</v>
      </c>
      <c r="G3207" t="s">
        <v>278</v>
      </c>
      <c r="H3207" t="s">
        <v>130</v>
      </c>
      <c r="I3207">
        <v>335147</v>
      </c>
      <c r="L3207" s="96">
        <v>45132.556863425925</v>
      </c>
      <c r="M3207" t="s">
        <v>131</v>
      </c>
      <c r="N3207">
        <v>20000</v>
      </c>
      <c r="O3207" t="s">
        <v>132</v>
      </c>
    </row>
    <row r="3208" spans="1:15" x14ac:dyDescent="0.25">
      <c r="A3208">
        <v>719000</v>
      </c>
      <c r="B3208">
        <v>170300</v>
      </c>
      <c r="C3208">
        <v>201</v>
      </c>
      <c r="D3208" s="96">
        <v>45268.621296296296</v>
      </c>
      <c r="E3208" t="s">
        <v>162</v>
      </c>
      <c r="F3208" t="s">
        <v>401</v>
      </c>
      <c r="G3208" t="s">
        <v>402</v>
      </c>
      <c r="H3208" t="s">
        <v>130</v>
      </c>
      <c r="I3208">
        <v>332308</v>
      </c>
      <c r="L3208" s="96">
        <v>45268.61923611111</v>
      </c>
      <c r="M3208" t="s">
        <v>135</v>
      </c>
      <c r="N3208">
        <v>15000</v>
      </c>
      <c r="O3208" t="s">
        <v>132</v>
      </c>
    </row>
    <row r="3209" spans="1:15" x14ac:dyDescent="0.25">
      <c r="A3209">
        <v>719000</v>
      </c>
      <c r="B3209">
        <v>170300</v>
      </c>
      <c r="C3209">
        <v>201</v>
      </c>
      <c r="D3209" s="96">
        <v>45208.405115740738</v>
      </c>
      <c r="E3209" t="s">
        <v>162</v>
      </c>
      <c r="F3209" t="s">
        <v>403</v>
      </c>
      <c r="G3209" t="s">
        <v>288</v>
      </c>
      <c r="H3209" t="s">
        <v>130</v>
      </c>
      <c r="I3209">
        <v>332308</v>
      </c>
      <c r="L3209" s="96">
        <v>45208.404351851852</v>
      </c>
      <c r="M3209" t="s">
        <v>135</v>
      </c>
      <c r="N3209">
        <v>12000</v>
      </c>
      <c r="O3209" t="s">
        <v>132</v>
      </c>
    </row>
    <row r="3210" spans="1:15" x14ac:dyDescent="0.25">
      <c r="A3210">
        <v>719000</v>
      </c>
      <c r="B3210">
        <v>170300</v>
      </c>
      <c r="C3210">
        <v>201</v>
      </c>
      <c r="D3210" s="96">
        <v>45174.366284722222</v>
      </c>
      <c r="E3210" t="s">
        <v>133</v>
      </c>
      <c r="F3210" t="s">
        <v>404</v>
      </c>
      <c r="G3210" t="s">
        <v>405</v>
      </c>
      <c r="H3210" t="s">
        <v>130</v>
      </c>
      <c r="I3210">
        <v>332308</v>
      </c>
      <c r="L3210" s="96">
        <v>45169.999988425923</v>
      </c>
      <c r="M3210" t="s">
        <v>135</v>
      </c>
      <c r="N3210">
        <v>1500</v>
      </c>
      <c r="O3210" t="s">
        <v>132</v>
      </c>
    </row>
    <row r="3211" spans="1:15" x14ac:dyDescent="0.25">
      <c r="A3211">
        <v>719000</v>
      </c>
      <c r="B3211">
        <v>700000</v>
      </c>
      <c r="C3211">
        <v>201</v>
      </c>
      <c r="D3211" s="96">
        <v>45132.557812500003</v>
      </c>
      <c r="E3211" t="s">
        <v>127</v>
      </c>
      <c r="F3211" t="s">
        <v>142</v>
      </c>
      <c r="G3211" t="s">
        <v>207</v>
      </c>
      <c r="H3211" t="s">
        <v>130</v>
      </c>
      <c r="I3211">
        <v>332100</v>
      </c>
      <c r="L3211" s="96">
        <v>45132.556886574072</v>
      </c>
      <c r="M3211" t="s">
        <v>131</v>
      </c>
      <c r="N3211">
        <v>50000</v>
      </c>
      <c r="O3211" t="s">
        <v>132</v>
      </c>
    </row>
    <row r="3212" spans="1:15" x14ac:dyDescent="0.25">
      <c r="A3212">
        <v>719000</v>
      </c>
      <c r="B3212">
        <v>540000</v>
      </c>
      <c r="C3212">
        <v>201</v>
      </c>
      <c r="D3212" s="96">
        <v>45132.557789351849</v>
      </c>
      <c r="E3212" t="s">
        <v>127</v>
      </c>
      <c r="F3212" t="s">
        <v>151</v>
      </c>
      <c r="G3212" t="s">
        <v>406</v>
      </c>
      <c r="H3212" t="s">
        <v>130</v>
      </c>
      <c r="I3212">
        <v>332121</v>
      </c>
      <c r="L3212" s="96">
        <v>45132.556875000002</v>
      </c>
      <c r="M3212" t="s">
        <v>131</v>
      </c>
      <c r="N3212">
        <v>15000</v>
      </c>
      <c r="O3212" t="s">
        <v>132</v>
      </c>
    </row>
    <row r="3213" spans="1:15" x14ac:dyDescent="0.25">
      <c r="A3213">
        <v>719000</v>
      </c>
      <c r="B3213">
        <v>540000</v>
      </c>
      <c r="C3213">
        <v>201</v>
      </c>
      <c r="D3213" s="96">
        <v>45132.557789351849</v>
      </c>
      <c r="E3213" t="s">
        <v>127</v>
      </c>
      <c r="F3213" t="s">
        <v>151</v>
      </c>
      <c r="G3213" t="s">
        <v>406</v>
      </c>
      <c r="H3213" t="s">
        <v>130</v>
      </c>
      <c r="I3213">
        <v>332121</v>
      </c>
      <c r="L3213" s="96">
        <v>45132.556875000002</v>
      </c>
      <c r="M3213" t="s">
        <v>131</v>
      </c>
      <c r="N3213">
        <v>30000</v>
      </c>
      <c r="O3213" t="s">
        <v>132</v>
      </c>
    </row>
    <row r="3214" spans="1:15" x14ac:dyDescent="0.25">
      <c r="A3214">
        <v>719000</v>
      </c>
      <c r="B3214">
        <v>540000</v>
      </c>
      <c r="C3214">
        <v>201</v>
      </c>
      <c r="D3214" s="96">
        <v>45132.557789351849</v>
      </c>
      <c r="E3214" t="s">
        <v>127</v>
      </c>
      <c r="F3214" t="s">
        <v>151</v>
      </c>
      <c r="G3214" t="s">
        <v>406</v>
      </c>
      <c r="H3214" t="s">
        <v>130</v>
      </c>
      <c r="I3214">
        <v>332121</v>
      </c>
      <c r="L3214" s="96">
        <v>45132.556875000002</v>
      </c>
      <c r="M3214" t="s">
        <v>131</v>
      </c>
      <c r="N3214">
        <v>30000</v>
      </c>
      <c r="O3214" t="s">
        <v>132</v>
      </c>
    </row>
    <row r="3215" spans="1:15" x14ac:dyDescent="0.25">
      <c r="A3215">
        <v>719000</v>
      </c>
      <c r="B3215">
        <v>170300</v>
      </c>
      <c r="C3215">
        <v>201</v>
      </c>
      <c r="D3215" s="96">
        <v>45132.52983796296</v>
      </c>
      <c r="E3215" t="s">
        <v>127</v>
      </c>
      <c r="F3215" t="s">
        <v>140</v>
      </c>
      <c r="G3215" t="s">
        <v>291</v>
      </c>
      <c r="H3215" t="s">
        <v>130</v>
      </c>
      <c r="I3215">
        <v>332308</v>
      </c>
      <c r="L3215" s="96">
        <v>45132.529583333337</v>
      </c>
      <c r="M3215" t="s">
        <v>131</v>
      </c>
      <c r="N3215">
        <v>2000</v>
      </c>
      <c r="O3215" t="s">
        <v>132</v>
      </c>
    </row>
    <row r="3216" spans="1:15" x14ac:dyDescent="0.25">
      <c r="A3216">
        <v>719000</v>
      </c>
      <c r="B3216">
        <v>335300</v>
      </c>
      <c r="C3216">
        <v>202</v>
      </c>
      <c r="D3216" s="96">
        <v>45307.856122685182</v>
      </c>
      <c r="E3216" t="s">
        <v>133</v>
      </c>
      <c r="F3216" t="s">
        <v>384</v>
      </c>
      <c r="G3216" t="s">
        <v>385</v>
      </c>
      <c r="H3216" t="s">
        <v>130</v>
      </c>
      <c r="I3216">
        <v>334552</v>
      </c>
      <c r="L3216" s="96">
        <v>45307.855624999997</v>
      </c>
      <c r="M3216" t="s">
        <v>135</v>
      </c>
      <c r="N3216">
        <v>2550</v>
      </c>
      <c r="O3216" t="s">
        <v>132</v>
      </c>
    </row>
    <row r="3217" spans="1:15" x14ac:dyDescent="0.25">
      <c r="A3217">
        <v>719000</v>
      </c>
      <c r="B3217">
        <v>335500</v>
      </c>
      <c r="C3217">
        <v>202</v>
      </c>
      <c r="D3217" s="96">
        <v>45132.557638888888</v>
      </c>
      <c r="E3217" t="s">
        <v>127</v>
      </c>
      <c r="F3217" t="s">
        <v>144</v>
      </c>
      <c r="G3217" t="s">
        <v>145</v>
      </c>
      <c r="H3217" t="s">
        <v>130</v>
      </c>
      <c r="I3217">
        <v>334560</v>
      </c>
      <c r="L3217" s="96">
        <v>45132.55678240741</v>
      </c>
      <c r="M3217" t="s">
        <v>131</v>
      </c>
      <c r="N3217">
        <v>8000</v>
      </c>
      <c r="O3217" t="s">
        <v>132</v>
      </c>
    </row>
    <row r="3218" spans="1:15" x14ac:dyDescent="0.25">
      <c r="A3218">
        <v>719000</v>
      </c>
      <c r="B3218">
        <v>170450</v>
      </c>
      <c r="C3218">
        <v>203</v>
      </c>
      <c r="D3218" s="96">
        <v>45309.391087962962</v>
      </c>
      <c r="E3218" t="s">
        <v>133</v>
      </c>
      <c r="F3218" t="s">
        <v>182</v>
      </c>
      <c r="G3218" t="s">
        <v>183</v>
      </c>
      <c r="H3218" t="s">
        <v>130</v>
      </c>
      <c r="I3218">
        <v>332370</v>
      </c>
      <c r="L3218" s="96">
        <v>45308.999988425923</v>
      </c>
      <c r="M3218" t="s">
        <v>135</v>
      </c>
      <c r="N3218">
        <v>17000</v>
      </c>
      <c r="O3218" t="s">
        <v>132</v>
      </c>
    </row>
    <row r="3219" spans="1:15" x14ac:dyDescent="0.25">
      <c r="A3219">
        <v>719000</v>
      </c>
      <c r="B3219">
        <v>170440</v>
      </c>
      <c r="C3219">
        <v>203</v>
      </c>
      <c r="D3219" s="96">
        <v>45309.391076388885</v>
      </c>
      <c r="E3219" t="s">
        <v>133</v>
      </c>
      <c r="F3219" t="s">
        <v>182</v>
      </c>
      <c r="G3219" t="s">
        <v>183</v>
      </c>
      <c r="H3219" t="s">
        <v>130</v>
      </c>
      <c r="I3219">
        <v>332360</v>
      </c>
      <c r="L3219" s="96">
        <v>45308.999988425923</v>
      </c>
      <c r="M3219" t="s">
        <v>135</v>
      </c>
      <c r="N3219">
        <v>3500</v>
      </c>
      <c r="O3219" t="s">
        <v>132</v>
      </c>
    </row>
    <row r="3220" spans="1:15" x14ac:dyDescent="0.25">
      <c r="A3220">
        <v>719000</v>
      </c>
      <c r="B3220">
        <v>170380</v>
      </c>
      <c r="C3220">
        <v>203</v>
      </c>
      <c r="D3220" s="96">
        <v>45309.391076388885</v>
      </c>
      <c r="E3220" t="s">
        <v>133</v>
      </c>
      <c r="F3220" t="s">
        <v>182</v>
      </c>
      <c r="G3220" t="s">
        <v>183</v>
      </c>
      <c r="H3220" t="s">
        <v>130</v>
      </c>
      <c r="I3220">
        <v>332340</v>
      </c>
      <c r="L3220" s="96">
        <v>45308.999988425923</v>
      </c>
      <c r="M3220" t="s">
        <v>135</v>
      </c>
      <c r="N3220">
        <v>15650</v>
      </c>
      <c r="O3220" t="s">
        <v>132</v>
      </c>
    </row>
    <row r="3221" spans="1:15" x14ac:dyDescent="0.25">
      <c r="A3221">
        <v>719000</v>
      </c>
      <c r="B3221">
        <v>170360</v>
      </c>
      <c r="C3221">
        <v>203</v>
      </c>
      <c r="D3221" s="96">
        <v>45309.391064814816</v>
      </c>
      <c r="E3221" t="s">
        <v>133</v>
      </c>
      <c r="F3221" t="s">
        <v>182</v>
      </c>
      <c r="G3221" t="s">
        <v>183</v>
      </c>
      <c r="H3221" t="s">
        <v>130</v>
      </c>
      <c r="I3221">
        <v>332332</v>
      </c>
      <c r="L3221" s="96">
        <v>45308.999988425923</v>
      </c>
      <c r="M3221" t="s">
        <v>135</v>
      </c>
      <c r="N3221">
        <v>1050</v>
      </c>
      <c r="O3221" t="s">
        <v>132</v>
      </c>
    </row>
    <row r="3222" spans="1:15" x14ac:dyDescent="0.25">
      <c r="A3222">
        <v>719000</v>
      </c>
      <c r="B3222">
        <v>170350</v>
      </c>
      <c r="C3222">
        <v>203</v>
      </c>
      <c r="D3222" s="96">
        <v>45309.391064814816</v>
      </c>
      <c r="E3222" t="s">
        <v>133</v>
      </c>
      <c r="F3222" t="s">
        <v>182</v>
      </c>
      <c r="G3222" t="s">
        <v>183</v>
      </c>
      <c r="H3222" t="s">
        <v>130</v>
      </c>
      <c r="I3222">
        <v>332330</v>
      </c>
      <c r="L3222" s="96">
        <v>45308.999988425923</v>
      </c>
      <c r="M3222" t="s">
        <v>135</v>
      </c>
      <c r="N3222">
        <v>67000</v>
      </c>
      <c r="O3222" t="s">
        <v>132</v>
      </c>
    </row>
    <row r="3223" spans="1:15" x14ac:dyDescent="0.25">
      <c r="A3223">
        <v>719000</v>
      </c>
      <c r="B3223">
        <v>170330</v>
      </c>
      <c r="C3223">
        <v>203</v>
      </c>
      <c r="D3223" s="96">
        <v>45309.391053240739</v>
      </c>
      <c r="E3223" t="s">
        <v>133</v>
      </c>
      <c r="F3223" t="s">
        <v>182</v>
      </c>
      <c r="G3223" t="s">
        <v>183</v>
      </c>
      <c r="H3223" t="s">
        <v>130</v>
      </c>
      <c r="I3223">
        <v>332315</v>
      </c>
      <c r="L3223" s="96">
        <v>45308.999988425923</v>
      </c>
      <c r="M3223" t="s">
        <v>135</v>
      </c>
      <c r="N3223">
        <v>390</v>
      </c>
      <c r="O3223" t="s">
        <v>132</v>
      </c>
    </row>
    <row r="3224" spans="1:15" x14ac:dyDescent="0.25">
      <c r="A3224">
        <v>719000</v>
      </c>
      <c r="B3224">
        <v>170310</v>
      </c>
      <c r="C3224">
        <v>203</v>
      </c>
      <c r="D3224" s="96">
        <v>45309.391041666669</v>
      </c>
      <c r="E3224" t="s">
        <v>133</v>
      </c>
      <c r="F3224" t="s">
        <v>182</v>
      </c>
      <c r="G3224" t="s">
        <v>183</v>
      </c>
      <c r="H3224" t="s">
        <v>130</v>
      </c>
      <c r="I3224">
        <v>332310</v>
      </c>
      <c r="L3224" s="96">
        <v>45308.999988425923</v>
      </c>
      <c r="M3224" t="s">
        <v>135</v>
      </c>
      <c r="N3224">
        <v>25000</v>
      </c>
      <c r="O3224" t="s">
        <v>132</v>
      </c>
    </row>
    <row r="3225" spans="1:15" x14ac:dyDescent="0.25">
      <c r="A3225">
        <v>719000</v>
      </c>
      <c r="B3225">
        <v>170450</v>
      </c>
      <c r="C3225">
        <v>203</v>
      </c>
      <c r="D3225" s="96">
        <v>45309.371967592589</v>
      </c>
      <c r="E3225" t="s">
        <v>133</v>
      </c>
      <c r="F3225" t="s">
        <v>184</v>
      </c>
      <c r="G3225" t="s">
        <v>185</v>
      </c>
      <c r="H3225" t="s">
        <v>130</v>
      </c>
      <c r="I3225">
        <v>332370</v>
      </c>
      <c r="L3225" s="96">
        <v>45308.999988425923</v>
      </c>
      <c r="M3225" t="s">
        <v>135</v>
      </c>
      <c r="N3225">
        <v>-170</v>
      </c>
      <c r="O3225" t="s">
        <v>136</v>
      </c>
    </row>
    <row r="3226" spans="1:15" x14ac:dyDescent="0.25">
      <c r="A3226">
        <v>719000</v>
      </c>
      <c r="B3226">
        <v>170380</v>
      </c>
      <c r="C3226">
        <v>203</v>
      </c>
      <c r="D3226" s="96">
        <v>45309.371967592589</v>
      </c>
      <c r="E3226" t="s">
        <v>133</v>
      </c>
      <c r="F3226" t="s">
        <v>184</v>
      </c>
      <c r="G3226" t="s">
        <v>185</v>
      </c>
      <c r="H3226" t="s">
        <v>130</v>
      </c>
      <c r="I3226">
        <v>332340</v>
      </c>
      <c r="L3226" s="96">
        <v>45308.999988425923</v>
      </c>
      <c r="M3226" t="s">
        <v>135</v>
      </c>
      <c r="N3226">
        <v>-156.5</v>
      </c>
      <c r="O3226" t="s">
        <v>136</v>
      </c>
    </row>
    <row r="3227" spans="1:15" x14ac:dyDescent="0.25">
      <c r="A3227">
        <v>719000</v>
      </c>
      <c r="B3227">
        <v>170440</v>
      </c>
      <c r="C3227">
        <v>203</v>
      </c>
      <c r="D3227" s="96">
        <v>45309.371967592589</v>
      </c>
      <c r="E3227" t="s">
        <v>133</v>
      </c>
      <c r="F3227" t="s">
        <v>184</v>
      </c>
      <c r="G3227" t="s">
        <v>185</v>
      </c>
      <c r="H3227" t="s">
        <v>130</v>
      </c>
      <c r="I3227">
        <v>332360</v>
      </c>
      <c r="L3227" s="96">
        <v>45308.999988425923</v>
      </c>
      <c r="M3227" t="s">
        <v>135</v>
      </c>
      <c r="N3227">
        <v>-35</v>
      </c>
      <c r="O3227" t="s">
        <v>136</v>
      </c>
    </row>
    <row r="3228" spans="1:15" x14ac:dyDescent="0.25">
      <c r="A3228">
        <v>719000</v>
      </c>
      <c r="B3228">
        <v>170350</v>
      </c>
      <c r="C3228">
        <v>203</v>
      </c>
      <c r="D3228" s="96">
        <v>45309.37195601852</v>
      </c>
      <c r="E3228" t="s">
        <v>133</v>
      </c>
      <c r="F3228" t="s">
        <v>184</v>
      </c>
      <c r="G3228" t="s">
        <v>185</v>
      </c>
      <c r="H3228" t="s">
        <v>130</v>
      </c>
      <c r="I3228">
        <v>332330</v>
      </c>
      <c r="L3228" s="96">
        <v>45308.999988425923</v>
      </c>
      <c r="M3228" t="s">
        <v>135</v>
      </c>
      <c r="N3228">
        <v>-670</v>
      </c>
      <c r="O3228" t="s">
        <v>136</v>
      </c>
    </row>
    <row r="3229" spans="1:15" x14ac:dyDescent="0.25">
      <c r="A3229">
        <v>719000</v>
      </c>
      <c r="B3229">
        <v>170360</v>
      </c>
      <c r="C3229">
        <v>203</v>
      </c>
      <c r="D3229" s="96">
        <v>45309.37195601852</v>
      </c>
      <c r="E3229" t="s">
        <v>133</v>
      </c>
      <c r="F3229" t="s">
        <v>184</v>
      </c>
      <c r="G3229" t="s">
        <v>185</v>
      </c>
      <c r="H3229" t="s">
        <v>130</v>
      </c>
      <c r="I3229">
        <v>332332</v>
      </c>
      <c r="L3229" s="96">
        <v>45308.999988425923</v>
      </c>
      <c r="M3229" t="s">
        <v>135</v>
      </c>
      <c r="N3229">
        <v>-10.5</v>
      </c>
      <c r="O3229" t="s">
        <v>136</v>
      </c>
    </row>
    <row r="3230" spans="1:15" x14ac:dyDescent="0.25">
      <c r="A3230">
        <v>719000</v>
      </c>
      <c r="B3230">
        <v>170310</v>
      </c>
      <c r="C3230">
        <v>203</v>
      </c>
      <c r="D3230" s="96">
        <v>45309.371932870374</v>
      </c>
      <c r="E3230" t="s">
        <v>133</v>
      </c>
      <c r="F3230" t="s">
        <v>184</v>
      </c>
      <c r="G3230" t="s">
        <v>185</v>
      </c>
      <c r="H3230" t="s">
        <v>130</v>
      </c>
      <c r="I3230">
        <v>332310</v>
      </c>
      <c r="L3230" s="96">
        <v>45308.999988425923</v>
      </c>
      <c r="M3230" t="s">
        <v>135</v>
      </c>
      <c r="N3230">
        <v>-250</v>
      </c>
      <c r="O3230" t="s">
        <v>136</v>
      </c>
    </row>
    <row r="3231" spans="1:15" x14ac:dyDescent="0.25">
      <c r="A3231">
        <v>719000</v>
      </c>
      <c r="B3231">
        <v>170330</v>
      </c>
      <c r="C3231">
        <v>203</v>
      </c>
      <c r="D3231" s="96">
        <v>45309.371932870374</v>
      </c>
      <c r="E3231" t="s">
        <v>133</v>
      </c>
      <c r="F3231" t="s">
        <v>184</v>
      </c>
      <c r="G3231" t="s">
        <v>185</v>
      </c>
      <c r="H3231" t="s">
        <v>130</v>
      </c>
      <c r="I3231">
        <v>332315</v>
      </c>
      <c r="L3231" s="96">
        <v>45308.999988425923</v>
      </c>
      <c r="M3231" t="s">
        <v>135</v>
      </c>
      <c r="N3231">
        <v>-3.9</v>
      </c>
      <c r="O3231" t="s">
        <v>136</v>
      </c>
    </row>
    <row r="3232" spans="1:15" x14ac:dyDescent="0.25">
      <c r="A3232">
        <v>719000</v>
      </c>
      <c r="B3232">
        <v>170450</v>
      </c>
      <c r="C3232">
        <v>203</v>
      </c>
      <c r="D3232" s="96">
        <v>45274.620266203703</v>
      </c>
      <c r="E3232" t="s">
        <v>133</v>
      </c>
      <c r="F3232" t="s">
        <v>186</v>
      </c>
      <c r="G3232" t="s">
        <v>187</v>
      </c>
      <c r="H3232" t="s">
        <v>130</v>
      </c>
      <c r="I3232">
        <v>332370</v>
      </c>
      <c r="L3232" s="96">
        <v>45274.620046296295</v>
      </c>
      <c r="M3232" t="s">
        <v>135</v>
      </c>
      <c r="N3232">
        <v>170</v>
      </c>
      <c r="O3232" t="s">
        <v>132</v>
      </c>
    </row>
    <row r="3233" spans="1:15" x14ac:dyDescent="0.25">
      <c r="A3233">
        <v>719000</v>
      </c>
      <c r="B3233">
        <v>170360</v>
      </c>
      <c r="C3233">
        <v>203</v>
      </c>
      <c r="D3233" s="96">
        <v>45274.620254629626</v>
      </c>
      <c r="E3233" t="s">
        <v>133</v>
      </c>
      <c r="F3233" t="s">
        <v>186</v>
      </c>
      <c r="G3233" t="s">
        <v>187</v>
      </c>
      <c r="H3233" t="s">
        <v>130</v>
      </c>
      <c r="I3233">
        <v>332332</v>
      </c>
      <c r="L3233" s="96">
        <v>45274.620046296295</v>
      </c>
      <c r="M3233" t="s">
        <v>135</v>
      </c>
      <c r="N3233">
        <v>10.5</v>
      </c>
      <c r="O3233" t="s">
        <v>132</v>
      </c>
    </row>
    <row r="3234" spans="1:15" x14ac:dyDescent="0.25">
      <c r="A3234">
        <v>719000</v>
      </c>
      <c r="B3234">
        <v>170440</v>
      </c>
      <c r="C3234">
        <v>203</v>
      </c>
      <c r="D3234" s="96">
        <v>45274.620254629626</v>
      </c>
      <c r="E3234" t="s">
        <v>133</v>
      </c>
      <c r="F3234" t="s">
        <v>186</v>
      </c>
      <c r="G3234" t="s">
        <v>187</v>
      </c>
      <c r="H3234" t="s">
        <v>130</v>
      </c>
      <c r="I3234">
        <v>332360</v>
      </c>
      <c r="L3234" s="96">
        <v>45274.620046296295</v>
      </c>
      <c r="M3234" t="s">
        <v>135</v>
      </c>
      <c r="N3234">
        <v>35</v>
      </c>
      <c r="O3234" t="s">
        <v>132</v>
      </c>
    </row>
    <row r="3235" spans="1:15" x14ac:dyDescent="0.25">
      <c r="A3235">
        <v>719000</v>
      </c>
      <c r="B3235">
        <v>170380</v>
      </c>
      <c r="C3235">
        <v>203</v>
      </c>
      <c r="D3235" s="96">
        <v>45274.620254629626</v>
      </c>
      <c r="E3235" t="s">
        <v>133</v>
      </c>
      <c r="F3235" t="s">
        <v>186</v>
      </c>
      <c r="G3235" t="s">
        <v>187</v>
      </c>
      <c r="H3235" t="s">
        <v>130</v>
      </c>
      <c r="I3235">
        <v>332340</v>
      </c>
      <c r="L3235" s="96">
        <v>45274.620046296295</v>
      </c>
      <c r="M3235" t="s">
        <v>135</v>
      </c>
      <c r="N3235">
        <v>156.5</v>
      </c>
      <c r="O3235" t="s">
        <v>132</v>
      </c>
    </row>
    <row r="3236" spans="1:15" x14ac:dyDescent="0.25">
      <c r="A3236">
        <v>719000</v>
      </c>
      <c r="B3236">
        <v>170350</v>
      </c>
      <c r="C3236">
        <v>203</v>
      </c>
      <c r="D3236" s="96">
        <v>45274.620243055557</v>
      </c>
      <c r="E3236" t="s">
        <v>133</v>
      </c>
      <c r="F3236" t="s">
        <v>186</v>
      </c>
      <c r="G3236" t="s">
        <v>187</v>
      </c>
      <c r="H3236" t="s">
        <v>130</v>
      </c>
      <c r="I3236">
        <v>332330</v>
      </c>
      <c r="L3236" s="96">
        <v>45274.620046296295</v>
      </c>
      <c r="M3236" t="s">
        <v>135</v>
      </c>
      <c r="N3236">
        <v>670</v>
      </c>
      <c r="O3236" t="s">
        <v>132</v>
      </c>
    </row>
    <row r="3237" spans="1:15" x14ac:dyDescent="0.25">
      <c r="A3237">
        <v>719000</v>
      </c>
      <c r="B3237">
        <v>170330</v>
      </c>
      <c r="C3237">
        <v>203</v>
      </c>
      <c r="D3237" s="96">
        <v>45274.62023148148</v>
      </c>
      <c r="E3237" t="s">
        <v>133</v>
      </c>
      <c r="F3237" t="s">
        <v>186</v>
      </c>
      <c r="G3237" t="s">
        <v>187</v>
      </c>
      <c r="H3237" t="s">
        <v>130</v>
      </c>
      <c r="I3237">
        <v>332315</v>
      </c>
      <c r="L3237" s="96">
        <v>45274.620046296295</v>
      </c>
      <c r="M3237" t="s">
        <v>135</v>
      </c>
      <c r="N3237">
        <v>3.9</v>
      </c>
      <c r="O3237" t="s">
        <v>132</v>
      </c>
    </row>
    <row r="3238" spans="1:15" x14ac:dyDescent="0.25">
      <c r="A3238">
        <v>719000</v>
      </c>
      <c r="B3238">
        <v>170310</v>
      </c>
      <c r="C3238">
        <v>203</v>
      </c>
      <c r="D3238" s="96">
        <v>45274.62023148148</v>
      </c>
      <c r="E3238" t="s">
        <v>133</v>
      </c>
      <c r="F3238" t="s">
        <v>186</v>
      </c>
      <c r="G3238" t="s">
        <v>187</v>
      </c>
      <c r="H3238" t="s">
        <v>130</v>
      </c>
      <c r="I3238">
        <v>332310</v>
      </c>
      <c r="L3238" s="96">
        <v>45274.620046296295</v>
      </c>
      <c r="M3238" t="s">
        <v>135</v>
      </c>
      <c r="N3238">
        <v>250</v>
      </c>
      <c r="O3238" t="s">
        <v>132</v>
      </c>
    </row>
    <row r="3239" spans="1:15" x14ac:dyDescent="0.25">
      <c r="A3239">
        <v>719000</v>
      </c>
      <c r="B3239">
        <v>170520</v>
      </c>
      <c r="C3239">
        <v>203</v>
      </c>
      <c r="D3239" s="96">
        <v>45156.668263888889</v>
      </c>
      <c r="E3239" t="s">
        <v>133</v>
      </c>
      <c r="F3239" t="s">
        <v>373</v>
      </c>
      <c r="G3239" t="s">
        <v>374</v>
      </c>
      <c r="H3239" t="s">
        <v>130</v>
      </c>
      <c r="I3239">
        <v>332375</v>
      </c>
      <c r="L3239" s="96">
        <v>45156.664861111109</v>
      </c>
      <c r="M3239" t="s">
        <v>135</v>
      </c>
      <c r="N3239">
        <v>2200</v>
      </c>
      <c r="O3239" t="s">
        <v>132</v>
      </c>
    </row>
    <row r="3240" spans="1:15" x14ac:dyDescent="0.25">
      <c r="A3240">
        <v>719000</v>
      </c>
      <c r="B3240">
        <v>170340</v>
      </c>
      <c r="C3240">
        <v>203</v>
      </c>
      <c r="D3240" s="96">
        <v>45156.668263888889</v>
      </c>
      <c r="E3240" t="s">
        <v>133</v>
      </c>
      <c r="F3240" t="s">
        <v>373</v>
      </c>
      <c r="G3240" t="s">
        <v>374</v>
      </c>
      <c r="H3240" t="s">
        <v>130</v>
      </c>
      <c r="I3240">
        <v>332320</v>
      </c>
      <c r="L3240" s="96">
        <v>45156.664861111109</v>
      </c>
      <c r="M3240" t="s">
        <v>135</v>
      </c>
      <c r="N3240">
        <v>3000</v>
      </c>
      <c r="O3240" t="s">
        <v>132</v>
      </c>
    </row>
    <row r="3241" spans="1:15" x14ac:dyDescent="0.25">
      <c r="A3241">
        <v>719000</v>
      </c>
      <c r="B3241">
        <v>170520</v>
      </c>
      <c r="C3241">
        <v>203</v>
      </c>
      <c r="D3241" s="96">
        <v>45155.573136574072</v>
      </c>
      <c r="E3241" t="s">
        <v>133</v>
      </c>
      <c r="F3241" t="s">
        <v>188</v>
      </c>
      <c r="G3241" t="s">
        <v>189</v>
      </c>
      <c r="H3241" t="s">
        <v>130</v>
      </c>
      <c r="I3241">
        <v>332375</v>
      </c>
      <c r="L3241" s="96">
        <v>45155.572881944441</v>
      </c>
      <c r="M3241" t="s">
        <v>135</v>
      </c>
      <c r="N3241">
        <v>1100</v>
      </c>
      <c r="O3241" t="s">
        <v>132</v>
      </c>
    </row>
    <row r="3242" spans="1:15" x14ac:dyDescent="0.25">
      <c r="A3242">
        <v>719000</v>
      </c>
      <c r="B3242">
        <v>170450</v>
      </c>
      <c r="C3242">
        <v>203</v>
      </c>
      <c r="D3242" s="96">
        <v>45155.573125000003</v>
      </c>
      <c r="E3242" t="s">
        <v>133</v>
      </c>
      <c r="F3242" t="s">
        <v>188</v>
      </c>
      <c r="G3242" t="s">
        <v>189</v>
      </c>
      <c r="H3242" t="s">
        <v>130</v>
      </c>
      <c r="I3242">
        <v>332370</v>
      </c>
      <c r="L3242" s="96">
        <v>45155.572881944441</v>
      </c>
      <c r="M3242" t="s">
        <v>135</v>
      </c>
      <c r="N3242">
        <v>-9500</v>
      </c>
      <c r="O3242" t="s">
        <v>136</v>
      </c>
    </row>
    <row r="3243" spans="1:15" x14ac:dyDescent="0.25">
      <c r="A3243">
        <v>719000</v>
      </c>
      <c r="B3243">
        <v>170380</v>
      </c>
      <c r="C3243">
        <v>203</v>
      </c>
      <c r="D3243" s="96">
        <v>45155.573113425926</v>
      </c>
      <c r="E3243" t="s">
        <v>133</v>
      </c>
      <c r="F3243" t="s">
        <v>188</v>
      </c>
      <c r="G3243" t="s">
        <v>189</v>
      </c>
      <c r="H3243" t="s">
        <v>130</v>
      </c>
      <c r="I3243">
        <v>332340</v>
      </c>
      <c r="L3243" s="96">
        <v>45155.572881944441</v>
      </c>
      <c r="M3243" t="s">
        <v>135</v>
      </c>
      <c r="N3243">
        <v>-7000</v>
      </c>
      <c r="O3243" t="s">
        <v>136</v>
      </c>
    </row>
    <row r="3244" spans="1:15" x14ac:dyDescent="0.25">
      <c r="A3244">
        <v>719000</v>
      </c>
      <c r="B3244">
        <v>170370</v>
      </c>
      <c r="C3244">
        <v>203</v>
      </c>
      <c r="D3244" s="96">
        <v>45155.573113425926</v>
      </c>
      <c r="E3244" t="s">
        <v>133</v>
      </c>
      <c r="F3244" t="s">
        <v>188</v>
      </c>
      <c r="G3244" t="s">
        <v>189</v>
      </c>
      <c r="H3244" t="s">
        <v>130</v>
      </c>
      <c r="I3244">
        <v>332335</v>
      </c>
      <c r="L3244" s="96">
        <v>45155.572881944441</v>
      </c>
      <c r="M3244" t="s">
        <v>135</v>
      </c>
      <c r="N3244">
        <v>750</v>
      </c>
      <c r="O3244" t="s">
        <v>132</v>
      </c>
    </row>
    <row r="3245" spans="1:15" x14ac:dyDescent="0.25">
      <c r="A3245">
        <v>719000</v>
      </c>
      <c r="B3245">
        <v>170360</v>
      </c>
      <c r="C3245">
        <v>203</v>
      </c>
      <c r="D3245" s="96">
        <v>45155.573113425926</v>
      </c>
      <c r="E3245" t="s">
        <v>133</v>
      </c>
      <c r="F3245" t="s">
        <v>188</v>
      </c>
      <c r="G3245" t="s">
        <v>189</v>
      </c>
      <c r="H3245" t="s">
        <v>130</v>
      </c>
      <c r="I3245">
        <v>332332</v>
      </c>
      <c r="L3245" s="96">
        <v>45155.572881944441</v>
      </c>
      <c r="M3245" t="s">
        <v>135</v>
      </c>
      <c r="N3245">
        <v>850</v>
      </c>
      <c r="O3245" t="s">
        <v>132</v>
      </c>
    </row>
    <row r="3246" spans="1:15" x14ac:dyDescent="0.25">
      <c r="A3246">
        <v>719000</v>
      </c>
      <c r="B3246">
        <v>170350</v>
      </c>
      <c r="C3246">
        <v>203</v>
      </c>
      <c r="D3246" s="96">
        <v>45155.573101851849</v>
      </c>
      <c r="E3246" t="s">
        <v>133</v>
      </c>
      <c r="F3246" t="s">
        <v>188</v>
      </c>
      <c r="G3246" t="s">
        <v>189</v>
      </c>
      <c r="H3246" t="s">
        <v>130</v>
      </c>
      <c r="I3246">
        <v>332330</v>
      </c>
      <c r="L3246" s="96">
        <v>45155.572881944441</v>
      </c>
      <c r="M3246" t="s">
        <v>135</v>
      </c>
      <c r="N3246">
        <v>2000</v>
      </c>
      <c r="O3246" t="s">
        <v>132</v>
      </c>
    </row>
    <row r="3247" spans="1:15" x14ac:dyDescent="0.25">
      <c r="A3247">
        <v>719000</v>
      </c>
      <c r="B3247">
        <v>170480</v>
      </c>
      <c r="C3247">
        <v>203</v>
      </c>
      <c r="D3247" s="96">
        <v>45155.57309027778</v>
      </c>
      <c r="E3247" t="s">
        <v>133</v>
      </c>
      <c r="F3247" t="s">
        <v>188</v>
      </c>
      <c r="G3247" t="s">
        <v>189</v>
      </c>
      <c r="H3247" t="s">
        <v>130</v>
      </c>
      <c r="I3247">
        <v>332318</v>
      </c>
      <c r="L3247" s="96">
        <v>45155.572881944441</v>
      </c>
      <c r="M3247" t="s">
        <v>135</v>
      </c>
      <c r="N3247">
        <v>-800</v>
      </c>
      <c r="O3247" t="s">
        <v>136</v>
      </c>
    </row>
    <row r="3248" spans="1:15" x14ac:dyDescent="0.25">
      <c r="A3248">
        <v>719000</v>
      </c>
      <c r="B3248">
        <v>170330</v>
      </c>
      <c r="C3248">
        <v>203</v>
      </c>
      <c r="D3248" s="96">
        <v>45155.57309027778</v>
      </c>
      <c r="E3248" t="s">
        <v>133</v>
      </c>
      <c r="F3248" t="s">
        <v>188</v>
      </c>
      <c r="G3248" t="s">
        <v>189</v>
      </c>
      <c r="H3248" t="s">
        <v>130</v>
      </c>
      <c r="I3248">
        <v>332315</v>
      </c>
      <c r="L3248" s="96">
        <v>45155.572881944441</v>
      </c>
      <c r="M3248" t="s">
        <v>135</v>
      </c>
      <c r="N3248">
        <v>-240</v>
      </c>
      <c r="O3248" t="s">
        <v>136</v>
      </c>
    </row>
    <row r="3249" spans="1:15" x14ac:dyDescent="0.25">
      <c r="A3249">
        <v>719000</v>
      </c>
      <c r="B3249">
        <v>170530</v>
      </c>
      <c r="C3249">
        <v>203</v>
      </c>
      <c r="D3249" s="96">
        <v>45155.57309027778</v>
      </c>
      <c r="E3249" t="s">
        <v>133</v>
      </c>
      <c r="F3249" t="s">
        <v>188</v>
      </c>
      <c r="G3249" t="s">
        <v>189</v>
      </c>
      <c r="H3249" t="s">
        <v>130</v>
      </c>
      <c r="I3249">
        <v>332317</v>
      </c>
      <c r="L3249" s="96">
        <v>45155.572881944441</v>
      </c>
      <c r="M3249" t="s">
        <v>135</v>
      </c>
      <c r="N3249">
        <v>1300</v>
      </c>
      <c r="O3249" t="s">
        <v>132</v>
      </c>
    </row>
    <row r="3250" spans="1:15" x14ac:dyDescent="0.25">
      <c r="A3250">
        <v>719000</v>
      </c>
      <c r="B3250">
        <v>170540</v>
      </c>
      <c r="C3250">
        <v>203</v>
      </c>
      <c r="D3250" s="96">
        <v>45155.573078703703</v>
      </c>
      <c r="E3250" t="s">
        <v>133</v>
      </c>
      <c r="F3250" t="s">
        <v>188</v>
      </c>
      <c r="G3250" t="s">
        <v>189</v>
      </c>
      <c r="H3250" t="s">
        <v>130</v>
      </c>
      <c r="I3250">
        <v>332307</v>
      </c>
      <c r="L3250" s="96">
        <v>45155.572881944441</v>
      </c>
      <c r="M3250" t="s">
        <v>135</v>
      </c>
      <c r="N3250">
        <v>-4000</v>
      </c>
      <c r="O3250" t="s">
        <v>136</v>
      </c>
    </row>
    <row r="3251" spans="1:15" x14ac:dyDescent="0.25">
      <c r="A3251">
        <v>719000</v>
      </c>
      <c r="B3251">
        <v>170310</v>
      </c>
      <c r="C3251">
        <v>203</v>
      </c>
      <c r="D3251" s="96">
        <v>45155.573078703703</v>
      </c>
      <c r="E3251" t="s">
        <v>133</v>
      </c>
      <c r="F3251" t="s">
        <v>188</v>
      </c>
      <c r="G3251" t="s">
        <v>189</v>
      </c>
      <c r="H3251" t="s">
        <v>130</v>
      </c>
      <c r="I3251">
        <v>332310</v>
      </c>
      <c r="L3251" s="96">
        <v>45155.572881944441</v>
      </c>
      <c r="M3251" t="s">
        <v>135</v>
      </c>
      <c r="N3251">
        <v>32257</v>
      </c>
      <c r="O3251" t="s">
        <v>132</v>
      </c>
    </row>
    <row r="3252" spans="1:15" x14ac:dyDescent="0.25">
      <c r="A3252">
        <v>719000</v>
      </c>
      <c r="B3252">
        <v>170470</v>
      </c>
      <c r="C3252">
        <v>203</v>
      </c>
      <c r="D3252" s="96">
        <v>45132.530138888891</v>
      </c>
      <c r="E3252" t="s">
        <v>127</v>
      </c>
      <c r="F3252" t="s">
        <v>140</v>
      </c>
      <c r="G3252" t="s">
        <v>190</v>
      </c>
      <c r="H3252" t="s">
        <v>130</v>
      </c>
      <c r="I3252">
        <v>332390</v>
      </c>
      <c r="L3252" s="96">
        <v>45132.529583333337</v>
      </c>
      <c r="M3252" t="s">
        <v>131</v>
      </c>
      <c r="N3252">
        <v>700</v>
      </c>
      <c r="O3252" t="s">
        <v>132</v>
      </c>
    </row>
    <row r="3253" spans="1:15" x14ac:dyDescent="0.25">
      <c r="A3253">
        <v>719000</v>
      </c>
      <c r="B3253">
        <v>170520</v>
      </c>
      <c r="C3253">
        <v>203</v>
      </c>
      <c r="D3253" s="96">
        <v>45132.530115740738</v>
      </c>
      <c r="E3253" t="s">
        <v>127</v>
      </c>
      <c r="F3253" t="s">
        <v>140</v>
      </c>
      <c r="G3253" t="s">
        <v>190</v>
      </c>
      <c r="H3253" t="s">
        <v>130</v>
      </c>
      <c r="I3253">
        <v>332375</v>
      </c>
      <c r="L3253" s="96">
        <v>45132.529583333337</v>
      </c>
      <c r="M3253" t="s">
        <v>131</v>
      </c>
      <c r="N3253">
        <v>500</v>
      </c>
      <c r="O3253" t="s">
        <v>132</v>
      </c>
    </row>
    <row r="3254" spans="1:15" x14ac:dyDescent="0.25">
      <c r="A3254">
        <v>719000</v>
      </c>
      <c r="B3254">
        <v>170520</v>
      </c>
      <c r="C3254">
        <v>203</v>
      </c>
      <c r="D3254" s="96">
        <v>45132.530115740738</v>
      </c>
      <c r="E3254" t="s">
        <v>133</v>
      </c>
      <c r="F3254" t="s">
        <v>140</v>
      </c>
      <c r="G3254" t="s">
        <v>192</v>
      </c>
      <c r="H3254" t="s">
        <v>130</v>
      </c>
      <c r="I3254">
        <v>332375</v>
      </c>
      <c r="L3254" s="96">
        <v>45132.529583333337</v>
      </c>
      <c r="M3254" t="s">
        <v>135</v>
      </c>
      <c r="N3254">
        <v>-1600</v>
      </c>
      <c r="O3254" t="s">
        <v>136</v>
      </c>
    </row>
    <row r="3255" spans="1:15" x14ac:dyDescent="0.25">
      <c r="A3255">
        <v>719000</v>
      </c>
      <c r="B3255">
        <v>170450</v>
      </c>
      <c r="C3255">
        <v>203</v>
      </c>
      <c r="D3255" s="96">
        <v>45132.530092592591</v>
      </c>
      <c r="E3255" t="s">
        <v>127</v>
      </c>
      <c r="F3255" t="s">
        <v>140</v>
      </c>
      <c r="G3255" t="s">
        <v>190</v>
      </c>
      <c r="H3255" t="s">
        <v>130</v>
      </c>
      <c r="I3255">
        <v>332370</v>
      </c>
      <c r="L3255" s="96">
        <v>45132.529583333337</v>
      </c>
      <c r="M3255" t="s">
        <v>131</v>
      </c>
      <c r="N3255">
        <v>70000</v>
      </c>
      <c r="O3255" t="s">
        <v>132</v>
      </c>
    </row>
    <row r="3256" spans="1:15" x14ac:dyDescent="0.25">
      <c r="A3256">
        <v>719000</v>
      </c>
      <c r="B3256">
        <v>170450</v>
      </c>
      <c r="C3256">
        <v>203</v>
      </c>
      <c r="D3256" s="96">
        <v>45132.530092592591</v>
      </c>
      <c r="E3256" t="s">
        <v>133</v>
      </c>
      <c r="F3256" t="s">
        <v>140</v>
      </c>
      <c r="G3256" t="s">
        <v>192</v>
      </c>
      <c r="H3256" t="s">
        <v>130</v>
      </c>
      <c r="I3256">
        <v>332370</v>
      </c>
      <c r="L3256" s="96">
        <v>45132.529583333337</v>
      </c>
      <c r="M3256" t="s">
        <v>135</v>
      </c>
      <c r="N3256">
        <v>-59500</v>
      </c>
      <c r="O3256" t="s">
        <v>136</v>
      </c>
    </row>
    <row r="3257" spans="1:15" x14ac:dyDescent="0.25">
      <c r="A3257">
        <v>719000</v>
      </c>
      <c r="B3257">
        <v>170450</v>
      </c>
      <c r="C3257">
        <v>203</v>
      </c>
      <c r="D3257" s="96">
        <v>45132.530092592591</v>
      </c>
      <c r="E3257" t="s">
        <v>133</v>
      </c>
      <c r="F3257" t="s">
        <v>140</v>
      </c>
      <c r="G3257" t="s">
        <v>191</v>
      </c>
      <c r="H3257" t="s">
        <v>130</v>
      </c>
      <c r="I3257">
        <v>332370</v>
      </c>
      <c r="L3257" s="96">
        <v>45132.529583333337</v>
      </c>
      <c r="M3257" t="s">
        <v>135</v>
      </c>
      <c r="N3257">
        <v>2000</v>
      </c>
      <c r="O3257" t="s">
        <v>132</v>
      </c>
    </row>
    <row r="3258" spans="1:15" x14ac:dyDescent="0.25">
      <c r="A3258">
        <v>719000</v>
      </c>
      <c r="B3258">
        <v>170450</v>
      </c>
      <c r="C3258">
        <v>203</v>
      </c>
      <c r="D3258" s="96">
        <v>45132.530092592591</v>
      </c>
      <c r="E3258" t="s">
        <v>133</v>
      </c>
      <c r="F3258" t="s">
        <v>140</v>
      </c>
      <c r="G3258" t="s">
        <v>375</v>
      </c>
      <c r="H3258" t="s">
        <v>130</v>
      </c>
      <c r="I3258">
        <v>332370</v>
      </c>
      <c r="L3258" s="96">
        <v>45132.529583333337</v>
      </c>
      <c r="M3258" t="s">
        <v>135</v>
      </c>
      <c r="N3258">
        <v>6500</v>
      </c>
      <c r="O3258" t="s">
        <v>132</v>
      </c>
    </row>
    <row r="3259" spans="1:15" x14ac:dyDescent="0.25">
      <c r="A3259">
        <v>719000</v>
      </c>
      <c r="B3259">
        <v>170440</v>
      </c>
      <c r="C3259">
        <v>203</v>
      </c>
      <c r="D3259" s="96">
        <v>45132.530057870368</v>
      </c>
      <c r="E3259" t="s">
        <v>127</v>
      </c>
      <c r="F3259" t="s">
        <v>140</v>
      </c>
      <c r="G3259" t="s">
        <v>190</v>
      </c>
      <c r="H3259" t="s">
        <v>130</v>
      </c>
      <c r="I3259">
        <v>332360</v>
      </c>
      <c r="L3259" s="96">
        <v>45132.529583333337</v>
      </c>
      <c r="M3259" t="s">
        <v>131</v>
      </c>
      <c r="N3259">
        <v>7000</v>
      </c>
      <c r="O3259" t="s">
        <v>132</v>
      </c>
    </row>
    <row r="3260" spans="1:15" x14ac:dyDescent="0.25">
      <c r="A3260">
        <v>719000</v>
      </c>
      <c r="B3260">
        <v>170440</v>
      </c>
      <c r="C3260">
        <v>203</v>
      </c>
      <c r="D3260" s="96">
        <v>45132.530057870368</v>
      </c>
      <c r="E3260" t="s">
        <v>133</v>
      </c>
      <c r="F3260" t="s">
        <v>140</v>
      </c>
      <c r="G3260" t="s">
        <v>192</v>
      </c>
      <c r="H3260" t="s">
        <v>130</v>
      </c>
      <c r="I3260">
        <v>332360</v>
      </c>
      <c r="L3260" s="96">
        <v>45132.529583333337</v>
      </c>
      <c r="M3260" t="s">
        <v>135</v>
      </c>
      <c r="N3260">
        <v>-5600</v>
      </c>
      <c r="O3260" t="s">
        <v>136</v>
      </c>
    </row>
    <row r="3261" spans="1:15" x14ac:dyDescent="0.25">
      <c r="A3261">
        <v>719000</v>
      </c>
      <c r="B3261">
        <v>170440</v>
      </c>
      <c r="C3261">
        <v>203</v>
      </c>
      <c r="D3261" s="96">
        <v>45132.530057870368</v>
      </c>
      <c r="E3261" t="s">
        <v>133</v>
      </c>
      <c r="F3261" t="s">
        <v>140</v>
      </c>
      <c r="G3261" t="s">
        <v>191</v>
      </c>
      <c r="H3261" t="s">
        <v>130</v>
      </c>
      <c r="I3261">
        <v>332360</v>
      </c>
      <c r="L3261" s="96">
        <v>45132.529583333337</v>
      </c>
      <c r="M3261" t="s">
        <v>135</v>
      </c>
      <c r="N3261">
        <v>250</v>
      </c>
      <c r="O3261" t="s">
        <v>132</v>
      </c>
    </row>
    <row r="3262" spans="1:15" x14ac:dyDescent="0.25">
      <c r="A3262">
        <v>719000</v>
      </c>
      <c r="B3262">
        <v>170380</v>
      </c>
      <c r="C3262">
        <v>203</v>
      </c>
      <c r="D3262" s="96">
        <v>45132.530034722222</v>
      </c>
      <c r="E3262" t="s">
        <v>127</v>
      </c>
      <c r="F3262" t="s">
        <v>140</v>
      </c>
      <c r="G3262" t="s">
        <v>190</v>
      </c>
      <c r="H3262" t="s">
        <v>130</v>
      </c>
      <c r="I3262">
        <v>332340</v>
      </c>
      <c r="L3262" s="96">
        <v>45132.529583333337</v>
      </c>
      <c r="M3262" t="s">
        <v>131</v>
      </c>
      <c r="N3262">
        <v>10000</v>
      </c>
      <c r="O3262" t="s">
        <v>132</v>
      </c>
    </row>
    <row r="3263" spans="1:15" x14ac:dyDescent="0.25">
      <c r="A3263">
        <v>719000</v>
      </c>
      <c r="B3263">
        <v>170380</v>
      </c>
      <c r="C3263">
        <v>203</v>
      </c>
      <c r="D3263" s="96">
        <v>45132.530034722222</v>
      </c>
      <c r="E3263" t="s">
        <v>133</v>
      </c>
      <c r="F3263" t="s">
        <v>140</v>
      </c>
      <c r="G3263" t="s">
        <v>192</v>
      </c>
      <c r="H3263" t="s">
        <v>130</v>
      </c>
      <c r="I3263">
        <v>332340</v>
      </c>
      <c r="L3263" s="96">
        <v>45132.529583333337</v>
      </c>
      <c r="M3263" t="s">
        <v>135</v>
      </c>
      <c r="N3263">
        <v>2500</v>
      </c>
      <c r="O3263" t="s">
        <v>132</v>
      </c>
    </row>
    <row r="3264" spans="1:15" x14ac:dyDescent="0.25">
      <c r="A3264">
        <v>719000</v>
      </c>
      <c r="B3264">
        <v>170370</v>
      </c>
      <c r="C3264">
        <v>203</v>
      </c>
      <c r="D3264" s="96">
        <v>45132.530011574076</v>
      </c>
      <c r="E3264" t="s">
        <v>127</v>
      </c>
      <c r="F3264" t="s">
        <v>140</v>
      </c>
      <c r="G3264" t="s">
        <v>190</v>
      </c>
      <c r="H3264" t="s">
        <v>130</v>
      </c>
      <c r="I3264">
        <v>332335</v>
      </c>
      <c r="L3264" s="96">
        <v>45132.529583333337</v>
      </c>
      <c r="M3264" t="s">
        <v>131</v>
      </c>
      <c r="N3264">
        <v>500</v>
      </c>
      <c r="O3264" t="s">
        <v>132</v>
      </c>
    </row>
    <row r="3265" spans="1:15" x14ac:dyDescent="0.25">
      <c r="A3265">
        <v>719000</v>
      </c>
      <c r="B3265">
        <v>170370</v>
      </c>
      <c r="C3265">
        <v>203</v>
      </c>
      <c r="D3265" s="96">
        <v>45132.530011574076</v>
      </c>
      <c r="E3265" t="s">
        <v>133</v>
      </c>
      <c r="F3265" t="s">
        <v>140</v>
      </c>
      <c r="G3265" t="s">
        <v>379</v>
      </c>
      <c r="H3265" t="s">
        <v>130</v>
      </c>
      <c r="I3265">
        <v>332335</v>
      </c>
      <c r="L3265" s="96">
        <v>45132.529583333337</v>
      </c>
      <c r="M3265" t="s">
        <v>135</v>
      </c>
      <c r="N3265">
        <v>200</v>
      </c>
      <c r="O3265" t="s">
        <v>132</v>
      </c>
    </row>
    <row r="3266" spans="1:15" x14ac:dyDescent="0.25">
      <c r="A3266">
        <v>719000</v>
      </c>
      <c r="B3266">
        <v>170370</v>
      </c>
      <c r="C3266">
        <v>203</v>
      </c>
      <c r="D3266" s="96">
        <v>45132.530011574076</v>
      </c>
      <c r="E3266" t="s">
        <v>133</v>
      </c>
      <c r="F3266" t="s">
        <v>140</v>
      </c>
      <c r="G3266" t="s">
        <v>192</v>
      </c>
      <c r="H3266" t="s">
        <v>130</v>
      </c>
      <c r="I3266">
        <v>332335</v>
      </c>
      <c r="L3266" s="96">
        <v>45132.529583333337</v>
      </c>
      <c r="M3266" t="s">
        <v>135</v>
      </c>
      <c r="N3266">
        <v>1350</v>
      </c>
      <c r="O3266" t="s">
        <v>132</v>
      </c>
    </row>
    <row r="3267" spans="1:15" x14ac:dyDescent="0.25">
      <c r="A3267">
        <v>719000</v>
      </c>
      <c r="B3267">
        <v>170360</v>
      </c>
      <c r="C3267">
        <v>203</v>
      </c>
      <c r="D3267" s="96">
        <v>45132.529988425929</v>
      </c>
      <c r="E3267" t="s">
        <v>127</v>
      </c>
      <c r="F3267" t="s">
        <v>140</v>
      </c>
      <c r="G3267" t="s">
        <v>190</v>
      </c>
      <c r="H3267" t="s">
        <v>130</v>
      </c>
      <c r="I3267">
        <v>332332</v>
      </c>
      <c r="L3267" s="96">
        <v>45132.529583333337</v>
      </c>
      <c r="M3267" t="s">
        <v>131</v>
      </c>
      <c r="N3267">
        <v>2500</v>
      </c>
      <c r="O3267" t="s">
        <v>132</v>
      </c>
    </row>
    <row r="3268" spans="1:15" x14ac:dyDescent="0.25">
      <c r="A3268">
        <v>719000</v>
      </c>
      <c r="B3268">
        <v>170360</v>
      </c>
      <c r="C3268">
        <v>203</v>
      </c>
      <c r="D3268" s="96">
        <v>45132.529988425929</v>
      </c>
      <c r="E3268" t="s">
        <v>133</v>
      </c>
      <c r="F3268" t="s">
        <v>140</v>
      </c>
      <c r="G3268" t="s">
        <v>192</v>
      </c>
      <c r="H3268" t="s">
        <v>130</v>
      </c>
      <c r="I3268">
        <v>332332</v>
      </c>
      <c r="L3268" s="96">
        <v>45132.529583333337</v>
      </c>
      <c r="M3268" t="s">
        <v>135</v>
      </c>
      <c r="N3268">
        <v>-1400</v>
      </c>
      <c r="O3268" t="s">
        <v>136</v>
      </c>
    </row>
    <row r="3269" spans="1:15" x14ac:dyDescent="0.25">
      <c r="A3269">
        <v>719000</v>
      </c>
      <c r="B3269">
        <v>170350</v>
      </c>
      <c r="C3269">
        <v>203</v>
      </c>
      <c r="D3269" s="96">
        <v>45132.529965277776</v>
      </c>
      <c r="E3269" t="s">
        <v>127</v>
      </c>
      <c r="F3269" t="s">
        <v>140</v>
      </c>
      <c r="G3269" t="s">
        <v>190</v>
      </c>
      <c r="H3269" t="s">
        <v>130</v>
      </c>
      <c r="I3269">
        <v>332330</v>
      </c>
      <c r="L3269" s="96">
        <v>45132.529583333337</v>
      </c>
      <c r="M3269" t="s">
        <v>131</v>
      </c>
      <c r="N3269">
        <v>50000</v>
      </c>
      <c r="O3269" t="s">
        <v>132</v>
      </c>
    </row>
    <row r="3270" spans="1:15" x14ac:dyDescent="0.25">
      <c r="A3270">
        <v>719000</v>
      </c>
      <c r="B3270">
        <v>170350</v>
      </c>
      <c r="C3270">
        <v>203</v>
      </c>
      <c r="D3270" s="96">
        <v>45132.529965277776</v>
      </c>
      <c r="E3270" t="s">
        <v>133</v>
      </c>
      <c r="F3270" t="s">
        <v>140</v>
      </c>
      <c r="G3270" t="s">
        <v>192</v>
      </c>
      <c r="H3270" t="s">
        <v>130</v>
      </c>
      <c r="I3270">
        <v>332330</v>
      </c>
      <c r="L3270" s="96">
        <v>45132.529583333337</v>
      </c>
      <c r="M3270" t="s">
        <v>135</v>
      </c>
      <c r="N3270">
        <v>-37200</v>
      </c>
      <c r="O3270" t="s">
        <v>136</v>
      </c>
    </row>
    <row r="3271" spans="1:15" x14ac:dyDescent="0.25">
      <c r="A3271">
        <v>719000</v>
      </c>
      <c r="B3271">
        <v>170350</v>
      </c>
      <c r="C3271">
        <v>203</v>
      </c>
      <c r="D3271" s="96">
        <v>45132.529965277776</v>
      </c>
      <c r="E3271" t="s">
        <v>133</v>
      </c>
      <c r="F3271" t="s">
        <v>140</v>
      </c>
      <c r="G3271" t="s">
        <v>191</v>
      </c>
      <c r="H3271" t="s">
        <v>130</v>
      </c>
      <c r="I3271">
        <v>332330</v>
      </c>
      <c r="L3271" s="96">
        <v>45132.529583333337</v>
      </c>
      <c r="M3271" t="s">
        <v>135</v>
      </c>
      <c r="N3271">
        <v>500</v>
      </c>
      <c r="O3271" t="s">
        <v>132</v>
      </c>
    </row>
    <row r="3272" spans="1:15" x14ac:dyDescent="0.25">
      <c r="A3272">
        <v>719000</v>
      </c>
      <c r="B3272">
        <v>170340</v>
      </c>
      <c r="C3272">
        <v>203</v>
      </c>
      <c r="D3272" s="96">
        <v>45132.529942129629</v>
      </c>
      <c r="E3272" t="s">
        <v>133</v>
      </c>
      <c r="F3272" t="s">
        <v>140</v>
      </c>
      <c r="G3272" t="s">
        <v>192</v>
      </c>
      <c r="H3272" t="s">
        <v>130</v>
      </c>
      <c r="I3272">
        <v>332320</v>
      </c>
      <c r="L3272" s="96">
        <v>45132.529583333337</v>
      </c>
      <c r="M3272" t="s">
        <v>135</v>
      </c>
      <c r="N3272">
        <v>-1500</v>
      </c>
      <c r="O3272" t="s">
        <v>136</v>
      </c>
    </row>
    <row r="3273" spans="1:15" x14ac:dyDescent="0.25">
      <c r="A3273">
        <v>719000</v>
      </c>
      <c r="B3273">
        <v>170480</v>
      </c>
      <c r="C3273">
        <v>203</v>
      </c>
      <c r="D3273" s="96">
        <v>45132.529918981483</v>
      </c>
      <c r="E3273" t="s">
        <v>127</v>
      </c>
      <c r="F3273" t="s">
        <v>140</v>
      </c>
      <c r="G3273" t="s">
        <v>190</v>
      </c>
      <c r="H3273" t="s">
        <v>130</v>
      </c>
      <c r="I3273">
        <v>332318</v>
      </c>
      <c r="L3273" s="96">
        <v>45132.529583333337</v>
      </c>
      <c r="M3273" t="s">
        <v>131</v>
      </c>
      <c r="N3273">
        <v>1000</v>
      </c>
      <c r="O3273" t="s">
        <v>132</v>
      </c>
    </row>
    <row r="3274" spans="1:15" x14ac:dyDescent="0.25">
      <c r="A3274">
        <v>719000</v>
      </c>
      <c r="B3274">
        <v>170480</v>
      </c>
      <c r="C3274">
        <v>203</v>
      </c>
      <c r="D3274" s="96">
        <v>45132.529918981483</v>
      </c>
      <c r="E3274" t="s">
        <v>133</v>
      </c>
      <c r="F3274" t="s">
        <v>140</v>
      </c>
      <c r="G3274" t="s">
        <v>192</v>
      </c>
      <c r="H3274" t="s">
        <v>130</v>
      </c>
      <c r="I3274">
        <v>332318</v>
      </c>
      <c r="L3274" s="96">
        <v>45132.529583333337</v>
      </c>
      <c r="M3274" t="s">
        <v>135</v>
      </c>
      <c r="N3274">
        <v>-700</v>
      </c>
      <c r="O3274" t="s">
        <v>136</v>
      </c>
    </row>
    <row r="3275" spans="1:15" x14ac:dyDescent="0.25">
      <c r="A3275">
        <v>719000</v>
      </c>
      <c r="B3275">
        <v>170480</v>
      </c>
      <c r="C3275">
        <v>203</v>
      </c>
      <c r="D3275" s="96">
        <v>45132.529918981483</v>
      </c>
      <c r="E3275" t="s">
        <v>133</v>
      </c>
      <c r="F3275" t="s">
        <v>140</v>
      </c>
      <c r="G3275" t="s">
        <v>375</v>
      </c>
      <c r="H3275" t="s">
        <v>130</v>
      </c>
      <c r="I3275">
        <v>332318</v>
      </c>
      <c r="L3275" s="96">
        <v>45132.529583333337</v>
      </c>
      <c r="M3275" t="s">
        <v>135</v>
      </c>
      <c r="N3275">
        <v>800</v>
      </c>
      <c r="O3275" t="s">
        <v>132</v>
      </c>
    </row>
    <row r="3276" spans="1:15" x14ac:dyDescent="0.25">
      <c r="A3276">
        <v>719000</v>
      </c>
      <c r="B3276">
        <v>170530</v>
      </c>
      <c r="C3276">
        <v>203</v>
      </c>
      <c r="D3276" s="96">
        <v>45132.529907407406</v>
      </c>
      <c r="E3276" t="s">
        <v>133</v>
      </c>
      <c r="F3276" t="s">
        <v>140</v>
      </c>
      <c r="G3276" t="s">
        <v>191</v>
      </c>
      <c r="H3276" t="s">
        <v>130</v>
      </c>
      <c r="I3276">
        <v>332317</v>
      </c>
      <c r="L3276" s="96">
        <v>45132.529583333337</v>
      </c>
      <c r="M3276" t="s">
        <v>135</v>
      </c>
      <c r="N3276">
        <v>100</v>
      </c>
      <c r="O3276" t="s">
        <v>132</v>
      </c>
    </row>
    <row r="3277" spans="1:15" x14ac:dyDescent="0.25">
      <c r="A3277">
        <v>719000</v>
      </c>
      <c r="B3277">
        <v>170530</v>
      </c>
      <c r="C3277">
        <v>203</v>
      </c>
      <c r="D3277" s="96">
        <v>45132.529907407406</v>
      </c>
      <c r="E3277" t="s">
        <v>133</v>
      </c>
      <c r="F3277" t="s">
        <v>140</v>
      </c>
      <c r="G3277" t="s">
        <v>192</v>
      </c>
      <c r="H3277" t="s">
        <v>130</v>
      </c>
      <c r="I3277">
        <v>332317</v>
      </c>
      <c r="L3277" s="96">
        <v>45132.529583333337</v>
      </c>
      <c r="M3277" t="s">
        <v>135</v>
      </c>
      <c r="N3277">
        <v>400</v>
      </c>
      <c r="O3277" t="s">
        <v>132</v>
      </c>
    </row>
    <row r="3278" spans="1:15" x14ac:dyDescent="0.25">
      <c r="A3278">
        <v>719000</v>
      </c>
      <c r="B3278">
        <v>170330</v>
      </c>
      <c r="C3278">
        <v>203</v>
      </c>
      <c r="D3278" s="96">
        <v>45132.52988425926</v>
      </c>
      <c r="E3278" t="s">
        <v>133</v>
      </c>
      <c r="F3278" t="s">
        <v>140</v>
      </c>
      <c r="G3278" t="s">
        <v>191</v>
      </c>
      <c r="H3278" t="s">
        <v>130</v>
      </c>
      <c r="I3278">
        <v>332315</v>
      </c>
      <c r="L3278" s="96">
        <v>45132.529583333337</v>
      </c>
      <c r="M3278" t="s">
        <v>135</v>
      </c>
      <c r="N3278">
        <v>240</v>
      </c>
      <c r="O3278" t="s">
        <v>132</v>
      </c>
    </row>
    <row r="3279" spans="1:15" x14ac:dyDescent="0.25">
      <c r="A3279">
        <v>719000</v>
      </c>
      <c r="B3279">
        <v>170310</v>
      </c>
      <c r="C3279">
        <v>203</v>
      </c>
      <c r="D3279" s="96">
        <v>45132.529861111114</v>
      </c>
      <c r="E3279" t="s">
        <v>133</v>
      </c>
      <c r="F3279" t="s">
        <v>140</v>
      </c>
      <c r="G3279" t="s">
        <v>192</v>
      </c>
      <c r="H3279" t="s">
        <v>130</v>
      </c>
      <c r="I3279">
        <v>332310</v>
      </c>
      <c r="L3279" s="96">
        <v>45132.529583333337</v>
      </c>
      <c r="M3279" t="s">
        <v>135</v>
      </c>
      <c r="N3279">
        <v>18000</v>
      </c>
      <c r="O3279" t="s">
        <v>132</v>
      </c>
    </row>
    <row r="3280" spans="1:15" x14ac:dyDescent="0.25">
      <c r="A3280">
        <v>719000</v>
      </c>
      <c r="B3280">
        <v>170310</v>
      </c>
      <c r="C3280">
        <v>203</v>
      </c>
      <c r="D3280" s="96">
        <v>45132.529849537037</v>
      </c>
      <c r="E3280" t="s">
        <v>133</v>
      </c>
      <c r="F3280" t="s">
        <v>140</v>
      </c>
      <c r="G3280" t="s">
        <v>191</v>
      </c>
      <c r="H3280" t="s">
        <v>130</v>
      </c>
      <c r="I3280">
        <v>332310</v>
      </c>
      <c r="L3280" s="96">
        <v>45132.529583333337</v>
      </c>
      <c r="M3280" t="s">
        <v>135</v>
      </c>
      <c r="N3280">
        <v>5000</v>
      </c>
      <c r="O3280" t="s">
        <v>132</v>
      </c>
    </row>
    <row r="3281" spans="1:15" x14ac:dyDescent="0.25">
      <c r="A3281">
        <v>719000</v>
      </c>
      <c r="B3281">
        <v>170310</v>
      </c>
      <c r="C3281">
        <v>203</v>
      </c>
      <c r="D3281" s="96">
        <v>45132.529849537037</v>
      </c>
      <c r="E3281" t="s">
        <v>133</v>
      </c>
      <c r="F3281" t="s">
        <v>140</v>
      </c>
      <c r="G3281" t="s">
        <v>375</v>
      </c>
      <c r="H3281" t="s">
        <v>130</v>
      </c>
      <c r="I3281">
        <v>332310</v>
      </c>
      <c r="L3281" s="96">
        <v>45132.529583333337</v>
      </c>
      <c r="M3281" t="s">
        <v>135</v>
      </c>
      <c r="N3281">
        <v>19743</v>
      </c>
      <c r="O3281" t="s">
        <v>132</v>
      </c>
    </row>
    <row r="3282" spans="1:15" x14ac:dyDescent="0.25">
      <c r="A3282">
        <v>719000</v>
      </c>
      <c r="B3282">
        <v>170540</v>
      </c>
      <c r="C3282">
        <v>203</v>
      </c>
      <c r="D3282" s="96">
        <v>45132.529826388891</v>
      </c>
      <c r="E3282" t="s">
        <v>133</v>
      </c>
      <c r="F3282" t="s">
        <v>140</v>
      </c>
      <c r="G3282" t="s">
        <v>192</v>
      </c>
      <c r="H3282" t="s">
        <v>130</v>
      </c>
      <c r="I3282">
        <v>332307</v>
      </c>
      <c r="L3282" s="96">
        <v>45132.529583333337</v>
      </c>
      <c r="M3282" t="s">
        <v>135</v>
      </c>
      <c r="N3282">
        <v>1500</v>
      </c>
      <c r="O3282" t="s">
        <v>132</v>
      </c>
    </row>
    <row r="3283" spans="1:15" x14ac:dyDescent="0.25">
      <c r="A3283">
        <v>719000</v>
      </c>
      <c r="B3283">
        <v>170540</v>
      </c>
      <c r="C3283">
        <v>203</v>
      </c>
      <c r="D3283" s="96">
        <v>45132.529826388891</v>
      </c>
      <c r="E3283" t="s">
        <v>133</v>
      </c>
      <c r="F3283" t="s">
        <v>140</v>
      </c>
      <c r="G3283" t="s">
        <v>191</v>
      </c>
      <c r="H3283" t="s">
        <v>130</v>
      </c>
      <c r="I3283">
        <v>332307</v>
      </c>
      <c r="L3283" s="96">
        <v>45132.529583333337</v>
      </c>
      <c r="M3283" t="s">
        <v>135</v>
      </c>
      <c r="N3283">
        <v>5000</v>
      </c>
      <c r="O3283" t="s">
        <v>132</v>
      </c>
    </row>
    <row r="3284" spans="1:15" x14ac:dyDescent="0.25">
      <c r="A3284">
        <v>719000</v>
      </c>
      <c r="B3284">
        <v>170400</v>
      </c>
      <c r="C3284">
        <v>203</v>
      </c>
      <c r="D3284" s="96">
        <v>45132.529814814814</v>
      </c>
      <c r="E3284" t="s">
        <v>127</v>
      </c>
      <c r="F3284" t="s">
        <v>140</v>
      </c>
      <c r="G3284" t="s">
        <v>194</v>
      </c>
      <c r="H3284" t="s">
        <v>130</v>
      </c>
      <c r="I3284">
        <v>332305</v>
      </c>
      <c r="L3284" s="96">
        <v>45132.529583333337</v>
      </c>
      <c r="M3284" t="s">
        <v>131</v>
      </c>
      <c r="N3284">
        <v>28000</v>
      </c>
      <c r="O3284" t="s">
        <v>132</v>
      </c>
    </row>
    <row r="3285" spans="1:15" x14ac:dyDescent="0.25">
      <c r="A3285">
        <v>719000</v>
      </c>
      <c r="B3285">
        <v>170400</v>
      </c>
      <c r="C3285">
        <v>203</v>
      </c>
      <c r="D3285" s="96">
        <v>45132.529814814814</v>
      </c>
      <c r="E3285" t="s">
        <v>133</v>
      </c>
      <c r="F3285" t="s">
        <v>140</v>
      </c>
      <c r="G3285" t="s">
        <v>195</v>
      </c>
      <c r="H3285" t="s">
        <v>130</v>
      </c>
      <c r="I3285">
        <v>332305</v>
      </c>
      <c r="L3285" s="96">
        <v>45132.529583333337</v>
      </c>
      <c r="M3285" t="s">
        <v>135</v>
      </c>
      <c r="N3285">
        <v>12000</v>
      </c>
      <c r="O3285" t="s">
        <v>132</v>
      </c>
    </row>
    <row r="3286" spans="1:15" x14ac:dyDescent="0.25">
      <c r="A3286">
        <v>719000</v>
      </c>
      <c r="B3286">
        <v>320400</v>
      </c>
      <c r="C3286">
        <v>204</v>
      </c>
      <c r="D3286" s="96">
        <v>45132.557210648149</v>
      </c>
      <c r="E3286" t="s">
        <v>127</v>
      </c>
      <c r="F3286" t="s">
        <v>144</v>
      </c>
      <c r="G3286" t="s">
        <v>145</v>
      </c>
      <c r="H3286" t="s">
        <v>130</v>
      </c>
      <c r="I3286">
        <v>332406</v>
      </c>
      <c r="L3286" s="96">
        <v>45132.55678240741</v>
      </c>
      <c r="M3286" t="s">
        <v>131</v>
      </c>
      <c r="N3286">
        <v>145000</v>
      </c>
      <c r="O3286" t="s">
        <v>132</v>
      </c>
    </row>
    <row r="3287" spans="1:15" x14ac:dyDescent="0.25">
      <c r="A3287">
        <v>719000</v>
      </c>
      <c r="B3287">
        <v>320400</v>
      </c>
      <c r="C3287">
        <v>204</v>
      </c>
      <c r="D3287" s="96">
        <v>45132.557210648149</v>
      </c>
      <c r="E3287" t="s">
        <v>133</v>
      </c>
      <c r="F3287" t="s">
        <v>144</v>
      </c>
      <c r="G3287" t="s">
        <v>407</v>
      </c>
      <c r="H3287" t="s">
        <v>130</v>
      </c>
      <c r="I3287">
        <v>332406</v>
      </c>
      <c r="L3287" s="96">
        <v>45132.55678240741</v>
      </c>
      <c r="M3287" t="s">
        <v>135</v>
      </c>
      <c r="N3287">
        <v>-35000</v>
      </c>
      <c r="O3287" t="s">
        <v>136</v>
      </c>
    </row>
    <row r="3288" spans="1:15" x14ac:dyDescent="0.25">
      <c r="A3288">
        <v>719000</v>
      </c>
      <c r="B3288">
        <v>320000</v>
      </c>
      <c r="C3288">
        <v>204</v>
      </c>
      <c r="D3288" s="96">
        <v>45132.557187500002</v>
      </c>
      <c r="E3288" t="s">
        <v>127</v>
      </c>
      <c r="F3288" t="s">
        <v>144</v>
      </c>
      <c r="G3288" t="s">
        <v>145</v>
      </c>
      <c r="H3288" t="s">
        <v>130</v>
      </c>
      <c r="I3288">
        <v>332400</v>
      </c>
      <c r="L3288" s="96">
        <v>45132.55678240741</v>
      </c>
      <c r="M3288" t="s">
        <v>131</v>
      </c>
      <c r="N3288">
        <v>1000</v>
      </c>
      <c r="O3288" t="s">
        <v>132</v>
      </c>
    </row>
    <row r="3289" spans="1:15" x14ac:dyDescent="0.25">
      <c r="A3289">
        <v>719000</v>
      </c>
      <c r="B3289">
        <v>325200</v>
      </c>
      <c r="C3289">
        <v>205</v>
      </c>
      <c r="D3289" s="96">
        <v>45261.567777777775</v>
      </c>
      <c r="E3289" t="s">
        <v>162</v>
      </c>
      <c r="F3289" t="s">
        <v>408</v>
      </c>
      <c r="G3289" t="s">
        <v>409</v>
      </c>
      <c r="H3289" t="s">
        <v>130</v>
      </c>
      <c r="I3289">
        <v>332588</v>
      </c>
      <c r="L3289" s="96">
        <v>45257.999988425923</v>
      </c>
      <c r="M3289" t="s">
        <v>135</v>
      </c>
      <c r="N3289">
        <v>50000</v>
      </c>
      <c r="O3289" t="s">
        <v>132</v>
      </c>
    </row>
    <row r="3290" spans="1:15" x14ac:dyDescent="0.25">
      <c r="A3290">
        <v>719000</v>
      </c>
      <c r="B3290">
        <v>325100</v>
      </c>
      <c r="C3290">
        <v>205</v>
      </c>
      <c r="D3290" s="96">
        <v>45261.567766203705</v>
      </c>
      <c r="E3290" t="s">
        <v>133</v>
      </c>
      <c r="F3290" t="s">
        <v>386</v>
      </c>
      <c r="G3290" t="s">
        <v>389</v>
      </c>
      <c r="H3290" t="s">
        <v>130</v>
      </c>
      <c r="I3290">
        <v>332510</v>
      </c>
      <c r="L3290" s="96">
        <v>45257.999988425923</v>
      </c>
      <c r="M3290" t="s">
        <v>135</v>
      </c>
      <c r="N3290">
        <v>16000</v>
      </c>
      <c r="O3290" t="s">
        <v>132</v>
      </c>
    </row>
    <row r="3291" spans="1:15" x14ac:dyDescent="0.25">
      <c r="A3291">
        <v>719000</v>
      </c>
      <c r="B3291">
        <v>325000</v>
      </c>
      <c r="C3291">
        <v>205</v>
      </c>
      <c r="D3291" s="96">
        <v>45261.567766203705</v>
      </c>
      <c r="E3291" t="s">
        <v>162</v>
      </c>
      <c r="F3291" t="s">
        <v>408</v>
      </c>
      <c r="G3291" t="s">
        <v>409</v>
      </c>
      <c r="H3291" t="s">
        <v>130</v>
      </c>
      <c r="I3291">
        <v>332564</v>
      </c>
      <c r="L3291" s="96">
        <v>45257.999988425923</v>
      </c>
      <c r="M3291" t="s">
        <v>135</v>
      </c>
      <c r="N3291">
        <v>-100000</v>
      </c>
      <c r="O3291" t="s">
        <v>136</v>
      </c>
    </row>
    <row r="3292" spans="1:15" x14ac:dyDescent="0.25">
      <c r="A3292">
        <v>719000</v>
      </c>
      <c r="B3292">
        <v>325200</v>
      </c>
      <c r="C3292">
        <v>205</v>
      </c>
      <c r="D3292" s="96">
        <v>45261.567766203705</v>
      </c>
      <c r="E3292" t="s">
        <v>162</v>
      </c>
      <c r="F3292" t="s">
        <v>408</v>
      </c>
      <c r="G3292" t="s">
        <v>409</v>
      </c>
      <c r="H3292" t="s">
        <v>130</v>
      </c>
      <c r="I3292">
        <v>332570</v>
      </c>
      <c r="L3292" s="96">
        <v>45257.999988425923</v>
      </c>
      <c r="M3292" t="s">
        <v>135</v>
      </c>
      <c r="N3292">
        <v>30000</v>
      </c>
      <c r="O3292" t="s">
        <v>132</v>
      </c>
    </row>
    <row r="3293" spans="1:15" x14ac:dyDescent="0.25">
      <c r="A3293">
        <v>719000</v>
      </c>
      <c r="B3293">
        <v>325200</v>
      </c>
      <c r="C3293">
        <v>205</v>
      </c>
      <c r="D3293" s="96">
        <v>45261.567766203705</v>
      </c>
      <c r="E3293" t="s">
        <v>162</v>
      </c>
      <c r="F3293" t="s">
        <v>408</v>
      </c>
      <c r="G3293" t="s">
        <v>409</v>
      </c>
      <c r="H3293" t="s">
        <v>130</v>
      </c>
      <c r="I3293">
        <v>332574</v>
      </c>
      <c r="L3293" s="96">
        <v>45257.999988425923</v>
      </c>
      <c r="M3293" t="s">
        <v>135</v>
      </c>
      <c r="N3293">
        <v>35000</v>
      </c>
      <c r="O3293" t="s">
        <v>132</v>
      </c>
    </row>
    <row r="3294" spans="1:15" x14ac:dyDescent="0.25">
      <c r="A3294">
        <v>719000</v>
      </c>
      <c r="B3294">
        <v>325000</v>
      </c>
      <c r="C3294">
        <v>205</v>
      </c>
      <c r="D3294" s="96">
        <v>45261.567766203705</v>
      </c>
      <c r="E3294" t="s">
        <v>162</v>
      </c>
      <c r="F3294" t="s">
        <v>408</v>
      </c>
      <c r="G3294" t="s">
        <v>409</v>
      </c>
      <c r="H3294" t="s">
        <v>130</v>
      </c>
      <c r="I3294">
        <v>332560</v>
      </c>
      <c r="L3294" s="96">
        <v>45257.999988425923</v>
      </c>
      <c r="M3294" t="s">
        <v>135</v>
      </c>
      <c r="N3294">
        <v>670620</v>
      </c>
      <c r="O3294" t="s">
        <v>132</v>
      </c>
    </row>
    <row r="3295" spans="1:15" x14ac:dyDescent="0.25">
      <c r="A3295">
        <v>719000</v>
      </c>
      <c r="B3295">
        <v>325100</v>
      </c>
      <c r="C3295">
        <v>205</v>
      </c>
      <c r="D3295" s="96">
        <v>45209.519074074073</v>
      </c>
      <c r="E3295" t="s">
        <v>162</v>
      </c>
      <c r="F3295" t="s">
        <v>247</v>
      </c>
      <c r="G3295" t="s">
        <v>248</v>
      </c>
      <c r="H3295" t="s">
        <v>130</v>
      </c>
      <c r="I3295">
        <v>332540</v>
      </c>
      <c r="L3295" s="96">
        <v>45205.999988425923</v>
      </c>
      <c r="M3295" t="s">
        <v>135</v>
      </c>
      <c r="N3295">
        <v>1653120</v>
      </c>
      <c r="O3295" t="s">
        <v>132</v>
      </c>
    </row>
    <row r="3296" spans="1:15" x14ac:dyDescent="0.25">
      <c r="A3296">
        <v>719000</v>
      </c>
      <c r="B3296">
        <v>340000</v>
      </c>
      <c r="C3296">
        <v>205</v>
      </c>
      <c r="D3296" s="96">
        <v>45209.519062500003</v>
      </c>
      <c r="E3296" t="s">
        <v>133</v>
      </c>
      <c r="F3296" t="s">
        <v>209</v>
      </c>
      <c r="G3296" t="s">
        <v>210</v>
      </c>
      <c r="H3296" t="s">
        <v>130</v>
      </c>
      <c r="I3296">
        <v>332562</v>
      </c>
      <c r="L3296" s="96">
        <v>45205.999988425923</v>
      </c>
      <c r="M3296" t="s">
        <v>135</v>
      </c>
      <c r="N3296">
        <v>-45000</v>
      </c>
      <c r="O3296" t="s">
        <v>136</v>
      </c>
    </row>
    <row r="3297" spans="1:15" x14ac:dyDescent="0.25">
      <c r="A3297">
        <v>719000</v>
      </c>
      <c r="B3297">
        <v>325100</v>
      </c>
      <c r="C3297">
        <v>205</v>
      </c>
      <c r="D3297" s="96">
        <v>45170.375474537039</v>
      </c>
      <c r="E3297" t="s">
        <v>133</v>
      </c>
      <c r="F3297" t="s">
        <v>388</v>
      </c>
      <c r="G3297" t="s">
        <v>389</v>
      </c>
      <c r="H3297" t="s">
        <v>130</v>
      </c>
      <c r="I3297">
        <v>332540</v>
      </c>
      <c r="L3297" s="96">
        <v>45168.999988425923</v>
      </c>
      <c r="M3297" t="s">
        <v>135</v>
      </c>
      <c r="N3297">
        <v>1743000</v>
      </c>
      <c r="O3297" t="s">
        <v>132</v>
      </c>
    </row>
    <row r="3298" spans="1:15" x14ac:dyDescent="0.25">
      <c r="A3298">
        <v>719000</v>
      </c>
      <c r="B3298">
        <v>340000</v>
      </c>
      <c r="C3298">
        <v>205</v>
      </c>
      <c r="D3298" s="96">
        <v>45132.557291666664</v>
      </c>
      <c r="E3298" t="s">
        <v>127</v>
      </c>
      <c r="F3298" t="s">
        <v>144</v>
      </c>
      <c r="G3298" t="s">
        <v>145</v>
      </c>
      <c r="H3298" t="s">
        <v>130</v>
      </c>
      <c r="I3298">
        <v>332562</v>
      </c>
      <c r="L3298" s="96">
        <v>45132.55678240741</v>
      </c>
      <c r="M3298" t="s">
        <v>131</v>
      </c>
      <c r="N3298">
        <v>100000</v>
      </c>
      <c r="O3298" t="s">
        <v>132</v>
      </c>
    </row>
    <row r="3299" spans="1:15" x14ac:dyDescent="0.25">
      <c r="A3299">
        <v>719000</v>
      </c>
      <c r="B3299">
        <v>325000</v>
      </c>
      <c r="C3299">
        <v>205</v>
      </c>
      <c r="D3299" s="96">
        <v>45132.557291666664</v>
      </c>
      <c r="E3299" t="s">
        <v>127</v>
      </c>
      <c r="F3299" t="s">
        <v>144</v>
      </c>
      <c r="G3299" t="s">
        <v>410</v>
      </c>
      <c r="H3299" t="s">
        <v>130</v>
      </c>
      <c r="I3299">
        <v>332564</v>
      </c>
      <c r="L3299" s="96">
        <v>45132.55678240741</v>
      </c>
      <c r="M3299" t="s">
        <v>131</v>
      </c>
      <c r="N3299">
        <v>100000</v>
      </c>
      <c r="O3299" t="s">
        <v>132</v>
      </c>
    </row>
    <row r="3300" spans="1:15" x14ac:dyDescent="0.25">
      <c r="A3300">
        <v>719000</v>
      </c>
      <c r="B3300">
        <v>325000</v>
      </c>
      <c r="C3300">
        <v>205</v>
      </c>
      <c r="D3300" s="96">
        <v>45132.557291666664</v>
      </c>
      <c r="E3300" t="s">
        <v>127</v>
      </c>
      <c r="F3300" t="s">
        <v>144</v>
      </c>
      <c r="G3300" t="s">
        <v>145</v>
      </c>
      <c r="H3300" t="s">
        <v>130</v>
      </c>
      <c r="I3300">
        <v>332560</v>
      </c>
      <c r="L3300" s="96">
        <v>45132.55678240741</v>
      </c>
      <c r="M3300" t="s">
        <v>131</v>
      </c>
      <c r="N3300">
        <v>154153</v>
      </c>
      <c r="O3300" t="s">
        <v>132</v>
      </c>
    </row>
    <row r="3301" spans="1:15" x14ac:dyDescent="0.25">
      <c r="A3301">
        <v>719000</v>
      </c>
      <c r="B3301">
        <v>325000</v>
      </c>
      <c r="C3301">
        <v>205</v>
      </c>
      <c r="D3301" s="96">
        <v>45132.557280092595</v>
      </c>
      <c r="E3301" t="s">
        <v>133</v>
      </c>
      <c r="F3301" t="s">
        <v>144</v>
      </c>
      <c r="G3301" t="s">
        <v>390</v>
      </c>
      <c r="H3301" t="s">
        <v>130</v>
      </c>
      <c r="I3301">
        <v>332550</v>
      </c>
      <c r="L3301" s="96">
        <v>45132.55678240741</v>
      </c>
      <c r="M3301" t="s">
        <v>135</v>
      </c>
      <c r="N3301">
        <v>30000</v>
      </c>
      <c r="O3301" t="s">
        <v>132</v>
      </c>
    </row>
    <row r="3302" spans="1:15" x14ac:dyDescent="0.25">
      <c r="A3302">
        <v>719000</v>
      </c>
      <c r="B3302">
        <v>325100</v>
      </c>
      <c r="C3302">
        <v>205</v>
      </c>
      <c r="D3302" s="96">
        <v>45132.557268518518</v>
      </c>
      <c r="E3302" t="s">
        <v>127</v>
      </c>
      <c r="F3302" t="s">
        <v>144</v>
      </c>
      <c r="G3302" t="s">
        <v>145</v>
      </c>
      <c r="H3302" t="s">
        <v>130</v>
      </c>
      <c r="I3302">
        <v>332540</v>
      </c>
      <c r="L3302" s="96">
        <v>45132.55678240741</v>
      </c>
      <c r="M3302" t="s">
        <v>131</v>
      </c>
      <c r="N3302">
        <v>142000</v>
      </c>
      <c r="O3302" t="s">
        <v>132</v>
      </c>
    </row>
    <row r="3303" spans="1:15" x14ac:dyDescent="0.25">
      <c r="A3303">
        <v>719000</v>
      </c>
      <c r="B3303">
        <v>325100</v>
      </c>
      <c r="C3303">
        <v>205</v>
      </c>
      <c r="D3303" s="96">
        <v>45132.557268518518</v>
      </c>
      <c r="E3303" t="s">
        <v>133</v>
      </c>
      <c r="F3303" t="s">
        <v>144</v>
      </c>
      <c r="G3303" t="s">
        <v>390</v>
      </c>
      <c r="H3303" t="s">
        <v>130</v>
      </c>
      <c r="I3303">
        <v>332540</v>
      </c>
      <c r="L3303" s="96">
        <v>45132.55678240741</v>
      </c>
      <c r="M3303" t="s">
        <v>135</v>
      </c>
      <c r="N3303">
        <v>70000</v>
      </c>
      <c r="O3303" t="s">
        <v>132</v>
      </c>
    </row>
    <row r="3304" spans="1:15" x14ac:dyDescent="0.25">
      <c r="A3304">
        <v>719000</v>
      </c>
      <c r="B3304">
        <v>370000</v>
      </c>
      <c r="C3304">
        <v>207</v>
      </c>
      <c r="D3304" s="96">
        <v>45294.682291666664</v>
      </c>
      <c r="E3304" t="s">
        <v>133</v>
      </c>
      <c r="F3304" t="s">
        <v>147</v>
      </c>
      <c r="G3304" t="s">
        <v>148</v>
      </c>
      <c r="H3304" t="s">
        <v>130</v>
      </c>
      <c r="I3304">
        <v>334311</v>
      </c>
      <c r="L3304" s="96">
        <v>45294.682256944441</v>
      </c>
      <c r="M3304" t="s">
        <v>135</v>
      </c>
      <c r="N3304">
        <v>-12000</v>
      </c>
      <c r="O3304" t="s">
        <v>136</v>
      </c>
    </row>
    <row r="3305" spans="1:15" x14ac:dyDescent="0.25">
      <c r="A3305">
        <v>719000</v>
      </c>
      <c r="B3305">
        <v>340000</v>
      </c>
      <c r="C3305">
        <v>207</v>
      </c>
      <c r="D3305" s="96">
        <v>45294.682280092595</v>
      </c>
      <c r="E3305" t="s">
        <v>133</v>
      </c>
      <c r="F3305" t="s">
        <v>147</v>
      </c>
      <c r="G3305" t="s">
        <v>148</v>
      </c>
      <c r="H3305" t="s">
        <v>130</v>
      </c>
      <c r="I3305">
        <v>332702</v>
      </c>
      <c r="L3305" s="96">
        <v>45294.682256944441</v>
      </c>
      <c r="M3305" t="s">
        <v>135</v>
      </c>
      <c r="N3305">
        <v>18000</v>
      </c>
      <c r="O3305" t="s">
        <v>132</v>
      </c>
    </row>
    <row r="3306" spans="1:15" x14ac:dyDescent="0.25">
      <c r="A3306">
        <v>719000</v>
      </c>
      <c r="B3306">
        <v>302000</v>
      </c>
      <c r="C3306">
        <v>207</v>
      </c>
      <c r="D3306" s="96">
        <v>45258.855138888888</v>
      </c>
      <c r="E3306" t="s">
        <v>133</v>
      </c>
      <c r="F3306" t="s">
        <v>149</v>
      </c>
      <c r="G3306" t="s">
        <v>150</v>
      </c>
      <c r="H3306" t="s">
        <v>130</v>
      </c>
      <c r="I3306">
        <v>334021</v>
      </c>
      <c r="L3306" s="96">
        <v>45258.854675925926</v>
      </c>
      <c r="M3306" t="s">
        <v>135</v>
      </c>
      <c r="N3306">
        <v>10000</v>
      </c>
      <c r="O3306" t="s">
        <v>132</v>
      </c>
    </row>
    <row r="3307" spans="1:15" x14ac:dyDescent="0.25">
      <c r="A3307">
        <v>719000</v>
      </c>
      <c r="B3307">
        <v>302000</v>
      </c>
      <c r="C3307">
        <v>207</v>
      </c>
      <c r="D3307" s="96">
        <v>45258.855138888888</v>
      </c>
      <c r="E3307" t="s">
        <v>162</v>
      </c>
      <c r="F3307" t="s">
        <v>411</v>
      </c>
      <c r="G3307" t="s">
        <v>150</v>
      </c>
      <c r="H3307" t="s">
        <v>130</v>
      </c>
      <c r="I3307">
        <v>334021</v>
      </c>
      <c r="L3307" s="96">
        <v>45258.854687500003</v>
      </c>
      <c r="M3307" t="s">
        <v>135</v>
      </c>
      <c r="N3307">
        <v>-32990</v>
      </c>
      <c r="O3307" t="s">
        <v>136</v>
      </c>
    </row>
    <row r="3308" spans="1:15" x14ac:dyDescent="0.25">
      <c r="A3308">
        <v>719000</v>
      </c>
      <c r="B3308">
        <v>540400</v>
      </c>
      <c r="C3308">
        <v>207</v>
      </c>
      <c r="D3308" s="96">
        <v>45132.557812500003</v>
      </c>
      <c r="E3308" t="s">
        <v>127</v>
      </c>
      <c r="F3308" t="s">
        <v>151</v>
      </c>
      <c r="G3308" t="s">
        <v>196</v>
      </c>
      <c r="H3308" t="s">
        <v>130</v>
      </c>
      <c r="I3308">
        <v>334090</v>
      </c>
      <c r="L3308" s="96">
        <v>45132.556875000002</v>
      </c>
      <c r="M3308" t="s">
        <v>131</v>
      </c>
      <c r="N3308">
        <v>22000</v>
      </c>
      <c r="O3308" t="s">
        <v>132</v>
      </c>
    </row>
    <row r="3309" spans="1:15" x14ac:dyDescent="0.25">
      <c r="A3309">
        <v>719000</v>
      </c>
      <c r="B3309">
        <v>540300</v>
      </c>
      <c r="C3309">
        <v>207</v>
      </c>
      <c r="D3309" s="96">
        <v>45132.557800925926</v>
      </c>
      <c r="E3309" t="s">
        <v>127</v>
      </c>
      <c r="F3309" t="s">
        <v>151</v>
      </c>
      <c r="G3309" t="s">
        <v>196</v>
      </c>
      <c r="H3309" t="s">
        <v>130</v>
      </c>
      <c r="I3309">
        <v>334140</v>
      </c>
      <c r="L3309" s="96">
        <v>45132.556875000002</v>
      </c>
      <c r="M3309" t="s">
        <v>131</v>
      </c>
      <c r="N3309">
        <v>224300</v>
      </c>
      <c r="O3309" t="s">
        <v>132</v>
      </c>
    </row>
    <row r="3310" spans="1:15" x14ac:dyDescent="0.25">
      <c r="A3310">
        <v>719000</v>
      </c>
      <c r="B3310">
        <v>540300</v>
      </c>
      <c r="C3310">
        <v>207</v>
      </c>
      <c r="D3310" s="96">
        <v>45132.557800925926</v>
      </c>
      <c r="E3310" t="s">
        <v>133</v>
      </c>
      <c r="F3310" t="s">
        <v>151</v>
      </c>
      <c r="G3310" t="s">
        <v>339</v>
      </c>
      <c r="H3310" t="s">
        <v>130</v>
      </c>
      <c r="I3310">
        <v>334140</v>
      </c>
      <c r="L3310" s="96">
        <v>45132.556875000002</v>
      </c>
      <c r="M3310" t="s">
        <v>135</v>
      </c>
      <c r="N3310">
        <v>-25822</v>
      </c>
      <c r="O3310" t="s">
        <v>136</v>
      </c>
    </row>
    <row r="3311" spans="1:15" x14ac:dyDescent="0.25">
      <c r="A3311">
        <v>719000</v>
      </c>
      <c r="B3311">
        <v>340000</v>
      </c>
      <c r="C3311">
        <v>207</v>
      </c>
      <c r="D3311" s="96">
        <v>45132.557673611111</v>
      </c>
      <c r="E3311" t="s">
        <v>127</v>
      </c>
      <c r="F3311" t="s">
        <v>144</v>
      </c>
      <c r="G3311" t="s">
        <v>145</v>
      </c>
      <c r="H3311" t="s">
        <v>130</v>
      </c>
      <c r="I3311">
        <v>334603</v>
      </c>
      <c r="L3311" s="96">
        <v>45132.55678240741</v>
      </c>
      <c r="M3311" t="s">
        <v>131</v>
      </c>
      <c r="N3311">
        <v>25000</v>
      </c>
      <c r="O3311" t="s">
        <v>132</v>
      </c>
    </row>
    <row r="3312" spans="1:15" x14ac:dyDescent="0.25">
      <c r="A3312">
        <v>719000</v>
      </c>
      <c r="B3312">
        <v>340000</v>
      </c>
      <c r="C3312">
        <v>207</v>
      </c>
      <c r="D3312" s="96">
        <v>45132.557662037034</v>
      </c>
      <c r="E3312" t="s">
        <v>133</v>
      </c>
      <c r="F3312" t="s">
        <v>144</v>
      </c>
      <c r="G3312" t="s">
        <v>412</v>
      </c>
      <c r="H3312" t="s">
        <v>130</v>
      </c>
      <c r="I3312">
        <v>334602</v>
      </c>
      <c r="L3312" s="96">
        <v>45132.55678240741</v>
      </c>
      <c r="M3312" t="s">
        <v>135</v>
      </c>
      <c r="N3312">
        <v>8000</v>
      </c>
      <c r="O3312" t="s">
        <v>132</v>
      </c>
    </row>
    <row r="3313" spans="1:15" x14ac:dyDescent="0.25">
      <c r="A3313">
        <v>719000</v>
      </c>
      <c r="B3313">
        <v>340000</v>
      </c>
      <c r="C3313">
        <v>207</v>
      </c>
      <c r="D3313" s="96">
        <v>45132.557650462964</v>
      </c>
      <c r="E3313" t="s">
        <v>127</v>
      </c>
      <c r="F3313" t="s">
        <v>144</v>
      </c>
      <c r="G3313" t="s">
        <v>145</v>
      </c>
      <c r="H3313" t="s">
        <v>130</v>
      </c>
      <c r="I3313">
        <v>334595</v>
      </c>
      <c r="L3313" s="96">
        <v>45132.55678240741</v>
      </c>
      <c r="M3313" t="s">
        <v>131</v>
      </c>
      <c r="N3313">
        <v>5000</v>
      </c>
      <c r="O3313" t="s">
        <v>132</v>
      </c>
    </row>
    <row r="3314" spans="1:15" x14ac:dyDescent="0.25">
      <c r="A3314">
        <v>719000</v>
      </c>
      <c r="B3314">
        <v>300000</v>
      </c>
      <c r="C3314">
        <v>207</v>
      </c>
      <c r="D3314" s="96">
        <v>45132.557650462964</v>
      </c>
      <c r="E3314" t="s">
        <v>133</v>
      </c>
      <c r="F3314" t="s">
        <v>144</v>
      </c>
      <c r="G3314" t="s">
        <v>215</v>
      </c>
      <c r="H3314" t="s">
        <v>130</v>
      </c>
      <c r="I3314">
        <v>334591</v>
      </c>
      <c r="L3314" s="96">
        <v>45132.55678240741</v>
      </c>
      <c r="M3314" t="s">
        <v>135</v>
      </c>
      <c r="N3314">
        <v>7200</v>
      </c>
      <c r="O3314" t="s">
        <v>132</v>
      </c>
    </row>
    <row r="3315" spans="1:15" x14ac:dyDescent="0.25">
      <c r="A3315">
        <v>719000</v>
      </c>
      <c r="B3315">
        <v>335200</v>
      </c>
      <c r="C3315">
        <v>207</v>
      </c>
      <c r="D3315" s="96">
        <v>45132.557615740741</v>
      </c>
      <c r="E3315" t="s">
        <v>127</v>
      </c>
      <c r="F3315" t="s">
        <v>144</v>
      </c>
      <c r="G3315" t="s">
        <v>145</v>
      </c>
      <c r="H3315" t="s">
        <v>130</v>
      </c>
      <c r="I3315">
        <v>334525</v>
      </c>
      <c r="L3315" s="96">
        <v>45132.55678240741</v>
      </c>
      <c r="M3315" t="s">
        <v>131</v>
      </c>
      <c r="N3315">
        <v>9000</v>
      </c>
      <c r="O3315" t="s">
        <v>132</v>
      </c>
    </row>
    <row r="3316" spans="1:15" x14ac:dyDescent="0.25">
      <c r="A3316">
        <v>719000</v>
      </c>
      <c r="B3316">
        <v>335200</v>
      </c>
      <c r="C3316">
        <v>207</v>
      </c>
      <c r="D3316" s="96">
        <v>45132.557615740741</v>
      </c>
      <c r="E3316" t="s">
        <v>127</v>
      </c>
      <c r="F3316" t="s">
        <v>144</v>
      </c>
      <c r="G3316" t="s">
        <v>145</v>
      </c>
      <c r="H3316" t="s">
        <v>130</v>
      </c>
      <c r="I3316">
        <v>334520</v>
      </c>
      <c r="L3316" s="96">
        <v>45132.55678240741</v>
      </c>
      <c r="M3316" t="s">
        <v>131</v>
      </c>
      <c r="N3316">
        <v>11000</v>
      </c>
      <c r="O3316" t="s">
        <v>132</v>
      </c>
    </row>
    <row r="3317" spans="1:15" x14ac:dyDescent="0.25">
      <c r="A3317">
        <v>719000</v>
      </c>
      <c r="B3317">
        <v>360000</v>
      </c>
      <c r="C3317">
        <v>207</v>
      </c>
      <c r="D3317" s="96">
        <v>45132.557569444441</v>
      </c>
      <c r="E3317" t="s">
        <v>127</v>
      </c>
      <c r="F3317" t="s">
        <v>144</v>
      </c>
      <c r="G3317" t="s">
        <v>145</v>
      </c>
      <c r="H3317" t="s">
        <v>130</v>
      </c>
      <c r="I3317">
        <v>334364</v>
      </c>
      <c r="L3317" s="96">
        <v>45132.55678240741</v>
      </c>
      <c r="M3317" t="s">
        <v>131</v>
      </c>
      <c r="N3317">
        <v>1000</v>
      </c>
      <c r="O3317" t="s">
        <v>132</v>
      </c>
    </row>
    <row r="3318" spans="1:15" x14ac:dyDescent="0.25">
      <c r="A3318">
        <v>719000</v>
      </c>
      <c r="B3318">
        <v>360000</v>
      </c>
      <c r="C3318">
        <v>207</v>
      </c>
      <c r="D3318" s="96">
        <v>45132.557557870372</v>
      </c>
      <c r="E3318" t="s">
        <v>127</v>
      </c>
      <c r="F3318" t="s">
        <v>144</v>
      </c>
      <c r="G3318" t="s">
        <v>145</v>
      </c>
      <c r="H3318" t="s">
        <v>130</v>
      </c>
      <c r="I3318">
        <v>334359</v>
      </c>
      <c r="L3318" s="96">
        <v>45132.55678240741</v>
      </c>
      <c r="M3318" t="s">
        <v>131</v>
      </c>
      <c r="N3318">
        <v>2000</v>
      </c>
      <c r="O3318" t="s">
        <v>132</v>
      </c>
    </row>
    <row r="3319" spans="1:15" x14ac:dyDescent="0.25">
      <c r="A3319">
        <v>719000</v>
      </c>
      <c r="B3319">
        <v>370000</v>
      </c>
      <c r="C3319">
        <v>207</v>
      </c>
      <c r="D3319" s="96">
        <v>45132.557500000003</v>
      </c>
      <c r="E3319" t="s">
        <v>127</v>
      </c>
      <c r="F3319" t="s">
        <v>144</v>
      </c>
      <c r="G3319" t="s">
        <v>145</v>
      </c>
      <c r="H3319" t="s">
        <v>130</v>
      </c>
      <c r="I3319">
        <v>334311</v>
      </c>
      <c r="L3319" s="96">
        <v>45132.55678240741</v>
      </c>
      <c r="M3319" t="s">
        <v>131</v>
      </c>
      <c r="N3319">
        <v>46200</v>
      </c>
      <c r="O3319" t="s">
        <v>132</v>
      </c>
    </row>
    <row r="3320" spans="1:15" x14ac:dyDescent="0.25">
      <c r="A3320">
        <v>719000</v>
      </c>
      <c r="B3320">
        <v>370000</v>
      </c>
      <c r="C3320">
        <v>207</v>
      </c>
      <c r="D3320" s="96">
        <v>45132.557453703703</v>
      </c>
      <c r="E3320" t="s">
        <v>127</v>
      </c>
      <c r="F3320" t="s">
        <v>144</v>
      </c>
      <c r="G3320" t="s">
        <v>145</v>
      </c>
      <c r="H3320" t="s">
        <v>130</v>
      </c>
      <c r="I3320">
        <v>334180</v>
      </c>
      <c r="L3320" s="96">
        <v>45132.55678240741</v>
      </c>
      <c r="M3320" t="s">
        <v>131</v>
      </c>
      <c r="N3320">
        <v>2050</v>
      </c>
      <c r="O3320" t="s">
        <v>132</v>
      </c>
    </row>
    <row r="3321" spans="1:15" x14ac:dyDescent="0.25">
      <c r="A3321">
        <v>719000</v>
      </c>
      <c r="B3321">
        <v>340000</v>
      </c>
      <c r="C3321">
        <v>207</v>
      </c>
      <c r="D3321" s="96">
        <v>45132.557453703703</v>
      </c>
      <c r="E3321" t="s">
        <v>127</v>
      </c>
      <c r="F3321" t="s">
        <v>144</v>
      </c>
      <c r="G3321" t="s">
        <v>145</v>
      </c>
      <c r="H3321" t="s">
        <v>130</v>
      </c>
      <c r="I3321">
        <v>334185</v>
      </c>
      <c r="L3321" s="96">
        <v>45132.55678240741</v>
      </c>
      <c r="M3321" t="s">
        <v>131</v>
      </c>
      <c r="N3321">
        <v>10000</v>
      </c>
      <c r="O3321" t="s">
        <v>132</v>
      </c>
    </row>
    <row r="3322" spans="1:15" x14ac:dyDescent="0.25">
      <c r="A3322">
        <v>719000</v>
      </c>
      <c r="B3322">
        <v>335200</v>
      </c>
      <c r="C3322">
        <v>207</v>
      </c>
      <c r="D3322" s="96">
        <v>45132.557430555556</v>
      </c>
      <c r="E3322" t="s">
        <v>127</v>
      </c>
      <c r="F3322" t="s">
        <v>144</v>
      </c>
      <c r="G3322" t="s">
        <v>145</v>
      </c>
      <c r="H3322" t="s">
        <v>130</v>
      </c>
      <c r="I3322">
        <v>334137</v>
      </c>
      <c r="L3322" s="96">
        <v>45132.55678240741</v>
      </c>
      <c r="M3322" t="s">
        <v>131</v>
      </c>
      <c r="N3322">
        <v>13950</v>
      </c>
      <c r="O3322" t="s">
        <v>132</v>
      </c>
    </row>
    <row r="3323" spans="1:15" x14ac:dyDescent="0.25">
      <c r="A3323">
        <v>719000</v>
      </c>
      <c r="B3323">
        <v>335200</v>
      </c>
      <c r="C3323">
        <v>207</v>
      </c>
      <c r="D3323" s="96">
        <v>45132.557430555556</v>
      </c>
      <c r="E3323" t="s">
        <v>127</v>
      </c>
      <c r="F3323" t="s">
        <v>144</v>
      </c>
      <c r="G3323" t="s">
        <v>145</v>
      </c>
      <c r="H3323" t="s">
        <v>130</v>
      </c>
      <c r="I3323">
        <v>334139</v>
      </c>
      <c r="L3323" s="96">
        <v>45132.55678240741</v>
      </c>
      <c r="M3323" t="s">
        <v>131</v>
      </c>
      <c r="N3323">
        <v>27050</v>
      </c>
      <c r="O3323" t="s">
        <v>132</v>
      </c>
    </row>
    <row r="3324" spans="1:15" x14ac:dyDescent="0.25">
      <c r="A3324">
        <v>719000</v>
      </c>
      <c r="B3324">
        <v>335200</v>
      </c>
      <c r="C3324">
        <v>207</v>
      </c>
      <c r="D3324" s="96">
        <v>45132.557430555556</v>
      </c>
      <c r="E3324" t="s">
        <v>127</v>
      </c>
      <c r="F3324" t="s">
        <v>144</v>
      </c>
      <c r="G3324" t="s">
        <v>145</v>
      </c>
      <c r="H3324" t="s">
        <v>130</v>
      </c>
      <c r="I3324">
        <v>334138</v>
      </c>
      <c r="L3324" s="96">
        <v>45132.55678240741</v>
      </c>
      <c r="M3324" t="s">
        <v>131</v>
      </c>
      <c r="N3324">
        <v>27500</v>
      </c>
      <c r="O3324" t="s">
        <v>132</v>
      </c>
    </row>
    <row r="3325" spans="1:15" x14ac:dyDescent="0.25">
      <c r="A3325">
        <v>719000</v>
      </c>
      <c r="B3325">
        <v>335200</v>
      </c>
      <c r="C3325">
        <v>207</v>
      </c>
      <c r="D3325" s="96">
        <v>45132.557430555556</v>
      </c>
      <c r="E3325" t="s">
        <v>127</v>
      </c>
      <c r="F3325" t="s">
        <v>144</v>
      </c>
      <c r="G3325" t="s">
        <v>145</v>
      </c>
      <c r="H3325" t="s">
        <v>130</v>
      </c>
      <c r="I3325">
        <v>334136</v>
      </c>
      <c r="L3325" s="96">
        <v>45132.55678240741</v>
      </c>
      <c r="M3325" t="s">
        <v>131</v>
      </c>
      <c r="N3325">
        <v>57500</v>
      </c>
      <c r="O3325" t="s">
        <v>132</v>
      </c>
    </row>
    <row r="3326" spans="1:15" x14ac:dyDescent="0.25">
      <c r="A3326">
        <v>719000</v>
      </c>
      <c r="B3326">
        <v>335200</v>
      </c>
      <c r="C3326">
        <v>207</v>
      </c>
      <c r="D3326" s="96">
        <v>45132.557430555556</v>
      </c>
      <c r="E3326" t="s">
        <v>133</v>
      </c>
      <c r="F3326" t="s">
        <v>144</v>
      </c>
      <c r="G3326" t="s">
        <v>413</v>
      </c>
      <c r="H3326" t="s">
        <v>130</v>
      </c>
      <c r="I3326">
        <v>334137</v>
      </c>
      <c r="L3326" s="96">
        <v>45132.55678240741</v>
      </c>
      <c r="M3326" t="s">
        <v>135</v>
      </c>
      <c r="N3326">
        <v>-10000</v>
      </c>
      <c r="O3326" t="s">
        <v>136</v>
      </c>
    </row>
    <row r="3327" spans="1:15" x14ac:dyDescent="0.25">
      <c r="A3327">
        <v>719000</v>
      </c>
      <c r="B3327">
        <v>335200</v>
      </c>
      <c r="C3327">
        <v>207</v>
      </c>
      <c r="D3327" s="96">
        <v>45132.55741898148</v>
      </c>
      <c r="E3327" t="s">
        <v>127</v>
      </c>
      <c r="F3327" t="s">
        <v>144</v>
      </c>
      <c r="G3327" t="s">
        <v>145</v>
      </c>
      <c r="H3327" t="s">
        <v>130</v>
      </c>
      <c r="I3327">
        <v>334134</v>
      </c>
      <c r="L3327" s="96">
        <v>45132.55678240741</v>
      </c>
      <c r="M3327" t="s">
        <v>131</v>
      </c>
      <c r="N3327">
        <v>14300</v>
      </c>
      <c r="O3327" t="s">
        <v>132</v>
      </c>
    </row>
    <row r="3328" spans="1:15" x14ac:dyDescent="0.25">
      <c r="A3328">
        <v>719000</v>
      </c>
      <c r="B3328">
        <v>335200</v>
      </c>
      <c r="C3328">
        <v>207</v>
      </c>
      <c r="D3328" s="96">
        <v>45132.55741898148</v>
      </c>
      <c r="E3328" t="s">
        <v>127</v>
      </c>
      <c r="F3328" t="s">
        <v>144</v>
      </c>
      <c r="G3328" t="s">
        <v>145</v>
      </c>
      <c r="H3328" t="s">
        <v>130</v>
      </c>
      <c r="I3328">
        <v>334132</v>
      </c>
      <c r="L3328" s="96">
        <v>45132.55678240741</v>
      </c>
      <c r="M3328" t="s">
        <v>131</v>
      </c>
      <c r="N3328">
        <v>14930</v>
      </c>
      <c r="O3328" t="s">
        <v>132</v>
      </c>
    </row>
    <row r="3329" spans="1:15" x14ac:dyDescent="0.25">
      <c r="A3329">
        <v>719000</v>
      </c>
      <c r="B3329">
        <v>335200</v>
      </c>
      <c r="C3329">
        <v>207</v>
      </c>
      <c r="D3329" s="96">
        <v>45132.55741898148</v>
      </c>
      <c r="E3329" t="s">
        <v>127</v>
      </c>
      <c r="F3329" t="s">
        <v>144</v>
      </c>
      <c r="G3329" t="s">
        <v>145</v>
      </c>
      <c r="H3329" t="s">
        <v>130</v>
      </c>
      <c r="I3329">
        <v>334133</v>
      </c>
      <c r="L3329" s="96">
        <v>45132.55678240741</v>
      </c>
      <c r="M3329" t="s">
        <v>131</v>
      </c>
      <c r="N3329">
        <v>51760</v>
      </c>
      <c r="O3329" t="s">
        <v>132</v>
      </c>
    </row>
    <row r="3330" spans="1:15" x14ac:dyDescent="0.25">
      <c r="A3330">
        <v>719000</v>
      </c>
      <c r="B3330">
        <v>335200</v>
      </c>
      <c r="C3330">
        <v>207</v>
      </c>
      <c r="D3330" s="96">
        <v>45132.55741898148</v>
      </c>
      <c r="E3330" t="s">
        <v>127</v>
      </c>
      <c r="F3330" t="s">
        <v>144</v>
      </c>
      <c r="G3330" t="s">
        <v>145</v>
      </c>
      <c r="H3330" t="s">
        <v>130</v>
      </c>
      <c r="I3330">
        <v>334135</v>
      </c>
      <c r="L3330" s="96">
        <v>45132.55678240741</v>
      </c>
      <c r="M3330" t="s">
        <v>131</v>
      </c>
      <c r="N3330">
        <v>160000</v>
      </c>
      <c r="O3330" t="s">
        <v>132</v>
      </c>
    </row>
    <row r="3331" spans="1:15" x14ac:dyDescent="0.25">
      <c r="A3331">
        <v>719000</v>
      </c>
      <c r="B3331">
        <v>335200</v>
      </c>
      <c r="C3331">
        <v>207</v>
      </c>
      <c r="D3331" s="96">
        <v>45132.55740740741</v>
      </c>
      <c r="E3331" t="s">
        <v>127</v>
      </c>
      <c r="F3331" t="s">
        <v>144</v>
      </c>
      <c r="G3331" t="s">
        <v>145</v>
      </c>
      <c r="H3331" t="s">
        <v>130</v>
      </c>
      <c r="I3331">
        <v>334130</v>
      </c>
      <c r="L3331" s="96">
        <v>45132.55678240741</v>
      </c>
      <c r="M3331" t="s">
        <v>131</v>
      </c>
      <c r="N3331">
        <v>6925</v>
      </c>
      <c r="O3331" t="s">
        <v>132</v>
      </c>
    </row>
    <row r="3332" spans="1:15" x14ac:dyDescent="0.25">
      <c r="A3332">
        <v>719000</v>
      </c>
      <c r="B3332">
        <v>335100</v>
      </c>
      <c r="C3332">
        <v>207</v>
      </c>
      <c r="D3332" s="96">
        <v>45132.55740740741</v>
      </c>
      <c r="E3332" t="s">
        <v>127</v>
      </c>
      <c r="F3332" t="s">
        <v>144</v>
      </c>
      <c r="G3332" t="s">
        <v>145</v>
      </c>
      <c r="H3332" t="s">
        <v>130</v>
      </c>
      <c r="I3332">
        <v>334129</v>
      </c>
      <c r="L3332" s="96">
        <v>45132.55678240741</v>
      </c>
      <c r="M3332" t="s">
        <v>131</v>
      </c>
      <c r="N3332">
        <v>18125</v>
      </c>
      <c r="O3332" t="s">
        <v>132</v>
      </c>
    </row>
    <row r="3333" spans="1:15" x14ac:dyDescent="0.25">
      <c r="A3333">
        <v>719000</v>
      </c>
      <c r="B3333">
        <v>335100</v>
      </c>
      <c r="C3333">
        <v>207</v>
      </c>
      <c r="D3333" s="96">
        <v>45132.55740740741</v>
      </c>
      <c r="E3333" t="s">
        <v>133</v>
      </c>
      <c r="F3333" t="s">
        <v>144</v>
      </c>
      <c r="G3333" t="s">
        <v>413</v>
      </c>
      <c r="H3333" t="s">
        <v>130</v>
      </c>
      <c r="I3333">
        <v>334129</v>
      </c>
      <c r="L3333" s="96">
        <v>45132.55678240741</v>
      </c>
      <c r="M3333" t="s">
        <v>135</v>
      </c>
      <c r="N3333">
        <v>10000</v>
      </c>
      <c r="O3333" t="s">
        <v>132</v>
      </c>
    </row>
    <row r="3334" spans="1:15" x14ac:dyDescent="0.25">
      <c r="A3334">
        <v>719000</v>
      </c>
      <c r="B3334">
        <v>340000</v>
      </c>
      <c r="C3334">
        <v>207</v>
      </c>
      <c r="D3334" s="96">
        <v>45132.557395833333</v>
      </c>
      <c r="E3334" t="s">
        <v>127</v>
      </c>
      <c r="F3334" t="s">
        <v>144</v>
      </c>
      <c r="G3334" t="s">
        <v>145</v>
      </c>
      <c r="H3334" t="s">
        <v>130</v>
      </c>
      <c r="I3334">
        <v>334070</v>
      </c>
      <c r="L3334" s="96">
        <v>45132.55678240741</v>
      </c>
      <c r="M3334" t="s">
        <v>131</v>
      </c>
      <c r="N3334">
        <v>1125</v>
      </c>
      <c r="O3334" t="s">
        <v>132</v>
      </c>
    </row>
    <row r="3335" spans="1:15" x14ac:dyDescent="0.25">
      <c r="A3335">
        <v>719000</v>
      </c>
      <c r="B3335">
        <v>340000</v>
      </c>
      <c r="C3335">
        <v>207</v>
      </c>
      <c r="D3335" s="96">
        <v>45132.557395833333</v>
      </c>
      <c r="E3335" t="s">
        <v>127</v>
      </c>
      <c r="F3335" t="s">
        <v>144</v>
      </c>
      <c r="G3335" t="s">
        <v>145</v>
      </c>
      <c r="H3335" t="s">
        <v>130</v>
      </c>
      <c r="I3335">
        <v>334060</v>
      </c>
      <c r="L3335" s="96">
        <v>45132.55678240741</v>
      </c>
      <c r="M3335" t="s">
        <v>131</v>
      </c>
      <c r="N3335">
        <v>3302</v>
      </c>
      <c r="O3335" t="s">
        <v>132</v>
      </c>
    </row>
    <row r="3336" spans="1:15" x14ac:dyDescent="0.25">
      <c r="A3336">
        <v>719000</v>
      </c>
      <c r="B3336">
        <v>340000</v>
      </c>
      <c r="C3336">
        <v>207</v>
      </c>
      <c r="D3336" s="96">
        <v>45132.557395833333</v>
      </c>
      <c r="E3336" t="s">
        <v>127</v>
      </c>
      <c r="F3336" t="s">
        <v>144</v>
      </c>
      <c r="G3336" t="s">
        <v>145</v>
      </c>
      <c r="H3336" t="s">
        <v>130</v>
      </c>
      <c r="I3336">
        <v>334065</v>
      </c>
      <c r="L3336" s="96">
        <v>45132.55678240741</v>
      </c>
      <c r="M3336" t="s">
        <v>131</v>
      </c>
      <c r="N3336">
        <v>3498</v>
      </c>
      <c r="O3336" t="s">
        <v>132</v>
      </c>
    </row>
    <row r="3337" spans="1:15" x14ac:dyDescent="0.25">
      <c r="A3337">
        <v>719000</v>
      </c>
      <c r="B3337">
        <v>340000</v>
      </c>
      <c r="C3337">
        <v>207</v>
      </c>
      <c r="D3337" s="96">
        <v>45132.557395833333</v>
      </c>
      <c r="E3337" t="s">
        <v>133</v>
      </c>
      <c r="F3337" t="s">
        <v>144</v>
      </c>
      <c r="G3337" t="s">
        <v>394</v>
      </c>
      <c r="H3337" t="s">
        <v>130</v>
      </c>
      <c r="I3337">
        <v>334065</v>
      </c>
      <c r="L3337" s="96">
        <v>45132.55678240741</v>
      </c>
      <c r="M3337" t="s">
        <v>135</v>
      </c>
      <c r="N3337">
        <v>275</v>
      </c>
      <c r="O3337" t="s">
        <v>132</v>
      </c>
    </row>
    <row r="3338" spans="1:15" x14ac:dyDescent="0.25">
      <c r="A3338">
        <v>719000</v>
      </c>
      <c r="B3338">
        <v>340000</v>
      </c>
      <c r="C3338">
        <v>207</v>
      </c>
      <c r="D3338" s="96">
        <v>45132.557395833333</v>
      </c>
      <c r="E3338" t="s">
        <v>133</v>
      </c>
      <c r="F3338" t="s">
        <v>144</v>
      </c>
      <c r="G3338" t="s">
        <v>394</v>
      </c>
      <c r="H3338" t="s">
        <v>130</v>
      </c>
      <c r="I3338">
        <v>334070</v>
      </c>
      <c r="L3338" s="96">
        <v>45132.55678240741</v>
      </c>
      <c r="M3338" t="s">
        <v>135</v>
      </c>
      <c r="N3338">
        <v>375</v>
      </c>
      <c r="O3338" t="s">
        <v>132</v>
      </c>
    </row>
    <row r="3339" spans="1:15" x14ac:dyDescent="0.25">
      <c r="A3339">
        <v>719000</v>
      </c>
      <c r="B3339">
        <v>340000</v>
      </c>
      <c r="C3339">
        <v>207</v>
      </c>
      <c r="D3339" s="96">
        <v>45132.557395833333</v>
      </c>
      <c r="E3339" t="s">
        <v>133</v>
      </c>
      <c r="F3339" t="s">
        <v>144</v>
      </c>
      <c r="G3339" t="s">
        <v>394</v>
      </c>
      <c r="H3339" t="s">
        <v>130</v>
      </c>
      <c r="I3339">
        <v>334060</v>
      </c>
      <c r="L3339" s="96">
        <v>45132.55678240741</v>
      </c>
      <c r="M3339" t="s">
        <v>135</v>
      </c>
      <c r="N3339">
        <v>698</v>
      </c>
      <c r="O3339" t="s">
        <v>132</v>
      </c>
    </row>
    <row r="3340" spans="1:15" x14ac:dyDescent="0.25">
      <c r="A3340">
        <v>719000</v>
      </c>
      <c r="B3340">
        <v>340000</v>
      </c>
      <c r="C3340">
        <v>207</v>
      </c>
      <c r="D3340" s="96">
        <v>45132.557384259257</v>
      </c>
      <c r="E3340" t="s">
        <v>127</v>
      </c>
      <c r="F3340" t="s">
        <v>144</v>
      </c>
      <c r="G3340" t="s">
        <v>145</v>
      </c>
      <c r="H3340" t="s">
        <v>130</v>
      </c>
      <c r="I3340">
        <v>334030</v>
      </c>
      <c r="L3340" s="96">
        <v>45132.55678240741</v>
      </c>
      <c r="M3340" t="s">
        <v>131</v>
      </c>
      <c r="N3340">
        <v>5000</v>
      </c>
      <c r="O3340" t="s">
        <v>132</v>
      </c>
    </row>
    <row r="3341" spans="1:15" x14ac:dyDescent="0.25">
      <c r="A3341">
        <v>719000</v>
      </c>
      <c r="B3341">
        <v>340000</v>
      </c>
      <c r="C3341">
        <v>207</v>
      </c>
      <c r="D3341" s="96">
        <v>45132.557384259257</v>
      </c>
      <c r="E3341" t="s">
        <v>133</v>
      </c>
      <c r="F3341" t="s">
        <v>144</v>
      </c>
      <c r="G3341" t="s">
        <v>394</v>
      </c>
      <c r="H3341" t="s">
        <v>130</v>
      </c>
      <c r="I3341">
        <v>334030</v>
      </c>
      <c r="L3341" s="96">
        <v>45132.55678240741</v>
      </c>
      <c r="M3341" t="s">
        <v>135</v>
      </c>
      <c r="N3341">
        <v>-5000</v>
      </c>
      <c r="O3341" t="s">
        <v>136</v>
      </c>
    </row>
    <row r="3342" spans="1:15" x14ac:dyDescent="0.25">
      <c r="A3342">
        <v>719000</v>
      </c>
      <c r="B3342">
        <v>335200</v>
      </c>
      <c r="C3342">
        <v>207</v>
      </c>
      <c r="D3342" s="96">
        <v>45132.557349537034</v>
      </c>
      <c r="E3342" t="s">
        <v>127</v>
      </c>
      <c r="F3342" t="s">
        <v>144</v>
      </c>
      <c r="G3342" t="s">
        <v>145</v>
      </c>
      <c r="H3342" t="s">
        <v>130</v>
      </c>
      <c r="I3342">
        <v>334014</v>
      </c>
      <c r="L3342" s="96">
        <v>45132.55678240741</v>
      </c>
      <c r="M3342" t="s">
        <v>131</v>
      </c>
      <c r="N3342">
        <v>750</v>
      </c>
      <c r="O3342" t="s">
        <v>132</v>
      </c>
    </row>
    <row r="3343" spans="1:15" x14ac:dyDescent="0.25">
      <c r="A3343">
        <v>719000</v>
      </c>
      <c r="B3343">
        <v>370000</v>
      </c>
      <c r="C3343">
        <v>207</v>
      </c>
      <c r="D3343" s="96">
        <v>45132.557349537034</v>
      </c>
      <c r="E3343" t="s">
        <v>127</v>
      </c>
      <c r="F3343" t="s">
        <v>144</v>
      </c>
      <c r="G3343" t="s">
        <v>145</v>
      </c>
      <c r="H3343" t="s">
        <v>130</v>
      </c>
      <c r="I3343">
        <v>334015</v>
      </c>
      <c r="L3343" s="96">
        <v>45132.55678240741</v>
      </c>
      <c r="M3343" t="s">
        <v>131</v>
      </c>
      <c r="N3343">
        <v>4450</v>
      </c>
      <c r="O3343" t="s">
        <v>132</v>
      </c>
    </row>
    <row r="3344" spans="1:15" x14ac:dyDescent="0.25">
      <c r="A3344">
        <v>719000</v>
      </c>
      <c r="B3344">
        <v>370000</v>
      </c>
      <c r="C3344">
        <v>207</v>
      </c>
      <c r="D3344" s="96">
        <v>45132.557349537034</v>
      </c>
      <c r="E3344" t="s">
        <v>127</v>
      </c>
      <c r="F3344" t="s">
        <v>144</v>
      </c>
      <c r="G3344" t="s">
        <v>145</v>
      </c>
      <c r="H3344" t="s">
        <v>130</v>
      </c>
      <c r="I3344">
        <v>334012</v>
      </c>
      <c r="L3344" s="96">
        <v>45132.55678240741</v>
      </c>
      <c r="M3344" t="s">
        <v>131</v>
      </c>
      <c r="N3344">
        <v>4500</v>
      </c>
      <c r="O3344" t="s">
        <v>132</v>
      </c>
    </row>
    <row r="3345" spans="1:15" x14ac:dyDescent="0.25">
      <c r="A3345">
        <v>719000</v>
      </c>
      <c r="B3345">
        <v>270000</v>
      </c>
      <c r="C3345">
        <v>207</v>
      </c>
      <c r="D3345" s="96">
        <v>45132.557175925926</v>
      </c>
      <c r="E3345" t="s">
        <v>127</v>
      </c>
      <c r="F3345" t="s">
        <v>128</v>
      </c>
      <c r="G3345" t="s">
        <v>139</v>
      </c>
      <c r="H3345" t="s">
        <v>130</v>
      </c>
      <c r="I3345">
        <v>338900</v>
      </c>
      <c r="L3345" s="96">
        <v>45132.556747685187</v>
      </c>
      <c r="M3345" t="s">
        <v>131</v>
      </c>
      <c r="N3345">
        <v>3500</v>
      </c>
      <c r="O3345" t="s">
        <v>132</v>
      </c>
    </row>
    <row r="3346" spans="1:15" x14ac:dyDescent="0.25">
      <c r="A3346">
        <v>719000</v>
      </c>
      <c r="B3346">
        <v>265350</v>
      </c>
      <c r="C3346">
        <v>207</v>
      </c>
      <c r="D3346" s="96">
        <v>45132.556921296295</v>
      </c>
      <c r="E3346" t="s">
        <v>127</v>
      </c>
      <c r="F3346" t="s">
        <v>128</v>
      </c>
      <c r="G3346" t="s">
        <v>145</v>
      </c>
      <c r="H3346" t="s">
        <v>130</v>
      </c>
      <c r="I3346">
        <v>334330</v>
      </c>
      <c r="L3346" s="96">
        <v>45132.556747685187</v>
      </c>
      <c r="M3346" t="s">
        <v>131</v>
      </c>
      <c r="N3346">
        <v>1425</v>
      </c>
      <c r="O3346" t="s">
        <v>132</v>
      </c>
    </row>
    <row r="3347" spans="1:15" x14ac:dyDescent="0.25">
      <c r="A3347">
        <v>719000</v>
      </c>
      <c r="B3347">
        <v>120000</v>
      </c>
      <c r="C3347">
        <v>207</v>
      </c>
      <c r="D3347" s="96">
        <v>45132.530613425923</v>
      </c>
      <c r="E3347" t="s">
        <v>127</v>
      </c>
      <c r="F3347" t="s">
        <v>140</v>
      </c>
      <c r="G3347" t="s">
        <v>141</v>
      </c>
      <c r="H3347" t="s">
        <v>130</v>
      </c>
      <c r="I3347">
        <v>338510</v>
      </c>
      <c r="L3347" s="96">
        <v>45132.529583333337</v>
      </c>
      <c r="M3347" t="s">
        <v>131</v>
      </c>
      <c r="N3347">
        <v>21500</v>
      </c>
      <c r="O3347" t="s">
        <v>132</v>
      </c>
    </row>
    <row r="3348" spans="1:15" x14ac:dyDescent="0.25">
      <c r="A3348">
        <v>719000</v>
      </c>
      <c r="B3348">
        <v>120010</v>
      </c>
      <c r="C3348">
        <v>207</v>
      </c>
      <c r="D3348" s="96">
        <v>45132.530590277776</v>
      </c>
      <c r="E3348" t="s">
        <v>127</v>
      </c>
      <c r="F3348" t="s">
        <v>140</v>
      </c>
      <c r="G3348" t="s">
        <v>141</v>
      </c>
      <c r="H3348" t="s">
        <v>130</v>
      </c>
      <c r="I3348">
        <v>338360</v>
      </c>
      <c r="L3348" s="96">
        <v>45132.529583333337</v>
      </c>
      <c r="M3348" t="s">
        <v>131</v>
      </c>
      <c r="N3348">
        <v>17500</v>
      </c>
      <c r="O3348" t="s">
        <v>132</v>
      </c>
    </row>
    <row r="3349" spans="1:15" x14ac:dyDescent="0.25">
      <c r="A3349">
        <v>719000</v>
      </c>
      <c r="B3349">
        <v>120010</v>
      </c>
      <c r="C3349">
        <v>207</v>
      </c>
      <c r="D3349" s="96">
        <v>45132.530590277776</v>
      </c>
      <c r="E3349" t="s">
        <v>127</v>
      </c>
      <c r="F3349" t="s">
        <v>140</v>
      </c>
      <c r="G3349" t="s">
        <v>141</v>
      </c>
      <c r="H3349" t="s">
        <v>130</v>
      </c>
      <c r="I3349">
        <v>338350</v>
      </c>
      <c r="L3349" s="96">
        <v>45132.529583333337</v>
      </c>
      <c r="M3349" t="s">
        <v>131</v>
      </c>
      <c r="N3349">
        <v>153500</v>
      </c>
      <c r="O3349" t="s">
        <v>132</v>
      </c>
    </row>
    <row r="3350" spans="1:15" x14ac:dyDescent="0.25">
      <c r="A3350">
        <v>719000</v>
      </c>
      <c r="B3350">
        <v>120010</v>
      </c>
      <c r="C3350">
        <v>207</v>
      </c>
      <c r="D3350" s="96">
        <v>45132.53056712963</v>
      </c>
      <c r="E3350" t="s">
        <v>127</v>
      </c>
      <c r="F3350" t="s">
        <v>140</v>
      </c>
      <c r="G3350" t="s">
        <v>141</v>
      </c>
      <c r="H3350" t="s">
        <v>130</v>
      </c>
      <c r="I3350">
        <v>338299</v>
      </c>
      <c r="L3350" s="96">
        <v>45132.529583333337</v>
      </c>
      <c r="M3350" t="s">
        <v>131</v>
      </c>
      <c r="N3350">
        <v>230000</v>
      </c>
      <c r="O3350" t="s">
        <v>132</v>
      </c>
    </row>
    <row r="3351" spans="1:15" x14ac:dyDescent="0.25">
      <c r="A3351">
        <v>719000</v>
      </c>
      <c r="B3351">
        <v>120010</v>
      </c>
      <c r="C3351">
        <v>207</v>
      </c>
      <c r="D3351" s="96">
        <v>45132.53056712963</v>
      </c>
      <c r="E3351" t="s">
        <v>127</v>
      </c>
      <c r="F3351" t="s">
        <v>140</v>
      </c>
      <c r="G3351" t="s">
        <v>141</v>
      </c>
      <c r="H3351" t="s">
        <v>130</v>
      </c>
      <c r="I3351">
        <v>338298</v>
      </c>
      <c r="L3351" s="96">
        <v>45132.529583333337</v>
      </c>
      <c r="M3351" t="s">
        <v>131</v>
      </c>
      <c r="N3351">
        <v>565000</v>
      </c>
      <c r="O3351" t="s">
        <v>132</v>
      </c>
    </row>
    <row r="3352" spans="1:15" x14ac:dyDescent="0.25">
      <c r="A3352">
        <v>719000</v>
      </c>
      <c r="B3352">
        <v>120102</v>
      </c>
      <c r="C3352">
        <v>207</v>
      </c>
      <c r="D3352" s="96">
        <v>45132.530555555553</v>
      </c>
      <c r="E3352" t="s">
        <v>127</v>
      </c>
      <c r="F3352" t="s">
        <v>140</v>
      </c>
      <c r="G3352" t="s">
        <v>141</v>
      </c>
      <c r="H3352" t="s">
        <v>130</v>
      </c>
      <c r="I3352">
        <v>338290</v>
      </c>
      <c r="L3352" s="96">
        <v>45132.529583333337</v>
      </c>
      <c r="M3352" t="s">
        <v>131</v>
      </c>
      <c r="N3352">
        <v>4000</v>
      </c>
      <c r="O3352" t="s">
        <v>132</v>
      </c>
    </row>
    <row r="3353" spans="1:15" x14ac:dyDescent="0.25">
      <c r="A3353">
        <v>719000</v>
      </c>
      <c r="B3353">
        <v>120000</v>
      </c>
      <c r="C3353">
        <v>207</v>
      </c>
      <c r="D3353" s="96">
        <v>45132.530555555553</v>
      </c>
      <c r="E3353" t="s">
        <v>127</v>
      </c>
      <c r="F3353" t="s">
        <v>140</v>
      </c>
      <c r="G3353" t="s">
        <v>141</v>
      </c>
      <c r="H3353" t="s">
        <v>130</v>
      </c>
      <c r="I3353">
        <v>338296</v>
      </c>
      <c r="L3353" s="96">
        <v>45132.529583333337</v>
      </c>
      <c r="M3353" t="s">
        <v>131</v>
      </c>
      <c r="N3353">
        <v>5000</v>
      </c>
      <c r="O3353" t="s">
        <v>132</v>
      </c>
    </row>
    <row r="3354" spans="1:15" x14ac:dyDescent="0.25">
      <c r="A3354">
        <v>719000</v>
      </c>
      <c r="B3354">
        <v>120452</v>
      </c>
      <c r="C3354">
        <v>207</v>
      </c>
      <c r="D3354" s="96">
        <v>45132.530543981484</v>
      </c>
      <c r="E3354" t="s">
        <v>127</v>
      </c>
      <c r="F3354" t="s">
        <v>140</v>
      </c>
      <c r="G3354" t="s">
        <v>141</v>
      </c>
      <c r="H3354" t="s">
        <v>130</v>
      </c>
      <c r="I3354">
        <v>338270</v>
      </c>
      <c r="L3354" s="96">
        <v>45132.529583333337</v>
      </c>
      <c r="M3354" t="s">
        <v>131</v>
      </c>
      <c r="N3354">
        <v>6000</v>
      </c>
      <c r="O3354" t="s">
        <v>132</v>
      </c>
    </row>
    <row r="3355" spans="1:15" x14ac:dyDescent="0.25">
      <c r="A3355">
        <v>719000</v>
      </c>
      <c r="B3355">
        <v>120000</v>
      </c>
      <c r="C3355">
        <v>207</v>
      </c>
      <c r="D3355" s="96">
        <v>45132.53052083333</v>
      </c>
      <c r="E3355" t="s">
        <v>127</v>
      </c>
      <c r="F3355" t="s">
        <v>140</v>
      </c>
      <c r="G3355" t="s">
        <v>141</v>
      </c>
      <c r="H3355" t="s">
        <v>130</v>
      </c>
      <c r="I3355">
        <v>338210</v>
      </c>
      <c r="L3355" s="96">
        <v>45132.529583333337</v>
      </c>
      <c r="M3355" t="s">
        <v>131</v>
      </c>
      <c r="N3355">
        <v>90000</v>
      </c>
      <c r="O3355" t="s">
        <v>132</v>
      </c>
    </row>
    <row r="3356" spans="1:15" x14ac:dyDescent="0.25">
      <c r="A3356">
        <v>719000</v>
      </c>
      <c r="B3356">
        <v>120352</v>
      </c>
      <c r="C3356">
        <v>207</v>
      </c>
      <c r="D3356" s="96">
        <v>45132.530509259261</v>
      </c>
      <c r="E3356" t="s">
        <v>127</v>
      </c>
      <c r="F3356" t="s">
        <v>140</v>
      </c>
      <c r="G3356" t="s">
        <v>141</v>
      </c>
      <c r="H3356" t="s">
        <v>130</v>
      </c>
      <c r="I3356">
        <v>338205</v>
      </c>
      <c r="L3356" s="96">
        <v>45132.529583333337</v>
      </c>
      <c r="M3356" t="s">
        <v>131</v>
      </c>
      <c r="N3356">
        <v>800</v>
      </c>
      <c r="O3356" t="s">
        <v>132</v>
      </c>
    </row>
    <row r="3357" spans="1:15" x14ac:dyDescent="0.25">
      <c r="A3357">
        <v>719000</v>
      </c>
      <c r="B3357">
        <v>120201</v>
      </c>
      <c r="C3357">
        <v>207</v>
      </c>
      <c r="D3357" s="96">
        <v>45132.530497685184</v>
      </c>
      <c r="E3357" t="s">
        <v>127</v>
      </c>
      <c r="F3357" t="s">
        <v>140</v>
      </c>
      <c r="G3357" t="s">
        <v>141</v>
      </c>
      <c r="H3357" t="s">
        <v>130</v>
      </c>
      <c r="I3357">
        <v>338160</v>
      </c>
      <c r="L3357" s="96">
        <v>45132.529583333337</v>
      </c>
      <c r="M3357" t="s">
        <v>131</v>
      </c>
      <c r="N3357">
        <v>5000</v>
      </c>
      <c r="O3357" t="s">
        <v>132</v>
      </c>
    </row>
    <row r="3358" spans="1:15" x14ac:dyDescent="0.25">
      <c r="A3358">
        <v>719000</v>
      </c>
      <c r="B3358">
        <v>120010</v>
      </c>
      <c r="C3358">
        <v>207</v>
      </c>
      <c r="D3358" s="96">
        <v>45132.530486111114</v>
      </c>
      <c r="E3358" t="s">
        <v>127</v>
      </c>
      <c r="F3358" t="s">
        <v>140</v>
      </c>
      <c r="G3358" t="s">
        <v>141</v>
      </c>
      <c r="H3358" t="s">
        <v>130</v>
      </c>
      <c r="I3358">
        <v>338110</v>
      </c>
      <c r="L3358" s="96">
        <v>45132.529583333337</v>
      </c>
      <c r="M3358" t="s">
        <v>131</v>
      </c>
      <c r="N3358">
        <v>30000</v>
      </c>
      <c r="O3358" t="s">
        <v>132</v>
      </c>
    </row>
    <row r="3359" spans="1:15" x14ac:dyDescent="0.25">
      <c r="A3359">
        <v>719000</v>
      </c>
      <c r="B3359">
        <v>120101</v>
      </c>
      <c r="C3359">
        <v>207</v>
      </c>
      <c r="D3359" s="96">
        <v>45132.530486111114</v>
      </c>
      <c r="E3359" t="s">
        <v>127</v>
      </c>
      <c r="F3359" t="s">
        <v>140</v>
      </c>
      <c r="G3359" t="s">
        <v>141</v>
      </c>
      <c r="H3359" t="s">
        <v>130</v>
      </c>
      <c r="I3359">
        <v>338120</v>
      </c>
      <c r="L3359" s="96">
        <v>45132.529583333337</v>
      </c>
      <c r="M3359" t="s">
        <v>131</v>
      </c>
      <c r="N3359">
        <v>35900</v>
      </c>
      <c r="O3359" t="s">
        <v>132</v>
      </c>
    </row>
    <row r="3360" spans="1:15" x14ac:dyDescent="0.25">
      <c r="A3360">
        <v>719000</v>
      </c>
      <c r="B3360">
        <v>120050</v>
      </c>
      <c r="C3360">
        <v>207</v>
      </c>
      <c r="D3360" s="96">
        <v>45132.530474537038</v>
      </c>
      <c r="E3360" t="s">
        <v>127</v>
      </c>
      <c r="F3360" t="s">
        <v>140</v>
      </c>
      <c r="G3360" t="s">
        <v>141</v>
      </c>
      <c r="H3360" t="s">
        <v>130</v>
      </c>
      <c r="I3360">
        <v>338090</v>
      </c>
      <c r="L3360" s="96">
        <v>45132.529583333337</v>
      </c>
      <c r="M3360" t="s">
        <v>131</v>
      </c>
      <c r="N3360">
        <v>29500</v>
      </c>
      <c r="O3360" t="s">
        <v>132</v>
      </c>
    </row>
    <row r="3361" spans="1:15" x14ac:dyDescent="0.25">
      <c r="A3361">
        <v>719000</v>
      </c>
      <c r="B3361">
        <v>120010</v>
      </c>
      <c r="C3361">
        <v>207</v>
      </c>
      <c r="D3361" s="96">
        <v>45132.530439814815</v>
      </c>
      <c r="E3361" t="s">
        <v>127</v>
      </c>
      <c r="F3361" t="s">
        <v>140</v>
      </c>
      <c r="G3361" t="s">
        <v>141</v>
      </c>
      <c r="H3361" t="s">
        <v>130</v>
      </c>
      <c r="I3361">
        <v>338030</v>
      </c>
      <c r="L3361" s="96">
        <v>45132.529583333337</v>
      </c>
      <c r="M3361" t="s">
        <v>131</v>
      </c>
      <c r="N3361">
        <v>21000</v>
      </c>
      <c r="O3361" t="s">
        <v>132</v>
      </c>
    </row>
    <row r="3362" spans="1:15" x14ac:dyDescent="0.25">
      <c r="A3362">
        <v>719000</v>
      </c>
      <c r="B3362">
        <v>120010</v>
      </c>
      <c r="C3362">
        <v>207</v>
      </c>
      <c r="D3362" s="96">
        <v>45132.530428240738</v>
      </c>
      <c r="E3362" t="s">
        <v>127</v>
      </c>
      <c r="F3362" t="s">
        <v>140</v>
      </c>
      <c r="G3362" t="s">
        <v>141</v>
      </c>
      <c r="H3362" t="s">
        <v>130</v>
      </c>
      <c r="I3362">
        <v>338015</v>
      </c>
      <c r="L3362" s="96">
        <v>45132.529583333337</v>
      </c>
      <c r="M3362" t="s">
        <v>131</v>
      </c>
      <c r="N3362">
        <v>2500</v>
      </c>
      <c r="O3362" t="s">
        <v>132</v>
      </c>
    </row>
    <row r="3363" spans="1:15" x14ac:dyDescent="0.25">
      <c r="A3363">
        <v>719000</v>
      </c>
      <c r="B3363">
        <v>120000</v>
      </c>
      <c r="C3363">
        <v>207</v>
      </c>
      <c r="D3363" s="96">
        <v>45132.530416666668</v>
      </c>
      <c r="E3363" t="s">
        <v>127</v>
      </c>
      <c r="F3363" t="s">
        <v>140</v>
      </c>
      <c r="G3363" t="s">
        <v>141</v>
      </c>
      <c r="H3363" t="s">
        <v>130</v>
      </c>
      <c r="I3363">
        <v>338010</v>
      </c>
      <c r="L3363" s="96">
        <v>45132.529583333337</v>
      </c>
      <c r="M3363" t="s">
        <v>131</v>
      </c>
      <c r="N3363">
        <v>36300</v>
      </c>
      <c r="O3363" t="s">
        <v>132</v>
      </c>
    </row>
    <row r="3364" spans="1:15" x14ac:dyDescent="0.25">
      <c r="A3364">
        <v>719000</v>
      </c>
      <c r="B3364">
        <v>170500</v>
      </c>
      <c r="C3364">
        <v>208</v>
      </c>
      <c r="D3364" s="96">
        <v>45187.505810185183</v>
      </c>
      <c r="E3364" t="s">
        <v>133</v>
      </c>
      <c r="F3364" t="s">
        <v>168</v>
      </c>
      <c r="G3364" t="s">
        <v>169</v>
      </c>
      <c r="H3364" t="s">
        <v>130</v>
      </c>
      <c r="I3364">
        <v>337006</v>
      </c>
      <c r="L3364" s="96">
        <v>45184.999988425923</v>
      </c>
      <c r="M3364" t="s">
        <v>135</v>
      </c>
      <c r="N3364">
        <v>83</v>
      </c>
      <c r="O3364" t="s">
        <v>132</v>
      </c>
    </row>
    <row r="3365" spans="1:15" x14ac:dyDescent="0.25">
      <c r="A3365">
        <v>719000</v>
      </c>
      <c r="B3365">
        <v>170500</v>
      </c>
      <c r="C3365">
        <v>208</v>
      </c>
      <c r="D3365" s="96">
        <v>45187.505810185183</v>
      </c>
      <c r="E3365" t="s">
        <v>133</v>
      </c>
      <c r="F3365" t="s">
        <v>168</v>
      </c>
      <c r="G3365" t="s">
        <v>169</v>
      </c>
      <c r="H3365" t="s">
        <v>130</v>
      </c>
      <c r="I3365">
        <v>337010</v>
      </c>
      <c r="L3365" s="96">
        <v>45184.999988425923</v>
      </c>
      <c r="M3365" t="s">
        <v>135</v>
      </c>
      <c r="N3365">
        <v>4500</v>
      </c>
      <c r="O3365" t="s">
        <v>132</v>
      </c>
    </row>
    <row r="3366" spans="1:15" x14ac:dyDescent="0.25">
      <c r="A3366">
        <v>719000</v>
      </c>
      <c r="B3366">
        <v>170501</v>
      </c>
      <c r="C3366">
        <v>208</v>
      </c>
      <c r="D3366" s="96">
        <v>45132.530289351853</v>
      </c>
      <c r="E3366" t="s">
        <v>133</v>
      </c>
      <c r="F3366" t="s">
        <v>140</v>
      </c>
      <c r="G3366" t="s">
        <v>172</v>
      </c>
      <c r="H3366" t="s">
        <v>130</v>
      </c>
      <c r="I3366">
        <v>337110</v>
      </c>
      <c r="L3366" s="96">
        <v>45132.529583333337</v>
      </c>
      <c r="M3366" t="s">
        <v>135</v>
      </c>
      <c r="N3366">
        <v>-12000</v>
      </c>
      <c r="O3366" t="s">
        <v>136</v>
      </c>
    </row>
    <row r="3367" spans="1:15" x14ac:dyDescent="0.25">
      <c r="A3367">
        <v>719000</v>
      </c>
      <c r="B3367">
        <v>170501</v>
      </c>
      <c r="C3367">
        <v>208</v>
      </c>
      <c r="D3367" s="96">
        <v>45132.530289351853</v>
      </c>
      <c r="E3367" t="s">
        <v>133</v>
      </c>
      <c r="F3367" t="s">
        <v>140</v>
      </c>
      <c r="G3367" t="s">
        <v>171</v>
      </c>
      <c r="H3367" t="s">
        <v>130</v>
      </c>
      <c r="I3367">
        <v>337110</v>
      </c>
      <c r="L3367" s="96">
        <v>45132.529583333337</v>
      </c>
      <c r="M3367" t="s">
        <v>135</v>
      </c>
      <c r="N3367">
        <v>12000</v>
      </c>
      <c r="O3367" t="s">
        <v>132</v>
      </c>
    </row>
    <row r="3368" spans="1:15" x14ac:dyDescent="0.25">
      <c r="A3368">
        <v>719000</v>
      </c>
      <c r="B3368">
        <v>170501</v>
      </c>
      <c r="C3368">
        <v>208</v>
      </c>
      <c r="D3368" s="96">
        <v>45132.530289351853</v>
      </c>
      <c r="E3368" t="s">
        <v>133</v>
      </c>
      <c r="F3368" t="s">
        <v>140</v>
      </c>
      <c r="G3368" t="s">
        <v>380</v>
      </c>
      <c r="H3368" t="s">
        <v>130</v>
      </c>
      <c r="I3368">
        <v>337110</v>
      </c>
      <c r="L3368" s="96">
        <v>45132.529583333337</v>
      </c>
      <c r="M3368" t="s">
        <v>135</v>
      </c>
      <c r="N3368">
        <v>12000</v>
      </c>
      <c r="O3368" t="s">
        <v>132</v>
      </c>
    </row>
    <row r="3369" spans="1:15" x14ac:dyDescent="0.25">
      <c r="A3369">
        <v>719000</v>
      </c>
      <c r="B3369">
        <v>170500</v>
      </c>
      <c r="C3369">
        <v>208</v>
      </c>
      <c r="D3369" s="96">
        <v>45132.530243055553</v>
      </c>
      <c r="E3369" t="s">
        <v>133</v>
      </c>
      <c r="F3369" t="s">
        <v>140</v>
      </c>
      <c r="G3369" t="s">
        <v>171</v>
      </c>
      <c r="H3369" t="s">
        <v>130</v>
      </c>
      <c r="I3369">
        <v>337010</v>
      </c>
      <c r="L3369" s="96">
        <v>45132.529583333337</v>
      </c>
      <c r="M3369" t="s">
        <v>135</v>
      </c>
      <c r="N3369">
        <v>-35000</v>
      </c>
      <c r="O3369" t="s">
        <v>136</v>
      </c>
    </row>
    <row r="3370" spans="1:15" x14ac:dyDescent="0.25">
      <c r="A3370">
        <v>719000</v>
      </c>
      <c r="B3370">
        <v>170500</v>
      </c>
      <c r="C3370">
        <v>208</v>
      </c>
      <c r="D3370" s="96">
        <v>45132.530243055553</v>
      </c>
      <c r="E3370" t="s">
        <v>133</v>
      </c>
      <c r="F3370" t="s">
        <v>140</v>
      </c>
      <c r="G3370" t="s">
        <v>170</v>
      </c>
      <c r="H3370" t="s">
        <v>130</v>
      </c>
      <c r="I3370">
        <v>337010</v>
      </c>
      <c r="L3370" s="96">
        <v>45132.529583333337</v>
      </c>
      <c r="M3370" t="s">
        <v>135</v>
      </c>
      <c r="N3370">
        <v>-13500</v>
      </c>
      <c r="O3370" t="s">
        <v>136</v>
      </c>
    </row>
    <row r="3371" spans="1:15" x14ac:dyDescent="0.25">
      <c r="A3371">
        <v>719000</v>
      </c>
      <c r="B3371">
        <v>170500</v>
      </c>
      <c r="C3371">
        <v>208</v>
      </c>
      <c r="D3371" s="96">
        <v>45132.530243055553</v>
      </c>
      <c r="E3371" t="s">
        <v>133</v>
      </c>
      <c r="F3371" t="s">
        <v>140</v>
      </c>
      <c r="G3371" t="s">
        <v>198</v>
      </c>
      <c r="H3371" t="s">
        <v>130</v>
      </c>
      <c r="I3371">
        <v>337010</v>
      </c>
      <c r="L3371" s="96">
        <v>45132.529583333337</v>
      </c>
      <c r="M3371" t="s">
        <v>135</v>
      </c>
      <c r="N3371">
        <v>65000</v>
      </c>
      <c r="O3371" t="s">
        <v>132</v>
      </c>
    </row>
    <row r="3372" spans="1:15" x14ac:dyDescent="0.25">
      <c r="A3372">
        <v>719000</v>
      </c>
      <c r="B3372">
        <v>170500</v>
      </c>
      <c r="C3372">
        <v>208</v>
      </c>
      <c r="D3372" s="96">
        <v>45132.530243055553</v>
      </c>
      <c r="E3372" t="s">
        <v>133</v>
      </c>
      <c r="F3372" t="s">
        <v>140</v>
      </c>
      <c r="G3372" t="s">
        <v>173</v>
      </c>
      <c r="H3372" t="s">
        <v>130</v>
      </c>
      <c r="I3372">
        <v>337010</v>
      </c>
      <c r="L3372" s="96">
        <v>45132.529583333337</v>
      </c>
      <c r="M3372" t="s">
        <v>135</v>
      </c>
      <c r="N3372">
        <v>142000</v>
      </c>
      <c r="O3372" t="s">
        <v>132</v>
      </c>
    </row>
    <row r="3373" spans="1:15" x14ac:dyDescent="0.25">
      <c r="A3373">
        <v>719000</v>
      </c>
      <c r="B3373">
        <v>170500</v>
      </c>
      <c r="C3373">
        <v>208</v>
      </c>
      <c r="D3373" s="96">
        <v>45132.53020833333</v>
      </c>
      <c r="E3373" t="s">
        <v>133</v>
      </c>
      <c r="F3373" t="s">
        <v>140</v>
      </c>
      <c r="G3373" t="s">
        <v>170</v>
      </c>
      <c r="H3373" t="s">
        <v>130</v>
      </c>
      <c r="I3373">
        <v>337006</v>
      </c>
      <c r="L3373" s="96">
        <v>45132.529583333337</v>
      </c>
      <c r="M3373" t="s">
        <v>135</v>
      </c>
      <c r="N3373">
        <v>-83</v>
      </c>
      <c r="O3373" t="s">
        <v>136</v>
      </c>
    </row>
    <row r="3374" spans="1:15" x14ac:dyDescent="0.25">
      <c r="A3374">
        <v>719000</v>
      </c>
      <c r="B3374">
        <v>170500</v>
      </c>
      <c r="C3374">
        <v>208</v>
      </c>
      <c r="D3374" s="96">
        <v>45132.53020833333</v>
      </c>
      <c r="E3374" t="s">
        <v>133</v>
      </c>
      <c r="F3374" t="s">
        <v>140</v>
      </c>
      <c r="G3374" t="s">
        <v>198</v>
      </c>
      <c r="H3374" t="s">
        <v>130</v>
      </c>
      <c r="I3374">
        <v>337006</v>
      </c>
      <c r="L3374" s="96">
        <v>45132.529583333337</v>
      </c>
      <c r="M3374" t="s">
        <v>135</v>
      </c>
      <c r="N3374">
        <v>100</v>
      </c>
      <c r="O3374" t="s">
        <v>132</v>
      </c>
    </row>
    <row r="3375" spans="1:15" x14ac:dyDescent="0.25">
      <c r="A3375">
        <v>719000</v>
      </c>
      <c r="B3375">
        <v>430100</v>
      </c>
      <c r="C3375">
        <v>216</v>
      </c>
      <c r="D3375" s="96">
        <v>45169.461539351854</v>
      </c>
      <c r="E3375" t="s">
        <v>133</v>
      </c>
      <c r="F3375" t="s">
        <v>202</v>
      </c>
      <c r="G3375" t="s">
        <v>203</v>
      </c>
      <c r="H3375" t="s">
        <v>130</v>
      </c>
      <c r="I3375">
        <v>336200</v>
      </c>
      <c r="L3375" s="96">
        <v>45169.444247685184</v>
      </c>
      <c r="M3375" t="s">
        <v>135</v>
      </c>
      <c r="N3375">
        <v>90000</v>
      </c>
      <c r="O3375" t="s">
        <v>132</v>
      </c>
    </row>
    <row r="3376" spans="1:15" x14ac:dyDescent="0.25">
      <c r="A3376">
        <v>719000</v>
      </c>
      <c r="B3376">
        <v>430100</v>
      </c>
      <c r="C3376">
        <v>216</v>
      </c>
      <c r="D3376" s="96">
        <v>45169.461539351854</v>
      </c>
      <c r="E3376" t="s">
        <v>133</v>
      </c>
      <c r="F3376" t="s">
        <v>202</v>
      </c>
      <c r="G3376" t="s">
        <v>203</v>
      </c>
      <c r="H3376" t="s">
        <v>130</v>
      </c>
      <c r="I3376">
        <v>336200</v>
      </c>
      <c r="L3376" s="96">
        <v>45169.444247685184</v>
      </c>
      <c r="M3376" t="s">
        <v>135</v>
      </c>
      <c r="N3376">
        <v>120000</v>
      </c>
      <c r="O3376" t="s">
        <v>132</v>
      </c>
    </row>
    <row r="3377" spans="1:15" x14ac:dyDescent="0.25">
      <c r="A3377">
        <v>719000</v>
      </c>
      <c r="B3377">
        <v>170200</v>
      </c>
      <c r="C3377">
        <v>217</v>
      </c>
      <c r="D3377" s="96">
        <v>45266.614571759259</v>
      </c>
      <c r="E3377" t="s">
        <v>162</v>
      </c>
      <c r="F3377" t="s">
        <v>414</v>
      </c>
      <c r="G3377" t="s">
        <v>415</v>
      </c>
      <c r="H3377" t="s">
        <v>130</v>
      </c>
      <c r="I3377">
        <v>335145</v>
      </c>
      <c r="L3377" s="96">
        <v>45266.612962962965</v>
      </c>
      <c r="M3377" t="s">
        <v>135</v>
      </c>
      <c r="N3377">
        <v>300</v>
      </c>
      <c r="O3377" t="s">
        <v>132</v>
      </c>
    </row>
    <row r="3378" spans="1:15" x14ac:dyDescent="0.25">
      <c r="A3378">
        <v>719000</v>
      </c>
      <c r="B3378">
        <v>410100</v>
      </c>
      <c r="C3378">
        <v>217</v>
      </c>
      <c r="D3378" s="96">
        <v>45132.557708333334</v>
      </c>
      <c r="E3378" t="s">
        <v>127</v>
      </c>
      <c r="F3378" t="s">
        <v>217</v>
      </c>
      <c r="G3378" t="s">
        <v>222</v>
      </c>
      <c r="H3378" t="s">
        <v>130</v>
      </c>
      <c r="I3378">
        <v>335140</v>
      </c>
      <c r="L3378" s="96">
        <v>45132.556863425925</v>
      </c>
      <c r="M3378" t="s">
        <v>131</v>
      </c>
      <c r="N3378">
        <v>134000</v>
      </c>
      <c r="O3378" t="s">
        <v>132</v>
      </c>
    </row>
    <row r="3379" spans="1:15" x14ac:dyDescent="0.25">
      <c r="A3379">
        <v>719000</v>
      </c>
      <c r="B3379">
        <v>170200</v>
      </c>
      <c r="C3379">
        <v>217</v>
      </c>
      <c r="D3379" s="96">
        <v>45132.530162037037</v>
      </c>
      <c r="E3379" t="s">
        <v>127</v>
      </c>
      <c r="F3379" t="s">
        <v>140</v>
      </c>
      <c r="G3379" t="s">
        <v>303</v>
      </c>
      <c r="H3379" t="s">
        <v>130</v>
      </c>
      <c r="I3379">
        <v>335145</v>
      </c>
      <c r="L3379" s="96">
        <v>45132.529583333337</v>
      </c>
      <c r="M3379" t="s">
        <v>131</v>
      </c>
      <c r="N3379">
        <v>800</v>
      </c>
      <c r="O3379" t="s">
        <v>132</v>
      </c>
    </row>
    <row r="3380" spans="1:15" x14ac:dyDescent="0.25">
      <c r="A3380">
        <v>719000</v>
      </c>
      <c r="B3380">
        <v>270100</v>
      </c>
      <c r="C3380">
        <v>219</v>
      </c>
      <c r="D3380" s="96">
        <v>45230.384733796294</v>
      </c>
      <c r="E3380" t="s">
        <v>133</v>
      </c>
      <c r="F3380" t="s">
        <v>416</v>
      </c>
      <c r="G3380" t="s">
        <v>417</v>
      </c>
      <c r="H3380" t="s">
        <v>130</v>
      </c>
      <c r="I3380">
        <v>336575</v>
      </c>
      <c r="L3380" s="96">
        <v>45230.377870370372</v>
      </c>
      <c r="M3380" t="s">
        <v>135</v>
      </c>
      <c r="N3380">
        <v>5000</v>
      </c>
      <c r="O3380" t="s">
        <v>132</v>
      </c>
    </row>
    <row r="3381" spans="1:15" x14ac:dyDescent="0.25">
      <c r="A3381">
        <v>719000</v>
      </c>
      <c r="B3381">
        <v>270000</v>
      </c>
      <c r="C3381">
        <v>219</v>
      </c>
      <c r="D3381" s="96">
        <v>45230.372928240744</v>
      </c>
      <c r="E3381" t="s">
        <v>133</v>
      </c>
      <c r="F3381" t="s">
        <v>418</v>
      </c>
      <c r="G3381" t="s">
        <v>419</v>
      </c>
      <c r="H3381" t="s">
        <v>130</v>
      </c>
      <c r="I3381">
        <v>336348</v>
      </c>
      <c r="L3381" s="96">
        <v>45230.369768518518</v>
      </c>
      <c r="M3381" t="s">
        <v>135</v>
      </c>
      <c r="N3381">
        <v>2200</v>
      </c>
      <c r="O3381" t="s">
        <v>132</v>
      </c>
    </row>
    <row r="3382" spans="1:15" x14ac:dyDescent="0.25">
      <c r="A3382">
        <v>719000</v>
      </c>
      <c r="B3382">
        <v>270000</v>
      </c>
      <c r="C3382">
        <v>219</v>
      </c>
      <c r="D3382" s="96">
        <v>45229.597187500003</v>
      </c>
      <c r="E3382" t="s">
        <v>133</v>
      </c>
      <c r="F3382" t="s">
        <v>238</v>
      </c>
      <c r="G3382" t="s">
        <v>239</v>
      </c>
      <c r="H3382" t="s">
        <v>130</v>
      </c>
      <c r="I3382">
        <v>336176</v>
      </c>
      <c r="L3382" s="96">
        <v>45229.391516203701</v>
      </c>
      <c r="M3382" t="s">
        <v>135</v>
      </c>
      <c r="N3382">
        <v>2500</v>
      </c>
      <c r="O3382" t="s">
        <v>132</v>
      </c>
    </row>
    <row r="3383" spans="1:15" x14ac:dyDescent="0.25">
      <c r="A3383">
        <v>719000</v>
      </c>
      <c r="B3383">
        <v>201240</v>
      </c>
      <c r="C3383">
        <v>219</v>
      </c>
      <c r="D3383" s="96">
        <v>45205.59615740741</v>
      </c>
      <c r="E3383" t="s">
        <v>133</v>
      </c>
      <c r="F3383" t="s">
        <v>420</v>
      </c>
      <c r="G3383" t="s">
        <v>421</v>
      </c>
      <c r="H3383" t="s">
        <v>130</v>
      </c>
      <c r="I3383">
        <v>336482</v>
      </c>
      <c r="L3383" s="96">
        <v>45205.595023148147</v>
      </c>
      <c r="M3383" t="s">
        <v>135</v>
      </c>
      <c r="N3383">
        <v>1500</v>
      </c>
      <c r="O3383" t="s">
        <v>132</v>
      </c>
    </row>
    <row r="3384" spans="1:15" x14ac:dyDescent="0.25">
      <c r="A3384">
        <v>719000</v>
      </c>
      <c r="B3384">
        <v>430100</v>
      </c>
      <c r="C3384">
        <v>219</v>
      </c>
      <c r="D3384" s="96">
        <v>45174.443043981482</v>
      </c>
      <c r="E3384" t="s">
        <v>133</v>
      </c>
      <c r="F3384" t="s">
        <v>351</v>
      </c>
      <c r="G3384" t="s">
        <v>352</v>
      </c>
      <c r="H3384" t="s">
        <v>130</v>
      </c>
      <c r="I3384">
        <v>336210</v>
      </c>
      <c r="L3384" s="96">
        <v>45169.999988425923</v>
      </c>
      <c r="M3384" t="s">
        <v>135</v>
      </c>
      <c r="N3384">
        <v>300000</v>
      </c>
      <c r="O3384" t="s">
        <v>132</v>
      </c>
    </row>
    <row r="3385" spans="1:15" x14ac:dyDescent="0.25">
      <c r="A3385">
        <v>719000</v>
      </c>
      <c r="B3385">
        <v>400300</v>
      </c>
      <c r="C3385">
        <v>219</v>
      </c>
      <c r="D3385" s="96">
        <v>45132.55777777778</v>
      </c>
      <c r="E3385" t="s">
        <v>127</v>
      </c>
      <c r="F3385" t="s">
        <v>217</v>
      </c>
      <c r="G3385" t="s">
        <v>422</v>
      </c>
      <c r="H3385" t="s">
        <v>130</v>
      </c>
      <c r="I3385">
        <v>336537</v>
      </c>
      <c r="L3385" s="96">
        <v>45132.556863425925</v>
      </c>
      <c r="M3385" t="s">
        <v>131</v>
      </c>
      <c r="N3385">
        <v>45000</v>
      </c>
      <c r="O3385" t="s">
        <v>132</v>
      </c>
    </row>
    <row r="3386" spans="1:15" x14ac:dyDescent="0.25">
      <c r="A3386">
        <v>719000</v>
      </c>
      <c r="B3386">
        <v>430100</v>
      </c>
      <c r="C3386">
        <v>219</v>
      </c>
      <c r="D3386" s="96">
        <v>45132.557754629626</v>
      </c>
      <c r="E3386" t="s">
        <v>133</v>
      </c>
      <c r="F3386" t="s">
        <v>217</v>
      </c>
      <c r="G3386" t="s">
        <v>253</v>
      </c>
      <c r="H3386" t="s">
        <v>130</v>
      </c>
      <c r="I3386">
        <v>336210</v>
      </c>
      <c r="L3386" s="96">
        <v>45132.556863425925</v>
      </c>
      <c r="M3386" t="s">
        <v>135</v>
      </c>
      <c r="N3386">
        <v>-100000</v>
      </c>
      <c r="O3386" t="s">
        <v>136</v>
      </c>
    </row>
    <row r="3387" spans="1:15" x14ac:dyDescent="0.25">
      <c r="A3387">
        <v>719000</v>
      </c>
      <c r="B3387">
        <v>430100</v>
      </c>
      <c r="C3387">
        <v>219</v>
      </c>
      <c r="D3387" s="96">
        <v>45132.557743055557</v>
      </c>
      <c r="E3387" t="s">
        <v>133</v>
      </c>
      <c r="F3387" t="s">
        <v>217</v>
      </c>
      <c r="G3387" t="s">
        <v>253</v>
      </c>
      <c r="H3387" t="s">
        <v>130</v>
      </c>
      <c r="I3387">
        <v>336167</v>
      </c>
      <c r="L3387" s="96">
        <v>45132.556863425925</v>
      </c>
      <c r="M3387" t="s">
        <v>135</v>
      </c>
      <c r="N3387">
        <v>-500000</v>
      </c>
      <c r="O3387" t="s">
        <v>136</v>
      </c>
    </row>
    <row r="3388" spans="1:15" x14ac:dyDescent="0.25">
      <c r="A3388">
        <v>719000</v>
      </c>
      <c r="B3388">
        <v>430100</v>
      </c>
      <c r="C3388">
        <v>219</v>
      </c>
      <c r="D3388" s="96">
        <v>45132.557743055557</v>
      </c>
      <c r="E3388" t="s">
        <v>133</v>
      </c>
      <c r="F3388" t="s">
        <v>217</v>
      </c>
      <c r="G3388" t="s">
        <v>423</v>
      </c>
      <c r="H3388" t="s">
        <v>130</v>
      </c>
      <c r="I3388">
        <v>336168</v>
      </c>
      <c r="L3388" s="96">
        <v>45132.556863425925</v>
      </c>
      <c r="M3388" t="s">
        <v>135</v>
      </c>
      <c r="N3388">
        <v>200000</v>
      </c>
      <c r="O3388" t="s">
        <v>132</v>
      </c>
    </row>
    <row r="3389" spans="1:15" x14ac:dyDescent="0.25">
      <c r="A3389">
        <v>719000</v>
      </c>
      <c r="B3389">
        <v>430100</v>
      </c>
      <c r="C3389">
        <v>219</v>
      </c>
      <c r="D3389" s="96">
        <v>45132.557743055557</v>
      </c>
      <c r="E3389" t="s">
        <v>133</v>
      </c>
      <c r="F3389" t="s">
        <v>217</v>
      </c>
      <c r="G3389" t="s">
        <v>423</v>
      </c>
      <c r="H3389" t="s">
        <v>130</v>
      </c>
      <c r="I3389">
        <v>336167</v>
      </c>
      <c r="L3389" s="96">
        <v>45132.556863425925</v>
      </c>
      <c r="M3389" t="s">
        <v>135</v>
      </c>
      <c r="N3389">
        <v>500000</v>
      </c>
      <c r="O3389" t="s">
        <v>132</v>
      </c>
    </row>
    <row r="3390" spans="1:15" x14ac:dyDescent="0.25">
      <c r="A3390">
        <v>719000</v>
      </c>
      <c r="B3390">
        <v>201240</v>
      </c>
      <c r="C3390">
        <v>219</v>
      </c>
      <c r="D3390" s="96">
        <v>45132.557129629633</v>
      </c>
      <c r="E3390" t="s">
        <v>127</v>
      </c>
      <c r="F3390" t="s">
        <v>128</v>
      </c>
      <c r="G3390" t="s">
        <v>206</v>
      </c>
      <c r="H3390" t="s">
        <v>130</v>
      </c>
      <c r="I3390">
        <v>336582</v>
      </c>
      <c r="L3390" s="96">
        <v>45132.556747685187</v>
      </c>
      <c r="M3390" t="s">
        <v>131</v>
      </c>
      <c r="N3390">
        <v>1300</v>
      </c>
      <c r="O3390" t="s">
        <v>132</v>
      </c>
    </row>
    <row r="3391" spans="1:15" x14ac:dyDescent="0.25">
      <c r="A3391">
        <v>719000</v>
      </c>
      <c r="B3391">
        <v>201240</v>
      </c>
      <c r="C3391">
        <v>219</v>
      </c>
      <c r="D3391" s="96">
        <v>45132.557129629633</v>
      </c>
      <c r="E3391" t="s">
        <v>127</v>
      </c>
      <c r="F3391" t="s">
        <v>128</v>
      </c>
      <c r="G3391" t="s">
        <v>206</v>
      </c>
      <c r="H3391" t="s">
        <v>130</v>
      </c>
      <c r="I3391">
        <v>336581</v>
      </c>
      <c r="L3391" s="96">
        <v>45132.556747685187</v>
      </c>
      <c r="M3391" t="s">
        <v>131</v>
      </c>
      <c r="N3391">
        <v>4708</v>
      </c>
      <c r="O3391" t="s">
        <v>132</v>
      </c>
    </row>
    <row r="3392" spans="1:15" x14ac:dyDescent="0.25">
      <c r="A3392">
        <v>719000</v>
      </c>
      <c r="B3392">
        <v>201240</v>
      </c>
      <c r="C3392">
        <v>219</v>
      </c>
      <c r="D3392" s="96">
        <v>45132.557071759256</v>
      </c>
      <c r="E3392" t="s">
        <v>127</v>
      </c>
      <c r="F3392" t="s">
        <v>128</v>
      </c>
      <c r="G3392" t="s">
        <v>206</v>
      </c>
      <c r="H3392" t="s">
        <v>130</v>
      </c>
      <c r="I3392">
        <v>336482</v>
      </c>
      <c r="L3392" s="96">
        <v>45132.556747685187</v>
      </c>
      <c r="M3392" t="s">
        <v>131</v>
      </c>
      <c r="N3392">
        <v>-1500</v>
      </c>
      <c r="O3392" t="s">
        <v>136</v>
      </c>
    </row>
    <row r="3393" spans="1:15" x14ac:dyDescent="0.25">
      <c r="A3393">
        <v>719000</v>
      </c>
      <c r="B3393">
        <v>201240</v>
      </c>
      <c r="C3393">
        <v>219</v>
      </c>
      <c r="D3393" s="96">
        <v>45132.556956018518</v>
      </c>
      <c r="E3393" t="s">
        <v>127</v>
      </c>
      <c r="F3393" t="s">
        <v>128</v>
      </c>
      <c r="G3393" t="s">
        <v>206</v>
      </c>
      <c r="H3393" t="s">
        <v>130</v>
      </c>
      <c r="I3393">
        <v>336096</v>
      </c>
      <c r="L3393" s="96">
        <v>45132.556747685187</v>
      </c>
      <c r="M3393" t="s">
        <v>131</v>
      </c>
      <c r="N3393">
        <v>6000</v>
      </c>
      <c r="O3393" t="s">
        <v>132</v>
      </c>
    </row>
    <row r="3394" spans="1:15" x14ac:dyDescent="0.25">
      <c r="A3394">
        <v>719000</v>
      </c>
      <c r="B3394">
        <v>201240</v>
      </c>
      <c r="C3394">
        <v>219</v>
      </c>
      <c r="D3394" s="96">
        <v>45132.556944444441</v>
      </c>
      <c r="E3394" t="s">
        <v>127</v>
      </c>
      <c r="F3394" t="s">
        <v>128</v>
      </c>
      <c r="G3394" t="s">
        <v>206</v>
      </c>
      <c r="H3394" t="s">
        <v>130</v>
      </c>
      <c r="I3394">
        <v>336058</v>
      </c>
      <c r="L3394" s="96">
        <v>45132.556747685187</v>
      </c>
      <c r="M3394" t="s">
        <v>131</v>
      </c>
      <c r="N3394">
        <v>1000</v>
      </c>
      <c r="O3394" t="s">
        <v>132</v>
      </c>
    </row>
    <row r="3395" spans="1:15" x14ac:dyDescent="0.25">
      <c r="A3395">
        <v>719000</v>
      </c>
      <c r="B3395">
        <v>201240</v>
      </c>
      <c r="C3395">
        <v>219</v>
      </c>
      <c r="D3395" s="96">
        <v>45132.556944444441</v>
      </c>
      <c r="E3395" t="s">
        <v>127</v>
      </c>
      <c r="F3395" t="s">
        <v>128</v>
      </c>
      <c r="G3395" t="s">
        <v>206</v>
      </c>
      <c r="H3395" t="s">
        <v>130</v>
      </c>
      <c r="I3395">
        <v>336066</v>
      </c>
      <c r="L3395" s="96">
        <v>45132.556747685187</v>
      </c>
      <c r="M3395" t="s">
        <v>131</v>
      </c>
      <c r="N3395">
        <v>1000</v>
      </c>
      <c r="O3395" t="s">
        <v>132</v>
      </c>
    </row>
    <row r="3396" spans="1:15" x14ac:dyDescent="0.25">
      <c r="A3396">
        <v>719000</v>
      </c>
      <c r="B3396">
        <v>170490</v>
      </c>
      <c r="C3396">
        <v>219</v>
      </c>
      <c r="D3396" s="96">
        <v>45132.530173611114</v>
      </c>
      <c r="E3396" t="s">
        <v>127</v>
      </c>
      <c r="F3396" t="s">
        <v>140</v>
      </c>
      <c r="G3396" t="s">
        <v>211</v>
      </c>
      <c r="H3396" t="s">
        <v>130</v>
      </c>
      <c r="I3396">
        <v>335200</v>
      </c>
      <c r="L3396" s="96">
        <v>45132.529583333337</v>
      </c>
      <c r="M3396" t="s">
        <v>131</v>
      </c>
      <c r="N3396">
        <v>10000</v>
      </c>
      <c r="O3396" t="s">
        <v>132</v>
      </c>
    </row>
    <row r="3397" spans="1:15" x14ac:dyDescent="0.25">
      <c r="A3397">
        <v>719700</v>
      </c>
      <c r="B3397">
        <v>260600</v>
      </c>
      <c r="C3397">
        <v>152</v>
      </c>
      <c r="D3397" s="96">
        <v>45204.49627314815</v>
      </c>
      <c r="E3397" t="s">
        <v>133</v>
      </c>
      <c r="F3397" t="s">
        <v>424</v>
      </c>
      <c r="G3397" t="s">
        <v>425</v>
      </c>
      <c r="H3397" t="s">
        <v>130</v>
      </c>
      <c r="I3397">
        <v>333120</v>
      </c>
      <c r="L3397" s="96">
        <v>45204.49417824074</v>
      </c>
      <c r="M3397" t="s">
        <v>135</v>
      </c>
      <c r="N3397">
        <v>150000</v>
      </c>
      <c r="O3397" t="s">
        <v>132</v>
      </c>
    </row>
    <row r="3398" spans="1:15" x14ac:dyDescent="0.25">
      <c r="A3398">
        <v>720000</v>
      </c>
      <c r="B3398">
        <v>273250</v>
      </c>
      <c r="C3398">
        <v>152</v>
      </c>
      <c r="D3398" s="96">
        <v>45302.540254629632</v>
      </c>
      <c r="E3398" t="s">
        <v>162</v>
      </c>
      <c r="F3398" t="s">
        <v>426</v>
      </c>
      <c r="G3398" t="s">
        <v>427</v>
      </c>
      <c r="H3398" t="s">
        <v>130</v>
      </c>
      <c r="I3398">
        <v>333510</v>
      </c>
      <c r="L3398" s="96">
        <v>45302.538738425923</v>
      </c>
      <c r="M3398" t="s">
        <v>135</v>
      </c>
      <c r="N3398">
        <v>42000</v>
      </c>
      <c r="O3398" t="s">
        <v>132</v>
      </c>
    </row>
    <row r="3399" spans="1:15" x14ac:dyDescent="0.25">
      <c r="A3399">
        <v>720000</v>
      </c>
      <c r="B3399">
        <v>273300</v>
      </c>
      <c r="C3399">
        <v>152</v>
      </c>
      <c r="D3399" s="96">
        <v>45302.540254629632</v>
      </c>
      <c r="E3399" t="s">
        <v>162</v>
      </c>
      <c r="F3399" t="s">
        <v>426</v>
      </c>
      <c r="G3399" t="s">
        <v>427</v>
      </c>
      <c r="H3399" t="s">
        <v>130</v>
      </c>
      <c r="I3399">
        <v>333509</v>
      </c>
      <c r="L3399" s="96">
        <v>45302.538738425923</v>
      </c>
      <c r="M3399" t="s">
        <v>135</v>
      </c>
      <c r="N3399">
        <v>54819</v>
      </c>
      <c r="O3399" t="s">
        <v>132</v>
      </c>
    </row>
    <row r="3400" spans="1:15" x14ac:dyDescent="0.25">
      <c r="A3400">
        <v>720000</v>
      </c>
      <c r="B3400">
        <v>250250</v>
      </c>
      <c r="C3400">
        <v>152</v>
      </c>
      <c r="D3400" s="96">
        <v>45302.527743055558</v>
      </c>
      <c r="E3400" t="s">
        <v>162</v>
      </c>
      <c r="F3400" t="s">
        <v>428</v>
      </c>
      <c r="G3400" t="s">
        <v>429</v>
      </c>
      <c r="H3400" t="s">
        <v>130</v>
      </c>
      <c r="I3400">
        <v>333528</v>
      </c>
      <c r="L3400" s="96">
        <v>45302.525243055556</v>
      </c>
      <c r="M3400" t="s">
        <v>135</v>
      </c>
      <c r="N3400">
        <v>2700</v>
      </c>
      <c r="O3400" t="s">
        <v>132</v>
      </c>
    </row>
    <row r="3401" spans="1:15" x14ac:dyDescent="0.25">
      <c r="A3401">
        <v>720000</v>
      </c>
      <c r="B3401">
        <v>250600</v>
      </c>
      <c r="C3401">
        <v>152</v>
      </c>
      <c r="D3401" s="96">
        <v>45302.527743055558</v>
      </c>
      <c r="E3401" t="s">
        <v>162</v>
      </c>
      <c r="F3401" t="s">
        <v>428</v>
      </c>
      <c r="G3401" t="s">
        <v>429</v>
      </c>
      <c r="H3401" t="s">
        <v>130</v>
      </c>
      <c r="I3401">
        <v>333535</v>
      </c>
      <c r="L3401" s="96">
        <v>45302.525243055556</v>
      </c>
      <c r="M3401" t="s">
        <v>135</v>
      </c>
      <c r="N3401">
        <v>6000</v>
      </c>
      <c r="O3401" t="s">
        <v>132</v>
      </c>
    </row>
    <row r="3402" spans="1:15" x14ac:dyDescent="0.25">
      <c r="A3402">
        <v>720000</v>
      </c>
      <c r="B3402">
        <v>250100</v>
      </c>
      <c r="C3402">
        <v>152</v>
      </c>
      <c r="D3402" s="96">
        <v>45302.527743055558</v>
      </c>
      <c r="E3402" t="s">
        <v>162</v>
      </c>
      <c r="F3402" t="s">
        <v>428</v>
      </c>
      <c r="G3402" t="s">
        <v>429</v>
      </c>
      <c r="H3402" t="s">
        <v>130</v>
      </c>
      <c r="I3402">
        <v>333537</v>
      </c>
      <c r="L3402" s="96">
        <v>45302.525243055556</v>
      </c>
      <c r="M3402" t="s">
        <v>135</v>
      </c>
      <c r="N3402">
        <v>11400</v>
      </c>
      <c r="O3402" t="s">
        <v>132</v>
      </c>
    </row>
    <row r="3403" spans="1:15" x14ac:dyDescent="0.25">
      <c r="A3403">
        <v>720000</v>
      </c>
      <c r="B3403">
        <v>250150</v>
      </c>
      <c r="C3403">
        <v>152</v>
      </c>
      <c r="D3403" s="96">
        <v>45302.527743055558</v>
      </c>
      <c r="E3403" t="s">
        <v>162</v>
      </c>
      <c r="F3403" t="s">
        <v>428</v>
      </c>
      <c r="G3403" t="s">
        <v>429</v>
      </c>
      <c r="H3403" t="s">
        <v>130</v>
      </c>
      <c r="I3403">
        <v>333536</v>
      </c>
      <c r="L3403" s="96">
        <v>45302.525243055556</v>
      </c>
      <c r="M3403" t="s">
        <v>135</v>
      </c>
      <c r="N3403">
        <v>13500</v>
      </c>
      <c r="O3403" t="s">
        <v>132</v>
      </c>
    </row>
    <row r="3404" spans="1:15" x14ac:dyDescent="0.25">
      <c r="A3404">
        <v>720000</v>
      </c>
      <c r="B3404">
        <v>250700</v>
      </c>
      <c r="C3404">
        <v>152</v>
      </c>
      <c r="D3404" s="96">
        <v>45302.527743055558</v>
      </c>
      <c r="E3404" t="s">
        <v>162</v>
      </c>
      <c r="F3404" t="s">
        <v>428</v>
      </c>
      <c r="G3404" t="s">
        <v>429</v>
      </c>
      <c r="H3404" t="s">
        <v>130</v>
      </c>
      <c r="I3404">
        <v>333525</v>
      </c>
      <c r="L3404" s="96">
        <v>45302.525243055556</v>
      </c>
      <c r="M3404" t="s">
        <v>135</v>
      </c>
      <c r="N3404">
        <v>64613</v>
      </c>
      <c r="O3404" t="s">
        <v>132</v>
      </c>
    </row>
    <row r="3405" spans="1:15" x14ac:dyDescent="0.25">
      <c r="A3405">
        <v>720000</v>
      </c>
      <c r="B3405">
        <v>273250</v>
      </c>
      <c r="C3405">
        <v>152</v>
      </c>
      <c r="D3405" s="96">
        <v>45265.500300925924</v>
      </c>
      <c r="E3405" t="s">
        <v>162</v>
      </c>
      <c r="F3405" t="s">
        <v>430</v>
      </c>
      <c r="G3405" t="s">
        <v>431</v>
      </c>
      <c r="H3405" t="s">
        <v>130</v>
      </c>
      <c r="I3405">
        <v>333510</v>
      </c>
      <c r="L3405" s="96">
        <v>45265.497395833336</v>
      </c>
      <c r="M3405" t="s">
        <v>135</v>
      </c>
      <c r="N3405">
        <v>7900</v>
      </c>
      <c r="O3405" t="s">
        <v>132</v>
      </c>
    </row>
    <row r="3406" spans="1:15" x14ac:dyDescent="0.25">
      <c r="A3406">
        <v>720000</v>
      </c>
      <c r="B3406">
        <v>250000</v>
      </c>
      <c r="C3406">
        <v>152</v>
      </c>
      <c r="D3406" s="96">
        <v>45247.423136574071</v>
      </c>
      <c r="E3406" t="s">
        <v>162</v>
      </c>
      <c r="F3406" t="s">
        <v>432</v>
      </c>
      <c r="G3406" t="s">
        <v>433</v>
      </c>
      <c r="H3406" t="s">
        <v>130</v>
      </c>
      <c r="I3406">
        <v>333521</v>
      </c>
      <c r="L3406" s="96">
        <v>45247.41982638889</v>
      </c>
      <c r="M3406" t="s">
        <v>135</v>
      </c>
      <c r="N3406">
        <v>3000</v>
      </c>
      <c r="O3406" t="s">
        <v>132</v>
      </c>
    </row>
    <row r="3407" spans="1:15" x14ac:dyDescent="0.25">
      <c r="A3407">
        <v>720000</v>
      </c>
      <c r="B3407">
        <v>250850</v>
      </c>
      <c r="C3407">
        <v>152</v>
      </c>
      <c r="D3407" s="96">
        <v>45247.423136574071</v>
      </c>
      <c r="E3407" t="s">
        <v>162</v>
      </c>
      <c r="F3407" t="s">
        <v>432</v>
      </c>
      <c r="G3407" t="s">
        <v>433</v>
      </c>
      <c r="H3407" t="s">
        <v>130</v>
      </c>
      <c r="I3407">
        <v>333523</v>
      </c>
      <c r="L3407" s="96">
        <v>45247.41982638889</v>
      </c>
      <c r="M3407" t="s">
        <v>135</v>
      </c>
      <c r="N3407">
        <v>9000</v>
      </c>
      <c r="O3407" t="s">
        <v>132</v>
      </c>
    </row>
    <row r="3408" spans="1:15" x14ac:dyDescent="0.25">
      <c r="A3408">
        <v>720000</v>
      </c>
      <c r="B3408">
        <v>250750</v>
      </c>
      <c r="C3408">
        <v>152</v>
      </c>
      <c r="D3408" s="96">
        <v>45247.423136574071</v>
      </c>
      <c r="E3408" t="s">
        <v>162</v>
      </c>
      <c r="F3408" t="s">
        <v>432</v>
      </c>
      <c r="G3408" t="s">
        <v>433</v>
      </c>
      <c r="H3408" t="s">
        <v>130</v>
      </c>
      <c r="I3408">
        <v>333530</v>
      </c>
      <c r="L3408" s="96">
        <v>45247.41982638889</v>
      </c>
      <c r="M3408" t="s">
        <v>135</v>
      </c>
      <c r="N3408">
        <v>18000</v>
      </c>
      <c r="O3408" t="s">
        <v>132</v>
      </c>
    </row>
    <row r="3409" spans="1:15" x14ac:dyDescent="0.25">
      <c r="A3409">
        <v>720000</v>
      </c>
      <c r="B3409">
        <v>250000</v>
      </c>
      <c r="C3409">
        <v>152</v>
      </c>
      <c r="D3409" s="96">
        <v>45247.423136574071</v>
      </c>
      <c r="E3409" t="s">
        <v>162</v>
      </c>
      <c r="F3409" t="s">
        <v>432</v>
      </c>
      <c r="G3409" t="s">
        <v>433</v>
      </c>
      <c r="H3409" t="s">
        <v>130</v>
      </c>
      <c r="I3409">
        <v>333518</v>
      </c>
      <c r="L3409" s="96">
        <v>45247.41982638889</v>
      </c>
      <c r="M3409" t="s">
        <v>135</v>
      </c>
      <c r="N3409">
        <v>23000</v>
      </c>
      <c r="O3409" t="s">
        <v>132</v>
      </c>
    </row>
    <row r="3410" spans="1:15" x14ac:dyDescent="0.25">
      <c r="A3410">
        <v>720000</v>
      </c>
      <c r="B3410">
        <v>250150</v>
      </c>
      <c r="C3410">
        <v>152</v>
      </c>
      <c r="D3410" s="96">
        <v>45247.417581018519</v>
      </c>
      <c r="E3410" t="s">
        <v>162</v>
      </c>
      <c r="F3410" t="s">
        <v>434</v>
      </c>
      <c r="G3410" t="s">
        <v>435</v>
      </c>
      <c r="H3410" t="s">
        <v>130</v>
      </c>
      <c r="I3410">
        <v>333536</v>
      </c>
      <c r="L3410" s="96">
        <v>45247.413923611108</v>
      </c>
      <c r="M3410" t="s">
        <v>135</v>
      </c>
      <c r="N3410">
        <v>8851</v>
      </c>
      <c r="O3410" t="s">
        <v>132</v>
      </c>
    </row>
    <row r="3411" spans="1:15" x14ac:dyDescent="0.25">
      <c r="A3411">
        <v>720000</v>
      </c>
      <c r="B3411">
        <v>250350</v>
      </c>
      <c r="C3411">
        <v>152</v>
      </c>
      <c r="D3411" s="96">
        <v>45247.417581018519</v>
      </c>
      <c r="E3411" t="s">
        <v>162</v>
      </c>
      <c r="F3411" t="s">
        <v>434</v>
      </c>
      <c r="G3411" t="s">
        <v>435</v>
      </c>
      <c r="H3411" t="s">
        <v>130</v>
      </c>
      <c r="I3411">
        <v>333531</v>
      </c>
      <c r="L3411" s="96">
        <v>45247.413923611108</v>
      </c>
      <c r="M3411" t="s">
        <v>135</v>
      </c>
      <c r="N3411">
        <v>67590</v>
      </c>
      <c r="O3411" t="s">
        <v>132</v>
      </c>
    </row>
    <row r="3412" spans="1:15" x14ac:dyDescent="0.25">
      <c r="A3412">
        <v>720000</v>
      </c>
      <c r="B3412">
        <v>250000</v>
      </c>
      <c r="C3412">
        <v>152</v>
      </c>
      <c r="D3412" s="96">
        <v>45247.410636574074</v>
      </c>
      <c r="E3412" t="s">
        <v>162</v>
      </c>
      <c r="F3412" t="s">
        <v>436</v>
      </c>
      <c r="G3412" t="s">
        <v>437</v>
      </c>
      <c r="H3412" t="s">
        <v>130</v>
      </c>
      <c r="I3412">
        <v>333105</v>
      </c>
      <c r="L3412" s="96">
        <v>45247.398379629631</v>
      </c>
      <c r="M3412" t="s">
        <v>135</v>
      </c>
      <c r="N3412">
        <v>-630262</v>
      </c>
      <c r="O3412" t="s">
        <v>136</v>
      </c>
    </row>
    <row r="3413" spans="1:15" x14ac:dyDescent="0.25">
      <c r="A3413">
        <v>720000</v>
      </c>
      <c r="B3413">
        <v>250150</v>
      </c>
      <c r="C3413">
        <v>152</v>
      </c>
      <c r="D3413" s="96">
        <v>45247.410636574074</v>
      </c>
      <c r="E3413" t="s">
        <v>162</v>
      </c>
      <c r="F3413" t="s">
        <v>436</v>
      </c>
      <c r="G3413" t="s">
        <v>437</v>
      </c>
      <c r="H3413" t="s">
        <v>130</v>
      </c>
      <c r="I3413">
        <v>333522</v>
      </c>
      <c r="L3413" s="96">
        <v>45247.398379629631</v>
      </c>
      <c r="M3413" t="s">
        <v>135</v>
      </c>
      <c r="N3413">
        <v>7000</v>
      </c>
      <c r="O3413" t="s">
        <v>132</v>
      </c>
    </row>
    <row r="3414" spans="1:15" x14ac:dyDescent="0.25">
      <c r="A3414">
        <v>720000</v>
      </c>
      <c r="B3414">
        <v>250650</v>
      </c>
      <c r="C3414">
        <v>152</v>
      </c>
      <c r="D3414" s="96">
        <v>45247.410636574074</v>
      </c>
      <c r="E3414" t="s">
        <v>162</v>
      </c>
      <c r="F3414" t="s">
        <v>436</v>
      </c>
      <c r="G3414" t="s">
        <v>437</v>
      </c>
      <c r="H3414" t="s">
        <v>130</v>
      </c>
      <c r="I3414">
        <v>333526</v>
      </c>
      <c r="L3414" s="96">
        <v>45247.398379629631</v>
      </c>
      <c r="M3414" t="s">
        <v>135</v>
      </c>
      <c r="N3414">
        <v>7000</v>
      </c>
      <c r="O3414" t="s">
        <v>132</v>
      </c>
    </row>
    <row r="3415" spans="1:15" x14ac:dyDescent="0.25">
      <c r="A3415">
        <v>720000</v>
      </c>
      <c r="B3415">
        <v>250050</v>
      </c>
      <c r="C3415">
        <v>152</v>
      </c>
      <c r="D3415" s="96">
        <v>45247.410636574074</v>
      </c>
      <c r="E3415" t="s">
        <v>162</v>
      </c>
      <c r="F3415" t="s">
        <v>436</v>
      </c>
      <c r="G3415" t="s">
        <v>437</v>
      </c>
      <c r="H3415" t="s">
        <v>130</v>
      </c>
      <c r="I3415">
        <v>333538</v>
      </c>
      <c r="L3415" s="96">
        <v>45247.398379629631</v>
      </c>
      <c r="M3415" t="s">
        <v>135</v>
      </c>
      <c r="N3415">
        <v>8000</v>
      </c>
      <c r="O3415" t="s">
        <v>132</v>
      </c>
    </row>
    <row r="3416" spans="1:15" x14ac:dyDescent="0.25">
      <c r="A3416">
        <v>720000</v>
      </c>
      <c r="B3416">
        <v>250600</v>
      </c>
      <c r="C3416">
        <v>152</v>
      </c>
      <c r="D3416" s="96">
        <v>45247.410636574074</v>
      </c>
      <c r="E3416" t="s">
        <v>162</v>
      </c>
      <c r="F3416" t="s">
        <v>436</v>
      </c>
      <c r="G3416" t="s">
        <v>437</v>
      </c>
      <c r="H3416" t="s">
        <v>130</v>
      </c>
      <c r="I3416">
        <v>333535</v>
      </c>
      <c r="L3416" s="96">
        <v>45247.398379629631</v>
      </c>
      <c r="M3416" t="s">
        <v>135</v>
      </c>
      <c r="N3416">
        <v>10000</v>
      </c>
      <c r="O3416" t="s">
        <v>132</v>
      </c>
    </row>
    <row r="3417" spans="1:15" x14ac:dyDescent="0.25">
      <c r="A3417">
        <v>720000</v>
      </c>
      <c r="B3417">
        <v>250250</v>
      </c>
      <c r="C3417">
        <v>152</v>
      </c>
      <c r="D3417" s="96">
        <v>45247.410636574074</v>
      </c>
      <c r="E3417" t="s">
        <v>162</v>
      </c>
      <c r="F3417" t="s">
        <v>436</v>
      </c>
      <c r="G3417" t="s">
        <v>437</v>
      </c>
      <c r="H3417" t="s">
        <v>130</v>
      </c>
      <c r="I3417">
        <v>333528</v>
      </c>
      <c r="L3417" s="96">
        <v>45247.398379629631</v>
      </c>
      <c r="M3417" t="s">
        <v>135</v>
      </c>
      <c r="N3417">
        <v>10000</v>
      </c>
      <c r="O3417" t="s">
        <v>132</v>
      </c>
    </row>
    <row r="3418" spans="1:15" x14ac:dyDescent="0.25">
      <c r="A3418">
        <v>720000</v>
      </c>
      <c r="B3418">
        <v>250400</v>
      </c>
      <c r="C3418">
        <v>152</v>
      </c>
      <c r="D3418" s="96">
        <v>45247.410636574074</v>
      </c>
      <c r="E3418" t="s">
        <v>162</v>
      </c>
      <c r="F3418" t="s">
        <v>436</v>
      </c>
      <c r="G3418" t="s">
        <v>437</v>
      </c>
      <c r="H3418" t="s">
        <v>130</v>
      </c>
      <c r="I3418">
        <v>333529</v>
      </c>
      <c r="L3418" s="96">
        <v>45247.398379629631</v>
      </c>
      <c r="M3418" t="s">
        <v>135</v>
      </c>
      <c r="N3418">
        <v>21000</v>
      </c>
      <c r="O3418" t="s">
        <v>132</v>
      </c>
    </row>
    <row r="3419" spans="1:15" x14ac:dyDescent="0.25">
      <c r="A3419">
        <v>720000</v>
      </c>
      <c r="B3419">
        <v>250300</v>
      </c>
      <c r="C3419">
        <v>152</v>
      </c>
      <c r="D3419" s="96">
        <v>45247.410636574074</v>
      </c>
      <c r="E3419" t="s">
        <v>162</v>
      </c>
      <c r="F3419" t="s">
        <v>436</v>
      </c>
      <c r="G3419" t="s">
        <v>437</v>
      </c>
      <c r="H3419" t="s">
        <v>130</v>
      </c>
      <c r="I3419">
        <v>333532</v>
      </c>
      <c r="L3419" s="96">
        <v>45247.398379629631</v>
      </c>
      <c r="M3419" t="s">
        <v>135</v>
      </c>
      <c r="N3419">
        <v>22000</v>
      </c>
      <c r="O3419" t="s">
        <v>132</v>
      </c>
    </row>
    <row r="3420" spans="1:15" x14ac:dyDescent="0.25">
      <c r="A3420">
        <v>720000</v>
      </c>
      <c r="B3420">
        <v>250450</v>
      </c>
      <c r="C3420">
        <v>152</v>
      </c>
      <c r="D3420" s="96">
        <v>45247.410636574074</v>
      </c>
      <c r="E3420" t="s">
        <v>162</v>
      </c>
      <c r="F3420" t="s">
        <v>436</v>
      </c>
      <c r="G3420" t="s">
        <v>437</v>
      </c>
      <c r="H3420" t="s">
        <v>130</v>
      </c>
      <c r="I3420">
        <v>333534</v>
      </c>
      <c r="L3420" s="96">
        <v>45247.398379629631</v>
      </c>
      <c r="M3420" t="s">
        <v>135</v>
      </c>
      <c r="N3420">
        <v>22162</v>
      </c>
      <c r="O3420" t="s">
        <v>132</v>
      </c>
    </row>
    <row r="3421" spans="1:15" x14ac:dyDescent="0.25">
      <c r="A3421">
        <v>720000</v>
      </c>
      <c r="B3421">
        <v>250200</v>
      </c>
      <c r="C3421">
        <v>152</v>
      </c>
      <c r="D3421" s="96">
        <v>45247.410636574074</v>
      </c>
      <c r="E3421" t="s">
        <v>162</v>
      </c>
      <c r="F3421" t="s">
        <v>436</v>
      </c>
      <c r="G3421" t="s">
        <v>437</v>
      </c>
      <c r="H3421" t="s">
        <v>130</v>
      </c>
      <c r="I3421">
        <v>333533</v>
      </c>
      <c r="L3421" s="96">
        <v>45247.398379629631</v>
      </c>
      <c r="M3421" t="s">
        <v>135</v>
      </c>
      <c r="N3421">
        <v>23000</v>
      </c>
      <c r="O3421" t="s">
        <v>132</v>
      </c>
    </row>
    <row r="3422" spans="1:15" x14ac:dyDescent="0.25">
      <c r="A3422">
        <v>720000</v>
      </c>
      <c r="B3422">
        <v>250500</v>
      </c>
      <c r="C3422">
        <v>152</v>
      </c>
      <c r="D3422" s="96">
        <v>45247.410636574074</v>
      </c>
      <c r="E3422" t="s">
        <v>162</v>
      </c>
      <c r="F3422" t="s">
        <v>436</v>
      </c>
      <c r="G3422" t="s">
        <v>437</v>
      </c>
      <c r="H3422" t="s">
        <v>130</v>
      </c>
      <c r="I3422">
        <v>333527</v>
      </c>
      <c r="L3422" s="96">
        <v>45247.398379629631</v>
      </c>
      <c r="M3422" t="s">
        <v>135</v>
      </c>
      <c r="N3422">
        <v>23000</v>
      </c>
      <c r="O3422" t="s">
        <v>132</v>
      </c>
    </row>
    <row r="3423" spans="1:15" x14ac:dyDescent="0.25">
      <c r="A3423">
        <v>720000</v>
      </c>
      <c r="B3423">
        <v>250800</v>
      </c>
      <c r="C3423">
        <v>152</v>
      </c>
      <c r="D3423" s="96">
        <v>45247.410636574074</v>
      </c>
      <c r="E3423" t="s">
        <v>162</v>
      </c>
      <c r="F3423" t="s">
        <v>436</v>
      </c>
      <c r="G3423" t="s">
        <v>437</v>
      </c>
      <c r="H3423" t="s">
        <v>130</v>
      </c>
      <c r="I3423">
        <v>333524</v>
      </c>
      <c r="L3423" s="96">
        <v>45247.398379629631</v>
      </c>
      <c r="M3423" t="s">
        <v>135</v>
      </c>
      <c r="N3423">
        <v>30000</v>
      </c>
      <c r="O3423" t="s">
        <v>132</v>
      </c>
    </row>
    <row r="3424" spans="1:15" x14ac:dyDescent="0.25">
      <c r="A3424">
        <v>720000</v>
      </c>
      <c r="B3424">
        <v>250350</v>
      </c>
      <c r="C3424">
        <v>152</v>
      </c>
      <c r="D3424" s="96">
        <v>45247.410636574074</v>
      </c>
      <c r="E3424" t="s">
        <v>162</v>
      </c>
      <c r="F3424" t="s">
        <v>436</v>
      </c>
      <c r="G3424" t="s">
        <v>437</v>
      </c>
      <c r="H3424" t="s">
        <v>130</v>
      </c>
      <c r="I3424">
        <v>333531</v>
      </c>
      <c r="L3424" s="96">
        <v>45247.398379629631</v>
      </c>
      <c r="M3424" t="s">
        <v>135</v>
      </c>
      <c r="N3424">
        <v>69000</v>
      </c>
      <c r="O3424" t="s">
        <v>132</v>
      </c>
    </row>
    <row r="3425" spans="1:15" x14ac:dyDescent="0.25">
      <c r="A3425">
        <v>720000</v>
      </c>
      <c r="B3425">
        <v>250700</v>
      </c>
      <c r="C3425">
        <v>152</v>
      </c>
      <c r="D3425" s="96">
        <v>45247.410636574074</v>
      </c>
      <c r="E3425" t="s">
        <v>162</v>
      </c>
      <c r="F3425" t="s">
        <v>436</v>
      </c>
      <c r="G3425" t="s">
        <v>437</v>
      </c>
      <c r="H3425" t="s">
        <v>130</v>
      </c>
      <c r="I3425">
        <v>333525</v>
      </c>
      <c r="L3425" s="96">
        <v>45247.398379629631</v>
      </c>
      <c r="M3425" t="s">
        <v>135</v>
      </c>
      <c r="N3425">
        <v>78600</v>
      </c>
      <c r="O3425" t="s">
        <v>132</v>
      </c>
    </row>
    <row r="3426" spans="1:15" x14ac:dyDescent="0.25">
      <c r="A3426">
        <v>720000</v>
      </c>
      <c r="B3426">
        <v>250150</v>
      </c>
      <c r="C3426">
        <v>152</v>
      </c>
      <c r="D3426" s="96">
        <v>45247.410636574074</v>
      </c>
      <c r="E3426" t="s">
        <v>162</v>
      </c>
      <c r="F3426" t="s">
        <v>436</v>
      </c>
      <c r="G3426" t="s">
        <v>437</v>
      </c>
      <c r="H3426" t="s">
        <v>130</v>
      </c>
      <c r="I3426">
        <v>333536</v>
      </c>
      <c r="L3426" s="96">
        <v>45247.398379629631</v>
      </c>
      <c r="M3426" t="s">
        <v>135</v>
      </c>
      <c r="N3426">
        <v>86500</v>
      </c>
      <c r="O3426" t="s">
        <v>132</v>
      </c>
    </row>
    <row r="3427" spans="1:15" x14ac:dyDescent="0.25">
      <c r="A3427">
        <v>720000</v>
      </c>
      <c r="B3427">
        <v>250100</v>
      </c>
      <c r="C3427">
        <v>152</v>
      </c>
      <c r="D3427" s="96">
        <v>45247.410636574074</v>
      </c>
      <c r="E3427" t="s">
        <v>162</v>
      </c>
      <c r="F3427" t="s">
        <v>436</v>
      </c>
      <c r="G3427" t="s">
        <v>437</v>
      </c>
      <c r="H3427" t="s">
        <v>130</v>
      </c>
      <c r="I3427">
        <v>333537</v>
      </c>
      <c r="L3427" s="96">
        <v>45247.398379629631</v>
      </c>
      <c r="M3427" t="s">
        <v>135</v>
      </c>
      <c r="N3427">
        <v>213000</v>
      </c>
      <c r="O3427" t="s">
        <v>132</v>
      </c>
    </row>
    <row r="3428" spans="1:15" x14ac:dyDescent="0.25">
      <c r="A3428">
        <v>720000</v>
      </c>
      <c r="B3428">
        <v>273100</v>
      </c>
      <c r="C3428">
        <v>152</v>
      </c>
      <c r="D3428" s="96">
        <v>45184.452905092592</v>
      </c>
      <c r="E3428" t="s">
        <v>162</v>
      </c>
      <c r="F3428" t="s">
        <v>438</v>
      </c>
      <c r="G3428" t="s">
        <v>439</v>
      </c>
      <c r="H3428" t="s">
        <v>130</v>
      </c>
      <c r="I3428">
        <v>333512</v>
      </c>
      <c r="L3428" s="96">
        <v>45184.450798611113</v>
      </c>
      <c r="M3428" t="s">
        <v>135</v>
      </c>
      <c r="N3428">
        <v>27000</v>
      </c>
      <c r="O3428" t="s">
        <v>132</v>
      </c>
    </row>
    <row r="3429" spans="1:15" x14ac:dyDescent="0.25">
      <c r="A3429">
        <v>720000</v>
      </c>
      <c r="B3429">
        <v>273400</v>
      </c>
      <c r="C3429">
        <v>152</v>
      </c>
      <c r="D3429" s="96">
        <v>45184.452905092592</v>
      </c>
      <c r="E3429" t="s">
        <v>162</v>
      </c>
      <c r="F3429" t="s">
        <v>438</v>
      </c>
      <c r="G3429" t="s">
        <v>439</v>
      </c>
      <c r="H3429" t="s">
        <v>130</v>
      </c>
      <c r="I3429">
        <v>333508</v>
      </c>
      <c r="L3429" s="96">
        <v>45184.450798611113</v>
      </c>
      <c r="M3429" t="s">
        <v>135</v>
      </c>
      <c r="N3429">
        <v>30000</v>
      </c>
      <c r="O3429" t="s">
        <v>132</v>
      </c>
    </row>
    <row r="3430" spans="1:15" x14ac:dyDescent="0.25">
      <c r="A3430">
        <v>720000</v>
      </c>
      <c r="B3430">
        <v>273500</v>
      </c>
      <c r="C3430">
        <v>152</v>
      </c>
      <c r="D3430" s="96">
        <v>45184.452905092592</v>
      </c>
      <c r="E3430" t="s">
        <v>162</v>
      </c>
      <c r="F3430" t="s">
        <v>438</v>
      </c>
      <c r="G3430" t="s">
        <v>439</v>
      </c>
      <c r="H3430" t="s">
        <v>130</v>
      </c>
      <c r="I3430">
        <v>333507</v>
      </c>
      <c r="L3430" s="96">
        <v>45184.450798611113</v>
      </c>
      <c r="M3430" t="s">
        <v>135</v>
      </c>
      <c r="N3430">
        <v>35000</v>
      </c>
      <c r="O3430" t="s">
        <v>132</v>
      </c>
    </row>
    <row r="3431" spans="1:15" x14ac:dyDescent="0.25">
      <c r="A3431">
        <v>720000</v>
      </c>
      <c r="B3431">
        <v>273200</v>
      </c>
      <c r="C3431">
        <v>152</v>
      </c>
      <c r="D3431" s="96">
        <v>45184.452905092592</v>
      </c>
      <c r="E3431" t="s">
        <v>162</v>
      </c>
      <c r="F3431" t="s">
        <v>438</v>
      </c>
      <c r="G3431" t="s">
        <v>439</v>
      </c>
      <c r="H3431" t="s">
        <v>130</v>
      </c>
      <c r="I3431">
        <v>333511</v>
      </c>
      <c r="L3431" s="96">
        <v>45184.450798611113</v>
      </c>
      <c r="M3431" t="s">
        <v>135</v>
      </c>
      <c r="N3431">
        <v>70000</v>
      </c>
      <c r="O3431" t="s">
        <v>132</v>
      </c>
    </row>
    <row r="3432" spans="1:15" x14ac:dyDescent="0.25">
      <c r="A3432">
        <v>720000</v>
      </c>
      <c r="B3432">
        <v>273300</v>
      </c>
      <c r="C3432">
        <v>152</v>
      </c>
      <c r="D3432" s="96">
        <v>45184.452905092592</v>
      </c>
      <c r="E3432" t="s">
        <v>162</v>
      </c>
      <c r="F3432" t="s">
        <v>438</v>
      </c>
      <c r="G3432" t="s">
        <v>439</v>
      </c>
      <c r="H3432" t="s">
        <v>130</v>
      </c>
      <c r="I3432">
        <v>333509</v>
      </c>
      <c r="L3432" s="96">
        <v>45184.450798611113</v>
      </c>
      <c r="M3432" t="s">
        <v>135</v>
      </c>
      <c r="N3432">
        <v>95000</v>
      </c>
      <c r="O3432" t="s">
        <v>132</v>
      </c>
    </row>
    <row r="3433" spans="1:15" x14ac:dyDescent="0.25">
      <c r="A3433">
        <v>720000</v>
      </c>
      <c r="B3433">
        <v>273250</v>
      </c>
      <c r="C3433">
        <v>152</v>
      </c>
      <c r="D3433" s="96">
        <v>45184.452905092592</v>
      </c>
      <c r="E3433" t="s">
        <v>162</v>
      </c>
      <c r="F3433" t="s">
        <v>438</v>
      </c>
      <c r="G3433" t="s">
        <v>439</v>
      </c>
      <c r="H3433" t="s">
        <v>130</v>
      </c>
      <c r="I3433">
        <v>333510</v>
      </c>
      <c r="L3433" s="96">
        <v>45184.450798611113</v>
      </c>
      <c r="M3433" t="s">
        <v>135</v>
      </c>
      <c r="N3433">
        <v>314000</v>
      </c>
      <c r="O3433" t="s">
        <v>132</v>
      </c>
    </row>
    <row r="3434" spans="1:15" x14ac:dyDescent="0.25">
      <c r="A3434">
        <v>720000</v>
      </c>
      <c r="B3434">
        <v>200000</v>
      </c>
      <c r="C3434">
        <v>152</v>
      </c>
      <c r="D3434" s="96">
        <v>45174.488171296296</v>
      </c>
      <c r="E3434" t="s">
        <v>162</v>
      </c>
      <c r="F3434" t="s">
        <v>399</v>
      </c>
      <c r="G3434" t="s">
        <v>400</v>
      </c>
      <c r="H3434" t="s">
        <v>130</v>
      </c>
      <c r="I3434">
        <v>333100</v>
      </c>
      <c r="L3434" s="96">
        <v>45169.999988425923</v>
      </c>
      <c r="M3434" t="s">
        <v>135</v>
      </c>
      <c r="N3434">
        <v>9614</v>
      </c>
      <c r="O3434" t="s">
        <v>132</v>
      </c>
    </row>
    <row r="3435" spans="1:15" x14ac:dyDescent="0.25">
      <c r="A3435">
        <v>720000</v>
      </c>
      <c r="B3435">
        <v>200000</v>
      </c>
      <c r="C3435">
        <v>152</v>
      </c>
      <c r="D3435" s="96">
        <v>45132.556886574072</v>
      </c>
      <c r="E3435" t="s">
        <v>133</v>
      </c>
      <c r="F3435" t="s">
        <v>128</v>
      </c>
      <c r="G3435" t="s">
        <v>314</v>
      </c>
      <c r="H3435" t="s">
        <v>130</v>
      </c>
      <c r="I3435">
        <v>333100</v>
      </c>
      <c r="L3435" s="96">
        <v>45132.556747685187</v>
      </c>
      <c r="M3435" t="s">
        <v>135</v>
      </c>
      <c r="N3435">
        <v>-9614</v>
      </c>
      <c r="O3435" t="s">
        <v>136</v>
      </c>
    </row>
    <row r="3436" spans="1:15" x14ac:dyDescent="0.25">
      <c r="A3436">
        <v>720000</v>
      </c>
      <c r="B3436">
        <v>410900</v>
      </c>
      <c r="C3436">
        <v>180</v>
      </c>
      <c r="D3436" s="96">
        <v>45132.557719907411</v>
      </c>
      <c r="E3436" t="s">
        <v>127</v>
      </c>
      <c r="F3436" t="s">
        <v>217</v>
      </c>
      <c r="G3436" t="s">
        <v>278</v>
      </c>
      <c r="H3436" t="s">
        <v>130</v>
      </c>
      <c r="I3436">
        <v>335147</v>
      </c>
      <c r="L3436" s="96">
        <v>45132.556863425925</v>
      </c>
      <c r="M3436" t="s">
        <v>131</v>
      </c>
      <c r="N3436">
        <v>10000</v>
      </c>
      <c r="O3436" t="s">
        <v>132</v>
      </c>
    </row>
    <row r="3437" spans="1:15" x14ac:dyDescent="0.25">
      <c r="A3437">
        <v>720000</v>
      </c>
      <c r="B3437">
        <v>410000</v>
      </c>
      <c r="C3437">
        <v>180</v>
      </c>
      <c r="D3437" s="96">
        <v>45132.557708333334</v>
      </c>
      <c r="E3437" t="s">
        <v>127</v>
      </c>
      <c r="F3437" t="s">
        <v>217</v>
      </c>
      <c r="G3437" t="s">
        <v>440</v>
      </c>
      <c r="H3437" t="s">
        <v>130</v>
      </c>
      <c r="I3437">
        <v>335146</v>
      </c>
      <c r="L3437" s="96">
        <v>45132.556863425925</v>
      </c>
      <c r="M3437" t="s">
        <v>131</v>
      </c>
      <c r="N3437">
        <v>8000</v>
      </c>
      <c r="O3437" t="s">
        <v>132</v>
      </c>
    </row>
    <row r="3438" spans="1:15" x14ac:dyDescent="0.25">
      <c r="A3438">
        <v>720000</v>
      </c>
      <c r="B3438">
        <v>170320</v>
      </c>
      <c r="C3438">
        <v>201</v>
      </c>
      <c r="D3438" s="96">
        <v>45281.486666666664</v>
      </c>
      <c r="E3438" t="s">
        <v>162</v>
      </c>
      <c r="F3438" t="s">
        <v>212</v>
      </c>
      <c r="G3438" t="s">
        <v>213</v>
      </c>
      <c r="H3438" t="s">
        <v>130</v>
      </c>
      <c r="I3438">
        <v>332312</v>
      </c>
      <c r="L3438" s="96">
        <v>45281.476782407408</v>
      </c>
      <c r="M3438" t="s">
        <v>135</v>
      </c>
      <c r="N3438">
        <v>20000</v>
      </c>
      <c r="O3438" t="s">
        <v>132</v>
      </c>
    </row>
    <row r="3439" spans="1:15" x14ac:dyDescent="0.25">
      <c r="A3439">
        <v>720000</v>
      </c>
      <c r="B3439">
        <v>170300</v>
      </c>
      <c r="C3439">
        <v>201</v>
      </c>
      <c r="D3439" s="96">
        <v>45268.621296296296</v>
      </c>
      <c r="E3439" t="s">
        <v>162</v>
      </c>
      <c r="F3439" t="s">
        <v>401</v>
      </c>
      <c r="G3439" t="s">
        <v>402</v>
      </c>
      <c r="H3439" t="s">
        <v>130</v>
      </c>
      <c r="I3439">
        <v>332308</v>
      </c>
      <c r="L3439" s="96">
        <v>45268.61923611111</v>
      </c>
      <c r="M3439" t="s">
        <v>135</v>
      </c>
      <c r="N3439">
        <v>1000</v>
      </c>
      <c r="O3439" t="s">
        <v>132</v>
      </c>
    </row>
    <row r="3440" spans="1:15" x14ac:dyDescent="0.25">
      <c r="A3440">
        <v>720000</v>
      </c>
      <c r="B3440">
        <v>170320</v>
      </c>
      <c r="C3440">
        <v>201</v>
      </c>
      <c r="D3440" s="96">
        <v>45132.52988425926</v>
      </c>
      <c r="E3440" t="s">
        <v>127</v>
      </c>
      <c r="F3440" t="s">
        <v>140</v>
      </c>
      <c r="G3440" t="s">
        <v>214</v>
      </c>
      <c r="H3440" t="s">
        <v>130</v>
      </c>
      <c r="I3440">
        <v>332312</v>
      </c>
      <c r="L3440" s="96">
        <v>45132.529583333337</v>
      </c>
      <c r="M3440" t="s">
        <v>131</v>
      </c>
      <c r="N3440">
        <v>60000</v>
      </c>
      <c r="O3440" t="s">
        <v>132</v>
      </c>
    </row>
    <row r="3441" spans="1:15" x14ac:dyDescent="0.25">
      <c r="A3441">
        <v>720000</v>
      </c>
      <c r="B3441">
        <v>170300</v>
      </c>
      <c r="C3441">
        <v>201</v>
      </c>
      <c r="D3441" s="96">
        <v>45132.52983796296</v>
      </c>
      <c r="E3441" t="s">
        <v>127</v>
      </c>
      <c r="F3441" t="s">
        <v>140</v>
      </c>
      <c r="G3441" t="s">
        <v>291</v>
      </c>
      <c r="H3441" t="s">
        <v>130</v>
      </c>
      <c r="I3441">
        <v>332308</v>
      </c>
      <c r="L3441" s="96">
        <v>45132.529583333337</v>
      </c>
      <c r="M3441" t="s">
        <v>131</v>
      </c>
      <c r="N3441">
        <v>4000</v>
      </c>
      <c r="O3441" t="s">
        <v>132</v>
      </c>
    </row>
    <row r="3442" spans="1:15" x14ac:dyDescent="0.25">
      <c r="A3442">
        <v>720000</v>
      </c>
      <c r="B3442">
        <v>335400</v>
      </c>
      <c r="C3442">
        <v>202</v>
      </c>
      <c r="D3442" s="96">
        <v>45307.856134259258</v>
      </c>
      <c r="E3442" t="s">
        <v>133</v>
      </c>
      <c r="F3442" t="s">
        <v>384</v>
      </c>
      <c r="G3442" t="s">
        <v>385</v>
      </c>
      <c r="H3442" t="s">
        <v>130</v>
      </c>
      <c r="I3442">
        <v>334580</v>
      </c>
      <c r="L3442" s="96">
        <v>45307.855624999997</v>
      </c>
      <c r="M3442" t="s">
        <v>135</v>
      </c>
      <c r="N3442">
        <v>-8278</v>
      </c>
      <c r="O3442" t="s">
        <v>136</v>
      </c>
    </row>
    <row r="3443" spans="1:15" x14ac:dyDescent="0.25">
      <c r="A3443">
        <v>720000</v>
      </c>
      <c r="B3443">
        <v>335300</v>
      </c>
      <c r="C3443">
        <v>202</v>
      </c>
      <c r="D3443" s="96">
        <v>45307.856122685182</v>
      </c>
      <c r="E3443" t="s">
        <v>133</v>
      </c>
      <c r="F3443" t="s">
        <v>384</v>
      </c>
      <c r="G3443" t="s">
        <v>385</v>
      </c>
      <c r="H3443" t="s">
        <v>130</v>
      </c>
      <c r="I3443">
        <v>334550</v>
      </c>
      <c r="L3443" s="96">
        <v>45307.855624999997</v>
      </c>
      <c r="M3443" t="s">
        <v>135</v>
      </c>
      <c r="N3443">
        <v>-12000</v>
      </c>
      <c r="O3443" t="s">
        <v>136</v>
      </c>
    </row>
    <row r="3444" spans="1:15" x14ac:dyDescent="0.25">
      <c r="A3444">
        <v>720000</v>
      </c>
      <c r="B3444">
        <v>335300</v>
      </c>
      <c r="C3444">
        <v>202</v>
      </c>
      <c r="D3444" s="96">
        <v>45307.856122685182</v>
      </c>
      <c r="E3444" t="s">
        <v>133</v>
      </c>
      <c r="F3444" t="s">
        <v>384</v>
      </c>
      <c r="G3444" t="s">
        <v>385</v>
      </c>
      <c r="H3444" t="s">
        <v>130</v>
      </c>
      <c r="I3444">
        <v>334552</v>
      </c>
      <c r="L3444" s="96">
        <v>45307.855624999997</v>
      </c>
      <c r="M3444" t="s">
        <v>135</v>
      </c>
      <c r="N3444">
        <v>5728</v>
      </c>
      <c r="O3444" t="s">
        <v>132</v>
      </c>
    </row>
    <row r="3445" spans="1:15" x14ac:dyDescent="0.25">
      <c r="A3445">
        <v>720000</v>
      </c>
      <c r="B3445">
        <v>335500</v>
      </c>
      <c r="C3445">
        <v>202</v>
      </c>
      <c r="D3445" s="96">
        <v>45294.682314814818</v>
      </c>
      <c r="E3445" t="s">
        <v>133</v>
      </c>
      <c r="F3445" t="s">
        <v>147</v>
      </c>
      <c r="G3445" t="s">
        <v>148</v>
      </c>
      <c r="H3445" t="s">
        <v>130</v>
      </c>
      <c r="I3445">
        <v>334560</v>
      </c>
      <c r="L3445" s="96">
        <v>45294.682256944441</v>
      </c>
      <c r="M3445" t="s">
        <v>135</v>
      </c>
      <c r="N3445">
        <v>-14570</v>
      </c>
      <c r="O3445" t="s">
        <v>136</v>
      </c>
    </row>
    <row r="3446" spans="1:15" x14ac:dyDescent="0.25">
      <c r="A3446">
        <v>720000</v>
      </c>
      <c r="B3446">
        <v>335100</v>
      </c>
      <c r="C3446">
        <v>202</v>
      </c>
      <c r="D3446" s="96">
        <v>45294.682303240741</v>
      </c>
      <c r="E3446" t="s">
        <v>133</v>
      </c>
      <c r="F3446" t="s">
        <v>147</v>
      </c>
      <c r="G3446" t="s">
        <v>148</v>
      </c>
      <c r="H3446" t="s">
        <v>130</v>
      </c>
      <c r="I3446">
        <v>334510</v>
      </c>
      <c r="L3446" s="96">
        <v>45294.682256944441</v>
      </c>
      <c r="M3446" t="s">
        <v>135</v>
      </c>
      <c r="N3446">
        <v>5869</v>
      </c>
      <c r="O3446" t="s">
        <v>132</v>
      </c>
    </row>
    <row r="3447" spans="1:15" x14ac:dyDescent="0.25">
      <c r="A3447">
        <v>720000</v>
      </c>
      <c r="B3447">
        <v>335300</v>
      </c>
      <c r="C3447">
        <v>202</v>
      </c>
      <c r="D3447" s="96">
        <v>45294.682303240741</v>
      </c>
      <c r="E3447" t="s">
        <v>133</v>
      </c>
      <c r="F3447" t="s">
        <v>147</v>
      </c>
      <c r="G3447" t="s">
        <v>148</v>
      </c>
      <c r="H3447" t="s">
        <v>130</v>
      </c>
      <c r="I3447">
        <v>334550</v>
      </c>
      <c r="L3447" s="96">
        <v>45294.682256944441</v>
      </c>
      <c r="M3447" t="s">
        <v>135</v>
      </c>
      <c r="N3447">
        <v>20440</v>
      </c>
      <c r="O3447" t="s">
        <v>132</v>
      </c>
    </row>
    <row r="3448" spans="1:15" x14ac:dyDescent="0.25">
      <c r="A3448">
        <v>720000</v>
      </c>
      <c r="B3448">
        <v>335000</v>
      </c>
      <c r="C3448">
        <v>202</v>
      </c>
      <c r="D3448" s="96">
        <v>45294.682291666664</v>
      </c>
      <c r="E3448" t="s">
        <v>133</v>
      </c>
      <c r="F3448" t="s">
        <v>147</v>
      </c>
      <c r="G3448" t="s">
        <v>148</v>
      </c>
      <c r="H3448" t="s">
        <v>130</v>
      </c>
      <c r="I3448">
        <v>334505</v>
      </c>
      <c r="L3448" s="96">
        <v>45294.682256944441</v>
      </c>
      <c r="M3448" t="s">
        <v>135</v>
      </c>
      <c r="N3448">
        <v>-17608</v>
      </c>
      <c r="O3448" t="s">
        <v>136</v>
      </c>
    </row>
    <row r="3449" spans="1:15" x14ac:dyDescent="0.25">
      <c r="A3449">
        <v>720000</v>
      </c>
      <c r="B3449">
        <v>335500</v>
      </c>
      <c r="C3449">
        <v>202</v>
      </c>
      <c r="D3449" s="96">
        <v>45132.557638888888</v>
      </c>
      <c r="E3449" t="s">
        <v>127</v>
      </c>
      <c r="F3449" t="s">
        <v>144</v>
      </c>
      <c r="G3449" t="s">
        <v>145</v>
      </c>
      <c r="H3449" t="s">
        <v>130</v>
      </c>
      <c r="I3449">
        <v>334561</v>
      </c>
      <c r="L3449" s="96">
        <v>45132.55678240741</v>
      </c>
      <c r="M3449" t="s">
        <v>131</v>
      </c>
      <c r="N3449">
        <v>4980</v>
      </c>
      <c r="O3449" t="s">
        <v>132</v>
      </c>
    </row>
    <row r="3450" spans="1:15" x14ac:dyDescent="0.25">
      <c r="A3450">
        <v>720000</v>
      </c>
      <c r="B3450">
        <v>335400</v>
      </c>
      <c r="C3450">
        <v>202</v>
      </c>
      <c r="D3450" s="96">
        <v>45132.557638888888</v>
      </c>
      <c r="E3450" t="s">
        <v>127</v>
      </c>
      <c r="F3450" t="s">
        <v>144</v>
      </c>
      <c r="G3450" t="s">
        <v>145</v>
      </c>
      <c r="H3450" t="s">
        <v>130</v>
      </c>
      <c r="I3450">
        <v>334580</v>
      </c>
      <c r="L3450" s="96">
        <v>45132.55678240741</v>
      </c>
      <c r="M3450" t="s">
        <v>131</v>
      </c>
      <c r="N3450">
        <v>8278</v>
      </c>
      <c r="O3450" t="s">
        <v>132</v>
      </c>
    </row>
    <row r="3451" spans="1:15" x14ac:dyDescent="0.25">
      <c r="A3451">
        <v>720000</v>
      </c>
      <c r="B3451">
        <v>335500</v>
      </c>
      <c r="C3451">
        <v>202</v>
      </c>
      <c r="D3451" s="96">
        <v>45132.557638888888</v>
      </c>
      <c r="E3451" t="s">
        <v>127</v>
      </c>
      <c r="F3451" t="s">
        <v>144</v>
      </c>
      <c r="G3451" t="s">
        <v>145</v>
      </c>
      <c r="H3451" t="s">
        <v>130</v>
      </c>
      <c r="I3451">
        <v>334560</v>
      </c>
      <c r="L3451" s="96">
        <v>45132.55678240741</v>
      </c>
      <c r="M3451" t="s">
        <v>131</v>
      </c>
      <c r="N3451">
        <v>16470</v>
      </c>
      <c r="O3451" t="s">
        <v>132</v>
      </c>
    </row>
    <row r="3452" spans="1:15" x14ac:dyDescent="0.25">
      <c r="A3452">
        <v>720000</v>
      </c>
      <c r="B3452">
        <v>335300</v>
      </c>
      <c r="C3452">
        <v>202</v>
      </c>
      <c r="D3452" s="96">
        <v>45132.557627314818</v>
      </c>
      <c r="E3452" t="s">
        <v>127</v>
      </c>
      <c r="F3452" t="s">
        <v>144</v>
      </c>
      <c r="G3452" t="s">
        <v>145</v>
      </c>
      <c r="H3452" t="s">
        <v>130</v>
      </c>
      <c r="I3452">
        <v>334550</v>
      </c>
      <c r="L3452" s="96">
        <v>45132.55678240741</v>
      </c>
      <c r="M3452" t="s">
        <v>131</v>
      </c>
      <c r="N3452">
        <v>10232</v>
      </c>
      <c r="O3452" t="s">
        <v>132</v>
      </c>
    </row>
    <row r="3453" spans="1:15" x14ac:dyDescent="0.25">
      <c r="A3453">
        <v>720000</v>
      </c>
      <c r="B3453">
        <v>335100</v>
      </c>
      <c r="C3453">
        <v>202</v>
      </c>
      <c r="D3453" s="96">
        <v>45132.557604166665</v>
      </c>
      <c r="E3453" t="s">
        <v>127</v>
      </c>
      <c r="F3453" t="s">
        <v>144</v>
      </c>
      <c r="G3453" t="s">
        <v>145</v>
      </c>
      <c r="H3453" t="s">
        <v>130</v>
      </c>
      <c r="I3453">
        <v>334510</v>
      </c>
      <c r="L3453" s="96">
        <v>45132.55678240741</v>
      </c>
      <c r="M3453" t="s">
        <v>131</v>
      </c>
      <c r="N3453">
        <v>68680</v>
      </c>
      <c r="O3453" t="s">
        <v>132</v>
      </c>
    </row>
    <row r="3454" spans="1:15" x14ac:dyDescent="0.25">
      <c r="A3454">
        <v>720000</v>
      </c>
      <c r="B3454">
        <v>335000</v>
      </c>
      <c r="C3454">
        <v>202</v>
      </c>
      <c r="D3454" s="96">
        <v>45132.557581018518</v>
      </c>
      <c r="E3454" t="s">
        <v>127</v>
      </c>
      <c r="F3454" t="s">
        <v>144</v>
      </c>
      <c r="G3454" t="s">
        <v>145</v>
      </c>
      <c r="H3454" t="s">
        <v>130</v>
      </c>
      <c r="I3454">
        <v>334505</v>
      </c>
      <c r="L3454" s="96">
        <v>45132.55678240741</v>
      </c>
      <c r="M3454" t="s">
        <v>131</v>
      </c>
      <c r="N3454">
        <v>17608</v>
      </c>
      <c r="O3454" t="s">
        <v>132</v>
      </c>
    </row>
    <row r="3455" spans="1:15" x14ac:dyDescent="0.25">
      <c r="A3455">
        <v>720000</v>
      </c>
      <c r="B3455">
        <v>170340</v>
      </c>
      <c r="C3455">
        <v>203</v>
      </c>
      <c r="D3455" s="96">
        <v>45309.391064814816</v>
      </c>
      <c r="E3455" t="s">
        <v>133</v>
      </c>
      <c r="F3455" t="s">
        <v>182</v>
      </c>
      <c r="G3455" t="s">
        <v>183</v>
      </c>
      <c r="H3455" t="s">
        <v>130</v>
      </c>
      <c r="I3455">
        <v>332320</v>
      </c>
      <c r="L3455" s="96">
        <v>45308.999988425923</v>
      </c>
      <c r="M3455" t="s">
        <v>135</v>
      </c>
      <c r="N3455">
        <v>940000</v>
      </c>
      <c r="O3455" t="s">
        <v>132</v>
      </c>
    </row>
    <row r="3456" spans="1:15" x14ac:dyDescent="0.25">
      <c r="A3456">
        <v>720000</v>
      </c>
      <c r="B3456">
        <v>170340</v>
      </c>
      <c r="C3456">
        <v>203</v>
      </c>
      <c r="D3456" s="96">
        <v>45309.371944444443</v>
      </c>
      <c r="E3456" t="s">
        <v>133</v>
      </c>
      <c r="F3456" t="s">
        <v>184</v>
      </c>
      <c r="G3456" t="s">
        <v>185</v>
      </c>
      <c r="H3456" t="s">
        <v>130</v>
      </c>
      <c r="I3456">
        <v>332320</v>
      </c>
      <c r="L3456" s="96">
        <v>45308.999988425923</v>
      </c>
      <c r="M3456" t="s">
        <v>135</v>
      </c>
      <c r="N3456">
        <v>-9400</v>
      </c>
      <c r="O3456" t="s">
        <v>136</v>
      </c>
    </row>
    <row r="3457" spans="1:15" x14ac:dyDescent="0.25">
      <c r="A3457">
        <v>720000</v>
      </c>
      <c r="B3457">
        <v>170340</v>
      </c>
      <c r="C3457">
        <v>203</v>
      </c>
      <c r="D3457" s="96">
        <v>45274.620243055557</v>
      </c>
      <c r="E3457" t="s">
        <v>133</v>
      </c>
      <c r="F3457" t="s">
        <v>186</v>
      </c>
      <c r="G3457" t="s">
        <v>187</v>
      </c>
      <c r="H3457" t="s">
        <v>130</v>
      </c>
      <c r="I3457">
        <v>332320</v>
      </c>
      <c r="L3457" s="96">
        <v>45274.620046296295</v>
      </c>
      <c r="M3457" t="s">
        <v>135</v>
      </c>
      <c r="N3457">
        <v>9400</v>
      </c>
      <c r="O3457" t="s">
        <v>132</v>
      </c>
    </row>
    <row r="3458" spans="1:15" x14ac:dyDescent="0.25">
      <c r="A3458">
        <v>720000</v>
      </c>
      <c r="B3458">
        <v>170520</v>
      </c>
      <c r="C3458">
        <v>203</v>
      </c>
      <c r="D3458" s="96">
        <v>45156.668263888889</v>
      </c>
      <c r="E3458" t="s">
        <v>133</v>
      </c>
      <c r="F3458" t="s">
        <v>373</v>
      </c>
      <c r="G3458" t="s">
        <v>374</v>
      </c>
      <c r="H3458" t="s">
        <v>130</v>
      </c>
      <c r="I3458">
        <v>332375</v>
      </c>
      <c r="L3458" s="96">
        <v>45156.664861111109</v>
      </c>
      <c r="M3458" t="s">
        <v>135</v>
      </c>
      <c r="N3458">
        <v>92200</v>
      </c>
      <c r="O3458" t="s">
        <v>132</v>
      </c>
    </row>
    <row r="3459" spans="1:15" x14ac:dyDescent="0.25">
      <c r="A3459">
        <v>720000</v>
      </c>
      <c r="B3459">
        <v>170520</v>
      </c>
      <c r="C3459">
        <v>203</v>
      </c>
      <c r="D3459" s="96">
        <v>45155.573136574072</v>
      </c>
      <c r="E3459" t="s">
        <v>133</v>
      </c>
      <c r="F3459" t="s">
        <v>188</v>
      </c>
      <c r="G3459" t="s">
        <v>189</v>
      </c>
      <c r="H3459" t="s">
        <v>130</v>
      </c>
      <c r="I3459">
        <v>332375</v>
      </c>
      <c r="L3459" s="96">
        <v>45155.572881944441</v>
      </c>
      <c r="M3459" t="s">
        <v>135</v>
      </c>
      <c r="N3459">
        <v>-93400</v>
      </c>
      <c r="O3459" t="s">
        <v>136</v>
      </c>
    </row>
    <row r="3460" spans="1:15" x14ac:dyDescent="0.25">
      <c r="A3460">
        <v>720000</v>
      </c>
      <c r="B3460">
        <v>170470</v>
      </c>
      <c r="C3460">
        <v>203</v>
      </c>
      <c r="D3460" s="96">
        <v>45155.573136574072</v>
      </c>
      <c r="E3460" t="s">
        <v>133</v>
      </c>
      <c r="F3460" t="s">
        <v>188</v>
      </c>
      <c r="G3460" t="s">
        <v>189</v>
      </c>
      <c r="H3460" t="s">
        <v>130</v>
      </c>
      <c r="I3460">
        <v>332390</v>
      </c>
      <c r="L3460" s="96">
        <v>45155.572881944441</v>
      </c>
      <c r="M3460" t="s">
        <v>135</v>
      </c>
      <c r="N3460">
        <v>100000</v>
      </c>
      <c r="O3460" t="s">
        <v>132</v>
      </c>
    </row>
    <row r="3461" spans="1:15" x14ac:dyDescent="0.25">
      <c r="A3461">
        <v>720000</v>
      </c>
      <c r="B3461">
        <v>170450</v>
      </c>
      <c r="C3461">
        <v>203</v>
      </c>
      <c r="D3461" s="96">
        <v>45155.573125000003</v>
      </c>
      <c r="E3461" t="s">
        <v>133</v>
      </c>
      <c r="F3461" t="s">
        <v>188</v>
      </c>
      <c r="G3461" t="s">
        <v>189</v>
      </c>
      <c r="H3461" t="s">
        <v>130</v>
      </c>
      <c r="I3461">
        <v>332370</v>
      </c>
      <c r="L3461" s="96">
        <v>45155.572881944441</v>
      </c>
      <c r="M3461" t="s">
        <v>135</v>
      </c>
      <c r="N3461">
        <v>32000</v>
      </c>
      <c r="O3461" t="s">
        <v>132</v>
      </c>
    </row>
    <row r="3462" spans="1:15" x14ac:dyDescent="0.25">
      <c r="A3462">
        <v>720000</v>
      </c>
      <c r="B3462">
        <v>170360</v>
      </c>
      <c r="C3462">
        <v>203</v>
      </c>
      <c r="D3462" s="96">
        <v>45155.573113425926</v>
      </c>
      <c r="E3462" t="s">
        <v>133</v>
      </c>
      <c r="F3462" t="s">
        <v>188</v>
      </c>
      <c r="G3462" t="s">
        <v>189</v>
      </c>
      <c r="H3462" t="s">
        <v>130</v>
      </c>
      <c r="I3462">
        <v>332332</v>
      </c>
      <c r="L3462" s="96">
        <v>45155.572881944441</v>
      </c>
      <c r="M3462" t="s">
        <v>135</v>
      </c>
      <c r="N3462">
        <v>-3802</v>
      </c>
      <c r="O3462" t="s">
        <v>136</v>
      </c>
    </row>
    <row r="3463" spans="1:15" x14ac:dyDescent="0.25">
      <c r="A3463">
        <v>720000</v>
      </c>
      <c r="B3463">
        <v>170370</v>
      </c>
      <c r="C3463">
        <v>203</v>
      </c>
      <c r="D3463" s="96">
        <v>45155.573113425926</v>
      </c>
      <c r="E3463" t="s">
        <v>133</v>
      </c>
      <c r="F3463" t="s">
        <v>188</v>
      </c>
      <c r="G3463" t="s">
        <v>189</v>
      </c>
      <c r="H3463" t="s">
        <v>130</v>
      </c>
      <c r="I3463">
        <v>332335</v>
      </c>
      <c r="L3463" s="96">
        <v>45155.572881944441</v>
      </c>
      <c r="M3463" t="s">
        <v>135</v>
      </c>
      <c r="N3463">
        <v>25000</v>
      </c>
      <c r="O3463" t="s">
        <v>132</v>
      </c>
    </row>
    <row r="3464" spans="1:15" x14ac:dyDescent="0.25">
      <c r="A3464">
        <v>720000</v>
      </c>
      <c r="B3464">
        <v>170380</v>
      </c>
      <c r="C3464">
        <v>203</v>
      </c>
      <c r="D3464" s="96">
        <v>45155.573113425926</v>
      </c>
      <c r="E3464" t="s">
        <v>133</v>
      </c>
      <c r="F3464" t="s">
        <v>188</v>
      </c>
      <c r="G3464" t="s">
        <v>189</v>
      </c>
      <c r="H3464" t="s">
        <v>130</v>
      </c>
      <c r="I3464">
        <v>332340</v>
      </c>
      <c r="L3464" s="96">
        <v>45155.572881944441</v>
      </c>
      <c r="M3464" t="s">
        <v>135</v>
      </c>
      <c r="N3464">
        <v>35500</v>
      </c>
      <c r="O3464" t="s">
        <v>132</v>
      </c>
    </row>
    <row r="3465" spans="1:15" x14ac:dyDescent="0.25">
      <c r="A3465">
        <v>720000</v>
      </c>
      <c r="B3465">
        <v>170350</v>
      </c>
      <c r="C3465">
        <v>203</v>
      </c>
      <c r="D3465" s="96">
        <v>45155.573101851849</v>
      </c>
      <c r="E3465" t="s">
        <v>133</v>
      </c>
      <c r="F3465" t="s">
        <v>188</v>
      </c>
      <c r="G3465" t="s">
        <v>189</v>
      </c>
      <c r="H3465" t="s">
        <v>130</v>
      </c>
      <c r="I3465">
        <v>332330</v>
      </c>
      <c r="L3465" s="96">
        <v>45155.572881944441</v>
      </c>
      <c r="M3465" t="s">
        <v>135</v>
      </c>
      <c r="N3465">
        <v>417600</v>
      </c>
      <c r="O3465" t="s">
        <v>132</v>
      </c>
    </row>
    <row r="3466" spans="1:15" x14ac:dyDescent="0.25">
      <c r="A3466">
        <v>720000</v>
      </c>
      <c r="B3466">
        <v>170530</v>
      </c>
      <c r="C3466">
        <v>203</v>
      </c>
      <c r="D3466" s="96">
        <v>45155.57309027778</v>
      </c>
      <c r="E3466" t="s">
        <v>133</v>
      </c>
      <c r="F3466" t="s">
        <v>188</v>
      </c>
      <c r="G3466" t="s">
        <v>189</v>
      </c>
      <c r="H3466" t="s">
        <v>130</v>
      </c>
      <c r="I3466">
        <v>332317</v>
      </c>
      <c r="L3466" s="96">
        <v>45155.572881944441</v>
      </c>
      <c r="M3466" t="s">
        <v>135</v>
      </c>
      <c r="N3466">
        <v>3550</v>
      </c>
      <c r="O3466" t="s">
        <v>132</v>
      </c>
    </row>
    <row r="3467" spans="1:15" x14ac:dyDescent="0.25">
      <c r="A3467">
        <v>720000</v>
      </c>
      <c r="B3467">
        <v>170480</v>
      </c>
      <c r="C3467">
        <v>203</v>
      </c>
      <c r="D3467" s="96">
        <v>45155.57309027778</v>
      </c>
      <c r="E3467" t="s">
        <v>133</v>
      </c>
      <c r="F3467" t="s">
        <v>188</v>
      </c>
      <c r="G3467" t="s">
        <v>189</v>
      </c>
      <c r="H3467" t="s">
        <v>130</v>
      </c>
      <c r="I3467">
        <v>332318</v>
      </c>
      <c r="L3467" s="96">
        <v>45155.572881944441</v>
      </c>
      <c r="M3467" t="s">
        <v>135</v>
      </c>
      <c r="N3467">
        <v>11000</v>
      </c>
      <c r="O3467" t="s">
        <v>132</v>
      </c>
    </row>
    <row r="3468" spans="1:15" x14ac:dyDescent="0.25">
      <c r="A3468">
        <v>720000</v>
      </c>
      <c r="B3468">
        <v>170310</v>
      </c>
      <c r="C3468">
        <v>203</v>
      </c>
      <c r="D3468" s="96">
        <v>45155.573078703703</v>
      </c>
      <c r="E3468" t="s">
        <v>133</v>
      </c>
      <c r="F3468" t="s">
        <v>188</v>
      </c>
      <c r="G3468" t="s">
        <v>189</v>
      </c>
      <c r="H3468" t="s">
        <v>130</v>
      </c>
      <c r="I3468">
        <v>332310</v>
      </c>
      <c r="L3468" s="96">
        <v>45155.572881944441</v>
      </c>
      <c r="M3468" t="s">
        <v>135</v>
      </c>
      <c r="N3468">
        <v>4167</v>
      </c>
      <c r="O3468" t="s">
        <v>132</v>
      </c>
    </row>
    <row r="3469" spans="1:15" x14ac:dyDescent="0.25">
      <c r="A3469">
        <v>720000</v>
      </c>
      <c r="B3469">
        <v>170470</v>
      </c>
      <c r="C3469">
        <v>203</v>
      </c>
      <c r="D3469" s="96">
        <v>45132.530138888891</v>
      </c>
      <c r="E3469" t="s">
        <v>127</v>
      </c>
      <c r="F3469" t="s">
        <v>140</v>
      </c>
      <c r="G3469" t="s">
        <v>190</v>
      </c>
      <c r="H3469" t="s">
        <v>130</v>
      </c>
      <c r="I3469">
        <v>332390</v>
      </c>
      <c r="L3469" s="96">
        <v>45132.529583333337</v>
      </c>
      <c r="M3469" t="s">
        <v>131</v>
      </c>
      <c r="N3469">
        <v>970000</v>
      </c>
      <c r="O3469" t="s">
        <v>132</v>
      </c>
    </row>
    <row r="3470" spans="1:15" x14ac:dyDescent="0.25">
      <c r="A3470">
        <v>720000</v>
      </c>
      <c r="B3470">
        <v>170470</v>
      </c>
      <c r="C3470">
        <v>203</v>
      </c>
      <c r="D3470" s="96">
        <v>45132.530138888891</v>
      </c>
      <c r="E3470" t="s">
        <v>133</v>
      </c>
      <c r="F3470" t="s">
        <v>140</v>
      </c>
      <c r="G3470" t="s">
        <v>192</v>
      </c>
      <c r="H3470" t="s">
        <v>130</v>
      </c>
      <c r="I3470">
        <v>332390</v>
      </c>
      <c r="L3470" s="96">
        <v>45132.529583333337</v>
      </c>
      <c r="M3470" t="s">
        <v>135</v>
      </c>
      <c r="N3470">
        <v>-295750</v>
      </c>
      <c r="O3470" t="s">
        <v>136</v>
      </c>
    </row>
    <row r="3471" spans="1:15" x14ac:dyDescent="0.25">
      <c r="A3471">
        <v>720000</v>
      </c>
      <c r="B3471">
        <v>170470</v>
      </c>
      <c r="C3471">
        <v>203</v>
      </c>
      <c r="D3471" s="96">
        <v>45132.530138888891</v>
      </c>
      <c r="E3471" t="s">
        <v>133</v>
      </c>
      <c r="F3471" t="s">
        <v>140</v>
      </c>
      <c r="G3471" t="s">
        <v>191</v>
      </c>
      <c r="H3471" t="s">
        <v>130</v>
      </c>
      <c r="I3471">
        <v>332390</v>
      </c>
      <c r="L3471" s="96">
        <v>45132.529583333337</v>
      </c>
      <c r="M3471" t="s">
        <v>135</v>
      </c>
      <c r="N3471">
        <v>60000</v>
      </c>
      <c r="O3471" t="s">
        <v>132</v>
      </c>
    </row>
    <row r="3472" spans="1:15" x14ac:dyDescent="0.25">
      <c r="A3472">
        <v>720000</v>
      </c>
      <c r="B3472">
        <v>170460</v>
      </c>
      <c r="C3472">
        <v>203</v>
      </c>
      <c r="D3472" s="96">
        <v>45132.530127314814</v>
      </c>
      <c r="E3472" t="s">
        <v>127</v>
      </c>
      <c r="F3472" t="s">
        <v>140</v>
      </c>
      <c r="G3472" t="s">
        <v>190</v>
      </c>
      <c r="H3472" t="s">
        <v>130</v>
      </c>
      <c r="I3472">
        <v>332380</v>
      </c>
      <c r="L3472" s="96">
        <v>45132.529583333337</v>
      </c>
      <c r="M3472" t="s">
        <v>131</v>
      </c>
      <c r="N3472">
        <v>200</v>
      </c>
      <c r="O3472" t="s">
        <v>132</v>
      </c>
    </row>
    <row r="3473" spans="1:15" x14ac:dyDescent="0.25">
      <c r="A3473">
        <v>720000</v>
      </c>
      <c r="B3473">
        <v>170460</v>
      </c>
      <c r="C3473">
        <v>203</v>
      </c>
      <c r="D3473" s="96">
        <v>45132.530127314814</v>
      </c>
      <c r="E3473" t="s">
        <v>133</v>
      </c>
      <c r="F3473" t="s">
        <v>140</v>
      </c>
      <c r="G3473" t="s">
        <v>191</v>
      </c>
      <c r="H3473" t="s">
        <v>130</v>
      </c>
      <c r="I3473">
        <v>332380</v>
      </c>
      <c r="L3473" s="96">
        <v>45132.529583333337</v>
      </c>
      <c r="M3473" t="s">
        <v>135</v>
      </c>
      <c r="N3473">
        <v>-1540</v>
      </c>
      <c r="O3473" t="s">
        <v>136</v>
      </c>
    </row>
    <row r="3474" spans="1:15" x14ac:dyDescent="0.25">
      <c r="A3474">
        <v>720000</v>
      </c>
      <c r="B3474">
        <v>170460</v>
      </c>
      <c r="C3474">
        <v>203</v>
      </c>
      <c r="D3474" s="96">
        <v>45132.530127314814</v>
      </c>
      <c r="E3474" t="s">
        <v>133</v>
      </c>
      <c r="F3474" t="s">
        <v>140</v>
      </c>
      <c r="G3474" t="s">
        <v>379</v>
      </c>
      <c r="H3474" t="s">
        <v>130</v>
      </c>
      <c r="I3474">
        <v>332380</v>
      </c>
      <c r="L3474" s="96">
        <v>45132.529583333337</v>
      </c>
      <c r="M3474" t="s">
        <v>135</v>
      </c>
      <c r="N3474">
        <v>1340</v>
      </c>
      <c r="O3474" t="s">
        <v>132</v>
      </c>
    </row>
    <row r="3475" spans="1:15" x14ac:dyDescent="0.25">
      <c r="A3475">
        <v>720000</v>
      </c>
      <c r="B3475">
        <v>170520</v>
      </c>
      <c r="C3475">
        <v>203</v>
      </c>
      <c r="D3475" s="96">
        <v>45132.530115740738</v>
      </c>
      <c r="E3475" t="s">
        <v>127</v>
      </c>
      <c r="F3475" t="s">
        <v>140</v>
      </c>
      <c r="G3475" t="s">
        <v>190</v>
      </c>
      <c r="H3475" t="s">
        <v>130</v>
      </c>
      <c r="I3475">
        <v>332375</v>
      </c>
      <c r="L3475" s="96">
        <v>45132.529583333337</v>
      </c>
      <c r="M3475" t="s">
        <v>131</v>
      </c>
      <c r="N3475">
        <v>120000</v>
      </c>
      <c r="O3475" t="s">
        <v>132</v>
      </c>
    </row>
    <row r="3476" spans="1:15" x14ac:dyDescent="0.25">
      <c r="A3476">
        <v>720000</v>
      </c>
      <c r="B3476">
        <v>170520</v>
      </c>
      <c r="C3476">
        <v>203</v>
      </c>
      <c r="D3476" s="96">
        <v>45132.530115740738</v>
      </c>
      <c r="E3476" t="s">
        <v>133</v>
      </c>
      <c r="F3476" t="s">
        <v>140</v>
      </c>
      <c r="G3476" t="s">
        <v>192</v>
      </c>
      <c r="H3476" t="s">
        <v>130</v>
      </c>
      <c r="I3476">
        <v>332375</v>
      </c>
      <c r="L3476" s="96">
        <v>45132.529583333337</v>
      </c>
      <c r="M3476" t="s">
        <v>135</v>
      </c>
      <c r="N3476">
        <v>-37100</v>
      </c>
      <c r="O3476" t="s">
        <v>136</v>
      </c>
    </row>
    <row r="3477" spans="1:15" x14ac:dyDescent="0.25">
      <c r="A3477">
        <v>720000</v>
      </c>
      <c r="B3477">
        <v>170520</v>
      </c>
      <c r="C3477">
        <v>203</v>
      </c>
      <c r="D3477" s="96">
        <v>45132.530115740738</v>
      </c>
      <c r="E3477" t="s">
        <v>133</v>
      </c>
      <c r="F3477" t="s">
        <v>140</v>
      </c>
      <c r="G3477" t="s">
        <v>191</v>
      </c>
      <c r="H3477" t="s">
        <v>130</v>
      </c>
      <c r="I3477">
        <v>332375</v>
      </c>
      <c r="L3477" s="96">
        <v>45132.529583333337</v>
      </c>
      <c r="M3477" t="s">
        <v>135</v>
      </c>
      <c r="N3477">
        <v>10500</v>
      </c>
      <c r="O3477" t="s">
        <v>132</v>
      </c>
    </row>
    <row r="3478" spans="1:15" x14ac:dyDescent="0.25">
      <c r="A3478">
        <v>720000</v>
      </c>
      <c r="B3478">
        <v>170450</v>
      </c>
      <c r="C3478">
        <v>203</v>
      </c>
      <c r="D3478" s="96">
        <v>45132.530092592591</v>
      </c>
      <c r="E3478" t="s">
        <v>127</v>
      </c>
      <c r="F3478" t="s">
        <v>140</v>
      </c>
      <c r="G3478" t="s">
        <v>190</v>
      </c>
      <c r="H3478" t="s">
        <v>130</v>
      </c>
      <c r="I3478">
        <v>332370</v>
      </c>
      <c r="L3478" s="96">
        <v>45132.529583333337</v>
      </c>
      <c r="M3478" t="s">
        <v>131</v>
      </c>
      <c r="N3478">
        <v>1740000</v>
      </c>
      <c r="O3478" t="s">
        <v>132</v>
      </c>
    </row>
    <row r="3479" spans="1:15" x14ac:dyDescent="0.25">
      <c r="A3479">
        <v>720000</v>
      </c>
      <c r="B3479">
        <v>170450</v>
      </c>
      <c r="C3479">
        <v>203</v>
      </c>
      <c r="D3479" s="96">
        <v>45132.530092592591</v>
      </c>
      <c r="E3479" t="s">
        <v>133</v>
      </c>
      <c r="F3479" t="s">
        <v>140</v>
      </c>
      <c r="G3479" t="s">
        <v>192</v>
      </c>
      <c r="H3479" t="s">
        <v>130</v>
      </c>
      <c r="I3479">
        <v>332370</v>
      </c>
      <c r="L3479" s="96">
        <v>45132.529583333337</v>
      </c>
      <c r="M3479" t="s">
        <v>135</v>
      </c>
      <c r="N3479">
        <v>-238300</v>
      </c>
      <c r="O3479" t="s">
        <v>136</v>
      </c>
    </row>
    <row r="3480" spans="1:15" x14ac:dyDescent="0.25">
      <c r="A3480">
        <v>720000</v>
      </c>
      <c r="B3480">
        <v>170440</v>
      </c>
      <c r="C3480">
        <v>203</v>
      </c>
      <c r="D3480" s="96">
        <v>45132.530069444445</v>
      </c>
      <c r="E3480" t="s">
        <v>133</v>
      </c>
      <c r="F3480" t="s">
        <v>140</v>
      </c>
      <c r="G3480" t="s">
        <v>192</v>
      </c>
      <c r="H3480" t="s">
        <v>130</v>
      </c>
      <c r="I3480">
        <v>332360</v>
      </c>
      <c r="L3480" s="96">
        <v>45132.529583333337</v>
      </c>
      <c r="M3480" t="s">
        <v>135</v>
      </c>
      <c r="N3480">
        <v>-1000</v>
      </c>
      <c r="O3480" t="s">
        <v>136</v>
      </c>
    </row>
    <row r="3481" spans="1:15" x14ac:dyDescent="0.25">
      <c r="A3481">
        <v>720000</v>
      </c>
      <c r="B3481">
        <v>170440</v>
      </c>
      <c r="C3481">
        <v>203</v>
      </c>
      <c r="D3481" s="96">
        <v>45132.530069444445</v>
      </c>
      <c r="E3481" t="s">
        <v>133</v>
      </c>
      <c r="F3481" t="s">
        <v>140</v>
      </c>
      <c r="G3481" t="s">
        <v>191</v>
      </c>
      <c r="H3481" t="s">
        <v>130</v>
      </c>
      <c r="I3481">
        <v>332360</v>
      </c>
      <c r="L3481" s="96">
        <v>45132.529583333337</v>
      </c>
      <c r="M3481" t="s">
        <v>135</v>
      </c>
      <c r="N3481">
        <v>10000</v>
      </c>
      <c r="O3481" t="s">
        <v>132</v>
      </c>
    </row>
    <row r="3482" spans="1:15" x14ac:dyDescent="0.25">
      <c r="A3482">
        <v>720000</v>
      </c>
      <c r="B3482">
        <v>170440</v>
      </c>
      <c r="C3482">
        <v>203</v>
      </c>
      <c r="D3482" s="96">
        <v>45132.530057870368</v>
      </c>
      <c r="E3482" t="s">
        <v>127</v>
      </c>
      <c r="F3482" t="s">
        <v>140</v>
      </c>
      <c r="G3482" t="s">
        <v>190</v>
      </c>
      <c r="H3482" t="s">
        <v>130</v>
      </c>
      <c r="I3482">
        <v>332360</v>
      </c>
      <c r="L3482" s="96">
        <v>45132.529583333337</v>
      </c>
      <c r="M3482" t="s">
        <v>131</v>
      </c>
      <c r="N3482">
        <v>240000</v>
      </c>
      <c r="O3482" t="s">
        <v>132</v>
      </c>
    </row>
    <row r="3483" spans="1:15" x14ac:dyDescent="0.25">
      <c r="A3483">
        <v>720000</v>
      </c>
      <c r="B3483">
        <v>170400</v>
      </c>
      <c r="C3483">
        <v>203</v>
      </c>
      <c r="D3483" s="96">
        <v>45132.530046296299</v>
      </c>
      <c r="E3483" t="s">
        <v>127</v>
      </c>
      <c r="F3483" t="s">
        <v>140</v>
      </c>
      <c r="G3483" t="s">
        <v>194</v>
      </c>
      <c r="H3483" t="s">
        <v>130</v>
      </c>
      <c r="I3483">
        <v>332356</v>
      </c>
      <c r="L3483" s="96">
        <v>45132.529583333337</v>
      </c>
      <c r="M3483" t="s">
        <v>131</v>
      </c>
      <c r="N3483">
        <v>5000</v>
      </c>
      <c r="O3483" t="s">
        <v>132</v>
      </c>
    </row>
    <row r="3484" spans="1:15" x14ac:dyDescent="0.25">
      <c r="A3484">
        <v>720000</v>
      </c>
      <c r="B3484">
        <v>170380</v>
      </c>
      <c r="C3484">
        <v>203</v>
      </c>
      <c r="D3484" s="96">
        <v>45132.530034722222</v>
      </c>
      <c r="E3484" t="s">
        <v>127</v>
      </c>
      <c r="F3484" t="s">
        <v>140</v>
      </c>
      <c r="G3484" t="s">
        <v>190</v>
      </c>
      <c r="H3484" t="s">
        <v>130</v>
      </c>
      <c r="I3484">
        <v>332340</v>
      </c>
      <c r="L3484" s="96">
        <v>45132.529583333337</v>
      </c>
      <c r="M3484" t="s">
        <v>131</v>
      </c>
      <c r="N3484">
        <v>1030000</v>
      </c>
      <c r="O3484" t="s">
        <v>132</v>
      </c>
    </row>
    <row r="3485" spans="1:15" x14ac:dyDescent="0.25">
      <c r="A3485">
        <v>720000</v>
      </c>
      <c r="B3485">
        <v>170380</v>
      </c>
      <c r="C3485">
        <v>203</v>
      </c>
      <c r="D3485" s="96">
        <v>45132.530034722222</v>
      </c>
      <c r="E3485" t="s">
        <v>133</v>
      </c>
      <c r="F3485" t="s">
        <v>140</v>
      </c>
      <c r="G3485" t="s">
        <v>192</v>
      </c>
      <c r="H3485" t="s">
        <v>130</v>
      </c>
      <c r="I3485">
        <v>332340</v>
      </c>
      <c r="L3485" s="96">
        <v>45132.529583333337</v>
      </c>
      <c r="M3485" t="s">
        <v>135</v>
      </c>
      <c r="N3485">
        <v>-388500</v>
      </c>
      <c r="O3485" t="s">
        <v>136</v>
      </c>
    </row>
    <row r="3486" spans="1:15" x14ac:dyDescent="0.25">
      <c r="A3486">
        <v>720000</v>
      </c>
      <c r="B3486">
        <v>170370</v>
      </c>
      <c r="C3486">
        <v>203</v>
      </c>
      <c r="D3486" s="96">
        <v>45132.530011574076</v>
      </c>
      <c r="E3486" t="s">
        <v>127</v>
      </c>
      <c r="F3486" t="s">
        <v>140</v>
      </c>
      <c r="G3486" t="s">
        <v>190</v>
      </c>
      <c r="H3486" t="s">
        <v>130</v>
      </c>
      <c r="I3486">
        <v>332335</v>
      </c>
      <c r="L3486" s="96">
        <v>45132.529583333337</v>
      </c>
      <c r="M3486" t="s">
        <v>131</v>
      </c>
      <c r="N3486">
        <v>650000</v>
      </c>
      <c r="O3486" t="s">
        <v>132</v>
      </c>
    </row>
    <row r="3487" spans="1:15" x14ac:dyDescent="0.25">
      <c r="A3487">
        <v>720000</v>
      </c>
      <c r="B3487">
        <v>170370</v>
      </c>
      <c r="C3487">
        <v>203</v>
      </c>
      <c r="D3487" s="96">
        <v>45132.530011574076</v>
      </c>
      <c r="E3487" t="s">
        <v>133</v>
      </c>
      <c r="F3487" t="s">
        <v>140</v>
      </c>
      <c r="G3487" t="s">
        <v>192</v>
      </c>
      <c r="H3487" t="s">
        <v>130</v>
      </c>
      <c r="I3487">
        <v>332335</v>
      </c>
      <c r="L3487" s="96">
        <v>45132.529583333337</v>
      </c>
      <c r="M3487" t="s">
        <v>135</v>
      </c>
      <c r="N3487">
        <v>-238750</v>
      </c>
      <c r="O3487" t="s">
        <v>136</v>
      </c>
    </row>
    <row r="3488" spans="1:15" x14ac:dyDescent="0.25">
      <c r="A3488">
        <v>720000</v>
      </c>
      <c r="B3488">
        <v>170370</v>
      </c>
      <c r="C3488">
        <v>203</v>
      </c>
      <c r="D3488" s="96">
        <v>45132.530011574076</v>
      </c>
      <c r="E3488" t="s">
        <v>133</v>
      </c>
      <c r="F3488" t="s">
        <v>140</v>
      </c>
      <c r="G3488" t="s">
        <v>191</v>
      </c>
      <c r="H3488" t="s">
        <v>130</v>
      </c>
      <c r="I3488">
        <v>332335</v>
      </c>
      <c r="L3488" s="96">
        <v>45132.529583333337</v>
      </c>
      <c r="M3488" t="s">
        <v>135</v>
      </c>
      <c r="N3488">
        <v>40000</v>
      </c>
      <c r="O3488" t="s">
        <v>132</v>
      </c>
    </row>
    <row r="3489" spans="1:15" x14ac:dyDescent="0.25">
      <c r="A3489">
        <v>720000</v>
      </c>
      <c r="B3489">
        <v>170360</v>
      </c>
      <c r="C3489">
        <v>203</v>
      </c>
      <c r="D3489" s="96">
        <v>45132.529988425929</v>
      </c>
      <c r="E3489" t="s">
        <v>127</v>
      </c>
      <c r="F3489" t="s">
        <v>140</v>
      </c>
      <c r="G3489" t="s">
        <v>190</v>
      </c>
      <c r="H3489" t="s">
        <v>130</v>
      </c>
      <c r="I3489">
        <v>332332</v>
      </c>
      <c r="L3489" s="96">
        <v>45132.529583333337</v>
      </c>
      <c r="M3489" t="s">
        <v>131</v>
      </c>
      <c r="N3489">
        <v>160000</v>
      </c>
      <c r="O3489" t="s">
        <v>132</v>
      </c>
    </row>
    <row r="3490" spans="1:15" x14ac:dyDescent="0.25">
      <c r="A3490">
        <v>720000</v>
      </c>
      <c r="B3490">
        <v>170360</v>
      </c>
      <c r="C3490">
        <v>203</v>
      </c>
      <c r="D3490" s="96">
        <v>45132.529988425929</v>
      </c>
      <c r="E3490" t="s">
        <v>133</v>
      </c>
      <c r="F3490" t="s">
        <v>140</v>
      </c>
      <c r="G3490" t="s">
        <v>192</v>
      </c>
      <c r="H3490" t="s">
        <v>130</v>
      </c>
      <c r="I3490">
        <v>332332</v>
      </c>
      <c r="L3490" s="96">
        <v>45132.529583333337</v>
      </c>
      <c r="M3490" t="s">
        <v>135</v>
      </c>
      <c r="N3490">
        <v>105402</v>
      </c>
      <c r="O3490" t="s">
        <v>132</v>
      </c>
    </row>
    <row r="3491" spans="1:15" x14ac:dyDescent="0.25">
      <c r="A3491">
        <v>720000</v>
      </c>
      <c r="B3491">
        <v>170350</v>
      </c>
      <c r="C3491">
        <v>203</v>
      </c>
      <c r="D3491" s="96">
        <v>45132.529965277776</v>
      </c>
      <c r="E3491" t="s">
        <v>127</v>
      </c>
      <c r="F3491" t="s">
        <v>140</v>
      </c>
      <c r="G3491" t="s">
        <v>190</v>
      </c>
      <c r="H3491" t="s">
        <v>130</v>
      </c>
      <c r="I3491">
        <v>332330</v>
      </c>
      <c r="L3491" s="96">
        <v>45132.529583333337</v>
      </c>
      <c r="M3491" t="s">
        <v>131</v>
      </c>
      <c r="N3491">
        <v>2050000</v>
      </c>
      <c r="O3491" t="s">
        <v>132</v>
      </c>
    </row>
    <row r="3492" spans="1:15" x14ac:dyDescent="0.25">
      <c r="A3492">
        <v>720000</v>
      </c>
      <c r="B3492">
        <v>170350</v>
      </c>
      <c r="C3492">
        <v>203</v>
      </c>
      <c r="D3492" s="96">
        <v>45132.529965277776</v>
      </c>
      <c r="E3492" t="s">
        <v>133</v>
      </c>
      <c r="F3492" t="s">
        <v>140</v>
      </c>
      <c r="G3492" t="s">
        <v>192</v>
      </c>
      <c r="H3492" t="s">
        <v>130</v>
      </c>
      <c r="I3492">
        <v>332330</v>
      </c>
      <c r="L3492" s="96">
        <v>45132.529583333337</v>
      </c>
      <c r="M3492" t="s">
        <v>135</v>
      </c>
      <c r="N3492">
        <v>1744100</v>
      </c>
      <c r="O3492" t="s">
        <v>132</v>
      </c>
    </row>
    <row r="3493" spans="1:15" x14ac:dyDescent="0.25">
      <c r="A3493">
        <v>720000</v>
      </c>
      <c r="B3493">
        <v>170340</v>
      </c>
      <c r="C3493">
        <v>203</v>
      </c>
      <c r="D3493" s="96">
        <v>45132.529942129629</v>
      </c>
      <c r="E3493" t="s">
        <v>127</v>
      </c>
      <c r="F3493" t="s">
        <v>140</v>
      </c>
      <c r="G3493" t="s">
        <v>190</v>
      </c>
      <c r="H3493" t="s">
        <v>130</v>
      </c>
      <c r="I3493">
        <v>332320</v>
      </c>
      <c r="L3493" s="96">
        <v>45132.529583333337</v>
      </c>
      <c r="M3493" t="s">
        <v>131</v>
      </c>
      <c r="N3493">
        <v>60000</v>
      </c>
      <c r="O3493" t="s">
        <v>132</v>
      </c>
    </row>
    <row r="3494" spans="1:15" x14ac:dyDescent="0.25">
      <c r="A3494">
        <v>720000</v>
      </c>
      <c r="B3494">
        <v>170340</v>
      </c>
      <c r="C3494">
        <v>203</v>
      </c>
      <c r="D3494" s="96">
        <v>45132.529942129629</v>
      </c>
      <c r="E3494" t="s">
        <v>133</v>
      </c>
      <c r="F3494" t="s">
        <v>140</v>
      </c>
      <c r="G3494" t="s">
        <v>192</v>
      </c>
      <c r="H3494" t="s">
        <v>130</v>
      </c>
      <c r="I3494">
        <v>332320</v>
      </c>
      <c r="L3494" s="96">
        <v>45132.529583333337</v>
      </c>
      <c r="M3494" t="s">
        <v>135</v>
      </c>
      <c r="N3494">
        <v>20000</v>
      </c>
      <c r="O3494" t="s">
        <v>132</v>
      </c>
    </row>
    <row r="3495" spans="1:15" x14ac:dyDescent="0.25">
      <c r="A3495">
        <v>720000</v>
      </c>
      <c r="B3495">
        <v>170340</v>
      </c>
      <c r="C3495">
        <v>203</v>
      </c>
      <c r="D3495" s="96">
        <v>45132.529942129629</v>
      </c>
      <c r="E3495" t="s">
        <v>133</v>
      </c>
      <c r="F3495" t="s">
        <v>140</v>
      </c>
      <c r="G3495" t="s">
        <v>375</v>
      </c>
      <c r="H3495" t="s">
        <v>130</v>
      </c>
      <c r="I3495">
        <v>332320</v>
      </c>
      <c r="L3495" s="96">
        <v>45132.529583333337</v>
      </c>
      <c r="M3495" t="s">
        <v>135</v>
      </c>
      <c r="N3495">
        <v>92000</v>
      </c>
      <c r="O3495" t="s">
        <v>132</v>
      </c>
    </row>
    <row r="3496" spans="1:15" x14ac:dyDescent="0.25">
      <c r="A3496">
        <v>720000</v>
      </c>
      <c r="B3496">
        <v>170480</v>
      </c>
      <c r="C3496">
        <v>203</v>
      </c>
      <c r="D3496" s="96">
        <v>45132.529918981483</v>
      </c>
      <c r="E3496" t="s">
        <v>127</v>
      </c>
      <c r="F3496" t="s">
        <v>140</v>
      </c>
      <c r="G3496" t="s">
        <v>190</v>
      </c>
      <c r="H3496" t="s">
        <v>130</v>
      </c>
      <c r="I3496">
        <v>332318</v>
      </c>
      <c r="L3496" s="96">
        <v>45132.529583333337</v>
      </c>
      <c r="M3496" t="s">
        <v>131</v>
      </c>
      <c r="N3496">
        <v>263000</v>
      </c>
      <c r="O3496" t="s">
        <v>132</v>
      </c>
    </row>
    <row r="3497" spans="1:15" x14ac:dyDescent="0.25">
      <c r="A3497">
        <v>720000</v>
      </c>
      <c r="B3497">
        <v>170480</v>
      </c>
      <c r="C3497">
        <v>203</v>
      </c>
      <c r="D3497" s="96">
        <v>45132.529918981483</v>
      </c>
      <c r="E3497" t="s">
        <v>133</v>
      </c>
      <c r="F3497" t="s">
        <v>140</v>
      </c>
      <c r="G3497" t="s">
        <v>192</v>
      </c>
      <c r="H3497" t="s">
        <v>130</v>
      </c>
      <c r="I3497">
        <v>332318</v>
      </c>
      <c r="L3497" s="96">
        <v>45132.529583333337</v>
      </c>
      <c r="M3497" t="s">
        <v>135</v>
      </c>
      <c r="N3497">
        <v>136250</v>
      </c>
      <c r="O3497" t="s">
        <v>132</v>
      </c>
    </row>
    <row r="3498" spans="1:15" x14ac:dyDescent="0.25">
      <c r="A3498">
        <v>720000</v>
      </c>
      <c r="B3498">
        <v>170530</v>
      </c>
      <c r="C3498">
        <v>203</v>
      </c>
      <c r="D3498" s="96">
        <v>45132.529907407406</v>
      </c>
      <c r="E3498" t="s">
        <v>127</v>
      </c>
      <c r="F3498" t="s">
        <v>140</v>
      </c>
      <c r="G3498" t="s">
        <v>190</v>
      </c>
      <c r="H3498" t="s">
        <v>130</v>
      </c>
      <c r="I3498">
        <v>332317</v>
      </c>
      <c r="L3498" s="96">
        <v>45132.529583333337</v>
      </c>
      <c r="M3498" t="s">
        <v>131</v>
      </c>
      <c r="N3498">
        <v>200000</v>
      </c>
      <c r="O3498" t="s">
        <v>132</v>
      </c>
    </row>
    <row r="3499" spans="1:15" x14ac:dyDescent="0.25">
      <c r="A3499">
        <v>720000</v>
      </c>
      <c r="B3499">
        <v>170530</v>
      </c>
      <c r="C3499">
        <v>203</v>
      </c>
      <c r="D3499" s="96">
        <v>45132.529907407406</v>
      </c>
      <c r="E3499" t="s">
        <v>133</v>
      </c>
      <c r="F3499" t="s">
        <v>140</v>
      </c>
      <c r="G3499" t="s">
        <v>192</v>
      </c>
      <c r="H3499" t="s">
        <v>130</v>
      </c>
      <c r="I3499">
        <v>332317</v>
      </c>
      <c r="L3499" s="96">
        <v>45132.529583333337</v>
      </c>
      <c r="M3499" t="s">
        <v>135</v>
      </c>
      <c r="N3499">
        <v>44850</v>
      </c>
      <c r="O3499" t="s">
        <v>132</v>
      </c>
    </row>
    <row r="3500" spans="1:15" x14ac:dyDescent="0.25">
      <c r="A3500">
        <v>720000</v>
      </c>
      <c r="B3500">
        <v>170310</v>
      </c>
      <c r="C3500">
        <v>203</v>
      </c>
      <c r="D3500" s="96">
        <v>45132.529861111114</v>
      </c>
      <c r="E3500" t="s">
        <v>127</v>
      </c>
      <c r="F3500" t="s">
        <v>140</v>
      </c>
      <c r="G3500" t="s">
        <v>190</v>
      </c>
      <c r="H3500" t="s">
        <v>130</v>
      </c>
      <c r="I3500">
        <v>332310</v>
      </c>
      <c r="L3500" s="96">
        <v>45132.529583333337</v>
      </c>
      <c r="M3500" t="s">
        <v>131</v>
      </c>
      <c r="N3500">
        <v>100000</v>
      </c>
      <c r="O3500" t="s">
        <v>132</v>
      </c>
    </row>
    <row r="3501" spans="1:15" x14ac:dyDescent="0.25">
      <c r="A3501">
        <v>720000</v>
      </c>
      <c r="B3501">
        <v>170310</v>
      </c>
      <c r="C3501">
        <v>203</v>
      </c>
      <c r="D3501" s="96">
        <v>45132.529861111114</v>
      </c>
      <c r="E3501" t="s">
        <v>133</v>
      </c>
      <c r="F3501" t="s">
        <v>140</v>
      </c>
      <c r="G3501" t="s">
        <v>192</v>
      </c>
      <c r="H3501" t="s">
        <v>130</v>
      </c>
      <c r="I3501">
        <v>332310</v>
      </c>
      <c r="L3501" s="96">
        <v>45132.529583333337</v>
      </c>
      <c r="M3501" t="s">
        <v>135</v>
      </c>
      <c r="N3501">
        <v>-56067</v>
      </c>
      <c r="O3501" t="s">
        <v>136</v>
      </c>
    </row>
    <row r="3502" spans="1:15" x14ac:dyDescent="0.25">
      <c r="A3502">
        <v>720000</v>
      </c>
      <c r="B3502">
        <v>170540</v>
      </c>
      <c r="C3502">
        <v>203</v>
      </c>
      <c r="D3502" s="96">
        <v>45132.529826388891</v>
      </c>
      <c r="E3502" t="s">
        <v>127</v>
      </c>
      <c r="F3502" t="s">
        <v>140</v>
      </c>
      <c r="G3502" t="s">
        <v>190</v>
      </c>
      <c r="H3502" t="s">
        <v>130</v>
      </c>
      <c r="I3502">
        <v>332307</v>
      </c>
      <c r="L3502" s="96">
        <v>45132.529583333337</v>
      </c>
      <c r="M3502" t="s">
        <v>131</v>
      </c>
      <c r="N3502">
        <v>100000</v>
      </c>
      <c r="O3502" t="s">
        <v>132</v>
      </c>
    </row>
    <row r="3503" spans="1:15" x14ac:dyDescent="0.25">
      <c r="A3503">
        <v>720000</v>
      </c>
      <c r="B3503">
        <v>170540</v>
      </c>
      <c r="C3503">
        <v>203</v>
      </c>
      <c r="D3503" s="96">
        <v>45132.529826388891</v>
      </c>
      <c r="E3503" t="s">
        <v>133</v>
      </c>
      <c r="F3503" t="s">
        <v>140</v>
      </c>
      <c r="G3503" t="s">
        <v>191</v>
      </c>
      <c r="H3503" t="s">
        <v>130</v>
      </c>
      <c r="I3503">
        <v>332307</v>
      </c>
      <c r="L3503" s="96">
        <v>45132.529583333337</v>
      </c>
      <c r="M3503" t="s">
        <v>135</v>
      </c>
      <c r="N3503">
        <v>25000</v>
      </c>
      <c r="O3503" t="s">
        <v>132</v>
      </c>
    </row>
    <row r="3504" spans="1:15" x14ac:dyDescent="0.25">
      <c r="A3504">
        <v>720000</v>
      </c>
      <c r="B3504">
        <v>170540</v>
      </c>
      <c r="C3504">
        <v>203</v>
      </c>
      <c r="D3504" s="96">
        <v>45132.529826388891</v>
      </c>
      <c r="E3504" t="s">
        <v>133</v>
      </c>
      <c r="F3504" t="s">
        <v>140</v>
      </c>
      <c r="G3504" t="s">
        <v>192</v>
      </c>
      <c r="H3504" t="s">
        <v>130</v>
      </c>
      <c r="I3504">
        <v>332307</v>
      </c>
      <c r="L3504" s="96">
        <v>45132.529583333337</v>
      </c>
      <c r="M3504" t="s">
        <v>135</v>
      </c>
      <c r="N3504">
        <v>83400</v>
      </c>
      <c r="O3504" t="s">
        <v>132</v>
      </c>
    </row>
    <row r="3505" spans="1:15" x14ac:dyDescent="0.25">
      <c r="A3505">
        <v>720000</v>
      </c>
      <c r="B3505">
        <v>170400</v>
      </c>
      <c r="C3505">
        <v>203</v>
      </c>
      <c r="D3505" s="96">
        <v>45132.529814814814</v>
      </c>
      <c r="E3505" t="s">
        <v>127</v>
      </c>
      <c r="F3505" t="s">
        <v>140</v>
      </c>
      <c r="G3505" t="s">
        <v>194</v>
      </c>
      <c r="H3505" t="s">
        <v>130</v>
      </c>
      <c r="I3505">
        <v>332305</v>
      </c>
      <c r="L3505" s="96">
        <v>45132.529583333337</v>
      </c>
      <c r="M3505" t="s">
        <v>131</v>
      </c>
      <c r="N3505">
        <v>630000</v>
      </c>
      <c r="O3505" t="s">
        <v>132</v>
      </c>
    </row>
    <row r="3506" spans="1:15" x14ac:dyDescent="0.25">
      <c r="A3506">
        <v>720000</v>
      </c>
      <c r="B3506">
        <v>340000</v>
      </c>
      <c r="C3506">
        <v>204</v>
      </c>
      <c r="D3506" s="96">
        <v>45247.425219907411</v>
      </c>
      <c r="E3506" t="s">
        <v>133</v>
      </c>
      <c r="F3506" t="s">
        <v>441</v>
      </c>
      <c r="G3506" t="s">
        <v>442</v>
      </c>
      <c r="H3506" t="s">
        <v>130</v>
      </c>
      <c r="I3506">
        <v>332455</v>
      </c>
      <c r="K3506">
        <v>484</v>
      </c>
      <c r="L3506" s="96">
        <v>45233.999988425923</v>
      </c>
      <c r="M3506" t="s">
        <v>135</v>
      </c>
      <c r="N3506">
        <v>-325000</v>
      </c>
      <c r="O3506" t="s">
        <v>136</v>
      </c>
    </row>
    <row r="3507" spans="1:15" x14ac:dyDescent="0.25">
      <c r="A3507">
        <v>720000</v>
      </c>
      <c r="B3507">
        <v>340000</v>
      </c>
      <c r="C3507">
        <v>204</v>
      </c>
      <c r="D3507" s="96">
        <v>45247.425219907411</v>
      </c>
      <c r="E3507" t="s">
        <v>133</v>
      </c>
      <c r="F3507" t="s">
        <v>441</v>
      </c>
      <c r="G3507" t="s">
        <v>443</v>
      </c>
      <c r="H3507" t="s">
        <v>130</v>
      </c>
      <c r="I3507">
        <v>332455</v>
      </c>
      <c r="K3507">
        <v>484</v>
      </c>
      <c r="L3507" s="96">
        <v>45233.999988425923</v>
      </c>
      <c r="M3507" t="s">
        <v>135</v>
      </c>
      <c r="N3507">
        <v>-75000</v>
      </c>
      <c r="O3507" t="s">
        <v>136</v>
      </c>
    </row>
    <row r="3508" spans="1:15" x14ac:dyDescent="0.25">
      <c r="A3508">
        <v>720000</v>
      </c>
      <c r="B3508">
        <v>340000</v>
      </c>
      <c r="C3508">
        <v>204</v>
      </c>
      <c r="D3508" s="96">
        <v>45247.425219907411</v>
      </c>
      <c r="E3508" t="s">
        <v>133</v>
      </c>
      <c r="F3508" t="s">
        <v>441</v>
      </c>
      <c r="G3508" t="s">
        <v>444</v>
      </c>
      <c r="H3508" t="s">
        <v>130</v>
      </c>
      <c r="I3508">
        <v>332455</v>
      </c>
      <c r="K3508">
        <v>484</v>
      </c>
      <c r="L3508" s="96">
        <v>45233.999988425923</v>
      </c>
      <c r="M3508" t="s">
        <v>135</v>
      </c>
      <c r="N3508">
        <v>12000</v>
      </c>
      <c r="O3508" t="s">
        <v>132</v>
      </c>
    </row>
    <row r="3509" spans="1:15" x14ac:dyDescent="0.25">
      <c r="A3509">
        <v>720000</v>
      </c>
      <c r="B3509">
        <v>320000</v>
      </c>
      <c r="C3509">
        <v>204</v>
      </c>
      <c r="D3509" s="96">
        <v>45247.425219907411</v>
      </c>
      <c r="E3509" t="s">
        <v>133</v>
      </c>
      <c r="F3509" t="s">
        <v>441</v>
      </c>
      <c r="G3509" t="s">
        <v>443</v>
      </c>
      <c r="H3509" t="s">
        <v>130</v>
      </c>
      <c r="I3509">
        <v>332400</v>
      </c>
      <c r="L3509" s="96">
        <v>45233.999988425923</v>
      </c>
      <c r="M3509" t="s">
        <v>135</v>
      </c>
      <c r="N3509">
        <v>75000</v>
      </c>
      <c r="O3509" t="s">
        <v>132</v>
      </c>
    </row>
    <row r="3510" spans="1:15" x14ac:dyDescent="0.25">
      <c r="A3510">
        <v>720000</v>
      </c>
      <c r="B3510">
        <v>320400</v>
      </c>
      <c r="C3510">
        <v>204</v>
      </c>
      <c r="D3510" s="96">
        <v>45247.425219907411</v>
      </c>
      <c r="E3510" t="s">
        <v>133</v>
      </c>
      <c r="F3510" t="s">
        <v>441</v>
      </c>
      <c r="G3510" t="s">
        <v>442</v>
      </c>
      <c r="H3510" t="s">
        <v>130</v>
      </c>
      <c r="I3510">
        <v>332406</v>
      </c>
      <c r="L3510" s="96">
        <v>45233.999988425923</v>
      </c>
      <c r="M3510" t="s">
        <v>135</v>
      </c>
      <c r="N3510">
        <v>325000</v>
      </c>
      <c r="O3510" t="s">
        <v>132</v>
      </c>
    </row>
    <row r="3511" spans="1:15" x14ac:dyDescent="0.25">
      <c r="A3511">
        <v>720000</v>
      </c>
      <c r="B3511">
        <v>315100</v>
      </c>
      <c r="C3511">
        <v>204</v>
      </c>
      <c r="D3511" s="96">
        <v>45132.557233796295</v>
      </c>
      <c r="E3511" t="s">
        <v>127</v>
      </c>
      <c r="F3511" t="s">
        <v>144</v>
      </c>
      <c r="G3511" t="s">
        <v>145</v>
      </c>
      <c r="H3511" t="s">
        <v>130</v>
      </c>
      <c r="I3511">
        <v>332452</v>
      </c>
      <c r="L3511" s="96">
        <v>45132.55678240741</v>
      </c>
      <c r="M3511" t="s">
        <v>131</v>
      </c>
      <c r="N3511">
        <v>1325</v>
      </c>
      <c r="O3511" t="s">
        <v>132</v>
      </c>
    </row>
    <row r="3512" spans="1:15" x14ac:dyDescent="0.25">
      <c r="A3512">
        <v>720000</v>
      </c>
      <c r="B3512">
        <v>310000</v>
      </c>
      <c r="C3512">
        <v>204</v>
      </c>
      <c r="D3512" s="96">
        <v>45132.557233796295</v>
      </c>
      <c r="E3512" t="s">
        <v>127</v>
      </c>
      <c r="F3512" t="s">
        <v>144</v>
      </c>
      <c r="G3512" t="s">
        <v>145</v>
      </c>
      <c r="H3512" t="s">
        <v>130</v>
      </c>
      <c r="I3512">
        <v>332453</v>
      </c>
      <c r="L3512" s="96">
        <v>45132.55678240741</v>
      </c>
      <c r="M3512" t="s">
        <v>131</v>
      </c>
      <c r="N3512">
        <v>3720</v>
      </c>
      <c r="O3512" t="s">
        <v>132</v>
      </c>
    </row>
    <row r="3513" spans="1:15" x14ac:dyDescent="0.25">
      <c r="A3513">
        <v>720000</v>
      </c>
      <c r="B3513">
        <v>310000</v>
      </c>
      <c r="C3513">
        <v>204</v>
      </c>
      <c r="D3513" s="96">
        <v>45132.557233796295</v>
      </c>
      <c r="E3513" t="s">
        <v>127</v>
      </c>
      <c r="F3513" t="s">
        <v>144</v>
      </c>
      <c r="G3513" t="s">
        <v>145</v>
      </c>
      <c r="H3513" t="s">
        <v>130</v>
      </c>
      <c r="I3513">
        <v>332451</v>
      </c>
      <c r="L3513" s="96">
        <v>45132.55678240741</v>
      </c>
      <c r="M3513" t="s">
        <v>131</v>
      </c>
      <c r="N3513">
        <v>20000</v>
      </c>
      <c r="O3513" t="s">
        <v>132</v>
      </c>
    </row>
    <row r="3514" spans="1:15" x14ac:dyDescent="0.25">
      <c r="A3514">
        <v>720000</v>
      </c>
      <c r="B3514">
        <v>340000</v>
      </c>
      <c r="C3514">
        <v>204</v>
      </c>
      <c r="D3514" s="96">
        <v>45132.557233796295</v>
      </c>
      <c r="E3514" t="s">
        <v>127</v>
      </c>
      <c r="F3514" t="s">
        <v>144</v>
      </c>
      <c r="G3514" t="s">
        <v>445</v>
      </c>
      <c r="H3514" t="s">
        <v>130</v>
      </c>
      <c r="I3514">
        <v>332455</v>
      </c>
      <c r="L3514" s="96">
        <v>45132.55678240741</v>
      </c>
      <c r="M3514" t="s">
        <v>131</v>
      </c>
      <c r="N3514">
        <v>400000</v>
      </c>
      <c r="O3514" t="s">
        <v>132</v>
      </c>
    </row>
    <row r="3515" spans="1:15" x14ac:dyDescent="0.25">
      <c r="A3515">
        <v>720000</v>
      </c>
      <c r="B3515">
        <v>320400</v>
      </c>
      <c r="C3515">
        <v>204</v>
      </c>
      <c r="D3515" s="96">
        <v>45132.557210648149</v>
      </c>
      <c r="E3515" t="s">
        <v>127</v>
      </c>
      <c r="F3515" t="s">
        <v>144</v>
      </c>
      <c r="G3515" t="s">
        <v>145</v>
      </c>
      <c r="H3515" t="s">
        <v>130</v>
      </c>
      <c r="I3515">
        <v>332406</v>
      </c>
      <c r="L3515" s="96">
        <v>45132.55678240741</v>
      </c>
      <c r="M3515" t="s">
        <v>131</v>
      </c>
      <c r="N3515">
        <v>45000</v>
      </c>
      <c r="O3515" t="s">
        <v>132</v>
      </c>
    </row>
    <row r="3516" spans="1:15" x14ac:dyDescent="0.25">
      <c r="A3516">
        <v>720000</v>
      </c>
      <c r="B3516">
        <v>320200</v>
      </c>
      <c r="C3516">
        <v>204</v>
      </c>
      <c r="D3516" s="96">
        <v>45132.557210648149</v>
      </c>
      <c r="E3516" t="s">
        <v>127</v>
      </c>
      <c r="F3516" t="s">
        <v>144</v>
      </c>
      <c r="G3516" t="s">
        <v>145</v>
      </c>
      <c r="H3516" t="s">
        <v>130</v>
      </c>
      <c r="I3516">
        <v>332405</v>
      </c>
      <c r="L3516" s="96">
        <v>45132.55678240741</v>
      </c>
      <c r="M3516" t="s">
        <v>131</v>
      </c>
      <c r="N3516">
        <v>225000</v>
      </c>
      <c r="O3516" t="s">
        <v>132</v>
      </c>
    </row>
    <row r="3517" spans="1:15" x14ac:dyDescent="0.25">
      <c r="A3517">
        <v>720000</v>
      </c>
      <c r="B3517">
        <v>320400</v>
      </c>
      <c r="C3517">
        <v>204</v>
      </c>
      <c r="D3517" s="96">
        <v>45132.557210648149</v>
      </c>
      <c r="E3517" t="s">
        <v>133</v>
      </c>
      <c r="F3517" t="s">
        <v>144</v>
      </c>
      <c r="G3517" t="s">
        <v>407</v>
      </c>
      <c r="H3517" t="s">
        <v>130</v>
      </c>
      <c r="I3517">
        <v>332406</v>
      </c>
      <c r="L3517" s="96">
        <v>45132.55678240741</v>
      </c>
      <c r="M3517" t="s">
        <v>135</v>
      </c>
      <c r="N3517">
        <v>100000</v>
      </c>
      <c r="O3517" t="s">
        <v>132</v>
      </c>
    </row>
    <row r="3518" spans="1:15" x14ac:dyDescent="0.25">
      <c r="A3518">
        <v>720000</v>
      </c>
      <c r="B3518">
        <v>320000</v>
      </c>
      <c r="C3518">
        <v>204</v>
      </c>
      <c r="D3518" s="96">
        <v>45132.557187500002</v>
      </c>
      <c r="E3518" t="s">
        <v>127</v>
      </c>
      <c r="F3518" t="s">
        <v>144</v>
      </c>
      <c r="G3518" t="s">
        <v>145</v>
      </c>
      <c r="H3518" t="s">
        <v>130</v>
      </c>
      <c r="I3518">
        <v>332400</v>
      </c>
      <c r="L3518" s="96">
        <v>45132.55678240741</v>
      </c>
      <c r="M3518" t="s">
        <v>131</v>
      </c>
      <c r="N3518">
        <v>195100</v>
      </c>
      <c r="O3518" t="s">
        <v>132</v>
      </c>
    </row>
    <row r="3519" spans="1:15" x14ac:dyDescent="0.25">
      <c r="A3519">
        <v>720000</v>
      </c>
      <c r="B3519">
        <v>320000</v>
      </c>
      <c r="C3519">
        <v>204</v>
      </c>
      <c r="D3519" s="96">
        <v>45132.557187500002</v>
      </c>
      <c r="E3519" t="s">
        <v>133</v>
      </c>
      <c r="F3519" t="s">
        <v>144</v>
      </c>
      <c r="G3519" t="s">
        <v>407</v>
      </c>
      <c r="H3519" t="s">
        <v>130</v>
      </c>
      <c r="I3519">
        <v>332400</v>
      </c>
      <c r="L3519" s="96">
        <v>45132.55678240741</v>
      </c>
      <c r="M3519" t="s">
        <v>135</v>
      </c>
      <c r="N3519">
        <v>-60000</v>
      </c>
      <c r="O3519" t="s">
        <v>136</v>
      </c>
    </row>
    <row r="3520" spans="1:15" x14ac:dyDescent="0.25">
      <c r="A3520">
        <v>720000</v>
      </c>
      <c r="B3520">
        <v>325200</v>
      </c>
      <c r="C3520">
        <v>205</v>
      </c>
      <c r="D3520" s="96">
        <v>45261.567777777775</v>
      </c>
      <c r="E3520" t="s">
        <v>162</v>
      </c>
      <c r="F3520" t="s">
        <v>408</v>
      </c>
      <c r="G3520" t="s">
        <v>409</v>
      </c>
      <c r="H3520" t="s">
        <v>130</v>
      </c>
      <c r="I3520">
        <v>332588</v>
      </c>
      <c r="L3520" s="96">
        <v>45257.999988425923</v>
      </c>
      <c r="M3520" t="s">
        <v>135</v>
      </c>
      <c r="N3520">
        <v>1000</v>
      </c>
      <c r="O3520" t="s">
        <v>132</v>
      </c>
    </row>
    <row r="3521" spans="1:15" x14ac:dyDescent="0.25">
      <c r="A3521">
        <v>720000</v>
      </c>
      <c r="B3521">
        <v>325100</v>
      </c>
      <c r="C3521">
        <v>205</v>
      </c>
      <c r="D3521" s="96">
        <v>45261.567766203705</v>
      </c>
      <c r="E3521" t="s">
        <v>133</v>
      </c>
      <c r="F3521" t="s">
        <v>386</v>
      </c>
      <c r="G3521" t="s">
        <v>389</v>
      </c>
      <c r="H3521" t="s">
        <v>130</v>
      </c>
      <c r="I3521">
        <v>332510</v>
      </c>
      <c r="L3521" s="96">
        <v>45257.999988425923</v>
      </c>
      <c r="M3521" t="s">
        <v>135</v>
      </c>
      <c r="N3521">
        <v>-25000</v>
      </c>
      <c r="O3521" t="s">
        <v>136</v>
      </c>
    </row>
    <row r="3522" spans="1:15" x14ac:dyDescent="0.25">
      <c r="A3522">
        <v>720000</v>
      </c>
      <c r="B3522">
        <v>325200</v>
      </c>
      <c r="C3522">
        <v>205</v>
      </c>
      <c r="D3522" s="96">
        <v>45261.567766203705</v>
      </c>
      <c r="E3522" t="s">
        <v>162</v>
      </c>
      <c r="F3522" t="s">
        <v>408</v>
      </c>
      <c r="G3522" t="s">
        <v>409</v>
      </c>
      <c r="H3522" t="s">
        <v>130</v>
      </c>
      <c r="I3522">
        <v>332570</v>
      </c>
      <c r="L3522" s="96">
        <v>45257.999988425923</v>
      </c>
      <c r="M3522" t="s">
        <v>135</v>
      </c>
      <c r="N3522">
        <v>-61000</v>
      </c>
      <c r="O3522" t="s">
        <v>136</v>
      </c>
    </row>
    <row r="3523" spans="1:15" x14ac:dyDescent="0.25">
      <c r="A3523">
        <v>720000</v>
      </c>
      <c r="B3523">
        <v>325200</v>
      </c>
      <c r="C3523">
        <v>205</v>
      </c>
      <c r="D3523" s="96">
        <v>45209.519074074073</v>
      </c>
      <c r="E3523" t="s">
        <v>133</v>
      </c>
      <c r="F3523" t="s">
        <v>209</v>
      </c>
      <c r="G3523" t="s">
        <v>210</v>
      </c>
      <c r="H3523" t="s">
        <v>130</v>
      </c>
      <c r="I3523">
        <v>332570</v>
      </c>
      <c r="L3523" s="96">
        <v>45205.999988425923</v>
      </c>
      <c r="M3523" t="s">
        <v>135</v>
      </c>
      <c r="N3523">
        <v>140000</v>
      </c>
      <c r="O3523" t="s">
        <v>132</v>
      </c>
    </row>
    <row r="3524" spans="1:15" x14ac:dyDescent="0.25">
      <c r="A3524">
        <v>720000</v>
      </c>
      <c r="B3524">
        <v>325100</v>
      </c>
      <c r="C3524">
        <v>205</v>
      </c>
      <c r="D3524" s="96">
        <v>45170.375474537039</v>
      </c>
      <c r="E3524" t="s">
        <v>133</v>
      </c>
      <c r="F3524" t="s">
        <v>388</v>
      </c>
      <c r="G3524" t="s">
        <v>389</v>
      </c>
      <c r="H3524" t="s">
        <v>130</v>
      </c>
      <c r="I3524">
        <v>332540</v>
      </c>
      <c r="L3524" s="96">
        <v>45168.999988425923</v>
      </c>
      <c r="M3524" t="s">
        <v>135</v>
      </c>
      <c r="N3524">
        <v>-190850</v>
      </c>
      <c r="O3524" t="s">
        <v>136</v>
      </c>
    </row>
    <row r="3525" spans="1:15" x14ac:dyDescent="0.25">
      <c r="A3525">
        <v>720000</v>
      </c>
      <c r="B3525">
        <v>325000</v>
      </c>
      <c r="C3525">
        <v>205</v>
      </c>
      <c r="D3525" s="96">
        <v>45132.557291666664</v>
      </c>
      <c r="E3525" t="s">
        <v>127</v>
      </c>
      <c r="F3525" t="s">
        <v>144</v>
      </c>
      <c r="G3525" t="s">
        <v>145</v>
      </c>
      <c r="H3525" t="s">
        <v>130</v>
      </c>
      <c r="I3525">
        <v>332560</v>
      </c>
      <c r="L3525" s="96">
        <v>45132.55678240741</v>
      </c>
      <c r="M3525" t="s">
        <v>131</v>
      </c>
      <c r="N3525">
        <v>40000</v>
      </c>
      <c r="O3525" t="s">
        <v>132</v>
      </c>
    </row>
    <row r="3526" spans="1:15" x14ac:dyDescent="0.25">
      <c r="A3526">
        <v>720000</v>
      </c>
      <c r="B3526">
        <v>325000</v>
      </c>
      <c r="C3526">
        <v>205</v>
      </c>
      <c r="D3526" s="96">
        <v>45132.557291666664</v>
      </c>
      <c r="E3526" t="s">
        <v>127</v>
      </c>
      <c r="F3526" t="s">
        <v>144</v>
      </c>
      <c r="G3526" t="s">
        <v>145</v>
      </c>
      <c r="H3526" t="s">
        <v>130</v>
      </c>
      <c r="I3526">
        <v>332550</v>
      </c>
      <c r="L3526" s="96">
        <v>45132.55678240741</v>
      </c>
      <c r="M3526" t="s">
        <v>131</v>
      </c>
      <c r="N3526">
        <v>116420</v>
      </c>
      <c r="O3526" t="s">
        <v>132</v>
      </c>
    </row>
    <row r="3527" spans="1:15" x14ac:dyDescent="0.25">
      <c r="A3527">
        <v>720000</v>
      </c>
      <c r="B3527">
        <v>325000</v>
      </c>
      <c r="C3527">
        <v>205</v>
      </c>
      <c r="D3527" s="96">
        <v>45132.557291666664</v>
      </c>
      <c r="E3527" t="s">
        <v>133</v>
      </c>
      <c r="F3527" t="s">
        <v>144</v>
      </c>
      <c r="G3527" t="s">
        <v>390</v>
      </c>
      <c r="H3527" t="s">
        <v>130</v>
      </c>
      <c r="I3527">
        <v>332550</v>
      </c>
      <c r="L3527" s="96">
        <v>45132.55678240741</v>
      </c>
      <c r="M3527" t="s">
        <v>135</v>
      </c>
      <c r="N3527">
        <v>123936</v>
      </c>
      <c r="O3527" t="s">
        <v>132</v>
      </c>
    </row>
    <row r="3528" spans="1:15" x14ac:dyDescent="0.25">
      <c r="A3528">
        <v>720000</v>
      </c>
      <c r="B3528">
        <v>325100</v>
      </c>
      <c r="C3528">
        <v>205</v>
      </c>
      <c r="D3528" s="96">
        <v>45132.557268518518</v>
      </c>
      <c r="E3528" t="s">
        <v>127</v>
      </c>
      <c r="F3528" t="s">
        <v>144</v>
      </c>
      <c r="G3528" t="s">
        <v>145</v>
      </c>
      <c r="H3528" t="s">
        <v>130</v>
      </c>
      <c r="I3528">
        <v>332540</v>
      </c>
      <c r="L3528" s="96">
        <v>45132.55678240741</v>
      </c>
      <c r="M3528" t="s">
        <v>131</v>
      </c>
      <c r="N3528">
        <v>1273700</v>
      </c>
      <c r="O3528" t="s">
        <v>132</v>
      </c>
    </row>
    <row r="3529" spans="1:15" x14ac:dyDescent="0.25">
      <c r="A3529">
        <v>720000</v>
      </c>
      <c r="B3529">
        <v>325100</v>
      </c>
      <c r="C3529">
        <v>205</v>
      </c>
      <c r="D3529" s="96">
        <v>45132.557245370372</v>
      </c>
      <c r="E3529" t="s">
        <v>127</v>
      </c>
      <c r="F3529" t="s">
        <v>144</v>
      </c>
      <c r="G3529" t="s">
        <v>145</v>
      </c>
      <c r="H3529" t="s">
        <v>130</v>
      </c>
      <c r="I3529">
        <v>332510</v>
      </c>
      <c r="L3529" s="96">
        <v>45132.55678240741</v>
      </c>
      <c r="M3529" t="s">
        <v>131</v>
      </c>
      <c r="N3529">
        <v>73025</v>
      </c>
      <c r="O3529" t="s">
        <v>132</v>
      </c>
    </row>
    <row r="3530" spans="1:15" x14ac:dyDescent="0.25">
      <c r="A3530">
        <v>720000</v>
      </c>
      <c r="B3530">
        <v>335200</v>
      </c>
      <c r="C3530">
        <v>207</v>
      </c>
      <c r="D3530" s="96">
        <v>45294.682303240741</v>
      </c>
      <c r="E3530" t="s">
        <v>133</v>
      </c>
      <c r="F3530" t="s">
        <v>147</v>
      </c>
      <c r="G3530" t="s">
        <v>148</v>
      </c>
      <c r="H3530" t="s">
        <v>130</v>
      </c>
      <c r="I3530">
        <v>334520</v>
      </c>
      <c r="L3530" s="96">
        <v>45294.682256944441</v>
      </c>
      <c r="M3530" t="s">
        <v>135</v>
      </c>
      <c r="N3530">
        <v>5869</v>
      </c>
      <c r="O3530" t="s">
        <v>132</v>
      </c>
    </row>
    <row r="3531" spans="1:15" x14ac:dyDescent="0.25">
      <c r="A3531">
        <v>720000</v>
      </c>
      <c r="B3531">
        <v>370000</v>
      </c>
      <c r="C3531">
        <v>207</v>
      </c>
      <c r="D3531" s="96">
        <v>45294.682291666664</v>
      </c>
      <c r="E3531" t="s">
        <v>133</v>
      </c>
      <c r="F3531" t="s">
        <v>147</v>
      </c>
      <c r="G3531" t="s">
        <v>148</v>
      </c>
      <c r="H3531" t="s">
        <v>130</v>
      </c>
      <c r="I3531">
        <v>334311</v>
      </c>
      <c r="L3531" s="96">
        <v>45294.682256944441</v>
      </c>
      <c r="M3531" t="s">
        <v>135</v>
      </c>
      <c r="N3531">
        <v>14600</v>
      </c>
      <c r="O3531" t="s">
        <v>132</v>
      </c>
    </row>
    <row r="3532" spans="1:15" x14ac:dyDescent="0.25">
      <c r="A3532">
        <v>720000</v>
      </c>
      <c r="B3532">
        <v>350000</v>
      </c>
      <c r="C3532">
        <v>207</v>
      </c>
      <c r="D3532" s="96">
        <v>45258.855138888888</v>
      </c>
      <c r="E3532" t="s">
        <v>133</v>
      </c>
      <c r="F3532" t="s">
        <v>149</v>
      </c>
      <c r="G3532" t="s">
        <v>150</v>
      </c>
      <c r="H3532" t="s">
        <v>130</v>
      </c>
      <c r="I3532">
        <v>334025</v>
      </c>
      <c r="L3532" s="96">
        <v>45258.854675925926</v>
      </c>
      <c r="M3532" t="s">
        <v>135</v>
      </c>
      <c r="N3532">
        <v>1600</v>
      </c>
      <c r="O3532" t="s">
        <v>132</v>
      </c>
    </row>
    <row r="3533" spans="1:15" x14ac:dyDescent="0.25">
      <c r="A3533">
        <v>720000</v>
      </c>
      <c r="B3533">
        <v>302000</v>
      </c>
      <c r="C3533">
        <v>207</v>
      </c>
      <c r="D3533" s="96">
        <v>45258.855138888888</v>
      </c>
      <c r="E3533" t="s">
        <v>133</v>
      </c>
      <c r="F3533" t="s">
        <v>149</v>
      </c>
      <c r="G3533" t="s">
        <v>150</v>
      </c>
      <c r="H3533" t="s">
        <v>130</v>
      </c>
      <c r="I3533">
        <v>334021</v>
      </c>
      <c r="L3533" s="96">
        <v>45258.854675925926</v>
      </c>
      <c r="M3533" t="s">
        <v>135</v>
      </c>
      <c r="N3533">
        <v>280053</v>
      </c>
      <c r="O3533" t="s">
        <v>132</v>
      </c>
    </row>
    <row r="3534" spans="1:15" x14ac:dyDescent="0.25">
      <c r="A3534">
        <v>720000</v>
      </c>
      <c r="B3534">
        <v>302000</v>
      </c>
      <c r="C3534">
        <v>207</v>
      </c>
      <c r="D3534" s="96">
        <v>45258.855138888888</v>
      </c>
      <c r="E3534" t="s">
        <v>162</v>
      </c>
      <c r="F3534" t="s">
        <v>411</v>
      </c>
      <c r="G3534" t="s">
        <v>150</v>
      </c>
      <c r="H3534" t="s">
        <v>130</v>
      </c>
      <c r="I3534">
        <v>334021</v>
      </c>
      <c r="L3534" s="96">
        <v>45258.854687500003</v>
      </c>
      <c r="M3534" t="s">
        <v>135</v>
      </c>
      <c r="N3534">
        <v>-40000</v>
      </c>
      <c r="O3534" t="s">
        <v>136</v>
      </c>
    </row>
    <row r="3535" spans="1:15" x14ac:dyDescent="0.25">
      <c r="A3535">
        <v>720000</v>
      </c>
      <c r="B3535">
        <v>340000</v>
      </c>
      <c r="C3535">
        <v>207</v>
      </c>
      <c r="D3535" s="96">
        <v>45247.425219907411</v>
      </c>
      <c r="E3535" t="s">
        <v>127</v>
      </c>
      <c r="F3535" t="s">
        <v>391</v>
      </c>
      <c r="G3535" t="s">
        <v>392</v>
      </c>
      <c r="H3535" t="s">
        <v>130</v>
      </c>
      <c r="I3535">
        <v>334333</v>
      </c>
      <c r="K3535">
        <v>484</v>
      </c>
      <c r="L3535" s="96">
        <v>45233.999988425923</v>
      </c>
      <c r="M3535" t="s">
        <v>131</v>
      </c>
      <c r="N3535">
        <v>12000</v>
      </c>
      <c r="O3535" t="s">
        <v>132</v>
      </c>
    </row>
    <row r="3536" spans="1:15" x14ac:dyDescent="0.25">
      <c r="A3536">
        <v>720000</v>
      </c>
      <c r="B3536">
        <v>270000</v>
      </c>
      <c r="C3536">
        <v>207</v>
      </c>
      <c r="D3536" s="96">
        <v>45226.492407407408</v>
      </c>
      <c r="E3536" t="s">
        <v>133</v>
      </c>
      <c r="F3536" t="s">
        <v>137</v>
      </c>
      <c r="G3536" t="s">
        <v>138</v>
      </c>
      <c r="H3536" t="s">
        <v>130</v>
      </c>
      <c r="I3536">
        <v>338900</v>
      </c>
      <c r="L3536" s="96">
        <v>45226.489710648151</v>
      </c>
      <c r="M3536" t="s">
        <v>135</v>
      </c>
      <c r="N3536">
        <v>5000</v>
      </c>
      <c r="O3536" t="s">
        <v>132</v>
      </c>
    </row>
    <row r="3537" spans="1:15" x14ac:dyDescent="0.25">
      <c r="A3537">
        <v>720000</v>
      </c>
      <c r="B3537">
        <v>120000</v>
      </c>
      <c r="C3537">
        <v>207</v>
      </c>
      <c r="D3537" s="96">
        <v>45188.511412037034</v>
      </c>
      <c r="E3537" t="s">
        <v>162</v>
      </c>
      <c r="F3537" t="s">
        <v>297</v>
      </c>
      <c r="G3537" t="s">
        <v>298</v>
      </c>
      <c r="H3537" t="s">
        <v>130</v>
      </c>
      <c r="I3537">
        <v>332107</v>
      </c>
      <c r="L3537" s="96">
        <v>45188.507719907408</v>
      </c>
      <c r="M3537" t="s">
        <v>135</v>
      </c>
      <c r="N3537">
        <v>26565</v>
      </c>
      <c r="O3537" t="s">
        <v>132</v>
      </c>
    </row>
    <row r="3538" spans="1:15" x14ac:dyDescent="0.25">
      <c r="A3538">
        <v>720000</v>
      </c>
      <c r="B3538">
        <v>265100</v>
      </c>
      <c r="C3538">
        <v>207</v>
      </c>
      <c r="D3538" s="96">
        <v>45170.375474537039</v>
      </c>
      <c r="E3538" t="s">
        <v>133</v>
      </c>
      <c r="F3538" t="s">
        <v>388</v>
      </c>
      <c r="G3538" t="s">
        <v>446</v>
      </c>
      <c r="H3538" t="s">
        <v>130</v>
      </c>
      <c r="I3538">
        <v>334370</v>
      </c>
      <c r="L3538" s="96">
        <v>45168.999988425923</v>
      </c>
      <c r="M3538" t="s">
        <v>135</v>
      </c>
      <c r="N3538">
        <v>-4742</v>
      </c>
      <c r="O3538" t="s">
        <v>136</v>
      </c>
    </row>
    <row r="3539" spans="1:15" x14ac:dyDescent="0.25">
      <c r="A3539">
        <v>720000</v>
      </c>
      <c r="B3539">
        <v>355700</v>
      </c>
      <c r="C3539">
        <v>207</v>
      </c>
      <c r="D3539" s="96">
        <v>45170.375474537039</v>
      </c>
      <c r="E3539" t="s">
        <v>133</v>
      </c>
      <c r="F3539" t="s">
        <v>388</v>
      </c>
      <c r="G3539" t="s">
        <v>447</v>
      </c>
      <c r="H3539" t="s">
        <v>130</v>
      </c>
      <c r="I3539">
        <v>334221</v>
      </c>
      <c r="L3539" s="96">
        <v>45168.999988425923</v>
      </c>
      <c r="M3539" t="s">
        <v>135</v>
      </c>
      <c r="N3539">
        <v>2402</v>
      </c>
      <c r="O3539" t="s">
        <v>132</v>
      </c>
    </row>
    <row r="3540" spans="1:15" x14ac:dyDescent="0.25">
      <c r="A3540">
        <v>720000</v>
      </c>
      <c r="B3540">
        <v>540400</v>
      </c>
      <c r="C3540">
        <v>207</v>
      </c>
      <c r="D3540" s="96">
        <v>45132.557812500003</v>
      </c>
      <c r="E3540" t="s">
        <v>127</v>
      </c>
      <c r="F3540" t="s">
        <v>151</v>
      </c>
      <c r="G3540" t="s">
        <v>196</v>
      </c>
      <c r="H3540" t="s">
        <v>130</v>
      </c>
      <c r="I3540">
        <v>334090</v>
      </c>
      <c r="L3540" s="96">
        <v>45132.556875000002</v>
      </c>
      <c r="M3540" t="s">
        <v>131</v>
      </c>
      <c r="N3540">
        <v>27000</v>
      </c>
      <c r="O3540" t="s">
        <v>132</v>
      </c>
    </row>
    <row r="3541" spans="1:15" x14ac:dyDescent="0.25">
      <c r="A3541">
        <v>720000</v>
      </c>
      <c r="B3541">
        <v>540300</v>
      </c>
      <c r="C3541">
        <v>207</v>
      </c>
      <c r="D3541" s="96">
        <v>45132.557800925926</v>
      </c>
      <c r="E3541" t="s">
        <v>127</v>
      </c>
      <c r="F3541" t="s">
        <v>151</v>
      </c>
      <c r="G3541" t="s">
        <v>196</v>
      </c>
      <c r="H3541" t="s">
        <v>130</v>
      </c>
      <c r="I3541">
        <v>334140</v>
      </c>
      <c r="L3541" s="96">
        <v>45132.556875000002</v>
      </c>
      <c r="M3541" t="s">
        <v>131</v>
      </c>
      <c r="N3541">
        <v>15000</v>
      </c>
      <c r="O3541" t="s">
        <v>132</v>
      </c>
    </row>
    <row r="3542" spans="1:15" x14ac:dyDescent="0.25">
      <c r="A3542">
        <v>720000</v>
      </c>
      <c r="B3542">
        <v>340000</v>
      </c>
      <c r="C3542">
        <v>207</v>
      </c>
      <c r="D3542" s="96">
        <v>45132.557685185187</v>
      </c>
      <c r="E3542" t="s">
        <v>127</v>
      </c>
      <c r="F3542" t="s">
        <v>144</v>
      </c>
      <c r="G3542" t="s">
        <v>145</v>
      </c>
      <c r="H3542" t="s">
        <v>130</v>
      </c>
      <c r="I3542">
        <v>334656</v>
      </c>
      <c r="L3542" s="96">
        <v>45132.55678240741</v>
      </c>
      <c r="M3542" t="s">
        <v>131</v>
      </c>
      <c r="N3542">
        <v>1500</v>
      </c>
      <c r="O3542" t="s">
        <v>132</v>
      </c>
    </row>
    <row r="3543" spans="1:15" x14ac:dyDescent="0.25">
      <c r="A3543">
        <v>720000</v>
      </c>
      <c r="B3543">
        <v>340000</v>
      </c>
      <c r="C3543">
        <v>207</v>
      </c>
      <c r="D3543" s="96">
        <v>45132.557685185187</v>
      </c>
      <c r="E3543" t="s">
        <v>127</v>
      </c>
      <c r="F3543" t="s">
        <v>144</v>
      </c>
      <c r="G3543" t="s">
        <v>145</v>
      </c>
      <c r="H3543" t="s">
        <v>130</v>
      </c>
      <c r="I3543">
        <v>334683</v>
      </c>
      <c r="L3543" s="96">
        <v>45132.55678240741</v>
      </c>
      <c r="M3543" t="s">
        <v>131</v>
      </c>
      <c r="N3543">
        <v>1500</v>
      </c>
      <c r="O3543" t="s">
        <v>132</v>
      </c>
    </row>
    <row r="3544" spans="1:15" x14ac:dyDescent="0.25">
      <c r="A3544">
        <v>720000</v>
      </c>
      <c r="B3544">
        <v>340000</v>
      </c>
      <c r="C3544">
        <v>207</v>
      </c>
      <c r="D3544" s="96">
        <v>45132.557685185187</v>
      </c>
      <c r="E3544" t="s">
        <v>127</v>
      </c>
      <c r="F3544" t="s">
        <v>144</v>
      </c>
      <c r="G3544" t="s">
        <v>145</v>
      </c>
      <c r="H3544" t="s">
        <v>130</v>
      </c>
      <c r="I3544">
        <v>334682</v>
      </c>
      <c r="L3544" s="96">
        <v>45132.55678240741</v>
      </c>
      <c r="M3544" t="s">
        <v>131</v>
      </c>
      <c r="N3544">
        <v>1500</v>
      </c>
      <c r="O3544" t="s">
        <v>132</v>
      </c>
    </row>
    <row r="3545" spans="1:15" x14ac:dyDescent="0.25">
      <c r="A3545">
        <v>720000</v>
      </c>
      <c r="B3545">
        <v>340000</v>
      </c>
      <c r="C3545">
        <v>207</v>
      </c>
      <c r="D3545" s="96">
        <v>45132.557685185187</v>
      </c>
      <c r="E3545" t="s">
        <v>127</v>
      </c>
      <c r="F3545" t="s">
        <v>144</v>
      </c>
      <c r="G3545" t="s">
        <v>145</v>
      </c>
      <c r="H3545" t="s">
        <v>130</v>
      </c>
      <c r="I3545">
        <v>334681</v>
      </c>
      <c r="L3545" s="96">
        <v>45132.55678240741</v>
      </c>
      <c r="M3545" t="s">
        <v>131</v>
      </c>
      <c r="N3545">
        <v>1500</v>
      </c>
      <c r="O3545" t="s">
        <v>132</v>
      </c>
    </row>
    <row r="3546" spans="1:15" x14ac:dyDescent="0.25">
      <c r="A3546">
        <v>720000</v>
      </c>
      <c r="B3546">
        <v>340000</v>
      </c>
      <c r="C3546">
        <v>207</v>
      </c>
      <c r="D3546" s="96">
        <v>45132.557685185187</v>
      </c>
      <c r="E3546" t="s">
        <v>127</v>
      </c>
      <c r="F3546" t="s">
        <v>144</v>
      </c>
      <c r="G3546" t="s">
        <v>145</v>
      </c>
      <c r="H3546" t="s">
        <v>130</v>
      </c>
      <c r="I3546">
        <v>334680</v>
      </c>
      <c r="L3546" s="96">
        <v>45132.55678240741</v>
      </c>
      <c r="M3546" t="s">
        <v>131</v>
      </c>
      <c r="N3546">
        <v>1500</v>
      </c>
      <c r="O3546" t="s">
        <v>132</v>
      </c>
    </row>
    <row r="3547" spans="1:15" x14ac:dyDescent="0.25">
      <c r="A3547">
        <v>720000</v>
      </c>
      <c r="B3547">
        <v>340000</v>
      </c>
      <c r="C3547">
        <v>207</v>
      </c>
      <c r="D3547" s="96">
        <v>45132.557685185187</v>
      </c>
      <c r="E3547" t="s">
        <v>127</v>
      </c>
      <c r="F3547" t="s">
        <v>144</v>
      </c>
      <c r="G3547" t="s">
        <v>145</v>
      </c>
      <c r="H3547" t="s">
        <v>130</v>
      </c>
      <c r="I3547">
        <v>334676</v>
      </c>
      <c r="L3547" s="96">
        <v>45132.55678240741</v>
      </c>
      <c r="M3547" t="s">
        <v>131</v>
      </c>
      <c r="N3547">
        <v>1500</v>
      </c>
      <c r="O3547" t="s">
        <v>132</v>
      </c>
    </row>
    <row r="3548" spans="1:15" x14ac:dyDescent="0.25">
      <c r="A3548">
        <v>720000</v>
      </c>
      <c r="B3548">
        <v>340000</v>
      </c>
      <c r="C3548">
        <v>207</v>
      </c>
      <c r="D3548" s="96">
        <v>45132.557685185187</v>
      </c>
      <c r="E3548" t="s">
        <v>127</v>
      </c>
      <c r="F3548" t="s">
        <v>144</v>
      </c>
      <c r="G3548" t="s">
        <v>145</v>
      </c>
      <c r="H3548" t="s">
        <v>130</v>
      </c>
      <c r="I3548">
        <v>334675</v>
      </c>
      <c r="L3548" s="96">
        <v>45132.55678240741</v>
      </c>
      <c r="M3548" t="s">
        <v>131</v>
      </c>
      <c r="N3548">
        <v>1500</v>
      </c>
      <c r="O3548" t="s">
        <v>132</v>
      </c>
    </row>
    <row r="3549" spans="1:15" x14ac:dyDescent="0.25">
      <c r="A3549">
        <v>720000</v>
      </c>
      <c r="B3549">
        <v>340000</v>
      </c>
      <c r="C3549">
        <v>207</v>
      </c>
      <c r="D3549" s="96">
        <v>45132.557685185187</v>
      </c>
      <c r="E3549" t="s">
        <v>127</v>
      </c>
      <c r="F3549" t="s">
        <v>144</v>
      </c>
      <c r="G3549" t="s">
        <v>145</v>
      </c>
      <c r="H3549" t="s">
        <v>130</v>
      </c>
      <c r="I3549">
        <v>334674</v>
      </c>
      <c r="L3549" s="96">
        <v>45132.55678240741</v>
      </c>
      <c r="M3549" t="s">
        <v>131</v>
      </c>
      <c r="N3549">
        <v>1500</v>
      </c>
      <c r="O3549" t="s">
        <v>132</v>
      </c>
    </row>
    <row r="3550" spans="1:15" x14ac:dyDescent="0.25">
      <c r="A3550">
        <v>720000</v>
      </c>
      <c r="B3550">
        <v>340000</v>
      </c>
      <c r="C3550">
        <v>207</v>
      </c>
      <c r="D3550" s="96">
        <v>45132.557685185187</v>
      </c>
      <c r="E3550" t="s">
        <v>127</v>
      </c>
      <c r="F3550" t="s">
        <v>144</v>
      </c>
      <c r="G3550" t="s">
        <v>145</v>
      </c>
      <c r="H3550" t="s">
        <v>130</v>
      </c>
      <c r="I3550">
        <v>334673</v>
      </c>
      <c r="L3550" s="96">
        <v>45132.55678240741</v>
      </c>
      <c r="M3550" t="s">
        <v>131</v>
      </c>
      <c r="N3550">
        <v>1500</v>
      </c>
      <c r="O3550" t="s">
        <v>132</v>
      </c>
    </row>
    <row r="3551" spans="1:15" x14ac:dyDescent="0.25">
      <c r="A3551">
        <v>720000</v>
      </c>
      <c r="B3551">
        <v>340000</v>
      </c>
      <c r="C3551">
        <v>207</v>
      </c>
      <c r="D3551" s="96">
        <v>45132.557685185187</v>
      </c>
      <c r="E3551" t="s">
        <v>127</v>
      </c>
      <c r="F3551" t="s">
        <v>144</v>
      </c>
      <c r="G3551" t="s">
        <v>145</v>
      </c>
      <c r="H3551" t="s">
        <v>130</v>
      </c>
      <c r="I3551">
        <v>334672</v>
      </c>
      <c r="L3551" s="96">
        <v>45132.55678240741</v>
      </c>
      <c r="M3551" t="s">
        <v>131</v>
      </c>
      <c r="N3551">
        <v>1500</v>
      </c>
      <c r="O3551" t="s">
        <v>132</v>
      </c>
    </row>
    <row r="3552" spans="1:15" x14ac:dyDescent="0.25">
      <c r="A3552">
        <v>720000</v>
      </c>
      <c r="B3552">
        <v>340000</v>
      </c>
      <c r="C3552">
        <v>207</v>
      </c>
      <c r="D3552" s="96">
        <v>45132.557673611111</v>
      </c>
      <c r="E3552" t="s">
        <v>127</v>
      </c>
      <c r="F3552" t="s">
        <v>144</v>
      </c>
      <c r="G3552" t="s">
        <v>145</v>
      </c>
      <c r="H3552" t="s">
        <v>130</v>
      </c>
      <c r="I3552">
        <v>334603</v>
      </c>
      <c r="L3552" s="96">
        <v>45132.55678240741</v>
      </c>
      <c r="M3552" t="s">
        <v>131</v>
      </c>
      <c r="N3552">
        <v>21200</v>
      </c>
      <c r="O3552" t="s">
        <v>132</v>
      </c>
    </row>
    <row r="3553" spans="1:15" x14ac:dyDescent="0.25">
      <c r="A3553">
        <v>720000</v>
      </c>
      <c r="B3553">
        <v>340000</v>
      </c>
      <c r="C3553">
        <v>207</v>
      </c>
      <c r="D3553" s="96">
        <v>45132.557662037034</v>
      </c>
      <c r="E3553" t="s">
        <v>127</v>
      </c>
      <c r="F3553" t="s">
        <v>144</v>
      </c>
      <c r="G3553" t="s">
        <v>145</v>
      </c>
      <c r="H3553" t="s">
        <v>130</v>
      </c>
      <c r="I3553">
        <v>334602</v>
      </c>
      <c r="L3553" s="96">
        <v>45132.55678240741</v>
      </c>
      <c r="M3553" t="s">
        <v>131</v>
      </c>
      <c r="N3553">
        <v>4000</v>
      </c>
      <c r="O3553" t="s">
        <v>132</v>
      </c>
    </row>
    <row r="3554" spans="1:15" x14ac:dyDescent="0.25">
      <c r="A3554">
        <v>720000</v>
      </c>
      <c r="B3554">
        <v>340000</v>
      </c>
      <c r="C3554">
        <v>207</v>
      </c>
      <c r="D3554" s="96">
        <v>45132.557650462964</v>
      </c>
      <c r="E3554" t="s">
        <v>127</v>
      </c>
      <c r="F3554" t="s">
        <v>144</v>
      </c>
      <c r="G3554" t="s">
        <v>145</v>
      </c>
      <c r="H3554" t="s">
        <v>130</v>
      </c>
      <c r="I3554">
        <v>334601</v>
      </c>
      <c r="L3554" s="96">
        <v>45132.55678240741</v>
      </c>
      <c r="M3554" t="s">
        <v>131</v>
      </c>
      <c r="N3554">
        <v>1000</v>
      </c>
      <c r="O3554" t="s">
        <v>132</v>
      </c>
    </row>
    <row r="3555" spans="1:15" x14ac:dyDescent="0.25">
      <c r="A3555">
        <v>720000</v>
      </c>
      <c r="B3555">
        <v>340000</v>
      </c>
      <c r="C3555">
        <v>207</v>
      </c>
      <c r="D3555" s="96">
        <v>45132.557650462964</v>
      </c>
      <c r="E3555" t="s">
        <v>127</v>
      </c>
      <c r="F3555" t="s">
        <v>144</v>
      </c>
      <c r="G3555" t="s">
        <v>145</v>
      </c>
      <c r="H3555" t="s">
        <v>130</v>
      </c>
      <c r="I3555">
        <v>334595</v>
      </c>
      <c r="L3555" s="96">
        <v>45132.55678240741</v>
      </c>
      <c r="M3555" t="s">
        <v>131</v>
      </c>
      <c r="N3555">
        <v>5000</v>
      </c>
      <c r="O3555" t="s">
        <v>132</v>
      </c>
    </row>
    <row r="3556" spans="1:15" x14ac:dyDescent="0.25">
      <c r="A3556">
        <v>720000</v>
      </c>
      <c r="B3556">
        <v>300000</v>
      </c>
      <c r="C3556">
        <v>207</v>
      </c>
      <c r="D3556" s="96">
        <v>45132.557650462964</v>
      </c>
      <c r="E3556" t="s">
        <v>127</v>
      </c>
      <c r="F3556" t="s">
        <v>144</v>
      </c>
      <c r="G3556" t="s">
        <v>145</v>
      </c>
      <c r="H3556" t="s">
        <v>130</v>
      </c>
      <c r="I3556">
        <v>334591</v>
      </c>
      <c r="L3556" s="96">
        <v>45132.55678240741</v>
      </c>
      <c r="M3556" t="s">
        <v>131</v>
      </c>
      <c r="N3556">
        <v>9870</v>
      </c>
      <c r="O3556" t="s">
        <v>132</v>
      </c>
    </row>
    <row r="3557" spans="1:15" x14ac:dyDescent="0.25">
      <c r="A3557">
        <v>720000</v>
      </c>
      <c r="B3557">
        <v>335300</v>
      </c>
      <c r="C3557">
        <v>207</v>
      </c>
      <c r="D3557" s="96">
        <v>45132.557627314818</v>
      </c>
      <c r="E3557" t="s">
        <v>127</v>
      </c>
      <c r="F3557" t="s">
        <v>144</v>
      </c>
      <c r="G3557" t="s">
        <v>145</v>
      </c>
      <c r="H3557" t="s">
        <v>130</v>
      </c>
      <c r="I3557">
        <v>334551</v>
      </c>
      <c r="L3557" s="96">
        <v>45132.55678240741</v>
      </c>
      <c r="M3557" t="s">
        <v>131</v>
      </c>
      <c r="N3557">
        <v>4000</v>
      </c>
      <c r="O3557" t="s">
        <v>132</v>
      </c>
    </row>
    <row r="3558" spans="1:15" x14ac:dyDescent="0.25">
      <c r="A3558">
        <v>720000</v>
      </c>
      <c r="B3558">
        <v>335200</v>
      </c>
      <c r="C3558">
        <v>207</v>
      </c>
      <c r="D3558" s="96">
        <v>45132.557615740741</v>
      </c>
      <c r="E3558" t="s">
        <v>127</v>
      </c>
      <c r="F3558" t="s">
        <v>144</v>
      </c>
      <c r="G3558" t="s">
        <v>145</v>
      </c>
      <c r="H3558" t="s">
        <v>130</v>
      </c>
      <c r="I3558">
        <v>334525</v>
      </c>
      <c r="L3558" s="96">
        <v>45132.55678240741</v>
      </c>
      <c r="M3558" t="s">
        <v>131</v>
      </c>
      <c r="N3558">
        <v>4250</v>
      </c>
      <c r="O3558" t="s">
        <v>132</v>
      </c>
    </row>
    <row r="3559" spans="1:15" x14ac:dyDescent="0.25">
      <c r="A3559">
        <v>720000</v>
      </c>
      <c r="B3559">
        <v>335200</v>
      </c>
      <c r="C3559">
        <v>207</v>
      </c>
      <c r="D3559" s="96">
        <v>45132.557615740741</v>
      </c>
      <c r="E3559" t="s">
        <v>127</v>
      </c>
      <c r="F3559" t="s">
        <v>144</v>
      </c>
      <c r="G3559" t="s">
        <v>145</v>
      </c>
      <c r="H3559" t="s">
        <v>130</v>
      </c>
      <c r="I3559">
        <v>334520</v>
      </c>
      <c r="L3559" s="96">
        <v>45132.55678240741</v>
      </c>
      <c r="M3559" t="s">
        <v>131</v>
      </c>
      <c r="N3559">
        <v>5350</v>
      </c>
      <c r="O3559" t="s">
        <v>132</v>
      </c>
    </row>
    <row r="3560" spans="1:15" x14ac:dyDescent="0.25">
      <c r="A3560">
        <v>720000</v>
      </c>
      <c r="B3560">
        <v>360000</v>
      </c>
      <c r="C3560">
        <v>207</v>
      </c>
      <c r="D3560" s="96">
        <v>45132.557581018518</v>
      </c>
      <c r="E3560" t="s">
        <v>127</v>
      </c>
      <c r="F3560" t="s">
        <v>144</v>
      </c>
      <c r="G3560" t="s">
        <v>145</v>
      </c>
      <c r="H3560" t="s">
        <v>130</v>
      </c>
      <c r="I3560">
        <v>334367</v>
      </c>
      <c r="L3560" s="96">
        <v>45132.55678240741</v>
      </c>
      <c r="M3560" t="s">
        <v>131</v>
      </c>
      <c r="N3560">
        <v>5500</v>
      </c>
      <c r="O3560" t="s">
        <v>132</v>
      </c>
    </row>
    <row r="3561" spans="1:15" x14ac:dyDescent="0.25">
      <c r="A3561">
        <v>720000</v>
      </c>
      <c r="B3561">
        <v>360000</v>
      </c>
      <c r="C3561">
        <v>207</v>
      </c>
      <c r="D3561" s="96">
        <v>45132.557569444441</v>
      </c>
      <c r="E3561" t="s">
        <v>127</v>
      </c>
      <c r="F3561" t="s">
        <v>144</v>
      </c>
      <c r="G3561" t="s">
        <v>145</v>
      </c>
      <c r="H3561" t="s">
        <v>130</v>
      </c>
      <c r="I3561">
        <v>334366</v>
      </c>
      <c r="L3561" s="96">
        <v>45132.55678240741</v>
      </c>
      <c r="M3561" t="s">
        <v>131</v>
      </c>
      <c r="N3561">
        <v>1780</v>
      </c>
      <c r="O3561" t="s">
        <v>132</v>
      </c>
    </row>
    <row r="3562" spans="1:15" x14ac:dyDescent="0.25">
      <c r="A3562">
        <v>720000</v>
      </c>
      <c r="B3562">
        <v>360000</v>
      </c>
      <c r="C3562">
        <v>207</v>
      </c>
      <c r="D3562" s="96">
        <v>45132.557569444441</v>
      </c>
      <c r="E3562" t="s">
        <v>127</v>
      </c>
      <c r="F3562" t="s">
        <v>144</v>
      </c>
      <c r="G3562" t="s">
        <v>145</v>
      </c>
      <c r="H3562" t="s">
        <v>130</v>
      </c>
      <c r="I3562">
        <v>334363</v>
      </c>
      <c r="L3562" s="96">
        <v>45132.55678240741</v>
      </c>
      <c r="M3562" t="s">
        <v>131</v>
      </c>
      <c r="N3562">
        <v>4000</v>
      </c>
      <c r="O3562" t="s">
        <v>132</v>
      </c>
    </row>
    <row r="3563" spans="1:15" x14ac:dyDescent="0.25">
      <c r="A3563">
        <v>720000</v>
      </c>
      <c r="B3563">
        <v>360000</v>
      </c>
      <c r="C3563">
        <v>207</v>
      </c>
      <c r="D3563" s="96">
        <v>45132.557557870372</v>
      </c>
      <c r="E3563" t="s">
        <v>127</v>
      </c>
      <c r="F3563" t="s">
        <v>144</v>
      </c>
      <c r="G3563" t="s">
        <v>145</v>
      </c>
      <c r="H3563" t="s">
        <v>130</v>
      </c>
      <c r="I3563">
        <v>334357</v>
      </c>
      <c r="L3563" s="96">
        <v>45132.55678240741</v>
      </c>
      <c r="M3563" t="s">
        <v>131</v>
      </c>
      <c r="N3563">
        <v>4250</v>
      </c>
      <c r="O3563" t="s">
        <v>132</v>
      </c>
    </row>
    <row r="3564" spans="1:15" x14ac:dyDescent="0.25">
      <c r="A3564">
        <v>720000</v>
      </c>
      <c r="B3564">
        <v>360000</v>
      </c>
      <c r="C3564">
        <v>207</v>
      </c>
      <c r="D3564" s="96">
        <v>45132.557557870372</v>
      </c>
      <c r="E3564" t="s">
        <v>127</v>
      </c>
      <c r="F3564" t="s">
        <v>144</v>
      </c>
      <c r="G3564" t="s">
        <v>145</v>
      </c>
      <c r="H3564" t="s">
        <v>130</v>
      </c>
      <c r="I3564">
        <v>334359</v>
      </c>
      <c r="L3564" s="96">
        <v>45132.55678240741</v>
      </c>
      <c r="M3564" t="s">
        <v>131</v>
      </c>
      <c r="N3564">
        <v>20482</v>
      </c>
      <c r="O3564" t="s">
        <v>132</v>
      </c>
    </row>
    <row r="3565" spans="1:15" x14ac:dyDescent="0.25">
      <c r="A3565">
        <v>720000</v>
      </c>
      <c r="B3565">
        <v>360000</v>
      </c>
      <c r="C3565">
        <v>207</v>
      </c>
      <c r="D3565" s="96">
        <v>45132.557546296295</v>
      </c>
      <c r="E3565" t="s">
        <v>127</v>
      </c>
      <c r="F3565" t="s">
        <v>144</v>
      </c>
      <c r="G3565" t="s">
        <v>145</v>
      </c>
      <c r="H3565" t="s">
        <v>130</v>
      </c>
      <c r="I3565">
        <v>334353</v>
      </c>
      <c r="L3565" s="96">
        <v>45132.55678240741</v>
      </c>
      <c r="M3565" t="s">
        <v>131</v>
      </c>
      <c r="N3565">
        <v>5000</v>
      </c>
      <c r="O3565" t="s">
        <v>132</v>
      </c>
    </row>
    <row r="3566" spans="1:15" x14ac:dyDescent="0.25">
      <c r="A3566">
        <v>720000</v>
      </c>
      <c r="B3566">
        <v>360000</v>
      </c>
      <c r="C3566">
        <v>207</v>
      </c>
      <c r="D3566" s="96">
        <v>45132.557546296295</v>
      </c>
      <c r="E3566" t="s">
        <v>127</v>
      </c>
      <c r="F3566" t="s">
        <v>144</v>
      </c>
      <c r="G3566" t="s">
        <v>145</v>
      </c>
      <c r="H3566" t="s">
        <v>130</v>
      </c>
      <c r="I3566">
        <v>334354</v>
      </c>
      <c r="L3566" s="96">
        <v>45132.55678240741</v>
      </c>
      <c r="M3566" t="s">
        <v>131</v>
      </c>
      <c r="N3566">
        <v>5000</v>
      </c>
      <c r="O3566" t="s">
        <v>132</v>
      </c>
    </row>
    <row r="3567" spans="1:15" x14ac:dyDescent="0.25">
      <c r="A3567">
        <v>720000</v>
      </c>
      <c r="B3567">
        <v>360000</v>
      </c>
      <c r="C3567">
        <v>207</v>
      </c>
      <c r="D3567" s="96">
        <v>45132.557546296295</v>
      </c>
      <c r="E3567" t="s">
        <v>127</v>
      </c>
      <c r="F3567" t="s">
        <v>144</v>
      </c>
      <c r="G3567" t="s">
        <v>145</v>
      </c>
      <c r="H3567" t="s">
        <v>130</v>
      </c>
      <c r="I3567">
        <v>334355</v>
      </c>
      <c r="L3567" s="96">
        <v>45132.55678240741</v>
      </c>
      <c r="M3567" t="s">
        <v>131</v>
      </c>
      <c r="N3567">
        <v>13869</v>
      </c>
      <c r="O3567" t="s">
        <v>132</v>
      </c>
    </row>
    <row r="3568" spans="1:15" x14ac:dyDescent="0.25">
      <c r="A3568">
        <v>720000</v>
      </c>
      <c r="B3568">
        <v>360000</v>
      </c>
      <c r="C3568">
        <v>207</v>
      </c>
      <c r="D3568" s="96">
        <v>45132.557546296295</v>
      </c>
      <c r="E3568" t="s">
        <v>127</v>
      </c>
      <c r="F3568" t="s">
        <v>144</v>
      </c>
      <c r="G3568" t="s">
        <v>145</v>
      </c>
      <c r="H3568" t="s">
        <v>130</v>
      </c>
      <c r="I3568">
        <v>334356</v>
      </c>
      <c r="L3568" s="96">
        <v>45132.55678240741</v>
      </c>
      <c r="M3568" t="s">
        <v>131</v>
      </c>
      <c r="N3568">
        <v>78511</v>
      </c>
      <c r="O3568" t="s">
        <v>132</v>
      </c>
    </row>
    <row r="3569" spans="1:15" x14ac:dyDescent="0.25">
      <c r="A3569">
        <v>720000</v>
      </c>
      <c r="B3569">
        <v>360000</v>
      </c>
      <c r="C3569">
        <v>207</v>
      </c>
      <c r="D3569" s="96">
        <v>45132.557534722226</v>
      </c>
      <c r="E3569" t="s">
        <v>127</v>
      </c>
      <c r="F3569" t="s">
        <v>144</v>
      </c>
      <c r="G3569" t="s">
        <v>145</v>
      </c>
      <c r="H3569" t="s">
        <v>130</v>
      </c>
      <c r="I3569">
        <v>334350</v>
      </c>
      <c r="L3569" s="96">
        <v>45132.55678240741</v>
      </c>
      <c r="M3569" t="s">
        <v>131</v>
      </c>
      <c r="N3569">
        <v>1400</v>
      </c>
      <c r="O3569" t="s">
        <v>132</v>
      </c>
    </row>
    <row r="3570" spans="1:15" x14ac:dyDescent="0.25">
      <c r="A3570">
        <v>720000</v>
      </c>
      <c r="B3570">
        <v>360000</v>
      </c>
      <c r="C3570">
        <v>207</v>
      </c>
      <c r="D3570" s="96">
        <v>45132.557534722226</v>
      </c>
      <c r="E3570" t="s">
        <v>127</v>
      </c>
      <c r="F3570" t="s">
        <v>144</v>
      </c>
      <c r="G3570" t="s">
        <v>145</v>
      </c>
      <c r="H3570" t="s">
        <v>130</v>
      </c>
      <c r="I3570">
        <v>334351</v>
      </c>
      <c r="L3570" s="96">
        <v>45132.55678240741</v>
      </c>
      <c r="M3570" t="s">
        <v>131</v>
      </c>
      <c r="N3570">
        <v>7894</v>
      </c>
      <c r="O3570" t="s">
        <v>132</v>
      </c>
    </row>
    <row r="3571" spans="1:15" x14ac:dyDescent="0.25">
      <c r="A3571">
        <v>720000</v>
      </c>
      <c r="B3571">
        <v>360000</v>
      </c>
      <c r="C3571">
        <v>207</v>
      </c>
      <c r="D3571" s="96">
        <v>45132.557534722226</v>
      </c>
      <c r="E3571" t="s">
        <v>127</v>
      </c>
      <c r="F3571" t="s">
        <v>144</v>
      </c>
      <c r="G3571" t="s">
        <v>145</v>
      </c>
      <c r="H3571" t="s">
        <v>130</v>
      </c>
      <c r="I3571">
        <v>334349</v>
      </c>
      <c r="L3571" s="96">
        <v>45132.55678240741</v>
      </c>
      <c r="M3571" t="s">
        <v>131</v>
      </c>
      <c r="N3571">
        <v>32701</v>
      </c>
      <c r="O3571" t="s">
        <v>132</v>
      </c>
    </row>
    <row r="3572" spans="1:15" x14ac:dyDescent="0.25">
      <c r="A3572">
        <v>720000</v>
      </c>
      <c r="B3572">
        <v>305000</v>
      </c>
      <c r="C3572">
        <v>207</v>
      </c>
      <c r="D3572" s="96">
        <v>45132.557511574072</v>
      </c>
      <c r="E3572" t="s">
        <v>127</v>
      </c>
      <c r="F3572" t="s">
        <v>144</v>
      </c>
      <c r="G3572" t="s">
        <v>145</v>
      </c>
      <c r="H3572" t="s">
        <v>130</v>
      </c>
      <c r="I3572">
        <v>334316</v>
      </c>
      <c r="L3572" s="96">
        <v>45132.55678240741</v>
      </c>
      <c r="M3572" t="s">
        <v>131</v>
      </c>
      <c r="N3572">
        <v>4200</v>
      </c>
      <c r="O3572" t="s">
        <v>132</v>
      </c>
    </row>
    <row r="3573" spans="1:15" x14ac:dyDescent="0.25">
      <c r="A3573">
        <v>720000</v>
      </c>
      <c r="B3573">
        <v>340000</v>
      </c>
      <c r="C3573">
        <v>207</v>
      </c>
      <c r="D3573" s="96">
        <v>45132.557500000003</v>
      </c>
      <c r="E3573" t="s">
        <v>127</v>
      </c>
      <c r="F3573" t="s">
        <v>144</v>
      </c>
      <c r="G3573" t="s">
        <v>145</v>
      </c>
      <c r="H3573" t="s">
        <v>130</v>
      </c>
      <c r="I3573">
        <v>334312</v>
      </c>
      <c r="L3573" s="96">
        <v>45132.55678240741</v>
      </c>
      <c r="M3573" t="s">
        <v>131</v>
      </c>
      <c r="N3573">
        <v>1600</v>
      </c>
      <c r="O3573" t="s">
        <v>132</v>
      </c>
    </row>
    <row r="3574" spans="1:15" x14ac:dyDescent="0.25">
      <c r="A3574">
        <v>720000</v>
      </c>
      <c r="B3574">
        <v>315100</v>
      </c>
      <c r="C3574">
        <v>207</v>
      </c>
      <c r="D3574" s="96">
        <v>45132.557500000003</v>
      </c>
      <c r="E3574" t="s">
        <v>127</v>
      </c>
      <c r="F3574" t="s">
        <v>144</v>
      </c>
      <c r="G3574" t="s">
        <v>145</v>
      </c>
      <c r="H3574" t="s">
        <v>130</v>
      </c>
      <c r="I3574">
        <v>334314</v>
      </c>
      <c r="L3574" s="96">
        <v>45132.55678240741</v>
      </c>
      <c r="M3574" t="s">
        <v>131</v>
      </c>
      <c r="N3574">
        <v>3000</v>
      </c>
      <c r="O3574" t="s">
        <v>132</v>
      </c>
    </row>
    <row r="3575" spans="1:15" x14ac:dyDescent="0.25">
      <c r="A3575">
        <v>720000</v>
      </c>
      <c r="B3575">
        <v>370000</v>
      </c>
      <c r="C3575">
        <v>207</v>
      </c>
      <c r="D3575" s="96">
        <v>45132.557500000003</v>
      </c>
      <c r="E3575" t="s">
        <v>127</v>
      </c>
      <c r="F3575" t="s">
        <v>144</v>
      </c>
      <c r="G3575" t="s">
        <v>145</v>
      </c>
      <c r="H3575" t="s">
        <v>130</v>
      </c>
      <c r="I3575">
        <v>334311</v>
      </c>
      <c r="L3575" s="96">
        <v>45132.55678240741</v>
      </c>
      <c r="M3575" t="s">
        <v>131</v>
      </c>
      <c r="N3575">
        <v>18045</v>
      </c>
      <c r="O3575" t="s">
        <v>132</v>
      </c>
    </row>
    <row r="3576" spans="1:15" x14ac:dyDescent="0.25">
      <c r="A3576">
        <v>720000</v>
      </c>
      <c r="B3576">
        <v>305000</v>
      </c>
      <c r="C3576">
        <v>207</v>
      </c>
      <c r="D3576" s="96">
        <v>45132.557488425926</v>
      </c>
      <c r="E3576" t="s">
        <v>127</v>
      </c>
      <c r="F3576" t="s">
        <v>144</v>
      </c>
      <c r="G3576" t="s">
        <v>145</v>
      </c>
      <c r="H3576" t="s">
        <v>130</v>
      </c>
      <c r="I3576">
        <v>334290</v>
      </c>
      <c r="L3576" s="96">
        <v>45132.55678240741</v>
      </c>
      <c r="M3576" t="s">
        <v>131</v>
      </c>
      <c r="N3576">
        <v>13000</v>
      </c>
      <c r="O3576" t="s">
        <v>132</v>
      </c>
    </row>
    <row r="3577" spans="1:15" x14ac:dyDescent="0.25">
      <c r="A3577">
        <v>720000</v>
      </c>
      <c r="B3577">
        <v>355700</v>
      </c>
      <c r="C3577">
        <v>207</v>
      </c>
      <c r="D3577" s="96">
        <v>45132.55746527778</v>
      </c>
      <c r="E3577" t="s">
        <v>127</v>
      </c>
      <c r="F3577" t="s">
        <v>144</v>
      </c>
      <c r="G3577" t="s">
        <v>145</v>
      </c>
      <c r="H3577" t="s">
        <v>130</v>
      </c>
      <c r="I3577">
        <v>334221</v>
      </c>
      <c r="L3577" s="96">
        <v>45132.55678240741</v>
      </c>
      <c r="M3577" t="s">
        <v>131</v>
      </c>
      <c r="N3577">
        <v>350</v>
      </c>
      <c r="O3577" t="s">
        <v>132</v>
      </c>
    </row>
    <row r="3578" spans="1:15" x14ac:dyDescent="0.25">
      <c r="A3578">
        <v>720000</v>
      </c>
      <c r="B3578">
        <v>360000</v>
      </c>
      <c r="C3578">
        <v>207</v>
      </c>
      <c r="D3578" s="96">
        <v>45132.55746527778</v>
      </c>
      <c r="E3578" t="s">
        <v>127</v>
      </c>
      <c r="F3578" t="s">
        <v>144</v>
      </c>
      <c r="G3578" t="s">
        <v>145</v>
      </c>
      <c r="H3578" t="s">
        <v>130</v>
      </c>
      <c r="I3578">
        <v>334270</v>
      </c>
      <c r="L3578" s="96">
        <v>45132.55678240741</v>
      </c>
      <c r="M3578" t="s">
        <v>131</v>
      </c>
      <c r="N3578">
        <v>625</v>
      </c>
      <c r="O3578" t="s">
        <v>132</v>
      </c>
    </row>
    <row r="3579" spans="1:15" x14ac:dyDescent="0.25">
      <c r="A3579">
        <v>720000</v>
      </c>
      <c r="B3579">
        <v>370000</v>
      </c>
      <c r="C3579">
        <v>207</v>
      </c>
      <c r="D3579" s="96">
        <v>45132.557453703703</v>
      </c>
      <c r="E3579" t="s">
        <v>127</v>
      </c>
      <c r="F3579" t="s">
        <v>144</v>
      </c>
      <c r="G3579" t="s">
        <v>145</v>
      </c>
      <c r="H3579" t="s">
        <v>130</v>
      </c>
      <c r="I3579">
        <v>334180</v>
      </c>
      <c r="L3579" s="96">
        <v>45132.55678240741</v>
      </c>
      <c r="M3579" t="s">
        <v>131</v>
      </c>
      <c r="N3579">
        <v>2300</v>
      </c>
      <c r="O3579" t="s">
        <v>132</v>
      </c>
    </row>
    <row r="3580" spans="1:15" x14ac:dyDescent="0.25">
      <c r="A3580">
        <v>720000</v>
      </c>
      <c r="B3580">
        <v>335200</v>
      </c>
      <c r="C3580">
        <v>207</v>
      </c>
      <c r="D3580" s="96">
        <v>45132.557453703703</v>
      </c>
      <c r="E3580" t="s">
        <v>127</v>
      </c>
      <c r="F3580" t="s">
        <v>144</v>
      </c>
      <c r="G3580" t="s">
        <v>145</v>
      </c>
      <c r="H3580" t="s">
        <v>130</v>
      </c>
      <c r="I3580">
        <v>334210</v>
      </c>
      <c r="L3580" s="96">
        <v>45132.55678240741</v>
      </c>
      <c r="M3580" t="s">
        <v>131</v>
      </c>
      <c r="N3580">
        <v>7076</v>
      </c>
      <c r="O3580" t="s">
        <v>132</v>
      </c>
    </row>
    <row r="3581" spans="1:15" x14ac:dyDescent="0.25">
      <c r="A3581">
        <v>720000</v>
      </c>
      <c r="B3581">
        <v>340000</v>
      </c>
      <c r="C3581">
        <v>207</v>
      </c>
      <c r="D3581" s="96">
        <v>45132.557453703703</v>
      </c>
      <c r="E3581" t="s">
        <v>127</v>
      </c>
      <c r="F3581" t="s">
        <v>144</v>
      </c>
      <c r="G3581" t="s">
        <v>145</v>
      </c>
      <c r="H3581" t="s">
        <v>130</v>
      </c>
      <c r="I3581">
        <v>334161</v>
      </c>
      <c r="L3581" s="96">
        <v>45132.55678240741</v>
      </c>
      <c r="M3581" t="s">
        <v>131</v>
      </c>
      <c r="N3581">
        <v>12000</v>
      </c>
      <c r="O3581" t="s">
        <v>132</v>
      </c>
    </row>
    <row r="3582" spans="1:15" x14ac:dyDescent="0.25">
      <c r="A3582">
        <v>720000</v>
      </c>
      <c r="B3582">
        <v>330100</v>
      </c>
      <c r="C3582">
        <v>207</v>
      </c>
      <c r="D3582" s="96">
        <v>45132.557442129626</v>
      </c>
      <c r="E3582" t="s">
        <v>127</v>
      </c>
      <c r="F3582" t="s">
        <v>144</v>
      </c>
      <c r="G3582" t="s">
        <v>145</v>
      </c>
      <c r="H3582" t="s">
        <v>130</v>
      </c>
      <c r="I3582">
        <v>334160</v>
      </c>
      <c r="L3582" s="96">
        <v>45132.55678240741</v>
      </c>
      <c r="M3582" t="s">
        <v>131</v>
      </c>
      <c r="N3582">
        <v>122307</v>
      </c>
      <c r="O3582" t="s">
        <v>132</v>
      </c>
    </row>
    <row r="3583" spans="1:15" x14ac:dyDescent="0.25">
      <c r="A3583">
        <v>720000</v>
      </c>
      <c r="B3583">
        <v>335200</v>
      </c>
      <c r="C3583">
        <v>207</v>
      </c>
      <c r="D3583" s="96">
        <v>45132.557430555556</v>
      </c>
      <c r="E3583" t="s">
        <v>127</v>
      </c>
      <c r="F3583" t="s">
        <v>144</v>
      </c>
      <c r="G3583" t="s">
        <v>145</v>
      </c>
      <c r="H3583" t="s">
        <v>130</v>
      </c>
      <c r="I3583">
        <v>334139</v>
      </c>
      <c r="L3583" s="96">
        <v>45132.55678240741</v>
      </c>
      <c r="M3583" t="s">
        <v>131</v>
      </c>
      <c r="N3583">
        <v>510</v>
      </c>
      <c r="O3583" t="s">
        <v>132</v>
      </c>
    </row>
    <row r="3584" spans="1:15" x14ac:dyDescent="0.25">
      <c r="A3584">
        <v>720000</v>
      </c>
      <c r="B3584">
        <v>335200</v>
      </c>
      <c r="C3584">
        <v>207</v>
      </c>
      <c r="D3584" s="96">
        <v>45132.557430555556</v>
      </c>
      <c r="E3584" t="s">
        <v>127</v>
      </c>
      <c r="F3584" t="s">
        <v>144</v>
      </c>
      <c r="G3584" t="s">
        <v>145</v>
      </c>
      <c r="H3584" t="s">
        <v>130</v>
      </c>
      <c r="I3584">
        <v>334136</v>
      </c>
      <c r="L3584" s="96">
        <v>45132.55678240741</v>
      </c>
      <c r="M3584" t="s">
        <v>131</v>
      </c>
      <c r="N3584">
        <v>1100</v>
      </c>
      <c r="O3584" t="s">
        <v>132</v>
      </c>
    </row>
    <row r="3585" spans="1:15" x14ac:dyDescent="0.25">
      <c r="A3585">
        <v>720000</v>
      </c>
      <c r="B3585">
        <v>335200</v>
      </c>
      <c r="C3585">
        <v>207</v>
      </c>
      <c r="D3585" s="96">
        <v>45132.557430555556</v>
      </c>
      <c r="E3585" t="s">
        <v>127</v>
      </c>
      <c r="F3585" t="s">
        <v>144</v>
      </c>
      <c r="G3585" t="s">
        <v>145</v>
      </c>
      <c r="H3585" t="s">
        <v>130</v>
      </c>
      <c r="I3585">
        <v>334138</v>
      </c>
      <c r="L3585" s="96">
        <v>45132.55678240741</v>
      </c>
      <c r="M3585" t="s">
        <v>131</v>
      </c>
      <c r="N3585">
        <v>1640</v>
      </c>
      <c r="O3585" t="s">
        <v>132</v>
      </c>
    </row>
    <row r="3586" spans="1:15" x14ac:dyDescent="0.25">
      <c r="A3586">
        <v>720000</v>
      </c>
      <c r="B3586">
        <v>335200</v>
      </c>
      <c r="C3586">
        <v>207</v>
      </c>
      <c r="D3586" s="96">
        <v>45132.557430555556</v>
      </c>
      <c r="E3586" t="s">
        <v>127</v>
      </c>
      <c r="F3586" t="s">
        <v>144</v>
      </c>
      <c r="G3586" t="s">
        <v>145</v>
      </c>
      <c r="H3586" t="s">
        <v>130</v>
      </c>
      <c r="I3586">
        <v>334137</v>
      </c>
      <c r="L3586" s="96">
        <v>45132.55678240741</v>
      </c>
      <c r="M3586" t="s">
        <v>131</v>
      </c>
      <c r="N3586">
        <v>2000</v>
      </c>
      <c r="O3586" t="s">
        <v>132</v>
      </c>
    </row>
    <row r="3587" spans="1:15" x14ac:dyDescent="0.25">
      <c r="A3587">
        <v>720000</v>
      </c>
      <c r="B3587">
        <v>335200</v>
      </c>
      <c r="C3587">
        <v>207</v>
      </c>
      <c r="D3587" s="96">
        <v>45132.55741898148</v>
      </c>
      <c r="E3587" t="s">
        <v>127</v>
      </c>
      <c r="F3587" t="s">
        <v>144</v>
      </c>
      <c r="G3587" t="s">
        <v>145</v>
      </c>
      <c r="H3587" t="s">
        <v>130</v>
      </c>
      <c r="I3587">
        <v>334132</v>
      </c>
      <c r="L3587" s="96">
        <v>45132.55678240741</v>
      </c>
      <c r="M3587" t="s">
        <v>131</v>
      </c>
      <c r="N3587">
        <v>340</v>
      </c>
      <c r="O3587" t="s">
        <v>132</v>
      </c>
    </row>
    <row r="3588" spans="1:15" x14ac:dyDescent="0.25">
      <c r="A3588">
        <v>720000</v>
      </c>
      <c r="B3588">
        <v>335200</v>
      </c>
      <c r="C3588">
        <v>207</v>
      </c>
      <c r="D3588" s="96">
        <v>45132.55741898148</v>
      </c>
      <c r="E3588" t="s">
        <v>127</v>
      </c>
      <c r="F3588" t="s">
        <v>144</v>
      </c>
      <c r="G3588" t="s">
        <v>145</v>
      </c>
      <c r="H3588" t="s">
        <v>130</v>
      </c>
      <c r="I3588">
        <v>334133</v>
      </c>
      <c r="L3588" s="96">
        <v>45132.55678240741</v>
      </c>
      <c r="M3588" t="s">
        <v>131</v>
      </c>
      <c r="N3588">
        <v>3540</v>
      </c>
      <c r="O3588" t="s">
        <v>132</v>
      </c>
    </row>
    <row r="3589" spans="1:15" x14ac:dyDescent="0.25">
      <c r="A3589">
        <v>720000</v>
      </c>
      <c r="B3589">
        <v>335200</v>
      </c>
      <c r="C3589">
        <v>207</v>
      </c>
      <c r="D3589" s="96">
        <v>45132.55741898148</v>
      </c>
      <c r="E3589" t="s">
        <v>127</v>
      </c>
      <c r="F3589" t="s">
        <v>144</v>
      </c>
      <c r="G3589" t="s">
        <v>145</v>
      </c>
      <c r="H3589" t="s">
        <v>130</v>
      </c>
      <c r="I3589">
        <v>334135</v>
      </c>
      <c r="L3589" s="96">
        <v>45132.55678240741</v>
      </c>
      <c r="M3589" t="s">
        <v>131</v>
      </c>
      <c r="N3589">
        <v>5258</v>
      </c>
      <c r="O3589" t="s">
        <v>132</v>
      </c>
    </row>
    <row r="3590" spans="1:15" x14ac:dyDescent="0.25">
      <c r="A3590">
        <v>720000</v>
      </c>
      <c r="B3590">
        <v>335200</v>
      </c>
      <c r="C3590">
        <v>207</v>
      </c>
      <c r="D3590" s="96">
        <v>45132.55741898148</v>
      </c>
      <c r="E3590" t="s">
        <v>127</v>
      </c>
      <c r="F3590" t="s">
        <v>144</v>
      </c>
      <c r="G3590" t="s">
        <v>145</v>
      </c>
      <c r="H3590" t="s">
        <v>130</v>
      </c>
      <c r="I3590">
        <v>334134</v>
      </c>
      <c r="L3590" s="96">
        <v>45132.55678240741</v>
      </c>
      <c r="M3590" t="s">
        <v>131</v>
      </c>
      <c r="N3590">
        <v>12200</v>
      </c>
      <c r="O3590" t="s">
        <v>132</v>
      </c>
    </row>
    <row r="3591" spans="1:15" x14ac:dyDescent="0.25">
      <c r="A3591">
        <v>720000</v>
      </c>
      <c r="B3591">
        <v>335200</v>
      </c>
      <c r="C3591">
        <v>207</v>
      </c>
      <c r="D3591" s="96">
        <v>45132.55741898148</v>
      </c>
      <c r="E3591" t="s">
        <v>127</v>
      </c>
      <c r="F3591" t="s">
        <v>144</v>
      </c>
      <c r="G3591" t="s">
        <v>145</v>
      </c>
      <c r="H3591" t="s">
        <v>130</v>
      </c>
      <c r="I3591">
        <v>334131</v>
      </c>
      <c r="L3591" s="96">
        <v>45132.55678240741</v>
      </c>
      <c r="M3591" t="s">
        <v>131</v>
      </c>
      <c r="N3591">
        <v>13600</v>
      </c>
      <c r="O3591" t="s">
        <v>132</v>
      </c>
    </row>
    <row r="3592" spans="1:15" x14ac:dyDescent="0.25">
      <c r="A3592">
        <v>720000</v>
      </c>
      <c r="B3592">
        <v>335200</v>
      </c>
      <c r="C3592">
        <v>207</v>
      </c>
      <c r="D3592" s="96">
        <v>45132.55740740741</v>
      </c>
      <c r="E3592" t="s">
        <v>127</v>
      </c>
      <c r="F3592" t="s">
        <v>144</v>
      </c>
      <c r="G3592" t="s">
        <v>145</v>
      </c>
      <c r="H3592" t="s">
        <v>130</v>
      </c>
      <c r="I3592">
        <v>334130</v>
      </c>
      <c r="L3592" s="96">
        <v>45132.55678240741</v>
      </c>
      <c r="M3592" t="s">
        <v>131</v>
      </c>
      <c r="N3592">
        <v>4067</v>
      </c>
      <c r="O3592" t="s">
        <v>132</v>
      </c>
    </row>
    <row r="3593" spans="1:15" x14ac:dyDescent="0.25">
      <c r="A3593">
        <v>720000</v>
      </c>
      <c r="B3593">
        <v>335200</v>
      </c>
      <c r="C3593">
        <v>207</v>
      </c>
      <c r="D3593" s="96">
        <v>45132.55740740741</v>
      </c>
      <c r="E3593" t="s">
        <v>127</v>
      </c>
      <c r="F3593" t="s">
        <v>144</v>
      </c>
      <c r="G3593" t="s">
        <v>145</v>
      </c>
      <c r="H3593" t="s">
        <v>130</v>
      </c>
      <c r="I3593">
        <v>334110</v>
      </c>
      <c r="L3593" s="96">
        <v>45132.55678240741</v>
      </c>
      <c r="M3593" t="s">
        <v>131</v>
      </c>
      <c r="N3593">
        <v>4530</v>
      </c>
      <c r="O3593" t="s">
        <v>132</v>
      </c>
    </row>
    <row r="3594" spans="1:15" x14ac:dyDescent="0.25">
      <c r="A3594">
        <v>720000</v>
      </c>
      <c r="B3594">
        <v>340000</v>
      </c>
      <c r="C3594">
        <v>207</v>
      </c>
      <c r="D3594" s="96">
        <v>45132.55740740741</v>
      </c>
      <c r="E3594" t="s">
        <v>127</v>
      </c>
      <c r="F3594" t="s">
        <v>144</v>
      </c>
      <c r="G3594" t="s">
        <v>145</v>
      </c>
      <c r="H3594" t="s">
        <v>130</v>
      </c>
      <c r="I3594">
        <v>334080</v>
      </c>
      <c r="L3594" s="96">
        <v>45132.55678240741</v>
      </c>
      <c r="M3594" t="s">
        <v>131</v>
      </c>
      <c r="N3594">
        <v>6850</v>
      </c>
      <c r="O3594" t="s">
        <v>132</v>
      </c>
    </row>
    <row r="3595" spans="1:15" x14ac:dyDescent="0.25">
      <c r="A3595">
        <v>720000</v>
      </c>
      <c r="B3595">
        <v>340000</v>
      </c>
      <c r="C3595">
        <v>207</v>
      </c>
      <c r="D3595" s="96">
        <v>45132.55740740741</v>
      </c>
      <c r="E3595" t="s">
        <v>133</v>
      </c>
      <c r="F3595" t="s">
        <v>144</v>
      </c>
      <c r="G3595" t="s">
        <v>394</v>
      </c>
      <c r="H3595" t="s">
        <v>130</v>
      </c>
      <c r="I3595">
        <v>334080</v>
      </c>
      <c r="L3595" s="96">
        <v>45132.55678240741</v>
      </c>
      <c r="M3595" t="s">
        <v>135</v>
      </c>
      <c r="N3595">
        <v>1000</v>
      </c>
      <c r="O3595" t="s">
        <v>132</v>
      </c>
    </row>
    <row r="3596" spans="1:15" x14ac:dyDescent="0.25">
      <c r="A3596">
        <v>720000</v>
      </c>
      <c r="B3596">
        <v>335200</v>
      </c>
      <c r="C3596">
        <v>207</v>
      </c>
      <c r="D3596" s="96">
        <v>45132.557395833333</v>
      </c>
      <c r="E3596" t="s">
        <v>127</v>
      </c>
      <c r="F3596" t="s">
        <v>144</v>
      </c>
      <c r="G3596" t="s">
        <v>145</v>
      </c>
      <c r="H3596" t="s">
        <v>130</v>
      </c>
      <c r="I3596">
        <v>334050</v>
      </c>
      <c r="L3596" s="96">
        <v>45132.55678240741</v>
      </c>
      <c r="M3596" t="s">
        <v>131</v>
      </c>
      <c r="N3596">
        <v>1035</v>
      </c>
      <c r="O3596" t="s">
        <v>132</v>
      </c>
    </row>
    <row r="3597" spans="1:15" x14ac:dyDescent="0.25">
      <c r="A3597">
        <v>720000</v>
      </c>
      <c r="B3597">
        <v>340000</v>
      </c>
      <c r="C3597">
        <v>207</v>
      </c>
      <c r="D3597" s="96">
        <v>45132.557395833333</v>
      </c>
      <c r="E3597" t="s">
        <v>127</v>
      </c>
      <c r="F3597" t="s">
        <v>144</v>
      </c>
      <c r="G3597" t="s">
        <v>145</v>
      </c>
      <c r="H3597" t="s">
        <v>130</v>
      </c>
      <c r="I3597">
        <v>334060</v>
      </c>
      <c r="L3597" s="96">
        <v>45132.55678240741</v>
      </c>
      <c r="M3597" t="s">
        <v>131</v>
      </c>
      <c r="N3597">
        <v>1811</v>
      </c>
      <c r="O3597" t="s">
        <v>132</v>
      </c>
    </row>
    <row r="3598" spans="1:15" x14ac:dyDescent="0.25">
      <c r="A3598">
        <v>720000</v>
      </c>
      <c r="B3598">
        <v>340000</v>
      </c>
      <c r="C3598">
        <v>207</v>
      </c>
      <c r="D3598" s="96">
        <v>45132.557395833333</v>
      </c>
      <c r="E3598" t="s">
        <v>127</v>
      </c>
      <c r="F3598" t="s">
        <v>144</v>
      </c>
      <c r="G3598" t="s">
        <v>145</v>
      </c>
      <c r="H3598" t="s">
        <v>130</v>
      </c>
      <c r="I3598">
        <v>334070</v>
      </c>
      <c r="L3598" s="96">
        <v>45132.55678240741</v>
      </c>
      <c r="M3598" t="s">
        <v>131</v>
      </c>
      <c r="N3598">
        <v>5000</v>
      </c>
      <c r="O3598" t="s">
        <v>132</v>
      </c>
    </row>
    <row r="3599" spans="1:15" x14ac:dyDescent="0.25">
      <c r="A3599">
        <v>720000</v>
      </c>
      <c r="B3599">
        <v>340000</v>
      </c>
      <c r="C3599">
        <v>207</v>
      </c>
      <c r="D3599" s="96">
        <v>45132.557395833333</v>
      </c>
      <c r="E3599" t="s">
        <v>127</v>
      </c>
      <c r="F3599" t="s">
        <v>144</v>
      </c>
      <c r="G3599" t="s">
        <v>145</v>
      </c>
      <c r="H3599" t="s">
        <v>130</v>
      </c>
      <c r="I3599">
        <v>334030</v>
      </c>
      <c r="L3599" s="96">
        <v>45132.55678240741</v>
      </c>
      <c r="M3599" t="s">
        <v>131</v>
      </c>
      <c r="N3599">
        <v>10000</v>
      </c>
      <c r="O3599" t="s">
        <v>132</v>
      </c>
    </row>
    <row r="3600" spans="1:15" x14ac:dyDescent="0.25">
      <c r="A3600">
        <v>720000</v>
      </c>
      <c r="B3600">
        <v>340000</v>
      </c>
      <c r="C3600">
        <v>207</v>
      </c>
      <c r="D3600" s="96">
        <v>45132.557395833333</v>
      </c>
      <c r="E3600" t="s">
        <v>133</v>
      </c>
      <c r="F3600" t="s">
        <v>144</v>
      </c>
      <c r="G3600" t="s">
        <v>394</v>
      </c>
      <c r="H3600" t="s">
        <v>130</v>
      </c>
      <c r="I3600">
        <v>334070</v>
      </c>
      <c r="L3600" s="96">
        <v>45132.55678240741</v>
      </c>
      <c r="M3600" t="s">
        <v>135</v>
      </c>
      <c r="N3600">
        <v>-4000</v>
      </c>
      <c r="O3600" t="s">
        <v>136</v>
      </c>
    </row>
    <row r="3601" spans="1:15" x14ac:dyDescent="0.25">
      <c r="A3601">
        <v>720000</v>
      </c>
      <c r="B3601">
        <v>335200</v>
      </c>
      <c r="C3601">
        <v>207</v>
      </c>
      <c r="D3601" s="96">
        <v>45132.557395833333</v>
      </c>
      <c r="E3601" t="s">
        <v>133</v>
      </c>
      <c r="F3601" t="s">
        <v>144</v>
      </c>
      <c r="G3601" t="s">
        <v>394</v>
      </c>
      <c r="H3601" t="s">
        <v>130</v>
      </c>
      <c r="I3601">
        <v>334050</v>
      </c>
      <c r="L3601" s="96">
        <v>45132.55678240741</v>
      </c>
      <c r="M3601" t="s">
        <v>135</v>
      </c>
      <c r="N3601">
        <v>99</v>
      </c>
      <c r="O3601" t="s">
        <v>132</v>
      </c>
    </row>
    <row r="3602" spans="1:15" x14ac:dyDescent="0.25">
      <c r="A3602">
        <v>720000</v>
      </c>
      <c r="B3602">
        <v>340000</v>
      </c>
      <c r="C3602">
        <v>207</v>
      </c>
      <c r="D3602" s="96">
        <v>45132.557395833333</v>
      </c>
      <c r="E3602" t="s">
        <v>133</v>
      </c>
      <c r="F3602" t="s">
        <v>144</v>
      </c>
      <c r="G3602" t="s">
        <v>394</v>
      </c>
      <c r="H3602" t="s">
        <v>130</v>
      </c>
      <c r="I3602">
        <v>334060</v>
      </c>
      <c r="L3602" s="96">
        <v>45132.55678240741</v>
      </c>
      <c r="M3602" t="s">
        <v>135</v>
      </c>
      <c r="N3602">
        <v>189</v>
      </c>
      <c r="O3602" t="s">
        <v>132</v>
      </c>
    </row>
    <row r="3603" spans="1:15" x14ac:dyDescent="0.25">
      <c r="A3603">
        <v>720000</v>
      </c>
      <c r="B3603">
        <v>340000</v>
      </c>
      <c r="C3603">
        <v>207</v>
      </c>
      <c r="D3603" s="96">
        <v>45132.557395833333</v>
      </c>
      <c r="E3603" t="s">
        <v>133</v>
      </c>
      <c r="F3603" t="s">
        <v>144</v>
      </c>
      <c r="G3603" t="s">
        <v>394</v>
      </c>
      <c r="H3603" t="s">
        <v>130</v>
      </c>
      <c r="I3603">
        <v>334030</v>
      </c>
      <c r="L3603" s="96">
        <v>45132.55678240741</v>
      </c>
      <c r="M3603" t="s">
        <v>135</v>
      </c>
      <c r="N3603">
        <v>13695</v>
      </c>
      <c r="O3603" t="s">
        <v>132</v>
      </c>
    </row>
    <row r="3604" spans="1:15" x14ac:dyDescent="0.25">
      <c r="A3604">
        <v>720000</v>
      </c>
      <c r="B3604">
        <v>350000</v>
      </c>
      <c r="C3604">
        <v>207</v>
      </c>
      <c r="D3604" s="96">
        <v>45132.557384259257</v>
      </c>
      <c r="E3604" t="s">
        <v>127</v>
      </c>
      <c r="F3604" t="s">
        <v>144</v>
      </c>
      <c r="G3604" t="s">
        <v>145</v>
      </c>
      <c r="H3604" t="s">
        <v>130</v>
      </c>
      <c r="I3604">
        <v>334027</v>
      </c>
      <c r="L3604" s="96">
        <v>45132.55678240741</v>
      </c>
      <c r="M3604" t="s">
        <v>131</v>
      </c>
      <c r="N3604">
        <v>2000</v>
      </c>
      <c r="O3604" t="s">
        <v>132</v>
      </c>
    </row>
    <row r="3605" spans="1:15" x14ac:dyDescent="0.25">
      <c r="A3605">
        <v>720000</v>
      </c>
      <c r="B3605">
        <v>350000</v>
      </c>
      <c r="C3605">
        <v>207</v>
      </c>
      <c r="D3605" s="96">
        <v>45132.557372685187</v>
      </c>
      <c r="E3605" t="s">
        <v>127</v>
      </c>
      <c r="F3605" t="s">
        <v>144</v>
      </c>
      <c r="G3605" t="s">
        <v>145</v>
      </c>
      <c r="H3605" t="s">
        <v>130</v>
      </c>
      <c r="I3605">
        <v>334025</v>
      </c>
      <c r="L3605" s="96">
        <v>45132.55678240741</v>
      </c>
      <c r="M3605" t="s">
        <v>131</v>
      </c>
      <c r="N3605">
        <v>4400</v>
      </c>
      <c r="O3605" t="s">
        <v>132</v>
      </c>
    </row>
    <row r="3606" spans="1:15" x14ac:dyDescent="0.25">
      <c r="A3606">
        <v>720000</v>
      </c>
      <c r="B3606">
        <v>350000</v>
      </c>
      <c r="C3606">
        <v>207</v>
      </c>
      <c r="D3606" s="96">
        <v>45132.557372685187</v>
      </c>
      <c r="E3606" t="s">
        <v>133</v>
      </c>
      <c r="F3606" t="s">
        <v>144</v>
      </c>
      <c r="G3606" t="s">
        <v>146</v>
      </c>
      <c r="H3606" t="s">
        <v>130</v>
      </c>
      <c r="I3606">
        <v>334025</v>
      </c>
      <c r="L3606" s="96">
        <v>45132.55678240741</v>
      </c>
      <c r="M3606" t="s">
        <v>135</v>
      </c>
      <c r="N3606">
        <v>3000</v>
      </c>
      <c r="O3606" t="s">
        <v>132</v>
      </c>
    </row>
    <row r="3607" spans="1:15" x14ac:dyDescent="0.25">
      <c r="A3607">
        <v>720000</v>
      </c>
      <c r="B3607">
        <v>335500</v>
      </c>
      <c r="C3607">
        <v>207</v>
      </c>
      <c r="D3607" s="96">
        <v>45132.557349537034</v>
      </c>
      <c r="E3607" t="s">
        <v>127</v>
      </c>
      <c r="F3607" t="s">
        <v>144</v>
      </c>
      <c r="G3607" t="s">
        <v>145</v>
      </c>
      <c r="H3607" t="s">
        <v>130</v>
      </c>
      <c r="I3607">
        <v>334013</v>
      </c>
      <c r="L3607" s="96">
        <v>45132.55678240741</v>
      </c>
      <c r="M3607" t="s">
        <v>131</v>
      </c>
      <c r="N3607">
        <v>750</v>
      </c>
      <c r="O3607" t="s">
        <v>132</v>
      </c>
    </row>
    <row r="3608" spans="1:15" x14ac:dyDescent="0.25">
      <c r="A3608">
        <v>720000</v>
      </c>
      <c r="B3608">
        <v>335200</v>
      </c>
      <c r="C3608">
        <v>207</v>
      </c>
      <c r="D3608" s="96">
        <v>45132.557349537034</v>
      </c>
      <c r="E3608" t="s">
        <v>127</v>
      </c>
      <c r="F3608" t="s">
        <v>144</v>
      </c>
      <c r="G3608" t="s">
        <v>145</v>
      </c>
      <c r="H3608" t="s">
        <v>130</v>
      </c>
      <c r="I3608">
        <v>334014</v>
      </c>
      <c r="L3608" s="96">
        <v>45132.55678240741</v>
      </c>
      <c r="M3608" t="s">
        <v>131</v>
      </c>
      <c r="N3608">
        <v>2200</v>
      </c>
      <c r="O3608" t="s">
        <v>132</v>
      </c>
    </row>
    <row r="3609" spans="1:15" x14ac:dyDescent="0.25">
      <c r="A3609">
        <v>720000</v>
      </c>
      <c r="B3609">
        <v>370000</v>
      </c>
      <c r="C3609">
        <v>207</v>
      </c>
      <c r="D3609" s="96">
        <v>45132.557349537034</v>
      </c>
      <c r="E3609" t="s">
        <v>127</v>
      </c>
      <c r="F3609" t="s">
        <v>144</v>
      </c>
      <c r="G3609" t="s">
        <v>145</v>
      </c>
      <c r="H3609" t="s">
        <v>130</v>
      </c>
      <c r="I3609">
        <v>334015</v>
      </c>
      <c r="L3609" s="96">
        <v>45132.55678240741</v>
      </c>
      <c r="M3609" t="s">
        <v>131</v>
      </c>
      <c r="N3609">
        <v>2300</v>
      </c>
      <c r="O3609" t="s">
        <v>132</v>
      </c>
    </row>
    <row r="3610" spans="1:15" x14ac:dyDescent="0.25">
      <c r="A3610">
        <v>720000</v>
      </c>
      <c r="B3610">
        <v>370000</v>
      </c>
      <c r="C3610">
        <v>207</v>
      </c>
      <c r="D3610" s="96">
        <v>45132.557349537034</v>
      </c>
      <c r="E3610" t="s">
        <v>127</v>
      </c>
      <c r="F3610" t="s">
        <v>144</v>
      </c>
      <c r="G3610" t="s">
        <v>145</v>
      </c>
      <c r="H3610" t="s">
        <v>130</v>
      </c>
      <c r="I3610">
        <v>334012</v>
      </c>
      <c r="L3610" s="96">
        <v>45132.55678240741</v>
      </c>
      <c r="M3610" t="s">
        <v>131</v>
      </c>
      <c r="N3610">
        <v>3200</v>
      </c>
      <c r="O3610" t="s">
        <v>132</v>
      </c>
    </row>
    <row r="3611" spans="1:15" x14ac:dyDescent="0.25">
      <c r="A3611">
        <v>720000</v>
      </c>
      <c r="B3611">
        <v>335200</v>
      </c>
      <c r="C3611">
        <v>207</v>
      </c>
      <c r="D3611" s="96">
        <v>45132.557349537034</v>
      </c>
      <c r="E3611" t="s">
        <v>127</v>
      </c>
      <c r="F3611" t="s">
        <v>144</v>
      </c>
      <c r="G3611" t="s">
        <v>145</v>
      </c>
      <c r="H3611" t="s">
        <v>130</v>
      </c>
      <c r="I3611">
        <v>334016</v>
      </c>
      <c r="L3611" s="96">
        <v>45132.55678240741</v>
      </c>
      <c r="M3611" t="s">
        <v>131</v>
      </c>
      <c r="N3611">
        <v>5500</v>
      </c>
      <c r="O3611" t="s">
        <v>132</v>
      </c>
    </row>
    <row r="3612" spans="1:15" x14ac:dyDescent="0.25">
      <c r="A3612">
        <v>720000</v>
      </c>
      <c r="B3612">
        <v>335200</v>
      </c>
      <c r="C3612">
        <v>207</v>
      </c>
      <c r="D3612" s="96">
        <v>45132.557337962964</v>
      </c>
      <c r="E3612" t="s">
        <v>127</v>
      </c>
      <c r="F3612" t="s">
        <v>144</v>
      </c>
      <c r="G3612" t="s">
        <v>145</v>
      </c>
      <c r="H3612" t="s">
        <v>130</v>
      </c>
      <c r="I3612">
        <v>334011</v>
      </c>
      <c r="L3612" s="96">
        <v>45132.55678240741</v>
      </c>
      <c r="M3612" t="s">
        <v>131</v>
      </c>
      <c r="N3612">
        <v>12800</v>
      </c>
      <c r="O3612" t="s">
        <v>132</v>
      </c>
    </row>
    <row r="3613" spans="1:15" x14ac:dyDescent="0.25">
      <c r="A3613">
        <v>720000</v>
      </c>
      <c r="B3613">
        <v>340000</v>
      </c>
      <c r="C3613">
        <v>207</v>
      </c>
      <c r="D3613" s="96">
        <v>45132.557326388887</v>
      </c>
      <c r="E3613" t="s">
        <v>127</v>
      </c>
      <c r="F3613" t="s">
        <v>144</v>
      </c>
      <c r="G3613" t="s">
        <v>145</v>
      </c>
      <c r="H3613" t="s">
        <v>130</v>
      </c>
      <c r="I3613">
        <v>332702</v>
      </c>
      <c r="L3613" s="96">
        <v>45132.55678240741</v>
      </c>
      <c r="M3613" t="s">
        <v>131</v>
      </c>
      <c r="N3613">
        <v>2800</v>
      </c>
      <c r="O3613" t="s">
        <v>132</v>
      </c>
    </row>
    <row r="3614" spans="1:15" x14ac:dyDescent="0.25">
      <c r="A3614">
        <v>720000</v>
      </c>
      <c r="B3614">
        <v>270000</v>
      </c>
      <c r="C3614">
        <v>207</v>
      </c>
      <c r="D3614" s="96">
        <v>45132.557175925926</v>
      </c>
      <c r="E3614" t="s">
        <v>127</v>
      </c>
      <c r="F3614" t="s">
        <v>128</v>
      </c>
      <c r="G3614" t="s">
        <v>139</v>
      </c>
      <c r="H3614" t="s">
        <v>130</v>
      </c>
      <c r="I3614">
        <v>338900</v>
      </c>
      <c r="L3614" s="96">
        <v>45132.556747685187</v>
      </c>
      <c r="M3614" t="s">
        <v>131</v>
      </c>
      <c r="N3614">
        <v>25000</v>
      </c>
      <c r="O3614" t="s">
        <v>132</v>
      </c>
    </row>
    <row r="3615" spans="1:15" x14ac:dyDescent="0.25">
      <c r="A3615">
        <v>720000</v>
      </c>
      <c r="B3615">
        <v>250750</v>
      </c>
      <c r="C3615">
        <v>207</v>
      </c>
      <c r="D3615" s="96">
        <v>45132.556921296295</v>
      </c>
      <c r="E3615" t="s">
        <v>127</v>
      </c>
      <c r="F3615" t="s">
        <v>128</v>
      </c>
      <c r="G3615" t="s">
        <v>145</v>
      </c>
      <c r="H3615" t="s">
        <v>130</v>
      </c>
      <c r="I3615">
        <v>334120</v>
      </c>
      <c r="L3615" s="96">
        <v>45132.556747685187</v>
      </c>
      <c r="M3615" t="s">
        <v>131</v>
      </c>
      <c r="N3615">
        <v>825</v>
      </c>
      <c r="O3615" t="s">
        <v>132</v>
      </c>
    </row>
    <row r="3616" spans="1:15" x14ac:dyDescent="0.25">
      <c r="A3616">
        <v>720000</v>
      </c>
      <c r="B3616">
        <v>265100</v>
      </c>
      <c r="C3616">
        <v>207</v>
      </c>
      <c r="D3616" s="96">
        <v>45132.556921296295</v>
      </c>
      <c r="E3616" t="s">
        <v>127</v>
      </c>
      <c r="F3616" t="s">
        <v>128</v>
      </c>
      <c r="G3616" t="s">
        <v>145</v>
      </c>
      <c r="H3616" t="s">
        <v>130</v>
      </c>
      <c r="I3616">
        <v>334370</v>
      </c>
      <c r="L3616" s="96">
        <v>45132.556747685187</v>
      </c>
      <c r="M3616" t="s">
        <v>131</v>
      </c>
      <c r="N3616">
        <v>34300</v>
      </c>
      <c r="O3616" t="s">
        <v>132</v>
      </c>
    </row>
    <row r="3617" spans="1:15" x14ac:dyDescent="0.25">
      <c r="A3617">
        <v>720000</v>
      </c>
      <c r="B3617">
        <v>265350</v>
      </c>
      <c r="C3617">
        <v>207</v>
      </c>
      <c r="D3617" s="96">
        <v>45132.556921296295</v>
      </c>
      <c r="E3617" t="s">
        <v>127</v>
      </c>
      <c r="F3617" t="s">
        <v>128</v>
      </c>
      <c r="G3617" t="s">
        <v>145</v>
      </c>
      <c r="H3617" t="s">
        <v>130</v>
      </c>
      <c r="I3617">
        <v>334330</v>
      </c>
      <c r="L3617" s="96">
        <v>45132.556747685187</v>
      </c>
      <c r="M3617" t="s">
        <v>131</v>
      </c>
      <c r="N3617">
        <v>48148</v>
      </c>
      <c r="O3617" t="s">
        <v>132</v>
      </c>
    </row>
    <row r="3618" spans="1:15" x14ac:dyDescent="0.25">
      <c r="A3618">
        <v>720000</v>
      </c>
      <c r="B3618">
        <v>120000</v>
      </c>
      <c r="C3618">
        <v>207</v>
      </c>
      <c r="D3618" s="96">
        <v>45132.530613425923</v>
      </c>
      <c r="E3618" t="s">
        <v>127</v>
      </c>
      <c r="F3618" t="s">
        <v>140</v>
      </c>
      <c r="G3618" t="s">
        <v>141</v>
      </c>
      <c r="H3618" t="s">
        <v>130</v>
      </c>
      <c r="I3618">
        <v>338510</v>
      </c>
      <c r="L3618" s="96">
        <v>45132.529583333337</v>
      </c>
      <c r="M3618" t="s">
        <v>131</v>
      </c>
      <c r="N3618">
        <v>500</v>
      </c>
      <c r="O3618" t="s">
        <v>132</v>
      </c>
    </row>
    <row r="3619" spans="1:15" x14ac:dyDescent="0.25">
      <c r="A3619">
        <v>720000</v>
      </c>
      <c r="B3619">
        <v>120010</v>
      </c>
      <c r="C3619">
        <v>207</v>
      </c>
      <c r="D3619" s="96">
        <v>45132.530590277776</v>
      </c>
      <c r="E3619" t="s">
        <v>127</v>
      </c>
      <c r="F3619" t="s">
        <v>140</v>
      </c>
      <c r="G3619" t="s">
        <v>141</v>
      </c>
      <c r="H3619" t="s">
        <v>130</v>
      </c>
      <c r="I3619">
        <v>338360</v>
      </c>
      <c r="L3619" s="96">
        <v>45132.529583333337</v>
      </c>
      <c r="M3619" t="s">
        <v>131</v>
      </c>
      <c r="N3619">
        <v>3000</v>
      </c>
      <c r="O3619" t="s">
        <v>132</v>
      </c>
    </row>
    <row r="3620" spans="1:15" x14ac:dyDescent="0.25">
      <c r="A3620">
        <v>720000</v>
      </c>
      <c r="B3620">
        <v>120010</v>
      </c>
      <c r="C3620">
        <v>207</v>
      </c>
      <c r="D3620" s="96">
        <v>45132.530590277776</v>
      </c>
      <c r="E3620" t="s">
        <v>127</v>
      </c>
      <c r="F3620" t="s">
        <v>140</v>
      </c>
      <c r="G3620" t="s">
        <v>141</v>
      </c>
      <c r="H3620" t="s">
        <v>130</v>
      </c>
      <c r="I3620">
        <v>338350</v>
      </c>
      <c r="L3620" s="96">
        <v>45132.529583333337</v>
      </c>
      <c r="M3620" t="s">
        <v>131</v>
      </c>
      <c r="N3620">
        <v>5000</v>
      </c>
      <c r="O3620" t="s">
        <v>132</v>
      </c>
    </row>
    <row r="3621" spans="1:15" x14ac:dyDescent="0.25">
      <c r="A3621">
        <v>720000</v>
      </c>
      <c r="B3621">
        <v>120302</v>
      </c>
      <c r="C3621">
        <v>207</v>
      </c>
      <c r="D3621" s="96">
        <v>45132.530578703707</v>
      </c>
      <c r="E3621" t="s">
        <v>127</v>
      </c>
      <c r="F3621" t="s">
        <v>140</v>
      </c>
      <c r="G3621" t="s">
        <v>141</v>
      </c>
      <c r="H3621" t="s">
        <v>130</v>
      </c>
      <c r="I3621">
        <v>338300</v>
      </c>
      <c r="L3621" s="96">
        <v>45132.529583333337</v>
      </c>
      <c r="M3621" t="s">
        <v>131</v>
      </c>
      <c r="N3621">
        <v>14300</v>
      </c>
      <c r="O3621" t="s">
        <v>132</v>
      </c>
    </row>
    <row r="3622" spans="1:15" x14ac:dyDescent="0.25">
      <c r="A3622">
        <v>720000</v>
      </c>
      <c r="B3622">
        <v>120402</v>
      </c>
      <c r="C3622">
        <v>207</v>
      </c>
      <c r="D3622" s="96">
        <v>45132.530578703707</v>
      </c>
      <c r="E3622" t="s">
        <v>127</v>
      </c>
      <c r="F3622" t="s">
        <v>140</v>
      </c>
      <c r="G3622" t="s">
        <v>141</v>
      </c>
      <c r="H3622" t="s">
        <v>130</v>
      </c>
      <c r="I3622">
        <v>338330</v>
      </c>
      <c r="L3622" s="96">
        <v>45132.529583333337</v>
      </c>
      <c r="M3622" t="s">
        <v>131</v>
      </c>
      <c r="N3622">
        <v>27600</v>
      </c>
      <c r="O3622" t="s">
        <v>132</v>
      </c>
    </row>
    <row r="3623" spans="1:15" x14ac:dyDescent="0.25">
      <c r="A3623">
        <v>720000</v>
      </c>
      <c r="B3623">
        <v>120010</v>
      </c>
      <c r="C3623">
        <v>207</v>
      </c>
      <c r="D3623" s="96">
        <v>45132.53056712963</v>
      </c>
      <c r="E3623" t="s">
        <v>127</v>
      </c>
      <c r="F3623" t="s">
        <v>140</v>
      </c>
      <c r="G3623" t="s">
        <v>141</v>
      </c>
      <c r="H3623" t="s">
        <v>130</v>
      </c>
      <c r="I3623">
        <v>338298</v>
      </c>
      <c r="L3623" s="96">
        <v>45132.529583333337</v>
      </c>
      <c r="M3623" t="s">
        <v>131</v>
      </c>
      <c r="N3623">
        <v>2900</v>
      </c>
      <c r="O3623" t="s">
        <v>132</v>
      </c>
    </row>
    <row r="3624" spans="1:15" x14ac:dyDescent="0.25">
      <c r="A3624">
        <v>720000</v>
      </c>
      <c r="B3624">
        <v>120010</v>
      </c>
      <c r="C3624">
        <v>207</v>
      </c>
      <c r="D3624" s="96">
        <v>45132.53056712963</v>
      </c>
      <c r="E3624" t="s">
        <v>127</v>
      </c>
      <c r="F3624" t="s">
        <v>140</v>
      </c>
      <c r="G3624" t="s">
        <v>141</v>
      </c>
      <c r="H3624" t="s">
        <v>130</v>
      </c>
      <c r="I3624">
        <v>338299</v>
      </c>
      <c r="L3624" s="96">
        <v>45132.529583333337</v>
      </c>
      <c r="M3624" t="s">
        <v>131</v>
      </c>
      <c r="N3624">
        <v>38000</v>
      </c>
      <c r="O3624" t="s">
        <v>132</v>
      </c>
    </row>
    <row r="3625" spans="1:15" x14ac:dyDescent="0.25">
      <c r="A3625">
        <v>720000</v>
      </c>
      <c r="B3625">
        <v>120000</v>
      </c>
      <c r="C3625">
        <v>207</v>
      </c>
      <c r="D3625" s="96">
        <v>45132.530555555553</v>
      </c>
      <c r="E3625" t="s">
        <v>127</v>
      </c>
      <c r="F3625" t="s">
        <v>140</v>
      </c>
      <c r="G3625" t="s">
        <v>141</v>
      </c>
      <c r="H3625" t="s">
        <v>130</v>
      </c>
      <c r="I3625">
        <v>338296</v>
      </c>
      <c r="L3625" s="96">
        <v>45132.529583333337</v>
      </c>
      <c r="M3625" t="s">
        <v>131</v>
      </c>
      <c r="N3625">
        <v>2730</v>
      </c>
      <c r="O3625" t="s">
        <v>132</v>
      </c>
    </row>
    <row r="3626" spans="1:15" x14ac:dyDescent="0.25">
      <c r="A3626">
        <v>720000</v>
      </c>
      <c r="B3626">
        <v>120102</v>
      </c>
      <c r="C3626">
        <v>207</v>
      </c>
      <c r="D3626" s="96">
        <v>45132.530555555553</v>
      </c>
      <c r="E3626" t="s">
        <v>127</v>
      </c>
      <c r="F3626" t="s">
        <v>140</v>
      </c>
      <c r="G3626" t="s">
        <v>141</v>
      </c>
      <c r="H3626" t="s">
        <v>130</v>
      </c>
      <c r="I3626">
        <v>338290</v>
      </c>
      <c r="L3626" s="96">
        <v>45132.529583333337</v>
      </c>
      <c r="M3626" t="s">
        <v>131</v>
      </c>
      <c r="N3626">
        <v>34300</v>
      </c>
      <c r="O3626" t="s">
        <v>132</v>
      </c>
    </row>
    <row r="3627" spans="1:15" x14ac:dyDescent="0.25">
      <c r="A3627">
        <v>720000</v>
      </c>
      <c r="B3627">
        <v>120502</v>
      </c>
      <c r="C3627">
        <v>207</v>
      </c>
      <c r="D3627" s="96">
        <v>45132.530543981484</v>
      </c>
      <c r="E3627" t="s">
        <v>127</v>
      </c>
      <c r="F3627" t="s">
        <v>140</v>
      </c>
      <c r="G3627" t="s">
        <v>141</v>
      </c>
      <c r="H3627" t="s">
        <v>130</v>
      </c>
      <c r="I3627">
        <v>338280</v>
      </c>
      <c r="L3627" s="96">
        <v>45132.529583333337</v>
      </c>
      <c r="M3627" t="s">
        <v>131</v>
      </c>
      <c r="N3627">
        <v>12600</v>
      </c>
      <c r="O3627" t="s">
        <v>132</v>
      </c>
    </row>
    <row r="3628" spans="1:15" x14ac:dyDescent="0.25">
      <c r="A3628">
        <v>720000</v>
      </c>
      <c r="B3628">
        <v>120452</v>
      </c>
      <c r="C3628">
        <v>207</v>
      </c>
      <c r="D3628" s="96">
        <v>45132.530543981484</v>
      </c>
      <c r="E3628" t="s">
        <v>127</v>
      </c>
      <c r="F3628" t="s">
        <v>140</v>
      </c>
      <c r="G3628" t="s">
        <v>141</v>
      </c>
      <c r="H3628" t="s">
        <v>130</v>
      </c>
      <c r="I3628">
        <v>338270</v>
      </c>
      <c r="L3628" s="96">
        <v>45132.529583333337</v>
      </c>
      <c r="M3628" t="s">
        <v>131</v>
      </c>
      <c r="N3628">
        <v>21800</v>
      </c>
      <c r="O3628" t="s">
        <v>132</v>
      </c>
    </row>
    <row r="3629" spans="1:15" x14ac:dyDescent="0.25">
      <c r="A3629">
        <v>720000</v>
      </c>
      <c r="B3629">
        <v>120252</v>
      </c>
      <c r="C3629">
        <v>207</v>
      </c>
      <c r="D3629" s="96">
        <v>45132.530532407407</v>
      </c>
      <c r="E3629" t="s">
        <v>127</v>
      </c>
      <c r="F3629" t="s">
        <v>140</v>
      </c>
      <c r="G3629" t="s">
        <v>141</v>
      </c>
      <c r="H3629" t="s">
        <v>130</v>
      </c>
      <c r="I3629">
        <v>338260</v>
      </c>
      <c r="L3629" s="96">
        <v>45132.529583333337</v>
      </c>
      <c r="M3629" t="s">
        <v>131</v>
      </c>
      <c r="N3629">
        <v>12100</v>
      </c>
      <c r="O3629" t="s">
        <v>132</v>
      </c>
    </row>
    <row r="3630" spans="1:15" x14ac:dyDescent="0.25">
      <c r="A3630">
        <v>720000</v>
      </c>
      <c r="B3630">
        <v>120202</v>
      </c>
      <c r="C3630">
        <v>207</v>
      </c>
      <c r="D3630" s="96">
        <v>45132.530532407407</v>
      </c>
      <c r="E3630" t="s">
        <v>127</v>
      </c>
      <c r="F3630" t="s">
        <v>140</v>
      </c>
      <c r="G3630" t="s">
        <v>141</v>
      </c>
      <c r="H3630" t="s">
        <v>130</v>
      </c>
      <c r="I3630">
        <v>338235</v>
      </c>
      <c r="L3630" s="96">
        <v>45132.529583333337</v>
      </c>
      <c r="M3630" t="s">
        <v>131</v>
      </c>
      <c r="N3630">
        <v>26300</v>
      </c>
      <c r="O3630" t="s">
        <v>132</v>
      </c>
    </row>
    <row r="3631" spans="1:15" x14ac:dyDescent="0.25">
      <c r="A3631">
        <v>720000</v>
      </c>
      <c r="B3631">
        <v>120401</v>
      </c>
      <c r="C3631">
        <v>207</v>
      </c>
      <c r="D3631" s="96">
        <v>45132.53052083333</v>
      </c>
      <c r="E3631" t="s">
        <v>127</v>
      </c>
      <c r="F3631" t="s">
        <v>140</v>
      </c>
      <c r="G3631" t="s">
        <v>141</v>
      </c>
      <c r="H3631" t="s">
        <v>130</v>
      </c>
      <c r="I3631">
        <v>338220</v>
      </c>
      <c r="L3631" s="96">
        <v>45132.529583333337</v>
      </c>
      <c r="M3631" t="s">
        <v>131</v>
      </c>
      <c r="N3631">
        <v>30400</v>
      </c>
      <c r="O3631" t="s">
        <v>132</v>
      </c>
    </row>
    <row r="3632" spans="1:15" x14ac:dyDescent="0.25">
      <c r="A3632">
        <v>720000</v>
      </c>
      <c r="B3632">
        <v>120000</v>
      </c>
      <c r="C3632">
        <v>207</v>
      </c>
      <c r="D3632" s="96">
        <v>45132.53052083333</v>
      </c>
      <c r="E3632" t="s">
        <v>127</v>
      </c>
      <c r="F3632" t="s">
        <v>140</v>
      </c>
      <c r="G3632" t="s">
        <v>141</v>
      </c>
      <c r="H3632" t="s">
        <v>130</v>
      </c>
      <c r="I3632">
        <v>338210</v>
      </c>
      <c r="L3632" s="96">
        <v>45132.529583333337</v>
      </c>
      <c r="M3632" t="s">
        <v>131</v>
      </c>
      <c r="N3632">
        <v>49100</v>
      </c>
      <c r="O3632" t="s">
        <v>132</v>
      </c>
    </row>
    <row r="3633" spans="1:15" x14ac:dyDescent="0.25">
      <c r="A3633">
        <v>720000</v>
      </c>
      <c r="B3633">
        <v>120301</v>
      </c>
      <c r="C3633">
        <v>207</v>
      </c>
      <c r="D3633" s="96">
        <v>45132.530509259261</v>
      </c>
      <c r="E3633" t="s">
        <v>127</v>
      </c>
      <c r="F3633" t="s">
        <v>140</v>
      </c>
      <c r="G3633" t="s">
        <v>141</v>
      </c>
      <c r="H3633" t="s">
        <v>130</v>
      </c>
      <c r="I3633">
        <v>338180</v>
      </c>
      <c r="L3633" s="96">
        <v>45132.529583333337</v>
      </c>
      <c r="M3633" t="s">
        <v>131</v>
      </c>
      <c r="N3633">
        <v>10200</v>
      </c>
      <c r="O3633" t="s">
        <v>132</v>
      </c>
    </row>
    <row r="3634" spans="1:15" x14ac:dyDescent="0.25">
      <c r="A3634">
        <v>720000</v>
      </c>
      <c r="B3634">
        <v>120352</v>
      </c>
      <c r="C3634">
        <v>207</v>
      </c>
      <c r="D3634" s="96">
        <v>45132.530509259261</v>
      </c>
      <c r="E3634" t="s">
        <v>127</v>
      </c>
      <c r="F3634" t="s">
        <v>140</v>
      </c>
      <c r="G3634" t="s">
        <v>141</v>
      </c>
      <c r="H3634" t="s">
        <v>130</v>
      </c>
      <c r="I3634">
        <v>338205</v>
      </c>
      <c r="L3634" s="96">
        <v>45132.529583333337</v>
      </c>
      <c r="M3634" t="s">
        <v>131</v>
      </c>
      <c r="N3634">
        <v>35450</v>
      </c>
      <c r="O3634" t="s">
        <v>132</v>
      </c>
    </row>
    <row r="3635" spans="1:15" x14ac:dyDescent="0.25">
      <c r="A3635">
        <v>720000</v>
      </c>
      <c r="B3635">
        <v>120150</v>
      </c>
      <c r="C3635">
        <v>207</v>
      </c>
      <c r="D3635" s="96">
        <v>45132.530497685184</v>
      </c>
      <c r="E3635" t="s">
        <v>127</v>
      </c>
      <c r="F3635" t="s">
        <v>140</v>
      </c>
      <c r="G3635" t="s">
        <v>141</v>
      </c>
      <c r="H3635" t="s">
        <v>130</v>
      </c>
      <c r="I3635">
        <v>338150</v>
      </c>
      <c r="L3635" s="96">
        <v>45132.529583333337</v>
      </c>
      <c r="M3635" t="s">
        <v>131</v>
      </c>
      <c r="N3635">
        <v>27600</v>
      </c>
      <c r="O3635" t="s">
        <v>132</v>
      </c>
    </row>
    <row r="3636" spans="1:15" x14ac:dyDescent="0.25">
      <c r="A3636">
        <v>720000</v>
      </c>
      <c r="B3636">
        <v>120201</v>
      </c>
      <c r="C3636">
        <v>207</v>
      </c>
      <c r="D3636" s="96">
        <v>45132.530497685184</v>
      </c>
      <c r="E3636" t="s">
        <v>127</v>
      </c>
      <c r="F3636" t="s">
        <v>140</v>
      </c>
      <c r="G3636" t="s">
        <v>141</v>
      </c>
      <c r="H3636" t="s">
        <v>130</v>
      </c>
      <c r="I3636">
        <v>338160</v>
      </c>
      <c r="L3636" s="96">
        <v>45132.529583333337</v>
      </c>
      <c r="M3636" t="s">
        <v>131</v>
      </c>
      <c r="N3636">
        <v>27600</v>
      </c>
      <c r="O3636" t="s">
        <v>132</v>
      </c>
    </row>
    <row r="3637" spans="1:15" x14ac:dyDescent="0.25">
      <c r="A3637">
        <v>720000</v>
      </c>
      <c r="B3637">
        <v>120010</v>
      </c>
      <c r="C3637">
        <v>207</v>
      </c>
      <c r="D3637" s="96">
        <v>45132.530486111114</v>
      </c>
      <c r="E3637" t="s">
        <v>127</v>
      </c>
      <c r="F3637" t="s">
        <v>140</v>
      </c>
      <c r="G3637" t="s">
        <v>141</v>
      </c>
      <c r="H3637" t="s">
        <v>130</v>
      </c>
      <c r="I3637">
        <v>338110</v>
      </c>
      <c r="L3637" s="96">
        <v>45132.529583333337</v>
      </c>
      <c r="M3637" t="s">
        <v>131</v>
      </c>
      <c r="N3637">
        <v>2450</v>
      </c>
      <c r="O3637" t="s">
        <v>132</v>
      </c>
    </row>
    <row r="3638" spans="1:15" x14ac:dyDescent="0.25">
      <c r="A3638">
        <v>720000</v>
      </c>
      <c r="B3638">
        <v>120101</v>
      </c>
      <c r="C3638">
        <v>207</v>
      </c>
      <c r="D3638" s="96">
        <v>45132.530486111114</v>
      </c>
      <c r="E3638" t="s">
        <v>127</v>
      </c>
      <c r="F3638" t="s">
        <v>140</v>
      </c>
      <c r="G3638" t="s">
        <v>141</v>
      </c>
      <c r="H3638" t="s">
        <v>130</v>
      </c>
      <c r="I3638">
        <v>338120</v>
      </c>
      <c r="L3638" s="96">
        <v>45132.529583333337</v>
      </c>
      <c r="M3638" t="s">
        <v>131</v>
      </c>
      <c r="N3638">
        <v>53500</v>
      </c>
      <c r="O3638" t="s">
        <v>132</v>
      </c>
    </row>
    <row r="3639" spans="1:15" x14ac:dyDescent="0.25">
      <c r="A3639">
        <v>720000</v>
      </c>
      <c r="B3639">
        <v>120010</v>
      </c>
      <c r="C3639">
        <v>207</v>
      </c>
      <c r="D3639" s="96">
        <v>45132.530474537038</v>
      </c>
      <c r="E3639" t="s">
        <v>127</v>
      </c>
      <c r="F3639" t="s">
        <v>140</v>
      </c>
      <c r="G3639" t="s">
        <v>141</v>
      </c>
      <c r="H3639" t="s">
        <v>130</v>
      </c>
      <c r="I3639">
        <v>338085</v>
      </c>
      <c r="L3639" s="96">
        <v>45132.529583333337</v>
      </c>
      <c r="M3639" t="s">
        <v>131</v>
      </c>
      <c r="N3639">
        <v>95200</v>
      </c>
      <c r="O3639" t="s">
        <v>132</v>
      </c>
    </row>
    <row r="3640" spans="1:15" x14ac:dyDescent="0.25">
      <c r="A3640">
        <v>720000</v>
      </c>
      <c r="B3640">
        <v>120050</v>
      </c>
      <c r="C3640">
        <v>207</v>
      </c>
      <c r="D3640" s="96">
        <v>45132.530474537038</v>
      </c>
      <c r="E3640" t="s">
        <v>127</v>
      </c>
      <c r="F3640" t="s">
        <v>140</v>
      </c>
      <c r="G3640" t="s">
        <v>141</v>
      </c>
      <c r="H3640" t="s">
        <v>130</v>
      </c>
      <c r="I3640">
        <v>338090</v>
      </c>
      <c r="L3640" s="96">
        <v>45132.529583333337</v>
      </c>
      <c r="M3640" t="s">
        <v>131</v>
      </c>
      <c r="N3640">
        <v>480230</v>
      </c>
      <c r="O3640" t="s">
        <v>132</v>
      </c>
    </row>
    <row r="3641" spans="1:15" x14ac:dyDescent="0.25">
      <c r="A3641">
        <v>720000</v>
      </c>
      <c r="B3641">
        <v>120010</v>
      </c>
      <c r="C3641">
        <v>207</v>
      </c>
      <c r="D3641" s="96">
        <v>45132.530462962961</v>
      </c>
      <c r="E3641" t="s">
        <v>127</v>
      </c>
      <c r="F3641" t="s">
        <v>140</v>
      </c>
      <c r="G3641" t="s">
        <v>141</v>
      </c>
      <c r="H3641" t="s">
        <v>130</v>
      </c>
      <c r="I3641">
        <v>338080</v>
      </c>
      <c r="L3641" s="96">
        <v>45132.529583333337</v>
      </c>
      <c r="M3641" t="s">
        <v>131</v>
      </c>
      <c r="N3641">
        <v>2700</v>
      </c>
      <c r="O3641" t="s">
        <v>132</v>
      </c>
    </row>
    <row r="3642" spans="1:15" x14ac:dyDescent="0.25">
      <c r="A3642">
        <v>720000</v>
      </c>
      <c r="B3642">
        <v>120010</v>
      </c>
      <c r="C3642">
        <v>207</v>
      </c>
      <c r="D3642" s="96">
        <v>45132.530462962961</v>
      </c>
      <c r="E3642" t="s">
        <v>127</v>
      </c>
      <c r="F3642" t="s">
        <v>140</v>
      </c>
      <c r="G3642" t="s">
        <v>141</v>
      </c>
      <c r="H3642" t="s">
        <v>130</v>
      </c>
      <c r="I3642">
        <v>338070</v>
      </c>
      <c r="L3642" s="96">
        <v>45132.529583333337</v>
      </c>
      <c r="M3642" t="s">
        <v>131</v>
      </c>
      <c r="N3642">
        <v>2819</v>
      </c>
      <c r="O3642" t="s">
        <v>132</v>
      </c>
    </row>
    <row r="3643" spans="1:15" x14ac:dyDescent="0.25">
      <c r="A3643">
        <v>720000</v>
      </c>
      <c r="B3643">
        <v>120010</v>
      </c>
      <c r="C3643">
        <v>207</v>
      </c>
      <c r="D3643" s="96">
        <v>45132.530462962961</v>
      </c>
      <c r="E3643" t="s">
        <v>127</v>
      </c>
      <c r="F3643" t="s">
        <v>140</v>
      </c>
      <c r="G3643" t="s">
        <v>141</v>
      </c>
      <c r="H3643" t="s">
        <v>130</v>
      </c>
      <c r="I3643">
        <v>338075</v>
      </c>
      <c r="L3643" s="96">
        <v>45132.529583333337</v>
      </c>
      <c r="M3643" t="s">
        <v>131</v>
      </c>
      <c r="N3643">
        <v>41200</v>
      </c>
      <c r="O3643" t="s">
        <v>132</v>
      </c>
    </row>
    <row r="3644" spans="1:15" x14ac:dyDescent="0.25">
      <c r="A3644">
        <v>720000</v>
      </c>
      <c r="B3644">
        <v>120650</v>
      </c>
      <c r="C3644">
        <v>207</v>
      </c>
      <c r="D3644" s="96">
        <v>45132.530451388891</v>
      </c>
      <c r="E3644" t="s">
        <v>127</v>
      </c>
      <c r="F3644" t="s">
        <v>140</v>
      </c>
      <c r="G3644" t="s">
        <v>141</v>
      </c>
      <c r="H3644" t="s">
        <v>130</v>
      </c>
      <c r="I3644">
        <v>338050</v>
      </c>
      <c r="L3644" s="96">
        <v>45132.529583333337</v>
      </c>
      <c r="M3644" t="s">
        <v>131</v>
      </c>
      <c r="N3644">
        <v>14515</v>
      </c>
      <c r="O3644" t="s">
        <v>132</v>
      </c>
    </row>
    <row r="3645" spans="1:15" x14ac:dyDescent="0.25">
      <c r="A3645">
        <v>720000</v>
      </c>
      <c r="B3645">
        <v>120000</v>
      </c>
      <c r="C3645">
        <v>207</v>
      </c>
      <c r="D3645" s="96">
        <v>45132.530451388891</v>
      </c>
      <c r="E3645" t="s">
        <v>127</v>
      </c>
      <c r="F3645" t="s">
        <v>140</v>
      </c>
      <c r="G3645" t="s">
        <v>141</v>
      </c>
      <c r="H3645" t="s">
        <v>130</v>
      </c>
      <c r="I3645">
        <v>338045</v>
      </c>
      <c r="L3645" s="96">
        <v>45132.529583333337</v>
      </c>
      <c r="M3645" t="s">
        <v>131</v>
      </c>
      <c r="N3645">
        <v>34800</v>
      </c>
      <c r="O3645" t="s">
        <v>132</v>
      </c>
    </row>
    <row r="3646" spans="1:15" x14ac:dyDescent="0.25">
      <c r="A3646">
        <v>720000</v>
      </c>
      <c r="B3646">
        <v>120010</v>
      </c>
      <c r="C3646">
        <v>207</v>
      </c>
      <c r="D3646" s="96">
        <v>45132.530451388891</v>
      </c>
      <c r="E3646" t="s">
        <v>127</v>
      </c>
      <c r="F3646" t="s">
        <v>140</v>
      </c>
      <c r="G3646" t="s">
        <v>141</v>
      </c>
      <c r="H3646" t="s">
        <v>130</v>
      </c>
      <c r="I3646">
        <v>338060</v>
      </c>
      <c r="L3646" s="96">
        <v>45132.529583333337</v>
      </c>
      <c r="M3646" t="s">
        <v>131</v>
      </c>
      <c r="N3646">
        <v>140000</v>
      </c>
      <c r="O3646" t="s">
        <v>132</v>
      </c>
    </row>
    <row r="3647" spans="1:15" x14ac:dyDescent="0.25">
      <c r="A3647">
        <v>720000</v>
      </c>
      <c r="B3647">
        <v>120010</v>
      </c>
      <c r="C3647">
        <v>207</v>
      </c>
      <c r="D3647" s="96">
        <v>45132.530439814815</v>
      </c>
      <c r="E3647" t="s">
        <v>127</v>
      </c>
      <c r="F3647" t="s">
        <v>140</v>
      </c>
      <c r="G3647" t="s">
        <v>141</v>
      </c>
      <c r="H3647" t="s">
        <v>130</v>
      </c>
      <c r="I3647">
        <v>338025</v>
      </c>
      <c r="L3647" s="96">
        <v>45132.529583333337</v>
      </c>
      <c r="M3647" t="s">
        <v>131</v>
      </c>
      <c r="N3647">
        <v>8000</v>
      </c>
      <c r="O3647" t="s">
        <v>132</v>
      </c>
    </row>
    <row r="3648" spans="1:15" x14ac:dyDescent="0.25">
      <c r="A3648">
        <v>720000</v>
      </c>
      <c r="B3648">
        <v>120010</v>
      </c>
      <c r="C3648">
        <v>207</v>
      </c>
      <c r="D3648" s="96">
        <v>45132.530439814815</v>
      </c>
      <c r="E3648" t="s">
        <v>127</v>
      </c>
      <c r="F3648" t="s">
        <v>140</v>
      </c>
      <c r="G3648" t="s">
        <v>141</v>
      </c>
      <c r="H3648" t="s">
        <v>130</v>
      </c>
      <c r="I3648">
        <v>338030</v>
      </c>
      <c r="L3648" s="96">
        <v>45132.529583333337</v>
      </c>
      <c r="M3648" t="s">
        <v>131</v>
      </c>
      <c r="N3648">
        <v>86000</v>
      </c>
      <c r="O3648" t="s">
        <v>132</v>
      </c>
    </row>
    <row r="3649" spans="1:15" x14ac:dyDescent="0.25">
      <c r="A3649">
        <v>720000</v>
      </c>
      <c r="B3649">
        <v>120000</v>
      </c>
      <c r="C3649">
        <v>207</v>
      </c>
      <c r="D3649" s="96">
        <v>45132.530428240738</v>
      </c>
      <c r="E3649" t="s">
        <v>127</v>
      </c>
      <c r="F3649" t="s">
        <v>140</v>
      </c>
      <c r="G3649" t="s">
        <v>141</v>
      </c>
      <c r="H3649" t="s">
        <v>130</v>
      </c>
      <c r="I3649">
        <v>338010</v>
      </c>
      <c r="L3649" s="96">
        <v>45132.529583333337</v>
      </c>
      <c r="M3649" t="s">
        <v>131</v>
      </c>
      <c r="N3649">
        <v>18000</v>
      </c>
      <c r="O3649" t="s">
        <v>132</v>
      </c>
    </row>
    <row r="3650" spans="1:15" x14ac:dyDescent="0.25">
      <c r="A3650">
        <v>720000</v>
      </c>
      <c r="B3650">
        <v>120010</v>
      </c>
      <c r="C3650">
        <v>207</v>
      </c>
      <c r="D3650" s="96">
        <v>45132.530428240738</v>
      </c>
      <c r="E3650" t="s">
        <v>127</v>
      </c>
      <c r="F3650" t="s">
        <v>140</v>
      </c>
      <c r="G3650" t="s">
        <v>141</v>
      </c>
      <c r="H3650" t="s">
        <v>130</v>
      </c>
      <c r="I3650">
        <v>338015</v>
      </c>
      <c r="L3650" s="96">
        <v>45132.529583333337</v>
      </c>
      <c r="M3650" t="s">
        <v>131</v>
      </c>
      <c r="N3650">
        <v>23000</v>
      </c>
      <c r="O3650" t="s">
        <v>132</v>
      </c>
    </row>
    <row r="3651" spans="1:15" x14ac:dyDescent="0.25">
      <c r="A3651">
        <v>720000</v>
      </c>
      <c r="B3651">
        <v>170503</v>
      </c>
      <c r="C3651">
        <v>208</v>
      </c>
      <c r="D3651" s="96">
        <v>45187.50582175926</v>
      </c>
      <c r="E3651" t="s">
        <v>133</v>
      </c>
      <c r="F3651" t="s">
        <v>168</v>
      </c>
      <c r="G3651" t="s">
        <v>169</v>
      </c>
      <c r="H3651" t="s">
        <v>130</v>
      </c>
      <c r="I3651">
        <v>337125</v>
      </c>
      <c r="L3651" s="96">
        <v>45184.999988425923</v>
      </c>
      <c r="M3651" t="s">
        <v>135</v>
      </c>
      <c r="N3651">
        <v>300</v>
      </c>
      <c r="O3651" t="s">
        <v>132</v>
      </c>
    </row>
    <row r="3652" spans="1:15" x14ac:dyDescent="0.25">
      <c r="A3652">
        <v>720000</v>
      </c>
      <c r="B3652">
        <v>170503</v>
      </c>
      <c r="C3652">
        <v>208</v>
      </c>
      <c r="D3652" s="96">
        <v>45187.50582175926</v>
      </c>
      <c r="E3652" t="s">
        <v>133</v>
      </c>
      <c r="F3652" t="s">
        <v>168</v>
      </c>
      <c r="G3652" t="s">
        <v>169</v>
      </c>
      <c r="H3652" t="s">
        <v>130</v>
      </c>
      <c r="I3652">
        <v>337210</v>
      </c>
      <c r="L3652" s="96">
        <v>45184.999988425923</v>
      </c>
      <c r="M3652" t="s">
        <v>135</v>
      </c>
      <c r="N3652">
        <v>14000</v>
      </c>
      <c r="O3652" t="s">
        <v>132</v>
      </c>
    </row>
    <row r="3653" spans="1:15" x14ac:dyDescent="0.25">
      <c r="A3653">
        <v>720000</v>
      </c>
      <c r="B3653">
        <v>170502</v>
      </c>
      <c r="C3653">
        <v>208</v>
      </c>
      <c r="D3653" s="96">
        <v>45187.50582175926</v>
      </c>
      <c r="E3653" t="s">
        <v>133</v>
      </c>
      <c r="F3653" t="s">
        <v>168</v>
      </c>
      <c r="G3653" t="s">
        <v>169</v>
      </c>
      <c r="H3653" t="s">
        <v>130</v>
      </c>
      <c r="I3653">
        <v>337220</v>
      </c>
      <c r="L3653" s="96">
        <v>45184.999988425923</v>
      </c>
      <c r="M3653" t="s">
        <v>135</v>
      </c>
      <c r="N3653">
        <v>200000</v>
      </c>
      <c r="O3653" t="s">
        <v>132</v>
      </c>
    </row>
    <row r="3654" spans="1:15" x14ac:dyDescent="0.25">
      <c r="A3654">
        <v>720000</v>
      </c>
      <c r="B3654">
        <v>170503</v>
      </c>
      <c r="C3654">
        <v>208</v>
      </c>
      <c r="D3654" s="96">
        <v>45187.50582175926</v>
      </c>
      <c r="E3654" t="s">
        <v>133</v>
      </c>
      <c r="F3654" t="s">
        <v>168</v>
      </c>
      <c r="G3654" t="s">
        <v>169</v>
      </c>
      <c r="H3654" t="s">
        <v>130</v>
      </c>
      <c r="I3654">
        <v>337120</v>
      </c>
      <c r="L3654" s="96">
        <v>45184.999988425923</v>
      </c>
      <c r="M3654" t="s">
        <v>135</v>
      </c>
      <c r="N3654">
        <v>235000</v>
      </c>
      <c r="O3654" t="s">
        <v>132</v>
      </c>
    </row>
    <row r="3655" spans="1:15" x14ac:dyDescent="0.25">
      <c r="A3655">
        <v>720000</v>
      </c>
      <c r="B3655">
        <v>170500</v>
      </c>
      <c r="C3655">
        <v>208</v>
      </c>
      <c r="D3655" s="96">
        <v>45187.505810185183</v>
      </c>
      <c r="E3655" t="s">
        <v>133</v>
      </c>
      <c r="F3655" t="s">
        <v>168</v>
      </c>
      <c r="G3655" t="s">
        <v>169</v>
      </c>
      <c r="H3655" t="s">
        <v>130</v>
      </c>
      <c r="I3655">
        <v>337006</v>
      </c>
      <c r="L3655" s="96">
        <v>45184.999988425923</v>
      </c>
      <c r="M3655" t="s">
        <v>135</v>
      </c>
      <c r="N3655">
        <v>-1200</v>
      </c>
      <c r="O3655" t="s">
        <v>136</v>
      </c>
    </row>
    <row r="3656" spans="1:15" x14ac:dyDescent="0.25">
      <c r="A3656">
        <v>720000</v>
      </c>
      <c r="B3656">
        <v>170501</v>
      </c>
      <c r="C3656">
        <v>208</v>
      </c>
      <c r="D3656" s="96">
        <v>45187.505810185183</v>
      </c>
      <c r="E3656" t="s">
        <v>133</v>
      </c>
      <c r="F3656" t="s">
        <v>168</v>
      </c>
      <c r="G3656" t="s">
        <v>169</v>
      </c>
      <c r="H3656" t="s">
        <v>130</v>
      </c>
      <c r="I3656">
        <v>337110</v>
      </c>
      <c r="L3656" s="96">
        <v>45184.999988425923</v>
      </c>
      <c r="M3656" t="s">
        <v>135</v>
      </c>
      <c r="N3656">
        <v>405000</v>
      </c>
      <c r="O3656" t="s">
        <v>132</v>
      </c>
    </row>
    <row r="3657" spans="1:15" x14ac:dyDescent="0.25">
      <c r="A3657">
        <v>720000</v>
      </c>
      <c r="B3657">
        <v>170500</v>
      </c>
      <c r="C3657">
        <v>208</v>
      </c>
      <c r="D3657" s="96">
        <v>45132.530416666668</v>
      </c>
      <c r="E3657" t="s">
        <v>133</v>
      </c>
      <c r="F3657" t="s">
        <v>140</v>
      </c>
      <c r="G3657" t="s">
        <v>200</v>
      </c>
      <c r="H3657" t="s">
        <v>130</v>
      </c>
      <c r="I3657">
        <v>337500</v>
      </c>
      <c r="L3657" s="96">
        <v>45132.529583333337</v>
      </c>
      <c r="M3657" t="s">
        <v>135</v>
      </c>
      <c r="N3657">
        <v>22550</v>
      </c>
      <c r="O3657" t="s">
        <v>132</v>
      </c>
    </row>
    <row r="3658" spans="1:15" x14ac:dyDescent="0.25">
      <c r="A3658">
        <v>720000</v>
      </c>
      <c r="B3658">
        <v>170504</v>
      </c>
      <c r="C3658">
        <v>208</v>
      </c>
      <c r="D3658" s="96">
        <v>45132.530405092592</v>
      </c>
      <c r="E3658" t="s">
        <v>127</v>
      </c>
      <c r="F3658" t="s">
        <v>140</v>
      </c>
      <c r="G3658" t="s">
        <v>199</v>
      </c>
      <c r="H3658" t="s">
        <v>130</v>
      </c>
      <c r="I3658">
        <v>337320</v>
      </c>
      <c r="L3658" s="96">
        <v>45132.529583333337</v>
      </c>
      <c r="M3658" t="s">
        <v>131</v>
      </c>
      <c r="N3658">
        <v>76000</v>
      </c>
      <c r="O3658" t="s">
        <v>132</v>
      </c>
    </row>
    <row r="3659" spans="1:15" x14ac:dyDescent="0.25">
      <c r="A3659">
        <v>720000</v>
      </c>
      <c r="B3659">
        <v>170504</v>
      </c>
      <c r="C3659">
        <v>208</v>
      </c>
      <c r="D3659" s="96">
        <v>45132.530405092592</v>
      </c>
      <c r="E3659" t="s">
        <v>133</v>
      </c>
      <c r="F3659" t="s">
        <v>140</v>
      </c>
      <c r="G3659" t="s">
        <v>173</v>
      </c>
      <c r="H3659" t="s">
        <v>130</v>
      </c>
      <c r="I3659">
        <v>337320</v>
      </c>
      <c r="L3659" s="96">
        <v>45132.529583333337</v>
      </c>
      <c r="M3659" t="s">
        <v>135</v>
      </c>
      <c r="N3659">
        <v>-50000</v>
      </c>
      <c r="O3659" t="s">
        <v>136</v>
      </c>
    </row>
    <row r="3660" spans="1:15" x14ac:dyDescent="0.25">
      <c r="A3660">
        <v>720000</v>
      </c>
      <c r="B3660">
        <v>170504</v>
      </c>
      <c r="C3660">
        <v>208</v>
      </c>
      <c r="D3660" s="96">
        <v>45132.530405092592</v>
      </c>
      <c r="E3660" t="s">
        <v>133</v>
      </c>
      <c r="F3660" t="s">
        <v>140</v>
      </c>
      <c r="G3660" t="s">
        <v>170</v>
      </c>
      <c r="H3660" t="s">
        <v>130</v>
      </c>
      <c r="I3660">
        <v>337320</v>
      </c>
      <c r="L3660" s="96">
        <v>45132.529583333337</v>
      </c>
      <c r="M3660" t="s">
        <v>135</v>
      </c>
      <c r="N3660">
        <v>-8000</v>
      </c>
      <c r="O3660" t="s">
        <v>136</v>
      </c>
    </row>
    <row r="3661" spans="1:15" x14ac:dyDescent="0.25">
      <c r="A3661">
        <v>720000</v>
      </c>
      <c r="B3661">
        <v>170504</v>
      </c>
      <c r="C3661">
        <v>208</v>
      </c>
      <c r="D3661" s="96">
        <v>45132.530405092592</v>
      </c>
      <c r="E3661" t="s">
        <v>133</v>
      </c>
      <c r="F3661" t="s">
        <v>140</v>
      </c>
      <c r="G3661" t="s">
        <v>200</v>
      </c>
      <c r="H3661" t="s">
        <v>130</v>
      </c>
      <c r="I3661">
        <v>337320</v>
      </c>
      <c r="L3661" s="96">
        <v>45132.529583333337</v>
      </c>
      <c r="M3661" t="s">
        <v>135</v>
      </c>
      <c r="N3661">
        <v>10000</v>
      </c>
      <c r="O3661" t="s">
        <v>132</v>
      </c>
    </row>
    <row r="3662" spans="1:15" x14ac:dyDescent="0.25">
      <c r="A3662">
        <v>720000</v>
      </c>
      <c r="B3662">
        <v>170504</v>
      </c>
      <c r="C3662">
        <v>208</v>
      </c>
      <c r="D3662" s="96">
        <v>45132.530405092592</v>
      </c>
      <c r="E3662" t="s">
        <v>133</v>
      </c>
      <c r="F3662" t="s">
        <v>140</v>
      </c>
      <c r="G3662" t="s">
        <v>198</v>
      </c>
      <c r="H3662" t="s">
        <v>130</v>
      </c>
      <c r="I3662">
        <v>337320</v>
      </c>
      <c r="L3662" s="96">
        <v>45132.529583333337</v>
      </c>
      <c r="M3662" t="s">
        <v>135</v>
      </c>
      <c r="N3662">
        <v>30000</v>
      </c>
      <c r="O3662" t="s">
        <v>132</v>
      </c>
    </row>
    <row r="3663" spans="1:15" x14ac:dyDescent="0.25">
      <c r="A3663">
        <v>720000</v>
      </c>
      <c r="B3663">
        <v>170504</v>
      </c>
      <c r="C3663">
        <v>208</v>
      </c>
      <c r="D3663" s="96">
        <v>45132.530393518522</v>
      </c>
      <c r="E3663" t="s">
        <v>127</v>
      </c>
      <c r="F3663" t="s">
        <v>140</v>
      </c>
      <c r="G3663" t="s">
        <v>199</v>
      </c>
      <c r="H3663" t="s">
        <v>130</v>
      </c>
      <c r="I3663">
        <v>337310</v>
      </c>
      <c r="L3663" s="96">
        <v>45132.529583333337</v>
      </c>
      <c r="M3663" t="s">
        <v>131</v>
      </c>
      <c r="N3663">
        <v>300000</v>
      </c>
      <c r="O3663" t="s">
        <v>132</v>
      </c>
    </row>
    <row r="3664" spans="1:15" x14ac:dyDescent="0.25">
      <c r="A3664">
        <v>720000</v>
      </c>
      <c r="B3664">
        <v>170504</v>
      </c>
      <c r="C3664">
        <v>208</v>
      </c>
      <c r="D3664" s="96">
        <v>45132.530393518522</v>
      </c>
      <c r="E3664" t="s">
        <v>133</v>
      </c>
      <c r="F3664" t="s">
        <v>140</v>
      </c>
      <c r="G3664" t="s">
        <v>173</v>
      </c>
      <c r="H3664" t="s">
        <v>130</v>
      </c>
      <c r="I3664">
        <v>337310</v>
      </c>
      <c r="L3664" s="96">
        <v>45132.529583333337</v>
      </c>
      <c r="M3664" t="s">
        <v>135</v>
      </c>
      <c r="N3664">
        <v>-140500</v>
      </c>
      <c r="O3664" t="s">
        <v>136</v>
      </c>
    </row>
    <row r="3665" spans="1:15" x14ac:dyDescent="0.25">
      <c r="A3665">
        <v>720000</v>
      </c>
      <c r="B3665">
        <v>170504</v>
      </c>
      <c r="C3665">
        <v>208</v>
      </c>
      <c r="D3665" s="96">
        <v>45132.530393518522</v>
      </c>
      <c r="E3665" t="s">
        <v>133</v>
      </c>
      <c r="F3665" t="s">
        <v>140</v>
      </c>
      <c r="G3665" t="s">
        <v>171</v>
      </c>
      <c r="H3665" t="s">
        <v>130</v>
      </c>
      <c r="I3665">
        <v>337310</v>
      </c>
      <c r="L3665" s="96">
        <v>45132.529583333337</v>
      </c>
      <c r="M3665" t="s">
        <v>135</v>
      </c>
      <c r="N3665">
        <v>-50000</v>
      </c>
      <c r="O3665" t="s">
        <v>136</v>
      </c>
    </row>
    <row r="3666" spans="1:15" x14ac:dyDescent="0.25">
      <c r="A3666">
        <v>720000</v>
      </c>
      <c r="B3666">
        <v>170504</v>
      </c>
      <c r="C3666">
        <v>208</v>
      </c>
      <c r="D3666" s="96">
        <v>45132.530393518522</v>
      </c>
      <c r="E3666" t="s">
        <v>133</v>
      </c>
      <c r="F3666" t="s">
        <v>140</v>
      </c>
      <c r="G3666" t="s">
        <v>200</v>
      </c>
      <c r="H3666" t="s">
        <v>130</v>
      </c>
      <c r="I3666">
        <v>337310</v>
      </c>
      <c r="L3666" s="96">
        <v>45132.529583333337</v>
      </c>
      <c r="M3666" t="s">
        <v>135</v>
      </c>
      <c r="N3666">
        <v>-14500</v>
      </c>
      <c r="O3666" t="s">
        <v>136</v>
      </c>
    </row>
    <row r="3667" spans="1:15" x14ac:dyDescent="0.25">
      <c r="A3667">
        <v>720000</v>
      </c>
      <c r="B3667">
        <v>170504</v>
      </c>
      <c r="C3667">
        <v>208</v>
      </c>
      <c r="D3667" s="96">
        <v>45132.530393518522</v>
      </c>
      <c r="E3667" t="s">
        <v>133</v>
      </c>
      <c r="F3667" t="s">
        <v>140</v>
      </c>
      <c r="G3667" t="s">
        <v>170</v>
      </c>
      <c r="H3667" t="s">
        <v>130</v>
      </c>
      <c r="I3667">
        <v>337310</v>
      </c>
      <c r="L3667" s="96">
        <v>45132.529583333337</v>
      </c>
      <c r="M3667" t="s">
        <v>135</v>
      </c>
      <c r="N3667">
        <v>-13000</v>
      </c>
      <c r="O3667" t="s">
        <v>136</v>
      </c>
    </row>
    <row r="3668" spans="1:15" x14ac:dyDescent="0.25">
      <c r="A3668">
        <v>720000</v>
      </c>
      <c r="B3668">
        <v>170502</v>
      </c>
      <c r="C3668">
        <v>208</v>
      </c>
      <c r="D3668" s="96">
        <v>45132.530370370368</v>
      </c>
      <c r="E3668" t="s">
        <v>127</v>
      </c>
      <c r="F3668" t="s">
        <v>140</v>
      </c>
      <c r="G3668" t="s">
        <v>199</v>
      </c>
      <c r="H3668" t="s">
        <v>130</v>
      </c>
      <c r="I3668">
        <v>337220</v>
      </c>
      <c r="L3668" s="96">
        <v>45132.529583333337</v>
      </c>
      <c r="M3668" t="s">
        <v>131</v>
      </c>
      <c r="N3668">
        <v>1995000</v>
      </c>
      <c r="O3668" t="s">
        <v>132</v>
      </c>
    </row>
    <row r="3669" spans="1:15" x14ac:dyDescent="0.25">
      <c r="A3669">
        <v>720000</v>
      </c>
      <c r="B3669">
        <v>170502</v>
      </c>
      <c r="C3669">
        <v>208</v>
      </c>
      <c r="D3669" s="96">
        <v>45132.530370370368</v>
      </c>
      <c r="E3669" t="s">
        <v>133</v>
      </c>
      <c r="F3669" t="s">
        <v>140</v>
      </c>
      <c r="G3669" t="s">
        <v>173</v>
      </c>
      <c r="H3669" t="s">
        <v>130</v>
      </c>
      <c r="I3669">
        <v>337220</v>
      </c>
      <c r="L3669" s="96">
        <v>45132.529583333337</v>
      </c>
      <c r="M3669" t="s">
        <v>135</v>
      </c>
      <c r="N3669">
        <v>-493500</v>
      </c>
      <c r="O3669" t="s">
        <v>136</v>
      </c>
    </row>
    <row r="3670" spans="1:15" x14ac:dyDescent="0.25">
      <c r="A3670">
        <v>720000</v>
      </c>
      <c r="B3670">
        <v>170502</v>
      </c>
      <c r="C3670">
        <v>208</v>
      </c>
      <c r="D3670" s="96">
        <v>45132.530370370368</v>
      </c>
      <c r="E3670" t="s">
        <v>133</v>
      </c>
      <c r="F3670" t="s">
        <v>140</v>
      </c>
      <c r="G3670" t="s">
        <v>170</v>
      </c>
      <c r="H3670" t="s">
        <v>130</v>
      </c>
      <c r="I3670">
        <v>337220</v>
      </c>
      <c r="L3670" s="96">
        <v>45132.529583333337</v>
      </c>
      <c r="M3670" t="s">
        <v>135</v>
      </c>
      <c r="N3670">
        <v>150000</v>
      </c>
      <c r="O3670" t="s">
        <v>132</v>
      </c>
    </row>
    <row r="3671" spans="1:15" x14ac:dyDescent="0.25">
      <c r="A3671">
        <v>720000</v>
      </c>
      <c r="B3671">
        <v>170502</v>
      </c>
      <c r="C3671">
        <v>208</v>
      </c>
      <c r="D3671" s="96">
        <v>45132.530370370368</v>
      </c>
      <c r="E3671" t="s">
        <v>133</v>
      </c>
      <c r="F3671" t="s">
        <v>140</v>
      </c>
      <c r="G3671" t="s">
        <v>198</v>
      </c>
      <c r="H3671" t="s">
        <v>130</v>
      </c>
      <c r="I3671">
        <v>337220</v>
      </c>
      <c r="L3671" s="96">
        <v>45132.529583333337</v>
      </c>
      <c r="M3671" t="s">
        <v>135</v>
      </c>
      <c r="N3671">
        <v>498500</v>
      </c>
      <c r="O3671" t="s">
        <v>132</v>
      </c>
    </row>
    <row r="3672" spans="1:15" x14ac:dyDescent="0.25">
      <c r="A3672">
        <v>720000</v>
      </c>
      <c r="B3672">
        <v>170503</v>
      </c>
      <c r="C3672">
        <v>208</v>
      </c>
      <c r="D3672" s="96">
        <v>45132.530347222222</v>
      </c>
      <c r="E3672" t="s">
        <v>127</v>
      </c>
      <c r="F3672" t="s">
        <v>140</v>
      </c>
      <c r="G3672" t="s">
        <v>199</v>
      </c>
      <c r="H3672" t="s">
        <v>130</v>
      </c>
      <c r="I3672">
        <v>337210</v>
      </c>
      <c r="L3672" s="96">
        <v>45132.529583333337</v>
      </c>
      <c r="M3672" t="s">
        <v>131</v>
      </c>
      <c r="N3672">
        <v>193000</v>
      </c>
      <c r="O3672" t="s">
        <v>132</v>
      </c>
    </row>
    <row r="3673" spans="1:15" x14ac:dyDescent="0.25">
      <c r="A3673">
        <v>720000</v>
      </c>
      <c r="B3673">
        <v>170503</v>
      </c>
      <c r="C3673">
        <v>208</v>
      </c>
      <c r="D3673" s="96">
        <v>45132.530347222222</v>
      </c>
      <c r="E3673" t="s">
        <v>133</v>
      </c>
      <c r="F3673" t="s">
        <v>140</v>
      </c>
      <c r="G3673" t="s">
        <v>172</v>
      </c>
      <c r="H3673" t="s">
        <v>130</v>
      </c>
      <c r="I3673">
        <v>337210</v>
      </c>
      <c r="L3673" s="96">
        <v>45132.529583333337</v>
      </c>
      <c r="M3673" t="s">
        <v>135</v>
      </c>
      <c r="N3673">
        <v>-119300</v>
      </c>
      <c r="O3673" t="s">
        <v>136</v>
      </c>
    </row>
    <row r="3674" spans="1:15" x14ac:dyDescent="0.25">
      <c r="A3674">
        <v>720000</v>
      </c>
      <c r="B3674">
        <v>170503</v>
      </c>
      <c r="C3674">
        <v>208</v>
      </c>
      <c r="D3674" s="96">
        <v>45132.530347222222</v>
      </c>
      <c r="E3674" t="s">
        <v>133</v>
      </c>
      <c r="F3674" t="s">
        <v>140</v>
      </c>
      <c r="G3674" t="s">
        <v>170</v>
      </c>
      <c r="H3674" t="s">
        <v>130</v>
      </c>
      <c r="I3674">
        <v>337210</v>
      </c>
      <c r="L3674" s="96">
        <v>45132.529583333337</v>
      </c>
      <c r="M3674" t="s">
        <v>135</v>
      </c>
      <c r="N3674">
        <v>20000</v>
      </c>
      <c r="O3674" t="s">
        <v>132</v>
      </c>
    </row>
    <row r="3675" spans="1:15" x14ac:dyDescent="0.25">
      <c r="A3675">
        <v>720000</v>
      </c>
      <c r="B3675">
        <v>170503</v>
      </c>
      <c r="C3675">
        <v>208</v>
      </c>
      <c r="D3675" s="96">
        <v>45132.530347222222</v>
      </c>
      <c r="E3675" t="s">
        <v>133</v>
      </c>
      <c r="F3675" t="s">
        <v>140</v>
      </c>
      <c r="G3675" t="s">
        <v>200</v>
      </c>
      <c r="H3675" t="s">
        <v>130</v>
      </c>
      <c r="I3675">
        <v>337210</v>
      </c>
      <c r="L3675" s="96">
        <v>45132.529583333337</v>
      </c>
      <c r="M3675" t="s">
        <v>135</v>
      </c>
      <c r="N3675">
        <v>23300</v>
      </c>
      <c r="O3675" t="s">
        <v>132</v>
      </c>
    </row>
    <row r="3676" spans="1:15" x14ac:dyDescent="0.25">
      <c r="A3676">
        <v>720000</v>
      </c>
      <c r="B3676">
        <v>170503</v>
      </c>
      <c r="C3676">
        <v>208</v>
      </c>
      <c r="D3676" s="96">
        <v>45132.530347222222</v>
      </c>
      <c r="E3676" t="s">
        <v>133</v>
      </c>
      <c r="F3676" t="s">
        <v>140</v>
      </c>
      <c r="G3676" t="s">
        <v>173</v>
      </c>
      <c r="H3676" t="s">
        <v>130</v>
      </c>
      <c r="I3676">
        <v>337210</v>
      </c>
      <c r="L3676" s="96">
        <v>45132.529583333337</v>
      </c>
      <c r="M3676" t="s">
        <v>135</v>
      </c>
      <c r="N3676">
        <v>24000</v>
      </c>
      <c r="O3676" t="s">
        <v>132</v>
      </c>
    </row>
    <row r="3677" spans="1:15" x14ac:dyDescent="0.25">
      <c r="A3677">
        <v>720000</v>
      </c>
      <c r="B3677">
        <v>170503</v>
      </c>
      <c r="C3677">
        <v>208</v>
      </c>
      <c r="D3677" s="96">
        <v>45132.530347222222</v>
      </c>
      <c r="E3677" t="s">
        <v>133</v>
      </c>
      <c r="F3677" t="s">
        <v>140</v>
      </c>
      <c r="G3677" t="s">
        <v>171</v>
      </c>
      <c r="H3677" t="s">
        <v>130</v>
      </c>
      <c r="I3677">
        <v>337210</v>
      </c>
      <c r="L3677" s="96">
        <v>45132.529583333337</v>
      </c>
      <c r="M3677" t="s">
        <v>135</v>
      </c>
      <c r="N3677">
        <v>175000</v>
      </c>
      <c r="O3677" t="s">
        <v>132</v>
      </c>
    </row>
    <row r="3678" spans="1:15" x14ac:dyDescent="0.25">
      <c r="A3678">
        <v>720000</v>
      </c>
      <c r="B3678">
        <v>170503</v>
      </c>
      <c r="C3678">
        <v>208</v>
      </c>
      <c r="D3678" s="96">
        <v>45132.530335648145</v>
      </c>
      <c r="E3678" t="s">
        <v>127</v>
      </c>
      <c r="F3678" t="s">
        <v>140</v>
      </c>
      <c r="G3678" t="s">
        <v>201</v>
      </c>
      <c r="H3678" t="s">
        <v>130</v>
      </c>
      <c r="I3678">
        <v>337125</v>
      </c>
      <c r="L3678" s="96">
        <v>45132.529583333337</v>
      </c>
      <c r="M3678" t="s">
        <v>131</v>
      </c>
      <c r="N3678">
        <v>5000</v>
      </c>
      <c r="O3678" t="s">
        <v>132</v>
      </c>
    </row>
    <row r="3679" spans="1:15" x14ac:dyDescent="0.25">
      <c r="A3679">
        <v>720000</v>
      </c>
      <c r="B3679">
        <v>170503</v>
      </c>
      <c r="C3679">
        <v>208</v>
      </c>
      <c r="D3679" s="96">
        <v>45132.530335648145</v>
      </c>
      <c r="E3679" t="s">
        <v>133</v>
      </c>
      <c r="F3679" t="s">
        <v>140</v>
      </c>
      <c r="G3679" t="s">
        <v>173</v>
      </c>
      <c r="H3679" t="s">
        <v>130</v>
      </c>
      <c r="I3679">
        <v>337125</v>
      </c>
      <c r="L3679" s="96">
        <v>45132.529583333337</v>
      </c>
      <c r="M3679" t="s">
        <v>135</v>
      </c>
      <c r="N3679">
        <v>-1000</v>
      </c>
      <c r="O3679" t="s">
        <v>136</v>
      </c>
    </row>
    <row r="3680" spans="1:15" x14ac:dyDescent="0.25">
      <c r="A3680">
        <v>720000</v>
      </c>
      <c r="B3680">
        <v>170503</v>
      </c>
      <c r="C3680">
        <v>208</v>
      </c>
      <c r="D3680" s="96">
        <v>45132.530335648145</v>
      </c>
      <c r="E3680" t="s">
        <v>133</v>
      </c>
      <c r="F3680" t="s">
        <v>140</v>
      </c>
      <c r="G3680" t="s">
        <v>170</v>
      </c>
      <c r="H3680" t="s">
        <v>130</v>
      </c>
      <c r="I3680">
        <v>337125</v>
      </c>
      <c r="L3680" s="96">
        <v>45132.529583333337</v>
      </c>
      <c r="M3680" t="s">
        <v>135</v>
      </c>
      <c r="N3680">
        <v>-500</v>
      </c>
      <c r="O3680" t="s">
        <v>136</v>
      </c>
    </row>
    <row r="3681" spans="1:15" x14ac:dyDescent="0.25">
      <c r="A3681">
        <v>720000</v>
      </c>
      <c r="B3681">
        <v>170503</v>
      </c>
      <c r="C3681">
        <v>208</v>
      </c>
      <c r="D3681" s="96">
        <v>45132.530324074076</v>
      </c>
      <c r="E3681" t="s">
        <v>127</v>
      </c>
      <c r="F3681" t="s">
        <v>140</v>
      </c>
      <c r="G3681" t="s">
        <v>199</v>
      </c>
      <c r="H3681" t="s">
        <v>130</v>
      </c>
      <c r="I3681">
        <v>337120</v>
      </c>
      <c r="L3681" s="96">
        <v>45132.529583333337</v>
      </c>
      <c r="M3681" t="s">
        <v>131</v>
      </c>
      <c r="N3681">
        <v>1270000</v>
      </c>
      <c r="O3681" t="s">
        <v>132</v>
      </c>
    </row>
    <row r="3682" spans="1:15" x14ac:dyDescent="0.25">
      <c r="A3682">
        <v>720000</v>
      </c>
      <c r="B3682">
        <v>170503</v>
      </c>
      <c r="C3682">
        <v>208</v>
      </c>
      <c r="D3682" s="96">
        <v>45132.530324074076</v>
      </c>
      <c r="E3682" t="s">
        <v>133</v>
      </c>
      <c r="F3682" t="s">
        <v>140</v>
      </c>
      <c r="G3682" t="s">
        <v>200</v>
      </c>
      <c r="H3682" t="s">
        <v>130</v>
      </c>
      <c r="I3682">
        <v>337120</v>
      </c>
      <c r="L3682" s="96">
        <v>45132.529583333337</v>
      </c>
      <c r="M3682" t="s">
        <v>135</v>
      </c>
      <c r="N3682">
        <v>-110500</v>
      </c>
      <c r="O3682" t="s">
        <v>136</v>
      </c>
    </row>
    <row r="3683" spans="1:15" x14ac:dyDescent="0.25">
      <c r="A3683">
        <v>720000</v>
      </c>
      <c r="B3683">
        <v>170503</v>
      </c>
      <c r="C3683">
        <v>208</v>
      </c>
      <c r="D3683" s="96">
        <v>45132.530324074076</v>
      </c>
      <c r="E3683" t="s">
        <v>133</v>
      </c>
      <c r="F3683" t="s">
        <v>140</v>
      </c>
      <c r="G3683" t="s">
        <v>170</v>
      </c>
      <c r="H3683" t="s">
        <v>130</v>
      </c>
      <c r="I3683">
        <v>337120</v>
      </c>
      <c r="L3683" s="96">
        <v>45132.529583333337</v>
      </c>
      <c r="M3683" t="s">
        <v>135</v>
      </c>
      <c r="N3683">
        <v>-35050</v>
      </c>
      <c r="O3683" t="s">
        <v>136</v>
      </c>
    </row>
    <row r="3684" spans="1:15" x14ac:dyDescent="0.25">
      <c r="A3684">
        <v>720000</v>
      </c>
      <c r="B3684">
        <v>170503</v>
      </c>
      <c r="C3684">
        <v>208</v>
      </c>
      <c r="D3684" s="96">
        <v>45132.530324074076</v>
      </c>
      <c r="E3684" t="s">
        <v>133</v>
      </c>
      <c r="F3684" t="s">
        <v>140</v>
      </c>
      <c r="G3684" t="s">
        <v>171</v>
      </c>
      <c r="H3684" t="s">
        <v>130</v>
      </c>
      <c r="I3684">
        <v>337120</v>
      </c>
      <c r="L3684" s="96">
        <v>45132.529583333337</v>
      </c>
      <c r="M3684" t="s">
        <v>135</v>
      </c>
      <c r="N3684">
        <v>101400</v>
      </c>
      <c r="O3684" t="s">
        <v>132</v>
      </c>
    </row>
    <row r="3685" spans="1:15" x14ac:dyDescent="0.25">
      <c r="A3685">
        <v>720000</v>
      </c>
      <c r="B3685">
        <v>170503</v>
      </c>
      <c r="C3685">
        <v>208</v>
      </c>
      <c r="D3685" s="96">
        <v>45132.530324074076</v>
      </c>
      <c r="E3685" t="s">
        <v>133</v>
      </c>
      <c r="F3685" t="s">
        <v>140</v>
      </c>
      <c r="G3685" t="s">
        <v>173</v>
      </c>
      <c r="H3685" t="s">
        <v>130</v>
      </c>
      <c r="I3685">
        <v>337120</v>
      </c>
      <c r="L3685" s="96">
        <v>45132.529583333337</v>
      </c>
      <c r="M3685" t="s">
        <v>135</v>
      </c>
      <c r="N3685">
        <v>194150</v>
      </c>
      <c r="O3685" t="s">
        <v>132</v>
      </c>
    </row>
    <row r="3686" spans="1:15" x14ac:dyDescent="0.25">
      <c r="A3686">
        <v>720000</v>
      </c>
      <c r="B3686">
        <v>170503</v>
      </c>
      <c r="C3686">
        <v>208</v>
      </c>
      <c r="D3686" s="96">
        <v>45132.530324074076</v>
      </c>
      <c r="E3686" t="s">
        <v>133</v>
      </c>
      <c r="F3686" t="s">
        <v>140</v>
      </c>
      <c r="G3686" t="s">
        <v>172</v>
      </c>
      <c r="H3686" t="s">
        <v>130</v>
      </c>
      <c r="I3686">
        <v>337120</v>
      </c>
      <c r="L3686" s="96">
        <v>45132.529583333337</v>
      </c>
      <c r="M3686" t="s">
        <v>135</v>
      </c>
      <c r="N3686">
        <v>220000</v>
      </c>
      <c r="O3686" t="s">
        <v>132</v>
      </c>
    </row>
    <row r="3687" spans="1:15" x14ac:dyDescent="0.25">
      <c r="A3687">
        <v>720000</v>
      </c>
      <c r="B3687">
        <v>170501</v>
      </c>
      <c r="C3687">
        <v>208</v>
      </c>
      <c r="D3687" s="96">
        <v>45132.530300925922</v>
      </c>
      <c r="E3687" t="s">
        <v>133</v>
      </c>
      <c r="F3687" t="s">
        <v>140</v>
      </c>
      <c r="G3687" t="s">
        <v>200</v>
      </c>
      <c r="H3687" t="s">
        <v>130</v>
      </c>
      <c r="I3687">
        <v>337110</v>
      </c>
      <c r="L3687" s="96">
        <v>45132.529583333337</v>
      </c>
      <c r="M3687" t="s">
        <v>135</v>
      </c>
      <c r="N3687">
        <v>-180000</v>
      </c>
      <c r="O3687" t="s">
        <v>136</v>
      </c>
    </row>
    <row r="3688" spans="1:15" x14ac:dyDescent="0.25">
      <c r="A3688">
        <v>720000</v>
      </c>
      <c r="B3688">
        <v>170501</v>
      </c>
      <c r="C3688">
        <v>208</v>
      </c>
      <c r="D3688" s="96">
        <v>45132.530300925922</v>
      </c>
      <c r="E3688" t="s">
        <v>133</v>
      </c>
      <c r="F3688" t="s">
        <v>140</v>
      </c>
      <c r="G3688" t="s">
        <v>173</v>
      </c>
      <c r="H3688" t="s">
        <v>130</v>
      </c>
      <c r="I3688">
        <v>337110</v>
      </c>
      <c r="L3688" s="96">
        <v>45132.529583333337</v>
      </c>
      <c r="M3688" t="s">
        <v>135</v>
      </c>
      <c r="N3688">
        <v>118200</v>
      </c>
      <c r="O3688" t="s">
        <v>132</v>
      </c>
    </row>
    <row r="3689" spans="1:15" x14ac:dyDescent="0.25">
      <c r="A3689">
        <v>720000</v>
      </c>
      <c r="B3689">
        <v>170501</v>
      </c>
      <c r="C3689">
        <v>208</v>
      </c>
      <c r="D3689" s="96">
        <v>45132.530289351853</v>
      </c>
      <c r="E3689" t="s">
        <v>127</v>
      </c>
      <c r="F3689" t="s">
        <v>140</v>
      </c>
      <c r="G3689" t="s">
        <v>199</v>
      </c>
      <c r="H3689" t="s">
        <v>130</v>
      </c>
      <c r="I3689">
        <v>337110</v>
      </c>
      <c r="L3689" s="96">
        <v>45132.529583333337</v>
      </c>
      <c r="M3689" t="s">
        <v>131</v>
      </c>
      <c r="N3689">
        <v>5600000</v>
      </c>
      <c r="O3689" t="s">
        <v>132</v>
      </c>
    </row>
    <row r="3690" spans="1:15" x14ac:dyDescent="0.25">
      <c r="A3690">
        <v>720000</v>
      </c>
      <c r="B3690">
        <v>170501</v>
      </c>
      <c r="C3690">
        <v>208</v>
      </c>
      <c r="D3690" s="96">
        <v>45132.530289351853</v>
      </c>
      <c r="E3690" t="s">
        <v>133</v>
      </c>
      <c r="F3690" t="s">
        <v>140</v>
      </c>
      <c r="G3690" t="s">
        <v>170</v>
      </c>
      <c r="H3690" t="s">
        <v>130</v>
      </c>
      <c r="I3690">
        <v>337110</v>
      </c>
      <c r="L3690" s="96">
        <v>45132.529583333337</v>
      </c>
      <c r="M3690" t="s">
        <v>135</v>
      </c>
      <c r="N3690">
        <v>275000</v>
      </c>
      <c r="O3690" t="s">
        <v>132</v>
      </c>
    </row>
    <row r="3691" spans="1:15" x14ac:dyDescent="0.25">
      <c r="A3691">
        <v>720000</v>
      </c>
      <c r="B3691">
        <v>170501</v>
      </c>
      <c r="C3691">
        <v>208</v>
      </c>
      <c r="D3691" s="96">
        <v>45132.530289351853</v>
      </c>
      <c r="E3691" t="s">
        <v>133</v>
      </c>
      <c r="F3691" t="s">
        <v>140</v>
      </c>
      <c r="G3691" t="s">
        <v>198</v>
      </c>
      <c r="H3691" t="s">
        <v>130</v>
      </c>
      <c r="I3691">
        <v>337110</v>
      </c>
      <c r="L3691" s="96">
        <v>45132.529583333337</v>
      </c>
      <c r="M3691" t="s">
        <v>135</v>
      </c>
      <c r="N3691">
        <v>508300</v>
      </c>
      <c r="O3691" t="s">
        <v>132</v>
      </c>
    </row>
    <row r="3692" spans="1:15" x14ac:dyDescent="0.25">
      <c r="A3692">
        <v>720000</v>
      </c>
      <c r="B3692">
        <v>170501</v>
      </c>
      <c r="C3692">
        <v>208</v>
      </c>
      <c r="D3692" s="96">
        <v>45132.530289351853</v>
      </c>
      <c r="E3692" t="s">
        <v>133</v>
      </c>
      <c r="F3692" t="s">
        <v>140</v>
      </c>
      <c r="G3692" t="s">
        <v>171</v>
      </c>
      <c r="H3692" t="s">
        <v>130</v>
      </c>
      <c r="I3692">
        <v>337110</v>
      </c>
      <c r="L3692" s="96">
        <v>45132.529583333337</v>
      </c>
      <c r="M3692" t="s">
        <v>135</v>
      </c>
      <c r="N3692">
        <v>523500</v>
      </c>
      <c r="O3692" t="s">
        <v>132</v>
      </c>
    </row>
    <row r="3693" spans="1:15" x14ac:dyDescent="0.25">
      <c r="A3693">
        <v>720000</v>
      </c>
      <c r="B3693">
        <v>170500</v>
      </c>
      <c r="C3693">
        <v>208</v>
      </c>
      <c r="D3693" s="96">
        <v>45132.530266203707</v>
      </c>
      <c r="E3693" t="s">
        <v>127</v>
      </c>
      <c r="F3693" t="s">
        <v>140</v>
      </c>
      <c r="G3693" t="s">
        <v>199</v>
      </c>
      <c r="H3693" t="s">
        <v>130</v>
      </c>
      <c r="I3693">
        <v>337012</v>
      </c>
      <c r="L3693" s="96">
        <v>45132.529583333337</v>
      </c>
      <c r="M3693" t="s">
        <v>131</v>
      </c>
      <c r="N3693">
        <v>2000</v>
      </c>
      <c r="O3693" t="s">
        <v>132</v>
      </c>
    </row>
    <row r="3694" spans="1:15" x14ac:dyDescent="0.25">
      <c r="A3694">
        <v>720000</v>
      </c>
      <c r="B3694">
        <v>170500</v>
      </c>
      <c r="C3694">
        <v>208</v>
      </c>
      <c r="D3694" s="96">
        <v>45132.530266203707</v>
      </c>
      <c r="E3694" t="s">
        <v>133</v>
      </c>
      <c r="F3694" t="s">
        <v>140</v>
      </c>
      <c r="G3694" t="s">
        <v>200</v>
      </c>
      <c r="H3694" t="s">
        <v>130</v>
      </c>
      <c r="I3694">
        <v>337012</v>
      </c>
      <c r="L3694" s="96">
        <v>45132.529583333337</v>
      </c>
      <c r="M3694" t="s">
        <v>135</v>
      </c>
      <c r="N3694">
        <v>-50863</v>
      </c>
      <c r="O3694" t="s">
        <v>136</v>
      </c>
    </row>
    <row r="3695" spans="1:15" x14ac:dyDescent="0.25">
      <c r="A3695">
        <v>720000</v>
      </c>
      <c r="B3695">
        <v>170500</v>
      </c>
      <c r="C3695">
        <v>208</v>
      </c>
      <c r="D3695" s="96">
        <v>45132.530266203707</v>
      </c>
      <c r="E3695" t="s">
        <v>133</v>
      </c>
      <c r="F3695" t="s">
        <v>140</v>
      </c>
      <c r="G3695" t="s">
        <v>173</v>
      </c>
      <c r="H3695" t="s">
        <v>130</v>
      </c>
      <c r="I3695">
        <v>337012</v>
      </c>
      <c r="L3695" s="96">
        <v>45132.529583333337</v>
      </c>
      <c r="M3695" t="s">
        <v>135</v>
      </c>
      <c r="N3695">
        <v>49800</v>
      </c>
      <c r="O3695" t="s">
        <v>132</v>
      </c>
    </row>
    <row r="3696" spans="1:15" x14ac:dyDescent="0.25">
      <c r="A3696">
        <v>720000</v>
      </c>
      <c r="B3696">
        <v>170500</v>
      </c>
      <c r="C3696">
        <v>208</v>
      </c>
      <c r="D3696" s="96">
        <v>45132.530243055553</v>
      </c>
      <c r="E3696" t="s">
        <v>127</v>
      </c>
      <c r="F3696" t="s">
        <v>140</v>
      </c>
      <c r="G3696" t="s">
        <v>199</v>
      </c>
      <c r="H3696" t="s">
        <v>130</v>
      </c>
      <c r="I3696">
        <v>337010</v>
      </c>
      <c r="L3696" s="96">
        <v>45132.529583333337</v>
      </c>
      <c r="M3696" t="s">
        <v>131</v>
      </c>
      <c r="N3696">
        <v>65000</v>
      </c>
      <c r="O3696" t="s">
        <v>132</v>
      </c>
    </row>
    <row r="3697" spans="1:15" x14ac:dyDescent="0.25">
      <c r="A3697">
        <v>720000</v>
      </c>
      <c r="B3697">
        <v>170500</v>
      </c>
      <c r="C3697">
        <v>208</v>
      </c>
      <c r="D3697" s="96">
        <v>45132.530243055553</v>
      </c>
      <c r="E3697" t="s">
        <v>133</v>
      </c>
      <c r="F3697" t="s">
        <v>140</v>
      </c>
      <c r="G3697" t="s">
        <v>170</v>
      </c>
      <c r="H3697" t="s">
        <v>130</v>
      </c>
      <c r="I3697">
        <v>337010</v>
      </c>
      <c r="L3697" s="96">
        <v>45132.529583333337</v>
      </c>
      <c r="M3697" t="s">
        <v>135</v>
      </c>
      <c r="N3697">
        <v>-15850</v>
      </c>
      <c r="O3697" t="s">
        <v>136</v>
      </c>
    </row>
    <row r="3698" spans="1:15" x14ac:dyDescent="0.25">
      <c r="A3698">
        <v>720000</v>
      </c>
      <c r="B3698">
        <v>170500</v>
      </c>
      <c r="C3698">
        <v>208</v>
      </c>
      <c r="D3698" s="96">
        <v>45132.530243055553</v>
      </c>
      <c r="E3698" t="s">
        <v>133</v>
      </c>
      <c r="F3698" t="s">
        <v>140</v>
      </c>
      <c r="G3698" t="s">
        <v>171</v>
      </c>
      <c r="H3698" t="s">
        <v>130</v>
      </c>
      <c r="I3698">
        <v>337010</v>
      </c>
      <c r="L3698" s="96">
        <v>45132.529583333337</v>
      </c>
      <c r="M3698" t="s">
        <v>135</v>
      </c>
      <c r="N3698">
        <v>-4400</v>
      </c>
      <c r="O3698" t="s">
        <v>136</v>
      </c>
    </row>
    <row r="3699" spans="1:15" x14ac:dyDescent="0.25">
      <c r="A3699">
        <v>720000</v>
      </c>
      <c r="B3699">
        <v>170500</v>
      </c>
      <c r="C3699">
        <v>208</v>
      </c>
      <c r="D3699" s="96">
        <v>45132.530243055553</v>
      </c>
      <c r="E3699" t="s">
        <v>133</v>
      </c>
      <c r="F3699" t="s">
        <v>140</v>
      </c>
      <c r="G3699" t="s">
        <v>173</v>
      </c>
      <c r="H3699" t="s">
        <v>130</v>
      </c>
      <c r="I3699">
        <v>337010</v>
      </c>
      <c r="L3699" s="96">
        <v>45132.529583333337</v>
      </c>
      <c r="M3699" t="s">
        <v>135</v>
      </c>
      <c r="N3699">
        <v>41950</v>
      </c>
      <c r="O3699" t="s">
        <v>132</v>
      </c>
    </row>
    <row r="3700" spans="1:15" x14ac:dyDescent="0.25">
      <c r="A3700">
        <v>720000</v>
      </c>
      <c r="B3700">
        <v>170500</v>
      </c>
      <c r="C3700">
        <v>208</v>
      </c>
      <c r="D3700" s="96">
        <v>45132.53020833333</v>
      </c>
      <c r="E3700" t="s">
        <v>127</v>
      </c>
      <c r="F3700" t="s">
        <v>140</v>
      </c>
      <c r="G3700" t="s">
        <v>199</v>
      </c>
      <c r="H3700" t="s">
        <v>130</v>
      </c>
      <c r="I3700">
        <v>337006</v>
      </c>
      <c r="L3700" s="96">
        <v>45132.529583333337</v>
      </c>
      <c r="M3700" t="s">
        <v>131</v>
      </c>
      <c r="N3700">
        <v>100000</v>
      </c>
      <c r="O3700" t="s">
        <v>132</v>
      </c>
    </row>
    <row r="3701" spans="1:15" x14ac:dyDescent="0.25">
      <c r="A3701">
        <v>720000</v>
      </c>
      <c r="B3701">
        <v>170500</v>
      </c>
      <c r="C3701">
        <v>208</v>
      </c>
      <c r="D3701" s="96">
        <v>45132.53020833333</v>
      </c>
      <c r="E3701" t="s">
        <v>133</v>
      </c>
      <c r="F3701" t="s">
        <v>140</v>
      </c>
      <c r="G3701" t="s">
        <v>171</v>
      </c>
      <c r="H3701" t="s">
        <v>130</v>
      </c>
      <c r="I3701">
        <v>337006</v>
      </c>
      <c r="L3701" s="96">
        <v>45132.529583333337</v>
      </c>
      <c r="M3701" t="s">
        <v>135</v>
      </c>
      <c r="N3701">
        <v>-89900</v>
      </c>
      <c r="O3701" t="s">
        <v>136</v>
      </c>
    </row>
    <row r="3702" spans="1:15" x14ac:dyDescent="0.25">
      <c r="A3702">
        <v>720000</v>
      </c>
      <c r="B3702">
        <v>170500</v>
      </c>
      <c r="C3702">
        <v>208</v>
      </c>
      <c r="D3702" s="96">
        <v>45132.53020833333</v>
      </c>
      <c r="E3702" t="s">
        <v>133</v>
      </c>
      <c r="F3702" t="s">
        <v>140</v>
      </c>
      <c r="G3702" t="s">
        <v>200</v>
      </c>
      <c r="H3702" t="s">
        <v>130</v>
      </c>
      <c r="I3702">
        <v>337006</v>
      </c>
      <c r="L3702" s="96">
        <v>45132.529583333337</v>
      </c>
      <c r="M3702" t="s">
        <v>135</v>
      </c>
      <c r="N3702">
        <v>-1500</v>
      </c>
      <c r="O3702" t="s">
        <v>136</v>
      </c>
    </row>
    <row r="3703" spans="1:15" x14ac:dyDescent="0.25">
      <c r="A3703">
        <v>720000</v>
      </c>
      <c r="B3703">
        <v>170500</v>
      </c>
      <c r="C3703">
        <v>208</v>
      </c>
      <c r="D3703" s="96">
        <v>45132.53020833333</v>
      </c>
      <c r="E3703" t="s">
        <v>133</v>
      </c>
      <c r="F3703" t="s">
        <v>140</v>
      </c>
      <c r="G3703" t="s">
        <v>173</v>
      </c>
      <c r="H3703" t="s">
        <v>130</v>
      </c>
      <c r="I3703">
        <v>337006</v>
      </c>
      <c r="L3703" s="96">
        <v>45132.529583333337</v>
      </c>
      <c r="M3703" t="s">
        <v>135</v>
      </c>
      <c r="N3703">
        <v>3150</v>
      </c>
      <c r="O3703" t="s">
        <v>132</v>
      </c>
    </row>
    <row r="3704" spans="1:15" x14ac:dyDescent="0.25">
      <c r="A3704">
        <v>720000</v>
      </c>
      <c r="B3704">
        <v>410300</v>
      </c>
      <c r="C3704">
        <v>211</v>
      </c>
      <c r="D3704" s="96">
        <v>45132.557743055557</v>
      </c>
      <c r="E3704" t="s">
        <v>127</v>
      </c>
      <c r="F3704" t="s">
        <v>217</v>
      </c>
      <c r="G3704" t="s">
        <v>223</v>
      </c>
      <c r="H3704" t="s">
        <v>130</v>
      </c>
      <c r="I3704">
        <v>336016</v>
      </c>
      <c r="L3704" s="96">
        <v>45132.556863425925</v>
      </c>
      <c r="M3704" t="s">
        <v>131</v>
      </c>
      <c r="N3704">
        <v>50000</v>
      </c>
      <c r="O3704" t="s">
        <v>132</v>
      </c>
    </row>
    <row r="3705" spans="1:15" x14ac:dyDescent="0.25">
      <c r="A3705">
        <v>720000</v>
      </c>
      <c r="B3705">
        <v>410300</v>
      </c>
      <c r="C3705">
        <v>211</v>
      </c>
      <c r="D3705" s="96">
        <v>45132.55773148148</v>
      </c>
      <c r="E3705" t="s">
        <v>127</v>
      </c>
      <c r="F3705" t="s">
        <v>217</v>
      </c>
      <c r="G3705" t="s">
        <v>224</v>
      </c>
      <c r="H3705" t="s">
        <v>130</v>
      </c>
      <c r="I3705">
        <v>336010</v>
      </c>
      <c r="L3705" s="96">
        <v>45132.556863425925</v>
      </c>
      <c r="M3705" t="s">
        <v>131</v>
      </c>
      <c r="N3705">
        <v>5000</v>
      </c>
      <c r="O3705" t="s">
        <v>132</v>
      </c>
    </row>
    <row r="3706" spans="1:15" x14ac:dyDescent="0.25">
      <c r="A3706">
        <v>720000</v>
      </c>
      <c r="B3706">
        <v>410300</v>
      </c>
      <c r="C3706">
        <v>211</v>
      </c>
      <c r="D3706" s="96">
        <v>45132.55773148148</v>
      </c>
      <c r="E3706" t="s">
        <v>127</v>
      </c>
      <c r="F3706" t="s">
        <v>217</v>
      </c>
      <c r="G3706" t="s">
        <v>225</v>
      </c>
      <c r="H3706" t="s">
        <v>130</v>
      </c>
      <c r="I3706">
        <v>336000</v>
      </c>
      <c r="L3706" s="96">
        <v>45132.556863425925</v>
      </c>
      <c r="M3706" t="s">
        <v>131</v>
      </c>
      <c r="N3706">
        <v>875000</v>
      </c>
      <c r="O3706" t="s">
        <v>132</v>
      </c>
    </row>
    <row r="3707" spans="1:15" x14ac:dyDescent="0.25">
      <c r="A3707">
        <v>720000</v>
      </c>
      <c r="B3707">
        <v>415240</v>
      </c>
      <c r="C3707">
        <v>212</v>
      </c>
      <c r="D3707" s="96">
        <v>45132.557685185187</v>
      </c>
      <c r="E3707" t="s">
        <v>127</v>
      </c>
      <c r="F3707" t="s">
        <v>217</v>
      </c>
      <c r="G3707" t="s">
        <v>218</v>
      </c>
      <c r="H3707" t="s">
        <v>130</v>
      </c>
      <c r="I3707">
        <v>335100</v>
      </c>
      <c r="L3707" s="96">
        <v>45132.556863425925</v>
      </c>
      <c r="M3707" t="s">
        <v>131</v>
      </c>
      <c r="N3707">
        <v>352000</v>
      </c>
      <c r="O3707" t="s">
        <v>132</v>
      </c>
    </row>
    <row r="3708" spans="1:15" x14ac:dyDescent="0.25">
      <c r="A3708">
        <v>720000</v>
      </c>
      <c r="B3708">
        <v>415240</v>
      </c>
      <c r="C3708">
        <v>212</v>
      </c>
      <c r="D3708" s="96">
        <v>45132.557685185187</v>
      </c>
      <c r="E3708" t="s">
        <v>133</v>
      </c>
      <c r="F3708" t="s">
        <v>217</v>
      </c>
      <c r="G3708" t="s">
        <v>219</v>
      </c>
      <c r="H3708" t="s">
        <v>130</v>
      </c>
      <c r="I3708">
        <v>335100</v>
      </c>
      <c r="L3708" s="96">
        <v>45132.556863425925</v>
      </c>
      <c r="M3708" t="s">
        <v>135</v>
      </c>
      <c r="N3708">
        <v>-52000</v>
      </c>
      <c r="O3708" t="s">
        <v>136</v>
      </c>
    </row>
    <row r="3709" spans="1:15" x14ac:dyDescent="0.25">
      <c r="A3709">
        <v>720000</v>
      </c>
      <c r="B3709">
        <v>430100</v>
      </c>
      <c r="C3709">
        <v>216</v>
      </c>
      <c r="D3709" s="96">
        <v>45169.461539351854</v>
      </c>
      <c r="E3709" t="s">
        <v>133</v>
      </c>
      <c r="F3709" t="s">
        <v>202</v>
      </c>
      <c r="G3709" t="s">
        <v>203</v>
      </c>
      <c r="H3709" t="s">
        <v>130</v>
      </c>
      <c r="I3709">
        <v>336200</v>
      </c>
      <c r="L3709" s="96">
        <v>45169.444247685184</v>
      </c>
      <c r="M3709" t="s">
        <v>135</v>
      </c>
      <c r="N3709">
        <v>10800</v>
      </c>
      <c r="O3709" t="s">
        <v>132</v>
      </c>
    </row>
    <row r="3710" spans="1:15" x14ac:dyDescent="0.25">
      <c r="A3710">
        <v>720000</v>
      </c>
      <c r="B3710">
        <v>430100</v>
      </c>
      <c r="C3710">
        <v>216</v>
      </c>
      <c r="D3710" s="96">
        <v>45169.461539351854</v>
      </c>
      <c r="E3710" t="s">
        <v>133</v>
      </c>
      <c r="F3710" t="s">
        <v>202</v>
      </c>
      <c r="G3710" t="s">
        <v>203</v>
      </c>
      <c r="H3710" t="s">
        <v>130</v>
      </c>
      <c r="I3710">
        <v>336200</v>
      </c>
      <c r="L3710" s="96">
        <v>45169.444247685184</v>
      </c>
      <c r="M3710" t="s">
        <v>135</v>
      </c>
      <c r="N3710">
        <v>18000</v>
      </c>
      <c r="O3710" t="s">
        <v>132</v>
      </c>
    </row>
    <row r="3711" spans="1:15" x14ac:dyDescent="0.25">
      <c r="A3711">
        <v>720000</v>
      </c>
      <c r="B3711">
        <v>430100</v>
      </c>
      <c r="C3711">
        <v>216</v>
      </c>
      <c r="D3711" s="96">
        <v>45132.557754629626</v>
      </c>
      <c r="E3711" t="s">
        <v>127</v>
      </c>
      <c r="F3711" t="s">
        <v>217</v>
      </c>
      <c r="G3711" t="s">
        <v>221</v>
      </c>
      <c r="H3711" t="s">
        <v>130</v>
      </c>
      <c r="I3711">
        <v>336200</v>
      </c>
      <c r="L3711" s="96">
        <v>45132.556863425925</v>
      </c>
      <c r="M3711" t="s">
        <v>131</v>
      </c>
      <c r="N3711">
        <v>67000</v>
      </c>
      <c r="O3711" t="s">
        <v>132</v>
      </c>
    </row>
    <row r="3712" spans="1:15" x14ac:dyDescent="0.25">
      <c r="A3712">
        <v>720000</v>
      </c>
      <c r="B3712">
        <v>430100</v>
      </c>
      <c r="C3712">
        <v>216</v>
      </c>
      <c r="D3712" s="96">
        <v>45132.557754629626</v>
      </c>
      <c r="E3712" t="s">
        <v>133</v>
      </c>
      <c r="F3712" t="s">
        <v>217</v>
      </c>
      <c r="G3712" t="s">
        <v>253</v>
      </c>
      <c r="H3712" t="s">
        <v>130</v>
      </c>
      <c r="I3712">
        <v>336200</v>
      </c>
      <c r="L3712" s="96">
        <v>45132.556863425925</v>
      </c>
      <c r="M3712" t="s">
        <v>135</v>
      </c>
      <c r="N3712">
        <v>15000</v>
      </c>
      <c r="O3712" t="s">
        <v>132</v>
      </c>
    </row>
    <row r="3713" spans="1:15" x14ac:dyDescent="0.25">
      <c r="A3713">
        <v>720000</v>
      </c>
      <c r="B3713">
        <v>170200</v>
      </c>
      <c r="C3713">
        <v>217</v>
      </c>
      <c r="D3713" s="96">
        <v>45266.614583333336</v>
      </c>
      <c r="E3713" t="s">
        <v>162</v>
      </c>
      <c r="F3713" t="s">
        <v>414</v>
      </c>
      <c r="G3713" t="s">
        <v>415</v>
      </c>
      <c r="H3713" t="s">
        <v>130</v>
      </c>
      <c r="I3713">
        <v>335145</v>
      </c>
      <c r="L3713" s="96">
        <v>45266.612962962965</v>
      </c>
      <c r="M3713" t="s">
        <v>135</v>
      </c>
      <c r="N3713">
        <v>2500</v>
      </c>
      <c r="O3713" t="s">
        <v>132</v>
      </c>
    </row>
    <row r="3714" spans="1:15" x14ac:dyDescent="0.25">
      <c r="A3714">
        <v>720000</v>
      </c>
      <c r="B3714">
        <v>410100</v>
      </c>
      <c r="C3714">
        <v>217</v>
      </c>
      <c r="D3714" s="96">
        <v>45132.557708333334</v>
      </c>
      <c r="E3714" t="s">
        <v>127</v>
      </c>
      <c r="F3714" t="s">
        <v>217</v>
      </c>
      <c r="G3714" t="s">
        <v>222</v>
      </c>
      <c r="H3714" t="s">
        <v>130</v>
      </c>
      <c r="I3714">
        <v>335140</v>
      </c>
      <c r="L3714" s="96">
        <v>45132.556863425925</v>
      </c>
      <c r="M3714" t="s">
        <v>131</v>
      </c>
      <c r="N3714">
        <v>250000</v>
      </c>
      <c r="O3714" t="s">
        <v>132</v>
      </c>
    </row>
    <row r="3715" spans="1:15" x14ac:dyDescent="0.25">
      <c r="A3715">
        <v>720000</v>
      </c>
      <c r="B3715">
        <v>170200</v>
      </c>
      <c r="C3715">
        <v>217</v>
      </c>
      <c r="D3715" s="96">
        <v>45132.530162037037</v>
      </c>
      <c r="E3715" t="s">
        <v>127</v>
      </c>
      <c r="F3715" t="s">
        <v>140</v>
      </c>
      <c r="G3715" t="s">
        <v>303</v>
      </c>
      <c r="H3715" t="s">
        <v>130</v>
      </c>
      <c r="I3715">
        <v>335145</v>
      </c>
      <c r="L3715" s="96">
        <v>45132.529583333337</v>
      </c>
      <c r="M3715" t="s">
        <v>131</v>
      </c>
      <c r="N3715">
        <v>1000</v>
      </c>
      <c r="O3715" t="s">
        <v>132</v>
      </c>
    </row>
    <row r="3716" spans="1:15" x14ac:dyDescent="0.25">
      <c r="A3716">
        <v>720000</v>
      </c>
      <c r="B3716">
        <v>170200</v>
      </c>
      <c r="C3716">
        <v>217</v>
      </c>
      <c r="D3716" s="96">
        <v>45132.530162037037</v>
      </c>
      <c r="E3716" t="s">
        <v>133</v>
      </c>
      <c r="F3716" t="s">
        <v>140</v>
      </c>
      <c r="G3716" t="s">
        <v>356</v>
      </c>
      <c r="H3716" t="s">
        <v>130</v>
      </c>
      <c r="I3716">
        <v>335145</v>
      </c>
      <c r="L3716" s="96">
        <v>45132.529583333337</v>
      </c>
      <c r="M3716" t="s">
        <v>135</v>
      </c>
      <c r="N3716">
        <v>-44417</v>
      </c>
      <c r="O3716" t="s">
        <v>136</v>
      </c>
    </row>
    <row r="3717" spans="1:15" x14ac:dyDescent="0.25">
      <c r="A3717">
        <v>720000</v>
      </c>
      <c r="B3717">
        <v>170200</v>
      </c>
      <c r="C3717">
        <v>217</v>
      </c>
      <c r="D3717" s="96">
        <v>45132.530162037037</v>
      </c>
      <c r="E3717" t="s">
        <v>133</v>
      </c>
      <c r="F3717" t="s">
        <v>140</v>
      </c>
      <c r="G3717" t="s">
        <v>448</v>
      </c>
      <c r="H3717" t="s">
        <v>130</v>
      </c>
      <c r="I3717">
        <v>335145</v>
      </c>
      <c r="L3717" s="96">
        <v>45132.529583333337</v>
      </c>
      <c r="M3717" t="s">
        <v>135</v>
      </c>
      <c r="N3717">
        <v>83084</v>
      </c>
      <c r="O3717" t="s">
        <v>132</v>
      </c>
    </row>
    <row r="3718" spans="1:15" x14ac:dyDescent="0.25">
      <c r="A3718">
        <v>720000</v>
      </c>
      <c r="B3718">
        <v>201240</v>
      </c>
      <c r="C3718">
        <v>219</v>
      </c>
      <c r="D3718" s="96">
        <v>45310.716817129629</v>
      </c>
      <c r="E3718" t="s">
        <v>133</v>
      </c>
      <c r="F3718" t="s">
        <v>357</v>
      </c>
      <c r="G3718" t="s">
        <v>358</v>
      </c>
      <c r="H3718" t="s">
        <v>130</v>
      </c>
      <c r="I3718">
        <v>336400</v>
      </c>
      <c r="L3718" s="96">
        <v>45310.703576388885</v>
      </c>
      <c r="M3718" t="s">
        <v>135</v>
      </c>
      <c r="N3718">
        <v>-1750</v>
      </c>
      <c r="O3718" t="s">
        <v>136</v>
      </c>
    </row>
    <row r="3719" spans="1:15" x14ac:dyDescent="0.25">
      <c r="A3719">
        <v>720000</v>
      </c>
      <c r="B3719">
        <v>430500</v>
      </c>
      <c r="C3719">
        <v>219</v>
      </c>
      <c r="D3719" s="96">
        <v>45230.500717592593</v>
      </c>
      <c r="E3719" t="s">
        <v>133</v>
      </c>
      <c r="F3719" t="s">
        <v>257</v>
      </c>
      <c r="G3719" t="s">
        <v>258</v>
      </c>
      <c r="H3719" t="s">
        <v>130</v>
      </c>
      <c r="I3719">
        <v>336216</v>
      </c>
      <c r="L3719" s="96">
        <v>45230.490081018521</v>
      </c>
      <c r="M3719" t="s">
        <v>135</v>
      </c>
      <c r="N3719">
        <v>-2000</v>
      </c>
      <c r="O3719" t="s">
        <v>136</v>
      </c>
    </row>
    <row r="3720" spans="1:15" x14ac:dyDescent="0.25">
      <c r="A3720">
        <v>720000</v>
      </c>
      <c r="B3720">
        <v>270100</v>
      </c>
      <c r="C3720">
        <v>219</v>
      </c>
      <c r="D3720" s="96">
        <v>45230.384733796294</v>
      </c>
      <c r="E3720" t="s">
        <v>133</v>
      </c>
      <c r="F3720" t="s">
        <v>416</v>
      </c>
      <c r="G3720" t="s">
        <v>417</v>
      </c>
      <c r="H3720" t="s">
        <v>130</v>
      </c>
      <c r="I3720">
        <v>336575</v>
      </c>
      <c r="L3720" s="96">
        <v>45230.377870370372</v>
      </c>
      <c r="M3720" t="s">
        <v>135</v>
      </c>
      <c r="N3720">
        <v>5000</v>
      </c>
      <c r="O3720" t="s">
        <v>132</v>
      </c>
    </row>
    <row r="3721" spans="1:15" x14ac:dyDescent="0.25">
      <c r="A3721">
        <v>720000</v>
      </c>
      <c r="B3721">
        <v>270000</v>
      </c>
      <c r="C3721">
        <v>219</v>
      </c>
      <c r="D3721" s="96">
        <v>45229.598576388889</v>
      </c>
      <c r="E3721" t="s">
        <v>133</v>
      </c>
      <c r="F3721" t="s">
        <v>204</v>
      </c>
      <c r="G3721" t="s">
        <v>205</v>
      </c>
      <c r="H3721" t="s">
        <v>130</v>
      </c>
      <c r="I3721">
        <v>336028</v>
      </c>
      <c r="L3721" s="96">
        <v>45229.416851851849</v>
      </c>
      <c r="M3721" t="s">
        <v>135</v>
      </c>
      <c r="N3721">
        <v>45000</v>
      </c>
      <c r="O3721" t="s">
        <v>132</v>
      </c>
    </row>
    <row r="3722" spans="1:15" x14ac:dyDescent="0.25">
      <c r="A3722">
        <v>720000</v>
      </c>
      <c r="B3722">
        <v>270000</v>
      </c>
      <c r="C3722">
        <v>219</v>
      </c>
      <c r="D3722" s="96">
        <v>45226.505347222221</v>
      </c>
      <c r="E3722" t="s">
        <v>133</v>
      </c>
      <c r="F3722" t="s">
        <v>176</v>
      </c>
      <c r="G3722" t="s">
        <v>177</v>
      </c>
      <c r="H3722" t="s">
        <v>130</v>
      </c>
      <c r="I3722">
        <v>336932</v>
      </c>
      <c r="L3722" s="96">
        <v>45226.503483796296</v>
      </c>
      <c r="M3722" t="s">
        <v>135</v>
      </c>
      <c r="N3722">
        <v>150</v>
      </c>
      <c r="O3722" t="s">
        <v>132</v>
      </c>
    </row>
    <row r="3723" spans="1:15" x14ac:dyDescent="0.25">
      <c r="A3723">
        <v>720000</v>
      </c>
      <c r="B3723">
        <v>201240</v>
      </c>
      <c r="C3723">
        <v>219</v>
      </c>
      <c r="D3723" s="96">
        <v>45205.59615740741</v>
      </c>
      <c r="E3723" t="s">
        <v>133</v>
      </c>
      <c r="F3723" t="s">
        <v>420</v>
      </c>
      <c r="G3723" t="s">
        <v>421</v>
      </c>
      <c r="H3723" t="s">
        <v>130</v>
      </c>
      <c r="I3723">
        <v>336511</v>
      </c>
      <c r="L3723" s="96">
        <v>45205.595023148147</v>
      </c>
      <c r="M3723" t="s">
        <v>135</v>
      </c>
      <c r="N3723">
        <v>1720</v>
      </c>
      <c r="O3723" t="s">
        <v>132</v>
      </c>
    </row>
    <row r="3724" spans="1:15" x14ac:dyDescent="0.25">
      <c r="A3724">
        <v>720000</v>
      </c>
      <c r="B3724">
        <v>530000</v>
      </c>
      <c r="C3724">
        <v>219</v>
      </c>
      <c r="D3724" s="96">
        <v>45184.678611111114</v>
      </c>
      <c r="E3724" t="s">
        <v>162</v>
      </c>
      <c r="F3724" t="s">
        <v>229</v>
      </c>
      <c r="G3724" t="s">
        <v>230</v>
      </c>
      <c r="H3724" t="s">
        <v>130</v>
      </c>
      <c r="I3724">
        <v>336971</v>
      </c>
      <c r="L3724" s="96">
        <v>45184.677337962959</v>
      </c>
      <c r="M3724" t="s">
        <v>135</v>
      </c>
      <c r="N3724">
        <v>18000</v>
      </c>
      <c r="O3724" t="s">
        <v>132</v>
      </c>
    </row>
    <row r="3725" spans="1:15" x14ac:dyDescent="0.25">
      <c r="A3725">
        <v>720000</v>
      </c>
      <c r="B3725">
        <v>415220</v>
      </c>
      <c r="C3725">
        <v>219</v>
      </c>
      <c r="D3725" s="96">
        <v>45169.4684837963</v>
      </c>
      <c r="E3725" t="s">
        <v>133</v>
      </c>
      <c r="F3725" t="s">
        <v>226</v>
      </c>
      <c r="G3725" t="s">
        <v>227</v>
      </c>
      <c r="H3725" t="s">
        <v>130</v>
      </c>
      <c r="I3725">
        <v>336885</v>
      </c>
      <c r="L3725" s="96">
        <v>45169.467175925929</v>
      </c>
      <c r="M3725" t="s">
        <v>135</v>
      </c>
      <c r="N3725">
        <v>-4300</v>
      </c>
      <c r="O3725" t="s">
        <v>136</v>
      </c>
    </row>
    <row r="3726" spans="1:15" x14ac:dyDescent="0.25">
      <c r="A3726">
        <v>720000</v>
      </c>
      <c r="B3726">
        <v>540400</v>
      </c>
      <c r="C3726">
        <v>219</v>
      </c>
      <c r="D3726" s="96">
        <v>45132.557812500003</v>
      </c>
      <c r="E3726" t="s">
        <v>127</v>
      </c>
      <c r="F3726" t="s">
        <v>151</v>
      </c>
      <c r="G3726" t="s">
        <v>196</v>
      </c>
      <c r="H3726" t="s">
        <v>130</v>
      </c>
      <c r="I3726">
        <v>336633</v>
      </c>
      <c r="L3726" s="96">
        <v>45132.556875000002</v>
      </c>
      <c r="M3726" t="s">
        <v>131</v>
      </c>
      <c r="N3726">
        <v>4000</v>
      </c>
      <c r="O3726" t="s">
        <v>132</v>
      </c>
    </row>
    <row r="3727" spans="1:15" x14ac:dyDescent="0.25">
      <c r="A3727">
        <v>720000</v>
      </c>
      <c r="B3727">
        <v>400300</v>
      </c>
      <c r="C3727">
        <v>219</v>
      </c>
      <c r="D3727" s="96">
        <v>45132.55777777778</v>
      </c>
      <c r="E3727" t="s">
        <v>127</v>
      </c>
      <c r="F3727" t="s">
        <v>217</v>
      </c>
      <c r="G3727" t="s">
        <v>422</v>
      </c>
      <c r="H3727" t="s">
        <v>130</v>
      </c>
      <c r="I3727">
        <v>336537</v>
      </c>
      <c r="L3727" s="96">
        <v>45132.556863425925</v>
      </c>
      <c r="M3727" t="s">
        <v>131</v>
      </c>
      <c r="N3727">
        <v>5000</v>
      </c>
      <c r="O3727" t="s">
        <v>132</v>
      </c>
    </row>
    <row r="3728" spans="1:15" x14ac:dyDescent="0.25">
      <c r="A3728">
        <v>720000</v>
      </c>
      <c r="B3728">
        <v>430500</v>
      </c>
      <c r="C3728">
        <v>219</v>
      </c>
      <c r="D3728" s="96">
        <v>45132.55777777778</v>
      </c>
      <c r="E3728" t="s">
        <v>127</v>
      </c>
      <c r="F3728" t="s">
        <v>217</v>
      </c>
      <c r="G3728" t="s">
        <v>367</v>
      </c>
      <c r="H3728" t="s">
        <v>130</v>
      </c>
      <c r="I3728">
        <v>336216</v>
      </c>
      <c r="L3728" s="96">
        <v>45132.556863425925</v>
      </c>
      <c r="M3728" t="s">
        <v>131</v>
      </c>
      <c r="N3728">
        <v>10000</v>
      </c>
      <c r="O3728" t="s">
        <v>132</v>
      </c>
    </row>
    <row r="3729" spans="1:15" x14ac:dyDescent="0.25">
      <c r="A3729">
        <v>720000</v>
      </c>
      <c r="B3729">
        <v>415220</v>
      </c>
      <c r="C3729">
        <v>219</v>
      </c>
      <c r="D3729" s="96">
        <v>45132.55777777778</v>
      </c>
      <c r="E3729" t="s">
        <v>127</v>
      </c>
      <c r="F3729" t="s">
        <v>217</v>
      </c>
      <c r="G3729" t="s">
        <v>228</v>
      </c>
      <c r="H3729" t="s">
        <v>130</v>
      </c>
      <c r="I3729">
        <v>336885</v>
      </c>
      <c r="L3729" s="96">
        <v>45132.556863425925</v>
      </c>
      <c r="M3729" t="s">
        <v>131</v>
      </c>
      <c r="N3729">
        <v>75000</v>
      </c>
      <c r="O3729" t="s">
        <v>132</v>
      </c>
    </row>
    <row r="3730" spans="1:15" x14ac:dyDescent="0.25">
      <c r="A3730">
        <v>720000</v>
      </c>
      <c r="B3730">
        <v>430100</v>
      </c>
      <c r="C3730">
        <v>219</v>
      </c>
      <c r="D3730" s="96">
        <v>45132.557754629626</v>
      </c>
      <c r="E3730" t="s">
        <v>127</v>
      </c>
      <c r="F3730" t="s">
        <v>217</v>
      </c>
      <c r="G3730" t="s">
        <v>221</v>
      </c>
      <c r="H3730" t="s">
        <v>130</v>
      </c>
      <c r="I3730">
        <v>336210</v>
      </c>
      <c r="L3730" s="96">
        <v>45132.556863425925</v>
      </c>
      <c r="M3730" t="s">
        <v>131</v>
      </c>
      <c r="N3730">
        <v>5000</v>
      </c>
      <c r="O3730" t="s">
        <v>132</v>
      </c>
    </row>
    <row r="3731" spans="1:15" x14ac:dyDescent="0.25">
      <c r="A3731">
        <v>720000</v>
      </c>
      <c r="B3731">
        <v>430100</v>
      </c>
      <c r="C3731">
        <v>219</v>
      </c>
      <c r="D3731" s="96">
        <v>45132.557754629626</v>
      </c>
      <c r="E3731" t="s">
        <v>133</v>
      </c>
      <c r="F3731" t="s">
        <v>217</v>
      </c>
      <c r="G3731" t="s">
        <v>253</v>
      </c>
      <c r="H3731" t="s">
        <v>130</v>
      </c>
      <c r="I3731">
        <v>336210</v>
      </c>
      <c r="L3731" s="96">
        <v>45132.556863425925</v>
      </c>
      <c r="M3731" t="s">
        <v>135</v>
      </c>
      <c r="N3731">
        <v>-5000</v>
      </c>
      <c r="O3731" t="s">
        <v>136</v>
      </c>
    </row>
    <row r="3732" spans="1:15" x14ac:dyDescent="0.25">
      <c r="A3732">
        <v>720000</v>
      </c>
      <c r="B3732">
        <v>201240</v>
      </c>
      <c r="C3732">
        <v>219</v>
      </c>
      <c r="D3732" s="96">
        <v>45132.557175925926</v>
      </c>
      <c r="E3732" t="s">
        <v>127</v>
      </c>
      <c r="F3732" t="s">
        <v>128</v>
      </c>
      <c r="G3732" t="s">
        <v>206</v>
      </c>
      <c r="H3732" t="s">
        <v>130</v>
      </c>
      <c r="I3732">
        <v>336972</v>
      </c>
      <c r="L3732" s="96">
        <v>45132.556747685187</v>
      </c>
      <c r="M3732" t="s">
        <v>131</v>
      </c>
      <c r="N3732">
        <v>2167</v>
      </c>
      <c r="O3732" t="s">
        <v>132</v>
      </c>
    </row>
    <row r="3733" spans="1:15" x14ac:dyDescent="0.25">
      <c r="A3733">
        <v>720000</v>
      </c>
      <c r="B3733">
        <v>201240</v>
      </c>
      <c r="C3733">
        <v>219</v>
      </c>
      <c r="D3733" s="96">
        <v>45132.557164351849</v>
      </c>
      <c r="E3733" t="s">
        <v>127</v>
      </c>
      <c r="F3733" t="s">
        <v>128</v>
      </c>
      <c r="G3733" t="s">
        <v>206</v>
      </c>
      <c r="H3733" t="s">
        <v>130</v>
      </c>
      <c r="I3733">
        <v>336678</v>
      </c>
      <c r="L3733" s="96">
        <v>45132.556747685187</v>
      </c>
      <c r="M3733" t="s">
        <v>131</v>
      </c>
      <c r="N3733">
        <v>500</v>
      </c>
      <c r="O3733" t="s">
        <v>132</v>
      </c>
    </row>
    <row r="3734" spans="1:15" x14ac:dyDescent="0.25">
      <c r="A3734">
        <v>720000</v>
      </c>
      <c r="B3734">
        <v>201240</v>
      </c>
      <c r="C3734">
        <v>219</v>
      </c>
      <c r="D3734" s="96">
        <v>45132.557164351849</v>
      </c>
      <c r="E3734" t="s">
        <v>127</v>
      </c>
      <c r="F3734" t="s">
        <v>128</v>
      </c>
      <c r="G3734" t="s">
        <v>206</v>
      </c>
      <c r="H3734" t="s">
        <v>130</v>
      </c>
      <c r="I3734">
        <v>336696</v>
      </c>
      <c r="L3734" s="96">
        <v>45132.556747685187</v>
      </c>
      <c r="M3734" t="s">
        <v>131</v>
      </c>
      <c r="N3734">
        <v>500</v>
      </c>
      <c r="O3734" t="s">
        <v>132</v>
      </c>
    </row>
    <row r="3735" spans="1:15" x14ac:dyDescent="0.25">
      <c r="A3735">
        <v>720000</v>
      </c>
      <c r="B3735">
        <v>201240</v>
      </c>
      <c r="C3735">
        <v>219</v>
      </c>
      <c r="D3735" s="96">
        <v>45132.557152777779</v>
      </c>
      <c r="E3735" t="s">
        <v>127</v>
      </c>
      <c r="F3735" t="s">
        <v>128</v>
      </c>
      <c r="G3735" t="s">
        <v>206</v>
      </c>
      <c r="H3735" t="s">
        <v>130</v>
      </c>
      <c r="I3735">
        <v>336676</v>
      </c>
      <c r="L3735" s="96">
        <v>45132.556747685187</v>
      </c>
      <c r="M3735" t="s">
        <v>131</v>
      </c>
      <c r="N3735">
        <v>500</v>
      </c>
      <c r="O3735" t="s">
        <v>132</v>
      </c>
    </row>
    <row r="3736" spans="1:15" x14ac:dyDescent="0.25">
      <c r="A3736">
        <v>720000</v>
      </c>
      <c r="B3736">
        <v>205400</v>
      </c>
      <c r="C3736">
        <v>219</v>
      </c>
      <c r="D3736" s="96">
        <v>45132.557152777779</v>
      </c>
      <c r="E3736" t="s">
        <v>127</v>
      </c>
      <c r="F3736" t="s">
        <v>128</v>
      </c>
      <c r="G3736" t="s">
        <v>208</v>
      </c>
      <c r="H3736" t="s">
        <v>130</v>
      </c>
      <c r="I3736">
        <v>336611</v>
      </c>
      <c r="L3736" s="96">
        <v>45132.556747685187</v>
      </c>
      <c r="M3736" t="s">
        <v>131</v>
      </c>
      <c r="N3736">
        <v>7000</v>
      </c>
      <c r="O3736" t="s">
        <v>132</v>
      </c>
    </row>
    <row r="3737" spans="1:15" x14ac:dyDescent="0.25">
      <c r="A3737">
        <v>720000</v>
      </c>
      <c r="B3737">
        <v>201240</v>
      </c>
      <c r="C3737">
        <v>219</v>
      </c>
      <c r="D3737" s="96">
        <v>45132.557141203702</v>
      </c>
      <c r="E3737" t="s">
        <v>127</v>
      </c>
      <c r="F3737" t="s">
        <v>128</v>
      </c>
      <c r="G3737" t="s">
        <v>206</v>
      </c>
      <c r="H3737" t="s">
        <v>130</v>
      </c>
      <c r="I3737">
        <v>336587</v>
      </c>
      <c r="L3737" s="96">
        <v>45132.556747685187</v>
      </c>
      <c r="M3737" t="s">
        <v>131</v>
      </c>
      <c r="N3737">
        <v>112</v>
      </c>
      <c r="O3737" t="s">
        <v>132</v>
      </c>
    </row>
    <row r="3738" spans="1:15" x14ac:dyDescent="0.25">
      <c r="A3738">
        <v>720000</v>
      </c>
      <c r="B3738">
        <v>250150</v>
      </c>
      <c r="C3738">
        <v>219</v>
      </c>
      <c r="D3738" s="96">
        <v>45132.557141203702</v>
      </c>
      <c r="E3738" t="s">
        <v>127</v>
      </c>
      <c r="F3738" t="s">
        <v>128</v>
      </c>
      <c r="G3738" t="s">
        <v>206</v>
      </c>
      <c r="H3738" t="s">
        <v>130</v>
      </c>
      <c r="I3738">
        <v>336589</v>
      </c>
      <c r="L3738" s="96">
        <v>45132.556747685187</v>
      </c>
      <c r="M3738" t="s">
        <v>131</v>
      </c>
      <c r="N3738">
        <v>132</v>
      </c>
      <c r="O3738" t="s">
        <v>132</v>
      </c>
    </row>
    <row r="3739" spans="1:15" x14ac:dyDescent="0.25">
      <c r="A3739">
        <v>720000</v>
      </c>
      <c r="B3739">
        <v>201240</v>
      </c>
      <c r="C3739">
        <v>219</v>
      </c>
      <c r="D3739" s="96">
        <v>45132.557141203702</v>
      </c>
      <c r="E3739" t="s">
        <v>127</v>
      </c>
      <c r="F3739" t="s">
        <v>128</v>
      </c>
      <c r="G3739" t="s">
        <v>206</v>
      </c>
      <c r="H3739" t="s">
        <v>130</v>
      </c>
      <c r="I3739">
        <v>336598</v>
      </c>
      <c r="L3739" s="96">
        <v>45132.556747685187</v>
      </c>
      <c r="M3739" t="s">
        <v>131</v>
      </c>
      <c r="N3739">
        <v>500</v>
      </c>
      <c r="O3739" t="s">
        <v>132</v>
      </c>
    </row>
    <row r="3740" spans="1:15" x14ac:dyDescent="0.25">
      <c r="A3740">
        <v>720000</v>
      </c>
      <c r="B3740">
        <v>201240</v>
      </c>
      <c r="C3740">
        <v>219</v>
      </c>
      <c r="D3740" s="96">
        <v>45132.557129629633</v>
      </c>
      <c r="E3740" t="s">
        <v>127</v>
      </c>
      <c r="F3740" t="s">
        <v>128</v>
      </c>
      <c r="G3740" t="s">
        <v>206</v>
      </c>
      <c r="H3740" t="s">
        <v>130</v>
      </c>
      <c r="I3740">
        <v>336582</v>
      </c>
      <c r="L3740" s="96">
        <v>45132.556747685187</v>
      </c>
      <c r="M3740" t="s">
        <v>131</v>
      </c>
      <c r="N3740">
        <v>791</v>
      </c>
      <c r="O3740" t="s">
        <v>132</v>
      </c>
    </row>
    <row r="3741" spans="1:15" x14ac:dyDescent="0.25">
      <c r="A3741">
        <v>720000</v>
      </c>
      <c r="B3741">
        <v>201240</v>
      </c>
      <c r="C3741">
        <v>219</v>
      </c>
      <c r="D3741" s="96">
        <v>45132.557129629633</v>
      </c>
      <c r="E3741" t="s">
        <v>127</v>
      </c>
      <c r="F3741" t="s">
        <v>128</v>
      </c>
      <c r="G3741" t="s">
        <v>206</v>
      </c>
      <c r="H3741" t="s">
        <v>130</v>
      </c>
      <c r="I3741">
        <v>336581</v>
      </c>
      <c r="L3741" s="96">
        <v>45132.556747685187</v>
      </c>
      <c r="M3741" t="s">
        <v>131</v>
      </c>
      <c r="N3741">
        <v>2083</v>
      </c>
      <c r="O3741" t="s">
        <v>132</v>
      </c>
    </row>
    <row r="3742" spans="1:15" x14ac:dyDescent="0.25">
      <c r="A3742">
        <v>720000</v>
      </c>
      <c r="B3742">
        <v>201240</v>
      </c>
      <c r="C3742">
        <v>219</v>
      </c>
      <c r="D3742" s="96">
        <v>45132.557118055556</v>
      </c>
      <c r="E3742" t="s">
        <v>127</v>
      </c>
      <c r="F3742" t="s">
        <v>128</v>
      </c>
      <c r="G3742" t="s">
        <v>206</v>
      </c>
      <c r="H3742" t="s">
        <v>130</v>
      </c>
      <c r="I3742">
        <v>336511</v>
      </c>
      <c r="L3742" s="96">
        <v>45132.556747685187</v>
      </c>
      <c r="M3742" t="s">
        <v>131</v>
      </c>
      <c r="N3742">
        <v>-1720</v>
      </c>
      <c r="O3742" t="s">
        <v>136</v>
      </c>
    </row>
    <row r="3743" spans="1:15" x14ac:dyDescent="0.25">
      <c r="A3743">
        <v>720000</v>
      </c>
      <c r="B3743">
        <v>201240</v>
      </c>
      <c r="C3743">
        <v>219</v>
      </c>
      <c r="D3743" s="96">
        <v>45132.557118055556</v>
      </c>
      <c r="E3743" t="s">
        <v>127</v>
      </c>
      <c r="F3743" t="s">
        <v>128</v>
      </c>
      <c r="G3743" t="s">
        <v>206</v>
      </c>
      <c r="H3743" t="s">
        <v>130</v>
      </c>
      <c r="I3743">
        <v>336523</v>
      </c>
      <c r="L3743" s="96">
        <v>45132.556747685187</v>
      </c>
      <c r="M3743" t="s">
        <v>131</v>
      </c>
      <c r="N3743">
        <v>500</v>
      </c>
      <c r="O3743" t="s">
        <v>132</v>
      </c>
    </row>
    <row r="3744" spans="1:15" x14ac:dyDescent="0.25">
      <c r="A3744">
        <v>720000</v>
      </c>
      <c r="B3744">
        <v>201240</v>
      </c>
      <c r="C3744">
        <v>219</v>
      </c>
      <c r="D3744" s="96">
        <v>45132.557106481479</v>
      </c>
      <c r="E3744" t="s">
        <v>127</v>
      </c>
      <c r="F3744" t="s">
        <v>128</v>
      </c>
      <c r="G3744" t="s">
        <v>206</v>
      </c>
      <c r="H3744" t="s">
        <v>130</v>
      </c>
      <c r="I3744">
        <v>336498</v>
      </c>
      <c r="L3744" s="96">
        <v>45132.556747685187</v>
      </c>
      <c r="M3744" t="s">
        <v>131</v>
      </c>
      <c r="N3744">
        <v>539</v>
      </c>
      <c r="O3744" t="s">
        <v>132</v>
      </c>
    </row>
    <row r="3745" spans="1:15" x14ac:dyDescent="0.25">
      <c r="A3745">
        <v>720000</v>
      </c>
      <c r="B3745">
        <v>201240</v>
      </c>
      <c r="C3745">
        <v>219</v>
      </c>
      <c r="D3745" s="96">
        <v>45132.55709490741</v>
      </c>
      <c r="E3745" t="s">
        <v>127</v>
      </c>
      <c r="F3745" t="s">
        <v>128</v>
      </c>
      <c r="G3745" t="s">
        <v>206</v>
      </c>
      <c r="H3745" t="s">
        <v>130</v>
      </c>
      <c r="I3745">
        <v>336491</v>
      </c>
      <c r="L3745" s="96">
        <v>45132.556747685187</v>
      </c>
      <c r="M3745" t="s">
        <v>131</v>
      </c>
      <c r="N3745">
        <v>4549</v>
      </c>
      <c r="O3745" t="s">
        <v>132</v>
      </c>
    </row>
    <row r="3746" spans="1:15" x14ac:dyDescent="0.25">
      <c r="A3746">
        <v>720000</v>
      </c>
      <c r="B3746">
        <v>201240</v>
      </c>
      <c r="C3746">
        <v>219</v>
      </c>
      <c r="D3746" s="96">
        <v>45132.55709490741</v>
      </c>
      <c r="E3746" t="s">
        <v>127</v>
      </c>
      <c r="F3746" t="s">
        <v>128</v>
      </c>
      <c r="G3746" t="s">
        <v>206</v>
      </c>
      <c r="H3746" t="s">
        <v>130</v>
      </c>
      <c r="I3746">
        <v>336494</v>
      </c>
      <c r="L3746" s="96">
        <v>45132.556747685187</v>
      </c>
      <c r="M3746" t="s">
        <v>131</v>
      </c>
      <c r="N3746">
        <v>20493</v>
      </c>
      <c r="O3746" t="s">
        <v>132</v>
      </c>
    </row>
    <row r="3747" spans="1:15" x14ac:dyDescent="0.25">
      <c r="A3747">
        <v>720000</v>
      </c>
      <c r="B3747">
        <v>201240</v>
      </c>
      <c r="C3747">
        <v>219</v>
      </c>
      <c r="D3747" s="96">
        <v>45132.557083333333</v>
      </c>
      <c r="E3747" t="s">
        <v>127</v>
      </c>
      <c r="F3747" t="s">
        <v>128</v>
      </c>
      <c r="G3747" t="s">
        <v>206</v>
      </c>
      <c r="H3747" t="s">
        <v>130</v>
      </c>
      <c r="I3747">
        <v>336483</v>
      </c>
      <c r="L3747" s="96">
        <v>45132.556747685187</v>
      </c>
      <c r="M3747" t="s">
        <v>131</v>
      </c>
      <c r="N3747">
        <v>4027</v>
      </c>
      <c r="O3747" t="s">
        <v>132</v>
      </c>
    </row>
    <row r="3748" spans="1:15" x14ac:dyDescent="0.25">
      <c r="A3748">
        <v>720000</v>
      </c>
      <c r="B3748">
        <v>201240</v>
      </c>
      <c r="C3748">
        <v>219</v>
      </c>
      <c r="D3748" s="96">
        <v>45132.557083333333</v>
      </c>
      <c r="E3748" t="s">
        <v>127</v>
      </c>
      <c r="F3748" t="s">
        <v>128</v>
      </c>
      <c r="G3748" t="s">
        <v>206</v>
      </c>
      <c r="H3748" t="s">
        <v>130</v>
      </c>
      <c r="I3748">
        <v>336490</v>
      </c>
      <c r="L3748" s="96">
        <v>45132.556747685187</v>
      </c>
      <c r="M3748" t="s">
        <v>131</v>
      </c>
      <c r="N3748">
        <v>5765</v>
      </c>
      <c r="O3748" t="s">
        <v>132</v>
      </c>
    </row>
    <row r="3749" spans="1:15" x14ac:dyDescent="0.25">
      <c r="A3749">
        <v>720000</v>
      </c>
      <c r="B3749">
        <v>201240</v>
      </c>
      <c r="C3749">
        <v>219</v>
      </c>
      <c r="D3749" s="96">
        <v>45132.557071759256</v>
      </c>
      <c r="E3749" t="s">
        <v>127</v>
      </c>
      <c r="F3749" t="s">
        <v>128</v>
      </c>
      <c r="G3749" t="s">
        <v>206</v>
      </c>
      <c r="H3749" t="s">
        <v>130</v>
      </c>
      <c r="I3749">
        <v>336481</v>
      </c>
      <c r="L3749" s="96">
        <v>45132.556747685187</v>
      </c>
      <c r="M3749" t="s">
        <v>131</v>
      </c>
      <c r="N3749">
        <v>144</v>
      </c>
      <c r="O3749" t="s">
        <v>132</v>
      </c>
    </row>
    <row r="3750" spans="1:15" x14ac:dyDescent="0.25">
      <c r="A3750">
        <v>720000</v>
      </c>
      <c r="B3750">
        <v>201240</v>
      </c>
      <c r="C3750">
        <v>219</v>
      </c>
      <c r="D3750" s="96">
        <v>45132.557060185187</v>
      </c>
      <c r="E3750" t="s">
        <v>127</v>
      </c>
      <c r="F3750" t="s">
        <v>128</v>
      </c>
      <c r="G3750" t="s">
        <v>206</v>
      </c>
      <c r="H3750" t="s">
        <v>130</v>
      </c>
      <c r="I3750">
        <v>336480</v>
      </c>
      <c r="L3750" s="96">
        <v>45132.556747685187</v>
      </c>
      <c r="M3750" t="s">
        <v>131</v>
      </c>
      <c r="N3750">
        <v>700</v>
      </c>
      <c r="O3750" t="s">
        <v>132</v>
      </c>
    </row>
    <row r="3751" spans="1:15" x14ac:dyDescent="0.25">
      <c r="A3751">
        <v>720000</v>
      </c>
      <c r="B3751">
        <v>201240</v>
      </c>
      <c r="C3751">
        <v>219</v>
      </c>
      <c r="D3751" s="96">
        <v>45132.55704861111</v>
      </c>
      <c r="E3751" t="s">
        <v>127</v>
      </c>
      <c r="F3751" t="s">
        <v>128</v>
      </c>
      <c r="G3751" t="s">
        <v>206</v>
      </c>
      <c r="H3751" t="s">
        <v>130</v>
      </c>
      <c r="I3751">
        <v>336450</v>
      </c>
      <c r="L3751" s="96">
        <v>45132.556747685187</v>
      </c>
      <c r="M3751" t="s">
        <v>131</v>
      </c>
      <c r="N3751">
        <v>60</v>
      </c>
      <c r="O3751" t="s">
        <v>132</v>
      </c>
    </row>
    <row r="3752" spans="1:15" x14ac:dyDescent="0.25">
      <c r="A3752">
        <v>720000</v>
      </c>
      <c r="B3752">
        <v>201240</v>
      </c>
      <c r="C3752">
        <v>219</v>
      </c>
      <c r="D3752" s="96">
        <v>45132.55704861111</v>
      </c>
      <c r="E3752" t="s">
        <v>127</v>
      </c>
      <c r="F3752" t="s">
        <v>128</v>
      </c>
      <c r="G3752" t="s">
        <v>206</v>
      </c>
      <c r="H3752" t="s">
        <v>130</v>
      </c>
      <c r="I3752">
        <v>336455</v>
      </c>
      <c r="L3752" s="96">
        <v>45132.556747685187</v>
      </c>
      <c r="M3752" t="s">
        <v>131</v>
      </c>
      <c r="N3752">
        <v>7776</v>
      </c>
      <c r="O3752" t="s">
        <v>132</v>
      </c>
    </row>
    <row r="3753" spans="1:15" x14ac:dyDescent="0.25">
      <c r="A3753">
        <v>720000</v>
      </c>
      <c r="B3753">
        <v>201240</v>
      </c>
      <c r="C3753">
        <v>219</v>
      </c>
      <c r="D3753" s="96">
        <v>45132.557037037041</v>
      </c>
      <c r="E3753" t="s">
        <v>127</v>
      </c>
      <c r="F3753" t="s">
        <v>128</v>
      </c>
      <c r="G3753" t="s">
        <v>206</v>
      </c>
      <c r="H3753" t="s">
        <v>130</v>
      </c>
      <c r="I3753">
        <v>336440</v>
      </c>
      <c r="L3753" s="96">
        <v>45132.556747685187</v>
      </c>
      <c r="M3753" t="s">
        <v>131</v>
      </c>
      <c r="N3753">
        <v>2894</v>
      </c>
      <c r="O3753" t="s">
        <v>132</v>
      </c>
    </row>
    <row r="3754" spans="1:15" x14ac:dyDescent="0.25">
      <c r="A3754">
        <v>720000</v>
      </c>
      <c r="B3754">
        <v>201240</v>
      </c>
      <c r="C3754">
        <v>219</v>
      </c>
      <c r="D3754" s="96">
        <v>45132.557037037041</v>
      </c>
      <c r="E3754" t="s">
        <v>127</v>
      </c>
      <c r="F3754" t="s">
        <v>128</v>
      </c>
      <c r="G3754" t="s">
        <v>206</v>
      </c>
      <c r="H3754" t="s">
        <v>130</v>
      </c>
      <c r="I3754">
        <v>336420</v>
      </c>
      <c r="L3754" s="96">
        <v>45132.556747685187</v>
      </c>
      <c r="M3754" t="s">
        <v>131</v>
      </c>
      <c r="N3754">
        <v>3360</v>
      </c>
      <c r="O3754" t="s">
        <v>132</v>
      </c>
    </row>
    <row r="3755" spans="1:15" x14ac:dyDescent="0.25">
      <c r="A3755">
        <v>720000</v>
      </c>
      <c r="B3755">
        <v>201240</v>
      </c>
      <c r="C3755">
        <v>219</v>
      </c>
      <c r="D3755" s="96">
        <v>45132.557037037041</v>
      </c>
      <c r="E3755" t="s">
        <v>127</v>
      </c>
      <c r="F3755" t="s">
        <v>128</v>
      </c>
      <c r="G3755" t="s">
        <v>206</v>
      </c>
      <c r="H3755" t="s">
        <v>130</v>
      </c>
      <c r="I3755">
        <v>336430</v>
      </c>
      <c r="L3755" s="96">
        <v>45132.556747685187</v>
      </c>
      <c r="M3755" t="s">
        <v>131</v>
      </c>
      <c r="N3755">
        <v>3452</v>
      </c>
      <c r="O3755" t="s">
        <v>132</v>
      </c>
    </row>
    <row r="3756" spans="1:15" x14ac:dyDescent="0.25">
      <c r="A3756">
        <v>720000</v>
      </c>
      <c r="B3756">
        <v>201240</v>
      </c>
      <c r="C3756">
        <v>219</v>
      </c>
      <c r="D3756" s="96">
        <v>45132.557025462964</v>
      </c>
      <c r="E3756" t="s">
        <v>127</v>
      </c>
      <c r="F3756" t="s">
        <v>128</v>
      </c>
      <c r="G3756" t="s">
        <v>206</v>
      </c>
      <c r="H3756" t="s">
        <v>130</v>
      </c>
      <c r="I3756">
        <v>336412</v>
      </c>
      <c r="L3756" s="96">
        <v>45132.556747685187</v>
      </c>
      <c r="M3756" t="s">
        <v>131</v>
      </c>
      <c r="N3756">
        <v>6855</v>
      </c>
      <c r="O3756" t="s">
        <v>132</v>
      </c>
    </row>
    <row r="3757" spans="1:15" x14ac:dyDescent="0.25">
      <c r="A3757">
        <v>720000</v>
      </c>
      <c r="B3757">
        <v>201240</v>
      </c>
      <c r="C3757">
        <v>219</v>
      </c>
      <c r="D3757" s="96">
        <v>45132.557013888887</v>
      </c>
      <c r="E3757" t="s">
        <v>127</v>
      </c>
      <c r="F3757" t="s">
        <v>128</v>
      </c>
      <c r="G3757" t="s">
        <v>206</v>
      </c>
      <c r="H3757" t="s">
        <v>130</v>
      </c>
      <c r="I3757">
        <v>336410</v>
      </c>
      <c r="L3757" s="96">
        <v>45132.556747685187</v>
      </c>
      <c r="M3757" t="s">
        <v>131</v>
      </c>
      <c r="N3757">
        <v>130</v>
      </c>
      <c r="O3757" t="s">
        <v>132</v>
      </c>
    </row>
    <row r="3758" spans="1:15" x14ac:dyDescent="0.25">
      <c r="A3758">
        <v>720000</v>
      </c>
      <c r="B3758">
        <v>201240</v>
      </c>
      <c r="C3758">
        <v>219</v>
      </c>
      <c r="D3758" s="96">
        <v>45132.557013888887</v>
      </c>
      <c r="E3758" t="s">
        <v>127</v>
      </c>
      <c r="F3758" t="s">
        <v>128</v>
      </c>
      <c r="G3758" t="s">
        <v>206</v>
      </c>
      <c r="H3758" t="s">
        <v>130</v>
      </c>
      <c r="I3758">
        <v>336407</v>
      </c>
      <c r="L3758" s="96">
        <v>45132.556747685187</v>
      </c>
      <c r="M3758" t="s">
        <v>131</v>
      </c>
      <c r="N3758">
        <v>250</v>
      </c>
      <c r="O3758" t="s">
        <v>132</v>
      </c>
    </row>
    <row r="3759" spans="1:15" x14ac:dyDescent="0.25">
      <c r="A3759">
        <v>720000</v>
      </c>
      <c r="B3759">
        <v>201240</v>
      </c>
      <c r="C3759">
        <v>219</v>
      </c>
      <c r="D3759" s="96">
        <v>45132.557002314818</v>
      </c>
      <c r="E3759" t="s">
        <v>127</v>
      </c>
      <c r="F3759" t="s">
        <v>128</v>
      </c>
      <c r="G3759" t="s">
        <v>242</v>
      </c>
      <c r="H3759" t="s">
        <v>130</v>
      </c>
      <c r="I3759">
        <v>336400</v>
      </c>
      <c r="L3759" s="96">
        <v>45132.556747685187</v>
      </c>
      <c r="M3759" t="s">
        <v>131</v>
      </c>
      <c r="N3759">
        <v>1000</v>
      </c>
      <c r="O3759" t="s">
        <v>132</v>
      </c>
    </row>
    <row r="3760" spans="1:15" x14ac:dyDescent="0.25">
      <c r="A3760">
        <v>720000</v>
      </c>
      <c r="B3760">
        <v>201240</v>
      </c>
      <c r="C3760">
        <v>219</v>
      </c>
      <c r="D3760" s="96">
        <v>45132.557002314818</v>
      </c>
      <c r="E3760" t="s">
        <v>133</v>
      </c>
      <c r="F3760" t="s">
        <v>128</v>
      </c>
      <c r="G3760" t="s">
        <v>449</v>
      </c>
      <c r="H3760" t="s">
        <v>130</v>
      </c>
      <c r="I3760">
        <v>336400</v>
      </c>
      <c r="L3760" s="96">
        <v>45132.556747685187</v>
      </c>
      <c r="M3760" t="s">
        <v>135</v>
      </c>
      <c r="N3760">
        <v>1250</v>
      </c>
      <c r="O3760" t="s">
        <v>132</v>
      </c>
    </row>
    <row r="3761" spans="1:15" x14ac:dyDescent="0.25">
      <c r="A3761">
        <v>720000</v>
      </c>
      <c r="B3761">
        <v>201240</v>
      </c>
      <c r="C3761">
        <v>219</v>
      </c>
      <c r="D3761" s="96">
        <v>45132.556990740741</v>
      </c>
      <c r="E3761" t="s">
        <v>127</v>
      </c>
      <c r="F3761" t="s">
        <v>128</v>
      </c>
      <c r="G3761" t="s">
        <v>206</v>
      </c>
      <c r="H3761" t="s">
        <v>130</v>
      </c>
      <c r="I3761">
        <v>336144</v>
      </c>
      <c r="L3761" s="96">
        <v>45132.556747685187</v>
      </c>
      <c r="M3761" t="s">
        <v>131</v>
      </c>
      <c r="N3761">
        <v>200</v>
      </c>
      <c r="O3761" t="s">
        <v>132</v>
      </c>
    </row>
    <row r="3762" spans="1:15" x14ac:dyDescent="0.25">
      <c r="A3762">
        <v>720000</v>
      </c>
      <c r="B3762">
        <v>201240</v>
      </c>
      <c r="C3762">
        <v>219</v>
      </c>
      <c r="D3762" s="96">
        <v>45132.556990740741</v>
      </c>
      <c r="E3762" t="s">
        <v>127</v>
      </c>
      <c r="F3762" t="s">
        <v>128</v>
      </c>
      <c r="G3762" t="s">
        <v>206</v>
      </c>
      <c r="H3762" t="s">
        <v>130</v>
      </c>
      <c r="I3762">
        <v>336164</v>
      </c>
      <c r="L3762" s="96">
        <v>45132.556747685187</v>
      </c>
      <c r="M3762" t="s">
        <v>131</v>
      </c>
      <c r="N3762">
        <v>250</v>
      </c>
      <c r="O3762" t="s">
        <v>132</v>
      </c>
    </row>
    <row r="3763" spans="1:15" x14ac:dyDescent="0.25">
      <c r="A3763">
        <v>720000</v>
      </c>
      <c r="B3763">
        <v>265310</v>
      </c>
      <c r="C3763">
        <v>219</v>
      </c>
      <c r="D3763" s="96">
        <v>45132.556990740741</v>
      </c>
      <c r="E3763" t="s">
        <v>127</v>
      </c>
      <c r="F3763" t="s">
        <v>128</v>
      </c>
      <c r="G3763" t="s">
        <v>243</v>
      </c>
      <c r="H3763" t="s">
        <v>130</v>
      </c>
      <c r="I3763">
        <v>336159</v>
      </c>
      <c r="L3763" s="96">
        <v>45132.556747685187</v>
      </c>
      <c r="M3763" t="s">
        <v>131</v>
      </c>
      <c r="N3763">
        <v>2100</v>
      </c>
      <c r="O3763" t="s">
        <v>132</v>
      </c>
    </row>
    <row r="3764" spans="1:15" x14ac:dyDescent="0.25">
      <c r="A3764">
        <v>720000</v>
      </c>
      <c r="B3764">
        <v>201240</v>
      </c>
      <c r="C3764">
        <v>219</v>
      </c>
      <c r="D3764" s="96">
        <v>45132.556979166664</v>
      </c>
      <c r="E3764" t="s">
        <v>127</v>
      </c>
      <c r="F3764" t="s">
        <v>128</v>
      </c>
      <c r="G3764" t="s">
        <v>206</v>
      </c>
      <c r="H3764" t="s">
        <v>130</v>
      </c>
      <c r="I3764">
        <v>336134</v>
      </c>
      <c r="L3764" s="96">
        <v>45132.556747685187</v>
      </c>
      <c r="M3764" t="s">
        <v>131</v>
      </c>
      <c r="N3764">
        <v>200</v>
      </c>
      <c r="O3764" t="s">
        <v>132</v>
      </c>
    </row>
    <row r="3765" spans="1:15" x14ac:dyDescent="0.25">
      <c r="A3765">
        <v>720000</v>
      </c>
      <c r="B3765">
        <v>201240</v>
      </c>
      <c r="C3765">
        <v>219</v>
      </c>
      <c r="D3765" s="96">
        <v>45132.556967592594</v>
      </c>
      <c r="E3765" t="s">
        <v>127</v>
      </c>
      <c r="F3765" t="s">
        <v>128</v>
      </c>
      <c r="G3765" t="s">
        <v>206</v>
      </c>
      <c r="H3765" t="s">
        <v>130</v>
      </c>
      <c r="I3765">
        <v>336098</v>
      </c>
      <c r="L3765" s="96">
        <v>45132.556747685187</v>
      </c>
      <c r="M3765" t="s">
        <v>131</v>
      </c>
      <c r="N3765">
        <v>500</v>
      </c>
      <c r="O3765" t="s">
        <v>132</v>
      </c>
    </row>
    <row r="3766" spans="1:15" x14ac:dyDescent="0.25">
      <c r="A3766">
        <v>720000</v>
      </c>
      <c r="B3766">
        <v>201240</v>
      </c>
      <c r="C3766">
        <v>219</v>
      </c>
      <c r="D3766" s="96">
        <v>45132.556956018518</v>
      </c>
      <c r="E3766" t="s">
        <v>127</v>
      </c>
      <c r="F3766" t="s">
        <v>128</v>
      </c>
      <c r="G3766" t="s">
        <v>206</v>
      </c>
      <c r="H3766" t="s">
        <v>130</v>
      </c>
      <c r="I3766">
        <v>336078</v>
      </c>
      <c r="L3766" s="96">
        <v>45132.556747685187</v>
      </c>
      <c r="M3766" t="s">
        <v>131</v>
      </c>
      <c r="N3766">
        <v>500</v>
      </c>
      <c r="O3766" t="s">
        <v>132</v>
      </c>
    </row>
    <row r="3767" spans="1:15" x14ac:dyDescent="0.25">
      <c r="A3767">
        <v>720000</v>
      </c>
      <c r="B3767">
        <v>201240</v>
      </c>
      <c r="C3767">
        <v>219</v>
      </c>
      <c r="D3767" s="96">
        <v>45132.556956018518</v>
      </c>
      <c r="E3767" t="s">
        <v>127</v>
      </c>
      <c r="F3767" t="s">
        <v>128</v>
      </c>
      <c r="G3767" t="s">
        <v>206</v>
      </c>
      <c r="H3767" t="s">
        <v>130</v>
      </c>
      <c r="I3767">
        <v>336087</v>
      </c>
      <c r="L3767" s="96">
        <v>45132.556747685187</v>
      </c>
      <c r="M3767" t="s">
        <v>131</v>
      </c>
      <c r="N3767">
        <v>500</v>
      </c>
      <c r="O3767" t="s">
        <v>132</v>
      </c>
    </row>
    <row r="3768" spans="1:15" x14ac:dyDescent="0.25">
      <c r="A3768">
        <v>720000</v>
      </c>
      <c r="B3768">
        <v>201240</v>
      </c>
      <c r="C3768">
        <v>219</v>
      </c>
      <c r="D3768" s="96">
        <v>45132.556956018518</v>
      </c>
      <c r="E3768" t="s">
        <v>127</v>
      </c>
      <c r="F3768" t="s">
        <v>128</v>
      </c>
      <c r="G3768" t="s">
        <v>206</v>
      </c>
      <c r="H3768" t="s">
        <v>130</v>
      </c>
      <c r="I3768">
        <v>336086</v>
      </c>
      <c r="L3768" s="96">
        <v>45132.556747685187</v>
      </c>
      <c r="M3768" t="s">
        <v>131</v>
      </c>
      <c r="N3768">
        <v>500</v>
      </c>
      <c r="O3768" t="s">
        <v>132</v>
      </c>
    </row>
    <row r="3769" spans="1:15" x14ac:dyDescent="0.25">
      <c r="A3769">
        <v>720000</v>
      </c>
      <c r="B3769">
        <v>201240</v>
      </c>
      <c r="C3769">
        <v>219</v>
      </c>
      <c r="D3769" s="96">
        <v>45132.556956018518</v>
      </c>
      <c r="E3769" t="s">
        <v>127</v>
      </c>
      <c r="F3769" t="s">
        <v>128</v>
      </c>
      <c r="G3769" t="s">
        <v>206</v>
      </c>
      <c r="H3769" t="s">
        <v>130</v>
      </c>
      <c r="I3769">
        <v>336077</v>
      </c>
      <c r="L3769" s="96">
        <v>45132.556747685187</v>
      </c>
      <c r="M3769" t="s">
        <v>131</v>
      </c>
      <c r="N3769">
        <v>800</v>
      </c>
      <c r="O3769" t="s">
        <v>132</v>
      </c>
    </row>
    <row r="3770" spans="1:15" x14ac:dyDescent="0.25">
      <c r="A3770">
        <v>720000</v>
      </c>
      <c r="B3770">
        <v>201240</v>
      </c>
      <c r="C3770">
        <v>219</v>
      </c>
      <c r="D3770" s="96">
        <v>45132.556956018518</v>
      </c>
      <c r="E3770" t="s">
        <v>127</v>
      </c>
      <c r="F3770" t="s">
        <v>128</v>
      </c>
      <c r="G3770" t="s">
        <v>206</v>
      </c>
      <c r="H3770" t="s">
        <v>130</v>
      </c>
      <c r="I3770">
        <v>336097</v>
      </c>
      <c r="L3770" s="96">
        <v>45132.556747685187</v>
      </c>
      <c r="M3770" t="s">
        <v>131</v>
      </c>
      <c r="N3770">
        <v>1000</v>
      </c>
      <c r="O3770" t="s">
        <v>132</v>
      </c>
    </row>
    <row r="3771" spans="1:15" x14ac:dyDescent="0.25">
      <c r="A3771">
        <v>720000</v>
      </c>
      <c r="B3771">
        <v>201240</v>
      </c>
      <c r="C3771">
        <v>219</v>
      </c>
      <c r="D3771" s="96">
        <v>45132.556956018518</v>
      </c>
      <c r="E3771" t="s">
        <v>127</v>
      </c>
      <c r="F3771" t="s">
        <v>128</v>
      </c>
      <c r="G3771" t="s">
        <v>206</v>
      </c>
      <c r="H3771" t="s">
        <v>130</v>
      </c>
      <c r="I3771">
        <v>336096</v>
      </c>
      <c r="L3771" s="96">
        <v>45132.556747685187</v>
      </c>
      <c r="M3771" t="s">
        <v>131</v>
      </c>
      <c r="N3771">
        <v>4000</v>
      </c>
      <c r="O3771" t="s">
        <v>132</v>
      </c>
    </row>
    <row r="3772" spans="1:15" x14ac:dyDescent="0.25">
      <c r="A3772">
        <v>720000</v>
      </c>
      <c r="B3772">
        <v>201240</v>
      </c>
      <c r="C3772">
        <v>219</v>
      </c>
      <c r="D3772" s="96">
        <v>45132.556944444441</v>
      </c>
      <c r="E3772" t="s">
        <v>127</v>
      </c>
      <c r="F3772" t="s">
        <v>128</v>
      </c>
      <c r="G3772" t="s">
        <v>206</v>
      </c>
      <c r="H3772" t="s">
        <v>130</v>
      </c>
      <c r="I3772">
        <v>336076</v>
      </c>
      <c r="L3772" s="96">
        <v>45132.556747685187</v>
      </c>
      <c r="M3772" t="s">
        <v>131</v>
      </c>
      <c r="N3772">
        <v>200</v>
      </c>
      <c r="O3772" t="s">
        <v>132</v>
      </c>
    </row>
    <row r="3773" spans="1:15" x14ac:dyDescent="0.25">
      <c r="A3773">
        <v>720000</v>
      </c>
      <c r="B3773">
        <v>201240</v>
      </c>
      <c r="C3773">
        <v>219</v>
      </c>
      <c r="D3773" s="96">
        <v>45132.556944444441</v>
      </c>
      <c r="E3773" t="s">
        <v>127</v>
      </c>
      <c r="F3773" t="s">
        <v>128</v>
      </c>
      <c r="G3773" t="s">
        <v>206</v>
      </c>
      <c r="H3773" t="s">
        <v>130</v>
      </c>
      <c r="I3773">
        <v>336068</v>
      </c>
      <c r="L3773" s="96">
        <v>45132.556747685187</v>
      </c>
      <c r="M3773" t="s">
        <v>131</v>
      </c>
      <c r="N3773">
        <v>500</v>
      </c>
      <c r="O3773" t="s">
        <v>132</v>
      </c>
    </row>
    <row r="3774" spans="1:15" x14ac:dyDescent="0.25">
      <c r="A3774">
        <v>720000</v>
      </c>
      <c r="B3774">
        <v>201240</v>
      </c>
      <c r="C3774">
        <v>219</v>
      </c>
      <c r="D3774" s="96">
        <v>45132.556944444441</v>
      </c>
      <c r="E3774" t="s">
        <v>127</v>
      </c>
      <c r="F3774" t="s">
        <v>128</v>
      </c>
      <c r="G3774" t="s">
        <v>206</v>
      </c>
      <c r="H3774" t="s">
        <v>130</v>
      </c>
      <c r="I3774">
        <v>336058</v>
      </c>
      <c r="L3774" s="96">
        <v>45132.556747685187</v>
      </c>
      <c r="M3774" t="s">
        <v>131</v>
      </c>
      <c r="N3774">
        <v>700</v>
      </c>
      <c r="O3774" t="s">
        <v>132</v>
      </c>
    </row>
    <row r="3775" spans="1:15" x14ac:dyDescent="0.25">
      <c r="A3775">
        <v>720000</v>
      </c>
      <c r="B3775">
        <v>201240</v>
      </c>
      <c r="C3775">
        <v>219</v>
      </c>
      <c r="D3775" s="96">
        <v>45132.556944444441</v>
      </c>
      <c r="E3775" t="s">
        <v>127</v>
      </c>
      <c r="F3775" t="s">
        <v>128</v>
      </c>
      <c r="G3775" t="s">
        <v>206</v>
      </c>
      <c r="H3775" t="s">
        <v>130</v>
      </c>
      <c r="I3775">
        <v>336066</v>
      </c>
      <c r="L3775" s="96">
        <v>45132.556747685187</v>
      </c>
      <c r="M3775" t="s">
        <v>131</v>
      </c>
      <c r="N3775">
        <v>700</v>
      </c>
      <c r="O3775" t="s">
        <v>132</v>
      </c>
    </row>
    <row r="3776" spans="1:15" x14ac:dyDescent="0.25">
      <c r="A3776">
        <v>720000</v>
      </c>
      <c r="B3776">
        <v>201240</v>
      </c>
      <c r="C3776">
        <v>219</v>
      </c>
      <c r="D3776" s="96">
        <v>45132.556944444441</v>
      </c>
      <c r="E3776" t="s">
        <v>127</v>
      </c>
      <c r="F3776" t="s">
        <v>128</v>
      </c>
      <c r="G3776" t="s">
        <v>206</v>
      </c>
      <c r="H3776" t="s">
        <v>130</v>
      </c>
      <c r="I3776">
        <v>336057</v>
      </c>
      <c r="L3776" s="96">
        <v>45132.556747685187</v>
      </c>
      <c r="M3776" t="s">
        <v>131</v>
      </c>
      <c r="N3776">
        <v>1000</v>
      </c>
      <c r="O3776" t="s">
        <v>132</v>
      </c>
    </row>
    <row r="3777" spans="1:15" x14ac:dyDescent="0.25">
      <c r="A3777">
        <v>720000</v>
      </c>
      <c r="B3777">
        <v>201240</v>
      </c>
      <c r="C3777">
        <v>219</v>
      </c>
      <c r="D3777" s="96">
        <v>45132.556932870371</v>
      </c>
      <c r="E3777" t="s">
        <v>127</v>
      </c>
      <c r="F3777" t="s">
        <v>128</v>
      </c>
      <c r="G3777" t="s">
        <v>206</v>
      </c>
      <c r="H3777" t="s">
        <v>130</v>
      </c>
      <c r="I3777">
        <v>336056</v>
      </c>
      <c r="L3777" s="96">
        <v>45132.556747685187</v>
      </c>
      <c r="M3777" t="s">
        <v>131</v>
      </c>
      <c r="N3777">
        <v>800</v>
      </c>
      <c r="O3777" t="s">
        <v>132</v>
      </c>
    </row>
    <row r="3778" spans="1:15" x14ac:dyDescent="0.25">
      <c r="A3778">
        <v>720000</v>
      </c>
      <c r="B3778">
        <v>201240</v>
      </c>
      <c r="C3778">
        <v>219</v>
      </c>
      <c r="D3778" s="96">
        <v>45132.556932870371</v>
      </c>
      <c r="E3778" t="s">
        <v>127</v>
      </c>
      <c r="F3778" t="s">
        <v>128</v>
      </c>
      <c r="G3778" t="s">
        <v>206</v>
      </c>
      <c r="H3778" t="s">
        <v>130</v>
      </c>
      <c r="I3778">
        <v>336038</v>
      </c>
      <c r="L3778" s="96">
        <v>45132.556747685187</v>
      </c>
      <c r="M3778" t="s">
        <v>131</v>
      </c>
      <c r="N3778">
        <v>1000</v>
      </c>
      <c r="O3778" t="s">
        <v>132</v>
      </c>
    </row>
    <row r="3779" spans="1:15" x14ac:dyDescent="0.25">
      <c r="A3779">
        <v>720000</v>
      </c>
      <c r="B3779">
        <v>280000</v>
      </c>
      <c r="C3779">
        <v>219</v>
      </c>
      <c r="D3779" s="96">
        <v>45132.556932870371</v>
      </c>
      <c r="E3779" t="s">
        <v>127</v>
      </c>
      <c r="F3779" t="s">
        <v>128</v>
      </c>
      <c r="G3779" t="s">
        <v>244</v>
      </c>
      <c r="H3779" t="s">
        <v>130</v>
      </c>
      <c r="I3779">
        <v>336007</v>
      </c>
      <c r="L3779" s="96">
        <v>45132.556747685187</v>
      </c>
      <c r="M3779" t="s">
        <v>131</v>
      </c>
      <c r="N3779">
        <v>1100</v>
      </c>
      <c r="O3779" t="s">
        <v>132</v>
      </c>
    </row>
    <row r="3780" spans="1:15" x14ac:dyDescent="0.25">
      <c r="A3780">
        <v>720000</v>
      </c>
      <c r="B3780">
        <v>170490</v>
      </c>
      <c r="C3780">
        <v>219</v>
      </c>
      <c r="D3780" s="96">
        <v>45132.530173611114</v>
      </c>
      <c r="E3780" t="s">
        <v>127</v>
      </c>
      <c r="F3780" t="s">
        <v>140</v>
      </c>
      <c r="G3780" t="s">
        <v>211</v>
      </c>
      <c r="H3780" t="s">
        <v>130</v>
      </c>
      <c r="I3780">
        <v>335200</v>
      </c>
      <c r="L3780" s="96">
        <v>45132.529583333337</v>
      </c>
      <c r="M3780" t="s">
        <v>131</v>
      </c>
      <c r="N3780">
        <v>30000</v>
      </c>
      <c r="O3780" t="s">
        <v>132</v>
      </c>
    </row>
    <row r="3781" spans="1:15" x14ac:dyDescent="0.25">
      <c r="A3781">
        <v>720000</v>
      </c>
      <c r="B3781">
        <v>170490</v>
      </c>
      <c r="C3781">
        <v>219</v>
      </c>
      <c r="D3781" s="96">
        <v>45132.530173611114</v>
      </c>
      <c r="E3781" t="s">
        <v>133</v>
      </c>
      <c r="F3781" t="s">
        <v>140</v>
      </c>
      <c r="G3781" t="s">
        <v>381</v>
      </c>
      <c r="H3781" t="s">
        <v>130</v>
      </c>
      <c r="I3781">
        <v>335200</v>
      </c>
      <c r="L3781" s="96">
        <v>45132.529583333337</v>
      </c>
      <c r="M3781" t="s">
        <v>135</v>
      </c>
      <c r="N3781">
        <v>5000</v>
      </c>
      <c r="O3781" t="s">
        <v>132</v>
      </c>
    </row>
    <row r="3782" spans="1:15" x14ac:dyDescent="0.25">
      <c r="A3782">
        <v>720000</v>
      </c>
      <c r="B3782">
        <v>260820</v>
      </c>
      <c r="C3782">
        <v>401</v>
      </c>
      <c r="D3782" s="96">
        <v>45132.445069444446</v>
      </c>
      <c r="E3782" t="s">
        <v>162</v>
      </c>
      <c r="F3782" t="s">
        <v>180</v>
      </c>
      <c r="G3782" t="s">
        <v>181</v>
      </c>
      <c r="H3782" t="s">
        <v>130</v>
      </c>
      <c r="I3782">
        <v>336669</v>
      </c>
      <c r="L3782" s="96">
        <v>45113.999988425923</v>
      </c>
      <c r="M3782" t="s">
        <v>135</v>
      </c>
      <c r="N3782">
        <v>36000</v>
      </c>
      <c r="O3782" t="s">
        <v>132</v>
      </c>
    </row>
    <row r="3783" spans="1:15" x14ac:dyDescent="0.25">
      <c r="A3783">
        <v>731000</v>
      </c>
      <c r="B3783">
        <v>410900</v>
      </c>
      <c r="C3783">
        <v>180</v>
      </c>
      <c r="D3783" s="96">
        <v>45132.557719907411</v>
      </c>
      <c r="E3783" t="s">
        <v>127</v>
      </c>
      <c r="F3783" t="s">
        <v>217</v>
      </c>
      <c r="G3783" t="s">
        <v>278</v>
      </c>
      <c r="H3783" t="s">
        <v>130</v>
      </c>
      <c r="I3783">
        <v>335147</v>
      </c>
      <c r="L3783" s="96">
        <v>45132.556863425925</v>
      </c>
      <c r="M3783" t="s">
        <v>131</v>
      </c>
      <c r="N3783">
        <v>5000</v>
      </c>
      <c r="O3783" t="s">
        <v>132</v>
      </c>
    </row>
    <row r="3784" spans="1:15" x14ac:dyDescent="0.25">
      <c r="A3784">
        <v>731000</v>
      </c>
      <c r="B3784">
        <v>170300</v>
      </c>
      <c r="C3784">
        <v>201</v>
      </c>
      <c r="D3784" s="96">
        <v>45174.366284722222</v>
      </c>
      <c r="E3784" t="s">
        <v>133</v>
      </c>
      <c r="F3784" t="s">
        <v>404</v>
      </c>
      <c r="G3784" t="s">
        <v>405</v>
      </c>
      <c r="H3784" t="s">
        <v>130</v>
      </c>
      <c r="I3784">
        <v>332308</v>
      </c>
      <c r="L3784" s="96">
        <v>45169.999988425923</v>
      </c>
      <c r="M3784" t="s">
        <v>135</v>
      </c>
      <c r="N3784">
        <v>13000</v>
      </c>
      <c r="O3784" t="s">
        <v>132</v>
      </c>
    </row>
    <row r="3785" spans="1:15" x14ac:dyDescent="0.25">
      <c r="A3785">
        <v>731000</v>
      </c>
      <c r="B3785">
        <v>170320</v>
      </c>
      <c r="C3785">
        <v>201</v>
      </c>
      <c r="D3785" s="96">
        <v>45132.52988425926</v>
      </c>
      <c r="E3785" t="s">
        <v>127</v>
      </c>
      <c r="F3785" t="s">
        <v>140</v>
      </c>
      <c r="G3785" t="s">
        <v>214</v>
      </c>
      <c r="H3785" t="s">
        <v>130</v>
      </c>
      <c r="I3785">
        <v>332312</v>
      </c>
      <c r="L3785" s="96">
        <v>45132.529583333337</v>
      </c>
      <c r="M3785" t="s">
        <v>131</v>
      </c>
      <c r="N3785">
        <v>3000</v>
      </c>
      <c r="O3785" t="s">
        <v>132</v>
      </c>
    </row>
    <row r="3786" spans="1:15" x14ac:dyDescent="0.25">
      <c r="A3786">
        <v>731000</v>
      </c>
      <c r="B3786">
        <v>170300</v>
      </c>
      <c r="C3786">
        <v>201</v>
      </c>
      <c r="D3786" s="96">
        <v>45132.52983796296</v>
      </c>
      <c r="E3786" t="s">
        <v>127</v>
      </c>
      <c r="F3786" t="s">
        <v>140</v>
      </c>
      <c r="G3786" t="s">
        <v>291</v>
      </c>
      <c r="H3786" t="s">
        <v>130</v>
      </c>
      <c r="I3786">
        <v>332308</v>
      </c>
      <c r="L3786" s="96">
        <v>45132.529583333337</v>
      </c>
      <c r="M3786" t="s">
        <v>131</v>
      </c>
      <c r="N3786">
        <v>4000</v>
      </c>
      <c r="O3786" t="s">
        <v>132</v>
      </c>
    </row>
    <row r="3787" spans="1:15" x14ac:dyDescent="0.25">
      <c r="A3787">
        <v>731000</v>
      </c>
      <c r="B3787">
        <v>335300</v>
      </c>
      <c r="C3787">
        <v>202</v>
      </c>
      <c r="D3787" s="96">
        <v>45307.856122685182</v>
      </c>
      <c r="E3787" t="s">
        <v>133</v>
      </c>
      <c r="F3787" t="s">
        <v>384</v>
      </c>
      <c r="G3787" t="s">
        <v>385</v>
      </c>
      <c r="H3787" t="s">
        <v>130</v>
      </c>
      <c r="I3787">
        <v>334552</v>
      </c>
      <c r="L3787" s="96">
        <v>45307.855624999997</v>
      </c>
      <c r="M3787" t="s">
        <v>135</v>
      </c>
      <c r="N3787">
        <v>3222</v>
      </c>
      <c r="O3787" t="s">
        <v>132</v>
      </c>
    </row>
    <row r="3788" spans="1:15" x14ac:dyDescent="0.25">
      <c r="A3788">
        <v>731000</v>
      </c>
      <c r="B3788">
        <v>335500</v>
      </c>
      <c r="C3788">
        <v>202</v>
      </c>
      <c r="D3788" s="96">
        <v>45294.682314814818</v>
      </c>
      <c r="E3788" t="s">
        <v>133</v>
      </c>
      <c r="F3788" t="s">
        <v>147</v>
      </c>
      <c r="G3788" t="s">
        <v>148</v>
      </c>
      <c r="H3788" t="s">
        <v>130</v>
      </c>
      <c r="I3788">
        <v>334560</v>
      </c>
      <c r="L3788" s="96">
        <v>45294.682256944441</v>
      </c>
      <c r="M3788" t="s">
        <v>135</v>
      </c>
      <c r="N3788">
        <v>-19510</v>
      </c>
      <c r="O3788" t="s">
        <v>136</v>
      </c>
    </row>
    <row r="3789" spans="1:15" x14ac:dyDescent="0.25">
      <c r="A3789">
        <v>731000</v>
      </c>
      <c r="B3789">
        <v>335100</v>
      </c>
      <c r="C3789">
        <v>202</v>
      </c>
      <c r="D3789" s="96">
        <v>45294.682303240741</v>
      </c>
      <c r="E3789" t="s">
        <v>133</v>
      </c>
      <c r="F3789" t="s">
        <v>147</v>
      </c>
      <c r="G3789" t="s">
        <v>148</v>
      </c>
      <c r="H3789" t="s">
        <v>130</v>
      </c>
      <c r="I3789">
        <v>334510</v>
      </c>
      <c r="L3789" s="96">
        <v>45294.682256944441</v>
      </c>
      <c r="M3789" t="s">
        <v>135</v>
      </c>
      <c r="N3789">
        <v>1027</v>
      </c>
      <c r="O3789" t="s">
        <v>132</v>
      </c>
    </row>
    <row r="3790" spans="1:15" x14ac:dyDescent="0.25">
      <c r="A3790">
        <v>731000</v>
      </c>
      <c r="B3790">
        <v>335300</v>
      </c>
      <c r="C3790">
        <v>202</v>
      </c>
      <c r="D3790" s="96">
        <v>45294.682303240741</v>
      </c>
      <c r="E3790" t="s">
        <v>133</v>
      </c>
      <c r="F3790" t="s">
        <v>147</v>
      </c>
      <c r="G3790" t="s">
        <v>148</v>
      </c>
      <c r="H3790" t="s">
        <v>130</v>
      </c>
      <c r="I3790">
        <v>334550</v>
      </c>
      <c r="L3790" s="96">
        <v>45294.682256944441</v>
      </c>
      <c r="M3790" t="s">
        <v>135</v>
      </c>
      <c r="N3790">
        <v>20537</v>
      </c>
      <c r="O3790" t="s">
        <v>132</v>
      </c>
    </row>
    <row r="3791" spans="1:15" x14ac:dyDescent="0.25">
      <c r="A3791">
        <v>731000</v>
      </c>
      <c r="B3791">
        <v>335000</v>
      </c>
      <c r="C3791">
        <v>202</v>
      </c>
      <c r="D3791" s="96">
        <v>45294.682291666664</v>
      </c>
      <c r="E3791" t="s">
        <v>133</v>
      </c>
      <c r="F3791" t="s">
        <v>147</v>
      </c>
      <c r="G3791" t="s">
        <v>148</v>
      </c>
      <c r="H3791" t="s">
        <v>130</v>
      </c>
      <c r="I3791">
        <v>334505</v>
      </c>
      <c r="L3791" s="96">
        <v>45294.682256944441</v>
      </c>
      <c r="M3791" t="s">
        <v>135</v>
      </c>
      <c r="N3791">
        <v>-3082</v>
      </c>
      <c r="O3791" t="s">
        <v>136</v>
      </c>
    </row>
    <row r="3792" spans="1:15" x14ac:dyDescent="0.25">
      <c r="A3792">
        <v>731000</v>
      </c>
      <c r="B3792">
        <v>335500</v>
      </c>
      <c r="C3792">
        <v>202</v>
      </c>
      <c r="D3792" s="96">
        <v>45132.557638888888</v>
      </c>
      <c r="E3792" t="s">
        <v>127</v>
      </c>
      <c r="F3792" t="s">
        <v>144</v>
      </c>
      <c r="G3792" t="s">
        <v>145</v>
      </c>
      <c r="H3792" t="s">
        <v>130</v>
      </c>
      <c r="I3792">
        <v>334560</v>
      </c>
      <c r="L3792" s="96">
        <v>45132.55678240741</v>
      </c>
      <c r="M3792" t="s">
        <v>131</v>
      </c>
      <c r="N3792">
        <v>19510</v>
      </c>
      <c r="O3792" t="s">
        <v>132</v>
      </c>
    </row>
    <row r="3793" spans="1:15" x14ac:dyDescent="0.25">
      <c r="A3793">
        <v>731000</v>
      </c>
      <c r="B3793">
        <v>335300</v>
      </c>
      <c r="C3793">
        <v>202</v>
      </c>
      <c r="D3793" s="96">
        <v>45132.557627314818</v>
      </c>
      <c r="E3793" t="s">
        <v>127</v>
      </c>
      <c r="F3793" t="s">
        <v>144</v>
      </c>
      <c r="G3793" t="s">
        <v>145</v>
      </c>
      <c r="H3793" t="s">
        <v>130</v>
      </c>
      <c r="I3793">
        <v>334550</v>
      </c>
      <c r="L3793" s="96">
        <v>45132.55678240741</v>
      </c>
      <c r="M3793" t="s">
        <v>131</v>
      </c>
      <c r="N3793">
        <v>10000</v>
      </c>
      <c r="O3793" t="s">
        <v>132</v>
      </c>
    </row>
    <row r="3794" spans="1:15" x14ac:dyDescent="0.25">
      <c r="A3794">
        <v>731000</v>
      </c>
      <c r="B3794">
        <v>335100</v>
      </c>
      <c r="C3794">
        <v>202</v>
      </c>
      <c r="D3794" s="96">
        <v>45132.557604166665</v>
      </c>
      <c r="E3794" t="s">
        <v>127</v>
      </c>
      <c r="F3794" t="s">
        <v>144</v>
      </c>
      <c r="G3794" t="s">
        <v>145</v>
      </c>
      <c r="H3794" t="s">
        <v>130</v>
      </c>
      <c r="I3794">
        <v>334510</v>
      </c>
      <c r="L3794" s="96">
        <v>45132.55678240741</v>
      </c>
      <c r="M3794" t="s">
        <v>131</v>
      </c>
      <c r="N3794">
        <v>15175</v>
      </c>
      <c r="O3794" t="s">
        <v>132</v>
      </c>
    </row>
    <row r="3795" spans="1:15" x14ac:dyDescent="0.25">
      <c r="A3795">
        <v>731000</v>
      </c>
      <c r="B3795">
        <v>335000</v>
      </c>
      <c r="C3795">
        <v>202</v>
      </c>
      <c r="D3795" s="96">
        <v>45132.557581018518</v>
      </c>
      <c r="E3795" t="s">
        <v>127</v>
      </c>
      <c r="F3795" t="s">
        <v>144</v>
      </c>
      <c r="G3795" t="s">
        <v>145</v>
      </c>
      <c r="H3795" t="s">
        <v>130</v>
      </c>
      <c r="I3795">
        <v>334505</v>
      </c>
      <c r="L3795" s="96">
        <v>45132.55678240741</v>
      </c>
      <c r="M3795" t="s">
        <v>131</v>
      </c>
      <c r="N3795">
        <v>3082</v>
      </c>
      <c r="O3795" t="s">
        <v>132</v>
      </c>
    </row>
    <row r="3796" spans="1:15" x14ac:dyDescent="0.25">
      <c r="A3796">
        <v>731000</v>
      </c>
      <c r="B3796">
        <v>170440</v>
      </c>
      <c r="C3796">
        <v>203</v>
      </c>
      <c r="D3796" s="96">
        <v>45309.391076388885</v>
      </c>
      <c r="E3796" t="s">
        <v>133</v>
      </c>
      <c r="F3796" t="s">
        <v>182</v>
      </c>
      <c r="G3796" t="s">
        <v>183</v>
      </c>
      <c r="H3796" t="s">
        <v>130</v>
      </c>
      <c r="I3796">
        <v>332360</v>
      </c>
      <c r="L3796" s="96">
        <v>45308.999988425923</v>
      </c>
      <c r="M3796" t="s">
        <v>135</v>
      </c>
      <c r="N3796">
        <v>1050</v>
      </c>
      <c r="O3796" t="s">
        <v>132</v>
      </c>
    </row>
    <row r="3797" spans="1:15" x14ac:dyDescent="0.25">
      <c r="A3797">
        <v>731000</v>
      </c>
      <c r="B3797">
        <v>170440</v>
      </c>
      <c r="C3797">
        <v>203</v>
      </c>
      <c r="D3797" s="96">
        <v>45309.371967592589</v>
      </c>
      <c r="E3797" t="s">
        <v>133</v>
      </c>
      <c r="F3797" t="s">
        <v>184</v>
      </c>
      <c r="G3797" t="s">
        <v>185</v>
      </c>
      <c r="H3797" t="s">
        <v>130</v>
      </c>
      <c r="I3797">
        <v>332360</v>
      </c>
      <c r="L3797" s="96">
        <v>45308.999988425923</v>
      </c>
      <c r="M3797" t="s">
        <v>135</v>
      </c>
      <c r="N3797">
        <v>-10.5</v>
      </c>
      <c r="O3797" t="s">
        <v>136</v>
      </c>
    </row>
    <row r="3798" spans="1:15" x14ac:dyDescent="0.25">
      <c r="A3798">
        <v>731000</v>
      </c>
      <c r="B3798">
        <v>170440</v>
      </c>
      <c r="C3798">
        <v>203</v>
      </c>
      <c r="D3798" s="96">
        <v>45274.620266203703</v>
      </c>
      <c r="E3798" t="s">
        <v>133</v>
      </c>
      <c r="F3798" t="s">
        <v>186</v>
      </c>
      <c r="G3798" t="s">
        <v>187</v>
      </c>
      <c r="H3798" t="s">
        <v>130</v>
      </c>
      <c r="I3798">
        <v>332360</v>
      </c>
      <c r="L3798" s="96">
        <v>45274.620046296295</v>
      </c>
      <c r="M3798" t="s">
        <v>135</v>
      </c>
      <c r="N3798">
        <v>10.5</v>
      </c>
      <c r="O3798" t="s">
        <v>132</v>
      </c>
    </row>
    <row r="3799" spans="1:15" x14ac:dyDescent="0.25">
      <c r="A3799">
        <v>731000</v>
      </c>
      <c r="B3799">
        <v>170440</v>
      </c>
      <c r="C3799">
        <v>203</v>
      </c>
      <c r="D3799" s="96">
        <v>45155.573125000003</v>
      </c>
      <c r="E3799" t="s">
        <v>133</v>
      </c>
      <c r="F3799" t="s">
        <v>188</v>
      </c>
      <c r="G3799" t="s">
        <v>189</v>
      </c>
      <c r="H3799" t="s">
        <v>130</v>
      </c>
      <c r="I3799">
        <v>332360</v>
      </c>
      <c r="L3799" s="96">
        <v>45155.572881944441</v>
      </c>
      <c r="M3799" t="s">
        <v>135</v>
      </c>
      <c r="N3799">
        <v>20</v>
      </c>
      <c r="O3799" t="s">
        <v>132</v>
      </c>
    </row>
    <row r="3800" spans="1:15" x14ac:dyDescent="0.25">
      <c r="A3800">
        <v>731000</v>
      </c>
      <c r="B3800">
        <v>170350</v>
      </c>
      <c r="C3800">
        <v>203</v>
      </c>
      <c r="D3800" s="96">
        <v>45155.573101851849</v>
      </c>
      <c r="E3800" t="s">
        <v>133</v>
      </c>
      <c r="F3800" t="s">
        <v>188</v>
      </c>
      <c r="G3800" t="s">
        <v>189</v>
      </c>
      <c r="H3800" t="s">
        <v>130</v>
      </c>
      <c r="I3800">
        <v>332330</v>
      </c>
      <c r="L3800" s="96">
        <v>45155.572881944441</v>
      </c>
      <c r="M3800" t="s">
        <v>135</v>
      </c>
      <c r="N3800">
        <v>-5000</v>
      </c>
      <c r="O3800" t="s">
        <v>136</v>
      </c>
    </row>
    <row r="3801" spans="1:15" x14ac:dyDescent="0.25">
      <c r="A3801">
        <v>731000</v>
      </c>
      <c r="B3801">
        <v>170540</v>
      </c>
      <c r="C3801">
        <v>203</v>
      </c>
      <c r="D3801" s="96">
        <v>45155.573078703703</v>
      </c>
      <c r="E3801" t="s">
        <v>133</v>
      </c>
      <c r="F3801" t="s">
        <v>188</v>
      </c>
      <c r="G3801" t="s">
        <v>189</v>
      </c>
      <c r="H3801" t="s">
        <v>130</v>
      </c>
      <c r="I3801">
        <v>332307</v>
      </c>
      <c r="L3801" s="96">
        <v>45155.572881944441</v>
      </c>
      <c r="M3801" t="s">
        <v>135</v>
      </c>
      <c r="N3801">
        <v>5</v>
      </c>
      <c r="O3801" t="s">
        <v>132</v>
      </c>
    </row>
    <row r="3802" spans="1:15" x14ac:dyDescent="0.25">
      <c r="A3802">
        <v>731000</v>
      </c>
      <c r="B3802">
        <v>170310</v>
      </c>
      <c r="C3802">
        <v>203</v>
      </c>
      <c r="D3802" s="96">
        <v>45155.573078703703</v>
      </c>
      <c r="E3802" t="s">
        <v>133</v>
      </c>
      <c r="F3802" t="s">
        <v>188</v>
      </c>
      <c r="G3802" t="s">
        <v>189</v>
      </c>
      <c r="H3802" t="s">
        <v>130</v>
      </c>
      <c r="I3802">
        <v>332310</v>
      </c>
      <c r="L3802" s="96">
        <v>45155.572881944441</v>
      </c>
      <c r="M3802" t="s">
        <v>135</v>
      </c>
      <c r="N3802">
        <v>1000</v>
      </c>
      <c r="O3802" t="s">
        <v>132</v>
      </c>
    </row>
    <row r="3803" spans="1:15" x14ac:dyDescent="0.25">
      <c r="A3803">
        <v>731000</v>
      </c>
      <c r="B3803">
        <v>170440</v>
      </c>
      <c r="C3803">
        <v>203</v>
      </c>
      <c r="D3803" s="96">
        <v>45132.530069444445</v>
      </c>
      <c r="E3803" t="s">
        <v>133</v>
      </c>
      <c r="F3803" t="s">
        <v>140</v>
      </c>
      <c r="G3803" t="s">
        <v>192</v>
      </c>
      <c r="H3803" t="s">
        <v>130</v>
      </c>
      <c r="I3803">
        <v>332360</v>
      </c>
      <c r="L3803" s="96">
        <v>45132.529583333337</v>
      </c>
      <c r="M3803" t="s">
        <v>135</v>
      </c>
      <c r="N3803">
        <v>-20</v>
      </c>
      <c r="O3803" t="s">
        <v>136</v>
      </c>
    </row>
    <row r="3804" spans="1:15" x14ac:dyDescent="0.25">
      <c r="A3804">
        <v>731000</v>
      </c>
      <c r="B3804">
        <v>170370</v>
      </c>
      <c r="C3804">
        <v>203</v>
      </c>
      <c r="D3804" s="96">
        <v>45132.530011574076</v>
      </c>
      <c r="E3804" t="s">
        <v>127</v>
      </c>
      <c r="F3804" t="s">
        <v>140</v>
      </c>
      <c r="G3804" t="s">
        <v>190</v>
      </c>
      <c r="H3804" t="s">
        <v>130</v>
      </c>
      <c r="I3804">
        <v>332335</v>
      </c>
      <c r="L3804" s="96">
        <v>45132.529583333337</v>
      </c>
      <c r="M3804" t="s">
        <v>131</v>
      </c>
      <c r="N3804">
        <v>3000</v>
      </c>
      <c r="O3804" t="s">
        <v>132</v>
      </c>
    </row>
    <row r="3805" spans="1:15" x14ac:dyDescent="0.25">
      <c r="A3805">
        <v>731000</v>
      </c>
      <c r="B3805">
        <v>170370</v>
      </c>
      <c r="C3805">
        <v>203</v>
      </c>
      <c r="D3805" s="96">
        <v>45132.530011574076</v>
      </c>
      <c r="E3805" t="s">
        <v>133</v>
      </c>
      <c r="F3805" t="s">
        <v>140</v>
      </c>
      <c r="G3805" t="s">
        <v>191</v>
      </c>
      <c r="H3805" t="s">
        <v>130</v>
      </c>
      <c r="I3805">
        <v>332335</v>
      </c>
      <c r="L3805" s="96">
        <v>45132.529583333337</v>
      </c>
      <c r="M3805" t="s">
        <v>135</v>
      </c>
      <c r="N3805">
        <v>-3000</v>
      </c>
      <c r="O3805" t="s">
        <v>136</v>
      </c>
    </row>
    <row r="3806" spans="1:15" x14ac:dyDescent="0.25">
      <c r="A3806">
        <v>731000</v>
      </c>
      <c r="B3806">
        <v>170350</v>
      </c>
      <c r="C3806">
        <v>203</v>
      </c>
      <c r="D3806" s="96">
        <v>45132.529965277776</v>
      </c>
      <c r="E3806" t="s">
        <v>127</v>
      </c>
      <c r="F3806" t="s">
        <v>140</v>
      </c>
      <c r="G3806" t="s">
        <v>190</v>
      </c>
      <c r="H3806" t="s">
        <v>130</v>
      </c>
      <c r="I3806">
        <v>332330</v>
      </c>
      <c r="L3806" s="96">
        <v>45132.529583333337</v>
      </c>
      <c r="M3806" t="s">
        <v>131</v>
      </c>
      <c r="N3806">
        <v>5000</v>
      </c>
      <c r="O3806" t="s">
        <v>132</v>
      </c>
    </row>
    <row r="3807" spans="1:15" x14ac:dyDescent="0.25">
      <c r="A3807">
        <v>731000</v>
      </c>
      <c r="B3807">
        <v>170340</v>
      </c>
      <c r="C3807">
        <v>203</v>
      </c>
      <c r="D3807" s="96">
        <v>45132.529942129629</v>
      </c>
      <c r="E3807" t="s">
        <v>133</v>
      </c>
      <c r="F3807" t="s">
        <v>140</v>
      </c>
      <c r="G3807" t="s">
        <v>192</v>
      </c>
      <c r="H3807" t="s">
        <v>130</v>
      </c>
      <c r="I3807">
        <v>332320</v>
      </c>
      <c r="L3807" s="96">
        <v>45132.529583333337</v>
      </c>
      <c r="M3807" t="s">
        <v>135</v>
      </c>
      <c r="N3807">
        <v>500</v>
      </c>
      <c r="O3807" t="s">
        <v>132</v>
      </c>
    </row>
    <row r="3808" spans="1:15" x14ac:dyDescent="0.25">
      <c r="A3808">
        <v>731000</v>
      </c>
      <c r="B3808">
        <v>170310</v>
      </c>
      <c r="C3808">
        <v>203</v>
      </c>
      <c r="D3808" s="96">
        <v>45132.529861111114</v>
      </c>
      <c r="E3808" t="s">
        <v>127</v>
      </c>
      <c r="F3808" t="s">
        <v>140</v>
      </c>
      <c r="G3808" t="s">
        <v>190</v>
      </c>
      <c r="H3808" t="s">
        <v>130</v>
      </c>
      <c r="I3808">
        <v>332310</v>
      </c>
      <c r="L3808" s="96">
        <v>45132.529583333337</v>
      </c>
      <c r="M3808" t="s">
        <v>131</v>
      </c>
      <c r="N3808">
        <v>7000</v>
      </c>
      <c r="O3808" t="s">
        <v>132</v>
      </c>
    </row>
    <row r="3809" spans="1:15" x14ac:dyDescent="0.25">
      <c r="A3809">
        <v>731000</v>
      </c>
      <c r="B3809">
        <v>170310</v>
      </c>
      <c r="C3809">
        <v>203</v>
      </c>
      <c r="D3809" s="96">
        <v>45132.529861111114</v>
      </c>
      <c r="E3809" t="s">
        <v>133</v>
      </c>
      <c r="F3809" t="s">
        <v>140</v>
      </c>
      <c r="G3809" t="s">
        <v>192</v>
      </c>
      <c r="H3809" t="s">
        <v>130</v>
      </c>
      <c r="I3809">
        <v>332310</v>
      </c>
      <c r="L3809" s="96">
        <v>45132.529583333337</v>
      </c>
      <c r="M3809" t="s">
        <v>135</v>
      </c>
      <c r="N3809">
        <v>5830</v>
      </c>
      <c r="O3809" t="s">
        <v>132</v>
      </c>
    </row>
    <row r="3810" spans="1:15" x14ac:dyDescent="0.25">
      <c r="A3810">
        <v>731000</v>
      </c>
      <c r="B3810">
        <v>170310</v>
      </c>
      <c r="C3810">
        <v>203</v>
      </c>
      <c r="D3810" s="96">
        <v>45132.529861111114</v>
      </c>
      <c r="E3810" t="s">
        <v>133</v>
      </c>
      <c r="F3810" t="s">
        <v>140</v>
      </c>
      <c r="G3810" t="s">
        <v>191</v>
      </c>
      <c r="H3810" t="s">
        <v>130</v>
      </c>
      <c r="I3810">
        <v>332310</v>
      </c>
      <c r="L3810" s="96">
        <v>45132.529583333337</v>
      </c>
      <c r="M3810" t="s">
        <v>135</v>
      </c>
      <c r="N3810">
        <v>6100</v>
      </c>
      <c r="O3810" t="s">
        <v>132</v>
      </c>
    </row>
    <row r="3811" spans="1:15" x14ac:dyDescent="0.25">
      <c r="A3811">
        <v>731000</v>
      </c>
      <c r="B3811">
        <v>170540</v>
      </c>
      <c r="C3811">
        <v>203</v>
      </c>
      <c r="D3811" s="96">
        <v>45132.529826388891</v>
      </c>
      <c r="E3811" t="s">
        <v>133</v>
      </c>
      <c r="F3811" t="s">
        <v>140</v>
      </c>
      <c r="G3811" t="s">
        <v>191</v>
      </c>
      <c r="H3811" t="s">
        <v>130</v>
      </c>
      <c r="I3811">
        <v>332307</v>
      </c>
      <c r="L3811" s="96">
        <v>45132.529583333337</v>
      </c>
      <c r="M3811" t="s">
        <v>135</v>
      </c>
      <c r="N3811">
        <v>-105</v>
      </c>
      <c r="O3811" t="s">
        <v>136</v>
      </c>
    </row>
    <row r="3812" spans="1:15" x14ac:dyDescent="0.25">
      <c r="A3812">
        <v>731000</v>
      </c>
      <c r="B3812">
        <v>170540</v>
      </c>
      <c r="C3812">
        <v>203</v>
      </c>
      <c r="D3812" s="96">
        <v>45132.529826388891</v>
      </c>
      <c r="E3812" t="s">
        <v>133</v>
      </c>
      <c r="F3812" t="s">
        <v>140</v>
      </c>
      <c r="G3812" t="s">
        <v>192</v>
      </c>
      <c r="H3812" t="s">
        <v>130</v>
      </c>
      <c r="I3812">
        <v>332307</v>
      </c>
      <c r="L3812" s="96">
        <v>45132.529583333337</v>
      </c>
      <c r="M3812" t="s">
        <v>135</v>
      </c>
      <c r="N3812">
        <v>100</v>
      </c>
      <c r="O3812" t="s">
        <v>132</v>
      </c>
    </row>
    <row r="3813" spans="1:15" x14ac:dyDescent="0.25">
      <c r="A3813">
        <v>731000</v>
      </c>
      <c r="B3813">
        <v>170400</v>
      </c>
      <c r="C3813">
        <v>203</v>
      </c>
      <c r="D3813" s="96">
        <v>45132.529814814814</v>
      </c>
      <c r="E3813" t="s">
        <v>127</v>
      </c>
      <c r="F3813" t="s">
        <v>140</v>
      </c>
      <c r="G3813" t="s">
        <v>194</v>
      </c>
      <c r="H3813" t="s">
        <v>130</v>
      </c>
      <c r="I3813">
        <v>332305</v>
      </c>
      <c r="L3813" s="96">
        <v>45132.529583333337</v>
      </c>
      <c r="M3813" t="s">
        <v>131</v>
      </c>
      <c r="N3813">
        <v>6000</v>
      </c>
      <c r="O3813" t="s">
        <v>132</v>
      </c>
    </row>
    <row r="3814" spans="1:15" x14ac:dyDescent="0.25">
      <c r="A3814">
        <v>731000</v>
      </c>
      <c r="B3814">
        <v>340000</v>
      </c>
      <c r="C3814">
        <v>204</v>
      </c>
      <c r="D3814" s="96">
        <v>45247.425219907411</v>
      </c>
      <c r="E3814" t="s">
        <v>133</v>
      </c>
      <c r="F3814" t="s">
        <v>441</v>
      </c>
      <c r="G3814" t="s">
        <v>444</v>
      </c>
      <c r="H3814" t="s">
        <v>130</v>
      </c>
      <c r="I3814">
        <v>332455</v>
      </c>
      <c r="K3814">
        <v>484</v>
      </c>
      <c r="L3814" s="96">
        <v>45233.999988425923</v>
      </c>
      <c r="M3814" t="s">
        <v>135</v>
      </c>
      <c r="N3814">
        <v>6100</v>
      </c>
      <c r="O3814" t="s">
        <v>132</v>
      </c>
    </row>
    <row r="3815" spans="1:15" x14ac:dyDescent="0.25">
      <c r="A3815">
        <v>731000</v>
      </c>
      <c r="B3815">
        <v>310000</v>
      </c>
      <c r="C3815">
        <v>204</v>
      </c>
      <c r="D3815" s="96">
        <v>45132.557233796295</v>
      </c>
      <c r="E3815" t="s">
        <v>127</v>
      </c>
      <c r="F3815" t="s">
        <v>144</v>
      </c>
      <c r="G3815" t="s">
        <v>145</v>
      </c>
      <c r="H3815" t="s">
        <v>130</v>
      </c>
      <c r="I3815">
        <v>332451</v>
      </c>
      <c r="L3815" s="96">
        <v>45132.55678240741</v>
      </c>
      <c r="M3815" t="s">
        <v>131</v>
      </c>
      <c r="N3815">
        <v>12970</v>
      </c>
      <c r="O3815" t="s">
        <v>132</v>
      </c>
    </row>
    <row r="3816" spans="1:15" x14ac:dyDescent="0.25">
      <c r="A3816">
        <v>731000</v>
      </c>
      <c r="B3816">
        <v>340000</v>
      </c>
      <c r="C3816">
        <v>204</v>
      </c>
      <c r="D3816" s="96">
        <v>45132.557210648149</v>
      </c>
      <c r="E3816" t="s">
        <v>127</v>
      </c>
      <c r="F3816" t="s">
        <v>144</v>
      </c>
      <c r="G3816" t="s">
        <v>145</v>
      </c>
      <c r="H3816" t="s">
        <v>130</v>
      </c>
      <c r="I3816">
        <v>332435</v>
      </c>
      <c r="L3816" s="96">
        <v>45132.55678240741</v>
      </c>
      <c r="M3816" t="s">
        <v>131</v>
      </c>
      <c r="N3816">
        <v>10000</v>
      </c>
      <c r="O3816" t="s">
        <v>132</v>
      </c>
    </row>
    <row r="3817" spans="1:15" x14ac:dyDescent="0.25">
      <c r="A3817">
        <v>731000</v>
      </c>
      <c r="B3817">
        <v>320000</v>
      </c>
      <c r="C3817">
        <v>204</v>
      </c>
      <c r="D3817" s="96">
        <v>45132.557187500002</v>
      </c>
      <c r="E3817" t="s">
        <v>127</v>
      </c>
      <c r="F3817" t="s">
        <v>144</v>
      </c>
      <c r="G3817" t="s">
        <v>145</v>
      </c>
      <c r="H3817" t="s">
        <v>130</v>
      </c>
      <c r="I3817">
        <v>332400</v>
      </c>
      <c r="L3817" s="96">
        <v>45132.55678240741</v>
      </c>
      <c r="M3817" t="s">
        <v>131</v>
      </c>
      <c r="N3817">
        <v>41218</v>
      </c>
      <c r="O3817" t="s">
        <v>132</v>
      </c>
    </row>
    <row r="3818" spans="1:15" x14ac:dyDescent="0.25">
      <c r="A3818">
        <v>731000</v>
      </c>
      <c r="B3818">
        <v>325000</v>
      </c>
      <c r="C3818">
        <v>205</v>
      </c>
      <c r="D3818" s="96">
        <v>45132.557291666664</v>
      </c>
      <c r="E3818" t="s">
        <v>127</v>
      </c>
      <c r="F3818" t="s">
        <v>144</v>
      </c>
      <c r="G3818" t="s">
        <v>145</v>
      </c>
      <c r="H3818" t="s">
        <v>130</v>
      </c>
      <c r="I3818">
        <v>332550</v>
      </c>
      <c r="L3818" s="96">
        <v>45132.55678240741</v>
      </c>
      <c r="M3818" t="s">
        <v>131</v>
      </c>
      <c r="N3818">
        <v>4775</v>
      </c>
      <c r="O3818" t="s">
        <v>132</v>
      </c>
    </row>
    <row r="3819" spans="1:15" x14ac:dyDescent="0.25">
      <c r="A3819">
        <v>731000</v>
      </c>
      <c r="B3819">
        <v>325100</v>
      </c>
      <c r="C3819">
        <v>205</v>
      </c>
      <c r="D3819" s="96">
        <v>45132.557245370372</v>
      </c>
      <c r="E3819" t="s">
        <v>127</v>
      </c>
      <c r="F3819" t="s">
        <v>144</v>
      </c>
      <c r="G3819" t="s">
        <v>145</v>
      </c>
      <c r="H3819" t="s">
        <v>130</v>
      </c>
      <c r="I3819">
        <v>332510</v>
      </c>
      <c r="L3819" s="96">
        <v>45132.55678240741</v>
      </c>
      <c r="M3819" t="s">
        <v>131</v>
      </c>
      <c r="N3819">
        <v>87310</v>
      </c>
      <c r="O3819" t="s">
        <v>132</v>
      </c>
    </row>
    <row r="3820" spans="1:15" x14ac:dyDescent="0.25">
      <c r="A3820">
        <v>731000</v>
      </c>
      <c r="B3820">
        <v>335200</v>
      </c>
      <c r="C3820">
        <v>207</v>
      </c>
      <c r="D3820" s="96">
        <v>45294.682303240741</v>
      </c>
      <c r="E3820" t="s">
        <v>133</v>
      </c>
      <c r="F3820" t="s">
        <v>147</v>
      </c>
      <c r="G3820" t="s">
        <v>148</v>
      </c>
      <c r="H3820" t="s">
        <v>130</v>
      </c>
      <c r="I3820">
        <v>334520</v>
      </c>
      <c r="L3820" s="96">
        <v>45294.682256944441</v>
      </c>
      <c r="M3820" t="s">
        <v>135</v>
      </c>
      <c r="N3820">
        <v>1028</v>
      </c>
      <c r="O3820" t="s">
        <v>132</v>
      </c>
    </row>
    <row r="3821" spans="1:15" x14ac:dyDescent="0.25">
      <c r="A3821">
        <v>731000</v>
      </c>
      <c r="B3821">
        <v>302000</v>
      </c>
      <c r="C3821">
        <v>207</v>
      </c>
      <c r="D3821" s="96">
        <v>45258.855138888888</v>
      </c>
      <c r="E3821" t="s">
        <v>133</v>
      </c>
      <c r="F3821" t="s">
        <v>149</v>
      </c>
      <c r="G3821" t="s">
        <v>150</v>
      </c>
      <c r="H3821" t="s">
        <v>130</v>
      </c>
      <c r="I3821">
        <v>334021</v>
      </c>
      <c r="L3821" s="96">
        <v>45258.854675925926</v>
      </c>
      <c r="M3821" t="s">
        <v>135</v>
      </c>
      <c r="N3821">
        <v>7458</v>
      </c>
      <c r="O3821" t="s">
        <v>132</v>
      </c>
    </row>
    <row r="3822" spans="1:15" x14ac:dyDescent="0.25">
      <c r="A3822">
        <v>731000</v>
      </c>
      <c r="B3822">
        <v>302000</v>
      </c>
      <c r="C3822">
        <v>207</v>
      </c>
      <c r="D3822" s="96">
        <v>45258.855138888888</v>
      </c>
      <c r="E3822" t="s">
        <v>162</v>
      </c>
      <c r="F3822" t="s">
        <v>411</v>
      </c>
      <c r="G3822" t="s">
        <v>150</v>
      </c>
      <c r="H3822" t="s">
        <v>130</v>
      </c>
      <c r="I3822">
        <v>334021</v>
      </c>
      <c r="L3822" s="96">
        <v>45258.854687500003</v>
      </c>
      <c r="M3822" t="s">
        <v>135</v>
      </c>
      <c r="N3822">
        <v>-3000</v>
      </c>
      <c r="O3822" t="s">
        <v>136</v>
      </c>
    </row>
    <row r="3823" spans="1:15" x14ac:dyDescent="0.25">
      <c r="A3823">
        <v>731000</v>
      </c>
      <c r="B3823">
        <v>340000</v>
      </c>
      <c r="C3823">
        <v>207</v>
      </c>
      <c r="D3823" s="96">
        <v>45247.425219907411</v>
      </c>
      <c r="E3823" t="s">
        <v>127</v>
      </c>
      <c r="F3823" t="s">
        <v>391</v>
      </c>
      <c r="G3823" t="s">
        <v>392</v>
      </c>
      <c r="H3823" t="s">
        <v>130</v>
      </c>
      <c r="I3823">
        <v>334333</v>
      </c>
      <c r="K3823">
        <v>484</v>
      </c>
      <c r="L3823" s="96">
        <v>45233.999988425923</v>
      </c>
      <c r="M3823" t="s">
        <v>131</v>
      </c>
      <c r="N3823">
        <v>12000</v>
      </c>
      <c r="O3823" t="s">
        <v>132</v>
      </c>
    </row>
    <row r="3824" spans="1:15" x14ac:dyDescent="0.25">
      <c r="A3824">
        <v>731000</v>
      </c>
      <c r="B3824">
        <v>360000</v>
      </c>
      <c r="C3824">
        <v>207</v>
      </c>
      <c r="D3824" s="96">
        <v>45247.425219907411</v>
      </c>
      <c r="E3824" t="s">
        <v>133</v>
      </c>
      <c r="F3824" t="s">
        <v>441</v>
      </c>
      <c r="G3824" t="s">
        <v>450</v>
      </c>
      <c r="H3824" t="s">
        <v>130</v>
      </c>
      <c r="I3824">
        <v>334349</v>
      </c>
      <c r="L3824" s="96">
        <v>45233.999988425923</v>
      </c>
      <c r="M3824" t="s">
        <v>135</v>
      </c>
      <c r="N3824">
        <v>945</v>
      </c>
      <c r="O3824" t="s">
        <v>132</v>
      </c>
    </row>
    <row r="3825" spans="1:15" x14ac:dyDescent="0.25">
      <c r="A3825">
        <v>731000</v>
      </c>
      <c r="B3825">
        <v>270000</v>
      </c>
      <c r="C3825">
        <v>207</v>
      </c>
      <c r="D3825" s="96">
        <v>45226.492407407408</v>
      </c>
      <c r="E3825" t="s">
        <v>133</v>
      </c>
      <c r="F3825" t="s">
        <v>137</v>
      </c>
      <c r="G3825" t="s">
        <v>138</v>
      </c>
      <c r="H3825" t="s">
        <v>130</v>
      </c>
      <c r="I3825">
        <v>338900</v>
      </c>
      <c r="L3825" s="96">
        <v>45226.489710648151</v>
      </c>
      <c r="M3825" t="s">
        <v>135</v>
      </c>
      <c r="N3825">
        <v>6000</v>
      </c>
      <c r="O3825" t="s">
        <v>132</v>
      </c>
    </row>
    <row r="3826" spans="1:15" x14ac:dyDescent="0.25">
      <c r="A3826">
        <v>731000</v>
      </c>
      <c r="B3826">
        <v>120000</v>
      </c>
      <c r="C3826">
        <v>207</v>
      </c>
      <c r="D3826" s="96">
        <v>45188.511412037034</v>
      </c>
      <c r="E3826" t="s">
        <v>162</v>
      </c>
      <c r="F3826" t="s">
        <v>297</v>
      </c>
      <c r="G3826" t="s">
        <v>298</v>
      </c>
      <c r="H3826" t="s">
        <v>130</v>
      </c>
      <c r="I3826">
        <v>332107</v>
      </c>
      <c r="L3826" s="96">
        <v>45188.507719907408</v>
      </c>
      <c r="M3826" t="s">
        <v>135</v>
      </c>
      <c r="N3826">
        <v>40000</v>
      </c>
      <c r="O3826" t="s">
        <v>132</v>
      </c>
    </row>
    <row r="3827" spans="1:15" x14ac:dyDescent="0.25">
      <c r="A3827">
        <v>731000</v>
      </c>
      <c r="B3827">
        <v>540400</v>
      </c>
      <c r="C3827">
        <v>207</v>
      </c>
      <c r="D3827" s="96">
        <v>45132.557812500003</v>
      </c>
      <c r="E3827" t="s">
        <v>127</v>
      </c>
      <c r="F3827" t="s">
        <v>151</v>
      </c>
      <c r="G3827" t="s">
        <v>196</v>
      </c>
      <c r="H3827" t="s">
        <v>130</v>
      </c>
      <c r="I3827">
        <v>334090</v>
      </c>
      <c r="L3827" s="96">
        <v>45132.556875000002</v>
      </c>
      <c r="M3827" t="s">
        <v>131</v>
      </c>
      <c r="N3827">
        <v>18000</v>
      </c>
      <c r="O3827" t="s">
        <v>132</v>
      </c>
    </row>
    <row r="3828" spans="1:15" x14ac:dyDescent="0.25">
      <c r="A3828">
        <v>731000</v>
      </c>
      <c r="B3828">
        <v>540300</v>
      </c>
      <c r="C3828">
        <v>207</v>
      </c>
      <c r="D3828" s="96">
        <v>45132.557800925926</v>
      </c>
      <c r="E3828" t="s">
        <v>127</v>
      </c>
      <c r="F3828" t="s">
        <v>151</v>
      </c>
      <c r="G3828" t="s">
        <v>196</v>
      </c>
      <c r="H3828" t="s">
        <v>130</v>
      </c>
      <c r="I3828">
        <v>334140</v>
      </c>
      <c r="L3828" s="96">
        <v>45132.556875000002</v>
      </c>
      <c r="M3828" t="s">
        <v>131</v>
      </c>
      <c r="N3828">
        <v>2000</v>
      </c>
      <c r="O3828" t="s">
        <v>132</v>
      </c>
    </row>
    <row r="3829" spans="1:15" x14ac:dyDescent="0.25">
      <c r="A3829">
        <v>731000</v>
      </c>
      <c r="B3829">
        <v>340000</v>
      </c>
      <c r="C3829">
        <v>207</v>
      </c>
      <c r="D3829" s="96">
        <v>45132.557673611111</v>
      </c>
      <c r="E3829" t="s">
        <v>127</v>
      </c>
      <c r="F3829" t="s">
        <v>144</v>
      </c>
      <c r="G3829" t="s">
        <v>145</v>
      </c>
      <c r="H3829" t="s">
        <v>130</v>
      </c>
      <c r="I3829">
        <v>334603</v>
      </c>
      <c r="L3829" s="96">
        <v>45132.55678240741</v>
      </c>
      <c r="M3829" t="s">
        <v>131</v>
      </c>
      <c r="N3829">
        <v>6100</v>
      </c>
      <c r="O3829" t="s">
        <v>132</v>
      </c>
    </row>
    <row r="3830" spans="1:15" x14ac:dyDescent="0.25">
      <c r="A3830">
        <v>731000</v>
      </c>
      <c r="B3830">
        <v>340000</v>
      </c>
      <c r="C3830">
        <v>207</v>
      </c>
      <c r="D3830" s="96">
        <v>45132.557650462964</v>
      </c>
      <c r="E3830" t="s">
        <v>127</v>
      </c>
      <c r="F3830" t="s">
        <v>144</v>
      </c>
      <c r="G3830" t="s">
        <v>145</v>
      </c>
      <c r="H3830" t="s">
        <v>130</v>
      </c>
      <c r="I3830">
        <v>334595</v>
      </c>
      <c r="L3830" s="96">
        <v>45132.55678240741</v>
      </c>
      <c r="M3830" t="s">
        <v>131</v>
      </c>
      <c r="N3830">
        <v>4920</v>
      </c>
      <c r="O3830" t="s">
        <v>132</v>
      </c>
    </row>
    <row r="3831" spans="1:15" x14ac:dyDescent="0.25">
      <c r="A3831">
        <v>731000</v>
      </c>
      <c r="B3831">
        <v>340000</v>
      </c>
      <c r="C3831">
        <v>207</v>
      </c>
      <c r="D3831" s="96">
        <v>45132.557650462964</v>
      </c>
      <c r="E3831" t="s">
        <v>127</v>
      </c>
      <c r="F3831" t="s">
        <v>144</v>
      </c>
      <c r="G3831" t="s">
        <v>145</v>
      </c>
      <c r="H3831" t="s">
        <v>130</v>
      </c>
      <c r="I3831">
        <v>334601</v>
      </c>
      <c r="L3831" s="96">
        <v>45132.55678240741</v>
      </c>
      <c r="M3831" t="s">
        <v>131</v>
      </c>
      <c r="N3831">
        <v>6828</v>
      </c>
      <c r="O3831" t="s">
        <v>132</v>
      </c>
    </row>
    <row r="3832" spans="1:15" x14ac:dyDescent="0.25">
      <c r="A3832">
        <v>731000</v>
      </c>
      <c r="B3832">
        <v>335300</v>
      </c>
      <c r="C3832">
        <v>207</v>
      </c>
      <c r="D3832" s="96">
        <v>45132.557627314818</v>
      </c>
      <c r="E3832" t="s">
        <v>127</v>
      </c>
      <c r="F3832" t="s">
        <v>144</v>
      </c>
      <c r="G3832" t="s">
        <v>145</v>
      </c>
      <c r="H3832" t="s">
        <v>130</v>
      </c>
      <c r="I3832">
        <v>334551</v>
      </c>
      <c r="L3832" s="96">
        <v>45132.55678240741</v>
      </c>
      <c r="M3832" t="s">
        <v>131</v>
      </c>
      <c r="N3832">
        <v>5300</v>
      </c>
      <c r="O3832" t="s">
        <v>132</v>
      </c>
    </row>
    <row r="3833" spans="1:15" x14ac:dyDescent="0.25">
      <c r="A3833">
        <v>731000</v>
      </c>
      <c r="B3833">
        <v>335200</v>
      </c>
      <c r="C3833">
        <v>207</v>
      </c>
      <c r="D3833" s="96">
        <v>45132.557615740741</v>
      </c>
      <c r="E3833" t="s">
        <v>127</v>
      </c>
      <c r="F3833" t="s">
        <v>144</v>
      </c>
      <c r="G3833" t="s">
        <v>145</v>
      </c>
      <c r="H3833" t="s">
        <v>130</v>
      </c>
      <c r="I3833">
        <v>334525</v>
      </c>
      <c r="L3833" s="96">
        <v>45132.55678240741</v>
      </c>
      <c r="M3833" t="s">
        <v>131</v>
      </c>
      <c r="N3833">
        <v>6100</v>
      </c>
      <c r="O3833" t="s">
        <v>132</v>
      </c>
    </row>
    <row r="3834" spans="1:15" x14ac:dyDescent="0.25">
      <c r="A3834">
        <v>731000</v>
      </c>
      <c r="B3834">
        <v>335200</v>
      </c>
      <c r="C3834">
        <v>207</v>
      </c>
      <c r="D3834" s="96">
        <v>45132.557615740741</v>
      </c>
      <c r="E3834" t="s">
        <v>127</v>
      </c>
      <c r="F3834" t="s">
        <v>144</v>
      </c>
      <c r="G3834" t="s">
        <v>145</v>
      </c>
      <c r="H3834" t="s">
        <v>130</v>
      </c>
      <c r="I3834">
        <v>334520</v>
      </c>
      <c r="L3834" s="96">
        <v>45132.55678240741</v>
      </c>
      <c r="M3834" t="s">
        <v>131</v>
      </c>
      <c r="N3834">
        <v>24205</v>
      </c>
      <c r="O3834" t="s">
        <v>132</v>
      </c>
    </row>
    <row r="3835" spans="1:15" x14ac:dyDescent="0.25">
      <c r="A3835">
        <v>731000</v>
      </c>
      <c r="B3835">
        <v>360000</v>
      </c>
      <c r="C3835">
        <v>207</v>
      </c>
      <c r="D3835" s="96">
        <v>45132.557557870372</v>
      </c>
      <c r="E3835" t="s">
        <v>127</v>
      </c>
      <c r="F3835" t="s">
        <v>144</v>
      </c>
      <c r="G3835" t="s">
        <v>145</v>
      </c>
      <c r="H3835" t="s">
        <v>130</v>
      </c>
      <c r="I3835">
        <v>334359</v>
      </c>
      <c r="L3835" s="96">
        <v>45132.55678240741</v>
      </c>
      <c r="M3835" t="s">
        <v>131</v>
      </c>
      <c r="N3835">
        <v>4500</v>
      </c>
      <c r="O3835" t="s">
        <v>132</v>
      </c>
    </row>
    <row r="3836" spans="1:15" x14ac:dyDescent="0.25">
      <c r="A3836">
        <v>731000</v>
      </c>
      <c r="B3836">
        <v>360000</v>
      </c>
      <c r="C3836">
        <v>207</v>
      </c>
      <c r="D3836" s="96">
        <v>45132.557534722226</v>
      </c>
      <c r="E3836" t="s">
        <v>127</v>
      </c>
      <c r="F3836" t="s">
        <v>144</v>
      </c>
      <c r="G3836" t="s">
        <v>145</v>
      </c>
      <c r="H3836" t="s">
        <v>130</v>
      </c>
      <c r="I3836">
        <v>334349</v>
      </c>
      <c r="L3836" s="96">
        <v>45132.55678240741</v>
      </c>
      <c r="M3836" t="s">
        <v>131</v>
      </c>
      <c r="N3836">
        <v>33918</v>
      </c>
      <c r="O3836" t="s">
        <v>132</v>
      </c>
    </row>
    <row r="3837" spans="1:15" x14ac:dyDescent="0.25">
      <c r="A3837">
        <v>731000</v>
      </c>
      <c r="B3837">
        <v>340000</v>
      </c>
      <c r="C3837">
        <v>207</v>
      </c>
      <c r="D3837" s="96">
        <v>45132.557511574072</v>
      </c>
      <c r="E3837" t="s">
        <v>127</v>
      </c>
      <c r="F3837" t="s">
        <v>144</v>
      </c>
      <c r="G3837" t="s">
        <v>145</v>
      </c>
      <c r="H3837" t="s">
        <v>130</v>
      </c>
      <c r="I3837">
        <v>334318</v>
      </c>
      <c r="L3837" s="96">
        <v>45132.55678240741</v>
      </c>
      <c r="M3837" t="s">
        <v>131</v>
      </c>
      <c r="N3837">
        <v>20000</v>
      </c>
      <c r="O3837" t="s">
        <v>132</v>
      </c>
    </row>
    <row r="3838" spans="1:15" x14ac:dyDescent="0.25">
      <c r="A3838">
        <v>731000</v>
      </c>
      <c r="B3838">
        <v>340000</v>
      </c>
      <c r="C3838">
        <v>207</v>
      </c>
      <c r="D3838" s="96">
        <v>45132.557500000003</v>
      </c>
      <c r="E3838" t="s">
        <v>127</v>
      </c>
      <c r="F3838" t="s">
        <v>144</v>
      </c>
      <c r="G3838" t="s">
        <v>145</v>
      </c>
      <c r="H3838" t="s">
        <v>130</v>
      </c>
      <c r="I3838">
        <v>334312</v>
      </c>
      <c r="L3838" s="96">
        <v>45132.55678240741</v>
      </c>
      <c r="M3838" t="s">
        <v>131</v>
      </c>
      <c r="N3838">
        <v>1200</v>
      </c>
      <c r="O3838" t="s">
        <v>132</v>
      </c>
    </row>
    <row r="3839" spans="1:15" x14ac:dyDescent="0.25">
      <c r="A3839">
        <v>731000</v>
      </c>
      <c r="B3839">
        <v>370000</v>
      </c>
      <c r="C3839">
        <v>207</v>
      </c>
      <c r="D3839" s="96">
        <v>45132.557500000003</v>
      </c>
      <c r="E3839" t="s">
        <v>127</v>
      </c>
      <c r="F3839" t="s">
        <v>144</v>
      </c>
      <c r="G3839" t="s">
        <v>145</v>
      </c>
      <c r="H3839" t="s">
        <v>130</v>
      </c>
      <c r="I3839">
        <v>334311</v>
      </c>
      <c r="L3839" s="96">
        <v>45132.55678240741</v>
      </c>
      <c r="M3839" t="s">
        <v>131</v>
      </c>
      <c r="N3839">
        <v>10920</v>
      </c>
      <c r="O3839" t="s">
        <v>132</v>
      </c>
    </row>
    <row r="3840" spans="1:15" x14ac:dyDescent="0.25">
      <c r="A3840">
        <v>731000</v>
      </c>
      <c r="B3840">
        <v>315100</v>
      </c>
      <c r="C3840">
        <v>207</v>
      </c>
      <c r="D3840" s="96">
        <v>45132.557500000003</v>
      </c>
      <c r="E3840" t="s">
        <v>127</v>
      </c>
      <c r="F3840" t="s">
        <v>144</v>
      </c>
      <c r="G3840" t="s">
        <v>145</v>
      </c>
      <c r="H3840" t="s">
        <v>130</v>
      </c>
      <c r="I3840">
        <v>334314</v>
      </c>
      <c r="L3840" s="96">
        <v>45132.55678240741</v>
      </c>
      <c r="M3840" t="s">
        <v>131</v>
      </c>
      <c r="N3840">
        <v>37205</v>
      </c>
      <c r="O3840" t="s">
        <v>132</v>
      </c>
    </row>
    <row r="3841" spans="1:15" x14ac:dyDescent="0.25">
      <c r="A3841">
        <v>731000</v>
      </c>
      <c r="B3841">
        <v>305000</v>
      </c>
      <c r="C3841">
        <v>207</v>
      </c>
      <c r="D3841" s="96">
        <v>45132.557488425926</v>
      </c>
      <c r="E3841" t="s">
        <v>127</v>
      </c>
      <c r="F3841" t="s">
        <v>144</v>
      </c>
      <c r="G3841" t="s">
        <v>145</v>
      </c>
      <c r="H3841" t="s">
        <v>130</v>
      </c>
      <c r="I3841">
        <v>334290</v>
      </c>
      <c r="L3841" s="96">
        <v>45132.55678240741</v>
      </c>
      <c r="M3841" t="s">
        <v>131</v>
      </c>
      <c r="N3841">
        <v>22893</v>
      </c>
      <c r="O3841" t="s">
        <v>132</v>
      </c>
    </row>
    <row r="3842" spans="1:15" x14ac:dyDescent="0.25">
      <c r="A3842">
        <v>731000</v>
      </c>
      <c r="B3842">
        <v>305000</v>
      </c>
      <c r="C3842">
        <v>207</v>
      </c>
      <c r="D3842" s="96">
        <v>45132.557476851849</v>
      </c>
      <c r="E3842" t="s">
        <v>127</v>
      </c>
      <c r="F3842" t="s">
        <v>144</v>
      </c>
      <c r="G3842" t="s">
        <v>145</v>
      </c>
      <c r="H3842" t="s">
        <v>130</v>
      </c>
      <c r="I3842">
        <v>334280</v>
      </c>
      <c r="L3842" s="96">
        <v>45132.55678240741</v>
      </c>
      <c r="M3842" t="s">
        <v>131</v>
      </c>
      <c r="N3842">
        <v>500</v>
      </c>
      <c r="O3842" t="s">
        <v>132</v>
      </c>
    </row>
    <row r="3843" spans="1:15" x14ac:dyDescent="0.25">
      <c r="A3843">
        <v>731000</v>
      </c>
      <c r="B3843">
        <v>355700</v>
      </c>
      <c r="C3843">
        <v>207</v>
      </c>
      <c r="D3843" s="96">
        <v>45132.55746527778</v>
      </c>
      <c r="E3843" t="s">
        <v>127</v>
      </c>
      <c r="F3843" t="s">
        <v>144</v>
      </c>
      <c r="G3843" t="s">
        <v>145</v>
      </c>
      <c r="H3843" t="s">
        <v>130</v>
      </c>
      <c r="I3843">
        <v>334221</v>
      </c>
      <c r="L3843" s="96">
        <v>45132.55678240741</v>
      </c>
      <c r="M3843" t="s">
        <v>131</v>
      </c>
      <c r="N3843">
        <v>2000</v>
      </c>
      <c r="O3843" t="s">
        <v>132</v>
      </c>
    </row>
    <row r="3844" spans="1:15" x14ac:dyDescent="0.25">
      <c r="A3844">
        <v>731000</v>
      </c>
      <c r="B3844">
        <v>370000</v>
      </c>
      <c r="C3844">
        <v>207</v>
      </c>
      <c r="D3844" s="96">
        <v>45132.557453703703</v>
      </c>
      <c r="E3844" t="s">
        <v>127</v>
      </c>
      <c r="F3844" t="s">
        <v>144</v>
      </c>
      <c r="G3844" t="s">
        <v>145</v>
      </c>
      <c r="H3844" t="s">
        <v>130</v>
      </c>
      <c r="I3844">
        <v>334180</v>
      </c>
      <c r="L3844" s="96">
        <v>45132.55678240741</v>
      </c>
      <c r="M3844" t="s">
        <v>131</v>
      </c>
      <c r="N3844">
        <v>400</v>
      </c>
      <c r="O3844" t="s">
        <v>132</v>
      </c>
    </row>
    <row r="3845" spans="1:15" x14ac:dyDescent="0.25">
      <c r="A3845">
        <v>731000</v>
      </c>
      <c r="B3845">
        <v>335200</v>
      </c>
      <c r="C3845">
        <v>207</v>
      </c>
      <c r="D3845" s="96">
        <v>45132.557453703703</v>
      </c>
      <c r="E3845" t="s">
        <v>127</v>
      </c>
      <c r="F3845" t="s">
        <v>144</v>
      </c>
      <c r="G3845" t="s">
        <v>145</v>
      </c>
      <c r="H3845" t="s">
        <v>130</v>
      </c>
      <c r="I3845">
        <v>334210</v>
      </c>
      <c r="L3845" s="96">
        <v>45132.55678240741</v>
      </c>
      <c r="M3845" t="s">
        <v>131</v>
      </c>
      <c r="N3845">
        <v>800</v>
      </c>
      <c r="O3845" t="s">
        <v>132</v>
      </c>
    </row>
    <row r="3846" spans="1:15" x14ac:dyDescent="0.25">
      <c r="A3846">
        <v>731000</v>
      </c>
      <c r="B3846">
        <v>340000</v>
      </c>
      <c r="C3846">
        <v>207</v>
      </c>
      <c r="D3846" s="96">
        <v>45132.557453703703</v>
      </c>
      <c r="E3846" t="s">
        <v>127</v>
      </c>
      <c r="F3846" t="s">
        <v>144</v>
      </c>
      <c r="G3846" t="s">
        <v>145</v>
      </c>
      <c r="H3846" t="s">
        <v>130</v>
      </c>
      <c r="I3846">
        <v>334185</v>
      </c>
      <c r="L3846" s="96">
        <v>45132.55678240741</v>
      </c>
      <c r="M3846" t="s">
        <v>131</v>
      </c>
      <c r="N3846">
        <v>3000</v>
      </c>
      <c r="O3846" t="s">
        <v>132</v>
      </c>
    </row>
    <row r="3847" spans="1:15" x14ac:dyDescent="0.25">
      <c r="A3847">
        <v>731000</v>
      </c>
      <c r="B3847">
        <v>330100</v>
      </c>
      <c r="C3847">
        <v>207</v>
      </c>
      <c r="D3847" s="96">
        <v>45132.557442129626</v>
      </c>
      <c r="E3847" t="s">
        <v>127</v>
      </c>
      <c r="F3847" t="s">
        <v>144</v>
      </c>
      <c r="G3847" t="s">
        <v>145</v>
      </c>
      <c r="H3847" t="s">
        <v>130</v>
      </c>
      <c r="I3847">
        <v>334160</v>
      </c>
      <c r="L3847" s="96">
        <v>45132.55678240741</v>
      </c>
      <c r="M3847" t="s">
        <v>131</v>
      </c>
      <c r="N3847">
        <v>16908</v>
      </c>
      <c r="O3847" t="s">
        <v>132</v>
      </c>
    </row>
    <row r="3848" spans="1:15" x14ac:dyDescent="0.25">
      <c r="A3848">
        <v>731000</v>
      </c>
      <c r="B3848">
        <v>335200</v>
      </c>
      <c r="C3848">
        <v>207</v>
      </c>
      <c r="D3848" s="96">
        <v>45132.557430555556</v>
      </c>
      <c r="E3848" t="s">
        <v>127</v>
      </c>
      <c r="F3848" t="s">
        <v>144</v>
      </c>
      <c r="G3848" t="s">
        <v>145</v>
      </c>
      <c r="H3848" t="s">
        <v>130</v>
      </c>
      <c r="I3848">
        <v>334135</v>
      </c>
      <c r="L3848" s="96">
        <v>45132.55678240741</v>
      </c>
      <c r="M3848" t="s">
        <v>131</v>
      </c>
      <c r="N3848">
        <v>74</v>
      </c>
      <c r="O3848" t="s">
        <v>132</v>
      </c>
    </row>
    <row r="3849" spans="1:15" x14ac:dyDescent="0.25">
      <c r="A3849">
        <v>731000</v>
      </c>
      <c r="B3849">
        <v>335200</v>
      </c>
      <c r="C3849">
        <v>207</v>
      </c>
      <c r="D3849" s="96">
        <v>45132.55741898148</v>
      </c>
      <c r="E3849" t="s">
        <v>127</v>
      </c>
      <c r="F3849" t="s">
        <v>144</v>
      </c>
      <c r="G3849" t="s">
        <v>145</v>
      </c>
      <c r="H3849" t="s">
        <v>130</v>
      </c>
      <c r="I3849">
        <v>334133</v>
      </c>
      <c r="L3849" s="96">
        <v>45132.55678240741</v>
      </c>
      <c r="M3849" t="s">
        <v>131</v>
      </c>
      <c r="N3849">
        <v>200</v>
      </c>
      <c r="O3849" t="s">
        <v>132</v>
      </c>
    </row>
    <row r="3850" spans="1:15" x14ac:dyDescent="0.25">
      <c r="A3850">
        <v>731000</v>
      </c>
      <c r="B3850">
        <v>340000</v>
      </c>
      <c r="C3850">
        <v>207</v>
      </c>
      <c r="D3850" s="96">
        <v>45132.55740740741</v>
      </c>
      <c r="E3850" t="s">
        <v>127</v>
      </c>
      <c r="F3850" t="s">
        <v>144</v>
      </c>
      <c r="G3850" t="s">
        <v>145</v>
      </c>
      <c r="H3850" t="s">
        <v>130</v>
      </c>
      <c r="I3850">
        <v>334080</v>
      </c>
      <c r="L3850" s="96">
        <v>45132.55678240741</v>
      </c>
      <c r="M3850" t="s">
        <v>131</v>
      </c>
      <c r="N3850">
        <v>12650</v>
      </c>
      <c r="O3850" t="s">
        <v>132</v>
      </c>
    </row>
    <row r="3851" spans="1:15" x14ac:dyDescent="0.25">
      <c r="A3851">
        <v>731000</v>
      </c>
      <c r="B3851">
        <v>335200</v>
      </c>
      <c r="C3851">
        <v>207</v>
      </c>
      <c r="D3851" s="96">
        <v>45132.55740740741</v>
      </c>
      <c r="E3851" t="s">
        <v>127</v>
      </c>
      <c r="F3851" t="s">
        <v>144</v>
      </c>
      <c r="G3851" t="s">
        <v>145</v>
      </c>
      <c r="H3851" t="s">
        <v>130</v>
      </c>
      <c r="I3851">
        <v>334130</v>
      </c>
      <c r="L3851" s="96">
        <v>45132.55678240741</v>
      </c>
      <c r="M3851" t="s">
        <v>131</v>
      </c>
      <c r="N3851">
        <v>17000</v>
      </c>
      <c r="O3851" t="s">
        <v>132</v>
      </c>
    </row>
    <row r="3852" spans="1:15" x14ac:dyDescent="0.25">
      <c r="A3852">
        <v>731000</v>
      </c>
      <c r="B3852">
        <v>335200</v>
      </c>
      <c r="C3852">
        <v>207</v>
      </c>
      <c r="D3852" s="96">
        <v>45132.55740740741</v>
      </c>
      <c r="E3852" t="s">
        <v>127</v>
      </c>
      <c r="F3852" t="s">
        <v>144</v>
      </c>
      <c r="G3852" t="s">
        <v>145</v>
      </c>
      <c r="H3852" t="s">
        <v>130</v>
      </c>
      <c r="I3852">
        <v>334110</v>
      </c>
      <c r="L3852" s="96">
        <v>45132.55678240741</v>
      </c>
      <c r="M3852" t="s">
        <v>131</v>
      </c>
      <c r="N3852">
        <v>20075</v>
      </c>
      <c r="O3852" t="s">
        <v>132</v>
      </c>
    </row>
    <row r="3853" spans="1:15" x14ac:dyDescent="0.25">
      <c r="A3853">
        <v>731000</v>
      </c>
      <c r="B3853">
        <v>340000</v>
      </c>
      <c r="C3853">
        <v>207</v>
      </c>
      <c r="D3853" s="96">
        <v>45132.55740740741</v>
      </c>
      <c r="E3853" t="s">
        <v>133</v>
      </c>
      <c r="F3853" t="s">
        <v>144</v>
      </c>
      <c r="G3853" t="s">
        <v>394</v>
      </c>
      <c r="H3853" t="s">
        <v>130</v>
      </c>
      <c r="I3853">
        <v>334080</v>
      </c>
      <c r="L3853" s="96">
        <v>45132.55678240741</v>
      </c>
      <c r="M3853" t="s">
        <v>135</v>
      </c>
      <c r="N3853">
        <v>1000</v>
      </c>
      <c r="O3853" t="s">
        <v>132</v>
      </c>
    </row>
    <row r="3854" spans="1:15" x14ac:dyDescent="0.25">
      <c r="A3854">
        <v>731000</v>
      </c>
      <c r="B3854">
        <v>335200</v>
      </c>
      <c r="C3854">
        <v>207</v>
      </c>
      <c r="D3854" s="96">
        <v>45132.557395833333</v>
      </c>
      <c r="E3854" t="s">
        <v>127</v>
      </c>
      <c r="F3854" t="s">
        <v>144</v>
      </c>
      <c r="G3854" t="s">
        <v>145</v>
      </c>
      <c r="H3854" t="s">
        <v>130</v>
      </c>
      <c r="I3854">
        <v>334050</v>
      </c>
      <c r="L3854" s="96">
        <v>45132.55678240741</v>
      </c>
      <c r="M3854" t="s">
        <v>131</v>
      </c>
      <c r="N3854">
        <v>960</v>
      </c>
      <c r="O3854" t="s">
        <v>132</v>
      </c>
    </row>
    <row r="3855" spans="1:15" x14ac:dyDescent="0.25">
      <c r="A3855">
        <v>731000</v>
      </c>
      <c r="B3855">
        <v>340000</v>
      </c>
      <c r="C3855">
        <v>207</v>
      </c>
      <c r="D3855" s="96">
        <v>45132.557395833333</v>
      </c>
      <c r="E3855" t="s">
        <v>127</v>
      </c>
      <c r="F3855" t="s">
        <v>144</v>
      </c>
      <c r="G3855" t="s">
        <v>145</v>
      </c>
      <c r="H3855" t="s">
        <v>130</v>
      </c>
      <c r="I3855">
        <v>334060</v>
      </c>
      <c r="L3855" s="96">
        <v>45132.55678240741</v>
      </c>
      <c r="M3855" t="s">
        <v>131</v>
      </c>
      <c r="N3855">
        <v>9890</v>
      </c>
      <c r="O3855" t="s">
        <v>132</v>
      </c>
    </row>
    <row r="3856" spans="1:15" x14ac:dyDescent="0.25">
      <c r="A3856">
        <v>731000</v>
      </c>
      <c r="B3856">
        <v>340000</v>
      </c>
      <c r="C3856">
        <v>207</v>
      </c>
      <c r="D3856" s="96">
        <v>45132.557395833333</v>
      </c>
      <c r="E3856" t="s">
        <v>133</v>
      </c>
      <c r="F3856" t="s">
        <v>144</v>
      </c>
      <c r="G3856" t="s">
        <v>394</v>
      </c>
      <c r="H3856" t="s">
        <v>130</v>
      </c>
      <c r="I3856">
        <v>334060</v>
      </c>
      <c r="L3856" s="96">
        <v>45132.55678240741</v>
      </c>
      <c r="M3856" t="s">
        <v>135</v>
      </c>
      <c r="N3856">
        <v>-390</v>
      </c>
      <c r="O3856" t="s">
        <v>136</v>
      </c>
    </row>
    <row r="3857" spans="1:15" x14ac:dyDescent="0.25">
      <c r="A3857">
        <v>731000</v>
      </c>
      <c r="B3857">
        <v>335200</v>
      </c>
      <c r="C3857">
        <v>207</v>
      </c>
      <c r="D3857" s="96">
        <v>45132.557395833333</v>
      </c>
      <c r="E3857" t="s">
        <v>133</v>
      </c>
      <c r="F3857" t="s">
        <v>144</v>
      </c>
      <c r="G3857" t="s">
        <v>394</v>
      </c>
      <c r="H3857" t="s">
        <v>130</v>
      </c>
      <c r="I3857">
        <v>334050</v>
      </c>
      <c r="L3857" s="96">
        <v>45132.55678240741</v>
      </c>
      <c r="M3857" t="s">
        <v>135</v>
      </c>
      <c r="N3857">
        <v>61</v>
      </c>
      <c r="O3857" t="s">
        <v>132</v>
      </c>
    </row>
    <row r="3858" spans="1:15" x14ac:dyDescent="0.25">
      <c r="A3858">
        <v>731000</v>
      </c>
      <c r="B3858">
        <v>350000</v>
      </c>
      <c r="C3858">
        <v>207</v>
      </c>
      <c r="D3858" s="96">
        <v>45132.557384259257</v>
      </c>
      <c r="E3858" t="s">
        <v>127</v>
      </c>
      <c r="F3858" t="s">
        <v>144</v>
      </c>
      <c r="G3858" t="s">
        <v>145</v>
      </c>
      <c r="H3858" t="s">
        <v>130</v>
      </c>
      <c r="I3858">
        <v>334027</v>
      </c>
      <c r="L3858" s="96">
        <v>45132.55678240741</v>
      </c>
      <c r="M3858" t="s">
        <v>131</v>
      </c>
      <c r="N3858">
        <v>2733</v>
      </c>
      <c r="O3858" t="s">
        <v>132</v>
      </c>
    </row>
    <row r="3859" spans="1:15" x14ac:dyDescent="0.25">
      <c r="A3859">
        <v>731000</v>
      </c>
      <c r="B3859">
        <v>335200</v>
      </c>
      <c r="C3859">
        <v>207</v>
      </c>
      <c r="D3859" s="96">
        <v>45132.557384259257</v>
      </c>
      <c r="E3859" t="s">
        <v>127</v>
      </c>
      <c r="F3859" t="s">
        <v>144</v>
      </c>
      <c r="G3859" t="s">
        <v>145</v>
      </c>
      <c r="H3859" t="s">
        <v>130</v>
      </c>
      <c r="I3859">
        <v>334028</v>
      </c>
      <c r="L3859" s="96">
        <v>45132.55678240741</v>
      </c>
      <c r="M3859" t="s">
        <v>131</v>
      </c>
      <c r="N3859">
        <v>10000</v>
      </c>
      <c r="O3859" t="s">
        <v>132</v>
      </c>
    </row>
    <row r="3860" spans="1:15" x14ac:dyDescent="0.25">
      <c r="A3860">
        <v>731000</v>
      </c>
      <c r="B3860">
        <v>350000</v>
      </c>
      <c r="C3860">
        <v>207</v>
      </c>
      <c r="D3860" s="96">
        <v>45132.557372685187</v>
      </c>
      <c r="E3860" t="s">
        <v>127</v>
      </c>
      <c r="F3860" t="s">
        <v>144</v>
      </c>
      <c r="G3860" t="s">
        <v>145</v>
      </c>
      <c r="H3860" t="s">
        <v>130</v>
      </c>
      <c r="I3860">
        <v>334025</v>
      </c>
      <c r="L3860" s="96">
        <v>45132.55678240741</v>
      </c>
      <c r="M3860" t="s">
        <v>131</v>
      </c>
      <c r="N3860">
        <v>28878</v>
      </c>
      <c r="O3860" t="s">
        <v>132</v>
      </c>
    </row>
    <row r="3861" spans="1:15" x14ac:dyDescent="0.25">
      <c r="A3861">
        <v>731000</v>
      </c>
      <c r="B3861">
        <v>350000</v>
      </c>
      <c r="C3861">
        <v>207</v>
      </c>
      <c r="D3861" s="96">
        <v>45132.557372685187</v>
      </c>
      <c r="E3861" t="s">
        <v>133</v>
      </c>
      <c r="F3861" t="s">
        <v>144</v>
      </c>
      <c r="G3861" t="s">
        <v>146</v>
      </c>
      <c r="H3861" t="s">
        <v>130</v>
      </c>
      <c r="I3861">
        <v>334025</v>
      </c>
      <c r="L3861" s="96">
        <v>45132.55678240741</v>
      </c>
      <c r="M3861" t="s">
        <v>135</v>
      </c>
      <c r="N3861">
        <v>-1733</v>
      </c>
      <c r="O3861" t="s">
        <v>136</v>
      </c>
    </row>
    <row r="3862" spans="1:15" x14ac:dyDescent="0.25">
      <c r="A3862">
        <v>731000</v>
      </c>
      <c r="B3862">
        <v>370000</v>
      </c>
      <c r="C3862">
        <v>207</v>
      </c>
      <c r="D3862" s="96">
        <v>45132.557349537034</v>
      </c>
      <c r="E3862" t="s">
        <v>127</v>
      </c>
      <c r="F3862" t="s">
        <v>144</v>
      </c>
      <c r="G3862" t="s">
        <v>145</v>
      </c>
      <c r="H3862" t="s">
        <v>130</v>
      </c>
      <c r="I3862">
        <v>334015</v>
      </c>
      <c r="L3862" s="96">
        <v>45132.55678240741</v>
      </c>
      <c r="M3862" t="s">
        <v>131</v>
      </c>
      <c r="N3862">
        <v>400</v>
      </c>
      <c r="O3862" t="s">
        <v>132</v>
      </c>
    </row>
    <row r="3863" spans="1:15" x14ac:dyDescent="0.25">
      <c r="A3863">
        <v>731000</v>
      </c>
      <c r="B3863">
        <v>370000</v>
      </c>
      <c r="C3863">
        <v>207</v>
      </c>
      <c r="D3863" s="96">
        <v>45132.557349537034</v>
      </c>
      <c r="E3863" t="s">
        <v>127</v>
      </c>
      <c r="F3863" t="s">
        <v>144</v>
      </c>
      <c r="G3863" t="s">
        <v>145</v>
      </c>
      <c r="H3863" t="s">
        <v>130</v>
      </c>
      <c r="I3863">
        <v>334012</v>
      </c>
      <c r="L3863" s="96">
        <v>45132.55678240741</v>
      </c>
      <c r="M3863" t="s">
        <v>131</v>
      </c>
      <c r="N3863">
        <v>1100</v>
      </c>
      <c r="O3863" t="s">
        <v>132</v>
      </c>
    </row>
    <row r="3864" spans="1:15" x14ac:dyDescent="0.25">
      <c r="A3864">
        <v>731000</v>
      </c>
      <c r="B3864">
        <v>335500</v>
      </c>
      <c r="C3864">
        <v>207</v>
      </c>
      <c r="D3864" s="96">
        <v>45132.557349537034</v>
      </c>
      <c r="E3864" t="s">
        <v>127</v>
      </c>
      <c r="F3864" t="s">
        <v>144</v>
      </c>
      <c r="G3864" t="s">
        <v>145</v>
      </c>
      <c r="H3864" t="s">
        <v>130</v>
      </c>
      <c r="I3864">
        <v>334013</v>
      </c>
      <c r="L3864" s="96">
        <v>45132.55678240741</v>
      </c>
      <c r="M3864" t="s">
        <v>131</v>
      </c>
      <c r="N3864">
        <v>1200</v>
      </c>
      <c r="O3864" t="s">
        <v>132</v>
      </c>
    </row>
    <row r="3865" spans="1:15" x14ac:dyDescent="0.25">
      <c r="A3865">
        <v>731000</v>
      </c>
      <c r="B3865">
        <v>335200</v>
      </c>
      <c r="C3865">
        <v>207</v>
      </c>
      <c r="D3865" s="96">
        <v>45132.557349537034</v>
      </c>
      <c r="E3865" t="s">
        <v>133</v>
      </c>
      <c r="F3865" t="s">
        <v>144</v>
      </c>
      <c r="G3865" t="s">
        <v>394</v>
      </c>
      <c r="H3865" t="s">
        <v>130</v>
      </c>
      <c r="I3865">
        <v>334014</v>
      </c>
      <c r="L3865" s="96">
        <v>45132.55678240741</v>
      </c>
      <c r="M3865" t="s">
        <v>135</v>
      </c>
      <c r="N3865">
        <v>1364</v>
      </c>
      <c r="O3865" t="s">
        <v>132</v>
      </c>
    </row>
    <row r="3866" spans="1:15" x14ac:dyDescent="0.25">
      <c r="A3866">
        <v>731000</v>
      </c>
      <c r="B3866">
        <v>340000</v>
      </c>
      <c r="C3866">
        <v>207</v>
      </c>
      <c r="D3866" s="96">
        <v>45132.557326388887</v>
      </c>
      <c r="E3866" t="s">
        <v>127</v>
      </c>
      <c r="F3866" t="s">
        <v>144</v>
      </c>
      <c r="G3866" t="s">
        <v>145</v>
      </c>
      <c r="H3866" t="s">
        <v>130</v>
      </c>
      <c r="I3866">
        <v>332702</v>
      </c>
      <c r="L3866" s="96">
        <v>45132.55678240741</v>
      </c>
      <c r="M3866" t="s">
        <v>131</v>
      </c>
      <c r="N3866">
        <v>2610</v>
      </c>
      <c r="O3866" t="s">
        <v>132</v>
      </c>
    </row>
    <row r="3867" spans="1:15" x14ac:dyDescent="0.25">
      <c r="A3867">
        <v>731000</v>
      </c>
      <c r="B3867">
        <v>250750</v>
      </c>
      <c r="C3867">
        <v>207</v>
      </c>
      <c r="D3867" s="96">
        <v>45132.556921296295</v>
      </c>
      <c r="E3867" t="s">
        <v>127</v>
      </c>
      <c r="F3867" t="s">
        <v>128</v>
      </c>
      <c r="G3867" t="s">
        <v>145</v>
      </c>
      <c r="H3867" t="s">
        <v>130</v>
      </c>
      <c r="I3867">
        <v>334120</v>
      </c>
      <c r="L3867" s="96">
        <v>45132.556747685187</v>
      </c>
      <c r="M3867" t="s">
        <v>131</v>
      </c>
      <c r="N3867">
        <v>6500</v>
      </c>
      <c r="O3867" t="s">
        <v>132</v>
      </c>
    </row>
    <row r="3868" spans="1:15" x14ac:dyDescent="0.25">
      <c r="A3868">
        <v>731000</v>
      </c>
      <c r="B3868">
        <v>120000</v>
      </c>
      <c r="C3868">
        <v>207</v>
      </c>
      <c r="D3868" s="96">
        <v>45132.530613425923</v>
      </c>
      <c r="E3868" t="s">
        <v>127</v>
      </c>
      <c r="F3868" t="s">
        <v>140</v>
      </c>
      <c r="G3868" t="s">
        <v>141</v>
      </c>
      <c r="H3868" t="s">
        <v>130</v>
      </c>
      <c r="I3868">
        <v>338510</v>
      </c>
      <c r="L3868" s="96">
        <v>45132.529583333337</v>
      </c>
      <c r="M3868" t="s">
        <v>131</v>
      </c>
      <c r="N3868">
        <v>7000</v>
      </c>
      <c r="O3868" t="s">
        <v>132</v>
      </c>
    </row>
    <row r="3869" spans="1:15" x14ac:dyDescent="0.25">
      <c r="A3869">
        <v>731000</v>
      </c>
      <c r="B3869">
        <v>120010</v>
      </c>
      <c r="C3869">
        <v>207</v>
      </c>
      <c r="D3869" s="96">
        <v>45132.530590277776</v>
      </c>
      <c r="E3869" t="s">
        <v>127</v>
      </c>
      <c r="F3869" t="s">
        <v>140</v>
      </c>
      <c r="G3869" t="s">
        <v>141</v>
      </c>
      <c r="H3869" t="s">
        <v>130</v>
      </c>
      <c r="I3869">
        <v>338350</v>
      </c>
      <c r="L3869" s="96">
        <v>45132.529583333337</v>
      </c>
      <c r="M3869" t="s">
        <v>131</v>
      </c>
      <c r="N3869">
        <v>1000</v>
      </c>
      <c r="O3869" t="s">
        <v>132</v>
      </c>
    </row>
    <row r="3870" spans="1:15" x14ac:dyDescent="0.25">
      <c r="A3870">
        <v>731000</v>
      </c>
      <c r="B3870">
        <v>120010</v>
      </c>
      <c r="C3870">
        <v>207</v>
      </c>
      <c r="D3870" s="96">
        <v>45132.530590277776</v>
      </c>
      <c r="E3870" t="s">
        <v>127</v>
      </c>
      <c r="F3870" t="s">
        <v>140</v>
      </c>
      <c r="G3870" t="s">
        <v>141</v>
      </c>
      <c r="H3870" t="s">
        <v>130</v>
      </c>
      <c r="I3870">
        <v>338360</v>
      </c>
      <c r="L3870" s="96">
        <v>45132.529583333337</v>
      </c>
      <c r="M3870" t="s">
        <v>131</v>
      </c>
      <c r="N3870">
        <v>3000</v>
      </c>
      <c r="O3870" t="s">
        <v>132</v>
      </c>
    </row>
    <row r="3871" spans="1:15" x14ac:dyDescent="0.25">
      <c r="A3871">
        <v>731000</v>
      </c>
      <c r="B3871">
        <v>120302</v>
      </c>
      <c r="C3871">
        <v>207</v>
      </c>
      <c r="D3871" s="96">
        <v>45132.530578703707</v>
      </c>
      <c r="E3871" t="s">
        <v>127</v>
      </c>
      <c r="F3871" t="s">
        <v>140</v>
      </c>
      <c r="G3871" t="s">
        <v>141</v>
      </c>
      <c r="H3871" t="s">
        <v>130</v>
      </c>
      <c r="I3871">
        <v>338300</v>
      </c>
      <c r="L3871" s="96">
        <v>45132.529583333337</v>
      </c>
      <c r="M3871" t="s">
        <v>131</v>
      </c>
      <c r="N3871">
        <v>18400</v>
      </c>
      <c r="O3871" t="s">
        <v>132</v>
      </c>
    </row>
    <row r="3872" spans="1:15" x14ac:dyDescent="0.25">
      <c r="A3872">
        <v>731000</v>
      </c>
      <c r="B3872">
        <v>120402</v>
      </c>
      <c r="C3872">
        <v>207</v>
      </c>
      <c r="D3872" s="96">
        <v>45132.530578703707</v>
      </c>
      <c r="E3872" t="s">
        <v>127</v>
      </c>
      <c r="F3872" t="s">
        <v>140</v>
      </c>
      <c r="G3872" t="s">
        <v>141</v>
      </c>
      <c r="H3872" t="s">
        <v>130</v>
      </c>
      <c r="I3872">
        <v>338330</v>
      </c>
      <c r="L3872" s="96">
        <v>45132.529583333337</v>
      </c>
      <c r="M3872" t="s">
        <v>131</v>
      </c>
      <c r="N3872">
        <v>98240</v>
      </c>
      <c r="O3872" t="s">
        <v>132</v>
      </c>
    </row>
    <row r="3873" spans="1:15" x14ac:dyDescent="0.25">
      <c r="A3873">
        <v>731000</v>
      </c>
      <c r="B3873">
        <v>120000</v>
      </c>
      <c r="C3873">
        <v>207</v>
      </c>
      <c r="D3873" s="96">
        <v>45132.53056712963</v>
      </c>
      <c r="E3873" t="s">
        <v>127</v>
      </c>
      <c r="F3873" t="s">
        <v>140</v>
      </c>
      <c r="G3873" t="s">
        <v>141</v>
      </c>
      <c r="H3873" t="s">
        <v>130</v>
      </c>
      <c r="I3873">
        <v>338296</v>
      </c>
      <c r="L3873" s="96">
        <v>45132.529583333337</v>
      </c>
      <c r="M3873" t="s">
        <v>131</v>
      </c>
      <c r="N3873">
        <v>5800</v>
      </c>
      <c r="O3873" t="s">
        <v>132</v>
      </c>
    </row>
    <row r="3874" spans="1:15" x14ac:dyDescent="0.25">
      <c r="A3874">
        <v>731000</v>
      </c>
      <c r="B3874">
        <v>120010</v>
      </c>
      <c r="C3874">
        <v>207</v>
      </c>
      <c r="D3874" s="96">
        <v>45132.53056712963</v>
      </c>
      <c r="E3874" t="s">
        <v>127</v>
      </c>
      <c r="F3874" t="s">
        <v>140</v>
      </c>
      <c r="G3874" t="s">
        <v>141</v>
      </c>
      <c r="H3874" t="s">
        <v>130</v>
      </c>
      <c r="I3874">
        <v>338298</v>
      </c>
      <c r="L3874" s="96">
        <v>45132.529583333337</v>
      </c>
      <c r="M3874" t="s">
        <v>131</v>
      </c>
      <c r="N3874">
        <v>10000</v>
      </c>
      <c r="O3874" t="s">
        <v>132</v>
      </c>
    </row>
    <row r="3875" spans="1:15" x14ac:dyDescent="0.25">
      <c r="A3875">
        <v>731000</v>
      </c>
      <c r="B3875">
        <v>120102</v>
      </c>
      <c r="C3875">
        <v>207</v>
      </c>
      <c r="D3875" s="96">
        <v>45132.530555555553</v>
      </c>
      <c r="E3875" t="s">
        <v>127</v>
      </c>
      <c r="F3875" t="s">
        <v>140</v>
      </c>
      <c r="G3875" t="s">
        <v>141</v>
      </c>
      <c r="H3875" t="s">
        <v>130</v>
      </c>
      <c r="I3875">
        <v>338290</v>
      </c>
      <c r="L3875" s="96">
        <v>45132.529583333337</v>
      </c>
      <c r="M3875" t="s">
        <v>131</v>
      </c>
      <c r="N3875">
        <v>259500</v>
      </c>
      <c r="O3875" t="s">
        <v>132</v>
      </c>
    </row>
    <row r="3876" spans="1:15" x14ac:dyDescent="0.25">
      <c r="A3876">
        <v>731000</v>
      </c>
      <c r="B3876">
        <v>120502</v>
      </c>
      <c r="C3876">
        <v>207</v>
      </c>
      <c r="D3876" s="96">
        <v>45132.530543981484</v>
      </c>
      <c r="E3876" t="s">
        <v>127</v>
      </c>
      <c r="F3876" t="s">
        <v>140</v>
      </c>
      <c r="G3876" t="s">
        <v>141</v>
      </c>
      <c r="H3876" t="s">
        <v>130</v>
      </c>
      <c r="I3876">
        <v>338280</v>
      </c>
      <c r="L3876" s="96">
        <v>45132.529583333337</v>
      </c>
      <c r="M3876" t="s">
        <v>131</v>
      </c>
      <c r="N3876">
        <v>85900</v>
      </c>
      <c r="O3876" t="s">
        <v>132</v>
      </c>
    </row>
    <row r="3877" spans="1:15" x14ac:dyDescent="0.25">
      <c r="A3877">
        <v>731000</v>
      </c>
      <c r="B3877">
        <v>120452</v>
      </c>
      <c r="C3877">
        <v>207</v>
      </c>
      <c r="D3877" s="96">
        <v>45132.530543981484</v>
      </c>
      <c r="E3877" t="s">
        <v>127</v>
      </c>
      <c r="F3877" t="s">
        <v>140</v>
      </c>
      <c r="G3877" t="s">
        <v>141</v>
      </c>
      <c r="H3877" t="s">
        <v>130</v>
      </c>
      <c r="I3877">
        <v>338270</v>
      </c>
      <c r="L3877" s="96">
        <v>45132.529583333337</v>
      </c>
      <c r="M3877" t="s">
        <v>131</v>
      </c>
      <c r="N3877">
        <v>162900</v>
      </c>
      <c r="O3877" t="s">
        <v>132</v>
      </c>
    </row>
    <row r="3878" spans="1:15" x14ac:dyDescent="0.25">
      <c r="A3878">
        <v>731000</v>
      </c>
      <c r="B3878">
        <v>120252</v>
      </c>
      <c r="C3878">
        <v>207</v>
      </c>
      <c r="D3878" s="96">
        <v>45132.530532407407</v>
      </c>
      <c r="E3878" t="s">
        <v>127</v>
      </c>
      <c r="F3878" t="s">
        <v>140</v>
      </c>
      <c r="G3878" t="s">
        <v>141</v>
      </c>
      <c r="H3878" t="s">
        <v>130</v>
      </c>
      <c r="I3878">
        <v>338260</v>
      </c>
      <c r="L3878" s="96">
        <v>45132.529583333337</v>
      </c>
      <c r="M3878" t="s">
        <v>131</v>
      </c>
      <c r="N3878">
        <v>37800</v>
      </c>
      <c r="O3878" t="s">
        <v>132</v>
      </c>
    </row>
    <row r="3879" spans="1:15" x14ac:dyDescent="0.25">
      <c r="A3879">
        <v>731000</v>
      </c>
      <c r="B3879">
        <v>120202</v>
      </c>
      <c r="C3879">
        <v>207</v>
      </c>
      <c r="D3879" s="96">
        <v>45132.530532407407</v>
      </c>
      <c r="E3879" t="s">
        <v>127</v>
      </c>
      <c r="F3879" t="s">
        <v>140</v>
      </c>
      <c r="G3879" t="s">
        <v>141</v>
      </c>
      <c r="H3879" t="s">
        <v>130</v>
      </c>
      <c r="I3879">
        <v>338235</v>
      </c>
      <c r="L3879" s="96">
        <v>45132.529583333337</v>
      </c>
      <c r="M3879" t="s">
        <v>131</v>
      </c>
      <c r="N3879">
        <v>174240</v>
      </c>
      <c r="O3879" t="s">
        <v>132</v>
      </c>
    </row>
    <row r="3880" spans="1:15" x14ac:dyDescent="0.25">
      <c r="A3880">
        <v>731000</v>
      </c>
      <c r="B3880">
        <v>120401</v>
      </c>
      <c r="C3880">
        <v>207</v>
      </c>
      <c r="D3880" s="96">
        <v>45132.53052083333</v>
      </c>
      <c r="E3880" t="s">
        <v>127</v>
      </c>
      <c r="F3880" t="s">
        <v>140</v>
      </c>
      <c r="G3880" t="s">
        <v>141</v>
      </c>
      <c r="H3880" t="s">
        <v>130</v>
      </c>
      <c r="I3880">
        <v>338220</v>
      </c>
      <c r="L3880" s="96">
        <v>45132.529583333337</v>
      </c>
      <c r="M3880" t="s">
        <v>131</v>
      </c>
      <c r="N3880">
        <v>52260</v>
      </c>
      <c r="O3880" t="s">
        <v>132</v>
      </c>
    </row>
    <row r="3881" spans="1:15" x14ac:dyDescent="0.25">
      <c r="A3881">
        <v>731000</v>
      </c>
      <c r="B3881">
        <v>120301</v>
      </c>
      <c r="C3881">
        <v>207</v>
      </c>
      <c r="D3881" s="96">
        <v>45132.530509259261</v>
      </c>
      <c r="E3881" t="s">
        <v>127</v>
      </c>
      <c r="F3881" t="s">
        <v>140</v>
      </c>
      <c r="G3881" t="s">
        <v>141</v>
      </c>
      <c r="H3881" t="s">
        <v>130</v>
      </c>
      <c r="I3881">
        <v>338180</v>
      </c>
      <c r="L3881" s="96">
        <v>45132.529583333337</v>
      </c>
      <c r="M3881" t="s">
        <v>131</v>
      </c>
      <c r="N3881">
        <v>32500</v>
      </c>
      <c r="O3881" t="s">
        <v>132</v>
      </c>
    </row>
    <row r="3882" spans="1:15" x14ac:dyDescent="0.25">
      <c r="A3882">
        <v>731000</v>
      </c>
      <c r="B3882">
        <v>120352</v>
      </c>
      <c r="C3882">
        <v>207</v>
      </c>
      <c r="D3882" s="96">
        <v>45132.530509259261</v>
      </c>
      <c r="E3882" t="s">
        <v>127</v>
      </c>
      <c r="F3882" t="s">
        <v>140</v>
      </c>
      <c r="G3882" t="s">
        <v>141</v>
      </c>
      <c r="H3882" t="s">
        <v>130</v>
      </c>
      <c r="I3882">
        <v>338205</v>
      </c>
      <c r="L3882" s="96">
        <v>45132.529583333337</v>
      </c>
      <c r="M3882" t="s">
        <v>131</v>
      </c>
      <c r="N3882">
        <v>169620</v>
      </c>
      <c r="O3882" t="s">
        <v>132</v>
      </c>
    </row>
    <row r="3883" spans="1:15" x14ac:dyDescent="0.25">
      <c r="A3883">
        <v>731000</v>
      </c>
      <c r="B3883">
        <v>120150</v>
      </c>
      <c r="C3883">
        <v>207</v>
      </c>
      <c r="D3883" s="96">
        <v>45132.530497685184</v>
      </c>
      <c r="E3883" t="s">
        <v>127</v>
      </c>
      <c r="F3883" t="s">
        <v>140</v>
      </c>
      <c r="G3883" t="s">
        <v>141</v>
      </c>
      <c r="H3883" t="s">
        <v>130</v>
      </c>
      <c r="I3883">
        <v>338150</v>
      </c>
      <c r="L3883" s="96">
        <v>45132.529583333337</v>
      </c>
      <c r="M3883" t="s">
        <v>131</v>
      </c>
      <c r="N3883">
        <v>61700</v>
      </c>
      <c r="O3883" t="s">
        <v>132</v>
      </c>
    </row>
    <row r="3884" spans="1:15" x14ac:dyDescent="0.25">
      <c r="A3884">
        <v>731000</v>
      </c>
      <c r="B3884">
        <v>120201</v>
      </c>
      <c r="C3884">
        <v>207</v>
      </c>
      <c r="D3884" s="96">
        <v>45132.530497685184</v>
      </c>
      <c r="E3884" t="s">
        <v>127</v>
      </c>
      <c r="F3884" t="s">
        <v>140</v>
      </c>
      <c r="G3884" t="s">
        <v>141</v>
      </c>
      <c r="H3884" t="s">
        <v>130</v>
      </c>
      <c r="I3884">
        <v>338160</v>
      </c>
      <c r="L3884" s="96">
        <v>45132.529583333337</v>
      </c>
      <c r="M3884" t="s">
        <v>131</v>
      </c>
      <c r="N3884">
        <v>201650</v>
      </c>
      <c r="O3884" t="s">
        <v>132</v>
      </c>
    </row>
    <row r="3885" spans="1:15" x14ac:dyDescent="0.25">
      <c r="A3885">
        <v>731000</v>
      </c>
      <c r="B3885">
        <v>120010</v>
      </c>
      <c r="C3885">
        <v>207</v>
      </c>
      <c r="D3885" s="96">
        <v>45132.530486111114</v>
      </c>
      <c r="E3885" t="s">
        <v>127</v>
      </c>
      <c r="F3885" t="s">
        <v>140</v>
      </c>
      <c r="G3885" t="s">
        <v>141</v>
      </c>
      <c r="H3885" t="s">
        <v>130</v>
      </c>
      <c r="I3885">
        <v>338110</v>
      </c>
      <c r="L3885" s="96">
        <v>45132.529583333337</v>
      </c>
      <c r="M3885" t="s">
        <v>131</v>
      </c>
      <c r="N3885">
        <v>1500</v>
      </c>
      <c r="O3885" t="s">
        <v>132</v>
      </c>
    </row>
    <row r="3886" spans="1:15" x14ac:dyDescent="0.25">
      <c r="A3886">
        <v>731000</v>
      </c>
      <c r="B3886">
        <v>120101</v>
      </c>
      <c r="C3886">
        <v>207</v>
      </c>
      <c r="D3886" s="96">
        <v>45132.530486111114</v>
      </c>
      <c r="E3886" t="s">
        <v>127</v>
      </c>
      <c r="F3886" t="s">
        <v>140</v>
      </c>
      <c r="G3886" t="s">
        <v>141</v>
      </c>
      <c r="H3886" t="s">
        <v>130</v>
      </c>
      <c r="I3886">
        <v>338120</v>
      </c>
      <c r="L3886" s="96">
        <v>45132.529583333337</v>
      </c>
      <c r="M3886" t="s">
        <v>131</v>
      </c>
      <c r="N3886">
        <v>349000</v>
      </c>
      <c r="O3886" t="s">
        <v>132</v>
      </c>
    </row>
    <row r="3887" spans="1:15" x14ac:dyDescent="0.25">
      <c r="A3887">
        <v>731000</v>
      </c>
      <c r="B3887">
        <v>120050</v>
      </c>
      <c r="C3887">
        <v>207</v>
      </c>
      <c r="D3887" s="96">
        <v>45132.530474537038</v>
      </c>
      <c r="E3887" t="s">
        <v>127</v>
      </c>
      <c r="F3887" t="s">
        <v>140</v>
      </c>
      <c r="G3887" t="s">
        <v>141</v>
      </c>
      <c r="H3887" t="s">
        <v>130</v>
      </c>
      <c r="I3887">
        <v>338090</v>
      </c>
      <c r="L3887" s="96">
        <v>45132.529583333337</v>
      </c>
      <c r="M3887" t="s">
        <v>131</v>
      </c>
      <c r="N3887">
        <v>1416547</v>
      </c>
      <c r="O3887" t="s">
        <v>132</v>
      </c>
    </row>
    <row r="3888" spans="1:15" x14ac:dyDescent="0.25">
      <c r="A3888">
        <v>731000</v>
      </c>
      <c r="B3888">
        <v>120010</v>
      </c>
      <c r="C3888">
        <v>207</v>
      </c>
      <c r="D3888" s="96">
        <v>45132.530462962961</v>
      </c>
      <c r="E3888" t="s">
        <v>127</v>
      </c>
      <c r="F3888" t="s">
        <v>140</v>
      </c>
      <c r="G3888" t="s">
        <v>141</v>
      </c>
      <c r="H3888" t="s">
        <v>130</v>
      </c>
      <c r="I3888">
        <v>338070</v>
      </c>
      <c r="L3888" s="96">
        <v>45132.529583333337</v>
      </c>
      <c r="M3888" t="s">
        <v>131</v>
      </c>
      <c r="N3888">
        <v>850</v>
      </c>
      <c r="O3888" t="s">
        <v>132</v>
      </c>
    </row>
    <row r="3889" spans="1:15" x14ac:dyDescent="0.25">
      <c r="A3889">
        <v>731000</v>
      </c>
      <c r="B3889">
        <v>120010</v>
      </c>
      <c r="C3889">
        <v>207</v>
      </c>
      <c r="D3889" s="96">
        <v>45132.530462962961</v>
      </c>
      <c r="E3889" t="s">
        <v>127</v>
      </c>
      <c r="F3889" t="s">
        <v>140</v>
      </c>
      <c r="G3889" t="s">
        <v>141</v>
      </c>
      <c r="H3889" t="s">
        <v>130</v>
      </c>
      <c r="I3889">
        <v>338080</v>
      </c>
      <c r="L3889" s="96">
        <v>45132.529583333337</v>
      </c>
      <c r="M3889" t="s">
        <v>131</v>
      </c>
      <c r="N3889">
        <v>5000</v>
      </c>
      <c r="O3889" t="s">
        <v>132</v>
      </c>
    </row>
    <row r="3890" spans="1:15" x14ac:dyDescent="0.25">
      <c r="A3890">
        <v>731000</v>
      </c>
      <c r="B3890">
        <v>120000</v>
      </c>
      <c r="C3890">
        <v>207</v>
      </c>
      <c r="D3890" s="96">
        <v>45132.530451388891</v>
      </c>
      <c r="E3890" t="s">
        <v>127</v>
      </c>
      <c r="F3890" t="s">
        <v>140</v>
      </c>
      <c r="G3890" t="s">
        <v>141</v>
      </c>
      <c r="H3890" t="s">
        <v>130</v>
      </c>
      <c r="I3890">
        <v>338045</v>
      </c>
      <c r="L3890" s="96">
        <v>45132.529583333337</v>
      </c>
      <c r="M3890" t="s">
        <v>131</v>
      </c>
      <c r="N3890">
        <v>3000</v>
      </c>
      <c r="O3890" t="s">
        <v>132</v>
      </c>
    </row>
    <row r="3891" spans="1:15" x14ac:dyDescent="0.25">
      <c r="A3891">
        <v>731000</v>
      </c>
      <c r="B3891">
        <v>120650</v>
      </c>
      <c r="C3891">
        <v>207</v>
      </c>
      <c r="D3891" s="96">
        <v>45132.530451388891</v>
      </c>
      <c r="E3891" t="s">
        <v>127</v>
      </c>
      <c r="F3891" t="s">
        <v>140</v>
      </c>
      <c r="G3891" t="s">
        <v>141</v>
      </c>
      <c r="H3891" t="s">
        <v>130</v>
      </c>
      <c r="I3891">
        <v>338050</v>
      </c>
      <c r="L3891" s="96">
        <v>45132.529583333337</v>
      </c>
      <c r="M3891" t="s">
        <v>131</v>
      </c>
      <c r="N3891">
        <v>16350</v>
      </c>
      <c r="O3891" t="s">
        <v>132</v>
      </c>
    </row>
    <row r="3892" spans="1:15" x14ac:dyDescent="0.25">
      <c r="A3892">
        <v>731000</v>
      </c>
      <c r="B3892">
        <v>120010</v>
      </c>
      <c r="C3892">
        <v>207</v>
      </c>
      <c r="D3892" s="96">
        <v>45132.530439814815</v>
      </c>
      <c r="E3892" t="s">
        <v>127</v>
      </c>
      <c r="F3892" t="s">
        <v>140</v>
      </c>
      <c r="G3892" t="s">
        <v>141</v>
      </c>
      <c r="H3892" t="s">
        <v>130</v>
      </c>
      <c r="I3892">
        <v>338030</v>
      </c>
      <c r="L3892" s="96">
        <v>45132.529583333337</v>
      </c>
      <c r="M3892" t="s">
        <v>131</v>
      </c>
      <c r="N3892">
        <v>15700</v>
      </c>
      <c r="O3892" t="s">
        <v>132</v>
      </c>
    </row>
    <row r="3893" spans="1:15" x14ac:dyDescent="0.25">
      <c r="A3893">
        <v>731000</v>
      </c>
      <c r="B3893">
        <v>120010</v>
      </c>
      <c r="C3893">
        <v>207</v>
      </c>
      <c r="D3893" s="96">
        <v>45132.530439814815</v>
      </c>
      <c r="E3893" t="s">
        <v>127</v>
      </c>
      <c r="F3893" t="s">
        <v>140</v>
      </c>
      <c r="G3893" t="s">
        <v>141</v>
      </c>
      <c r="H3893" t="s">
        <v>130</v>
      </c>
      <c r="I3893">
        <v>338025</v>
      </c>
      <c r="L3893" s="96">
        <v>45132.529583333337</v>
      </c>
      <c r="M3893" t="s">
        <v>131</v>
      </c>
      <c r="N3893">
        <v>517000</v>
      </c>
      <c r="O3893" t="s">
        <v>132</v>
      </c>
    </row>
    <row r="3894" spans="1:15" x14ac:dyDescent="0.25">
      <c r="A3894">
        <v>731000</v>
      </c>
      <c r="B3894">
        <v>120010</v>
      </c>
      <c r="C3894">
        <v>207</v>
      </c>
      <c r="D3894" s="96">
        <v>45132.530428240738</v>
      </c>
      <c r="E3894" t="s">
        <v>127</v>
      </c>
      <c r="F3894" t="s">
        <v>140</v>
      </c>
      <c r="G3894" t="s">
        <v>141</v>
      </c>
      <c r="H3894" t="s">
        <v>130</v>
      </c>
      <c r="I3894">
        <v>338015</v>
      </c>
      <c r="L3894" s="96">
        <v>45132.529583333337</v>
      </c>
      <c r="M3894" t="s">
        <v>131</v>
      </c>
      <c r="N3894">
        <v>2400</v>
      </c>
      <c r="O3894" t="s">
        <v>132</v>
      </c>
    </row>
    <row r="3895" spans="1:15" x14ac:dyDescent="0.25">
      <c r="A3895">
        <v>731000</v>
      </c>
      <c r="B3895">
        <v>120000</v>
      </c>
      <c r="C3895">
        <v>207</v>
      </c>
      <c r="D3895" s="96">
        <v>45132.530428240738</v>
      </c>
      <c r="E3895" t="s">
        <v>127</v>
      </c>
      <c r="F3895" t="s">
        <v>140</v>
      </c>
      <c r="G3895" t="s">
        <v>141</v>
      </c>
      <c r="H3895" t="s">
        <v>130</v>
      </c>
      <c r="I3895">
        <v>338010</v>
      </c>
      <c r="L3895" s="96">
        <v>45132.529583333337</v>
      </c>
      <c r="M3895" t="s">
        <v>131</v>
      </c>
      <c r="N3895">
        <v>52000</v>
      </c>
      <c r="O3895" t="s">
        <v>132</v>
      </c>
    </row>
    <row r="3896" spans="1:15" x14ac:dyDescent="0.25">
      <c r="A3896">
        <v>731000</v>
      </c>
      <c r="B3896">
        <v>170502</v>
      </c>
      <c r="C3896">
        <v>208</v>
      </c>
      <c r="D3896" s="96">
        <v>45187.50582175926</v>
      </c>
      <c r="E3896" t="s">
        <v>133</v>
      </c>
      <c r="F3896" t="s">
        <v>168</v>
      </c>
      <c r="G3896" t="s">
        <v>169</v>
      </c>
      <c r="H3896" t="s">
        <v>130</v>
      </c>
      <c r="I3896">
        <v>337220</v>
      </c>
      <c r="L3896" s="96">
        <v>45184.999988425923</v>
      </c>
      <c r="M3896" t="s">
        <v>135</v>
      </c>
      <c r="N3896">
        <v>1004</v>
      </c>
      <c r="O3896" t="s">
        <v>132</v>
      </c>
    </row>
    <row r="3897" spans="1:15" x14ac:dyDescent="0.25">
      <c r="A3897">
        <v>731000</v>
      </c>
      <c r="B3897">
        <v>170502</v>
      </c>
      <c r="C3897">
        <v>208</v>
      </c>
      <c r="D3897" s="96">
        <v>45132.530370370368</v>
      </c>
      <c r="E3897" t="s">
        <v>133</v>
      </c>
      <c r="F3897" t="s">
        <v>140</v>
      </c>
      <c r="G3897" t="s">
        <v>172</v>
      </c>
      <c r="H3897" t="s">
        <v>130</v>
      </c>
      <c r="I3897">
        <v>337220</v>
      </c>
      <c r="L3897" s="96">
        <v>45132.529583333337</v>
      </c>
      <c r="M3897" t="s">
        <v>135</v>
      </c>
      <c r="N3897">
        <v>-840</v>
      </c>
      <c r="O3897" t="s">
        <v>136</v>
      </c>
    </row>
    <row r="3898" spans="1:15" x14ac:dyDescent="0.25">
      <c r="A3898">
        <v>731000</v>
      </c>
      <c r="B3898">
        <v>170502</v>
      </c>
      <c r="C3898">
        <v>208</v>
      </c>
      <c r="D3898" s="96">
        <v>45132.530370370368</v>
      </c>
      <c r="E3898" t="s">
        <v>133</v>
      </c>
      <c r="F3898" t="s">
        <v>140</v>
      </c>
      <c r="G3898" t="s">
        <v>200</v>
      </c>
      <c r="H3898" t="s">
        <v>130</v>
      </c>
      <c r="I3898">
        <v>337220</v>
      </c>
      <c r="L3898" s="96">
        <v>45132.529583333337</v>
      </c>
      <c r="M3898" t="s">
        <v>135</v>
      </c>
      <c r="N3898">
        <v>-550</v>
      </c>
      <c r="O3898" t="s">
        <v>136</v>
      </c>
    </row>
    <row r="3899" spans="1:15" x14ac:dyDescent="0.25">
      <c r="A3899">
        <v>731000</v>
      </c>
      <c r="B3899">
        <v>170502</v>
      </c>
      <c r="C3899">
        <v>208</v>
      </c>
      <c r="D3899" s="96">
        <v>45132.530370370368</v>
      </c>
      <c r="E3899" t="s">
        <v>133</v>
      </c>
      <c r="F3899" t="s">
        <v>140</v>
      </c>
      <c r="G3899" t="s">
        <v>170</v>
      </c>
      <c r="H3899" t="s">
        <v>130</v>
      </c>
      <c r="I3899">
        <v>337220</v>
      </c>
      <c r="L3899" s="96">
        <v>45132.529583333337</v>
      </c>
      <c r="M3899" t="s">
        <v>135</v>
      </c>
      <c r="N3899">
        <v>-204</v>
      </c>
      <c r="O3899" t="s">
        <v>136</v>
      </c>
    </row>
    <row r="3900" spans="1:15" x14ac:dyDescent="0.25">
      <c r="A3900">
        <v>731000</v>
      </c>
      <c r="B3900">
        <v>170502</v>
      </c>
      <c r="C3900">
        <v>208</v>
      </c>
      <c r="D3900" s="96">
        <v>45132.530370370368</v>
      </c>
      <c r="E3900" t="s">
        <v>133</v>
      </c>
      <c r="F3900" t="s">
        <v>140</v>
      </c>
      <c r="G3900" t="s">
        <v>173</v>
      </c>
      <c r="H3900" t="s">
        <v>130</v>
      </c>
      <c r="I3900">
        <v>337220</v>
      </c>
      <c r="L3900" s="96">
        <v>45132.529583333337</v>
      </c>
      <c r="M3900" t="s">
        <v>135</v>
      </c>
      <c r="N3900">
        <v>2890</v>
      </c>
      <c r="O3900" t="s">
        <v>132</v>
      </c>
    </row>
    <row r="3901" spans="1:15" x14ac:dyDescent="0.25">
      <c r="A3901">
        <v>731000</v>
      </c>
      <c r="B3901">
        <v>170503</v>
      </c>
      <c r="C3901">
        <v>208</v>
      </c>
      <c r="D3901" s="96">
        <v>45132.530358796299</v>
      </c>
      <c r="E3901" t="s">
        <v>133</v>
      </c>
      <c r="F3901" t="s">
        <v>140</v>
      </c>
      <c r="G3901" t="s">
        <v>172</v>
      </c>
      <c r="H3901" t="s">
        <v>130</v>
      </c>
      <c r="I3901">
        <v>337210</v>
      </c>
      <c r="L3901" s="96">
        <v>45132.529583333337</v>
      </c>
      <c r="M3901" t="s">
        <v>135</v>
      </c>
      <c r="N3901">
        <v>-1100</v>
      </c>
      <c r="O3901" t="s">
        <v>136</v>
      </c>
    </row>
    <row r="3902" spans="1:15" x14ac:dyDescent="0.25">
      <c r="A3902">
        <v>731000</v>
      </c>
      <c r="B3902">
        <v>170503</v>
      </c>
      <c r="C3902">
        <v>208</v>
      </c>
      <c r="D3902" s="96">
        <v>45132.530358796299</v>
      </c>
      <c r="E3902" t="s">
        <v>133</v>
      </c>
      <c r="F3902" t="s">
        <v>140</v>
      </c>
      <c r="G3902" t="s">
        <v>170</v>
      </c>
      <c r="H3902" t="s">
        <v>130</v>
      </c>
      <c r="I3902">
        <v>337210</v>
      </c>
      <c r="L3902" s="96">
        <v>45132.529583333337</v>
      </c>
      <c r="M3902" t="s">
        <v>135</v>
      </c>
      <c r="N3902">
        <v>-88</v>
      </c>
      <c r="O3902" t="s">
        <v>136</v>
      </c>
    </row>
    <row r="3903" spans="1:15" x14ac:dyDescent="0.25">
      <c r="A3903">
        <v>731000</v>
      </c>
      <c r="B3903">
        <v>170503</v>
      </c>
      <c r="C3903">
        <v>208</v>
      </c>
      <c r="D3903" s="96">
        <v>45132.530358796299</v>
      </c>
      <c r="E3903" t="s">
        <v>133</v>
      </c>
      <c r="F3903" t="s">
        <v>140</v>
      </c>
      <c r="G3903" t="s">
        <v>200</v>
      </c>
      <c r="H3903" t="s">
        <v>130</v>
      </c>
      <c r="I3903">
        <v>337210</v>
      </c>
      <c r="L3903" s="96">
        <v>45132.529583333337</v>
      </c>
      <c r="M3903" t="s">
        <v>135</v>
      </c>
      <c r="N3903">
        <v>300</v>
      </c>
      <c r="O3903" t="s">
        <v>132</v>
      </c>
    </row>
    <row r="3904" spans="1:15" x14ac:dyDescent="0.25">
      <c r="A3904">
        <v>731000</v>
      </c>
      <c r="B3904">
        <v>170503</v>
      </c>
      <c r="C3904">
        <v>208</v>
      </c>
      <c r="D3904" s="96">
        <v>45132.530358796299</v>
      </c>
      <c r="E3904" t="s">
        <v>133</v>
      </c>
      <c r="F3904" t="s">
        <v>140</v>
      </c>
      <c r="G3904" t="s">
        <v>173</v>
      </c>
      <c r="H3904" t="s">
        <v>130</v>
      </c>
      <c r="I3904">
        <v>337210</v>
      </c>
      <c r="L3904" s="96">
        <v>45132.529583333337</v>
      </c>
      <c r="M3904" t="s">
        <v>135</v>
      </c>
      <c r="N3904">
        <v>1500</v>
      </c>
      <c r="O3904" t="s">
        <v>132</v>
      </c>
    </row>
    <row r="3905" spans="1:15" x14ac:dyDescent="0.25">
      <c r="A3905">
        <v>731000</v>
      </c>
      <c r="B3905">
        <v>170503</v>
      </c>
      <c r="C3905">
        <v>208</v>
      </c>
      <c r="D3905" s="96">
        <v>45132.530324074076</v>
      </c>
      <c r="E3905" t="s">
        <v>127</v>
      </c>
      <c r="F3905" t="s">
        <v>140</v>
      </c>
      <c r="G3905" t="s">
        <v>199</v>
      </c>
      <c r="H3905" t="s">
        <v>130</v>
      </c>
      <c r="I3905">
        <v>337120</v>
      </c>
      <c r="L3905" s="96">
        <v>45132.529583333337</v>
      </c>
      <c r="M3905" t="s">
        <v>131</v>
      </c>
      <c r="N3905">
        <v>250</v>
      </c>
      <c r="O3905" t="s">
        <v>132</v>
      </c>
    </row>
    <row r="3906" spans="1:15" x14ac:dyDescent="0.25">
      <c r="A3906">
        <v>731000</v>
      </c>
      <c r="B3906">
        <v>170503</v>
      </c>
      <c r="C3906">
        <v>208</v>
      </c>
      <c r="D3906" s="96">
        <v>45132.530324074076</v>
      </c>
      <c r="E3906" t="s">
        <v>133</v>
      </c>
      <c r="F3906" t="s">
        <v>140</v>
      </c>
      <c r="G3906" t="s">
        <v>172</v>
      </c>
      <c r="H3906" t="s">
        <v>130</v>
      </c>
      <c r="I3906">
        <v>337120</v>
      </c>
      <c r="L3906" s="96">
        <v>45132.529583333337</v>
      </c>
      <c r="M3906" t="s">
        <v>135</v>
      </c>
      <c r="N3906">
        <v>-1100</v>
      </c>
      <c r="O3906" t="s">
        <v>136</v>
      </c>
    </row>
    <row r="3907" spans="1:15" x14ac:dyDescent="0.25">
      <c r="A3907">
        <v>731000</v>
      </c>
      <c r="B3907">
        <v>170503</v>
      </c>
      <c r="C3907">
        <v>208</v>
      </c>
      <c r="D3907" s="96">
        <v>45132.530324074076</v>
      </c>
      <c r="E3907" t="s">
        <v>133</v>
      </c>
      <c r="F3907" t="s">
        <v>140</v>
      </c>
      <c r="G3907" t="s">
        <v>173</v>
      </c>
      <c r="H3907" t="s">
        <v>130</v>
      </c>
      <c r="I3907">
        <v>337120</v>
      </c>
      <c r="L3907" s="96">
        <v>45132.529583333337</v>
      </c>
      <c r="M3907" t="s">
        <v>135</v>
      </c>
      <c r="N3907">
        <v>1500</v>
      </c>
      <c r="O3907" t="s">
        <v>132</v>
      </c>
    </row>
    <row r="3908" spans="1:15" x14ac:dyDescent="0.25">
      <c r="A3908">
        <v>731000</v>
      </c>
      <c r="B3908">
        <v>170500</v>
      </c>
      <c r="C3908">
        <v>208</v>
      </c>
      <c r="D3908" s="96">
        <v>45132.530243055553</v>
      </c>
      <c r="E3908" t="s">
        <v>127</v>
      </c>
      <c r="F3908" t="s">
        <v>140</v>
      </c>
      <c r="G3908" t="s">
        <v>199</v>
      </c>
      <c r="H3908" t="s">
        <v>130</v>
      </c>
      <c r="I3908">
        <v>337010</v>
      </c>
      <c r="L3908" s="96">
        <v>45132.529583333337</v>
      </c>
      <c r="M3908" t="s">
        <v>131</v>
      </c>
      <c r="N3908">
        <v>7200</v>
      </c>
      <c r="O3908" t="s">
        <v>132</v>
      </c>
    </row>
    <row r="3909" spans="1:15" x14ac:dyDescent="0.25">
      <c r="A3909">
        <v>731000</v>
      </c>
      <c r="B3909">
        <v>170500</v>
      </c>
      <c r="C3909">
        <v>208</v>
      </c>
      <c r="D3909" s="96">
        <v>45132.530243055553</v>
      </c>
      <c r="E3909" t="s">
        <v>133</v>
      </c>
      <c r="F3909" t="s">
        <v>140</v>
      </c>
      <c r="G3909" t="s">
        <v>172</v>
      </c>
      <c r="H3909" t="s">
        <v>130</v>
      </c>
      <c r="I3909">
        <v>337010</v>
      </c>
      <c r="L3909" s="96">
        <v>45132.529583333337</v>
      </c>
      <c r="M3909" t="s">
        <v>135</v>
      </c>
      <c r="N3909">
        <v>-73800</v>
      </c>
      <c r="O3909" t="s">
        <v>136</v>
      </c>
    </row>
    <row r="3910" spans="1:15" x14ac:dyDescent="0.25">
      <c r="A3910">
        <v>731000</v>
      </c>
      <c r="B3910">
        <v>170500</v>
      </c>
      <c r="C3910">
        <v>208</v>
      </c>
      <c r="D3910" s="96">
        <v>45132.530243055553</v>
      </c>
      <c r="E3910" t="s">
        <v>133</v>
      </c>
      <c r="F3910" t="s">
        <v>140</v>
      </c>
      <c r="G3910" t="s">
        <v>200</v>
      </c>
      <c r="H3910" t="s">
        <v>130</v>
      </c>
      <c r="I3910">
        <v>337010</v>
      </c>
      <c r="L3910" s="96">
        <v>45132.529583333337</v>
      </c>
      <c r="M3910" t="s">
        <v>135</v>
      </c>
      <c r="N3910">
        <v>-4800</v>
      </c>
      <c r="O3910" t="s">
        <v>136</v>
      </c>
    </row>
    <row r="3911" spans="1:15" x14ac:dyDescent="0.25">
      <c r="A3911">
        <v>731000</v>
      </c>
      <c r="B3911">
        <v>170500</v>
      </c>
      <c r="C3911">
        <v>208</v>
      </c>
      <c r="D3911" s="96">
        <v>45132.530243055553</v>
      </c>
      <c r="E3911" t="s">
        <v>133</v>
      </c>
      <c r="F3911" t="s">
        <v>140</v>
      </c>
      <c r="G3911" t="s">
        <v>170</v>
      </c>
      <c r="H3911" t="s">
        <v>130</v>
      </c>
      <c r="I3911">
        <v>337010</v>
      </c>
      <c r="L3911" s="96">
        <v>45132.529583333337</v>
      </c>
      <c r="M3911" t="s">
        <v>135</v>
      </c>
      <c r="N3911">
        <v>-200</v>
      </c>
      <c r="O3911" t="s">
        <v>136</v>
      </c>
    </row>
    <row r="3912" spans="1:15" x14ac:dyDescent="0.25">
      <c r="A3912">
        <v>731000</v>
      </c>
      <c r="B3912">
        <v>170500</v>
      </c>
      <c r="C3912">
        <v>208</v>
      </c>
      <c r="D3912" s="96">
        <v>45132.530243055553</v>
      </c>
      <c r="E3912" t="s">
        <v>133</v>
      </c>
      <c r="F3912" t="s">
        <v>140</v>
      </c>
      <c r="G3912" t="s">
        <v>173</v>
      </c>
      <c r="H3912" t="s">
        <v>130</v>
      </c>
      <c r="I3912">
        <v>337010</v>
      </c>
      <c r="L3912" s="96">
        <v>45132.529583333337</v>
      </c>
      <c r="M3912" t="s">
        <v>135</v>
      </c>
      <c r="N3912">
        <v>5125</v>
      </c>
      <c r="O3912" t="s">
        <v>132</v>
      </c>
    </row>
    <row r="3913" spans="1:15" x14ac:dyDescent="0.25">
      <c r="A3913">
        <v>731000</v>
      </c>
      <c r="B3913">
        <v>170500</v>
      </c>
      <c r="C3913">
        <v>208</v>
      </c>
      <c r="D3913" s="96">
        <v>45132.530243055553</v>
      </c>
      <c r="E3913" t="s">
        <v>133</v>
      </c>
      <c r="F3913" t="s">
        <v>140</v>
      </c>
      <c r="G3913" t="s">
        <v>171</v>
      </c>
      <c r="H3913" t="s">
        <v>130</v>
      </c>
      <c r="I3913">
        <v>337010</v>
      </c>
      <c r="L3913" s="96">
        <v>45132.529583333337</v>
      </c>
      <c r="M3913" t="s">
        <v>135</v>
      </c>
      <c r="N3913">
        <v>75475</v>
      </c>
      <c r="O3913" t="s">
        <v>132</v>
      </c>
    </row>
    <row r="3914" spans="1:15" x14ac:dyDescent="0.25">
      <c r="A3914">
        <v>731000</v>
      </c>
      <c r="B3914">
        <v>170500</v>
      </c>
      <c r="C3914">
        <v>208</v>
      </c>
      <c r="D3914" s="96">
        <v>45132.53020833333</v>
      </c>
      <c r="E3914" t="s">
        <v>133</v>
      </c>
      <c r="F3914" t="s">
        <v>140</v>
      </c>
      <c r="G3914" t="s">
        <v>170</v>
      </c>
      <c r="H3914" t="s">
        <v>130</v>
      </c>
      <c r="I3914">
        <v>337006</v>
      </c>
      <c r="L3914" s="96">
        <v>45132.529583333337</v>
      </c>
      <c r="M3914" t="s">
        <v>135</v>
      </c>
      <c r="N3914">
        <v>-32</v>
      </c>
      <c r="O3914" t="s">
        <v>136</v>
      </c>
    </row>
    <row r="3915" spans="1:15" x14ac:dyDescent="0.25">
      <c r="A3915">
        <v>731000</v>
      </c>
      <c r="B3915">
        <v>170500</v>
      </c>
      <c r="C3915">
        <v>208</v>
      </c>
      <c r="D3915" s="96">
        <v>45132.53020833333</v>
      </c>
      <c r="E3915" t="s">
        <v>133</v>
      </c>
      <c r="F3915" t="s">
        <v>140</v>
      </c>
      <c r="G3915" t="s">
        <v>198</v>
      </c>
      <c r="H3915" t="s">
        <v>130</v>
      </c>
      <c r="I3915">
        <v>337006</v>
      </c>
      <c r="L3915" s="96">
        <v>45132.529583333337</v>
      </c>
      <c r="M3915" t="s">
        <v>135</v>
      </c>
      <c r="N3915">
        <v>600</v>
      </c>
      <c r="O3915" t="s">
        <v>132</v>
      </c>
    </row>
    <row r="3916" spans="1:15" x14ac:dyDescent="0.25">
      <c r="A3916">
        <v>731000</v>
      </c>
      <c r="B3916">
        <v>410300</v>
      </c>
      <c r="C3916">
        <v>211</v>
      </c>
      <c r="D3916" s="96">
        <v>45132.557743055557</v>
      </c>
      <c r="E3916" t="s">
        <v>127</v>
      </c>
      <c r="F3916" t="s">
        <v>217</v>
      </c>
      <c r="G3916" t="s">
        <v>223</v>
      </c>
      <c r="H3916" t="s">
        <v>130</v>
      </c>
      <c r="I3916">
        <v>336016</v>
      </c>
      <c r="L3916" s="96">
        <v>45132.556863425925</v>
      </c>
      <c r="M3916" t="s">
        <v>131</v>
      </c>
      <c r="N3916">
        <v>5000</v>
      </c>
      <c r="O3916" t="s">
        <v>132</v>
      </c>
    </row>
    <row r="3917" spans="1:15" x14ac:dyDescent="0.25">
      <c r="A3917">
        <v>731000</v>
      </c>
      <c r="B3917">
        <v>410300</v>
      </c>
      <c r="C3917">
        <v>211</v>
      </c>
      <c r="D3917" s="96">
        <v>45132.55773148148</v>
      </c>
      <c r="E3917" t="s">
        <v>127</v>
      </c>
      <c r="F3917" t="s">
        <v>217</v>
      </c>
      <c r="G3917" t="s">
        <v>225</v>
      </c>
      <c r="H3917" t="s">
        <v>130</v>
      </c>
      <c r="I3917">
        <v>336000</v>
      </c>
      <c r="L3917" s="96">
        <v>45132.556863425925</v>
      </c>
      <c r="M3917" t="s">
        <v>131</v>
      </c>
      <c r="N3917">
        <v>15000</v>
      </c>
      <c r="O3917" t="s">
        <v>132</v>
      </c>
    </row>
    <row r="3918" spans="1:15" x14ac:dyDescent="0.25">
      <c r="A3918">
        <v>731000</v>
      </c>
      <c r="B3918">
        <v>410300</v>
      </c>
      <c r="C3918">
        <v>211</v>
      </c>
      <c r="D3918" s="96">
        <v>45132.55773148148</v>
      </c>
      <c r="E3918" t="s">
        <v>127</v>
      </c>
      <c r="F3918" t="s">
        <v>217</v>
      </c>
      <c r="G3918" t="s">
        <v>224</v>
      </c>
      <c r="H3918" t="s">
        <v>130</v>
      </c>
      <c r="I3918">
        <v>336010</v>
      </c>
      <c r="L3918" s="96">
        <v>45132.556863425925</v>
      </c>
      <c r="M3918" t="s">
        <v>131</v>
      </c>
      <c r="N3918">
        <v>150000</v>
      </c>
      <c r="O3918" t="s">
        <v>132</v>
      </c>
    </row>
    <row r="3919" spans="1:15" x14ac:dyDescent="0.25">
      <c r="A3919">
        <v>731000</v>
      </c>
      <c r="B3919">
        <v>430100</v>
      </c>
      <c r="C3919">
        <v>216</v>
      </c>
      <c r="D3919" s="96">
        <v>45169.461539351854</v>
      </c>
      <c r="E3919" t="s">
        <v>133</v>
      </c>
      <c r="F3919" t="s">
        <v>202</v>
      </c>
      <c r="G3919" t="s">
        <v>203</v>
      </c>
      <c r="H3919" t="s">
        <v>130</v>
      </c>
      <c r="I3919">
        <v>336200</v>
      </c>
      <c r="L3919" s="96">
        <v>45169.444247685184</v>
      </c>
      <c r="M3919" t="s">
        <v>135</v>
      </c>
      <c r="N3919">
        <v>200</v>
      </c>
      <c r="O3919" t="s">
        <v>132</v>
      </c>
    </row>
    <row r="3920" spans="1:15" x14ac:dyDescent="0.25">
      <c r="A3920">
        <v>731000</v>
      </c>
      <c r="B3920">
        <v>430100</v>
      </c>
      <c r="C3920">
        <v>216</v>
      </c>
      <c r="D3920" s="96">
        <v>45132.557754629626</v>
      </c>
      <c r="E3920" t="s">
        <v>133</v>
      </c>
      <c r="F3920" t="s">
        <v>217</v>
      </c>
      <c r="G3920" t="s">
        <v>253</v>
      </c>
      <c r="H3920" t="s">
        <v>130</v>
      </c>
      <c r="I3920">
        <v>336200</v>
      </c>
      <c r="L3920" s="96">
        <v>45132.556863425925</v>
      </c>
      <c r="M3920" t="s">
        <v>135</v>
      </c>
      <c r="N3920">
        <v>-200</v>
      </c>
      <c r="O3920" t="s">
        <v>136</v>
      </c>
    </row>
    <row r="3921" spans="1:15" x14ac:dyDescent="0.25">
      <c r="A3921">
        <v>731000</v>
      </c>
      <c r="B3921">
        <v>410100</v>
      </c>
      <c r="C3921">
        <v>217</v>
      </c>
      <c r="D3921" s="96">
        <v>45132.557708333334</v>
      </c>
      <c r="E3921" t="s">
        <v>127</v>
      </c>
      <c r="F3921" t="s">
        <v>217</v>
      </c>
      <c r="G3921" t="s">
        <v>222</v>
      </c>
      <c r="H3921" t="s">
        <v>130</v>
      </c>
      <c r="I3921">
        <v>335140</v>
      </c>
      <c r="L3921" s="96">
        <v>45132.556863425925</v>
      </c>
      <c r="M3921" t="s">
        <v>131</v>
      </c>
      <c r="N3921">
        <v>10000</v>
      </c>
      <c r="O3921" t="s">
        <v>132</v>
      </c>
    </row>
    <row r="3922" spans="1:15" x14ac:dyDescent="0.25">
      <c r="A3922">
        <v>731000</v>
      </c>
      <c r="B3922">
        <v>170200</v>
      </c>
      <c r="C3922">
        <v>217</v>
      </c>
      <c r="D3922" s="96">
        <v>45132.530162037037</v>
      </c>
      <c r="E3922" t="s">
        <v>127</v>
      </c>
      <c r="F3922" t="s">
        <v>140</v>
      </c>
      <c r="G3922" t="s">
        <v>303</v>
      </c>
      <c r="H3922" t="s">
        <v>130</v>
      </c>
      <c r="I3922">
        <v>335145</v>
      </c>
      <c r="L3922" s="96">
        <v>45132.529583333337</v>
      </c>
      <c r="M3922" t="s">
        <v>131</v>
      </c>
      <c r="N3922">
        <v>1500</v>
      </c>
      <c r="O3922" t="s">
        <v>132</v>
      </c>
    </row>
    <row r="3923" spans="1:15" x14ac:dyDescent="0.25">
      <c r="A3923">
        <v>731000</v>
      </c>
      <c r="B3923">
        <v>270100</v>
      </c>
      <c r="C3923">
        <v>219</v>
      </c>
      <c r="D3923" s="96">
        <v>45230.384733796294</v>
      </c>
      <c r="E3923" t="s">
        <v>133</v>
      </c>
      <c r="F3923" t="s">
        <v>416</v>
      </c>
      <c r="G3923" t="s">
        <v>417</v>
      </c>
      <c r="H3923" t="s">
        <v>130</v>
      </c>
      <c r="I3923">
        <v>336575</v>
      </c>
      <c r="L3923" s="96">
        <v>45230.377870370372</v>
      </c>
      <c r="M3923" t="s">
        <v>135</v>
      </c>
      <c r="N3923">
        <v>3000</v>
      </c>
      <c r="O3923" t="s">
        <v>132</v>
      </c>
    </row>
    <row r="3924" spans="1:15" x14ac:dyDescent="0.25">
      <c r="A3924">
        <v>731000</v>
      </c>
      <c r="B3924">
        <v>270000</v>
      </c>
      <c r="C3924">
        <v>219</v>
      </c>
      <c r="D3924" s="96">
        <v>45229.597187500003</v>
      </c>
      <c r="E3924" t="s">
        <v>133</v>
      </c>
      <c r="F3924" t="s">
        <v>238</v>
      </c>
      <c r="G3924" t="s">
        <v>239</v>
      </c>
      <c r="H3924" t="s">
        <v>130</v>
      </c>
      <c r="I3924">
        <v>336176</v>
      </c>
      <c r="L3924" s="96">
        <v>45229.391516203701</v>
      </c>
      <c r="M3924" t="s">
        <v>135</v>
      </c>
      <c r="N3924">
        <v>250</v>
      </c>
      <c r="O3924" t="s">
        <v>132</v>
      </c>
    </row>
    <row r="3925" spans="1:15" x14ac:dyDescent="0.25">
      <c r="A3925">
        <v>731000</v>
      </c>
      <c r="B3925">
        <v>400300</v>
      </c>
      <c r="C3925">
        <v>219</v>
      </c>
      <c r="D3925" s="96">
        <v>45132.55777777778</v>
      </c>
      <c r="E3925" t="s">
        <v>127</v>
      </c>
      <c r="F3925" t="s">
        <v>217</v>
      </c>
      <c r="G3925" t="s">
        <v>422</v>
      </c>
      <c r="H3925" t="s">
        <v>130</v>
      </c>
      <c r="I3925">
        <v>336537</v>
      </c>
      <c r="L3925" s="96">
        <v>45132.556863425925</v>
      </c>
      <c r="M3925" t="s">
        <v>131</v>
      </c>
      <c r="N3925">
        <v>10000</v>
      </c>
      <c r="O3925" t="s">
        <v>132</v>
      </c>
    </row>
    <row r="3926" spans="1:15" x14ac:dyDescent="0.25">
      <c r="A3926">
        <v>731000</v>
      </c>
      <c r="B3926">
        <v>201240</v>
      </c>
      <c r="C3926">
        <v>219</v>
      </c>
      <c r="D3926" s="96">
        <v>45132.557141203702</v>
      </c>
      <c r="E3926" t="s">
        <v>127</v>
      </c>
      <c r="F3926" t="s">
        <v>128</v>
      </c>
      <c r="G3926" t="s">
        <v>206</v>
      </c>
      <c r="H3926" t="s">
        <v>130</v>
      </c>
      <c r="I3926">
        <v>336587</v>
      </c>
      <c r="L3926" s="96">
        <v>45132.556747685187</v>
      </c>
      <c r="M3926" t="s">
        <v>131</v>
      </c>
      <c r="N3926">
        <v>2756</v>
      </c>
      <c r="O3926" t="s">
        <v>132</v>
      </c>
    </row>
    <row r="3927" spans="1:15" x14ac:dyDescent="0.25">
      <c r="A3927">
        <v>731000</v>
      </c>
      <c r="B3927">
        <v>201240</v>
      </c>
      <c r="C3927">
        <v>219</v>
      </c>
      <c r="D3927" s="96">
        <v>45132.557141203702</v>
      </c>
      <c r="E3927" t="s">
        <v>127</v>
      </c>
      <c r="F3927" t="s">
        <v>128</v>
      </c>
      <c r="G3927" t="s">
        <v>206</v>
      </c>
      <c r="H3927" t="s">
        <v>130</v>
      </c>
      <c r="I3927">
        <v>336599</v>
      </c>
      <c r="L3927" s="96">
        <v>45132.556747685187</v>
      </c>
      <c r="M3927" t="s">
        <v>131</v>
      </c>
      <c r="N3927">
        <v>11819</v>
      </c>
      <c r="O3927" t="s">
        <v>132</v>
      </c>
    </row>
    <row r="3928" spans="1:15" x14ac:dyDescent="0.25">
      <c r="A3928">
        <v>731000</v>
      </c>
      <c r="B3928">
        <v>201240</v>
      </c>
      <c r="C3928">
        <v>219</v>
      </c>
      <c r="D3928" s="96">
        <v>45132.557129629633</v>
      </c>
      <c r="E3928" t="s">
        <v>127</v>
      </c>
      <c r="F3928" t="s">
        <v>128</v>
      </c>
      <c r="G3928" t="s">
        <v>206</v>
      </c>
      <c r="H3928" t="s">
        <v>130</v>
      </c>
      <c r="I3928">
        <v>336582</v>
      </c>
      <c r="L3928" s="96">
        <v>45132.556747685187</v>
      </c>
      <c r="M3928" t="s">
        <v>131</v>
      </c>
      <c r="N3928">
        <v>4616</v>
      </c>
      <c r="O3928" t="s">
        <v>132</v>
      </c>
    </row>
    <row r="3929" spans="1:15" x14ac:dyDescent="0.25">
      <c r="A3929">
        <v>731000</v>
      </c>
      <c r="B3929">
        <v>201240</v>
      </c>
      <c r="C3929">
        <v>219</v>
      </c>
      <c r="D3929" s="96">
        <v>45132.55709490741</v>
      </c>
      <c r="E3929" t="s">
        <v>127</v>
      </c>
      <c r="F3929" t="s">
        <v>128</v>
      </c>
      <c r="G3929" t="s">
        <v>206</v>
      </c>
      <c r="H3929" t="s">
        <v>130</v>
      </c>
      <c r="I3929">
        <v>336491</v>
      </c>
      <c r="L3929" s="96">
        <v>45132.556747685187</v>
      </c>
      <c r="M3929" t="s">
        <v>131</v>
      </c>
      <c r="N3929">
        <v>480</v>
      </c>
      <c r="O3929" t="s">
        <v>132</v>
      </c>
    </row>
    <row r="3930" spans="1:15" x14ac:dyDescent="0.25">
      <c r="A3930">
        <v>731000</v>
      </c>
      <c r="B3930">
        <v>201240</v>
      </c>
      <c r="C3930">
        <v>219</v>
      </c>
      <c r="D3930" s="96">
        <v>45132.557083333333</v>
      </c>
      <c r="E3930" t="s">
        <v>127</v>
      </c>
      <c r="F3930" t="s">
        <v>128</v>
      </c>
      <c r="G3930" t="s">
        <v>206</v>
      </c>
      <c r="H3930" t="s">
        <v>130</v>
      </c>
      <c r="I3930">
        <v>336483</v>
      </c>
      <c r="L3930" s="96">
        <v>45132.556747685187</v>
      </c>
      <c r="M3930" t="s">
        <v>131</v>
      </c>
      <c r="N3930">
        <v>642</v>
      </c>
      <c r="O3930" t="s">
        <v>132</v>
      </c>
    </row>
    <row r="3931" spans="1:15" x14ac:dyDescent="0.25">
      <c r="A3931">
        <v>731000</v>
      </c>
      <c r="B3931">
        <v>201240</v>
      </c>
      <c r="C3931">
        <v>219</v>
      </c>
      <c r="D3931" s="96">
        <v>45132.557071759256</v>
      </c>
      <c r="E3931" t="s">
        <v>127</v>
      </c>
      <c r="F3931" t="s">
        <v>128</v>
      </c>
      <c r="G3931" t="s">
        <v>206</v>
      </c>
      <c r="H3931" t="s">
        <v>130</v>
      </c>
      <c r="I3931">
        <v>336482</v>
      </c>
      <c r="L3931" s="96">
        <v>45132.556747685187</v>
      </c>
      <c r="M3931" t="s">
        <v>131</v>
      </c>
      <c r="N3931">
        <v>9157</v>
      </c>
      <c r="O3931" t="s">
        <v>132</v>
      </c>
    </row>
    <row r="3932" spans="1:15" x14ac:dyDescent="0.25">
      <c r="A3932">
        <v>731000</v>
      </c>
      <c r="B3932">
        <v>201240</v>
      </c>
      <c r="C3932">
        <v>219</v>
      </c>
      <c r="D3932" s="96">
        <v>45132.557060185187</v>
      </c>
      <c r="E3932" t="s">
        <v>127</v>
      </c>
      <c r="F3932" t="s">
        <v>128</v>
      </c>
      <c r="G3932" t="s">
        <v>206</v>
      </c>
      <c r="H3932" t="s">
        <v>130</v>
      </c>
      <c r="I3932">
        <v>336470</v>
      </c>
      <c r="L3932" s="96">
        <v>45132.556747685187</v>
      </c>
      <c r="M3932" t="s">
        <v>131</v>
      </c>
      <c r="N3932">
        <v>2794</v>
      </c>
      <c r="O3932" t="s">
        <v>132</v>
      </c>
    </row>
    <row r="3933" spans="1:15" x14ac:dyDescent="0.25">
      <c r="A3933">
        <v>731000</v>
      </c>
      <c r="B3933">
        <v>201240</v>
      </c>
      <c r="C3933">
        <v>219</v>
      </c>
      <c r="D3933" s="96">
        <v>45132.557060185187</v>
      </c>
      <c r="E3933" t="s">
        <v>127</v>
      </c>
      <c r="F3933" t="s">
        <v>128</v>
      </c>
      <c r="G3933" t="s">
        <v>206</v>
      </c>
      <c r="H3933" t="s">
        <v>130</v>
      </c>
      <c r="I3933">
        <v>336480</v>
      </c>
      <c r="L3933" s="96">
        <v>45132.556747685187</v>
      </c>
      <c r="M3933" t="s">
        <v>131</v>
      </c>
      <c r="N3933">
        <v>172108</v>
      </c>
      <c r="O3933" t="s">
        <v>132</v>
      </c>
    </row>
    <row r="3934" spans="1:15" x14ac:dyDescent="0.25">
      <c r="A3934">
        <v>731000</v>
      </c>
      <c r="B3934">
        <v>201240</v>
      </c>
      <c r="C3934">
        <v>219</v>
      </c>
      <c r="D3934" s="96">
        <v>45132.55704861111</v>
      </c>
      <c r="E3934" t="s">
        <v>127</v>
      </c>
      <c r="F3934" t="s">
        <v>128</v>
      </c>
      <c r="G3934" t="s">
        <v>206</v>
      </c>
      <c r="H3934" t="s">
        <v>130</v>
      </c>
      <c r="I3934">
        <v>336440</v>
      </c>
      <c r="L3934" s="96">
        <v>45132.556747685187</v>
      </c>
      <c r="M3934" t="s">
        <v>131</v>
      </c>
      <c r="N3934">
        <v>761</v>
      </c>
      <c r="O3934" t="s">
        <v>132</v>
      </c>
    </row>
    <row r="3935" spans="1:15" x14ac:dyDescent="0.25">
      <c r="A3935">
        <v>731000</v>
      </c>
      <c r="B3935">
        <v>201240</v>
      </c>
      <c r="C3935">
        <v>219</v>
      </c>
      <c r="D3935" s="96">
        <v>45132.557013888887</v>
      </c>
      <c r="E3935" t="s">
        <v>127</v>
      </c>
      <c r="F3935" t="s">
        <v>128</v>
      </c>
      <c r="G3935" t="s">
        <v>242</v>
      </c>
      <c r="H3935" t="s">
        <v>130</v>
      </c>
      <c r="I3935">
        <v>336400</v>
      </c>
      <c r="L3935" s="96">
        <v>45132.556747685187</v>
      </c>
      <c r="M3935" t="s">
        <v>131</v>
      </c>
      <c r="N3935">
        <v>9000</v>
      </c>
      <c r="O3935" t="s">
        <v>132</v>
      </c>
    </row>
    <row r="3936" spans="1:15" x14ac:dyDescent="0.25">
      <c r="A3936">
        <v>731000</v>
      </c>
      <c r="B3936">
        <v>201240</v>
      </c>
      <c r="C3936">
        <v>219</v>
      </c>
      <c r="D3936" s="96">
        <v>45132.557013888887</v>
      </c>
      <c r="E3936" t="s">
        <v>133</v>
      </c>
      <c r="F3936" t="s">
        <v>128</v>
      </c>
      <c r="G3936" t="s">
        <v>178</v>
      </c>
      <c r="H3936" t="s">
        <v>130</v>
      </c>
      <c r="I3936">
        <v>336400</v>
      </c>
      <c r="L3936" s="96">
        <v>45132.556747685187</v>
      </c>
      <c r="M3936" t="s">
        <v>135</v>
      </c>
      <c r="N3936">
        <v>3000</v>
      </c>
      <c r="O3936" t="s">
        <v>132</v>
      </c>
    </row>
    <row r="3937" spans="1:15" x14ac:dyDescent="0.25">
      <c r="A3937">
        <v>731000</v>
      </c>
      <c r="B3937">
        <v>201240</v>
      </c>
      <c r="C3937">
        <v>219</v>
      </c>
      <c r="D3937" s="96">
        <v>45132.556990740741</v>
      </c>
      <c r="E3937" t="s">
        <v>127</v>
      </c>
      <c r="F3937" t="s">
        <v>128</v>
      </c>
      <c r="G3937" t="s">
        <v>206</v>
      </c>
      <c r="H3937" t="s">
        <v>130</v>
      </c>
      <c r="I3937">
        <v>336169</v>
      </c>
      <c r="L3937" s="96">
        <v>45132.556747685187</v>
      </c>
      <c r="M3937" t="s">
        <v>131</v>
      </c>
      <c r="N3937">
        <v>888</v>
      </c>
      <c r="O3937" t="s">
        <v>132</v>
      </c>
    </row>
    <row r="3938" spans="1:15" x14ac:dyDescent="0.25">
      <c r="A3938">
        <v>731000</v>
      </c>
      <c r="B3938">
        <v>265310</v>
      </c>
      <c r="C3938">
        <v>219</v>
      </c>
      <c r="D3938" s="96">
        <v>45132.556990740741</v>
      </c>
      <c r="E3938" t="s">
        <v>127</v>
      </c>
      <c r="F3938" t="s">
        <v>128</v>
      </c>
      <c r="G3938" t="s">
        <v>243</v>
      </c>
      <c r="H3938" t="s">
        <v>130</v>
      </c>
      <c r="I3938">
        <v>336159</v>
      </c>
      <c r="L3938" s="96">
        <v>45132.556747685187</v>
      </c>
      <c r="M3938" t="s">
        <v>131</v>
      </c>
      <c r="N3938">
        <v>1400</v>
      </c>
      <c r="O3938" t="s">
        <v>132</v>
      </c>
    </row>
    <row r="3939" spans="1:15" x14ac:dyDescent="0.25">
      <c r="A3939">
        <v>731000</v>
      </c>
      <c r="B3939">
        <v>201240</v>
      </c>
      <c r="C3939">
        <v>219</v>
      </c>
      <c r="D3939" s="96">
        <v>45132.556979166664</v>
      </c>
      <c r="E3939" t="s">
        <v>127</v>
      </c>
      <c r="F3939" t="s">
        <v>128</v>
      </c>
      <c r="G3939" t="s">
        <v>206</v>
      </c>
      <c r="H3939" t="s">
        <v>130</v>
      </c>
      <c r="I3939">
        <v>336126</v>
      </c>
      <c r="L3939" s="96">
        <v>45132.556747685187</v>
      </c>
      <c r="M3939" t="s">
        <v>131</v>
      </c>
      <c r="N3939">
        <v>20000</v>
      </c>
      <c r="O3939" t="s">
        <v>132</v>
      </c>
    </row>
    <row r="3940" spans="1:15" x14ac:dyDescent="0.25">
      <c r="A3940">
        <v>731000</v>
      </c>
      <c r="B3940">
        <v>201240</v>
      </c>
      <c r="C3940">
        <v>219</v>
      </c>
      <c r="D3940" s="96">
        <v>45132.556979166664</v>
      </c>
      <c r="E3940" t="s">
        <v>127</v>
      </c>
      <c r="F3940" t="s">
        <v>128</v>
      </c>
      <c r="G3940" t="s">
        <v>206</v>
      </c>
      <c r="H3940" t="s">
        <v>130</v>
      </c>
      <c r="I3940">
        <v>336138</v>
      </c>
      <c r="L3940" s="96">
        <v>45132.556747685187</v>
      </c>
      <c r="M3940" t="s">
        <v>131</v>
      </c>
      <c r="N3940">
        <v>20000</v>
      </c>
      <c r="O3940" t="s">
        <v>132</v>
      </c>
    </row>
    <row r="3941" spans="1:15" x14ac:dyDescent="0.25">
      <c r="A3941">
        <v>731000</v>
      </c>
      <c r="B3941">
        <v>201240</v>
      </c>
      <c r="C3941">
        <v>219</v>
      </c>
      <c r="D3941" s="96">
        <v>45132.556979166664</v>
      </c>
      <c r="E3941" t="s">
        <v>127</v>
      </c>
      <c r="F3941" t="s">
        <v>128</v>
      </c>
      <c r="G3941" t="s">
        <v>206</v>
      </c>
      <c r="H3941" t="s">
        <v>130</v>
      </c>
      <c r="I3941">
        <v>336137</v>
      </c>
      <c r="L3941" s="96">
        <v>45132.556747685187</v>
      </c>
      <c r="M3941" t="s">
        <v>131</v>
      </c>
      <c r="N3941">
        <v>20000</v>
      </c>
      <c r="O3941" t="s">
        <v>132</v>
      </c>
    </row>
    <row r="3942" spans="1:15" x14ac:dyDescent="0.25">
      <c r="A3942">
        <v>731000</v>
      </c>
      <c r="B3942">
        <v>201240</v>
      </c>
      <c r="C3942">
        <v>219</v>
      </c>
      <c r="D3942" s="96">
        <v>45132.556979166664</v>
      </c>
      <c r="E3942" t="s">
        <v>127</v>
      </c>
      <c r="F3942" t="s">
        <v>128</v>
      </c>
      <c r="G3942" t="s">
        <v>206</v>
      </c>
      <c r="H3942" t="s">
        <v>130</v>
      </c>
      <c r="I3942">
        <v>336136</v>
      </c>
      <c r="L3942" s="96">
        <v>45132.556747685187</v>
      </c>
      <c r="M3942" t="s">
        <v>131</v>
      </c>
      <c r="N3942">
        <v>20000</v>
      </c>
      <c r="O3942" t="s">
        <v>132</v>
      </c>
    </row>
    <row r="3943" spans="1:15" x14ac:dyDescent="0.25">
      <c r="A3943">
        <v>731000</v>
      </c>
      <c r="B3943">
        <v>201240</v>
      </c>
      <c r="C3943">
        <v>219</v>
      </c>
      <c r="D3943" s="96">
        <v>45132.556967592594</v>
      </c>
      <c r="E3943" t="s">
        <v>127</v>
      </c>
      <c r="F3943" t="s">
        <v>128</v>
      </c>
      <c r="G3943" t="s">
        <v>206</v>
      </c>
      <c r="H3943" t="s">
        <v>130</v>
      </c>
      <c r="I3943">
        <v>336099</v>
      </c>
      <c r="L3943" s="96">
        <v>45132.556747685187</v>
      </c>
      <c r="M3943" t="s">
        <v>131</v>
      </c>
      <c r="N3943">
        <v>20000</v>
      </c>
      <c r="O3943" t="s">
        <v>132</v>
      </c>
    </row>
    <row r="3944" spans="1:15" x14ac:dyDescent="0.25">
      <c r="A3944">
        <v>731000</v>
      </c>
      <c r="B3944">
        <v>201240</v>
      </c>
      <c r="C3944">
        <v>219</v>
      </c>
      <c r="D3944" s="96">
        <v>45132.556967592594</v>
      </c>
      <c r="E3944" t="s">
        <v>127</v>
      </c>
      <c r="F3944" t="s">
        <v>128</v>
      </c>
      <c r="G3944" t="s">
        <v>206</v>
      </c>
      <c r="H3944" t="s">
        <v>130</v>
      </c>
      <c r="I3944">
        <v>336118</v>
      </c>
      <c r="L3944" s="96">
        <v>45132.556747685187</v>
      </c>
      <c r="M3944" t="s">
        <v>131</v>
      </c>
      <c r="N3944">
        <v>20000</v>
      </c>
      <c r="O3944" t="s">
        <v>132</v>
      </c>
    </row>
    <row r="3945" spans="1:15" x14ac:dyDescent="0.25">
      <c r="A3945">
        <v>731000</v>
      </c>
      <c r="B3945">
        <v>201240</v>
      </c>
      <c r="C3945">
        <v>219</v>
      </c>
      <c r="D3945" s="96">
        <v>45132.556967592594</v>
      </c>
      <c r="E3945" t="s">
        <v>127</v>
      </c>
      <c r="F3945" t="s">
        <v>128</v>
      </c>
      <c r="G3945" t="s">
        <v>206</v>
      </c>
      <c r="H3945" t="s">
        <v>130</v>
      </c>
      <c r="I3945">
        <v>336117</v>
      </c>
      <c r="L3945" s="96">
        <v>45132.556747685187</v>
      </c>
      <c r="M3945" t="s">
        <v>131</v>
      </c>
      <c r="N3945">
        <v>20000</v>
      </c>
      <c r="O3945" t="s">
        <v>132</v>
      </c>
    </row>
    <row r="3946" spans="1:15" x14ac:dyDescent="0.25">
      <c r="A3946">
        <v>731000</v>
      </c>
      <c r="B3946">
        <v>201240</v>
      </c>
      <c r="C3946">
        <v>219</v>
      </c>
      <c r="D3946" s="96">
        <v>45132.556967592594</v>
      </c>
      <c r="E3946" t="s">
        <v>127</v>
      </c>
      <c r="F3946" t="s">
        <v>128</v>
      </c>
      <c r="G3946" t="s">
        <v>206</v>
      </c>
      <c r="H3946" t="s">
        <v>130</v>
      </c>
      <c r="I3946">
        <v>336116</v>
      </c>
      <c r="L3946" s="96">
        <v>45132.556747685187</v>
      </c>
      <c r="M3946" t="s">
        <v>131</v>
      </c>
      <c r="N3946">
        <v>20000</v>
      </c>
      <c r="O3946" t="s">
        <v>132</v>
      </c>
    </row>
    <row r="3947" spans="1:15" x14ac:dyDescent="0.25">
      <c r="A3947">
        <v>731000</v>
      </c>
      <c r="B3947">
        <v>201240</v>
      </c>
      <c r="C3947">
        <v>219</v>
      </c>
      <c r="D3947" s="96">
        <v>45132.556967592594</v>
      </c>
      <c r="E3947" t="s">
        <v>127</v>
      </c>
      <c r="F3947" t="s">
        <v>128</v>
      </c>
      <c r="G3947" t="s">
        <v>206</v>
      </c>
      <c r="H3947" t="s">
        <v>130</v>
      </c>
      <c r="I3947">
        <v>336114</v>
      </c>
      <c r="L3947" s="96">
        <v>45132.556747685187</v>
      </c>
      <c r="M3947" t="s">
        <v>131</v>
      </c>
      <c r="N3947">
        <v>20000</v>
      </c>
      <c r="O3947" t="s">
        <v>132</v>
      </c>
    </row>
    <row r="3948" spans="1:15" x14ac:dyDescent="0.25">
      <c r="A3948">
        <v>731000</v>
      </c>
      <c r="B3948">
        <v>201240</v>
      </c>
      <c r="C3948">
        <v>219</v>
      </c>
      <c r="D3948" s="96">
        <v>45132.556956018518</v>
      </c>
      <c r="E3948" t="s">
        <v>127</v>
      </c>
      <c r="F3948" t="s">
        <v>128</v>
      </c>
      <c r="G3948" t="s">
        <v>206</v>
      </c>
      <c r="H3948" t="s">
        <v>130</v>
      </c>
      <c r="I3948">
        <v>336097</v>
      </c>
      <c r="L3948" s="96">
        <v>45132.556747685187</v>
      </c>
      <c r="M3948" t="s">
        <v>131</v>
      </c>
      <c r="N3948">
        <v>1000</v>
      </c>
      <c r="O3948" t="s">
        <v>132</v>
      </c>
    </row>
    <row r="3949" spans="1:15" x14ac:dyDescent="0.25">
      <c r="A3949">
        <v>731000</v>
      </c>
      <c r="B3949">
        <v>201240</v>
      </c>
      <c r="C3949">
        <v>219</v>
      </c>
      <c r="D3949" s="96">
        <v>45132.556932870371</v>
      </c>
      <c r="E3949" t="s">
        <v>127</v>
      </c>
      <c r="F3949" t="s">
        <v>128</v>
      </c>
      <c r="G3949" t="s">
        <v>206</v>
      </c>
      <c r="H3949" t="s">
        <v>130</v>
      </c>
      <c r="I3949">
        <v>336056</v>
      </c>
      <c r="L3949" s="96">
        <v>45132.556747685187</v>
      </c>
      <c r="M3949" t="s">
        <v>131</v>
      </c>
      <c r="N3949">
        <v>500</v>
      </c>
      <c r="O3949" t="s">
        <v>132</v>
      </c>
    </row>
    <row r="3950" spans="1:15" x14ac:dyDescent="0.25">
      <c r="A3950">
        <v>731000</v>
      </c>
      <c r="B3950">
        <v>280000</v>
      </c>
      <c r="C3950">
        <v>219</v>
      </c>
      <c r="D3950" s="96">
        <v>45132.556932870371</v>
      </c>
      <c r="E3950" t="s">
        <v>127</v>
      </c>
      <c r="F3950" t="s">
        <v>128</v>
      </c>
      <c r="G3950" t="s">
        <v>244</v>
      </c>
      <c r="H3950" t="s">
        <v>130</v>
      </c>
      <c r="I3950">
        <v>336007</v>
      </c>
      <c r="L3950" s="96">
        <v>45132.556747685187</v>
      </c>
      <c r="M3950" t="s">
        <v>131</v>
      </c>
      <c r="N3950">
        <v>1500</v>
      </c>
      <c r="O3950" t="s">
        <v>132</v>
      </c>
    </row>
    <row r="3951" spans="1:15" x14ac:dyDescent="0.25">
      <c r="A3951">
        <v>731000</v>
      </c>
      <c r="B3951">
        <v>170490</v>
      </c>
      <c r="C3951">
        <v>219</v>
      </c>
      <c r="D3951" s="96">
        <v>45132.530185185184</v>
      </c>
      <c r="E3951" t="s">
        <v>127</v>
      </c>
      <c r="F3951" t="s">
        <v>140</v>
      </c>
      <c r="G3951" t="s">
        <v>211</v>
      </c>
      <c r="H3951" t="s">
        <v>130</v>
      </c>
      <c r="I3951">
        <v>335205</v>
      </c>
      <c r="L3951" s="96">
        <v>45132.529583333337</v>
      </c>
      <c r="M3951" t="s">
        <v>131</v>
      </c>
      <c r="N3951">
        <v>5000</v>
      </c>
      <c r="O3951" t="s">
        <v>132</v>
      </c>
    </row>
    <row r="3952" spans="1:15" x14ac:dyDescent="0.25">
      <c r="A3952">
        <v>731000</v>
      </c>
      <c r="B3952">
        <v>170490</v>
      </c>
      <c r="C3952">
        <v>219</v>
      </c>
      <c r="D3952" s="96">
        <v>45132.530173611114</v>
      </c>
      <c r="E3952" t="s">
        <v>127</v>
      </c>
      <c r="F3952" t="s">
        <v>140</v>
      </c>
      <c r="G3952" t="s">
        <v>211</v>
      </c>
      <c r="H3952" t="s">
        <v>130</v>
      </c>
      <c r="I3952">
        <v>335200</v>
      </c>
      <c r="L3952" s="96">
        <v>45132.529583333337</v>
      </c>
      <c r="M3952" t="s">
        <v>131</v>
      </c>
      <c r="N3952">
        <v>500</v>
      </c>
      <c r="O3952" t="s">
        <v>132</v>
      </c>
    </row>
    <row r="3953" spans="1:15" x14ac:dyDescent="0.25">
      <c r="A3953">
        <v>731000</v>
      </c>
      <c r="B3953">
        <v>430400</v>
      </c>
      <c r="C3953">
        <v>219</v>
      </c>
      <c r="D3953" s="96">
        <v>45131.405381944445</v>
      </c>
      <c r="E3953" t="s">
        <v>127</v>
      </c>
      <c r="F3953" t="s">
        <v>245</v>
      </c>
      <c r="G3953" t="s">
        <v>246</v>
      </c>
      <c r="H3953" t="s">
        <v>130</v>
      </c>
      <c r="I3953">
        <v>336267</v>
      </c>
      <c r="L3953" s="96">
        <v>45128.999988425923</v>
      </c>
      <c r="M3953" t="s">
        <v>131</v>
      </c>
      <c r="N3953">
        <v>21100</v>
      </c>
      <c r="O3953" t="s">
        <v>132</v>
      </c>
    </row>
    <row r="3954" spans="1:15" x14ac:dyDescent="0.25">
      <c r="A3954">
        <v>732000</v>
      </c>
      <c r="B3954">
        <v>410900</v>
      </c>
      <c r="C3954">
        <v>180</v>
      </c>
      <c r="D3954" s="96">
        <v>45132.557719907411</v>
      </c>
      <c r="E3954" t="s">
        <v>127</v>
      </c>
      <c r="F3954" t="s">
        <v>217</v>
      </c>
      <c r="G3954" t="s">
        <v>278</v>
      </c>
      <c r="H3954" t="s">
        <v>130</v>
      </c>
      <c r="I3954">
        <v>335147</v>
      </c>
      <c r="L3954" s="96">
        <v>45132.556863425925</v>
      </c>
      <c r="M3954" t="s">
        <v>131</v>
      </c>
      <c r="N3954">
        <v>30000</v>
      </c>
      <c r="O3954" t="s">
        <v>132</v>
      </c>
    </row>
    <row r="3955" spans="1:15" x14ac:dyDescent="0.25">
      <c r="A3955">
        <v>732000</v>
      </c>
      <c r="B3955">
        <v>170320</v>
      </c>
      <c r="C3955">
        <v>201</v>
      </c>
      <c r="D3955" s="96">
        <v>45208.409282407411</v>
      </c>
      <c r="E3955" t="s">
        <v>133</v>
      </c>
      <c r="F3955" t="s">
        <v>451</v>
      </c>
      <c r="G3955" t="s">
        <v>452</v>
      </c>
      <c r="H3955" t="s">
        <v>130</v>
      </c>
      <c r="I3955">
        <v>332312</v>
      </c>
      <c r="L3955" s="96">
        <v>45208.408113425925</v>
      </c>
      <c r="M3955" t="s">
        <v>135</v>
      </c>
      <c r="N3955">
        <v>85</v>
      </c>
      <c r="O3955" t="s">
        <v>132</v>
      </c>
    </row>
    <row r="3956" spans="1:15" x14ac:dyDescent="0.25">
      <c r="A3956">
        <v>732000</v>
      </c>
      <c r="B3956">
        <v>170300</v>
      </c>
      <c r="C3956">
        <v>201</v>
      </c>
      <c r="D3956" s="96">
        <v>45174.366296296299</v>
      </c>
      <c r="E3956" t="s">
        <v>133</v>
      </c>
      <c r="F3956" t="s">
        <v>404</v>
      </c>
      <c r="G3956" t="s">
        <v>405</v>
      </c>
      <c r="H3956" t="s">
        <v>130</v>
      </c>
      <c r="I3956">
        <v>332308</v>
      </c>
      <c r="L3956" s="96">
        <v>45169.999988425923</v>
      </c>
      <c r="M3956" t="s">
        <v>135</v>
      </c>
      <c r="N3956">
        <v>100</v>
      </c>
      <c r="O3956" t="s">
        <v>132</v>
      </c>
    </row>
    <row r="3957" spans="1:15" x14ac:dyDescent="0.25">
      <c r="A3957">
        <v>732000</v>
      </c>
      <c r="B3957">
        <v>335100</v>
      </c>
      <c r="C3957">
        <v>202</v>
      </c>
      <c r="D3957" s="96">
        <v>45294.682303240741</v>
      </c>
      <c r="E3957" t="s">
        <v>133</v>
      </c>
      <c r="F3957" t="s">
        <v>147</v>
      </c>
      <c r="G3957" t="s">
        <v>148</v>
      </c>
      <c r="H3957" t="s">
        <v>130</v>
      </c>
      <c r="I3957">
        <v>334510</v>
      </c>
      <c r="L3957" s="96">
        <v>45294.682256944441</v>
      </c>
      <c r="M3957" t="s">
        <v>135</v>
      </c>
      <c r="N3957">
        <v>500</v>
      </c>
      <c r="O3957" t="s">
        <v>132</v>
      </c>
    </row>
    <row r="3958" spans="1:15" x14ac:dyDescent="0.25">
      <c r="A3958">
        <v>732000</v>
      </c>
      <c r="B3958">
        <v>335300</v>
      </c>
      <c r="C3958">
        <v>202</v>
      </c>
      <c r="D3958" s="96">
        <v>45294.682303240741</v>
      </c>
      <c r="E3958" t="s">
        <v>133</v>
      </c>
      <c r="F3958" t="s">
        <v>147</v>
      </c>
      <c r="G3958" t="s">
        <v>148</v>
      </c>
      <c r="H3958" t="s">
        <v>130</v>
      </c>
      <c r="I3958">
        <v>334550</v>
      </c>
      <c r="L3958" s="96">
        <v>45294.682256944441</v>
      </c>
      <c r="M3958" t="s">
        <v>135</v>
      </c>
      <c r="N3958">
        <v>500</v>
      </c>
      <c r="O3958" t="s">
        <v>132</v>
      </c>
    </row>
    <row r="3959" spans="1:15" x14ac:dyDescent="0.25">
      <c r="A3959">
        <v>732000</v>
      </c>
      <c r="B3959">
        <v>335000</v>
      </c>
      <c r="C3959">
        <v>202</v>
      </c>
      <c r="D3959" s="96">
        <v>45294.682291666664</v>
      </c>
      <c r="E3959" t="s">
        <v>133</v>
      </c>
      <c r="F3959" t="s">
        <v>147</v>
      </c>
      <c r="G3959" t="s">
        <v>148</v>
      </c>
      <c r="H3959" t="s">
        <v>130</v>
      </c>
      <c r="I3959">
        <v>334505</v>
      </c>
      <c r="L3959" s="96">
        <v>45294.682256944441</v>
      </c>
      <c r="M3959" t="s">
        <v>135</v>
      </c>
      <c r="N3959">
        <v>-1500</v>
      </c>
      <c r="O3959" t="s">
        <v>136</v>
      </c>
    </row>
    <row r="3960" spans="1:15" x14ac:dyDescent="0.25">
      <c r="A3960">
        <v>732000</v>
      </c>
      <c r="B3960">
        <v>335100</v>
      </c>
      <c r="C3960">
        <v>202</v>
      </c>
      <c r="D3960" s="96">
        <v>45132.557604166665</v>
      </c>
      <c r="E3960" t="s">
        <v>127</v>
      </c>
      <c r="F3960" t="s">
        <v>144</v>
      </c>
      <c r="G3960" t="s">
        <v>145</v>
      </c>
      <c r="H3960" t="s">
        <v>130</v>
      </c>
      <c r="I3960">
        <v>334510</v>
      </c>
      <c r="L3960" s="96">
        <v>45132.55678240741</v>
      </c>
      <c r="M3960" t="s">
        <v>131</v>
      </c>
      <c r="N3960">
        <v>1500</v>
      </c>
      <c r="O3960" t="s">
        <v>132</v>
      </c>
    </row>
    <row r="3961" spans="1:15" x14ac:dyDescent="0.25">
      <c r="A3961">
        <v>732000</v>
      </c>
      <c r="B3961">
        <v>335000</v>
      </c>
      <c r="C3961">
        <v>202</v>
      </c>
      <c r="D3961" s="96">
        <v>45132.557581018518</v>
      </c>
      <c r="E3961" t="s">
        <v>127</v>
      </c>
      <c r="F3961" t="s">
        <v>144</v>
      </c>
      <c r="G3961" t="s">
        <v>145</v>
      </c>
      <c r="H3961" t="s">
        <v>130</v>
      </c>
      <c r="I3961">
        <v>334505</v>
      </c>
      <c r="L3961" s="96">
        <v>45132.55678240741</v>
      </c>
      <c r="M3961" t="s">
        <v>131</v>
      </c>
      <c r="N3961">
        <v>1500</v>
      </c>
      <c r="O3961" t="s">
        <v>132</v>
      </c>
    </row>
    <row r="3962" spans="1:15" x14ac:dyDescent="0.25">
      <c r="A3962">
        <v>732000</v>
      </c>
      <c r="B3962">
        <v>170470</v>
      </c>
      <c r="C3962">
        <v>203</v>
      </c>
      <c r="D3962" s="96">
        <v>45132.530138888891</v>
      </c>
      <c r="E3962" t="s">
        <v>133</v>
      </c>
      <c r="F3962" t="s">
        <v>140</v>
      </c>
      <c r="G3962" t="s">
        <v>191</v>
      </c>
      <c r="H3962" t="s">
        <v>130</v>
      </c>
      <c r="I3962">
        <v>332390</v>
      </c>
      <c r="L3962" s="96">
        <v>45132.529583333337</v>
      </c>
      <c r="M3962" t="s">
        <v>135</v>
      </c>
      <c r="N3962">
        <v>432</v>
      </c>
      <c r="O3962" t="s">
        <v>132</v>
      </c>
    </row>
    <row r="3963" spans="1:15" x14ac:dyDescent="0.25">
      <c r="A3963">
        <v>732000</v>
      </c>
      <c r="B3963">
        <v>170520</v>
      </c>
      <c r="C3963">
        <v>203</v>
      </c>
      <c r="D3963" s="96">
        <v>45132.530115740738</v>
      </c>
      <c r="E3963" t="s">
        <v>133</v>
      </c>
      <c r="F3963" t="s">
        <v>140</v>
      </c>
      <c r="G3963" t="s">
        <v>191</v>
      </c>
      <c r="H3963" t="s">
        <v>130</v>
      </c>
      <c r="I3963">
        <v>332375</v>
      </c>
      <c r="L3963" s="96">
        <v>45132.529583333337</v>
      </c>
      <c r="M3963" t="s">
        <v>135</v>
      </c>
      <c r="N3963">
        <v>216</v>
      </c>
      <c r="O3963" t="s">
        <v>132</v>
      </c>
    </row>
    <row r="3964" spans="1:15" x14ac:dyDescent="0.25">
      <c r="A3964">
        <v>732000</v>
      </c>
      <c r="B3964">
        <v>170450</v>
      </c>
      <c r="C3964">
        <v>203</v>
      </c>
      <c r="D3964" s="96">
        <v>45132.530092592591</v>
      </c>
      <c r="E3964" t="s">
        <v>127</v>
      </c>
      <c r="F3964" t="s">
        <v>140</v>
      </c>
      <c r="G3964" t="s">
        <v>190</v>
      </c>
      <c r="H3964" t="s">
        <v>130</v>
      </c>
      <c r="I3964">
        <v>332370</v>
      </c>
      <c r="L3964" s="96">
        <v>45132.529583333337</v>
      </c>
      <c r="M3964" t="s">
        <v>131</v>
      </c>
      <c r="N3964">
        <v>500</v>
      </c>
      <c r="O3964" t="s">
        <v>132</v>
      </c>
    </row>
    <row r="3965" spans="1:15" x14ac:dyDescent="0.25">
      <c r="A3965">
        <v>732000</v>
      </c>
      <c r="B3965">
        <v>170450</v>
      </c>
      <c r="C3965">
        <v>203</v>
      </c>
      <c r="D3965" s="96">
        <v>45132.530092592591</v>
      </c>
      <c r="E3965" t="s">
        <v>133</v>
      </c>
      <c r="F3965" t="s">
        <v>140</v>
      </c>
      <c r="G3965" t="s">
        <v>192</v>
      </c>
      <c r="H3965" t="s">
        <v>130</v>
      </c>
      <c r="I3965">
        <v>332370</v>
      </c>
      <c r="L3965" s="96">
        <v>45132.529583333337</v>
      </c>
      <c r="M3965" t="s">
        <v>135</v>
      </c>
      <c r="N3965">
        <v>-450</v>
      </c>
      <c r="O3965" t="s">
        <v>136</v>
      </c>
    </row>
    <row r="3966" spans="1:15" x14ac:dyDescent="0.25">
      <c r="A3966">
        <v>732000</v>
      </c>
      <c r="B3966">
        <v>170450</v>
      </c>
      <c r="C3966">
        <v>203</v>
      </c>
      <c r="D3966" s="96">
        <v>45132.530092592591</v>
      </c>
      <c r="E3966" t="s">
        <v>133</v>
      </c>
      <c r="F3966" t="s">
        <v>140</v>
      </c>
      <c r="G3966" t="s">
        <v>191</v>
      </c>
      <c r="H3966" t="s">
        <v>130</v>
      </c>
      <c r="I3966">
        <v>332370</v>
      </c>
      <c r="L3966" s="96">
        <v>45132.529583333337</v>
      </c>
      <c r="M3966" t="s">
        <v>135</v>
      </c>
      <c r="N3966">
        <v>400</v>
      </c>
      <c r="O3966" t="s">
        <v>132</v>
      </c>
    </row>
    <row r="3967" spans="1:15" x14ac:dyDescent="0.25">
      <c r="A3967">
        <v>732000</v>
      </c>
      <c r="B3967">
        <v>170440</v>
      </c>
      <c r="C3967">
        <v>203</v>
      </c>
      <c r="D3967" s="96">
        <v>45132.530069444445</v>
      </c>
      <c r="E3967" t="s">
        <v>133</v>
      </c>
      <c r="F3967" t="s">
        <v>140</v>
      </c>
      <c r="G3967" t="s">
        <v>191</v>
      </c>
      <c r="H3967" t="s">
        <v>130</v>
      </c>
      <c r="I3967">
        <v>332360</v>
      </c>
      <c r="L3967" s="96">
        <v>45132.529583333337</v>
      </c>
      <c r="M3967" t="s">
        <v>135</v>
      </c>
      <c r="N3967">
        <v>864</v>
      </c>
      <c r="O3967" t="s">
        <v>132</v>
      </c>
    </row>
    <row r="3968" spans="1:15" x14ac:dyDescent="0.25">
      <c r="A3968">
        <v>732000</v>
      </c>
      <c r="B3968">
        <v>170380</v>
      </c>
      <c r="C3968">
        <v>203</v>
      </c>
      <c r="D3968" s="96">
        <v>45132.530034722222</v>
      </c>
      <c r="E3968" t="s">
        <v>127</v>
      </c>
      <c r="F3968" t="s">
        <v>140</v>
      </c>
      <c r="G3968" t="s">
        <v>190</v>
      </c>
      <c r="H3968" t="s">
        <v>130</v>
      </c>
      <c r="I3968">
        <v>332340</v>
      </c>
      <c r="L3968" s="96">
        <v>45132.529583333337</v>
      </c>
      <c r="M3968" t="s">
        <v>131</v>
      </c>
      <c r="N3968">
        <v>1000</v>
      </c>
      <c r="O3968" t="s">
        <v>132</v>
      </c>
    </row>
    <row r="3969" spans="1:15" x14ac:dyDescent="0.25">
      <c r="A3969">
        <v>732000</v>
      </c>
      <c r="B3969">
        <v>170350</v>
      </c>
      <c r="C3969">
        <v>203</v>
      </c>
      <c r="D3969" s="96">
        <v>45132.529965277776</v>
      </c>
      <c r="E3969" t="s">
        <v>127</v>
      </c>
      <c r="F3969" t="s">
        <v>140</v>
      </c>
      <c r="G3969" t="s">
        <v>190</v>
      </c>
      <c r="H3969" t="s">
        <v>130</v>
      </c>
      <c r="I3969">
        <v>332330</v>
      </c>
      <c r="L3969" s="96">
        <v>45132.529583333337</v>
      </c>
      <c r="M3969" t="s">
        <v>131</v>
      </c>
      <c r="N3969">
        <v>5000</v>
      </c>
      <c r="O3969" t="s">
        <v>132</v>
      </c>
    </row>
    <row r="3970" spans="1:15" x14ac:dyDescent="0.25">
      <c r="A3970">
        <v>732000</v>
      </c>
      <c r="B3970">
        <v>170350</v>
      </c>
      <c r="C3970">
        <v>203</v>
      </c>
      <c r="D3970" s="96">
        <v>45132.529965277776</v>
      </c>
      <c r="E3970" t="s">
        <v>133</v>
      </c>
      <c r="F3970" t="s">
        <v>140</v>
      </c>
      <c r="G3970" t="s">
        <v>192</v>
      </c>
      <c r="H3970" t="s">
        <v>130</v>
      </c>
      <c r="I3970">
        <v>332330</v>
      </c>
      <c r="L3970" s="96">
        <v>45132.529583333337</v>
      </c>
      <c r="M3970" t="s">
        <v>135</v>
      </c>
      <c r="N3970">
        <v>-4000</v>
      </c>
      <c r="O3970" t="s">
        <v>136</v>
      </c>
    </row>
    <row r="3971" spans="1:15" x14ac:dyDescent="0.25">
      <c r="A3971">
        <v>732000</v>
      </c>
      <c r="B3971">
        <v>170340</v>
      </c>
      <c r="C3971">
        <v>203</v>
      </c>
      <c r="D3971" s="96">
        <v>45132.529942129629</v>
      </c>
      <c r="E3971" t="s">
        <v>127</v>
      </c>
      <c r="F3971" t="s">
        <v>140</v>
      </c>
      <c r="G3971" t="s">
        <v>190</v>
      </c>
      <c r="H3971" t="s">
        <v>130</v>
      </c>
      <c r="I3971">
        <v>332320</v>
      </c>
      <c r="L3971" s="96">
        <v>45132.529583333337</v>
      </c>
      <c r="M3971" t="s">
        <v>131</v>
      </c>
      <c r="N3971">
        <v>500</v>
      </c>
      <c r="O3971" t="s">
        <v>132</v>
      </c>
    </row>
    <row r="3972" spans="1:15" x14ac:dyDescent="0.25">
      <c r="A3972">
        <v>732000</v>
      </c>
      <c r="B3972">
        <v>170340</v>
      </c>
      <c r="C3972">
        <v>203</v>
      </c>
      <c r="D3972" s="96">
        <v>45132.529942129629</v>
      </c>
      <c r="E3972" t="s">
        <v>133</v>
      </c>
      <c r="F3972" t="s">
        <v>140</v>
      </c>
      <c r="G3972" t="s">
        <v>191</v>
      </c>
      <c r="H3972" t="s">
        <v>130</v>
      </c>
      <c r="I3972">
        <v>332320</v>
      </c>
      <c r="L3972" s="96">
        <v>45132.529583333337</v>
      </c>
      <c r="M3972" t="s">
        <v>135</v>
      </c>
      <c r="N3972">
        <v>525</v>
      </c>
      <c r="O3972" t="s">
        <v>132</v>
      </c>
    </row>
    <row r="3973" spans="1:15" x14ac:dyDescent="0.25">
      <c r="A3973">
        <v>732000</v>
      </c>
      <c r="B3973">
        <v>170480</v>
      </c>
      <c r="C3973">
        <v>203</v>
      </c>
      <c r="D3973" s="96">
        <v>45132.529918981483</v>
      </c>
      <c r="E3973" t="s">
        <v>133</v>
      </c>
      <c r="F3973" t="s">
        <v>140</v>
      </c>
      <c r="G3973" t="s">
        <v>191</v>
      </c>
      <c r="H3973" t="s">
        <v>130</v>
      </c>
      <c r="I3973">
        <v>332318</v>
      </c>
      <c r="L3973" s="96">
        <v>45132.529583333337</v>
      </c>
      <c r="M3973" t="s">
        <v>135</v>
      </c>
      <c r="N3973">
        <v>432</v>
      </c>
      <c r="O3973" t="s">
        <v>132</v>
      </c>
    </row>
    <row r="3974" spans="1:15" x14ac:dyDescent="0.25">
      <c r="A3974">
        <v>732000</v>
      </c>
      <c r="B3974">
        <v>170530</v>
      </c>
      <c r="C3974">
        <v>203</v>
      </c>
      <c r="D3974" s="96">
        <v>45132.529907407406</v>
      </c>
      <c r="E3974" t="s">
        <v>133</v>
      </c>
      <c r="F3974" t="s">
        <v>140</v>
      </c>
      <c r="G3974" t="s">
        <v>191</v>
      </c>
      <c r="H3974" t="s">
        <v>130</v>
      </c>
      <c r="I3974">
        <v>332317</v>
      </c>
      <c r="L3974" s="96">
        <v>45132.529583333337</v>
      </c>
      <c r="M3974" t="s">
        <v>135</v>
      </c>
      <c r="N3974">
        <v>216</v>
      </c>
      <c r="O3974" t="s">
        <v>132</v>
      </c>
    </row>
    <row r="3975" spans="1:15" x14ac:dyDescent="0.25">
      <c r="A3975">
        <v>732000</v>
      </c>
      <c r="B3975">
        <v>170310</v>
      </c>
      <c r="C3975">
        <v>203</v>
      </c>
      <c r="D3975" s="96">
        <v>45132.529861111114</v>
      </c>
      <c r="E3975" t="s">
        <v>127</v>
      </c>
      <c r="F3975" t="s">
        <v>140</v>
      </c>
      <c r="G3975" t="s">
        <v>190</v>
      </c>
      <c r="H3975" t="s">
        <v>130</v>
      </c>
      <c r="I3975">
        <v>332310</v>
      </c>
      <c r="L3975" s="96">
        <v>45132.529583333337</v>
      </c>
      <c r="M3975" t="s">
        <v>131</v>
      </c>
      <c r="N3975">
        <v>5000</v>
      </c>
      <c r="O3975" t="s">
        <v>132</v>
      </c>
    </row>
    <row r="3976" spans="1:15" x14ac:dyDescent="0.25">
      <c r="A3976">
        <v>732000</v>
      </c>
      <c r="B3976">
        <v>170540</v>
      </c>
      <c r="C3976">
        <v>203</v>
      </c>
      <c r="D3976" s="96">
        <v>45132.529826388891</v>
      </c>
      <c r="E3976" t="s">
        <v>133</v>
      </c>
      <c r="F3976" t="s">
        <v>140</v>
      </c>
      <c r="G3976" t="s">
        <v>191</v>
      </c>
      <c r="H3976" t="s">
        <v>130</v>
      </c>
      <c r="I3976">
        <v>332307</v>
      </c>
      <c r="L3976" s="96">
        <v>45132.529583333337</v>
      </c>
      <c r="M3976" t="s">
        <v>135</v>
      </c>
      <c r="N3976">
        <v>216</v>
      </c>
      <c r="O3976" t="s">
        <v>132</v>
      </c>
    </row>
    <row r="3977" spans="1:15" x14ac:dyDescent="0.25">
      <c r="A3977">
        <v>732000</v>
      </c>
      <c r="B3977">
        <v>170400</v>
      </c>
      <c r="C3977">
        <v>203</v>
      </c>
      <c r="D3977" s="96">
        <v>45132.529814814814</v>
      </c>
      <c r="E3977" t="s">
        <v>127</v>
      </c>
      <c r="F3977" t="s">
        <v>140</v>
      </c>
      <c r="G3977" t="s">
        <v>194</v>
      </c>
      <c r="H3977" t="s">
        <v>130</v>
      </c>
      <c r="I3977">
        <v>332305</v>
      </c>
      <c r="L3977" s="96">
        <v>45132.529583333337</v>
      </c>
      <c r="M3977" t="s">
        <v>131</v>
      </c>
      <c r="N3977">
        <v>250</v>
      </c>
      <c r="O3977" t="s">
        <v>132</v>
      </c>
    </row>
    <row r="3978" spans="1:15" x14ac:dyDescent="0.25">
      <c r="A3978">
        <v>732000</v>
      </c>
      <c r="B3978">
        <v>310000</v>
      </c>
      <c r="C3978">
        <v>204</v>
      </c>
      <c r="D3978" s="96">
        <v>45132.557233796295</v>
      </c>
      <c r="E3978" t="s">
        <v>127</v>
      </c>
      <c r="F3978" t="s">
        <v>144</v>
      </c>
      <c r="G3978" t="s">
        <v>145</v>
      </c>
      <c r="H3978" t="s">
        <v>130</v>
      </c>
      <c r="I3978">
        <v>332451</v>
      </c>
      <c r="L3978" s="96">
        <v>45132.55678240741</v>
      </c>
      <c r="M3978" t="s">
        <v>131</v>
      </c>
      <c r="N3978">
        <v>100</v>
      </c>
      <c r="O3978" t="s">
        <v>132</v>
      </c>
    </row>
    <row r="3979" spans="1:15" x14ac:dyDescent="0.25">
      <c r="A3979">
        <v>732000</v>
      </c>
      <c r="B3979">
        <v>320000</v>
      </c>
      <c r="C3979">
        <v>204</v>
      </c>
      <c r="D3979" s="96">
        <v>45132.557187500002</v>
      </c>
      <c r="E3979" t="s">
        <v>127</v>
      </c>
      <c r="F3979" t="s">
        <v>144</v>
      </c>
      <c r="G3979" t="s">
        <v>145</v>
      </c>
      <c r="H3979" t="s">
        <v>130</v>
      </c>
      <c r="I3979">
        <v>332400</v>
      </c>
      <c r="L3979" s="96">
        <v>45132.55678240741</v>
      </c>
      <c r="M3979" t="s">
        <v>131</v>
      </c>
      <c r="N3979">
        <v>5000</v>
      </c>
      <c r="O3979" t="s">
        <v>132</v>
      </c>
    </row>
    <row r="3980" spans="1:15" x14ac:dyDescent="0.25">
      <c r="A3980">
        <v>732000</v>
      </c>
      <c r="B3980">
        <v>325000</v>
      </c>
      <c r="C3980">
        <v>205</v>
      </c>
      <c r="D3980" s="96">
        <v>45132.557291666664</v>
      </c>
      <c r="E3980" t="s">
        <v>127</v>
      </c>
      <c r="F3980" t="s">
        <v>144</v>
      </c>
      <c r="G3980" t="s">
        <v>145</v>
      </c>
      <c r="H3980" t="s">
        <v>130</v>
      </c>
      <c r="I3980">
        <v>332550</v>
      </c>
      <c r="L3980" s="96">
        <v>45132.55678240741</v>
      </c>
      <c r="M3980" t="s">
        <v>131</v>
      </c>
      <c r="N3980">
        <v>100</v>
      </c>
      <c r="O3980" t="s">
        <v>132</v>
      </c>
    </row>
    <row r="3981" spans="1:15" x14ac:dyDescent="0.25">
      <c r="A3981">
        <v>732000</v>
      </c>
      <c r="B3981">
        <v>325100</v>
      </c>
      <c r="C3981">
        <v>205</v>
      </c>
      <c r="D3981" s="96">
        <v>45132.557268518518</v>
      </c>
      <c r="E3981" t="s">
        <v>127</v>
      </c>
      <c r="F3981" t="s">
        <v>144</v>
      </c>
      <c r="G3981" t="s">
        <v>145</v>
      </c>
      <c r="H3981" t="s">
        <v>130</v>
      </c>
      <c r="I3981">
        <v>332540</v>
      </c>
      <c r="L3981" s="96">
        <v>45132.55678240741</v>
      </c>
      <c r="M3981" t="s">
        <v>131</v>
      </c>
      <c r="N3981">
        <v>56550</v>
      </c>
      <c r="O3981" t="s">
        <v>132</v>
      </c>
    </row>
    <row r="3982" spans="1:15" x14ac:dyDescent="0.25">
      <c r="A3982">
        <v>732000</v>
      </c>
      <c r="B3982">
        <v>325100</v>
      </c>
      <c r="C3982">
        <v>205</v>
      </c>
      <c r="D3982" s="96">
        <v>45132.557245370372</v>
      </c>
      <c r="E3982" t="s">
        <v>127</v>
      </c>
      <c r="F3982" t="s">
        <v>144</v>
      </c>
      <c r="G3982" t="s">
        <v>145</v>
      </c>
      <c r="H3982" t="s">
        <v>130</v>
      </c>
      <c r="I3982">
        <v>332510</v>
      </c>
      <c r="L3982" s="96">
        <v>45132.55678240741</v>
      </c>
      <c r="M3982" t="s">
        <v>131</v>
      </c>
      <c r="N3982">
        <v>50900</v>
      </c>
      <c r="O3982" t="s">
        <v>132</v>
      </c>
    </row>
    <row r="3983" spans="1:15" x14ac:dyDescent="0.25">
      <c r="A3983">
        <v>732000</v>
      </c>
      <c r="B3983">
        <v>335200</v>
      </c>
      <c r="C3983">
        <v>207</v>
      </c>
      <c r="D3983" s="96">
        <v>45294.682303240741</v>
      </c>
      <c r="E3983" t="s">
        <v>133</v>
      </c>
      <c r="F3983" t="s">
        <v>147</v>
      </c>
      <c r="G3983" t="s">
        <v>148</v>
      </c>
      <c r="H3983" t="s">
        <v>130</v>
      </c>
      <c r="I3983">
        <v>334520</v>
      </c>
      <c r="L3983" s="96">
        <v>45294.682256944441</v>
      </c>
      <c r="M3983" t="s">
        <v>135</v>
      </c>
      <c r="N3983">
        <v>500</v>
      </c>
      <c r="O3983" t="s">
        <v>132</v>
      </c>
    </row>
    <row r="3984" spans="1:15" x14ac:dyDescent="0.25">
      <c r="A3984">
        <v>732000</v>
      </c>
      <c r="B3984">
        <v>350000</v>
      </c>
      <c r="C3984">
        <v>207</v>
      </c>
      <c r="D3984" s="96">
        <v>45258.855138888888</v>
      </c>
      <c r="E3984" t="s">
        <v>133</v>
      </c>
      <c r="F3984" t="s">
        <v>149</v>
      </c>
      <c r="G3984" t="s">
        <v>150</v>
      </c>
      <c r="H3984" t="s">
        <v>130</v>
      </c>
      <c r="I3984">
        <v>334025</v>
      </c>
      <c r="L3984" s="96">
        <v>45258.854675925926</v>
      </c>
      <c r="M3984" t="s">
        <v>135</v>
      </c>
      <c r="N3984">
        <v>-3500</v>
      </c>
      <c r="O3984" t="s">
        <v>136</v>
      </c>
    </row>
    <row r="3985" spans="1:15" x14ac:dyDescent="0.25">
      <c r="A3985">
        <v>732000</v>
      </c>
      <c r="B3985">
        <v>302000</v>
      </c>
      <c r="C3985">
        <v>207</v>
      </c>
      <c r="D3985" s="96">
        <v>45258.855138888888</v>
      </c>
      <c r="E3985" t="s">
        <v>133</v>
      </c>
      <c r="F3985" t="s">
        <v>149</v>
      </c>
      <c r="G3985" t="s">
        <v>150</v>
      </c>
      <c r="H3985" t="s">
        <v>130</v>
      </c>
      <c r="I3985">
        <v>334021</v>
      </c>
      <c r="L3985" s="96">
        <v>45258.854675925926</v>
      </c>
      <c r="M3985" t="s">
        <v>135</v>
      </c>
      <c r="N3985">
        <v>1000</v>
      </c>
      <c r="O3985" t="s">
        <v>132</v>
      </c>
    </row>
    <row r="3986" spans="1:15" x14ac:dyDescent="0.25">
      <c r="A3986">
        <v>732000</v>
      </c>
      <c r="B3986">
        <v>540300</v>
      </c>
      <c r="C3986">
        <v>207</v>
      </c>
      <c r="D3986" s="96">
        <v>45132.557800925926</v>
      </c>
      <c r="E3986" t="s">
        <v>127</v>
      </c>
      <c r="F3986" t="s">
        <v>151</v>
      </c>
      <c r="G3986" t="s">
        <v>196</v>
      </c>
      <c r="H3986" t="s">
        <v>130</v>
      </c>
      <c r="I3986">
        <v>334140</v>
      </c>
      <c r="L3986" s="96">
        <v>45132.556875000002</v>
      </c>
      <c r="M3986" t="s">
        <v>131</v>
      </c>
      <c r="N3986">
        <v>2808</v>
      </c>
      <c r="O3986" t="s">
        <v>132</v>
      </c>
    </row>
    <row r="3987" spans="1:15" x14ac:dyDescent="0.25">
      <c r="A3987">
        <v>732000</v>
      </c>
      <c r="B3987">
        <v>340000</v>
      </c>
      <c r="C3987">
        <v>207</v>
      </c>
      <c r="D3987" s="96">
        <v>45132.557673611111</v>
      </c>
      <c r="E3987" t="s">
        <v>127</v>
      </c>
      <c r="F3987" t="s">
        <v>144</v>
      </c>
      <c r="G3987" t="s">
        <v>145</v>
      </c>
      <c r="H3987" t="s">
        <v>130</v>
      </c>
      <c r="I3987">
        <v>334603</v>
      </c>
      <c r="L3987" s="96">
        <v>45132.55678240741</v>
      </c>
      <c r="M3987" t="s">
        <v>131</v>
      </c>
      <c r="N3987">
        <v>2000</v>
      </c>
      <c r="O3987" t="s">
        <v>132</v>
      </c>
    </row>
    <row r="3988" spans="1:15" x14ac:dyDescent="0.25">
      <c r="A3988">
        <v>732000</v>
      </c>
      <c r="B3988">
        <v>340000</v>
      </c>
      <c r="C3988">
        <v>207</v>
      </c>
      <c r="D3988" s="96">
        <v>45132.557650462964</v>
      </c>
      <c r="E3988" t="s">
        <v>127</v>
      </c>
      <c r="F3988" t="s">
        <v>144</v>
      </c>
      <c r="G3988" t="s">
        <v>145</v>
      </c>
      <c r="H3988" t="s">
        <v>130</v>
      </c>
      <c r="I3988">
        <v>334601</v>
      </c>
      <c r="L3988" s="96">
        <v>45132.55678240741</v>
      </c>
      <c r="M3988" t="s">
        <v>131</v>
      </c>
      <c r="N3988">
        <v>1500</v>
      </c>
      <c r="O3988" t="s">
        <v>132</v>
      </c>
    </row>
    <row r="3989" spans="1:15" x14ac:dyDescent="0.25">
      <c r="A3989">
        <v>732000</v>
      </c>
      <c r="B3989">
        <v>360000</v>
      </c>
      <c r="C3989">
        <v>207</v>
      </c>
      <c r="D3989" s="96">
        <v>45132.557557870372</v>
      </c>
      <c r="E3989" t="s">
        <v>127</v>
      </c>
      <c r="F3989" t="s">
        <v>144</v>
      </c>
      <c r="G3989" t="s">
        <v>145</v>
      </c>
      <c r="H3989" t="s">
        <v>130</v>
      </c>
      <c r="I3989">
        <v>334359</v>
      </c>
      <c r="L3989" s="96">
        <v>45132.55678240741</v>
      </c>
      <c r="M3989" t="s">
        <v>131</v>
      </c>
      <c r="N3989">
        <v>1120</v>
      </c>
      <c r="O3989" t="s">
        <v>132</v>
      </c>
    </row>
    <row r="3990" spans="1:15" x14ac:dyDescent="0.25">
      <c r="A3990">
        <v>732000</v>
      </c>
      <c r="B3990">
        <v>360000</v>
      </c>
      <c r="C3990">
        <v>207</v>
      </c>
      <c r="D3990" s="96">
        <v>45132.557557870372</v>
      </c>
      <c r="E3990" t="s">
        <v>127</v>
      </c>
      <c r="F3990" t="s">
        <v>144</v>
      </c>
      <c r="G3990" t="s">
        <v>145</v>
      </c>
      <c r="H3990" t="s">
        <v>130</v>
      </c>
      <c r="I3990">
        <v>334357</v>
      </c>
      <c r="L3990" s="96">
        <v>45132.55678240741</v>
      </c>
      <c r="M3990" t="s">
        <v>131</v>
      </c>
      <c r="N3990">
        <v>6240</v>
      </c>
      <c r="O3990" t="s">
        <v>132</v>
      </c>
    </row>
    <row r="3991" spans="1:15" x14ac:dyDescent="0.25">
      <c r="A3991">
        <v>732000</v>
      </c>
      <c r="B3991">
        <v>360000</v>
      </c>
      <c r="C3991">
        <v>207</v>
      </c>
      <c r="D3991" s="96">
        <v>45132.557534722226</v>
      </c>
      <c r="E3991" t="s">
        <v>127</v>
      </c>
      <c r="F3991" t="s">
        <v>144</v>
      </c>
      <c r="G3991" t="s">
        <v>145</v>
      </c>
      <c r="H3991" t="s">
        <v>130</v>
      </c>
      <c r="I3991">
        <v>334349</v>
      </c>
      <c r="L3991" s="96">
        <v>45132.55678240741</v>
      </c>
      <c r="M3991" t="s">
        <v>131</v>
      </c>
      <c r="N3991">
        <v>2100</v>
      </c>
      <c r="O3991" t="s">
        <v>132</v>
      </c>
    </row>
    <row r="3992" spans="1:15" x14ac:dyDescent="0.25">
      <c r="A3992">
        <v>732000</v>
      </c>
      <c r="B3992">
        <v>305000</v>
      </c>
      <c r="C3992">
        <v>207</v>
      </c>
      <c r="D3992" s="96">
        <v>45132.557511574072</v>
      </c>
      <c r="E3992" t="s">
        <v>127</v>
      </c>
      <c r="F3992" t="s">
        <v>144</v>
      </c>
      <c r="G3992" t="s">
        <v>145</v>
      </c>
      <c r="H3992" t="s">
        <v>130</v>
      </c>
      <c r="I3992">
        <v>334316</v>
      </c>
      <c r="L3992" s="96">
        <v>45132.55678240741</v>
      </c>
      <c r="M3992" t="s">
        <v>131</v>
      </c>
      <c r="N3992">
        <v>300</v>
      </c>
      <c r="O3992" t="s">
        <v>132</v>
      </c>
    </row>
    <row r="3993" spans="1:15" x14ac:dyDescent="0.25">
      <c r="A3993">
        <v>732000</v>
      </c>
      <c r="B3993">
        <v>370000</v>
      </c>
      <c r="C3993">
        <v>207</v>
      </c>
      <c r="D3993" s="96">
        <v>45132.557500000003</v>
      </c>
      <c r="E3993" t="s">
        <v>127</v>
      </c>
      <c r="F3993" t="s">
        <v>144</v>
      </c>
      <c r="G3993" t="s">
        <v>145</v>
      </c>
      <c r="H3993" t="s">
        <v>130</v>
      </c>
      <c r="I3993">
        <v>334311</v>
      </c>
      <c r="L3993" s="96">
        <v>45132.55678240741</v>
      </c>
      <c r="M3993" t="s">
        <v>131</v>
      </c>
      <c r="N3993">
        <v>4400</v>
      </c>
      <c r="O3993" t="s">
        <v>132</v>
      </c>
    </row>
    <row r="3994" spans="1:15" x14ac:dyDescent="0.25">
      <c r="A3994">
        <v>732000</v>
      </c>
      <c r="B3994">
        <v>335200</v>
      </c>
      <c r="C3994">
        <v>207</v>
      </c>
      <c r="D3994" s="96">
        <v>45132.557453703703</v>
      </c>
      <c r="E3994" t="s">
        <v>127</v>
      </c>
      <c r="F3994" t="s">
        <v>144</v>
      </c>
      <c r="G3994" t="s">
        <v>145</v>
      </c>
      <c r="H3994" t="s">
        <v>130</v>
      </c>
      <c r="I3994">
        <v>334210</v>
      </c>
      <c r="L3994" s="96">
        <v>45132.55678240741</v>
      </c>
      <c r="M3994" t="s">
        <v>131</v>
      </c>
      <c r="N3994">
        <v>16</v>
      </c>
      <c r="O3994" t="s">
        <v>132</v>
      </c>
    </row>
    <row r="3995" spans="1:15" x14ac:dyDescent="0.25">
      <c r="A3995">
        <v>732000</v>
      </c>
      <c r="B3995">
        <v>335200</v>
      </c>
      <c r="C3995">
        <v>207</v>
      </c>
      <c r="D3995" s="96">
        <v>45132.557430555556</v>
      </c>
      <c r="E3995" t="s">
        <v>127</v>
      </c>
      <c r="F3995" t="s">
        <v>144</v>
      </c>
      <c r="G3995" t="s">
        <v>145</v>
      </c>
      <c r="H3995" t="s">
        <v>130</v>
      </c>
      <c r="I3995">
        <v>334139</v>
      </c>
      <c r="L3995" s="96">
        <v>45132.55678240741</v>
      </c>
      <c r="M3995" t="s">
        <v>131</v>
      </c>
      <c r="N3995">
        <v>1600</v>
      </c>
      <c r="O3995" t="s">
        <v>132</v>
      </c>
    </row>
    <row r="3996" spans="1:15" x14ac:dyDescent="0.25">
      <c r="A3996">
        <v>732000</v>
      </c>
      <c r="B3996">
        <v>335200</v>
      </c>
      <c r="C3996">
        <v>207</v>
      </c>
      <c r="D3996" s="96">
        <v>45132.557430555556</v>
      </c>
      <c r="E3996" t="s">
        <v>127</v>
      </c>
      <c r="F3996" t="s">
        <v>144</v>
      </c>
      <c r="G3996" t="s">
        <v>145</v>
      </c>
      <c r="H3996" t="s">
        <v>130</v>
      </c>
      <c r="I3996">
        <v>334138</v>
      </c>
      <c r="L3996" s="96">
        <v>45132.55678240741</v>
      </c>
      <c r="M3996" t="s">
        <v>131</v>
      </c>
      <c r="N3996">
        <v>1800</v>
      </c>
      <c r="O3996" t="s">
        <v>132</v>
      </c>
    </row>
    <row r="3997" spans="1:15" x14ac:dyDescent="0.25">
      <c r="A3997">
        <v>732000</v>
      </c>
      <c r="B3997">
        <v>335200</v>
      </c>
      <c r="C3997">
        <v>207</v>
      </c>
      <c r="D3997" s="96">
        <v>45132.55740740741</v>
      </c>
      <c r="E3997" t="s">
        <v>127</v>
      </c>
      <c r="F3997" t="s">
        <v>144</v>
      </c>
      <c r="G3997" t="s">
        <v>145</v>
      </c>
      <c r="H3997" t="s">
        <v>130</v>
      </c>
      <c r="I3997">
        <v>334130</v>
      </c>
      <c r="L3997" s="96">
        <v>45132.55678240741</v>
      </c>
      <c r="M3997" t="s">
        <v>131</v>
      </c>
      <c r="N3997">
        <v>2450</v>
      </c>
      <c r="O3997" t="s">
        <v>132</v>
      </c>
    </row>
    <row r="3998" spans="1:15" x14ac:dyDescent="0.25">
      <c r="A3998">
        <v>732000</v>
      </c>
      <c r="B3998">
        <v>340000</v>
      </c>
      <c r="C3998">
        <v>207</v>
      </c>
      <c r="D3998" s="96">
        <v>45132.557395833333</v>
      </c>
      <c r="E3998" t="s">
        <v>133</v>
      </c>
      <c r="F3998" t="s">
        <v>144</v>
      </c>
      <c r="G3998" t="s">
        <v>394</v>
      </c>
      <c r="H3998" t="s">
        <v>130</v>
      </c>
      <c r="I3998">
        <v>334060</v>
      </c>
      <c r="L3998" s="96">
        <v>45132.55678240741</v>
      </c>
      <c r="M3998" t="s">
        <v>135</v>
      </c>
      <c r="N3998">
        <v>253</v>
      </c>
      <c r="O3998" t="s">
        <v>132</v>
      </c>
    </row>
    <row r="3999" spans="1:15" x14ac:dyDescent="0.25">
      <c r="A3999">
        <v>732000</v>
      </c>
      <c r="B3999">
        <v>340000</v>
      </c>
      <c r="C3999">
        <v>207</v>
      </c>
      <c r="D3999" s="96">
        <v>45132.557395833333</v>
      </c>
      <c r="E3999" t="s">
        <v>133</v>
      </c>
      <c r="F3999" t="s">
        <v>144</v>
      </c>
      <c r="G3999" t="s">
        <v>394</v>
      </c>
      <c r="H3999" t="s">
        <v>130</v>
      </c>
      <c r="I3999">
        <v>334030</v>
      </c>
      <c r="L3999" s="96">
        <v>45132.55678240741</v>
      </c>
      <c r="M3999" t="s">
        <v>135</v>
      </c>
      <c r="N3999">
        <v>2805</v>
      </c>
      <c r="O3999" t="s">
        <v>132</v>
      </c>
    </row>
    <row r="4000" spans="1:15" x14ac:dyDescent="0.25">
      <c r="A4000">
        <v>732000</v>
      </c>
      <c r="B4000">
        <v>350000</v>
      </c>
      <c r="C4000">
        <v>207</v>
      </c>
      <c r="D4000" s="96">
        <v>45132.557384259257</v>
      </c>
      <c r="E4000" t="s">
        <v>127</v>
      </c>
      <c r="F4000" t="s">
        <v>144</v>
      </c>
      <c r="G4000" t="s">
        <v>145</v>
      </c>
      <c r="H4000" t="s">
        <v>130</v>
      </c>
      <c r="I4000">
        <v>334027</v>
      </c>
      <c r="L4000" s="96">
        <v>45132.55678240741</v>
      </c>
      <c r="M4000" t="s">
        <v>131</v>
      </c>
      <c r="N4000">
        <v>350</v>
      </c>
      <c r="O4000" t="s">
        <v>132</v>
      </c>
    </row>
    <row r="4001" spans="1:15" x14ac:dyDescent="0.25">
      <c r="A4001">
        <v>732000</v>
      </c>
      <c r="B4001">
        <v>350000</v>
      </c>
      <c r="C4001">
        <v>207</v>
      </c>
      <c r="D4001" s="96">
        <v>45132.557372685187</v>
      </c>
      <c r="E4001" t="s">
        <v>127</v>
      </c>
      <c r="F4001" t="s">
        <v>144</v>
      </c>
      <c r="G4001" t="s">
        <v>145</v>
      </c>
      <c r="H4001" t="s">
        <v>130</v>
      </c>
      <c r="I4001">
        <v>334025</v>
      </c>
      <c r="L4001" s="96">
        <v>45132.55678240741</v>
      </c>
      <c r="M4001" t="s">
        <v>131</v>
      </c>
      <c r="N4001">
        <v>3550</v>
      </c>
      <c r="O4001" t="s">
        <v>132</v>
      </c>
    </row>
    <row r="4002" spans="1:15" x14ac:dyDescent="0.25">
      <c r="A4002">
        <v>732000</v>
      </c>
      <c r="B4002">
        <v>370000</v>
      </c>
      <c r="C4002">
        <v>207</v>
      </c>
      <c r="D4002" s="96">
        <v>45132.557349537034</v>
      </c>
      <c r="E4002" t="s">
        <v>127</v>
      </c>
      <c r="F4002" t="s">
        <v>144</v>
      </c>
      <c r="G4002" t="s">
        <v>145</v>
      </c>
      <c r="H4002" t="s">
        <v>130</v>
      </c>
      <c r="I4002">
        <v>334015</v>
      </c>
      <c r="L4002" s="96">
        <v>45132.55678240741</v>
      </c>
      <c r="M4002" t="s">
        <v>131</v>
      </c>
      <c r="N4002">
        <v>50</v>
      </c>
      <c r="O4002" t="s">
        <v>132</v>
      </c>
    </row>
    <row r="4003" spans="1:15" x14ac:dyDescent="0.25">
      <c r="A4003">
        <v>732000</v>
      </c>
      <c r="B4003">
        <v>340000</v>
      </c>
      <c r="C4003">
        <v>207</v>
      </c>
      <c r="D4003" s="96">
        <v>45132.557337962964</v>
      </c>
      <c r="E4003" t="s">
        <v>127</v>
      </c>
      <c r="F4003" t="s">
        <v>144</v>
      </c>
      <c r="G4003" t="s">
        <v>145</v>
      </c>
      <c r="H4003" t="s">
        <v>130</v>
      </c>
      <c r="I4003">
        <v>334010</v>
      </c>
      <c r="L4003" s="96">
        <v>45132.55678240741</v>
      </c>
      <c r="M4003" t="s">
        <v>131</v>
      </c>
      <c r="N4003">
        <v>140</v>
      </c>
      <c r="O4003" t="s">
        <v>132</v>
      </c>
    </row>
    <row r="4004" spans="1:15" x14ac:dyDescent="0.25">
      <c r="A4004">
        <v>732000</v>
      </c>
      <c r="B4004">
        <v>120010</v>
      </c>
      <c r="C4004">
        <v>207</v>
      </c>
      <c r="D4004" s="96">
        <v>45132.530590277776</v>
      </c>
      <c r="E4004" t="s">
        <v>127</v>
      </c>
      <c r="F4004" t="s">
        <v>140</v>
      </c>
      <c r="G4004" t="s">
        <v>141</v>
      </c>
      <c r="H4004" t="s">
        <v>130</v>
      </c>
      <c r="I4004">
        <v>338360</v>
      </c>
      <c r="L4004" s="96">
        <v>45132.529583333337</v>
      </c>
      <c r="M4004" t="s">
        <v>131</v>
      </c>
      <c r="N4004">
        <v>1500</v>
      </c>
      <c r="O4004" t="s">
        <v>132</v>
      </c>
    </row>
    <row r="4005" spans="1:15" x14ac:dyDescent="0.25">
      <c r="A4005">
        <v>732000</v>
      </c>
      <c r="B4005">
        <v>120302</v>
      </c>
      <c r="C4005">
        <v>207</v>
      </c>
      <c r="D4005" s="96">
        <v>45132.530578703707</v>
      </c>
      <c r="E4005" t="s">
        <v>127</v>
      </c>
      <c r="F4005" t="s">
        <v>140</v>
      </c>
      <c r="G4005" t="s">
        <v>141</v>
      </c>
      <c r="H4005" t="s">
        <v>130</v>
      </c>
      <c r="I4005">
        <v>338300</v>
      </c>
      <c r="L4005" s="96">
        <v>45132.529583333337</v>
      </c>
      <c r="M4005" t="s">
        <v>131</v>
      </c>
      <c r="N4005">
        <v>550</v>
      </c>
      <c r="O4005" t="s">
        <v>132</v>
      </c>
    </row>
    <row r="4006" spans="1:15" x14ac:dyDescent="0.25">
      <c r="A4006">
        <v>732000</v>
      </c>
      <c r="B4006">
        <v>120000</v>
      </c>
      <c r="C4006">
        <v>207</v>
      </c>
      <c r="D4006" s="96">
        <v>45132.53056712963</v>
      </c>
      <c r="E4006" t="s">
        <v>127</v>
      </c>
      <c r="F4006" t="s">
        <v>140</v>
      </c>
      <c r="G4006" t="s">
        <v>141</v>
      </c>
      <c r="H4006" t="s">
        <v>130</v>
      </c>
      <c r="I4006">
        <v>338296</v>
      </c>
      <c r="L4006" s="96">
        <v>45132.529583333337</v>
      </c>
      <c r="M4006" t="s">
        <v>131</v>
      </c>
      <c r="N4006">
        <v>200</v>
      </c>
      <c r="O4006" t="s">
        <v>132</v>
      </c>
    </row>
    <row r="4007" spans="1:15" x14ac:dyDescent="0.25">
      <c r="A4007">
        <v>732000</v>
      </c>
      <c r="B4007">
        <v>120102</v>
      </c>
      <c r="C4007">
        <v>207</v>
      </c>
      <c r="D4007" s="96">
        <v>45132.530555555553</v>
      </c>
      <c r="E4007" t="s">
        <v>127</v>
      </c>
      <c r="F4007" t="s">
        <v>140</v>
      </c>
      <c r="G4007" t="s">
        <v>141</v>
      </c>
      <c r="H4007" t="s">
        <v>130</v>
      </c>
      <c r="I4007">
        <v>338290</v>
      </c>
      <c r="L4007" s="96">
        <v>45132.529583333337</v>
      </c>
      <c r="M4007" t="s">
        <v>131</v>
      </c>
      <c r="N4007">
        <v>3500</v>
      </c>
      <c r="O4007" t="s">
        <v>132</v>
      </c>
    </row>
    <row r="4008" spans="1:15" x14ac:dyDescent="0.25">
      <c r="A4008">
        <v>732000</v>
      </c>
      <c r="B4008">
        <v>120502</v>
      </c>
      <c r="C4008">
        <v>207</v>
      </c>
      <c r="D4008" s="96">
        <v>45132.530543981484</v>
      </c>
      <c r="E4008" t="s">
        <v>127</v>
      </c>
      <c r="F4008" t="s">
        <v>140</v>
      </c>
      <c r="G4008" t="s">
        <v>141</v>
      </c>
      <c r="H4008" t="s">
        <v>130</v>
      </c>
      <c r="I4008">
        <v>338280</v>
      </c>
      <c r="L4008" s="96">
        <v>45132.529583333337</v>
      </c>
      <c r="M4008" t="s">
        <v>131</v>
      </c>
      <c r="N4008">
        <v>1050</v>
      </c>
      <c r="O4008" t="s">
        <v>132</v>
      </c>
    </row>
    <row r="4009" spans="1:15" x14ac:dyDescent="0.25">
      <c r="A4009">
        <v>732000</v>
      </c>
      <c r="B4009">
        <v>120452</v>
      </c>
      <c r="C4009">
        <v>207</v>
      </c>
      <c r="D4009" s="96">
        <v>45132.530543981484</v>
      </c>
      <c r="E4009" t="s">
        <v>127</v>
      </c>
      <c r="F4009" t="s">
        <v>140</v>
      </c>
      <c r="G4009" t="s">
        <v>141</v>
      </c>
      <c r="H4009" t="s">
        <v>130</v>
      </c>
      <c r="I4009">
        <v>338270</v>
      </c>
      <c r="L4009" s="96">
        <v>45132.529583333337</v>
      </c>
      <c r="M4009" t="s">
        <v>131</v>
      </c>
      <c r="N4009">
        <v>1160</v>
      </c>
      <c r="O4009" t="s">
        <v>132</v>
      </c>
    </row>
    <row r="4010" spans="1:15" x14ac:dyDescent="0.25">
      <c r="A4010">
        <v>732000</v>
      </c>
      <c r="B4010">
        <v>120202</v>
      </c>
      <c r="C4010">
        <v>207</v>
      </c>
      <c r="D4010" s="96">
        <v>45132.530532407407</v>
      </c>
      <c r="E4010" t="s">
        <v>127</v>
      </c>
      <c r="F4010" t="s">
        <v>140</v>
      </c>
      <c r="G4010" t="s">
        <v>141</v>
      </c>
      <c r="H4010" t="s">
        <v>130</v>
      </c>
      <c r="I4010">
        <v>338235</v>
      </c>
      <c r="L4010" s="96">
        <v>45132.529583333337</v>
      </c>
      <c r="M4010" t="s">
        <v>131</v>
      </c>
      <c r="N4010">
        <v>940</v>
      </c>
      <c r="O4010" t="s">
        <v>132</v>
      </c>
    </row>
    <row r="4011" spans="1:15" x14ac:dyDescent="0.25">
      <c r="A4011">
        <v>732000</v>
      </c>
      <c r="B4011">
        <v>120252</v>
      </c>
      <c r="C4011">
        <v>207</v>
      </c>
      <c r="D4011" s="96">
        <v>45132.530532407407</v>
      </c>
      <c r="E4011" t="s">
        <v>127</v>
      </c>
      <c r="F4011" t="s">
        <v>140</v>
      </c>
      <c r="G4011" t="s">
        <v>141</v>
      </c>
      <c r="H4011" t="s">
        <v>130</v>
      </c>
      <c r="I4011">
        <v>338260</v>
      </c>
      <c r="L4011" s="96">
        <v>45132.529583333337</v>
      </c>
      <c r="M4011" t="s">
        <v>131</v>
      </c>
      <c r="N4011">
        <v>1200</v>
      </c>
      <c r="O4011" t="s">
        <v>132</v>
      </c>
    </row>
    <row r="4012" spans="1:15" x14ac:dyDescent="0.25">
      <c r="A4012">
        <v>732000</v>
      </c>
      <c r="B4012">
        <v>120401</v>
      </c>
      <c r="C4012">
        <v>207</v>
      </c>
      <c r="D4012" s="96">
        <v>45132.53052083333</v>
      </c>
      <c r="E4012" t="s">
        <v>127</v>
      </c>
      <c r="F4012" t="s">
        <v>140</v>
      </c>
      <c r="G4012" t="s">
        <v>141</v>
      </c>
      <c r="H4012" t="s">
        <v>130</v>
      </c>
      <c r="I4012">
        <v>338220</v>
      </c>
      <c r="L4012" s="96">
        <v>45132.529583333337</v>
      </c>
      <c r="M4012" t="s">
        <v>131</v>
      </c>
      <c r="N4012">
        <v>240</v>
      </c>
      <c r="O4012" t="s">
        <v>132</v>
      </c>
    </row>
    <row r="4013" spans="1:15" x14ac:dyDescent="0.25">
      <c r="A4013">
        <v>732000</v>
      </c>
      <c r="B4013">
        <v>120352</v>
      </c>
      <c r="C4013">
        <v>207</v>
      </c>
      <c r="D4013" s="96">
        <v>45132.530509259261</v>
      </c>
      <c r="E4013" t="s">
        <v>127</v>
      </c>
      <c r="F4013" t="s">
        <v>140</v>
      </c>
      <c r="G4013" t="s">
        <v>141</v>
      </c>
      <c r="H4013" t="s">
        <v>130</v>
      </c>
      <c r="I4013">
        <v>338205</v>
      </c>
      <c r="L4013" s="96">
        <v>45132.529583333337</v>
      </c>
      <c r="M4013" t="s">
        <v>131</v>
      </c>
      <c r="N4013">
        <v>750</v>
      </c>
      <c r="O4013" t="s">
        <v>132</v>
      </c>
    </row>
    <row r="4014" spans="1:15" x14ac:dyDescent="0.25">
      <c r="A4014">
        <v>732000</v>
      </c>
      <c r="B4014">
        <v>120150</v>
      </c>
      <c r="C4014">
        <v>207</v>
      </c>
      <c r="D4014" s="96">
        <v>45132.530497685184</v>
      </c>
      <c r="E4014" t="s">
        <v>127</v>
      </c>
      <c r="F4014" t="s">
        <v>140</v>
      </c>
      <c r="G4014" t="s">
        <v>141</v>
      </c>
      <c r="H4014" t="s">
        <v>130</v>
      </c>
      <c r="I4014">
        <v>338150</v>
      </c>
      <c r="L4014" s="96">
        <v>45132.529583333337</v>
      </c>
      <c r="M4014" t="s">
        <v>131</v>
      </c>
      <c r="N4014">
        <v>750</v>
      </c>
      <c r="O4014" t="s">
        <v>132</v>
      </c>
    </row>
    <row r="4015" spans="1:15" x14ac:dyDescent="0.25">
      <c r="A4015">
        <v>732000</v>
      </c>
      <c r="B4015">
        <v>120201</v>
      </c>
      <c r="C4015">
        <v>207</v>
      </c>
      <c r="D4015" s="96">
        <v>45132.530497685184</v>
      </c>
      <c r="E4015" t="s">
        <v>127</v>
      </c>
      <c r="F4015" t="s">
        <v>140</v>
      </c>
      <c r="G4015" t="s">
        <v>141</v>
      </c>
      <c r="H4015" t="s">
        <v>130</v>
      </c>
      <c r="I4015">
        <v>338160</v>
      </c>
      <c r="L4015" s="96">
        <v>45132.529583333337</v>
      </c>
      <c r="M4015" t="s">
        <v>131</v>
      </c>
      <c r="N4015">
        <v>750</v>
      </c>
      <c r="O4015" t="s">
        <v>132</v>
      </c>
    </row>
    <row r="4016" spans="1:15" x14ac:dyDescent="0.25">
      <c r="A4016">
        <v>732000</v>
      </c>
      <c r="B4016">
        <v>120010</v>
      </c>
      <c r="C4016">
        <v>207</v>
      </c>
      <c r="D4016" s="96">
        <v>45132.530486111114</v>
      </c>
      <c r="E4016" t="s">
        <v>127</v>
      </c>
      <c r="F4016" t="s">
        <v>140</v>
      </c>
      <c r="G4016" t="s">
        <v>141</v>
      </c>
      <c r="H4016" t="s">
        <v>130</v>
      </c>
      <c r="I4016">
        <v>338110</v>
      </c>
      <c r="L4016" s="96">
        <v>45132.529583333337</v>
      </c>
      <c r="M4016" t="s">
        <v>131</v>
      </c>
      <c r="N4016">
        <v>250</v>
      </c>
      <c r="O4016" t="s">
        <v>132</v>
      </c>
    </row>
    <row r="4017" spans="1:15" x14ac:dyDescent="0.25">
      <c r="A4017">
        <v>732000</v>
      </c>
      <c r="B4017">
        <v>120101</v>
      </c>
      <c r="C4017">
        <v>207</v>
      </c>
      <c r="D4017" s="96">
        <v>45132.530486111114</v>
      </c>
      <c r="E4017" t="s">
        <v>127</v>
      </c>
      <c r="F4017" t="s">
        <v>140</v>
      </c>
      <c r="G4017" t="s">
        <v>141</v>
      </c>
      <c r="H4017" t="s">
        <v>130</v>
      </c>
      <c r="I4017">
        <v>338120</v>
      </c>
      <c r="L4017" s="96">
        <v>45132.529583333337</v>
      </c>
      <c r="M4017" t="s">
        <v>131</v>
      </c>
      <c r="N4017">
        <v>3900</v>
      </c>
      <c r="O4017" t="s">
        <v>132</v>
      </c>
    </row>
    <row r="4018" spans="1:15" x14ac:dyDescent="0.25">
      <c r="A4018">
        <v>732000</v>
      </c>
      <c r="B4018">
        <v>120050</v>
      </c>
      <c r="C4018">
        <v>207</v>
      </c>
      <c r="D4018" s="96">
        <v>45132.530474537038</v>
      </c>
      <c r="E4018" t="s">
        <v>127</v>
      </c>
      <c r="F4018" t="s">
        <v>140</v>
      </c>
      <c r="G4018" t="s">
        <v>141</v>
      </c>
      <c r="H4018" t="s">
        <v>130</v>
      </c>
      <c r="I4018">
        <v>338090</v>
      </c>
      <c r="L4018" s="96">
        <v>45132.529583333337</v>
      </c>
      <c r="M4018" t="s">
        <v>131</v>
      </c>
      <c r="N4018">
        <v>56000</v>
      </c>
      <c r="O4018" t="s">
        <v>132</v>
      </c>
    </row>
    <row r="4019" spans="1:15" x14ac:dyDescent="0.25">
      <c r="A4019">
        <v>732000</v>
      </c>
      <c r="B4019">
        <v>120010</v>
      </c>
      <c r="C4019">
        <v>207</v>
      </c>
      <c r="D4019" s="96">
        <v>45132.530451388891</v>
      </c>
      <c r="E4019" t="s">
        <v>127</v>
      </c>
      <c r="F4019" t="s">
        <v>140</v>
      </c>
      <c r="G4019" t="s">
        <v>141</v>
      </c>
      <c r="H4019" t="s">
        <v>130</v>
      </c>
      <c r="I4019">
        <v>338060</v>
      </c>
      <c r="L4019" s="96">
        <v>45132.529583333337</v>
      </c>
      <c r="M4019" t="s">
        <v>131</v>
      </c>
      <c r="N4019">
        <v>500</v>
      </c>
      <c r="O4019" t="s">
        <v>132</v>
      </c>
    </row>
    <row r="4020" spans="1:15" x14ac:dyDescent="0.25">
      <c r="A4020">
        <v>732000</v>
      </c>
      <c r="B4020">
        <v>120010</v>
      </c>
      <c r="C4020">
        <v>207</v>
      </c>
      <c r="D4020" s="96">
        <v>45132.530439814815</v>
      </c>
      <c r="E4020" t="s">
        <v>127</v>
      </c>
      <c r="F4020" t="s">
        <v>140</v>
      </c>
      <c r="G4020" t="s">
        <v>141</v>
      </c>
      <c r="H4020" t="s">
        <v>130</v>
      </c>
      <c r="I4020">
        <v>338030</v>
      </c>
      <c r="L4020" s="96">
        <v>45132.529583333337</v>
      </c>
      <c r="M4020" t="s">
        <v>131</v>
      </c>
      <c r="N4020">
        <v>1000</v>
      </c>
      <c r="O4020" t="s">
        <v>132</v>
      </c>
    </row>
    <row r="4021" spans="1:15" x14ac:dyDescent="0.25">
      <c r="A4021">
        <v>732000</v>
      </c>
      <c r="B4021">
        <v>120000</v>
      </c>
      <c r="C4021">
        <v>207</v>
      </c>
      <c r="D4021" s="96">
        <v>45132.530428240738</v>
      </c>
      <c r="E4021" t="s">
        <v>127</v>
      </c>
      <c r="F4021" t="s">
        <v>140</v>
      </c>
      <c r="G4021" t="s">
        <v>141</v>
      </c>
      <c r="H4021" t="s">
        <v>130</v>
      </c>
      <c r="I4021">
        <v>338010</v>
      </c>
      <c r="L4021" s="96">
        <v>45132.529583333337</v>
      </c>
      <c r="M4021" t="s">
        <v>131</v>
      </c>
      <c r="N4021">
        <v>35400</v>
      </c>
      <c r="O4021" t="s">
        <v>132</v>
      </c>
    </row>
    <row r="4022" spans="1:15" x14ac:dyDescent="0.25">
      <c r="A4022">
        <v>732000</v>
      </c>
      <c r="B4022">
        <v>170503</v>
      </c>
      <c r="C4022">
        <v>208</v>
      </c>
      <c r="D4022" s="96">
        <v>45132.530324074076</v>
      </c>
      <c r="E4022" t="s">
        <v>127</v>
      </c>
      <c r="F4022" t="s">
        <v>140</v>
      </c>
      <c r="G4022" t="s">
        <v>199</v>
      </c>
      <c r="H4022" t="s">
        <v>130</v>
      </c>
      <c r="I4022">
        <v>337120</v>
      </c>
      <c r="L4022" s="96">
        <v>45132.529583333337</v>
      </c>
      <c r="M4022" t="s">
        <v>131</v>
      </c>
      <c r="N4022">
        <v>55000</v>
      </c>
      <c r="O4022" t="s">
        <v>132</v>
      </c>
    </row>
    <row r="4023" spans="1:15" x14ac:dyDescent="0.25">
      <c r="A4023">
        <v>732000</v>
      </c>
      <c r="B4023">
        <v>170503</v>
      </c>
      <c r="C4023">
        <v>208</v>
      </c>
      <c r="D4023" s="96">
        <v>45132.530324074076</v>
      </c>
      <c r="E4023" t="s">
        <v>133</v>
      </c>
      <c r="F4023" t="s">
        <v>140</v>
      </c>
      <c r="G4023" t="s">
        <v>173</v>
      </c>
      <c r="H4023" t="s">
        <v>130</v>
      </c>
      <c r="I4023">
        <v>337120</v>
      </c>
      <c r="L4023" s="96">
        <v>45132.529583333337</v>
      </c>
      <c r="M4023" t="s">
        <v>135</v>
      </c>
      <c r="N4023">
        <v>-55000</v>
      </c>
      <c r="O4023" t="s">
        <v>136</v>
      </c>
    </row>
    <row r="4024" spans="1:15" x14ac:dyDescent="0.25">
      <c r="A4024">
        <v>732000</v>
      </c>
      <c r="B4024">
        <v>170500</v>
      </c>
      <c r="C4024">
        <v>208</v>
      </c>
      <c r="D4024" s="96">
        <v>45132.530243055553</v>
      </c>
      <c r="E4024" t="s">
        <v>127</v>
      </c>
      <c r="F4024" t="s">
        <v>140</v>
      </c>
      <c r="G4024" t="s">
        <v>199</v>
      </c>
      <c r="H4024" t="s">
        <v>130</v>
      </c>
      <c r="I4024">
        <v>337010</v>
      </c>
      <c r="L4024" s="96">
        <v>45132.529583333337</v>
      </c>
      <c r="M4024" t="s">
        <v>131</v>
      </c>
      <c r="N4024">
        <v>7900</v>
      </c>
      <c r="O4024" t="s">
        <v>132</v>
      </c>
    </row>
    <row r="4025" spans="1:15" x14ac:dyDescent="0.25">
      <c r="A4025">
        <v>732000</v>
      </c>
      <c r="B4025">
        <v>170500</v>
      </c>
      <c r="C4025">
        <v>208</v>
      </c>
      <c r="D4025" s="96">
        <v>45132.530243055553</v>
      </c>
      <c r="E4025" t="s">
        <v>133</v>
      </c>
      <c r="F4025" t="s">
        <v>140</v>
      </c>
      <c r="G4025" t="s">
        <v>171</v>
      </c>
      <c r="H4025" t="s">
        <v>130</v>
      </c>
      <c r="I4025">
        <v>337010</v>
      </c>
      <c r="L4025" s="96">
        <v>45132.529583333337</v>
      </c>
      <c r="M4025" t="s">
        <v>135</v>
      </c>
      <c r="N4025">
        <v>-200</v>
      </c>
      <c r="O4025" t="s">
        <v>136</v>
      </c>
    </row>
    <row r="4026" spans="1:15" x14ac:dyDescent="0.25">
      <c r="A4026">
        <v>732000</v>
      </c>
      <c r="B4026">
        <v>170500</v>
      </c>
      <c r="C4026">
        <v>208</v>
      </c>
      <c r="D4026" s="96">
        <v>45132.53020833333</v>
      </c>
      <c r="E4026" t="s">
        <v>133</v>
      </c>
      <c r="F4026" t="s">
        <v>140</v>
      </c>
      <c r="G4026" t="s">
        <v>170</v>
      </c>
      <c r="H4026" t="s">
        <v>130</v>
      </c>
      <c r="I4026">
        <v>337006</v>
      </c>
      <c r="L4026" s="96">
        <v>45132.529583333337</v>
      </c>
      <c r="M4026" t="s">
        <v>135</v>
      </c>
      <c r="N4026">
        <v>-34</v>
      </c>
      <c r="O4026" t="s">
        <v>136</v>
      </c>
    </row>
    <row r="4027" spans="1:15" x14ac:dyDescent="0.25">
      <c r="A4027">
        <v>732000</v>
      </c>
      <c r="B4027">
        <v>170500</v>
      </c>
      <c r="C4027">
        <v>208</v>
      </c>
      <c r="D4027" s="96">
        <v>45132.53020833333</v>
      </c>
      <c r="E4027" t="s">
        <v>133</v>
      </c>
      <c r="F4027" t="s">
        <v>140</v>
      </c>
      <c r="G4027" t="s">
        <v>173</v>
      </c>
      <c r="H4027" t="s">
        <v>130</v>
      </c>
      <c r="I4027">
        <v>337006</v>
      </c>
      <c r="L4027" s="96">
        <v>45132.529583333337</v>
      </c>
      <c r="M4027" t="s">
        <v>135</v>
      </c>
      <c r="N4027">
        <v>250</v>
      </c>
      <c r="O4027" t="s">
        <v>132</v>
      </c>
    </row>
    <row r="4028" spans="1:15" x14ac:dyDescent="0.25">
      <c r="A4028">
        <v>732000</v>
      </c>
      <c r="B4028">
        <v>410300</v>
      </c>
      <c r="C4028">
        <v>211</v>
      </c>
      <c r="D4028" s="96">
        <v>45132.55773148148</v>
      </c>
      <c r="E4028" t="s">
        <v>127</v>
      </c>
      <c r="F4028" t="s">
        <v>217</v>
      </c>
      <c r="G4028" t="s">
        <v>225</v>
      </c>
      <c r="H4028" t="s">
        <v>130</v>
      </c>
      <c r="I4028">
        <v>336000</v>
      </c>
      <c r="L4028" s="96">
        <v>45132.556863425925</v>
      </c>
      <c r="M4028" t="s">
        <v>131</v>
      </c>
      <c r="N4028">
        <v>2000</v>
      </c>
      <c r="O4028" t="s">
        <v>132</v>
      </c>
    </row>
    <row r="4029" spans="1:15" x14ac:dyDescent="0.25">
      <c r="A4029">
        <v>732000</v>
      </c>
      <c r="B4029">
        <v>430100</v>
      </c>
      <c r="C4029">
        <v>216</v>
      </c>
      <c r="D4029" s="96">
        <v>45169.461539351854</v>
      </c>
      <c r="E4029" t="s">
        <v>133</v>
      </c>
      <c r="F4029" t="s">
        <v>202</v>
      </c>
      <c r="G4029" t="s">
        <v>203</v>
      </c>
      <c r="H4029" t="s">
        <v>130</v>
      </c>
      <c r="I4029">
        <v>336200</v>
      </c>
      <c r="L4029" s="96">
        <v>45169.444247685184</v>
      </c>
      <c r="M4029" t="s">
        <v>135</v>
      </c>
      <c r="N4029">
        <v>4600</v>
      </c>
      <c r="O4029" t="s">
        <v>132</v>
      </c>
    </row>
    <row r="4030" spans="1:15" x14ac:dyDescent="0.25">
      <c r="A4030">
        <v>732000</v>
      </c>
      <c r="B4030">
        <v>430100</v>
      </c>
      <c r="C4030">
        <v>216</v>
      </c>
      <c r="D4030" s="96">
        <v>45169.461539351854</v>
      </c>
      <c r="E4030" t="s">
        <v>133</v>
      </c>
      <c r="F4030" t="s">
        <v>202</v>
      </c>
      <c r="G4030" t="s">
        <v>203</v>
      </c>
      <c r="H4030" t="s">
        <v>130</v>
      </c>
      <c r="I4030">
        <v>336200</v>
      </c>
      <c r="L4030" s="96">
        <v>45169.444247685184</v>
      </c>
      <c r="M4030" t="s">
        <v>135</v>
      </c>
      <c r="N4030">
        <v>4600</v>
      </c>
      <c r="O4030" t="s">
        <v>132</v>
      </c>
    </row>
    <row r="4031" spans="1:15" x14ac:dyDescent="0.25">
      <c r="A4031">
        <v>732000</v>
      </c>
      <c r="B4031">
        <v>430100</v>
      </c>
      <c r="C4031">
        <v>216</v>
      </c>
      <c r="D4031" s="96">
        <v>45132.557754629626</v>
      </c>
      <c r="E4031" t="s">
        <v>127</v>
      </c>
      <c r="F4031" t="s">
        <v>217</v>
      </c>
      <c r="G4031" t="s">
        <v>221</v>
      </c>
      <c r="H4031" t="s">
        <v>130</v>
      </c>
      <c r="I4031">
        <v>336200</v>
      </c>
      <c r="L4031" s="96">
        <v>45132.556863425925</v>
      </c>
      <c r="M4031" t="s">
        <v>131</v>
      </c>
      <c r="N4031">
        <v>17200</v>
      </c>
      <c r="O4031" t="s">
        <v>132</v>
      </c>
    </row>
    <row r="4032" spans="1:15" x14ac:dyDescent="0.25">
      <c r="A4032">
        <v>732000</v>
      </c>
      <c r="B4032">
        <v>205400</v>
      </c>
      <c r="C4032">
        <v>217</v>
      </c>
      <c r="D4032" s="96">
        <v>45163.62195601852</v>
      </c>
      <c r="E4032" t="s">
        <v>133</v>
      </c>
      <c r="F4032" t="s">
        <v>156</v>
      </c>
      <c r="G4032" t="s">
        <v>157</v>
      </c>
      <c r="H4032" t="s">
        <v>130</v>
      </c>
      <c r="I4032">
        <v>336245</v>
      </c>
      <c r="L4032" s="96">
        <v>45163.616597222222</v>
      </c>
      <c r="M4032" t="s">
        <v>135</v>
      </c>
      <c r="N4032">
        <v>75000</v>
      </c>
      <c r="O4032" t="s">
        <v>132</v>
      </c>
    </row>
    <row r="4033" spans="1:15" x14ac:dyDescent="0.25">
      <c r="A4033">
        <v>732000</v>
      </c>
      <c r="B4033">
        <v>410100</v>
      </c>
      <c r="C4033">
        <v>217</v>
      </c>
      <c r="D4033" s="96">
        <v>45132.557708333334</v>
      </c>
      <c r="E4033" t="s">
        <v>127</v>
      </c>
      <c r="F4033" t="s">
        <v>217</v>
      </c>
      <c r="G4033" t="s">
        <v>222</v>
      </c>
      <c r="H4033" t="s">
        <v>130</v>
      </c>
      <c r="I4033">
        <v>335140</v>
      </c>
      <c r="L4033" s="96">
        <v>45132.556863425925</v>
      </c>
      <c r="M4033" t="s">
        <v>131</v>
      </c>
      <c r="N4033">
        <v>5000</v>
      </c>
      <c r="O4033" t="s">
        <v>132</v>
      </c>
    </row>
    <row r="4034" spans="1:15" x14ac:dyDescent="0.25">
      <c r="A4034">
        <v>732000</v>
      </c>
      <c r="B4034">
        <v>170200</v>
      </c>
      <c r="C4034">
        <v>217</v>
      </c>
      <c r="D4034" s="96">
        <v>45132.530162037037</v>
      </c>
      <c r="E4034" t="s">
        <v>127</v>
      </c>
      <c r="F4034" t="s">
        <v>140</v>
      </c>
      <c r="G4034" t="s">
        <v>303</v>
      </c>
      <c r="H4034" t="s">
        <v>130</v>
      </c>
      <c r="I4034">
        <v>335145</v>
      </c>
      <c r="L4034" s="96">
        <v>45132.529583333337</v>
      </c>
      <c r="M4034" t="s">
        <v>131</v>
      </c>
      <c r="N4034">
        <v>302</v>
      </c>
      <c r="O4034" t="s">
        <v>132</v>
      </c>
    </row>
    <row r="4035" spans="1:15" x14ac:dyDescent="0.25">
      <c r="A4035">
        <v>732000</v>
      </c>
      <c r="B4035">
        <v>201240</v>
      </c>
      <c r="C4035">
        <v>219</v>
      </c>
      <c r="D4035" s="96">
        <v>45310.716817129629</v>
      </c>
      <c r="E4035" t="s">
        <v>133</v>
      </c>
      <c r="F4035" t="s">
        <v>357</v>
      </c>
      <c r="G4035" t="s">
        <v>358</v>
      </c>
      <c r="H4035" t="s">
        <v>130</v>
      </c>
      <c r="I4035">
        <v>336400</v>
      </c>
      <c r="L4035" s="96">
        <v>45310.703576388885</v>
      </c>
      <c r="M4035" t="s">
        <v>135</v>
      </c>
      <c r="N4035">
        <v>-1923</v>
      </c>
      <c r="O4035" t="s">
        <v>136</v>
      </c>
    </row>
    <row r="4036" spans="1:15" x14ac:dyDescent="0.25">
      <c r="A4036">
        <v>732000</v>
      </c>
      <c r="B4036">
        <v>201240</v>
      </c>
      <c r="C4036">
        <v>219</v>
      </c>
      <c r="D4036" s="96">
        <v>45265.507939814815</v>
      </c>
      <c r="E4036" t="s">
        <v>133</v>
      </c>
      <c r="F4036" t="s">
        <v>453</v>
      </c>
      <c r="G4036" t="s">
        <v>454</v>
      </c>
      <c r="H4036" t="s">
        <v>130</v>
      </c>
      <c r="I4036">
        <v>336400</v>
      </c>
      <c r="L4036" s="96">
        <v>45265.505497685182</v>
      </c>
      <c r="M4036" t="s">
        <v>135</v>
      </c>
      <c r="N4036">
        <v>1323</v>
      </c>
      <c r="O4036" t="s">
        <v>132</v>
      </c>
    </row>
    <row r="4037" spans="1:15" x14ac:dyDescent="0.25">
      <c r="A4037">
        <v>732000</v>
      </c>
      <c r="B4037">
        <v>270100</v>
      </c>
      <c r="C4037">
        <v>219</v>
      </c>
      <c r="D4037" s="96">
        <v>45230.384733796294</v>
      </c>
      <c r="E4037" t="s">
        <v>133</v>
      </c>
      <c r="F4037" t="s">
        <v>416</v>
      </c>
      <c r="G4037" t="s">
        <v>417</v>
      </c>
      <c r="H4037" t="s">
        <v>130</v>
      </c>
      <c r="I4037">
        <v>336575</v>
      </c>
      <c r="L4037" s="96">
        <v>45230.377870370372</v>
      </c>
      <c r="M4037" t="s">
        <v>135</v>
      </c>
      <c r="N4037">
        <v>200</v>
      </c>
      <c r="O4037" t="s">
        <v>132</v>
      </c>
    </row>
    <row r="4038" spans="1:15" x14ac:dyDescent="0.25">
      <c r="A4038">
        <v>732000</v>
      </c>
      <c r="B4038">
        <v>400300</v>
      </c>
      <c r="C4038">
        <v>219</v>
      </c>
      <c r="D4038" s="96">
        <v>45216.638969907406</v>
      </c>
      <c r="E4038" t="s">
        <v>133</v>
      </c>
      <c r="F4038" t="s">
        <v>455</v>
      </c>
      <c r="G4038" t="s">
        <v>456</v>
      </c>
      <c r="H4038" t="s">
        <v>130</v>
      </c>
      <c r="I4038">
        <v>336537</v>
      </c>
      <c r="L4038" s="96">
        <v>45216.635775462964</v>
      </c>
      <c r="M4038" t="s">
        <v>135</v>
      </c>
      <c r="N4038">
        <v>-1870</v>
      </c>
      <c r="O4038" t="s">
        <v>136</v>
      </c>
    </row>
    <row r="4039" spans="1:15" x14ac:dyDescent="0.25">
      <c r="A4039">
        <v>732000</v>
      </c>
      <c r="B4039">
        <v>400300</v>
      </c>
      <c r="C4039">
        <v>219</v>
      </c>
      <c r="D4039" s="96">
        <v>45132.55777777778</v>
      </c>
      <c r="E4039" t="s">
        <v>127</v>
      </c>
      <c r="F4039" t="s">
        <v>217</v>
      </c>
      <c r="G4039" t="s">
        <v>422</v>
      </c>
      <c r="H4039" t="s">
        <v>130</v>
      </c>
      <c r="I4039">
        <v>336537</v>
      </c>
      <c r="L4039" s="96">
        <v>45132.556863425925</v>
      </c>
      <c r="M4039" t="s">
        <v>131</v>
      </c>
      <c r="N4039">
        <v>5000</v>
      </c>
      <c r="O4039" t="s">
        <v>132</v>
      </c>
    </row>
    <row r="4040" spans="1:15" x14ac:dyDescent="0.25">
      <c r="A4040">
        <v>732000</v>
      </c>
      <c r="B4040">
        <v>201240</v>
      </c>
      <c r="C4040">
        <v>219</v>
      </c>
      <c r="D4040" s="96">
        <v>45132.557175925926</v>
      </c>
      <c r="E4040" t="s">
        <v>127</v>
      </c>
      <c r="F4040" t="s">
        <v>128</v>
      </c>
      <c r="G4040" t="s">
        <v>206</v>
      </c>
      <c r="H4040" t="s">
        <v>130</v>
      </c>
      <c r="I4040">
        <v>336972</v>
      </c>
      <c r="L4040" s="96">
        <v>45132.556747685187</v>
      </c>
      <c r="M4040" t="s">
        <v>131</v>
      </c>
      <c r="N4040">
        <v>7</v>
      </c>
      <c r="O4040" t="s">
        <v>132</v>
      </c>
    </row>
    <row r="4041" spans="1:15" x14ac:dyDescent="0.25">
      <c r="A4041">
        <v>732000</v>
      </c>
      <c r="B4041">
        <v>201240</v>
      </c>
      <c r="C4041">
        <v>219</v>
      </c>
      <c r="D4041" s="96">
        <v>45132.557106481479</v>
      </c>
      <c r="E4041" t="s">
        <v>127</v>
      </c>
      <c r="F4041" t="s">
        <v>128</v>
      </c>
      <c r="G4041" t="s">
        <v>206</v>
      </c>
      <c r="H4041" t="s">
        <v>130</v>
      </c>
      <c r="I4041">
        <v>336498</v>
      </c>
      <c r="L4041" s="96">
        <v>45132.556747685187</v>
      </c>
      <c r="M4041" t="s">
        <v>131</v>
      </c>
      <c r="N4041">
        <v>4</v>
      </c>
      <c r="O4041" t="s">
        <v>132</v>
      </c>
    </row>
    <row r="4042" spans="1:15" x14ac:dyDescent="0.25">
      <c r="A4042">
        <v>732000</v>
      </c>
      <c r="B4042">
        <v>201240</v>
      </c>
      <c r="C4042">
        <v>219</v>
      </c>
      <c r="D4042" s="96">
        <v>45132.55709490741</v>
      </c>
      <c r="E4042" t="s">
        <v>127</v>
      </c>
      <c r="F4042" t="s">
        <v>128</v>
      </c>
      <c r="G4042" t="s">
        <v>206</v>
      </c>
      <c r="H4042" t="s">
        <v>130</v>
      </c>
      <c r="I4042">
        <v>336494</v>
      </c>
      <c r="L4042" s="96">
        <v>45132.556747685187</v>
      </c>
      <c r="M4042" t="s">
        <v>131</v>
      </c>
      <c r="N4042">
        <v>142</v>
      </c>
      <c r="O4042" t="s">
        <v>132</v>
      </c>
    </row>
    <row r="4043" spans="1:15" x14ac:dyDescent="0.25">
      <c r="A4043">
        <v>732000</v>
      </c>
      <c r="B4043">
        <v>201240</v>
      </c>
      <c r="C4043">
        <v>219</v>
      </c>
      <c r="D4043" s="96">
        <v>45132.557083333333</v>
      </c>
      <c r="E4043" t="s">
        <v>127</v>
      </c>
      <c r="F4043" t="s">
        <v>128</v>
      </c>
      <c r="G4043" t="s">
        <v>206</v>
      </c>
      <c r="H4043" t="s">
        <v>130</v>
      </c>
      <c r="I4043">
        <v>336483</v>
      </c>
      <c r="L4043" s="96">
        <v>45132.556747685187</v>
      </c>
      <c r="M4043" t="s">
        <v>131</v>
      </c>
      <c r="N4043">
        <v>2</v>
      </c>
      <c r="O4043" t="s">
        <v>132</v>
      </c>
    </row>
    <row r="4044" spans="1:15" x14ac:dyDescent="0.25">
      <c r="A4044">
        <v>732000</v>
      </c>
      <c r="B4044">
        <v>201240</v>
      </c>
      <c r="C4044">
        <v>219</v>
      </c>
      <c r="D4044" s="96">
        <v>45132.557071759256</v>
      </c>
      <c r="E4044" t="s">
        <v>127</v>
      </c>
      <c r="F4044" t="s">
        <v>128</v>
      </c>
      <c r="G4044" t="s">
        <v>206</v>
      </c>
      <c r="H4044" t="s">
        <v>130</v>
      </c>
      <c r="I4044">
        <v>336481</v>
      </c>
      <c r="L4044" s="96">
        <v>45132.556747685187</v>
      </c>
      <c r="M4044" t="s">
        <v>131</v>
      </c>
      <c r="N4044">
        <v>3</v>
      </c>
      <c r="O4044" t="s">
        <v>132</v>
      </c>
    </row>
    <row r="4045" spans="1:15" x14ac:dyDescent="0.25">
      <c r="A4045">
        <v>732000</v>
      </c>
      <c r="B4045">
        <v>201240</v>
      </c>
      <c r="C4045">
        <v>219</v>
      </c>
      <c r="D4045" s="96">
        <v>45132.557060185187</v>
      </c>
      <c r="E4045" t="s">
        <v>127</v>
      </c>
      <c r="F4045" t="s">
        <v>128</v>
      </c>
      <c r="G4045" t="s">
        <v>206</v>
      </c>
      <c r="H4045" t="s">
        <v>130</v>
      </c>
      <c r="I4045">
        <v>336455</v>
      </c>
      <c r="L4045" s="96">
        <v>45132.556747685187</v>
      </c>
      <c r="M4045" t="s">
        <v>131</v>
      </c>
      <c r="N4045">
        <v>6</v>
      </c>
      <c r="O4045" t="s">
        <v>132</v>
      </c>
    </row>
    <row r="4046" spans="1:15" x14ac:dyDescent="0.25">
      <c r="A4046">
        <v>732000</v>
      </c>
      <c r="B4046">
        <v>201240</v>
      </c>
      <c r="C4046">
        <v>219</v>
      </c>
      <c r="D4046" s="96">
        <v>45132.557060185187</v>
      </c>
      <c r="E4046" t="s">
        <v>127</v>
      </c>
      <c r="F4046" t="s">
        <v>128</v>
      </c>
      <c r="G4046" t="s">
        <v>206</v>
      </c>
      <c r="H4046" t="s">
        <v>130</v>
      </c>
      <c r="I4046">
        <v>336470</v>
      </c>
      <c r="L4046" s="96">
        <v>45132.556747685187</v>
      </c>
      <c r="M4046" t="s">
        <v>131</v>
      </c>
      <c r="N4046">
        <v>9</v>
      </c>
      <c r="O4046" t="s">
        <v>132</v>
      </c>
    </row>
    <row r="4047" spans="1:15" x14ac:dyDescent="0.25">
      <c r="A4047">
        <v>732000</v>
      </c>
      <c r="B4047">
        <v>201240</v>
      </c>
      <c r="C4047">
        <v>219</v>
      </c>
      <c r="D4047" s="96">
        <v>45132.55704861111</v>
      </c>
      <c r="E4047" t="s">
        <v>127</v>
      </c>
      <c r="F4047" t="s">
        <v>128</v>
      </c>
      <c r="G4047" t="s">
        <v>206</v>
      </c>
      <c r="H4047" t="s">
        <v>130</v>
      </c>
      <c r="I4047">
        <v>336450</v>
      </c>
      <c r="L4047" s="96">
        <v>45132.556747685187</v>
      </c>
      <c r="M4047" t="s">
        <v>131</v>
      </c>
      <c r="N4047">
        <v>3</v>
      </c>
      <c r="O4047" t="s">
        <v>132</v>
      </c>
    </row>
    <row r="4048" spans="1:15" x14ac:dyDescent="0.25">
      <c r="A4048">
        <v>732000</v>
      </c>
      <c r="B4048">
        <v>201240</v>
      </c>
      <c r="C4048">
        <v>219</v>
      </c>
      <c r="D4048" s="96">
        <v>45132.55704861111</v>
      </c>
      <c r="E4048" t="s">
        <v>127</v>
      </c>
      <c r="F4048" t="s">
        <v>128</v>
      </c>
      <c r="G4048" t="s">
        <v>206</v>
      </c>
      <c r="H4048" t="s">
        <v>130</v>
      </c>
      <c r="I4048">
        <v>336440</v>
      </c>
      <c r="L4048" s="96">
        <v>45132.556747685187</v>
      </c>
      <c r="M4048" t="s">
        <v>131</v>
      </c>
      <c r="N4048">
        <v>456</v>
      </c>
      <c r="O4048" t="s">
        <v>132</v>
      </c>
    </row>
    <row r="4049" spans="1:15" x14ac:dyDescent="0.25">
      <c r="A4049">
        <v>732000</v>
      </c>
      <c r="B4049">
        <v>201240</v>
      </c>
      <c r="C4049">
        <v>219</v>
      </c>
      <c r="D4049" s="96">
        <v>45132.557037037041</v>
      </c>
      <c r="E4049" t="s">
        <v>127</v>
      </c>
      <c r="F4049" t="s">
        <v>128</v>
      </c>
      <c r="G4049" t="s">
        <v>206</v>
      </c>
      <c r="H4049" t="s">
        <v>130</v>
      </c>
      <c r="I4049">
        <v>336430</v>
      </c>
      <c r="L4049" s="96">
        <v>45132.556747685187</v>
      </c>
      <c r="M4049" t="s">
        <v>131</v>
      </c>
      <c r="N4049">
        <v>3</v>
      </c>
      <c r="O4049" t="s">
        <v>132</v>
      </c>
    </row>
    <row r="4050" spans="1:15" x14ac:dyDescent="0.25">
      <c r="A4050">
        <v>732000</v>
      </c>
      <c r="B4050">
        <v>201240</v>
      </c>
      <c r="C4050">
        <v>219</v>
      </c>
      <c r="D4050" s="96">
        <v>45132.557025462964</v>
      </c>
      <c r="E4050" t="s">
        <v>127</v>
      </c>
      <c r="F4050" t="s">
        <v>128</v>
      </c>
      <c r="G4050" t="s">
        <v>206</v>
      </c>
      <c r="H4050" t="s">
        <v>130</v>
      </c>
      <c r="I4050">
        <v>336412</v>
      </c>
      <c r="L4050" s="96">
        <v>45132.556747685187</v>
      </c>
      <c r="M4050" t="s">
        <v>131</v>
      </c>
      <c r="N4050">
        <v>3</v>
      </c>
      <c r="O4050" t="s">
        <v>132</v>
      </c>
    </row>
    <row r="4051" spans="1:15" x14ac:dyDescent="0.25">
      <c r="A4051">
        <v>732000</v>
      </c>
      <c r="B4051">
        <v>201240</v>
      </c>
      <c r="C4051">
        <v>219</v>
      </c>
      <c r="D4051" s="96">
        <v>45132.557013888887</v>
      </c>
      <c r="E4051" t="s">
        <v>127</v>
      </c>
      <c r="F4051" t="s">
        <v>128</v>
      </c>
      <c r="G4051" t="s">
        <v>242</v>
      </c>
      <c r="H4051" t="s">
        <v>130</v>
      </c>
      <c r="I4051">
        <v>336400</v>
      </c>
      <c r="L4051" s="96">
        <v>45132.556747685187</v>
      </c>
      <c r="M4051" t="s">
        <v>131</v>
      </c>
      <c r="N4051">
        <v>2600</v>
      </c>
      <c r="O4051" t="s">
        <v>132</v>
      </c>
    </row>
    <row r="4052" spans="1:15" x14ac:dyDescent="0.25">
      <c r="A4052">
        <v>732000</v>
      </c>
      <c r="B4052">
        <v>201240</v>
      </c>
      <c r="C4052">
        <v>219</v>
      </c>
      <c r="D4052" s="96">
        <v>45132.556944444441</v>
      </c>
      <c r="E4052" t="s">
        <v>127</v>
      </c>
      <c r="F4052" t="s">
        <v>128</v>
      </c>
      <c r="G4052" t="s">
        <v>206</v>
      </c>
      <c r="H4052" t="s">
        <v>130</v>
      </c>
      <c r="I4052">
        <v>336068</v>
      </c>
      <c r="L4052" s="96">
        <v>45132.556747685187</v>
      </c>
      <c r="M4052" t="s">
        <v>131</v>
      </c>
      <c r="N4052">
        <v>200</v>
      </c>
      <c r="O4052" t="s">
        <v>132</v>
      </c>
    </row>
    <row r="4053" spans="1:15" x14ac:dyDescent="0.25">
      <c r="A4053">
        <v>732000</v>
      </c>
      <c r="B4053">
        <v>201240</v>
      </c>
      <c r="C4053">
        <v>219</v>
      </c>
      <c r="D4053" s="96">
        <v>45132.556944444441</v>
      </c>
      <c r="E4053" t="s">
        <v>127</v>
      </c>
      <c r="F4053" t="s">
        <v>128</v>
      </c>
      <c r="G4053" t="s">
        <v>206</v>
      </c>
      <c r="H4053" t="s">
        <v>130</v>
      </c>
      <c r="I4053">
        <v>336058</v>
      </c>
      <c r="L4053" s="96">
        <v>45132.556747685187</v>
      </c>
      <c r="M4053" t="s">
        <v>131</v>
      </c>
      <c r="N4053">
        <v>500</v>
      </c>
      <c r="O4053" t="s">
        <v>132</v>
      </c>
    </row>
    <row r="4054" spans="1:15" x14ac:dyDescent="0.25">
      <c r="A4054">
        <v>732000</v>
      </c>
      <c r="B4054">
        <v>201240</v>
      </c>
      <c r="C4054">
        <v>219</v>
      </c>
      <c r="D4054" s="96">
        <v>45132.556944444441</v>
      </c>
      <c r="E4054" t="s">
        <v>127</v>
      </c>
      <c r="F4054" t="s">
        <v>128</v>
      </c>
      <c r="G4054" t="s">
        <v>206</v>
      </c>
      <c r="H4054" t="s">
        <v>130</v>
      </c>
      <c r="I4054">
        <v>336066</v>
      </c>
      <c r="L4054" s="96">
        <v>45132.556747685187</v>
      </c>
      <c r="M4054" t="s">
        <v>131</v>
      </c>
      <c r="N4054">
        <v>500</v>
      </c>
      <c r="O4054" t="s">
        <v>132</v>
      </c>
    </row>
    <row r="4055" spans="1:15" x14ac:dyDescent="0.25">
      <c r="A4055">
        <v>732000</v>
      </c>
      <c r="B4055">
        <v>280000</v>
      </c>
      <c r="C4055">
        <v>219</v>
      </c>
      <c r="D4055" s="96">
        <v>45132.556932870371</v>
      </c>
      <c r="E4055" t="s">
        <v>127</v>
      </c>
      <c r="F4055" t="s">
        <v>128</v>
      </c>
      <c r="G4055" t="s">
        <v>244</v>
      </c>
      <c r="H4055" t="s">
        <v>130</v>
      </c>
      <c r="I4055">
        <v>336007</v>
      </c>
      <c r="L4055" s="96">
        <v>45132.556747685187</v>
      </c>
      <c r="M4055" t="s">
        <v>131</v>
      </c>
      <c r="N4055">
        <v>100</v>
      </c>
      <c r="O4055" t="s">
        <v>132</v>
      </c>
    </row>
    <row r="4056" spans="1:15" x14ac:dyDescent="0.25">
      <c r="A4056">
        <v>732000</v>
      </c>
      <c r="B4056">
        <v>170490</v>
      </c>
      <c r="C4056">
        <v>219</v>
      </c>
      <c r="D4056" s="96">
        <v>45132.530173611114</v>
      </c>
      <c r="E4056" t="s">
        <v>127</v>
      </c>
      <c r="F4056" t="s">
        <v>140</v>
      </c>
      <c r="G4056" t="s">
        <v>211</v>
      </c>
      <c r="H4056" t="s">
        <v>130</v>
      </c>
      <c r="I4056">
        <v>335200</v>
      </c>
      <c r="L4056" s="96">
        <v>45132.529583333337</v>
      </c>
      <c r="M4056" t="s">
        <v>131</v>
      </c>
      <c r="N4056">
        <v>500</v>
      </c>
      <c r="O4056" t="s">
        <v>132</v>
      </c>
    </row>
    <row r="4057" spans="1:15" x14ac:dyDescent="0.25">
      <c r="A4057">
        <v>732000</v>
      </c>
      <c r="B4057">
        <v>260820</v>
      </c>
      <c r="C4057">
        <v>401</v>
      </c>
      <c r="D4057" s="96">
        <v>45132.445069444446</v>
      </c>
      <c r="E4057" t="s">
        <v>162</v>
      </c>
      <c r="F4057" t="s">
        <v>180</v>
      </c>
      <c r="G4057" t="s">
        <v>181</v>
      </c>
      <c r="H4057" t="s">
        <v>130</v>
      </c>
      <c r="I4057">
        <v>336669</v>
      </c>
      <c r="L4057" s="96">
        <v>45113.999988425923</v>
      </c>
      <c r="M4057" t="s">
        <v>135</v>
      </c>
      <c r="N4057">
        <v>200</v>
      </c>
      <c r="O4057" t="s">
        <v>132</v>
      </c>
    </row>
    <row r="4058" spans="1:15" x14ac:dyDescent="0.25">
      <c r="A4058">
        <v>733000</v>
      </c>
      <c r="B4058">
        <v>335400</v>
      </c>
      <c r="C4058">
        <v>202</v>
      </c>
      <c r="D4058" s="96">
        <v>45307.856134259258</v>
      </c>
      <c r="E4058" t="s">
        <v>133</v>
      </c>
      <c r="F4058" t="s">
        <v>384</v>
      </c>
      <c r="G4058" t="s">
        <v>385</v>
      </c>
      <c r="H4058" t="s">
        <v>130</v>
      </c>
      <c r="I4058">
        <v>334580</v>
      </c>
      <c r="L4058" s="96">
        <v>45307.855624999997</v>
      </c>
      <c r="M4058" t="s">
        <v>135</v>
      </c>
      <c r="N4058">
        <v>-6100</v>
      </c>
      <c r="O4058" t="s">
        <v>136</v>
      </c>
    </row>
    <row r="4059" spans="1:15" x14ac:dyDescent="0.25">
      <c r="A4059">
        <v>733000</v>
      </c>
      <c r="B4059">
        <v>335400</v>
      </c>
      <c r="C4059">
        <v>202</v>
      </c>
      <c r="D4059" s="96">
        <v>45132.557638888888</v>
      </c>
      <c r="E4059" t="s">
        <v>127</v>
      </c>
      <c r="F4059" t="s">
        <v>144</v>
      </c>
      <c r="G4059" t="s">
        <v>145</v>
      </c>
      <c r="H4059" t="s">
        <v>130</v>
      </c>
      <c r="I4059">
        <v>334580</v>
      </c>
      <c r="L4059" s="96">
        <v>45132.55678240741</v>
      </c>
      <c r="M4059" t="s">
        <v>131</v>
      </c>
      <c r="N4059">
        <v>16100</v>
      </c>
      <c r="O4059" t="s">
        <v>132</v>
      </c>
    </row>
    <row r="4060" spans="1:15" x14ac:dyDescent="0.25">
      <c r="A4060">
        <v>733000</v>
      </c>
      <c r="B4060">
        <v>335100</v>
      </c>
      <c r="C4060">
        <v>202</v>
      </c>
      <c r="D4060" s="96">
        <v>45132.557604166665</v>
      </c>
      <c r="E4060" t="s">
        <v>127</v>
      </c>
      <c r="F4060" t="s">
        <v>144</v>
      </c>
      <c r="G4060" t="s">
        <v>145</v>
      </c>
      <c r="H4060" t="s">
        <v>130</v>
      </c>
      <c r="I4060">
        <v>334510</v>
      </c>
      <c r="L4060" s="96">
        <v>45132.55678240741</v>
      </c>
      <c r="M4060" t="s">
        <v>131</v>
      </c>
      <c r="N4060">
        <v>417000</v>
      </c>
      <c r="O4060" t="s">
        <v>132</v>
      </c>
    </row>
    <row r="4061" spans="1:15" x14ac:dyDescent="0.25">
      <c r="A4061">
        <v>733000</v>
      </c>
      <c r="B4061">
        <v>170360</v>
      </c>
      <c r="C4061">
        <v>203</v>
      </c>
      <c r="D4061" s="96">
        <v>45309.391064814816</v>
      </c>
      <c r="E4061" t="s">
        <v>133</v>
      </c>
      <c r="F4061" t="s">
        <v>182</v>
      </c>
      <c r="G4061" t="s">
        <v>183</v>
      </c>
      <c r="H4061" t="s">
        <v>130</v>
      </c>
      <c r="I4061">
        <v>332332</v>
      </c>
      <c r="L4061" s="96">
        <v>45308.999988425923</v>
      </c>
      <c r="M4061" t="s">
        <v>135</v>
      </c>
      <c r="N4061">
        <v>1000</v>
      </c>
      <c r="O4061" t="s">
        <v>132</v>
      </c>
    </row>
    <row r="4062" spans="1:15" x14ac:dyDescent="0.25">
      <c r="A4062">
        <v>733000</v>
      </c>
      <c r="B4062">
        <v>170480</v>
      </c>
      <c r="C4062">
        <v>203</v>
      </c>
      <c r="D4062" s="96">
        <v>45309.391053240739</v>
      </c>
      <c r="E4062" t="s">
        <v>133</v>
      </c>
      <c r="F4062" t="s">
        <v>182</v>
      </c>
      <c r="G4062" t="s">
        <v>183</v>
      </c>
      <c r="H4062" t="s">
        <v>130</v>
      </c>
      <c r="I4062">
        <v>332318</v>
      </c>
      <c r="L4062" s="96">
        <v>45308.999988425923</v>
      </c>
      <c r="M4062" t="s">
        <v>135</v>
      </c>
      <c r="N4062">
        <v>31300</v>
      </c>
      <c r="O4062" t="s">
        <v>132</v>
      </c>
    </row>
    <row r="4063" spans="1:15" x14ac:dyDescent="0.25">
      <c r="A4063">
        <v>733000</v>
      </c>
      <c r="B4063">
        <v>170360</v>
      </c>
      <c r="C4063">
        <v>203</v>
      </c>
      <c r="D4063" s="96">
        <v>45309.37195601852</v>
      </c>
      <c r="E4063" t="s">
        <v>133</v>
      </c>
      <c r="F4063" t="s">
        <v>184</v>
      </c>
      <c r="G4063" t="s">
        <v>185</v>
      </c>
      <c r="H4063" t="s">
        <v>130</v>
      </c>
      <c r="I4063">
        <v>332332</v>
      </c>
      <c r="L4063" s="96">
        <v>45308.999988425923</v>
      </c>
      <c r="M4063" t="s">
        <v>135</v>
      </c>
      <c r="N4063">
        <v>-10</v>
      </c>
      <c r="O4063" t="s">
        <v>136</v>
      </c>
    </row>
    <row r="4064" spans="1:15" x14ac:dyDescent="0.25">
      <c r="A4064">
        <v>733000</v>
      </c>
      <c r="B4064">
        <v>170480</v>
      </c>
      <c r="C4064">
        <v>203</v>
      </c>
      <c r="D4064" s="96">
        <v>45309.371944444443</v>
      </c>
      <c r="E4064" t="s">
        <v>133</v>
      </c>
      <c r="F4064" t="s">
        <v>184</v>
      </c>
      <c r="G4064" t="s">
        <v>185</v>
      </c>
      <c r="H4064" t="s">
        <v>130</v>
      </c>
      <c r="I4064">
        <v>332318</v>
      </c>
      <c r="L4064" s="96">
        <v>45308.999988425923</v>
      </c>
      <c r="M4064" t="s">
        <v>135</v>
      </c>
      <c r="N4064">
        <v>-313</v>
      </c>
      <c r="O4064" t="s">
        <v>136</v>
      </c>
    </row>
    <row r="4065" spans="1:15" x14ac:dyDescent="0.25">
      <c r="A4065">
        <v>733000</v>
      </c>
      <c r="B4065">
        <v>170360</v>
      </c>
      <c r="C4065">
        <v>203</v>
      </c>
      <c r="D4065" s="96">
        <v>45274.620254629626</v>
      </c>
      <c r="E4065" t="s">
        <v>133</v>
      </c>
      <c r="F4065" t="s">
        <v>186</v>
      </c>
      <c r="G4065" t="s">
        <v>187</v>
      </c>
      <c r="H4065" t="s">
        <v>130</v>
      </c>
      <c r="I4065">
        <v>332332</v>
      </c>
      <c r="L4065" s="96">
        <v>45274.620046296295</v>
      </c>
      <c r="M4065" t="s">
        <v>135</v>
      </c>
      <c r="N4065">
        <v>10</v>
      </c>
      <c r="O4065" t="s">
        <v>132</v>
      </c>
    </row>
    <row r="4066" spans="1:15" x14ac:dyDescent="0.25">
      <c r="A4066">
        <v>733000</v>
      </c>
      <c r="B4066">
        <v>170480</v>
      </c>
      <c r="C4066">
        <v>203</v>
      </c>
      <c r="D4066" s="96">
        <v>45274.620243055557</v>
      </c>
      <c r="E4066" t="s">
        <v>133</v>
      </c>
      <c r="F4066" t="s">
        <v>186</v>
      </c>
      <c r="G4066" t="s">
        <v>187</v>
      </c>
      <c r="H4066" t="s">
        <v>130</v>
      </c>
      <c r="I4066">
        <v>332318</v>
      </c>
      <c r="L4066" s="96">
        <v>45274.620046296295</v>
      </c>
      <c r="M4066" t="s">
        <v>135</v>
      </c>
      <c r="N4066">
        <v>313</v>
      </c>
      <c r="O4066" t="s">
        <v>132</v>
      </c>
    </row>
    <row r="4067" spans="1:15" x14ac:dyDescent="0.25">
      <c r="A4067">
        <v>733000</v>
      </c>
      <c r="B4067">
        <v>170440</v>
      </c>
      <c r="C4067">
        <v>203</v>
      </c>
      <c r="D4067" s="96">
        <v>45155.573125000003</v>
      </c>
      <c r="E4067" t="s">
        <v>133</v>
      </c>
      <c r="F4067" t="s">
        <v>188</v>
      </c>
      <c r="G4067" t="s">
        <v>189</v>
      </c>
      <c r="H4067" t="s">
        <v>130</v>
      </c>
      <c r="I4067">
        <v>332360</v>
      </c>
      <c r="L4067" s="96">
        <v>45155.572881944441</v>
      </c>
      <c r="M4067" t="s">
        <v>135</v>
      </c>
      <c r="N4067">
        <v>500</v>
      </c>
      <c r="O4067" t="s">
        <v>132</v>
      </c>
    </row>
    <row r="4068" spans="1:15" x14ac:dyDescent="0.25">
      <c r="A4068">
        <v>733000</v>
      </c>
      <c r="B4068">
        <v>170450</v>
      </c>
      <c r="C4068">
        <v>203</v>
      </c>
      <c r="D4068" s="96">
        <v>45155.573125000003</v>
      </c>
      <c r="E4068" t="s">
        <v>133</v>
      </c>
      <c r="F4068" t="s">
        <v>188</v>
      </c>
      <c r="G4068" t="s">
        <v>189</v>
      </c>
      <c r="H4068" t="s">
        <v>130</v>
      </c>
      <c r="I4068">
        <v>332370</v>
      </c>
      <c r="L4068" s="96">
        <v>45155.572881944441</v>
      </c>
      <c r="M4068" t="s">
        <v>135</v>
      </c>
      <c r="N4068">
        <v>2000</v>
      </c>
      <c r="O4068" t="s">
        <v>132</v>
      </c>
    </row>
    <row r="4069" spans="1:15" x14ac:dyDescent="0.25">
      <c r="A4069">
        <v>733000</v>
      </c>
      <c r="B4069">
        <v>170360</v>
      </c>
      <c r="C4069">
        <v>203</v>
      </c>
      <c r="D4069" s="96">
        <v>45155.573113425926</v>
      </c>
      <c r="E4069" t="s">
        <v>133</v>
      </c>
      <c r="F4069" t="s">
        <v>188</v>
      </c>
      <c r="G4069" t="s">
        <v>189</v>
      </c>
      <c r="H4069" t="s">
        <v>130</v>
      </c>
      <c r="I4069">
        <v>332332</v>
      </c>
      <c r="L4069" s="96">
        <v>45155.572881944441</v>
      </c>
      <c r="M4069" t="s">
        <v>135</v>
      </c>
      <c r="N4069">
        <v>2500</v>
      </c>
      <c r="O4069" t="s">
        <v>132</v>
      </c>
    </row>
    <row r="4070" spans="1:15" x14ac:dyDescent="0.25">
      <c r="A4070">
        <v>733000</v>
      </c>
      <c r="B4070">
        <v>170380</v>
      </c>
      <c r="C4070">
        <v>203</v>
      </c>
      <c r="D4070" s="96">
        <v>45155.573113425926</v>
      </c>
      <c r="E4070" t="s">
        <v>133</v>
      </c>
      <c r="F4070" t="s">
        <v>188</v>
      </c>
      <c r="G4070" t="s">
        <v>189</v>
      </c>
      <c r="H4070" t="s">
        <v>130</v>
      </c>
      <c r="I4070">
        <v>332340</v>
      </c>
      <c r="L4070" s="96">
        <v>45155.572881944441</v>
      </c>
      <c r="M4070" t="s">
        <v>135</v>
      </c>
      <c r="N4070">
        <v>10000</v>
      </c>
      <c r="O4070" t="s">
        <v>132</v>
      </c>
    </row>
    <row r="4071" spans="1:15" x14ac:dyDescent="0.25">
      <c r="A4071">
        <v>733000</v>
      </c>
      <c r="B4071">
        <v>170350</v>
      </c>
      <c r="C4071">
        <v>203</v>
      </c>
      <c r="D4071" s="96">
        <v>45155.573101851849</v>
      </c>
      <c r="E4071" t="s">
        <v>133</v>
      </c>
      <c r="F4071" t="s">
        <v>188</v>
      </c>
      <c r="G4071" t="s">
        <v>189</v>
      </c>
      <c r="H4071" t="s">
        <v>130</v>
      </c>
      <c r="I4071">
        <v>332330</v>
      </c>
      <c r="L4071" s="96">
        <v>45155.572881944441</v>
      </c>
      <c r="M4071" t="s">
        <v>135</v>
      </c>
      <c r="N4071">
        <v>18000</v>
      </c>
      <c r="O4071" t="s">
        <v>132</v>
      </c>
    </row>
    <row r="4072" spans="1:15" x14ac:dyDescent="0.25">
      <c r="A4072">
        <v>733000</v>
      </c>
      <c r="B4072">
        <v>170470</v>
      </c>
      <c r="C4072">
        <v>203</v>
      </c>
      <c r="D4072" s="96">
        <v>45132.530138888891</v>
      </c>
      <c r="E4072" t="s">
        <v>127</v>
      </c>
      <c r="F4072" t="s">
        <v>140</v>
      </c>
      <c r="G4072" t="s">
        <v>190</v>
      </c>
      <c r="H4072" t="s">
        <v>130</v>
      </c>
      <c r="I4072">
        <v>332390</v>
      </c>
      <c r="L4072" s="96">
        <v>45132.529583333337</v>
      </c>
      <c r="M4072" t="s">
        <v>131</v>
      </c>
      <c r="N4072">
        <v>20000</v>
      </c>
      <c r="O4072" t="s">
        <v>132</v>
      </c>
    </row>
    <row r="4073" spans="1:15" x14ac:dyDescent="0.25">
      <c r="A4073">
        <v>733000</v>
      </c>
      <c r="B4073">
        <v>170470</v>
      </c>
      <c r="C4073">
        <v>203</v>
      </c>
      <c r="D4073" s="96">
        <v>45132.530138888891</v>
      </c>
      <c r="E4073" t="s">
        <v>133</v>
      </c>
      <c r="F4073" t="s">
        <v>140</v>
      </c>
      <c r="G4073" t="s">
        <v>192</v>
      </c>
      <c r="H4073" t="s">
        <v>130</v>
      </c>
      <c r="I4073">
        <v>332390</v>
      </c>
      <c r="L4073" s="96">
        <v>45132.529583333337</v>
      </c>
      <c r="M4073" t="s">
        <v>135</v>
      </c>
      <c r="N4073">
        <v>4000</v>
      </c>
      <c r="O4073" t="s">
        <v>132</v>
      </c>
    </row>
    <row r="4074" spans="1:15" x14ac:dyDescent="0.25">
      <c r="A4074">
        <v>733000</v>
      </c>
      <c r="B4074">
        <v>170450</v>
      </c>
      <c r="C4074">
        <v>203</v>
      </c>
      <c r="D4074" s="96">
        <v>45132.530092592591</v>
      </c>
      <c r="E4074" t="s">
        <v>127</v>
      </c>
      <c r="F4074" t="s">
        <v>140</v>
      </c>
      <c r="G4074" t="s">
        <v>190</v>
      </c>
      <c r="H4074" t="s">
        <v>130</v>
      </c>
      <c r="I4074">
        <v>332370</v>
      </c>
      <c r="L4074" s="96">
        <v>45132.529583333337</v>
      </c>
      <c r="M4074" t="s">
        <v>131</v>
      </c>
      <c r="N4074">
        <v>70000</v>
      </c>
      <c r="O4074" t="s">
        <v>132</v>
      </c>
    </row>
    <row r="4075" spans="1:15" x14ac:dyDescent="0.25">
      <c r="A4075">
        <v>733000</v>
      </c>
      <c r="B4075">
        <v>170450</v>
      </c>
      <c r="C4075">
        <v>203</v>
      </c>
      <c r="D4075" s="96">
        <v>45132.530092592591</v>
      </c>
      <c r="E4075" t="s">
        <v>133</v>
      </c>
      <c r="F4075" t="s">
        <v>140</v>
      </c>
      <c r="G4075" t="s">
        <v>192</v>
      </c>
      <c r="H4075" t="s">
        <v>130</v>
      </c>
      <c r="I4075">
        <v>332370</v>
      </c>
      <c r="L4075" s="96">
        <v>45132.529583333337</v>
      </c>
      <c r="M4075" t="s">
        <v>135</v>
      </c>
      <c r="N4075">
        <v>10000</v>
      </c>
      <c r="O4075" t="s">
        <v>132</v>
      </c>
    </row>
    <row r="4076" spans="1:15" x14ac:dyDescent="0.25">
      <c r="A4076">
        <v>733000</v>
      </c>
      <c r="B4076">
        <v>170450</v>
      </c>
      <c r="C4076">
        <v>203</v>
      </c>
      <c r="D4076" s="96">
        <v>45132.530092592591</v>
      </c>
      <c r="E4076" t="s">
        <v>133</v>
      </c>
      <c r="F4076" t="s">
        <v>140</v>
      </c>
      <c r="G4076" t="s">
        <v>191</v>
      </c>
      <c r="H4076" t="s">
        <v>130</v>
      </c>
      <c r="I4076">
        <v>332370</v>
      </c>
      <c r="L4076" s="96">
        <v>45132.529583333337</v>
      </c>
      <c r="M4076" t="s">
        <v>135</v>
      </c>
      <c r="N4076">
        <v>10000</v>
      </c>
      <c r="O4076" t="s">
        <v>132</v>
      </c>
    </row>
    <row r="4077" spans="1:15" x14ac:dyDescent="0.25">
      <c r="A4077">
        <v>733000</v>
      </c>
      <c r="B4077">
        <v>170440</v>
      </c>
      <c r="C4077">
        <v>203</v>
      </c>
      <c r="D4077" s="96">
        <v>45132.530069444445</v>
      </c>
      <c r="E4077" t="s">
        <v>127</v>
      </c>
      <c r="F4077" t="s">
        <v>140</v>
      </c>
      <c r="G4077" t="s">
        <v>190</v>
      </c>
      <c r="H4077" t="s">
        <v>130</v>
      </c>
      <c r="I4077">
        <v>332360</v>
      </c>
      <c r="L4077" s="96">
        <v>45132.529583333337</v>
      </c>
      <c r="M4077" t="s">
        <v>131</v>
      </c>
      <c r="N4077">
        <v>40000</v>
      </c>
      <c r="O4077" t="s">
        <v>132</v>
      </c>
    </row>
    <row r="4078" spans="1:15" x14ac:dyDescent="0.25">
      <c r="A4078">
        <v>733000</v>
      </c>
      <c r="B4078">
        <v>170440</v>
      </c>
      <c r="C4078">
        <v>203</v>
      </c>
      <c r="D4078" s="96">
        <v>45132.530069444445</v>
      </c>
      <c r="E4078" t="s">
        <v>133</v>
      </c>
      <c r="F4078" t="s">
        <v>140</v>
      </c>
      <c r="G4078" t="s">
        <v>192</v>
      </c>
      <c r="H4078" t="s">
        <v>130</v>
      </c>
      <c r="I4078">
        <v>332360</v>
      </c>
      <c r="L4078" s="96">
        <v>45132.529583333337</v>
      </c>
      <c r="M4078" t="s">
        <v>135</v>
      </c>
      <c r="N4078">
        <v>-24500</v>
      </c>
      <c r="O4078" t="s">
        <v>136</v>
      </c>
    </row>
    <row r="4079" spans="1:15" x14ac:dyDescent="0.25">
      <c r="A4079">
        <v>733000</v>
      </c>
      <c r="B4079">
        <v>170440</v>
      </c>
      <c r="C4079">
        <v>203</v>
      </c>
      <c r="D4079" s="96">
        <v>45132.530069444445</v>
      </c>
      <c r="E4079" t="s">
        <v>133</v>
      </c>
      <c r="F4079" t="s">
        <v>140</v>
      </c>
      <c r="G4079" t="s">
        <v>191</v>
      </c>
      <c r="H4079" t="s">
        <v>130</v>
      </c>
      <c r="I4079">
        <v>332360</v>
      </c>
      <c r="L4079" s="96">
        <v>45132.529583333337</v>
      </c>
      <c r="M4079" t="s">
        <v>135</v>
      </c>
      <c r="N4079">
        <v>300</v>
      </c>
      <c r="O4079" t="s">
        <v>132</v>
      </c>
    </row>
    <row r="4080" spans="1:15" x14ac:dyDescent="0.25">
      <c r="A4080">
        <v>733000</v>
      </c>
      <c r="B4080">
        <v>170400</v>
      </c>
      <c r="C4080">
        <v>203</v>
      </c>
      <c r="D4080" s="96">
        <v>45132.530046296299</v>
      </c>
      <c r="E4080" t="s">
        <v>127</v>
      </c>
      <c r="F4080" t="s">
        <v>140</v>
      </c>
      <c r="G4080" t="s">
        <v>194</v>
      </c>
      <c r="H4080" t="s">
        <v>130</v>
      </c>
      <c r="I4080">
        <v>332356</v>
      </c>
      <c r="L4080" s="96">
        <v>45132.529583333337</v>
      </c>
      <c r="M4080" t="s">
        <v>131</v>
      </c>
      <c r="N4080">
        <v>81900</v>
      </c>
      <c r="O4080" t="s">
        <v>132</v>
      </c>
    </row>
    <row r="4081" spans="1:15" x14ac:dyDescent="0.25">
      <c r="A4081">
        <v>733000</v>
      </c>
      <c r="B4081">
        <v>170380</v>
      </c>
      <c r="C4081">
        <v>203</v>
      </c>
      <c r="D4081" s="96">
        <v>45132.530034722222</v>
      </c>
      <c r="E4081" t="s">
        <v>127</v>
      </c>
      <c r="F4081" t="s">
        <v>140</v>
      </c>
      <c r="G4081" t="s">
        <v>190</v>
      </c>
      <c r="H4081" t="s">
        <v>130</v>
      </c>
      <c r="I4081">
        <v>332340</v>
      </c>
      <c r="L4081" s="96">
        <v>45132.529583333337</v>
      </c>
      <c r="M4081" t="s">
        <v>131</v>
      </c>
      <c r="N4081">
        <v>175000</v>
      </c>
      <c r="O4081" t="s">
        <v>132</v>
      </c>
    </row>
    <row r="4082" spans="1:15" x14ac:dyDescent="0.25">
      <c r="A4082">
        <v>733000</v>
      </c>
      <c r="B4082">
        <v>170380</v>
      </c>
      <c r="C4082">
        <v>203</v>
      </c>
      <c r="D4082" s="96">
        <v>45132.530034722222</v>
      </c>
      <c r="E4082" t="s">
        <v>133</v>
      </c>
      <c r="F4082" t="s">
        <v>140</v>
      </c>
      <c r="G4082" t="s">
        <v>192</v>
      </c>
      <c r="H4082" t="s">
        <v>130</v>
      </c>
      <c r="I4082">
        <v>332340</v>
      </c>
      <c r="L4082" s="96">
        <v>45132.529583333337</v>
      </c>
      <c r="M4082" t="s">
        <v>135</v>
      </c>
      <c r="N4082">
        <v>-96000</v>
      </c>
      <c r="O4082" t="s">
        <v>136</v>
      </c>
    </row>
    <row r="4083" spans="1:15" x14ac:dyDescent="0.25">
      <c r="A4083">
        <v>733000</v>
      </c>
      <c r="B4083">
        <v>170370</v>
      </c>
      <c r="C4083">
        <v>203</v>
      </c>
      <c r="D4083" s="96">
        <v>45132.530011574076</v>
      </c>
      <c r="E4083" t="s">
        <v>127</v>
      </c>
      <c r="F4083" t="s">
        <v>140</v>
      </c>
      <c r="G4083" t="s">
        <v>190</v>
      </c>
      <c r="H4083" t="s">
        <v>130</v>
      </c>
      <c r="I4083">
        <v>332335</v>
      </c>
      <c r="L4083" s="96">
        <v>45132.529583333337</v>
      </c>
      <c r="M4083" t="s">
        <v>131</v>
      </c>
      <c r="N4083">
        <v>50000</v>
      </c>
      <c r="O4083" t="s">
        <v>132</v>
      </c>
    </row>
    <row r="4084" spans="1:15" x14ac:dyDescent="0.25">
      <c r="A4084">
        <v>733000</v>
      </c>
      <c r="B4084">
        <v>170370</v>
      </c>
      <c r="C4084">
        <v>203</v>
      </c>
      <c r="D4084" s="96">
        <v>45132.530011574076</v>
      </c>
      <c r="E4084" t="s">
        <v>133</v>
      </c>
      <c r="F4084" t="s">
        <v>140</v>
      </c>
      <c r="G4084" t="s">
        <v>192</v>
      </c>
      <c r="H4084" t="s">
        <v>130</v>
      </c>
      <c r="I4084">
        <v>332335</v>
      </c>
      <c r="L4084" s="96">
        <v>45132.529583333337</v>
      </c>
      <c r="M4084" t="s">
        <v>135</v>
      </c>
      <c r="N4084">
        <v>6000</v>
      </c>
      <c r="O4084" t="s">
        <v>132</v>
      </c>
    </row>
    <row r="4085" spans="1:15" x14ac:dyDescent="0.25">
      <c r="A4085">
        <v>733000</v>
      </c>
      <c r="B4085">
        <v>170360</v>
      </c>
      <c r="C4085">
        <v>203</v>
      </c>
      <c r="D4085" s="96">
        <v>45132.529988425929</v>
      </c>
      <c r="E4085" t="s">
        <v>133</v>
      </c>
      <c r="F4085" t="s">
        <v>140</v>
      </c>
      <c r="G4085" t="s">
        <v>192</v>
      </c>
      <c r="H4085" t="s">
        <v>130</v>
      </c>
      <c r="I4085">
        <v>332332</v>
      </c>
      <c r="L4085" s="96">
        <v>45132.529583333337</v>
      </c>
      <c r="M4085" t="s">
        <v>135</v>
      </c>
      <c r="N4085">
        <v>5000</v>
      </c>
      <c r="O4085" t="s">
        <v>132</v>
      </c>
    </row>
    <row r="4086" spans="1:15" x14ac:dyDescent="0.25">
      <c r="A4086">
        <v>733000</v>
      </c>
      <c r="B4086">
        <v>170350</v>
      </c>
      <c r="C4086">
        <v>203</v>
      </c>
      <c r="D4086" s="96">
        <v>45132.529976851853</v>
      </c>
      <c r="E4086" t="s">
        <v>127</v>
      </c>
      <c r="F4086" t="s">
        <v>140</v>
      </c>
      <c r="G4086" t="s">
        <v>190</v>
      </c>
      <c r="H4086" t="s">
        <v>130</v>
      </c>
      <c r="I4086">
        <v>332330</v>
      </c>
      <c r="L4086" s="96">
        <v>45132.529583333337</v>
      </c>
      <c r="M4086" t="s">
        <v>131</v>
      </c>
      <c r="N4086">
        <v>210000</v>
      </c>
      <c r="O4086" t="s">
        <v>132</v>
      </c>
    </row>
    <row r="4087" spans="1:15" x14ac:dyDescent="0.25">
      <c r="A4087">
        <v>733000</v>
      </c>
      <c r="B4087">
        <v>170350</v>
      </c>
      <c r="C4087">
        <v>203</v>
      </c>
      <c r="D4087" s="96">
        <v>45132.529976851853</v>
      </c>
      <c r="E4087" t="s">
        <v>133</v>
      </c>
      <c r="F4087" t="s">
        <v>140</v>
      </c>
      <c r="G4087" t="s">
        <v>192</v>
      </c>
      <c r="H4087" t="s">
        <v>130</v>
      </c>
      <c r="I4087">
        <v>332330</v>
      </c>
      <c r="L4087" s="96">
        <v>45132.529583333337</v>
      </c>
      <c r="M4087" t="s">
        <v>135</v>
      </c>
      <c r="N4087">
        <v>-28000</v>
      </c>
      <c r="O4087" t="s">
        <v>136</v>
      </c>
    </row>
    <row r="4088" spans="1:15" x14ac:dyDescent="0.25">
      <c r="A4088">
        <v>733000</v>
      </c>
      <c r="B4088">
        <v>170340</v>
      </c>
      <c r="C4088">
        <v>203</v>
      </c>
      <c r="D4088" s="96">
        <v>45132.529942129629</v>
      </c>
      <c r="E4088" t="s">
        <v>127</v>
      </c>
      <c r="F4088" t="s">
        <v>140</v>
      </c>
      <c r="G4088" t="s">
        <v>190</v>
      </c>
      <c r="H4088" t="s">
        <v>130</v>
      </c>
      <c r="I4088">
        <v>332320</v>
      </c>
      <c r="L4088" s="96">
        <v>45132.529583333337</v>
      </c>
      <c r="M4088" t="s">
        <v>131</v>
      </c>
      <c r="N4088">
        <v>200000</v>
      </c>
      <c r="O4088" t="s">
        <v>132</v>
      </c>
    </row>
    <row r="4089" spans="1:15" x14ac:dyDescent="0.25">
      <c r="A4089">
        <v>733000</v>
      </c>
      <c r="B4089">
        <v>170480</v>
      </c>
      <c r="C4089">
        <v>203</v>
      </c>
      <c r="D4089" s="96">
        <v>45132.529930555553</v>
      </c>
      <c r="E4089" t="s">
        <v>127</v>
      </c>
      <c r="F4089" t="s">
        <v>140</v>
      </c>
      <c r="G4089" t="s">
        <v>190</v>
      </c>
      <c r="H4089" t="s">
        <v>130</v>
      </c>
      <c r="I4089">
        <v>332318</v>
      </c>
      <c r="L4089" s="96">
        <v>45132.529583333337</v>
      </c>
      <c r="M4089" t="s">
        <v>131</v>
      </c>
      <c r="N4089">
        <v>500</v>
      </c>
      <c r="O4089" t="s">
        <v>132</v>
      </c>
    </row>
    <row r="4090" spans="1:15" x14ac:dyDescent="0.25">
      <c r="A4090">
        <v>733000</v>
      </c>
      <c r="B4090">
        <v>170310</v>
      </c>
      <c r="C4090">
        <v>203</v>
      </c>
      <c r="D4090" s="96">
        <v>45132.529861111114</v>
      </c>
      <c r="E4090" t="s">
        <v>127</v>
      </c>
      <c r="F4090" t="s">
        <v>140</v>
      </c>
      <c r="G4090" t="s">
        <v>190</v>
      </c>
      <c r="H4090" t="s">
        <v>130</v>
      </c>
      <c r="I4090">
        <v>332310</v>
      </c>
      <c r="L4090" s="96">
        <v>45132.529583333337</v>
      </c>
      <c r="M4090" t="s">
        <v>131</v>
      </c>
      <c r="N4090">
        <v>25000</v>
      </c>
      <c r="O4090" t="s">
        <v>132</v>
      </c>
    </row>
    <row r="4091" spans="1:15" x14ac:dyDescent="0.25">
      <c r="A4091">
        <v>733000</v>
      </c>
      <c r="B4091">
        <v>170400</v>
      </c>
      <c r="C4091">
        <v>203</v>
      </c>
      <c r="D4091" s="96">
        <v>45132.529814814814</v>
      </c>
      <c r="E4091" t="s">
        <v>127</v>
      </c>
      <c r="F4091" t="s">
        <v>140</v>
      </c>
      <c r="G4091" t="s">
        <v>194</v>
      </c>
      <c r="H4091" t="s">
        <v>130</v>
      </c>
      <c r="I4091">
        <v>332305</v>
      </c>
      <c r="L4091" s="96">
        <v>45132.529583333337</v>
      </c>
      <c r="M4091" t="s">
        <v>131</v>
      </c>
      <c r="N4091">
        <v>95000</v>
      </c>
      <c r="O4091" t="s">
        <v>132</v>
      </c>
    </row>
    <row r="4092" spans="1:15" x14ac:dyDescent="0.25">
      <c r="A4092">
        <v>733000</v>
      </c>
      <c r="B4092">
        <v>320000</v>
      </c>
      <c r="C4092">
        <v>204</v>
      </c>
      <c r="D4092" s="96">
        <v>45132.557187500002</v>
      </c>
      <c r="E4092" t="s">
        <v>127</v>
      </c>
      <c r="F4092" t="s">
        <v>144</v>
      </c>
      <c r="G4092" t="s">
        <v>145</v>
      </c>
      <c r="H4092" t="s">
        <v>130</v>
      </c>
      <c r="I4092">
        <v>332400</v>
      </c>
      <c r="L4092" s="96">
        <v>45132.55678240741</v>
      </c>
      <c r="M4092" t="s">
        <v>131</v>
      </c>
      <c r="N4092">
        <v>70000</v>
      </c>
      <c r="O4092" t="s">
        <v>132</v>
      </c>
    </row>
    <row r="4093" spans="1:15" x14ac:dyDescent="0.25">
      <c r="A4093">
        <v>733000</v>
      </c>
      <c r="B4093">
        <v>325200</v>
      </c>
      <c r="C4093">
        <v>205</v>
      </c>
      <c r="D4093" s="96">
        <v>45261.567777777775</v>
      </c>
      <c r="E4093" t="s">
        <v>162</v>
      </c>
      <c r="F4093" t="s">
        <v>408</v>
      </c>
      <c r="G4093" t="s">
        <v>409</v>
      </c>
      <c r="H4093" t="s">
        <v>130</v>
      </c>
      <c r="I4093">
        <v>332588</v>
      </c>
      <c r="L4093" s="96">
        <v>45257.999988425923</v>
      </c>
      <c r="M4093" t="s">
        <v>135</v>
      </c>
      <c r="N4093">
        <v>200000</v>
      </c>
      <c r="O4093" t="s">
        <v>132</v>
      </c>
    </row>
    <row r="4094" spans="1:15" x14ac:dyDescent="0.25">
      <c r="A4094">
        <v>733000</v>
      </c>
      <c r="B4094">
        <v>325200</v>
      </c>
      <c r="C4094">
        <v>205</v>
      </c>
      <c r="D4094" s="96">
        <v>45261.567766203705</v>
      </c>
      <c r="E4094" t="s">
        <v>162</v>
      </c>
      <c r="F4094" t="s">
        <v>408</v>
      </c>
      <c r="G4094" t="s">
        <v>409</v>
      </c>
      <c r="H4094" t="s">
        <v>130</v>
      </c>
      <c r="I4094">
        <v>332570</v>
      </c>
      <c r="L4094" s="96">
        <v>45257.999988425923</v>
      </c>
      <c r="M4094" t="s">
        <v>135</v>
      </c>
      <c r="N4094">
        <v>1000</v>
      </c>
      <c r="O4094" t="s">
        <v>132</v>
      </c>
    </row>
    <row r="4095" spans="1:15" x14ac:dyDescent="0.25">
      <c r="A4095">
        <v>733000</v>
      </c>
      <c r="B4095">
        <v>325200</v>
      </c>
      <c r="C4095">
        <v>205</v>
      </c>
      <c r="D4095" s="96">
        <v>45261.567766203705</v>
      </c>
      <c r="E4095" t="s">
        <v>162</v>
      </c>
      <c r="F4095" t="s">
        <v>408</v>
      </c>
      <c r="G4095" t="s">
        <v>409</v>
      </c>
      <c r="H4095" t="s">
        <v>130</v>
      </c>
      <c r="I4095">
        <v>332574</v>
      </c>
      <c r="L4095" s="96">
        <v>45257.999988425923</v>
      </c>
      <c r="M4095" t="s">
        <v>135</v>
      </c>
      <c r="N4095">
        <v>1000</v>
      </c>
      <c r="O4095" t="s">
        <v>132</v>
      </c>
    </row>
    <row r="4096" spans="1:15" x14ac:dyDescent="0.25">
      <c r="A4096">
        <v>733000</v>
      </c>
      <c r="B4096">
        <v>325200</v>
      </c>
      <c r="C4096">
        <v>205</v>
      </c>
      <c r="D4096" s="96">
        <v>45132.557314814818</v>
      </c>
      <c r="E4096" t="s">
        <v>127</v>
      </c>
      <c r="F4096" t="s">
        <v>144</v>
      </c>
      <c r="G4096" t="s">
        <v>145</v>
      </c>
      <c r="H4096" t="s">
        <v>130</v>
      </c>
      <c r="I4096">
        <v>332575</v>
      </c>
      <c r="L4096" s="96">
        <v>45132.55678240741</v>
      </c>
      <c r="M4096" t="s">
        <v>131</v>
      </c>
      <c r="N4096">
        <v>294802</v>
      </c>
      <c r="O4096" t="s">
        <v>132</v>
      </c>
    </row>
    <row r="4097" spans="1:15" x14ac:dyDescent="0.25">
      <c r="A4097">
        <v>733000</v>
      </c>
      <c r="B4097">
        <v>325200</v>
      </c>
      <c r="C4097">
        <v>205</v>
      </c>
      <c r="D4097" s="96">
        <v>45132.557303240741</v>
      </c>
      <c r="E4097" t="s">
        <v>127</v>
      </c>
      <c r="F4097" t="s">
        <v>144</v>
      </c>
      <c r="G4097" t="s">
        <v>145</v>
      </c>
      <c r="H4097" t="s">
        <v>130</v>
      </c>
      <c r="I4097">
        <v>332573</v>
      </c>
      <c r="L4097" s="96">
        <v>45132.55678240741</v>
      </c>
      <c r="M4097" t="s">
        <v>131</v>
      </c>
      <c r="N4097">
        <v>319784</v>
      </c>
      <c r="O4097" t="s">
        <v>132</v>
      </c>
    </row>
    <row r="4098" spans="1:15" x14ac:dyDescent="0.25">
      <c r="A4098">
        <v>733000</v>
      </c>
      <c r="B4098">
        <v>325100</v>
      </c>
      <c r="C4098">
        <v>205</v>
      </c>
      <c r="D4098" s="96">
        <v>45132.557268518518</v>
      </c>
      <c r="E4098" t="s">
        <v>127</v>
      </c>
      <c r="F4098" t="s">
        <v>144</v>
      </c>
      <c r="G4098" t="s">
        <v>145</v>
      </c>
      <c r="H4098" t="s">
        <v>130</v>
      </c>
      <c r="I4098">
        <v>332540</v>
      </c>
      <c r="L4098" s="96">
        <v>45132.55678240741</v>
      </c>
      <c r="M4098" t="s">
        <v>131</v>
      </c>
      <c r="N4098">
        <v>4000000</v>
      </c>
      <c r="O4098" t="s">
        <v>132</v>
      </c>
    </row>
    <row r="4099" spans="1:15" x14ac:dyDescent="0.25">
      <c r="A4099">
        <v>733000</v>
      </c>
      <c r="B4099">
        <v>300000</v>
      </c>
      <c r="C4099">
        <v>207</v>
      </c>
      <c r="D4099" s="96">
        <v>45132.557650462964</v>
      </c>
      <c r="E4099" t="s">
        <v>127</v>
      </c>
      <c r="F4099" t="s">
        <v>144</v>
      </c>
      <c r="G4099" t="s">
        <v>145</v>
      </c>
      <c r="H4099" t="s">
        <v>130</v>
      </c>
      <c r="I4099">
        <v>334591</v>
      </c>
      <c r="L4099" s="96">
        <v>45132.55678240741</v>
      </c>
      <c r="M4099" t="s">
        <v>131</v>
      </c>
      <c r="N4099">
        <v>225</v>
      </c>
      <c r="O4099" t="s">
        <v>132</v>
      </c>
    </row>
    <row r="4100" spans="1:15" x14ac:dyDescent="0.25">
      <c r="A4100">
        <v>733000</v>
      </c>
      <c r="B4100">
        <v>360000</v>
      </c>
      <c r="C4100">
        <v>207</v>
      </c>
      <c r="D4100" s="96">
        <v>45132.557557870372</v>
      </c>
      <c r="E4100" t="s">
        <v>127</v>
      </c>
      <c r="F4100" t="s">
        <v>144</v>
      </c>
      <c r="G4100" t="s">
        <v>145</v>
      </c>
      <c r="H4100" t="s">
        <v>130</v>
      </c>
      <c r="I4100">
        <v>334357</v>
      </c>
      <c r="L4100" s="96">
        <v>45132.55678240741</v>
      </c>
      <c r="M4100" t="s">
        <v>131</v>
      </c>
      <c r="N4100">
        <v>16000</v>
      </c>
      <c r="O4100" t="s">
        <v>132</v>
      </c>
    </row>
    <row r="4101" spans="1:15" x14ac:dyDescent="0.25">
      <c r="A4101">
        <v>733000</v>
      </c>
      <c r="B4101">
        <v>360000</v>
      </c>
      <c r="C4101">
        <v>207</v>
      </c>
      <c r="D4101" s="96">
        <v>45132.557546296295</v>
      </c>
      <c r="E4101" t="s">
        <v>127</v>
      </c>
      <c r="F4101" t="s">
        <v>144</v>
      </c>
      <c r="G4101" t="s">
        <v>145</v>
      </c>
      <c r="H4101" t="s">
        <v>130</v>
      </c>
      <c r="I4101">
        <v>334356</v>
      </c>
      <c r="L4101" s="96">
        <v>45132.55678240741</v>
      </c>
      <c r="M4101" t="s">
        <v>131</v>
      </c>
      <c r="N4101">
        <v>200000</v>
      </c>
      <c r="O4101" t="s">
        <v>132</v>
      </c>
    </row>
    <row r="4102" spans="1:15" x14ac:dyDescent="0.25">
      <c r="A4102">
        <v>733000</v>
      </c>
      <c r="B4102">
        <v>340000</v>
      </c>
      <c r="C4102">
        <v>207</v>
      </c>
      <c r="D4102" s="96">
        <v>45132.557453703703</v>
      </c>
      <c r="E4102" t="s">
        <v>127</v>
      </c>
      <c r="F4102" t="s">
        <v>144</v>
      </c>
      <c r="G4102" t="s">
        <v>145</v>
      </c>
      <c r="H4102" t="s">
        <v>130</v>
      </c>
      <c r="I4102">
        <v>334161</v>
      </c>
      <c r="L4102" s="96">
        <v>45132.55678240741</v>
      </c>
      <c r="M4102" t="s">
        <v>131</v>
      </c>
      <c r="N4102">
        <v>8000</v>
      </c>
      <c r="O4102" t="s">
        <v>132</v>
      </c>
    </row>
    <row r="4103" spans="1:15" x14ac:dyDescent="0.25">
      <c r="A4103">
        <v>733000</v>
      </c>
      <c r="B4103">
        <v>340000</v>
      </c>
      <c r="C4103">
        <v>207</v>
      </c>
      <c r="D4103" s="96">
        <v>45132.557326388887</v>
      </c>
      <c r="E4103" t="s">
        <v>127</v>
      </c>
      <c r="F4103" t="s">
        <v>144</v>
      </c>
      <c r="G4103" t="s">
        <v>145</v>
      </c>
      <c r="H4103" t="s">
        <v>130</v>
      </c>
      <c r="I4103">
        <v>332700</v>
      </c>
      <c r="L4103" s="96">
        <v>45132.55678240741</v>
      </c>
      <c r="M4103" t="s">
        <v>131</v>
      </c>
      <c r="N4103">
        <v>22300</v>
      </c>
      <c r="O4103" t="s">
        <v>132</v>
      </c>
    </row>
    <row r="4104" spans="1:15" x14ac:dyDescent="0.25">
      <c r="A4104">
        <v>733000</v>
      </c>
      <c r="B4104">
        <v>120010</v>
      </c>
      <c r="C4104">
        <v>207</v>
      </c>
      <c r="D4104" s="96">
        <v>45132.53056712963</v>
      </c>
      <c r="E4104" t="s">
        <v>127</v>
      </c>
      <c r="F4104" t="s">
        <v>140</v>
      </c>
      <c r="G4104" t="s">
        <v>141</v>
      </c>
      <c r="H4104" t="s">
        <v>130</v>
      </c>
      <c r="I4104">
        <v>338299</v>
      </c>
      <c r="L4104" s="96">
        <v>45132.529583333337</v>
      </c>
      <c r="M4104" t="s">
        <v>131</v>
      </c>
      <c r="N4104">
        <v>712000</v>
      </c>
      <c r="O4104" t="s">
        <v>132</v>
      </c>
    </row>
    <row r="4105" spans="1:15" x14ac:dyDescent="0.25">
      <c r="A4105">
        <v>733000</v>
      </c>
      <c r="B4105">
        <v>170500</v>
      </c>
      <c r="C4105">
        <v>208</v>
      </c>
      <c r="D4105" s="96">
        <v>45187.505810185183</v>
      </c>
      <c r="E4105" t="s">
        <v>133</v>
      </c>
      <c r="F4105" t="s">
        <v>168</v>
      </c>
      <c r="G4105" t="s">
        <v>169</v>
      </c>
      <c r="H4105" t="s">
        <v>130</v>
      </c>
      <c r="I4105">
        <v>337010</v>
      </c>
      <c r="L4105" s="96">
        <v>45184.999988425923</v>
      </c>
      <c r="M4105" t="s">
        <v>135</v>
      </c>
      <c r="N4105">
        <v>5000</v>
      </c>
      <c r="O4105" t="s">
        <v>132</v>
      </c>
    </row>
    <row r="4106" spans="1:15" x14ac:dyDescent="0.25">
      <c r="A4106">
        <v>733000</v>
      </c>
      <c r="B4106">
        <v>170500</v>
      </c>
      <c r="C4106">
        <v>208</v>
      </c>
      <c r="D4106" s="96">
        <v>45132.530243055553</v>
      </c>
      <c r="E4106" t="s">
        <v>127</v>
      </c>
      <c r="F4106" t="s">
        <v>140</v>
      </c>
      <c r="G4106" t="s">
        <v>199</v>
      </c>
      <c r="H4106" t="s">
        <v>130</v>
      </c>
      <c r="I4106">
        <v>337010</v>
      </c>
      <c r="L4106" s="96">
        <v>45132.529583333337</v>
      </c>
      <c r="M4106" t="s">
        <v>131</v>
      </c>
      <c r="N4106">
        <v>95000</v>
      </c>
      <c r="O4106" t="s">
        <v>132</v>
      </c>
    </row>
    <row r="4107" spans="1:15" x14ac:dyDescent="0.25">
      <c r="A4107">
        <v>733000</v>
      </c>
      <c r="B4107">
        <v>170500</v>
      </c>
      <c r="C4107">
        <v>208</v>
      </c>
      <c r="D4107" s="96">
        <v>45132.530243055553</v>
      </c>
      <c r="E4107" t="s">
        <v>133</v>
      </c>
      <c r="F4107" t="s">
        <v>140</v>
      </c>
      <c r="G4107" t="s">
        <v>171</v>
      </c>
      <c r="H4107" t="s">
        <v>130</v>
      </c>
      <c r="I4107">
        <v>337010</v>
      </c>
      <c r="L4107" s="96">
        <v>45132.529583333337</v>
      </c>
      <c r="M4107" t="s">
        <v>135</v>
      </c>
      <c r="N4107">
        <v>5000</v>
      </c>
      <c r="O4107" t="s">
        <v>132</v>
      </c>
    </row>
    <row r="4108" spans="1:15" x14ac:dyDescent="0.25">
      <c r="A4108">
        <v>733000</v>
      </c>
      <c r="B4108">
        <v>170500</v>
      </c>
      <c r="C4108">
        <v>208</v>
      </c>
      <c r="D4108" s="96">
        <v>45132.530243055553</v>
      </c>
      <c r="E4108" t="s">
        <v>133</v>
      </c>
      <c r="F4108" t="s">
        <v>140</v>
      </c>
      <c r="G4108" t="s">
        <v>173</v>
      </c>
      <c r="H4108" t="s">
        <v>130</v>
      </c>
      <c r="I4108">
        <v>337010</v>
      </c>
      <c r="L4108" s="96">
        <v>45132.529583333337</v>
      </c>
      <c r="M4108" t="s">
        <v>135</v>
      </c>
      <c r="N4108">
        <v>9500</v>
      </c>
      <c r="O4108" t="s">
        <v>132</v>
      </c>
    </row>
    <row r="4109" spans="1:15" x14ac:dyDescent="0.25">
      <c r="A4109">
        <v>733000</v>
      </c>
      <c r="B4109">
        <v>410300</v>
      </c>
      <c r="C4109">
        <v>211</v>
      </c>
      <c r="D4109" s="96">
        <v>45132.55773148148</v>
      </c>
      <c r="E4109" t="s">
        <v>127</v>
      </c>
      <c r="F4109" t="s">
        <v>217</v>
      </c>
      <c r="G4109" t="s">
        <v>225</v>
      </c>
      <c r="H4109" t="s">
        <v>130</v>
      </c>
      <c r="I4109">
        <v>336000</v>
      </c>
      <c r="L4109" s="96">
        <v>45132.556863425925</v>
      </c>
      <c r="M4109" t="s">
        <v>131</v>
      </c>
      <c r="N4109">
        <v>10000</v>
      </c>
      <c r="O4109" t="s">
        <v>132</v>
      </c>
    </row>
    <row r="4110" spans="1:15" x14ac:dyDescent="0.25">
      <c r="A4110">
        <v>733000</v>
      </c>
      <c r="B4110">
        <v>415240</v>
      </c>
      <c r="C4110">
        <v>212</v>
      </c>
      <c r="D4110" s="96">
        <v>45132.557685185187</v>
      </c>
      <c r="E4110" t="s">
        <v>127</v>
      </c>
      <c r="F4110" t="s">
        <v>217</v>
      </c>
      <c r="G4110" t="s">
        <v>218</v>
      </c>
      <c r="H4110" t="s">
        <v>130</v>
      </c>
      <c r="I4110">
        <v>335100</v>
      </c>
      <c r="L4110" s="96">
        <v>45132.556863425925</v>
      </c>
      <c r="M4110" t="s">
        <v>131</v>
      </c>
      <c r="N4110">
        <v>1500</v>
      </c>
      <c r="O4110" t="s">
        <v>132</v>
      </c>
    </row>
    <row r="4111" spans="1:15" x14ac:dyDescent="0.25">
      <c r="A4111">
        <v>733000</v>
      </c>
      <c r="B4111">
        <v>415240</v>
      </c>
      <c r="C4111">
        <v>212</v>
      </c>
      <c r="D4111" s="96">
        <v>45132.557685185187</v>
      </c>
      <c r="E4111" t="s">
        <v>133</v>
      </c>
      <c r="F4111" t="s">
        <v>217</v>
      </c>
      <c r="G4111" t="s">
        <v>219</v>
      </c>
      <c r="H4111" t="s">
        <v>130</v>
      </c>
      <c r="I4111">
        <v>335100</v>
      </c>
      <c r="L4111" s="96">
        <v>45132.556863425925</v>
      </c>
      <c r="M4111" t="s">
        <v>135</v>
      </c>
      <c r="N4111">
        <v>-1000</v>
      </c>
      <c r="O4111" t="s">
        <v>136</v>
      </c>
    </row>
    <row r="4112" spans="1:15" x14ac:dyDescent="0.25">
      <c r="A4112">
        <v>733000</v>
      </c>
      <c r="B4112">
        <v>430100</v>
      </c>
      <c r="C4112">
        <v>216</v>
      </c>
      <c r="D4112" s="96">
        <v>45169.461539351854</v>
      </c>
      <c r="E4112" t="s">
        <v>133</v>
      </c>
      <c r="F4112" t="s">
        <v>202</v>
      </c>
      <c r="G4112" t="s">
        <v>203</v>
      </c>
      <c r="H4112" t="s">
        <v>130</v>
      </c>
      <c r="I4112">
        <v>336200</v>
      </c>
      <c r="L4112" s="96">
        <v>45169.444247685184</v>
      </c>
      <c r="M4112" t="s">
        <v>135</v>
      </c>
      <c r="N4112">
        <v>28000</v>
      </c>
      <c r="O4112" t="s">
        <v>132</v>
      </c>
    </row>
    <row r="4113" spans="1:15" x14ac:dyDescent="0.25">
      <c r="A4113">
        <v>733000</v>
      </c>
      <c r="B4113">
        <v>430100</v>
      </c>
      <c r="C4113">
        <v>216</v>
      </c>
      <c r="D4113" s="96">
        <v>45132.557754629626</v>
      </c>
      <c r="E4113" t="s">
        <v>127</v>
      </c>
      <c r="F4113" t="s">
        <v>217</v>
      </c>
      <c r="G4113" t="s">
        <v>221</v>
      </c>
      <c r="H4113" t="s">
        <v>130</v>
      </c>
      <c r="I4113">
        <v>336200</v>
      </c>
      <c r="L4113" s="96">
        <v>45132.556863425925</v>
      </c>
      <c r="M4113" t="s">
        <v>131</v>
      </c>
      <c r="N4113">
        <v>15500</v>
      </c>
      <c r="O4113" t="s">
        <v>132</v>
      </c>
    </row>
    <row r="4114" spans="1:15" x14ac:dyDescent="0.25">
      <c r="A4114">
        <v>733000</v>
      </c>
      <c r="B4114">
        <v>410100</v>
      </c>
      <c r="C4114">
        <v>217</v>
      </c>
      <c r="D4114" s="96">
        <v>45132.557708333334</v>
      </c>
      <c r="E4114" t="s">
        <v>127</v>
      </c>
      <c r="F4114" t="s">
        <v>217</v>
      </c>
      <c r="G4114" t="s">
        <v>222</v>
      </c>
      <c r="H4114" t="s">
        <v>130</v>
      </c>
      <c r="I4114">
        <v>335140</v>
      </c>
      <c r="L4114" s="96">
        <v>45132.556863425925</v>
      </c>
      <c r="M4114" t="s">
        <v>131</v>
      </c>
      <c r="N4114">
        <v>2582102</v>
      </c>
      <c r="O4114" t="s">
        <v>132</v>
      </c>
    </row>
    <row r="4115" spans="1:15" x14ac:dyDescent="0.25">
      <c r="A4115">
        <v>733000</v>
      </c>
      <c r="B4115">
        <v>410100</v>
      </c>
      <c r="C4115">
        <v>217</v>
      </c>
      <c r="D4115" s="96">
        <v>45132.557708333334</v>
      </c>
      <c r="E4115" t="s">
        <v>133</v>
      </c>
      <c r="F4115" t="s">
        <v>217</v>
      </c>
      <c r="G4115" t="s">
        <v>277</v>
      </c>
      <c r="H4115" t="s">
        <v>130</v>
      </c>
      <c r="I4115">
        <v>335140</v>
      </c>
      <c r="L4115" s="96">
        <v>45132.556863425925</v>
      </c>
      <c r="M4115" t="s">
        <v>135</v>
      </c>
      <c r="N4115">
        <v>200000</v>
      </c>
      <c r="O4115" t="s">
        <v>132</v>
      </c>
    </row>
    <row r="4116" spans="1:15" x14ac:dyDescent="0.25">
      <c r="A4116">
        <v>733000</v>
      </c>
      <c r="B4116">
        <v>170200</v>
      </c>
      <c r="C4116">
        <v>217</v>
      </c>
      <c r="D4116" s="96">
        <v>45132.530162037037</v>
      </c>
      <c r="E4116" t="s">
        <v>127</v>
      </c>
      <c r="F4116" t="s">
        <v>140</v>
      </c>
      <c r="G4116" t="s">
        <v>303</v>
      </c>
      <c r="H4116" t="s">
        <v>130</v>
      </c>
      <c r="I4116">
        <v>335145</v>
      </c>
      <c r="L4116" s="96">
        <v>45132.529583333337</v>
      </c>
      <c r="M4116" t="s">
        <v>131</v>
      </c>
      <c r="N4116">
        <v>292</v>
      </c>
      <c r="O4116" t="s">
        <v>132</v>
      </c>
    </row>
    <row r="4117" spans="1:15" x14ac:dyDescent="0.25">
      <c r="A4117">
        <v>733000</v>
      </c>
      <c r="B4117">
        <v>400300</v>
      </c>
      <c r="C4117">
        <v>219</v>
      </c>
      <c r="D4117" s="96">
        <v>45216.638969907406</v>
      </c>
      <c r="E4117" t="s">
        <v>133</v>
      </c>
      <c r="F4117" t="s">
        <v>455</v>
      </c>
      <c r="G4117" t="s">
        <v>456</v>
      </c>
      <c r="H4117" t="s">
        <v>130</v>
      </c>
      <c r="I4117">
        <v>336537</v>
      </c>
      <c r="L4117" s="96">
        <v>45216.635775462964</v>
      </c>
      <c r="M4117" t="s">
        <v>135</v>
      </c>
      <c r="N4117">
        <v>-2200</v>
      </c>
      <c r="O4117" t="s">
        <v>136</v>
      </c>
    </row>
    <row r="4118" spans="1:15" x14ac:dyDescent="0.25">
      <c r="A4118">
        <v>733000</v>
      </c>
      <c r="B4118">
        <v>400300</v>
      </c>
      <c r="C4118">
        <v>219</v>
      </c>
      <c r="D4118" s="96">
        <v>45132.55777777778</v>
      </c>
      <c r="E4118" t="s">
        <v>127</v>
      </c>
      <c r="F4118" t="s">
        <v>217</v>
      </c>
      <c r="G4118" t="s">
        <v>422</v>
      </c>
      <c r="H4118" t="s">
        <v>130</v>
      </c>
      <c r="I4118">
        <v>336537</v>
      </c>
      <c r="L4118" s="96">
        <v>45132.556863425925</v>
      </c>
      <c r="M4118" t="s">
        <v>131</v>
      </c>
      <c r="N4118">
        <v>20000</v>
      </c>
      <c r="O4118" t="s">
        <v>132</v>
      </c>
    </row>
    <row r="4119" spans="1:15" x14ac:dyDescent="0.25">
      <c r="A4119">
        <v>734000</v>
      </c>
      <c r="B4119">
        <v>205400</v>
      </c>
      <c r="C4119">
        <v>102</v>
      </c>
      <c r="D4119" s="96">
        <v>45163.62195601852</v>
      </c>
      <c r="E4119" t="s">
        <v>133</v>
      </c>
      <c r="F4119" t="s">
        <v>156</v>
      </c>
      <c r="G4119" t="s">
        <v>157</v>
      </c>
      <c r="H4119" t="s">
        <v>130</v>
      </c>
      <c r="I4119">
        <v>333400</v>
      </c>
      <c r="L4119" s="96">
        <v>45163.616597222222</v>
      </c>
      <c r="M4119" t="s">
        <v>135</v>
      </c>
      <c r="N4119">
        <v>1156398</v>
      </c>
      <c r="O4119" t="s">
        <v>132</v>
      </c>
    </row>
    <row r="4120" spans="1:15" x14ac:dyDescent="0.25">
      <c r="A4120">
        <v>734000</v>
      </c>
      <c r="B4120">
        <v>205400</v>
      </c>
      <c r="C4120">
        <v>102</v>
      </c>
      <c r="D4120" s="96">
        <v>45163.588993055557</v>
      </c>
      <c r="E4120" t="s">
        <v>133</v>
      </c>
      <c r="F4120" t="s">
        <v>457</v>
      </c>
      <c r="G4120" t="s">
        <v>458</v>
      </c>
      <c r="H4120" t="s">
        <v>130</v>
      </c>
      <c r="I4120">
        <v>333405</v>
      </c>
      <c r="L4120" s="96">
        <v>45163.588599537034</v>
      </c>
      <c r="M4120" t="s">
        <v>135</v>
      </c>
      <c r="N4120">
        <v>-937500</v>
      </c>
      <c r="O4120" t="s">
        <v>136</v>
      </c>
    </row>
    <row r="4121" spans="1:15" x14ac:dyDescent="0.25">
      <c r="A4121">
        <v>734000</v>
      </c>
      <c r="B4121">
        <v>205400</v>
      </c>
      <c r="C4121">
        <v>102</v>
      </c>
      <c r="D4121" s="96">
        <v>45132.556909722225</v>
      </c>
      <c r="E4121" t="s">
        <v>127</v>
      </c>
      <c r="F4121" t="s">
        <v>128</v>
      </c>
      <c r="G4121" t="s">
        <v>459</v>
      </c>
      <c r="H4121" t="s">
        <v>130</v>
      </c>
      <c r="I4121">
        <v>333405</v>
      </c>
      <c r="L4121" s="96">
        <v>45132.556747685187</v>
      </c>
      <c r="M4121" t="s">
        <v>131</v>
      </c>
      <c r="N4121">
        <v>937500</v>
      </c>
      <c r="O4121" t="s">
        <v>132</v>
      </c>
    </row>
    <row r="4122" spans="1:15" x14ac:dyDescent="0.25">
      <c r="A4122">
        <v>734000</v>
      </c>
      <c r="B4122">
        <v>200000</v>
      </c>
      <c r="C4122">
        <v>152</v>
      </c>
      <c r="D4122" s="96">
        <v>45302.659699074073</v>
      </c>
      <c r="E4122" t="s">
        <v>162</v>
      </c>
      <c r="F4122" t="s">
        <v>460</v>
      </c>
      <c r="G4122" t="s">
        <v>461</v>
      </c>
      <c r="H4122" t="s">
        <v>130</v>
      </c>
      <c r="I4122">
        <v>333100</v>
      </c>
      <c r="L4122" s="96">
        <v>45302.658865740741</v>
      </c>
      <c r="M4122" t="s">
        <v>135</v>
      </c>
      <c r="N4122">
        <v>300000</v>
      </c>
      <c r="O4122" t="s">
        <v>132</v>
      </c>
    </row>
    <row r="4123" spans="1:15" x14ac:dyDescent="0.25">
      <c r="A4123">
        <v>734000</v>
      </c>
      <c r="B4123">
        <v>255000</v>
      </c>
      <c r="C4123">
        <v>152</v>
      </c>
      <c r="D4123" s="96">
        <v>45302.659687500003</v>
      </c>
      <c r="E4123" t="s">
        <v>162</v>
      </c>
      <c r="F4123" t="s">
        <v>460</v>
      </c>
      <c r="G4123" t="s">
        <v>461</v>
      </c>
      <c r="H4123" t="s">
        <v>130</v>
      </c>
      <c r="I4123">
        <v>333110</v>
      </c>
      <c r="L4123" s="96">
        <v>45302.658865740741</v>
      </c>
      <c r="M4123" t="s">
        <v>135</v>
      </c>
      <c r="N4123">
        <v>-300000</v>
      </c>
      <c r="O4123" t="s">
        <v>136</v>
      </c>
    </row>
    <row r="4124" spans="1:15" x14ac:dyDescent="0.25">
      <c r="A4124">
        <v>734000</v>
      </c>
      <c r="B4124">
        <v>265000</v>
      </c>
      <c r="C4124">
        <v>152</v>
      </c>
      <c r="D4124" s="96">
        <v>45302.651354166665</v>
      </c>
      <c r="E4124" t="s">
        <v>162</v>
      </c>
      <c r="F4124" t="s">
        <v>462</v>
      </c>
      <c r="G4124" t="s">
        <v>463</v>
      </c>
      <c r="H4124" t="s">
        <v>130</v>
      </c>
      <c r="I4124">
        <v>333130</v>
      </c>
      <c r="L4124" s="96">
        <v>45302.648877314816</v>
      </c>
      <c r="M4124" t="s">
        <v>135</v>
      </c>
      <c r="N4124">
        <v>-7500</v>
      </c>
      <c r="O4124" t="s">
        <v>136</v>
      </c>
    </row>
    <row r="4125" spans="1:15" x14ac:dyDescent="0.25">
      <c r="A4125">
        <v>734000</v>
      </c>
      <c r="B4125">
        <v>265310</v>
      </c>
      <c r="C4125">
        <v>152</v>
      </c>
      <c r="D4125" s="96">
        <v>45302.651354166665</v>
      </c>
      <c r="E4125" t="s">
        <v>162</v>
      </c>
      <c r="F4125" t="s">
        <v>462</v>
      </c>
      <c r="G4125" t="s">
        <v>463</v>
      </c>
      <c r="H4125" t="s">
        <v>130</v>
      </c>
      <c r="I4125">
        <v>333548</v>
      </c>
      <c r="L4125" s="96">
        <v>45302.648877314816</v>
      </c>
      <c r="M4125" t="s">
        <v>135</v>
      </c>
      <c r="N4125">
        <v>7500</v>
      </c>
      <c r="O4125" t="s">
        <v>132</v>
      </c>
    </row>
    <row r="4126" spans="1:15" x14ac:dyDescent="0.25">
      <c r="A4126">
        <v>734000</v>
      </c>
      <c r="B4126">
        <v>273000</v>
      </c>
      <c r="C4126">
        <v>152</v>
      </c>
      <c r="D4126" s="96">
        <v>45302.540243055555</v>
      </c>
      <c r="E4126" t="s">
        <v>162</v>
      </c>
      <c r="F4126" t="s">
        <v>426</v>
      </c>
      <c r="G4126" t="s">
        <v>427</v>
      </c>
      <c r="H4126" t="s">
        <v>130</v>
      </c>
      <c r="I4126">
        <v>333145</v>
      </c>
      <c r="L4126" s="96">
        <v>45302.538738425923</v>
      </c>
      <c r="M4126" t="s">
        <v>135</v>
      </c>
      <c r="N4126">
        <v>-96819</v>
      </c>
      <c r="O4126" t="s">
        <v>136</v>
      </c>
    </row>
    <row r="4127" spans="1:15" x14ac:dyDescent="0.25">
      <c r="A4127">
        <v>734000</v>
      </c>
      <c r="B4127">
        <v>250000</v>
      </c>
      <c r="C4127">
        <v>152</v>
      </c>
      <c r="D4127" s="96">
        <v>45302.527743055558</v>
      </c>
      <c r="E4127" t="s">
        <v>162</v>
      </c>
      <c r="F4127" t="s">
        <v>428</v>
      </c>
      <c r="G4127" t="s">
        <v>429</v>
      </c>
      <c r="H4127" t="s">
        <v>130</v>
      </c>
      <c r="I4127">
        <v>333105</v>
      </c>
      <c r="L4127" s="96">
        <v>45302.525243055556</v>
      </c>
      <c r="M4127" t="s">
        <v>135</v>
      </c>
      <c r="N4127">
        <v>-98213</v>
      </c>
      <c r="O4127" t="s">
        <v>136</v>
      </c>
    </row>
    <row r="4128" spans="1:15" x14ac:dyDescent="0.25">
      <c r="A4128">
        <v>734000</v>
      </c>
      <c r="B4128">
        <v>200000</v>
      </c>
      <c r="C4128">
        <v>152</v>
      </c>
      <c r="D4128" s="96">
        <v>45280.668090277781</v>
      </c>
      <c r="E4128" t="s">
        <v>162</v>
      </c>
      <c r="F4128" t="s">
        <v>464</v>
      </c>
      <c r="G4128" t="s">
        <v>465</v>
      </c>
      <c r="H4128" t="s">
        <v>130</v>
      </c>
      <c r="I4128">
        <v>333100</v>
      </c>
      <c r="L4128" s="96">
        <v>45280.665185185186</v>
      </c>
      <c r="M4128" t="s">
        <v>135</v>
      </c>
      <c r="N4128">
        <v>-100500</v>
      </c>
      <c r="O4128" t="s">
        <v>136</v>
      </c>
    </row>
    <row r="4129" spans="1:15" x14ac:dyDescent="0.25">
      <c r="A4129">
        <v>734000</v>
      </c>
      <c r="B4129">
        <v>265000</v>
      </c>
      <c r="C4129">
        <v>152</v>
      </c>
      <c r="D4129" s="96">
        <v>45280.668090277781</v>
      </c>
      <c r="E4129" t="s">
        <v>162</v>
      </c>
      <c r="F4129" t="s">
        <v>464</v>
      </c>
      <c r="G4129" t="s">
        <v>465</v>
      </c>
      <c r="H4129" t="s">
        <v>130</v>
      </c>
      <c r="I4129">
        <v>333130</v>
      </c>
      <c r="L4129" s="96">
        <v>45280.665185185186</v>
      </c>
      <c r="M4129" t="s">
        <v>135</v>
      </c>
      <c r="N4129">
        <v>7500</v>
      </c>
      <c r="O4129" t="s">
        <v>132</v>
      </c>
    </row>
    <row r="4130" spans="1:15" x14ac:dyDescent="0.25">
      <c r="A4130">
        <v>734000</v>
      </c>
      <c r="B4130">
        <v>273000</v>
      </c>
      <c r="C4130">
        <v>152</v>
      </c>
      <c r="D4130" s="96">
        <v>45280.668090277781</v>
      </c>
      <c r="E4130" t="s">
        <v>162</v>
      </c>
      <c r="F4130" t="s">
        <v>464</v>
      </c>
      <c r="G4130" t="s">
        <v>465</v>
      </c>
      <c r="H4130" t="s">
        <v>130</v>
      </c>
      <c r="I4130">
        <v>333145</v>
      </c>
      <c r="L4130" s="96">
        <v>45280.665185185186</v>
      </c>
      <c r="M4130" t="s">
        <v>135</v>
      </c>
      <c r="N4130">
        <v>42000</v>
      </c>
      <c r="O4130" t="s">
        <v>132</v>
      </c>
    </row>
    <row r="4131" spans="1:15" x14ac:dyDescent="0.25">
      <c r="A4131">
        <v>734000</v>
      </c>
      <c r="B4131">
        <v>275000</v>
      </c>
      <c r="C4131">
        <v>152</v>
      </c>
      <c r="D4131" s="96">
        <v>45280.668090277781</v>
      </c>
      <c r="E4131" t="s">
        <v>162</v>
      </c>
      <c r="F4131" t="s">
        <v>464</v>
      </c>
      <c r="G4131" t="s">
        <v>465</v>
      </c>
      <c r="H4131" t="s">
        <v>130</v>
      </c>
      <c r="I4131">
        <v>333150</v>
      </c>
      <c r="L4131" s="96">
        <v>45280.665185185186</v>
      </c>
      <c r="M4131" t="s">
        <v>135</v>
      </c>
      <c r="N4131">
        <v>51000</v>
      </c>
      <c r="O4131" t="s">
        <v>132</v>
      </c>
    </row>
    <row r="4132" spans="1:15" x14ac:dyDescent="0.25">
      <c r="A4132">
        <v>734000</v>
      </c>
      <c r="B4132">
        <v>255000</v>
      </c>
      <c r="C4132">
        <v>152</v>
      </c>
      <c r="D4132" s="96">
        <v>45280.668090277781</v>
      </c>
      <c r="E4132" t="s">
        <v>162</v>
      </c>
      <c r="F4132" t="s">
        <v>464</v>
      </c>
      <c r="G4132" t="s">
        <v>465</v>
      </c>
      <c r="H4132" t="s">
        <v>130</v>
      </c>
      <c r="I4132">
        <v>333110</v>
      </c>
      <c r="L4132" s="96">
        <v>45280.665185185186</v>
      </c>
      <c r="M4132" t="s">
        <v>135</v>
      </c>
      <c r="N4132">
        <v>300000</v>
      </c>
      <c r="O4132" t="s">
        <v>132</v>
      </c>
    </row>
    <row r="4133" spans="1:15" x14ac:dyDescent="0.25">
      <c r="A4133">
        <v>734000</v>
      </c>
      <c r="B4133">
        <v>265000</v>
      </c>
      <c r="C4133">
        <v>152</v>
      </c>
      <c r="D4133" s="96">
        <v>45280.655243055553</v>
      </c>
      <c r="E4133" t="s">
        <v>162</v>
      </c>
      <c r="F4133" t="s">
        <v>466</v>
      </c>
      <c r="G4133" t="s">
        <v>467</v>
      </c>
      <c r="H4133" t="s">
        <v>130</v>
      </c>
      <c r="I4133">
        <v>333130</v>
      </c>
      <c r="L4133" s="96">
        <v>45280.653101851851</v>
      </c>
      <c r="M4133" t="s">
        <v>135</v>
      </c>
      <c r="N4133">
        <v>-82727</v>
      </c>
      <c r="O4133" t="s">
        <v>136</v>
      </c>
    </row>
    <row r="4134" spans="1:15" x14ac:dyDescent="0.25">
      <c r="A4134">
        <v>734000</v>
      </c>
      <c r="B4134">
        <v>265450</v>
      </c>
      <c r="C4134">
        <v>152</v>
      </c>
      <c r="D4134" s="96">
        <v>45280.655243055553</v>
      </c>
      <c r="E4134" t="s">
        <v>162</v>
      </c>
      <c r="F4134" t="s">
        <v>466</v>
      </c>
      <c r="G4134" t="s">
        <v>467</v>
      </c>
      <c r="H4134" t="s">
        <v>130</v>
      </c>
      <c r="I4134">
        <v>333543</v>
      </c>
      <c r="L4134" s="96">
        <v>45280.653101851851</v>
      </c>
      <c r="M4134" t="s">
        <v>135</v>
      </c>
      <c r="N4134">
        <v>1700</v>
      </c>
      <c r="O4134" t="s">
        <v>132</v>
      </c>
    </row>
    <row r="4135" spans="1:15" x14ac:dyDescent="0.25">
      <c r="A4135">
        <v>734000</v>
      </c>
      <c r="B4135">
        <v>265310</v>
      </c>
      <c r="C4135">
        <v>152</v>
      </c>
      <c r="D4135" s="96">
        <v>45280.655243055553</v>
      </c>
      <c r="E4135" t="s">
        <v>162</v>
      </c>
      <c r="F4135" t="s">
        <v>466</v>
      </c>
      <c r="G4135" t="s">
        <v>467</v>
      </c>
      <c r="H4135" t="s">
        <v>130</v>
      </c>
      <c r="I4135">
        <v>333548</v>
      </c>
      <c r="L4135" s="96">
        <v>45280.653101851851</v>
      </c>
      <c r="M4135" t="s">
        <v>135</v>
      </c>
      <c r="N4135">
        <v>32008</v>
      </c>
      <c r="O4135" t="s">
        <v>132</v>
      </c>
    </row>
    <row r="4136" spans="1:15" x14ac:dyDescent="0.25">
      <c r="A4136">
        <v>734000</v>
      </c>
      <c r="B4136">
        <v>265300</v>
      </c>
      <c r="C4136">
        <v>152</v>
      </c>
      <c r="D4136" s="96">
        <v>45280.655243055553</v>
      </c>
      <c r="E4136" t="s">
        <v>162</v>
      </c>
      <c r="F4136" t="s">
        <v>466</v>
      </c>
      <c r="G4136" t="s">
        <v>467</v>
      </c>
      <c r="H4136" t="s">
        <v>130</v>
      </c>
      <c r="I4136">
        <v>333544</v>
      </c>
      <c r="L4136" s="96">
        <v>45280.653101851851</v>
      </c>
      <c r="M4136" t="s">
        <v>135</v>
      </c>
      <c r="N4136">
        <v>49019</v>
      </c>
      <c r="O4136" t="s">
        <v>132</v>
      </c>
    </row>
    <row r="4137" spans="1:15" x14ac:dyDescent="0.25">
      <c r="A4137">
        <v>734000</v>
      </c>
      <c r="B4137">
        <v>265000</v>
      </c>
      <c r="C4137">
        <v>152</v>
      </c>
      <c r="D4137" s="96">
        <v>45268.645243055558</v>
      </c>
      <c r="E4137" t="s">
        <v>162</v>
      </c>
      <c r="F4137" t="s">
        <v>468</v>
      </c>
      <c r="G4137" t="s">
        <v>469</v>
      </c>
      <c r="H4137" t="s">
        <v>130</v>
      </c>
      <c r="I4137">
        <v>333130</v>
      </c>
      <c r="L4137" s="96">
        <v>45268.640752314815</v>
      </c>
      <c r="M4137" t="s">
        <v>135</v>
      </c>
      <c r="N4137">
        <v>-219655</v>
      </c>
      <c r="O4137" t="s">
        <v>136</v>
      </c>
    </row>
    <row r="4138" spans="1:15" x14ac:dyDescent="0.25">
      <c r="A4138">
        <v>734000</v>
      </c>
      <c r="B4138">
        <v>265050</v>
      </c>
      <c r="C4138">
        <v>152</v>
      </c>
      <c r="D4138" s="96">
        <v>45268.645243055558</v>
      </c>
      <c r="E4138" t="s">
        <v>162</v>
      </c>
      <c r="F4138" t="s">
        <v>468</v>
      </c>
      <c r="G4138" t="s">
        <v>469</v>
      </c>
      <c r="H4138" t="s">
        <v>130</v>
      </c>
      <c r="I4138">
        <v>333546</v>
      </c>
      <c r="L4138" s="96">
        <v>45268.640752314815</v>
      </c>
      <c r="M4138" t="s">
        <v>135</v>
      </c>
      <c r="N4138">
        <v>40000</v>
      </c>
      <c r="O4138" t="s">
        <v>132</v>
      </c>
    </row>
    <row r="4139" spans="1:15" x14ac:dyDescent="0.25">
      <c r="A4139">
        <v>734000</v>
      </c>
      <c r="B4139">
        <v>265350</v>
      </c>
      <c r="C4139">
        <v>152</v>
      </c>
      <c r="D4139" s="96">
        <v>45268.645243055558</v>
      </c>
      <c r="E4139" t="s">
        <v>162</v>
      </c>
      <c r="F4139" t="s">
        <v>468</v>
      </c>
      <c r="G4139" t="s">
        <v>469</v>
      </c>
      <c r="H4139" t="s">
        <v>130</v>
      </c>
      <c r="I4139">
        <v>333545</v>
      </c>
      <c r="L4139" s="96">
        <v>45268.640752314815</v>
      </c>
      <c r="M4139" t="s">
        <v>135</v>
      </c>
      <c r="N4139">
        <v>75000</v>
      </c>
      <c r="O4139" t="s">
        <v>132</v>
      </c>
    </row>
    <row r="4140" spans="1:15" x14ac:dyDescent="0.25">
      <c r="A4140">
        <v>734000</v>
      </c>
      <c r="B4140">
        <v>265310</v>
      </c>
      <c r="C4140">
        <v>152</v>
      </c>
      <c r="D4140" s="96">
        <v>45268.645243055558</v>
      </c>
      <c r="E4140" t="s">
        <v>162</v>
      </c>
      <c r="F4140" t="s">
        <v>468</v>
      </c>
      <c r="G4140" t="s">
        <v>469</v>
      </c>
      <c r="H4140" t="s">
        <v>130</v>
      </c>
      <c r="I4140">
        <v>333548</v>
      </c>
      <c r="L4140" s="96">
        <v>45268.640752314815</v>
      </c>
      <c r="M4140" t="s">
        <v>135</v>
      </c>
      <c r="N4140">
        <v>104655</v>
      </c>
      <c r="O4140" t="s">
        <v>132</v>
      </c>
    </row>
    <row r="4141" spans="1:15" x14ac:dyDescent="0.25">
      <c r="A4141">
        <v>734000</v>
      </c>
      <c r="B4141">
        <v>200000</v>
      </c>
      <c r="C4141">
        <v>152</v>
      </c>
      <c r="D4141" s="96">
        <v>45265.504803240743</v>
      </c>
      <c r="E4141" t="s">
        <v>162</v>
      </c>
      <c r="F4141" t="s">
        <v>470</v>
      </c>
      <c r="G4141" t="s">
        <v>471</v>
      </c>
      <c r="H4141" t="s">
        <v>130</v>
      </c>
      <c r="I4141">
        <v>333100</v>
      </c>
      <c r="L4141" s="96">
        <v>45265.502696759257</v>
      </c>
      <c r="M4141" t="s">
        <v>135</v>
      </c>
      <c r="N4141">
        <v>-16598</v>
      </c>
      <c r="O4141" t="s">
        <v>136</v>
      </c>
    </row>
    <row r="4142" spans="1:15" x14ac:dyDescent="0.25">
      <c r="A4142">
        <v>734000</v>
      </c>
      <c r="B4142">
        <v>250000</v>
      </c>
      <c r="C4142">
        <v>152</v>
      </c>
      <c r="D4142" s="96">
        <v>45247.423136574071</v>
      </c>
      <c r="E4142" t="s">
        <v>162</v>
      </c>
      <c r="F4142" t="s">
        <v>432</v>
      </c>
      <c r="G4142" t="s">
        <v>433</v>
      </c>
      <c r="H4142" t="s">
        <v>130</v>
      </c>
      <c r="I4142">
        <v>333105</v>
      </c>
      <c r="L4142" s="96">
        <v>45247.41982638889</v>
      </c>
      <c r="M4142" t="s">
        <v>135</v>
      </c>
      <c r="N4142">
        <v>-53000</v>
      </c>
      <c r="O4142" t="s">
        <v>136</v>
      </c>
    </row>
    <row r="4143" spans="1:15" x14ac:dyDescent="0.25">
      <c r="A4143">
        <v>734000</v>
      </c>
      <c r="B4143">
        <v>250000</v>
      </c>
      <c r="C4143">
        <v>152</v>
      </c>
      <c r="D4143" s="96">
        <v>45247.417581018519</v>
      </c>
      <c r="E4143" t="s">
        <v>162</v>
      </c>
      <c r="F4143" t="s">
        <v>434</v>
      </c>
      <c r="G4143" t="s">
        <v>435</v>
      </c>
      <c r="H4143" t="s">
        <v>130</v>
      </c>
      <c r="I4143">
        <v>333105</v>
      </c>
      <c r="L4143" s="96">
        <v>45247.413923611108</v>
      </c>
      <c r="M4143" t="s">
        <v>135</v>
      </c>
      <c r="N4143">
        <v>-76441</v>
      </c>
      <c r="O4143" t="s">
        <v>136</v>
      </c>
    </row>
    <row r="4144" spans="1:15" x14ac:dyDescent="0.25">
      <c r="A4144">
        <v>734000</v>
      </c>
      <c r="B4144">
        <v>265310</v>
      </c>
      <c r="C4144">
        <v>152</v>
      </c>
      <c r="D4144" s="96">
        <v>45246.643217592595</v>
      </c>
      <c r="E4144" t="s">
        <v>162</v>
      </c>
      <c r="F4144" t="s">
        <v>472</v>
      </c>
      <c r="G4144" t="s">
        <v>473</v>
      </c>
      <c r="H4144" t="s">
        <v>130</v>
      </c>
      <c r="I4144">
        <v>333548</v>
      </c>
      <c r="L4144" s="96">
        <v>45246.64203703704</v>
      </c>
      <c r="M4144" t="s">
        <v>135</v>
      </c>
      <c r="N4144">
        <v>-104655</v>
      </c>
      <c r="O4144" t="s">
        <v>136</v>
      </c>
    </row>
    <row r="4145" spans="1:15" x14ac:dyDescent="0.25">
      <c r="A4145">
        <v>734000</v>
      </c>
      <c r="B4145">
        <v>265350</v>
      </c>
      <c r="C4145">
        <v>152</v>
      </c>
      <c r="D4145" s="96">
        <v>45246.643217592595</v>
      </c>
      <c r="E4145" t="s">
        <v>162</v>
      </c>
      <c r="F4145" t="s">
        <v>472</v>
      </c>
      <c r="G4145" t="s">
        <v>473</v>
      </c>
      <c r="H4145" t="s">
        <v>130</v>
      </c>
      <c r="I4145">
        <v>333545</v>
      </c>
      <c r="L4145" s="96">
        <v>45246.64203703704</v>
      </c>
      <c r="M4145" t="s">
        <v>135</v>
      </c>
      <c r="N4145">
        <v>-75000</v>
      </c>
      <c r="O4145" t="s">
        <v>136</v>
      </c>
    </row>
    <row r="4146" spans="1:15" x14ac:dyDescent="0.25">
      <c r="A4146">
        <v>734000</v>
      </c>
      <c r="B4146">
        <v>265310</v>
      </c>
      <c r="C4146">
        <v>152</v>
      </c>
      <c r="D4146" s="96">
        <v>45246.643217592595</v>
      </c>
      <c r="E4146" t="s">
        <v>162</v>
      </c>
      <c r="F4146" t="s">
        <v>472</v>
      </c>
      <c r="G4146" t="s">
        <v>473</v>
      </c>
      <c r="H4146" t="s">
        <v>130</v>
      </c>
      <c r="I4146">
        <v>333548</v>
      </c>
      <c r="L4146" s="96">
        <v>45246.64203703704</v>
      </c>
      <c r="M4146" t="s">
        <v>135</v>
      </c>
      <c r="N4146">
        <v>-50000</v>
      </c>
      <c r="O4146" t="s">
        <v>136</v>
      </c>
    </row>
    <row r="4147" spans="1:15" x14ac:dyDescent="0.25">
      <c r="A4147">
        <v>734000</v>
      </c>
      <c r="B4147">
        <v>265050</v>
      </c>
      <c r="C4147">
        <v>152</v>
      </c>
      <c r="D4147" s="96">
        <v>45246.643217592595</v>
      </c>
      <c r="E4147" t="s">
        <v>162</v>
      </c>
      <c r="F4147" t="s">
        <v>472</v>
      </c>
      <c r="G4147" t="s">
        <v>473</v>
      </c>
      <c r="H4147" t="s">
        <v>130</v>
      </c>
      <c r="I4147">
        <v>333546</v>
      </c>
      <c r="L4147" s="96">
        <v>45246.64203703704</v>
      </c>
      <c r="M4147" t="s">
        <v>135</v>
      </c>
      <c r="N4147">
        <v>-40000</v>
      </c>
      <c r="O4147" t="s">
        <v>136</v>
      </c>
    </row>
    <row r="4148" spans="1:15" x14ac:dyDescent="0.25">
      <c r="A4148">
        <v>734000</v>
      </c>
      <c r="B4148">
        <v>265050</v>
      </c>
      <c r="C4148">
        <v>152</v>
      </c>
      <c r="D4148" s="96">
        <v>45246.643217592595</v>
      </c>
      <c r="E4148" t="s">
        <v>162</v>
      </c>
      <c r="F4148" t="s">
        <v>472</v>
      </c>
      <c r="G4148" t="s">
        <v>473</v>
      </c>
      <c r="H4148" t="s">
        <v>130</v>
      </c>
      <c r="I4148">
        <v>333546</v>
      </c>
      <c r="L4148" s="96">
        <v>45246.64203703704</v>
      </c>
      <c r="M4148" t="s">
        <v>135</v>
      </c>
      <c r="N4148">
        <v>-15961</v>
      </c>
      <c r="O4148" t="s">
        <v>136</v>
      </c>
    </row>
    <row r="4149" spans="1:15" x14ac:dyDescent="0.25">
      <c r="A4149">
        <v>734000</v>
      </c>
      <c r="B4149">
        <v>265000</v>
      </c>
      <c r="C4149">
        <v>152</v>
      </c>
      <c r="D4149" s="96">
        <v>45246.643217592595</v>
      </c>
      <c r="E4149" t="s">
        <v>162</v>
      </c>
      <c r="F4149" t="s">
        <v>472</v>
      </c>
      <c r="G4149" t="s">
        <v>473</v>
      </c>
      <c r="H4149" t="s">
        <v>130</v>
      </c>
      <c r="I4149">
        <v>333130</v>
      </c>
      <c r="L4149" s="96">
        <v>45246.64203703704</v>
      </c>
      <c r="M4149" t="s">
        <v>135</v>
      </c>
      <c r="N4149">
        <v>285616</v>
      </c>
      <c r="O4149" t="s">
        <v>132</v>
      </c>
    </row>
    <row r="4150" spans="1:15" x14ac:dyDescent="0.25">
      <c r="A4150">
        <v>734000</v>
      </c>
      <c r="B4150">
        <v>200000</v>
      </c>
      <c r="C4150">
        <v>152</v>
      </c>
      <c r="D4150" s="96">
        <v>45238.379618055558</v>
      </c>
      <c r="E4150" t="s">
        <v>162</v>
      </c>
      <c r="F4150" t="s">
        <v>474</v>
      </c>
      <c r="G4150" t="s">
        <v>475</v>
      </c>
      <c r="H4150" t="s">
        <v>130</v>
      </c>
      <c r="I4150">
        <v>333100</v>
      </c>
      <c r="L4150" s="96">
        <v>45238.377685185187</v>
      </c>
      <c r="M4150" t="s">
        <v>135</v>
      </c>
      <c r="N4150">
        <v>-15961</v>
      </c>
      <c r="O4150" t="s">
        <v>136</v>
      </c>
    </row>
    <row r="4151" spans="1:15" x14ac:dyDescent="0.25">
      <c r="A4151">
        <v>734000</v>
      </c>
      <c r="B4151">
        <v>265050</v>
      </c>
      <c r="C4151">
        <v>152</v>
      </c>
      <c r="D4151" s="96">
        <v>45238.379618055558</v>
      </c>
      <c r="E4151" t="s">
        <v>162</v>
      </c>
      <c r="F4151" t="s">
        <v>474</v>
      </c>
      <c r="G4151" t="s">
        <v>475</v>
      </c>
      <c r="H4151" t="s">
        <v>130</v>
      </c>
      <c r="I4151">
        <v>333546</v>
      </c>
      <c r="L4151" s="96">
        <v>45238.377685185187</v>
      </c>
      <c r="M4151" t="s">
        <v>135</v>
      </c>
      <c r="N4151">
        <v>15961</v>
      </c>
      <c r="O4151" t="s">
        <v>132</v>
      </c>
    </row>
    <row r="4152" spans="1:15" x14ac:dyDescent="0.25">
      <c r="A4152">
        <v>734000</v>
      </c>
      <c r="B4152">
        <v>200000</v>
      </c>
      <c r="C4152">
        <v>152</v>
      </c>
      <c r="D4152" s="96">
        <v>45238.370474537034</v>
      </c>
      <c r="E4152" t="s">
        <v>162</v>
      </c>
      <c r="F4152" t="s">
        <v>476</v>
      </c>
      <c r="G4152" t="s">
        <v>477</v>
      </c>
      <c r="H4152" t="s">
        <v>130</v>
      </c>
      <c r="I4152">
        <v>333100</v>
      </c>
      <c r="L4152" s="96">
        <v>45238.36886574074</v>
      </c>
      <c r="M4152" t="s">
        <v>135</v>
      </c>
      <c r="N4152">
        <v>50000</v>
      </c>
      <c r="O4152" t="s">
        <v>132</v>
      </c>
    </row>
    <row r="4153" spans="1:15" x14ac:dyDescent="0.25">
      <c r="A4153">
        <v>734000</v>
      </c>
      <c r="B4153">
        <v>265000</v>
      </c>
      <c r="C4153">
        <v>152</v>
      </c>
      <c r="D4153" s="96">
        <v>45229.597893518519</v>
      </c>
      <c r="E4153" t="s">
        <v>162</v>
      </c>
      <c r="F4153" t="s">
        <v>478</v>
      </c>
      <c r="G4153" t="s">
        <v>473</v>
      </c>
      <c r="H4153" t="s">
        <v>130</v>
      </c>
      <c r="I4153">
        <v>333130</v>
      </c>
      <c r="L4153" s="96">
        <v>45229.411435185182</v>
      </c>
      <c r="M4153" t="s">
        <v>135</v>
      </c>
      <c r="N4153">
        <v>-285616</v>
      </c>
      <c r="O4153" t="s">
        <v>136</v>
      </c>
    </row>
    <row r="4154" spans="1:15" x14ac:dyDescent="0.25">
      <c r="A4154">
        <v>734000</v>
      </c>
      <c r="B4154">
        <v>265050</v>
      </c>
      <c r="C4154">
        <v>152</v>
      </c>
      <c r="D4154" s="96">
        <v>45229.597893518519</v>
      </c>
      <c r="E4154" t="s">
        <v>162</v>
      </c>
      <c r="F4154" t="s">
        <v>478</v>
      </c>
      <c r="G4154" t="s">
        <v>473</v>
      </c>
      <c r="H4154" t="s">
        <v>130</v>
      </c>
      <c r="I4154">
        <v>333546</v>
      </c>
      <c r="L4154" s="96">
        <v>45229.411435185182</v>
      </c>
      <c r="M4154" t="s">
        <v>135</v>
      </c>
      <c r="N4154">
        <v>15961</v>
      </c>
      <c r="O4154" t="s">
        <v>132</v>
      </c>
    </row>
    <row r="4155" spans="1:15" x14ac:dyDescent="0.25">
      <c r="A4155">
        <v>734000</v>
      </c>
      <c r="B4155">
        <v>265050</v>
      </c>
      <c r="C4155">
        <v>152</v>
      </c>
      <c r="D4155" s="96">
        <v>45229.597893518519</v>
      </c>
      <c r="E4155" t="s">
        <v>162</v>
      </c>
      <c r="F4155" t="s">
        <v>478</v>
      </c>
      <c r="G4155" t="s">
        <v>473</v>
      </c>
      <c r="H4155" t="s">
        <v>130</v>
      </c>
      <c r="I4155">
        <v>333546</v>
      </c>
      <c r="L4155" s="96">
        <v>45229.411435185182</v>
      </c>
      <c r="M4155" t="s">
        <v>135</v>
      </c>
      <c r="N4155">
        <v>40000</v>
      </c>
      <c r="O4155" t="s">
        <v>132</v>
      </c>
    </row>
    <row r="4156" spans="1:15" x14ac:dyDescent="0.25">
      <c r="A4156">
        <v>734000</v>
      </c>
      <c r="B4156">
        <v>265310</v>
      </c>
      <c r="C4156">
        <v>152</v>
      </c>
      <c r="D4156" s="96">
        <v>45229.597893518519</v>
      </c>
      <c r="E4156" t="s">
        <v>162</v>
      </c>
      <c r="F4156" t="s">
        <v>478</v>
      </c>
      <c r="G4156" t="s">
        <v>473</v>
      </c>
      <c r="H4156" t="s">
        <v>130</v>
      </c>
      <c r="I4156">
        <v>333548</v>
      </c>
      <c r="L4156" s="96">
        <v>45229.411435185182</v>
      </c>
      <c r="M4156" t="s">
        <v>135</v>
      </c>
      <c r="N4156">
        <v>50000</v>
      </c>
      <c r="O4156" t="s">
        <v>132</v>
      </c>
    </row>
    <row r="4157" spans="1:15" x14ac:dyDescent="0.25">
      <c r="A4157">
        <v>734000</v>
      </c>
      <c r="B4157">
        <v>265350</v>
      </c>
      <c r="C4157">
        <v>152</v>
      </c>
      <c r="D4157" s="96">
        <v>45229.597893518519</v>
      </c>
      <c r="E4157" t="s">
        <v>162</v>
      </c>
      <c r="F4157" t="s">
        <v>478</v>
      </c>
      <c r="G4157" t="s">
        <v>473</v>
      </c>
      <c r="H4157" t="s">
        <v>130</v>
      </c>
      <c r="I4157">
        <v>333545</v>
      </c>
      <c r="L4157" s="96">
        <v>45229.411435185182</v>
      </c>
      <c r="M4157" t="s">
        <v>135</v>
      </c>
      <c r="N4157">
        <v>75000</v>
      </c>
      <c r="O4157" t="s">
        <v>132</v>
      </c>
    </row>
    <row r="4158" spans="1:15" x14ac:dyDescent="0.25">
      <c r="A4158">
        <v>734000</v>
      </c>
      <c r="B4158">
        <v>265310</v>
      </c>
      <c r="C4158">
        <v>152</v>
      </c>
      <c r="D4158" s="96">
        <v>45229.597893518519</v>
      </c>
      <c r="E4158" t="s">
        <v>162</v>
      </c>
      <c r="F4158" t="s">
        <v>478</v>
      </c>
      <c r="G4158" t="s">
        <v>473</v>
      </c>
      <c r="H4158" t="s">
        <v>130</v>
      </c>
      <c r="I4158">
        <v>333548</v>
      </c>
      <c r="L4158" s="96">
        <v>45229.411435185182</v>
      </c>
      <c r="M4158" t="s">
        <v>135</v>
      </c>
      <c r="N4158">
        <v>104655</v>
      </c>
      <c r="O4158" t="s">
        <v>132</v>
      </c>
    </row>
    <row r="4159" spans="1:15" x14ac:dyDescent="0.25">
      <c r="A4159">
        <v>734000</v>
      </c>
      <c r="B4159">
        <v>265000</v>
      </c>
      <c r="C4159">
        <v>152</v>
      </c>
      <c r="D4159" s="96">
        <v>45229.597881944443</v>
      </c>
      <c r="E4159" t="s">
        <v>162</v>
      </c>
      <c r="F4159" t="s">
        <v>479</v>
      </c>
      <c r="G4159" t="s">
        <v>480</v>
      </c>
      <c r="H4159" t="s">
        <v>130</v>
      </c>
      <c r="I4159">
        <v>333130</v>
      </c>
      <c r="L4159" s="96">
        <v>45229.401354166665</v>
      </c>
      <c r="M4159" t="s">
        <v>135</v>
      </c>
      <c r="N4159">
        <v>-574097</v>
      </c>
      <c r="O4159" t="s">
        <v>136</v>
      </c>
    </row>
    <row r="4160" spans="1:15" x14ac:dyDescent="0.25">
      <c r="A4160">
        <v>734000</v>
      </c>
      <c r="B4160">
        <v>265400</v>
      </c>
      <c r="C4160">
        <v>152</v>
      </c>
      <c r="D4160" s="96">
        <v>45229.597881944443</v>
      </c>
      <c r="E4160" t="s">
        <v>162</v>
      </c>
      <c r="F4160" t="s">
        <v>479</v>
      </c>
      <c r="G4160" t="s">
        <v>480</v>
      </c>
      <c r="H4160" t="s">
        <v>130</v>
      </c>
      <c r="I4160">
        <v>333542</v>
      </c>
      <c r="L4160" s="96">
        <v>45229.401354166665</v>
      </c>
      <c r="M4160" t="s">
        <v>135</v>
      </c>
      <c r="N4160">
        <v>4942</v>
      </c>
      <c r="O4160" t="s">
        <v>132</v>
      </c>
    </row>
    <row r="4161" spans="1:15" x14ac:dyDescent="0.25">
      <c r="A4161">
        <v>734000</v>
      </c>
      <c r="B4161">
        <v>265450</v>
      </c>
      <c r="C4161">
        <v>152</v>
      </c>
      <c r="D4161" s="96">
        <v>45229.597881944443</v>
      </c>
      <c r="E4161" t="s">
        <v>162</v>
      </c>
      <c r="F4161" t="s">
        <v>479</v>
      </c>
      <c r="G4161" t="s">
        <v>480</v>
      </c>
      <c r="H4161" t="s">
        <v>130</v>
      </c>
      <c r="I4161">
        <v>333543</v>
      </c>
      <c r="L4161" s="96">
        <v>45229.401354166665</v>
      </c>
      <c r="M4161" t="s">
        <v>135</v>
      </c>
      <c r="N4161">
        <v>46142</v>
      </c>
      <c r="O4161" t="s">
        <v>132</v>
      </c>
    </row>
    <row r="4162" spans="1:15" x14ac:dyDescent="0.25">
      <c r="A4162">
        <v>734000</v>
      </c>
      <c r="B4162">
        <v>265350</v>
      </c>
      <c r="C4162">
        <v>152</v>
      </c>
      <c r="D4162" s="96">
        <v>45229.597881944443</v>
      </c>
      <c r="E4162" t="s">
        <v>162</v>
      </c>
      <c r="F4162" t="s">
        <v>479</v>
      </c>
      <c r="G4162" t="s">
        <v>480</v>
      </c>
      <c r="H4162" t="s">
        <v>130</v>
      </c>
      <c r="I4162">
        <v>333545</v>
      </c>
      <c r="L4162" s="96">
        <v>45229.401354166665</v>
      </c>
      <c r="M4162" t="s">
        <v>135</v>
      </c>
      <c r="N4162">
        <v>66743</v>
      </c>
      <c r="O4162" t="s">
        <v>132</v>
      </c>
    </row>
    <row r="4163" spans="1:15" x14ac:dyDescent="0.25">
      <c r="A4163">
        <v>734000</v>
      </c>
      <c r="B4163">
        <v>265310</v>
      </c>
      <c r="C4163">
        <v>152</v>
      </c>
      <c r="D4163" s="96">
        <v>45229.597881944443</v>
      </c>
      <c r="E4163" t="s">
        <v>162</v>
      </c>
      <c r="F4163" t="s">
        <v>479</v>
      </c>
      <c r="G4163" t="s">
        <v>480</v>
      </c>
      <c r="H4163" t="s">
        <v>130</v>
      </c>
      <c r="I4163">
        <v>333548</v>
      </c>
      <c r="L4163" s="96">
        <v>45229.401354166665</v>
      </c>
      <c r="M4163" t="s">
        <v>135</v>
      </c>
      <c r="N4163">
        <v>67584</v>
      </c>
      <c r="O4163" t="s">
        <v>132</v>
      </c>
    </row>
    <row r="4164" spans="1:15" x14ac:dyDescent="0.25">
      <c r="A4164">
        <v>734000</v>
      </c>
      <c r="B4164">
        <v>265300</v>
      </c>
      <c r="C4164">
        <v>152</v>
      </c>
      <c r="D4164" s="96">
        <v>45229.597881944443</v>
      </c>
      <c r="E4164" t="s">
        <v>162</v>
      </c>
      <c r="F4164" t="s">
        <v>479</v>
      </c>
      <c r="G4164" t="s">
        <v>480</v>
      </c>
      <c r="H4164" t="s">
        <v>130</v>
      </c>
      <c r="I4164">
        <v>333544</v>
      </c>
      <c r="L4164" s="96">
        <v>45229.401354166665</v>
      </c>
      <c r="M4164" t="s">
        <v>135</v>
      </c>
      <c r="N4164">
        <v>95364</v>
      </c>
      <c r="O4164" t="s">
        <v>132</v>
      </c>
    </row>
    <row r="4165" spans="1:15" x14ac:dyDescent="0.25">
      <c r="A4165">
        <v>734000</v>
      </c>
      <c r="B4165">
        <v>265050</v>
      </c>
      <c r="C4165">
        <v>152</v>
      </c>
      <c r="D4165" s="96">
        <v>45229.597881944443</v>
      </c>
      <c r="E4165" t="s">
        <v>162</v>
      </c>
      <c r="F4165" t="s">
        <v>479</v>
      </c>
      <c r="G4165" t="s">
        <v>480</v>
      </c>
      <c r="H4165" t="s">
        <v>130</v>
      </c>
      <c r="I4165">
        <v>333546</v>
      </c>
      <c r="L4165" s="96">
        <v>45229.401354166665</v>
      </c>
      <c r="M4165" t="s">
        <v>135</v>
      </c>
      <c r="N4165">
        <v>142920</v>
      </c>
      <c r="O4165" t="s">
        <v>132</v>
      </c>
    </row>
    <row r="4166" spans="1:15" x14ac:dyDescent="0.25">
      <c r="A4166">
        <v>734000</v>
      </c>
      <c r="B4166">
        <v>265100</v>
      </c>
      <c r="C4166">
        <v>152</v>
      </c>
      <c r="D4166" s="96">
        <v>45229.597881944443</v>
      </c>
      <c r="E4166" t="s">
        <v>162</v>
      </c>
      <c r="F4166" t="s">
        <v>479</v>
      </c>
      <c r="G4166" t="s">
        <v>480</v>
      </c>
      <c r="H4166" t="s">
        <v>130</v>
      </c>
      <c r="I4166">
        <v>333541</v>
      </c>
      <c r="L4166" s="96">
        <v>45229.401354166665</v>
      </c>
      <c r="M4166" t="s">
        <v>135</v>
      </c>
      <c r="N4166">
        <v>150402</v>
      </c>
      <c r="O4166" t="s">
        <v>132</v>
      </c>
    </row>
    <row r="4167" spans="1:15" x14ac:dyDescent="0.25">
      <c r="A4167">
        <v>734000</v>
      </c>
      <c r="B4167">
        <v>205400</v>
      </c>
      <c r="C4167">
        <v>152</v>
      </c>
      <c r="D4167" s="96">
        <v>45226.519236111111</v>
      </c>
      <c r="E4167" t="s">
        <v>162</v>
      </c>
      <c r="F4167" t="s">
        <v>154</v>
      </c>
      <c r="G4167" t="s">
        <v>155</v>
      </c>
      <c r="H4167" t="s">
        <v>130</v>
      </c>
      <c r="I4167">
        <v>333556</v>
      </c>
      <c r="L4167" s="96">
        <v>45226.513449074075</v>
      </c>
      <c r="M4167" t="s">
        <v>135</v>
      </c>
      <c r="N4167">
        <v>37400</v>
      </c>
      <c r="O4167" t="s">
        <v>132</v>
      </c>
    </row>
    <row r="4168" spans="1:15" x14ac:dyDescent="0.25">
      <c r="A4168">
        <v>734000</v>
      </c>
      <c r="B4168">
        <v>260000</v>
      </c>
      <c r="C4168">
        <v>152</v>
      </c>
      <c r="D4168" s="96">
        <v>45204.49627314815</v>
      </c>
      <c r="E4168" t="s">
        <v>133</v>
      </c>
      <c r="F4168" t="s">
        <v>424</v>
      </c>
      <c r="G4168" t="s">
        <v>425</v>
      </c>
      <c r="H4168" t="s">
        <v>130</v>
      </c>
      <c r="I4168">
        <v>333115</v>
      </c>
      <c r="L4168" s="96">
        <v>45204.49417824074</v>
      </c>
      <c r="M4168" t="s">
        <v>135</v>
      </c>
      <c r="N4168">
        <v>-150000</v>
      </c>
      <c r="O4168" t="s">
        <v>136</v>
      </c>
    </row>
    <row r="4169" spans="1:15" x14ac:dyDescent="0.25">
      <c r="A4169">
        <v>734000</v>
      </c>
      <c r="B4169">
        <v>200000</v>
      </c>
      <c r="C4169">
        <v>152</v>
      </c>
      <c r="D4169" s="96">
        <v>45195.444756944446</v>
      </c>
      <c r="E4169" t="s">
        <v>162</v>
      </c>
      <c r="F4169" t="s">
        <v>481</v>
      </c>
      <c r="G4169" t="s">
        <v>482</v>
      </c>
      <c r="H4169" t="s">
        <v>130</v>
      </c>
      <c r="I4169">
        <v>333100</v>
      </c>
      <c r="L4169" s="96">
        <v>45195.442465277774</v>
      </c>
      <c r="M4169" t="s">
        <v>135</v>
      </c>
      <c r="N4169">
        <v>-125000</v>
      </c>
      <c r="O4169" t="s">
        <v>136</v>
      </c>
    </row>
    <row r="4170" spans="1:15" x14ac:dyDescent="0.25">
      <c r="A4170">
        <v>734000</v>
      </c>
      <c r="B4170">
        <v>265310</v>
      </c>
      <c r="C4170">
        <v>152</v>
      </c>
      <c r="D4170" s="96">
        <v>45195.444756944446</v>
      </c>
      <c r="E4170" t="s">
        <v>162</v>
      </c>
      <c r="F4170" t="s">
        <v>481</v>
      </c>
      <c r="G4170" t="s">
        <v>482</v>
      </c>
      <c r="H4170" t="s">
        <v>130</v>
      </c>
      <c r="I4170">
        <v>333548</v>
      </c>
      <c r="L4170" s="96">
        <v>45195.442465277774</v>
      </c>
      <c r="M4170" t="s">
        <v>135</v>
      </c>
      <c r="N4170">
        <v>50000</v>
      </c>
      <c r="O4170" t="s">
        <v>132</v>
      </c>
    </row>
    <row r="4171" spans="1:15" x14ac:dyDescent="0.25">
      <c r="A4171">
        <v>734000</v>
      </c>
      <c r="B4171">
        <v>265000</v>
      </c>
      <c r="C4171">
        <v>152</v>
      </c>
      <c r="D4171" s="96">
        <v>45195.444756944446</v>
      </c>
      <c r="E4171" t="s">
        <v>162</v>
      </c>
      <c r="F4171" t="s">
        <v>481</v>
      </c>
      <c r="G4171" t="s">
        <v>482</v>
      </c>
      <c r="H4171" t="s">
        <v>130</v>
      </c>
      <c r="I4171">
        <v>333130</v>
      </c>
      <c r="L4171" s="96">
        <v>45195.442465277774</v>
      </c>
      <c r="M4171" t="s">
        <v>135</v>
      </c>
      <c r="N4171">
        <v>75000</v>
      </c>
      <c r="O4171" t="s">
        <v>132</v>
      </c>
    </row>
    <row r="4172" spans="1:15" x14ac:dyDescent="0.25">
      <c r="A4172">
        <v>734000</v>
      </c>
      <c r="B4172">
        <v>200000</v>
      </c>
      <c r="C4172">
        <v>152</v>
      </c>
      <c r="D4172" s="96">
        <v>45195.44226851852</v>
      </c>
      <c r="E4172" t="s">
        <v>162</v>
      </c>
      <c r="F4172" t="s">
        <v>483</v>
      </c>
      <c r="G4172" t="s">
        <v>484</v>
      </c>
      <c r="H4172" t="s">
        <v>130</v>
      </c>
      <c r="I4172">
        <v>333100</v>
      </c>
      <c r="L4172" s="96">
        <v>45195.439768518518</v>
      </c>
      <c r="M4172" t="s">
        <v>135</v>
      </c>
      <c r="N4172">
        <v>-51806</v>
      </c>
      <c r="O4172" t="s">
        <v>136</v>
      </c>
    </row>
    <row r="4173" spans="1:15" x14ac:dyDescent="0.25">
      <c r="A4173">
        <v>734000</v>
      </c>
      <c r="B4173">
        <v>273000</v>
      </c>
      <c r="C4173">
        <v>152</v>
      </c>
      <c r="D4173" s="96">
        <v>45195.44226851852</v>
      </c>
      <c r="E4173" t="s">
        <v>162</v>
      </c>
      <c r="F4173" t="s">
        <v>483</v>
      </c>
      <c r="G4173" t="s">
        <v>484</v>
      </c>
      <c r="H4173" t="s">
        <v>130</v>
      </c>
      <c r="I4173">
        <v>333145</v>
      </c>
      <c r="L4173" s="96">
        <v>45195.439768518518</v>
      </c>
      <c r="M4173" t="s">
        <v>135</v>
      </c>
      <c r="N4173">
        <v>51806</v>
      </c>
      <c r="O4173" t="s">
        <v>132</v>
      </c>
    </row>
    <row r="4174" spans="1:15" x14ac:dyDescent="0.25">
      <c r="A4174">
        <v>734000</v>
      </c>
      <c r="B4174">
        <v>200000</v>
      </c>
      <c r="C4174">
        <v>152</v>
      </c>
      <c r="D4174" s="96">
        <v>45195.437118055554</v>
      </c>
      <c r="E4174" t="s">
        <v>162</v>
      </c>
      <c r="F4174" t="s">
        <v>382</v>
      </c>
      <c r="G4174" t="s">
        <v>383</v>
      </c>
      <c r="H4174" t="s">
        <v>130</v>
      </c>
      <c r="I4174">
        <v>333100</v>
      </c>
      <c r="L4174" s="96">
        <v>45195.432835648149</v>
      </c>
      <c r="M4174" t="s">
        <v>135</v>
      </c>
      <c r="N4174">
        <v>-47426</v>
      </c>
      <c r="O4174" t="s">
        <v>136</v>
      </c>
    </row>
    <row r="4175" spans="1:15" x14ac:dyDescent="0.25">
      <c r="A4175">
        <v>734000</v>
      </c>
      <c r="B4175">
        <v>273000</v>
      </c>
      <c r="C4175">
        <v>152</v>
      </c>
      <c r="D4175" s="96">
        <v>45184.452905092592</v>
      </c>
      <c r="E4175" t="s">
        <v>162</v>
      </c>
      <c r="F4175" t="s">
        <v>438</v>
      </c>
      <c r="G4175" t="s">
        <v>439</v>
      </c>
      <c r="H4175" t="s">
        <v>130</v>
      </c>
      <c r="I4175">
        <v>333145</v>
      </c>
      <c r="L4175" s="96">
        <v>45184.450798611113</v>
      </c>
      <c r="M4175" t="s">
        <v>135</v>
      </c>
      <c r="N4175">
        <v>-571000</v>
      </c>
      <c r="O4175" t="s">
        <v>136</v>
      </c>
    </row>
    <row r="4176" spans="1:15" x14ac:dyDescent="0.25">
      <c r="A4176">
        <v>734000</v>
      </c>
      <c r="B4176">
        <v>200000</v>
      </c>
      <c r="C4176">
        <v>152</v>
      </c>
      <c r="D4176" s="96">
        <v>45174.488182870373</v>
      </c>
      <c r="E4176" t="s">
        <v>162</v>
      </c>
      <c r="F4176" t="s">
        <v>399</v>
      </c>
      <c r="G4176" t="s">
        <v>400</v>
      </c>
      <c r="H4176" t="s">
        <v>130</v>
      </c>
      <c r="I4176">
        <v>333101</v>
      </c>
      <c r="L4176" s="96">
        <v>45169.999988425923</v>
      </c>
      <c r="M4176" t="s">
        <v>135</v>
      </c>
      <c r="N4176">
        <v>2185462</v>
      </c>
      <c r="O4176" t="s">
        <v>132</v>
      </c>
    </row>
    <row r="4177" spans="1:15" x14ac:dyDescent="0.25">
      <c r="A4177">
        <v>734000</v>
      </c>
      <c r="B4177">
        <v>200000</v>
      </c>
      <c r="C4177">
        <v>152</v>
      </c>
      <c r="D4177" s="96">
        <v>45174.488171296296</v>
      </c>
      <c r="E4177" t="s">
        <v>162</v>
      </c>
      <c r="F4177" t="s">
        <v>399</v>
      </c>
      <c r="G4177" t="s">
        <v>400</v>
      </c>
      <c r="H4177" t="s">
        <v>130</v>
      </c>
      <c r="I4177">
        <v>333100</v>
      </c>
      <c r="L4177" s="96">
        <v>45169.999988425923</v>
      </c>
      <c r="M4177" t="s">
        <v>135</v>
      </c>
      <c r="N4177">
        <v>4000000</v>
      </c>
      <c r="O4177" t="s">
        <v>132</v>
      </c>
    </row>
    <row r="4178" spans="1:15" x14ac:dyDescent="0.25">
      <c r="A4178">
        <v>734000</v>
      </c>
      <c r="B4178">
        <v>200000</v>
      </c>
      <c r="C4178">
        <v>152</v>
      </c>
      <c r="D4178" s="96">
        <v>45162.658715277779</v>
      </c>
      <c r="E4178" t="s">
        <v>162</v>
      </c>
      <c r="F4178" t="s">
        <v>485</v>
      </c>
      <c r="G4178" t="s">
        <v>486</v>
      </c>
      <c r="H4178" t="s">
        <v>130</v>
      </c>
      <c r="I4178">
        <v>333101</v>
      </c>
      <c r="L4178" s="96">
        <v>45162.654282407406</v>
      </c>
      <c r="M4178" t="s">
        <v>135</v>
      </c>
      <c r="N4178">
        <v>-1092731</v>
      </c>
      <c r="O4178" t="s">
        <v>136</v>
      </c>
    </row>
    <row r="4179" spans="1:15" x14ac:dyDescent="0.25">
      <c r="A4179">
        <v>734000</v>
      </c>
      <c r="B4179">
        <v>200000</v>
      </c>
      <c r="C4179">
        <v>152</v>
      </c>
      <c r="D4179" s="96">
        <v>45162.658715277779</v>
      </c>
      <c r="E4179" t="s">
        <v>162</v>
      </c>
      <c r="F4179" t="s">
        <v>485</v>
      </c>
      <c r="G4179" t="s">
        <v>486</v>
      </c>
      <c r="H4179" t="s">
        <v>130</v>
      </c>
      <c r="I4179">
        <v>333100</v>
      </c>
      <c r="L4179" s="96">
        <v>45162.654282407406</v>
      </c>
      <c r="M4179" t="s">
        <v>135</v>
      </c>
      <c r="N4179">
        <v>-86670</v>
      </c>
      <c r="O4179" t="s">
        <v>136</v>
      </c>
    </row>
    <row r="4180" spans="1:15" x14ac:dyDescent="0.25">
      <c r="A4180">
        <v>734000</v>
      </c>
      <c r="B4180">
        <v>260000</v>
      </c>
      <c r="C4180">
        <v>152</v>
      </c>
      <c r="D4180" s="96">
        <v>45162.658715277779</v>
      </c>
      <c r="E4180" t="s">
        <v>162</v>
      </c>
      <c r="F4180" t="s">
        <v>485</v>
      </c>
      <c r="G4180" t="s">
        <v>486</v>
      </c>
      <c r="H4180" t="s">
        <v>130</v>
      </c>
      <c r="I4180">
        <v>333115</v>
      </c>
      <c r="L4180" s="96">
        <v>45162.654282407406</v>
      </c>
      <c r="M4180" t="s">
        <v>135</v>
      </c>
      <c r="N4180">
        <v>-2312</v>
      </c>
      <c r="O4180" t="s">
        <v>136</v>
      </c>
    </row>
    <row r="4181" spans="1:15" x14ac:dyDescent="0.25">
      <c r="A4181">
        <v>734000</v>
      </c>
      <c r="B4181">
        <v>270000</v>
      </c>
      <c r="C4181">
        <v>152</v>
      </c>
      <c r="D4181" s="96">
        <v>45162.658715277779</v>
      </c>
      <c r="E4181" t="s">
        <v>162</v>
      </c>
      <c r="F4181" t="s">
        <v>485</v>
      </c>
      <c r="G4181" t="s">
        <v>486</v>
      </c>
      <c r="H4181" t="s">
        <v>130</v>
      </c>
      <c r="I4181">
        <v>333140</v>
      </c>
      <c r="L4181" s="96">
        <v>45162.654282407406</v>
      </c>
      <c r="M4181" t="s">
        <v>135</v>
      </c>
      <c r="N4181">
        <v>1278</v>
      </c>
      <c r="O4181" t="s">
        <v>132</v>
      </c>
    </row>
    <row r="4182" spans="1:15" x14ac:dyDescent="0.25">
      <c r="A4182">
        <v>734000</v>
      </c>
      <c r="B4182">
        <v>273000</v>
      </c>
      <c r="C4182">
        <v>152</v>
      </c>
      <c r="D4182" s="96">
        <v>45162.658715277779</v>
      </c>
      <c r="E4182" t="s">
        <v>162</v>
      </c>
      <c r="F4182" t="s">
        <v>485</v>
      </c>
      <c r="G4182" t="s">
        <v>486</v>
      </c>
      <c r="H4182" t="s">
        <v>130</v>
      </c>
      <c r="I4182">
        <v>333145</v>
      </c>
      <c r="L4182" s="96">
        <v>45162.654282407406</v>
      </c>
      <c r="M4182" t="s">
        <v>135</v>
      </c>
      <c r="N4182">
        <v>2257</v>
      </c>
      <c r="O4182" t="s">
        <v>132</v>
      </c>
    </row>
    <row r="4183" spans="1:15" x14ac:dyDescent="0.25">
      <c r="A4183">
        <v>734000</v>
      </c>
      <c r="B4183">
        <v>202000</v>
      </c>
      <c r="C4183">
        <v>152</v>
      </c>
      <c r="D4183" s="96">
        <v>45162.658715277779</v>
      </c>
      <c r="E4183" t="s">
        <v>162</v>
      </c>
      <c r="F4183" t="s">
        <v>485</v>
      </c>
      <c r="G4183" t="s">
        <v>486</v>
      </c>
      <c r="H4183" t="s">
        <v>130</v>
      </c>
      <c r="I4183">
        <v>333155</v>
      </c>
      <c r="L4183" s="96">
        <v>45162.654282407406</v>
      </c>
      <c r="M4183" t="s">
        <v>135</v>
      </c>
      <c r="N4183">
        <v>5172</v>
      </c>
      <c r="O4183" t="s">
        <v>132</v>
      </c>
    </row>
    <row r="4184" spans="1:15" x14ac:dyDescent="0.25">
      <c r="A4184">
        <v>734000</v>
      </c>
      <c r="B4184">
        <v>245000</v>
      </c>
      <c r="C4184">
        <v>152</v>
      </c>
      <c r="D4184" s="96">
        <v>45162.658715277779</v>
      </c>
      <c r="E4184" t="s">
        <v>162</v>
      </c>
      <c r="F4184" t="s">
        <v>485</v>
      </c>
      <c r="G4184" t="s">
        <v>486</v>
      </c>
      <c r="H4184" t="s">
        <v>130</v>
      </c>
      <c r="I4184">
        <v>333549</v>
      </c>
      <c r="L4184" s="96">
        <v>45162.654282407406</v>
      </c>
      <c r="M4184" t="s">
        <v>135</v>
      </c>
      <c r="N4184">
        <v>10000</v>
      </c>
      <c r="O4184" t="s">
        <v>132</v>
      </c>
    </row>
    <row r="4185" spans="1:15" x14ac:dyDescent="0.25">
      <c r="A4185">
        <v>734000</v>
      </c>
      <c r="B4185">
        <v>265000</v>
      </c>
      <c r="C4185">
        <v>152</v>
      </c>
      <c r="D4185" s="96">
        <v>45162.658715277779</v>
      </c>
      <c r="E4185" t="s">
        <v>162</v>
      </c>
      <c r="F4185" t="s">
        <v>485</v>
      </c>
      <c r="G4185" t="s">
        <v>486</v>
      </c>
      <c r="H4185" t="s">
        <v>130</v>
      </c>
      <c r="I4185">
        <v>333130</v>
      </c>
      <c r="L4185" s="96">
        <v>45162.654282407406</v>
      </c>
      <c r="M4185" t="s">
        <v>135</v>
      </c>
      <c r="N4185">
        <v>10533</v>
      </c>
      <c r="O4185" t="s">
        <v>132</v>
      </c>
    </row>
    <row r="4186" spans="1:15" x14ac:dyDescent="0.25">
      <c r="A4186">
        <v>734000</v>
      </c>
      <c r="B4186">
        <v>273000</v>
      </c>
      <c r="C4186">
        <v>152</v>
      </c>
      <c r="D4186" s="96">
        <v>45162.658715277779</v>
      </c>
      <c r="E4186" t="s">
        <v>162</v>
      </c>
      <c r="F4186" t="s">
        <v>485</v>
      </c>
      <c r="G4186" t="s">
        <v>486</v>
      </c>
      <c r="H4186" t="s">
        <v>130</v>
      </c>
      <c r="I4186">
        <v>333145</v>
      </c>
      <c r="L4186" s="96">
        <v>45162.654282407406</v>
      </c>
      <c r="M4186" t="s">
        <v>135</v>
      </c>
      <c r="N4186">
        <v>14000</v>
      </c>
      <c r="O4186" t="s">
        <v>132</v>
      </c>
    </row>
    <row r="4187" spans="1:15" x14ac:dyDescent="0.25">
      <c r="A4187">
        <v>734000</v>
      </c>
      <c r="B4187">
        <v>260000</v>
      </c>
      <c r="C4187">
        <v>152</v>
      </c>
      <c r="D4187" s="96">
        <v>45162.658715277779</v>
      </c>
      <c r="E4187" t="s">
        <v>162</v>
      </c>
      <c r="F4187" t="s">
        <v>485</v>
      </c>
      <c r="G4187" t="s">
        <v>486</v>
      </c>
      <c r="H4187" t="s">
        <v>130</v>
      </c>
      <c r="I4187">
        <v>333115</v>
      </c>
      <c r="L4187" s="96">
        <v>45162.654282407406</v>
      </c>
      <c r="M4187" t="s">
        <v>135</v>
      </c>
      <c r="N4187">
        <v>14063</v>
      </c>
      <c r="O4187" t="s">
        <v>132</v>
      </c>
    </row>
    <row r="4188" spans="1:15" x14ac:dyDescent="0.25">
      <c r="A4188">
        <v>734000</v>
      </c>
      <c r="B4188">
        <v>255000</v>
      </c>
      <c r="C4188">
        <v>152</v>
      </c>
      <c r="D4188" s="96">
        <v>45162.658715277779</v>
      </c>
      <c r="E4188" t="s">
        <v>162</v>
      </c>
      <c r="F4188" t="s">
        <v>485</v>
      </c>
      <c r="G4188" t="s">
        <v>486</v>
      </c>
      <c r="H4188" t="s">
        <v>130</v>
      </c>
      <c r="I4188">
        <v>333110</v>
      </c>
      <c r="L4188" s="96">
        <v>45162.654282407406</v>
      </c>
      <c r="M4188" t="s">
        <v>135</v>
      </c>
      <c r="N4188">
        <v>23645</v>
      </c>
      <c r="O4188" t="s">
        <v>132</v>
      </c>
    </row>
    <row r="4189" spans="1:15" x14ac:dyDescent="0.25">
      <c r="A4189">
        <v>734000</v>
      </c>
      <c r="B4189">
        <v>250000</v>
      </c>
      <c r="C4189">
        <v>152</v>
      </c>
      <c r="D4189" s="96">
        <v>45162.658715277779</v>
      </c>
      <c r="E4189" t="s">
        <v>162</v>
      </c>
      <c r="F4189" t="s">
        <v>485</v>
      </c>
      <c r="G4189" t="s">
        <v>486</v>
      </c>
      <c r="H4189" t="s">
        <v>130</v>
      </c>
      <c r="I4189">
        <v>333105</v>
      </c>
      <c r="L4189" s="96">
        <v>45162.654282407406</v>
      </c>
      <c r="M4189" t="s">
        <v>135</v>
      </c>
      <c r="N4189">
        <v>36097</v>
      </c>
      <c r="O4189" t="s">
        <v>132</v>
      </c>
    </row>
    <row r="4190" spans="1:15" x14ac:dyDescent="0.25">
      <c r="A4190">
        <v>734000</v>
      </c>
      <c r="B4190">
        <v>275000</v>
      </c>
      <c r="C4190">
        <v>152</v>
      </c>
      <c r="D4190" s="96">
        <v>45162.658715277779</v>
      </c>
      <c r="E4190" t="s">
        <v>162</v>
      </c>
      <c r="F4190" t="s">
        <v>485</v>
      </c>
      <c r="G4190" t="s">
        <v>486</v>
      </c>
      <c r="H4190" t="s">
        <v>130</v>
      </c>
      <c r="I4190">
        <v>333150</v>
      </c>
      <c r="L4190" s="96">
        <v>45162.654282407406</v>
      </c>
      <c r="M4190" t="s">
        <v>135</v>
      </c>
      <c r="N4190">
        <v>50254</v>
      </c>
      <c r="O4190" t="s">
        <v>132</v>
      </c>
    </row>
    <row r="4191" spans="1:15" x14ac:dyDescent="0.25">
      <c r="A4191">
        <v>734000</v>
      </c>
      <c r="B4191">
        <v>255000</v>
      </c>
      <c r="C4191">
        <v>152</v>
      </c>
      <c r="D4191" s="96">
        <v>45162.658715277779</v>
      </c>
      <c r="E4191" t="s">
        <v>162</v>
      </c>
      <c r="F4191" t="s">
        <v>485</v>
      </c>
      <c r="G4191" t="s">
        <v>486</v>
      </c>
      <c r="H4191" t="s">
        <v>130</v>
      </c>
      <c r="I4191">
        <v>333110</v>
      </c>
      <c r="L4191" s="96">
        <v>45162.654282407406</v>
      </c>
      <c r="M4191" t="s">
        <v>135</v>
      </c>
      <c r="N4191">
        <v>85000</v>
      </c>
      <c r="O4191" t="s">
        <v>132</v>
      </c>
    </row>
    <row r="4192" spans="1:15" x14ac:dyDescent="0.25">
      <c r="A4192">
        <v>734000</v>
      </c>
      <c r="B4192">
        <v>265000</v>
      </c>
      <c r="C4192">
        <v>152</v>
      </c>
      <c r="D4192" s="96">
        <v>45162.658715277779</v>
      </c>
      <c r="E4192" t="s">
        <v>162</v>
      </c>
      <c r="F4192" t="s">
        <v>485</v>
      </c>
      <c r="G4192" t="s">
        <v>486</v>
      </c>
      <c r="H4192" t="s">
        <v>130</v>
      </c>
      <c r="I4192">
        <v>333130</v>
      </c>
      <c r="L4192" s="96">
        <v>45162.654282407406</v>
      </c>
      <c r="M4192" t="s">
        <v>135</v>
      </c>
      <c r="N4192">
        <v>227382</v>
      </c>
      <c r="O4192" t="s">
        <v>132</v>
      </c>
    </row>
    <row r="4193" spans="1:15" x14ac:dyDescent="0.25">
      <c r="A4193">
        <v>734000</v>
      </c>
      <c r="B4193">
        <v>270000</v>
      </c>
      <c r="C4193">
        <v>152</v>
      </c>
      <c r="D4193" s="96">
        <v>45162.658715277779</v>
      </c>
      <c r="E4193" t="s">
        <v>162</v>
      </c>
      <c r="F4193" t="s">
        <v>485</v>
      </c>
      <c r="G4193" t="s">
        <v>486</v>
      </c>
      <c r="H4193" t="s">
        <v>130</v>
      </c>
      <c r="I4193">
        <v>333140</v>
      </c>
      <c r="L4193" s="96">
        <v>45162.654282407406</v>
      </c>
      <c r="M4193" t="s">
        <v>135</v>
      </c>
      <c r="N4193">
        <v>319591</v>
      </c>
      <c r="O4193" t="s">
        <v>132</v>
      </c>
    </row>
    <row r="4194" spans="1:15" x14ac:dyDescent="0.25">
      <c r="A4194">
        <v>734000</v>
      </c>
      <c r="B4194">
        <v>250000</v>
      </c>
      <c r="C4194">
        <v>152</v>
      </c>
      <c r="D4194" s="96">
        <v>45162.658715277779</v>
      </c>
      <c r="E4194" t="s">
        <v>162</v>
      </c>
      <c r="F4194" t="s">
        <v>485</v>
      </c>
      <c r="G4194" t="s">
        <v>486</v>
      </c>
      <c r="H4194" t="s">
        <v>130</v>
      </c>
      <c r="I4194">
        <v>333105</v>
      </c>
      <c r="L4194" s="96">
        <v>45162.654282407406</v>
      </c>
      <c r="M4194" t="s">
        <v>135</v>
      </c>
      <c r="N4194">
        <v>382441</v>
      </c>
      <c r="O4194" t="s">
        <v>132</v>
      </c>
    </row>
    <row r="4195" spans="1:15" x14ac:dyDescent="0.25">
      <c r="A4195">
        <v>734000</v>
      </c>
      <c r="B4195">
        <v>700000</v>
      </c>
      <c r="C4195">
        <v>152</v>
      </c>
      <c r="D4195" s="96">
        <v>45132.557824074072</v>
      </c>
      <c r="E4195" t="s">
        <v>127</v>
      </c>
      <c r="F4195" t="s">
        <v>142</v>
      </c>
      <c r="G4195" t="s">
        <v>487</v>
      </c>
      <c r="H4195" t="s">
        <v>130</v>
      </c>
      <c r="I4195">
        <v>333102</v>
      </c>
      <c r="L4195" s="96">
        <v>45132.556886574072</v>
      </c>
      <c r="M4195" t="s">
        <v>131</v>
      </c>
      <c r="N4195">
        <v>12450</v>
      </c>
      <c r="O4195" t="s">
        <v>132</v>
      </c>
    </row>
    <row r="4196" spans="1:15" x14ac:dyDescent="0.25">
      <c r="A4196">
        <v>734000</v>
      </c>
      <c r="B4196">
        <v>245000</v>
      </c>
      <c r="C4196">
        <v>152</v>
      </c>
      <c r="D4196" s="96">
        <v>45132.556921296295</v>
      </c>
      <c r="E4196" t="s">
        <v>127</v>
      </c>
      <c r="F4196" t="s">
        <v>128</v>
      </c>
      <c r="G4196" t="s">
        <v>459</v>
      </c>
      <c r="H4196" t="s">
        <v>130</v>
      </c>
      <c r="I4196">
        <v>333549</v>
      </c>
      <c r="L4196" s="96">
        <v>45132.556747685187</v>
      </c>
      <c r="M4196" t="s">
        <v>131</v>
      </c>
      <c r="N4196">
        <v>5000</v>
      </c>
      <c r="O4196" t="s">
        <v>132</v>
      </c>
    </row>
    <row r="4197" spans="1:15" x14ac:dyDescent="0.25">
      <c r="A4197">
        <v>734000</v>
      </c>
      <c r="B4197">
        <v>205400</v>
      </c>
      <c r="C4197">
        <v>152</v>
      </c>
      <c r="D4197" s="96">
        <v>45132.556921296295</v>
      </c>
      <c r="E4197" t="s">
        <v>127</v>
      </c>
      <c r="F4197" t="s">
        <v>128</v>
      </c>
      <c r="G4197" t="s">
        <v>459</v>
      </c>
      <c r="H4197" t="s">
        <v>130</v>
      </c>
      <c r="I4197">
        <v>333555</v>
      </c>
      <c r="L4197" s="96">
        <v>45132.556747685187</v>
      </c>
      <c r="M4197" t="s">
        <v>131</v>
      </c>
      <c r="N4197">
        <v>600000</v>
      </c>
      <c r="O4197" t="s">
        <v>132</v>
      </c>
    </row>
    <row r="4198" spans="1:15" x14ac:dyDescent="0.25">
      <c r="A4198">
        <v>734000</v>
      </c>
      <c r="B4198">
        <v>202700</v>
      </c>
      <c r="C4198">
        <v>152</v>
      </c>
      <c r="D4198" s="96">
        <v>45132.556898148148</v>
      </c>
      <c r="E4198" t="s">
        <v>127</v>
      </c>
      <c r="F4198" t="s">
        <v>128</v>
      </c>
      <c r="G4198" t="s">
        <v>459</v>
      </c>
      <c r="H4198" t="s">
        <v>130</v>
      </c>
      <c r="I4198">
        <v>333160</v>
      </c>
      <c r="L4198" s="96">
        <v>45132.556747685187</v>
      </c>
      <c r="M4198" t="s">
        <v>131</v>
      </c>
      <c r="N4198">
        <v>60000</v>
      </c>
      <c r="O4198" t="s">
        <v>132</v>
      </c>
    </row>
    <row r="4199" spans="1:15" x14ac:dyDescent="0.25">
      <c r="A4199">
        <v>734000</v>
      </c>
      <c r="B4199">
        <v>202000</v>
      </c>
      <c r="C4199">
        <v>152</v>
      </c>
      <c r="D4199" s="96">
        <v>45132.556898148148</v>
      </c>
      <c r="E4199" t="s">
        <v>127</v>
      </c>
      <c r="F4199" t="s">
        <v>128</v>
      </c>
      <c r="G4199" t="s">
        <v>459</v>
      </c>
      <c r="H4199" t="s">
        <v>130</v>
      </c>
      <c r="I4199">
        <v>333155</v>
      </c>
      <c r="L4199" s="96">
        <v>45132.556747685187</v>
      </c>
      <c r="M4199" t="s">
        <v>131</v>
      </c>
      <c r="N4199">
        <v>77402</v>
      </c>
      <c r="O4199" t="s">
        <v>132</v>
      </c>
    </row>
    <row r="4200" spans="1:15" x14ac:dyDescent="0.25">
      <c r="A4200">
        <v>734000</v>
      </c>
      <c r="B4200">
        <v>205400</v>
      </c>
      <c r="C4200">
        <v>152</v>
      </c>
      <c r="D4200" s="96">
        <v>45132.556898148148</v>
      </c>
      <c r="E4200" t="s">
        <v>127</v>
      </c>
      <c r="F4200" t="s">
        <v>128</v>
      </c>
      <c r="G4200" t="s">
        <v>459</v>
      </c>
      <c r="H4200" t="s">
        <v>130</v>
      </c>
      <c r="I4200">
        <v>333170</v>
      </c>
      <c r="L4200" s="96">
        <v>45132.556747685187</v>
      </c>
      <c r="M4200" t="s">
        <v>131</v>
      </c>
      <c r="N4200">
        <v>2384630</v>
      </c>
      <c r="O4200" t="s">
        <v>132</v>
      </c>
    </row>
    <row r="4201" spans="1:15" x14ac:dyDescent="0.25">
      <c r="A4201">
        <v>734000</v>
      </c>
      <c r="B4201">
        <v>260450</v>
      </c>
      <c r="C4201">
        <v>152</v>
      </c>
      <c r="D4201" s="96">
        <v>45132.556886574072</v>
      </c>
      <c r="E4201" t="s">
        <v>127</v>
      </c>
      <c r="F4201" t="s">
        <v>128</v>
      </c>
      <c r="G4201" t="s">
        <v>459</v>
      </c>
      <c r="H4201" t="s">
        <v>130</v>
      </c>
      <c r="I4201">
        <v>333125</v>
      </c>
      <c r="L4201" s="96">
        <v>45132.556747685187</v>
      </c>
      <c r="M4201" t="s">
        <v>131</v>
      </c>
      <c r="N4201">
        <v>10000</v>
      </c>
      <c r="O4201" t="s">
        <v>132</v>
      </c>
    </row>
    <row r="4202" spans="1:15" x14ac:dyDescent="0.25">
      <c r="A4202">
        <v>734000</v>
      </c>
      <c r="B4202">
        <v>265050</v>
      </c>
      <c r="C4202">
        <v>152</v>
      </c>
      <c r="D4202" s="96">
        <v>45132.556886574072</v>
      </c>
      <c r="E4202" t="s">
        <v>127</v>
      </c>
      <c r="F4202" t="s">
        <v>128</v>
      </c>
      <c r="G4202" t="s">
        <v>459</v>
      </c>
      <c r="H4202" t="s">
        <v>130</v>
      </c>
      <c r="I4202">
        <v>333135</v>
      </c>
      <c r="L4202" s="96">
        <v>45132.556747685187</v>
      </c>
      <c r="M4202" t="s">
        <v>131</v>
      </c>
      <c r="N4202">
        <v>35000</v>
      </c>
      <c r="O4202" t="s">
        <v>132</v>
      </c>
    </row>
    <row r="4203" spans="1:15" x14ac:dyDescent="0.25">
      <c r="A4203">
        <v>734000</v>
      </c>
      <c r="B4203">
        <v>270000</v>
      </c>
      <c r="C4203">
        <v>152</v>
      </c>
      <c r="D4203" s="96">
        <v>45132.556886574072</v>
      </c>
      <c r="E4203" t="s">
        <v>127</v>
      </c>
      <c r="F4203" t="s">
        <v>128</v>
      </c>
      <c r="G4203" t="s">
        <v>459</v>
      </c>
      <c r="H4203" t="s">
        <v>130</v>
      </c>
      <c r="I4203">
        <v>333140</v>
      </c>
      <c r="L4203" s="96">
        <v>45132.556747685187</v>
      </c>
      <c r="M4203" t="s">
        <v>131</v>
      </c>
      <c r="N4203">
        <v>102677</v>
      </c>
      <c r="O4203" t="s">
        <v>132</v>
      </c>
    </row>
    <row r="4204" spans="1:15" x14ac:dyDescent="0.25">
      <c r="A4204">
        <v>734000</v>
      </c>
      <c r="B4204">
        <v>275000</v>
      </c>
      <c r="C4204">
        <v>152</v>
      </c>
      <c r="D4204" s="96">
        <v>45132.556886574072</v>
      </c>
      <c r="E4204" t="s">
        <v>127</v>
      </c>
      <c r="F4204" t="s">
        <v>128</v>
      </c>
      <c r="G4204" t="s">
        <v>459</v>
      </c>
      <c r="H4204" t="s">
        <v>130</v>
      </c>
      <c r="I4204">
        <v>333150</v>
      </c>
      <c r="L4204" s="96">
        <v>45132.556747685187</v>
      </c>
      <c r="M4204" t="s">
        <v>131</v>
      </c>
      <c r="N4204">
        <v>110000</v>
      </c>
      <c r="O4204" t="s">
        <v>132</v>
      </c>
    </row>
    <row r="4205" spans="1:15" x14ac:dyDescent="0.25">
      <c r="A4205">
        <v>734000</v>
      </c>
      <c r="B4205">
        <v>260600</v>
      </c>
      <c r="C4205">
        <v>152</v>
      </c>
      <c r="D4205" s="96">
        <v>45132.556886574072</v>
      </c>
      <c r="E4205" t="s">
        <v>127</v>
      </c>
      <c r="F4205" t="s">
        <v>128</v>
      </c>
      <c r="G4205" t="s">
        <v>459</v>
      </c>
      <c r="H4205" t="s">
        <v>130</v>
      </c>
      <c r="I4205">
        <v>333120</v>
      </c>
      <c r="L4205" s="96">
        <v>45132.556747685187</v>
      </c>
      <c r="M4205" t="s">
        <v>131</v>
      </c>
      <c r="N4205">
        <v>115000</v>
      </c>
      <c r="O4205" t="s">
        <v>132</v>
      </c>
    </row>
    <row r="4206" spans="1:15" x14ac:dyDescent="0.25">
      <c r="A4206">
        <v>734000</v>
      </c>
      <c r="B4206">
        <v>255000</v>
      </c>
      <c r="C4206">
        <v>152</v>
      </c>
      <c r="D4206" s="96">
        <v>45132.556886574072</v>
      </c>
      <c r="E4206" t="s">
        <v>127</v>
      </c>
      <c r="F4206" t="s">
        <v>128</v>
      </c>
      <c r="G4206" t="s">
        <v>459</v>
      </c>
      <c r="H4206" t="s">
        <v>130</v>
      </c>
      <c r="I4206">
        <v>333110</v>
      </c>
      <c r="L4206" s="96">
        <v>45132.556747685187</v>
      </c>
      <c r="M4206" t="s">
        <v>131</v>
      </c>
      <c r="N4206">
        <v>250916</v>
      </c>
      <c r="O4206" t="s">
        <v>132</v>
      </c>
    </row>
    <row r="4207" spans="1:15" x14ac:dyDescent="0.25">
      <c r="A4207">
        <v>734000</v>
      </c>
      <c r="B4207">
        <v>260000</v>
      </c>
      <c r="C4207">
        <v>152</v>
      </c>
      <c r="D4207" s="96">
        <v>45132.556886574072</v>
      </c>
      <c r="E4207" t="s">
        <v>127</v>
      </c>
      <c r="F4207" t="s">
        <v>128</v>
      </c>
      <c r="G4207" t="s">
        <v>459</v>
      </c>
      <c r="H4207" t="s">
        <v>130</v>
      </c>
      <c r="I4207">
        <v>333115</v>
      </c>
      <c r="L4207" s="96">
        <v>45132.556747685187</v>
      </c>
      <c r="M4207" t="s">
        <v>131</v>
      </c>
      <c r="N4207">
        <v>337957</v>
      </c>
      <c r="O4207" t="s">
        <v>132</v>
      </c>
    </row>
    <row r="4208" spans="1:15" x14ac:dyDescent="0.25">
      <c r="A4208">
        <v>734000</v>
      </c>
      <c r="B4208">
        <v>200000</v>
      </c>
      <c r="C4208">
        <v>152</v>
      </c>
      <c r="D4208" s="96">
        <v>45132.556886574072</v>
      </c>
      <c r="E4208" t="s">
        <v>127</v>
      </c>
      <c r="F4208" t="s">
        <v>128</v>
      </c>
      <c r="G4208" t="s">
        <v>459</v>
      </c>
      <c r="H4208" t="s">
        <v>130</v>
      </c>
      <c r="I4208">
        <v>333100</v>
      </c>
      <c r="L4208" s="96">
        <v>45132.556747685187</v>
      </c>
      <c r="M4208" t="s">
        <v>131</v>
      </c>
      <c r="N4208">
        <v>400000</v>
      </c>
      <c r="O4208" t="s">
        <v>132</v>
      </c>
    </row>
    <row r="4209" spans="1:15" x14ac:dyDescent="0.25">
      <c r="A4209">
        <v>734000</v>
      </c>
      <c r="B4209">
        <v>273000</v>
      </c>
      <c r="C4209">
        <v>152</v>
      </c>
      <c r="D4209" s="96">
        <v>45132.556886574072</v>
      </c>
      <c r="E4209" t="s">
        <v>127</v>
      </c>
      <c r="F4209" t="s">
        <v>128</v>
      </c>
      <c r="G4209" t="s">
        <v>459</v>
      </c>
      <c r="H4209" t="s">
        <v>130</v>
      </c>
      <c r="I4209">
        <v>333145</v>
      </c>
      <c r="L4209" s="96">
        <v>45132.556747685187</v>
      </c>
      <c r="M4209" t="s">
        <v>131</v>
      </c>
      <c r="N4209">
        <v>557756</v>
      </c>
      <c r="O4209" t="s">
        <v>132</v>
      </c>
    </row>
    <row r="4210" spans="1:15" x14ac:dyDescent="0.25">
      <c r="A4210">
        <v>734000</v>
      </c>
      <c r="B4210">
        <v>265000</v>
      </c>
      <c r="C4210">
        <v>152</v>
      </c>
      <c r="D4210" s="96">
        <v>45132.556886574072</v>
      </c>
      <c r="E4210" t="s">
        <v>127</v>
      </c>
      <c r="F4210" t="s">
        <v>128</v>
      </c>
      <c r="G4210" t="s">
        <v>459</v>
      </c>
      <c r="H4210" t="s">
        <v>130</v>
      </c>
      <c r="I4210">
        <v>333130</v>
      </c>
      <c r="L4210" s="96">
        <v>45132.556747685187</v>
      </c>
      <c r="M4210" t="s">
        <v>131</v>
      </c>
      <c r="N4210">
        <v>563564</v>
      </c>
      <c r="O4210" t="s">
        <v>132</v>
      </c>
    </row>
    <row r="4211" spans="1:15" x14ac:dyDescent="0.25">
      <c r="A4211">
        <v>734000</v>
      </c>
      <c r="B4211">
        <v>250000</v>
      </c>
      <c r="C4211">
        <v>152</v>
      </c>
      <c r="D4211" s="96">
        <v>45132.556886574072</v>
      </c>
      <c r="E4211" t="s">
        <v>127</v>
      </c>
      <c r="F4211" t="s">
        <v>128</v>
      </c>
      <c r="G4211" t="s">
        <v>459</v>
      </c>
      <c r="H4211" t="s">
        <v>130</v>
      </c>
      <c r="I4211">
        <v>333105</v>
      </c>
      <c r="L4211" s="96">
        <v>45132.556747685187</v>
      </c>
      <c r="M4211" t="s">
        <v>131</v>
      </c>
      <c r="N4211">
        <v>1057638</v>
      </c>
      <c r="O4211" t="s">
        <v>132</v>
      </c>
    </row>
    <row r="4212" spans="1:15" x14ac:dyDescent="0.25">
      <c r="A4212">
        <v>734000</v>
      </c>
      <c r="B4212">
        <v>200000</v>
      </c>
      <c r="C4212">
        <v>152</v>
      </c>
      <c r="D4212" s="96">
        <v>45132.556886574072</v>
      </c>
      <c r="E4212" t="s">
        <v>133</v>
      </c>
      <c r="F4212" t="s">
        <v>128</v>
      </c>
      <c r="G4212" t="s">
        <v>256</v>
      </c>
      <c r="H4212" t="s">
        <v>130</v>
      </c>
      <c r="I4212">
        <v>333100</v>
      </c>
      <c r="L4212" s="96">
        <v>45132.556747685187</v>
      </c>
      <c r="M4212" t="s">
        <v>135</v>
      </c>
      <c r="N4212">
        <v>-3696720</v>
      </c>
      <c r="O4212" t="s">
        <v>136</v>
      </c>
    </row>
    <row r="4213" spans="1:15" x14ac:dyDescent="0.25">
      <c r="A4213">
        <v>734000</v>
      </c>
      <c r="B4213">
        <v>200000</v>
      </c>
      <c r="C4213">
        <v>152</v>
      </c>
      <c r="D4213" s="96">
        <v>45132.556886574072</v>
      </c>
      <c r="E4213" t="s">
        <v>133</v>
      </c>
      <c r="F4213" t="s">
        <v>128</v>
      </c>
      <c r="G4213" t="s">
        <v>271</v>
      </c>
      <c r="H4213" t="s">
        <v>130</v>
      </c>
      <c r="I4213">
        <v>333100</v>
      </c>
      <c r="L4213" s="96">
        <v>45132.556747685187</v>
      </c>
      <c r="M4213" t="s">
        <v>135</v>
      </c>
      <c r="N4213">
        <v>-358958</v>
      </c>
      <c r="O4213" t="s">
        <v>136</v>
      </c>
    </row>
    <row r="4214" spans="1:15" x14ac:dyDescent="0.25">
      <c r="A4214">
        <v>734000</v>
      </c>
      <c r="B4214">
        <v>280000</v>
      </c>
      <c r="C4214">
        <v>160</v>
      </c>
      <c r="D4214" s="96">
        <v>45132.556909722225</v>
      </c>
      <c r="E4214" t="s">
        <v>127</v>
      </c>
      <c r="F4214" t="s">
        <v>128</v>
      </c>
      <c r="G4214" t="s">
        <v>459</v>
      </c>
      <c r="H4214" t="s">
        <v>130</v>
      </c>
      <c r="I4214">
        <v>333305</v>
      </c>
      <c r="L4214" s="96">
        <v>45132.556747685187</v>
      </c>
      <c r="M4214" t="s">
        <v>131</v>
      </c>
      <c r="N4214">
        <v>109096</v>
      </c>
      <c r="O4214" t="s">
        <v>132</v>
      </c>
    </row>
    <row r="4215" spans="1:15" x14ac:dyDescent="0.25">
      <c r="A4215">
        <v>734000</v>
      </c>
      <c r="B4215">
        <v>240000</v>
      </c>
      <c r="C4215">
        <v>160</v>
      </c>
      <c r="D4215" s="96">
        <v>45132.556909722225</v>
      </c>
      <c r="E4215" t="s">
        <v>127</v>
      </c>
      <c r="F4215" t="s">
        <v>128</v>
      </c>
      <c r="G4215" t="s">
        <v>459</v>
      </c>
      <c r="H4215" t="s">
        <v>130</v>
      </c>
      <c r="I4215">
        <v>333205</v>
      </c>
      <c r="L4215" s="96">
        <v>45132.556747685187</v>
      </c>
      <c r="M4215" t="s">
        <v>131</v>
      </c>
      <c r="N4215">
        <v>832011</v>
      </c>
      <c r="O4215" t="s">
        <v>132</v>
      </c>
    </row>
    <row r="4216" spans="1:15" x14ac:dyDescent="0.25">
      <c r="A4216">
        <v>734000</v>
      </c>
      <c r="B4216">
        <v>240000</v>
      </c>
      <c r="C4216">
        <v>160</v>
      </c>
      <c r="D4216" s="96">
        <v>45132.556909722225</v>
      </c>
      <c r="E4216" t="s">
        <v>133</v>
      </c>
      <c r="F4216" t="s">
        <v>128</v>
      </c>
      <c r="G4216" t="s">
        <v>397</v>
      </c>
      <c r="H4216" t="s">
        <v>130</v>
      </c>
      <c r="I4216">
        <v>333205</v>
      </c>
      <c r="L4216" s="96">
        <v>45132.556747685187</v>
      </c>
      <c r="M4216" t="s">
        <v>135</v>
      </c>
      <c r="N4216">
        <v>-21726</v>
      </c>
      <c r="O4216" t="s">
        <v>136</v>
      </c>
    </row>
    <row r="4217" spans="1:15" x14ac:dyDescent="0.25">
      <c r="A4217">
        <v>734000</v>
      </c>
      <c r="B4217">
        <v>540000</v>
      </c>
      <c r="C4217">
        <v>170</v>
      </c>
      <c r="D4217" s="96">
        <v>45132.557789351849</v>
      </c>
      <c r="E4217" t="s">
        <v>127</v>
      </c>
      <c r="F4217" t="s">
        <v>151</v>
      </c>
      <c r="G4217" t="s">
        <v>459</v>
      </c>
      <c r="H4217" t="s">
        <v>130</v>
      </c>
      <c r="I4217">
        <v>333230</v>
      </c>
      <c r="L4217" s="96">
        <v>45132.556875000002</v>
      </c>
      <c r="M4217" t="s">
        <v>131</v>
      </c>
      <c r="N4217">
        <v>140000</v>
      </c>
      <c r="O4217" t="s">
        <v>132</v>
      </c>
    </row>
    <row r="4218" spans="1:15" x14ac:dyDescent="0.25">
      <c r="A4218">
        <v>734000</v>
      </c>
      <c r="B4218">
        <v>410900</v>
      </c>
      <c r="C4218">
        <v>180</v>
      </c>
      <c r="D4218" s="96">
        <v>45132.557719907411</v>
      </c>
      <c r="E4218" t="s">
        <v>127</v>
      </c>
      <c r="F4218" t="s">
        <v>217</v>
      </c>
      <c r="G4218" t="s">
        <v>278</v>
      </c>
      <c r="H4218" t="s">
        <v>130</v>
      </c>
      <c r="I4218">
        <v>335147</v>
      </c>
      <c r="L4218" s="96">
        <v>45132.556863425925</v>
      </c>
      <c r="M4218" t="s">
        <v>131</v>
      </c>
      <c r="N4218">
        <v>5000</v>
      </c>
      <c r="O4218" t="s">
        <v>132</v>
      </c>
    </row>
    <row r="4219" spans="1:15" x14ac:dyDescent="0.25">
      <c r="A4219">
        <v>734000</v>
      </c>
      <c r="B4219">
        <v>205400</v>
      </c>
      <c r="C4219">
        <v>201</v>
      </c>
      <c r="D4219" s="96">
        <v>45268.629259259258</v>
      </c>
      <c r="E4219" t="s">
        <v>133</v>
      </c>
      <c r="F4219" t="s">
        <v>488</v>
      </c>
      <c r="G4219" t="s">
        <v>489</v>
      </c>
      <c r="H4219" t="s">
        <v>130</v>
      </c>
      <c r="I4219">
        <v>332106</v>
      </c>
      <c r="L4219" s="96">
        <v>45268.627916666665</v>
      </c>
      <c r="M4219" t="s">
        <v>135</v>
      </c>
      <c r="N4219">
        <v>155000</v>
      </c>
      <c r="O4219" t="s">
        <v>132</v>
      </c>
    </row>
    <row r="4220" spans="1:15" x14ac:dyDescent="0.25">
      <c r="A4220">
        <v>734000</v>
      </c>
      <c r="B4220">
        <v>170320</v>
      </c>
      <c r="C4220">
        <v>201</v>
      </c>
      <c r="D4220" s="96">
        <v>45208.409282407411</v>
      </c>
      <c r="E4220" t="s">
        <v>162</v>
      </c>
      <c r="F4220" t="s">
        <v>451</v>
      </c>
      <c r="G4220" t="s">
        <v>452</v>
      </c>
      <c r="H4220" t="s">
        <v>130</v>
      </c>
      <c r="I4220">
        <v>332312</v>
      </c>
      <c r="L4220" s="96">
        <v>45208.408113425925</v>
      </c>
      <c r="M4220" t="s">
        <v>135</v>
      </c>
      <c r="N4220">
        <v>1500</v>
      </c>
      <c r="O4220" t="s">
        <v>132</v>
      </c>
    </row>
    <row r="4221" spans="1:15" x14ac:dyDescent="0.25">
      <c r="A4221">
        <v>734000</v>
      </c>
      <c r="B4221">
        <v>170300</v>
      </c>
      <c r="C4221">
        <v>201</v>
      </c>
      <c r="D4221" s="96">
        <v>45174.366307870368</v>
      </c>
      <c r="E4221" t="s">
        <v>162</v>
      </c>
      <c r="F4221" t="s">
        <v>404</v>
      </c>
      <c r="G4221" t="s">
        <v>405</v>
      </c>
      <c r="H4221" t="s">
        <v>130</v>
      </c>
      <c r="I4221">
        <v>332308</v>
      </c>
      <c r="L4221" s="96">
        <v>45169.999988425923</v>
      </c>
      <c r="M4221" t="s">
        <v>135</v>
      </c>
      <c r="N4221">
        <v>20000</v>
      </c>
      <c r="O4221" t="s">
        <v>132</v>
      </c>
    </row>
    <row r="4222" spans="1:15" x14ac:dyDescent="0.25">
      <c r="A4222">
        <v>734000</v>
      </c>
      <c r="B4222">
        <v>540000</v>
      </c>
      <c r="C4222">
        <v>201</v>
      </c>
      <c r="D4222" s="96">
        <v>45132.557789351849</v>
      </c>
      <c r="E4222" t="s">
        <v>127</v>
      </c>
      <c r="F4222" t="s">
        <v>151</v>
      </c>
      <c r="G4222" t="s">
        <v>406</v>
      </c>
      <c r="H4222" t="s">
        <v>130</v>
      </c>
      <c r="I4222">
        <v>332121</v>
      </c>
      <c r="L4222" s="96">
        <v>45132.556875000002</v>
      </c>
      <c r="M4222" t="s">
        <v>131</v>
      </c>
      <c r="N4222">
        <v>50000</v>
      </c>
      <c r="O4222" t="s">
        <v>132</v>
      </c>
    </row>
    <row r="4223" spans="1:15" x14ac:dyDescent="0.25">
      <c r="A4223">
        <v>734000</v>
      </c>
      <c r="B4223">
        <v>170320</v>
      </c>
      <c r="C4223">
        <v>201</v>
      </c>
      <c r="D4223" s="96">
        <v>45132.52988425926</v>
      </c>
      <c r="E4223" t="s">
        <v>127</v>
      </c>
      <c r="F4223" t="s">
        <v>140</v>
      </c>
      <c r="G4223" t="s">
        <v>214</v>
      </c>
      <c r="H4223" t="s">
        <v>130</v>
      </c>
      <c r="I4223">
        <v>332312</v>
      </c>
      <c r="L4223" s="96">
        <v>45132.529583333337</v>
      </c>
      <c r="M4223" t="s">
        <v>131</v>
      </c>
      <c r="N4223">
        <v>500</v>
      </c>
      <c r="O4223" t="s">
        <v>132</v>
      </c>
    </row>
    <row r="4224" spans="1:15" x14ac:dyDescent="0.25">
      <c r="A4224">
        <v>734000</v>
      </c>
      <c r="B4224">
        <v>170300</v>
      </c>
      <c r="C4224">
        <v>201</v>
      </c>
      <c r="D4224" s="96">
        <v>45132.52983796296</v>
      </c>
      <c r="E4224" t="s">
        <v>127</v>
      </c>
      <c r="F4224" t="s">
        <v>140</v>
      </c>
      <c r="G4224" t="s">
        <v>291</v>
      </c>
      <c r="H4224" t="s">
        <v>130</v>
      </c>
      <c r="I4224">
        <v>332308</v>
      </c>
      <c r="L4224" s="96">
        <v>45132.529583333337</v>
      </c>
      <c r="M4224" t="s">
        <v>131</v>
      </c>
      <c r="N4224">
        <v>10400</v>
      </c>
      <c r="O4224" t="s">
        <v>132</v>
      </c>
    </row>
    <row r="4225" spans="1:15" x14ac:dyDescent="0.25">
      <c r="A4225">
        <v>734000</v>
      </c>
      <c r="B4225">
        <v>500000</v>
      </c>
      <c r="C4225">
        <v>201</v>
      </c>
      <c r="D4225" s="96">
        <v>45131.383576388886</v>
      </c>
      <c r="E4225" t="s">
        <v>162</v>
      </c>
      <c r="F4225" t="s">
        <v>490</v>
      </c>
      <c r="G4225" t="s">
        <v>491</v>
      </c>
      <c r="H4225" t="s">
        <v>130</v>
      </c>
      <c r="I4225">
        <v>332115</v>
      </c>
      <c r="L4225" s="96">
        <v>45128.999988425923</v>
      </c>
      <c r="M4225" t="s">
        <v>135</v>
      </c>
      <c r="N4225">
        <v>42020</v>
      </c>
      <c r="O4225" t="s">
        <v>132</v>
      </c>
    </row>
    <row r="4226" spans="1:15" x14ac:dyDescent="0.25">
      <c r="A4226">
        <v>734000</v>
      </c>
      <c r="B4226">
        <v>335400</v>
      </c>
      <c r="C4226">
        <v>202</v>
      </c>
      <c r="D4226" s="96">
        <v>45307.856134259258</v>
      </c>
      <c r="E4226" t="s">
        <v>133</v>
      </c>
      <c r="F4226" t="s">
        <v>384</v>
      </c>
      <c r="G4226" t="s">
        <v>385</v>
      </c>
      <c r="H4226" t="s">
        <v>130</v>
      </c>
      <c r="I4226">
        <v>334580</v>
      </c>
      <c r="L4226" s="96">
        <v>45307.855624999997</v>
      </c>
      <c r="M4226" t="s">
        <v>135</v>
      </c>
      <c r="N4226">
        <v>-14000</v>
      </c>
      <c r="O4226" t="s">
        <v>136</v>
      </c>
    </row>
    <row r="4227" spans="1:15" x14ac:dyDescent="0.25">
      <c r="A4227">
        <v>734000</v>
      </c>
      <c r="B4227">
        <v>335300</v>
      </c>
      <c r="C4227">
        <v>202</v>
      </c>
      <c r="D4227" s="96">
        <v>45307.856122685182</v>
      </c>
      <c r="E4227" t="s">
        <v>133</v>
      </c>
      <c r="F4227" t="s">
        <v>384</v>
      </c>
      <c r="G4227" t="s">
        <v>385</v>
      </c>
      <c r="H4227" t="s">
        <v>130</v>
      </c>
      <c r="I4227">
        <v>334552</v>
      </c>
      <c r="L4227" s="96">
        <v>45307.855624999997</v>
      </c>
      <c r="M4227" t="s">
        <v>135</v>
      </c>
      <c r="N4227">
        <v>500</v>
      </c>
      <c r="O4227" t="s">
        <v>132</v>
      </c>
    </row>
    <row r="4228" spans="1:15" x14ac:dyDescent="0.25">
      <c r="A4228">
        <v>734000</v>
      </c>
      <c r="B4228">
        <v>335500</v>
      </c>
      <c r="C4228">
        <v>202</v>
      </c>
      <c r="D4228" s="96">
        <v>45294.682314814818</v>
      </c>
      <c r="E4228" t="s">
        <v>133</v>
      </c>
      <c r="F4228" t="s">
        <v>147</v>
      </c>
      <c r="G4228" t="s">
        <v>148</v>
      </c>
      <c r="H4228" t="s">
        <v>130</v>
      </c>
      <c r="I4228">
        <v>334560</v>
      </c>
      <c r="L4228" s="96">
        <v>45294.682256944441</v>
      </c>
      <c r="M4228" t="s">
        <v>135</v>
      </c>
      <c r="N4228">
        <v>-600</v>
      </c>
      <c r="O4228" t="s">
        <v>136</v>
      </c>
    </row>
    <row r="4229" spans="1:15" x14ac:dyDescent="0.25">
      <c r="A4229">
        <v>734000</v>
      </c>
      <c r="B4229">
        <v>335100</v>
      </c>
      <c r="C4229">
        <v>202</v>
      </c>
      <c r="D4229" s="96">
        <v>45294.682303240741</v>
      </c>
      <c r="E4229" t="s">
        <v>133</v>
      </c>
      <c r="F4229" t="s">
        <v>147</v>
      </c>
      <c r="G4229" t="s">
        <v>148</v>
      </c>
      <c r="H4229" t="s">
        <v>130</v>
      </c>
      <c r="I4229">
        <v>334510</v>
      </c>
      <c r="L4229" s="96">
        <v>45294.682256944441</v>
      </c>
      <c r="M4229" t="s">
        <v>135</v>
      </c>
      <c r="N4229">
        <v>4983</v>
      </c>
      <c r="O4229" t="s">
        <v>132</v>
      </c>
    </row>
    <row r="4230" spans="1:15" x14ac:dyDescent="0.25">
      <c r="A4230">
        <v>734000</v>
      </c>
      <c r="B4230">
        <v>335300</v>
      </c>
      <c r="C4230">
        <v>202</v>
      </c>
      <c r="D4230" s="96">
        <v>45294.682303240741</v>
      </c>
      <c r="E4230" t="s">
        <v>133</v>
      </c>
      <c r="F4230" t="s">
        <v>147</v>
      </c>
      <c r="G4230" t="s">
        <v>148</v>
      </c>
      <c r="H4230" t="s">
        <v>130</v>
      </c>
      <c r="I4230">
        <v>334550</v>
      </c>
      <c r="L4230" s="96">
        <v>45294.682256944441</v>
      </c>
      <c r="M4230" t="s">
        <v>135</v>
      </c>
      <c r="N4230">
        <v>5584</v>
      </c>
      <c r="O4230" t="s">
        <v>132</v>
      </c>
    </row>
    <row r="4231" spans="1:15" x14ac:dyDescent="0.25">
      <c r="A4231">
        <v>734000</v>
      </c>
      <c r="B4231">
        <v>335000</v>
      </c>
      <c r="C4231">
        <v>202</v>
      </c>
      <c r="D4231" s="96">
        <v>45294.682291666664</v>
      </c>
      <c r="E4231" t="s">
        <v>133</v>
      </c>
      <c r="F4231" t="s">
        <v>147</v>
      </c>
      <c r="G4231" t="s">
        <v>148</v>
      </c>
      <c r="H4231" t="s">
        <v>130</v>
      </c>
      <c r="I4231">
        <v>334505</v>
      </c>
      <c r="L4231" s="96">
        <v>45294.682256944441</v>
      </c>
      <c r="M4231" t="s">
        <v>135</v>
      </c>
      <c r="N4231">
        <v>-14950</v>
      </c>
      <c r="O4231" t="s">
        <v>136</v>
      </c>
    </row>
    <row r="4232" spans="1:15" x14ac:dyDescent="0.25">
      <c r="A4232">
        <v>734000</v>
      </c>
      <c r="B4232">
        <v>335500</v>
      </c>
      <c r="C4232">
        <v>202</v>
      </c>
      <c r="D4232" s="96">
        <v>45132.557638888888</v>
      </c>
      <c r="E4232" t="s">
        <v>127</v>
      </c>
      <c r="F4232" t="s">
        <v>144</v>
      </c>
      <c r="G4232" t="s">
        <v>145</v>
      </c>
      <c r="H4232" t="s">
        <v>130</v>
      </c>
      <c r="I4232">
        <v>334561</v>
      </c>
      <c r="L4232" s="96">
        <v>45132.55678240741</v>
      </c>
      <c r="M4232" t="s">
        <v>131</v>
      </c>
      <c r="N4232">
        <v>500</v>
      </c>
      <c r="O4232" t="s">
        <v>132</v>
      </c>
    </row>
    <row r="4233" spans="1:15" x14ac:dyDescent="0.25">
      <c r="A4233">
        <v>734000</v>
      </c>
      <c r="B4233">
        <v>335500</v>
      </c>
      <c r="C4233">
        <v>202</v>
      </c>
      <c r="D4233" s="96">
        <v>45132.557638888888</v>
      </c>
      <c r="E4233" t="s">
        <v>127</v>
      </c>
      <c r="F4233" t="s">
        <v>144</v>
      </c>
      <c r="G4233" t="s">
        <v>145</v>
      </c>
      <c r="H4233" t="s">
        <v>130</v>
      </c>
      <c r="I4233">
        <v>334560</v>
      </c>
      <c r="L4233" s="96">
        <v>45132.55678240741</v>
      </c>
      <c r="M4233" t="s">
        <v>131</v>
      </c>
      <c r="N4233">
        <v>7100</v>
      </c>
      <c r="O4233" t="s">
        <v>132</v>
      </c>
    </row>
    <row r="4234" spans="1:15" x14ac:dyDescent="0.25">
      <c r="A4234">
        <v>734000</v>
      </c>
      <c r="B4234">
        <v>335400</v>
      </c>
      <c r="C4234">
        <v>202</v>
      </c>
      <c r="D4234" s="96">
        <v>45132.557638888888</v>
      </c>
      <c r="E4234" t="s">
        <v>127</v>
      </c>
      <c r="F4234" t="s">
        <v>144</v>
      </c>
      <c r="G4234" t="s">
        <v>145</v>
      </c>
      <c r="H4234" t="s">
        <v>130</v>
      </c>
      <c r="I4234">
        <v>334580</v>
      </c>
      <c r="L4234" s="96">
        <v>45132.55678240741</v>
      </c>
      <c r="M4234" t="s">
        <v>131</v>
      </c>
      <c r="N4234">
        <v>18000</v>
      </c>
      <c r="O4234" t="s">
        <v>132</v>
      </c>
    </row>
    <row r="4235" spans="1:15" x14ac:dyDescent="0.25">
      <c r="A4235">
        <v>734000</v>
      </c>
      <c r="B4235">
        <v>335300</v>
      </c>
      <c r="C4235">
        <v>202</v>
      </c>
      <c r="D4235" s="96">
        <v>45132.557627314818</v>
      </c>
      <c r="E4235" t="s">
        <v>127</v>
      </c>
      <c r="F4235" t="s">
        <v>144</v>
      </c>
      <c r="G4235" t="s">
        <v>145</v>
      </c>
      <c r="H4235" t="s">
        <v>130</v>
      </c>
      <c r="I4235">
        <v>334550</v>
      </c>
      <c r="L4235" s="96">
        <v>45132.55678240741</v>
      </c>
      <c r="M4235" t="s">
        <v>131</v>
      </c>
      <c r="N4235">
        <v>5150</v>
      </c>
      <c r="O4235" t="s">
        <v>132</v>
      </c>
    </row>
    <row r="4236" spans="1:15" x14ac:dyDescent="0.25">
      <c r="A4236">
        <v>734000</v>
      </c>
      <c r="B4236">
        <v>335100</v>
      </c>
      <c r="C4236">
        <v>202</v>
      </c>
      <c r="D4236" s="96">
        <v>45132.557604166665</v>
      </c>
      <c r="E4236" t="s">
        <v>127</v>
      </c>
      <c r="F4236" t="s">
        <v>144</v>
      </c>
      <c r="G4236" t="s">
        <v>145</v>
      </c>
      <c r="H4236" t="s">
        <v>130</v>
      </c>
      <c r="I4236">
        <v>334510</v>
      </c>
      <c r="L4236" s="96">
        <v>45132.55678240741</v>
      </c>
      <c r="M4236" t="s">
        <v>131</v>
      </c>
      <c r="N4236">
        <v>116900</v>
      </c>
      <c r="O4236" t="s">
        <v>132</v>
      </c>
    </row>
    <row r="4237" spans="1:15" x14ac:dyDescent="0.25">
      <c r="A4237">
        <v>734000</v>
      </c>
      <c r="B4237">
        <v>335000</v>
      </c>
      <c r="C4237">
        <v>202</v>
      </c>
      <c r="D4237" s="96">
        <v>45132.557581018518</v>
      </c>
      <c r="E4237" t="s">
        <v>127</v>
      </c>
      <c r="F4237" t="s">
        <v>144</v>
      </c>
      <c r="G4237" t="s">
        <v>145</v>
      </c>
      <c r="H4237" t="s">
        <v>130</v>
      </c>
      <c r="I4237">
        <v>334505</v>
      </c>
      <c r="L4237" s="96">
        <v>45132.55678240741</v>
      </c>
      <c r="M4237" t="s">
        <v>131</v>
      </c>
      <c r="N4237">
        <v>14950</v>
      </c>
      <c r="O4237" t="s">
        <v>132</v>
      </c>
    </row>
    <row r="4238" spans="1:15" x14ac:dyDescent="0.25">
      <c r="A4238">
        <v>734000</v>
      </c>
      <c r="B4238">
        <v>170450</v>
      </c>
      <c r="C4238">
        <v>203</v>
      </c>
      <c r="D4238" s="96">
        <v>45155.573125000003</v>
      </c>
      <c r="E4238" t="s">
        <v>133</v>
      </c>
      <c r="F4238" t="s">
        <v>188</v>
      </c>
      <c r="G4238" t="s">
        <v>189</v>
      </c>
      <c r="H4238" t="s">
        <v>130</v>
      </c>
      <c r="I4238">
        <v>332370</v>
      </c>
      <c r="L4238" s="96">
        <v>45155.572881944441</v>
      </c>
      <c r="M4238" t="s">
        <v>135</v>
      </c>
      <c r="N4238">
        <v>1000</v>
      </c>
      <c r="O4238" t="s">
        <v>132</v>
      </c>
    </row>
    <row r="4239" spans="1:15" x14ac:dyDescent="0.25">
      <c r="A4239">
        <v>734000</v>
      </c>
      <c r="B4239">
        <v>170380</v>
      </c>
      <c r="C4239">
        <v>203</v>
      </c>
      <c r="D4239" s="96">
        <v>45155.573113425926</v>
      </c>
      <c r="E4239" t="s">
        <v>133</v>
      </c>
      <c r="F4239" t="s">
        <v>188</v>
      </c>
      <c r="G4239" t="s">
        <v>189</v>
      </c>
      <c r="H4239" t="s">
        <v>130</v>
      </c>
      <c r="I4239">
        <v>332340</v>
      </c>
      <c r="L4239" s="96">
        <v>45155.572881944441</v>
      </c>
      <c r="M4239" t="s">
        <v>135</v>
      </c>
      <c r="N4239">
        <v>6000</v>
      </c>
      <c r="O4239" t="s">
        <v>132</v>
      </c>
    </row>
    <row r="4240" spans="1:15" x14ac:dyDescent="0.25">
      <c r="A4240">
        <v>734000</v>
      </c>
      <c r="B4240">
        <v>170340</v>
      </c>
      <c r="C4240">
        <v>203</v>
      </c>
      <c r="D4240" s="96">
        <v>45155.573101851849</v>
      </c>
      <c r="E4240" t="s">
        <v>133</v>
      </c>
      <c r="F4240" t="s">
        <v>188</v>
      </c>
      <c r="G4240" t="s">
        <v>189</v>
      </c>
      <c r="H4240" t="s">
        <v>130</v>
      </c>
      <c r="I4240">
        <v>332320</v>
      </c>
      <c r="L4240" s="96">
        <v>45155.572881944441</v>
      </c>
      <c r="M4240" t="s">
        <v>135</v>
      </c>
      <c r="N4240">
        <v>900</v>
      </c>
      <c r="O4240" t="s">
        <v>132</v>
      </c>
    </row>
    <row r="4241" spans="1:15" x14ac:dyDescent="0.25">
      <c r="A4241">
        <v>734000</v>
      </c>
      <c r="B4241">
        <v>170350</v>
      </c>
      <c r="C4241">
        <v>203</v>
      </c>
      <c r="D4241" s="96">
        <v>45155.573101851849</v>
      </c>
      <c r="E4241" t="s">
        <v>133</v>
      </c>
      <c r="F4241" t="s">
        <v>188</v>
      </c>
      <c r="G4241" t="s">
        <v>189</v>
      </c>
      <c r="H4241" t="s">
        <v>130</v>
      </c>
      <c r="I4241">
        <v>332330</v>
      </c>
      <c r="L4241" s="96">
        <v>45155.572881944441</v>
      </c>
      <c r="M4241" t="s">
        <v>135</v>
      </c>
      <c r="N4241">
        <v>2600</v>
      </c>
      <c r="O4241" t="s">
        <v>132</v>
      </c>
    </row>
    <row r="4242" spans="1:15" x14ac:dyDescent="0.25">
      <c r="A4242">
        <v>734000</v>
      </c>
      <c r="B4242">
        <v>170330</v>
      </c>
      <c r="C4242">
        <v>203</v>
      </c>
      <c r="D4242" s="96">
        <v>45155.57309027778</v>
      </c>
      <c r="E4242" t="s">
        <v>133</v>
      </c>
      <c r="F4242" t="s">
        <v>188</v>
      </c>
      <c r="G4242" t="s">
        <v>189</v>
      </c>
      <c r="H4242" t="s">
        <v>130</v>
      </c>
      <c r="I4242">
        <v>332315</v>
      </c>
      <c r="L4242" s="96">
        <v>45155.572881944441</v>
      </c>
      <c r="M4242" t="s">
        <v>135</v>
      </c>
      <c r="N4242">
        <v>-46240</v>
      </c>
      <c r="O4242" t="s">
        <v>136</v>
      </c>
    </row>
    <row r="4243" spans="1:15" x14ac:dyDescent="0.25">
      <c r="A4243">
        <v>734000</v>
      </c>
      <c r="B4243">
        <v>170540</v>
      </c>
      <c r="C4243">
        <v>203</v>
      </c>
      <c r="D4243" s="96">
        <v>45155.573078703703</v>
      </c>
      <c r="E4243" t="s">
        <v>133</v>
      </c>
      <c r="F4243" t="s">
        <v>188</v>
      </c>
      <c r="G4243" t="s">
        <v>189</v>
      </c>
      <c r="H4243" t="s">
        <v>130</v>
      </c>
      <c r="I4243">
        <v>332307</v>
      </c>
      <c r="L4243" s="96">
        <v>45155.572881944441</v>
      </c>
      <c r="M4243" t="s">
        <v>135</v>
      </c>
      <c r="N4243">
        <v>-6900</v>
      </c>
      <c r="O4243" t="s">
        <v>136</v>
      </c>
    </row>
    <row r="4244" spans="1:15" x14ac:dyDescent="0.25">
      <c r="A4244">
        <v>734000</v>
      </c>
      <c r="B4244">
        <v>170310</v>
      </c>
      <c r="C4244">
        <v>203</v>
      </c>
      <c r="D4244" s="96">
        <v>45155.573078703703</v>
      </c>
      <c r="E4244" t="s">
        <v>133</v>
      </c>
      <c r="F4244" t="s">
        <v>188</v>
      </c>
      <c r="G4244" t="s">
        <v>189</v>
      </c>
      <c r="H4244" t="s">
        <v>130</v>
      </c>
      <c r="I4244">
        <v>332310</v>
      </c>
      <c r="L4244" s="96">
        <v>45155.572881944441</v>
      </c>
      <c r="M4244" t="s">
        <v>135</v>
      </c>
      <c r="N4244">
        <v>3600</v>
      </c>
      <c r="O4244" t="s">
        <v>132</v>
      </c>
    </row>
    <row r="4245" spans="1:15" x14ac:dyDescent="0.25">
      <c r="A4245">
        <v>734000</v>
      </c>
      <c r="B4245">
        <v>170470</v>
      </c>
      <c r="C4245">
        <v>203</v>
      </c>
      <c r="D4245" s="96">
        <v>45132.530138888891</v>
      </c>
      <c r="E4245" t="s">
        <v>127</v>
      </c>
      <c r="F4245" t="s">
        <v>140</v>
      </c>
      <c r="G4245" t="s">
        <v>190</v>
      </c>
      <c r="H4245" t="s">
        <v>130</v>
      </c>
      <c r="I4245">
        <v>332390</v>
      </c>
      <c r="L4245" s="96">
        <v>45132.529583333337</v>
      </c>
      <c r="M4245" t="s">
        <v>131</v>
      </c>
      <c r="N4245">
        <v>5000</v>
      </c>
      <c r="O4245" t="s">
        <v>132</v>
      </c>
    </row>
    <row r="4246" spans="1:15" x14ac:dyDescent="0.25">
      <c r="A4246">
        <v>734000</v>
      </c>
      <c r="B4246">
        <v>170470</v>
      </c>
      <c r="C4246">
        <v>203</v>
      </c>
      <c r="D4246" s="96">
        <v>45132.530138888891</v>
      </c>
      <c r="E4246" t="s">
        <v>133</v>
      </c>
      <c r="F4246" t="s">
        <v>140</v>
      </c>
      <c r="G4246" t="s">
        <v>192</v>
      </c>
      <c r="H4246" t="s">
        <v>130</v>
      </c>
      <c r="I4246">
        <v>332390</v>
      </c>
      <c r="L4246" s="96">
        <v>45132.529583333337</v>
      </c>
      <c r="M4246" t="s">
        <v>135</v>
      </c>
      <c r="N4246">
        <v>-2000</v>
      </c>
      <c r="O4246" t="s">
        <v>136</v>
      </c>
    </row>
    <row r="4247" spans="1:15" x14ac:dyDescent="0.25">
      <c r="A4247">
        <v>734000</v>
      </c>
      <c r="B4247">
        <v>170310</v>
      </c>
      <c r="C4247">
        <v>203</v>
      </c>
      <c r="D4247" s="96">
        <v>45132.530127314814</v>
      </c>
      <c r="E4247" t="s">
        <v>133</v>
      </c>
      <c r="F4247" t="s">
        <v>140</v>
      </c>
      <c r="G4247" t="s">
        <v>375</v>
      </c>
      <c r="H4247" t="s">
        <v>130</v>
      </c>
      <c r="I4247">
        <v>332382</v>
      </c>
      <c r="L4247" s="96">
        <v>45132.529583333337</v>
      </c>
      <c r="M4247" t="s">
        <v>135</v>
      </c>
      <c r="N4247">
        <v>250</v>
      </c>
      <c r="O4247" t="s">
        <v>132</v>
      </c>
    </row>
    <row r="4248" spans="1:15" x14ac:dyDescent="0.25">
      <c r="A4248">
        <v>734000</v>
      </c>
      <c r="B4248">
        <v>170310</v>
      </c>
      <c r="C4248">
        <v>203</v>
      </c>
      <c r="D4248" s="96">
        <v>45132.530127314814</v>
      </c>
      <c r="E4248" t="s">
        <v>133</v>
      </c>
      <c r="F4248" t="s">
        <v>140</v>
      </c>
      <c r="G4248" t="s">
        <v>379</v>
      </c>
      <c r="H4248" t="s">
        <v>130</v>
      </c>
      <c r="I4248">
        <v>332382</v>
      </c>
      <c r="L4248" s="96">
        <v>45132.529583333337</v>
      </c>
      <c r="M4248" t="s">
        <v>135</v>
      </c>
      <c r="N4248">
        <v>10000</v>
      </c>
      <c r="O4248" t="s">
        <v>132</v>
      </c>
    </row>
    <row r="4249" spans="1:15" x14ac:dyDescent="0.25">
      <c r="A4249">
        <v>734000</v>
      </c>
      <c r="B4249">
        <v>170310</v>
      </c>
      <c r="C4249">
        <v>203</v>
      </c>
      <c r="D4249" s="96">
        <v>45132.530127314814</v>
      </c>
      <c r="E4249" t="s">
        <v>133</v>
      </c>
      <c r="F4249" t="s">
        <v>140</v>
      </c>
      <c r="G4249" t="s">
        <v>191</v>
      </c>
      <c r="H4249" t="s">
        <v>130</v>
      </c>
      <c r="I4249">
        <v>332382</v>
      </c>
      <c r="L4249" s="96">
        <v>45132.529583333337</v>
      </c>
      <c r="M4249" t="s">
        <v>135</v>
      </c>
      <c r="N4249">
        <v>125000</v>
      </c>
      <c r="O4249" t="s">
        <v>132</v>
      </c>
    </row>
    <row r="4250" spans="1:15" x14ac:dyDescent="0.25">
      <c r="A4250">
        <v>734000</v>
      </c>
      <c r="B4250">
        <v>170520</v>
      </c>
      <c r="C4250">
        <v>203</v>
      </c>
      <c r="D4250" s="96">
        <v>45132.530115740738</v>
      </c>
      <c r="E4250" t="s">
        <v>127</v>
      </c>
      <c r="F4250" t="s">
        <v>140</v>
      </c>
      <c r="G4250" t="s">
        <v>190</v>
      </c>
      <c r="H4250" t="s">
        <v>130</v>
      </c>
      <c r="I4250">
        <v>332375</v>
      </c>
      <c r="L4250" s="96">
        <v>45132.529583333337</v>
      </c>
      <c r="M4250" t="s">
        <v>131</v>
      </c>
      <c r="N4250">
        <v>10000</v>
      </c>
      <c r="O4250" t="s">
        <v>132</v>
      </c>
    </row>
    <row r="4251" spans="1:15" x14ac:dyDescent="0.25">
      <c r="A4251">
        <v>734000</v>
      </c>
      <c r="B4251">
        <v>170450</v>
      </c>
      <c r="C4251">
        <v>203</v>
      </c>
      <c r="D4251" s="96">
        <v>45132.530092592591</v>
      </c>
      <c r="E4251" t="s">
        <v>127</v>
      </c>
      <c r="F4251" t="s">
        <v>140</v>
      </c>
      <c r="G4251" t="s">
        <v>190</v>
      </c>
      <c r="H4251" t="s">
        <v>130</v>
      </c>
      <c r="I4251">
        <v>332370</v>
      </c>
      <c r="L4251" s="96">
        <v>45132.529583333337</v>
      </c>
      <c r="M4251" t="s">
        <v>131</v>
      </c>
      <c r="N4251">
        <v>5000</v>
      </c>
      <c r="O4251" t="s">
        <v>132</v>
      </c>
    </row>
    <row r="4252" spans="1:15" x14ac:dyDescent="0.25">
      <c r="A4252">
        <v>734000</v>
      </c>
      <c r="B4252">
        <v>170450</v>
      </c>
      <c r="C4252">
        <v>203</v>
      </c>
      <c r="D4252" s="96">
        <v>45132.530092592591</v>
      </c>
      <c r="E4252" t="s">
        <v>133</v>
      </c>
      <c r="F4252" t="s">
        <v>140</v>
      </c>
      <c r="G4252" t="s">
        <v>379</v>
      </c>
      <c r="H4252" t="s">
        <v>130</v>
      </c>
      <c r="I4252">
        <v>332370</v>
      </c>
      <c r="L4252" s="96">
        <v>45132.529583333337</v>
      </c>
      <c r="M4252" t="s">
        <v>135</v>
      </c>
      <c r="N4252">
        <v>3000</v>
      </c>
      <c r="O4252" t="s">
        <v>132</v>
      </c>
    </row>
    <row r="4253" spans="1:15" x14ac:dyDescent="0.25">
      <c r="A4253">
        <v>734000</v>
      </c>
      <c r="B4253">
        <v>170450</v>
      </c>
      <c r="C4253">
        <v>203</v>
      </c>
      <c r="D4253" s="96">
        <v>45132.530092592591</v>
      </c>
      <c r="E4253" t="s">
        <v>133</v>
      </c>
      <c r="F4253" t="s">
        <v>140</v>
      </c>
      <c r="G4253" t="s">
        <v>192</v>
      </c>
      <c r="H4253" t="s">
        <v>130</v>
      </c>
      <c r="I4253">
        <v>332370</v>
      </c>
      <c r="L4253" s="96">
        <v>45132.529583333337</v>
      </c>
      <c r="M4253" t="s">
        <v>135</v>
      </c>
      <c r="N4253">
        <v>6020</v>
      </c>
      <c r="O4253" t="s">
        <v>132</v>
      </c>
    </row>
    <row r="4254" spans="1:15" x14ac:dyDescent="0.25">
      <c r="A4254">
        <v>734000</v>
      </c>
      <c r="B4254">
        <v>170440</v>
      </c>
      <c r="C4254">
        <v>203</v>
      </c>
      <c r="D4254" s="96">
        <v>45132.530069444445</v>
      </c>
      <c r="E4254" t="s">
        <v>127</v>
      </c>
      <c r="F4254" t="s">
        <v>140</v>
      </c>
      <c r="G4254" t="s">
        <v>190</v>
      </c>
      <c r="H4254" t="s">
        <v>130</v>
      </c>
      <c r="I4254">
        <v>332360</v>
      </c>
      <c r="L4254" s="96">
        <v>45132.529583333337</v>
      </c>
      <c r="M4254" t="s">
        <v>131</v>
      </c>
      <c r="N4254">
        <v>45000</v>
      </c>
      <c r="O4254" t="s">
        <v>132</v>
      </c>
    </row>
    <row r="4255" spans="1:15" x14ac:dyDescent="0.25">
      <c r="A4255">
        <v>734000</v>
      </c>
      <c r="B4255">
        <v>170440</v>
      </c>
      <c r="C4255">
        <v>203</v>
      </c>
      <c r="D4255" s="96">
        <v>45132.530069444445</v>
      </c>
      <c r="E4255" t="s">
        <v>133</v>
      </c>
      <c r="F4255" t="s">
        <v>140</v>
      </c>
      <c r="G4255" t="s">
        <v>192</v>
      </c>
      <c r="H4255" t="s">
        <v>130</v>
      </c>
      <c r="I4255">
        <v>332360</v>
      </c>
      <c r="L4255" s="96">
        <v>45132.529583333337</v>
      </c>
      <c r="M4255" t="s">
        <v>135</v>
      </c>
      <c r="N4255">
        <v>-42400</v>
      </c>
      <c r="O4255" t="s">
        <v>136</v>
      </c>
    </row>
    <row r="4256" spans="1:15" x14ac:dyDescent="0.25">
      <c r="A4256">
        <v>734000</v>
      </c>
      <c r="B4256">
        <v>170400</v>
      </c>
      <c r="C4256">
        <v>203</v>
      </c>
      <c r="D4256" s="96">
        <v>45132.530046296299</v>
      </c>
      <c r="E4256" t="s">
        <v>127</v>
      </c>
      <c r="F4256" t="s">
        <v>140</v>
      </c>
      <c r="G4256" t="s">
        <v>194</v>
      </c>
      <c r="H4256" t="s">
        <v>130</v>
      </c>
      <c r="I4256">
        <v>332356</v>
      </c>
      <c r="L4256" s="96">
        <v>45132.529583333337</v>
      </c>
      <c r="M4256" t="s">
        <v>131</v>
      </c>
      <c r="N4256">
        <v>85000</v>
      </c>
      <c r="O4256" t="s">
        <v>132</v>
      </c>
    </row>
    <row r="4257" spans="1:15" x14ac:dyDescent="0.25">
      <c r="A4257">
        <v>734000</v>
      </c>
      <c r="B4257">
        <v>170380</v>
      </c>
      <c r="C4257">
        <v>203</v>
      </c>
      <c r="D4257" s="96">
        <v>45132.530034722222</v>
      </c>
      <c r="E4257" t="s">
        <v>127</v>
      </c>
      <c r="F4257" t="s">
        <v>140</v>
      </c>
      <c r="G4257" t="s">
        <v>190</v>
      </c>
      <c r="H4257" t="s">
        <v>130</v>
      </c>
      <c r="I4257">
        <v>332340</v>
      </c>
      <c r="L4257" s="96">
        <v>45132.529583333337</v>
      </c>
      <c r="M4257" t="s">
        <v>131</v>
      </c>
      <c r="N4257">
        <v>30000</v>
      </c>
      <c r="O4257" t="s">
        <v>132</v>
      </c>
    </row>
    <row r="4258" spans="1:15" x14ac:dyDescent="0.25">
      <c r="A4258">
        <v>734000</v>
      </c>
      <c r="B4258">
        <v>170380</v>
      </c>
      <c r="C4258">
        <v>203</v>
      </c>
      <c r="D4258" s="96">
        <v>45132.530034722222</v>
      </c>
      <c r="E4258" t="s">
        <v>133</v>
      </c>
      <c r="F4258" t="s">
        <v>140</v>
      </c>
      <c r="G4258" t="s">
        <v>192</v>
      </c>
      <c r="H4258" t="s">
        <v>130</v>
      </c>
      <c r="I4258">
        <v>332340</v>
      </c>
      <c r="L4258" s="96">
        <v>45132.529583333337</v>
      </c>
      <c r="M4258" t="s">
        <v>135</v>
      </c>
      <c r="N4258">
        <v>-14750</v>
      </c>
      <c r="O4258" t="s">
        <v>136</v>
      </c>
    </row>
    <row r="4259" spans="1:15" x14ac:dyDescent="0.25">
      <c r="A4259">
        <v>734000</v>
      </c>
      <c r="B4259">
        <v>170380</v>
      </c>
      <c r="C4259">
        <v>203</v>
      </c>
      <c r="D4259" s="96">
        <v>45132.530034722222</v>
      </c>
      <c r="E4259" t="s">
        <v>133</v>
      </c>
      <c r="F4259" t="s">
        <v>140</v>
      </c>
      <c r="G4259" t="s">
        <v>191</v>
      </c>
      <c r="H4259" t="s">
        <v>130</v>
      </c>
      <c r="I4259">
        <v>332340</v>
      </c>
      <c r="L4259" s="96">
        <v>45132.529583333337</v>
      </c>
      <c r="M4259" t="s">
        <v>135</v>
      </c>
      <c r="N4259">
        <v>4000</v>
      </c>
      <c r="O4259" t="s">
        <v>132</v>
      </c>
    </row>
    <row r="4260" spans="1:15" x14ac:dyDescent="0.25">
      <c r="A4260">
        <v>734000</v>
      </c>
      <c r="B4260">
        <v>170370</v>
      </c>
      <c r="C4260">
        <v>203</v>
      </c>
      <c r="D4260" s="96">
        <v>45132.530011574076</v>
      </c>
      <c r="E4260" t="s">
        <v>127</v>
      </c>
      <c r="F4260" t="s">
        <v>140</v>
      </c>
      <c r="G4260" t="s">
        <v>190</v>
      </c>
      <c r="H4260" t="s">
        <v>130</v>
      </c>
      <c r="I4260">
        <v>332335</v>
      </c>
      <c r="L4260" s="96">
        <v>45132.529583333337</v>
      </c>
      <c r="M4260" t="s">
        <v>131</v>
      </c>
      <c r="N4260">
        <v>10000</v>
      </c>
      <c r="O4260" t="s">
        <v>132</v>
      </c>
    </row>
    <row r="4261" spans="1:15" x14ac:dyDescent="0.25">
      <c r="A4261">
        <v>734000</v>
      </c>
      <c r="B4261">
        <v>170370</v>
      </c>
      <c r="C4261">
        <v>203</v>
      </c>
      <c r="D4261" s="96">
        <v>45132.530011574076</v>
      </c>
      <c r="E4261" t="s">
        <v>133</v>
      </c>
      <c r="F4261" t="s">
        <v>140</v>
      </c>
      <c r="G4261" t="s">
        <v>192</v>
      </c>
      <c r="H4261" t="s">
        <v>130</v>
      </c>
      <c r="I4261">
        <v>332335</v>
      </c>
      <c r="L4261" s="96">
        <v>45132.529583333337</v>
      </c>
      <c r="M4261" t="s">
        <v>135</v>
      </c>
      <c r="N4261">
        <v>-2750</v>
      </c>
      <c r="O4261" t="s">
        <v>136</v>
      </c>
    </row>
    <row r="4262" spans="1:15" x14ac:dyDescent="0.25">
      <c r="A4262">
        <v>734000</v>
      </c>
      <c r="B4262">
        <v>170360</v>
      </c>
      <c r="C4262">
        <v>203</v>
      </c>
      <c r="D4262" s="96">
        <v>45132.53</v>
      </c>
      <c r="E4262" t="s">
        <v>133</v>
      </c>
      <c r="F4262" t="s">
        <v>140</v>
      </c>
      <c r="G4262" t="s">
        <v>192</v>
      </c>
      <c r="H4262" t="s">
        <v>130</v>
      </c>
      <c r="I4262">
        <v>332332</v>
      </c>
      <c r="L4262" s="96">
        <v>45132.529583333337</v>
      </c>
      <c r="M4262" t="s">
        <v>135</v>
      </c>
      <c r="N4262">
        <v>150</v>
      </c>
      <c r="O4262" t="s">
        <v>132</v>
      </c>
    </row>
    <row r="4263" spans="1:15" x14ac:dyDescent="0.25">
      <c r="A4263">
        <v>734000</v>
      </c>
      <c r="B4263">
        <v>170350</v>
      </c>
      <c r="C4263">
        <v>203</v>
      </c>
      <c r="D4263" s="96">
        <v>45132.529976851853</v>
      </c>
      <c r="E4263" t="s">
        <v>127</v>
      </c>
      <c r="F4263" t="s">
        <v>140</v>
      </c>
      <c r="G4263" t="s">
        <v>190</v>
      </c>
      <c r="H4263" t="s">
        <v>130</v>
      </c>
      <c r="I4263">
        <v>332330</v>
      </c>
      <c r="L4263" s="96">
        <v>45132.529583333337</v>
      </c>
      <c r="M4263" t="s">
        <v>131</v>
      </c>
      <c r="N4263">
        <v>50000</v>
      </c>
      <c r="O4263" t="s">
        <v>132</v>
      </c>
    </row>
    <row r="4264" spans="1:15" x14ac:dyDescent="0.25">
      <c r="A4264">
        <v>734000</v>
      </c>
      <c r="B4264">
        <v>170350</v>
      </c>
      <c r="C4264">
        <v>203</v>
      </c>
      <c r="D4264" s="96">
        <v>45132.529976851853</v>
      </c>
      <c r="E4264" t="s">
        <v>133</v>
      </c>
      <c r="F4264" t="s">
        <v>140</v>
      </c>
      <c r="G4264" t="s">
        <v>192</v>
      </c>
      <c r="H4264" t="s">
        <v>130</v>
      </c>
      <c r="I4264">
        <v>332330</v>
      </c>
      <c r="L4264" s="96">
        <v>45132.529583333337</v>
      </c>
      <c r="M4264" t="s">
        <v>135</v>
      </c>
      <c r="N4264">
        <v>-19750</v>
      </c>
      <c r="O4264" t="s">
        <v>136</v>
      </c>
    </row>
    <row r="4265" spans="1:15" x14ac:dyDescent="0.25">
      <c r="A4265">
        <v>734000</v>
      </c>
      <c r="B4265">
        <v>170350</v>
      </c>
      <c r="C4265">
        <v>203</v>
      </c>
      <c r="D4265" s="96">
        <v>45132.529976851853</v>
      </c>
      <c r="E4265" t="s">
        <v>133</v>
      </c>
      <c r="F4265" t="s">
        <v>140</v>
      </c>
      <c r="G4265" t="s">
        <v>191</v>
      </c>
      <c r="H4265" t="s">
        <v>130</v>
      </c>
      <c r="I4265">
        <v>332330</v>
      </c>
      <c r="L4265" s="96">
        <v>45132.529583333337</v>
      </c>
      <c r="M4265" t="s">
        <v>135</v>
      </c>
      <c r="N4265">
        <v>1000</v>
      </c>
      <c r="O4265" t="s">
        <v>132</v>
      </c>
    </row>
    <row r="4266" spans="1:15" x14ac:dyDescent="0.25">
      <c r="A4266">
        <v>734000</v>
      </c>
      <c r="B4266">
        <v>170340</v>
      </c>
      <c r="C4266">
        <v>203</v>
      </c>
      <c r="D4266" s="96">
        <v>45132.529942129629</v>
      </c>
      <c r="E4266" t="s">
        <v>127</v>
      </c>
      <c r="F4266" t="s">
        <v>140</v>
      </c>
      <c r="G4266" t="s">
        <v>190</v>
      </c>
      <c r="H4266" t="s">
        <v>130</v>
      </c>
      <c r="I4266">
        <v>332320</v>
      </c>
      <c r="L4266" s="96">
        <v>45132.529583333337</v>
      </c>
      <c r="M4266" t="s">
        <v>131</v>
      </c>
      <c r="N4266">
        <v>20000</v>
      </c>
      <c r="O4266" t="s">
        <v>132</v>
      </c>
    </row>
    <row r="4267" spans="1:15" x14ac:dyDescent="0.25">
      <c r="A4267">
        <v>734000</v>
      </c>
      <c r="B4267">
        <v>170340</v>
      </c>
      <c r="C4267">
        <v>203</v>
      </c>
      <c r="D4267" s="96">
        <v>45132.529942129629</v>
      </c>
      <c r="E4267" t="s">
        <v>133</v>
      </c>
      <c r="F4267" t="s">
        <v>140</v>
      </c>
      <c r="G4267" t="s">
        <v>192</v>
      </c>
      <c r="H4267" t="s">
        <v>130</v>
      </c>
      <c r="I4267">
        <v>332320</v>
      </c>
      <c r="L4267" s="96">
        <v>45132.529583333337</v>
      </c>
      <c r="M4267" t="s">
        <v>135</v>
      </c>
      <c r="N4267">
        <v>-5200</v>
      </c>
      <c r="O4267" t="s">
        <v>136</v>
      </c>
    </row>
    <row r="4268" spans="1:15" x14ac:dyDescent="0.25">
      <c r="A4268">
        <v>734000</v>
      </c>
      <c r="B4268">
        <v>170340</v>
      </c>
      <c r="C4268">
        <v>203</v>
      </c>
      <c r="D4268" s="96">
        <v>45132.529942129629</v>
      </c>
      <c r="E4268" t="s">
        <v>133</v>
      </c>
      <c r="F4268" t="s">
        <v>140</v>
      </c>
      <c r="G4268" t="s">
        <v>191</v>
      </c>
      <c r="H4268" t="s">
        <v>130</v>
      </c>
      <c r="I4268">
        <v>332320</v>
      </c>
      <c r="L4268" s="96">
        <v>45132.529583333337</v>
      </c>
      <c r="M4268" t="s">
        <v>135</v>
      </c>
      <c r="N4268">
        <v>5500</v>
      </c>
      <c r="O4268" t="s">
        <v>132</v>
      </c>
    </row>
    <row r="4269" spans="1:15" x14ac:dyDescent="0.25">
      <c r="A4269">
        <v>734000</v>
      </c>
      <c r="B4269">
        <v>170480</v>
      </c>
      <c r="C4269">
        <v>203</v>
      </c>
      <c r="D4269" s="96">
        <v>45132.529930555553</v>
      </c>
      <c r="E4269" t="s">
        <v>127</v>
      </c>
      <c r="F4269" t="s">
        <v>140</v>
      </c>
      <c r="G4269" t="s">
        <v>190</v>
      </c>
      <c r="H4269" t="s">
        <v>130</v>
      </c>
      <c r="I4269">
        <v>332318</v>
      </c>
      <c r="L4269" s="96">
        <v>45132.529583333337</v>
      </c>
      <c r="M4269" t="s">
        <v>131</v>
      </c>
      <c r="N4269">
        <v>3000</v>
      </c>
      <c r="O4269" t="s">
        <v>132</v>
      </c>
    </row>
    <row r="4270" spans="1:15" x14ac:dyDescent="0.25">
      <c r="A4270">
        <v>734000</v>
      </c>
      <c r="B4270">
        <v>170480</v>
      </c>
      <c r="C4270">
        <v>203</v>
      </c>
      <c r="D4270" s="96">
        <v>45132.529930555553</v>
      </c>
      <c r="E4270" t="s">
        <v>133</v>
      </c>
      <c r="F4270" t="s">
        <v>140</v>
      </c>
      <c r="G4270" t="s">
        <v>192</v>
      </c>
      <c r="H4270" t="s">
        <v>130</v>
      </c>
      <c r="I4270">
        <v>332318</v>
      </c>
      <c r="L4270" s="96">
        <v>45132.529583333337</v>
      </c>
      <c r="M4270" t="s">
        <v>135</v>
      </c>
      <c r="N4270">
        <v>250</v>
      </c>
      <c r="O4270" t="s">
        <v>132</v>
      </c>
    </row>
    <row r="4271" spans="1:15" x14ac:dyDescent="0.25">
      <c r="A4271">
        <v>734000</v>
      </c>
      <c r="B4271">
        <v>170530</v>
      </c>
      <c r="C4271">
        <v>203</v>
      </c>
      <c r="D4271" s="96">
        <v>45132.529907407406</v>
      </c>
      <c r="E4271" t="s">
        <v>127</v>
      </c>
      <c r="F4271" t="s">
        <v>140</v>
      </c>
      <c r="G4271" t="s">
        <v>190</v>
      </c>
      <c r="H4271" t="s">
        <v>130</v>
      </c>
      <c r="I4271">
        <v>332317</v>
      </c>
      <c r="L4271" s="96">
        <v>45132.529583333337</v>
      </c>
      <c r="M4271" t="s">
        <v>131</v>
      </c>
      <c r="N4271">
        <v>18000</v>
      </c>
      <c r="O4271" t="s">
        <v>132</v>
      </c>
    </row>
    <row r="4272" spans="1:15" x14ac:dyDescent="0.25">
      <c r="A4272">
        <v>734000</v>
      </c>
      <c r="B4272">
        <v>170530</v>
      </c>
      <c r="C4272">
        <v>203</v>
      </c>
      <c r="D4272" s="96">
        <v>45132.529907407406</v>
      </c>
      <c r="E4272" t="s">
        <v>133</v>
      </c>
      <c r="F4272" t="s">
        <v>140</v>
      </c>
      <c r="G4272" t="s">
        <v>192</v>
      </c>
      <c r="H4272" t="s">
        <v>130</v>
      </c>
      <c r="I4272">
        <v>332317</v>
      </c>
      <c r="L4272" s="96">
        <v>45132.529583333337</v>
      </c>
      <c r="M4272" t="s">
        <v>135</v>
      </c>
      <c r="N4272">
        <v>-17740</v>
      </c>
      <c r="O4272" t="s">
        <v>136</v>
      </c>
    </row>
    <row r="4273" spans="1:15" x14ac:dyDescent="0.25">
      <c r="A4273">
        <v>734000</v>
      </c>
      <c r="B4273">
        <v>170330</v>
      </c>
      <c r="C4273">
        <v>203</v>
      </c>
      <c r="D4273" s="96">
        <v>45132.52988425926</v>
      </c>
      <c r="E4273" t="s">
        <v>127</v>
      </c>
      <c r="F4273" t="s">
        <v>140</v>
      </c>
      <c r="G4273" t="s">
        <v>190</v>
      </c>
      <c r="H4273" t="s">
        <v>130</v>
      </c>
      <c r="I4273">
        <v>332315</v>
      </c>
      <c r="L4273" s="96">
        <v>45132.529583333337</v>
      </c>
      <c r="M4273" t="s">
        <v>131</v>
      </c>
      <c r="N4273">
        <v>50000</v>
      </c>
      <c r="O4273" t="s">
        <v>132</v>
      </c>
    </row>
    <row r="4274" spans="1:15" x14ac:dyDescent="0.25">
      <c r="A4274">
        <v>734000</v>
      </c>
      <c r="B4274">
        <v>170330</v>
      </c>
      <c r="C4274">
        <v>203</v>
      </c>
      <c r="D4274" s="96">
        <v>45132.52988425926</v>
      </c>
      <c r="E4274" t="s">
        <v>133</v>
      </c>
      <c r="F4274" t="s">
        <v>140</v>
      </c>
      <c r="G4274" t="s">
        <v>192</v>
      </c>
      <c r="H4274" t="s">
        <v>130</v>
      </c>
      <c r="I4274">
        <v>332315</v>
      </c>
      <c r="L4274" s="96">
        <v>45132.529583333337</v>
      </c>
      <c r="M4274" t="s">
        <v>135</v>
      </c>
      <c r="N4274">
        <v>-3760</v>
      </c>
      <c r="O4274" t="s">
        <v>136</v>
      </c>
    </row>
    <row r="4275" spans="1:15" x14ac:dyDescent="0.25">
      <c r="A4275">
        <v>734000</v>
      </c>
      <c r="B4275">
        <v>170310</v>
      </c>
      <c r="C4275">
        <v>203</v>
      </c>
      <c r="D4275" s="96">
        <v>45132.529861111114</v>
      </c>
      <c r="E4275" t="s">
        <v>127</v>
      </c>
      <c r="F4275" t="s">
        <v>140</v>
      </c>
      <c r="G4275" t="s">
        <v>190</v>
      </c>
      <c r="H4275" t="s">
        <v>130</v>
      </c>
      <c r="I4275">
        <v>332310</v>
      </c>
      <c r="L4275" s="96">
        <v>45132.529583333337</v>
      </c>
      <c r="M4275" t="s">
        <v>131</v>
      </c>
      <c r="N4275">
        <v>70000</v>
      </c>
      <c r="O4275" t="s">
        <v>132</v>
      </c>
    </row>
    <row r="4276" spans="1:15" x14ac:dyDescent="0.25">
      <c r="A4276">
        <v>734000</v>
      </c>
      <c r="B4276">
        <v>170310</v>
      </c>
      <c r="C4276">
        <v>203</v>
      </c>
      <c r="D4276" s="96">
        <v>45132.529861111114</v>
      </c>
      <c r="E4276" t="s">
        <v>133</v>
      </c>
      <c r="F4276" t="s">
        <v>140</v>
      </c>
      <c r="G4276" t="s">
        <v>192</v>
      </c>
      <c r="H4276" t="s">
        <v>130</v>
      </c>
      <c r="I4276">
        <v>332310</v>
      </c>
      <c r="L4276" s="96">
        <v>45132.529583333337</v>
      </c>
      <c r="M4276" t="s">
        <v>135</v>
      </c>
      <c r="N4276">
        <v>-12000</v>
      </c>
      <c r="O4276" t="s">
        <v>136</v>
      </c>
    </row>
    <row r="4277" spans="1:15" x14ac:dyDescent="0.25">
      <c r="A4277">
        <v>734000</v>
      </c>
      <c r="B4277">
        <v>170310</v>
      </c>
      <c r="C4277">
        <v>203</v>
      </c>
      <c r="D4277" s="96">
        <v>45132.529861111114</v>
      </c>
      <c r="E4277" t="s">
        <v>133</v>
      </c>
      <c r="F4277" t="s">
        <v>140</v>
      </c>
      <c r="G4277" t="s">
        <v>375</v>
      </c>
      <c r="H4277" t="s">
        <v>130</v>
      </c>
      <c r="I4277">
        <v>332310</v>
      </c>
      <c r="L4277" s="96">
        <v>45132.529583333337</v>
      </c>
      <c r="M4277" t="s">
        <v>135</v>
      </c>
      <c r="N4277">
        <v>34000</v>
      </c>
      <c r="O4277" t="s">
        <v>132</v>
      </c>
    </row>
    <row r="4278" spans="1:15" x14ac:dyDescent="0.25">
      <c r="A4278">
        <v>734000</v>
      </c>
      <c r="B4278">
        <v>170540</v>
      </c>
      <c r="C4278">
        <v>203</v>
      </c>
      <c r="D4278" s="96">
        <v>45132.529826388891</v>
      </c>
      <c r="E4278" t="s">
        <v>127</v>
      </c>
      <c r="F4278" t="s">
        <v>140</v>
      </c>
      <c r="G4278" t="s">
        <v>190</v>
      </c>
      <c r="H4278" t="s">
        <v>130</v>
      </c>
      <c r="I4278">
        <v>332307</v>
      </c>
      <c r="L4278" s="96">
        <v>45132.529583333337</v>
      </c>
      <c r="M4278" t="s">
        <v>131</v>
      </c>
      <c r="N4278">
        <v>7000</v>
      </c>
      <c r="O4278" t="s">
        <v>132</v>
      </c>
    </row>
    <row r="4279" spans="1:15" x14ac:dyDescent="0.25">
      <c r="A4279">
        <v>734000</v>
      </c>
      <c r="B4279">
        <v>170400</v>
      </c>
      <c r="C4279">
        <v>203</v>
      </c>
      <c r="D4279" s="96">
        <v>45132.529814814814</v>
      </c>
      <c r="E4279" t="s">
        <v>127</v>
      </c>
      <c r="F4279" t="s">
        <v>140</v>
      </c>
      <c r="G4279" t="s">
        <v>194</v>
      </c>
      <c r="H4279" t="s">
        <v>130</v>
      </c>
      <c r="I4279">
        <v>332305</v>
      </c>
      <c r="L4279" s="96">
        <v>45132.529583333337</v>
      </c>
      <c r="M4279" t="s">
        <v>131</v>
      </c>
      <c r="N4279">
        <v>30000</v>
      </c>
      <c r="O4279" t="s">
        <v>132</v>
      </c>
    </row>
    <row r="4280" spans="1:15" x14ac:dyDescent="0.25">
      <c r="A4280">
        <v>734000</v>
      </c>
      <c r="B4280">
        <v>310000</v>
      </c>
      <c r="C4280">
        <v>204</v>
      </c>
      <c r="D4280" s="96">
        <v>45132.557233796295</v>
      </c>
      <c r="E4280" t="s">
        <v>127</v>
      </c>
      <c r="F4280" t="s">
        <v>144</v>
      </c>
      <c r="G4280" t="s">
        <v>145</v>
      </c>
      <c r="H4280" t="s">
        <v>130</v>
      </c>
      <c r="I4280">
        <v>332451</v>
      </c>
      <c r="L4280" s="96">
        <v>45132.55678240741</v>
      </c>
      <c r="M4280" t="s">
        <v>131</v>
      </c>
      <c r="N4280">
        <v>7030</v>
      </c>
      <c r="O4280" t="s">
        <v>132</v>
      </c>
    </row>
    <row r="4281" spans="1:15" x14ac:dyDescent="0.25">
      <c r="A4281">
        <v>734000</v>
      </c>
      <c r="B4281">
        <v>340000</v>
      </c>
      <c r="C4281">
        <v>204</v>
      </c>
      <c r="D4281" s="96">
        <v>45132.557210648149</v>
      </c>
      <c r="E4281" t="s">
        <v>127</v>
      </c>
      <c r="F4281" t="s">
        <v>144</v>
      </c>
      <c r="G4281" t="s">
        <v>145</v>
      </c>
      <c r="H4281" t="s">
        <v>130</v>
      </c>
      <c r="I4281">
        <v>332435</v>
      </c>
      <c r="L4281" s="96">
        <v>45132.55678240741</v>
      </c>
      <c r="M4281" t="s">
        <v>131</v>
      </c>
      <c r="N4281">
        <v>550</v>
      </c>
      <c r="O4281" t="s">
        <v>132</v>
      </c>
    </row>
    <row r="4282" spans="1:15" x14ac:dyDescent="0.25">
      <c r="A4282">
        <v>734000</v>
      </c>
      <c r="B4282">
        <v>320200</v>
      </c>
      <c r="C4282">
        <v>204</v>
      </c>
      <c r="D4282" s="96">
        <v>45132.557210648149</v>
      </c>
      <c r="E4282" t="s">
        <v>127</v>
      </c>
      <c r="F4282" t="s">
        <v>144</v>
      </c>
      <c r="G4282" t="s">
        <v>145</v>
      </c>
      <c r="H4282" t="s">
        <v>130</v>
      </c>
      <c r="I4282">
        <v>332405</v>
      </c>
      <c r="L4282" s="96">
        <v>45132.55678240741</v>
      </c>
      <c r="M4282" t="s">
        <v>131</v>
      </c>
      <c r="N4282">
        <v>1000</v>
      </c>
      <c r="O4282" t="s">
        <v>132</v>
      </c>
    </row>
    <row r="4283" spans="1:15" x14ac:dyDescent="0.25">
      <c r="A4283">
        <v>734000</v>
      </c>
      <c r="B4283">
        <v>320400</v>
      </c>
      <c r="C4283">
        <v>204</v>
      </c>
      <c r="D4283" s="96">
        <v>45132.557210648149</v>
      </c>
      <c r="E4283" t="s">
        <v>127</v>
      </c>
      <c r="F4283" t="s">
        <v>144</v>
      </c>
      <c r="G4283" t="s">
        <v>145</v>
      </c>
      <c r="H4283" t="s">
        <v>130</v>
      </c>
      <c r="I4283">
        <v>332406</v>
      </c>
      <c r="L4283" s="96">
        <v>45132.55678240741</v>
      </c>
      <c r="M4283" t="s">
        <v>131</v>
      </c>
      <c r="N4283">
        <v>3500</v>
      </c>
      <c r="O4283" t="s">
        <v>132</v>
      </c>
    </row>
    <row r="4284" spans="1:15" x14ac:dyDescent="0.25">
      <c r="A4284">
        <v>734000</v>
      </c>
      <c r="B4284">
        <v>320400</v>
      </c>
      <c r="C4284">
        <v>204</v>
      </c>
      <c r="D4284" s="96">
        <v>45132.557210648149</v>
      </c>
      <c r="E4284" t="s">
        <v>133</v>
      </c>
      <c r="F4284" t="s">
        <v>144</v>
      </c>
      <c r="G4284" t="s">
        <v>407</v>
      </c>
      <c r="H4284" t="s">
        <v>130</v>
      </c>
      <c r="I4284">
        <v>332406</v>
      </c>
      <c r="L4284" s="96">
        <v>45132.55678240741</v>
      </c>
      <c r="M4284" t="s">
        <v>135</v>
      </c>
      <c r="N4284">
        <v>-3500</v>
      </c>
      <c r="O4284" t="s">
        <v>136</v>
      </c>
    </row>
    <row r="4285" spans="1:15" x14ac:dyDescent="0.25">
      <c r="A4285">
        <v>734000</v>
      </c>
      <c r="B4285">
        <v>320000</v>
      </c>
      <c r="C4285">
        <v>204</v>
      </c>
      <c r="D4285" s="96">
        <v>45132.557187500002</v>
      </c>
      <c r="E4285" t="s">
        <v>127</v>
      </c>
      <c r="F4285" t="s">
        <v>144</v>
      </c>
      <c r="G4285" t="s">
        <v>145</v>
      </c>
      <c r="H4285" t="s">
        <v>130</v>
      </c>
      <c r="I4285">
        <v>332400</v>
      </c>
      <c r="L4285" s="96">
        <v>45132.55678240741</v>
      </c>
      <c r="M4285" t="s">
        <v>131</v>
      </c>
      <c r="N4285">
        <v>19000</v>
      </c>
      <c r="O4285" t="s">
        <v>132</v>
      </c>
    </row>
    <row r="4286" spans="1:15" x14ac:dyDescent="0.25">
      <c r="A4286">
        <v>734000</v>
      </c>
      <c r="B4286">
        <v>325200</v>
      </c>
      <c r="C4286">
        <v>205</v>
      </c>
      <c r="D4286" s="96">
        <v>45261.567777777775</v>
      </c>
      <c r="E4286" t="s">
        <v>162</v>
      </c>
      <c r="F4286" t="s">
        <v>408</v>
      </c>
      <c r="G4286" t="s">
        <v>409</v>
      </c>
      <c r="H4286" t="s">
        <v>130</v>
      </c>
      <c r="I4286">
        <v>332588</v>
      </c>
      <c r="L4286" s="96">
        <v>45257.999988425923</v>
      </c>
      <c r="M4286" t="s">
        <v>135</v>
      </c>
      <c r="N4286">
        <v>20000</v>
      </c>
      <c r="O4286" t="s">
        <v>132</v>
      </c>
    </row>
    <row r="4287" spans="1:15" x14ac:dyDescent="0.25">
      <c r="A4287">
        <v>734000</v>
      </c>
      <c r="B4287">
        <v>325100</v>
      </c>
      <c r="C4287">
        <v>205</v>
      </c>
      <c r="D4287" s="96">
        <v>45261.567766203705</v>
      </c>
      <c r="E4287" t="s">
        <v>133</v>
      </c>
      <c r="F4287" t="s">
        <v>386</v>
      </c>
      <c r="G4287" t="s">
        <v>389</v>
      </c>
      <c r="H4287" t="s">
        <v>130</v>
      </c>
      <c r="I4287">
        <v>332510</v>
      </c>
      <c r="L4287" s="96">
        <v>45257.999988425923</v>
      </c>
      <c r="M4287" t="s">
        <v>135</v>
      </c>
      <c r="N4287">
        <v>20300</v>
      </c>
      <c r="O4287" t="s">
        <v>132</v>
      </c>
    </row>
    <row r="4288" spans="1:15" x14ac:dyDescent="0.25">
      <c r="A4288">
        <v>734000</v>
      </c>
      <c r="B4288">
        <v>325200</v>
      </c>
      <c r="C4288">
        <v>205</v>
      </c>
      <c r="D4288" s="96">
        <v>45261.567766203705</v>
      </c>
      <c r="E4288" t="s">
        <v>162</v>
      </c>
      <c r="F4288" t="s">
        <v>408</v>
      </c>
      <c r="G4288" t="s">
        <v>409</v>
      </c>
      <c r="H4288" t="s">
        <v>130</v>
      </c>
      <c r="I4288">
        <v>332574</v>
      </c>
      <c r="L4288" s="96">
        <v>45257.999988425923</v>
      </c>
      <c r="M4288" t="s">
        <v>135</v>
      </c>
      <c r="N4288">
        <v>-36000</v>
      </c>
      <c r="O4288" t="s">
        <v>136</v>
      </c>
    </row>
    <row r="4289" spans="1:15" x14ac:dyDescent="0.25">
      <c r="A4289">
        <v>734000</v>
      </c>
      <c r="B4289">
        <v>325200</v>
      </c>
      <c r="C4289">
        <v>205</v>
      </c>
      <c r="D4289" s="96">
        <v>45261.567766203705</v>
      </c>
      <c r="E4289" t="s">
        <v>162</v>
      </c>
      <c r="F4289" t="s">
        <v>408</v>
      </c>
      <c r="G4289" t="s">
        <v>409</v>
      </c>
      <c r="H4289" t="s">
        <v>130</v>
      </c>
      <c r="I4289">
        <v>332570</v>
      </c>
      <c r="L4289" s="96">
        <v>45257.999988425923</v>
      </c>
      <c r="M4289" t="s">
        <v>135</v>
      </c>
      <c r="N4289">
        <v>30000</v>
      </c>
      <c r="O4289" t="s">
        <v>132</v>
      </c>
    </row>
    <row r="4290" spans="1:15" x14ac:dyDescent="0.25">
      <c r="A4290">
        <v>734000</v>
      </c>
      <c r="B4290">
        <v>325200</v>
      </c>
      <c r="C4290">
        <v>205</v>
      </c>
      <c r="D4290" s="96">
        <v>45209.519074074073</v>
      </c>
      <c r="E4290" t="s">
        <v>133</v>
      </c>
      <c r="F4290" t="s">
        <v>209</v>
      </c>
      <c r="G4290" t="s">
        <v>210</v>
      </c>
      <c r="H4290" t="s">
        <v>130</v>
      </c>
      <c r="I4290">
        <v>332574</v>
      </c>
      <c r="L4290" s="96">
        <v>45205.999988425923</v>
      </c>
      <c r="M4290" t="s">
        <v>135</v>
      </c>
      <c r="N4290">
        <v>125000</v>
      </c>
      <c r="O4290" t="s">
        <v>132</v>
      </c>
    </row>
    <row r="4291" spans="1:15" x14ac:dyDescent="0.25">
      <c r="A4291">
        <v>734000</v>
      </c>
      <c r="B4291">
        <v>325100</v>
      </c>
      <c r="C4291">
        <v>205</v>
      </c>
      <c r="D4291" s="96">
        <v>45170.375474537039</v>
      </c>
      <c r="E4291" t="s">
        <v>133</v>
      </c>
      <c r="F4291" t="s">
        <v>388</v>
      </c>
      <c r="G4291" t="s">
        <v>389</v>
      </c>
      <c r="H4291" t="s">
        <v>130</v>
      </c>
      <c r="I4291">
        <v>332540</v>
      </c>
      <c r="L4291" s="96">
        <v>45168.999988425923</v>
      </c>
      <c r="M4291" t="s">
        <v>135</v>
      </c>
      <c r="N4291">
        <v>-1663650</v>
      </c>
      <c r="O4291" t="s">
        <v>136</v>
      </c>
    </row>
    <row r="4292" spans="1:15" x14ac:dyDescent="0.25">
      <c r="A4292">
        <v>734000</v>
      </c>
      <c r="B4292">
        <v>325000</v>
      </c>
      <c r="C4292">
        <v>205</v>
      </c>
      <c r="D4292" s="96">
        <v>45132.557291666664</v>
      </c>
      <c r="E4292" t="s">
        <v>127</v>
      </c>
      <c r="F4292" t="s">
        <v>144</v>
      </c>
      <c r="G4292" t="s">
        <v>145</v>
      </c>
      <c r="H4292" t="s">
        <v>130</v>
      </c>
      <c r="I4292">
        <v>332550</v>
      </c>
      <c r="L4292" s="96">
        <v>45132.55678240741</v>
      </c>
      <c r="M4292" t="s">
        <v>131</v>
      </c>
      <c r="N4292">
        <v>20000</v>
      </c>
      <c r="O4292" t="s">
        <v>132</v>
      </c>
    </row>
    <row r="4293" spans="1:15" x14ac:dyDescent="0.25">
      <c r="A4293">
        <v>734000</v>
      </c>
      <c r="B4293">
        <v>325000</v>
      </c>
      <c r="C4293">
        <v>205</v>
      </c>
      <c r="D4293" s="96">
        <v>45132.557291666664</v>
      </c>
      <c r="E4293" t="s">
        <v>127</v>
      </c>
      <c r="F4293" t="s">
        <v>144</v>
      </c>
      <c r="G4293" t="s">
        <v>145</v>
      </c>
      <c r="H4293" t="s">
        <v>130</v>
      </c>
      <c r="I4293">
        <v>332560</v>
      </c>
      <c r="L4293" s="96">
        <v>45132.55678240741</v>
      </c>
      <c r="M4293" t="s">
        <v>131</v>
      </c>
      <c r="N4293">
        <v>50000</v>
      </c>
      <c r="O4293" t="s">
        <v>132</v>
      </c>
    </row>
    <row r="4294" spans="1:15" x14ac:dyDescent="0.25">
      <c r="A4294">
        <v>734000</v>
      </c>
      <c r="B4294">
        <v>325100</v>
      </c>
      <c r="C4294">
        <v>205</v>
      </c>
      <c r="D4294" s="96">
        <v>45132.557268518518</v>
      </c>
      <c r="E4294" t="s">
        <v>127</v>
      </c>
      <c r="F4294" t="s">
        <v>144</v>
      </c>
      <c r="G4294" t="s">
        <v>145</v>
      </c>
      <c r="H4294" t="s">
        <v>130</v>
      </c>
      <c r="I4294">
        <v>332540</v>
      </c>
      <c r="L4294" s="96">
        <v>45132.55678240741</v>
      </c>
      <c r="M4294" t="s">
        <v>131</v>
      </c>
      <c r="N4294">
        <v>2555100</v>
      </c>
      <c r="O4294" t="s">
        <v>132</v>
      </c>
    </row>
    <row r="4295" spans="1:15" x14ac:dyDescent="0.25">
      <c r="A4295">
        <v>734000</v>
      </c>
      <c r="B4295">
        <v>325100</v>
      </c>
      <c r="C4295">
        <v>205</v>
      </c>
      <c r="D4295" s="96">
        <v>45132.557268518518</v>
      </c>
      <c r="E4295" t="s">
        <v>133</v>
      </c>
      <c r="F4295" t="s">
        <v>144</v>
      </c>
      <c r="G4295" t="s">
        <v>390</v>
      </c>
      <c r="H4295" t="s">
        <v>130</v>
      </c>
      <c r="I4295">
        <v>332540</v>
      </c>
      <c r="L4295" s="96">
        <v>45132.55678240741</v>
      </c>
      <c r="M4295" t="s">
        <v>135</v>
      </c>
      <c r="N4295">
        <v>-70000</v>
      </c>
      <c r="O4295" t="s">
        <v>136</v>
      </c>
    </row>
    <row r="4296" spans="1:15" x14ac:dyDescent="0.25">
      <c r="A4296">
        <v>734000</v>
      </c>
      <c r="B4296">
        <v>325100</v>
      </c>
      <c r="C4296">
        <v>205</v>
      </c>
      <c r="D4296" s="96">
        <v>45132.557245370372</v>
      </c>
      <c r="E4296" t="s">
        <v>127</v>
      </c>
      <c r="F4296" t="s">
        <v>144</v>
      </c>
      <c r="G4296" t="s">
        <v>145</v>
      </c>
      <c r="H4296" t="s">
        <v>130</v>
      </c>
      <c r="I4296">
        <v>332510</v>
      </c>
      <c r="L4296" s="96">
        <v>45132.55678240741</v>
      </c>
      <c r="M4296" t="s">
        <v>131</v>
      </c>
      <c r="N4296">
        <v>48500</v>
      </c>
      <c r="O4296" t="s">
        <v>132</v>
      </c>
    </row>
    <row r="4297" spans="1:15" x14ac:dyDescent="0.25">
      <c r="A4297">
        <v>734000</v>
      </c>
      <c r="B4297">
        <v>335200</v>
      </c>
      <c r="C4297">
        <v>207</v>
      </c>
      <c r="D4297" s="96">
        <v>45294.682303240741</v>
      </c>
      <c r="E4297" t="s">
        <v>133</v>
      </c>
      <c r="F4297" t="s">
        <v>147</v>
      </c>
      <c r="G4297" t="s">
        <v>148</v>
      </c>
      <c r="H4297" t="s">
        <v>130</v>
      </c>
      <c r="I4297">
        <v>334520</v>
      </c>
      <c r="L4297" s="96">
        <v>45294.682256944441</v>
      </c>
      <c r="M4297" t="s">
        <v>135</v>
      </c>
      <c r="N4297">
        <v>4983</v>
      </c>
      <c r="O4297" t="s">
        <v>132</v>
      </c>
    </row>
    <row r="4298" spans="1:15" x14ac:dyDescent="0.25">
      <c r="A4298">
        <v>734000</v>
      </c>
      <c r="B4298">
        <v>370000</v>
      </c>
      <c r="C4298">
        <v>207</v>
      </c>
      <c r="D4298" s="96">
        <v>45294.682291666664</v>
      </c>
      <c r="E4298" t="s">
        <v>133</v>
      </c>
      <c r="F4298" t="s">
        <v>147</v>
      </c>
      <c r="G4298" t="s">
        <v>148</v>
      </c>
      <c r="H4298" t="s">
        <v>130</v>
      </c>
      <c r="I4298">
        <v>334311</v>
      </c>
      <c r="L4298" s="96">
        <v>45294.682256944441</v>
      </c>
      <c r="M4298" t="s">
        <v>135</v>
      </c>
      <c r="N4298">
        <v>-3600</v>
      </c>
      <c r="O4298" t="s">
        <v>136</v>
      </c>
    </row>
    <row r="4299" spans="1:15" x14ac:dyDescent="0.25">
      <c r="A4299">
        <v>734000</v>
      </c>
      <c r="B4299">
        <v>302000</v>
      </c>
      <c r="C4299">
        <v>207</v>
      </c>
      <c r="D4299" s="96">
        <v>45258.855150462965</v>
      </c>
      <c r="E4299" t="s">
        <v>162</v>
      </c>
      <c r="F4299" t="s">
        <v>411</v>
      </c>
      <c r="G4299" t="s">
        <v>150</v>
      </c>
      <c r="H4299" t="s">
        <v>130</v>
      </c>
      <c r="I4299">
        <v>334021</v>
      </c>
      <c r="L4299" s="96">
        <v>45258.854687500003</v>
      </c>
      <c r="M4299" t="s">
        <v>135</v>
      </c>
      <c r="N4299">
        <v>-30000</v>
      </c>
      <c r="O4299" t="s">
        <v>136</v>
      </c>
    </row>
    <row r="4300" spans="1:15" x14ac:dyDescent="0.25">
      <c r="A4300">
        <v>734000</v>
      </c>
      <c r="B4300">
        <v>350000</v>
      </c>
      <c r="C4300">
        <v>207</v>
      </c>
      <c r="D4300" s="96">
        <v>45258.855138888888</v>
      </c>
      <c r="E4300" t="s">
        <v>133</v>
      </c>
      <c r="F4300" t="s">
        <v>149</v>
      </c>
      <c r="G4300" t="s">
        <v>150</v>
      </c>
      <c r="H4300" t="s">
        <v>130</v>
      </c>
      <c r="I4300">
        <v>334025</v>
      </c>
      <c r="L4300" s="96">
        <v>45258.854675925926</v>
      </c>
      <c r="M4300" t="s">
        <v>135</v>
      </c>
      <c r="N4300">
        <v>5900</v>
      </c>
      <c r="O4300" t="s">
        <v>132</v>
      </c>
    </row>
    <row r="4301" spans="1:15" x14ac:dyDescent="0.25">
      <c r="A4301">
        <v>734000</v>
      </c>
      <c r="B4301">
        <v>302000</v>
      </c>
      <c r="C4301">
        <v>207</v>
      </c>
      <c r="D4301" s="96">
        <v>45258.855138888888</v>
      </c>
      <c r="E4301" t="s">
        <v>133</v>
      </c>
      <c r="F4301" t="s">
        <v>149</v>
      </c>
      <c r="G4301" t="s">
        <v>150</v>
      </c>
      <c r="H4301" t="s">
        <v>130</v>
      </c>
      <c r="I4301">
        <v>334021</v>
      </c>
      <c r="L4301" s="96">
        <v>45258.854675925926</v>
      </c>
      <c r="M4301" t="s">
        <v>135</v>
      </c>
      <c r="N4301">
        <v>40000</v>
      </c>
      <c r="O4301" t="s">
        <v>132</v>
      </c>
    </row>
    <row r="4302" spans="1:15" x14ac:dyDescent="0.25">
      <c r="A4302">
        <v>734000</v>
      </c>
      <c r="B4302">
        <v>340000</v>
      </c>
      <c r="C4302">
        <v>207</v>
      </c>
      <c r="D4302" s="96">
        <v>45247.42523148148</v>
      </c>
      <c r="E4302" t="s">
        <v>162</v>
      </c>
      <c r="F4302" t="s">
        <v>163</v>
      </c>
      <c r="G4302" t="s">
        <v>492</v>
      </c>
      <c r="H4302" t="s">
        <v>130</v>
      </c>
      <c r="I4302">
        <v>334684</v>
      </c>
      <c r="L4302" s="96">
        <v>45233.999988425923</v>
      </c>
      <c r="M4302" t="s">
        <v>135</v>
      </c>
      <c r="N4302">
        <v>74932</v>
      </c>
      <c r="O4302" t="s">
        <v>132</v>
      </c>
    </row>
    <row r="4303" spans="1:15" x14ac:dyDescent="0.25">
      <c r="A4303">
        <v>734000</v>
      </c>
      <c r="B4303">
        <v>270000</v>
      </c>
      <c r="C4303">
        <v>207</v>
      </c>
      <c r="D4303" s="96">
        <v>45226.492407407408</v>
      </c>
      <c r="E4303" t="s">
        <v>133</v>
      </c>
      <c r="F4303" t="s">
        <v>137</v>
      </c>
      <c r="G4303" t="s">
        <v>138</v>
      </c>
      <c r="H4303" t="s">
        <v>130</v>
      </c>
      <c r="I4303">
        <v>338900</v>
      </c>
      <c r="L4303" s="96">
        <v>45226.489710648151</v>
      </c>
      <c r="M4303" t="s">
        <v>135</v>
      </c>
      <c r="N4303">
        <v>3500</v>
      </c>
      <c r="O4303" t="s">
        <v>132</v>
      </c>
    </row>
    <row r="4304" spans="1:15" x14ac:dyDescent="0.25">
      <c r="A4304">
        <v>734000</v>
      </c>
      <c r="B4304">
        <v>540400</v>
      </c>
      <c r="C4304">
        <v>207</v>
      </c>
      <c r="D4304" s="96">
        <v>45132.557812500003</v>
      </c>
      <c r="E4304" t="s">
        <v>127</v>
      </c>
      <c r="F4304" t="s">
        <v>151</v>
      </c>
      <c r="G4304" t="s">
        <v>196</v>
      </c>
      <c r="H4304" t="s">
        <v>130</v>
      </c>
      <c r="I4304">
        <v>334090</v>
      </c>
      <c r="L4304" s="96">
        <v>45132.556875000002</v>
      </c>
      <c r="M4304" t="s">
        <v>131</v>
      </c>
      <c r="N4304">
        <v>28900</v>
      </c>
      <c r="O4304" t="s">
        <v>132</v>
      </c>
    </row>
    <row r="4305" spans="1:15" x14ac:dyDescent="0.25">
      <c r="A4305">
        <v>734000</v>
      </c>
      <c r="B4305">
        <v>540300</v>
      </c>
      <c r="C4305">
        <v>207</v>
      </c>
      <c r="D4305" s="96">
        <v>45132.557800925926</v>
      </c>
      <c r="E4305" t="s">
        <v>127</v>
      </c>
      <c r="F4305" t="s">
        <v>151</v>
      </c>
      <c r="G4305" t="s">
        <v>196</v>
      </c>
      <c r="H4305" t="s">
        <v>130</v>
      </c>
      <c r="I4305">
        <v>334140</v>
      </c>
      <c r="L4305" s="96">
        <v>45132.556875000002</v>
      </c>
      <c r="M4305" t="s">
        <v>131</v>
      </c>
      <c r="N4305">
        <v>51500</v>
      </c>
      <c r="O4305" t="s">
        <v>132</v>
      </c>
    </row>
    <row r="4306" spans="1:15" x14ac:dyDescent="0.25">
      <c r="A4306">
        <v>734000</v>
      </c>
      <c r="B4306">
        <v>340000</v>
      </c>
      <c r="C4306">
        <v>207</v>
      </c>
      <c r="D4306" s="96">
        <v>45132.557673611111</v>
      </c>
      <c r="E4306" t="s">
        <v>127</v>
      </c>
      <c r="F4306" t="s">
        <v>144</v>
      </c>
      <c r="G4306" t="s">
        <v>145</v>
      </c>
      <c r="H4306" t="s">
        <v>130</v>
      </c>
      <c r="I4306">
        <v>334603</v>
      </c>
      <c r="L4306" s="96">
        <v>45132.55678240741</v>
      </c>
      <c r="M4306" t="s">
        <v>131</v>
      </c>
      <c r="N4306">
        <v>172282</v>
      </c>
      <c r="O4306" t="s">
        <v>132</v>
      </c>
    </row>
    <row r="4307" spans="1:15" x14ac:dyDescent="0.25">
      <c r="A4307">
        <v>734000</v>
      </c>
      <c r="B4307">
        <v>340000</v>
      </c>
      <c r="C4307">
        <v>207</v>
      </c>
      <c r="D4307" s="96">
        <v>45132.557662037034</v>
      </c>
      <c r="E4307" t="s">
        <v>127</v>
      </c>
      <c r="F4307" t="s">
        <v>144</v>
      </c>
      <c r="G4307" t="s">
        <v>145</v>
      </c>
      <c r="H4307" t="s">
        <v>130</v>
      </c>
      <c r="I4307">
        <v>334602</v>
      </c>
      <c r="L4307" s="96">
        <v>45132.55678240741</v>
      </c>
      <c r="M4307" t="s">
        <v>131</v>
      </c>
      <c r="N4307">
        <v>60000</v>
      </c>
      <c r="O4307" t="s">
        <v>132</v>
      </c>
    </row>
    <row r="4308" spans="1:15" x14ac:dyDescent="0.25">
      <c r="A4308">
        <v>734000</v>
      </c>
      <c r="B4308">
        <v>340000</v>
      </c>
      <c r="C4308">
        <v>207</v>
      </c>
      <c r="D4308" s="96">
        <v>45132.557650462964</v>
      </c>
      <c r="E4308" t="s">
        <v>127</v>
      </c>
      <c r="F4308" t="s">
        <v>144</v>
      </c>
      <c r="G4308" t="s">
        <v>145</v>
      </c>
      <c r="H4308" t="s">
        <v>130</v>
      </c>
      <c r="I4308">
        <v>334595</v>
      </c>
      <c r="L4308" s="96">
        <v>45132.55678240741</v>
      </c>
      <c r="M4308" t="s">
        <v>131</v>
      </c>
      <c r="N4308">
        <v>1000</v>
      </c>
      <c r="O4308" t="s">
        <v>132</v>
      </c>
    </row>
    <row r="4309" spans="1:15" x14ac:dyDescent="0.25">
      <c r="A4309">
        <v>734000</v>
      </c>
      <c r="B4309">
        <v>340000</v>
      </c>
      <c r="C4309">
        <v>207</v>
      </c>
      <c r="D4309" s="96">
        <v>45132.557650462964</v>
      </c>
      <c r="E4309" t="s">
        <v>127</v>
      </c>
      <c r="F4309" t="s">
        <v>144</v>
      </c>
      <c r="G4309" t="s">
        <v>145</v>
      </c>
      <c r="H4309" t="s">
        <v>130</v>
      </c>
      <c r="I4309">
        <v>334601</v>
      </c>
      <c r="L4309" s="96">
        <v>45132.55678240741</v>
      </c>
      <c r="M4309" t="s">
        <v>131</v>
      </c>
      <c r="N4309">
        <v>6160</v>
      </c>
      <c r="O4309" t="s">
        <v>132</v>
      </c>
    </row>
    <row r="4310" spans="1:15" x14ac:dyDescent="0.25">
      <c r="A4310">
        <v>734000</v>
      </c>
      <c r="B4310">
        <v>340000</v>
      </c>
      <c r="C4310">
        <v>207</v>
      </c>
      <c r="D4310" s="96">
        <v>45132.557650462964</v>
      </c>
      <c r="E4310" t="s">
        <v>133</v>
      </c>
      <c r="F4310" t="s">
        <v>144</v>
      </c>
      <c r="G4310" t="s">
        <v>390</v>
      </c>
      <c r="H4310" t="s">
        <v>130</v>
      </c>
      <c r="I4310">
        <v>334595</v>
      </c>
      <c r="L4310" s="96">
        <v>45132.55678240741</v>
      </c>
      <c r="M4310" t="s">
        <v>135</v>
      </c>
      <c r="N4310">
        <v>5000</v>
      </c>
      <c r="O4310" t="s">
        <v>132</v>
      </c>
    </row>
    <row r="4311" spans="1:15" x14ac:dyDescent="0.25">
      <c r="A4311">
        <v>734000</v>
      </c>
      <c r="B4311">
        <v>335300</v>
      </c>
      <c r="C4311">
        <v>207</v>
      </c>
      <c r="D4311" s="96">
        <v>45132.557627314818</v>
      </c>
      <c r="E4311" t="s">
        <v>127</v>
      </c>
      <c r="F4311" t="s">
        <v>144</v>
      </c>
      <c r="G4311" t="s">
        <v>145</v>
      </c>
      <c r="H4311" t="s">
        <v>130</v>
      </c>
      <c r="I4311">
        <v>334551</v>
      </c>
      <c r="L4311" s="96">
        <v>45132.55678240741</v>
      </c>
      <c r="M4311" t="s">
        <v>131</v>
      </c>
      <c r="N4311">
        <v>1000</v>
      </c>
      <c r="O4311" t="s">
        <v>132</v>
      </c>
    </row>
    <row r="4312" spans="1:15" x14ac:dyDescent="0.25">
      <c r="A4312">
        <v>734000</v>
      </c>
      <c r="B4312">
        <v>335200</v>
      </c>
      <c r="C4312">
        <v>207</v>
      </c>
      <c r="D4312" s="96">
        <v>45132.557615740741</v>
      </c>
      <c r="E4312" t="s">
        <v>127</v>
      </c>
      <c r="F4312" t="s">
        <v>144</v>
      </c>
      <c r="G4312" t="s">
        <v>145</v>
      </c>
      <c r="H4312" t="s">
        <v>130</v>
      </c>
      <c r="I4312">
        <v>334525</v>
      </c>
      <c r="L4312" s="96">
        <v>45132.55678240741</v>
      </c>
      <c r="M4312" t="s">
        <v>131</v>
      </c>
      <c r="N4312">
        <v>300</v>
      </c>
      <c r="O4312" t="s">
        <v>132</v>
      </c>
    </row>
    <row r="4313" spans="1:15" x14ac:dyDescent="0.25">
      <c r="A4313">
        <v>734000</v>
      </c>
      <c r="B4313">
        <v>335200</v>
      </c>
      <c r="C4313">
        <v>207</v>
      </c>
      <c r="D4313" s="96">
        <v>45132.557615740741</v>
      </c>
      <c r="E4313" t="s">
        <v>127</v>
      </c>
      <c r="F4313" t="s">
        <v>144</v>
      </c>
      <c r="G4313" t="s">
        <v>145</v>
      </c>
      <c r="H4313" t="s">
        <v>130</v>
      </c>
      <c r="I4313">
        <v>334520</v>
      </c>
      <c r="L4313" s="96">
        <v>45132.55678240741</v>
      </c>
      <c r="M4313" t="s">
        <v>131</v>
      </c>
      <c r="N4313">
        <v>2000</v>
      </c>
      <c r="O4313" t="s">
        <v>132</v>
      </c>
    </row>
    <row r="4314" spans="1:15" x14ac:dyDescent="0.25">
      <c r="A4314">
        <v>734000</v>
      </c>
      <c r="B4314">
        <v>360000</v>
      </c>
      <c r="C4314">
        <v>207</v>
      </c>
      <c r="D4314" s="96">
        <v>45132.557581018518</v>
      </c>
      <c r="E4314" t="s">
        <v>127</v>
      </c>
      <c r="F4314" t="s">
        <v>144</v>
      </c>
      <c r="G4314" t="s">
        <v>145</v>
      </c>
      <c r="H4314" t="s">
        <v>130</v>
      </c>
      <c r="I4314">
        <v>334367</v>
      </c>
      <c r="L4314" s="96">
        <v>45132.55678240741</v>
      </c>
      <c r="M4314" t="s">
        <v>131</v>
      </c>
      <c r="N4314">
        <v>1400</v>
      </c>
      <c r="O4314" t="s">
        <v>132</v>
      </c>
    </row>
    <row r="4315" spans="1:15" x14ac:dyDescent="0.25">
      <c r="A4315">
        <v>734000</v>
      </c>
      <c r="B4315">
        <v>360000</v>
      </c>
      <c r="C4315">
        <v>207</v>
      </c>
      <c r="D4315" s="96">
        <v>45132.557569444441</v>
      </c>
      <c r="E4315" t="s">
        <v>127</v>
      </c>
      <c r="F4315" t="s">
        <v>144</v>
      </c>
      <c r="G4315" t="s">
        <v>145</v>
      </c>
      <c r="H4315" t="s">
        <v>130</v>
      </c>
      <c r="I4315">
        <v>334362</v>
      </c>
      <c r="L4315" s="96">
        <v>45132.55678240741</v>
      </c>
      <c r="M4315" t="s">
        <v>131</v>
      </c>
      <c r="N4315">
        <v>23525</v>
      </c>
      <c r="O4315" t="s">
        <v>132</v>
      </c>
    </row>
    <row r="4316" spans="1:15" x14ac:dyDescent="0.25">
      <c r="A4316">
        <v>734000</v>
      </c>
      <c r="B4316">
        <v>360000</v>
      </c>
      <c r="C4316">
        <v>207</v>
      </c>
      <c r="D4316" s="96">
        <v>45132.557557870372</v>
      </c>
      <c r="E4316" t="s">
        <v>127</v>
      </c>
      <c r="F4316" t="s">
        <v>144</v>
      </c>
      <c r="G4316" t="s">
        <v>145</v>
      </c>
      <c r="H4316" t="s">
        <v>130</v>
      </c>
      <c r="I4316">
        <v>334357</v>
      </c>
      <c r="L4316" s="96">
        <v>45132.55678240741</v>
      </c>
      <c r="M4316" t="s">
        <v>131</v>
      </c>
      <c r="N4316">
        <v>7750</v>
      </c>
      <c r="O4316" t="s">
        <v>132</v>
      </c>
    </row>
    <row r="4317" spans="1:15" x14ac:dyDescent="0.25">
      <c r="A4317">
        <v>734000</v>
      </c>
      <c r="B4317">
        <v>360000</v>
      </c>
      <c r="C4317">
        <v>207</v>
      </c>
      <c r="D4317" s="96">
        <v>45132.557546296295</v>
      </c>
      <c r="E4317" t="s">
        <v>127</v>
      </c>
      <c r="F4317" t="s">
        <v>144</v>
      </c>
      <c r="G4317" t="s">
        <v>145</v>
      </c>
      <c r="H4317" t="s">
        <v>130</v>
      </c>
      <c r="I4317">
        <v>334356</v>
      </c>
      <c r="L4317" s="96">
        <v>45132.55678240741</v>
      </c>
      <c r="M4317" t="s">
        <v>131</v>
      </c>
      <c r="N4317">
        <v>55950</v>
      </c>
      <c r="O4317" t="s">
        <v>132</v>
      </c>
    </row>
    <row r="4318" spans="1:15" x14ac:dyDescent="0.25">
      <c r="A4318">
        <v>734000</v>
      </c>
      <c r="B4318">
        <v>305000</v>
      </c>
      <c r="C4318">
        <v>207</v>
      </c>
      <c r="D4318" s="96">
        <v>45132.557511574072</v>
      </c>
      <c r="E4318" t="s">
        <v>127</v>
      </c>
      <c r="F4318" t="s">
        <v>144</v>
      </c>
      <c r="G4318" t="s">
        <v>145</v>
      </c>
      <c r="H4318" t="s">
        <v>130</v>
      </c>
      <c r="I4318">
        <v>334316</v>
      </c>
      <c r="L4318" s="96">
        <v>45132.55678240741</v>
      </c>
      <c r="M4318" t="s">
        <v>131</v>
      </c>
      <c r="N4318">
        <v>500</v>
      </c>
      <c r="O4318" t="s">
        <v>132</v>
      </c>
    </row>
    <row r="4319" spans="1:15" x14ac:dyDescent="0.25">
      <c r="A4319">
        <v>734000</v>
      </c>
      <c r="B4319">
        <v>340000</v>
      </c>
      <c r="C4319">
        <v>207</v>
      </c>
      <c r="D4319" s="96">
        <v>45132.557511574072</v>
      </c>
      <c r="E4319" t="s">
        <v>127</v>
      </c>
      <c r="F4319" t="s">
        <v>144</v>
      </c>
      <c r="G4319" t="s">
        <v>145</v>
      </c>
      <c r="H4319" t="s">
        <v>130</v>
      </c>
      <c r="I4319">
        <v>334318</v>
      </c>
      <c r="L4319" s="96">
        <v>45132.55678240741</v>
      </c>
      <c r="M4319" t="s">
        <v>131</v>
      </c>
      <c r="N4319">
        <v>1100</v>
      </c>
      <c r="O4319" t="s">
        <v>132</v>
      </c>
    </row>
    <row r="4320" spans="1:15" x14ac:dyDescent="0.25">
      <c r="A4320">
        <v>734000</v>
      </c>
      <c r="B4320">
        <v>340000</v>
      </c>
      <c r="C4320">
        <v>207</v>
      </c>
      <c r="D4320" s="96">
        <v>45132.557500000003</v>
      </c>
      <c r="E4320" t="s">
        <v>127</v>
      </c>
      <c r="F4320" t="s">
        <v>144</v>
      </c>
      <c r="G4320" t="s">
        <v>145</v>
      </c>
      <c r="H4320" t="s">
        <v>130</v>
      </c>
      <c r="I4320">
        <v>334312</v>
      </c>
      <c r="L4320" s="96">
        <v>45132.55678240741</v>
      </c>
      <c r="M4320" t="s">
        <v>131</v>
      </c>
      <c r="N4320">
        <v>1000</v>
      </c>
      <c r="O4320" t="s">
        <v>132</v>
      </c>
    </row>
    <row r="4321" spans="1:15" x14ac:dyDescent="0.25">
      <c r="A4321">
        <v>734000</v>
      </c>
      <c r="B4321">
        <v>315100</v>
      </c>
      <c r="C4321">
        <v>207</v>
      </c>
      <c r="D4321" s="96">
        <v>45132.557500000003</v>
      </c>
      <c r="E4321" t="s">
        <v>127</v>
      </c>
      <c r="F4321" t="s">
        <v>144</v>
      </c>
      <c r="G4321" t="s">
        <v>145</v>
      </c>
      <c r="H4321" t="s">
        <v>130</v>
      </c>
      <c r="I4321">
        <v>334314</v>
      </c>
      <c r="L4321" s="96">
        <v>45132.55678240741</v>
      </c>
      <c r="M4321" t="s">
        <v>131</v>
      </c>
      <c r="N4321">
        <v>2100</v>
      </c>
      <c r="O4321" t="s">
        <v>132</v>
      </c>
    </row>
    <row r="4322" spans="1:15" x14ac:dyDescent="0.25">
      <c r="A4322">
        <v>734000</v>
      </c>
      <c r="B4322">
        <v>370000</v>
      </c>
      <c r="C4322">
        <v>207</v>
      </c>
      <c r="D4322" s="96">
        <v>45132.557500000003</v>
      </c>
      <c r="E4322" t="s">
        <v>127</v>
      </c>
      <c r="F4322" t="s">
        <v>144</v>
      </c>
      <c r="G4322" t="s">
        <v>145</v>
      </c>
      <c r="H4322" t="s">
        <v>130</v>
      </c>
      <c r="I4322">
        <v>334311</v>
      </c>
      <c r="L4322" s="96">
        <v>45132.55678240741</v>
      </c>
      <c r="M4322" t="s">
        <v>131</v>
      </c>
      <c r="N4322">
        <v>6100</v>
      </c>
      <c r="O4322" t="s">
        <v>132</v>
      </c>
    </row>
    <row r="4323" spans="1:15" x14ac:dyDescent="0.25">
      <c r="A4323">
        <v>734000</v>
      </c>
      <c r="B4323">
        <v>305000</v>
      </c>
      <c r="C4323">
        <v>207</v>
      </c>
      <c r="D4323" s="96">
        <v>45132.557488425926</v>
      </c>
      <c r="E4323" t="s">
        <v>127</v>
      </c>
      <c r="F4323" t="s">
        <v>144</v>
      </c>
      <c r="G4323" t="s">
        <v>145</v>
      </c>
      <c r="H4323" t="s">
        <v>130</v>
      </c>
      <c r="I4323">
        <v>334290</v>
      </c>
      <c r="L4323" s="96">
        <v>45132.55678240741</v>
      </c>
      <c r="M4323" t="s">
        <v>131</v>
      </c>
      <c r="N4323">
        <v>2200</v>
      </c>
      <c r="O4323" t="s">
        <v>132</v>
      </c>
    </row>
    <row r="4324" spans="1:15" x14ac:dyDescent="0.25">
      <c r="A4324">
        <v>734000</v>
      </c>
      <c r="B4324">
        <v>335200</v>
      </c>
      <c r="C4324">
        <v>207</v>
      </c>
      <c r="D4324" s="96">
        <v>45132.55746527778</v>
      </c>
      <c r="E4324" t="s">
        <v>127</v>
      </c>
      <c r="F4324" t="s">
        <v>144</v>
      </c>
      <c r="G4324" t="s">
        <v>145</v>
      </c>
      <c r="H4324" t="s">
        <v>130</v>
      </c>
      <c r="I4324">
        <v>334210</v>
      </c>
      <c r="L4324" s="96">
        <v>45132.55678240741</v>
      </c>
      <c r="M4324" t="s">
        <v>131</v>
      </c>
      <c r="N4324">
        <v>5250</v>
      </c>
      <c r="O4324" t="s">
        <v>132</v>
      </c>
    </row>
    <row r="4325" spans="1:15" x14ac:dyDescent="0.25">
      <c r="A4325">
        <v>734000</v>
      </c>
      <c r="B4325">
        <v>305000</v>
      </c>
      <c r="C4325">
        <v>207</v>
      </c>
      <c r="D4325" s="96">
        <v>45132.55746527778</v>
      </c>
      <c r="E4325" t="s">
        <v>127</v>
      </c>
      <c r="F4325" t="s">
        <v>144</v>
      </c>
      <c r="G4325" t="s">
        <v>145</v>
      </c>
      <c r="H4325" t="s">
        <v>130</v>
      </c>
      <c r="I4325">
        <v>334260</v>
      </c>
      <c r="L4325" s="96">
        <v>45132.55678240741</v>
      </c>
      <c r="M4325" t="s">
        <v>131</v>
      </c>
      <c r="N4325">
        <v>6500</v>
      </c>
      <c r="O4325" t="s">
        <v>132</v>
      </c>
    </row>
    <row r="4326" spans="1:15" x14ac:dyDescent="0.25">
      <c r="A4326">
        <v>734000</v>
      </c>
      <c r="B4326">
        <v>355700</v>
      </c>
      <c r="C4326">
        <v>207</v>
      </c>
      <c r="D4326" s="96">
        <v>45132.55746527778</v>
      </c>
      <c r="E4326" t="s">
        <v>127</v>
      </c>
      <c r="F4326" t="s">
        <v>144</v>
      </c>
      <c r="G4326" t="s">
        <v>145</v>
      </c>
      <c r="H4326" t="s">
        <v>130</v>
      </c>
      <c r="I4326">
        <v>334221</v>
      </c>
      <c r="L4326" s="96">
        <v>45132.55678240741</v>
      </c>
      <c r="M4326" t="s">
        <v>131</v>
      </c>
      <c r="N4326">
        <v>8750</v>
      </c>
      <c r="O4326" t="s">
        <v>132</v>
      </c>
    </row>
    <row r="4327" spans="1:15" x14ac:dyDescent="0.25">
      <c r="A4327">
        <v>734000</v>
      </c>
      <c r="B4327">
        <v>370000</v>
      </c>
      <c r="C4327">
        <v>207</v>
      </c>
      <c r="D4327" s="96">
        <v>45132.557453703703</v>
      </c>
      <c r="E4327" t="s">
        <v>127</v>
      </c>
      <c r="F4327" t="s">
        <v>144</v>
      </c>
      <c r="G4327" t="s">
        <v>145</v>
      </c>
      <c r="H4327" t="s">
        <v>130</v>
      </c>
      <c r="I4327">
        <v>334180</v>
      </c>
      <c r="L4327" s="96">
        <v>45132.55678240741</v>
      </c>
      <c r="M4327" t="s">
        <v>131</v>
      </c>
      <c r="N4327">
        <v>1000</v>
      </c>
      <c r="O4327" t="s">
        <v>132</v>
      </c>
    </row>
    <row r="4328" spans="1:15" x14ac:dyDescent="0.25">
      <c r="A4328">
        <v>734000</v>
      </c>
      <c r="B4328">
        <v>340000</v>
      </c>
      <c r="C4328">
        <v>207</v>
      </c>
      <c r="D4328" s="96">
        <v>45132.557453703703</v>
      </c>
      <c r="E4328" t="s">
        <v>127</v>
      </c>
      <c r="F4328" t="s">
        <v>144</v>
      </c>
      <c r="G4328" t="s">
        <v>145</v>
      </c>
      <c r="H4328" t="s">
        <v>130</v>
      </c>
      <c r="I4328">
        <v>334185</v>
      </c>
      <c r="L4328" s="96">
        <v>45132.55678240741</v>
      </c>
      <c r="M4328" t="s">
        <v>131</v>
      </c>
      <c r="N4328">
        <v>1600</v>
      </c>
      <c r="O4328" t="s">
        <v>132</v>
      </c>
    </row>
    <row r="4329" spans="1:15" x14ac:dyDescent="0.25">
      <c r="A4329">
        <v>734000</v>
      </c>
      <c r="B4329">
        <v>330100</v>
      </c>
      <c r="C4329">
        <v>207</v>
      </c>
      <c r="D4329" s="96">
        <v>45132.557453703703</v>
      </c>
      <c r="E4329" t="s">
        <v>127</v>
      </c>
      <c r="F4329" t="s">
        <v>144</v>
      </c>
      <c r="G4329" t="s">
        <v>145</v>
      </c>
      <c r="H4329" t="s">
        <v>130</v>
      </c>
      <c r="I4329">
        <v>334160</v>
      </c>
      <c r="L4329" s="96">
        <v>45132.55678240741</v>
      </c>
      <c r="M4329" t="s">
        <v>131</v>
      </c>
      <c r="N4329">
        <v>10000</v>
      </c>
      <c r="O4329" t="s">
        <v>132</v>
      </c>
    </row>
    <row r="4330" spans="1:15" x14ac:dyDescent="0.25">
      <c r="A4330">
        <v>734000</v>
      </c>
      <c r="B4330">
        <v>340000</v>
      </c>
      <c r="C4330">
        <v>207</v>
      </c>
      <c r="D4330" s="96">
        <v>45132.557453703703</v>
      </c>
      <c r="E4330" t="s">
        <v>127</v>
      </c>
      <c r="F4330" t="s">
        <v>144</v>
      </c>
      <c r="G4330" t="s">
        <v>145</v>
      </c>
      <c r="H4330" t="s">
        <v>130</v>
      </c>
      <c r="I4330">
        <v>334161</v>
      </c>
      <c r="L4330" s="96">
        <v>45132.55678240741</v>
      </c>
      <c r="M4330" t="s">
        <v>131</v>
      </c>
      <c r="N4330">
        <v>15000</v>
      </c>
      <c r="O4330" t="s">
        <v>132</v>
      </c>
    </row>
    <row r="4331" spans="1:15" x14ac:dyDescent="0.25">
      <c r="A4331">
        <v>734000</v>
      </c>
      <c r="B4331">
        <v>335200</v>
      </c>
      <c r="C4331">
        <v>207</v>
      </c>
      <c r="D4331" s="96">
        <v>45132.557430555556</v>
      </c>
      <c r="E4331" t="s">
        <v>127</v>
      </c>
      <c r="F4331" t="s">
        <v>144</v>
      </c>
      <c r="G4331" t="s">
        <v>145</v>
      </c>
      <c r="H4331" t="s">
        <v>130</v>
      </c>
      <c r="I4331">
        <v>334137</v>
      </c>
      <c r="L4331" s="96">
        <v>45132.55678240741</v>
      </c>
      <c r="M4331" t="s">
        <v>131</v>
      </c>
      <c r="N4331">
        <v>800</v>
      </c>
      <c r="O4331" t="s">
        <v>132</v>
      </c>
    </row>
    <row r="4332" spans="1:15" x14ac:dyDescent="0.25">
      <c r="A4332">
        <v>734000</v>
      </c>
      <c r="B4332">
        <v>335200</v>
      </c>
      <c r="C4332">
        <v>207</v>
      </c>
      <c r="D4332" s="96">
        <v>45132.557430555556</v>
      </c>
      <c r="E4332" t="s">
        <v>127</v>
      </c>
      <c r="F4332" t="s">
        <v>144</v>
      </c>
      <c r="G4332" t="s">
        <v>145</v>
      </c>
      <c r="H4332" t="s">
        <v>130</v>
      </c>
      <c r="I4332">
        <v>334136</v>
      </c>
      <c r="L4332" s="96">
        <v>45132.55678240741</v>
      </c>
      <c r="M4332" t="s">
        <v>131</v>
      </c>
      <c r="N4332">
        <v>3600</v>
      </c>
      <c r="O4332" t="s">
        <v>132</v>
      </c>
    </row>
    <row r="4333" spans="1:15" x14ac:dyDescent="0.25">
      <c r="A4333">
        <v>734000</v>
      </c>
      <c r="B4333">
        <v>335200</v>
      </c>
      <c r="C4333">
        <v>207</v>
      </c>
      <c r="D4333" s="96">
        <v>45132.557430555556</v>
      </c>
      <c r="E4333" t="s">
        <v>127</v>
      </c>
      <c r="F4333" t="s">
        <v>144</v>
      </c>
      <c r="G4333" t="s">
        <v>145</v>
      </c>
      <c r="H4333" t="s">
        <v>130</v>
      </c>
      <c r="I4333">
        <v>334135</v>
      </c>
      <c r="L4333" s="96">
        <v>45132.55678240741</v>
      </c>
      <c r="M4333" t="s">
        <v>131</v>
      </c>
      <c r="N4333">
        <v>11408</v>
      </c>
      <c r="O4333" t="s">
        <v>132</v>
      </c>
    </row>
    <row r="4334" spans="1:15" x14ac:dyDescent="0.25">
      <c r="A4334">
        <v>734000</v>
      </c>
      <c r="B4334">
        <v>335200</v>
      </c>
      <c r="C4334">
        <v>207</v>
      </c>
      <c r="D4334" s="96">
        <v>45132.55741898148</v>
      </c>
      <c r="E4334" t="s">
        <v>127</v>
      </c>
      <c r="F4334" t="s">
        <v>144</v>
      </c>
      <c r="G4334" t="s">
        <v>145</v>
      </c>
      <c r="H4334" t="s">
        <v>130</v>
      </c>
      <c r="I4334">
        <v>334134</v>
      </c>
      <c r="L4334" s="96">
        <v>45132.55678240741</v>
      </c>
      <c r="M4334" t="s">
        <v>131</v>
      </c>
      <c r="N4334">
        <v>969</v>
      </c>
      <c r="O4334" t="s">
        <v>132</v>
      </c>
    </row>
    <row r="4335" spans="1:15" x14ac:dyDescent="0.25">
      <c r="A4335">
        <v>734000</v>
      </c>
      <c r="B4335">
        <v>335200</v>
      </c>
      <c r="C4335">
        <v>207</v>
      </c>
      <c r="D4335" s="96">
        <v>45132.55741898148</v>
      </c>
      <c r="E4335" t="s">
        <v>127</v>
      </c>
      <c r="F4335" t="s">
        <v>144</v>
      </c>
      <c r="G4335" t="s">
        <v>145</v>
      </c>
      <c r="H4335" t="s">
        <v>130</v>
      </c>
      <c r="I4335">
        <v>334132</v>
      </c>
      <c r="L4335" s="96">
        <v>45132.55678240741</v>
      </c>
      <c r="M4335" t="s">
        <v>131</v>
      </c>
      <c r="N4335">
        <v>1965</v>
      </c>
      <c r="O4335" t="s">
        <v>132</v>
      </c>
    </row>
    <row r="4336" spans="1:15" x14ac:dyDescent="0.25">
      <c r="A4336">
        <v>734000</v>
      </c>
      <c r="B4336">
        <v>335200</v>
      </c>
      <c r="C4336">
        <v>207</v>
      </c>
      <c r="D4336" s="96">
        <v>45132.55741898148</v>
      </c>
      <c r="E4336" t="s">
        <v>127</v>
      </c>
      <c r="F4336" t="s">
        <v>144</v>
      </c>
      <c r="G4336" t="s">
        <v>145</v>
      </c>
      <c r="H4336" t="s">
        <v>130</v>
      </c>
      <c r="I4336">
        <v>334131</v>
      </c>
      <c r="L4336" s="96">
        <v>45132.55678240741</v>
      </c>
      <c r="M4336" t="s">
        <v>131</v>
      </c>
      <c r="N4336">
        <v>2000</v>
      </c>
      <c r="O4336" t="s">
        <v>132</v>
      </c>
    </row>
    <row r="4337" spans="1:15" x14ac:dyDescent="0.25">
      <c r="A4337">
        <v>734000</v>
      </c>
      <c r="B4337">
        <v>335200</v>
      </c>
      <c r="C4337">
        <v>207</v>
      </c>
      <c r="D4337" s="96">
        <v>45132.55741898148</v>
      </c>
      <c r="E4337" t="s">
        <v>127</v>
      </c>
      <c r="F4337" t="s">
        <v>144</v>
      </c>
      <c r="G4337" t="s">
        <v>145</v>
      </c>
      <c r="H4337" t="s">
        <v>130</v>
      </c>
      <c r="I4337">
        <v>334133</v>
      </c>
      <c r="L4337" s="96">
        <v>45132.55678240741</v>
      </c>
      <c r="M4337" t="s">
        <v>131</v>
      </c>
      <c r="N4337">
        <v>2600</v>
      </c>
      <c r="O4337" t="s">
        <v>132</v>
      </c>
    </row>
    <row r="4338" spans="1:15" x14ac:dyDescent="0.25">
      <c r="A4338">
        <v>734000</v>
      </c>
      <c r="B4338">
        <v>335100</v>
      </c>
      <c r="C4338">
        <v>207</v>
      </c>
      <c r="D4338" s="96">
        <v>45132.55740740741</v>
      </c>
      <c r="E4338" t="s">
        <v>127</v>
      </c>
      <c r="F4338" t="s">
        <v>144</v>
      </c>
      <c r="G4338" t="s">
        <v>145</v>
      </c>
      <c r="H4338" t="s">
        <v>130</v>
      </c>
      <c r="I4338">
        <v>334129</v>
      </c>
      <c r="L4338" s="96">
        <v>45132.55678240741</v>
      </c>
      <c r="M4338" t="s">
        <v>131</v>
      </c>
      <c r="N4338">
        <v>400</v>
      </c>
      <c r="O4338" t="s">
        <v>132</v>
      </c>
    </row>
    <row r="4339" spans="1:15" x14ac:dyDescent="0.25">
      <c r="A4339">
        <v>734000</v>
      </c>
      <c r="B4339">
        <v>340000</v>
      </c>
      <c r="C4339">
        <v>207</v>
      </c>
      <c r="D4339" s="96">
        <v>45132.55740740741</v>
      </c>
      <c r="E4339" t="s">
        <v>133</v>
      </c>
      <c r="F4339" t="s">
        <v>144</v>
      </c>
      <c r="G4339" t="s">
        <v>394</v>
      </c>
      <c r="H4339" t="s">
        <v>130</v>
      </c>
      <c r="I4339">
        <v>334070</v>
      </c>
      <c r="L4339" s="96">
        <v>45132.55678240741</v>
      </c>
      <c r="M4339" t="s">
        <v>135</v>
      </c>
      <c r="N4339">
        <v>925</v>
      </c>
      <c r="O4339" t="s">
        <v>132</v>
      </c>
    </row>
    <row r="4340" spans="1:15" x14ac:dyDescent="0.25">
      <c r="A4340">
        <v>734000</v>
      </c>
      <c r="B4340">
        <v>350000</v>
      </c>
      <c r="C4340">
        <v>207</v>
      </c>
      <c r="D4340" s="96">
        <v>45132.557372685187</v>
      </c>
      <c r="E4340" t="s">
        <v>127</v>
      </c>
      <c r="F4340" t="s">
        <v>144</v>
      </c>
      <c r="G4340" t="s">
        <v>145</v>
      </c>
      <c r="H4340" t="s">
        <v>130</v>
      </c>
      <c r="I4340">
        <v>334025</v>
      </c>
      <c r="L4340" s="96">
        <v>45132.55678240741</v>
      </c>
      <c r="M4340" t="s">
        <v>131</v>
      </c>
      <c r="N4340">
        <v>4420</v>
      </c>
      <c r="O4340" t="s">
        <v>132</v>
      </c>
    </row>
    <row r="4341" spans="1:15" x14ac:dyDescent="0.25">
      <c r="A4341">
        <v>734000</v>
      </c>
      <c r="B4341">
        <v>370000</v>
      </c>
      <c r="C4341">
        <v>207</v>
      </c>
      <c r="D4341" s="96">
        <v>45132.557349537034</v>
      </c>
      <c r="E4341" t="s">
        <v>127</v>
      </c>
      <c r="F4341" t="s">
        <v>144</v>
      </c>
      <c r="G4341" t="s">
        <v>145</v>
      </c>
      <c r="H4341" t="s">
        <v>130</v>
      </c>
      <c r="I4341">
        <v>334012</v>
      </c>
      <c r="L4341" s="96">
        <v>45132.55678240741</v>
      </c>
      <c r="M4341" t="s">
        <v>131</v>
      </c>
      <c r="N4341">
        <v>300</v>
      </c>
      <c r="O4341" t="s">
        <v>132</v>
      </c>
    </row>
    <row r="4342" spans="1:15" x14ac:dyDescent="0.25">
      <c r="A4342">
        <v>734000</v>
      </c>
      <c r="B4342">
        <v>370000</v>
      </c>
      <c r="C4342">
        <v>207</v>
      </c>
      <c r="D4342" s="96">
        <v>45132.557349537034</v>
      </c>
      <c r="E4342" t="s">
        <v>127</v>
      </c>
      <c r="F4342" t="s">
        <v>144</v>
      </c>
      <c r="G4342" t="s">
        <v>145</v>
      </c>
      <c r="H4342" t="s">
        <v>130</v>
      </c>
      <c r="I4342">
        <v>334015</v>
      </c>
      <c r="L4342" s="96">
        <v>45132.55678240741</v>
      </c>
      <c r="M4342" t="s">
        <v>131</v>
      </c>
      <c r="N4342">
        <v>1000</v>
      </c>
      <c r="O4342" t="s">
        <v>132</v>
      </c>
    </row>
    <row r="4343" spans="1:15" x14ac:dyDescent="0.25">
      <c r="A4343">
        <v>734000</v>
      </c>
      <c r="B4343">
        <v>335200</v>
      </c>
      <c r="C4343">
        <v>207</v>
      </c>
      <c r="D4343" s="96">
        <v>45132.557349537034</v>
      </c>
      <c r="E4343" t="s">
        <v>127</v>
      </c>
      <c r="F4343" t="s">
        <v>144</v>
      </c>
      <c r="G4343" t="s">
        <v>145</v>
      </c>
      <c r="H4343" t="s">
        <v>130</v>
      </c>
      <c r="I4343">
        <v>334014</v>
      </c>
      <c r="L4343" s="96">
        <v>45132.55678240741</v>
      </c>
      <c r="M4343" t="s">
        <v>131</v>
      </c>
      <c r="N4343">
        <v>1964</v>
      </c>
      <c r="O4343" t="s">
        <v>132</v>
      </c>
    </row>
    <row r="4344" spans="1:15" x14ac:dyDescent="0.25">
      <c r="A4344">
        <v>734000</v>
      </c>
      <c r="B4344">
        <v>335200</v>
      </c>
      <c r="C4344">
        <v>207</v>
      </c>
      <c r="D4344" s="96">
        <v>45132.557349537034</v>
      </c>
      <c r="E4344" t="s">
        <v>133</v>
      </c>
      <c r="F4344" t="s">
        <v>144</v>
      </c>
      <c r="G4344" t="s">
        <v>394</v>
      </c>
      <c r="H4344" t="s">
        <v>130</v>
      </c>
      <c r="I4344">
        <v>334014</v>
      </c>
      <c r="L4344" s="96">
        <v>45132.55678240741</v>
      </c>
      <c r="M4344" t="s">
        <v>135</v>
      </c>
      <c r="N4344">
        <v>-964</v>
      </c>
      <c r="O4344" t="s">
        <v>136</v>
      </c>
    </row>
    <row r="4345" spans="1:15" x14ac:dyDescent="0.25">
      <c r="A4345">
        <v>734000</v>
      </c>
      <c r="B4345">
        <v>335200</v>
      </c>
      <c r="C4345">
        <v>207</v>
      </c>
      <c r="D4345" s="96">
        <v>45132.557337962964</v>
      </c>
      <c r="E4345" t="s">
        <v>127</v>
      </c>
      <c r="F4345" t="s">
        <v>144</v>
      </c>
      <c r="G4345" t="s">
        <v>145</v>
      </c>
      <c r="H4345" t="s">
        <v>130</v>
      </c>
      <c r="I4345">
        <v>334011</v>
      </c>
      <c r="L4345" s="96">
        <v>45132.55678240741</v>
      </c>
      <c r="M4345" t="s">
        <v>131</v>
      </c>
      <c r="N4345">
        <v>700</v>
      </c>
      <c r="O4345" t="s">
        <v>132</v>
      </c>
    </row>
    <row r="4346" spans="1:15" x14ac:dyDescent="0.25">
      <c r="A4346">
        <v>734000</v>
      </c>
      <c r="B4346">
        <v>340000</v>
      </c>
      <c r="C4346">
        <v>207</v>
      </c>
      <c r="D4346" s="96">
        <v>45132.557337962964</v>
      </c>
      <c r="E4346" t="s">
        <v>127</v>
      </c>
      <c r="F4346" t="s">
        <v>144</v>
      </c>
      <c r="G4346" t="s">
        <v>145</v>
      </c>
      <c r="H4346" t="s">
        <v>130</v>
      </c>
      <c r="I4346">
        <v>334010</v>
      </c>
      <c r="L4346" s="96">
        <v>45132.55678240741</v>
      </c>
      <c r="M4346" t="s">
        <v>131</v>
      </c>
      <c r="N4346">
        <v>6500</v>
      </c>
      <c r="O4346" t="s">
        <v>132</v>
      </c>
    </row>
    <row r="4347" spans="1:15" x14ac:dyDescent="0.25">
      <c r="A4347">
        <v>734000</v>
      </c>
      <c r="B4347">
        <v>340000</v>
      </c>
      <c r="C4347">
        <v>207</v>
      </c>
      <c r="D4347" s="96">
        <v>45132.557326388887</v>
      </c>
      <c r="E4347" t="s">
        <v>127</v>
      </c>
      <c r="F4347" t="s">
        <v>144</v>
      </c>
      <c r="G4347" t="s">
        <v>145</v>
      </c>
      <c r="H4347" t="s">
        <v>130</v>
      </c>
      <c r="I4347">
        <v>332702</v>
      </c>
      <c r="L4347" s="96">
        <v>45132.55678240741</v>
      </c>
      <c r="M4347" t="s">
        <v>131</v>
      </c>
      <c r="N4347">
        <v>500</v>
      </c>
      <c r="O4347" t="s">
        <v>132</v>
      </c>
    </row>
    <row r="4348" spans="1:15" x14ac:dyDescent="0.25">
      <c r="A4348">
        <v>734000</v>
      </c>
      <c r="B4348">
        <v>270000</v>
      </c>
      <c r="C4348">
        <v>207</v>
      </c>
      <c r="D4348" s="96">
        <v>45132.557175925926</v>
      </c>
      <c r="E4348" t="s">
        <v>127</v>
      </c>
      <c r="F4348" t="s">
        <v>128</v>
      </c>
      <c r="G4348" t="s">
        <v>139</v>
      </c>
      <c r="H4348" t="s">
        <v>130</v>
      </c>
      <c r="I4348">
        <v>338900</v>
      </c>
      <c r="L4348" s="96">
        <v>45132.556747685187</v>
      </c>
      <c r="M4348" t="s">
        <v>131</v>
      </c>
      <c r="N4348">
        <v>7715</v>
      </c>
      <c r="O4348" t="s">
        <v>132</v>
      </c>
    </row>
    <row r="4349" spans="1:15" x14ac:dyDescent="0.25">
      <c r="A4349">
        <v>734000</v>
      </c>
      <c r="B4349">
        <v>250750</v>
      </c>
      <c r="C4349">
        <v>207</v>
      </c>
      <c r="D4349" s="96">
        <v>45132.556921296295</v>
      </c>
      <c r="E4349" t="s">
        <v>127</v>
      </c>
      <c r="F4349" t="s">
        <v>128</v>
      </c>
      <c r="G4349" t="s">
        <v>145</v>
      </c>
      <c r="H4349" t="s">
        <v>130</v>
      </c>
      <c r="I4349">
        <v>334120</v>
      </c>
      <c r="L4349" s="96">
        <v>45132.556747685187</v>
      </c>
      <c r="M4349" t="s">
        <v>131</v>
      </c>
      <c r="N4349">
        <v>3000</v>
      </c>
      <c r="O4349" t="s">
        <v>132</v>
      </c>
    </row>
    <row r="4350" spans="1:15" x14ac:dyDescent="0.25">
      <c r="A4350">
        <v>734000</v>
      </c>
      <c r="B4350">
        <v>265350</v>
      </c>
      <c r="C4350">
        <v>207</v>
      </c>
      <c r="D4350" s="96">
        <v>45132.556921296295</v>
      </c>
      <c r="E4350" t="s">
        <v>127</v>
      </c>
      <c r="F4350" t="s">
        <v>128</v>
      </c>
      <c r="G4350" t="s">
        <v>145</v>
      </c>
      <c r="H4350" t="s">
        <v>130</v>
      </c>
      <c r="I4350">
        <v>334330</v>
      </c>
      <c r="L4350" s="96">
        <v>45132.556747685187</v>
      </c>
      <c r="M4350" t="s">
        <v>131</v>
      </c>
      <c r="N4350">
        <v>8978</v>
      </c>
      <c r="O4350" t="s">
        <v>132</v>
      </c>
    </row>
    <row r="4351" spans="1:15" x14ac:dyDescent="0.25">
      <c r="A4351">
        <v>734000</v>
      </c>
      <c r="B4351">
        <v>120010</v>
      </c>
      <c r="C4351">
        <v>207</v>
      </c>
      <c r="D4351" s="96">
        <v>45132.530601851853</v>
      </c>
      <c r="E4351" t="s">
        <v>127</v>
      </c>
      <c r="F4351" t="s">
        <v>140</v>
      </c>
      <c r="G4351" t="s">
        <v>141</v>
      </c>
      <c r="H4351" t="s">
        <v>130</v>
      </c>
      <c r="I4351">
        <v>338360</v>
      </c>
      <c r="L4351" s="96">
        <v>45132.529583333337</v>
      </c>
      <c r="M4351" t="s">
        <v>131</v>
      </c>
      <c r="N4351">
        <v>37100</v>
      </c>
      <c r="O4351" t="s">
        <v>132</v>
      </c>
    </row>
    <row r="4352" spans="1:15" x14ac:dyDescent="0.25">
      <c r="A4352">
        <v>734000</v>
      </c>
      <c r="B4352">
        <v>120010</v>
      </c>
      <c r="C4352">
        <v>207</v>
      </c>
      <c r="D4352" s="96">
        <v>45132.530590277776</v>
      </c>
      <c r="E4352" t="s">
        <v>127</v>
      </c>
      <c r="F4352" t="s">
        <v>140</v>
      </c>
      <c r="G4352" t="s">
        <v>141</v>
      </c>
      <c r="H4352" t="s">
        <v>130</v>
      </c>
      <c r="I4352">
        <v>338350</v>
      </c>
      <c r="L4352" s="96">
        <v>45132.529583333337</v>
      </c>
      <c r="M4352" t="s">
        <v>131</v>
      </c>
      <c r="N4352">
        <v>20000</v>
      </c>
      <c r="O4352" t="s">
        <v>132</v>
      </c>
    </row>
    <row r="4353" spans="1:15" x14ac:dyDescent="0.25">
      <c r="A4353">
        <v>734000</v>
      </c>
      <c r="B4353">
        <v>120302</v>
      </c>
      <c r="C4353">
        <v>207</v>
      </c>
      <c r="D4353" s="96">
        <v>45132.530578703707</v>
      </c>
      <c r="E4353" t="s">
        <v>127</v>
      </c>
      <c r="F4353" t="s">
        <v>140</v>
      </c>
      <c r="G4353" t="s">
        <v>141</v>
      </c>
      <c r="H4353" t="s">
        <v>130</v>
      </c>
      <c r="I4353">
        <v>338300</v>
      </c>
      <c r="L4353" s="96">
        <v>45132.529583333337</v>
      </c>
      <c r="M4353" t="s">
        <v>131</v>
      </c>
      <c r="N4353">
        <v>100</v>
      </c>
      <c r="O4353" t="s">
        <v>132</v>
      </c>
    </row>
    <row r="4354" spans="1:15" x14ac:dyDescent="0.25">
      <c r="A4354">
        <v>734000</v>
      </c>
      <c r="B4354">
        <v>120010</v>
      </c>
      <c r="C4354">
        <v>207</v>
      </c>
      <c r="D4354" s="96">
        <v>45132.53056712963</v>
      </c>
      <c r="E4354" t="s">
        <v>127</v>
      </c>
      <c r="F4354" t="s">
        <v>140</v>
      </c>
      <c r="G4354" t="s">
        <v>141</v>
      </c>
      <c r="H4354" t="s">
        <v>130</v>
      </c>
      <c r="I4354">
        <v>338298</v>
      </c>
      <c r="L4354" s="96">
        <v>45132.529583333337</v>
      </c>
      <c r="M4354" t="s">
        <v>131</v>
      </c>
      <c r="N4354">
        <v>9000</v>
      </c>
      <c r="O4354" t="s">
        <v>132</v>
      </c>
    </row>
    <row r="4355" spans="1:15" x14ac:dyDescent="0.25">
      <c r="A4355">
        <v>734000</v>
      </c>
      <c r="B4355">
        <v>120010</v>
      </c>
      <c r="C4355">
        <v>207</v>
      </c>
      <c r="D4355" s="96">
        <v>45132.53056712963</v>
      </c>
      <c r="E4355" t="s">
        <v>127</v>
      </c>
      <c r="F4355" t="s">
        <v>140</v>
      </c>
      <c r="G4355" t="s">
        <v>141</v>
      </c>
      <c r="H4355" t="s">
        <v>130</v>
      </c>
      <c r="I4355">
        <v>338299</v>
      </c>
      <c r="L4355" s="96">
        <v>45132.529583333337</v>
      </c>
      <c r="M4355" t="s">
        <v>131</v>
      </c>
      <c r="N4355">
        <v>550000</v>
      </c>
      <c r="O4355" t="s">
        <v>132</v>
      </c>
    </row>
    <row r="4356" spans="1:15" x14ac:dyDescent="0.25">
      <c r="A4356">
        <v>734000</v>
      </c>
      <c r="B4356">
        <v>120102</v>
      </c>
      <c r="C4356">
        <v>207</v>
      </c>
      <c r="D4356" s="96">
        <v>45132.530555555553</v>
      </c>
      <c r="E4356" t="s">
        <v>127</v>
      </c>
      <c r="F4356" t="s">
        <v>140</v>
      </c>
      <c r="G4356" t="s">
        <v>141</v>
      </c>
      <c r="H4356" t="s">
        <v>130</v>
      </c>
      <c r="I4356">
        <v>338290</v>
      </c>
      <c r="L4356" s="96">
        <v>45132.529583333337</v>
      </c>
      <c r="M4356" t="s">
        <v>131</v>
      </c>
      <c r="N4356">
        <v>22200</v>
      </c>
      <c r="O4356" t="s">
        <v>132</v>
      </c>
    </row>
    <row r="4357" spans="1:15" x14ac:dyDescent="0.25">
      <c r="A4357">
        <v>734000</v>
      </c>
      <c r="B4357">
        <v>120502</v>
      </c>
      <c r="C4357">
        <v>207</v>
      </c>
      <c r="D4357" s="96">
        <v>45132.530543981484</v>
      </c>
      <c r="E4357" t="s">
        <v>127</v>
      </c>
      <c r="F4357" t="s">
        <v>140</v>
      </c>
      <c r="G4357" t="s">
        <v>141</v>
      </c>
      <c r="H4357" t="s">
        <v>130</v>
      </c>
      <c r="I4357">
        <v>338280</v>
      </c>
      <c r="L4357" s="96">
        <v>45132.529583333337</v>
      </c>
      <c r="M4357" t="s">
        <v>131</v>
      </c>
      <c r="N4357">
        <v>1050</v>
      </c>
      <c r="O4357" t="s">
        <v>132</v>
      </c>
    </row>
    <row r="4358" spans="1:15" x14ac:dyDescent="0.25">
      <c r="A4358">
        <v>734000</v>
      </c>
      <c r="B4358">
        <v>120452</v>
      </c>
      <c r="C4358">
        <v>207</v>
      </c>
      <c r="D4358" s="96">
        <v>45132.530543981484</v>
      </c>
      <c r="E4358" t="s">
        <v>127</v>
      </c>
      <c r="F4358" t="s">
        <v>140</v>
      </c>
      <c r="G4358" t="s">
        <v>141</v>
      </c>
      <c r="H4358" t="s">
        <v>130</v>
      </c>
      <c r="I4358">
        <v>338270</v>
      </c>
      <c r="L4358" s="96">
        <v>45132.529583333337</v>
      </c>
      <c r="M4358" t="s">
        <v>131</v>
      </c>
      <c r="N4358">
        <v>11800</v>
      </c>
      <c r="O4358" t="s">
        <v>132</v>
      </c>
    </row>
    <row r="4359" spans="1:15" x14ac:dyDescent="0.25">
      <c r="A4359">
        <v>734000</v>
      </c>
      <c r="B4359">
        <v>120202</v>
      </c>
      <c r="C4359">
        <v>207</v>
      </c>
      <c r="D4359" s="96">
        <v>45132.530532407407</v>
      </c>
      <c r="E4359" t="s">
        <v>127</v>
      </c>
      <c r="F4359" t="s">
        <v>140</v>
      </c>
      <c r="G4359" t="s">
        <v>141</v>
      </c>
      <c r="H4359" t="s">
        <v>130</v>
      </c>
      <c r="I4359">
        <v>338235</v>
      </c>
      <c r="L4359" s="96">
        <v>45132.529583333337</v>
      </c>
      <c r="M4359" t="s">
        <v>131</v>
      </c>
      <c r="N4359">
        <v>400</v>
      </c>
      <c r="O4359" t="s">
        <v>132</v>
      </c>
    </row>
    <row r="4360" spans="1:15" x14ac:dyDescent="0.25">
      <c r="A4360">
        <v>734000</v>
      </c>
      <c r="B4360">
        <v>120000</v>
      </c>
      <c r="C4360">
        <v>207</v>
      </c>
      <c r="D4360" s="96">
        <v>45132.53052083333</v>
      </c>
      <c r="E4360" t="s">
        <v>127</v>
      </c>
      <c r="F4360" t="s">
        <v>140</v>
      </c>
      <c r="G4360" t="s">
        <v>141</v>
      </c>
      <c r="H4360" t="s">
        <v>130</v>
      </c>
      <c r="I4360">
        <v>338210</v>
      </c>
      <c r="L4360" s="96">
        <v>45132.529583333337</v>
      </c>
      <c r="M4360" t="s">
        <v>131</v>
      </c>
      <c r="N4360">
        <v>16200</v>
      </c>
      <c r="O4360" t="s">
        <v>132</v>
      </c>
    </row>
    <row r="4361" spans="1:15" x14ac:dyDescent="0.25">
      <c r="A4361">
        <v>734000</v>
      </c>
      <c r="B4361">
        <v>120352</v>
      </c>
      <c r="C4361">
        <v>207</v>
      </c>
      <c r="D4361" s="96">
        <v>45132.530509259261</v>
      </c>
      <c r="E4361" t="s">
        <v>127</v>
      </c>
      <c r="F4361" t="s">
        <v>140</v>
      </c>
      <c r="G4361" t="s">
        <v>141</v>
      </c>
      <c r="H4361" t="s">
        <v>130</v>
      </c>
      <c r="I4361">
        <v>338205</v>
      </c>
      <c r="L4361" s="96">
        <v>45132.529583333337</v>
      </c>
      <c r="M4361" t="s">
        <v>131</v>
      </c>
      <c r="N4361">
        <v>20400</v>
      </c>
      <c r="O4361" t="s">
        <v>132</v>
      </c>
    </row>
    <row r="4362" spans="1:15" x14ac:dyDescent="0.25">
      <c r="A4362">
        <v>734000</v>
      </c>
      <c r="B4362">
        <v>120150</v>
      </c>
      <c r="C4362">
        <v>207</v>
      </c>
      <c r="D4362" s="96">
        <v>45132.530497685184</v>
      </c>
      <c r="E4362" t="s">
        <v>127</v>
      </c>
      <c r="F4362" t="s">
        <v>140</v>
      </c>
      <c r="G4362" t="s">
        <v>141</v>
      </c>
      <c r="H4362" t="s">
        <v>130</v>
      </c>
      <c r="I4362">
        <v>338150</v>
      </c>
      <c r="L4362" s="96">
        <v>45132.529583333337</v>
      </c>
      <c r="M4362" t="s">
        <v>131</v>
      </c>
      <c r="N4362">
        <v>450</v>
      </c>
      <c r="O4362" t="s">
        <v>132</v>
      </c>
    </row>
    <row r="4363" spans="1:15" x14ac:dyDescent="0.25">
      <c r="A4363">
        <v>734000</v>
      </c>
      <c r="B4363">
        <v>120201</v>
      </c>
      <c r="C4363">
        <v>207</v>
      </c>
      <c r="D4363" s="96">
        <v>45132.530497685184</v>
      </c>
      <c r="E4363" t="s">
        <v>127</v>
      </c>
      <c r="F4363" t="s">
        <v>140</v>
      </c>
      <c r="G4363" t="s">
        <v>141</v>
      </c>
      <c r="H4363" t="s">
        <v>130</v>
      </c>
      <c r="I4363">
        <v>338160</v>
      </c>
      <c r="L4363" s="96">
        <v>45132.529583333337</v>
      </c>
      <c r="M4363" t="s">
        <v>131</v>
      </c>
      <c r="N4363">
        <v>9000</v>
      </c>
      <c r="O4363" t="s">
        <v>132</v>
      </c>
    </row>
    <row r="4364" spans="1:15" x14ac:dyDescent="0.25">
      <c r="A4364">
        <v>734000</v>
      </c>
      <c r="B4364">
        <v>120010</v>
      </c>
      <c r="C4364">
        <v>207</v>
      </c>
      <c r="D4364" s="96">
        <v>45132.530486111114</v>
      </c>
      <c r="E4364" t="s">
        <v>127</v>
      </c>
      <c r="F4364" t="s">
        <v>140</v>
      </c>
      <c r="G4364" t="s">
        <v>141</v>
      </c>
      <c r="H4364" t="s">
        <v>130</v>
      </c>
      <c r="I4364">
        <v>338110</v>
      </c>
      <c r="L4364" s="96">
        <v>45132.529583333337</v>
      </c>
      <c r="M4364" t="s">
        <v>131</v>
      </c>
      <c r="N4364">
        <v>6250</v>
      </c>
      <c r="O4364" t="s">
        <v>132</v>
      </c>
    </row>
    <row r="4365" spans="1:15" x14ac:dyDescent="0.25">
      <c r="A4365">
        <v>734000</v>
      </c>
      <c r="B4365">
        <v>120101</v>
      </c>
      <c r="C4365">
        <v>207</v>
      </c>
      <c r="D4365" s="96">
        <v>45132.530486111114</v>
      </c>
      <c r="E4365" t="s">
        <v>127</v>
      </c>
      <c r="F4365" t="s">
        <v>140</v>
      </c>
      <c r="G4365" t="s">
        <v>141</v>
      </c>
      <c r="H4365" t="s">
        <v>130</v>
      </c>
      <c r="I4365">
        <v>338120</v>
      </c>
      <c r="L4365" s="96">
        <v>45132.529583333337</v>
      </c>
      <c r="M4365" t="s">
        <v>131</v>
      </c>
      <c r="N4365">
        <v>22200</v>
      </c>
      <c r="O4365" t="s">
        <v>132</v>
      </c>
    </row>
    <row r="4366" spans="1:15" x14ac:dyDescent="0.25">
      <c r="A4366">
        <v>734000</v>
      </c>
      <c r="B4366">
        <v>120050</v>
      </c>
      <c r="C4366">
        <v>207</v>
      </c>
      <c r="D4366" s="96">
        <v>45132.530474537038</v>
      </c>
      <c r="E4366" t="s">
        <v>127</v>
      </c>
      <c r="F4366" t="s">
        <v>140</v>
      </c>
      <c r="G4366" t="s">
        <v>141</v>
      </c>
      <c r="H4366" t="s">
        <v>130</v>
      </c>
      <c r="I4366">
        <v>338090</v>
      </c>
      <c r="L4366" s="96">
        <v>45132.529583333337</v>
      </c>
      <c r="M4366" t="s">
        <v>131</v>
      </c>
      <c r="N4366">
        <v>136100</v>
      </c>
      <c r="O4366" t="s">
        <v>132</v>
      </c>
    </row>
    <row r="4367" spans="1:15" x14ac:dyDescent="0.25">
      <c r="A4367">
        <v>734000</v>
      </c>
      <c r="B4367">
        <v>120010</v>
      </c>
      <c r="C4367">
        <v>207</v>
      </c>
      <c r="D4367" s="96">
        <v>45132.530462962961</v>
      </c>
      <c r="E4367" t="s">
        <v>127</v>
      </c>
      <c r="F4367" t="s">
        <v>140</v>
      </c>
      <c r="G4367" t="s">
        <v>141</v>
      </c>
      <c r="H4367" t="s">
        <v>130</v>
      </c>
      <c r="I4367">
        <v>338070</v>
      </c>
      <c r="L4367" s="96">
        <v>45132.529583333337</v>
      </c>
      <c r="M4367" t="s">
        <v>131</v>
      </c>
      <c r="N4367">
        <v>80</v>
      </c>
      <c r="O4367" t="s">
        <v>132</v>
      </c>
    </row>
    <row r="4368" spans="1:15" x14ac:dyDescent="0.25">
      <c r="A4368">
        <v>734000</v>
      </c>
      <c r="B4368">
        <v>120010</v>
      </c>
      <c r="C4368">
        <v>207</v>
      </c>
      <c r="D4368" s="96">
        <v>45132.530462962961</v>
      </c>
      <c r="E4368" t="s">
        <v>127</v>
      </c>
      <c r="F4368" t="s">
        <v>140</v>
      </c>
      <c r="G4368" t="s">
        <v>141</v>
      </c>
      <c r="H4368" t="s">
        <v>130</v>
      </c>
      <c r="I4368">
        <v>338080</v>
      </c>
      <c r="L4368" s="96">
        <v>45132.529583333337</v>
      </c>
      <c r="M4368" t="s">
        <v>131</v>
      </c>
      <c r="N4368">
        <v>1350</v>
      </c>
      <c r="O4368" t="s">
        <v>132</v>
      </c>
    </row>
    <row r="4369" spans="1:15" x14ac:dyDescent="0.25">
      <c r="A4369">
        <v>734000</v>
      </c>
      <c r="B4369">
        <v>120000</v>
      </c>
      <c r="C4369">
        <v>207</v>
      </c>
      <c r="D4369" s="96">
        <v>45132.530451388891</v>
      </c>
      <c r="E4369" t="s">
        <v>127</v>
      </c>
      <c r="F4369" t="s">
        <v>140</v>
      </c>
      <c r="G4369" t="s">
        <v>141</v>
      </c>
      <c r="H4369" t="s">
        <v>130</v>
      </c>
      <c r="I4369">
        <v>338045</v>
      </c>
      <c r="L4369" s="96">
        <v>45132.529583333337</v>
      </c>
      <c r="M4369" t="s">
        <v>131</v>
      </c>
      <c r="N4369">
        <v>13800</v>
      </c>
      <c r="O4369" t="s">
        <v>132</v>
      </c>
    </row>
    <row r="4370" spans="1:15" x14ac:dyDescent="0.25">
      <c r="A4370">
        <v>734000</v>
      </c>
      <c r="B4370">
        <v>120010</v>
      </c>
      <c r="C4370">
        <v>207</v>
      </c>
      <c r="D4370" s="96">
        <v>45132.530439814815</v>
      </c>
      <c r="E4370" t="s">
        <v>127</v>
      </c>
      <c r="F4370" t="s">
        <v>140</v>
      </c>
      <c r="G4370" t="s">
        <v>141</v>
      </c>
      <c r="H4370" t="s">
        <v>130</v>
      </c>
      <c r="I4370">
        <v>338030</v>
      </c>
      <c r="L4370" s="96">
        <v>45132.529583333337</v>
      </c>
      <c r="M4370" t="s">
        <v>131</v>
      </c>
      <c r="N4370">
        <v>5000</v>
      </c>
      <c r="O4370" t="s">
        <v>132</v>
      </c>
    </row>
    <row r="4371" spans="1:15" x14ac:dyDescent="0.25">
      <c r="A4371">
        <v>734000</v>
      </c>
      <c r="B4371">
        <v>120010</v>
      </c>
      <c r="C4371">
        <v>207</v>
      </c>
      <c r="D4371" s="96">
        <v>45132.530428240738</v>
      </c>
      <c r="E4371" t="s">
        <v>127</v>
      </c>
      <c r="F4371" t="s">
        <v>140</v>
      </c>
      <c r="G4371" t="s">
        <v>141</v>
      </c>
      <c r="H4371" t="s">
        <v>130</v>
      </c>
      <c r="I4371">
        <v>338015</v>
      </c>
      <c r="L4371" s="96">
        <v>45132.529583333337</v>
      </c>
      <c r="M4371" t="s">
        <v>131</v>
      </c>
      <c r="N4371">
        <v>1000</v>
      </c>
      <c r="O4371" t="s">
        <v>132</v>
      </c>
    </row>
    <row r="4372" spans="1:15" x14ac:dyDescent="0.25">
      <c r="A4372">
        <v>734000</v>
      </c>
      <c r="B4372">
        <v>120000</v>
      </c>
      <c r="C4372">
        <v>207</v>
      </c>
      <c r="D4372" s="96">
        <v>45132.530428240738</v>
      </c>
      <c r="E4372" t="s">
        <v>127</v>
      </c>
      <c r="F4372" t="s">
        <v>140</v>
      </c>
      <c r="G4372" t="s">
        <v>141</v>
      </c>
      <c r="H4372" t="s">
        <v>130</v>
      </c>
      <c r="I4372">
        <v>338010</v>
      </c>
      <c r="L4372" s="96">
        <v>45132.529583333337</v>
      </c>
      <c r="M4372" t="s">
        <v>131</v>
      </c>
      <c r="N4372">
        <v>30300</v>
      </c>
      <c r="O4372" t="s">
        <v>132</v>
      </c>
    </row>
    <row r="4373" spans="1:15" x14ac:dyDescent="0.25">
      <c r="A4373">
        <v>734000</v>
      </c>
      <c r="B4373">
        <v>170504</v>
      </c>
      <c r="C4373">
        <v>208</v>
      </c>
      <c r="D4373" s="96">
        <v>45187.50582175926</v>
      </c>
      <c r="E4373" t="s">
        <v>133</v>
      </c>
      <c r="F4373" t="s">
        <v>168</v>
      </c>
      <c r="G4373" t="s">
        <v>169</v>
      </c>
      <c r="H4373" t="s">
        <v>130</v>
      </c>
      <c r="I4373">
        <v>337310</v>
      </c>
      <c r="L4373" s="96">
        <v>45184.999988425923</v>
      </c>
      <c r="M4373" t="s">
        <v>135</v>
      </c>
      <c r="N4373">
        <v>100</v>
      </c>
      <c r="O4373" t="s">
        <v>132</v>
      </c>
    </row>
    <row r="4374" spans="1:15" x14ac:dyDescent="0.25">
      <c r="A4374">
        <v>734000</v>
      </c>
      <c r="B4374">
        <v>170503</v>
      </c>
      <c r="C4374">
        <v>208</v>
      </c>
      <c r="D4374" s="96">
        <v>45187.50582175926</v>
      </c>
      <c r="E4374" t="s">
        <v>133</v>
      </c>
      <c r="F4374" t="s">
        <v>168</v>
      </c>
      <c r="G4374" t="s">
        <v>169</v>
      </c>
      <c r="H4374" t="s">
        <v>130</v>
      </c>
      <c r="I4374">
        <v>337125</v>
      </c>
      <c r="L4374" s="96">
        <v>45184.999988425923</v>
      </c>
      <c r="M4374" t="s">
        <v>135</v>
      </c>
      <c r="N4374">
        <v>100</v>
      </c>
      <c r="O4374" t="s">
        <v>132</v>
      </c>
    </row>
    <row r="4375" spans="1:15" x14ac:dyDescent="0.25">
      <c r="A4375">
        <v>734000</v>
      </c>
      <c r="B4375">
        <v>170502</v>
      </c>
      <c r="C4375">
        <v>208</v>
      </c>
      <c r="D4375" s="96">
        <v>45187.50582175926</v>
      </c>
      <c r="E4375" t="s">
        <v>133</v>
      </c>
      <c r="F4375" t="s">
        <v>168</v>
      </c>
      <c r="G4375" t="s">
        <v>169</v>
      </c>
      <c r="H4375" t="s">
        <v>130</v>
      </c>
      <c r="I4375">
        <v>337220</v>
      </c>
      <c r="L4375" s="96">
        <v>45184.999988425923</v>
      </c>
      <c r="M4375" t="s">
        <v>135</v>
      </c>
      <c r="N4375">
        <v>500</v>
      </c>
      <c r="O4375" t="s">
        <v>132</v>
      </c>
    </row>
    <row r="4376" spans="1:15" x14ac:dyDescent="0.25">
      <c r="A4376">
        <v>734000</v>
      </c>
      <c r="B4376">
        <v>170500</v>
      </c>
      <c r="C4376">
        <v>208</v>
      </c>
      <c r="D4376" s="96">
        <v>45187.505810185183</v>
      </c>
      <c r="E4376" t="s">
        <v>133</v>
      </c>
      <c r="F4376" t="s">
        <v>168</v>
      </c>
      <c r="G4376" t="s">
        <v>169</v>
      </c>
      <c r="H4376" t="s">
        <v>130</v>
      </c>
      <c r="I4376">
        <v>337010</v>
      </c>
      <c r="L4376" s="96">
        <v>45184.999988425923</v>
      </c>
      <c r="M4376" t="s">
        <v>135</v>
      </c>
      <c r="N4376">
        <v>5500</v>
      </c>
      <c r="O4376" t="s">
        <v>132</v>
      </c>
    </row>
    <row r="4377" spans="1:15" x14ac:dyDescent="0.25">
      <c r="A4377">
        <v>734000</v>
      </c>
      <c r="B4377">
        <v>170500</v>
      </c>
      <c r="C4377">
        <v>208</v>
      </c>
      <c r="D4377" s="96">
        <v>45132.530416666668</v>
      </c>
      <c r="E4377" t="s">
        <v>133</v>
      </c>
      <c r="F4377" t="s">
        <v>140</v>
      </c>
      <c r="G4377" t="s">
        <v>170</v>
      </c>
      <c r="H4377" t="s">
        <v>130</v>
      </c>
      <c r="I4377">
        <v>337500</v>
      </c>
      <c r="L4377" s="96">
        <v>45132.529583333337</v>
      </c>
      <c r="M4377" t="s">
        <v>135</v>
      </c>
      <c r="N4377">
        <v>286001</v>
      </c>
      <c r="O4377" t="s">
        <v>132</v>
      </c>
    </row>
    <row r="4378" spans="1:15" x14ac:dyDescent="0.25">
      <c r="A4378">
        <v>734000</v>
      </c>
      <c r="B4378">
        <v>170504</v>
      </c>
      <c r="C4378">
        <v>208</v>
      </c>
      <c r="D4378" s="96">
        <v>45132.530405092592</v>
      </c>
      <c r="E4378" t="s">
        <v>127</v>
      </c>
      <c r="F4378" t="s">
        <v>140</v>
      </c>
      <c r="G4378" t="s">
        <v>199</v>
      </c>
      <c r="H4378" t="s">
        <v>130</v>
      </c>
      <c r="I4378">
        <v>337320</v>
      </c>
      <c r="L4378" s="96">
        <v>45132.529583333337</v>
      </c>
      <c r="M4378" t="s">
        <v>131</v>
      </c>
      <c r="N4378">
        <v>5500</v>
      </c>
      <c r="O4378" t="s">
        <v>132</v>
      </c>
    </row>
    <row r="4379" spans="1:15" x14ac:dyDescent="0.25">
      <c r="A4379">
        <v>734000</v>
      </c>
      <c r="B4379">
        <v>170504</v>
      </c>
      <c r="C4379">
        <v>208</v>
      </c>
      <c r="D4379" s="96">
        <v>45132.530405092592</v>
      </c>
      <c r="E4379" t="s">
        <v>133</v>
      </c>
      <c r="F4379" t="s">
        <v>140</v>
      </c>
      <c r="G4379" t="s">
        <v>173</v>
      </c>
      <c r="H4379" t="s">
        <v>130</v>
      </c>
      <c r="I4379">
        <v>337320</v>
      </c>
      <c r="L4379" s="96">
        <v>45132.529583333337</v>
      </c>
      <c r="M4379" t="s">
        <v>135</v>
      </c>
      <c r="N4379">
        <v>-4500</v>
      </c>
      <c r="O4379" t="s">
        <v>136</v>
      </c>
    </row>
    <row r="4380" spans="1:15" x14ac:dyDescent="0.25">
      <c r="A4380">
        <v>734000</v>
      </c>
      <c r="B4380">
        <v>170504</v>
      </c>
      <c r="C4380">
        <v>208</v>
      </c>
      <c r="D4380" s="96">
        <v>45132.530405092592</v>
      </c>
      <c r="E4380" t="s">
        <v>133</v>
      </c>
      <c r="F4380" t="s">
        <v>140</v>
      </c>
      <c r="G4380" t="s">
        <v>170</v>
      </c>
      <c r="H4380" t="s">
        <v>130</v>
      </c>
      <c r="I4380">
        <v>337320</v>
      </c>
      <c r="L4380" s="96">
        <v>45132.529583333337</v>
      </c>
      <c r="M4380" t="s">
        <v>135</v>
      </c>
      <c r="N4380">
        <v>-1000</v>
      </c>
      <c r="O4380" t="s">
        <v>136</v>
      </c>
    </row>
    <row r="4381" spans="1:15" x14ac:dyDescent="0.25">
      <c r="A4381">
        <v>734000</v>
      </c>
      <c r="B4381">
        <v>170504</v>
      </c>
      <c r="C4381">
        <v>208</v>
      </c>
      <c r="D4381" s="96">
        <v>45132.530393518522</v>
      </c>
      <c r="E4381" t="s">
        <v>127</v>
      </c>
      <c r="F4381" t="s">
        <v>140</v>
      </c>
      <c r="G4381" t="s">
        <v>199</v>
      </c>
      <c r="H4381" t="s">
        <v>130</v>
      </c>
      <c r="I4381">
        <v>337310</v>
      </c>
      <c r="L4381" s="96">
        <v>45132.529583333337</v>
      </c>
      <c r="M4381" t="s">
        <v>131</v>
      </c>
      <c r="N4381">
        <v>22000</v>
      </c>
      <c r="O4381" t="s">
        <v>132</v>
      </c>
    </row>
    <row r="4382" spans="1:15" x14ac:dyDescent="0.25">
      <c r="A4382">
        <v>734000</v>
      </c>
      <c r="B4382">
        <v>170504</v>
      </c>
      <c r="C4382">
        <v>208</v>
      </c>
      <c r="D4382" s="96">
        <v>45132.530393518522</v>
      </c>
      <c r="E4382" t="s">
        <v>133</v>
      </c>
      <c r="F4382" t="s">
        <v>140</v>
      </c>
      <c r="G4382" t="s">
        <v>173</v>
      </c>
      <c r="H4382" t="s">
        <v>130</v>
      </c>
      <c r="I4382">
        <v>337310</v>
      </c>
      <c r="L4382" s="96">
        <v>45132.529583333337</v>
      </c>
      <c r="M4382" t="s">
        <v>135</v>
      </c>
      <c r="N4382">
        <v>-21540</v>
      </c>
      <c r="O4382" t="s">
        <v>136</v>
      </c>
    </row>
    <row r="4383" spans="1:15" x14ac:dyDescent="0.25">
      <c r="A4383">
        <v>734000</v>
      </c>
      <c r="B4383">
        <v>170504</v>
      </c>
      <c r="C4383">
        <v>208</v>
      </c>
      <c r="D4383" s="96">
        <v>45132.530393518522</v>
      </c>
      <c r="E4383" t="s">
        <v>133</v>
      </c>
      <c r="F4383" t="s">
        <v>140</v>
      </c>
      <c r="G4383" t="s">
        <v>170</v>
      </c>
      <c r="H4383" t="s">
        <v>130</v>
      </c>
      <c r="I4383">
        <v>337310</v>
      </c>
      <c r="L4383" s="96">
        <v>45132.529583333337</v>
      </c>
      <c r="M4383" t="s">
        <v>135</v>
      </c>
      <c r="N4383">
        <v>50</v>
      </c>
      <c r="O4383" t="s">
        <v>132</v>
      </c>
    </row>
    <row r="4384" spans="1:15" x14ac:dyDescent="0.25">
      <c r="A4384">
        <v>734000</v>
      </c>
      <c r="B4384">
        <v>170502</v>
      </c>
      <c r="C4384">
        <v>208</v>
      </c>
      <c r="D4384" s="96">
        <v>45132.530381944445</v>
      </c>
      <c r="E4384" t="s">
        <v>133</v>
      </c>
      <c r="F4384" t="s">
        <v>140</v>
      </c>
      <c r="G4384" t="s">
        <v>173</v>
      </c>
      <c r="H4384" t="s">
        <v>130</v>
      </c>
      <c r="I4384">
        <v>337220</v>
      </c>
      <c r="L4384" s="96">
        <v>45132.529583333337</v>
      </c>
      <c r="M4384" t="s">
        <v>135</v>
      </c>
      <c r="N4384">
        <v>-30000</v>
      </c>
      <c r="O4384" t="s">
        <v>136</v>
      </c>
    </row>
    <row r="4385" spans="1:15" x14ac:dyDescent="0.25">
      <c r="A4385">
        <v>734000</v>
      </c>
      <c r="B4385">
        <v>170502</v>
      </c>
      <c r="C4385">
        <v>208</v>
      </c>
      <c r="D4385" s="96">
        <v>45132.530370370368</v>
      </c>
      <c r="E4385" t="s">
        <v>127</v>
      </c>
      <c r="F4385" t="s">
        <v>140</v>
      </c>
      <c r="G4385" t="s">
        <v>199</v>
      </c>
      <c r="H4385" t="s">
        <v>130</v>
      </c>
      <c r="I4385">
        <v>337220</v>
      </c>
      <c r="L4385" s="96">
        <v>45132.529583333337</v>
      </c>
      <c r="M4385" t="s">
        <v>131</v>
      </c>
      <c r="N4385">
        <v>34000</v>
      </c>
      <c r="O4385" t="s">
        <v>132</v>
      </c>
    </row>
    <row r="4386" spans="1:15" x14ac:dyDescent="0.25">
      <c r="A4386">
        <v>734000</v>
      </c>
      <c r="B4386">
        <v>170502</v>
      </c>
      <c r="C4386">
        <v>208</v>
      </c>
      <c r="D4386" s="96">
        <v>45132.530370370368</v>
      </c>
      <c r="E4386" t="s">
        <v>133</v>
      </c>
      <c r="F4386" t="s">
        <v>140</v>
      </c>
      <c r="G4386" t="s">
        <v>200</v>
      </c>
      <c r="H4386" t="s">
        <v>130</v>
      </c>
      <c r="I4386">
        <v>337220</v>
      </c>
      <c r="L4386" s="96">
        <v>45132.529583333337</v>
      </c>
      <c r="M4386" t="s">
        <v>135</v>
      </c>
      <c r="N4386">
        <v>-3000</v>
      </c>
      <c r="O4386" t="s">
        <v>136</v>
      </c>
    </row>
    <row r="4387" spans="1:15" x14ac:dyDescent="0.25">
      <c r="A4387">
        <v>734000</v>
      </c>
      <c r="B4387">
        <v>170502</v>
      </c>
      <c r="C4387">
        <v>208</v>
      </c>
      <c r="D4387" s="96">
        <v>45132.530370370368</v>
      </c>
      <c r="E4387" t="s">
        <v>133</v>
      </c>
      <c r="F4387" t="s">
        <v>140</v>
      </c>
      <c r="G4387" t="s">
        <v>170</v>
      </c>
      <c r="H4387" t="s">
        <v>130</v>
      </c>
      <c r="I4387">
        <v>337220</v>
      </c>
      <c r="L4387" s="96">
        <v>45132.529583333337</v>
      </c>
      <c r="M4387" t="s">
        <v>135</v>
      </c>
      <c r="N4387">
        <v>-1000</v>
      </c>
      <c r="O4387" t="s">
        <v>136</v>
      </c>
    </row>
    <row r="4388" spans="1:15" x14ac:dyDescent="0.25">
      <c r="A4388">
        <v>734000</v>
      </c>
      <c r="B4388">
        <v>170503</v>
      </c>
      <c r="C4388">
        <v>208</v>
      </c>
      <c r="D4388" s="96">
        <v>45132.530358796299</v>
      </c>
      <c r="E4388" t="s">
        <v>127</v>
      </c>
      <c r="F4388" t="s">
        <v>140</v>
      </c>
      <c r="G4388" t="s">
        <v>199</v>
      </c>
      <c r="H4388" t="s">
        <v>130</v>
      </c>
      <c r="I4388">
        <v>337210</v>
      </c>
      <c r="L4388" s="96">
        <v>45132.529583333337</v>
      </c>
      <c r="M4388" t="s">
        <v>131</v>
      </c>
      <c r="N4388">
        <v>4000</v>
      </c>
      <c r="O4388" t="s">
        <v>132</v>
      </c>
    </row>
    <row r="4389" spans="1:15" x14ac:dyDescent="0.25">
      <c r="A4389">
        <v>734000</v>
      </c>
      <c r="B4389">
        <v>170503</v>
      </c>
      <c r="C4389">
        <v>208</v>
      </c>
      <c r="D4389" s="96">
        <v>45132.530358796299</v>
      </c>
      <c r="E4389" t="s">
        <v>133</v>
      </c>
      <c r="F4389" t="s">
        <v>140</v>
      </c>
      <c r="G4389" t="s">
        <v>171</v>
      </c>
      <c r="H4389" t="s">
        <v>130</v>
      </c>
      <c r="I4389">
        <v>337210</v>
      </c>
      <c r="L4389" s="96">
        <v>45132.529583333337</v>
      </c>
      <c r="M4389" t="s">
        <v>135</v>
      </c>
      <c r="N4389">
        <v>-8100</v>
      </c>
      <c r="O4389" t="s">
        <v>136</v>
      </c>
    </row>
    <row r="4390" spans="1:15" x14ac:dyDescent="0.25">
      <c r="A4390">
        <v>734000</v>
      </c>
      <c r="B4390">
        <v>170503</v>
      </c>
      <c r="C4390">
        <v>208</v>
      </c>
      <c r="D4390" s="96">
        <v>45132.530358796299</v>
      </c>
      <c r="E4390" t="s">
        <v>133</v>
      </c>
      <c r="F4390" t="s">
        <v>140</v>
      </c>
      <c r="G4390" t="s">
        <v>170</v>
      </c>
      <c r="H4390" t="s">
        <v>130</v>
      </c>
      <c r="I4390">
        <v>337210</v>
      </c>
      <c r="L4390" s="96">
        <v>45132.529583333337</v>
      </c>
      <c r="M4390" t="s">
        <v>135</v>
      </c>
      <c r="N4390">
        <v>-450</v>
      </c>
      <c r="O4390" t="s">
        <v>136</v>
      </c>
    </row>
    <row r="4391" spans="1:15" x14ac:dyDescent="0.25">
      <c r="A4391">
        <v>734000</v>
      </c>
      <c r="B4391">
        <v>170503</v>
      </c>
      <c r="C4391">
        <v>208</v>
      </c>
      <c r="D4391" s="96">
        <v>45132.530358796299</v>
      </c>
      <c r="E4391" t="s">
        <v>133</v>
      </c>
      <c r="F4391" t="s">
        <v>140</v>
      </c>
      <c r="G4391" t="s">
        <v>173</v>
      </c>
      <c r="H4391" t="s">
        <v>130</v>
      </c>
      <c r="I4391">
        <v>337210</v>
      </c>
      <c r="L4391" s="96">
        <v>45132.529583333337</v>
      </c>
      <c r="M4391" t="s">
        <v>135</v>
      </c>
      <c r="N4391">
        <v>5550</v>
      </c>
      <c r="O4391" t="s">
        <v>132</v>
      </c>
    </row>
    <row r="4392" spans="1:15" x14ac:dyDescent="0.25">
      <c r="A4392">
        <v>734000</v>
      </c>
      <c r="B4392">
        <v>170503</v>
      </c>
      <c r="C4392">
        <v>208</v>
      </c>
      <c r="D4392" s="96">
        <v>45132.530324074076</v>
      </c>
      <c r="E4392" t="s">
        <v>133</v>
      </c>
      <c r="F4392" t="s">
        <v>140</v>
      </c>
      <c r="G4392" t="s">
        <v>170</v>
      </c>
      <c r="H4392" t="s">
        <v>130</v>
      </c>
      <c r="I4392">
        <v>337120</v>
      </c>
      <c r="L4392" s="96">
        <v>45132.529583333337</v>
      </c>
      <c r="M4392" t="s">
        <v>135</v>
      </c>
      <c r="N4392">
        <v>-300</v>
      </c>
      <c r="O4392" t="s">
        <v>136</v>
      </c>
    </row>
    <row r="4393" spans="1:15" x14ac:dyDescent="0.25">
      <c r="A4393">
        <v>734000</v>
      </c>
      <c r="B4393">
        <v>170503</v>
      </c>
      <c r="C4393">
        <v>208</v>
      </c>
      <c r="D4393" s="96">
        <v>45132.530324074076</v>
      </c>
      <c r="E4393" t="s">
        <v>133</v>
      </c>
      <c r="F4393" t="s">
        <v>140</v>
      </c>
      <c r="G4393" t="s">
        <v>173</v>
      </c>
      <c r="H4393" t="s">
        <v>130</v>
      </c>
      <c r="I4393">
        <v>337120</v>
      </c>
      <c r="L4393" s="96">
        <v>45132.529583333337</v>
      </c>
      <c r="M4393" t="s">
        <v>135</v>
      </c>
      <c r="N4393">
        <v>1200</v>
      </c>
      <c r="O4393" t="s">
        <v>132</v>
      </c>
    </row>
    <row r="4394" spans="1:15" x14ac:dyDescent="0.25">
      <c r="A4394">
        <v>734000</v>
      </c>
      <c r="B4394">
        <v>170501</v>
      </c>
      <c r="C4394">
        <v>208</v>
      </c>
      <c r="D4394" s="96">
        <v>45132.530300925922</v>
      </c>
      <c r="E4394" t="s">
        <v>127</v>
      </c>
      <c r="F4394" t="s">
        <v>140</v>
      </c>
      <c r="G4394" t="s">
        <v>199</v>
      </c>
      <c r="H4394" t="s">
        <v>130</v>
      </c>
      <c r="I4394">
        <v>337110</v>
      </c>
      <c r="L4394" s="96">
        <v>45132.529583333337</v>
      </c>
      <c r="M4394" t="s">
        <v>131</v>
      </c>
      <c r="N4394">
        <v>25000</v>
      </c>
      <c r="O4394" t="s">
        <v>132</v>
      </c>
    </row>
    <row r="4395" spans="1:15" x14ac:dyDescent="0.25">
      <c r="A4395">
        <v>734000</v>
      </c>
      <c r="B4395">
        <v>170501</v>
      </c>
      <c r="C4395">
        <v>208</v>
      </c>
      <c r="D4395" s="96">
        <v>45132.530300925922</v>
      </c>
      <c r="E4395" t="s">
        <v>133</v>
      </c>
      <c r="F4395" t="s">
        <v>140</v>
      </c>
      <c r="G4395" t="s">
        <v>172</v>
      </c>
      <c r="H4395" t="s">
        <v>130</v>
      </c>
      <c r="I4395">
        <v>337110</v>
      </c>
      <c r="L4395" s="96">
        <v>45132.529583333337</v>
      </c>
      <c r="M4395" t="s">
        <v>135</v>
      </c>
      <c r="N4395">
        <v>-25000</v>
      </c>
      <c r="O4395" t="s">
        <v>136</v>
      </c>
    </row>
    <row r="4396" spans="1:15" x14ac:dyDescent="0.25">
      <c r="A4396">
        <v>734000</v>
      </c>
      <c r="B4396">
        <v>170501</v>
      </c>
      <c r="C4396">
        <v>208</v>
      </c>
      <c r="D4396" s="96">
        <v>45132.530300925922</v>
      </c>
      <c r="E4396" t="s">
        <v>133</v>
      </c>
      <c r="F4396" t="s">
        <v>140</v>
      </c>
      <c r="G4396" t="s">
        <v>170</v>
      </c>
      <c r="H4396" t="s">
        <v>130</v>
      </c>
      <c r="I4396">
        <v>337110</v>
      </c>
      <c r="L4396" s="96">
        <v>45132.529583333337</v>
      </c>
      <c r="M4396" t="s">
        <v>135</v>
      </c>
      <c r="N4396">
        <v>100</v>
      </c>
      <c r="O4396" t="s">
        <v>132</v>
      </c>
    </row>
    <row r="4397" spans="1:15" x14ac:dyDescent="0.25">
      <c r="A4397">
        <v>734000</v>
      </c>
      <c r="B4397">
        <v>170501</v>
      </c>
      <c r="C4397">
        <v>208</v>
      </c>
      <c r="D4397" s="96">
        <v>45132.530300925922</v>
      </c>
      <c r="E4397" t="s">
        <v>133</v>
      </c>
      <c r="F4397" t="s">
        <v>140</v>
      </c>
      <c r="G4397" t="s">
        <v>173</v>
      </c>
      <c r="H4397" t="s">
        <v>130</v>
      </c>
      <c r="I4397">
        <v>337110</v>
      </c>
      <c r="L4397" s="96">
        <v>45132.529583333337</v>
      </c>
      <c r="M4397" t="s">
        <v>135</v>
      </c>
      <c r="N4397">
        <v>500</v>
      </c>
      <c r="O4397" t="s">
        <v>132</v>
      </c>
    </row>
    <row r="4398" spans="1:15" x14ac:dyDescent="0.25">
      <c r="A4398">
        <v>734000</v>
      </c>
      <c r="B4398">
        <v>170500</v>
      </c>
      <c r="C4398">
        <v>208</v>
      </c>
      <c r="D4398" s="96">
        <v>45132.530266203707</v>
      </c>
      <c r="E4398" t="s">
        <v>133</v>
      </c>
      <c r="F4398" t="s">
        <v>140</v>
      </c>
      <c r="G4398" t="s">
        <v>200</v>
      </c>
      <c r="H4398" t="s">
        <v>130</v>
      </c>
      <c r="I4398">
        <v>337012</v>
      </c>
      <c r="L4398" s="96">
        <v>45132.529583333337</v>
      </c>
      <c r="M4398" t="s">
        <v>135</v>
      </c>
      <c r="N4398">
        <v>-48</v>
      </c>
      <c r="O4398" t="s">
        <v>136</v>
      </c>
    </row>
    <row r="4399" spans="1:15" x14ac:dyDescent="0.25">
      <c r="A4399">
        <v>734000</v>
      </c>
      <c r="B4399">
        <v>170500</v>
      </c>
      <c r="C4399">
        <v>208</v>
      </c>
      <c r="D4399" s="96">
        <v>45132.530266203707</v>
      </c>
      <c r="E4399" t="s">
        <v>133</v>
      </c>
      <c r="F4399" t="s">
        <v>140</v>
      </c>
      <c r="G4399" t="s">
        <v>173</v>
      </c>
      <c r="H4399" t="s">
        <v>130</v>
      </c>
      <c r="I4399">
        <v>337012</v>
      </c>
      <c r="L4399" s="96">
        <v>45132.529583333337</v>
      </c>
      <c r="M4399" t="s">
        <v>135</v>
      </c>
      <c r="N4399">
        <v>50</v>
      </c>
      <c r="O4399" t="s">
        <v>132</v>
      </c>
    </row>
    <row r="4400" spans="1:15" x14ac:dyDescent="0.25">
      <c r="A4400">
        <v>734000</v>
      </c>
      <c r="B4400">
        <v>170500</v>
      </c>
      <c r="C4400">
        <v>208</v>
      </c>
      <c r="D4400" s="96">
        <v>45132.530243055553</v>
      </c>
      <c r="E4400" t="s">
        <v>127</v>
      </c>
      <c r="F4400" t="s">
        <v>140</v>
      </c>
      <c r="G4400" t="s">
        <v>199</v>
      </c>
      <c r="H4400" t="s">
        <v>130</v>
      </c>
      <c r="I4400">
        <v>337010</v>
      </c>
      <c r="L4400" s="96">
        <v>45132.529583333337</v>
      </c>
      <c r="M4400" t="s">
        <v>131</v>
      </c>
      <c r="N4400">
        <v>6000</v>
      </c>
      <c r="O4400" t="s">
        <v>132</v>
      </c>
    </row>
    <row r="4401" spans="1:15" x14ac:dyDescent="0.25">
      <c r="A4401">
        <v>734000</v>
      </c>
      <c r="B4401">
        <v>170500</v>
      </c>
      <c r="C4401">
        <v>208</v>
      </c>
      <c r="D4401" s="96">
        <v>45132.530243055553</v>
      </c>
      <c r="E4401" t="s">
        <v>133</v>
      </c>
      <c r="F4401" t="s">
        <v>140</v>
      </c>
      <c r="G4401" t="s">
        <v>171</v>
      </c>
      <c r="H4401" t="s">
        <v>130</v>
      </c>
      <c r="I4401">
        <v>337010</v>
      </c>
      <c r="L4401" s="96">
        <v>45132.529583333337</v>
      </c>
      <c r="M4401" t="s">
        <v>135</v>
      </c>
      <c r="N4401">
        <v>-37000</v>
      </c>
      <c r="O4401" t="s">
        <v>136</v>
      </c>
    </row>
    <row r="4402" spans="1:15" x14ac:dyDescent="0.25">
      <c r="A4402">
        <v>734000</v>
      </c>
      <c r="B4402">
        <v>170500</v>
      </c>
      <c r="C4402">
        <v>208</v>
      </c>
      <c r="D4402" s="96">
        <v>45132.530243055553</v>
      </c>
      <c r="E4402" t="s">
        <v>133</v>
      </c>
      <c r="F4402" t="s">
        <v>140</v>
      </c>
      <c r="G4402" t="s">
        <v>200</v>
      </c>
      <c r="H4402" t="s">
        <v>130</v>
      </c>
      <c r="I4402">
        <v>337010</v>
      </c>
      <c r="L4402" s="96">
        <v>45132.529583333337</v>
      </c>
      <c r="M4402" t="s">
        <v>135</v>
      </c>
      <c r="N4402">
        <v>-13000</v>
      </c>
      <c r="O4402" t="s">
        <v>136</v>
      </c>
    </row>
    <row r="4403" spans="1:15" x14ac:dyDescent="0.25">
      <c r="A4403">
        <v>734000</v>
      </c>
      <c r="B4403">
        <v>170500</v>
      </c>
      <c r="C4403">
        <v>208</v>
      </c>
      <c r="D4403" s="96">
        <v>45132.530243055553</v>
      </c>
      <c r="E4403" t="s">
        <v>133</v>
      </c>
      <c r="F4403" t="s">
        <v>140</v>
      </c>
      <c r="G4403" t="s">
        <v>170</v>
      </c>
      <c r="H4403" t="s">
        <v>130</v>
      </c>
      <c r="I4403">
        <v>337010</v>
      </c>
      <c r="L4403" s="96">
        <v>45132.529583333337</v>
      </c>
      <c r="M4403" t="s">
        <v>135</v>
      </c>
      <c r="N4403">
        <v>-1000</v>
      </c>
      <c r="O4403" t="s">
        <v>136</v>
      </c>
    </row>
    <row r="4404" spans="1:15" x14ac:dyDescent="0.25">
      <c r="A4404">
        <v>734000</v>
      </c>
      <c r="B4404">
        <v>170500</v>
      </c>
      <c r="C4404">
        <v>208</v>
      </c>
      <c r="D4404" s="96">
        <v>45132.530243055553</v>
      </c>
      <c r="E4404" t="s">
        <v>133</v>
      </c>
      <c r="F4404" t="s">
        <v>140</v>
      </c>
      <c r="G4404" t="s">
        <v>172</v>
      </c>
      <c r="H4404" t="s">
        <v>130</v>
      </c>
      <c r="I4404">
        <v>337010</v>
      </c>
      <c r="L4404" s="96">
        <v>45132.529583333337</v>
      </c>
      <c r="M4404" t="s">
        <v>135</v>
      </c>
      <c r="N4404">
        <v>20000</v>
      </c>
      <c r="O4404" t="s">
        <v>132</v>
      </c>
    </row>
    <row r="4405" spans="1:15" x14ac:dyDescent="0.25">
      <c r="A4405">
        <v>734000</v>
      </c>
      <c r="B4405">
        <v>170500</v>
      </c>
      <c r="C4405">
        <v>208</v>
      </c>
      <c r="D4405" s="96">
        <v>45132.530243055553</v>
      </c>
      <c r="E4405" t="s">
        <v>133</v>
      </c>
      <c r="F4405" t="s">
        <v>140</v>
      </c>
      <c r="G4405" t="s">
        <v>173</v>
      </c>
      <c r="H4405" t="s">
        <v>130</v>
      </c>
      <c r="I4405">
        <v>337010</v>
      </c>
      <c r="L4405" s="96">
        <v>45132.529583333337</v>
      </c>
      <c r="M4405" t="s">
        <v>135</v>
      </c>
      <c r="N4405">
        <v>161500</v>
      </c>
      <c r="O4405" t="s">
        <v>132</v>
      </c>
    </row>
    <row r="4406" spans="1:15" x14ac:dyDescent="0.25">
      <c r="A4406">
        <v>734000</v>
      </c>
      <c r="B4406">
        <v>170500</v>
      </c>
      <c r="C4406">
        <v>208</v>
      </c>
      <c r="D4406" s="96">
        <v>45132.53020833333</v>
      </c>
      <c r="E4406" t="s">
        <v>127</v>
      </c>
      <c r="F4406" t="s">
        <v>140</v>
      </c>
      <c r="G4406" t="s">
        <v>199</v>
      </c>
      <c r="H4406" t="s">
        <v>130</v>
      </c>
      <c r="I4406">
        <v>337006</v>
      </c>
      <c r="L4406" s="96">
        <v>45132.529583333337</v>
      </c>
      <c r="M4406" t="s">
        <v>131</v>
      </c>
      <c r="N4406">
        <v>5000</v>
      </c>
      <c r="O4406" t="s">
        <v>132</v>
      </c>
    </row>
    <row r="4407" spans="1:15" x14ac:dyDescent="0.25">
      <c r="A4407">
        <v>734000</v>
      </c>
      <c r="B4407">
        <v>170500</v>
      </c>
      <c r="C4407">
        <v>208</v>
      </c>
      <c r="D4407" s="96">
        <v>45132.53020833333</v>
      </c>
      <c r="E4407" t="s">
        <v>133</v>
      </c>
      <c r="F4407" t="s">
        <v>140</v>
      </c>
      <c r="G4407" t="s">
        <v>173</v>
      </c>
      <c r="H4407" t="s">
        <v>130</v>
      </c>
      <c r="I4407">
        <v>337006</v>
      </c>
      <c r="L4407" s="96">
        <v>45132.529583333337</v>
      </c>
      <c r="M4407" t="s">
        <v>135</v>
      </c>
      <c r="N4407">
        <v>-4000</v>
      </c>
      <c r="O4407" t="s">
        <v>136</v>
      </c>
    </row>
    <row r="4408" spans="1:15" x14ac:dyDescent="0.25">
      <c r="A4408">
        <v>734000</v>
      </c>
      <c r="B4408">
        <v>170500</v>
      </c>
      <c r="C4408">
        <v>208</v>
      </c>
      <c r="D4408" s="96">
        <v>45132.53020833333</v>
      </c>
      <c r="E4408" t="s">
        <v>133</v>
      </c>
      <c r="F4408" t="s">
        <v>140</v>
      </c>
      <c r="G4408" t="s">
        <v>170</v>
      </c>
      <c r="H4408" t="s">
        <v>130</v>
      </c>
      <c r="I4408">
        <v>337006</v>
      </c>
      <c r="L4408" s="96">
        <v>45132.529583333337</v>
      </c>
      <c r="M4408" t="s">
        <v>135</v>
      </c>
      <c r="N4408">
        <v>-450</v>
      </c>
      <c r="O4408" t="s">
        <v>136</v>
      </c>
    </row>
    <row r="4409" spans="1:15" x14ac:dyDescent="0.25">
      <c r="A4409">
        <v>734000</v>
      </c>
      <c r="B4409">
        <v>170500</v>
      </c>
      <c r="C4409">
        <v>208</v>
      </c>
      <c r="D4409" s="96">
        <v>45132.53020833333</v>
      </c>
      <c r="E4409" t="s">
        <v>133</v>
      </c>
      <c r="F4409" t="s">
        <v>140</v>
      </c>
      <c r="G4409" t="s">
        <v>172</v>
      </c>
      <c r="H4409" t="s">
        <v>130</v>
      </c>
      <c r="I4409">
        <v>337006</v>
      </c>
      <c r="L4409" s="96">
        <v>45132.529583333337</v>
      </c>
      <c r="M4409" t="s">
        <v>135</v>
      </c>
      <c r="N4409">
        <v>500</v>
      </c>
      <c r="O4409" t="s">
        <v>132</v>
      </c>
    </row>
    <row r="4410" spans="1:15" x14ac:dyDescent="0.25">
      <c r="A4410">
        <v>734000</v>
      </c>
      <c r="B4410">
        <v>170500</v>
      </c>
      <c r="C4410">
        <v>208</v>
      </c>
      <c r="D4410" s="96">
        <v>45132.53020833333</v>
      </c>
      <c r="E4410" t="s">
        <v>133</v>
      </c>
      <c r="F4410" t="s">
        <v>140</v>
      </c>
      <c r="G4410" t="s">
        <v>171</v>
      </c>
      <c r="H4410" t="s">
        <v>130</v>
      </c>
      <c r="I4410">
        <v>337006</v>
      </c>
      <c r="L4410" s="96">
        <v>45132.529583333337</v>
      </c>
      <c r="M4410" t="s">
        <v>135</v>
      </c>
      <c r="N4410">
        <v>1050</v>
      </c>
      <c r="O4410" t="s">
        <v>132</v>
      </c>
    </row>
    <row r="4411" spans="1:15" x14ac:dyDescent="0.25">
      <c r="A4411">
        <v>734000</v>
      </c>
      <c r="B4411">
        <v>410300</v>
      </c>
      <c r="C4411">
        <v>211</v>
      </c>
      <c r="D4411" s="96">
        <v>45132.557743055557</v>
      </c>
      <c r="E4411" t="s">
        <v>127</v>
      </c>
      <c r="F4411" t="s">
        <v>217</v>
      </c>
      <c r="G4411" t="s">
        <v>223</v>
      </c>
      <c r="H4411" t="s">
        <v>130</v>
      </c>
      <c r="I4411">
        <v>336016</v>
      </c>
      <c r="L4411" s="96">
        <v>45132.556863425925</v>
      </c>
      <c r="M4411" t="s">
        <v>131</v>
      </c>
      <c r="N4411">
        <v>10000</v>
      </c>
      <c r="O4411" t="s">
        <v>132</v>
      </c>
    </row>
    <row r="4412" spans="1:15" x14ac:dyDescent="0.25">
      <c r="A4412">
        <v>734000</v>
      </c>
      <c r="B4412">
        <v>410300</v>
      </c>
      <c r="C4412">
        <v>211</v>
      </c>
      <c r="D4412" s="96">
        <v>45132.55773148148</v>
      </c>
      <c r="E4412" t="s">
        <v>127</v>
      </c>
      <c r="F4412" t="s">
        <v>217</v>
      </c>
      <c r="G4412" t="s">
        <v>224</v>
      </c>
      <c r="H4412" t="s">
        <v>130</v>
      </c>
      <c r="I4412">
        <v>336010</v>
      </c>
      <c r="L4412" s="96">
        <v>45132.556863425925</v>
      </c>
      <c r="M4412" t="s">
        <v>131</v>
      </c>
      <c r="N4412">
        <v>5000</v>
      </c>
      <c r="O4412" t="s">
        <v>132</v>
      </c>
    </row>
    <row r="4413" spans="1:15" x14ac:dyDescent="0.25">
      <c r="A4413">
        <v>734000</v>
      </c>
      <c r="B4413">
        <v>410300</v>
      </c>
      <c r="C4413">
        <v>211</v>
      </c>
      <c r="D4413" s="96">
        <v>45132.55773148148</v>
      </c>
      <c r="E4413" t="s">
        <v>127</v>
      </c>
      <c r="F4413" t="s">
        <v>217</v>
      </c>
      <c r="G4413" t="s">
        <v>225</v>
      </c>
      <c r="H4413" t="s">
        <v>130</v>
      </c>
      <c r="I4413">
        <v>336000</v>
      </c>
      <c r="L4413" s="96">
        <v>45132.556863425925</v>
      </c>
      <c r="M4413" t="s">
        <v>131</v>
      </c>
      <c r="N4413">
        <v>345000</v>
      </c>
      <c r="O4413" t="s">
        <v>132</v>
      </c>
    </row>
    <row r="4414" spans="1:15" x14ac:dyDescent="0.25">
      <c r="A4414">
        <v>734000</v>
      </c>
      <c r="B4414">
        <v>415240</v>
      </c>
      <c r="C4414">
        <v>212</v>
      </c>
      <c r="D4414" s="96">
        <v>45132.557696759257</v>
      </c>
      <c r="E4414" t="s">
        <v>127</v>
      </c>
      <c r="F4414" t="s">
        <v>217</v>
      </c>
      <c r="G4414" t="s">
        <v>218</v>
      </c>
      <c r="H4414" t="s">
        <v>130</v>
      </c>
      <c r="I4414">
        <v>335100</v>
      </c>
      <c r="L4414" s="96">
        <v>45132.556863425925</v>
      </c>
      <c r="M4414" t="s">
        <v>131</v>
      </c>
      <c r="N4414">
        <v>5000</v>
      </c>
      <c r="O4414" t="s">
        <v>132</v>
      </c>
    </row>
    <row r="4415" spans="1:15" x14ac:dyDescent="0.25">
      <c r="A4415">
        <v>734000</v>
      </c>
      <c r="B4415">
        <v>415240</v>
      </c>
      <c r="C4415">
        <v>212</v>
      </c>
      <c r="D4415" s="96">
        <v>45132.557696759257</v>
      </c>
      <c r="E4415" t="s">
        <v>133</v>
      </c>
      <c r="F4415" t="s">
        <v>217</v>
      </c>
      <c r="G4415" t="s">
        <v>219</v>
      </c>
      <c r="H4415" t="s">
        <v>130</v>
      </c>
      <c r="I4415">
        <v>335100</v>
      </c>
      <c r="L4415" s="96">
        <v>45132.556863425925</v>
      </c>
      <c r="M4415" t="s">
        <v>135</v>
      </c>
      <c r="N4415">
        <v>-4000</v>
      </c>
      <c r="O4415" t="s">
        <v>136</v>
      </c>
    </row>
    <row r="4416" spans="1:15" x14ac:dyDescent="0.25">
      <c r="A4416">
        <v>734000</v>
      </c>
      <c r="B4416">
        <v>430100</v>
      </c>
      <c r="C4416">
        <v>216</v>
      </c>
      <c r="D4416" s="96">
        <v>45169.461539351854</v>
      </c>
      <c r="E4416" t="s">
        <v>133</v>
      </c>
      <c r="F4416" t="s">
        <v>202</v>
      </c>
      <c r="G4416" t="s">
        <v>203</v>
      </c>
      <c r="H4416" t="s">
        <v>130</v>
      </c>
      <c r="I4416">
        <v>336200</v>
      </c>
      <c r="L4416" s="96">
        <v>45169.444247685184</v>
      </c>
      <c r="M4416" t="s">
        <v>135</v>
      </c>
      <c r="N4416">
        <v>-150500</v>
      </c>
      <c r="O4416" t="s">
        <v>136</v>
      </c>
    </row>
    <row r="4417" spans="1:15" x14ac:dyDescent="0.25">
      <c r="A4417">
        <v>734000</v>
      </c>
      <c r="B4417">
        <v>430100</v>
      </c>
      <c r="C4417">
        <v>216</v>
      </c>
      <c r="D4417" s="96">
        <v>45169.461539351854</v>
      </c>
      <c r="E4417" t="s">
        <v>133</v>
      </c>
      <c r="F4417" t="s">
        <v>202</v>
      </c>
      <c r="G4417" t="s">
        <v>203</v>
      </c>
      <c r="H4417" t="s">
        <v>130</v>
      </c>
      <c r="I4417">
        <v>336200</v>
      </c>
      <c r="L4417" s="96">
        <v>45169.444247685184</v>
      </c>
      <c r="M4417" t="s">
        <v>135</v>
      </c>
      <c r="N4417">
        <v>11500</v>
      </c>
      <c r="O4417" t="s">
        <v>132</v>
      </c>
    </row>
    <row r="4418" spans="1:15" x14ac:dyDescent="0.25">
      <c r="A4418">
        <v>734000</v>
      </c>
      <c r="B4418">
        <v>430100</v>
      </c>
      <c r="C4418">
        <v>216</v>
      </c>
      <c r="D4418" s="96">
        <v>45132.557754629626</v>
      </c>
      <c r="E4418" t="s">
        <v>127</v>
      </c>
      <c r="F4418" t="s">
        <v>217</v>
      </c>
      <c r="G4418" t="s">
        <v>221</v>
      </c>
      <c r="H4418" t="s">
        <v>130</v>
      </c>
      <c r="I4418">
        <v>336200</v>
      </c>
      <c r="L4418" s="96">
        <v>45132.556863425925</v>
      </c>
      <c r="M4418" t="s">
        <v>131</v>
      </c>
      <c r="N4418">
        <v>155500</v>
      </c>
      <c r="O4418" t="s">
        <v>132</v>
      </c>
    </row>
    <row r="4419" spans="1:15" x14ac:dyDescent="0.25">
      <c r="A4419">
        <v>734000</v>
      </c>
      <c r="B4419">
        <v>410100</v>
      </c>
      <c r="C4419">
        <v>217</v>
      </c>
      <c r="D4419" s="96">
        <v>45132.557708333334</v>
      </c>
      <c r="E4419" t="s">
        <v>127</v>
      </c>
      <c r="F4419" t="s">
        <v>217</v>
      </c>
      <c r="G4419" t="s">
        <v>222</v>
      </c>
      <c r="H4419" t="s">
        <v>130</v>
      </c>
      <c r="I4419">
        <v>335140</v>
      </c>
      <c r="L4419" s="96">
        <v>45132.556863425925</v>
      </c>
      <c r="M4419" t="s">
        <v>131</v>
      </c>
      <c r="N4419">
        <v>800000</v>
      </c>
      <c r="O4419" t="s">
        <v>132</v>
      </c>
    </row>
    <row r="4420" spans="1:15" x14ac:dyDescent="0.25">
      <c r="A4420">
        <v>734000</v>
      </c>
      <c r="B4420">
        <v>205400</v>
      </c>
      <c r="C4420">
        <v>217</v>
      </c>
      <c r="D4420" s="96">
        <v>45132.556990740741</v>
      </c>
      <c r="E4420" t="s">
        <v>133</v>
      </c>
      <c r="F4420" t="s">
        <v>128</v>
      </c>
      <c r="G4420" t="s">
        <v>493</v>
      </c>
      <c r="H4420" t="s">
        <v>130</v>
      </c>
      <c r="I4420">
        <v>336245</v>
      </c>
      <c r="L4420" s="96">
        <v>45132.556747685187</v>
      </c>
      <c r="M4420" t="s">
        <v>135</v>
      </c>
      <c r="N4420">
        <v>870000</v>
      </c>
      <c r="O4420" t="s">
        <v>132</v>
      </c>
    </row>
    <row r="4421" spans="1:15" x14ac:dyDescent="0.25">
      <c r="A4421">
        <v>734000</v>
      </c>
      <c r="B4421">
        <v>170200</v>
      </c>
      <c r="C4421">
        <v>217</v>
      </c>
      <c r="D4421" s="96">
        <v>45132.530162037037</v>
      </c>
      <c r="E4421" t="s">
        <v>127</v>
      </c>
      <c r="F4421" t="s">
        <v>140</v>
      </c>
      <c r="G4421" t="s">
        <v>303</v>
      </c>
      <c r="H4421" t="s">
        <v>130</v>
      </c>
      <c r="I4421">
        <v>335145</v>
      </c>
      <c r="L4421" s="96">
        <v>45132.529583333337</v>
      </c>
      <c r="M4421" t="s">
        <v>131</v>
      </c>
      <c r="N4421">
        <v>870</v>
      </c>
      <c r="O4421" t="s">
        <v>132</v>
      </c>
    </row>
    <row r="4422" spans="1:15" x14ac:dyDescent="0.25">
      <c r="A4422">
        <v>734000</v>
      </c>
      <c r="B4422">
        <v>201240</v>
      </c>
      <c r="C4422">
        <v>219</v>
      </c>
      <c r="D4422" s="96">
        <v>45265.507939814815</v>
      </c>
      <c r="E4422" t="s">
        <v>133</v>
      </c>
      <c r="F4422" t="s">
        <v>453</v>
      </c>
      <c r="G4422" t="s">
        <v>454</v>
      </c>
      <c r="H4422" t="s">
        <v>130</v>
      </c>
      <c r="I4422">
        <v>336400</v>
      </c>
      <c r="L4422" s="96">
        <v>45265.505497685182</v>
      </c>
      <c r="M4422" t="s">
        <v>135</v>
      </c>
      <c r="N4422">
        <v>18000</v>
      </c>
      <c r="O4422" t="s">
        <v>132</v>
      </c>
    </row>
    <row r="4423" spans="1:15" x14ac:dyDescent="0.25">
      <c r="A4423">
        <v>734000</v>
      </c>
      <c r="B4423">
        <v>430500</v>
      </c>
      <c r="C4423">
        <v>219</v>
      </c>
      <c r="D4423" s="96">
        <v>45230.500717592593</v>
      </c>
      <c r="E4423" t="s">
        <v>133</v>
      </c>
      <c r="F4423" t="s">
        <v>257</v>
      </c>
      <c r="G4423" t="s">
        <v>258</v>
      </c>
      <c r="H4423" t="s">
        <v>130</v>
      </c>
      <c r="I4423">
        <v>336216</v>
      </c>
      <c r="L4423" s="96">
        <v>45230.490081018521</v>
      </c>
      <c r="M4423" t="s">
        <v>135</v>
      </c>
      <c r="N4423">
        <v>-466</v>
      </c>
      <c r="O4423" t="s">
        <v>136</v>
      </c>
    </row>
    <row r="4424" spans="1:15" x14ac:dyDescent="0.25">
      <c r="A4424">
        <v>734000</v>
      </c>
      <c r="B4424">
        <v>270100</v>
      </c>
      <c r="C4424">
        <v>219</v>
      </c>
      <c r="D4424" s="96">
        <v>45230.384733796294</v>
      </c>
      <c r="E4424" t="s">
        <v>133</v>
      </c>
      <c r="F4424" t="s">
        <v>416</v>
      </c>
      <c r="G4424" t="s">
        <v>417</v>
      </c>
      <c r="H4424" t="s">
        <v>130</v>
      </c>
      <c r="I4424">
        <v>336575</v>
      </c>
      <c r="L4424" s="96">
        <v>45230.377870370372</v>
      </c>
      <c r="M4424" t="s">
        <v>135</v>
      </c>
      <c r="N4424">
        <v>5000</v>
      </c>
      <c r="O4424" t="s">
        <v>132</v>
      </c>
    </row>
    <row r="4425" spans="1:15" x14ac:dyDescent="0.25">
      <c r="A4425">
        <v>734000</v>
      </c>
      <c r="B4425">
        <v>270000</v>
      </c>
      <c r="C4425">
        <v>219</v>
      </c>
      <c r="D4425" s="96">
        <v>45229.599270833336</v>
      </c>
      <c r="E4425" t="s">
        <v>133</v>
      </c>
      <c r="F4425" t="s">
        <v>234</v>
      </c>
      <c r="G4425" t="s">
        <v>235</v>
      </c>
      <c r="H4425" t="s">
        <v>130</v>
      </c>
      <c r="I4425">
        <v>336332</v>
      </c>
      <c r="L4425" s="96">
        <v>45229.42559027778</v>
      </c>
      <c r="M4425" t="s">
        <v>135</v>
      </c>
      <c r="N4425">
        <v>55</v>
      </c>
      <c r="O4425" t="s">
        <v>132</v>
      </c>
    </row>
    <row r="4426" spans="1:15" x14ac:dyDescent="0.25">
      <c r="A4426">
        <v>734000</v>
      </c>
      <c r="B4426">
        <v>270000</v>
      </c>
      <c r="C4426">
        <v>219</v>
      </c>
      <c r="D4426" s="96">
        <v>45226.505347222221</v>
      </c>
      <c r="E4426" t="s">
        <v>133</v>
      </c>
      <c r="F4426" t="s">
        <v>176</v>
      </c>
      <c r="G4426" t="s">
        <v>177</v>
      </c>
      <c r="H4426" t="s">
        <v>130</v>
      </c>
      <c r="I4426">
        <v>336932</v>
      </c>
      <c r="L4426" s="96">
        <v>45226.503483796296</v>
      </c>
      <c r="M4426" t="s">
        <v>135</v>
      </c>
      <c r="N4426">
        <v>1000</v>
      </c>
      <c r="O4426" t="s">
        <v>132</v>
      </c>
    </row>
    <row r="4427" spans="1:15" x14ac:dyDescent="0.25">
      <c r="A4427">
        <v>734000</v>
      </c>
      <c r="B4427">
        <v>430100</v>
      </c>
      <c r="C4427">
        <v>219</v>
      </c>
      <c r="D4427" s="96">
        <v>45174.443043981482</v>
      </c>
      <c r="E4427" t="s">
        <v>133</v>
      </c>
      <c r="F4427" t="s">
        <v>351</v>
      </c>
      <c r="G4427" t="s">
        <v>352</v>
      </c>
      <c r="H4427" t="s">
        <v>130</v>
      </c>
      <c r="I4427">
        <v>336210</v>
      </c>
      <c r="L4427" s="96">
        <v>45169.999988425923</v>
      </c>
      <c r="M4427" t="s">
        <v>135</v>
      </c>
      <c r="N4427">
        <v>3000</v>
      </c>
      <c r="O4427" t="s">
        <v>132</v>
      </c>
    </row>
    <row r="4428" spans="1:15" x14ac:dyDescent="0.25">
      <c r="A4428">
        <v>734000</v>
      </c>
      <c r="B4428">
        <v>430100</v>
      </c>
      <c r="C4428">
        <v>219</v>
      </c>
      <c r="D4428" s="96">
        <v>45169.461539351854</v>
      </c>
      <c r="E4428" t="s">
        <v>133</v>
      </c>
      <c r="F4428" t="s">
        <v>202</v>
      </c>
      <c r="G4428" t="s">
        <v>203</v>
      </c>
      <c r="H4428" t="s">
        <v>130</v>
      </c>
      <c r="I4428">
        <v>336210</v>
      </c>
      <c r="L4428" s="96">
        <v>45169.444247685184</v>
      </c>
      <c r="M4428" t="s">
        <v>135</v>
      </c>
      <c r="N4428">
        <v>-2000</v>
      </c>
      <c r="O4428" t="s">
        <v>136</v>
      </c>
    </row>
    <row r="4429" spans="1:15" x14ac:dyDescent="0.25">
      <c r="A4429">
        <v>734000</v>
      </c>
      <c r="B4429">
        <v>201240</v>
      </c>
      <c r="C4429">
        <v>219</v>
      </c>
      <c r="D4429" s="96">
        <v>45133.738252314812</v>
      </c>
      <c r="E4429" t="s">
        <v>133</v>
      </c>
      <c r="F4429" t="s">
        <v>494</v>
      </c>
      <c r="G4429" t="s">
        <v>495</v>
      </c>
      <c r="H4429" t="s">
        <v>130</v>
      </c>
      <c r="I4429">
        <v>336400</v>
      </c>
      <c r="L4429" s="96">
        <v>45133.737280092595</v>
      </c>
      <c r="M4429" t="s">
        <v>135</v>
      </c>
      <c r="N4429">
        <v>4500</v>
      </c>
      <c r="O4429" t="s">
        <v>132</v>
      </c>
    </row>
    <row r="4430" spans="1:15" x14ac:dyDescent="0.25">
      <c r="A4430">
        <v>734000</v>
      </c>
      <c r="B4430">
        <v>430500</v>
      </c>
      <c r="C4430">
        <v>219</v>
      </c>
      <c r="D4430" s="96">
        <v>45132.55777777778</v>
      </c>
      <c r="E4430" t="s">
        <v>127</v>
      </c>
      <c r="F4430" t="s">
        <v>217</v>
      </c>
      <c r="G4430" t="s">
        <v>367</v>
      </c>
      <c r="H4430" t="s">
        <v>130</v>
      </c>
      <c r="I4430">
        <v>336216</v>
      </c>
      <c r="L4430" s="96">
        <v>45132.556863425925</v>
      </c>
      <c r="M4430" t="s">
        <v>131</v>
      </c>
      <c r="N4430">
        <v>2500</v>
      </c>
      <c r="O4430" t="s">
        <v>132</v>
      </c>
    </row>
    <row r="4431" spans="1:15" x14ac:dyDescent="0.25">
      <c r="A4431">
        <v>734000</v>
      </c>
      <c r="B4431">
        <v>400300</v>
      </c>
      <c r="C4431">
        <v>219</v>
      </c>
      <c r="D4431" s="96">
        <v>45132.55777777778</v>
      </c>
      <c r="E4431" t="s">
        <v>127</v>
      </c>
      <c r="F4431" t="s">
        <v>217</v>
      </c>
      <c r="G4431" t="s">
        <v>422</v>
      </c>
      <c r="H4431" t="s">
        <v>130</v>
      </c>
      <c r="I4431">
        <v>336537</v>
      </c>
      <c r="L4431" s="96">
        <v>45132.556863425925</v>
      </c>
      <c r="M4431" t="s">
        <v>131</v>
      </c>
      <c r="N4431">
        <v>20000</v>
      </c>
      <c r="O4431" t="s">
        <v>132</v>
      </c>
    </row>
    <row r="4432" spans="1:15" x14ac:dyDescent="0.25">
      <c r="A4432">
        <v>734000</v>
      </c>
      <c r="B4432">
        <v>430100</v>
      </c>
      <c r="C4432">
        <v>219</v>
      </c>
      <c r="D4432" s="96">
        <v>45132.557766203703</v>
      </c>
      <c r="E4432" t="s">
        <v>133</v>
      </c>
      <c r="F4432" t="s">
        <v>217</v>
      </c>
      <c r="G4432" t="s">
        <v>253</v>
      </c>
      <c r="H4432" t="s">
        <v>130</v>
      </c>
      <c r="I4432">
        <v>336210</v>
      </c>
      <c r="L4432" s="96">
        <v>45132.556863425925</v>
      </c>
      <c r="M4432" t="s">
        <v>135</v>
      </c>
      <c r="N4432">
        <v>-18000</v>
      </c>
      <c r="O4432" t="s">
        <v>136</v>
      </c>
    </row>
    <row r="4433" spans="1:15" x14ac:dyDescent="0.25">
      <c r="A4433">
        <v>734000</v>
      </c>
      <c r="B4433">
        <v>430100</v>
      </c>
      <c r="C4433">
        <v>219</v>
      </c>
      <c r="D4433" s="96">
        <v>45132.557754629626</v>
      </c>
      <c r="E4433" t="s">
        <v>127</v>
      </c>
      <c r="F4433" t="s">
        <v>217</v>
      </c>
      <c r="G4433" t="s">
        <v>221</v>
      </c>
      <c r="H4433" t="s">
        <v>130</v>
      </c>
      <c r="I4433">
        <v>336210</v>
      </c>
      <c r="L4433" s="96">
        <v>45132.556863425925</v>
      </c>
      <c r="M4433" t="s">
        <v>131</v>
      </c>
      <c r="N4433">
        <v>20000</v>
      </c>
      <c r="O4433" t="s">
        <v>132</v>
      </c>
    </row>
    <row r="4434" spans="1:15" x14ac:dyDescent="0.25">
      <c r="A4434">
        <v>734000</v>
      </c>
      <c r="B4434">
        <v>201240</v>
      </c>
      <c r="C4434">
        <v>219</v>
      </c>
      <c r="D4434" s="96">
        <v>45132.557164351849</v>
      </c>
      <c r="E4434" t="s">
        <v>127</v>
      </c>
      <c r="F4434" t="s">
        <v>128</v>
      </c>
      <c r="G4434" t="s">
        <v>206</v>
      </c>
      <c r="H4434" t="s">
        <v>130</v>
      </c>
      <c r="I4434">
        <v>336679</v>
      </c>
      <c r="L4434" s="96">
        <v>45132.556747685187</v>
      </c>
      <c r="M4434" t="s">
        <v>131</v>
      </c>
      <c r="N4434">
        <v>500</v>
      </c>
      <c r="O4434" t="s">
        <v>132</v>
      </c>
    </row>
    <row r="4435" spans="1:15" x14ac:dyDescent="0.25">
      <c r="A4435">
        <v>734000</v>
      </c>
      <c r="B4435">
        <v>201240</v>
      </c>
      <c r="C4435">
        <v>219</v>
      </c>
      <c r="D4435" s="96">
        <v>45132.557164351849</v>
      </c>
      <c r="E4435" t="s">
        <v>127</v>
      </c>
      <c r="F4435" t="s">
        <v>128</v>
      </c>
      <c r="G4435" t="s">
        <v>206</v>
      </c>
      <c r="H4435" t="s">
        <v>130</v>
      </c>
      <c r="I4435">
        <v>336696</v>
      </c>
      <c r="L4435" s="96">
        <v>45132.556747685187</v>
      </c>
      <c r="M4435" t="s">
        <v>131</v>
      </c>
      <c r="N4435">
        <v>2500</v>
      </c>
      <c r="O4435" t="s">
        <v>132</v>
      </c>
    </row>
    <row r="4436" spans="1:15" x14ac:dyDescent="0.25">
      <c r="A4436">
        <v>734000</v>
      </c>
      <c r="B4436">
        <v>201240</v>
      </c>
      <c r="C4436">
        <v>219</v>
      </c>
      <c r="D4436" s="96">
        <v>45132.557164351849</v>
      </c>
      <c r="E4436" t="s">
        <v>127</v>
      </c>
      <c r="F4436" t="s">
        <v>128</v>
      </c>
      <c r="G4436" t="s">
        <v>206</v>
      </c>
      <c r="H4436" t="s">
        <v>130</v>
      </c>
      <c r="I4436">
        <v>336678</v>
      </c>
      <c r="L4436" s="96">
        <v>45132.556747685187</v>
      </c>
      <c r="M4436" t="s">
        <v>131</v>
      </c>
      <c r="N4436">
        <v>3000</v>
      </c>
      <c r="O4436" t="s">
        <v>132</v>
      </c>
    </row>
    <row r="4437" spans="1:15" x14ac:dyDescent="0.25">
      <c r="A4437">
        <v>734000</v>
      </c>
      <c r="B4437">
        <v>201240</v>
      </c>
      <c r="C4437">
        <v>219</v>
      </c>
      <c r="D4437" s="96">
        <v>45132.557164351849</v>
      </c>
      <c r="E4437" t="s">
        <v>127</v>
      </c>
      <c r="F4437" t="s">
        <v>128</v>
      </c>
      <c r="G4437" t="s">
        <v>206</v>
      </c>
      <c r="H4437" t="s">
        <v>130</v>
      </c>
      <c r="I4437">
        <v>336677</v>
      </c>
      <c r="L4437" s="96">
        <v>45132.556747685187</v>
      </c>
      <c r="M4437" t="s">
        <v>131</v>
      </c>
      <c r="N4437">
        <v>5000</v>
      </c>
      <c r="O4437" t="s">
        <v>132</v>
      </c>
    </row>
    <row r="4438" spans="1:15" x14ac:dyDescent="0.25">
      <c r="A4438">
        <v>734000</v>
      </c>
      <c r="B4438">
        <v>205400</v>
      </c>
      <c r="C4438">
        <v>219</v>
      </c>
      <c r="D4438" s="96">
        <v>45132.557152777779</v>
      </c>
      <c r="E4438" t="s">
        <v>127</v>
      </c>
      <c r="F4438" t="s">
        <v>128</v>
      </c>
      <c r="G4438" t="s">
        <v>208</v>
      </c>
      <c r="H4438" t="s">
        <v>130</v>
      </c>
      <c r="I4438">
        <v>336611</v>
      </c>
      <c r="L4438" s="96">
        <v>45132.556747685187</v>
      </c>
      <c r="M4438" t="s">
        <v>131</v>
      </c>
      <c r="N4438">
        <v>2000</v>
      </c>
      <c r="O4438" t="s">
        <v>132</v>
      </c>
    </row>
    <row r="4439" spans="1:15" x14ac:dyDescent="0.25">
      <c r="A4439">
        <v>734000</v>
      </c>
      <c r="B4439">
        <v>201240</v>
      </c>
      <c r="C4439">
        <v>219</v>
      </c>
      <c r="D4439" s="96">
        <v>45132.557152777779</v>
      </c>
      <c r="E4439" t="s">
        <v>127</v>
      </c>
      <c r="F4439" t="s">
        <v>128</v>
      </c>
      <c r="G4439" t="s">
        <v>206</v>
      </c>
      <c r="H4439" t="s">
        <v>130</v>
      </c>
      <c r="I4439">
        <v>336676</v>
      </c>
      <c r="L4439" s="96">
        <v>45132.556747685187</v>
      </c>
      <c r="M4439" t="s">
        <v>131</v>
      </c>
      <c r="N4439">
        <v>2500</v>
      </c>
      <c r="O4439" t="s">
        <v>132</v>
      </c>
    </row>
    <row r="4440" spans="1:15" x14ac:dyDescent="0.25">
      <c r="A4440">
        <v>734000</v>
      </c>
      <c r="B4440">
        <v>201240</v>
      </c>
      <c r="C4440">
        <v>219</v>
      </c>
      <c r="D4440" s="96">
        <v>45132.557141203702</v>
      </c>
      <c r="E4440" t="s">
        <v>127</v>
      </c>
      <c r="F4440" t="s">
        <v>128</v>
      </c>
      <c r="G4440" t="s">
        <v>206</v>
      </c>
      <c r="H4440" t="s">
        <v>130</v>
      </c>
      <c r="I4440">
        <v>336598</v>
      </c>
      <c r="L4440" s="96">
        <v>45132.556747685187</v>
      </c>
      <c r="M4440" t="s">
        <v>131</v>
      </c>
      <c r="N4440">
        <v>4000</v>
      </c>
      <c r="O4440" t="s">
        <v>132</v>
      </c>
    </row>
    <row r="4441" spans="1:15" x14ac:dyDescent="0.25">
      <c r="A4441">
        <v>734000</v>
      </c>
      <c r="B4441">
        <v>201240</v>
      </c>
      <c r="C4441">
        <v>219</v>
      </c>
      <c r="D4441" s="96">
        <v>45132.557129629633</v>
      </c>
      <c r="E4441" t="s">
        <v>127</v>
      </c>
      <c r="F4441" t="s">
        <v>128</v>
      </c>
      <c r="G4441" t="s">
        <v>206</v>
      </c>
      <c r="H4441" t="s">
        <v>130</v>
      </c>
      <c r="I4441">
        <v>336581</v>
      </c>
      <c r="L4441" s="96">
        <v>45132.556747685187</v>
      </c>
      <c r="M4441" t="s">
        <v>131</v>
      </c>
      <c r="N4441">
        <v>433</v>
      </c>
      <c r="O4441" t="s">
        <v>132</v>
      </c>
    </row>
    <row r="4442" spans="1:15" x14ac:dyDescent="0.25">
      <c r="A4442">
        <v>734000</v>
      </c>
      <c r="B4442">
        <v>201240</v>
      </c>
      <c r="C4442">
        <v>219</v>
      </c>
      <c r="D4442" s="96">
        <v>45132.557129629633</v>
      </c>
      <c r="E4442" t="s">
        <v>127</v>
      </c>
      <c r="F4442" t="s">
        <v>128</v>
      </c>
      <c r="G4442" t="s">
        <v>206</v>
      </c>
      <c r="H4442" t="s">
        <v>130</v>
      </c>
      <c r="I4442">
        <v>336582</v>
      </c>
      <c r="L4442" s="96">
        <v>45132.556747685187</v>
      </c>
      <c r="M4442" t="s">
        <v>131</v>
      </c>
      <c r="N4442">
        <v>3127</v>
      </c>
      <c r="O4442" t="s">
        <v>132</v>
      </c>
    </row>
    <row r="4443" spans="1:15" x14ac:dyDescent="0.25">
      <c r="A4443">
        <v>734000</v>
      </c>
      <c r="B4443">
        <v>201240</v>
      </c>
      <c r="C4443">
        <v>219</v>
      </c>
      <c r="D4443" s="96">
        <v>45132.557118055556</v>
      </c>
      <c r="E4443" t="s">
        <v>127</v>
      </c>
      <c r="F4443" t="s">
        <v>128</v>
      </c>
      <c r="G4443" t="s">
        <v>206</v>
      </c>
      <c r="H4443" t="s">
        <v>130</v>
      </c>
      <c r="I4443">
        <v>336523</v>
      </c>
      <c r="L4443" s="96">
        <v>45132.556747685187</v>
      </c>
      <c r="M4443" t="s">
        <v>131</v>
      </c>
      <c r="N4443">
        <v>8000</v>
      </c>
      <c r="O4443" t="s">
        <v>132</v>
      </c>
    </row>
    <row r="4444" spans="1:15" x14ac:dyDescent="0.25">
      <c r="A4444">
        <v>734000</v>
      </c>
      <c r="B4444">
        <v>201240</v>
      </c>
      <c r="C4444">
        <v>219</v>
      </c>
      <c r="D4444" s="96">
        <v>45132.557106481479</v>
      </c>
      <c r="E4444" t="s">
        <v>127</v>
      </c>
      <c r="F4444" t="s">
        <v>128</v>
      </c>
      <c r="G4444" t="s">
        <v>206</v>
      </c>
      <c r="H4444" t="s">
        <v>130</v>
      </c>
      <c r="I4444">
        <v>336498</v>
      </c>
      <c r="L4444" s="96">
        <v>45132.556747685187</v>
      </c>
      <c r="M4444" t="s">
        <v>131</v>
      </c>
      <c r="N4444">
        <v>84</v>
      </c>
      <c r="O4444" t="s">
        <v>132</v>
      </c>
    </row>
    <row r="4445" spans="1:15" x14ac:dyDescent="0.25">
      <c r="A4445">
        <v>734000</v>
      </c>
      <c r="B4445">
        <v>201250</v>
      </c>
      <c r="C4445">
        <v>219</v>
      </c>
      <c r="D4445" s="96">
        <v>45132.557106481479</v>
      </c>
      <c r="E4445" t="s">
        <v>127</v>
      </c>
      <c r="F4445" t="s">
        <v>128</v>
      </c>
      <c r="G4445" t="s">
        <v>206</v>
      </c>
      <c r="H4445" t="s">
        <v>130</v>
      </c>
      <c r="I4445">
        <v>336506</v>
      </c>
      <c r="L4445" s="96">
        <v>45132.556747685187</v>
      </c>
      <c r="M4445" t="s">
        <v>131</v>
      </c>
      <c r="N4445">
        <v>2000</v>
      </c>
      <c r="O4445" t="s">
        <v>132</v>
      </c>
    </row>
    <row r="4446" spans="1:15" x14ac:dyDescent="0.25">
      <c r="A4446">
        <v>734000</v>
      </c>
      <c r="B4446">
        <v>201240</v>
      </c>
      <c r="C4446">
        <v>219</v>
      </c>
      <c r="D4446" s="96">
        <v>45132.55709490741</v>
      </c>
      <c r="E4446" t="s">
        <v>127</v>
      </c>
      <c r="F4446" t="s">
        <v>128</v>
      </c>
      <c r="G4446" t="s">
        <v>206</v>
      </c>
      <c r="H4446" t="s">
        <v>130</v>
      </c>
      <c r="I4446">
        <v>336491</v>
      </c>
      <c r="L4446" s="96">
        <v>45132.556747685187</v>
      </c>
      <c r="M4446" t="s">
        <v>131</v>
      </c>
      <c r="N4446">
        <v>37</v>
      </c>
      <c r="O4446" t="s">
        <v>132</v>
      </c>
    </row>
    <row r="4447" spans="1:15" x14ac:dyDescent="0.25">
      <c r="A4447">
        <v>734000</v>
      </c>
      <c r="B4447">
        <v>201240</v>
      </c>
      <c r="C4447">
        <v>219</v>
      </c>
      <c r="D4447" s="96">
        <v>45132.55709490741</v>
      </c>
      <c r="E4447" t="s">
        <v>127</v>
      </c>
      <c r="F4447" t="s">
        <v>128</v>
      </c>
      <c r="G4447" t="s">
        <v>206</v>
      </c>
      <c r="H4447" t="s">
        <v>130</v>
      </c>
      <c r="I4447">
        <v>336494</v>
      </c>
      <c r="L4447" s="96">
        <v>45132.556747685187</v>
      </c>
      <c r="M4447" t="s">
        <v>131</v>
      </c>
      <c r="N4447">
        <v>789</v>
      </c>
      <c r="O4447" t="s">
        <v>132</v>
      </c>
    </row>
    <row r="4448" spans="1:15" x14ac:dyDescent="0.25">
      <c r="A4448">
        <v>734000</v>
      </c>
      <c r="B4448">
        <v>201240</v>
      </c>
      <c r="C4448">
        <v>219</v>
      </c>
      <c r="D4448" s="96">
        <v>45132.557083333333</v>
      </c>
      <c r="E4448" t="s">
        <v>127</v>
      </c>
      <c r="F4448" t="s">
        <v>128</v>
      </c>
      <c r="G4448" t="s">
        <v>206</v>
      </c>
      <c r="H4448" t="s">
        <v>130</v>
      </c>
      <c r="I4448">
        <v>336490</v>
      </c>
      <c r="L4448" s="96">
        <v>45132.556747685187</v>
      </c>
      <c r="M4448" t="s">
        <v>131</v>
      </c>
      <c r="N4448">
        <v>506</v>
      </c>
      <c r="O4448" t="s">
        <v>132</v>
      </c>
    </row>
    <row r="4449" spans="1:15" x14ac:dyDescent="0.25">
      <c r="A4449">
        <v>734000</v>
      </c>
      <c r="B4449">
        <v>201240</v>
      </c>
      <c r="C4449">
        <v>219</v>
      </c>
      <c r="D4449" s="96">
        <v>45132.557060185187</v>
      </c>
      <c r="E4449" t="s">
        <v>127</v>
      </c>
      <c r="F4449" t="s">
        <v>128</v>
      </c>
      <c r="G4449" t="s">
        <v>206</v>
      </c>
      <c r="H4449" t="s">
        <v>130</v>
      </c>
      <c r="I4449">
        <v>336470</v>
      </c>
      <c r="L4449" s="96">
        <v>45132.556747685187</v>
      </c>
      <c r="M4449" t="s">
        <v>131</v>
      </c>
      <c r="N4449">
        <v>1350</v>
      </c>
      <c r="O4449" t="s">
        <v>132</v>
      </c>
    </row>
    <row r="4450" spans="1:15" x14ac:dyDescent="0.25">
      <c r="A4450">
        <v>734000</v>
      </c>
      <c r="B4450">
        <v>201240</v>
      </c>
      <c r="C4450">
        <v>219</v>
      </c>
      <c r="D4450" s="96">
        <v>45132.55704861111</v>
      </c>
      <c r="E4450" t="s">
        <v>127</v>
      </c>
      <c r="F4450" t="s">
        <v>128</v>
      </c>
      <c r="G4450" t="s">
        <v>206</v>
      </c>
      <c r="H4450" t="s">
        <v>130</v>
      </c>
      <c r="I4450">
        <v>336440</v>
      </c>
      <c r="L4450" s="96">
        <v>45132.556747685187</v>
      </c>
      <c r="M4450" t="s">
        <v>131</v>
      </c>
      <c r="N4450">
        <v>7343</v>
      </c>
      <c r="O4450" t="s">
        <v>132</v>
      </c>
    </row>
    <row r="4451" spans="1:15" x14ac:dyDescent="0.25">
      <c r="A4451">
        <v>734000</v>
      </c>
      <c r="B4451">
        <v>201240</v>
      </c>
      <c r="C4451">
        <v>219</v>
      </c>
      <c r="D4451" s="96">
        <v>45132.557013888887</v>
      </c>
      <c r="E4451" t="s">
        <v>127</v>
      </c>
      <c r="F4451" t="s">
        <v>128</v>
      </c>
      <c r="G4451" t="s">
        <v>206</v>
      </c>
      <c r="H4451" t="s">
        <v>130</v>
      </c>
      <c r="I4451">
        <v>336410</v>
      </c>
      <c r="L4451" s="96">
        <v>45132.556747685187</v>
      </c>
      <c r="M4451" t="s">
        <v>131</v>
      </c>
      <c r="N4451">
        <v>186</v>
      </c>
      <c r="O4451" t="s">
        <v>132</v>
      </c>
    </row>
    <row r="4452" spans="1:15" x14ac:dyDescent="0.25">
      <c r="A4452">
        <v>734000</v>
      </c>
      <c r="B4452">
        <v>201240</v>
      </c>
      <c r="C4452">
        <v>219</v>
      </c>
      <c r="D4452" s="96">
        <v>45132.557013888887</v>
      </c>
      <c r="E4452" t="s">
        <v>127</v>
      </c>
      <c r="F4452" t="s">
        <v>128</v>
      </c>
      <c r="G4452" t="s">
        <v>206</v>
      </c>
      <c r="H4452" t="s">
        <v>130</v>
      </c>
      <c r="I4452">
        <v>336407</v>
      </c>
      <c r="L4452" s="96">
        <v>45132.556747685187</v>
      </c>
      <c r="M4452" t="s">
        <v>131</v>
      </c>
      <c r="N4452">
        <v>6000</v>
      </c>
      <c r="O4452" t="s">
        <v>132</v>
      </c>
    </row>
    <row r="4453" spans="1:15" x14ac:dyDescent="0.25">
      <c r="A4453">
        <v>734000</v>
      </c>
      <c r="B4453">
        <v>201240</v>
      </c>
      <c r="C4453">
        <v>219</v>
      </c>
      <c r="D4453" s="96">
        <v>45132.557013888887</v>
      </c>
      <c r="E4453" t="s">
        <v>133</v>
      </c>
      <c r="F4453" t="s">
        <v>128</v>
      </c>
      <c r="G4453" t="s">
        <v>370</v>
      </c>
      <c r="H4453" t="s">
        <v>130</v>
      </c>
      <c r="I4453">
        <v>336400</v>
      </c>
      <c r="L4453" s="96">
        <v>45132.556747685187</v>
      </c>
      <c r="M4453" t="s">
        <v>135</v>
      </c>
      <c r="N4453">
        <v>500</v>
      </c>
      <c r="O4453" t="s">
        <v>132</v>
      </c>
    </row>
    <row r="4454" spans="1:15" x14ac:dyDescent="0.25">
      <c r="A4454">
        <v>734000</v>
      </c>
      <c r="B4454">
        <v>265310</v>
      </c>
      <c r="C4454">
        <v>219</v>
      </c>
      <c r="D4454" s="96">
        <v>45132.556990740741</v>
      </c>
      <c r="E4454" t="s">
        <v>127</v>
      </c>
      <c r="F4454" t="s">
        <v>128</v>
      </c>
      <c r="G4454" t="s">
        <v>243</v>
      </c>
      <c r="H4454" t="s">
        <v>130</v>
      </c>
      <c r="I4454">
        <v>336159</v>
      </c>
      <c r="L4454" s="96">
        <v>45132.556747685187</v>
      </c>
      <c r="M4454" t="s">
        <v>131</v>
      </c>
      <c r="N4454">
        <v>550</v>
      </c>
      <c r="O4454" t="s">
        <v>132</v>
      </c>
    </row>
    <row r="4455" spans="1:15" x14ac:dyDescent="0.25">
      <c r="A4455">
        <v>734000</v>
      </c>
      <c r="B4455">
        <v>201240</v>
      </c>
      <c r="C4455">
        <v>219</v>
      </c>
      <c r="D4455" s="96">
        <v>45132.556990740741</v>
      </c>
      <c r="E4455" t="s">
        <v>127</v>
      </c>
      <c r="F4455" t="s">
        <v>128</v>
      </c>
      <c r="G4455" t="s">
        <v>206</v>
      </c>
      <c r="H4455" t="s">
        <v>130</v>
      </c>
      <c r="I4455">
        <v>336144</v>
      </c>
      <c r="L4455" s="96">
        <v>45132.556747685187</v>
      </c>
      <c r="M4455" t="s">
        <v>131</v>
      </c>
      <c r="N4455">
        <v>3500</v>
      </c>
      <c r="O4455" t="s">
        <v>132</v>
      </c>
    </row>
    <row r="4456" spans="1:15" x14ac:dyDescent="0.25">
      <c r="A4456">
        <v>734000</v>
      </c>
      <c r="B4456">
        <v>201240</v>
      </c>
      <c r="C4456">
        <v>219</v>
      </c>
      <c r="D4456" s="96">
        <v>45132.556990740741</v>
      </c>
      <c r="E4456" t="s">
        <v>127</v>
      </c>
      <c r="F4456" t="s">
        <v>128</v>
      </c>
      <c r="G4456" t="s">
        <v>206</v>
      </c>
      <c r="H4456" t="s">
        <v>130</v>
      </c>
      <c r="I4456">
        <v>336164</v>
      </c>
      <c r="L4456" s="96">
        <v>45132.556747685187</v>
      </c>
      <c r="M4456" t="s">
        <v>131</v>
      </c>
      <c r="N4456">
        <v>6000</v>
      </c>
      <c r="O4456" t="s">
        <v>132</v>
      </c>
    </row>
    <row r="4457" spans="1:15" x14ac:dyDescent="0.25">
      <c r="A4457">
        <v>734000</v>
      </c>
      <c r="B4457">
        <v>201240</v>
      </c>
      <c r="C4457">
        <v>219</v>
      </c>
      <c r="D4457" s="96">
        <v>45132.556979166664</v>
      </c>
      <c r="E4457" t="s">
        <v>127</v>
      </c>
      <c r="F4457" t="s">
        <v>128</v>
      </c>
      <c r="G4457" t="s">
        <v>206</v>
      </c>
      <c r="H4457" t="s">
        <v>130</v>
      </c>
      <c r="I4457">
        <v>336128</v>
      </c>
      <c r="L4457" s="96">
        <v>45132.556747685187</v>
      </c>
      <c r="M4457" t="s">
        <v>131</v>
      </c>
      <c r="N4457">
        <v>500</v>
      </c>
      <c r="O4457" t="s">
        <v>132</v>
      </c>
    </row>
    <row r="4458" spans="1:15" x14ac:dyDescent="0.25">
      <c r="A4458">
        <v>734000</v>
      </c>
      <c r="B4458">
        <v>201240</v>
      </c>
      <c r="C4458">
        <v>219</v>
      </c>
      <c r="D4458" s="96">
        <v>45132.556979166664</v>
      </c>
      <c r="E4458" t="s">
        <v>127</v>
      </c>
      <c r="F4458" t="s">
        <v>128</v>
      </c>
      <c r="G4458" t="s">
        <v>206</v>
      </c>
      <c r="H4458" t="s">
        <v>130</v>
      </c>
      <c r="I4458">
        <v>336134</v>
      </c>
      <c r="L4458" s="96">
        <v>45132.556747685187</v>
      </c>
      <c r="M4458" t="s">
        <v>131</v>
      </c>
      <c r="N4458">
        <v>3500</v>
      </c>
      <c r="O4458" t="s">
        <v>132</v>
      </c>
    </row>
    <row r="4459" spans="1:15" x14ac:dyDescent="0.25">
      <c r="A4459">
        <v>734000</v>
      </c>
      <c r="B4459">
        <v>201240</v>
      </c>
      <c r="C4459">
        <v>219</v>
      </c>
      <c r="D4459" s="96">
        <v>45132.556979166664</v>
      </c>
      <c r="E4459" t="s">
        <v>127</v>
      </c>
      <c r="F4459" t="s">
        <v>128</v>
      </c>
      <c r="G4459" t="s">
        <v>206</v>
      </c>
      <c r="H4459" t="s">
        <v>130</v>
      </c>
      <c r="I4459">
        <v>336129</v>
      </c>
      <c r="L4459" s="96">
        <v>45132.556747685187</v>
      </c>
      <c r="M4459" t="s">
        <v>131</v>
      </c>
      <c r="N4459">
        <v>5000</v>
      </c>
      <c r="O4459" t="s">
        <v>132</v>
      </c>
    </row>
    <row r="4460" spans="1:15" x14ac:dyDescent="0.25">
      <c r="A4460">
        <v>734000</v>
      </c>
      <c r="B4460">
        <v>201240</v>
      </c>
      <c r="C4460">
        <v>219</v>
      </c>
      <c r="D4460" s="96">
        <v>45132.556979166664</v>
      </c>
      <c r="E4460" t="s">
        <v>127</v>
      </c>
      <c r="F4460" t="s">
        <v>128</v>
      </c>
      <c r="G4460" t="s">
        <v>206</v>
      </c>
      <c r="H4460" t="s">
        <v>130</v>
      </c>
      <c r="I4460">
        <v>336139</v>
      </c>
      <c r="L4460" s="96">
        <v>45132.556747685187</v>
      </c>
      <c r="M4460" t="s">
        <v>131</v>
      </c>
      <c r="N4460">
        <v>5000</v>
      </c>
      <c r="O4460" t="s">
        <v>132</v>
      </c>
    </row>
    <row r="4461" spans="1:15" x14ac:dyDescent="0.25">
      <c r="A4461">
        <v>734000</v>
      </c>
      <c r="B4461">
        <v>201240</v>
      </c>
      <c r="C4461">
        <v>219</v>
      </c>
      <c r="D4461" s="96">
        <v>45132.556967592594</v>
      </c>
      <c r="E4461" t="s">
        <v>127</v>
      </c>
      <c r="F4461" t="s">
        <v>128</v>
      </c>
      <c r="G4461" t="s">
        <v>206</v>
      </c>
      <c r="H4461" t="s">
        <v>130</v>
      </c>
      <c r="I4461">
        <v>336119</v>
      </c>
      <c r="L4461" s="96">
        <v>45132.556747685187</v>
      </c>
      <c r="M4461" t="s">
        <v>131</v>
      </c>
      <c r="N4461">
        <v>550</v>
      </c>
      <c r="O4461" t="s">
        <v>132</v>
      </c>
    </row>
    <row r="4462" spans="1:15" x14ac:dyDescent="0.25">
      <c r="A4462">
        <v>734000</v>
      </c>
      <c r="B4462">
        <v>201240</v>
      </c>
      <c r="C4462">
        <v>219</v>
      </c>
      <c r="D4462" s="96">
        <v>45132.556967592594</v>
      </c>
      <c r="E4462" t="s">
        <v>127</v>
      </c>
      <c r="F4462" t="s">
        <v>128</v>
      </c>
      <c r="G4462" t="s">
        <v>206</v>
      </c>
      <c r="H4462" t="s">
        <v>130</v>
      </c>
      <c r="I4462">
        <v>336098</v>
      </c>
      <c r="L4462" s="96">
        <v>45132.556747685187</v>
      </c>
      <c r="M4462" t="s">
        <v>131</v>
      </c>
      <c r="N4462">
        <v>2500</v>
      </c>
      <c r="O4462" t="s">
        <v>132</v>
      </c>
    </row>
    <row r="4463" spans="1:15" x14ac:dyDescent="0.25">
      <c r="A4463">
        <v>734000</v>
      </c>
      <c r="B4463">
        <v>201240</v>
      </c>
      <c r="C4463">
        <v>219</v>
      </c>
      <c r="D4463" s="96">
        <v>45132.556956018518</v>
      </c>
      <c r="E4463" t="s">
        <v>127</v>
      </c>
      <c r="F4463" t="s">
        <v>128</v>
      </c>
      <c r="G4463" t="s">
        <v>206</v>
      </c>
      <c r="H4463" t="s">
        <v>130</v>
      </c>
      <c r="I4463">
        <v>336078</v>
      </c>
      <c r="L4463" s="96">
        <v>45132.556747685187</v>
      </c>
      <c r="M4463" t="s">
        <v>131</v>
      </c>
      <c r="N4463">
        <v>1000</v>
      </c>
      <c r="O4463" t="s">
        <v>132</v>
      </c>
    </row>
    <row r="4464" spans="1:15" x14ac:dyDescent="0.25">
      <c r="A4464">
        <v>734000</v>
      </c>
      <c r="B4464">
        <v>201240</v>
      </c>
      <c r="C4464">
        <v>219</v>
      </c>
      <c r="D4464" s="96">
        <v>45132.556956018518</v>
      </c>
      <c r="E4464" t="s">
        <v>127</v>
      </c>
      <c r="F4464" t="s">
        <v>128</v>
      </c>
      <c r="G4464" t="s">
        <v>206</v>
      </c>
      <c r="H4464" t="s">
        <v>130</v>
      </c>
      <c r="I4464">
        <v>336097</v>
      </c>
      <c r="L4464" s="96">
        <v>45132.556747685187</v>
      </c>
      <c r="M4464" t="s">
        <v>131</v>
      </c>
      <c r="N4464">
        <v>1800</v>
      </c>
      <c r="O4464" t="s">
        <v>132</v>
      </c>
    </row>
    <row r="4465" spans="1:15" x14ac:dyDescent="0.25">
      <c r="A4465">
        <v>734000</v>
      </c>
      <c r="B4465">
        <v>201240</v>
      </c>
      <c r="C4465">
        <v>219</v>
      </c>
      <c r="D4465" s="96">
        <v>45132.556956018518</v>
      </c>
      <c r="E4465" t="s">
        <v>127</v>
      </c>
      <c r="F4465" t="s">
        <v>128</v>
      </c>
      <c r="G4465" t="s">
        <v>206</v>
      </c>
      <c r="H4465" t="s">
        <v>130</v>
      </c>
      <c r="I4465">
        <v>336077</v>
      </c>
      <c r="L4465" s="96">
        <v>45132.556747685187</v>
      </c>
      <c r="M4465" t="s">
        <v>131</v>
      </c>
      <c r="N4465">
        <v>2500</v>
      </c>
      <c r="O4465" t="s">
        <v>132</v>
      </c>
    </row>
    <row r="4466" spans="1:15" x14ac:dyDescent="0.25">
      <c r="A4466">
        <v>734000</v>
      </c>
      <c r="B4466">
        <v>201240</v>
      </c>
      <c r="C4466">
        <v>219</v>
      </c>
      <c r="D4466" s="96">
        <v>45132.556956018518</v>
      </c>
      <c r="E4466" t="s">
        <v>127</v>
      </c>
      <c r="F4466" t="s">
        <v>128</v>
      </c>
      <c r="G4466" t="s">
        <v>206</v>
      </c>
      <c r="H4466" t="s">
        <v>130</v>
      </c>
      <c r="I4466">
        <v>336086</v>
      </c>
      <c r="L4466" s="96">
        <v>45132.556747685187</v>
      </c>
      <c r="M4466" t="s">
        <v>131</v>
      </c>
      <c r="N4466">
        <v>5000</v>
      </c>
      <c r="O4466" t="s">
        <v>132</v>
      </c>
    </row>
    <row r="4467" spans="1:15" x14ac:dyDescent="0.25">
      <c r="A4467">
        <v>734000</v>
      </c>
      <c r="B4467">
        <v>201240</v>
      </c>
      <c r="C4467">
        <v>219</v>
      </c>
      <c r="D4467" s="96">
        <v>45132.556956018518</v>
      </c>
      <c r="E4467" t="s">
        <v>127</v>
      </c>
      <c r="F4467" t="s">
        <v>128</v>
      </c>
      <c r="G4467" t="s">
        <v>206</v>
      </c>
      <c r="H4467" t="s">
        <v>130</v>
      </c>
      <c r="I4467">
        <v>336087</v>
      </c>
      <c r="L4467" s="96">
        <v>45132.556747685187</v>
      </c>
      <c r="M4467" t="s">
        <v>131</v>
      </c>
      <c r="N4467">
        <v>5000</v>
      </c>
      <c r="O4467" t="s">
        <v>132</v>
      </c>
    </row>
    <row r="4468" spans="1:15" x14ac:dyDescent="0.25">
      <c r="A4468">
        <v>734000</v>
      </c>
      <c r="B4468">
        <v>201240</v>
      </c>
      <c r="C4468">
        <v>219</v>
      </c>
      <c r="D4468" s="96">
        <v>45132.556956018518</v>
      </c>
      <c r="E4468" t="s">
        <v>127</v>
      </c>
      <c r="F4468" t="s">
        <v>128</v>
      </c>
      <c r="G4468" t="s">
        <v>206</v>
      </c>
      <c r="H4468" t="s">
        <v>130</v>
      </c>
      <c r="I4468">
        <v>336096</v>
      </c>
      <c r="L4468" s="96">
        <v>45132.556747685187</v>
      </c>
      <c r="M4468" t="s">
        <v>131</v>
      </c>
      <c r="N4468">
        <v>20000</v>
      </c>
      <c r="O4468" t="s">
        <v>132</v>
      </c>
    </row>
    <row r="4469" spans="1:15" x14ac:dyDescent="0.25">
      <c r="A4469">
        <v>734000</v>
      </c>
      <c r="B4469">
        <v>201240</v>
      </c>
      <c r="C4469">
        <v>219</v>
      </c>
      <c r="D4469" s="96">
        <v>45132.556944444441</v>
      </c>
      <c r="E4469" t="s">
        <v>127</v>
      </c>
      <c r="F4469" t="s">
        <v>128</v>
      </c>
      <c r="G4469" t="s">
        <v>206</v>
      </c>
      <c r="H4469" t="s">
        <v>130</v>
      </c>
      <c r="I4469">
        <v>336058</v>
      </c>
      <c r="L4469" s="96">
        <v>45132.556747685187</v>
      </c>
      <c r="M4469" t="s">
        <v>131</v>
      </c>
      <c r="N4469">
        <v>850</v>
      </c>
      <c r="O4469" t="s">
        <v>132</v>
      </c>
    </row>
    <row r="4470" spans="1:15" x14ac:dyDescent="0.25">
      <c r="A4470">
        <v>734000</v>
      </c>
      <c r="B4470">
        <v>201240</v>
      </c>
      <c r="C4470">
        <v>219</v>
      </c>
      <c r="D4470" s="96">
        <v>45132.556944444441</v>
      </c>
      <c r="E4470" t="s">
        <v>127</v>
      </c>
      <c r="F4470" t="s">
        <v>128</v>
      </c>
      <c r="G4470" t="s">
        <v>206</v>
      </c>
      <c r="H4470" t="s">
        <v>130</v>
      </c>
      <c r="I4470">
        <v>336076</v>
      </c>
      <c r="L4470" s="96">
        <v>45132.556747685187</v>
      </c>
      <c r="M4470" t="s">
        <v>131</v>
      </c>
      <c r="N4470">
        <v>1000</v>
      </c>
      <c r="O4470" t="s">
        <v>132</v>
      </c>
    </row>
    <row r="4471" spans="1:15" x14ac:dyDescent="0.25">
      <c r="A4471">
        <v>734000</v>
      </c>
      <c r="B4471">
        <v>201240</v>
      </c>
      <c r="C4471">
        <v>219</v>
      </c>
      <c r="D4471" s="96">
        <v>45132.556944444441</v>
      </c>
      <c r="E4471" t="s">
        <v>127</v>
      </c>
      <c r="F4471" t="s">
        <v>128</v>
      </c>
      <c r="G4471" t="s">
        <v>206</v>
      </c>
      <c r="H4471" t="s">
        <v>130</v>
      </c>
      <c r="I4471">
        <v>336057</v>
      </c>
      <c r="L4471" s="96">
        <v>45132.556747685187</v>
      </c>
      <c r="M4471" t="s">
        <v>131</v>
      </c>
      <c r="N4471">
        <v>1500</v>
      </c>
      <c r="O4471" t="s">
        <v>132</v>
      </c>
    </row>
    <row r="4472" spans="1:15" x14ac:dyDescent="0.25">
      <c r="A4472">
        <v>734000</v>
      </c>
      <c r="B4472">
        <v>201240</v>
      </c>
      <c r="C4472">
        <v>219</v>
      </c>
      <c r="D4472" s="96">
        <v>45132.556944444441</v>
      </c>
      <c r="E4472" t="s">
        <v>127</v>
      </c>
      <c r="F4472" t="s">
        <v>128</v>
      </c>
      <c r="G4472" t="s">
        <v>206</v>
      </c>
      <c r="H4472" t="s">
        <v>130</v>
      </c>
      <c r="I4472">
        <v>336066</v>
      </c>
      <c r="L4472" s="96">
        <v>45132.556747685187</v>
      </c>
      <c r="M4472" t="s">
        <v>131</v>
      </c>
      <c r="N4472">
        <v>2000</v>
      </c>
      <c r="O4472" t="s">
        <v>132</v>
      </c>
    </row>
    <row r="4473" spans="1:15" x14ac:dyDescent="0.25">
      <c r="A4473">
        <v>734000</v>
      </c>
      <c r="B4473">
        <v>201240</v>
      </c>
      <c r="C4473">
        <v>219</v>
      </c>
      <c r="D4473" s="96">
        <v>45132.556944444441</v>
      </c>
      <c r="E4473" t="s">
        <v>127</v>
      </c>
      <c r="F4473" t="s">
        <v>128</v>
      </c>
      <c r="G4473" t="s">
        <v>206</v>
      </c>
      <c r="H4473" t="s">
        <v>130</v>
      </c>
      <c r="I4473">
        <v>336068</v>
      </c>
      <c r="L4473" s="96">
        <v>45132.556747685187</v>
      </c>
      <c r="M4473" t="s">
        <v>131</v>
      </c>
      <c r="N4473">
        <v>2500</v>
      </c>
      <c r="O4473" t="s">
        <v>132</v>
      </c>
    </row>
    <row r="4474" spans="1:15" x14ac:dyDescent="0.25">
      <c r="A4474">
        <v>734000</v>
      </c>
      <c r="B4474">
        <v>201240</v>
      </c>
      <c r="C4474">
        <v>219</v>
      </c>
      <c r="D4474" s="96">
        <v>45132.556932870371</v>
      </c>
      <c r="E4474" t="s">
        <v>127</v>
      </c>
      <c r="F4474" t="s">
        <v>128</v>
      </c>
      <c r="G4474" t="s">
        <v>206</v>
      </c>
      <c r="H4474" t="s">
        <v>130</v>
      </c>
      <c r="I4474">
        <v>336038</v>
      </c>
      <c r="L4474" s="96">
        <v>45132.556747685187</v>
      </c>
      <c r="M4474" t="s">
        <v>131</v>
      </c>
      <c r="N4474">
        <v>500</v>
      </c>
      <c r="O4474" t="s">
        <v>132</v>
      </c>
    </row>
    <row r="4475" spans="1:15" x14ac:dyDescent="0.25">
      <c r="A4475">
        <v>734000</v>
      </c>
      <c r="B4475">
        <v>280000</v>
      </c>
      <c r="C4475">
        <v>219</v>
      </c>
      <c r="D4475" s="96">
        <v>45132.556932870371</v>
      </c>
      <c r="E4475" t="s">
        <v>127</v>
      </c>
      <c r="F4475" t="s">
        <v>128</v>
      </c>
      <c r="G4475" t="s">
        <v>244</v>
      </c>
      <c r="H4475" t="s">
        <v>130</v>
      </c>
      <c r="I4475">
        <v>336007</v>
      </c>
      <c r="L4475" s="96">
        <v>45132.556747685187</v>
      </c>
      <c r="M4475" t="s">
        <v>131</v>
      </c>
      <c r="N4475">
        <v>1300</v>
      </c>
      <c r="O4475" t="s">
        <v>132</v>
      </c>
    </row>
    <row r="4476" spans="1:15" x14ac:dyDescent="0.25">
      <c r="A4476">
        <v>734000</v>
      </c>
      <c r="B4476">
        <v>201240</v>
      </c>
      <c r="C4476">
        <v>219</v>
      </c>
      <c r="D4476" s="96">
        <v>45132.556932870371</v>
      </c>
      <c r="E4476" t="s">
        <v>127</v>
      </c>
      <c r="F4476" t="s">
        <v>128</v>
      </c>
      <c r="G4476" t="s">
        <v>206</v>
      </c>
      <c r="H4476" t="s">
        <v>130</v>
      </c>
      <c r="I4476">
        <v>336056</v>
      </c>
      <c r="L4476" s="96">
        <v>45132.556747685187</v>
      </c>
      <c r="M4476" t="s">
        <v>131</v>
      </c>
      <c r="N4476">
        <v>1500</v>
      </c>
      <c r="O4476" t="s">
        <v>132</v>
      </c>
    </row>
    <row r="4477" spans="1:15" x14ac:dyDescent="0.25">
      <c r="A4477">
        <v>734000</v>
      </c>
      <c r="B4477">
        <v>170490</v>
      </c>
      <c r="C4477">
        <v>219</v>
      </c>
      <c r="D4477" s="96">
        <v>45132.530173611114</v>
      </c>
      <c r="E4477" t="s">
        <v>127</v>
      </c>
      <c r="F4477" t="s">
        <v>140</v>
      </c>
      <c r="G4477" t="s">
        <v>211</v>
      </c>
      <c r="H4477" t="s">
        <v>130</v>
      </c>
      <c r="I4477">
        <v>335200</v>
      </c>
      <c r="L4477" s="96">
        <v>45132.529583333337</v>
      </c>
      <c r="M4477" t="s">
        <v>131</v>
      </c>
      <c r="N4477">
        <v>2000</v>
      </c>
      <c r="O4477" t="s">
        <v>132</v>
      </c>
    </row>
    <row r="4478" spans="1:15" x14ac:dyDescent="0.25">
      <c r="A4478">
        <v>734000</v>
      </c>
      <c r="B4478">
        <v>170490</v>
      </c>
      <c r="C4478">
        <v>219</v>
      </c>
      <c r="D4478" s="96">
        <v>45132.530173611114</v>
      </c>
      <c r="E4478" t="s">
        <v>133</v>
      </c>
      <c r="F4478" t="s">
        <v>140</v>
      </c>
      <c r="G4478" t="s">
        <v>496</v>
      </c>
      <c r="H4478" t="s">
        <v>130</v>
      </c>
      <c r="I4478">
        <v>335200</v>
      </c>
      <c r="L4478" s="96">
        <v>45132.529583333337</v>
      </c>
      <c r="M4478" t="s">
        <v>135</v>
      </c>
      <c r="N4478">
        <v>3000</v>
      </c>
      <c r="O4478" t="s">
        <v>132</v>
      </c>
    </row>
    <row r="4479" spans="1:15" x14ac:dyDescent="0.25">
      <c r="A4479">
        <v>734000</v>
      </c>
      <c r="B4479">
        <v>260820</v>
      </c>
      <c r="C4479">
        <v>401</v>
      </c>
      <c r="D4479" s="96">
        <v>45132.445069444446</v>
      </c>
      <c r="E4479" t="s">
        <v>162</v>
      </c>
      <c r="F4479" t="s">
        <v>180</v>
      </c>
      <c r="G4479" t="s">
        <v>181</v>
      </c>
      <c r="H4479" t="s">
        <v>130</v>
      </c>
      <c r="I4479">
        <v>336669</v>
      </c>
      <c r="L4479" s="96">
        <v>45113.999988425923</v>
      </c>
      <c r="M4479" t="s">
        <v>135</v>
      </c>
      <c r="N4479">
        <v>5000</v>
      </c>
      <c r="O4479" t="s">
        <v>132</v>
      </c>
    </row>
    <row r="4480" spans="1:15" x14ac:dyDescent="0.25">
      <c r="A4480">
        <v>740000</v>
      </c>
      <c r="B4480">
        <v>275000</v>
      </c>
      <c r="C4480">
        <v>151</v>
      </c>
      <c r="D4480" s="96">
        <v>45132.556990740741</v>
      </c>
      <c r="E4480" t="s">
        <v>127</v>
      </c>
      <c r="F4480" t="s">
        <v>128</v>
      </c>
      <c r="G4480" t="s">
        <v>487</v>
      </c>
      <c r="H4480" t="s">
        <v>130</v>
      </c>
      <c r="I4480">
        <v>336247</v>
      </c>
      <c r="L4480" s="96">
        <v>45132.556747685187</v>
      </c>
      <c r="M4480" t="s">
        <v>131</v>
      </c>
      <c r="N4480">
        <v>42810</v>
      </c>
      <c r="O4480" t="s">
        <v>132</v>
      </c>
    </row>
    <row r="4481" spans="1:15" x14ac:dyDescent="0.25">
      <c r="A4481">
        <v>740000</v>
      </c>
      <c r="B4481">
        <v>275000</v>
      </c>
      <c r="C4481">
        <v>151</v>
      </c>
      <c r="D4481" s="96">
        <v>45132.556990740741</v>
      </c>
      <c r="E4481" t="s">
        <v>133</v>
      </c>
      <c r="F4481" t="s">
        <v>128</v>
      </c>
      <c r="G4481" t="s">
        <v>497</v>
      </c>
      <c r="H4481" t="s">
        <v>130</v>
      </c>
      <c r="I4481">
        <v>336247</v>
      </c>
      <c r="L4481" s="96">
        <v>45132.556747685187</v>
      </c>
      <c r="M4481" t="s">
        <v>135</v>
      </c>
      <c r="N4481">
        <v>4464</v>
      </c>
      <c r="O4481" t="s">
        <v>132</v>
      </c>
    </row>
    <row r="4482" spans="1:15" x14ac:dyDescent="0.25">
      <c r="A4482">
        <v>740000</v>
      </c>
      <c r="B4482">
        <v>200000</v>
      </c>
      <c r="C4482">
        <v>152</v>
      </c>
      <c r="D4482" s="96">
        <v>45174.488182870373</v>
      </c>
      <c r="E4482" t="s">
        <v>162</v>
      </c>
      <c r="F4482" t="s">
        <v>399</v>
      </c>
      <c r="G4482" t="s">
        <v>400</v>
      </c>
      <c r="H4482" t="s">
        <v>130</v>
      </c>
      <c r="I4482">
        <v>333100</v>
      </c>
      <c r="L4482" s="96">
        <v>45169.999988425923</v>
      </c>
      <c r="M4482" t="s">
        <v>135</v>
      </c>
      <c r="N4482">
        <v>300</v>
      </c>
      <c r="O4482" t="s">
        <v>132</v>
      </c>
    </row>
    <row r="4483" spans="1:15" x14ac:dyDescent="0.25">
      <c r="A4483">
        <v>740000</v>
      </c>
      <c r="B4483">
        <v>410900</v>
      </c>
      <c r="C4483">
        <v>180</v>
      </c>
      <c r="D4483" s="96">
        <v>45132.557719907411</v>
      </c>
      <c r="E4483" t="s">
        <v>127</v>
      </c>
      <c r="F4483" t="s">
        <v>217</v>
      </c>
      <c r="G4483" t="s">
        <v>278</v>
      </c>
      <c r="H4483" t="s">
        <v>130</v>
      </c>
      <c r="I4483">
        <v>335147</v>
      </c>
      <c r="L4483" s="96">
        <v>45132.556863425925</v>
      </c>
      <c r="M4483" t="s">
        <v>131</v>
      </c>
      <c r="N4483">
        <v>10000</v>
      </c>
      <c r="O4483" t="s">
        <v>132</v>
      </c>
    </row>
    <row r="4484" spans="1:15" x14ac:dyDescent="0.25">
      <c r="A4484">
        <v>740000</v>
      </c>
      <c r="B4484">
        <v>170300</v>
      </c>
      <c r="C4484">
        <v>201</v>
      </c>
      <c r="D4484" s="96">
        <v>45174.366296296299</v>
      </c>
      <c r="E4484" t="s">
        <v>133</v>
      </c>
      <c r="F4484" t="s">
        <v>404</v>
      </c>
      <c r="G4484" t="s">
        <v>405</v>
      </c>
      <c r="H4484" t="s">
        <v>130</v>
      </c>
      <c r="I4484">
        <v>332308</v>
      </c>
      <c r="L4484" s="96">
        <v>45169.999988425923</v>
      </c>
      <c r="M4484" t="s">
        <v>135</v>
      </c>
      <c r="N4484">
        <v>5000</v>
      </c>
      <c r="O4484" t="s">
        <v>132</v>
      </c>
    </row>
    <row r="4485" spans="1:15" x14ac:dyDescent="0.25">
      <c r="A4485">
        <v>740000</v>
      </c>
      <c r="B4485">
        <v>170320</v>
      </c>
      <c r="C4485">
        <v>201</v>
      </c>
      <c r="D4485" s="96">
        <v>45132.52988425926</v>
      </c>
      <c r="E4485" t="s">
        <v>127</v>
      </c>
      <c r="F4485" t="s">
        <v>140</v>
      </c>
      <c r="G4485" t="s">
        <v>214</v>
      </c>
      <c r="H4485" t="s">
        <v>130</v>
      </c>
      <c r="I4485">
        <v>332312</v>
      </c>
      <c r="L4485" s="96">
        <v>45132.529583333337</v>
      </c>
      <c r="M4485" t="s">
        <v>131</v>
      </c>
      <c r="N4485">
        <v>135000</v>
      </c>
      <c r="O4485" t="s">
        <v>132</v>
      </c>
    </row>
    <row r="4486" spans="1:15" x14ac:dyDescent="0.25">
      <c r="A4486">
        <v>740000</v>
      </c>
      <c r="B4486">
        <v>170300</v>
      </c>
      <c r="C4486">
        <v>201</v>
      </c>
      <c r="D4486" s="96">
        <v>45132.52983796296</v>
      </c>
      <c r="E4486" t="s">
        <v>127</v>
      </c>
      <c r="F4486" t="s">
        <v>140</v>
      </c>
      <c r="G4486" t="s">
        <v>291</v>
      </c>
      <c r="H4486" t="s">
        <v>130</v>
      </c>
      <c r="I4486">
        <v>332308</v>
      </c>
      <c r="L4486" s="96">
        <v>45132.529583333337</v>
      </c>
      <c r="M4486" t="s">
        <v>131</v>
      </c>
      <c r="N4486">
        <v>1100</v>
      </c>
      <c r="O4486" t="s">
        <v>132</v>
      </c>
    </row>
    <row r="4487" spans="1:15" x14ac:dyDescent="0.25">
      <c r="A4487">
        <v>740000</v>
      </c>
      <c r="B4487">
        <v>335400</v>
      </c>
      <c r="C4487">
        <v>202</v>
      </c>
      <c r="D4487" s="96">
        <v>45307.856134259258</v>
      </c>
      <c r="E4487" t="s">
        <v>133</v>
      </c>
      <c r="F4487" t="s">
        <v>384</v>
      </c>
      <c r="G4487" t="s">
        <v>385</v>
      </c>
      <c r="H4487" t="s">
        <v>130</v>
      </c>
      <c r="I4487">
        <v>334580</v>
      </c>
      <c r="L4487" s="96">
        <v>45307.855624999997</v>
      </c>
      <c r="M4487" t="s">
        <v>135</v>
      </c>
      <c r="N4487">
        <v>-3230</v>
      </c>
      <c r="O4487" t="s">
        <v>136</v>
      </c>
    </row>
    <row r="4488" spans="1:15" x14ac:dyDescent="0.25">
      <c r="A4488">
        <v>740000</v>
      </c>
      <c r="B4488">
        <v>335300</v>
      </c>
      <c r="C4488">
        <v>202</v>
      </c>
      <c r="D4488" s="96">
        <v>45294.682303240741</v>
      </c>
      <c r="E4488" t="s">
        <v>133</v>
      </c>
      <c r="F4488" t="s">
        <v>147</v>
      </c>
      <c r="G4488" t="s">
        <v>148</v>
      </c>
      <c r="H4488" t="s">
        <v>130</v>
      </c>
      <c r="I4488">
        <v>334550</v>
      </c>
      <c r="L4488" s="96">
        <v>45294.682256944441</v>
      </c>
      <c r="M4488" t="s">
        <v>135</v>
      </c>
      <c r="N4488">
        <v>2683</v>
      </c>
      <c r="O4488" t="s">
        <v>132</v>
      </c>
    </row>
    <row r="4489" spans="1:15" x14ac:dyDescent="0.25">
      <c r="A4489">
        <v>740000</v>
      </c>
      <c r="B4489">
        <v>335100</v>
      </c>
      <c r="C4489">
        <v>202</v>
      </c>
      <c r="D4489" s="96">
        <v>45294.682303240741</v>
      </c>
      <c r="E4489" t="s">
        <v>133</v>
      </c>
      <c r="F4489" t="s">
        <v>147</v>
      </c>
      <c r="G4489" t="s">
        <v>148</v>
      </c>
      <c r="H4489" t="s">
        <v>130</v>
      </c>
      <c r="I4489">
        <v>334510</v>
      </c>
      <c r="L4489" s="96">
        <v>45294.682256944441</v>
      </c>
      <c r="M4489" t="s">
        <v>135</v>
      </c>
      <c r="N4489">
        <v>4238</v>
      </c>
      <c r="O4489" t="s">
        <v>132</v>
      </c>
    </row>
    <row r="4490" spans="1:15" x14ac:dyDescent="0.25">
      <c r="A4490">
        <v>740000</v>
      </c>
      <c r="B4490">
        <v>335000</v>
      </c>
      <c r="C4490">
        <v>202</v>
      </c>
      <c r="D4490" s="96">
        <v>45294.682291666664</v>
      </c>
      <c r="E4490" t="s">
        <v>133</v>
      </c>
      <c r="F4490" t="s">
        <v>147</v>
      </c>
      <c r="G4490" t="s">
        <v>148</v>
      </c>
      <c r="H4490" t="s">
        <v>130</v>
      </c>
      <c r="I4490">
        <v>334505</v>
      </c>
      <c r="L4490" s="96">
        <v>45294.682256944441</v>
      </c>
      <c r="M4490" t="s">
        <v>135</v>
      </c>
      <c r="N4490">
        <v>-9605</v>
      </c>
      <c r="O4490" t="s">
        <v>136</v>
      </c>
    </row>
    <row r="4491" spans="1:15" x14ac:dyDescent="0.25">
      <c r="A4491">
        <v>740000</v>
      </c>
      <c r="B4491">
        <v>335500</v>
      </c>
      <c r="C4491">
        <v>202</v>
      </c>
      <c r="D4491" s="96">
        <v>45132.557638888888</v>
      </c>
      <c r="E4491" t="s">
        <v>127</v>
      </c>
      <c r="F4491" t="s">
        <v>144</v>
      </c>
      <c r="G4491" t="s">
        <v>145</v>
      </c>
      <c r="H4491" t="s">
        <v>130</v>
      </c>
      <c r="I4491">
        <v>334561</v>
      </c>
      <c r="L4491" s="96">
        <v>45132.55678240741</v>
      </c>
      <c r="M4491" t="s">
        <v>131</v>
      </c>
      <c r="N4491">
        <v>576</v>
      </c>
      <c r="O4491" t="s">
        <v>132</v>
      </c>
    </row>
    <row r="4492" spans="1:15" x14ac:dyDescent="0.25">
      <c r="A4492">
        <v>740000</v>
      </c>
      <c r="B4492">
        <v>335400</v>
      </c>
      <c r="C4492">
        <v>202</v>
      </c>
      <c r="D4492" s="96">
        <v>45132.557638888888</v>
      </c>
      <c r="E4492" t="s">
        <v>127</v>
      </c>
      <c r="F4492" t="s">
        <v>144</v>
      </c>
      <c r="G4492" t="s">
        <v>145</v>
      </c>
      <c r="H4492" t="s">
        <v>130</v>
      </c>
      <c r="I4492">
        <v>334580</v>
      </c>
      <c r="L4492" s="96">
        <v>45132.55678240741</v>
      </c>
      <c r="M4492" t="s">
        <v>131</v>
      </c>
      <c r="N4492">
        <v>3230</v>
      </c>
      <c r="O4492" t="s">
        <v>132</v>
      </c>
    </row>
    <row r="4493" spans="1:15" x14ac:dyDescent="0.25">
      <c r="A4493">
        <v>740000</v>
      </c>
      <c r="B4493">
        <v>335300</v>
      </c>
      <c r="C4493">
        <v>202</v>
      </c>
      <c r="D4493" s="96">
        <v>45132.557627314818</v>
      </c>
      <c r="E4493" t="s">
        <v>127</v>
      </c>
      <c r="F4493" t="s">
        <v>144</v>
      </c>
      <c r="G4493" t="s">
        <v>145</v>
      </c>
      <c r="H4493" t="s">
        <v>130</v>
      </c>
      <c r="I4493">
        <v>334550</v>
      </c>
      <c r="L4493" s="96">
        <v>45132.55678240741</v>
      </c>
      <c r="M4493" t="s">
        <v>131</v>
      </c>
      <c r="N4493">
        <v>10753</v>
      </c>
      <c r="O4493" t="s">
        <v>132</v>
      </c>
    </row>
    <row r="4494" spans="1:15" x14ac:dyDescent="0.25">
      <c r="A4494">
        <v>740000</v>
      </c>
      <c r="B4494">
        <v>335100</v>
      </c>
      <c r="C4494">
        <v>202</v>
      </c>
      <c r="D4494" s="96">
        <v>45132.557604166665</v>
      </c>
      <c r="E4494" t="s">
        <v>127</v>
      </c>
      <c r="F4494" t="s">
        <v>144</v>
      </c>
      <c r="G4494" t="s">
        <v>145</v>
      </c>
      <c r="H4494" t="s">
        <v>130</v>
      </c>
      <c r="I4494">
        <v>334510</v>
      </c>
      <c r="L4494" s="96">
        <v>45132.55678240741</v>
      </c>
      <c r="M4494" t="s">
        <v>131</v>
      </c>
      <c r="N4494">
        <v>80891</v>
      </c>
      <c r="O4494" t="s">
        <v>132</v>
      </c>
    </row>
    <row r="4495" spans="1:15" x14ac:dyDescent="0.25">
      <c r="A4495">
        <v>740000</v>
      </c>
      <c r="B4495">
        <v>335000</v>
      </c>
      <c r="C4495">
        <v>202</v>
      </c>
      <c r="D4495" s="96">
        <v>45132.557592592595</v>
      </c>
      <c r="E4495" t="s">
        <v>127</v>
      </c>
      <c r="F4495" t="s">
        <v>144</v>
      </c>
      <c r="G4495" t="s">
        <v>145</v>
      </c>
      <c r="H4495" t="s">
        <v>130</v>
      </c>
      <c r="I4495">
        <v>334505</v>
      </c>
      <c r="L4495" s="96">
        <v>45132.55678240741</v>
      </c>
      <c r="M4495" t="s">
        <v>131</v>
      </c>
      <c r="N4495">
        <v>9605</v>
      </c>
      <c r="O4495" t="s">
        <v>132</v>
      </c>
    </row>
    <row r="4496" spans="1:15" x14ac:dyDescent="0.25">
      <c r="A4496">
        <v>740000</v>
      </c>
      <c r="B4496">
        <v>170340</v>
      </c>
      <c r="C4496">
        <v>203</v>
      </c>
      <c r="D4496" s="96">
        <v>45155.573101851849</v>
      </c>
      <c r="E4496" t="s">
        <v>133</v>
      </c>
      <c r="F4496" t="s">
        <v>188</v>
      </c>
      <c r="G4496" t="s">
        <v>189</v>
      </c>
      <c r="H4496" t="s">
        <v>130</v>
      </c>
      <c r="I4496">
        <v>332320</v>
      </c>
      <c r="L4496" s="96">
        <v>45155.572881944441</v>
      </c>
      <c r="M4496" t="s">
        <v>135</v>
      </c>
      <c r="N4496">
        <v>2200</v>
      </c>
      <c r="O4496" t="s">
        <v>132</v>
      </c>
    </row>
    <row r="4497" spans="1:15" x14ac:dyDescent="0.25">
      <c r="A4497">
        <v>740000</v>
      </c>
      <c r="B4497">
        <v>170310</v>
      </c>
      <c r="C4497">
        <v>203</v>
      </c>
      <c r="D4497" s="96">
        <v>45155.573078703703</v>
      </c>
      <c r="E4497" t="s">
        <v>133</v>
      </c>
      <c r="F4497" t="s">
        <v>188</v>
      </c>
      <c r="G4497" t="s">
        <v>189</v>
      </c>
      <c r="H4497" t="s">
        <v>130</v>
      </c>
      <c r="I4497">
        <v>332310</v>
      </c>
      <c r="L4497" s="96">
        <v>45155.572881944441</v>
      </c>
      <c r="M4497" t="s">
        <v>135</v>
      </c>
      <c r="N4497">
        <v>-8000</v>
      </c>
      <c r="O4497" t="s">
        <v>136</v>
      </c>
    </row>
    <row r="4498" spans="1:15" x14ac:dyDescent="0.25">
      <c r="A4498">
        <v>740000</v>
      </c>
      <c r="B4498">
        <v>170470</v>
      </c>
      <c r="C4498">
        <v>203</v>
      </c>
      <c r="D4498" s="96">
        <v>45132.530138888891</v>
      </c>
      <c r="E4498" t="s">
        <v>133</v>
      </c>
      <c r="F4498" t="s">
        <v>140</v>
      </c>
      <c r="G4498" t="s">
        <v>375</v>
      </c>
      <c r="H4498" t="s">
        <v>130</v>
      </c>
      <c r="I4498">
        <v>332390</v>
      </c>
      <c r="L4498" s="96">
        <v>45132.529583333337</v>
      </c>
      <c r="M4498" t="s">
        <v>135</v>
      </c>
      <c r="N4498">
        <v>1650</v>
      </c>
      <c r="O4498" t="s">
        <v>132</v>
      </c>
    </row>
    <row r="4499" spans="1:15" x14ac:dyDescent="0.25">
      <c r="A4499">
        <v>740000</v>
      </c>
      <c r="B4499">
        <v>170520</v>
      </c>
      <c r="C4499">
        <v>203</v>
      </c>
      <c r="D4499" s="96">
        <v>45132.530115740738</v>
      </c>
      <c r="E4499" t="s">
        <v>127</v>
      </c>
      <c r="F4499" t="s">
        <v>140</v>
      </c>
      <c r="G4499" t="s">
        <v>190</v>
      </c>
      <c r="H4499" t="s">
        <v>130</v>
      </c>
      <c r="I4499">
        <v>332375</v>
      </c>
      <c r="L4499" s="96">
        <v>45132.529583333337</v>
      </c>
      <c r="M4499" t="s">
        <v>131</v>
      </c>
      <c r="N4499">
        <v>10000</v>
      </c>
      <c r="O4499" t="s">
        <v>132</v>
      </c>
    </row>
    <row r="4500" spans="1:15" x14ac:dyDescent="0.25">
      <c r="A4500">
        <v>740000</v>
      </c>
      <c r="B4500">
        <v>170450</v>
      </c>
      <c r="C4500">
        <v>203</v>
      </c>
      <c r="D4500" s="96">
        <v>45132.530092592591</v>
      </c>
      <c r="E4500" t="s">
        <v>133</v>
      </c>
      <c r="F4500" t="s">
        <v>140</v>
      </c>
      <c r="G4500" t="s">
        <v>375</v>
      </c>
      <c r="H4500" t="s">
        <v>130</v>
      </c>
      <c r="I4500">
        <v>332370</v>
      </c>
      <c r="L4500" s="96">
        <v>45132.529583333337</v>
      </c>
      <c r="M4500" t="s">
        <v>135</v>
      </c>
      <c r="N4500">
        <v>5200</v>
      </c>
      <c r="O4500" t="s">
        <v>132</v>
      </c>
    </row>
    <row r="4501" spans="1:15" x14ac:dyDescent="0.25">
      <c r="A4501">
        <v>740000</v>
      </c>
      <c r="B4501">
        <v>170440</v>
      </c>
      <c r="C4501">
        <v>203</v>
      </c>
      <c r="D4501" s="96">
        <v>45132.530069444445</v>
      </c>
      <c r="E4501" t="s">
        <v>127</v>
      </c>
      <c r="F4501" t="s">
        <v>140</v>
      </c>
      <c r="G4501" t="s">
        <v>190</v>
      </c>
      <c r="H4501" t="s">
        <v>130</v>
      </c>
      <c r="I4501">
        <v>332360</v>
      </c>
      <c r="L4501" s="96">
        <v>45132.529583333337</v>
      </c>
      <c r="M4501" t="s">
        <v>131</v>
      </c>
      <c r="N4501">
        <v>16326</v>
      </c>
      <c r="O4501" t="s">
        <v>132</v>
      </c>
    </row>
    <row r="4502" spans="1:15" x14ac:dyDescent="0.25">
      <c r="A4502">
        <v>740000</v>
      </c>
      <c r="B4502">
        <v>170440</v>
      </c>
      <c r="C4502">
        <v>203</v>
      </c>
      <c r="D4502" s="96">
        <v>45132.530069444445</v>
      </c>
      <c r="E4502" t="s">
        <v>127</v>
      </c>
      <c r="F4502" t="s">
        <v>140</v>
      </c>
      <c r="G4502" t="s">
        <v>190</v>
      </c>
      <c r="H4502" t="s">
        <v>130</v>
      </c>
      <c r="I4502">
        <v>332360</v>
      </c>
      <c r="L4502" s="96">
        <v>45132.529583333337</v>
      </c>
      <c r="M4502" t="s">
        <v>131</v>
      </c>
      <c r="N4502">
        <v>21000</v>
      </c>
      <c r="O4502" t="s">
        <v>132</v>
      </c>
    </row>
    <row r="4503" spans="1:15" x14ac:dyDescent="0.25">
      <c r="A4503">
        <v>740000</v>
      </c>
      <c r="B4503">
        <v>170440</v>
      </c>
      <c r="C4503">
        <v>203</v>
      </c>
      <c r="D4503" s="96">
        <v>45132.530069444445</v>
      </c>
      <c r="E4503" t="s">
        <v>133</v>
      </c>
      <c r="F4503" t="s">
        <v>140</v>
      </c>
      <c r="G4503" t="s">
        <v>191</v>
      </c>
      <c r="H4503" t="s">
        <v>130</v>
      </c>
      <c r="I4503">
        <v>332360</v>
      </c>
      <c r="L4503" s="96">
        <v>45132.529583333337</v>
      </c>
      <c r="M4503" t="s">
        <v>135</v>
      </c>
      <c r="N4503">
        <v>-30000</v>
      </c>
      <c r="O4503" t="s">
        <v>136</v>
      </c>
    </row>
    <row r="4504" spans="1:15" x14ac:dyDescent="0.25">
      <c r="A4504">
        <v>740000</v>
      </c>
      <c r="B4504">
        <v>170440</v>
      </c>
      <c r="C4504">
        <v>203</v>
      </c>
      <c r="D4504" s="96">
        <v>45132.530069444445</v>
      </c>
      <c r="E4504" t="s">
        <v>133</v>
      </c>
      <c r="F4504" t="s">
        <v>140</v>
      </c>
      <c r="G4504" t="s">
        <v>192</v>
      </c>
      <c r="H4504" t="s">
        <v>130</v>
      </c>
      <c r="I4504">
        <v>332360</v>
      </c>
      <c r="L4504" s="96">
        <v>45132.529583333337</v>
      </c>
      <c r="M4504" t="s">
        <v>135</v>
      </c>
      <c r="N4504">
        <v>-2326</v>
      </c>
      <c r="O4504" t="s">
        <v>136</v>
      </c>
    </row>
    <row r="4505" spans="1:15" x14ac:dyDescent="0.25">
      <c r="A4505">
        <v>740000</v>
      </c>
      <c r="B4505">
        <v>170400</v>
      </c>
      <c r="C4505">
        <v>203</v>
      </c>
      <c r="D4505" s="96">
        <v>45132.530046296299</v>
      </c>
      <c r="E4505" t="s">
        <v>127</v>
      </c>
      <c r="F4505" t="s">
        <v>140</v>
      </c>
      <c r="G4505" t="s">
        <v>194</v>
      </c>
      <c r="H4505" t="s">
        <v>130</v>
      </c>
      <c r="I4505">
        <v>332356</v>
      </c>
      <c r="L4505" s="96">
        <v>45132.529583333337</v>
      </c>
      <c r="M4505" t="s">
        <v>131</v>
      </c>
      <c r="N4505">
        <v>4500</v>
      </c>
      <c r="O4505" t="s">
        <v>132</v>
      </c>
    </row>
    <row r="4506" spans="1:15" x14ac:dyDescent="0.25">
      <c r="A4506">
        <v>740000</v>
      </c>
      <c r="B4506">
        <v>170380</v>
      </c>
      <c r="C4506">
        <v>203</v>
      </c>
      <c r="D4506" s="96">
        <v>45132.530034722222</v>
      </c>
      <c r="E4506" t="s">
        <v>133</v>
      </c>
      <c r="F4506" t="s">
        <v>140</v>
      </c>
      <c r="G4506" t="s">
        <v>375</v>
      </c>
      <c r="H4506" t="s">
        <v>130</v>
      </c>
      <c r="I4506">
        <v>332340</v>
      </c>
      <c r="L4506" s="96">
        <v>45132.529583333337</v>
      </c>
      <c r="M4506" t="s">
        <v>135</v>
      </c>
      <c r="N4506">
        <v>9000</v>
      </c>
      <c r="O4506" t="s">
        <v>132</v>
      </c>
    </row>
    <row r="4507" spans="1:15" x14ac:dyDescent="0.25">
      <c r="A4507">
        <v>740000</v>
      </c>
      <c r="B4507">
        <v>170370</v>
      </c>
      <c r="C4507">
        <v>203</v>
      </c>
      <c r="D4507" s="96">
        <v>45132.530011574076</v>
      </c>
      <c r="E4507" t="s">
        <v>133</v>
      </c>
      <c r="F4507" t="s">
        <v>140</v>
      </c>
      <c r="G4507" t="s">
        <v>375</v>
      </c>
      <c r="H4507" t="s">
        <v>130</v>
      </c>
      <c r="I4507">
        <v>332335</v>
      </c>
      <c r="L4507" s="96">
        <v>45132.529583333337</v>
      </c>
      <c r="M4507" t="s">
        <v>135</v>
      </c>
      <c r="N4507">
        <v>450</v>
      </c>
      <c r="O4507" t="s">
        <v>132</v>
      </c>
    </row>
    <row r="4508" spans="1:15" x14ac:dyDescent="0.25">
      <c r="A4508">
        <v>740000</v>
      </c>
      <c r="B4508">
        <v>170360</v>
      </c>
      <c r="C4508">
        <v>203</v>
      </c>
      <c r="D4508" s="96">
        <v>45132.53</v>
      </c>
      <c r="E4508" t="s">
        <v>127</v>
      </c>
      <c r="F4508" t="s">
        <v>140</v>
      </c>
      <c r="G4508" t="s">
        <v>190</v>
      </c>
      <c r="H4508" t="s">
        <v>130</v>
      </c>
      <c r="I4508">
        <v>332332</v>
      </c>
      <c r="L4508" s="96">
        <v>45132.529583333337</v>
      </c>
      <c r="M4508" t="s">
        <v>131</v>
      </c>
      <c r="N4508">
        <v>5000</v>
      </c>
      <c r="O4508" t="s">
        <v>132</v>
      </c>
    </row>
    <row r="4509" spans="1:15" x14ac:dyDescent="0.25">
      <c r="A4509">
        <v>740000</v>
      </c>
      <c r="B4509">
        <v>170360</v>
      </c>
      <c r="C4509">
        <v>203</v>
      </c>
      <c r="D4509" s="96">
        <v>45132.53</v>
      </c>
      <c r="E4509" t="s">
        <v>133</v>
      </c>
      <c r="F4509" t="s">
        <v>140</v>
      </c>
      <c r="G4509" t="s">
        <v>192</v>
      </c>
      <c r="H4509" t="s">
        <v>130</v>
      </c>
      <c r="I4509">
        <v>332332</v>
      </c>
      <c r="L4509" s="96">
        <v>45132.529583333337</v>
      </c>
      <c r="M4509" t="s">
        <v>135</v>
      </c>
      <c r="N4509">
        <v>-4140</v>
      </c>
      <c r="O4509" t="s">
        <v>136</v>
      </c>
    </row>
    <row r="4510" spans="1:15" x14ac:dyDescent="0.25">
      <c r="A4510">
        <v>740000</v>
      </c>
      <c r="B4510">
        <v>170350</v>
      </c>
      <c r="C4510">
        <v>203</v>
      </c>
      <c r="D4510" s="96">
        <v>45132.529976851853</v>
      </c>
      <c r="E4510" t="s">
        <v>133</v>
      </c>
      <c r="F4510" t="s">
        <v>140</v>
      </c>
      <c r="G4510" t="s">
        <v>375</v>
      </c>
      <c r="H4510" t="s">
        <v>130</v>
      </c>
      <c r="I4510">
        <v>332330</v>
      </c>
      <c r="L4510" s="96">
        <v>45132.529583333337</v>
      </c>
      <c r="M4510" t="s">
        <v>135</v>
      </c>
      <c r="N4510">
        <v>8850</v>
      </c>
      <c r="O4510" t="s">
        <v>132</v>
      </c>
    </row>
    <row r="4511" spans="1:15" x14ac:dyDescent="0.25">
      <c r="A4511">
        <v>740000</v>
      </c>
      <c r="B4511">
        <v>170340</v>
      </c>
      <c r="C4511">
        <v>203</v>
      </c>
      <c r="D4511" s="96">
        <v>45132.529942129629</v>
      </c>
      <c r="E4511" t="s">
        <v>127</v>
      </c>
      <c r="F4511" t="s">
        <v>140</v>
      </c>
      <c r="G4511" t="s">
        <v>190</v>
      </c>
      <c r="H4511" t="s">
        <v>130</v>
      </c>
      <c r="I4511">
        <v>332320</v>
      </c>
      <c r="L4511" s="96">
        <v>45132.529583333337</v>
      </c>
      <c r="M4511" t="s">
        <v>131</v>
      </c>
      <c r="N4511">
        <v>10000</v>
      </c>
      <c r="O4511" t="s">
        <v>132</v>
      </c>
    </row>
    <row r="4512" spans="1:15" x14ac:dyDescent="0.25">
      <c r="A4512">
        <v>740000</v>
      </c>
      <c r="B4512">
        <v>170340</v>
      </c>
      <c r="C4512">
        <v>203</v>
      </c>
      <c r="D4512" s="96">
        <v>45132.529942129629</v>
      </c>
      <c r="E4512" t="s">
        <v>133</v>
      </c>
      <c r="F4512" t="s">
        <v>140</v>
      </c>
      <c r="G4512" t="s">
        <v>192</v>
      </c>
      <c r="H4512" t="s">
        <v>130</v>
      </c>
      <c r="I4512">
        <v>332320</v>
      </c>
      <c r="L4512" s="96">
        <v>45132.529583333337</v>
      </c>
      <c r="M4512" t="s">
        <v>135</v>
      </c>
      <c r="N4512">
        <v>-11100</v>
      </c>
      <c r="O4512" t="s">
        <v>136</v>
      </c>
    </row>
    <row r="4513" spans="1:15" x14ac:dyDescent="0.25">
      <c r="A4513">
        <v>740000</v>
      </c>
      <c r="B4513">
        <v>170480</v>
      </c>
      <c r="C4513">
        <v>203</v>
      </c>
      <c r="D4513" s="96">
        <v>45132.529930555553</v>
      </c>
      <c r="E4513" t="s">
        <v>127</v>
      </c>
      <c r="F4513" t="s">
        <v>140</v>
      </c>
      <c r="G4513" t="s">
        <v>190</v>
      </c>
      <c r="H4513" t="s">
        <v>130</v>
      </c>
      <c r="I4513">
        <v>332318</v>
      </c>
      <c r="L4513" s="96">
        <v>45132.529583333337</v>
      </c>
      <c r="M4513" t="s">
        <v>131</v>
      </c>
      <c r="N4513">
        <v>100000</v>
      </c>
      <c r="O4513" t="s">
        <v>132</v>
      </c>
    </row>
    <row r="4514" spans="1:15" x14ac:dyDescent="0.25">
      <c r="A4514">
        <v>740000</v>
      </c>
      <c r="B4514">
        <v>170530</v>
      </c>
      <c r="C4514">
        <v>203</v>
      </c>
      <c r="D4514" s="96">
        <v>45132.529907407406</v>
      </c>
      <c r="E4514" t="s">
        <v>133</v>
      </c>
      <c r="F4514" t="s">
        <v>140</v>
      </c>
      <c r="G4514" t="s">
        <v>375</v>
      </c>
      <c r="H4514" t="s">
        <v>130</v>
      </c>
      <c r="I4514">
        <v>332317</v>
      </c>
      <c r="L4514" s="96">
        <v>45132.529583333337</v>
      </c>
      <c r="M4514" t="s">
        <v>135</v>
      </c>
      <c r="N4514">
        <v>3000</v>
      </c>
      <c r="O4514" t="s">
        <v>132</v>
      </c>
    </row>
    <row r="4515" spans="1:15" x14ac:dyDescent="0.25">
      <c r="A4515">
        <v>740000</v>
      </c>
      <c r="B4515">
        <v>170310</v>
      </c>
      <c r="C4515">
        <v>203</v>
      </c>
      <c r="D4515" s="96">
        <v>45132.529861111114</v>
      </c>
      <c r="E4515" t="s">
        <v>127</v>
      </c>
      <c r="F4515" t="s">
        <v>140</v>
      </c>
      <c r="G4515" t="s">
        <v>190</v>
      </c>
      <c r="H4515" t="s">
        <v>130</v>
      </c>
      <c r="I4515">
        <v>332310</v>
      </c>
      <c r="L4515" s="96">
        <v>45132.529583333337</v>
      </c>
      <c r="M4515" t="s">
        <v>131</v>
      </c>
      <c r="N4515">
        <v>216000</v>
      </c>
      <c r="O4515" t="s">
        <v>132</v>
      </c>
    </row>
    <row r="4516" spans="1:15" x14ac:dyDescent="0.25">
      <c r="A4516">
        <v>740000</v>
      </c>
      <c r="B4516">
        <v>170310</v>
      </c>
      <c r="C4516">
        <v>203</v>
      </c>
      <c r="D4516" s="96">
        <v>45132.529861111114</v>
      </c>
      <c r="E4516" t="s">
        <v>133</v>
      </c>
      <c r="F4516" t="s">
        <v>140</v>
      </c>
      <c r="G4516" t="s">
        <v>192</v>
      </c>
      <c r="H4516" t="s">
        <v>130</v>
      </c>
      <c r="I4516">
        <v>332310</v>
      </c>
      <c r="L4516" s="96">
        <v>45132.529583333337</v>
      </c>
      <c r="M4516" t="s">
        <v>135</v>
      </c>
      <c r="N4516">
        <v>-160800</v>
      </c>
      <c r="O4516" t="s">
        <v>136</v>
      </c>
    </row>
    <row r="4517" spans="1:15" x14ac:dyDescent="0.25">
      <c r="A4517">
        <v>740000</v>
      </c>
      <c r="B4517">
        <v>170540</v>
      </c>
      <c r="C4517">
        <v>203</v>
      </c>
      <c r="D4517" s="96">
        <v>45132.529826388891</v>
      </c>
      <c r="E4517" t="s">
        <v>133</v>
      </c>
      <c r="F4517" t="s">
        <v>140</v>
      </c>
      <c r="G4517" t="s">
        <v>375</v>
      </c>
      <c r="H4517" t="s">
        <v>130</v>
      </c>
      <c r="I4517">
        <v>332307</v>
      </c>
      <c r="L4517" s="96">
        <v>45132.529583333337</v>
      </c>
      <c r="M4517" t="s">
        <v>135</v>
      </c>
      <c r="N4517">
        <v>1600</v>
      </c>
      <c r="O4517" t="s">
        <v>132</v>
      </c>
    </row>
    <row r="4518" spans="1:15" x14ac:dyDescent="0.25">
      <c r="A4518">
        <v>740000</v>
      </c>
      <c r="B4518">
        <v>170400</v>
      </c>
      <c r="C4518">
        <v>203</v>
      </c>
      <c r="D4518" s="96">
        <v>45132.529814814814</v>
      </c>
      <c r="E4518" t="s">
        <v>127</v>
      </c>
      <c r="F4518" t="s">
        <v>140</v>
      </c>
      <c r="G4518" t="s">
        <v>194</v>
      </c>
      <c r="H4518" t="s">
        <v>130</v>
      </c>
      <c r="I4518">
        <v>332305</v>
      </c>
      <c r="L4518" s="96">
        <v>45132.529583333337</v>
      </c>
      <c r="M4518" t="s">
        <v>131</v>
      </c>
      <c r="N4518">
        <v>3500</v>
      </c>
      <c r="O4518" t="s">
        <v>132</v>
      </c>
    </row>
    <row r="4519" spans="1:15" x14ac:dyDescent="0.25">
      <c r="A4519">
        <v>740000</v>
      </c>
      <c r="B4519">
        <v>310000</v>
      </c>
      <c r="C4519">
        <v>204</v>
      </c>
      <c r="D4519" s="96">
        <v>45132.557233796295</v>
      </c>
      <c r="E4519" t="s">
        <v>127</v>
      </c>
      <c r="F4519" t="s">
        <v>144</v>
      </c>
      <c r="G4519" t="s">
        <v>145</v>
      </c>
      <c r="H4519" t="s">
        <v>130</v>
      </c>
      <c r="I4519">
        <v>332451</v>
      </c>
      <c r="L4519" s="96">
        <v>45132.55678240741</v>
      </c>
      <c r="M4519" t="s">
        <v>131</v>
      </c>
      <c r="N4519">
        <v>3500</v>
      </c>
      <c r="O4519" t="s">
        <v>132</v>
      </c>
    </row>
    <row r="4520" spans="1:15" x14ac:dyDescent="0.25">
      <c r="A4520">
        <v>740000</v>
      </c>
      <c r="B4520">
        <v>340000</v>
      </c>
      <c r="C4520">
        <v>204</v>
      </c>
      <c r="D4520" s="96">
        <v>45132.557210648149</v>
      </c>
      <c r="E4520" t="s">
        <v>127</v>
      </c>
      <c r="F4520" t="s">
        <v>144</v>
      </c>
      <c r="G4520" t="s">
        <v>145</v>
      </c>
      <c r="H4520" t="s">
        <v>130</v>
      </c>
      <c r="I4520">
        <v>332435</v>
      </c>
      <c r="L4520" s="96">
        <v>45132.55678240741</v>
      </c>
      <c r="M4520" t="s">
        <v>131</v>
      </c>
      <c r="N4520">
        <v>600</v>
      </c>
      <c r="O4520" t="s">
        <v>132</v>
      </c>
    </row>
    <row r="4521" spans="1:15" x14ac:dyDescent="0.25">
      <c r="A4521">
        <v>740000</v>
      </c>
      <c r="B4521">
        <v>320400</v>
      </c>
      <c r="C4521">
        <v>204</v>
      </c>
      <c r="D4521" s="96">
        <v>45132.557210648149</v>
      </c>
      <c r="E4521" t="s">
        <v>127</v>
      </c>
      <c r="F4521" t="s">
        <v>144</v>
      </c>
      <c r="G4521" t="s">
        <v>145</v>
      </c>
      <c r="H4521" t="s">
        <v>130</v>
      </c>
      <c r="I4521">
        <v>332406</v>
      </c>
      <c r="L4521" s="96">
        <v>45132.55678240741</v>
      </c>
      <c r="M4521" t="s">
        <v>131</v>
      </c>
      <c r="N4521">
        <v>5500</v>
      </c>
      <c r="O4521" t="s">
        <v>132</v>
      </c>
    </row>
    <row r="4522" spans="1:15" x14ac:dyDescent="0.25">
      <c r="A4522">
        <v>740000</v>
      </c>
      <c r="B4522">
        <v>320200</v>
      </c>
      <c r="C4522">
        <v>204</v>
      </c>
      <c r="D4522" s="96">
        <v>45132.557210648149</v>
      </c>
      <c r="E4522" t="s">
        <v>127</v>
      </c>
      <c r="F4522" t="s">
        <v>144</v>
      </c>
      <c r="G4522" t="s">
        <v>145</v>
      </c>
      <c r="H4522" t="s">
        <v>130</v>
      </c>
      <c r="I4522">
        <v>332405</v>
      </c>
      <c r="L4522" s="96">
        <v>45132.55678240741</v>
      </c>
      <c r="M4522" t="s">
        <v>131</v>
      </c>
      <c r="N4522">
        <v>9000</v>
      </c>
      <c r="O4522" t="s">
        <v>132</v>
      </c>
    </row>
    <row r="4523" spans="1:15" x14ac:dyDescent="0.25">
      <c r="A4523">
        <v>740000</v>
      </c>
      <c r="B4523">
        <v>320000</v>
      </c>
      <c r="C4523">
        <v>204</v>
      </c>
      <c r="D4523" s="96">
        <v>45132.557199074072</v>
      </c>
      <c r="E4523" t="s">
        <v>127</v>
      </c>
      <c r="F4523" t="s">
        <v>144</v>
      </c>
      <c r="G4523" t="s">
        <v>145</v>
      </c>
      <c r="H4523" t="s">
        <v>130</v>
      </c>
      <c r="I4523">
        <v>332400</v>
      </c>
      <c r="L4523" s="96">
        <v>45132.55678240741</v>
      </c>
      <c r="M4523" t="s">
        <v>131</v>
      </c>
      <c r="N4523">
        <v>155500</v>
      </c>
      <c r="O4523" t="s">
        <v>132</v>
      </c>
    </row>
    <row r="4524" spans="1:15" x14ac:dyDescent="0.25">
      <c r="A4524">
        <v>740000</v>
      </c>
      <c r="B4524">
        <v>325200</v>
      </c>
      <c r="C4524">
        <v>205</v>
      </c>
      <c r="D4524" s="96">
        <v>45261.567777777775</v>
      </c>
      <c r="E4524" t="s">
        <v>162</v>
      </c>
      <c r="F4524" t="s">
        <v>408</v>
      </c>
      <c r="G4524" t="s">
        <v>409</v>
      </c>
      <c r="H4524" t="s">
        <v>130</v>
      </c>
      <c r="I4524">
        <v>332588</v>
      </c>
      <c r="L4524" s="96">
        <v>45257.999988425923</v>
      </c>
      <c r="M4524" t="s">
        <v>135</v>
      </c>
      <c r="N4524">
        <v>-271000</v>
      </c>
      <c r="O4524" t="s">
        <v>136</v>
      </c>
    </row>
    <row r="4525" spans="1:15" x14ac:dyDescent="0.25">
      <c r="A4525">
        <v>740000</v>
      </c>
      <c r="B4525">
        <v>325100</v>
      </c>
      <c r="C4525">
        <v>205</v>
      </c>
      <c r="D4525" s="96">
        <v>45170.375474537039</v>
      </c>
      <c r="E4525" t="s">
        <v>133</v>
      </c>
      <c r="F4525" t="s">
        <v>388</v>
      </c>
      <c r="G4525" t="s">
        <v>389</v>
      </c>
      <c r="H4525" t="s">
        <v>130</v>
      </c>
      <c r="I4525">
        <v>332540</v>
      </c>
      <c r="L4525" s="96">
        <v>45168.999988425923</v>
      </c>
      <c r="M4525" t="s">
        <v>135</v>
      </c>
      <c r="N4525">
        <v>206000</v>
      </c>
      <c r="O4525" t="s">
        <v>132</v>
      </c>
    </row>
    <row r="4526" spans="1:15" x14ac:dyDescent="0.25">
      <c r="A4526">
        <v>740000</v>
      </c>
      <c r="B4526">
        <v>325200</v>
      </c>
      <c r="C4526">
        <v>205</v>
      </c>
      <c r="D4526" s="96">
        <v>45132.557314814818</v>
      </c>
      <c r="E4526" t="s">
        <v>127</v>
      </c>
      <c r="F4526" t="s">
        <v>144</v>
      </c>
      <c r="G4526" t="s">
        <v>145</v>
      </c>
      <c r="H4526" t="s">
        <v>130</v>
      </c>
      <c r="I4526">
        <v>332588</v>
      </c>
      <c r="L4526" s="96">
        <v>45132.55678240741</v>
      </c>
      <c r="M4526" t="s">
        <v>131</v>
      </c>
      <c r="N4526">
        <v>3354620</v>
      </c>
      <c r="O4526" t="s">
        <v>132</v>
      </c>
    </row>
    <row r="4527" spans="1:15" x14ac:dyDescent="0.25">
      <c r="A4527">
        <v>740000</v>
      </c>
      <c r="B4527">
        <v>325000</v>
      </c>
      <c r="C4527">
        <v>205</v>
      </c>
      <c r="D4527" s="96">
        <v>45132.557291666664</v>
      </c>
      <c r="E4527" t="s">
        <v>127</v>
      </c>
      <c r="F4527" t="s">
        <v>144</v>
      </c>
      <c r="G4527" t="s">
        <v>145</v>
      </c>
      <c r="H4527" t="s">
        <v>130</v>
      </c>
      <c r="I4527">
        <v>332550</v>
      </c>
      <c r="L4527" s="96">
        <v>45132.55678240741</v>
      </c>
      <c r="M4527" t="s">
        <v>131</v>
      </c>
      <c r="N4527">
        <v>10500</v>
      </c>
      <c r="O4527" t="s">
        <v>132</v>
      </c>
    </row>
    <row r="4528" spans="1:15" x14ac:dyDescent="0.25">
      <c r="A4528">
        <v>740000</v>
      </c>
      <c r="B4528">
        <v>325000</v>
      </c>
      <c r="C4528">
        <v>205</v>
      </c>
      <c r="D4528" s="96">
        <v>45132.557291666664</v>
      </c>
      <c r="E4528" t="s">
        <v>133</v>
      </c>
      <c r="F4528" t="s">
        <v>144</v>
      </c>
      <c r="G4528" t="s">
        <v>390</v>
      </c>
      <c r="H4528" t="s">
        <v>130</v>
      </c>
      <c r="I4528">
        <v>332550</v>
      </c>
      <c r="L4528" s="96">
        <v>45132.55678240741</v>
      </c>
      <c r="M4528" t="s">
        <v>135</v>
      </c>
      <c r="N4528">
        <v>-9500</v>
      </c>
      <c r="O4528" t="s">
        <v>136</v>
      </c>
    </row>
    <row r="4529" spans="1:15" x14ac:dyDescent="0.25">
      <c r="A4529">
        <v>740000</v>
      </c>
      <c r="B4529">
        <v>325100</v>
      </c>
      <c r="C4529">
        <v>205</v>
      </c>
      <c r="D4529" s="96">
        <v>45132.557268518518</v>
      </c>
      <c r="E4529" t="s">
        <v>127</v>
      </c>
      <c r="F4529" t="s">
        <v>144</v>
      </c>
      <c r="G4529" t="s">
        <v>145</v>
      </c>
      <c r="H4529" t="s">
        <v>130</v>
      </c>
      <c r="I4529">
        <v>332540</v>
      </c>
      <c r="L4529" s="96">
        <v>45132.55678240741</v>
      </c>
      <c r="M4529" t="s">
        <v>131</v>
      </c>
      <c r="N4529">
        <v>1150100</v>
      </c>
      <c r="O4529" t="s">
        <v>132</v>
      </c>
    </row>
    <row r="4530" spans="1:15" x14ac:dyDescent="0.25">
      <c r="A4530">
        <v>740000</v>
      </c>
      <c r="B4530">
        <v>325100</v>
      </c>
      <c r="C4530">
        <v>205</v>
      </c>
      <c r="D4530" s="96">
        <v>45132.557245370372</v>
      </c>
      <c r="E4530" t="s">
        <v>127</v>
      </c>
      <c r="F4530" t="s">
        <v>144</v>
      </c>
      <c r="G4530" t="s">
        <v>145</v>
      </c>
      <c r="H4530" t="s">
        <v>130</v>
      </c>
      <c r="I4530">
        <v>332510</v>
      </c>
      <c r="L4530" s="96">
        <v>45132.55678240741</v>
      </c>
      <c r="M4530" t="s">
        <v>131</v>
      </c>
      <c r="N4530">
        <v>30800</v>
      </c>
      <c r="O4530" t="s">
        <v>132</v>
      </c>
    </row>
    <row r="4531" spans="1:15" x14ac:dyDescent="0.25">
      <c r="A4531">
        <v>740000</v>
      </c>
      <c r="B4531">
        <v>335200</v>
      </c>
      <c r="C4531">
        <v>207</v>
      </c>
      <c r="D4531" s="96">
        <v>45294.682303240741</v>
      </c>
      <c r="E4531" t="s">
        <v>133</v>
      </c>
      <c r="F4531" t="s">
        <v>147</v>
      </c>
      <c r="G4531" t="s">
        <v>148</v>
      </c>
      <c r="H4531" t="s">
        <v>130</v>
      </c>
      <c r="I4531">
        <v>334520</v>
      </c>
      <c r="L4531" s="96">
        <v>45294.682256944441</v>
      </c>
      <c r="M4531" t="s">
        <v>135</v>
      </c>
      <c r="N4531">
        <v>2684</v>
      </c>
      <c r="O4531" t="s">
        <v>132</v>
      </c>
    </row>
    <row r="4532" spans="1:15" x14ac:dyDescent="0.25">
      <c r="A4532">
        <v>740000</v>
      </c>
      <c r="B4532">
        <v>350000</v>
      </c>
      <c r="C4532">
        <v>207</v>
      </c>
      <c r="D4532" s="96">
        <v>45258.855138888888</v>
      </c>
      <c r="E4532" t="s">
        <v>133</v>
      </c>
      <c r="F4532" t="s">
        <v>149</v>
      </c>
      <c r="G4532" t="s">
        <v>150</v>
      </c>
      <c r="H4532" t="s">
        <v>130</v>
      </c>
      <c r="I4532">
        <v>334025</v>
      </c>
      <c r="L4532" s="96">
        <v>45258.854675925926</v>
      </c>
      <c r="M4532" t="s">
        <v>135</v>
      </c>
      <c r="N4532">
        <v>-4000</v>
      </c>
      <c r="O4532" t="s">
        <v>136</v>
      </c>
    </row>
    <row r="4533" spans="1:15" x14ac:dyDescent="0.25">
      <c r="A4533">
        <v>740000</v>
      </c>
      <c r="B4533">
        <v>302000</v>
      </c>
      <c r="C4533">
        <v>207</v>
      </c>
      <c r="D4533" s="96">
        <v>45258.855138888888</v>
      </c>
      <c r="E4533" t="s">
        <v>133</v>
      </c>
      <c r="F4533" t="s">
        <v>149</v>
      </c>
      <c r="G4533" t="s">
        <v>150</v>
      </c>
      <c r="H4533" t="s">
        <v>130</v>
      </c>
      <c r="I4533">
        <v>334021</v>
      </c>
      <c r="L4533" s="96">
        <v>45258.854675925926</v>
      </c>
      <c r="M4533" t="s">
        <v>135</v>
      </c>
      <c r="N4533">
        <v>5000</v>
      </c>
      <c r="O4533" t="s">
        <v>132</v>
      </c>
    </row>
    <row r="4534" spans="1:15" x14ac:dyDescent="0.25">
      <c r="A4534">
        <v>740000</v>
      </c>
      <c r="B4534">
        <v>540300</v>
      </c>
      <c r="C4534">
        <v>207</v>
      </c>
      <c r="D4534" s="96">
        <v>45132.557800925926</v>
      </c>
      <c r="E4534" t="s">
        <v>127</v>
      </c>
      <c r="F4534" t="s">
        <v>151</v>
      </c>
      <c r="G4534" t="s">
        <v>196</v>
      </c>
      <c r="H4534" t="s">
        <v>130</v>
      </c>
      <c r="I4534">
        <v>334140</v>
      </c>
      <c r="L4534" s="96">
        <v>45132.556875000002</v>
      </c>
      <c r="M4534" t="s">
        <v>131</v>
      </c>
      <c r="N4534">
        <v>5250</v>
      </c>
      <c r="O4534" t="s">
        <v>132</v>
      </c>
    </row>
    <row r="4535" spans="1:15" x14ac:dyDescent="0.25">
      <c r="A4535">
        <v>740000</v>
      </c>
      <c r="B4535">
        <v>335300</v>
      </c>
      <c r="C4535">
        <v>207</v>
      </c>
      <c r="D4535" s="96">
        <v>45132.557627314818</v>
      </c>
      <c r="E4535" t="s">
        <v>127</v>
      </c>
      <c r="F4535" t="s">
        <v>144</v>
      </c>
      <c r="G4535" t="s">
        <v>145</v>
      </c>
      <c r="H4535" t="s">
        <v>130</v>
      </c>
      <c r="I4535">
        <v>334551</v>
      </c>
      <c r="L4535" s="96">
        <v>45132.55678240741</v>
      </c>
      <c r="M4535" t="s">
        <v>131</v>
      </c>
      <c r="N4535">
        <v>10500</v>
      </c>
      <c r="O4535" t="s">
        <v>132</v>
      </c>
    </row>
    <row r="4536" spans="1:15" x14ac:dyDescent="0.25">
      <c r="A4536">
        <v>740000</v>
      </c>
      <c r="B4536">
        <v>360000</v>
      </c>
      <c r="C4536">
        <v>207</v>
      </c>
      <c r="D4536" s="96">
        <v>45132.557557870372</v>
      </c>
      <c r="E4536" t="s">
        <v>127</v>
      </c>
      <c r="F4536" t="s">
        <v>144</v>
      </c>
      <c r="G4536" t="s">
        <v>145</v>
      </c>
      <c r="H4536" t="s">
        <v>130</v>
      </c>
      <c r="I4536">
        <v>334357</v>
      </c>
      <c r="L4536" s="96">
        <v>45132.55678240741</v>
      </c>
      <c r="M4536" t="s">
        <v>131</v>
      </c>
      <c r="N4536">
        <v>2810</v>
      </c>
      <c r="O4536" t="s">
        <v>132</v>
      </c>
    </row>
    <row r="4537" spans="1:15" x14ac:dyDescent="0.25">
      <c r="A4537">
        <v>740000</v>
      </c>
      <c r="B4537">
        <v>360000</v>
      </c>
      <c r="C4537">
        <v>207</v>
      </c>
      <c r="D4537" s="96">
        <v>45132.557557870372</v>
      </c>
      <c r="E4537" t="s">
        <v>127</v>
      </c>
      <c r="F4537" t="s">
        <v>144</v>
      </c>
      <c r="G4537" t="s">
        <v>145</v>
      </c>
      <c r="H4537" t="s">
        <v>130</v>
      </c>
      <c r="I4537">
        <v>334359</v>
      </c>
      <c r="L4537" s="96">
        <v>45132.55678240741</v>
      </c>
      <c r="M4537" t="s">
        <v>131</v>
      </c>
      <c r="N4537">
        <v>14018</v>
      </c>
      <c r="O4537" t="s">
        <v>132</v>
      </c>
    </row>
    <row r="4538" spans="1:15" x14ac:dyDescent="0.25">
      <c r="A4538">
        <v>740000</v>
      </c>
      <c r="B4538">
        <v>360000</v>
      </c>
      <c r="C4538">
        <v>207</v>
      </c>
      <c r="D4538" s="96">
        <v>45132.557546296295</v>
      </c>
      <c r="E4538" t="s">
        <v>127</v>
      </c>
      <c r="F4538" t="s">
        <v>144</v>
      </c>
      <c r="G4538" t="s">
        <v>145</v>
      </c>
      <c r="H4538" t="s">
        <v>130</v>
      </c>
      <c r="I4538">
        <v>334356</v>
      </c>
      <c r="L4538" s="96">
        <v>45132.55678240741</v>
      </c>
      <c r="M4538" t="s">
        <v>131</v>
      </c>
      <c r="N4538">
        <v>22179</v>
      </c>
      <c r="O4538" t="s">
        <v>132</v>
      </c>
    </row>
    <row r="4539" spans="1:15" x14ac:dyDescent="0.25">
      <c r="A4539">
        <v>740000</v>
      </c>
      <c r="B4539">
        <v>360000</v>
      </c>
      <c r="C4539">
        <v>207</v>
      </c>
      <c r="D4539" s="96">
        <v>45132.557534722226</v>
      </c>
      <c r="E4539" t="s">
        <v>127</v>
      </c>
      <c r="F4539" t="s">
        <v>144</v>
      </c>
      <c r="G4539" t="s">
        <v>145</v>
      </c>
      <c r="H4539" t="s">
        <v>130</v>
      </c>
      <c r="I4539">
        <v>334349</v>
      </c>
      <c r="L4539" s="96">
        <v>45132.55678240741</v>
      </c>
      <c r="M4539" t="s">
        <v>131</v>
      </c>
      <c r="N4539">
        <v>3600</v>
      </c>
      <c r="O4539" t="s">
        <v>132</v>
      </c>
    </row>
    <row r="4540" spans="1:15" x14ac:dyDescent="0.25">
      <c r="A4540">
        <v>740000</v>
      </c>
      <c r="B4540">
        <v>340000</v>
      </c>
      <c r="C4540">
        <v>207</v>
      </c>
      <c r="D4540" s="96">
        <v>45132.557511574072</v>
      </c>
      <c r="E4540" t="s">
        <v>127</v>
      </c>
      <c r="F4540" t="s">
        <v>144</v>
      </c>
      <c r="G4540" t="s">
        <v>145</v>
      </c>
      <c r="H4540" t="s">
        <v>130</v>
      </c>
      <c r="I4540">
        <v>334318</v>
      </c>
      <c r="L4540" s="96">
        <v>45132.55678240741</v>
      </c>
      <c r="M4540" t="s">
        <v>131</v>
      </c>
      <c r="N4540">
        <v>1000</v>
      </c>
      <c r="O4540" t="s">
        <v>132</v>
      </c>
    </row>
    <row r="4541" spans="1:15" x14ac:dyDescent="0.25">
      <c r="A4541">
        <v>740000</v>
      </c>
      <c r="B4541">
        <v>315100</v>
      </c>
      <c r="C4541">
        <v>207</v>
      </c>
      <c r="D4541" s="96">
        <v>45132.557500000003</v>
      </c>
      <c r="E4541" t="s">
        <v>127</v>
      </c>
      <c r="F4541" t="s">
        <v>144</v>
      </c>
      <c r="G4541" t="s">
        <v>145</v>
      </c>
      <c r="H4541" t="s">
        <v>130</v>
      </c>
      <c r="I4541">
        <v>334314</v>
      </c>
      <c r="L4541" s="96">
        <v>45132.55678240741</v>
      </c>
      <c r="M4541" t="s">
        <v>131</v>
      </c>
      <c r="N4541">
        <v>50</v>
      </c>
      <c r="O4541" t="s">
        <v>132</v>
      </c>
    </row>
    <row r="4542" spans="1:15" x14ac:dyDescent="0.25">
      <c r="A4542">
        <v>740000</v>
      </c>
      <c r="B4542">
        <v>370000</v>
      </c>
      <c r="C4542">
        <v>207</v>
      </c>
      <c r="D4542" s="96">
        <v>45132.557500000003</v>
      </c>
      <c r="E4542" t="s">
        <v>127</v>
      </c>
      <c r="F4542" t="s">
        <v>144</v>
      </c>
      <c r="G4542" t="s">
        <v>145</v>
      </c>
      <c r="H4542" t="s">
        <v>130</v>
      </c>
      <c r="I4542">
        <v>334311</v>
      </c>
      <c r="L4542" s="96">
        <v>45132.55678240741</v>
      </c>
      <c r="M4542" t="s">
        <v>131</v>
      </c>
      <c r="N4542">
        <v>2500</v>
      </c>
      <c r="O4542" t="s">
        <v>132</v>
      </c>
    </row>
    <row r="4543" spans="1:15" x14ac:dyDescent="0.25">
      <c r="A4543">
        <v>740000</v>
      </c>
      <c r="B4543">
        <v>305000</v>
      </c>
      <c r="C4543">
        <v>207</v>
      </c>
      <c r="D4543" s="96">
        <v>45132.557488425926</v>
      </c>
      <c r="E4543" t="s">
        <v>127</v>
      </c>
      <c r="F4543" t="s">
        <v>144</v>
      </c>
      <c r="G4543" t="s">
        <v>145</v>
      </c>
      <c r="H4543" t="s">
        <v>130</v>
      </c>
      <c r="I4543">
        <v>334290</v>
      </c>
      <c r="L4543" s="96">
        <v>45132.55678240741</v>
      </c>
      <c r="M4543" t="s">
        <v>131</v>
      </c>
      <c r="N4543">
        <v>3400</v>
      </c>
      <c r="O4543" t="s">
        <v>132</v>
      </c>
    </row>
    <row r="4544" spans="1:15" x14ac:dyDescent="0.25">
      <c r="A4544">
        <v>740000</v>
      </c>
      <c r="B4544">
        <v>335200</v>
      </c>
      <c r="C4544">
        <v>207</v>
      </c>
      <c r="D4544" s="96">
        <v>45132.55741898148</v>
      </c>
      <c r="E4544" t="s">
        <v>127</v>
      </c>
      <c r="F4544" t="s">
        <v>144</v>
      </c>
      <c r="G4544" t="s">
        <v>145</v>
      </c>
      <c r="H4544" t="s">
        <v>130</v>
      </c>
      <c r="I4544">
        <v>334133</v>
      </c>
      <c r="L4544" s="96">
        <v>45132.55678240741</v>
      </c>
      <c r="M4544" t="s">
        <v>131</v>
      </c>
      <c r="N4544">
        <v>1500</v>
      </c>
      <c r="O4544" t="s">
        <v>132</v>
      </c>
    </row>
    <row r="4545" spans="1:15" x14ac:dyDescent="0.25">
      <c r="A4545">
        <v>740000</v>
      </c>
      <c r="B4545">
        <v>335200</v>
      </c>
      <c r="C4545">
        <v>207</v>
      </c>
      <c r="D4545" s="96">
        <v>45132.55741898148</v>
      </c>
      <c r="E4545" t="s">
        <v>127</v>
      </c>
      <c r="F4545" t="s">
        <v>144</v>
      </c>
      <c r="G4545" t="s">
        <v>145</v>
      </c>
      <c r="H4545" t="s">
        <v>130</v>
      </c>
      <c r="I4545">
        <v>334132</v>
      </c>
      <c r="L4545" s="96">
        <v>45132.55678240741</v>
      </c>
      <c r="M4545" t="s">
        <v>131</v>
      </c>
      <c r="N4545">
        <v>2000</v>
      </c>
      <c r="O4545" t="s">
        <v>132</v>
      </c>
    </row>
    <row r="4546" spans="1:15" x14ac:dyDescent="0.25">
      <c r="A4546">
        <v>740000</v>
      </c>
      <c r="B4546">
        <v>335200</v>
      </c>
      <c r="C4546">
        <v>207</v>
      </c>
      <c r="D4546" s="96">
        <v>45132.55741898148</v>
      </c>
      <c r="E4546" t="s">
        <v>127</v>
      </c>
      <c r="F4546" t="s">
        <v>144</v>
      </c>
      <c r="G4546" t="s">
        <v>145</v>
      </c>
      <c r="H4546" t="s">
        <v>130</v>
      </c>
      <c r="I4546">
        <v>334134</v>
      </c>
      <c r="L4546" s="96">
        <v>45132.55678240741</v>
      </c>
      <c r="M4546" t="s">
        <v>131</v>
      </c>
      <c r="N4546">
        <v>3880</v>
      </c>
      <c r="O4546" t="s">
        <v>132</v>
      </c>
    </row>
    <row r="4547" spans="1:15" x14ac:dyDescent="0.25">
      <c r="A4547">
        <v>740000</v>
      </c>
      <c r="B4547">
        <v>335200</v>
      </c>
      <c r="C4547">
        <v>207</v>
      </c>
      <c r="D4547" s="96">
        <v>45132.55740740741</v>
      </c>
      <c r="E4547" t="s">
        <v>127</v>
      </c>
      <c r="F4547" t="s">
        <v>144</v>
      </c>
      <c r="G4547" t="s">
        <v>145</v>
      </c>
      <c r="H4547" t="s">
        <v>130</v>
      </c>
      <c r="I4547">
        <v>334110</v>
      </c>
      <c r="L4547" s="96">
        <v>45132.55678240741</v>
      </c>
      <c r="M4547" t="s">
        <v>131</v>
      </c>
      <c r="N4547">
        <v>1900</v>
      </c>
      <c r="O4547" t="s">
        <v>132</v>
      </c>
    </row>
    <row r="4548" spans="1:15" x14ac:dyDescent="0.25">
      <c r="A4548">
        <v>740000</v>
      </c>
      <c r="B4548">
        <v>335100</v>
      </c>
      <c r="C4548">
        <v>207</v>
      </c>
      <c r="D4548" s="96">
        <v>45132.55740740741</v>
      </c>
      <c r="E4548" t="s">
        <v>127</v>
      </c>
      <c r="F4548" t="s">
        <v>144</v>
      </c>
      <c r="G4548" t="s">
        <v>145</v>
      </c>
      <c r="H4548" t="s">
        <v>130</v>
      </c>
      <c r="I4548">
        <v>334129</v>
      </c>
      <c r="L4548" s="96">
        <v>45132.55678240741</v>
      </c>
      <c r="M4548" t="s">
        <v>131</v>
      </c>
      <c r="N4548">
        <v>3000</v>
      </c>
      <c r="O4548" t="s">
        <v>132</v>
      </c>
    </row>
    <row r="4549" spans="1:15" x14ac:dyDescent="0.25">
      <c r="A4549">
        <v>740000</v>
      </c>
      <c r="B4549">
        <v>335200</v>
      </c>
      <c r="C4549">
        <v>207</v>
      </c>
      <c r="D4549" s="96">
        <v>45132.55740740741</v>
      </c>
      <c r="E4549" t="s">
        <v>127</v>
      </c>
      <c r="F4549" t="s">
        <v>144</v>
      </c>
      <c r="G4549" t="s">
        <v>145</v>
      </c>
      <c r="H4549" t="s">
        <v>130</v>
      </c>
      <c r="I4549">
        <v>334130</v>
      </c>
      <c r="L4549" s="96">
        <v>45132.55678240741</v>
      </c>
      <c r="M4549" t="s">
        <v>131</v>
      </c>
      <c r="N4549">
        <v>3600</v>
      </c>
      <c r="O4549" t="s">
        <v>132</v>
      </c>
    </row>
    <row r="4550" spans="1:15" x14ac:dyDescent="0.25">
      <c r="A4550">
        <v>740000</v>
      </c>
      <c r="B4550">
        <v>335200</v>
      </c>
      <c r="C4550">
        <v>207</v>
      </c>
      <c r="D4550" s="96">
        <v>45132.55740740741</v>
      </c>
      <c r="E4550" t="s">
        <v>133</v>
      </c>
      <c r="F4550" t="s">
        <v>144</v>
      </c>
      <c r="G4550" t="s">
        <v>146</v>
      </c>
      <c r="H4550" t="s">
        <v>130</v>
      </c>
      <c r="I4550">
        <v>334110</v>
      </c>
      <c r="L4550" s="96">
        <v>45132.55678240741</v>
      </c>
      <c r="M4550" t="s">
        <v>135</v>
      </c>
      <c r="N4550">
        <v>-1240</v>
      </c>
      <c r="O4550" t="s">
        <v>136</v>
      </c>
    </row>
    <row r="4551" spans="1:15" x14ac:dyDescent="0.25">
      <c r="A4551">
        <v>740000</v>
      </c>
      <c r="B4551">
        <v>350000</v>
      </c>
      <c r="C4551">
        <v>207</v>
      </c>
      <c r="D4551" s="96">
        <v>45132.557384259257</v>
      </c>
      <c r="E4551" t="s">
        <v>127</v>
      </c>
      <c r="F4551" t="s">
        <v>144</v>
      </c>
      <c r="G4551" t="s">
        <v>145</v>
      </c>
      <c r="H4551" t="s">
        <v>130</v>
      </c>
      <c r="I4551">
        <v>334027</v>
      </c>
      <c r="L4551" s="96">
        <v>45132.55678240741</v>
      </c>
      <c r="M4551" t="s">
        <v>131</v>
      </c>
      <c r="N4551">
        <v>1200</v>
      </c>
      <c r="O4551" t="s">
        <v>132</v>
      </c>
    </row>
    <row r="4552" spans="1:15" x14ac:dyDescent="0.25">
      <c r="A4552">
        <v>740000</v>
      </c>
      <c r="B4552">
        <v>350000</v>
      </c>
      <c r="C4552">
        <v>207</v>
      </c>
      <c r="D4552" s="96">
        <v>45132.557372685187</v>
      </c>
      <c r="E4552" t="s">
        <v>127</v>
      </c>
      <c r="F4552" t="s">
        <v>144</v>
      </c>
      <c r="G4552" t="s">
        <v>145</v>
      </c>
      <c r="H4552" t="s">
        <v>130</v>
      </c>
      <c r="I4552">
        <v>334025</v>
      </c>
      <c r="L4552" s="96">
        <v>45132.55678240741</v>
      </c>
      <c r="M4552" t="s">
        <v>131</v>
      </c>
      <c r="N4552">
        <v>6650</v>
      </c>
      <c r="O4552" t="s">
        <v>132</v>
      </c>
    </row>
    <row r="4553" spans="1:15" x14ac:dyDescent="0.25">
      <c r="A4553">
        <v>740000</v>
      </c>
      <c r="B4553">
        <v>350000</v>
      </c>
      <c r="C4553">
        <v>207</v>
      </c>
      <c r="D4553" s="96">
        <v>45132.557372685187</v>
      </c>
      <c r="E4553" t="s">
        <v>133</v>
      </c>
      <c r="F4553" t="s">
        <v>144</v>
      </c>
      <c r="G4553" t="s">
        <v>146</v>
      </c>
      <c r="H4553" t="s">
        <v>130</v>
      </c>
      <c r="I4553">
        <v>334025</v>
      </c>
      <c r="L4553" s="96">
        <v>45132.55678240741</v>
      </c>
      <c r="M4553" t="s">
        <v>135</v>
      </c>
      <c r="N4553">
        <v>350</v>
      </c>
      <c r="O4553" t="s">
        <v>132</v>
      </c>
    </row>
    <row r="4554" spans="1:15" x14ac:dyDescent="0.25">
      <c r="A4554">
        <v>740000</v>
      </c>
      <c r="B4554">
        <v>265350</v>
      </c>
      <c r="C4554">
        <v>207</v>
      </c>
      <c r="D4554" s="96">
        <v>45132.556921296295</v>
      </c>
      <c r="E4554" t="s">
        <v>127</v>
      </c>
      <c r="F4554" t="s">
        <v>128</v>
      </c>
      <c r="G4554" t="s">
        <v>145</v>
      </c>
      <c r="H4554" t="s">
        <v>130</v>
      </c>
      <c r="I4554">
        <v>334330</v>
      </c>
      <c r="L4554" s="96">
        <v>45132.556747685187</v>
      </c>
      <c r="M4554" t="s">
        <v>131</v>
      </c>
      <c r="N4554">
        <v>500</v>
      </c>
      <c r="O4554" t="s">
        <v>132</v>
      </c>
    </row>
    <row r="4555" spans="1:15" x14ac:dyDescent="0.25">
      <c r="A4555">
        <v>740000</v>
      </c>
      <c r="B4555">
        <v>250750</v>
      </c>
      <c r="C4555">
        <v>207</v>
      </c>
      <c r="D4555" s="96">
        <v>45132.556921296295</v>
      </c>
      <c r="E4555" t="s">
        <v>127</v>
      </c>
      <c r="F4555" t="s">
        <v>128</v>
      </c>
      <c r="G4555" t="s">
        <v>145</v>
      </c>
      <c r="H4555" t="s">
        <v>130</v>
      </c>
      <c r="I4555">
        <v>334120</v>
      </c>
      <c r="L4555" s="96">
        <v>45132.556747685187</v>
      </c>
      <c r="M4555" t="s">
        <v>131</v>
      </c>
      <c r="N4555">
        <v>3850</v>
      </c>
      <c r="O4555" t="s">
        <v>132</v>
      </c>
    </row>
    <row r="4556" spans="1:15" x14ac:dyDescent="0.25">
      <c r="A4556">
        <v>740000</v>
      </c>
      <c r="B4556">
        <v>120302</v>
      </c>
      <c r="C4556">
        <v>207</v>
      </c>
      <c r="D4556" s="96">
        <v>45132.530578703707</v>
      </c>
      <c r="E4556" t="s">
        <v>127</v>
      </c>
      <c r="F4556" t="s">
        <v>140</v>
      </c>
      <c r="G4556" t="s">
        <v>141</v>
      </c>
      <c r="H4556" t="s">
        <v>130</v>
      </c>
      <c r="I4556">
        <v>338300</v>
      </c>
      <c r="L4556" s="96">
        <v>45132.529583333337</v>
      </c>
      <c r="M4556" t="s">
        <v>131</v>
      </c>
      <c r="N4556">
        <v>1500</v>
      </c>
      <c r="O4556" t="s">
        <v>132</v>
      </c>
    </row>
    <row r="4557" spans="1:15" x14ac:dyDescent="0.25">
      <c r="A4557">
        <v>740000</v>
      </c>
      <c r="B4557">
        <v>120010</v>
      </c>
      <c r="C4557">
        <v>207</v>
      </c>
      <c r="D4557" s="96">
        <v>45132.53056712963</v>
      </c>
      <c r="E4557" t="s">
        <v>127</v>
      </c>
      <c r="F4557" t="s">
        <v>140</v>
      </c>
      <c r="G4557" t="s">
        <v>141</v>
      </c>
      <c r="H4557" t="s">
        <v>130</v>
      </c>
      <c r="I4557">
        <v>338298</v>
      </c>
      <c r="L4557" s="96">
        <v>45132.529583333337</v>
      </c>
      <c r="M4557" t="s">
        <v>131</v>
      </c>
      <c r="N4557">
        <v>65000</v>
      </c>
      <c r="O4557" t="s">
        <v>132</v>
      </c>
    </row>
    <row r="4558" spans="1:15" x14ac:dyDescent="0.25">
      <c r="A4558">
        <v>740000</v>
      </c>
      <c r="B4558">
        <v>120010</v>
      </c>
      <c r="C4558">
        <v>207</v>
      </c>
      <c r="D4558" s="96">
        <v>45132.53056712963</v>
      </c>
      <c r="E4558" t="s">
        <v>127</v>
      </c>
      <c r="F4558" t="s">
        <v>140</v>
      </c>
      <c r="G4558" t="s">
        <v>141</v>
      </c>
      <c r="H4558" t="s">
        <v>130</v>
      </c>
      <c r="I4558">
        <v>338299</v>
      </c>
      <c r="L4558" s="96">
        <v>45132.529583333337</v>
      </c>
      <c r="M4558" t="s">
        <v>131</v>
      </c>
      <c r="N4558">
        <v>120000</v>
      </c>
      <c r="O4558" t="s">
        <v>132</v>
      </c>
    </row>
    <row r="4559" spans="1:15" x14ac:dyDescent="0.25">
      <c r="A4559">
        <v>740000</v>
      </c>
      <c r="B4559">
        <v>120102</v>
      </c>
      <c r="C4559">
        <v>207</v>
      </c>
      <c r="D4559" s="96">
        <v>45132.530555555553</v>
      </c>
      <c r="E4559" t="s">
        <v>127</v>
      </c>
      <c r="F4559" t="s">
        <v>140</v>
      </c>
      <c r="G4559" t="s">
        <v>141</v>
      </c>
      <c r="H4559" t="s">
        <v>130</v>
      </c>
      <c r="I4559">
        <v>338290</v>
      </c>
      <c r="L4559" s="96">
        <v>45132.529583333337</v>
      </c>
      <c r="M4559" t="s">
        <v>131</v>
      </c>
      <c r="N4559">
        <v>1200</v>
      </c>
      <c r="O4559" t="s">
        <v>132</v>
      </c>
    </row>
    <row r="4560" spans="1:15" x14ac:dyDescent="0.25">
      <c r="A4560">
        <v>740000</v>
      </c>
      <c r="B4560">
        <v>120252</v>
      </c>
      <c r="C4560">
        <v>207</v>
      </c>
      <c r="D4560" s="96">
        <v>45132.530532407407</v>
      </c>
      <c r="E4560" t="s">
        <v>127</v>
      </c>
      <c r="F4560" t="s">
        <v>140</v>
      </c>
      <c r="G4560" t="s">
        <v>141</v>
      </c>
      <c r="H4560" t="s">
        <v>130</v>
      </c>
      <c r="I4560">
        <v>338260</v>
      </c>
      <c r="L4560" s="96">
        <v>45132.529583333337</v>
      </c>
      <c r="M4560" t="s">
        <v>131</v>
      </c>
      <c r="N4560">
        <v>10500</v>
      </c>
      <c r="O4560" t="s">
        <v>132</v>
      </c>
    </row>
    <row r="4561" spans="1:15" x14ac:dyDescent="0.25">
      <c r="A4561">
        <v>740000</v>
      </c>
      <c r="B4561">
        <v>120401</v>
      </c>
      <c r="C4561">
        <v>207</v>
      </c>
      <c r="D4561" s="96">
        <v>45132.53052083333</v>
      </c>
      <c r="E4561" t="s">
        <v>127</v>
      </c>
      <c r="F4561" t="s">
        <v>140</v>
      </c>
      <c r="G4561" t="s">
        <v>141</v>
      </c>
      <c r="H4561" t="s">
        <v>130</v>
      </c>
      <c r="I4561">
        <v>338220</v>
      </c>
      <c r="L4561" s="96">
        <v>45132.529583333337</v>
      </c>
      <c r="M4561" t="s">
        <v>131</v>
      </c>
      <c r="N4561">
        <v>400</v>
      </c>
      <c r="O4561" t="s">
        <v>132</v>
      </c>
    </row>
    <row r="4562" spans="1:15" x14ac:dyDescent="0.25">
      <c r="A4562">
        <v>740000</v>
      </c>
      <c r="B4562">
        <v>120000</v>
      </c>
      <c r="C4562">
        <v>207</v>
      </c>
      <c r="D4562" s="96">
        <v>45132.53052083333</v>
      </c>
      <c r="E4562" t="s">
        <v>127</v>
      </c>
      <c r="F4562" t="s">
        <v>140</v>
      </c>
      <c r="G4562" t="s">
        <v>141</v>
      </c>
      <c r="H4562" t="s">
        <v>130</v>
      </c>
      <c r="I4562">
        <v>338210</v>
      </c>
      <c r="L4562" s="96">
        <v>45132.529583333337</v>
      </c>
      <c r="M4562" t="s">
        <v>131</v>
      </c>
      <c r="N4562">
        <v>3500</v>
      </c>
      <c r="O4562" t="s">
        <v>132</v>
      </c>
    </row>
    <row r="4563" spans="1:15" x14ac:dyDescent="0.25">
      <c r="A4563">
        <v>740000</v>
      </c>
      <c r="B4563">
        <v>120050</v>
      </c>
      <c r="C4563">
        <v>207</v>
      </c>
      <c r="D4563" s="96">
        <v>45132.530474537038</v>
      </c>
      <c r="E4563" t="s">
        <v>127</v>
      </c>
      <c r="F4563" t="s">
        <v>140</v>
      </c>
      <c r="G4563" t="s">
        <v>141</v>
      </c>
      <c r="H4563" t="s">
        <v>130</v>
      </c>
      <c r="I4563">
        <v>338090</v>
      </c>
      <c r="L4563" s="96">
        <v>45132.529583333337</v>
      </c>
      <c r="M4563" t="s">
        <v>131</v>
      </c>
      <c r="N4563">
        <v>26000</v>
      </c>
      <c r="O4563" t="s">
        <v>132</v>
      </c>
    </row>
    <row r="4564" spans="1:15" x14ac:dyDescent="0.25">
      <c r="A4564">
        <v>740000</v>
      </c>
      <c r="B4564">
        <v>120010</v>
      </c>
      <c r="C4564">
        <v>207</v>
      </c>
      <c r="D4564" s="96">
        <v>45132.530439814815</v>
      </c>
      <c r="E4564" t="s">
        <v>127</v>
      </c>
      <c r="F4564" t="s">
        <v>140</v>
      </c>
      <c r="G4564" t="s">
        <v>141</v>
      </c>
      <c r="H4564" t="s">
        <v>130</v>
      </c>
      <c r="I4564">
        <v>338030</v>
      </c>
      <c r="L4564" s="96">
        <v>45132.529583333337</v>
      </c>
      <c r="M4564" t="s">
        <v>131</v>
      </c>
      <c r="N4564">
        <v>317980</v>
      </c>
      <c r="O4564" t="s">
        <v>132</v>
      </c>
    </row>
    <row r="4565" spans="1:15" x14ac:dyDescent="0.25">
      <c r="A4565">
        <v>740000</v>
      </c>
      <c r="B4565">
        <v>120000</v>
      </c>
      <c r="C4565">
        <v>207</v>
      </c>
      <c r="D4565" s="96">
        <v>45132.530428240738</v>
      </c>
      <c r="E4565" t="s">
        <v>127</v>
      </c>
      <c r="F4565" t="s">
        <v>140</v>
      </c>
      <c r="G4565" t="s">
        <v>141</v>
      </c>
      <c r="H4565" t="s">
        <v>130</v>
      </c>
      <c r="I4565">
        <v>338010</v>
      </c>
      <c r="L4565" s="96">
        <v>45132.529583333337</v>
      </c>
      <c r="M4565" t="s">
        <v>131</v>
      </c>
      <c r="N4565">
        <v>47000</v>
      </c>
      <c r="O4565" t="s">
        <v>132</v>
      </c>
    </row>
    <row r="4566" spans="1:15" x14ac:dyDescent="0.25">
      <c r="A4566">
        <v>740000</v>
      </c>
      <c r="B4566">
        <v>170503</v>
      </c>
      <c r="C4566">
        <v>208</v>
      </c>
      <c r="D4566" s="96">
        <v>45132.530335648145</v>
      </c>
      <c r="E4566" t="s">
        <v>133</v>
      </c>
      <c r="F4566" t="s">
        <v>140</v>
      </c>
      <c r="G4566" t="s">
        <v>170</v>
      </c>
      <c r="H4566" t="s">
        <v>130</v>
      </c>
      <c r="I4566">
        <v>337120</v>
      </c>
      <c r="L4566" s="96">
        <v>45132.529583333337</v>
      </c>
      <c r="M4566" t="s">
        <v>135</v>
      </c>
      <c r="N4566">
        <v>-165</v>
      </c>
      <c r="O4566" t="s">
        <v>136</v>
      </c>
    </row>
    <row r="4567" spans="1:15" x14ac:dyDescent="0.25">
      <c r="A4567">
        <v>740000</v>
      </c>
      <c r="B4567">
        <v>170503</v>
      </c>
      <c r="C4567">
        <v>208</v>
      </c>
      <c r="D4567" s="96">
        <v>45132.530335648145</v>
      </c>
      <c r="E4567" t="s">
        <v>133</v>
      </c>
      <c r="F4567" t="s">
        <v>140</v>
      </c>
      <c r="G4567" t="s">
        <v>172</v>
      </c>
      <c r="H4567" t="s">
        <v>130</v>
      </c>
      <c r="I4567">
        <v>337120</v>
      </c>
      <c r="L4567" s="96">
        <v>45132.529583333337</v>
      </c>
      <c r="M4567" t="s">
        <v>135</v>
      </c>
      <c r="N4567">
        <v>-100</v>
      </c>
      <c r="O4567" t="s">
        <v>136</v>
      </c>
    </row>
    <row r="4568" spans="1:15" x14ac:dyDescent="0.25">
      <c r="A4568">
        <v>740000</v>
      </c>
      <c r="B4568">
        <v>170503</v>
      </c>
      <c r="C4568">
        <v>208</v>
      </c>
      <c r="D4568" s="96">
        <v>45132.530335648145</v>
      </c>
      <c r="E4568" t="s">
        <v>133</v>
      </c>
      <c r="F4568" t="s">
        <v>140</v>
      </c>
      <c r="G4568" t="s">
        <v>380</v>
      </c>
      <c r="H4568" t="s">
        <v>130</v>
      </c>
      <c r="I4568">
        <v>337120</v>
      </c>
      <c r="L4568" s="96">
        <v>45132.529583333337</v>
      </c>
      <c r="M4568" t="s">
        <v>135</v>
      </c>
      <c r="N4568">
        <v>100</v>
      </c>
      <c r="O4568" t="s">
        <v>132</v>
      </c>
    </row>
    <row r="4569" spans="1:15" x14ac:dyDescent="0.25">
      <c r="A4569">
        <v>740000</v>
      </c>
      <c r="B4569">
        <v>170503</v>
      </c>
      <c r="C4569">
        <v>208</v>
      </c>
      <c r="D4569" s="96">
        <v>45132.530324074076</v>
      </c>
      <c r="E4569" t="s">
        <v>127</v>
      </c>
      <c r="F4569" t="s">
        <v>140</v>
      </c>
      <c r="G4569" t="s">
        <v>199</v>
      </c>
      <c r="H4569" t="s">
        <v>130</v>
      </c>
      <c r="I4569">
        <v>337120</v>
      </c>
      <c r="L4569" s="96">
        <v>45132.529583333337</v>
      </c>
      <c r="M4569" t="s">
        <v>131</v>
      </c>
      <c r="N4569">
        <v>100</v>
      </c>
      <c r="O4569" t="s">
        <v>132</v>
      </c>
    </row>
    <row r="4570" spans="1:15" x14ac:dyDescent="0.25">
      <c r="A4570">
        <v>740000</v>
      </c>
      <c r="B4570">
        <v>170503</v>
      </c>
      <c r="C4570">
        <v>208</v>
      </c>
      <c r="D4570" s="96">
        <v>45132.530324074076</v>
      </c>
      <c r="E4570" t="s">
        <v>133</v>
      </c>
      <c r="F4570" t="s">
        <v>140</v>
      </c>
      <c r="G4570" t="s">
        <v>171</v>
      </c>
      <c r="H4570" t="s">
        <v>130</v>
      </c>
      <c r="I4570">
        <v>337120</v>
      </c>
      <c r="L4570" s="96">
        <v>45132.529583333337</v>
      </c>
      <c r="M4570" t="s">
        <v>135</v>
      </c>
      <c r="N4570">
        <v>200</v>
      </c>
      <c r="O4570" t="s">
        <v>132</v>
      </c>
    </row>
    <row r="4571" spans="1:15" x14ac:dyDescent="0.25">
      <c r="A4571">
        <v>740000</v>
      </c>
      <c r="B4571">
        <v>170501</v>
      </c>
      <c r="C4571">
        <v>208</v>
      </c>
      <c r="D4571" s="96">
        <v>45132.530300925922</v>
      </c>
      <c r="E4571" t="s">
        <v>127</v>
      </c>
      <c r="F4571" t="s">
        <v>140</v>
      </c>
      <c r="G4571" t="s">
        <v>199</v>
      </c>
      <c r="H4571" t="s">
        <v>130</v>
      </c>
      <c r="I4571">
        <v>337110</v>
      </c>
      <c r="L4571" s="96">
        <v>45132.529583333337</v>
      </c>
      <c r="M4571" t="s">
        <v>131</v>
      </c>
      <c r="N4571">
        <v>14500</v>
      </c>
      <c r="O4571" t="s">
        <v>132</v>
      </c>
    </row>
    <row r="4572" spans="1:15" x14ac:dyDescent="0.25">
      <c r="A4572">
        <v>740000</v>
      </c>
      <c r="B4572">
        <v>170501</v>
      </c>
      <c r="C4572">
        <v>208</v>
      </c>
      <c r="D4572" s="96">
        <v>45132.530300925922</v>
      </c>
      <c r="E4572" t="s">
        <v>133</v>
      </c>
      <c r="F4572" t="s">
        <v>140</v>
      </c>
      <c r="G4572" t="s">
        <v>172</v>
      </c>
      <c r="H4572" t="s">
        <v>130</v>
      </c>
      <c r="I4572">
        <v>337110</v>
      </c>
      <c r="L4572" s="96">
        <v>45132.529583333337</v>
      </c>
      <c r="M4572" t="s">
        <v>135</v>
      </c>
      <c r="N4572">
        <v>-14500</v>
      </c>
      <c r="O4572" t="s">
        <v>136</v>
      </c>
    </row>
    <row r="4573" spans="1:15" x14ac:dyDescent="0.25">
      <c r="A4573">
        <v>740000</v>
      </c>
      <c r="B4573">
        <v>170501</v>
      </c>
      <c r="C4573">
        <v>208</v>
      </c>
      <c r="D4573" s="96">
        <v>45132.530300925922</v>
      </c>
      <c r="E4573" t="s">
        <v>133</v>
      </c>
      <c r="F4573" t="s">
        <v>140</v>
      </c>
      <c r="G4573" t="s">
        <v>170</v>
      </c>
      <c r="H4573" t="s">
        <v>130</v>
      </c>
      <c r="I4573">
        <v>337110</v>
      </c>
      <c r="L4573" s="96">
        <v>45132.529583333337</v>
      </c>
      <c r="M4573" t="s">
        <v>135</v>
      </c>
      <c r="N4573">
        <v>-660</v>
      </c>
      <c r="O4573" t="s">
        <v>136</v>
      </c>
    </row>
    <row r="4574" spans="1:15" x14ac:dyDescent="0.25">
      <c r="A4574">
        <v>740000</v>
      </c>
      <c r="B4574">
        <v>170501</v>
      </c>
      <c r="C4574">
        <v>208</v>
      </c>
      <c r="D4574" s="96">
        <v>45132.530300925922</v>
      </c>
      <c r="E4574" t="s">
        <v>133</v>
      </c>
      <c r="F4574" t="s">
        <v>140</v>
      </c>
      <c r="G4574" t="s">
        <v>173</v>
      </c>
      <c r="H4574" t="s">
        <v>130</v>
      </c>
      <c r="I4574">
        <v>337110</v>
      </c>
      <c r="L4574" s="96">
        <v>45132.529583333337</v>
      </c>
      <c r="M4574" t="s">
        <v>135</v>
      </c>
      <c r="N4574">
        <v>12000</v>
      </c>
      <c r="O4574" t="s">
        <v>132</v>
      </c>
    </row>
    <row r="4575" spans="1:15" x14ac:dyDescent="0.25">
      <c r="A4575">
        <v>740000</v>
      </c>
      <c r="B4575">
        <v>170500</v>
      </c>
      <c r="C4575">
        <v>208</v>
      </c>
      <c r="D4575" s="96">
        <v>45132.530266203707</v>
      </c>
      <c r="E4575" t="s">
        <v>127</v>
      </c>
      <c r="F4575" t="s">
        <v>140</v>
      </c>
      <c r="G4575" t="s">
        <v>199</v>
      </c>
      <c r="H4575" t="s">
        <v>130</v>
      </c>
      <c r="I4575">
        <v>337012</v>
      </c>
      <c r="L4575" s="96">
        <v>45132.529583333337</v>
      </c>
      <c r="M4575" t="s">
        <v>131</v>
      </c>
      <c r="N4575">
        <v>1000</v>
      </c>
      <c r="O4575" t="s">
        <v>132</v>
      </c>
    </row>
    <row r="4576" spans="1:15" x14ac:dyDescent="0.25">
      <c r="A4576">
        <v>740000</v>
      </c>
      <c r="B4576">
        <v>170500</v>
      </c>
      <c r="C4576">
        <v>208</v>
      </c>
      <c r="D4576" s="96">
        <v>45132.530266203707</v>
      </c>
      <c r="E4576" t="s">
        <v>133</v>
      </c>
      <c r="F4576" t="s">
        <v>140</v>
      </c>
      <c r="G4576" t="s">
        <v>200</v>
      </c>
      <c r="H4576" t="s">
        <v>130</v>
      </c>
      <c r="I4576">
        <v>337012</v>
      </c>
      <c r="L4576" s="96">
        <v>45132.529583333337</v>
      </c>
      <c r="M4576" t="s">
        <v>135</v>
      </c>
      <c r="N4576">
        <v>-865</v>
      </c>
      <c r="O4576" t="s">
        <v>136</v>
      </c>
    </row>
    <row r="4577" spans="1:15" x14ac:dyDescent="0.25">
      <c r="A4577">
        <v>740000</v>
      </c>
      <c r="B4577">
        <v>170500</v>
      </c>
      <c r="C4577">
        <v>208</v>
      </c>
      <c r="D4577" s="96">
        <v>45132.53025462963</v>
      </c>
      <c r="E4577" t="s">
        <v>133</v>
      </c>
      <c r="F4577" t="s">
        <v>140</v>
      </c>
      <c r="G4577" t="s">
        <v>172</v>
      </c>
      <c r="H4577" t="s">
        <v>130</v>
      </c>
      <c r="I4577">
        <v>337010</v>
      </c>
      <c r="L4577" s="96">
        <v>45132.529583333337</v>
      </c>
      <c r="M4577" t="s">
        <v>135</v>
      </c>
      <c r="N4577">
        <v>-4000</v>
      </c>
      <c r="O4577" t="s">
        <v>136</v>
      </c>
    </row>
    <row r="4578" spans="1:15" x14ac:dyDescent="0.25">
      <c r="A4578">
        <v>740000</v>
      </c>
      <c r="B4578">
        <v>170500</v>
      </c>
      <c r="C4578">
        <v>208</v>
      </c>
      <c r="D4578" s="96">
        <v>45132.530243055553</v>
      </c>
      <c r="E4578" t="s">
        <v>127</v>
      </c>
      <c r="F4578" t="s">
        <v>140</v>
      </c>
      <c r="G4578" t="s">
        <v>199</v>
      </c>
      <c r="H4578" t="s">
        <v>130</v>
      </c>
      <c r="I4578">
        <v>337010</v>
      </c>
      <c r="L4578" s="96">
        <v>45132.529583333337</v>
      </c>
      <c r="M4578" t="s">
        <v>131</v>
      </c>
      <c r="N4578">
        <v>41000</v>
      </c>
      <c r="O4578" t="s">
        <v>132</v>
      </c>
    </row>
    <row r="4579" spans="1:15" x14ac:dyDescent="0.25">
      <c r="A4579">
        <v>740000</v>
      </c>
      <c r="B4579">
        <v>170500</v>
      </c>
      <c r="C4579">
        <v>208</v>
      </c>
      <c r="D4579" s="96">
        <v>45132.530243055553</v>
      </c>
      <c r="E4579" t="s">
        <v>133</v>
      </c>
      <c r="F4579" t="s">
        <v>140</v>
      </c>
      <c r="G4579" t="s">
        <v>170</v>
      </c>
      <c r="H4579" t="s">
        <v>130</v>
      </c>
      <c r="I4579">
        <v>337010</v>
      </c>
      <c r="L4579" s="96">
        <v>45132.529583333337</v>
      </c>
      <c r="M4579" t="s">
        <v>135</v>
      </c>
      <c r="N4579">
        <v>-800</v>
      </c>
      <c r="O4579" t="s">
        <v>136</v>
      </c>
    </row>
    <row r="4580" spans="1:15" x14ac:dyDescent="0.25">
      <c r="A4580">
        <v>740000</v>
      </c>
      <c r="B4580">
        <v>170500</v>
      </c>
      <c r="C4580">
        <v>208</v>
      </c>
      <c r="D4580" s="96">
        <v>45132.530243055553</v>
      </c>
      <c r="E4580" t="s">
        <v>133</v>
      </c>
      <c r="F4580" t="s">
        <v>140</v>
      </c>
      <c r="G4580" t="s">
        <v>171</v>
      </c>
      <c r="H4580" t="s">
        <v>130</v>
      </c>
      <c r="I4580">
        <v>337010</v>
      </c>
      <c r="L4580" s="96">
        <v>45132.529583333337</v>
      </c>
      <c r="M4580" t="s">
        <v>135</v>
      </c>
      <c r="N4580">
        <v>300</v>
      </c>
      <c r="O4580" t="s">
        <v>132</v>
      </c>
    </row>
    <row r="4581" spans="1:15" x14ac:dyDescent="0.25">
      <c r="A4581">
        <v>740000</v>
      </c>
      <c r="B4581">
        <v>170500</v>
      </c>
      <c r="C4581">
        <v>208</v>
      </c>
      <c r="D4581" s="96">
        <v>45132.53020833333</v>
      </c>
      <c r="E4581" t="s">
        <v>127</v>
      </c>
      <c r="F4581" t="s">
        <v>140</v>
      </c>
      <c r="G4581" t="s">
        <v>199</v>
      </c>
      <c r="H4581" t="s">
        <v>130</v>
      </c>
      <c r="I4581">
        <v>337006</v>
      </c>
      <c r="L4581" s="96">
        <v>45132.529583333337</v>
      </c>
      <c r="M4581" t="s">
        <v>131</v>
      </c>
      <c r="N4581">
        <v>3000</v>
      </c>
      <c r="O4581" t="s">
        <v>132</v>
      </c>
    </row>
    <row r="4582" spans="1:15" x14ac:dyDescent="0.25">
      <c r="A4582">
        <v>740000</v>
      </c>
      <c r="B4582">
        <v>170500</v>
      </c>
      <c r="C4582">
        <v>208</v>
      </c>
      <c r="D4582" s="96">
        <v>45132.53020833333</v>
      </c>
      <c r="E4582" t="s">
        <v>133</v>
      </c>
      <c r="F4582" t="s">
        <v>140</v>
      </c>
      <c r="G4582" t="s">
        <v>173</v>
      </c>
      <c r="H4582" t="s">
        <v>130</v>
      </c>
      <c r="I4582">
        <v>337006</v>
      </c>
      <c r="L4582" s="96">
        <v>45132.529583333337</v>
      </c>
      <c r="M4582" t="s">
        <v>135</v>
      </c>
      <c r="N4582">
        <v>-2000</v>
      </c>
      <c r="O4582" t="s">
        <v>136</v>
      </c>
    </row>
    <row r="4583" spans="1:15" x14ac:dyDescent="0.25">
      <c r="A4583">
        <v>740000</v>
      </c>
      <c r="B4583">
        <v>170500</v>
      </c>
      <c r="C4583">
        <v>208</v>
      </c>
      <c r="D4583" s="96">
        <v>45132.53020833333</v>
      </c>
      <c r="E4583" t="s">
        <v>133</v>
      </c>
      <c r="F4583" t="s">
        <v>140</v>
      </c>
      <c r="G4583" t="s">
        <v>171</v>
      </c>
      <c r="H4583" t="s">
        <v>130</v>
      </c>
      <c r="I4583">
        <v>337006</v>
      </c>
      <c r="L4583" s="96">
        <v>45132.529583333337</v>
      </c>
      <c r="M4583" t="s">
        <v>135</v>
      </c>
      <c r="N4583">
        <v>-1000</v>
      </c>
      <c r="O4583" t="s">
        <v>136</v>
      </c>
    </row>
    <row r="4584" spans="1:15" x14ac:dyDescent="0.25">
      <c r="A4584">
        <v>740000</v>
      </c>
      <c r="B4584">
        <v>410300</v>
      </c>
      <c r="C4584">
        <v>211</v>
      </c>
      <c r="D4584" s="96">
        <v>45132.557743055557</v>
      </c>
      <c r="E4584" t="s">
        <v>127</v>
      </c>
      <c r="F4584" t="s">
        <v>217</v>
      </c>
      <c r="G4584" t="s">
        <v>223</v>
      </c>
      <c r="H4584" t="s">
        <v>130</v>
      </c>
      <c r="I4584">
        <v>336016</v>
      </c>
      <c r="L4584" s="96">
        <v>45132.556863425925</v>
      </c>
      <c r="M4584" t="s">
        <v>131</v>
      </c>
      <c r="N4584">
        <v>5000</v>
      </c>
      <c r="O4584" t="s">
        <v>132</v>
      </c>
    </row>
    <row r="4585" spans="1:15" x14ac:dyDescent="0.25">
      <c r="A4585">
        <v>740000</v>
      </c>
      <c r="B4585">
        <v>410300</v>
      </c>
      <c r="C4585">
        <v>211</v>
      </c>
      <c r="D4585" s="96">
        <v>45132.55773148148</v>
      </c>
      <c r="E4585" t="s">
        <v>127</v>
      </c>
      <c r="F4585" t="s">
        <v>217</v>
      </c>
      <c r="G4585" t="s">
        <v>225</v>
      </c>
      <c r="H4585" t="s">
        <v>130</v>
      </c>
      <c r="I4585">
        <v>336000</v>
      </c>
      <c r="L4585" s="96">
        <v>45132.556863425925</v>
      </c>
      <c r="M4585" t="s">
        <v>131</v>
      </c>
      <c r="N4585">
        <v>10000</v>
      </c>
      <c r="O4585" t="s">
        <v>132</v>
      </c>
    </row>
    <row r="4586" spans="1:15" x14ac:dyDescent="0.25">
      <c r="A4586">
        <v>740000</v>
      </c>
      <c r="B4586">
        <v>410300</v>
      </c>
      <c r="C4586">
        <v>211</v>
      </c>
      <c r="D4586" s="96">
        <v>45132.55773148148</v>
      </c>
      <c r="E4586" t="s">
        <v>127</v>
      </c>
      <c r="F4586" t="s">
        <v>217</v>
      </c>
      <c r="G4586" t="s">
        <v>224</v>
      </c>
      <c r="H4586" t="s">
        <v>130</v>
      </c>
      <c r="I4586">
        <v>336010</v>
      </c>
      <c r="L4586" s="96">
        <v>45132.556863425925</v>
      </c>
      <c r="M4586" t="s">
        <v>131</v>
      </c>
      <c r="N4586">
        <v>10000</v>
      </c>
      <c r="O4586" t="s">
        <v>132</v>
      </c>
    </row>
    <row r="4587" spans="1:15" x14ac:dyDescent="0.25">
      <c r="A4587">
        <v>740000</v>
      </c>
      <c r="B4587">
        <v>415240</v>
      </c>
      <c r="C4587">
        <v>212</v>
      </c>
      <c r="D4587" s="96">
        <v>45132.557696759257</v>
      </c>
      <c r="E4587" t="s">
        <v>127</v>
      </c>
      <c r="F4587" t="s">
        <v>217</v>
      </c>
      <c r="G4587" t="s">
        <v>218</v>
      </c>
      <c r="H4587" t="s">
        <v>130</v>
      </c>
      <c r="I4587">
        <v>335100</v>
      </c>
      <c r="L4587" s="96">
        <v>45132.556863425925</v>
      </c>
      <c r="M4587" t="s">
        <v>131</v>
      </c>
      <c r="N4587">
        <v>14000</v>
      </c>
      <c r="O4587" t="s">
        <v>132</v>
      </c>
    </row>
    <row r="4588" spans="1:15" x14ac:dyDescent="0.25">
      <c r="A4588">
        <v>740000</v>
      </c>
      <c r="B4588">
        <v>415240</v>
      </c>
      <c r="C4588">
        <v>212</v>
      </c>
      <c r="D4588" s="96">
        <v>45132.557696759257</v>
      </c>
      <c r="E4588" t="s">
        <v>133</v>
      </c>
      <c r="F4588" t="s">
        <v>217</v>
      </c>
      <c r="G4588" t="s">
        <v>219</v>
      </c>
      <c r="H4588" t="s">
        <v>130</v>
      </c>
      <c r="I4588">
        <v>335100</v>
      </c>
      <c r="L4588" s="96">
        <v>45132.556863425925</v>
      </c>
      <c r="M4588" t="s">
        <v>135</v>
      </c>
      <c r="N4588">
        <v>-14000</v>
      </c>
      <c r="O4588" t="s">
        <v>136</v>
      </c>
    </row>
    <row r="4589" spans="1:15" x14ac:dyDescent="0.25">
      <c r="A4589">
        <v>740000</v>
      </c>
      <c r="B4589">
        <v>430100</v>
      </c>
      <c r="C4589">
        <v>216</v>
      </c>
      <c r="D4589" s="96">
        <v>45169.461539351854</v>
      </c>
      <c r="E4589" t="s">
        <v>133</v>
      </c>
      <c r="F4589" t="s">
        <v>202</v>
      </c>
      <c r="G4589" t="s">
        <v>203</v>
      </c>
      <c r="H4589" t="s">
        <v>130</v>
      </c>
      <c r="I4589">
        <v>336200</v>
      </c>
      <c r="L4589" s="96">
        <v>45169.444247685184</v>
      </c>
      <c r="M4589" t="s">
        <v>135</v>
      </c>
      <c r="N4589">
        <v>-17000</v>
      </c>
      <c r="O4589" t="s">
        <v>136</v>
      </c>
    </row>
    <row r="4590" spans="1:15" x14ac:dyDescent="0.25">
      <c r="A4590">
        <v>740000</v>
      </c>
      <c r="B4590">
        <v>430100</v>
      </c>
      <c r="C4590">
        <v>216</v>
      </c>
      <c r="D4590" s="96">
        <v>45132.557754629626</v>
      </c>
      <c r="E4590" t="s">
        <v>127</v>
      </c>
      <c r="F4590" t="s">
        <v>217</v>
      </c>
      <c r="G4590" t="s">
        <v>221</v>
      </c>
      <c r="H4590" t="s">
        <v>130</v>
      </c>
      <c r="I4590">
        <v>336200</v>
      </c>
      <c r="L4590" s="96">
        <v>45132.556863425925</v>
      </c>
      <c r="M4590" t="s">
        <v>131</v>
      </c>
      <c r="N4590">
        <v>36500</v>
      </c>
      <c r="O4590" t="s">
        <v>132</v>
      </c>
    </row>
    <row r="4591" spans="1:15" x14ac:dyDescent="0.25">
      <c r="A4591">
        <v>740000</v>
      </c>
      <c r="B4591">
        <v>410100</v>
      </c>
      <c r="C4591">
        <v>217</v>
      </c>
      <c r="D4591" s="96">
        <v>45132.557708333334</v>
      </c>
      <c r="E4591" t="s">
        <v>127</v>
      </c>
      <c r="F4591" t="s">
        <v>217</v>
      </c>
      <c r="G4591" t="s">
        <v>222</v>
      </c>
      <c r="H4591" t="s">
        <v>130</v>
      </c>
      <c r="I4591">
        <v>335140</v>
      </c>
      <c r="L4591" s="96">
        <v>45132.556863425925</v>
      </c>
      <c r="M4591" t="s">
        <v>131</v>
      </c>
      <c r="N4591">
        <v>50000</v>
      </c>
      <c r="O4591" t="s">
        <v>132</v>
      </c>
    </row>
    <row r="4592" spans="1:15" x14ac:dyDescent="0.25">
      <c r="A4592">
        <v>740000</v>
      </c>
      <c r="B4592">
        <v>170200</v>
      </c>
      <c r="C4592">
        <v>217</v>
      </c>
      <c r="D4592" s="96">
        <v>45132.530162037037</v>
      </c>
      <c r="E4592" t="s">
        <v>127</v>
      </c>
      <c r="F4592" t="s">
        <v>140</v>
      </c>
      <c r="G4592" t="s">
        <v>303</v>
      </c>
      <c r="H4592" t="s">
        <v>130</v>
      </c>
      <c r="I4592">
        <v>335145</v>
      </c>
      <c r="L4592" s="96">
        <v>45132.529583333337</v>
      </c>
      <c r="M4592" t="s">
        <v>131</v>
      </c>
      <c r="N4592">
        <v>183</v>
      </c>
      <c r="O4592" t="s">
        <v>132</v>
      </c>
    </row>
    <row r="4593" spans="1:15" x14ac:dyDescent="0.25">
      <c r="A4593">
        <v>740000</v>
      </c>
      <c r="B4593">
        <v>201240</v>
      </c>
      <c r="C4593">
        <v>219</v>
      </c>
      <c r="D4593" s="96">
        <v>45310.716817129629</v>
      </c>
      <c r="E4593" t="s">
        <v>133</v>
      </c>
      <c r="F4593" t="s">
        <v>357</v>
      </c>
      <c r="G4593" t="s">
        <v>358</v>
      </c>
      <c r="H4593" t="s">
        <v>130</v>
      </c>
      <c r="I4593">
        <v>336400</v>
      </c>
      <c r="L4593" s="96">
        <v>45310.703576388885</v>
      </c>
      <c r="M4593" t="s">
        <v>135</v>
      </c>
      <c r="N4593">
        <v>-2400</v>
      </c>
      <c r="O4593" t="s">
        <v>136</v>
      </c>
    </row>
    <row r="4594" spans="1:15" x14ac:dyDescent="0.25">
      <c r="A4594">
        <v>740000</v>
      </c>
      <c r="B4594">
        <v>250000</v>
      </c>
      <c r="C4594">
        <v>219</v>
      </c>
      <c r="D4594" s="96">
        <v>45280.710810185185</v>
      </c>
      <c r="E4594" t="s">
        <v>162</v>
      </c>
      <c r="F4594" t="s">
        <v>174</v>
      </c>
      <c r="G4594" t="s">
        <v>175</v>
      </c>
      <c r="H4594" t="s">
        <v>130</v>
      </c>
      <c r="I4594">
        <v>336626</v>
      </c>
      <c r="L4594" s="96">
        <v>45280.709710648145</v>
      </c>
      <c r="M4594" t="s">
        <v>135</v>
      </c>
      <c r="N4594">
        <v>3356</v>
      </c>
      <c r="O4594" t="s">
        <v>132</v>
      </c>
    </row>
    <row r="4595" spans="1:15" x14ac:dyDescent="0.25">
      <c r="A4595">
        <v>740000</v>
      </c>
      <c r="B4595">
        <v>270100</v>
      </c>
      <c r="C4595">
        <v>219</v>
      </c>
      <c r="D4595" s="96">
        <v>45230.384733796294</v>
      </c>
      <c r="E4595" t="s">
        <v>133</v>
      </c>
      <c r="F4595" t="s">
        <v>416</v>
      </c>
      <c r="G4595" t="s">
        <v>417</v>
      </c>
      <c r="H4595" t="s">
        <v>130</v>
      </c>
      <c r="I4595">
        <v>336575</v>
      </c>
      <c r="L4595" s="96">
        <v>45230.377870370372</v>
      </c>
      <c r="M4595" t="s">
        <v>135</v>
      </c>
      <c r="N4595">
        <v>1274</v>
      </c>
      <c r="O4595" t="s">
        <v>132</v>
      </c>
    </row>
    <row r="4596" spans="1:15" x14ac:dyDescent="0.25">
      <c r="A4596">
        <v>740000</v>
      </c>
      <c r="B4596">
        <v>270000</v>
      </c>
      <c r="C4596">
        <v>219</v>
      </c>
      <c r="D4596" s="96">
        <v>45229.599270833336</v>
      </c>
      <c r="E4596" t="s">
        <v>133</v>
      </c>
      <c r="F4596" t="s">
        <v>234</v>
      </c>
      <c r="G4596" t="s">
        <v>235</v>
      </c>
      <c r="H4596" t="s">
        <v>130</v>
      </c>
      <c r="I4596">
        <v>336332</v>
      </c>
      <c r="L4596" s="96">
        <v>45229.42559027778</v>
      </c>
      <c r="M4596" t="s">
        <v>135</v>
      </c>
      <c r="N4596">
        <v>2430</v>
      </c>
      <c r="O4596" t="s">
        <v>132</v>
      </c>
    </row>
    <row r="4597" spans="1:15" x14ac:dyDescent="0.25">
      <c r="A4597">
        <v>740000</v>
      </c>
      <c r="B4597">
        <v>400300</v>
      </c>
      <c r="C4597">
        <v>219</v>
      </c>
      <c r="D4597" s="96">
        <v>45216.638969907406</v>
      </c>
      <c r="E4597" t="s">
        <v>133</v>
      </c>
      <c r="F4597" t="s">
        <v>455</v>
      </c>
      <c r="G4597" t="s">
        <v>456</v>
      </c>
      <c r="H4597" t="s">
        <v>130</v>
      </c>
      <c r="I4597">
        <v>336537</v>
      </c>
      <c r="L4597" s="96">
        <v>45216.635775462964</v>
      </c>
      <c r="M4597" t="s">
        <v>135</v>
      </c>
      <c r="N4597">
        <v>-2900</v>
      </c>
      <c r="O4597" t="s">
        <v>136</v>
      </c>
    </row>
    <row r="4598" spans="1:15" x14ac:dyDescent="0.25">
      <c r="A4598">
        <v>740000</v>
      </c>
      <c r="B4598">
        <v>201240</v>
      </c>
      <c r="C4598">
        <v>219</v>
      </c>
      <c r="D4598" s="96">
        <v>45205.59615740741</v>
      </c>
      <c r="E4598" t="s">
        <v>133</v>
      </c>
      <c r="F4598" t="s">
        <v>420</v>
      </c>
      <c r="G4598" t="s">
        <v>421</v>
      </c>
      <c r="H4598" t="s">
        <v>130</v>
      </c>
      <c r="I4598">
        <v>336588</v>
      </c>
      <c r="L4598" s="96">
        <v>45205.595023148147</v>
      </c>
      <c r="M4598" t="s">
        <v>135</v>
      </c>
      <c r="N4598">
        <v>1942</v>
      </c>
      <c r="O4598" t="s">
        <v>132</v>
      </c>
    </row>
    <row r="4599" spans="1:15" x14ac:dyDescent="0.25">
      <c r="A4599">
        <v>740000</v>
      </c>
      <c r="B4599">
        <v>270100</v>
      </c>
      <c r="C4599">
        <v>219</v>
      </c>
      <c r="D4599" s="96">
        <v>45135.658402777779</v>
      </c>
      <c r="E4599" t="s">
        <v>127</v>
      </c>
      <c r="F4599" t="s">
        <v>165</v>
      </c>
      <c r="G4599" t="s">
        <v>166</v>
      </c>
      <c r="H4599" t="s">
        <v>130</v>
      </c>
      <c r="I4599">
        <v>336575</v>
      </c>
      <c r="L4599" s="96">
        <v>45108.999988425923</v>
      </c>
      <c r="M4599" t="s">
        <v>131</v>
      </c>
      <c r="N4599">
        <v>1651</v>
      </c>
      <c r="O4599" t="s">
        <v>132</v>
      </c>
    </row>
    <row r="4600" spans="1:15" x14ac:dyDescent="0.25">
      <c r="A4600">
        <v>740000</v>
      </c>
      <c r="B4600">
        <v>610000</v>
      </c>
      <c r="C4600">
        <v>219</v>
      </c>
      <c r="D4600" s="96">
        <v>45132.557812500003</v>
      </c>
      <c r="E4600" t="s">
        <v>127</v>
      </c>
      <c r="F4600" t="s">
        <v>240</v>
      </c>
      <c r="G4600" t="s">
        <v>241</v>
      </c>
      <c r="H4600" t="s">
        <v>130</v>
      </c>
      <c r="I4600">
        <v>336260</v>
      </c>
      <c r="L4600" s="96">
        <v>45132.556886574072</v>
      </c>
      <c r="M4600" t="s">
        <v>131</v>
      </c>
      <c r="N4600">
        <v>60000</v>
      </c>
      <c r="O4600" t="s">
        <v>132</v>
      </c>
    </row>
    <row r="4601" spans="1:15" x14ac:dyDescent="0.25">
      <c r="A4601">
        <v>740000</v>
      </c>
      <c r="B4601">
        <v>400300</v>
      </c>
      <c r="C4601">
        <v>219</v>
      </c>
      <c r="D4601" s="96">
        <v>45132.55777777778</v>
      </c>
      <c r="E4601" t="s">
        <v>127</v>
      </c>
      <c r="F4601" t="s">
        <v>217</v>
      </c>
      <c r="G4601" t="s">
        <v>422</v>
      </c>
      <c r="H4601" t="s">
        <v>130</v>
      </c>
      <c r="I4601">
        <v>336537</v>
      </c>
      <c r="L4601" s="96">
        <v>45132.556863425925</v>
      </c>
      <c r="M4601" t="s">
        <v>131</v>
      </c>
      <c r="N4601">
        <v>3000</v>
      </c>
      <c r="O4601" t="s">
        <v>132</v>
      </c>
    </row>
    <row r="4602" spans="1:15" x14ac:dyDescent="0.25">
      <c r="A4602">
        <v>740000</v>
      </c>
      <c r="B4602">
        <v>415220</v>
      </c>
      <c r="C4602">
        <v>219</v>
      </c>
      <c r="D4602" s="96">
        <v>45132.55777777778</v>
      </c>
      <c r="E4602" t="s">
        <v>127</v>
      </c>
      <c r="F4602" t="s">
        <v>217</v>
      </c>
      <c r="G4602" t="s">
        <v>228</v>
      </c>
      <c r="H4602" t="s">
        <v>130</v>
      </c>
      <c r="I4602">
        <v>336885</v>
      </c>
      <c r="L4602" s="96">
        <v>45132.556863425925</v>
      </c>
      <c r="M4602" t="s">
        <v>131</v>
      </c>
      <c r="N4602">
        <v>5000</v>
      </c>
      <c r="O4602" t="s">
        <v>132</v>
      </c>
    </row>
    <row r="4603" spans="1:15" x14ac:dyDescent="0.25">
      <c r="A4603">
        <v>740000</v>
      </c>
      <c r="B4603">
        <v>205400</v>
      </c>
      <c r="C4603">
        <v>219</v>
      </c>
      <c r="D4603" s="96">
        <v>45132.557152777779</v>
      </c>
      <c r="E4603" t="s">
        <v>127</v>
      </c>
      <c r="F4603" t="s">
        <v>128</v>
      </c>
      <c r="G4603" t="s">
        <v>208</v>
      </c>
      <c r="H4603" t="s">
        <v>130</v>
      </c>
      <c r="I4603">
        <v>336611</v>
      </c>
      <c r="L4603" s="96">
        <v>45132.556747685187</v>
      </c>
      <c r="M4603" t="s">
        <v>131</v>
      </c>
      <c r="N4603">
        <v>15000</v>
      </c>
      <c r="O4603" t="s">
        <v>132</v>
      </c>
    </row>
    <row r="4604" spans="1:15" x14ac:dyDescent="0.25">
      <c r="A4604">
        <v>740000</v>
      </c>
      <c r="B4604">
        <v>201240</v>
      </c>
      <c r="C4604">
        <v>219</v>
      </c>
      <c r="D4604" s="96">
        <v>45132.557152777779</v>
      </c>
      <c r="E4604" t="s">
        <v>127</v>
      </c>
      <c r="F4604" t="s">
        <v>128</v>
      </c>
      <c r="G4604" t="s">
        <v>206</v>
      </c>
      <c r="H4604" t="s">
        <v>130</v>
      </c>
      <c r="I4604">
        <v>336637</v>
      </c>
      <c r="L4604" s="96">
        <v>45132.556747685187</v>
      </c>
      <c r="M4604" t="s">
        <v>131</v>
      </c>
      <c r="N4604">
        <v>34669</v>
      </c>
      <c r="O4604" t="s">
        <v>132</v>
      </c>
    </row>
    <row r="4605" spans="1:15" x14ac:dyDescent="0.25">
      <c r="A4605">
        <v>740000</v>
      </c>
      <c r="B4605">
        <v>201240</v>
      </c>
      <c r="C4605">
        <v>219</v>
      </c>
      <c r="D4605" s="96">
        <v>45132.557141203702</v>
      </c>
      <c r="E4605" t="s">
        <v>127</v>
      </c>
      <c r="F4605" t="s">
        <v>128</v>
      </c>
      <c r="G4605" t="s">
        <v>206</v>
      </c>
      <c r="H4605" t="s">
        <v>130</v>
      </c>
      <c r="I4605">
        <v>336588</v>
      </c>
      <c r="L4605" s="96">
        <v>45132.556747685187</v>
      </c>
      <c r="M4605" t="s">
        <v>131</v>
      </c>
      <c r="N4605">
        <v>-1942</v>
      </c>
      <c r="O4605" t="s">
        <v>136</v>
      </c>
    </row>
    <row r="4606" spans="1:15" x14ac:dyDescent="0.25">
      <c r="A4606">
        <v>740000</v>
      </c>
      <c r="B4606">
        <v>270100</v>
      </c>
      <c r="C4606">
        <v>219</v>
      </c>
      <c r="D4606" s="96">
        <v>45132.557118055556</v>
      </c>
      <c r="E4606" t="s">
        <v>127</v>
      </c>
      <c r="F4606" t="s">
        <v>128</v>
      </c>
      <c r="G4606" t="s">
        <v>167</v>
      </c>
      <c r="H4606" t="s">
        <v>130</v>
      </c>
      <c r="I4606">
        <v>336575</v>
      </c>
      <c r="L4606" s="96">
        <v>45132.556747685187</v>
      </c>
      <c r="M4606" t="s">
        <v>131</v>
      </c>
      <c r="N4606">
        <v>275</v>
      </c>
      <c r="O4606" t="s">
        <v>132</v>
      </c>
    </row>
    <row r="4607" spans="1:15" x14ac:dyDescent="0.25">
      <c r="A4607">
        <v>740000</v>
      </c>
      <c r="B4607">
        <v>201240</v>
      </c>
      <c r="C4607">
        <v>219</v>
      </c>
      <c r="D4607" s="96">
        <v>45132.557118055556</v>
      </c>
      <c r="E4607" t="s">
        <v>127</v>
      </c>
      <c r="F4607" t="s">
        <v>128</v>
      </c>
      <c r="G4607" t="s">
        <v>206</v>
      </c>
      <c r="H4607" t="s">
        <v>130</v>
      </c>
      <c r="I4607">
        <v>336515</v>
      </c>
      <c r="L4607" s="96">
        <v>45132.556747685187</v>
      </c>
      <c r="M4607" t="s">
        <v>131</v>
      </c>
      <c r="N4607">
        <v>1851</v>
      </c>
      <c r="O4607" t="s">
        <v>132</v>
      </c>
    </row>
    <row r="4608" spans="1:15" x14ac:dyDescent="0.25">
      <c r="A4608">
        <v>740000</v>
      </c>
      <c r="B4608">
        <v>201240</v>
      </c>
      <c r="C4608">
        <v>219</v>
      </c>
      <c r="D4608" s="96">
        <v>45132.557106481479</v>
      </c>
      <c r="E4608" t="s">
        <v>127</v>
      </c>
      <c r="F4608" t="s">
        <v>128</v>
      </c>
      <c r="G4608" t="s">
        <v>206</v>
      </c>
      <c r="H4608" t="s">
        <v>130</v>
      </c>
      <c r="I4608">
        <v>336499</v>
      </c>
      <c r="L4608" s="96">
        <v>45132.556747685187</v>
      </c>
      <c r="M4608" t="s">
        <v>131</v>
      </c>
      <c r="N4608">
        <v>14949</v>
      </c>
      <c r="O4608" t="s">
        <v>132</v>
      </c>
    </row>
    <row r="4609" spans="1:15" x14ac:dyDescent="0.25">
      <c r="A4609">
        <v>740000</v>
      </c>
      <c r="B4609">
        <v>201240</v>
      </c>
      <c r="C4609">
        <v>219</v>
      </c>
      <c r="D4609" s="96">
        <v>45132.55709490741</v>
      </c>
      <c r="E4609" t="s">
        <v>127</v>
      </c>
      <c r="F4609" t="s">
        <v>128</v>
      </c>
      <c r="G4609" t="s">
        <v>206</v>
      </c>
      <c r="H4609" t="s">
        <v>130</v>
      </c>
      <c r="I4609">
        <v>336491</v>
      </c>
      <c r="L4609" s="96">
        <v>45132.556747685187</v>
      </c>
      <c r="M4609" t="s">
        <v>131</v>
      </c>
      <c r="N4609">
        <v>560</v>
      </c>
      <c r="O4609" t="s">
        <v>132</v>
      </c>
    </row>
    <row r="4610" spans="1:15" x14ac:dyDescent="0.25">
      <c r="A4610">
        <v>740000</v>
      </c>
      <c r="B4610">
        <v>201240</v>
      </c>
      <c r="C4610">
        <v>219</v>
      </c>
      <c r="D4610" s="96">
        <v>45132.55709490741</v>
      </c>
      <c r="E4610" t="s">
        <v>127</v>
      </c>
      <c r="F4610" t="s">
        <v>128</v>
      </c>
      <c r="G4610" t="s">
        <v>206</v>
      </c>
      <c r="H4610" t="s">
        <v>130</v>
      </c>
      <c r="I4610">
        <v>336494</v>
      </c>
      <c r="L4610" s="96">
        <v>45132.556747685187</v>
      </c>
      <c r="M4610" t="s">
        <v>131</v>
      </c>
      <c r="N4610">
        <v>630</v>
      </c>
      <c r="O4610" t="s">
        <v>132</v>
      </c>
    </row>
    <row r="4611" spans="1:15" x14ac:dyDescent="0.25">
      <c r="A4611">
        <v>740000</v>
      </c>
      <c r="B4611">
        <v>201240</v>
      </c>
      <c r="C4611">
        <v>219</v>
      </c>
      <c r="D4611" s="96">
        <v>45132.557060185187</v>
      </c>
      <c r="E4611" t="s">
        <v>127</v>
      </c>
      <c r="F4611" t="s">
        <v>128</v>
      </c>
      <c r="G4611" t="s">
        <v>206</v>
      </c>
      <c r="H4611" t="s">
        <v>130</v>
      </c>
      <c r="I4611">
        <v>336470</v>
      </c>
      <c r="L4611" s="96">
        <v>45132.556747685187</v>
      </c>
      <c r="M4611" t="s">
        <v>131</v>
      </c>
      <c r="N4611">
        <v>454</v>
      </c>
      <c r="O4611" t="s">
        <v>132</v>
      </c>
    </row>
    <row r="4612" spans="1:15" x14ac:dyDescent="0.25">
      <c r="A4612">
        <v>740000</v>
      </c>
      <c r="B4612">
        <v>201240</v>
      </c>
      <c r="C4612">
        <v>219</v>
      </c>
      <c r="D4612" s="96">
        <v>45132.557060185187</v>
      </c>
      <c r="E4612" t="s">
        <v>127</v>
      </c>
      <c r="F4612" t="s">
        <v>128</v>
      </c>
      <c r="G4612" t="s">
        <v>206</v>
      </c>
      <c r="H4612" t="s">
        <v>130</v>
      </c>
      <c r="I4612">
        <v>336480</v>
      </c>
      <c r="L4612" s="96">
        <v>45132.556747685187</v>
      </c>
      <c r="M4612" t="s">
        <v>131</v>
      </c>
      <c r="N4612">
        <v>930</v>
      </c>
      <c r="O4612" t="s">
        <v>132</v>
      </c>
    </row>
    <row r="4613" spans="1:15" x14ac:dyDescent="0.25">
      <c r="A4613">
        <v>740000</v>
      </c>
      <c r="B4613">
        <v>201240</v>
      </c>
      <c r="C4613">
        <v>219</v>
      </c>
      <c r="D4613" s="96">
        <v>45132.55704861111</v>
      </c>
      <c r="E4613" t="s">
        <v>127</v>
      </c>
      <c r="F4613" t="s">
        <v>128</v>
      </c>
      <c r="G4613" t="s">
        <v>206</v>
      </c>
      <c r="H4613" t="s">
        <v>130</v>
      </c>
      <c r="I4613">
        <v>336450</v>
      </c>
      <c r="L4613" s="96">
        <v>45132.556747685187</v>
      </c>
      <c r="M4613" t="s">
        <v>131</v>
      </c>
      <c r="N4613">
        <v>675</v>
      </c>
      <c r="O4613" t="s">
        <v>132</v>
      </c>
    </row>
    <row r="4614" spans="1:15" x14ac:dyDescent="0.25">
      <c r="A4614">
        <v>740000</v>
      </c>
      <c r="B4614">
        <v>201240</v>
      </c>
      <c r="C4614">
        <v>219</v>
      </c>
      <c r="D4614" s="96">
        <v>45132.55704861111</v>
      </c>
      <c r="E4614" t="s">
        <v>127</v>
      </c>
      <c r="F4614" t="s">
        <v>128</v>
      </c>
      <c r="G4614" t="s">
        <v>206</v>
      </c>
      <c r="H4614" t="s">
        <v>130</v>
      </c>
      <c r="I4614">
        <v>336440</v>
      </c>
      <c r="L4614" s="96">
        <v>45132.556747685187</v>
      </c>
      <c r="M4614" t="s">
        <v>131</v>
      </c>
      <c r="N4614">
        <v>1285</v>
      </c>
      <c r="O4614" t="s">
        <v>132</v>
      </c>
    </row>
    <row r="4615" spans="1:15" x14ac:dyDescent="0.25">
      <c r="A4615">
        <v>740000</v>
      </c>
      <c r="B4615">
        <v>201240</v>
      </c>
      <c r="C4615">
        <v>219</v>
      </c>
      <c r="D4615" s="96">
        <v>45132.557025462964</v>
      </c>
      <c r="E4615" t="s">
        <v>127</v>
      </c>
      <c r="F4615" t="s">
        <v>128</v>
      </c>
      <c r="G4615" t="s">
        <v>206</v>
      </c>
      <c r="H4615" t="s">
        <v>130</v>
      </c>
      <c r="I4615">
        <v>336410</v>
      </c>
      <c r="L4615" s="96">
        <v>45132.556747685187</v>
      </c>
      <c r="M4615" t="s">
        <v>131</v>
      </c>
      <c r="N4615">
        <v>344</v>
      </c>
      <c r="O4615" t="s">
        <v>132</v>
      </c>
    </row>
    <row r="4616" spans="1:15" x14ac:dyDescent="0.25">
      <c r="A4616">
        <v>740000</v>
      </c>
      <c r="B4616">
        <v>201240</v>
      </c>
      <c r="C4616">
        <v>219</v>
      </c>
      <c r="D4616" s="96">
        <v>45132.557013888887</v>
      </c>
      <c r="E4616" t="s">
        <v>127</v>
      </c>
      <c r="F4616" t="s">
        <v>128</v>
      </c>
      <c r="G4616" t="s">
        <v>242</v>
      </c>
      <c r="H4616" t="s">
        <v>130</v>
      </c>
      <c r="I4616">
        <v>336400</v>
      </c>
      <c r="L4616" s="96">
        <v>45132.556747685187</v>
      </c>
      <c r="M4616" t="s">
        <v>131</v>
      </c>
      <c r="N4616">
        <v>6000</v>
      </c>
      <c r="O4616" t="s">
        <v>132</v>
      </c>
    </row>
    <row r="4617" spans="1:15" x14ac:dyDescent="0.25">
      <c r="A4617">
        <v>740000</v>
      </c>
      <c r="B4617">
        <v>201240</v>
      </c>
      <c r="C4617">
        <v>219</v>
      </c>
      <c r="D4617" s="96">
        <v>45132.557013888887</v>
      </c>
      <c r="E4617" t="s">
        <v>133</v>
      </c>
      <c r="F4617" t="s">
        <v>128</v>
      </c>
      <c r="G4617" t="s">
        <v>178</v>
      </c>
      <c r="H4617" t="s">
        <v>130</v>
      </c>
      <c r="I4617">
        <v>336400</v>
      </c>
      <c r="L4617" s="96">
        <v>45132.556747685187</v>
      </c>
      <c r="M4617" t="s">
        <v>135</v>
      </c>
      <c r="N4617">
        <v>2000</v>
      </c>
      <c r="O4617" t="s">
        <v>132</v>
      </c>
    </row>
    <row r="4618" spans="1:15" x14ac:dyDescent="0.25">
      <c r="A4618">
        <v>740000</v>
      </c>
      <c r="B4618">
        <v>280000</v>
      </c>
      <c r="C4618">
        <v>219</v>
      </c>
      <c r="D4618" s="96">
        <v>45132.556932870371</v>
      </c>
      <c r="E4618" t="s">
        <v>127</v>
      </c>
      <c r="F4618" t="s">
        <v>128</v>
      </c>
      <c r="G4618" t="s">
        <v>244</v>
      </c>
      <c r="H4618" t="s">
        <v>130</v>
      </c>
      <c r="I4618">
        <v>336007</v>
      </c>
      <c r="L4618" s="96">
        <v>45132.556747685187</v>
      </c>
      <c r="M4618" t="s">
        <v>131</v>
      </c>
      <c r="N4618">
        <v>2839</v>
      </c>
      <c r="O4618" t="s">
        <v>132</v>
      </c>
    </row>
    <row r="4619" spans="1:15" x14ac:dyDescent="0.25">
      <c r="A4619">
        <v>740000</v>
      </c>
      <c r="B4619">
        <v>170490</v>
      </c>
      <c r="C4619">
        <v>219</v>
      </c>
      <c r="D4619" s="96">
        <v>45132.530173611114</v>
      </c>
      <c r="E4619" t="s">
        <v>133</v>
      </c>
      <c r="F4619" t="s">
        <v>140</v>
      </c>
      <c r="G4619" t="s">
        <v>381</v>
      </c>
      <c r="H4619" t="s">
        <v>130</v>
      </c>
      <c r="I4619">
        <v>335200</v>
      </c>
      <c r="L4619" s="96">
        <v>45132.529583333337</v>
      </c>
      <c r="M4619" t="s">
        <v>135</v>
      </c>
      <c r="N4619">
        <v>4000</v>
      </c>
      <c r="O4619" t="s">
        <v>132</v>
      </c>
    </row>
    <row r="4620" spans="1:15" x14ac:dyDescent="0.25">
      <c r="A4620">
        <v>740000</v>
      </c>
      <c r="B4620">
        <v>170490</v>
      </c>
      <c r="C4620">
        <v>219</v>
      </c>
      <c r="D4620" s="96">
        <v>45132.530173611114</v>
      </c>
      <c r="E4620" t="s">
        <v>133</v>
      </c>
      <c r="F4620" t="s">
        <v>140</v>
      </c>
      <c r="G4620" t="s">
        <v>496</v>
      </c>
      <c r="H4620" t="s">
        <v>130</v>
      </c>
      <c r="I4620">
        <v>335200</v>
      </c>
      <c r="L4620" s="96">
        <v>45132.529583333337</v>
      </c>
      <c r="M4620" t="s">
        <v>135</v>
      </c>
      <c r="N4620">
        <v>6480</v>
      </c>
      <c r="O4620" t="s">
        <v>132</v>
      </c>
    </row>
    <row r="4621" spans="1:15" x14ac:dyDescent="0.25">
      <c r="A4621">
        <v>750000</v>
      </c>
      <c r="B4621">
        <v>205400</v>
      </c>
      <c r="C4621">
        <v>152</v>
      </c>
      <c r="D4621" s="96">
        <v>45163.62195601852</v>
      </c>
      <c r="E4621" t="s">
        <v>133</v>
      </c>
      <c r="F4621" t="s">
        <v>156</v>
      </c>
      <c r="G4621" t="s">
        <v>157</v>
      </c>
      <c r="H4621" t="s">
        <v>130</v>
      </c>
      <c r="I4621">
        <v>333170</v>
      </c>
      <c r="L4621" s="96">
        <v>45163.616597222222</v>
      </c>
      <c r="M4621" t="s">
        <v>135</v>
      </c>
      <c r="N4621">
        <v>234765</v>
      </c>
      <c r="O4621" t="s">
        <v>132</v>
      </c>
    </row>
    <row r="4622" spans="1:15" x14ac:dyDescent="0.25">
      <c r="A4622">
        <v>750000</v>
      </c>
      <c r="B4622">
        <v>205400</v>
      </c>
      <c r="C4622">
        <v>152</v>
      </c>
      <c r="D4622" s="96">
        <v>45163.62195601852</v>
      </c>
      <c r="E4622" t="s">
        <v>162</v>
      </c>
      <c r="F4622" t="s">
        <v>156</v>
      </c>
      <c r="G4622" t="s">
        <v>157</v>
      </c>
      <c r="H4622" t="s">
        <v>130</v>
      </c>
      <c r="I4622">
        <v>333170</v>
      </c>
      <c r="L4622" s="96">
        <v>45163.616597222222</v>
      </c>
      <c r="M4622" t="s">
        <v>135</v>
      </c>
      <c r="N4622">
        <v>1507809</v>
      </c>
      <c r="O4622" t="s">
        <v>132</v>
      </c>
    </row>
    <row r="4623" spans="1:15" x14ac:dyDescent="0.25">
      <c r="A4623">
        <v>750000</v>
      </c>
      <c r="B4623">
        <v>700000</v>
      </c>
      <c r="C4623">
        <v>152</v>
      </c>
      <c r="D4623" s="96">
        <v>45132.557824074072</v>
      </c>
      <c r="E4623" t="s">
        <v>127</v>
      </c>
      <c r="F4623" t="s">
        <v>142</v>
      </c>
      <c r="G4623" t="s">
        <v>487</v>
      </c>
      <c r="H4623" t="s">
        <v>130</v>
      </c>
      <c r="I4623">
        <v>333102</v>
      </c>
      <c r="L4623" s="96">
        <v>45132.556886574072</v>
      </c>
      <c r="M4623" t="s">
        <v>131</v>
      </c>
      <c r="N4623">
        <v>166491</v>
      </c>
      <c r="O4623" t="s">
        <v>132</v>
      </c>
    </row>
    <row r="4624" spans="1:15" x14ac:dyDescent="0.25">
      <c r="A4624">
        <v>750000</v>
      </c>
      <c r="B4624">
        <v>410900</v>
      </c>
      <c r="C4624">
        <v>180</v>
      </c>
      <c r="D4624" s="96">
        <v>45132.557719907411</v>
      </c>
      <c r="E4624" t="s">
        <v>127</v>
      </c>
      <c r="F4624" t="s">
        <v>217</v>
      </c>
      <c r="G4624" t="s">
        <v>278</v>
      </c>
      <c r="H4624" t="s">
        <v>130</v>
      </c>
      <c r="I4624">
        <v>335147</v>
      </c>
      <c r="L4624" s="96">
        <v>45132.556863425925</v>
      </c>
      <c r="M4624" t="s">
        <v>131</v>
      </c>
      <c r="N4624">
        <v>10000</v>
      </c>
      <c r="O4624" t="s">
        <v>132</v>
      </c>
    </row>
    <row r="4625" spans="1:15" x14ac:dyDescent="0.25">
      <c r="A4625">
        <v>750000</v>
      </c>
      <c r="B4625">
        <v>170320</v>
      </c>
      <c r="C4625">
        <v>201</v>
      </c>
      <c r="D4625" s="96">
        <v>45281.486666666664</v>
      </c>
      <c r="E4625" t="s">
        <v>133</v>
      </c>
      <c r="F4625" t="s">
        <v>212</v>
      </c>
      <c r="G4625" t="s">
        <v>213</v>
      </c>
      <c r="H4625" t="s">
        <v>130</v>
      </c>
      <c r="I4625">
        <v>332312</v>
      </c>
      <c r="L4625" s="96">
        <v>45281.476782407408</v>
      </c>
      <c r="M4625" t="s">
        <v>135</v>
      </c>
      <c r="N4625">
        <v>150000</v>
      </c>
      <c r="O4625" t="s">
        <v>132</v>
      </c>
    </row>
    <row r="4626" spans="1:15" x14ac:dyDescent="0.25">
      <c r="A4626">
        <v>750000</v>
      </c>
      <c r="B4626">
        <v>170320</v>
      </c>
      <c r="C4626">
        <v>201</v>
      </c>
      <c r="D4626" s="96">
        <v>45281.486666666664</v>
      </c>
      <c r="E4626" t="s">
        <v>162</v>
      </c>
      <c r="F4626" t="s">
        <v>212</v>
      </c>
      <c r="G4626" t="s">
        <v>213</v>
      </c>
      <c r="H4626" t="s">
        <v>130</v>
      </c>
      <c r="I4626">
        <v>332312</v>
      </c>
      <c r="L4626" s="96">
        <v>45281.476782407408</v>
      </c>
      <c r="M4626" t="s">
        <v>135</v>
      </c>
      <c r="N4626">
        <v>10000</v>
      </c>
      <c r="O4626" t="s">
        <v>132</v>
      </c>
    </row>
    <row r="4627" spans="1:15" x14ac:dyDescent="0.25">
      <c r="A4627">
        <v>750000</v>
      </c>
      <c r="B4627">
        <v>170300</v>
      </c>
      <c r="C4627">
        <v>201</v>
      </c>
      <c r="D4627" s="96">
        <v>45268.621296296296</v>
      </c>
      <c r="E4627" t="s">
        <v>162</v>
      </c>
      <c r="F4627" t="s">
        <v>401</v>
      </c>
      <c r="G4627" t="s">
        <v>402</v>
      </c>
      <c r="H4627" t="s">
        <v>130</v>
      </c>
      <c r="I4627">
        <v>332308</v>
      </c>
      <c r="L4627" s="96">
        <v>45268.61923611111</v>
      </c>
      <c r="M4627" t="s">
        <v>135</v>
      </c>
      <c r="N4627">
        <v>15000</v>
      </c>
      <c r="O4627" t="s">
        <v>132</v>
      </c>
    </row>
    <row r="4628" spans="1:15" x14ac:dyDescent="0.25">
      <c r="A4628">
        <v>750000</v>
      </c>
      <c r="B4628">
        <v>170300</v>
      </c>
      <c r="C4628">
        <v>201</v>
      </c>
      <c r="D4628" s="96">
        <v>45174.366307870368</v>
      </c>
      <c r="E4628" t="s">
        <v>162</v>
      </c>
      <c r="F4628" t="s">
        <v>404</v>
      </c>
      <c r="G4628" t="s">
        <v>405</v>
      </c>
      <c r="H4628" t="s">
        <v>130</v>
      </c>
      <c r="I4628">
        <v>332308</v>
      </c>
      <c r="L4628" s="96">
        <v>45169.999988425923</v>
      </c>
      <c r="M4628" t="s">
        <v>135</v>
      </c>
      <c r="N4628">
        <v>60000</v>
      </c>
      <c r="O4628" t="s">
        <v>132</v>
      </c>
    </row>
    <row r="4629" spans="1:15" x14ac:dyDescent="0.25">
      <c r="A4629">
        <v>750000</v>
      </c>
      <c r="B4629">
        <v>170320</v>
      </c>
      <c r="C4629">
        <v>201</v>
      </c>
      <c r="D4629" s="96">
        <v>45132.52988425926</v>
      </c>
      <c r="E4629" t="s">
        <v>127</v>
      </c>
      <c r="F4629" t="s">
        <v>140</v>
      </c>
      <c r="G4629" t="s">
        <v>214</v>
      </c>
      <c r="H4629" t="s">
        <v>130</v>
      </c>
      <c r="I4629">
        <v>332312</v>
      </c>
      <c r="L4629" s="96">
        <v>45132.529583333337</v>
      </c>
      <c r="M4629" t="s">
        <v>131</v>
      </c>
      <c r="N4629">
        <v>6000</v>
      </c>
      <c r="O4629" t="s">
        <v>132</v>
      </c>
    </row>
    <row r="4630" spans="1:15" x14ac:dyDescent="0.25">
      <c r="A4630">
        <v>750000</v>
      </c>
      <c r="B4630">
        <v>170300</v>
      </c>
      <c r="C4630">
        <v>201</v>
      </c>
      <c r="D4630" s="96">
        <v>45132.52983796296</v>
      </c>
      <c r="E4630" t="s">
        <v>127</v>
      </c>
      <c r="F4630" t="s">
        <v>140</v>
      </c>
      <c r="G4630" t="s">
        <v>291</v>
      </c>
      <c r="H4630" t="s">
        <v>130</v>
      </c>
      <c r="I4630">
        <v>332308</v>
      </c>
      <c r="L4630" s="96">
        <v>45132.529583333337</v>
      </c>
      <c r="M4630" t="s">
        <v>131</v>
      </c>
      <c r="N4630">
        <v>5500</v>
      </c>
      <c r="O4630" t="s">
        <v>132</v>
      </c>
    </row>
    <row r="4631" spans="1:15" x14ac:dyDescent="0.25">
      <c r="A4631">
        <v>750000</v>
      </c>
      <c r="B4631">
        <v>335400</v>
      </c>
      <c r="C4631">
        <v>202</v>
      </c>
      <c r="D4631" s="96">
        <v>45307.856134259258</v>
      </c>
      <c r="E4631" t="s">
        <v>133</v>
      </c>
      <c r="F4631" t="s">
        <v>384</v>
      </c>
      <c r="G4631" t="s">
        <v>385</v>
      </c>
      <c r="H4631" t="s">
        <v>130</v>
      </c>
      <c r="I4631">
        <v>334580</v>
      </c>
      <c r="L4631" s="96">
        <v>45307.855624999997</v>
      </c>
      <c r="M4631" t="s">
        <v>135</v>
      </c>
      <c r="N4631">
        <v>-4500</v>
      </c>
      <c r="O4631" t="s">
        <v>136</v>
      </c>
    </row>
    <row r="4632" spans="1:15" x14ac:dyDescent="0.25">
      <c r="A4632">
        <v>750000</v>
      </c>
      <c r="B4632">
        <v>335100</v>
      </c>
      <c r="C4632">
        <v>202</v>
      </c>
      <c r="D4632" s="96">
        <v>45294.682303240741</v>
      </c>
      <c r="E4632" t="s">
        <v>133</v>
      </c>
      <c r="F4632" t="s">
        <v>147</v>
      </c>
      <c r="G4632" t="s">
        <v>148</v>
      </c>
      <c r="H4632" t="s">
        <v>130</v>
      </c>
      <c r="I4632">
        <v>334510</v>
      </c>
      <c r="L4632" s="96">
        <v>45294.682256944441</v>
      </c>
      <c r="M4632" t="s">
        <v>135</v>
      </c>
      <c r="N4632">
        <v>10000</v>
      </c>
      <c r="O4632" t="s">
        <v>132</v>
      </c>
    </row>
    <row r="4633" spans="1:15" x14ac:dyDescent="0.25">
      <c r="A4633">
        <v>750000</v>
      </c>
      <c r="B4633">
        <v>335000</v>
      </c>
      <c r="C4633">
        <v>202</v>
      </c>
      <c r="D4633" s="96">
        <v>45294.682291666664</v>
      </c>
      <c r="E4633" t="s">
        <v>133</v>
      </c>
      <c r="F4633" t="s">
        <v>147</v>
      </c>
      <c r="G4633" t="s">
        <v>148</v>
      </c>
      <c r="H4633" t="s">
        <v>130</v>
      </c>
      <c r="I4633">
        <v>334505</v>
      </c>
      <c r="L4633" s="96">
        <v>45294.682256944441</v>
      </c>
      <c r="M4633" t="s">
        <v>135</v>
      </c>
      <c r="N4633">
        <v>-10000</v>
      </c>
      <c r="O4633" t="s">
        <v>136</v>
      </c>
    </row>
    <row r="4634" spans="1:15" x14ac:dyDescent="0.25">
      <c r="A4634">
        <v>750000</v>
      </c>
      <c r="B4634">
        <v>335500</v>
      </c>
      <c r="C4634">
        <v>202</v>
      </c>
      <c r="D4634" s="96">
        <v>45132.557638888888</v>
      </c>
      <c r="E4634" t="s">
        <v>127</v>
      </c>
      <c r="F4634" t="s">
        <v>144</v>
      </c>
      <c r="G4634" t="s">
        <v>145</v>
      </c>
      <c r="H4634" t="s">
        <v>130</v>
      </c>
      <c r="I4634">
        <v>334561</v>
      </c>
      <c r="L4634" s="96">
        <v>45132.55678240741</v>
      </c>
      <c r="M4634" t="s">
        <v>131</v>
      </c>
      <c r="N4634">
        <v>2600</v>
      </c>
      <c r="O4634" t="s">
        <v>132</v>
      </c>
    </row>
    <row r="4635" spans="1:15" x14ac:dyDescent="0.25">
      <c r="A4635">
        <v>750000</v>
      </c>
      <c r="B4635">
        <v>335400</v>
      </c>
      <c r="C4635">
        <v>202</v>
      </c>
      <c r="D4635" s="96">
        <v>45132.557638888888</v>
      </c>
      <c r="E4635" t="s">
        <v>127</v>
      </c>
      <c r="F4635" t="s">
        <v>144</v>
      </c>
      <c r="G4635" t="s">
        <v>145</v>
      </c>
      <c r="H4635" t="s">
        <v>130</v>
      </c>
      <c r="I4635">
        <v>334580</v>
      </c>
      <c r="L4635" s="96">
        <v>45132.55678240741</v>
      </c>
      <c r="M4635" t="s">
        <v>131</v>
      </c>
      <c r="N4635">
        <v>4500</v>
      </c>
      <c r="O4635" t="s">
        <v>132</v>
      </c>
    </row>
    <row r="4636" spans="1:15" x14ac:dyDescent="0.25">
      <c r="A4636">
        <v>750000</v>
      </c>
      <c r="B4636">
        <v>335100</v>
      </c>
      <c r="C4636">
        <v>202</v>
      </c>
      <c r="D4636" s="96">
        <v>45132.557604166665</v>
      </c>
      <c r="E4636" t="s">
        <v>127</v>
      </c>
      <c r="F4636" t="s">
        <v>144</v>
      </c>
      <c r="G4636" t="s">
        <v>145</v>
      </c>
      <c r="H4636" t="s">
        <v>130</v>
      </c>
      <c r="I4636">
        <v>334510</v>
      </c>
      <c r="L4636" s="96">
        <v>45132.55678240741</v>
      </c>
      <c r="M4636" t="s">
        <v>131</v>
      </c>
      <c r="N4636">
        <v>104500</v>
      </c>
      <c r="O4636" t="s">
        <v>132</v>
      </c>
    </row>
    <row r="4637" spans="1:15" x14ac:dyDescent="0.25">
      <c r="A4637">
        <v>750000</v>
      </c>
      <c r="B4637">
        <v>335000</v>
      </c>
      <c r="C4637">
        <v>202</v>
      </c>
      <c r="D4637" s="96">
        <v>45132.557592592595</v>
      </c>
      <c r="E4637" t="s">
        <v>127</v>
      </c>
      <c r="F4637" t="s">
        <v>144</v>
      </c>
      <c r="G4637" t="s">
        <v>145</v>
      </c>
      <c r="H4637" t="s">
        <v>130</v>
      </c>
      <c r="I4637">
        <v>334505</v>
      </c>
      <c r="L4637" s="96">
        <v>45132.55678240741</v>
      </c>
      <c r="M4637" t="s">
        <v>131</v>
      </c>
      <c r="N4637">
        <v>10000</v>
      </c>
      <c r="O4637" t="s">
        <v>132</v>
      </c>
    </row>
    <row r="4638" spans="1:15" x14ac:dyDescent="0.25">
      <c r="A4638">
        <v>750000</v>
      </c>
      <c r="B4638">
        <v>170450</v>
      </c>
      <c r="C4638">
        <v>203</v>
      </c>
      <c r="D4638" s="96">
        <v>45309.391087962962</v>
      </c>
      <c r="E4638" t="s">
        <v>133</v>
      </c>
      <c r="F4638" t="s">
        <v>182</v>
      </c>
      <c r="G4638" t="s">
        <v>183</v>
      </c>
      <c r="H4638" t="s">
        <v>130</v>
      </c>
      <c r="I4638">
        <v>332370</v>
      </c>
      <c r="L4638" s="96">
        <v>45308.999988425923</v>
      </c>
      <c r="M4638" t="s">
        <v>135</v>
      </c>
      <c r="N4638">
        <v>34500</v>
      </c>
      <c r="O4638" t="s">
        <v>132</v>
      </c>
    </row>
    <row r="4639" spans="1:15" x14ac:dyDescent="0.25">
      <c r="A4639">
        <v>750000</v>
      </c>
      <c r="B4639">
        <v>170380</v>
      </c>
      <c r="C4639">
        <v>203</v>
      </c>
      <c r="D4639" s="96">
        <v>45309.391076388885</v>
      </c>
      <c r="E4639" t="s">
        <v>133</v>
      </c>
      <c r="F4639" t="s">
        <v>182</v>
      </c>
      <c r="G4639" t="s">
        <v>183</v>
      </c>
      <c r="H4639" t="s">
        <v>130</v>
      </c>
      <c r="I4639">
        <v>332340</v>
      </c>
      <c r="L4639" s="96">
        <v>45308.999988425923</v>
      </c>
      <c r="M4639" t="s">
        <v>135</v>
      </c>
      <c r="N4639">
        <v>1600</v>
      </c>
      <c r="O4639" t="s">
        <v>132</v>
      </c>
    </row>
    <row r="4640" spans="1:15" x14ac:dyDescent="0.25">
      <c r="A4640">
        <v>750000</v>
      </c>
      <c r="B4640">
        <v>170340</v>
      </c>
      <c r="C4640">
        <v>203</v>
      </c>
      <c r="D4640" s="96">
        <v>45309.391064814816</v>
      </c>
      <c r="E4640" t="s">
        <v>133</v>
      </c>
      <c r="F4640" t="s">
        <v>182</v>
      </c>
      <c r="G4640" t="s">
        <v>183</v>
      </c>
      <c r="H4640" t="s">
        <v>130</v>
      </c>
      <c r="I4640">
        <v>332320</v>
      </c>
      <c r="L4640" s="96">
        <v>45308.999988425923</v>
      </c>
      <c r="M4640" t="s">
        <v>135</v>
      </c>
      <c r="N4640">
        <v>18000</v>
      </c>
      <c r="O4640" t="s">
        <v>132</v>
      </c>
    </row>
    <row r="4641" spans="1:15" x14ac:dyDescent="0.25">
      <c r="A4641">
        <v>750000</v>
      </c>
      <c r="B4641">
        <v>170530</v>
      </c>
      <c r="C4641">
        <v>203</v>
      </c>
      <c r="D4641" s="96">
        <v>45309.391053240739</v>
      </c>
      <c r="E4641" t="s">
        <v>133</v>
      </c>
      <c r="F4641" t="s">
        <v>182</v>
      </c>
      <c r="G4641" t="s">
        <v>183</v>
      </c>
      <c r="H4641" t="s">
        <v>130</v>
      </c>
      <c r="I4641">
        <v>332317</v>
      </c>
      <c r="L4641" s="96">
        <v>45308.999988425923</v>
      </c>
      <c r="M4641" t="s">
        <v>135</v>
      </c>
      <c r="N4641">
        <v>27500</v>
      </c>
      <c r="O4641" t="s">
        <v>132</v>
      </c>
    </row>
    <row r="4642" spans="1:15" x14ac:dyDescent="0.25">
      <c r="A4642">
        <v>750000</v>
      </c>
      <c r="B4642">
        <v>170450</v>
      </c>
      <c r="C4642">
        <v>203</v>
      </c>
      <c r="D4642" s="96">
        <v>45309.371979166666</v>
      </c>
      <c r="E4642" t="s">
        <v>133</v>
      </c>
      <c r="F4642" t="s">
        <v>184</v>
      </c>
      <c r="G4642" t="s">
        <v>185</v>
      </c>
      <c r="H4642" t="s">
        <v>130</v>
      </c>
      <c r="I4642">
        <v>332370</v>
      </c>
      <c r="L4642" s="96">
        <v>45308.999988425923</v>
      </c>
      <c r="M4642" t="s">
        <v>135</v>
      </c>
      <c r="N4642">
        <v>-345</v>
      </c>
      <c r="O4642" t="s">
        <v>136</v>
      </c>
    </row>
    <row r="4643" spans="1:15" x14ac:dyDescent="0.25">
      <c r="A4643">
        <v>750000</v>
      </c>
      <c r="B4643">
        <v>170380</v>
      </c>
      <c r="C4643">
        <v>203</v>
      </c>
      <c r="D4643" s="96">
        <v>45309.371967592589</v>
      </c>
      <c r="E4643" t="s">
        <v>133</v>
      </c>
      <c r="F4643" t="s">
        <v>184</v>
      </c>
      <c r="G4643" t="s">
        <v>185</v>
      </c>
      <c r="H4643" t="s">
        <v>130</v>
      </c>
      <c r="I4643">
        <v>332340</v>
      </c>
      <c r="L4643" s="96">
        <v>45308.999988425923</v>
      </c>
      <c r="M4643" t="s">
        <v>135</v>
      </c>
      <c r="N4643">
        <v>-16</v>
      </c>
      <c r="O4643" t="s">
        <v>136</v>
      </c>
    </row>
    <row r="4644" spans="1:15" x14ac:dyDescent="0.25">
      <c r="A4644">
        <v>750000</v>
      </c>
      <c r="B4644">
        <v>170530</v>
      </c>
      <c r="C4644">
        <v>203</v>
      </c>
      <c r="D4644" s="96">
        <v>45309.371944444443</v>
      </c>
      <c r="E4644" t="s">
        <v>133</v>
      </c>
      <c r="F4644" t="s">
        <v>184</v>
      </c>
      <c r="G4644" t="s">
        <v>185</v>
      </c>
      <c r="H4644" t="s">
        <v>130</v>
      </c>
      <c r="I4644">
        <v>332317</v>
      </c>
      <c r="L4644" s="96">
        <v>45308.999988425923</v>
      </c>
      <c r="M4644" t="s">
        <v>135</v>
      </c>
      <c r="N4644">
        <v>-275</v>
      </c>
      <c r="O4644" t="s">
        <v>136</v>
      </c>
    </row>
    <row r="4645" spans="1:15" x14ac:dyDescent="0.25">
      <c r="A4645">
        <v>750000</v>
      </c>
      <c r="B4645">
        <v>170340</v>
      </c>
      <c r="C4645">
        <v>203</v>
      </c>
      <c r="D4645" s="96">
        <v>45309.371944444443</v>
      </c>
      <c r="E4645" t="s">
        <v>133</v>
      </c>
      <c r="F4645" t="s">
        <v>184</v>
      </c>
      <c r="G4645" t="s">
        <v>185</v>
      </c>
      <c r="H4645" t="s">
        <v>130</v>
      </c>
      <c r="I4645">
        <v>332320</v>
      </c>
      <c r="L4645" s="96">
        <v>45308.999988425923</v>
      </c>
      <c r="M4645" t="s">
        <v>135</v>
      </c>
      <c r="N4645">
        <v>-180</v>
      </c>
      <c r="O4645" t="s">
        <v>136</v>
      </c>
    </row>
    <row r="4646" spans="1:15" x14ac:dyDescent="0.25">
      <c r="A4646">
        <v>750000</v>
      </c>
      <c r="B4646">
        <v>170450</v>
      </c>
      <c r="C4646">
        <v>203</v>
      </c>
      <c r="D4646" s="96">
        <v>45274.620266203703</v>
      </c>
      <c r="E4646" t="s">
        <v>133</v>
      </c>
      <c r="F4646" t="s">
        <v>186</v>
      </c>
      <c r="G4646" t="s">
        <v>187</v>
      </c>
      <c r="H4646" t="s">
        <v>130</v>
      </c>
      <c r="I4646">
        <v>332370</v>
      </c>
      <c r="L4646" s="96">
        <v>45274.620046296295</v>
      </c>
      <c r="M4646" t="s">
        <v>135</v>
      </c>
      <c r="N4646">
        <v>345</v>
      </c>
      <c r="O4646" t="s">
        <v>132</v>
      </c>
    </row>
    <row r="4647" spans="1:15" x14ac:dyDescent="0.25">
      <c r="A4647">
        <v>750000</v>
      </c>
      <c r="B4647">
        <v>170380</v>
      </c>
      <c r="C4647">
        <v>203</v>
      </c>
      <c r="D4647" s="96">
        <v>45274.620254629626</v>
      </c>
      <c r="E4647" t="s">
        <v>133</v>
      </c>
      <c r="F4647" t="s">
        <v>186</v>
      </c>
      <c r="G4647" t="s">
        <v>187</v>
      </c>
      <c r="H4647" t="s">
        <v>130</v>
      </c>
      <c r="I4647">
        <v>332340</v>
      </c>
      <c r="L4647" s="96">
        <v>45274.620046296295</v>
      </c>
      <c r="M4647" t="s">
        <v>135</v>
      </c>
      <c r="N4647">
        <v>16</v>
      </c>
      <c r="O4647" t="s">
        <v>132</v>
      </c>
    </row>
    <row r="4648" spans="1:15" x14ac:dyDescent="0.25">
      <c r="A4648">
        <v>750000</v>
      </c>
      <c r="B4648">
        <v>170340</v>
      </c>
      <c r="C4648">
        <v>203</v>
      </c>
      <c r="D4648" s="96">
        <v>45274.620243055557</v>
      </c>
      <c r="E4648" t="s">
        <v>133</v>
      </c>
      <c r="F4648" t="s">
        <v>186</v>
      </c>
      <c r="G4648" t="s">
        <v>187</v>
      </c>
      <c r="H4648" t="s">
        <v>130</v>
      </c>
      <c r="I4648">
        <v>332320</v>
      </c>
      <c r="L4648" s="96">
        <v>45274.620046296295</v>
      </c>
      <c r="M4648" t="s">
        <v>135</v>
      </c>
      <c r="N4648">
        <v>180</v>
      </c>
      <c r="O4648" t="s">
        <v>132</v>
      </c>
    </row>
    <row r="4649" spans="1:15" x14ac:dyDescent="0.25">
      <c r="A4649">
        <v>750000</v>
      </c>
      <c r="B4649">
        <v>170530</v>
      </c>
      <c r="C4649">
        <v>203</v>
      </c>
      <c r="D4649" s="96">
        <v>45274.62023148148</v>
      </c>
      <c r="E4649" t="s">
        <v>133</v>
      </c>
      <c r="F4649" t="s">
        <v>186</v>
      </c>
      <c r="G4649" t="s">
        <v>187</v>
      </c>
      <c r="H4649" t="s">
        <v>130</v>
      </c>
      <c r="I4649">
        <v>332317</v>
      </c>
      <c r="L4649" s="96">
        <v>45274.620046296295</v>
      </c>
      <c r="M4649" t="s">
        <v>135</v>
      </c>
      <c r="N4649">
        <v>275</v>
      </c>
      <c r="O4649" t="s">
        <v>132</v>
      </c>
    </row>
    <row r="4650" spans="1:15" x14ac:dyDescent="0.25">
      <c r="A4650">
        <v>750000</v>
      </c>
      <c r="B4650">
        <v>170460</v>
      </c>
      <c r="C4650">
        <v>203</v>
      </c>
      <c r="D4650" s="96">
        <v>45156.668263888889</v>
      </c>
      <c r="E4650" t="s">
        <v>133</v>
      </c>
      <c r="F4650" t="s">
        <v>373</v>
      </c>
      <c r="G4650" t="s">
        <v>374</v>
      </c>
      <c r="H4650" t="s">
        <v>130</v>
      </c>
      <c r="I4650">
        <v>332380</v>
      </c>
      <c r="L4650" s="96">
        <v>45156.664861111109</v>
      </c>
      <c r="M4650" t="s">
        <v>135</v>
      </c>
      <c r="N4650">
        <v>30</v>
      </c>
      <c r="O4650" t="s">
        <v>132</v>
      </c>
    </row>
    <row r="4651" spans="1:15" x14ac:dyDescent="0.25">
      <c r="A4651">
        <v>750000</v>
      </c>
      <c r="B4651">
        <v>170380</v>
      </c>
      <c r="C4651">
        <v>203</v>
      </c>
      <c r="D4651" s="96">
        <v>45156.668263888889</v>
      </c>
      <c r="E4651" t="s">
        <v>133</v>
      </c>
      <c r="F4651" t="s">
        <v>373</v>
      </c>
      <c r="G4651" t="s">
        <v>374</v>
      </c>
      <c r="H4651" t="s">
        <v>130</v>
      </c>
      <c r="I4651">
        <v>332340</v>
      </c>
      <c r="L4651" s="96">
        <v>45156.664861111109</v>
      </c>
      <c r="M4651" t="s">
        <v>135</v>
      </c>
      <c r="N4651">
        <v>2300</v>
      </c>
      <c r="O4651" t="s">
        <v>132</v>
      </c>
    </row>
    <row r="4652" spans="1:15" x14ac:dyDescent="0.25">
      <c r="A4652">
        <v>750000</v>
      </c>
      <c r="B4652">
        <v>170440</v>
      </c>
      <c r="C4652">
        <v>203</v>
      </c>
      <c r="D4652" s="96">
        <v>45155.573125000003</v>
      </c>
      <c r="E4652" t="s">
        <v>133</v>
      </c>
      <c r="F4652" t="s">
        <v>188</v>
      </c>
      <c r="G4652" t="s">
        <v>189</v>
      </c>
      <c r="H4652" t="s">
        <v>130</v>
      </c>
      <c r="I4652">
        <v>332360</v>
      </c>
      <c r="L4652" s="96">
        <v>45155.572881944441</v>
      </c>
      <c r="M4652" t="s">
        <v>135</v>
      </c>
      <c r="N4652">
        <v>1600</v>
      </c>
      <c r="O4652" t="s">
        <v>132</v>
      </c>
    </row>
    <row r="4653" spans="1:15" x14ac:dyDescent="0.25">
      <c r="A4653">
        <v>750000</v>
      </c>
      <c r="B4653">
        <v>170450</v>
      </c>
      <c r="C4653">
        <v>203</v>
      </c>
      <c r="D4653" s="96">
        <v>45155.573125000003</v>
      </c>
      <c r="E4653" t="s">
        <v>133</v>
      </c>
      <c r="F4653" t="s">
        <v>188</v>
      </c>
      <c r="G4653" t="s">
        <v>189</v>
      </c>
      <c r="H4653" t="s">
        <v>130</v>
      </c>
      <c r="I4653">
        <v>332370</v>
      </c>
      <c r="L4653" s="96">
        <v>45155.572881944441</v>
      </c>
      <c r="M4653" t="s">
        <v>135</v>
      </c>
      <c r="N4653">
        <v>12000</v>
      </c>
      <c r="O4653" t="s">
        <v>132</v>
      </c>
    </row>
    <row r="4654" spans="1:15" x14ac:dyDescent="0.25">
      <c r="A4654">
        <v>750000</v>
      </c>
      <c r="B4654">
        <v>170380</v>
      </c>
      <c r="C4654">
        <v>203</v>
      </c>
      <c r="D4654" s="96">
        <v>45155.573113425926</v>
      </c>
      <c r="E4654" t="s">
        <v>133</v>
      </c>
      <c r="F4654" t="s">
        <v>188</v>
      </c>
      <c r="G4654" t="s">
        <v>189</v>
      </c>
      <c r="H4654" t="s">
        <v>130</v>
      </c>
      <c r="I4654">
        <v>332340</v>
      </c>
      <c r="L4654" s="96">
        <v>45155.572881944441</v>
      </c>
      <c r="M4654" t="s">
        <v>135</v>
      </c>
      <c r="N4654">
        <v>7000</v>
      </c>
      <c r="O4654" t="s">
        <v>132</v>
      </c>
    </row>
    <row r="4655" spans="1:15" x14ac:dyDescent="0.25">
      <c r="A4655">
        <v>750000</v>
      </c>
      <c r="B4655">
        <v>170340</v>
      </c>
      <c r="C4655">
        <v>203</v>
      </c>
      <c r="D4655" s="96">
        <v>45155.573101851849</v>
      </c>
      <c r="E4655" t="s">
        <v>133</v>
      </c>
      <c r="F4655" t="s">
        <v>188</v>
      </c>
      <c r="G4655" t="s">
        <v>189</v>
      </c>
      <c r="H4655" t="s">
        <v>130</v>
      </c>
      <c r="I4655">
        <v>332320</v>
      </c>
      <c r="L4655" s="96">
        <v>45155.572881944441</v>
      </c>
      <c r="M4655" t="s">
        <v>135</v>
      </c>
      <c r="N4655">
        <v>2225</v>
      </c>
      <c r="O4655" t="s">
        <v>132</v>
      </c>
    </row>
    <row r="4656" spans="1:15" x14ac:dyDescent="0.25">
      <c r="A4656">
        <v>750000</v>
      </c>
      <c r="B4656">
        <v>170350</v>
      </c>
      <c r="C4656">
        <v>203</v>
      </c>
      <c r="D4656" s="96">
        <v>45155.573101851849</v>
      </c>
      <c r="E4656" t="s">
        <v>133</v>
      </c>
      <c r="F4656" t="s">
        <v>188</v>
      </c>
      <c r="G4656" t="s">
        <v>189</v>
      </c>
      <c r="H4656" t="s">
        <v>130</v>
      </c>
      <c r="I4656">
        <v>332330</v>
      </c>
      <c r="L4656" s="96">
        <v>45155.572881944441</v>
      </c>
      <c r="M4656" t="s">
        <v>135</v>
      </c>
      <c r="N4656">
        <v>34000</v>
      </c>
      <c r="O4656" t="s">
        <v>132</v>
      </c>
    </row>
    <row r="4657" spans="1:15" x14ac:dyDescent="0.25">
      <c r="A4657">
        <v>750000</v>
      </c>
      <c r="B4657">
        <v>170530</v>
      </c>
      <c r="C4657">
        <v>203</v>
      </c>
      <c r="D4657" s="96">
        <v>45155.57309027778</v>
      </c>
      <c r="E4657" t="s">
        <v>133</v>
      </c>
      <c r="F4657" t="s">
        <v>188</v>
      </c>
      <c r="G4657" t="s">
        <v>189</v>
      </c>
      <c r="H4657" t="s">
        <v>130</v>
      </c>
      <c r="I4657">
        <v>332317</v>
      </c>
      <c r="L4657" s="96">
        <v>45155.572881944441</v>
      </c>
      <c r="M4657" t="s">
        <v>135</v>
      </c>
      <c r="N4657">
        <v>-9000</v>
      </c>
      <c r="O4657" t="s">
        <v>136</v>
      </c>
    </row>
    <row r="4658" spans="1:15" x14ac:dyDescent="0.25">
      <c r="A4658">
        <v>750000</v>
      </c>
      <c r="B4658">
        <v>170480</v>
      </c>
      <c r="C4658">
        <v>203</v>
      </c>
      <c r="D4658" s="96">
        <v>45155.57309027778</v>
      </c>
      <c r="E4658" t="s">
        <v>133</v>
      </c>
      <c r="F4658" t="s">
        <v>188</v>
      </c>
      <c r="G4658" t="s">
        <v>189</v>
      </c>
      <c r="H4658" t="s">
        <v>130</v>
      </c>
      <c r="I4658">
        <v>332318</v>
      </c>
      <c r="L4658" s="96">
        <v>45155.572881944441</v>
      </c>
      <c r="M4658" t="s">
        <v>135</v>
      </c>
      <c r="N4658">
        <v>2250</v>
      </c>
      <c r="O4658" t="s">
        <v>132</v>
      </c>
    </row>
    <row r="4659" spans="1:15" x14ac:dyDescent="0.25">
      <c r="A4659">
        <v>750000</v>
      </c>
      <c r="B4659">
        <v>170310</v>
      </c>
      <c r="C4659">
        <v>203</v>
      </c>
      <c r="D4659" s="96">
        <v>45155.57309027778</v>
      </c>
      <c r="E4659" t="s">
        <v>133</v>
      </c>
      <c r="F4659" t="s">
        <v>188</v>
      </c>
      <c r="G4659" t="s">
        <v>189</v>
      </c>
      <c r="H4659" t="s">
        <v>130</v>
      </c>
      <c r="I4659">
        <v>332310</v>
      </c>
      <c r="L4659" s="96">
        <v>45155.572881944441</v>
      </c>
      <c r="M4659" t="s">
        <v>135</v>
      </c>
      <c r="N4659">
        <v>5000</v>
      </c>
      <c r="O4659" t="s">
        <v>132</v>
      </c>
    </row>
    <row r="4660" spans="1:15" x14ac:dyDescent="0.25">
      <c r="A4660">
        <v>750000</v>
      </c>
      <c r="B4660">
        <v>170540</v>
      </c>
      <c r="C4660">
        <v>203</v>
      </c>
      <c r="D4660" s="96">
        <v>45155.573078703703</v>
      </c>
      <c r="E4660" t="s">
        <v>133</v>
      </c>
      <c r="F4660" t="s">
        <v>188</v>
      </c>
      <c r="G4660" t="s">
        <v>189</v>
      </c>
      <c r="H4660" t="s">
        <v>130</v>
      </c>
      <c r="I4660">
        <v>332307</v>
      </c>
      <c r="L4660" s="96">
        <v>45155.572881944441</v>
      </c>
      <c r="M4660" t="s">
        <v>135</v>
      </c>
      <c r="N4660">
        <v>-1700</v>
      </c>
      <c r="O4660" t="s">
        <v>136</v>
      </c>
    </row>
    <row r="4661" spans="1:15" x14ac:dyDescent="0.25">
      <c r="A4661">
        <v>750000</v>
      </c>
      <c r="B4661">
        <v>170470</v>
      </c>
      <c r="C4661">
        <v>203</v>
      </c>
      <c r="D4661" s="96">
        <v>45132.530138888891</v>
      </c>
      <c r="E4661" t="s">
        <v>133</v>
      </c>
      <c r="F4661" t="s">
        <v>140</v>
      </c>
      <c r="G4661" t="s">
        <v>375</v>
      </c>
      <c r="H4661" t="s">
        <v>130</v>
      </c>
      <c r="I4661">
        <v>332390</v>
      </c>
      <c r="L4661" s="96">
        <v>45132.529583333337</v>
      </c>
      <c r="M4661" t="s">
        <v>135</v>
      </c>
      <c r="N4661">
        <v>2000</v>
      </c>
      <c r="O4661" t="s">
        <v>132</v>
      </c>
    </row>
    <row r="4662" spans="1:15" x14ac:dyDescent="0.25">
      <c r="A4662">
        <v>750000</v>
      </c>
      <c r="B4662">
        <v>170310</v>
      </c>
      <c r="C4662">
        <v>203</v>
      </c>
      <c r="D4662" s="96">
        <v>45132.530127314814</v>
      </c>
      <c r="E4662" t="s">
        <v>127</v>
      </c>
      <c r="F4662" t="s">
        <v>140</v>
      </c>
      <c r="G4662" t="s">
        <v>190</v>
      </c>
      <c r="H4662" t="s">
        <v>130</v>
      </c>
      <c r="I4662">
        <v>332382</v>
      </c>
      <c r="L4662" s="96">
        <v>45132.529583333337</v>
      </c>
      <c r="M4662" t="s">
        <v>131</v>
      </c>
      <c r="N4662">
        <v>2000000</v>
      </c>
      <c r="O4662" t="s">
        <v>132</v>
      </c>
    </row>
    <row r="4663" spans="1:15" x14ac:dyDescent="0.25">
      <c r="A4663">
        <v>750000</v>
      </c>
      <c r="B4663">
        <v>170310</v>
      </c>
      <c r="C4663">
        <v>203</v>
      </c>
      <c r="D4663" s="96">
        <v>45132.530127314814</v>
      </c>
      <c r="E4663" t="s">
        <v>133</v>
      </c>
      <c r="F4663" t="s">
        <v>140</v>
      </c>
      <c r="G4663" t="s">
        <v>191</v>
      </c>
      <c r="H4663" t="s">
        <v>130</v>
      </c>
      <c r="I4663">
        <v>332382</v>
      </c>
      <c r="L4663" s="96">
        <v>45132.529583333337</v>
      </c>
      <c r="M4663" t="s">
        <v>135</v>
      </c>
      <c r="N4663">
        <v>-500000</v>
      </c>
      <c r="O4663" t="s">
        <v>136</v>
      </c>
    </row>
    <row r="4664" spans="1:15" x14ac:dyDescent="0.25">
      <c r="A4664">
        <v>750000</v>
      </c>
      <c r="B4664">
        <v>170460</v>
      </c>
      <c r="C4664">
        <v>203</v>
      </c>
      <c r="D4664" s="96">
        <v>45132.530127314814</v>
      </c>
      <c r="E4664" t="s">
        <v>133</v>
      </c>
      <c r="F4664" t="s">
        <v>140</v>
      </c>
      <c r="G4664" t="s">
        <v>191</v>
      </c>
      <c r="H4664" t="s">
        <v>130</v>
      </c>
      <c r="I4664">
        <v>332380</v>
      </c>
      <c r="L4664" s="96">
        <v>45132.529583333337</v>
      </c>
      <c r="M4664" t="s">
        <v>135</v>
      </c>
      <c r="N4664">
        <v>-600</v>
      </c>
      <c r="O4664" t="s">
        <v>136</v>
      </c>
    </row>
    <row r="4665" spans="1:15" x14ac:dyDescent="0.25">
      <c r="A4665">
        <v>750000</v>
      </c>
      <c r="B4665">
        <v>170460</v>
      </c>
      <c r="C4665">
        <v>203</v>
      </c>
      <c r="D4665" s="96">
        <v>45132.530127314814</v>
      </c>
      <c r="E4665" t="s">
        <v>133</v>
      </c>
      <c r="F4665" t="s">
        <v>140</v>
      </c>
      <c r="G4665" t="s">
        <v>192</v>
      </c>
      <c r="H4665" t="s">
        <v>130</v>
      </c>
      <c r="I4665">
        <v>332380</v>
      </c>
      <c r="L4665" s="96">
        <v>45132.529583333337</v>
      </c>
      <c r="M4665" t="s">
        <v>135</v>
      </c>
      <c r="N4665">
        <v>570</v>
      </c>
      <c r="O4665" t="s">
        <v>132</v>
      </c>
    </row>
    <row r="4666" spans="1:15" x14ac:dyDescent="0.25">
      <c r="A4666">
        <v>750000</v>
      </c>
      <c r="B4666">
        <v>170520</v>
      </c>
      <c r="C4666">
        <v>203</v>
      </c>
      <c r="D4666" s="96">
        <v>45132.530115740738</v>
      </c>
      <c r="E4666" t="s">
        <v>127</v>
      </c>
      <c r="F4666" t="s">
        <v>140</v>
      </c>
      <c r="G4666" t="s">
        <v>190</v>
      </c>
      <c r="H4666" t="s">
        <v>130</v>
      </c>
      <c r="I4666">
        <v>332375</v>
      </c>
      <c r="L4666" s="96">
        <v>45132.529583333337</v>
      </c>
      <c r="M4666" t="s">
        <v>131</v>
      </c>
      <c r="N4666">
        <v>5000</v>
      </c>
      <c r="O4666" t="s">
        <v>132</v>
      </c>
    </row>
    <row r="4667" spans="1:15" x14ac:dyDescent="0.25">
      <c r="A4667">
        <v>750000</v>
      </c>
      <c r="B4667">
        <v>170450</v>
      </c>
      <c r="C4667">
        <v>203</v>
      </c>
      <c r="D4667" s="96">
        <v>45132.530104166668</v>
      </c>
      <c r="E4667" t="s">
        <v>133</v>
      </c>
      <c r="F4667" t="s">
        <v>140</v>
      </c>
      <c r="G4667" t="s">
        <v>191</v>
      </c>
      <c r="H4667" t="s">
        <v>130</v>
      </c>
      <c r="I4667">
        <v>332370</v>
      </c>
      <c r="L4667" s="96">
        <v>45132.529583333337</v>
      </c>
      <c r="M4667" t="s">
        <v>135</v>
      </c>
      <c r="N4667">
        <v>-25000</v>
      </c>
      <c r="O4667" t="s">
        <v>136</v>
      </c>
    </row>
    <row r="4668" spans="1:15" x14ac:dyDescent="0.25">
      <c r="A4668">
        <v>750000</v>
      </c>
      <c r="B4668">
        <v>170450</v>
      </c>
      <c r="C4668">
        <v>203</v>
      </c>
      <c r="D4668" s="96">
        <v>45132.530092592591</v>
      </c>
      <c r="E4668" t="s">
        <v>127</v>
      </c>
      <c r="F4668" t="s">
        <v>140</v>
      </c>
      <c r="G4668" t="s">
        <v>190</v>
      </c>
      <c r="H4668" t="s">
        <v>130</v>
      </c>
      <c r="I4668">
        <v>332370</v>
      </c>
      <c r="L4668" s="96">
        <v>45132.529583333337</v>
      </c>
      <c r="M4668" t="s">
        <v>131</v>
      </c>
      <c r="N4668">
        <v>5000</v>
      </c>
      <c r="O4668" t="s">
        <v>132</v>
      </c>
    </row>
    <row r="4669" spans="1:15" x14ac:dyDescent="0.25">
      <c r="A4669">
        <v>750000</v>
      </c>
      <c r="B4669">
        <v>170450</v>
      </c>
      <c r="C4669">
        <v>203</v>
      </c>
      <c r="D4669" s="96">
        <v>45132.530092592591</v>
      </c>
      <c r="E4669" t="s">
        <v>133</v>
      </c>
      <c r="F4669" t="s">
        <v>140</v>
      </c>
      <c r="G4669" t="s">
        <v>192</v>
      </c>
      <c r="H4669" t="s">
        <v>130</v>
      </c>
      <c r="I4669">
        <v>332370</v>
      </c>
      <c r="L4669" s="96">
        <v>45132.529583333337</v>
      </c>
      <c r="M4669" t="s">
        <v>135</v>
      </c>
      <c r="N4669">
        <v>24000</v>
      </c>
      <c r="O4669" t="s">
        <v>132</v>
      </c>
    </row>
    <row r="4670" spans="1:15" x14ac:dyDescent="0.25">
      <c r="A4670">
        <v>750000</v>
      </c>
      <c r="B4670">
        <v>170440</v>
      </c>
      <c r="C4670">
        <v>203</v>
      </c>
      <c r="D4670" s="96">
        <v>45132.530069444445</v>
      </c>
      <c r="E4670" t="s">
        <v>127</v>
      </c>
      <c r="F4670" t="s">
        <v>140</v>
      </c>
      <c r="G4670" t="s">
        <v>190</v>
      </c>
      <c r="H4670" t="s">
        <v>130</v>
      </c>
      <c r="I4670">
        <v>332360</v>
      </c>
      <c r="L4670" s="96">
        <v>45132.529583333337</v>
      </c>
      <c r="M4670" t="s">
        <v>131</v>
      </c>
      <c r="N4670">
        <v>2950</v>
      </c>
      <c r="O4670" t="s">
        <v>132</v>
      </c>
    </row>
    <row r="4671" spans="1:15" x14ac:dyDescent="0.25">
      <c r="A4671">
        <v>750000</v>
      </c>
      <c r="B4671">
        <v>170440</v>
      </c>
      <c r="C4671">
        <v>203</v>
      </c>
      <c r="D4671" s="96">
        <v>45132.530069444445</v>
      </c>
      <c r="E4671" t="s">
        <v>133</v>
      </c>
      <c r="F4671" t="s">
        <v>140</v>
      </c>
      <c r="G4671" t="s">
        <v>192</v>
      </c>
      <c r="H4671" t="s">
        <v>130</v>
      </c>
      <c r="I4671">
        <v>332360</v>
      </c>
      <c r="L4671" s="96">
        <v>45132.529583333337</v>
      </c>
      <c r="M4671" t="s">
        <v>135</v>
      </c>
      <c r="N4671">
        <v>-2150</v>
      </c>
      <c r="O4671" t="s">
        <v>136</v>
      </c>
    </row>
    <row r="4672" spans="1:15" x14ac:dyDescent="0.25">
      <c r="A4672">
        <v>750000</v>
      </c>
      <c r="B4672">
        <v>170400</v>
      </c>
      <c r="C4672">
        <v>203</v>
      </c>
      <c r="D4672" s="96">
        <v>45132.530046296299</v>
      </c>
      <c r="E4672" t="s">
        <v>127</v>
      </c>
      <c r="F4672" t="s">
        <v>140</v>
      </c>
      <c r="G4672" t="s">
        <v>194</v>
      </c>
      <c r="H4672" t="s">
        <v>130</v>
      </c>
      <c r="I4672">
        <v>332356</v>
      </c>
      <c r="L4672" s="96">
        <v>45132.529583333337</v>
      </c>
      <c r="M4672" t="s">
        <v>131</v>
      </c>
      <c r="N4672">
        <v>25000</v>
      </c>
      <c r="O4672" t="s">
        <v>132</v>
      </c>
    </row>
    <row r="4673" spans="1:15" x14ac:dyDescent="0.25">
      <c r="A4673">
        <v>750000</v>
      </c>
      <c r="B4673">
        <v>170380</v>
      </c>
      <c r="C4673">
        <v>203</v>
      </c>
      <c r="D4673" s="96">
        <v>45132.530034722222</v>
      </c>
      <c r="E4673" t="s">
        <v>127</v>
      </c>
      <c r="F4673" t="s">
        <v>140</v>
      </c>
      <c r="G4673" t="s">
        <v>190</v>
      </c>
      <c r="H4673" t="s">
        <v>130</v>
      </c>
      <c r="I4673">
        <v>332340</v>
      </c>
      <c r="L4673" s="96">
        <v>45132.529583333337</v>
      </c>
      <c r="M4673" t="s">
        <v>131</v>
      </c>
      <c r="N4673">
        <v>12000</v>
      </c>
      <c r="O4673" t="s">
        <v>132</v>
      </c>
    </row>
    <row r="4674" spans="1:15" x14ac:dyDescent="0.25">
      <c r="A4674">
        <v>750000</v>
      </c>
      <c r="B4674">
        <v>170380</v>
      </c>
      <c r="C4674">
        <v>203</v>
      </c>
      <c r="D4674" s="96">
        <v>45132.530034722222</v>
      </c>
      <c r="E4674" t="s">
        <v>133</v>
      </c>
      <c r="F4674" t="s">
        <v>140</v>
      </c>
      <c r="G4674" t="s">
        <v>192</v>
      </c>
      <c r="H4674" t="s">
        <v>130</v>
      </c>
      <c r="I4674">
        <v>332340</v>
      </c>
      <c r="L4674" s="96">
        <v>45132.529583333337</v>
      </c>
      <c r="M4674" t="s">
        <v>135</v>
      </c>
      <c r="N4674">
        <v>-19000</v>
      </c>
      <c r="O4674" t="s">
        <v>136</v>
      </c>
    </row>
    <row r="4675" spans="1:15" x14ac:dyDescent="0.25">
      <c r="A4675">
        <v>750000</v>
      </c>
      <c r="B4675">
        <v>170370</v>
      </c>
      <c r="C4675">
        <v>203</v>
      </c>
      <c r="D4675" s="96">
        <v>45132.530011574076</v>
      </c>
      <c r="E4675" t="s">
        <v>127</v>
      </c>
      <c r="F4675" t="s">
        <v>140</v>
      </c>
      <c r="G4675" t="s">
        <v>190</v>
      </c>
      <c r="H4675" t="s">
        <v>130</v>
      </c>
      <c r="I4675">
        <v>332335</v>
      </c>
      <c r="L4675" s="96">
        <v>45132.529583333337</v>
      </c>
      <c r="M4675" t="s">
        <v>131</v>
      </c>
      <c r="N4675">
        <v>5000</v>
      </c>
      <c r="O4675" t="s">
        <v>132</v>
      </c>
    </row>
    <row r="4676" spans="1:15" x14ac:dyDescent="0.25">
      <c r="A4676">
        <v>750000</v>
      </c>
      <c r="B4676">
        <v>170360</v>
      </c>
      <c r="C4676">
        <v>203</v>
      </c>
      <c r="D4676" s="96">
        <v>45132.53</v>
      </c>
      <c r="E4676" t="s">
        <v>127</v>
      </c>
      <c r="F4676" t="s">
        <v>140</v>
      </c>
      <c r="G4676" t="s">
        <v>190</v>
      </c>
      <c r="H4676" t="s">
        <v>130</v>
      </c>
      <c r="I4676">
        <v>332332</v>
      </c>
      <c r="L4676" s="96">
        <v>45132.529583333337</v>
      </c>
      <c r="M4676" t="s">
        <v>131</v>
      </c>
      <c r="N4676">
        <v>2000</v>
      </c>
      <c r="O4676" t="s">
        <v>132</v>
      </c>
    </row>
    <row r="4677" spans="1:15" x14ac:dyDescent="0.25">
      <c r="A4677">
        <v>750000</v>
      </c>
      <c r="B4677">
        <v>170350</v>
      </c>
      <c r="C4677">
        <v>203</v>
      </c>
      <c r="D4677" s="96">
        <v>45132.529976851853</v>
      </c>
      <c r="E4677" t="s">
        <v>127</v>
      </c>
      <c r="F4677" t="s">
        <v>140</v>
      </c>
      <c r="G4677" t="s">
        <v>190</v>
      </c>
      <c r="H4677" t="s">
        <v>130</v>
      </c>
      <c r="I4677">
        <v>332330</v>
      </c>
      <c r="L4677" s="96">
        <v>45132.529583333337</v>
      </c>
      <c r="M4677" t="s">
        <v>131</v>
      </c>
      <c r="N4677">
        <v>20000</v>
      </c>
      <c r="O4677" t="s">
        <v>132</v>
      </c>
    </row>
    <row r="4678" spans="1:15" x14ac:dyDescent="0.25">
      <c r="A4678">
        <v>750000</v>
      </c>
      <c r="B4678">
        <v>170350</v>
      </c>
      <c r="C4678">
        <v>203</v>
      </c>
      <c r="D4678" s="96">
        <v>45132.529976851853</v>
      </c>
      <c r="E4678" t="s">
        <v>133</v>
      </c>
      <c r="F4678" t="s">
        <v>140</v>
      </c>
      <c r="G4678" t="s">
        <v>192</v>
      </c>
      <c r="H4678" t="s">
        <v>130</v>
      </c>
      <c r="I4678">
        <v>332330</v>
      </c>
      <c r="L4678" s="96">
        <v>45132.529583333337</v>
      </c>
      <c r="M4678" t="s">
        <v>135</v>
      </c>
      <c r="N4678">
        <v>46000</v>
      </c>
      <c r="O4678" t="s">
        <v>132</v>
      </c>
    </row>
    <row r="4679" spans="1:15" x14ac:dyDescent="0.25">
      <c r="A4679">
        <v>750000</v>
      </c>
      <c r="B4679">
        <v>170480</v>
      </c>
      <c r="C4679">
        <v>203</v>
      </c>
      <c r="D4679" s="96">
        <v>45132.529930555553</v>
      </c>
      <c r="E4679" t="s">
        <v>133</v>
      </c>
      <c r="F4679" t="s">
        <v>140</v>
      </c>
      <c r="G4679" t="s">
        <v>192</v>
      </c>
      <c r="H4679" t="s">
        <v>130</v>
      </c>
      <c r="I4679">
        <v>332318</v>
      </c>
      <c r="L4679" s="96">
        <v>45132.529583333337</v>
      </c>
      <c r="M4679" t="s">
        <v>135</v>
      </c>
      <c r="N4679">
        <v>250</v>
      </c>
      <c r="O4679" t="s">
        <v>132</v>
      </c>
    </row>
    <row r="4680" spans="1:15" x14ac:dyDescent="0.25">
      <c r="A4680">
        <v>750000</v>
      </c>
      <c r="B4680">
        <v>170530</v>
      </c>
      <c r="C4680">
        <v>203</v>
      </c>
      <c r="D4680" s="96">
        <v>45132.529907407406</v>
      </c>
      <c r="E4680" t="s">
        <v>127</v>
      </c>
      <c r="F4680" t="s">
        <v>140</v>
      </c>
      <c r="G4680" t="s">
        <v>190</v>
      </c>
      <c r="H4680" t="s">
        <v>130</v>
      </c>
      <c r="I4680">
        <v>332317</v>
      </c>
      <c r="L4680" s="96">
        <v>45132.529583333337</v>
      </c>
      <c r="M4680" t="s">
        <v>131</v>
      </c>
      <c r="N4680">
        <v>2000</v>
      </c>
      <c r="O4680" t="s">
        <v>132</v>
      </c>
    </row>
    <row r="4681" spans="1:15" x14ac:dyDescent="0.25">
      <c r="A4681">
        <v>750000</v>
      </c>
      <c r="B4681">
        <v>170530</v>
      </c>
      <c r="C4681">
        <v>203</v>
      </c>
      <c r="D4681" s="96">
        <v>45132.529907407406</v>
      </c>
      <c r="E4681" t="s">
        <v>133</v>
      </c>
      <c r="F4681" t="s">
        <v>140</v>
      </c>
      <c r="G4681" t="s">
        <v>375</v>
      </c>
      <c r="H4681" t="s">
        <v>130</v>
      </c>
      <c r="I4681">
        <v>332317</v>
      </c>
      <c r="L4681" s="96">
        <v>45132.529583333337</v>
      </c>
      <c r="M4681" t="s">
        <v>135</v>
      </c>
      <c r="N4681">
        <v>10000</v>
      </c>
      <c r="O4681" t="s">
        <v>132</v>
      </c>
    </row>
    <row r="4682" spans="1:15" x14ac:dyDescent="0.25">
      <c r="A4682">
        <v>750000</v>
      </c>
      <c r="B4682">
        <v>170310</v>
      </c>
      <c r="C4682">
        <v>203</v>
      </c>
      <c r="D4682" s="96">
        <v>45132.529861111114</v>
      </c>
      <c r="E4682" t="s">
        <v>127</v>
      </c>
      <c r="F4682" t="s">
        <v>140</v>
      </c>
      <c r="G4682" t="s">
        <v>190</v>
      </c>
      <c r="H4682" t="s">
        <v>130</v>
      </c>
      <c r="I4682">
        <v>332310</v>
      </c>
      <c r="L4682" s="96">
        <v>45132.529583333337</v>
      </c>
      <c r="M4682" t="s">
        <v>131</v>
      </c>
      <c r="N4682">
        <v>30000</v>
      </c>
      <c r="O4682" t="s">
        <v>132</v>
      </c>
    </row>
    <row r="4683" spans="1:15" x14ac:dyDescent="0.25">
      <c r="A4683">
        <v>750000</v>
      </c>
      <c r="B4683">
        <v>170310</v>
      </c>
      <c r="C4683">
        <v>203</v>
      </c>
      <c r="D4683" s="96">
        <v>45132.529861111114</v>
      </c>
      <c r="E4683" t="s">
        <v>133</v>
      </c>
      <c r="F4683" t="s">
        <v>140</v>
      </c>
      <c r="G4683" t="s">
        <v>379</v>
      </c>
      <c r="H4683" t="s">
        <v>130</v>
      </c>
      <c r="I4683">
        <v>332310</v>
      </c>
      <c r="L4683" s="96">
        <v>45132.529583333337</v>
      </c>
      <c r="M4683" t="s">
        <v>135</v>
      </c>
      <c r="N4683">
        <v>1000</v>
      </c>
      <c r="O4683" t="s">
        <v>132</v>
      </c>
    </row>
    <row r="4684" spans="1:15" x14ac:dyDescent="0.25">
      <c r="A4684">
        <v>750000</v>
      </c>
      <c r="B4684">
        <v>170310</v>
      </c>
      <c r="C4684">
        <v>203</v>
      </c>
      <c r="D4684" s="96">
        <v>45132.529861111114</v>
      </c>
      <c r="E4684" t="s">
        <v>133</v>
      </c>
      <c r="F4684" t="s">
        <v>140</v>
      </c>
      <c r="G4684" t="s">
        <v>192</v>
      </c>
      <c r="H4684" t="s">
        <v>130</v>
      </c>
      <c r="I4684">
        <v>332310</v>
      </c>
      <c r="L4684" s="96">
        <v>45132.529583333337</v>
      </c>
      <c r="M4684" t="s">
        <v>135</v>
      </c>
      <c r="N4684">
        <v>54000</v>
      </c>
      <c r="O4684" t="s">
        <v>132</v>
      </c>
    </row>
    <row r="4685" spans="1:15" x14ac:dyDescent="0.25">
      <c r="A4685">
        <v>750000</v>
      </c>
      <c r="B4685">
        <v>170540</v>
      </c>
      <c r="C4685">
        <v>203</v>
      </c>
      <c r="D4685" s="96">
        <v>45132.529826388891</v>
      </c>
      <c r="E4685" t="s">
        <v>127</v>
      </c>
      <c r="F4685" t="s">
        <v>140</v>
      </c>
      <c r="G4685" t="s">
        <v>190</v>
      </c>
      <c r="H4685" t="s">
        <v>130</v>
      </c>
      <c r="I4685">
        <v>332307</v>
      </c>
      <c r="L4685" s="96">
        <v>45132.529583333337</v>
      </c>
      <c r="M4685" t="s">
        <v>131</v>
      </c>
      <c r="N4685">
        <v>2000</v>
      </c>
      <c r="O4685" t="s">
        <v>132</v>
      </c>
    </row>
    <row r="4686" spans="1:15" x14ac:dyDescent="0.25">
      <c r="A4686">
        <v>750000</v>
      </c>
      <c r="B4686">
        <v>170400</v>
      </c>
      <c r="C4686">
        <v>203</v>
      </c>
      <c r="D4686" s="96">
        <v>45132.529814814814</v>
      </c>
      <c r="E4686" t="s">
        <v>127</v>
      </c>
      <c r="F4686" t="s">
        <v>140</v>
      </c>
      <c r="G4686" t="s">
        <v>194</v>
      </c>
      <c r="H4686" t="s">
        <v>130</v>
      </c>
      <c r="I4686">
        <v>332305</v>
      </c>
      <c r="L4686" s="96">
        <v>45132.529583333337</v>
      </c>
      <c r="M4686" t="s">
        <v>131</v>
      </c>
      <c r="N4686">
        <v>60000</v>
      </c>
      <c r="O4686" t="s">
        <v>132</v>
      </c>
    </row>
    <row r="4687" spans="1:15" x14ac:dyDescent="0.25">
      <c r="A4687">
        <v>750000</v>
      </c>
      <c r="B4687">
        <v>340000</v>
      </c>
      <c r="C4687">
        <v>204</v>
      </c>
      <c r="D4687" s="96">
        <v>45247.425219907411</v>
      </c>
      <c r="E4687" t="s">
        <v>133</v>
      </c>
      <c r="F4687" t="s">
        <v>441</v>
      </c>
      <c r="G4687" t="s">
        <v>444</v>
      </c>
      <c r="H4687" t="s">
        <v>130</v>
      </c>
      <c r="I4687">
        <v>332455</v>
      </c>
      <c r="K4687">
        <v>484</v>
      </c>
      <c r="L4687" s="96">
        <v>45233.999988425923</v>
      </c>
      <c r="M4687" t="s">
        <v>135</v>
      </c>
      <c r="N4687">
        <v>27000</v>
      </c>
      <c r="O4687" t="s">
        <v>132</v>
      </c>
    </row>
    <row r="4688" spans="1:15" x14ac:dyDescent="0.25">
      <c r="A4688">
        <v>750000</v>
      </c>
      <c r="B4688">
        <v>320000</v>
      </c>
      <c r="C4688">
        <v>204</v>
      </c>
      <c r="D4688" s="96">
        <v>45132.557199074072</v>
      </c>
      <c r="E4688" t="s">
        <v>127</v>
      </c>
      <c r="F4688" t="s">
        <v>144</v>
      </c>
      <c r="G4688" t="s">
        <v>145</v>
      </c>
      <c r="H4688" t="s">
        <v>130</v>
      </c>
      <c r="I4688">
        <v>332400</v>
      </c>
      <c r="L4688" s="96">
        <v>45132.55678240741</v>
      </c>
      <c r="M4688" t="s">
        <v>131</v>
      </c>
      <c r="N4688">
        <v>17900</v>
      </c>
      <c r="O4688" t="s">
        <v>132</v>
      </c>
    </row>
    <row r="4689" spans="1:15" x14ac:dyDescent="0.25">
      <c r="A4689">
        <v>750000</v>
      </c>
      <c r="B4689">
        <v>340000</v>
      </c>
      <c r="C4689">
        <v>205</v>
      </c>
      <c r="D4689" s="96">
        <v>45261.567766203705</v>
      </c>
      <c r="E4689" t="s">
        <v>162</v>
      </c>
      <c r="F4689" t="s">
        <v>408</v>
      </c>
      <c r="G4689" t="s">
        <v>409</v>
      </c>
      <c r="H4689" t="s">
        <v>130</v>
      </c>
      <c r="I4689">
        <v>332563</v>
      </c>
      <c r="L4689" s="96">
        <v>45257.999988425923</v>
      </c>
      <c r="M4689" t="s">
        <v>135</v>
      </c>
      <c r="N4689">
        <v>-700000</v>
      </c>
      <c r="O4689" t="s">
        <v>136</v>
      </c>
    </row>
    <row r="4690" spans="1:15" x14ac:dyDescent="0.25">
      <c r="A4690">
        <v>750000</v>
      </c>
      <c r="B4690">
        <v>325200</v>
      </c>
      <c r="C4690">
        <v>205</v>
      </c>
      <c r="D4690" s="96">
        <v>45209.519074074073</v>
      </c>
      <c r="E4690" t="s">
        <v>133</v>
      </c>
      <c r="F4690" t="s">
        <v>209</v>
      </c>
      <c r="G4690" t="s">
        <v>210</v>
      </c>
      <c r="H4690" t="s">
        <v>130</v>
      </c>
      <c r="I4690">
        <v>332571</v>
      </c>
      <c r="L4690" s="96">
        <v>45205.999988425923</v>
      </c>
      <c r="M4690" t="s">
        <v>135</v>
      </c>
      <c r="N4690">
        <v>-144365</v>
      </c>
      <c r="O4690" t="s">
        <v>136</v>
      </c>
    </row>
    <row r="4691" spans="1:15" x14ac:dyDescent="0.25">
      <c r="A4691">
        <v>750000</v>
      </c>
      <c r="B4691">
        <v>340000</v>
      </c>
      <c r="C4691">
        <v>205</v>
      </c>
      <c r="D4691" s="96">
        <v>45209.519074074073</v>
      </c>
      <c r="E4691" t="s">
        <v>162</v>
      </c>
      <c r="F4691" t="s">
        <v>247</v>
      </c>
      <c r="G4691" t="s">
        <v>248</v>
      </c>
      <c r="H4691" t="s">
        <v>130</v>
      </c>
      <c r="I4691">
        <v>332562</v>
      </c>
      <c r="L4691" s="96">
        <v>45205.999988425923</v>
      </c>
      <c r="M4691" t="s">
        <v>135</v>
      </c>
      <c r="N4691">
        <v>247000</v>
      </c>
      <c r="O4691" t="s">
        <v>132</v>
      </c>
    </row>
    <row r="4692" spans="1:15" x14ac:dyDescent="0.25">
      <c r="A4692">
        <v>750000</v>
      </c>
      <c r="B4692">
        <v>340000</v>
      </c>
      <c r="C4692">
        <v>205</v>
      </c>
      <c r="D4692" s="96">
        <v>45209.519074074073</v>
      </c>
      <c r="E4692" t="s">
        <v>162</v>
      </c>
      <c r="F4692" t="s">
        <v>247</v>
      </c>
      <c r="G4692" t="s">
        <v>248</v>
      </c>
      <c r="H4692" t="s">
        <v>130</v>
      </c>
      <c r="I4692">
        <v>332563</v>
      </c>
      <c r="L4692" s="96">
        <v>45205.999988425923</v>
      </c>
      <c r="M4692" t="s">
        <v>135</v>
      </c>
      <c r="N4692">
        <v>700000</v>
      </c>
      <c r="O4692" t="s">
        <v>132</v>
      </c>
    </row>
    <row r="4693" spans="1:15" x14ac:dyDescent="0.25">
      <c r="A4693">
        <v>750000</v>
      </c>
      <c r="B4693">
        <v>325100</v>
      </c>
      <c r="C4693">
        <v>205</v>
      </c>
      <c r="D4693" s="96">
        <v>45170.375474537039</v>
      </c>
      <c r="E4693" t="s">
        <v>133</v>
      </c>
      <c r="F4693" t="s">
        <v>388</v>
      </c>
      <c r="G4693" t="s">
        <v>389</v>
      </c>
      <c r="H4693" t="s">
        <v>130</v>
      </c>
      <c r="I4693">
        <v>332540</v>
      </c>
      <c r="L4693" s="96">
        <v>45168.999988425923</v>
      </c>
      <c r="M4693" t="s">
        <v>135</v>
      </c>
      <c r="N4693">
        <v>184000</v>
      </c>
      <c r="O4693" t="s">
        <v>132</v>
      </c>
    </row>
    <row r="4694" spans="1:15" x14ac:dyDescent="0.25">
      <c r="A4694">
        <v>750000</v>
      </c>
      <c r="B4694">
        <v>325200</v>
      </c>
      <c r="C4694">
        <v>205</v>
      </c>
      <c r="D4694" s="96">
        <v>45132.557314814818</v>
      </c>
      <c r="E4694" t="s">
        <v>127</v>
      </c>
      <c r="F4694" t="s">
        <v>144</v>
      </c>
      <c r="G4694" t="s">
        <v>145</v>
      </c>
      <c r="H4694" t="s">
        <v>130</v>
      </c>
      <c r="I4694">
        <v>332577</v>
      </c>
      <c r="L4694" s="96">
        <v>45132.55678240741</v>
      </c>
      <c r="M4694" t="s">
        <v>131</v>
      </c>
      <c r="N4694">
        <v>133086</v>
      </c>
      <c r="O4694" t="s">
        <v>132</v>
      </c>
    </row>
    <row r="4695" spans="1:15" x14ac:dyDescent="0.25">
      <c r="A4695">
        <v>750000</v>
      </c>
      <c r="B4695">
        <v>325200</v>
      </c>
      <c r="C4695">
        <v>205</v>
      </c>
      <c r="D4695" s="96">
        <v>45132.557303240741</v>
      </c>
      <c r="E4695" t="s">
        <v>127</v>
      </c>
      <c r="F4695" t="s">
        <v>144</v>
      </c>
      <c r="G4695" t="s">
        <v>145</v>
      </c>
      <c r="H4695" t="s">
        <v>130</v>
      </c>
      <c r="I4695">
        <v>332571</v>
      </c>
      <c r="L4695" s="96">
        <v>45132.55678240741</v>
      </c>
      <c r="M4695" t="s">
        <v>131</v>
      </c>
      <c r="N4695">
        <v>144365</v>
      </c>
      <c r="O4695" t="s">
        <v>132</v>
      </c>
    </row>
    <row r="4696" spans="1:15" x14ac:dyDescent="0.25">
      <c r="A4696">
        <v>750000</v>
      </c>
      <c r="B4696">
        <v>325000</v>
      </c>
      <c r="C4696">
        <v>205</v>
      </c>
      <c r="D4696" s="96">
        <v>45132.557291666664</v>
      </c>
      <c r="E4696" t="s">
        <v>127</v>
      </c>
      <c r="F4696" t="s">
        <v>144</v>
      </c>
      <c r="G4696" t="s">
        <v>145</v>
      </c>
      <c r="H4696" t="s">
        <v>130</v>
      </c>
      <c r="I4696">
        <v>332550</v>
      </c>
      <c r="L4696" s="96">
        <v>45132.55678240741</v>
      </c>
      <c r="M4696" t="s">
        <v>131</v>
      </c>
      <c r="N4696">
        <v>15000</v>
      </c>
      <c r="O4696" t="s">
        <v>132</v>
      </c>
    </row>
    <row r="4697" spans="1:15" x14ac:dyDescent="0.25">
      <c r="A4697">
        <v>750000</v>
      </c>
      <c r="B4697">
        <v>325000</v>
      </c>
      <c r="C4697">
        <v>205</v>
      </c>
      <c r="D4697" s="96">
        <v>45132.557291666664</v>
      </c>
      <c r="E4697" t="s">
        <v>127</v>
      </c>
      <c r="F4697" t="s">
        <v>144</v>
      </c>
      <c r="G4697" t="s">
        <v>145</v>
      </c>
      <c r="H4697" t="s">
        <v>130</v>
      </c>
      <c r="I4697">
        <v>332560</v>
      </c>
      <c r="L4697" s="96">
        <v>45132.55678240741</v>
      </c>
      <c r="M4697" t="s">
        <v>131</v>
      </c>
      <c r="N4697">
        <v>250000</v>
      </c>
      <c r="O4697" t="s">
        <v>132</v>
      </c>
    </row>
    <row r="4698" spans="1:15" x14ac:dyDescent="0.25">
      <c r="A4698">
        <v>750000</v>
      </c>
      <c r="B4698">
        <v>325000</v>
      </c>
      <c r="C4698">
        <v>205</v>
      </c>
      <c r="D4698" s="96">
        <v>45132.557291666664</v>
      </c>
      <c r="E4698" t="s">
        <v>133</v>
      </c>
      <c r="F4698" t="s">
        <v>144</v>
      </c>
      <c r="G4698" t="s">
        <v>390</v>
      </c>
      <c r="H4698" t="s">
        <v>130</v>
      </c>
      <c r="I4698">
        <v>332550</v>
      </c>
      <c r="L4698" s="96">
        <v>45132.55678240741</v>
      </c>
      <c r="M4698" t="s">
        <v>135</v>
      </c>
      <c r="N4698">
        <v>45000</v>
      </c>
      <c r="O4698" t="s">
        <v>132</v>
      </c>
    </row>
    <row r="4699" spans="1:15" x14ac:dyDescent="0.25">
      <c r="A4699">
        <v>750000</v>
      </c>
      <c r="B4699">
        <v>325100</v>
      </c>
      <c r="C4699">
        <v>205</v>
      </c>
      <c r="D4699" s="96">
        <v>45132.557268518518</v>
      </c>
      <c r="E4699" t="s">
        <v>127</v>
      </c>
      <c r="F4699" t="s">
        <v>144</v>
      </c>
      <c r="G4699" t="s">
        <v>145</v>
      </c>
      <c r="H4699" t="s">
        <v>130</v>
      </c>
      <c r="I4699">
        <v>332540</v>
      </c>
      <c r="L4699" s="96">
        <v>45132.55678240741</v>
      </c>
      <c r="M4699" t="s">
        <v>131</v>
      </c>
      <c r="N4699">
        <v>557000</v>
      </c>
      <c r="O4699" t="s">
        <v>132</v>
      </c>
    </row>
    <row r="4700" spans="1:15" x14ac:dyDescent="0.25">
      <c r="A4700">
        <v>750000</v>
      </c>
      <c r="B4700">
        <v>325100</v>
      </c>
      <c r="C4700">
        <v>205</v>
      </c>
      <c r="D4700" s="96">
        <v>45132.557245370372</v>
      </c>
      <c r="E4700" t="s">
        <v>127</v>
      </c>
      <c r="F4700" t="s">
        <v>144</v>
      </c>
      <c r="G4700" t="s">
        <v>145</v>
      </c>
      <c r="H4700" t="s">
        <v>130</v>
      </c>
      <c r="I4700">
        <v>332510</v>
      </c>
      <c r="L4700" s="96">
        <v>45132.55678240741</v>
      </c>
      <c r="M4700" t="s">
        <v>131</v>
      </c>
      <c r="N4700">
        <v>46500</v>
      </c>
      <c r="O4700" t="s">
        <v>132</v>
      </c>
    </row>
    <row r="4701" spans="1:15" x14ac:dyDescent="0.25">
      <c r="A4701">
        <v>750000</v>
      </c>
      <c r="B4701">
        <v>340000</v>
      </c>
      <c r="C4701">
        <v>207</v>
      </c>
      <c r="D4701" s="96">
        <v>45294.682314814818</v>
      </c>
      <c r="E4701" t="s">
        <v>162</v>
      </c>
      <c r="F4701" t="s">
        <v>252</v>
      </c>
      <c r="G4701" t="s">
        <v>148</v>
      </c>
      <c r="H4701" t="s">
        <v>130</v>
      </c>
      <c r="I4701">
        <v>334360</v>
      </c>
      <c r="L4701" s="96">
        <v>45294.682268518518</v>
      </c>
      <c r="M4701" t="s">
        <v>135</v>
      </c>
      <c r="N4701">
        <v>277</v>
      </c>
      <c r="O4701" t="s">
        <v>132</v>
      </c>
    </row>
    <row r="4702" spans="1:15" x14ac:dyDescent="0.25">
      <c r="A4702">
        <v>750000</v>
      </c>
      <c r="B4702">
        <v>340000</v>
      </c>
      <c r="C4702">
        <v>207</v>
      </c>
      <c r="D4702" s="96">
        <v>45294.682291666664</v>
      </c>
      <c r="E4702" t="s">
        <v>133</v>
      </c>
      <c r="F4702" t="s">
        <v>147</v>
      </c>
      <c r="G4702" t="s">
        <v>148</v>
      </c>
      <c r="H4702" t="s">
        <v>130</v>
      </c>
      <c r="I4702">
        <v>334360</v>
      </c>
      <c r="L4702" s="96">
        <v>45294.682256944441</v>
      </c>
      <c r="M4702" t="s">
        <v>135</v>
      </c>
      <c r="N4702">
        <v>-277</v>
      </c>
      <c r="O4702" t="s">
        <v>136</v>
      </c>
    </row>
    <row r="4703" spans="1:15" x14ac:dyDescent="0.25">
      <c r="A4703">
        <v>750000</v>
      </c>
      <c r="B4703">
        <v>315100</v>
      </c>
      <c r="C4703">
        <v>207</v>
      </c>
      <c r="D4703" s="96">
        <v>45258.855138888888</v>
      </c>
      <c r="E4703" t="s">
        <v>133</v>
      </c>
      <c r="F4703" t="s">
        <v>149</v>
      </c>
      <c r="G4703" t="s">
        <v>150</v>
      </c>
      <c r="H4703" t="s">
        <v>130</v>
      </c>
      <c r="I4703">
        <v>334314</v>
      </c>
      <c r="L4703" s="96">
        <v>45258.854675925926</v>
      </c>
      <c r="M4703" t="s">
        <v>135</v>
      </c>
      <c r="N4703">
        <v>2000</v>
      </c>
      <c r="O4703" t="s">
        <v>132</v>
      </c>
    </row>
    <row r="4704" spans="1:15" x14ac:dyDescent="0.25">
      <c r="A4704">
        <v>750000</v>
      </c>
      <c r="B4704">
        <v>302000</v>
      </c>
      <c r="C4704">
        <v>207</v>
      </c>
      <c r="D4704" s="96">
        <v>45258.855138888888</v>
      </c>
      <c r="E4704" t="s">
        <v>133</v>
      </c>
      <c r="F4704" t="s">
        <v>149</v>
      </c>
      <c r="G4704" t="s">
        <v>150</v>
      </c>
      <c r="H4704" t="s">
        <v>130</v>
      </c>
      <c r="I4704">
        <v>334021</v>
      </c>
      <c r="L4704" s="96">
        <v>45258.854675925926</v>
      </c>
      <c r="M4704" t="s">
        <v>135</v>
      </c>
      <c r="N4704">
        <v>10000</v>
      </c>
      <c r="O4704" t="s">
        <v>132</v>
      </c>
    </row>
    <row r="4705" spans="1:15" x14ac:dyDescent="0.25">
      <c r="A4705">
        <v>750000</v>
      </c>
      <c r="B4705">
        <v>340000</v>
      </c>
      <c r="C4705">
        <v>207</v>
      </c>
      <c r="D4705" s="96">
        <v>45258.855127314811</v>
      </c>
      <c r="E4705" t="s">
        <v>133</v>
      </c>
      <c r="F4705" t="s">
        <v>149</v>
      </c>
      <c r="G4705" t="s">
        <v>150</v>
      </c>
      <c r="H4705" t="s">
        <v>130</v>
      </c>
      <c r="I4705">
        <v>334360</v>
      </c>
      <c r="L4705" s="96">
        <v>45258.854675925926</v>
      </c>
      <c r="M4705" t="s">
        <v>135</v>
      </c>
      <c r="N4705">
        <v>92</v>
      </c>
      <c r="O4705" t="s">
        <v>132</v>
      </c>
    </row>
    <row r="4706" spans="1:15" x14ac:dyDescent="0.25">
      <c r="A4706">
        <v>750000</v>
      </c>
      <c r="B4706">
        <v>340000</v>
      </c>
      <c r="C4706">
        <v>207</v>
      </c>
      <c r="D4706" s="96">
        <v>45247.42523148148</v>
      </c>
      <c r="E4706" t="s">
        <v>162</v>
      </c>
      <c r="F4706" t="s">
        <v>163</v>
      </c>
      <c r="G4706" t="s">
        <v>498</v>
      </c>
      <c r="H4706" t="s">
        <v>130</v>
      </c>
      <c r="I4706">
        <v>334669</v>
      </c>
      <c r="L4706" s="96">
        <v>45233.999988425923</v>
      </c>
      <c r="M4706" t="s">
        <v>135</v>
      </c>
      <c r="N4706">
        <v>5270</v>
      </c>
      <c r="O4706" t="s">
        <v>132</v>
      </c>
    </row>
    <row r="4707" spans="1:15" x14ac:dyDescent="0.25">
      <c r="A4707">
        <v>750000</v>
      </c>
      <c r="B4707">
        <v>340000</v>
      </c>
      <c r="C4707">
        <v>207</v>
      </c>
      <c r="D4707" s="96">
        <v>45247.42523148148</v>
      </c>
      <c r="E4707" t="s">
        <v>162</v>
      </c>
      <c r="F4707" t="s">
        <v>163</v>
      </c>
      <c r="G4707" t="s">
        <v>499</v>
      </c>
      <c r="H4707" t="s">
        <v>130</v>
      </c>
      <c r="I4707">
        <v>334677</v>
      </c>
      <c r="L4707" s="96">
        <v>45233.999988425923</v>
      </c>
      <c r="M4707" t="s">
        <v>135</v>
      </c>
      <c r="N4707">
        <v>8012</v>
      </c>
      <c r="O4707" t="s">
        <v>132</v>
      </c>
    </row>
    <row r="4708" spans="1:15" x14ac:dyDescent="0.25">
      <c r="A4708">
        <v>750000</v>
      </c>
      <c r="B4708">
        <v>340000</v>
      </c>
      <c r="C4708">
        <v>207</v>
      </c>
      <c r="D4708" s="96">
        <v>45247.42523148148</v>
      </c>
      <c r="E4708" t="s">
        <v>162</v>
      </c>
      <c r="F4708" t="s">
        <v>163</v>
      </c>
      <c r="G4708" t="s">
        <v>500</v>
      </c>
      <c r="H4708" t="s">
        <v>130</v>
      </c>
      <c r="I4708">
        <v>334665</v>
      </c>
      <c r="L4708" s="96">
        <v>45233.999988425923</v>
      </c>
      <c r="M4708" t="s">
        <v>135</v>
      </c>
      <c r="N4708">
        <v>10489</v>
      </c>
      <c r="O4708" t="s">
        <v>132</v>
      </c>
    </row>
    <row r="4709" spans="1:15" x14ac:dyDescent="0.25">
      <c r="A4709">
        <v>750000</v>
      </c>
      <c r="B4709">
        <v>340000</v>
      </c>
      <c r="C4709">
        <v>207</v>
      </c>
      <c r="D4709" s="96">
        <v>45247.42523148148</v>
      </c>
      <c r="E4709" t="s">
        <v>162</v>
      </c>
      <c r="F4709" t="s">
        <v>163</v>
      </c>
      <c r="G4709" t="s">
        <v>501</v>
      </c>
      <c r="H4709" t="s">
        <v>130</v>
      </c>
      <c r="I4709">
        <v>334670</v>
      </c>
      <c r="L4709" s="96">
        <v>45233.999988425923</v>
      </c>
      <c r="M4709" t="s">
        <v>135</v>
      </c>
      <c r="N4709">
        <v>27079</v>
      </c>
      <c r="O4709" t="s">
        <v>132</v>
      </c>
    </row>
    <row r="4710" spans="1:15" x14ac:dyDescent="0.25">
      <c r="A4710">
        <v>750000</v>
      </c>
      <c r="B4710">
        <v>340000</v>
      </c>
      <c r="C4710">
        <v>207</v>
      </c>
      <c r="D4710" s="96">
        <v>45247.42523148148</v>
      </c>
      <c r="E4710" t="s">
        <v>162</v>
      </c>
      <c r="F4710" t="s">
        <v>163</v>
      </c>
      <c r="G4710" t="s">
        <v>502</v>
      </c>
      <c r="H4710" t="s">
        <v>130</v>
      </c>
      <c r="I4710">
        <v>334679</v>
      </c>
      <c r="L4710" s="96">
        <v>45233.999988425923</v>
      </c>
      <c r="M4710" t="s">
        <v>135</v>
      </c>
      <c r="N4710">
        <v>66919</v>
      </c>
      <c r="O4710" t="s">
        <v>132</v>
      </c>
    </row>
    <row r="4711" spans="1:15" x14ac:dyDescent="0.25">
      <c r="A4711">
        <v>750000</v>
      </c>
      <c r="B4711">
        <v>340000</v>
      </c>
      <c r="C4711">
        <v>207</v>
      </c>
      <c r="D4711" s="96">
        <v>45247.425219907411</v>
      </c>
      <c r="E4711" t="s">
        <v>127</v>
      </c>
      <c r="F4711" t="s">
        <v>391</v>
      </c>
      <c r="G4711" t="s">
        <v>392</v>
      </c>
      <c r="H4711" t="s">
        <v>130</v>
      </c>
      <c r="I4711">
        <v>334333</v>
      </c>
      <c r="K4711">
        <v>484</v>
      </c>
      <c r="L4711" s="96">
        <v>45233.999988425923</v>
      </c>
      <c r="M4711" t="s">
        <v>131</v>
      </c>
      <c r="N4711">
        <v>30000</v>
      </c>
      <c r="O4711" t="s">
        <v>132</v>
      </c>
    </row>
    <row r="4712" spans="1:15" x14ac:dyDescent="0.25">
      <c r="A4712">
        <v>750000</v>
      </c>
      <c r="B4712">
        <v>270000</v>
      </c>
      <c r="C4712">
        <v>207</v>
      </c>
      <c r="D4712" s="96">
        <v>45226.492407407408</v>
      </c>
      <c r="E4712" t="s">
        <v>133</v>
      </c>
      <c r="F4712" t="s">
        <v>137</v>
      </c>
      <c r="G4712" t="s">
        <v>138</v>
      </c>
      <c r="H4712" t="s">
        <v>130</v>
      </c>
      <c r="I4712">
        <v>338900</v>
      </c>
      <c r="L4712" s="96">
        <v>45226.489710648151</v>
      </c>
      <c r="M4712" t="s">
        <v>135</v>
      </c>
      <c r="N4712">
        <v>6000</v>
      </c>
      <c r="O4712" t="s">
        <v>132</v>
      </c>
    </row>
    <row r="4713" spans="1:15" x14ac:dyDescent="0.25">
      <c r="A4713">
        <v>750000</v>
      </c>
      <c r="B4713">
        <v>265100</v>
      </c>
      <c r="C4713">
        <v>207</v>
      </c>
      <c r="D4713" s="96">
        <v>45170.375474537039</v>
      </c>
      <c r="E4713" t="s">
        <v>133</v>
      </c>
      <c r="F4713" t="s">
        <v>388</v>
      </c>
      <c r="G4713" t="s">
        <v>503</v>
      </c>
      <c r="H4713" t="s">
        <v>130</v>
      </c>
      <c r="I4713">
        <v>334222</v>
      </c>
      <c r="L4713" s="96">
        <v>45168.999988425923</v>
      </c>
      <c r="M4713" t="s">
        <v>135</v>
      </c>
      <c r="N4713">
        <v>1708</v>
      </c>
      <c r="O4713" t="s">
        <v>132</v>
      </c>
    </row>
    <row r="4714" spans="1:15" x14ac:dyDescent="0.25">
      <c r="A4714">
        <v>750000</v>
      </c>
      <c r="B4714">
        <v>540300</v>
      </c>
      <c r="C4714">
        <v>207</v>
      </c>
      <c r="D4714" s="96">
        <v>45132.557800925926</v>
      </c>
      <c r="E4714" t="s">
        <v>127</v>
      </c>
      <c r="F4714" t="s">
        <v>151</v>
      </c>
      <c r="G4714" t="s">
        <v>196</v>
      </c>
      <c r="H4714" t="s">
        <v>130</v>
      </c>
      <c r="I4714">
        <v>334140</v>
      </c>
      <c r="L4714" s="96">
        <v>45132.556875000002</v>
      </c>
      <c r="M4714" t="s">
        <v>131</v>
      </c>
      <c r="N4714">
        <v>1000</v>
      </c>
      <c r="O4714" t="s">
        <v>132</v>
      </c>
    </row>
    <row r="4715" spans="1:15" x14ac:dyDescent="0.25">
      <c r="A4715">
        <v>750000</v>
      </c>
      <c r="B4715">
        <v>340000</v>
      </c>
      <c r="C4715">
        <v>207</v>
      </c>
      <c r="D4715" s="96">
        <v>45132.557673611111</v>
      </c>
      <c r="E4715" t="s">
        <v>127</v>
      </c>
      <c r="F4715" t="s">
        <v>144</v>
      </c>
      <c r="G4715" t="s">
        <v>145</v>
      </c>
      <c r="H4715" t="s">
        <v>130</v>
      </c>
      <c r="I4715">
        <v>334603</v>
      </c>
      <c r="L4715" s="96">
        <v>45132.55678240741</v>
      </c>
      <c r="M4715" t="s">
        <v>131</v>
      </c>
      <c r="N4715">
        <v>2600</v>
      </c>
      <c r="O4715" t="s">
        <v>132</v>
      </c>
    </row>
    <row r="4716" spans="1:15" x14ac:dyDescent="0.25">
      <c r="A4716">
        <v>750000</v>
      </c>
      <c r="B4716">
        <v>340000</v>
      </c>
      <c r="C4716">
        <v>207</v>
      </c>
      <c r="D4716" s="96">
        <v>45132.557650462964</v>
      </c>
      <c r="E4716" t="s">
        <v>127</v>
      </c>
      <c r="F4716" t="s">
        <v>144</v>
      </c>
      <c r="G4716" t="s">
        <v>145</v>
      </c>
      <c r="H4716" t="s">
        <v>130</v>
      </c>
      <c r="I4716">
        <v>334601</v>
      </c>
      <c r="L4716" s="96">
        <v>45132.55678240741</v>
      </c>
      <c r="M4716" t="s">
        <v>131</v>
      </c>
      <c r="N4716">
        <v>140000</v>
      </c>
      <c r="O4716" t="s">
        <v>132</v>
      </c>
    </row>
    <row r="4717" spans="1:15" x14ac:dyDescent="0.25">
      <c r="A4717">
        <v>750000</v>
      </c>
      <c r="B4717">
        <v>300000</v>
      </c>
      <c r="C4717">
        <v>207</v>
      </c>
      <c r="D4717" s="96">
        <v>45132.557638888888</v>
      </c>
      <c r="E4717" t="s">
        <v>127</v>
      </c>
      <c r="F4717" t="s">
        <v>144</v>
      </c>
      <c r="G4717" t="s">
        <v>145</v>
      </c>
      <c r="H4717" t="s">
        <v>130</v>
      </c>
      <c r="I4717">
        <v>334590</v>
      </c>
      <c r="L4717" s="96">
        <v>45132.55678240741</v>
      </c>
      <c r="M4717" t="s">
        <v>131</v>
      </c>
      <c r="N4717">
        <v>176500</v>
      </c>
      <c r="O4717" t="s">
        <v>132</v>
      </c>
    </row>
    <row r="4718" spans="1:15" x14ac:dyDescent="0.25">
      <c r="A4718">
        <v>750000</v>
      </c>
      <c r="B4718">
        <v>300000</v>
      </c>
      <c r="C4718">
        <v>207</v>
      </c>
      <c r="D4718" s="96">
        <v>45132.557638888888</v>
      </c>
      <c r="E4718" t="s">
        <v>133</v>
      </c>
      <c r="F4718" t="s">
        <v>144</v>
      </c>
      <c r="G4718" t="s">
        <v>146</v>
      </c>
      <c r="H4718" t="s">
        <v>130</v>
      </c>
      <c r="I4718">
        <v>334590</v>
      </c>
      <c r="L4718" s="96">
        <v>45132.55678240741</v>
      </c>
      <c r="M4718" t="s">
        <v>135</v>
      </c>
      <c r="N4718">
        <v>-176500</v>
      </c>
      <c r="O4718" t="s">
        <v>136</v>
      </c>
    </row>
    <row r="4719" spans="1:15" x14ac:dyDescent="0.25">
      <c r="A4719">
        <v>750000</v>
      </c>
      <c r="B4719">
        <v>360000</v>
      </c>
      <c r="C4719">
        <v>207</v>
      </c>
      <c r="D4719" s="96">
        <v>45132.557581018518</v>
      </c>
      <c r="E4719" t="s">
        <v>127</v>
      </c>
      <c r="F4719" t="s">
        <v>144</v>
      </c>
      <c r="G4719" t="s">
        <v>145</v>
      </c>
      <c r="H4719" t="s">
        <v>130</v>
      </c>
      <c r="I4719">
        <v>334367</v>
      </c>
      <c r="L4719" s="96">
        <v>45132.55678240741</v>
      </c>
      <c r="M4719" t="s">
        <v>131</v>
      </c>
      <c r="N4719">
        <v>5000</v>
      </c>
      <c r="O4719" t="s">
        <v>132</v>
      </c>
    </row>
    <row r="4720" spans="1:15" x14ac:dyDescent="0.25">
      <c r="A4720">
        <v>750000</v>
      </c>
      <c r="B4720">
        <v>360000</v>
      </c>
      <c r="C4720">
        <v>207</v>
      </c>
      <c r="D4720" s="96">
        <v>45132.557569444441</v>
      </c>
      <c r="E4720" t="s">
        <v>127</v>
      </c>
      <c r="F4720" t="s">
        <v>144</v>
      </c>
      <c r="G4720" t="s">
        <v>145</v>
      </c>
      <c r="H4720" t="s">
        <v>130</v>
      </c>
      <c r="I4720">
        <v>334366</v>
      </c>
      <c r="L4720" s="96">
        <v>45132.55678240741</v>
      </c>
      <c r="M4720" t="s">
        <v>131</v>
      </c>
      <c r="N4720">
        <v>1000</v>
      </c>
      <c r="O4720" t="s">
        <v>132</v>
      </c>
    </row>
    <row r="4721" spans="1:15" x14ac:dyDescent="0.25">
      <c r="A4721">
        <v>750000</v>
      </c>
      <c r="B4721">
        <v>360000</v>
      </c>
      <c r="C4721">
        <v>207</v>
      </c>
      <c r="D4721" s="96">
        <v>45132.557569444441</v>
      </c>
      <c r="E4721" t="s">
        <v>127</v>
      </c>
      <c r="F4721" t="s">
        <v>144</v>
      </c>
      <c r="G4721" t="s">
        <v>145</v>
      </c>
      <c r="H4721" t="s">
        <v>130</v>
      </c>
      <c r="I4721">
        <v>334364</v>
      </c>
      <c r="L4721" s="96">
        <v>45132.55678240741</v>
      </c>
      <c r="M4721" t="s">
        <v>131</v>
      </c>
      <c r="N4721">
        <v>2300</v>
      </c>
      <c r="O4721" t="s">
        <v>132</v>
      </c>
    </row>
    <row r="4722" spans="1:15" x14ac:dyDescent="0.25">
      <c r="A4722">
        <v>750000</v>
      </c>
      <c r="B4722">
        <v>340000</v>
      </c>
      <c r="C4722">
        <v>207</v>
      </c>
      <c r="D4722" s="96">
        <v>45132.557569444441</v>
      </c>
      <c r="E4722" t="s">
        <v>127</v>
      </c>
      <c r="F4722" t="s">
        <v>144</v>
      </c>
      <c r="G4722" t="s">
        <v>145</v>
      </c>
      <c r="H4722" t="s">
        <v>130</v>
      </c>
      <c r="I4722">
        <v>334360</v>
      </c>
      <c r="L4722" s="96">
        <v>45132.55678240741</v>
      </c>
      <c r="M4722" t="s">
        <v>131</v>
      </c>
      <c r="N4722">
        <v>27830</v>
      </c>
      <c r="O4722" t="s">
        <v>132</v>
      </c>
    </row>
    <row r="4723" spans="1:15" x14ac:dyDescent="0.25">
      <c r="A4723">
        <v>750000</v>
      </c>
      <c r="B4723">
        <v>360000</v>
      </c>
      <c r="C4723">
        <v>207</v>
      </c>
      <c r="D4723" s="96">
        <v>45132.557557870372</v>
      </c>
      <c r="E4723" t="s">
        <v>127</v>
      </c>
      <c r="F4723" t="s">
        <v>144</v>
      </c>
      <c r="G4723" t="s">
        <v>145</v>
      </c>
      <c r="H4723" t="s">
        <v>130</v>
      </c>
      <c r="I4723">
        <v>334356</v>
      </c>
      <c r="L4723" s="96">
        <v>45132.55678240741</v>
      </c>
      <c r="M4723" t="s">
        <v>131</v>
      </c>
      <c r="N4723">
        <v>161000</v>
      </c>
      <c r="O4723" t="s">
        <v>132</v>
      </c>
    </row>
    <row r="4724" spans="1:15" x14ac:dyDescent="0.25">
      <c r="A4724">
        <v>750000</v>
      </c>
      <c r="B4724">
        <v>360000</v>
      </c>
      <c r="C4724">
        <v>207</v>
      </c>
      <c r="D4724" s="96">
        <v>45132.557546296295</v>
      </c>
      <c r="E4724" t="s">
        <v>127</v>
      </c>
      <c r="F4724" t="s">
        <v>144</v>
      </c>
      <c r="G4724" t="s">
        <v>145</v>
      </c>
      <c r="H4724" t="s">
        <v>130</v>
      </c>
      <c r="I4724">
        <v>334354</v>
      </c>
      <c r="L4724" s="96">
        <v>45132.55678240741</v>
      </c>
      <c r="M4724" t="s">
        <v>131</v>
      </c>
      <c r="N4724">
        <v>94000</v>
      </c>
      <c r="O4724" t="s">
        <v>132</v>
      </c>
    </row>
    <row r="4725" spans="1:15" x14ac:dyDescent="0.25">
      <c r="A4725">
        <v>750000</v>
      </c>
      <c r="B4725">
        <v>315100</v>
      </c>
      <c r="C4725">
        <v>207</v>
      </c>
      <c r="D4725" s="96">
        <v>45132.557500000003</v>
      </c>
      <c r="E4725" t="s">
        <v>127</v>
      </c>
      <c r="F4725" t="s">
        <v>144</v>
      </c>
      <c r="G4725" t="s">
        <v>145</v>
      </c>
      <c r="H4725" t="s">
        <v>130</v>
      </c>
      <c r="I4725">
        <v>334314</v>
      </c>
      <c r="L4725" s="96">
        <v>45132.55678240741</v>
      </c>
      <c r="M4725" t="s">
        <v>131</v>
      </c>
      <c r="N4725">
        <v>2050</v>
      </c>
      <c r="O4725" t="s">
        <v>132</v>
      </c>
    </row>
    <row r="4726" spans="1:15" x14ac:dyDescent="0.25">
      <c r="A4726">
        <v>750000</v>
      </c>
      <c r="B4726">
        <v>305000</v>
      </c>
      <c r="C4726">
        <v>207</v>
      </c>
      <c r="D4726" s="96">
        <v>45132.557488425926</v>
      </c>
      <c r="E4726" t="s">
        <v>127</v>
      </c>
      <c r="F4726" t="s">
        <v>144</v>
      </c>
      <c r="G4726" t="s">
        <v>145</v>
      </c>
      <c r="H4726" t="s">
        <v>130</v>
      </c>
      <c r="I4726">
        <v>334290</v>
      </c>
      <c r="L4726" s="96">
        <v>45132.55678240741</v>
      </c>
      <c r="M4726" t="s">
        <v>131</v>
      </c>
      <c r="N4726">
        <v>1800</v>
      </c>
      <c r="O4726" t="s">
        <v>132</v>
      </c>
    </row>
    <row r="4727" spans="1:15" x14ac:dyDescent="0.25">
      <c r="A4727">
        <v>750000</v>
      </c>
      <c r="B4727">
        <v>330100</v>
      </c>
      <c r="C4727">
        <v>207</v>
      </c>
      <c r="D4727" s="96">
        <v>45132.557453703703</v>
      </c>
      <c r="E4727" t="s">
        <v>127</v>
      </c>
      <c r="F4727" t="s">
        <v>144</v>
      </c>
      <c r="G4727" t="s">
        <v>145</v>
      </c>
      <c r="H4727" t="s">
        <v>130</v>
      </c>
      <c r="I4727">
        <v>334160</v>
      </c>
      <c r="L4727" s="96">
        <v>45132.55678240741</v>
      </c>
      <c r="M4727" t="s">
        <v>131</v>
      </c>
      <c r="N4727">
        <v>1250</v>
      </c>
      <c r="O4727" t="s">
        <v>132</v>
      </c>
    </row>
    <row r="4728" spans="1:15" x14ac:dyDescent="0.25">
      <c r="A4728">
        <v>750000</v>
      </c>
      <c r="B4728">
        <v>340000</v>
      </c>
      <c r="C4728">
        <v>207</v>
      </c>
      <c r="D4728" s="96">
        <v>45132.557453703703</v>
      </c>
      <c r="E4728" t="s">
        <v>127</v>
      </c>
      <c r="F4728" t="s">
        <v>144</v>
      </c>
      <c r="G4728" t="s">
        <v>145</v>
      </c>
      <c r="H4728" t="s">
        <v>130</v>
      </c>
      <c r="I4728">
        <v>334161</v>
      </c>
      <c r="L4728" s="96">
        <v>45132.55678240741</v>
      </c>
      <c r="M4728" t="s">
        <v>131</v>
      </c>
      <c r="N4728">
        <v>4120</v>
      </c>
      <c r="O4728" t="s">
        <v>132</v>
      </c>
    </row>
    <row r="4729" spans="1:15" x14ac:dyDescent="0.25">
      <c r="A4729">
        <v>750000</v>
      </c>
      <c r="B4729">
        <v>340000</v>
      </c>
      <c r="C4729">
        <v>207</v>
      </c>
      <c r="D4729" s="96">
        <v>45132.557453703703</v>
      </c>
      <c r="E4729" t="s">
        <v>133</v>
      </c>
      <c r="F4729" t="s">
        <v>144</v>
      </c>
      <c r="G4729" t="s">
        <v>394</v>
      </c>
      <c r="H4729" t="s">
        <v>130</v>
      </c>
      <c r="I4729">
        <v>334190</v>
      </c>
      <c r="L4729" s="96">
        <v>45132.55678240741</v>
      </c>
      <c r="M4729" t="s">
        <v>135</v>
      </c>
      <c r="N4729">
        <v>117</v>
      </c>
      <c r="O4729" t="s">
        <v>132</v>
      </c>
    </row>
    <row r="4730" spans="1:15" x14ac:dyDescent="0.25">
      <c r="A4730">
        <v>750000</v>
      </c>
      <c r="B4730">
        <v>335200</v>
      </c>
      <c r="C4730">
        <v>207</v>
      </c>
      <c r="D4730" s="96">
        <v>45132.557430555556</v>
      </c>
      <c r="E4730" t="s">
        <v>127</v>
      </c>
      <c r="F4730" t="s">
        <v>144</v>
      </c>
      <c r="G4730" t="s">
        <v>145</v>
      </c>
      <c r="H4730" t="s">
        <v>130</v>
      </c>
      <c r="I4730">
        <v>334138</v>
      </c>
      <c r="L4730" s="96">
        <v>45132.55678240741</v>
      </c>
      <c r="M4730" t="s">
        <v>131</v>
      </c>
      <c r="N4730">
        <v>1300</v>
      </c>
      <c r="O4730" t="s">
        <v>132</v>
      </c>
    </row>
    <row r="4731" spans="1:15" x14ac:dyDescent="0.25">
      <c r="A4731">
        <v>750000</v>
      </c>
      <c r="B4731">
        <v>335200</v>
      </c>
      <c r="C4731">
        <v>207</v>
      </c>
      <c r="D4731" s="96">
        <v>45132.55741898148</v>
      </c>
      <c r="E4731" t="s">
        <v>127</v>
      </c>
      <c r="F4731" t="s">
        <v>144</v>
      </c>
      <c r="G4731" t="s">
        <v>145</v>
      </c>
      <c r="H4731" t="s">
        <v>130</v>
      </c>
      <c r="I4731">
        <v>334131</v>
      </c>
      <c r="L4731" s="96">
        <v>45132.55678240741</v>
      </c>
      <c r="M4731" t="s">
        <v>131</v>
      </c>
      <c r="N4731">
        <v>35400</v>
      </c>
      <c r="O4731" t="s">
        <v>132</v>
      </c>
    </row>
    <row r="4732" spans="1:15" x14ac:dyDescent="0.25">
      <c r="A4732">
        <v>750000</v>
      </c>
      <c r="B4732">
        <v>340000</v>
      </c>
      <c r="C4732">
        <v>207</v>
      </c>
      <c r="D4732" s="96">
        <v>45132.557395833333</v>
      </c>
      <c r="E4732" t="s">
        <v>127</v>
      </c>
      <c r="F4732" t="s">
        <v>144</v>
      </c>
      <c r="G4732" t="s">
        <v>145</v>
      </c>
      <c r="H4732" t="s">
        <v>130</v>
      </c>
      <c r="I4732">
        <v>334030</v>
      </c>
      <c r="L4732" s="96">
        <v>45132.55678240741</v>
      </c>
      <c r="M4732" t="s">
        <v>131</v>
      </c>
      <c r="N4732">
        <v>18000</v>
      </c>
      <c r="O4732" t="s">
        <v>132</v>
      </c>
    </row>
    <row r="4733" spans="1:15" x14ac:dyDescent="0.25">
      <c r="A4733">
        <v>750000</v>
      </c>
      <c r="B4733">
        <v>340000</v>
      </c>
      <c r="C4733">
        <v>207</v>
      </c>
      <c r="D4733" s="96">
        <v>45132.557395833333</v>
      </c>
      <c r="E4733" t="s">
        <v>133</v>
      </c>
      <c r="F4733" t="s">
        <v>144</v>
      </c>
      <c r="G4733" t="s">
        <v>394</v>
      </c>
      <c r="H4733" t="s">
        <v>130</v>
      </c>
      <c r="I4733">
        <v>334030</v>
      </c>
      <c r="L4733" s="96">
        <v>45132.55678240741</v>
      </c>
      <c r="M4733" t="s">
        <v>135</v>
      </c>
      <c r="N4733">
        <v>-18000</v>
      </c>
      <c r="O4733" t="s">
        <v>136</v>
      </c>
    </row>
    <row r="4734" spans="1:15" x14ac:dyDescent="0.25">
      <c r="A4734">
        <v>750000</v>
      </c>
      <c r="B4734">
        <v>270000</v>
      </c>
      <c r="C4734">
        <v>207</v>
      </c>
      <c r="D4734" s="96">
        <v>45132.557175925926</v>
      </c>
      <c r="E4734" t="s">
        <v>127</v>
      </c>
      <c r="F4734" t="s">
        <v>128</v>
      </c>
      <c r="G4734" t="s">
        <v>139</v>
      </c>
      <c r="H4734" t="s">
        <v>130</v>
      </c>
      <c r="I4734">
        <v>338900</v>
      </c>
      <c r="L4734" s="96">
        <v>45132.556747685187</v>
      </c>
      <c r="M4734" t="s">
        <v>131</v>
      </c>
      <c r="N4734">
        <v>5000</v>
      </c>
      <c r="O4734" t="s">
        <v>132</v>
      </c>
    </row>
    <row r="4735" spans="1:15" x14ac:dyDescent="0.25">
      <c r="A4735">
        <v>750000</v>
      </c>
      <c r="B4735">
        <v>265050</v>
      </c>
      <c r="C4735">
        <v>207</v>
      </c>
      <c r="D4735" s="96">
        <v>45132.556921296295</v>
      </c>
      <c r="E4735" t="s">
        <v>127</v>
      </c>
      <c r="F4735" t="s">
        <v>128</v>
      </c>
      <c r="G4735" t="s">
        <v>145</v>
      </c>
      <c r="H4735" t="s">
        <v>130</v>
      </c>
      <c r="I4735">
        <v>334091</v>
      </c>
      <c r="L4735" s="96">
        <v>45132.556747685187</v>
      </c>
      <c r="M4735" t="s">
        <v>131</v>
      </c>
      <c r="N4735">
        <v>10177</v>
      </c>
      <c r="O4735" t="s">
        <v>132</v>
      </c>
    </row>
    <row r="4736" spans="1:15" x14ac:dyDescent="0.25">
      <c r="A4736">
        <v>750000</v>
      </c>
      <c r="B4736">
        <v>265100</v>
      </c>
      <c r="C4736">
        <v>207</v>
      </c>
      <c r="D4736" s="96">
        <v>45132.556921296295</v>
      </c>
      <c r="E4736" t="s">
        <v>127</v>
      </c>
      <c r="F4736" t="s">
        <v>128</v>
      </c>
      <c r="G4736" t="s">
        <v>145</v>
      </c>
      <c r="H4736" t="s">
        <v>130</v>
      </c>
      <c r="I4736">
        <v>334222</v>
      </c>
      <c r="L4736" s="96">
        <v>45132.556747685187</v>
      </c>
      <c r="M4736" t="s">
        <v>131</v>
      </c>
      <c r="N4736">
        <v>27850</v>
      </c>
      <c r="O4736" t="s">
        <v>132</v>
      </c>
    </row>
    <row r="4737" spans="1:15" x14ac:dyDescent="0.25">
      <c r="A4737">
        <v>750000</v>
      </c>
      <c r="B4737">
        <v>120010</v>
      </c>
      <c r="C4737">
        <v>207</v>
      </c>
      <c r="D4737" s="96">
        <v>45132.530613425923</v>
      </c>
      <c r="E4737" t="s">
        <v>127</v>
      </c>
      <c r="F4737" t="s">
        <v>140</v>
      </c>
      <c r="G4737" t="s">
        <v>141</v>
      </c>
      <c r="H4737" t="s">
        <v>130</v>
      </c>
      <c r="I4737">
        <v>338790</v>
      </c>
      <c r="L4737" s="96">
        <v>45132.529583333337</v>
      </c>
      <c r="M4737" t="s">
        <v>131</v>
      </c>
      <c r="N4737">
        <v>441000</v>
      </c>
      <c r="O4737" t="s">
        <v>132</v>
      </c>
    </row>
    <row r="4738" spans="1:15" x14ac:dyDescent="0.25">
      <c r="A4738">
        <v>750000</v>
      </c>
      <c r="B4738">
        <v>120010</v>
      </c>
      <c r="C4738">
        <v>207</v>
      </c>
      <c r="D4738" s="96">
        <v>45132.530601851853</v>
      </c>
      <c r="E4738" t="s">
        <v>127</v>
      </c>
      <c r="F4738" t="s">
        <v>140</v>
      </c>
      <c r="G4738" t="s">
        <v>141</v>
      </c>
      <c r="H4738" t="s">
        <v>130</v>
      </c>
      <c r="I4738">
        <v>338360</v>
      </c>
      <c r="L4738" s="96">
        <v>45132.529583333337</v>
      </c>
      <c r="M4738" t="s">
        <v>131</v>
      </c>
      <c r="N4738">
        <v>5000</v>
      </c>
      <c r="O4738" t="s">
        <v>132</v>
      </c>
    </row>
    <row r="4739" spans="1:15" x14ac:dyDescent="0.25">
      <c r="A4739">
        <v>750000</v>
      </c>
      <c r="B4739">
        <v>120302</v>
      </c>
      <c r="C4739">
        <v>207</v>
      </c>
      <c r="D4739" s="96">
        <v>45132.530578703707</v>
      </c>
      <c r="E4739" t="s">
        <v>127</v>
      </c>
      <c r="F4739" t="s">
        <v>140</v>
      </c>
      <c r="G4739" t="s">
        <v>141</v>
      </c>
      <c r="H4739" t="s">
        <v>130</v>
      </c>
      <c r="I4739">
        <v>338300</v>
      </c>
      <c r="L4739" s="96">
        <v>45132.529583333337</v>
      </c>
      <c r="M4739" t="s">
        <v>131</v>
      </c>
      <c r="N4739">
        <v>4000</v>
      </c>
      <c r="O4739" t="s">
        <v>132</v>
      </c>
    </row>
    <row r="4740" spans="1:15" x14ac:dyDescent="0.25">
      <c r="A4740">
        <v>750000</v>
      </c>
      <c r="B4740">
        <v>120402</v>
      </c>
      <c r="C4740">
        <v>207</v>
      </c>
      <c r="D4740" s="96">
        <v>45132.530578703707</v>
      </c>
      <c r="E4740" t="s">
        <v>127</v>
      </c>
      <c r="F4740" t="s">
        <v>140</v>
      </c>
      <c r="G4740" t="s">
        <v>141</v>
      </c>
      <c r="H4740" t="s">
        <v>130</v>
      </c>
      <c r="I4740">
        <v>338330</v>
      </c>
      <c r="L4740" s="96">
        <v>45132.529583333337</v>
      </c>
      <c r="M4740" t="s">
        <v>131</v>
      </c>
      <c r="N4740">
        <v>4000</v>
      </c>
      <c r="O4740" t="s">
        <v>132</v>
      </c>
    </row>
    <row r="4741" spans="1:15" x14ac:dyDescent="0.25">
      <c r="A4741">
        <v>750000</v>
      </c>
      <c r="B4741">
        <v>120000</v>
      </c>
      <c r="C4741">
        <v>207</v>
      </c>
      <c r="D4741" s="96">
        <v>45132.53056712963</v>
      </c>
      <c r="E4741" t="s">
        <v>127</v>
      </c>
      <c r="F4741" t="s">
        <v>140</v>
      </c>
      <c r="G4741" t="s">
        <v>141</v>
      </c>
      <c r="H4741" t="s">
        <v>130</v>
      </c>
      <c r="I4741">
        <v>338296</v>
      </c>
      <c r="L4741" s="96">
        <v>45132.529583333337</v>
      </c>
      <c r="M4741" t="s">
        <v>131</v>
      </c>
      <c r="N4741">
        <v>300</v>
      </c>
      <c r="O4741" t="s">
        <v>132</v>
      </c>
    </row>
    <row r="4742" spans="1:15" x14ac:dyDescent="0.25">
      <c r="A4742">
        <v>750000</v>
      </c>
      <c r="B4742">
        <v>120010</v>
      </c>
      <c r="C4742">
        <v>207</v>
      </c>
      <c r="D4742" s="96">
        <v>45132.53056712963</v>
      </c>
      <c r="E4742" t="s">
        <v>127</v>
      </c>
      <c r="F4742" t="s">
        <v>140</v>
      </c>
      <c r="G4742" t="s">
        <v>141</v>
      </c>
      <c r="H4742" t="s">
        <v>130</v>
      </c>
      <c r="I4742">
        <v>338299</v>
      </c>
      <c r="L4742" s="96">
        <v>45132.529583333337</v>
      </c>
      <c r="M4742" t="s">
        <v>131</v>
      </c>
      <c r="N4742">
        <v>50000</v>
      </c>
      <c r="O4742" t="s">
        <v>132</v>
      </c>
    </row>
    <row r="4743" spans="1:15" x14ac:dyDescent="0.25">
      <c r="A4743">
        <v>750000</v>
      </c>
      <c r="B4743">
        <v>120102</v>
      </c>
      <c r="C4743">
        <v>207</v>
      </c>
      <c r="D4743" s="96">
        <v>45132.530555555553</v>
      </c>
      <c r="E4743" t="s">
        <v>127</v>
      </c>
      <c r="F4743" t="s">
        <v>140</v>
      </c>
      <c r="G4743" t="s">
        <v>141</v>
      </c>
      <c r="H4743" t="s">
        <v>130</v>
      </c>
      <c r="I4743">
        <v>338290</v>
      </c>
      <c r="L4743" s="96">
        <v>45132.529583333337</v>
      </c>
      <c r="M4743" t="s">
        <v>131</v>
      </c>
      <c r="N4743">
        <v>8000</v>
      </c>
      <c r="O4743" t="s">
        <v>132</v>
      </c>
    </row>
    <row r="4744" spans="1:15" x14ac:dyDescent="0.25">
      <c r="A4744">
        <v>750000</v>
      </c>
      <c r="B4744">
        <v>120452</v>
      </c>
      <c r="C4744">
        <v>207</v>
      </c>
      <c r="D4744" s="96">
        <v>45132.530543981484</v>
      </c>
      <c r="E4744" t="s">
        <v>127</v>
      </c>
      <c r="F4744" t="s">
        <v>140</v>
      </c>
      <c r="G4744" t="s">
        <v>141</v>
      </c>
      <c r="H4744" t="s">
        <v>130</v>
      </c>
      <c r="I4744">
        <v>338270</v>
      </c>
      <c r="L4744" s="96">
        <v>45132.529583333337</v>
      </c>
      <c r="M4744" t="s">
        <v>131</v>
      </c>
      <c r="N4744">
        <v>5000</v>
      </c>
      <c r="O4744" t="s">
        <v>132</v>
      </c>
    </row>
    <row r="4745" spans="1:15" x14ac:dyDescent="0.25">
      <c r="A4745">
        <v>750000</v>
      </c>
      <c r="B4745">
        <v>120502</v>
      </c>
      <c r="C4745">
        <v>207</v>
      </c>
      <c r="D4745" s="96">
        <v>45132.530543981484</v>
      </c>
      <c r="E4745" t="s">
        <v>127</v>
      </c>
      <c r="F4745" t="s">
        <v>140</v>
      </c>
      <c r="G4745" t="s">
        <v>141</v>
      </c>
      <c r="H4745" t="s">
        <v>130</v>
      </c>
      <c r="I4745">
        <v>338280</v>
      </c>
      <c r="L4745" s="96">
        <v>45132.529583333337</v>
      </c>
      <c r="M4745" t="s">
        <v>131</v>
      </c>
      <c r="N4745">
        <v>10000</v>
      </c>
      <c r="O4745" t="s">
        <v>132</v>
      </c>
    </row>
    <row r="4746" spans="1:15" x14ac:dyDescent="0.25">
      <c r="A4746">
        <v>750000</v>
      </c>
      <c r="B4746">
        <v>120252</v>
      </c>
      <c r="C4746">
        <v>207</v>
      </c>
      <c r="D4746" s="96">
        <v>45132.530532407407</v>
      </c>
      <c r="E4746" t="s">
        <v>127</v>
      </c>
      <c r="F4746" t="s">
        <v>140</v>
      </c>
      <c r="G4746" t="s">
        <v>141</v>
      </c>
      <c r="H4746" t="s">
        <v>130</v>
      </c>
      <c r="I4746">
        <v>338260</v>
      </c>
      <c r="L4746" s="96">
        <v>45132.529583333337</v>
      </c>
      <c r="M4746" t="s">
        <v>131</v>
      </c>
      <c r="N4746">
        <v>6000</v>
      </c>
      <c r="O4746" t="s">
        <v>132</v>
      </c>
    </row>
    <row r="4747" spans="1:15" x14ac:dyDescent="0.25">
      <c r="A4747">
        <v>750000</v>
      </c>
      <c r="B4747">
        <v>120202</v>
      </c>
      <c r="C4747">
        <v>207</v>
      </c>
      <c r="D4747" s="96">
        <v>45132.530532407407</v>
      </c>
      <c r="E4747" t="s">
        <v>127</v>
      </c>
      <c r="F4747" t="s">
        <v>140</v>
      </c>
      <c r="G4747" t="s">
        <v>141</v>
      </c>
      <c r="H4747" t="s">
        <v>130</v>
      </c>
      <c r="I4747">
        <v>338235</v>
      </c>
      <c r="L4747" s="96">
        <v>45132.529583333337</v>
      </c>
      <c r="M4747" t="s">
        <v>131</v>
      </c>
      <c r="N4747">
        <v>10000</v>
      </c>
      <c r="O4747" t="s">
        <v>132</v>
      </c>
    </row>
    <row r="4748" spans="1:15" x14ac:dyDescent="0.25">
      <c r="A4748">
        <v>750000</v>
      </c>
      <c r="B4748">
        <v>120401</v>
      </c>
      <c r="C4748">
        <v>207</v>
      </c>
      <c r="D4748" s="96">
        <v>45132.53052083333</v>
      </c>
      <c r="E4748" t="s">
        <v>127</v>
      </c>
      <c r="F4748" t="s">
        <v>140</v>
      </c>
      <c r="G4748" t="s">
        <v>141</v>
      </c>
      <c r="H4748" t="s">
        <v>130</v>
      </c>
      <c r="I4748">
        <v>338220</v>
      </c>
      <c r="L4748" s="96">
        <v>45132.529583333337</v>
      </c>
      <c r="M4748" t="s">
        <v>131</v>
      </c>
      <c r="N4748">
        <v>1165</v>
      </c>
      <c r="O4748" t="s">
        <v>132</v>
      </c>
    </row>
    <row r="4749" spans="1:15" x14ac:dyDescent="0.25">
      <c r="A4749">
        <v>750000</v>
      </c>
      <c r="B4749">
        <v>120000</v>
      </c>
      <c r="C4749">
        <v>207</v>
      </c>
      <c r="D4749" s="96">
        <v>45132.53052083333</v>
      </c>
      <c r="E4749" t="s">
        <v>127</v>
      </c>
      <c r="F4749" t="s">
        <v>140</v>
      </c>
      <c r="G4749" t="s">
        <v>141</v>
      </c>
      <c r="H4749" t="s">
        <v>130</v>
      </c>
      <c r="I4749">
        <v>338210</v>
      </c>
      <c r="L4749" s="96">
        <v>45132.529583333337</v>
      </c>
      <c r="M4749" t="s">
        <v>131</v>
      </c>
      <c r="N4749">
        <v>2000</v>
      </c>
      <c r="O4749" t="s">
        <v>132</v>
      </c>
    </row>
    <row r="4750" spans="1:15" x14ac:dyDescent="0.25">
      <c r="A4750">
        <v>750000</v>
      </c>
      <c r="B4750">
        <v>120352</v>
      </c>
      <c r="C4750">
        <v>207</v>
      </c>
      <c r="D4750" s="96">
        <v>45132.530509259261</v>
      </c>
      <c r="E4750" t="s">
        <v>127</v>
      </c>
      <c r="F4750" t="s">
        <v>140</v>
      </c>
      <c r="G4750" t="s">
        <v>141</v>
      </c>
      <c r="H4750" t="s">
        <v>130</v>
      </c>
      <c r="I4750">
        <v>338205</v>
      </c>
      <c r="L4750" s="96">
        <v>45132.529583333337</v>
      </c>
      <c r="M4750" t="s">
        <v>131</v>
      </c>
      <c r="N4750">
        <v>4000</v>
      </c>
      <c r="O4750" t="s">
        <v>132</v>
      </c>
    </row>
    <row r="4751" spans="1:15" x14ac:dyDescent="0.25">
      <c r="A4751">
        <v>750000</v>
      </c>
      <c r="B4751">
        <v>120301</v>
      </c>
      <c r="C4751">
        <v>207</v>
      </c>
      <c r="D4751" s="96">
        <v>45132.530509259261</v>
      </c>
      <c r="E4751" t="s">
        <v>127</v>
      </c>
      <c r="F4751" t="s">
        <v>140</v>
      </c>
      <c r="G4751" t="s">
        <v>141</v>
      </c>
      <c r="H4751" t="s">
        <v>130</v>
      </c>
      <c r="I4751">
        <v>338180</v>
      </c>
      <c r="L4751" s="96">
        <v>45132.529583333337</v>
      </c>
      <c r="M4751" t="s">
        <v>131</v>
      </c>
      <c r="N4751">
        <v>10900</v>
      </c>
      <c r="O4751" t="s">
        <v>132</v>
      </c>
    </row>
    <row r="4752" spans="1:15" x14ac:dyDescent="0.25">
      <c r="A4752">
        <v>750000</v>
      </c>
      <c r="B4752">
        <v>120150</v>
      </c>
      <c r="C4752">
        <v>207</v>
      </c>
      <c r="D4752" s="96">
        <v>45132.530497685184</v>
      </c>
      <c r="E4752" t="s">
        <v>127</v>
      </c>
      <c r="F4752" t="s">
        <v>140</v>
      </c>
      <c r="G4752" t="s">
        <v>141</v>
      </c>
      <c r="H4752" t="s">
        <v>130</v>
      </c>
      <c r="I4752">
        <v>338150</v>
      </c>
      <c r="L4752" s="96">
        <v>45132.529583333337</v>
      </c>
      <c r="M4752" t="s">
        <v>131</v>
      </c>
      <c r="N4752">
        <v>5000</v>
      </c>
      <c r="O4752" t="s">
        <v>132</v>
      </c>
    </row>
    <row r="4753" spans="1:15" x14ac:dyDescent="0.25">
      <c r="A4753">
        <v>750000</v>
      </c>
      <c r="B4753">
        <v>120201</v>
      </c>
      <c r="C4753">
        <v>207</v>
      </c>
      <c r="D4753" s="96">
        <v>45132.530497685184</v>
      </c>
      <c r="E4753" t="s">
        <v>127</v>
      </c>
      <c r="F4753" t="s">
        <v>140</v>
      </c>
      <c r="G4753" t="s">
        <v>141</v>
      </c>
      <c r="H4753" t="s">
        <v>130</v>
      </c>
      <c r="I4753">
        <v>338160</v>
      </c>
      <c r="L4753" s="96">
        <v>45132.529583333337</v>
      </c>
      <c r="M4753" t="s">
        <v>131</v>
      </c>
      <c r="N4753">
        <v>30000</v>
      </c>
      <c r="O4753" t="s">
        <v>132</v>
      </c>
    </row>
    <row r="4754" spans="1:15" x14ac:dyDescent="0.25">
      <c r="A4754">
        <v>750000</v>
      </c>
      <c r="B4754">
        <v>120101</v>
      </c>
      <c r="C4754">
        <v>207</v>
      </c>
      <c r="D4754" s="96">
        <v>45132.530486111114</v>
      </c>
      <c r="E4754" t="s">
        <v>127</v>
      </c>
      <c r="F4754" t="s">
        <v>140</v>
      </c>
      <c r="G4754" t="s">
        <v>141</v>
      </c>
      <c r="H4754" t="s">
        <v>130</v>
      </c>
      <c r="I4754">
        <v>338120</v>
      </c>
      <c r="L4754" s="96">
        <v>45132.529583333337</v>
      </c>
      <c r="M4754" t="s">
        <v>131</v>
      </c>
      <c r="N4754">
        <v>11000</v>
      </c>
      <c r="O4754" t="s">
        <v>132</v>
      </c>
    </row>
    <row r="4755" spans="1:15" x14ac:dyDescent="0.25">
      <c r="A4755">
        <v>750000</v>
      </c>
      <c r="B4755">
        <v>120010</v>
      </c>
      <c r="C4755">
        <v>207</v>
      </c>
      <c r="D4755" s="96">
        <v>45132.530486111114</v>
      </c>
      <c r="E4755" t="s">
        <v>127</v>
      </c>
      <c r="F4755" t="s">
        <v>140</v>
      </c>
      <c r="G4755" t="s">
        <v>141</v>
      </c>
      <c r="H4755" t="s">
        <v>130</v>
      </c>
      <c r="I4755">
        <v>338110</v>
      </c>
      <c r="L4755" s="96">
        <v>45132.529583333337</v>
      </c>
      <c r="M4755" t="s">
        <v>131</v>
      </c>
      <c r="N4755">
        <v>12550</v>
      </c>
      <c r="O4755" t="s">
        <v>132</v>
      </c>
    </row>
    <row r="4756" spans="1:15" x14ac:dyDescent="0.25">
      <c r="A4756">
        <v>750000</v>
      </c>
      <c r="B4756">
        <v>120050</v>
      </c>
      <c r="C4756">
        <v>207</v>
      </c>
      <c r="D4756" s="96">
        <v>45132.530474537038</v>
      </c>
      <c r="E4756" t="s">
        <v>127</v>
      </c>
      <c r="F4756" t="s">
        <v>140</v>
      </c>
      <c r="G4756" t="s">
        <v>141</v>
      </c>
      <c r="H4756" t="s">
        <v>130</v>
      </c>
      <c r="I4756">
        <v>338090</v>
      </c>
      <c r="L4756" s="96">
        <v>45132.529583333337</v>
      </c>
      <c r="M4756" t="s">
        <v>131</v>
      </c>
      <c r="N4756">
        <v>150953</v>
      </c>
      <c r="O4756" t="s">
        <v>132</v>
      </c>
    </row>
    <row r="4757" spans="1:15" x14ac:dyDescent="0.25">
      <c r="A4757">
        <v>750000</v>
      </c>
      <c r="B4757">
        <v>120010</v>
      </c>
      <c r="C4757">
        <v>207</v>
      </c>
      <c r="D4757" s="96">
        <v>45132.530462962961</v>
      </c>
      <c r="E4757" t="s">
        <v>127</v>
      </c>
      <c r="F4757" t="s">
        <v>140</v>
      </c>
      <c r="G4757" t="s">
        <v>141</v>
      </c>
      <c r="H4757" t="s">
        <v>130</v>
      </c>
      <c r="I4757">
        <v>338070</v>
      </c>
      <c r="L4757" s="96">
        <v>45132.529583333337</v>
      </c>
      <c r="M4757" t="s">
        <v>131</v>
      </c>
      <c r="N4757">
        <v>5000</v>
      </c>
      <c r="O4757" t="s">
        <v>132</v>
      </c>
    </row>
    <row r="4758" spans="1:15" x14ac:dyDescent="0.25">
      <c r="A4758">
        <v>750000</v>
      </c>
      <c r="B4758">
        <v>120010</v>
      </c>
      <c r="C4758">
        <v>207</v>
      </c>
      <c r="D4758" s="96">
        <v>45132.530462962961</v>
      </c>
      <c r="E4758" t="s">
        <v>127</v>
      </c>
      <c r="F4758" t="s">
        <v>140</v>
      </c>
      <c r="G4758" t="s">
        <v>141</v>
      </c>
      <c r="H4758" t="s">
        <v>130</v>
      </c>
      <c r="I4758">
        <v>338080</v>
      </c>
      <c r="L4758" s="96">
        <v>45132.529583333337</v>
      </c>
      <c r="M4758" t="s">
        <v>131</v>
      </c>
      <c r="N4758">
        <v>5262</v>
      </c>
      <c r="O4758" t="s">
        <v>132</v>
      </c>
    </row>
    <row r="4759" spans="1:15" x14ac:dyDescent="0.25">
      <c r="A4759">
        <v>750000</v>
      </c>
      <c r="B4759">
        <v>120010</v>
      </c>
      <c r="C4759">
        <v>207</v>
      </c>
      <c r="D4759" s="96">
        <v>45132.530451388891</v>
      </c>
      <c r="E4759" t="s">
        <v>127</v>
      </c>
      <c r="F4759" t="s">
        <v>140</v>
      </c>
      <c r="G4759" t="s">
        <v>141</v>
      </c>
      <c r="H4759" t="s">
        <v>130</v>
      </c>
      <c r="I4759">
        <v>338060</v>
      </c>
      <c r="L4759" s="96">
        <v>45132.529583333337</v>
      </c>
      <c r="M4759" t="s">
        <v>131</v>
      </c>
      <c r="N4759">
        <v>99500</v>
      </c>
      <c r="O4759" t="s">
        <v>132</v>
      </c>
    </row>
    <row r="4760" spans="1:15" x14ac:dyDescent="0.25">
      <c r="A4760">
        <v>750000</v>
      </c>
      <c r="B4760">
        <v>120010</v>
      </c>
      <c r="C4760">
        <v>207</v>
      </c>
      <c r="D4760" s="96">
        <v>45132.530439814815</v>
      </c>
      <c r="E4760" t="s">
        <v>127</v>
      </c>
      <c r="F4760" t="s">
        <v>140</v>
      </c>
      <c r="G4760" t="s">
        <v>141</v>
      </c>
      <c r="H4760" t="s">
        <v>130</v>
      </c>
      <c r="I4760">
        <v>338030</v>
      </c>
      <c r="L4760" s="96">
        <v>45132.529583333337</v>
      </c>
      <c r="M4760" t="s">
        <v>131</v>
      </c>
      <c r="N4760">
        <v>17700</v>
      </c>
      <c r="O4760" t="s">
        <v>132</v>
      </c>
    </row>
    <row r="4761" spans="1:15" x14ac:dyDescent="0.25">
      <c r="A4761">
        <v>750000</v>
      </c>
      <c r="B4761">
        <v>120010</v>
      </c>
      <c r="C4761">
        <v>207</v>
      </c>
      <c r="D4761" s="96">
        <v>45132.530428240738</v>
      </c>
      <c r="E4761" t="s">
        <v>127</v>
      </c>
      <c r="F4761" t="s">
        <v>140</v>
      </c>
      <c r="G4761" t="s">
        <v>141</v>
      </c>
      <c r="H4761" t="s">
        <v>130</v>
      </c>
      <c r="I4761">
        <v>338015</v>
      </c>
      <c r="L4761" s="96">
        <v>45132.529583333337</v>
      </c>
      <c r="M4761" t="s">
        <v>131</v>
      </c>
      <c r="N4761">
        <v>2000</v>
      </c>
      <c r="O4761" t="s">
        <v>132</v>
      </c>
    </row>
    <row r="4762" spans="1:15" x14ac:dyDescent="0.25">
      <c r="A4762">
        <v>750000</v>
      </c>
      <c r="B4762">
        <v>120000</v>
      </c>
      <c r="C4762">
        <v>207</v>
      </c>
      <c r="D4762" s="96">
        <v>45132.530428240738</v>
      </c>
      <c r="E4762" t="s">
        <v>127</v>
      </c>
      <c r="F4762" t="s">
        <v>140</v>
      </c>
      <c r="G4762" t="s">
        <v>141</v>
      </c>
      <c r="H4762" t="s">
        <v>130</v>
      </c>
      <c r="I4762">
        <v>338010</v>
      </c>
      <c r="L4762" s="96">
        <v>45132.529583333337</v>
      </c>
      <c r="M4762" t="s">
        <v>131</v>
      </c>
      <c r="N4762">
        <v>9000</v>
      </c>
      <c r="O4762" t="s">
        <v>132</v>
      </c>
    </row>
    <row r="4763" spans="1:15" x14ac:dyDescent="0.25">
      <c r="A4763">
        <v>750000</v>
      </c>
      <c r="B4763">
        <v>170503</v>
      </c>
      <c r="C4763">
        <v>208</v>
      </c>
      <c r="D4763" s="96">
        <v>45187.50582175926</v>
      </c>
      <c r="E4763" t="s">
        <v>133</v>
      </c>
      <c r="F4763" t="s">
        <v>168</v>
      </c>
      <c r="G4763" t="s">
        <v>169</v>
      </c>
      <c r="H4763" t="s">
        <v>130</v>
      </c>
      <c r="I4763">
        <v>337120</v>
      </c>
      <c r="L4763" s="96">
        <v>45184.999988425923</v>
      </c>
      <c r="M4763" t="s">
        <v>135</v>
      </c>
      <c r="N4763">
        <v>70</v>
      </c>
      <c r="O4763" t="s">
        <v>132</v>
      </c>
    </row>
    <row r="4764" spans="1:15" x14ac:dyDescent="0.25">
      <c r="A4764">
        <v>750000</v>
      </c>
      <c r="B4764">
        <v>170500</v>
      </c>
      <c r="C4764">
        <v>208</v>
      </c>
      <c r="D4764" s="96">
        <v>45187.50582175926</v>
      </c>
      <c r="E4764" t="s">
        <v>133</v>
      </c>
      <c r="F4764" t="s">
        <v>168</v>
      </c>
      <c r="G4764" t="s">
        <v>169</v>
      </c>
      <c r="H4764" t="s">
        <v>130</v>
      </c>
      <c r="I4764">
        <v>337500</v>
      </c>
      <c r="L4764" s="96">
        <v>45184.999988425923</v>
      </c>
      <c r="M4764" t="s">
        <v>135</v>
      </c>
      <c r="N4764">
        <v>200000</v>
      </c>
      <c r="O4764" t="s">
        <v>132</v>
      </c>
    </row>
    <row r="4765" spans="1:15" x14ac:dyDescent="0.25">
      <c r="A4765">
        <v>750000</v>
      </c>
      <c r="B4765">
        <v>170500</v>
      </c>
      <c r="C4765">
        <v>208</v>
      </c>
      <c r="D4765" s="96">
        <v>45187.505810185183</v>
      </c>
      <c r="E4765" t="s">
        <v>133</v>
      </c>
      <c r="F4765" t="s">
        <v>168</v>
      </c>
      <c r="G4765" t="s">
        <v>169</v>
      </c>
      <c r="H4765" t="s">
        <v>130</v>
      </c>
      <c r="I4765">
        <v>337010</v>
      </c>
      <c r="L4765" s="96">
        <v>45184.999988425923</v>
      </c>
      <c r="M4765" t="s">
        <v>135</v>
      </c>
      <c r="N4765">
        <v>-4300</v>
      </c>
      <c r="O4765" t="s">
        <v>136</v>
      </c>
    </row>
    <row r="4766" spans="1:15" x14ac:dyDescent="0.25">
      <c r="A4766">
        <v>750000</v>
      </c>
      <c r="B4766">
        <v>170500</v>
      </c>
      <c r="C4766">
        <v>208</v>
      </c>
      <c r="D4766" s="96">
        <v>45132.530416666668</v>
      </c>
      <c r="E4766" t="s">
        <v>133</v>
      </c>
      <c r="F4766" t="s">
        <v>140</v>
      </c>
      <c r="G4766" t="s">
        <v>170</v>
      </c>
      <c r="H4766" t="s">
        <v>130</v>
      </c>
      <c r="I4766">
        <v>337500</v>
      </c>
      <c r="L4766" s="96">
        <v>45132.529583333337</v>
      </c>
      <c r="M4766" t="s">
        <v>135</v>
      </c>
      <c r="N4766">
        <v>-285320</v>
      </c>
      <c r="O4766" t="s">
        <v>136</v>
      </c>
    </row>
    <row r="4767" spans="1:15" x14ac:dyDescent="0.25">
      <c r="A4767">
        <v>750000</v>
      </c>
      <c r="B4767">
        <v>170500</v>
      </c>
      <c r="C4767">
        <v>208</v>
      </c>
      <c r="D4767" s="96">
        <v>45132.530416666668</v>
      </c>
      <c r="E4767" t="s">
        <v>133</v>
      </c>
      <c r="F4767" t="s">
        <v>140</v>
      </c>
      <c r="G4767" t="s">
        <v>198</v>
      </c>
      <c r="H4767" t="s">
        <v>130</v>
      </c>
      <c r="I4767">
        <v>337500</v>
      </c>
      <c r="L4767" s="96">
        <v>45132.529583333337</v>
      </c>
      <c r="M4767" t="s">
        <v>135</v>
      </c>
      <c r="N4767">
        <v>681</v>
      </c>
      <c r="O4767" t="s">
        <v>132</v>
      </c>
    </row>
    <row r="4768" spans="1:15" x14ac:dyDescent="0.25">
      <c r="A4768">
        <v>750000</v>
      </c>
      <c r="B4768">
        <v>170500</v>
      </c>
      <c r="C4768">
        <v>208</v>
      </c>
      <c r="D4768" s="96">
        <v>45132.530416666668</v>
      </c>
      <c r="E4768" t="s">
        <v>133</v>
      </c>
      <c r="F4768" t="s">
        <v>140</v>
      </c>
      <c r="G4768" t="s">
        <v>200</v>
      </c>
      <c r="H4768" t="s">
        <v>130</v>
      </c>
      <c r="I4768">
        <v>337500</v>
      </c>
      <c r="L4768" s="96">
        <v>45132.529583333337</v>
      </c>
      <c r="M4768" t="s">
        <v>135</v>
      </c>
      <c r="N4768">
        <v>729021</v>
      </c>
      <c r="O4768" t="s">
        <v>132</v>
      </c>
    </row>
    <row r="4769" spans="1:15" x14ac:dyDescent="0.25">
      <c r="A4769">
        <v>750000</v>
      </c>
      <c r="B4769">
        <v>170504</v>
      </c>
      <c r="C4769">
        <v>208</v>
      </c>
      <c r="D4769" s="96">
        <v>45132.530405092592</v>
      </c>
      <c r="E4769" t="s">
        <v>127</v>
      </c>
      <c r="F4769" t="s">
        <v>140</v>
      </c>
      <c r="G4769" t="s">
        <v>199</v>
      </c>
      <c r="H4769" t="s">
        <v>130</v>
      </c>
      <c r="I4769">
        <v>337320</v>
      </c>
      <c r="L4769" s="96">
        <v>45132.529583333337</v>
      </c>
      <c r="M4769" t="s">
        <v>131</v>
      </c>
      <c r="N4769">
        <v>2000</v>
      </c>
      <c r="O4769" t="s">
        <v>132</v>
      </c>
    </row>
    <row r="4770" spans="1:15" x14ac:dyDescent="0.25">
      <c r="A4770">
        <v>750000</v>
      </c>
      <c r="B4770">
        <v>170504</v>
      </c>
      <c r="C4770">
        <v>208</v>
      </c>
      <c r="D4770" s="96">
        <v>45132.530405092592</v>
      </c>
      <c r="E4770" t="s">
        <v>133</v>
      </c>
      <c r="F4770" t="s">
        <v>140</v>
      </c>
      <c r="G4770" t="s">
        <v>173</v>
      </c>
      <c r="H4770" t="s">
        <v>130</v>
      </c>
      <c r="I4770">
        <v>337320</v>
      </c>
      <c r="L4770" s="96">
        <v>45132.529583333337</v>
      </c>
      <c r="M4770" t="s">
        <v>135</v>
      </c>
      <c r="N4770">
        <v>-1500</v>
      </c>
      <c r="O4770" t="s">
        <v>136</v>
      </c>
    </row>
    <row r="4771" spans="1:15" x14ac:dyDescent="0.25">
      <c r="A4771">
        <v>750000</v>
      </c>
      <c r="B4771">
        <v>170504</v>
      </c>
      <c r="C4771">
        <v>208</v>
      </c>
      <c r="D4771" s="96">
        <v>45132.530405092592</v>
      </c>
      <c r="E4771" t="s">
        <v>133</v>
      </c>
      <c r="F4771" t="s">
        <v>140</v>
      </c>
      <c r="G4771" t="s">
        <v>170</v>
      </c>
      <c r="H4771" t="s">
        <v>130</v>
      </c>
      <c r="I4771">
        <v>337320</v>
      </c>
      <c r="L4771" s="96">
        <v>45132.529583333337</v>
      </c>
      <c r="M4771" t="s">
        <v>135</v>
      </c>
      <c r="N4771">
        <v>-500</v>
      </c>
      <c r="O4771" t="s">
        <v>136</v>
      </c>
    </row>
    <row r="4772" spans="1:15" x14ac:dyDescent="0.25">
      <c r="A4772">
        <v>750000</v>
      </c>
      <c r="B4772">
        <v>170504</v>
      </c>
      <c r="C4772">
        <v>208</v>
      </c>
      <c r="D4772" s="96">
        <v>45132.530393518522</v>
      </c>
      <c r="E4772" t="s">
        <v>127</v>
      </c>
      <c r="F4772" t="s">
        <v>140</v>
      </c>
      <c r="G4772" t="s">
        <v>199</v>
      </c>
      <c r="H4772" t="s">
        <v>130</v>
      </c>
      <c r="I4772">
        <v>337310</v>
      </c>
      <c r="L4772" s="96">
        <v>45132.529583333337</v>
      </c>
      <c r="M4772" t="s">
        <v>131</v>
      </c>
      <c r="N4772">
        <v>2000</v>
      </c>
      <c r="O4772" t="s">
        <v>132</v>
      </c>
    </row>
    <row r="4773" spans="1:15" x14ac:dyDescent="0.25">
      <c r="A4773">
        <v>750000</v>
      </c>
      <c r="B4773">
        <v>170504</v>
      </c>
      <c r="C4773">
        <v>208</v>
      </c>
      <c r="D4773" s="96">
        <v>45132.530393518522</v>
      </c>
      <c r="E4773" t="s">
        <v>133</v>
      </c>
      <c r="F4773" t="s">
        <v>140</v>
      </c>
      <c r="G4773" t="s">
        <v>170</v>
      </c>
      <c r="H4773" t="s">
        <v>130</v>
      </c>
      <c r="I4773">
        <v>337310</v>
      </c>
      <c r="L4773" s="96">
        <v>45132.529583333337</v>
      </c>
      <c r="M4773" t="s">
        <v>135</v>
      </c>
      <c r="N4773">
        <v>-2000</v>
      </c>
      <c r="O4773" t="s">
        <v>136</v>
      </c>
    </row>
    <row r="4774" spans="1:15" x14ac:dyDescent="0.25">
      <c r="A4774">
        <v>750000</v>
      </c>
      <c r="B4774">
        <v>170502</v>
      </c>
      <c r="C4774">
        <v>208</v>
      </c>
      <c r="D4774" s="96">
        <v>45132.530381944445</v>
      </c>
      <c r="E4774" t="s">
        <v>127</v>
      </c>
      <c r="F4774" t="s">
        <v>140</v>
      </c>
      <c r="G4774" t="s">
        <v>199</v>
      </c>
      <c r="H4774" t="s">
        <v>130</v>
      </c>
      <c r="I4774">
        <v>337220</v>
      </c>
      <c r="L4774" s="96">
        <v>45132.529583333337</v>
      </c>
      <c r="M4774" t="s">
        <v>131</v>
      </c>
      <c r="N4774">
        <v>2000</v>
      </c>
      <c r="O4774" t="s">
        <v>132</v>
      </c>
    </row>
    <row r="4775" spans="1:15" x14ac:dyDescent="0.25">
      <c r="A4775">
        <v>750000</v>
      </c>
      <c r="B4775">
        <v>170502</v>
      </c>
      <c r="C4775">
        <v>208</v>
      </c>
      <c r="D4775" s="96">
        <v>45132.530381944445</v>
      </c>
      <c r="E4775" t="s">
        <v>133</v>
      </c>
      <c r="F4775" t="s">
        <v>140</v>
      </c>
      <c r="G4775" t="s">
        <v>173</v>
      </c>
      <c r="H4775" t="s">
        <v>130</v>
      </c>
      <c r="I4775">
        <v>337220</v>
      </c>
      <c r="L4775" s="96">
        <v>45132.529583333337</v>
      </c>
      <c r="M4775" t="s">
        <v>135</v>
      </c>
      <c r="N4775">
        <v>-1500</v>
      </c>
      <c r="O4775" t="s">
        <v>136</v>
      </c>
    </row>
    <row r="4776" spans="1:15" x14ac:dyDescent="0.25">
      <c r="A4776">
        <v>750000</v>
      </c>
      <c r="B4776">
        <v>170502</v>
      </c>
      <c r="C4776">
        <v>208</v>
      </c>
      <c r="D4776" s="96">
        <v>45132.530381944445</v>
      </c>
      <c r="E4776" t="s">
        <v>133</v>
      </c>
      <c r="F4776" t="s">
        <v>140</v>
      </c>
      <c r="G4776" t="s">
        <v>170</v>
      </c>
      <c r="H4776" t="s">
        <v>130</v>
      </c>
      <c r="I4776">
        <v>337220</v>
      </c>
      <c r="L4776" s="96">
        <v>45132.529583333337</v>
      </c>
      <c r="M4776" t="s">
        <v>135</v>
      </c>
      <c r="N4776">
        <v>-500</v>
      </c>
      <c r="O4776" t="s">
        <v>136</v>
      </c>
    </row>
    <row r="4777" spans="1:15" x14ac:dyDescent="0.25">
      <c r="A4777">
        <v>750000</v>
      </c>
      <c r="B4777">
        <v>170503</v>
      </c>
      <c r="C4777">
        <v>208</v>
      </c>
      <c r="D4777" s="96">
        <v>45132.530358796299</v>
      </c>
      <c r="E4777" t="s">
        <v>127</v>
      </c>
      <c r="F4777" t="s">
        <v>140</v>
      </c>
      <c r="G4777" t="s">
        <v>199</v>
      </c>
      <c r="H4777" t="s">
        <v>130</v>
      </c>
      <c r="I4777">
        <v>337210</v>
      </c>
      <c r="L4777" s="96">
        <v>45132.529583333337</v>
      </c>
      <c r="M4777" t="s">
        <v>131</v>
      </c>
      <c r="N4777">
        <v>2000</v>
      </c>
      <c r="O4777" t="s">
        <v>132</v>
      </c>
    </row>
    <row r="4778" spans="1:15" x14ac:dyDescent="0.25">
      <c r="A4778">
        <v>750000</v>
      </c>
      <c r="B4778">
        <v>170503</v>
      </c>
      <c r="C4778">
        <v>208</v>
      </c>
      <c r="D4778" s="96">
        <v>45132.530358796299</v>
      </c>
      <c r="E4778" t="s">
        <v>133</v>
      </c>
      <c r="F4778" t="s">
        <v>140</v>
      </c>
      <c r="G4778" t="s">
        <v>173</v>
      </c>
      <c r="H4778" t="s">
        <v>130</v>
      </c>
      <c r="I4778">
        <v>337210</v>
      </c>
      <c r="L4778" s="96">
        <v>45132.529583333337</v>
      </c>
      <c r="M4778" t="s">
        <v>135</v>
      </c>
      <c r="N4778">
        <v>-2000</v>
      </c>
      <c r="O4778" t="s">
        <v>136</v>
      </c>
    </row>
    <row r="4779" spans="1:15" x14ac:dyDescent="0.25">
      <c r="A4779">
        <v>750000</v>
      </c>
      <c r="B4779">
        <v>170503</v>
      </c>
      <c r="C4779">
        <v>208</v>
      </c>
      <c r="D4779" s="96">
        <v>45132.530358796299</v>
      </c>
      <c r="E4779" t="s">
        <v>133</v>
      </c>
      <c r="F4779" t="s">
        <v>140</v>
      </c>
      <c r="G4779" t="s">
        <v>170</v>
      </c>
      <c r="H4779" t="s">
        <v>130</v>
      </c>
      <c r="I4779">
        <v>337210</v>
      </c>
      <c r="L4779" s="96">
        <v>45132.529583333337</v>
      </c>
      <c r="M4779" t="s">
        <v>135</v>
      </c>
      <c r="N4779">
        <v>-286</v>
      </c>
      <c r="O4779" t="s">
        <v>136</v>
      </c>
    </row>
    <row r="4780" spans="1:15" x14ac:dyDescent="0.25">
      <c r="A4780">
        <v>750000</v>
      </c>
      <c r="B4780">
        <v>170503</v>
      </c>
      <c r="C4780">
        <v>208</v>
      </c>
      <c r="D4780" s="96">
        <v>45132.530358796299</v>
      </c>
      <c r="E4780" t="s">
        <v>133</v>
      </c>
      <c r="F4780" t="s">
        <v>140</v>
      </c>
      <c r="G4780" t="s">
        <v>198</v>
      </c>
      <c r="H4780" t="s">
        <v>130</v>
      </c>
      <c r="I4780">
        <v>337210</v>
      </c>
      <c r="L4780" s="96">
        <v>45132.529583333337</v>
      </c>
      <c r="M4780" t="s">
        <v>135</v>
      </c>
      <c r="N4780">
        <v>1000</v>
      </c>
      <c r="O4780" t="s">
        <v>132</v>
      </c>
    </row>
    <row r="4781" spans="1:15" x14ac:dyDescent="0.25">
      <c r="A4781">
        <v>750000</v>
      </c>
      <c r="B4781">
        <v>170503</v>
      </c>
      <c r="C4781">
        <v>208</v>
      </c>
      <c r="D4781" s="96">
        <v>45132.530335648145</v>
      </c>
      <c r="E4781" t="s">
        <v>127</v>
      </c>
      <c r="F4781" t="s">
        <v>140</v>
      </c>
      <c r="G4781" t="s">
        <v>199</v>
      </c>
      <c r="H4781" t="s">
        <v>130</v>
      </c>
      <c r="I4781">
        <v>337120</v>
      </c>
      <c r="L4781" s="96">
        <v>45132.529583333337</v>
      </c>
      <c r="M4781" t="s">
        <v>131</v>
      </c>
      <c r="N4781">
        <v>2000</v>
      </c>
      <c r="O4781" t="s">
        <v>132</v>
      </c>
    </row>
    <row r="4782" spans="1:15" x14ac:dyDescent="0.25">
      <c r="A4782">
        <v>750000</v>
      </c>
      <c r="B4782">
        <v>170503</v>
      </c>
      <c r="C4782">
        <v>208</v>
      </c>
      <c r="D4782" s="96">
        <v>45132.530335648145</v>
      </c>
      <c r="E4782" t="s">
        <v>133</v>
      </c>
      <c r="F4782" t="s">
        <v>140</v>
      </c>
      <c r="G4782" t="s">
        <v>200</v>
      </c>
      <c r="H4782" t="s">
        <v>130</v>
      </c>
      <c r="I4782">
        <v>337120</v>
      </c>
      <c r="L4782" s="96">
        <v>45132.529583333337</v>
      </c>
      <c r="M4782" t="s">
        <v>135</v>
      </c>
      <c r="N4782">
        <v>-1500</v>
      </c>
      <c r="O4782" t="s">
        <v>136</v>
      </c>
    </row>
    <row r="4783" spans="1:15" x14ac:dyDescent="0.25">
      <c r="A4783">
        <v>750000</v>
      </c>
      <c r="B4783">
        <v>170503</v>
      </c>
      <c r="C4783">
        <v>208</v>
      </c>
      <c r="D4783" s="96">
        <v>45132.530335648145</v>
      </c>
      <c r="E4783" t="s">
        <v>133</v>
      </c>
      <c r="F4783" t="s">
        <v>140</v>
      </c>
      <c r="G4783" t="s">
        <v>170</v>
      </c>
      <c r="H4783" t="s">
        <v>130</v>
      </c>
      <c r="I4783">
        <v>337120</v>
      </c>
      <c r="L4783" s="96">
        <v>45132.529583333337</v>
      </c>
      <c r="M4783" t="s">
        <v>135</v>
      </c>
      <c r="N4783">
        <v>-470</v>
      </c>
      <c r="O4783" t="s">
        <v>136</v>
      </c>
    </row>
    <row r="4784" spans="1:15" x14ac:dyDescent="0.25">
      <c r="A4784">
        <v>750000</v>
      </c>
      <c r="B4784">
        <v>170501</v>
      </c>
      <c r="C4784">
        <v>208</v>
      </c>
      <c r="D4784" s="96">
        <v>45132.530300925922</v>
      </c>
      <c r="E4784" t="s">
        <v>127</v>
      </c>
      <c r="F4784" t="s">
        <v>140</v>
      </c>
      <c r="G4784" t="s">
        <v>199</v>
      </c>
      <c r="H4784" t="s">
        <v>130</v>
      </c>
      <c r="I4784">
        <v>337110</v>
      </c>
      <c r="L4784" s="96">
        <v>45132.529583333337</v>
      </c>
      <c r="M4784" t="s">
        <v>131</v>
      </c>
      <c r="N4784">
        <v>2000</v>
      </c>
      <c r="O4784" t="s">
        <v>132</v>
      </c>
    </row>
    <row r="4785" spans="1:15" x14ac:dyDescent="0.25">
      <c r="A4785">
        <v>750000</v>
      </c>
      <c r="B4785">
        <v>170501</v>
      </c>
      <c r="C4785">
        <v>208</v>
      </c>
      <c r="D4785" s="96">
        <v>45132.530300925922</v>
      </c>
      <c r="E4785" t="s">
        <v>133</v>
      </c>
      <c r="F4785" t="s">
        <v>140</v>
      </c>
      <c r="G4785" t="s">
        <v>170</v>
      </c>
      <c r="H4785" t="s">
        <v>130</v>
      </c>
      <c r="I4785">
        <v>337110</v>
      </c>
      <c r="L4785" s="96">
        <v>45132.529583333337</v>
      </c>
      <c r="M4785" t="s">
        <v>135</v>
      </c>
      <c r="N4785">
        <v>-520</v>
      </c>
      <c r="O4785" t="s">
        <v>136</v>
      </c>
    </row>
    <row r="4786" spans="1:15" x14ac:dyDescent="0.25">
      <c r="A4786">
        <v>750000</v>
      </c>
      <c r="B4786">
        <v>170500</v>
      </c>
      <c r="C4786">
        <v>208</v>
      </c>
      <c r="D4786" s="96">
        <v>45132.530266203707</v>
      </c>
      <c r="E4786" t="s">
        <v>133</v>
      </c>
      <c r="F4786" t="s">
        <v>140</v>
      </c>
      <c r="G4786" t="s">
        <v>200</v>
      </c>
      <c r="H4786" t="s">
        <v>130</v>
      </c>
      <c r="I4786">
        <v>337012</v>
      </c>
      <c r="L4786" s="96">
        <v>45132.529583333337</v>
      </c>
      <c r="M4786" t="s">
        <v>135</v>
      </c>
      <c r="N4786">
        <v>-63</v>
      </c>
      <c r="O4786" t="s">
        <v>136</v>
      </c>
    </row>
    <row r="4787" spans="1:15" x14ac:dyDescent="0.25">
      <c r="A4787">
        <v>750000</v>
      </c>
      <c r="B4787">
        <v>170500</v>
      </c>
      <c r="C4787">
        <v>208</v>
      </c>
      <c r="D4787" s="96">
        <v>45132.530266203707</v>
      </c>
      <c r="E4787" t="s">
        <v>133</v>
      </c>
      <c r="F4787" t="s">
        <v>140</v>
      </c>
      <c r="G4787" t="s">
        <v>173</v>
      </c>
      <c r="H4787" t="s">
        <v>130</v>
      </c>
      <c r="I4787">
        <v>337012</v>
      </c>
      <c r="L4787" s="96">
        <v>45132.529583333337</v>
      </c>
      <c r="M4787" t="s">
        <v>135</v>
      </c>
      <c r="N4787">
        <v>2550</v>
      </c>
      <c r="O4787" t="s">
        <v>132</v>
      </c>
    </row>
    <row r="4788" spans="1:15" x14ac:dyDescent="0.25">
      <c r="A4788">
        <v>750000</v>
      </c>
      <c r="B4788">
        <v>170500</v>
      </c>
      <c r="C4788">
        <v>208</v>
      </c>
      <c r="D4788" s="96">
        <v>45132.53025462963</v>
      </c>
      <c r="E4788" t="s">
        <v>127</v>
      </c>
      <c r="F4788" t="s">
        <v>140</v>
      </c>
      <c r="G4788" t="s">
        <v>199</v>
      </c>
      <c r="H4788" t="s">
        <v>130</v>
      </c>
      <c r="I4788">
        <v>337010</v>
      </c>
      <c r="L4788" s="96">
        <v>45132.529583333337</v>
      </c>
      <c r="M4788" t="s">
        <v>131</v>
      </c>
      <c r="N4788">
        <v>18000</v>
      </c>
      <c r="O4788" t="s">
        <v>132</v>
      </c>
    </row>
    <row r="4789" spans="1:15" x14ac:dyDescent="0.25">
      <c r="A4789">
        <v>750000</v>
      </c>
      <c r="B4789">
        <v>170500</v>
      </c>
      <c r="C4789">
        <v>208</v>
      </c>
      <c r="D4789" s="96">
        <v>45132.53025462963</v>
      </c>
      <c r="E4789" t="s">
        <v>133</v>
      </c>
      <c r="F4789" t="s">
        <v>140</v>
      </c>
      <c r="G4789" t="s">
        <v>171</v>
      </c>
      <c r="H4789" t="s">
        <v>130</v>
      </c>
      <c r="I4789">
        <v>337010</v>
      </c>
      <c r="L4789" s="96">
        <v>45132.529583333337</v>
      </c>
      <c r="M4789" t="s">
        <v>135</v>
      </c>
      <c r="N4789">
        <v>-22400</v>
      </c>
      <c r="O4789" t="s">
        <v>136</v>
      </c>
    </row>
    <row r="4790" spans="1:15" x14ac:dyDescent="0.25">
      <c r="A4790">
        <v>750000</v>
      </c>
      <c r="B4790">
        <v>170500</v>
      </c>
      <c r="C4790">
        <v>208</v>
      </c>
      <c r="D4790" s="96">
        <v>45132.53025462963</v>
      </c>
      <c r="E4790" t="s">
        <v>133</v>
      </c>
      <c r="F4790" t="s">
        <v>140</v>
      </c>
      <c r="G4790" t="s">
        <v>170</v>
      </c>
      <c r="H4790" t="s">
        <v>130</v>
      </c>
      <c r="I4790">
        <v>337010</v>
      </c>
      <c r="L4790" s="96">
        <v>45132.529583333337</v>
      </c>
      <c r="M4790" t="s">
        <v>135</v>
      </c>
      <c r="N4790">
        <v>-3600</v>
      </c>
      <c r="O4790" t="s">
        <v>136</v>
      </c>
    </row>
    <row r="4791" spans="1:15" x14ac:dyDescent="0.25">
      <c r="A4791">
        <v>750000</v>
      </c>
      <c r="B4791">
        <v>170500</v>
      </c>
      <c r="C4791">
        <v>208</v>
      </c>
      <c r="D4791" s="96">
        <v>45132.53025462963</v>
      </c>
      <c r="E4791" t="s">
        <v>133</v>
      </c>
      <c r="F4791" t="s">
        <v>140</v>
      </c>
      <c r="G4791" t="s">
        <v>173</v>
      </c>
      <c r="H4791" t="s">
        <v>130</v>
      </c>
      <c r="I4791">
        <v>337010</v>
      </c>
      <c r="L4791" s="96">
        <v>45132.529583333337</v>
      </c>
      <c r="M4791" t="s">
        <v>135</v>
      </c>
      <c r="N4791">
        <v>29000</v>
      </c>
      <c r="O4791" t="s">
        <v>132</v>
      </c>
    </row>
    <row r="4792" spans="1:15" x14ac:dyDescent="0.25">
      <c r="A4792">
        <v>750000</v>
      </c>
      <c r="B4792">
        <v>170500</v>
      </c>
      <c r="C4792">
        <v>208</v>
      </c>
      <c r="D4792" s="96">
        <v>45132.53020833333</v>
      </c>
      <c r="E4792" t="s">
        <v>133</v>
      </c>
      <c r="F4792" t="s">
        <v>140</v>
      </c>
      <c r="G4792" t="s">
        <v>170</v>
      </c>
      <c r="H4792" t="s">
        <v>130</v>
      </c>
      <c r="I4792">
        <v>337006</v>
      </c>
      <c r="L4792" s="96">
        <v>45132.529583333337</v>
      </c>
      <c r="M4792" t="s">
        <v>135</v>
      </c>
      <c r="N4792">
        <v>-1050</v>
      </c>
      <c r="O4792" t="s">
        <v>136</v>
      </c>
    </row>
    <row r="4793" spans="1:15" x14ac:dyDescent="0.25">
      <c r="A4793">
        <v>750000</v>
      </c>
      <c r="B4793">
        <v>170500</v>
      </c>
      <c r="C4793">
        <v>208</v>
      </c>
      <c r="D4793" s="96">
        <v>45132.53020833333</v>
      </c>
      <c r="E4793" t="s">
        <v>133</v>
      </c>
      <c r="F4793" t="s">
        <v>140</v>
      </c>
      <c r="G4793" t="s">
        <v>173</v>
      </c>
      <c r="H4793" t="s">
        <v>130</v>
      </c>
      <c r="I4793">
        <v>337006</v>
      </c>
      <c r="L4793" s="96">
        <v>45132.529583333337</v>
      </c>
      <c r="M4793" t="s">
        <v>135</v>
      </c>
      <c r="N4793">
        <v>1050</v>
      </c>
      <c r="O4793" t="s">
        <v>132</v>
      </c>
    </row>
    <row r="4794" spans="1:15" x14ac:dyDescent="0.25">
      <c r="A4794">
        <v>750000</v>
      </c>
      <c r="B4794">
        <v>410300</v>
      </c>
      <c r="C4794">
        <v>211</v>
      </c>
      <c r="D4794" s="96">
        <v>45132.557743055557</v>
      </c>
      <c r="E4794" t="s">
        <v>127</v>
      </c>
      <c r="F4794" t="s">
        <v>217</v>
      </c>
      <c r="G4794" t="s">
        <v>223</v>
      </c>
      <c r="H4794" t="s">
        <v>130</v>
      </c>
      <c r="I4794">
        <v>336016</v>
      </c>
      <c r="L4794" s="96">
        <v>45132.556863425925</v>
      </c>
      <c r="M4794" t="s">
        <v>131</v>
      </c>
      <c r="N4794">
        <v>5000</v>
      </c>
      <c r="O4794" t="s">
        <v>132</v>
      </c>
    </row>
    <row r="4795" spans="1:15" x14ac:dyDescent="0.25">
      <c r="A4795">
        <v>750000</v>
      </c>
      <c r="B4795">
        <v>410300</v>
      </c>
      <c r="C4795">
        <v>211</v>
      </c>
      <c r="D4795" s="96">
        <v>45132.55773148148</v>
      </c>
      <c r="E4795" t="s">
        <v>127</v>
      </c>
      <c r="F4795" t="s">
        <v>217</v>
      </c>
      <c r="G4795" t="s">
        <v>224</v>
      </c>
      <c r="H4795" t="s">
        <v>130</v>
      </c>
      <c r="I4795">
        <v>336010</v>
      </c>
      <c r="L4795" s="96">
        <v>45132.556863425925</v>
      </c>
      <c r="M4795" t="s">
        <v>131</v>
      </c>
      <c r="N4795">
        <v>20000</v>
      </c>
      <c r="O4795" t="s">
        <v>132</v>
      </c>
    </row>
    <row r="4796" spans="1:15" x14ac:dyDescent="0.25">
      <c r="A4796">
        <v>750000</v>
      </c>
      <c r="B4796">
        <v>410300</v>
      </c>
      <c r="C4796">
        <v>211</v>
      </c>
      <c r="D4796" s="96">
        <v>45132.55773148148</v>
      </c>
      <c r="E4796" t="s">
        <v>127</v>
      </c>
      <c r="F4796" t="s">
        <v>217</v>
      </c>
      <c r="G4796" t="s">
        <v>225</v>
      </c>
      <c r="H4796" t="s">
        <v>130</v>
      </c>
      <c r="I4796">
        <v>336000</v>
      </c>
      <c r="L4796" s="96">
        <v>45132.556863425925</v>
      </c>
      <c r="M4796" t="s">
        <v>131</v>
      </c>
      <c r="N4796">
        <v>25000</v>
      </c>
      <c r="O4796" t="s">
        <v>132</v>
      </c>
    </row>
    <row r="4797" spans="1:15" x14ac:dyDescent="0.25">
      <c r="A4797">
        <v>750000</v>
      </c>
      <c r="B4797">
        <v>415240</v>
      </c>
      <c r="C4797">
        <v>212</v>
      </c>
      <c r="D4797" s="96">
        <v>45132.557696759257</v>
      </c>
      <c r="E4797" t="s">
        <v>127</v>
      </c>
      <c r="F4797" t="s">
        <v>217</v>
      </c>
      <c r="G4797" t="s">
        <v>218</v>
      </c>
      <c r="H4797" t="s">
        <v>130</v>
      </c>
      <c r="I4797">
        <v>335100</v>
      </c>
      <c r="L4797" s="96">
        <v>45132.556863425925</v>
      </c>
      <c r="M4797" t="s">
        <v>131</v>
      </c>
      <c r="N4797">
        <v>3400</v>
      </c>
      <c r="O4797" t="s">
        <v>132</v>
      </c>
    </row>
    <row r="4798" spans="1:15" x14ac:dyDescent="0.25">
      <c r="A4798">
        <v>750000</v>
      </c>
      <c r="B4798">
        <v>415240</v>
      </c>
      <c r="C4798">
        <v>212</v>
      </c>
      <c r="D4798" s="96">
        <v>45132.557696759257</v>
      </c>
      <c r="E4798" t="s">
        <v>133</v>
      </c>
      <c r="F4798" t="s">
        <v>217</v>
      </c>
      <c r="G4798" t="s">
        <v>219</v>
      </c>
      <c r="H4798" t="s">
        <v>130</v>
      </c>
      <c r="I4798">
        <v>335100</v>
      </c>
      <c r="L4798" s="96">
        <v>45132.556863425925</v>
      </c>
      <c r="M4798" t="s">
        <v>135</v>
      </c>
      <c r="N4798">
        <v>-3400</v>
      </c>
      <c r="O4798" t="s">
        <v>136</v>
      </c>
    </row>
    <row r="4799" spans="1:15" x14ac:dyDescent="0.25">
      <c r="A4799">
        <v>750000</v>
      </c>
      <c r="B4799">
        <v>430100</v>
      </c>
      <c r="C4799">
        <v>216</v>
      </c>
      <c r="D4799" s="96">
        <v>45169.461539351854</v>
      </c>
      <c r="E4799" t="s">
        <v>133</v>
      </c>
      <c r="F4799" t="s">
        <v>202</v>
      </c>
      <c r="G4799" t="s">
        <v>203</v>
      </c>
      <c r="H4799" t="s">
        <v>130</v>
      </c>
      <c r="I4799">
        <v>336200</v>
      </c>
      <c r="L4799" s="96">
        <v>45169.444247685184</v>
      </c>
      <c r="M4799" t="s">
        <v>135</v>
      </c>
      <c r="N4799">
        <v>-6000</v>
      </c>
      <c r="O4799" t="s">
        <v>136</v>
      </c>
    </row>
    <row r="4800" spans="1:15" x14ac:dyDescent="0.25">
      <c r="A4800">
        <v>750000</v>
      </c>
      <c r="B4800">
        <v>430100</v>
      </c>
      <c r="C4800">
        <v>216</v>
      </c>
      <c r="D4800" s="96">
        <v>45132.557754629626</v>
      </c>
      <c r="E4800" t="s">
        <v>127</v>
      </c>
      <c r="F4800" t="s">
        <v>217</v>
      </c>
      <c r="G4800" t="s">
        <v>221</v>
      </c>
      <c r="H4800" t="s">
        <v>130</v>
      </c>
      <c r="I4800">
        <v>336200</v>
      </c>
      <c r="L4800" s="96">
        <v>45132.556863425925</v>
      </c>
      <c r="M4800" t="s">
        <v>131</v>
      </c>
      <c r="N4800">
        <v>10500</v>
      </c>
      <c r="O4800" t="s">
        <v>132</v>
      </c>
    </row>
    <row r="4801" spans="1:15" x14ac:dyDescent="0.25">
      <c r="A4801">
        <v>750000</v>
      </c>
      <c r="B4801">
        <v>205400</v>
      </c>
      <c r="C4801">
        <v>217</v>
      </c>
      <c r="D4801" s="96">
        <v>45163.62195601852</v>
      </c>
      <c r="E4801" t="s">
        <v>162</v>
      </c>
      <c r="F4801" t="s">
        <v>156</v>
      </c>
      <c r="G4801" t="s">
        <v>157</v>
      </c>
      <c r="H4801" t="s">
        <v>130</v>
      </c>
      <c r="I4801">
        <v>336245</v>
      </c>
      <c r="L4801" s="96">
        <v>45163.616597222222</v>
      </c>
      <c r="M4801" t="s">
        <v>135</v>
      </c>
      <c r="N4801">
        <v>110000</v>
      </c>
      <c r="O4801" t="s">
        <v>132</v>
      </c>
    </row>
    <row r="4802" spans="1:15" x14ac:dyDescent="0.25">
      <c r="A4802">
        <v>750000</v>
      </c>
      <c r="B4802">
        <v>410100</v>
      </c>
      <c r="C4802">
        <v>217</v>
      </c>
      <c r="D4802" s="96">
        <v>45132.557708333334</v>
      </c>
      <c r="E4802" t="s">
        <v>127</v>
      </c>
      <c r="F4802" t="s">
        <v>217</v>
      </c>
      <c r="G4802" t="s">
        <v>222</v>
      </c>
      <c r="H4802" t="s">
        <v>130</v>
      </c>
      <c r="I4802">
        <v>335140</v>
      </c>
      <c r="L4802" s="96">
        <v>45132.556863425925</v>
      </c>
      <c r="M4802" t="s">
        <v>131</v>
      </c>
      <c r="N4802">
        <v>100000</v>
      </c>
      <c r="O4802" t="s">
        <v>132</v>
      </c>
    </row>
    <row r="4803" spans="1:15" x14ac:dyDescent="0.25">
      <c r="A4803">
        <v>750000</v>
      </c>
      <c r="B4803">
        <v>170200</v>
      </c>
      <c r="C4803">
        <v>217</v>
      </c>
      <c r="D4803" s="96">
        <v>45132.530162037037</v>
      </c>
      <c r="E4803" t="s">
        <v>127</v>
      </c>
      <c r="F4803" t="s">
        <v>140</v>
      </c>
      <c r="G4803" t="s">
        <v>303</v>
      </c>
      <c r="H4803" t="s">
        <v>130</v>
      </c>
      <c r="I4803">
        <v>335145</v>
      </c>
      <c r="L4803" s="96">
        <v>45132.529583333337</v>
      </c>
      <c r="M4803" t="s">
        <v>131</v>
      </c>
      <c r="N4803">
        <v>888</v>
      </c>
      <c r="O4803" t="s">
        <v>132</v>
      </c>
    </row>
    <row r="4804" spans="1:15" x14ac:dyDescent="0.25">
      <c r="A4804">
        <v>750000</v>
      </c>
      <c r="B4804">
        <v>201240</v>
      </c>
      <c r="C4804">
        <v>219</v>
      </c>
      <c r="D4804" s="96">
        <v>45310.716817129629</v>
      </c>
      <c r="E4804" t="s">
        <v>133</v>
      </c>
      <c r="F4804" t="s">
        <v>357</v>
      </c>
      <c r="G4804" t="s">
        <v>358</v>
      </c>
      <c r="H4804" t="s">
        <v>130</v>
      </c>
      <c r="I4804">
        <v>336400</v>
      </c>
      <c r="L4804" s="96">
        <v>45310.703576388885</v>
      </c>
      <c r="M4804" t="s">
        <v>135</v>
      </c>
      <c r="N4804">
        <v>1750</v>
      </c>
      <c r="O4804" t="s">
        <v>132</v>
      </c>
    </row>
    <row r="4805" spans="1:15" x14ac:dyDescent="0.25">
      <c r="A4805">
        <v>750000</v>
      </c>
      <c r="B4805">
        <v>201240</v>
      </c>
      <c r="C4805">
        <v>219</v>
      </c>
      <c r="D4805" s="96">
        <v>45265.507939814815</v>
      </c>
      <c r="E4805" t="s">
        <v>133</v>
      </c>
      <c r="F4805" t="s">
        <v>453</v>
      </c>
      <c r="G4805" t="s">
        <v>454</v>
      </c>
      <c r="H4805" t="s">
        <v>130</v>
      </c>
      <c r="I4805">
        <v>336400</v>
      </c>
      <c r="L4805" s="96">
        <v>45265.505497685182</v>
      </c>
      <c r="M4805" t="s">
        <v>135</v>
      </c>
      <c r="N4805">
        <v>-22000</v>
      </c>
      <c r="O4805" t="s">
        <v>136</v>
      </c>
    </row>
    <row r="4806" spans="1:15" x14ac:dyDescent="0.25">
      <c r="A4806">
        <v>750000</v>
      </c>
      <c r="B4806">
        <v>430500</v>
      </c>
      <c r="C4806">
        <v>219</v>
      </c>
      <c r="D4806" s="96">
        <v>45230.500717592593</v>
      </c>
      <c r="E4806" t="s">
        <v>133</v>
      </c>
      <c r="F4806" t="s">
        <v>257</v>
      </c>
      <c r="G4806" t="s">
        <v>258</v>
      </c>
      <c r="H4806" t="s">
        <v>130</v>
      </c>
      <c r="I4806">
        <v>336216</v>
      </c>
      <c r="L4806" s="96">
        <v>45230.490081018521</v>
      </c>
      <c r="M4806" t="s">
        <v>135</v>
      </c>
      <c r="N4806">
        <v>-2500</v>
      </c>
      <c r="O4806" t="s">
        <v>136</v>
      </c>
    </row>
    <row r="4807" spans="1:15" x14ac:dyDescent="0.25">
      <c r="A4807">
        <v>750000</v>
      </c>
      <c r="B4807">
        <v>270000</v>
      </c>
      <c r="C4807">
        <v>219</v>
      </c>
      <c r="D4807" s="96">
        <v>45229.599270833336</v>
      </c>
      <c r="E4807" t="s">
        <v>162</v>
      </c>
      <c r="F4807" t="s">
        <v>234</v>
      </c>
      <c r="G4807" t="s">
        <v>235</v>
      </c>
      <c r="H4807" t="s">
        <v>130</v>
      </c>
      <c r="I4807">
        <v>336332</v>
      </c>
      <c r="L4807" s="96">
        <v>45229.42559027778</v>
      </c>
      <c r="M4807" t="s">
        <v>135</v>
      </c>
      <c r="N4807">
        <v>12600</v>
      </c>
      <c r="O4807" t="s">
        <v>132</v>
      </c>
    </row>
    <row r="4808" spans="1:15" x14ac:dyDescent="0.25">
      <c r="A4808">
        <v>750000</v>
      </c>
      <c r="B4808">
        <v>270000</v>
      </c>
      <c r="C4808">
        <v>219</v>
      </c>
      <c r="D4808" s="96">
        <v>45226.505347222221</v>
      </c>
      <c r="E4808" t="s">
        <v>133</v>
      </c>
      <c r="F4808" t="s">
        <v>176</v>
      </c>
      <c r="G4808" t="s">
        <v>177</v>
      </c>
      <c r="H4808" t="s">
        <v>130</v>
      </c>
      <c r="I4808">
        <v>336932</v>
      </c>
      <c r="L4808" s="96">
        <v>45226.503483796296</v>
      </c>
      <c r="M4808" t="s">
        <v>135</v>
      </c>
      <c r="N4808">
        <v>500</v>
      </c>
      <c r="O4808" t="s">
        <v>132</v>
      </c>
    </row>
    <row r="4809" spans="1:15" x14ac:dyDescent="0.25">
      <c r="A4809">
        <v>750000</v>
      </c>
      <c r="B4809">
        <v>400300</v>
      </c>
      <c r="C4809">
        <v>219</v>
      </c>
      <c r="D4809" s="96">
        <v>45216.638969907406</v>
      </c>
      <c r="E4809" t="s">
        <v>133</v>
      </c>
      <c r="F4809" t="s">
        <v>455</v>
      </c>
      <c r="G4809" t="s">
        <v>456</v>
      </c>
      <c r="H4809" t="s">
        <v>130</v>
      </c>
      <c r="I4809">
        <v>336537</v>
      </c>
      <c r="L4809" s="96">
        <v>45216.635775462964</v>
      </c>
      <c r="M4809" t="s">
        <v>135</v>
      </c>
      <c r="N4809">
        <v>-3000</v>
      </c>
      <c r="O4809" t="s">
        <v>136</v>
      </c>
    </row>
    <row r="4810" spans="1:15" x14ac:dyDescent="0.25">
      <c r="A4810">
        <v>750000</v>
      </c>
      <c r="B4810">
        <v>430500</v>
      </c>
      <c r="C4810">
        <v>219</v>
      </c>
      <c r="D4810" s="96">
        <v>45132.55777777778</v>
      </c>
      <c r="E4810" t="s">
        <v>127</v>
      </c>
      <c r="F4810" t="s">
        <v>217</v>
      </c>
      <c r="G4810" t="s">
        <v>367</v>
      </c>
      <c r="H4810" t="s">
        <v>130</v>
      </c>
      <c r="I4810">
        <v>336216</v>
      </c>
      <c r="L4810" s="96">
        <v>45132.556863425925</v>
      </c>
      <c r="M4810" t="s">
        <v>131</v>
      </c>
      <c r="N4810">
        <v>2500</v>
      </c>
      <c r="O4810" t="s">
        <v>132</v>
      </c>
    </row>
    <row r="4811" spans="1:15" x14ac:dyDescent="0.25">
      <c r="A4811">
        <v>750000</v>
      </c>
      <c r="B4811">
        <v>400300</v>
      </c>
      <c r="C4811">
        <v>219</v>
      </c>
      <c r="D4811" s="96">
        <v>45132.55777777778</v>
      </c>
      <c r="E4811" t="s">
        <v>127</v>
      </c>
      <c r="F4811" t="s">
        <v>217</v>
      </c>
      <c r="G4811" t="s">
        <v>422</v>
      </c>
      <c r="H4811" t="s">
        <v>130</v>
      </c>
      <c r="I4811">
        <v>336537</v>
      </c>
      <c r="L4811" s="96">
        <v>45132.556863425925</v>
      </c>
      <c r="M4811" t="s">
        <v>131</v>
      </c>
      <c r="N4811">
        <v>7000</v>
      </c>
      <c r="O4811" t="s">
        <v>132</v>
      </c>
    </row>
    <row r="4812" spans="1:15" x14ac:dyDescent="0.25">
      <c r="A4812">
        <v>750000</v>
      </c>
      <c r="B4812">
        <v>430100</v>
      </c>
      <c r="C4812">
        <v>219</v>
      </c>
      <c r="D4812" s="96">
        <v>45132.557766203703</v>
      </c>
      <c r="E4812" t="s">
        <v>127</v>
      </c>
      <c r="F4812" t="s">
        <v>217</v>
      </c>
      <c r="G4812" t="s">
        <v>221</v>
      </c>
      <c r="H4812" t="s">
        <v>130</v>
      </c>
      <c r="I4812">
        <v>336210</v>
      </c>
      <c r="L4812" s="96">
        <v>45132.556863425925</v>
      </c>
      <c r="M4812" t="s">
        <v>131</v>
      </c>
      <c r="N4812">
        <v>40000</v>
      </c>
      <c r="O4812" t="s">
        <v>132</v>
      </c>
    </row>
    <row r="4813" spans="1:15" x14ac:dyDescent="0.25">
      <c r="A4813">
        <v>750000</v>
      </c>
      <c r="B4813">
        <v>430100</v>
      </c>
      <c r="C4813">
        <v>219</v>
      </c>
      <c r="D4813" s="96">
        <v>45132.557766203703</v>
      </c>
      <c r="E4813" t="s">
        <v>133</v>
      </c>
      <c r="F4813" t="s">
        <v>217</v>
      </c>
      <c r="G4813" t="s">
        <v>253</v>
      </c>
      <c r="H4813" t="s">
        <v>130</v>
      </c>
      <c r="I4813">
        <v>336210</v>
      </c>
      <c r="L4813" s="96">
        <v>45132.556863425925</v>
      </c>
      <c r="M4813" t="s">
        <v>135</v>
      </c>
      <c r="N4813">
        <v>-25000</v>
      </c>
      <c r="O4813" t="s">
        <v>136</v>
      </c>
    </row>
    <row r="4814" spans="1:15" x14ac:dyDescent="0.25">
      <c r="A4814">
        <v>750000</v>
      </c>
      <c r="B4814">
        <v>201240</v>
      </c>
      <c r="C4814">
        <v>219</v>
      </c>
      <c r="D4814" s="96">
        <v>45132.557013888887</v>
      </c>
      <c r="E4814" t="s">
        <v>127</v>
      </c>
      <c r="F4814" t="s">
        <v>128</v>
      </c>
      <c r="G4814" t="s">
        <v>242</v>
      </c>
      <c r="H4814" t="s">
        <v>130</v>
      </c>
      <c r="I4814">
        <v>336400</v>
      </c>
      <c r="L4814" s="96">
        <v>45132.556747685187</v>
      </c>
      <c r="M4814" t="s">
        <v>131</v>
      </c>
      <c r="N4814">
        <v>23000</v>
      </c>
      <c r="O4814" t="s">
        <v>132</v>
      </c>
    </row>
    <row r="4815" spans="1:15" x14ac:dyDescent="0.25">
      <c r="A4815">
        <v>750000</v>
      </c>
      <c r="B4815">
        <v>201240</v>
      </c>
      <c r="C4815">
        <v>219</v>
      </c>
      <c r="D4815" s="96">
        <v>45132.557013888887</v>
      </c>
      <c r="E4815" t="s">
        <v>133</v>
      </c>
      <c r="F4815" t="s">
        <v>128</v>
      </c>
      <c r="G4815" t="s">
        <v>178</v>
      </c>
      <c r="H4815" t="s">
        <v>130</v>
      </c>
      <c r="I4815">
        <v>336400</v>
      </c>
      <c r="L4815" s="96">
        <v>45132.556747685187</v>
      </c>
      <c r="M4815" t="s">
        <v>135</v>
      </c>
      <c r="N4815">
        <v>-1000</v>
      </c>
      <c r="O4815" t="s">
        <v>136</v>
      </c>
    </row>
    <row r="4816" spans="1:15" x14ac:dyDescent="0.25">
      <c r="A4816">
        <v>750000</v>
      </c>
      <c r="B4816">
        <v>170490</v>
      </c>
      <c r="C4816">
        <v>219</v>
      </c>
      <c r="D4816" s="96">
        <v>45132.530185185184</v>
      </c>
      <c r="E4816" t="s">
        <v>127</v>
      </c>
      <c r="F4816" t="s">
        <v>140</v>
      </c>
      <c r="G4816" t="s">
        <v>211</v>
      </c>
      <c r="H4816" t="s">
        <v>130</v>
      </c>
      <c r="I4816">
        <v>335205</v>
      </c>
      <c r="L4816" s="96">
        <v>45132.529583333337</v>
      </c>
      <c r="M4816" t="s">
        <v>131</v>
      </c>
      <c r="N4816">
        <v>5000</v>
      </c>
      <c r="O4816" t="s">
        <v>132</v>
      </c>
    </row>
    <row r="4817" spans="1:15" x14ac:dyDescent="0.25">
      <c r="A4817">
        <v>750000</v>
      </c>
      <c r="B4817">
        <v>170490</v>
      </c>
      <c r="C4817">
        <v>219</v>
      </c>
      <c r="D4817" s="96">
        <v>45132.530185185184</v>
      </c>
      <c r="E4817" t="s">
        <v>133</v>
      </c>
      <c r="F4817" t="s">
        <v>140</v>
      </c>
      <c r="G4817" t="s">
        <v>504</v>
      </c>
      <c r="H4817" t="s">
        <v>130</v>
      </c>
      <c r="I4817">
        <v>335205</v>
      </c>
      <c r="L4817" s="96">
        <v>45132.529583333337</v>
      </c>
      <c r="M4817" t="s">
        <v>135</v>
      </c>
      <c r="N4817">
        <v>12500</v>
      </c>
      <c r="O4817" t="s">
        <v>132</v>
      </c>
    </row>
    <row r="4818" spans="1:15" x14ac:dyDescent="0.25">
      <c r="A4818">
        <v>750000</v>
      </c>
      <c r="B4818">
        <v>170490</v>
      </c>
      <c r="C4818">
        <v>219</v>
      </c>
      <c r="D4818" s="96">
        <v>45132.530173611114</v>
      </c>
      <c r="E4818" t="s">
        <v>127</v>
      </c>
      <c r="F4818" t="s">
        <v>140</v>
      </c>
      <c r="G4818" t="s">
        <v>211</v>
      </c>
      <c r="H4818" t="s">
        <v>130</v>
      </c>
      <c r="I4818">
        <v>335200</v>
      </c>
      <c r="L4818" s="96">
        <v>45132.529583333337</v>
      </c>
      <c r="M4818" t="s">
        <v>131</v>
      </c>
      <c r="N4818">
        <v>25000</v>
      </c>
      <c r="O4818" t="s">
        <v>132</v>
      </c>
    </row>
    <row r="4819" spans="1:15" x14ac:dyDescent="0.25">
      <c r="A4819">
        <v>750000</v>
      </c>
      <c r="B4819">
        <v>430400</v>
      </c>
      <c r="C4819">
        <v>219</v>
      </c>
      <c r="D4819" s="96">
        <v>45131.405381944445</v>
      </c>
      <c r="E4819" t="s">
        <v>127</v>
      </c>
      <c r="F4819" t="s">
        <v>245</v>
      </c>
      <c r="G4819" t="s">
        <v>246</v>
      </c>
      <c r="H4819" t="s">
        <v>130</v>
      </c>
      <c r="I4819">
        <v>336267</v>
      </c>
      <c r="L4819" s="96">
        <v>45128.999988425923</v>
      </c>
      <c r="M4819" t="s">
        <v>131</v>
      </c>
      <c r="N4819">
        <v>30000</v>
      </c>
      <c r="O4819" t="s">
        <v>132</v>
      </c>
    </row>
    <row r="4820" spans="1:15" x14ac:dyDescent="0.25">
      <c r="A4820">
        <v>750000</v>
      </c>
      <c r="B4820">
        <v>430400</v>
      </c>
      <c r="C4820">
        <v>219</v>
      </c>
      <c r="D4820" s="96">
        <v>45131.405381944445</v>
      </c>
      <c r="E4820" t="s">
        <v>162</v>
      </c>
      <c r="F4820" t="s">
        <v>245</v>
      </c>
      <c r="G4820" t="s">
        <v>246</v>
      </c>
      <c r="H4820" t="s">
        <v>130</v>
      </c>
      <c r="I4820">
        <v>336267</v>
      </c>
      <c r="L4820" s="96">
        <v>45128.999988425923</v>
      </c>
      <c r="M4820" t="s">
        <v>135</v>
      </c>
      <c r="N4820">
        <v>220000</v>
      </c>
      <c r="O4820" t="s">
        <v>132</v>
      </c>
    </row>
    <row r="4821" spans="1:15" x14ac:dyDescent="0.25">
      <c r="A4821">
        <v>765900</v>
      </c>
      <c r="B4821">
        <v>335000</v>
      </c>
      <c r="C4821">
        <v>202</v>
      </c>
      <c r="D4821" s="96">
        <v>45132.557604166665</v>
      </c>
      <c r="E4821" t="s">
        <v>127</v>
      </c>
      <c r="F4821" t="s">
        <v>144</v>
      </c>
      <c r="G4821" t="s">
        <v>145</v>
      </c>
      <c r="H4821" t="s">
        <v>130</v>
      </c>
      <c r="I4821">
        <v>334515</v>
      </c>
      <c r="L4821" s="96">
        <v>45132.55678240741</v>
      </c>
      <c r="M4821" t="s">
        <v>131</v>
      </c>
      <c r="N4821">
        <v>65000</v>
      </c>
      <c r="O4821" t="s">
        <v>132</v>
      </c>
    </row>
    <row r="4822" spans="1:15" x14ac:dyDescent="0.25">
      <c r="A4822">
        <v>765900</v>
      </c>
      <c r="B4822">
        <v>320000</v>
      </c>
      <c r="C4822">
        <v>204</v>
      </c>
      <c r="D4822" s="96">
        <v>45132.557222222225</v>
      </c>
      <c r="E4822" t="s">
        <v>127</v>
      </c>
      <c r="F4822" t="s">
        <v>144</v>
      </c>
      <c r="G4822" t="s">
        <v>145</v>
      </c>
      <c r="H4822" t="s">
        <v>130</v>
      </c>
      <c r="I4822">
        <v>332441</v>
      </c>
      <c r="L4822" s="96">
        <v>45132.55678240741</v>
      </c>
      <c r="M4822" t="s">
        <v>131</v>
      </c>
      <c r="N4822">
        <v>15000</v>
      </c>
      <c r="O4822" t="s">
        <v>132</v>
      </c>
    </row>
    <row r="4823" spans="1:15" x14ac:dyDescent="0.25">
      <c r="A4823">
        <v>765900</v>
      </c>
      <c r="B4823">
        <v>325000</v>
      </c>
      <c r="C4823">
        <v>205</v>
      </c>
      <c r="D4823" s="96">
        <v>45132.557291666664</v>
      </c>
      <c r="E4823" t="s">
        <v>127</v>
      </c>
      <c r="F4823" t="s">
        <v>144</v>
      </c>
      <c r="G4823" t="s">
        <v>145</v>
      </c>
      <c r="H4823" t="s">
        <v>130</v>
      </c>
      <c r="I4823">
        <v>332550</v>
      </c>
      <c r="L4823" s="96">
        <v>45132.55678240741</v>
      </c>
      <c r="M4823" t="s">
        <v>131</v>
      </c>
      <c r="N4823">
        <v>185115</v>
      </c>
      <c r="O4823" t="s">
        <v>132</v>
      </c>
    </row>
    <row r="4824" spans="1:15" x14ac:dyDescent="0.25">
      <c r="A4824">
        <v>765900</v>
      </c>
      <c r="B4824">
        <v>325000</v>
      </c>
      <c r="C4824">
        <v>205</v>
      </c>
      <c r="D4824" s="96">
        <v>45132.557291666664</v>
      </c>
      <c r="E4824" t="s">
        <v>133</v>
      </c>
      <c r="F4824" t="s">
        <v>144</v>
      </c>
      <c r="G4824" t="s">
        <v>390</v>
      </c>
      <c r="H4824" t="s">
        <v>130</v>
      </c>
      <c r="I4824">
        <v>332550</v>
      </c>
      <c r="L4824" s="96">
        <v>45132.55678240741</v>
      </c>
      <c r="M4824" t="s">
        <v>135</v>
      </c>
      <c r="N4824">
        <v>408</v>
      </c>
      <c r="O4824" t="s">
        <v>132</v>
      </c>
    </row>
    <row r="4825" spans="1:15" x14ac:dyDescent="0.25">
      <c r="A4825">
        <v>765900</v>
      </c>
      <c r="B4825">
        <v>340000</v>
      </c>
      <c r="C4825">
        <v>207</v>
      </c>
      <c r="D4825" s="96">
        <v>45132.557523148149</v>
      </c>
      <c r="E4825" t="s">
        <v>127</v>
      </c>
      <c r="F4825" t="s">
        <v>144</v>
      </c>
      <c r="G4825" t="s">
        <v>145</v>
      </c>
      <c r="H4825" t="s">
        <v>130</v>
      </c>
      <c r="I4825">
        <v>334325</v>
      </c>
      <c r="L4825" s="96">
        <v>45132.55678240741</v>
      </c>
      <c r="M4825" t="s">
        <v>131</v>
      </c>
      <c r="N4825">
        <v>1295</v>
      </c>
      <c r="O4825" t="s">
        <v>132</v>
      </c>
    </row>
    <row r="4826" spans="1:15" x14ac:dyDescent="0.25">
      <c r="A4826">
        <v>765900</v>
      </c>
      <c r="B4826">
        <v>340000</v>
      </c>
      <c r="C4826">
        <v>207</v>
      </c>
      <c r="D4826" s="96">
        <v>45132.557523148149</v>
      </c>
      <c r="E4826" t="s">
        <v>127</v>
      </c>
      <c r="F4826" t="s">
        <v>144</v>
      </c>
      <c r="G4826" t="s">
        <v>145</v>
      </c>
      <c r="H4826" t="s">
        <v>130</v>
      </c>
      <c r="I4826">
        <v>334320</v>
      </c>
      <c r="L4826" s="96">
        <v>45132.55678240741</v>
      </c>
      <c r="M4826" t="s">
        <v>131</v>
      </c>
      <c r="N4826">
        <v>105000</v>
      </c>
      <c r="O4826" t="s">
        <v>132</v>
      </c>
    </row>
    <row r="4827" spans="1:15" x14ac:dyDescent="0.25">
      <c r="A4827">
        <v>765930</v>
      </c>
      <c r="B4827">
        <v>335300</v>
      </c>
      <c r="C4827">
        <v>202</v>
      </c>
      <c r="D4827" s="96">
        <v>45294.682303240741</v>
      </c>
      <c r="E4827" t="s">
        <v>133</v>
      </c>
      <c r="F4827" t="s">
        <v>147</v>
      </c>
      <c r="G4827" t="s">
        <v>148</v>
      </c>
      <c r="H4827" t="s">
        <v>130</v>
      </c>
      <c r="I4827">
        <v>334550</v>
      </c>
      <c r="L4827" s="96">
        <v>45294.682256944441</v>
      </c>
      <c r="M4827" t="s">
        <v>135</v>
      </c>
      <c r="N4827">
        <v>-2400</v>
      </c>
      <c r="O4827" t="s">
        <v>136</v>
      </c>
    </row>
    <row r="4828" spans="1:15" x14ac:dyDescent="0.25">
      <c r="A4828">
        <v>765930</v>
      </c>
      <c r="B4828">
        <v>335300</v>
      </c>
      <c r="C4828">
        <v>202</v>
      </c>
      <c r="D4828" s="96">
        <v>45132.557627314818</v>
      </c>
      <c r="E4828" t="s">
        <v>127</v>
      </c>
      <c r="F4828" t="s">
        <v>144</v>
      </c>
      <c r="G4828" t="s">
        <v>145</v>
      </c>
      <c r="H4828" t="s">
        <v>130</v>
      </c>
      <c r="I4828">
        <v>334550</v>
      </c>
      <c r="L4828" s="96">
        <v>45132.55678240741</v>
      </c>
      <c r="M4828" t="s">
        <v>131</v>
      </c>
      <c r="N4828">
        <v>2400</v>
      </c>
      <c r="O4828" t="s">
        <v>132</v>
      </c>
    </row>
    <row r="4829" spans="1:15" x14ac:dyDescent="0.25">
      <c r="A4829">
        <v>765930</v>
      </c>
      <c r="B4829">
        <v>335200</v>
      </c>
      <c r="C4829">
        <v>207</v>
      </c>
      <c r="D4829" s="96">
        <v>45294.682291666664</v>
      </c>
      <c r="E4829" t="s">
        <v>133</v>
      </c>
      <c r="F4829" t="s">
        <v>147</v>
      </c>
      <c r="G4829" t="s">
        <v>148</v>
      </c>
      <c r="H4829" t="s">
        <v>130</v>
      </c>
      <c r="I4829">
        <v>334011</v>
      </c>
      <c r="L4829" s="96">
        <v>45294.682256944441</v>
      </c>
      <c r="M4829" t="s">
        <v>135</v>
      </c>
      <c r="N4829">
        <v>-9900</v>
      </c>
      <c r="O4829" t="s">
        <v>136</v>
      </c>
    </row>
    <row r="4830" spans="1:15" x14ac:dyDescent="0.25">
      <c r="A4830">
        <v>765930</v>
      </c>
      <c r="B4830">
        <v>350000</v>
      </c>
      <c r="C4830">
        <v>207</v>
      </c>
      <c r="D4830" s="96">
        <v>45294.682291666664</v>
      </c>
      <c r="E4830" t="s">
        <v>133</v>
      </c>
      <c r="F4830" t="s">
        <v>147</v>
      </c>
      <c r="G4830" t="s">
        <v>148</v>
      </c>
      <c r="H4830" t="s">
        <v>130</v>
      </c>
      <c r="I4830">
        <v>334025</v>
      </c>
      <c r="L4830" s="96">
        <v>45294.682256944441</v>
      </c>
      <c r="M4830" t="s">
        <v>135</v>
      </c>
      <c r="N4830">
        <v>-2400</v>
      </c>
      <c r="O4830" t="s">
        <v>136</v>
      </c>
    </row>
    <row r="4831" spans="1:15" x14ac:dyDescent="0.25">
      <c r="A4831">
        <v>765930</v>
      </c>
      <c r="B4831">
        <v>360000</v>
      </c>
      <c r="C4831">
        <v>207</v>
      </c>
      <c r="D4831" s="96">
        <v>45170.375474537039</v>
      </c>
      <c r="E4831" t="s">
        <v>133</v>
      </c>
      <c r="F4831" t="s">
        <v>388</v>
      </c>
      <c r="G4831" t="s">
        <v>393</v>
      </c>
      <c r="H4831" t="s">
        <v>130</v>
      </c>
      <c r="I4831">
        <v>334270</v>
      </c>
      <c r="L4831" s="96">
        <v>45168.999988425923</v>
      </c>
      <c r="M4831" t="s">
        <v>135</v>
      </c>
      <c r="N4831">
        <v>-5000</v>
      </c>
      <c r="O4831" t="s">
        <v>136</v>
      </c>
    </row>
    <row r="4832" spans="1:15" x14ac:dyDescent="0.25">
      <c r="A4832">
        <v>765930</v>
      </c>
      <c r="B4832">
        <v>265100</v>
      </c>
      <c r="C4832">
        <v>207</v>
      </c>
      <c r="D4832" s="96">
        <v>45170.375474537039</v>
      </c>
      <c r="E4832" t="s">
        <v>133</v>
      </c>
      <c r="F4832" t="s">
        <v>388</v>
      </c>
      <c r="G4832" t="s">
        <v>505</v>
      </c>
      <c r="H4832" t="s">
        <v>130</v>
      </c>
      <c r="I4832">
        <v>334220</v>
      </c>
      <c r="L4832" s="96">
        <v>45168.999988425923</v>
      </c>
      <c r="M4832" t="s">
        <v>135</v>
      </c>
      <c r="N4832">
        <v>1708</v>
      </c>
      <c r="O4832" t="s">
        <v>132</v>
      </c>
    </row>
    <row r="4833" spans="1:15" x14ac:dyDescent="0.25">
      <c r="A4833">
        <v>765930</v>
      </c>
      <c r="B4833">
        <v>340000</v>
      </c>
      <c r="C4833">
        <v>207</v>
      </c>
      <c r="D4833" s="96">
        <v>45132.557673611111</v>
      </c>
      <c r="E4833" t="s">
        <v>127</v>
      </c>
      <c r="F4833" t="s">
        <v>144</v>
      </c>
      <c r="G4833" t="s">
        <v>145</v>
      </c>
      <c r="H4833" t="s">
        <v>130</v>
      </c>
      <c r="I4833">
        <v>334603</v>
      </c>
      <c r="L4833" s="96">
        <v>45132.55678240741</v>
      </c>
      <c r="M4833" t="s">
        <v>131</v>
      </c>
      <c r="N4833">
        <v>27800</v>
      </c>
      <c r="O4833" t="s">
        <v>132</v>
      </c>
    </row>
    <row r="4834" spans="1:15" x14ac:dyDescent="0.25">
      <c r="A4834">
        <v>765930</v>
      </c>
      <c r="B4834">
        <v>360000</v>
      </c>
      <c r="C4834">
        <v>207</v>
      </c>
      <c r="D4834" s="96">
        <v>45132.55746527778</v>
      </c>
      <c r="E4834" t="s">
        <v>127</v>
      </c>
      <c r="F4834" t="s">
        <v>144</v>
      </c>
      <c r="G4834" t="s">
        <v>145</v>
      </c>
      <c r="H4834" t="s">
        <v>130</v>
      </c>
      <c r="I4834">
        <v>334270</v>
      </c>
      <c r="L4834" s="96">
        <v>45132.55678240741</v>
      </c>
      <c r="M4834" t="s">
        <v>131</v>
      </c>
      <c r="N4834">
        <v>5000</v>
      </c>
      <c r="O4834" t="s">
        <v>132</v>
      </c>
    </row>
    <row r="4835" spans="1:15" x14ac:dyDescent="0.25">
      <c r="A4835">
        <v>765930</v>
      </c>
      <c r="B4835">
        <v>355700</v>
      </c>
      <c r="C4835">
        <v>207</v>
      </c>
      <c r="D4835" s="96">
        <v>45132.55746527778</v>
      </c>
      <c r="E4835" t="s">
        <v>127</v>
      </c>
      <c r="F4835" t="s">
        <v>144</v>
      </c>
      <c r="G4835" t="s">
        <v>145</v>
      </c>
      <c r="H4835" t="s">
        <v>130</v>
      </c>
      <c r="I4835">
        <v>334221</v>
      </c>
      <c r="L4835" s="96">
        <v>45132.55678240741</v>
      </c>
      <c r="M4835" t="s">
        <v>131</v>
      </c>
      <c r="N4835">
        <v>6500</v>
      </c>
      <c r="O4835" t="s">
        <v>132</v>
      </c>
    </row>
    <row r="4836" spans="1:15" x14ac:dyDescent="0.25">
      <c r="A4836">
        <v>765930</v>
      </c>
      <c r="B4836">
        <v>340000</v>
      </c>
      <c r="C4836">
        <v>207</v>
      </c>
      <c r="D4836" s="96">
        <v>45132.557453703703</v>
      </c>
      <c r="E4836" t="s">
        <v>127</v>
      </c>
      <c r="F4836" t="s">
        <v>144</v>
      </c>
      <c r="G4836" t="s">
        <v>145</v>
      </c>
      <c r="H4836" t="s">
        <v>130</v>
      </c>
      <c r="I4836">
        <v>334190</v>
      </c>
      <c r="L4836" s="96">
        <v>45132.55678240741</v>
      </c>
      <c r="M4836" t="s">
        <v>131</v>
      </c>
      <c r="N4836">
        <v>13318</v>
      </c>
      <c r="O4836" t="s">
        <v>132</v>
      </c>
    </row>
    <row r="4837" spans="1:15" x14ac:dyDescent="0.25">
      <c r="A4837">
        <v>765930</v>
      </c>
      <c r="B4837">
        <v>340000</v>
      </c>
      <c r="C4837">
        <v>207</v>
      </c>
      <c r="D4837" s="96">
        <v>45132.557453703703</v>
      </c>
      <c r="E4837" t="s">
        <v>133</v>
      </c>
      <c r="F4837" t="s">
        <v>144</v>
      </c>
      <c r="G4837" t="s">
        <v>394</v>
      </c>
      <c r="H4837" t="s">
        <v>130</v>
      </c>
      <c r="I4837">
        <v>334190</v>
      </c>
      <c r="L4837" s="96">
        <v>45132.55678240741</v>
      </c>
      <c r="M4837" t="s">
        <v>135</v>
      </c>
      <c r="N4837">
        <v>2794</v>
      </c>
      <c r="O4837" t="s">
        <v>132</v>
      </c>
    </row>
    <row r="4838" spans="1:15" x14ac:dyDescent="0.25">
      <c r="A4838">
        <v>765930</v>
      </c>
      <c r="B4838">
        <v>335200</v>
      </c>
      <c r="C4838">
        <v>207</v>
      </c>
      <c r="D4838" s="96">
        <v>45132.55740740741</v>
      </c>
      <c r="E4838" t="s">
        <v>127</v>
      </c>
      <c r="F4838" t="s">
        <v>144</v>
      </c>
      <c r="G4838" t="s">
        <v>145</v>
      </c>
      <c r="H4838" t="s">
        <v>130</v>
      </c>
      <c r="I4838">
        <v>334130</v>
      </c>
      <c r="L4838" s="96">
        <v>45132.55678240741</v>
      </c>
      <c r="M4838" t="s">
        <v>131</v>
      </c>
      <c r="N4838">
        <v>14700</v>
      </c>
      <c r="O4838" t="s">
        <v>132</v>
      </c>
    </row>
    <row r="4839" spans="1:15" x14ac:dyDescent="0.25">
      <c r="A4839">
        <v>765930</v>
      </c>
      <c r="B4839">
        <v>350000</v>
      </c>
      <c r="C4839">
        <v>207</v>
      </c>
      <c r="D4839" s="96">
        <v>45132.557372685187</v>
      </c>
      <c r="E4839" t="s">
        <v>127</v>
      </c>
      <c r="F4839" t="s">
        <v>144</v>
      </c>
      <c r="G4839" t="s">
        <v>145</v>
      </c>
      <c r="H4839" t="s">
        <v>130</v>
      </c>
      <c r="I4839">
        <v>334025</v>
      </c>
      <c r="L4839" s="96">
        <v>45132.55678240741</v>
      </c>
      <c r="M4839" t="s">
        <v>131</v>
      </c>
      <c r="N4839">
        <v>2400</v>
      </c>
      <c r="O4839" t="s">
        <v>132</v>
      </c>
    </row>
    <row r="4840" spans="1:15" x14ac:dyDescent="0.25">
      <c r="A4840">
        <v>765930</v>
      </c>
      <c r="B4840">
        <v>335200</v>
      </c>
      <c r="C4840">
        <v>207</v>
      </c>
      <c r="D4840" s="96">
        <v>45132.557337962964</v>
      </c>
      <c r="E4840" t="s">
        <v>127</v>
      </c>
      <c r="F4840" t="s">
        <v>144</v>
      </c>
      <c r="G4840" t="s">
        <v>145</v>
      </c>
      <c r="H4840" t="s">
        <v>130</v>
      </c>
      <c r="I4840">
        <v>334011</v>
      </c>
      <c r="L4840" s="96">
        <v>45132.55678240741</v>
      </c>
      <c r="M4840" t="s">
        <v>131</v>
      </c>
      <c r="N4840">
        <v>9900</v>
      </c>
      <c r="O4840" t="s">
        <v>132</v>
      </c>
    </row>
    <row r="4841" spans="1:15" x14ac:dyDescent="0.25">
      <c r="A4841">
        <v>765930</v>
      </c>
      <c r="B4841">
        <v>265100</v>
      </c>
      <c r="C4841">
        <v>207</v>
      </c>
      <c r="D4841" s="96">
        <v>45132.556921296295</v>
      </c>
      <c r="E4841" t="s">
        <v>127</v>
      </c>
      <c r="F4841" t="s">
        <v>128</v>
      </c>
      <c r="G4841" t="s">
        <v>145</v>
      </c>
      <c r="H4841" t="s">
        <v>130</v>
      </c>
      <c r="I4841">
        <v>334220</v>
      </c>
      <c r="L4841" s="96">
        <v>45132.556747685187</v>
      </c>
      <c r="M4841" t="s">
        <v>131</v>
      </c>
      <c r="N4841">
        <v>27850</v>
      </c>
      <c r="O4841" t="s">
        <v>132</v>
      </c>
    </row>
    <row r="4842" spans="1:15" x14ac:dyDescent="0.25">
      <c r="A4842">
        <v>765930</v>
      </c>
      <c r="B4842">
        <v>500000</v>
      </c>
      <c r="C4842">
        <v>219</v>
      </c>
      <c r="D4842" s="96">
        <v>45132.557789351849</v>
      </c>
      <c r="E4842" t="s">
        <v>127</v>
      </c>
      <c r="F4842" t="s">
        <v>151</v>
      </c>
      <c r="G4842" t="s">
        <v>179</v>
      </c>
      <c r="H4842" t="s">
        <v>130</v>
      </c>
      <c r="I4842">
        <v>336888</v>
      </c>
      <c r="L4842" s="96">
        <v>45132.556875000002</v>
      </c>
      <c r="M4842" t="s">
        <v>131</v>
      </c>
      <c r="N4842">
        <v>42718</v>
      </c>
      <c r="O4842" t="s">
        <v>132</v>
      </c>
    </row>
    <row r="4843" spans="1:15" x14ac:dyDescent="0.25">
      <c r="A4843">
        <v>769800</v>
      </c>
      <c r="B4843">
        <v>170470</v>
      </c>
      <c r="C4843">
        <v>203</v>
      </c>
      <c r="D4843" s="96">
        <v>45155.573136574072</v>
      </c>
      <c r="E4843" t="s">
        <v>133</v>
      </c>
      <c r="F4843" t="s">
        <v>188</v>
      </c>
      <c r="G4843" t="s">
        <v>189</v>
      </c>
      <c r="H4843" t="s">
        <v>130</v>
      </c>
      <c r="I4843">
        <v>332390</v>
      </c>
      <c r="L4843" s="96">
        <v>45155.572881944441</v>
      </c>
      <c r="M4843" t="s">
        <v>135</v>
      </c>
      <c r="N4843">
        <v>900</v>
      </c>
      <c r="O4843" t="s">
        <v>132</v>
      </c>
    </row>
    <row r="4844" spans="1:15" x14ac:dyDescent="0.25">
      <c r="A4844">
        <v>769800</v>
      </c>
      <c r="B4844">
        <v>170440</v>
      </c>
      <c r="C4844">
        <v>203</v>
      </c>
      <c r="D4844" s="96">
        <v>45155.573125000003</v>
      </c>
      <c r="E4844" t="s">
        <v>133</v>
      </c>
      <c r="F4844" t="s">
        <v>188</v>
      </c>
      <c r="G4844" t="s">
        <v>189</v>
      </c>
      <c r="H4844" t="s">
        <v>130</v>
      </c>
      <c r="I4844">
        <v>332360</v>
      </c>
      <c r="L4844" s="96">
        <v>45155.572881944441</v>
      </c>
      <c r="M4844" t="s">
        <v>135</v>
      </c>
      <c r="N4844">
        <v>1200</v>
      </c>
      <c r="O4844" t="s">
        <v>132</v>
      </c>
    </row>
    <row r="4845" spans="1:15" x14ac:dyDescent="0.25">
      <c r="A4845">
        <v>769800</v>
      </c>
      <c r="B4845">
        <v>170450</v>
      </c>
      <c r="C4845">
        <v>203</v>
      </c>
      <c r="D4845" s="96">
        <v>45155.573125000003</v>
      </c>
      <c r="E4845" t="s">
        <v>133</v>
      </c>
      <c r="F4845" t="s">
        <v>188</v>
      </c>
      <c r="G4845" t="s">
        <v>189</v>
      </c>
      <c r="H4845" t="s">
        <v>130</v>
      </c>
      <c r="I4845">
        <v>332370</v>
      </c>
      <c r="L4845" s="96">
        <v>45155.572881944441</v>
      </c>
      <c r="M4845" t="s">
        <v>135</v>
      </c>
      <c r="N4845">
        <v>5900</v>
      </c>
      <c r="O4845" t="s">
        <v>132</v>
      </c>
    </row>
    <row r="4846" spans="1:15" x14ac:dyDescent="0.25">
      <c r="A4846">
        <v>769800</v>
      </c>
      <c r="B4846">
        <v>170380</v>
      </c>
      <c r="C4846">
        <v>203</v>
      </c>
      <c r="D4846" s="96">
        <v>45155.573113425926</v>
      </c>
      <c r="E4846" t="s">
        <v>133</v>
      </c>
      <c r="F4846" t="s">
        <v>188</v>
      </c>
      <c r="G4846" t="s">
        <v>189</v>
      </c>
      <c r="H4846" t="s">
        <v>130</v>
      </c>
      <c r="I4846">
        <v>332340</v>
      </c>
      <c r="L4846" s="96">
        <v>45155.572881944441</v>
      </c>
      <c r="M4846" t="s">
        <v>135</v>
      </c>
      <c r="N4846">
        <v>6600</v>
      </c>
      <c r="O4846" t="s">
        <v>132</v>
      </c>
    </row>
    <row r="4847" spans="1:15" x14ac:dyDescent="0.25">
      <c r="A4847">
        <v>769800</v>
      </c>
      <c r="B4847">
        <v>170350</v>
      </c>
      <c r="C4847">
        <v>203</v>
      </c>
      <c r="D4847" s="96">
        <v>45155.573101851849</v>
      </c>
      <c r="E4847" t="s">
        <v>133</v>
      </c>
      <c r="F4847" t="s">
        <v>188</v>
      </c>
      <c r="G4847" t="s">
        <v>189</v>
      </c>
      <c r="H4847" t="s">
        <v>130</v>
      </c>
      <c r="I4847">
        <v>332330</v>
      </c>
      <c r="L4847" s="96">
        <v>45155.572881944441</v>
      </c>
      <c r="M4847" t="s">
        <v>135</v>
      </c>
      <c r="N4847">
        <v>4400</v>
      </c>
      <c r="O4847" t="s">
        <v>132</v>
      </c>
    </row>
    <row r="4848" spans="1:15" x14ac:dyDescent="0.25">
      <c r="A4848">
        <v>769800</v>
      </c>
      <c r="B4848">
        <v>170480</v>
      </c>
      <c r="C4848">
        <v>203</v>
      </c>
      <c r="D4848" s="96">
        <v>45155.57309027778</v>
      </c>
      <c r="E4848" t="s">
        <v>133</v>
      </c>
      <c r="F4848" t="s">
        <v>188</v>
      </c>
      <c r="G4848" t="s">
        <v>189</v>
      </c>
      <c r="H4848" t="s">
        <v>130</v>
      </c>
      <c r="I4848">
        <v>332318</v>
      </c>
      <c r="L4848" s="96">
        <v>45155.572881944441</v>
      </c>
      <c r="M4848" t="s">
        <v>135</v>
      </c>
      <c r="N4848">
        <v>975</v>
      </c>
      <c r="O4848" t="s">
        <v>132</v>
      </c>
    </row>
    <row r="4849" spans="1:15" x14ac:dyDescent="0.25">
      <c r="A4849">
        <v>769800</v>
      </c>
      <c r="B4849">
        <v>170530</v>
      </c>
      <c r="C4849">
        <v>203</v>
      </c>
      <c r="D4849" s="96">
        <v>45155.57309027778</v>
      </c>
      <c r="E4849" t="s">
        <v>133</v>
      </c>
      <c r="F4849" t="s">
        <v>188</v>
      </c>
      <c r="G4849" t="s">
        <v>189</v>
      </c>
      <c r="H4849" t="s">
        <v>130</v>
      </c>
      <c r="I4849">
        <v>332317</v>
      </c>
      <c r="L4849" s="96">
        <v>45155.572881944441</v>
      </c>
      <c r="M4849" t="s">
        <v>135</v>
      </c>
      <c r="N4849">
        <v>3000</v>
      </c>
      <c r="O4849" t="s">
        <v>132</v>
      </c>
    </row>
    <row r="4850" spans="1:15" x14ac:dyDescent="0.25">
      <c r="A4850">
        <v>769800</v>
      </c>
      <c r="B4850">
        <v>170310</v>
      </c>
      <c r="C4850">
        <v>203</v>
      </c>
      <c r="D4850" s="96">
        <v>45155.57309027778</v>
      </c>
      <c r="E4850" t="s">
        <v>133</v>
      </c>
      <c r="F4850" t="s">
        <v>188</v>
      </c>
      <c r="G4850" t="s">
        <v>189</v>
      </c>
      <c r="H4850" t="s">
        <v>130</v>
      </c>
      <c r="I4850">
        <v>332310</v>
      </c>
      <c r="L4850" s="96">
        <v>45155.572881944441</v>
      </c>
      <c r="M4850" t="s">
        <v>135</v>
      </c>
      <c r="N4850">
        <v>12300</v>
      </c>
      <c r="O4850" t="s">
        <v>132</v>
      </c>
    </row>
    <row r="4851" spans="1:15" x14ac:dyDescent="0.25">
      <c r="A4851">
        <v>769800</v>
      </c>
      <c r="B4851">
        <v>170470</v>
      </c>
      <c r="C4851">
        <v>203</v>
      </c>
      <c r="D4851" s="96">
        <v>45132.530150462961</v>
      </c>
      <c r="E4851" t="s">
        <v>133</v>
      </c>
      <c r="F4851" t="s">
        <v>140</v>
      </c>
      <c r="G4851" t="s">
        <v>379</v>
      </c>
      <c r="H4851" t="s">
        <v>130</v>
      </c>
      <c r="I4851">
        <v>332390</v>
      </c>
      <c r="L4851" s="96">
        <v>45132.529583333337</v>
      </c>
      <c r="M4851" t="s">
        <v>135</v>
      </c>
      <c r="N4851">
        <v>100</v>
      </c>
      <c r="O4851" t="s">
        <v>132</v>
      </c>
    </row>
    <row r="4852" spans="1:15" x14ac:dyDescent="0.25">
      <c r="A4852">
        <v>769800</v>
      </c>
      <c r="B4852">
        <v>170470</v>
      </c>
      <c r="C4852">
        <v>203</v>
      </c>
      <c r="D4852" s="96">
        <v>45132.530138888891</v>
      </c>
      <c r="E4852" t="s">
        <v>133</v>
      </c>
      <c r="F4852" t="s">
        <v>140</v>
      </c>
      <c r="G4852" t="s">
        <v>191</v>
      </c>
      <c r="H4852" t="s">
        <v>130</v>
      </c>
      <c r="I4852">
        <v>332390</v>
      </c>
      <c r="L4852" s="96">
        <v>45132.529583333337</v>
      </c>
      <c r="M4852" t="s">
        <v>135</v>
      </c>
      <c r="N4852">
        <v>700</v>
      </c>
      <c r="O4852" t="s">
        <v>132</v>
      </c>
    </row>
    <row r="4853" spans="1:15" x14ac:dyDescent="0.25">
      <c r="A4853">
        <v>769800</v>
      </c>
      <c r="B4853">
        <v>170470</v>
      </c>
      <c r="C4853">
        <v>203</v>
      </c>
      <c r="D4853" s="96">
        <v>45132.530138888891</v>
      </c>
      <c r="E4853" t="s">
        <v>133</v>
      </c>
      <c r="F4853" t="s">
        <v>140</v>
      </c>
      <c r="G4853" t="s">
        <v>192</v>
      </c>
      <c r="H4853" t="s">
        <v>130</v>
      </c>
      <c r="I4853">
        <v>332390</v>
      </c>
      <c r="L4853" s="96">
        <v>45132.529583333337</v>
      </c>
      <c r="M4853" t="s">
        <v>135</v>
      </c>
      <c r="N4853">
        <v>1300</v>
      </c>
      <c r="O4853" t="s">
        <v>132</v>
      </c>
    </row>
    <row r="4854" spans="1:15" x14ac:dyDescent="0.25">
      <c r="A4854">
        <v>769800</v>
      </c>
      <c r="B4854">
        <v>170450</v>
      </c>
      <c r="C4854">
        <v>203</v>
      </c>
      <c r="D4854" s="96">
        <v>45132.530104166668</v>
      </c>
      <c r="E4854" t="s">
        <v>133</v>
      </c>
      <c r="F4854" t="s">
        <v>140</v>
      </c>
      <c r="G4854" t="s">
        <v>379</v>
      </c>
      <c r="H4854" t="s">
        <v>130</v>
      </c>
      <c r="I4854">
        <v>332370</v>
      </c>
      <c r="L4854" s="96">
        <v>45132.529583333337</v>
      </c>
      <c r="M4854" t="s">
        <v>135</v>
      </c>
      <c r="N4854">
        <v>3000</v>
      </c>
      <c r="O4854" t="s">
        <v>132</v>
      </c>
    </row>
    <row r="4855" spans="1:15" x14ac:dyDescent="0.25">
      <c r="A4855">
        <v>769800</v>
      </c>
      <c r="B4855">
        <v>170450</v>
      </c>
      <c r="C4855">
        <v>203</v>
      </c>
      <c r="D4855" s="96">
        <v>45132.530104166668</v>
      </c>
      <c r="E4855" t="s">
        <v>133</v>
      </c>
      <c r="F4855" t="s">
        <v>140</v>
      </c>
      <c r="G4855" t="s">
        <v>191</v>
      </c>
      <c r="H4855" t="s">
        <v>130</v>
      </c>
      <c r="I4855">
        <v>332370</v>
      </c>
      <c r="L4855" s="96">
        <v>45132.529583333337</v>
      </c>
      <c r="M4855" t="s">
        <v>135</v>
      </c>
      <c r="N4855">
        <v>5000</v>
      </c>
      <c r="O4855" t="s">
        <v>132</v>
      </c>
    </row>
    <row r="4856" spans="1:15" x14ac:dyDescent="0.25">
      <c r="A4856">
        <v>769800</v>
      </c>
      <c r="B4856">
        <v>170450</v>
      </c>
      <c r="C4856">
        <v>203</v>
      </c>
      <c r="D4856" s="96">
        <v>45132.530104166668</v>
      </c>
      <c r="E4856" t="s">
        <v>133</v>
      </c>
      <c r="F4856" t="s">
        <v>140</v>
      </c>
      <c r="G4856" t="s">
        <v>375</v>
      </c>
      <c r="H4856" t="s">
        <v>130</v>
      </c>
      <c r="I4856">
        <v>332370</v>
      </c>
      <c r="L4856" s="96">
        <v>45132.529583333337</v>
      </c>
      <c r="M4856" t="s">
        <v>135</v>
      </c>
      <c r="N4856">
        <v>8000</v>
      </c>
      <c r="O4856" t="s">
        <v>132</v>
      </c>
    </row>
    <row r="4857" spans="1:15" x14ac:dyDescent="0.25">
      <c r="A4857">
        <v>769800</v>
      </c>
      <c r="B4857">
        <v>170450</v>
      </c>
      <c r="C4857">
        <v>203</v>
      </c>
      <c r="D4857" s="96">
        <v>45132.530104166668</v>
      </c>
      <c r="E4857" t="s">
        <v>133</v>
      </c>
      <c r="F4857" t="s">
        <v>140</v>
      </c>
      <c r="G4857" t="s">
        <v>192</v>
      </c>
      <c r="H4857" t="s">
        <v>130</v>
      </c>
      <c r="I4857">
        <v>332370</v>
      </c>
      <c r="L4857" s="96">
        <v>45132.529583333337</v>
      </c>
      <c r="M4857" t="s">
        <v>135</v>
      </c>
      <c r="N4857">
        <v>8100</v>
      </c>
      <c r="O4857" t="s">
        <v>132</v>
      </c>
    </row>
    <row r="4858" spans="1:15" x14ac:dyDescent="0.25">
      <c r="A4858">
        <v>769800</v>
      </c>
      <c r="B4858">
        <v>170440</v>
      </c>
      <c r="C4858">
        <v>203</v>
      </c>
      <c r="D4858" s="96">
        <v>45132.530069444445</v>
      </c>
      <c r="E4858" t="s">
        <v>133</v>
      </c>
      <c r="F4858" t="s">
        <v>140</v>
      </c>
      <c r="G4858" t="s">
        <v>379</v>
      </c>
      <c r="H4858" t="s">
        <v>130</v>
      </c>
      <c r="I4858">
        <v>332360</v>
      </c>
      <c r="L4858" s="96">
        <v>45132.529583333337</v>
      </c>
      <c r="M4858" t="s">
        <v>135</v>
      </c>
      <c r="N4858">
        <v>1000</v>
      </c>
      <c r="O4858" t="s">
        <v>132</v>
      </c>
    </row>
    <row r="4859" spans="1:15" x14ac:dyDescent="0.25">
      <c r="A4859">
        <v>769800</v>
      </c>
      <c r="B4859">
        <v>170440</v>
      </c>
      <c r="C4859">
        <v>203</v>
      </c>
      <c r="D4859" s="96">
        <v>45132.530069444445</v>
      </c>
      <c r="E4859" t="s">
        <v>133</v>
      </c>
      <c r="F4859" t="s">
        <v>140</v>
      </c>
      <c r="G4859" t="s">
        <v>191</v>
      </c>
      <c r="H4859" t="s">
        <v>130</v>
      </c>
      <c r="I4859">
        <v>332360</v>
      </c>
      <c r="L4859" s="96">
        <v>45132.529583333337</v>
      </c>
      <c r="M4859" t="s">
        <v>135</v>
      </c>
      <c r="N4859">
        <v>3000</v>
      </c>
      <c r="O4859" t="s">
        <v>132</v>
      </c>
    </row>
    <row r="4860" spans="1:15" x14ac:dyDescent="0.25">
      <c r="A4860">
        <v>769800</v>
      </c>
      <c r="B4860">
        <v>170440</v>
      </c>
      <c r="C4860">
        <v>203</v>
      </c>
      <c r="D4860" s="96">
        <v>45132.530069444445</v>
      </c>
      <c r="E4860" t="s">
        <v>133</v>
      </c>
      <c r="F4860" t="s">
        <v>140</v>
      </c>
      <c r="G4860" t="s">
        <v>375</v>
      </c>
      <c r="H4860" t="s">
        <v>130</v>
      </c>
      <c r="I4860">
        <v>332360</v>
      </c>
      <c r="L4860" s="96">
        <v>45132.529583333337</v>
      </c>
      <c r="M4860" t="s">
        <v>135</v>
      </c>
      <c r="N4860">
        <v>4800</v>
      </c>
      <c r="O4860" t="s">
        <v>132</v>
      </c>
    </row>
    <row r="4861" spans="1:15" x14ac:dyDescent="0.25">
      <c r="A4861">
        <v>769800</v>
      </c>
      <c r="B4861">
        <v>170380</v>
      </c>
      <c r="C4861">
        <v>203</v>
      </c>
      <c r="D4861" s="96">
        <v>45132.530034722222</v>
      </c>
      <c r="E4861" t="s">
        <v>133</v>
      </c>
      <c r="F4861" t="s">
        <v>140</v>
      </c>
      <c r="G4861" t="s">
        <v>379</v>
      </c>
      <c r="H4861" t="s">
        <v>130</v>
      </c>
      <c r="I4861">
        <v>332340</v>
      </c>
      <c r="L4861" s="96">
        <v>45132.529583333337</v>
      </c>
      <c r="M4861" t="s">
        <v>135</v>
      </c>
      <c r="N4861">
        <v>2000</v>
      </c>
      <c r="O4861" t="s">
        <v>132</v>
      </c>
    </row>
    <row r="4862" spans="1:15" x14ac:dyDescent="0.25">
      <c r="A4862">
        <v>769800</v>
      </c>
      <c r="B4862">
        <v>170380</v>
      </c>
      <c r="C4862">
        <v>203</v>
      </c>
      <c r="D4862" s="96">
        <v>45132.530034722222</v>
      </c>
      <c r="E4862" t="s">
        <v>133</v>
      </c>
      <c r="F4862" t="s">
        <v>140</v>
      </c>
      <c r="G4862" t="s">
        <v>191</v>
      </c>
      <c r="H4862" t="s">
        <v>130</v>
      </c>
      <c r="I4862">
        <v>332340</v>
      </c>
      <c r="L4862" s="96">
        <v>45132.529583333337</v>
      </c>
      <c r="M4862" t="s">
        <v>135</v>
      </c>
      <c r="N4862">
        <v>2800</v>
      </c>
      <c r="O4862" t="s">
        <v>132</v>
      </c>
    </row>
    <row r="4863" spans="1:15" x14ac:dyDescent="0.25">
      <c r="A4863">
        <v>769800</v>
      </c>
      <c r="B4863">
        <v>170380</v>
      </c>
      <c r="C4863">
        <v>203</v>
      </c>
      <c r="D4863" s="96">
        <v>45132.530034722222</v>
      </c>
      <c r="E4863" t="s">
        <v>133</v>
      </c>
      <c r="F4863" t="s">
        <v>140</v>
      </c>
      <c r="G4863" t="s">
        <v>192</v>
      </c>
      <c r="H4863" t="s">
        <v>130</v>
      </c>
      <c r="I4863">
        <v>332340</v>
      </c>
      <c r="L4863" s="96">
        <v>45132.529583333337</v>
      </c>
      <c r="M4863" t="s">
        <v>135</v>
      </c>
      <c r="N4863">
        <v>9600</v>
      </c>
      <c r="O4863" t="s">
        <v>132</v>
      </c>
    </row>
    <row r="4864" spans="1:15" x14ac:dyDescent="0.25">
      <c r="A4864">
        <v>769800</v>
      </c>
      <c r="B4864">
        <v>170350</v>
      </c>
      <c r="C4864">
        <v>203</v>
      </c>
      <c r="D4864" s="96">
        <v>45132.529976851853</v>
      </c>
      <c r="E4864" t="s">
        <v>133</v>
      </c>
      <c r="F4864" t="s">
        <v>140</v>
      </c>
      <c r="G4864" t="s">
        <v>379</v>
      </c>
      <c r="H4864" t="s">
        <v>130</v>
      </c>
      <c r="I4864">
        <v>332330</v>
      </c>
      <c r="L4864" s="96">
        <v>45132.529583333337</v>
      </c>
      <c r="M4864" t="s">
        <v>135</v>
      </c>
      <c r="N4864">
        <v>2000</v>
      </c>
      <c r="O4864" t="s">
        <v>132</v>
      </c>
    </row>
    <row r="4865" spans="1:15" x14ac:dyDescent="0.25">
      <c r="A4865">
        <v>769800</v>
      </c>
      <c r="B4865">
        <v>170350</v>
      </c>
      <c r="C4865">
        <v>203</v>
      </c>
      <c r="D4865" s="96">
        <v>45132.529976851853</v>
      </c>
      <c r="E4865" t="s">
        <v>133</v>
      </c>
      <c r="F4865" t="s">
        <v>140</v>
      </c>
      <c r="G4865" t="s">
        <v>191</v>
      </c>
      <c r="H4865" t="s">
        <v>130</v>
      </c>
      <c r="I4865">
        <v>332330</v>
      </c>
      <c r="L4865" s="96">
        <v>45132.529583333337</v>
      </c>
      <c r="M4865" t="s">
        <v>135</v>
      </c>
      <c r="N4865">
        <v>8000</v>
      </c>
      <c r="O4865" t="s">
        <v>132</v>
      </c>
    </row>
    <row r="4866" spans="1:15" x14ac:dyDescent="0.25">
      <c r="A4866">
        <v>769800</v>
      </c>
      <c r="B4866">
        <v>170350</v>
      </c>
      <c r="C4866">
        <v>203</v>
      </c>
      <c r="D4866" s="96">
        <v>45132.529976851853</v>
      </c>
      <c r="E4866" t="s">
        <v>133</v>
      </c>
      <c r="F4866" t="s">
        <v>140</v>
      </c>
      <c r="G4866" t="s">
        <v>375</v>
      </c>
      <c r="H4866" t="s">
        <v>130</v>
      </c>
      <c r="I4866">
        <v>332330</v>
      </c>
      <c r="L4866" s="96">
        <v>45132.529583333337</v>
      </c>
      <c r="M4866" t="s">
        <v>135</v>
      </c>
      <c r="N4866">
        <v>15600</v>
      </c>
      <c r="O4866" t="s">
        <v>132</v>
      </c>
    </row>
    <row r="4867" spans="1:15" x14ac:dyDescent="0.25">
      <c r="A4867">
        <v>769800</v>
      </c>
      <c r="B4867">
        <v>170480</v>
      </c>
      <c r="C4867">
        <v>203</v>
      </c>
      <c r="D4867" s="96">
        <v>45132.529930555553</v>
      </c>
      <c r="E4867" t="s">
        <v>133</v>
      </c>
      <c r="F4867" t="s">
        <v>140</v>
      </c>
      <c r="G4867" t="s">
        <v>379</v>
      </c>
      <c r="H4867" t="s">
        <v>130</v>
      </c>
      <c r="I4867">
        <v>332318</v>
      </c>
      <c r="L4867" s="96">
        <v>45132.529583333337</v>
      </c>
      <c r="M4867" t="s">
        <v>135</v>
      </c>
      <c r="N4867">
        <v>100</v>
      </c>
      <c r="O4867" t="s">
        <v>132</v>
      </c>
    </row>
    <row r="4868" spans="1:15" x14ac:dyDescent="0.25">
      <c r="A4868">
        <v>769800</v>
      </c>
      <c r="B4868">
        <v>170480</v>
      </c>
      <c r="C4868">
        <v>203</v>
      </c>
      <c r="D4868" s="96">
        <v>45132.529930555553</v>
      </c>
      <c r="E4868" t="s">
        <v>133</v>
      </c>
      <c r="F4868" t="s">
        <v>140</v>
      </c>
      <c r="G4868" t="s">
        <v>191</v>
      </c>
      <c r="H4868" t="s">
        <v>130</v>
      </c>
      <c r="I4868">
        <v>332318</v>
      </c>
      <c r="L4868" s="96">
        <v>45132.529583333337</v>
      </c>
      <c r="M4868" t="s">
        <v>135</v>
      </c>
      <c r="N4868">
        <v>125</v>
      </c>
      <c r="O4868" t="s">
        <v>132</v>
      </c>
    </row>
    <row r="4869" spans="1:15" x14ac:dyDescent="0.25">
      <c r="A4869">
        <v>769800</v>
      </c>
      <c r="B4869">
        <v>170480</v>
      </c>
      <c r="C4869">
        <v>203</v>
      </c>
      <c r="D4869" s="96">
        <v>45132.529930555553</v>
      </c>
      <c r="E4869" t="s">
        <v>133</v>
      </c>
      <c r="F4869" t="s">
        <v>140</v>
      </c>
      <c r="G4869" t="s">
        <v>375</v>
      </c>
      <c r="H4869" t="s">
        <v>130</v>
      </c>
      <c r="I4869">
        <v>332318</v>
      </c>
      <c r="L4869" s="96">
        <v>45132.529583333337</v>
      </c>
      <c r="M4869" t="s">
        <v>135</v>
      </c>
      <c r="N4869">
        <v>800</v>
      </c>
      <c r="O4869" t="s">
        <v>132</v>
      </c>
    </row>
    <row r="4870" spans="1:15" x14ac:dyDescent="0.25">
      <c r="A4870">
        <v>769800</v>
      </c>
      <c r="B4870">
        <v>170530</v>
      </c>
      <c r="C4870">
        <v>203</v>
      </c>
      <c r="D4870" s="96">
        <v>45132.529907407406</v>
      </c>
      <c r="E4870" t="s">
        <v>133</v>
      </c>
      <c r="F4870" t="s">
        <v>140</v>
      </c>
      <c r="G4870" t="s">
        <v>379</v>
      </c>
      <c r="H4870" t="s">
        <v>130</v>
      </c>
      <c r="I4870">
        <v>332317</v>
      </c>
      <c r="L4870" s="96">
        <v>45132.529583333337</v>
      </c>
      <c r="M4870" t="s">
        <v>135</v>
      </c>
      <c r="N4870">
        <v>2000</v>
      </c>
      <c r="O4870" t="s">
        <v>132</v>
      </c>
    </row>
    <row r="4871" spans="1:15" x14ac:dyDescent="0.25">
      <c r="A4871">
        <v>769800</v>
      </c>
      <c r="B4871">
        <v>170530</v>
      </c>
      <c r="C4871">
        <v>203</v>
      </c>
      <c r="D4871" s="96">
        <v>45132.529907407406</v>
      </c>
      <c r="E4871" t="s">
        <v>133</v>
      </c>
      <c r="F4871" t="s">
        <v>140</v>
      </c>
      <c r="G4871" t="s">
        <v>192</v>
      </c>
      <c r="H4871" t="s">
        <v>130</v>
      </c>
      <c r="I4871">
        <v>332317</v>
      </c>
      <c r="L4871" s="96">
        <v>45132.529583333337</v>
      </c>
      <c r="M4871" t="s">
        <v>135</v>
      </c>
      <c r="N4871">
        <v>5000</v>
      </c>
      <c r="O4871" t="s">
        <v>132</v>
      </c>
    </row>
    <row r="4872" spans="1:15" x14ac:dyDescent="0.25">
      <c r="A4872">
        <v>769800</v>
      </c>
      <c r="B4872">
        <v>170550</v>
      </c>
      <c r="C4872">
        <v>203</v>
      </c>
      <c r="D4872" s="96">
        <v>45132.52988425926</v>
      </c>
      <c r="E4872" t="s">
        <v>127</v>
      </c>
      <c r="F4872" t="s">
        <v>140</v>
      </c>
      <c r="G4872" t="s">
        <v>201</v>
      </c>
      <c r="H4872" t="s">
        <v>130</v>
      </c>
      <c r="I4872">
        <v>332316</v>
      </c>
      <c r="L4872" s="96">
        <v>45132.529583333337</v>
      </c>
      <c r="M4872" t="s">
        <v>131</v>
      </c>
      <c r="N4872">
        <v>8700</v>
      </c>
      <c r="O4872" t="s">
        <v>132</v>
      </c>
    </row>
    <row r="4873" spans="1:15" x14ac:dyDescent="0.25">
      <c r="A4873">
        <v>769800</v>
      </c>
      <c r="B4873">
        <v>170550</v>
      </c>
      <c r="C4873">
        <v>203</v>
      </c>
      <c r="D4873" s="96">
        <v>45132.52988425926</v>
      </c>
      <c r="E4873" t="s">
        <v>133</v>
      </c>
      <c r="F4873" t="s">
        <v>140</v>
      </c>
      <c r="G4873" t="s">
        <v>191</v>
      </c>
      <c r="H4873" t="s">
        <v>130</v>
      </c>
      <c r="I4873">
        <v>332316</v>
      </c>
      <c r="L4873" s="96">
        <v>45132.529583333337</v>
      </c>
      <c r="M4873" t="s">
        <v>135</v>
      </c>
      <c r="N4873">
        <v>-7000</v>
      </c>
      <c r="O4873" t="s">
        <v>136</v>
      </c>
    </row>
    <row r="4874" spans="1:15" x14ac:dyDescent="0.25">
      <c r="A4874">
        <v>769800</v>
      </c>
      <c r="B4874">
        <v>170310</v>
      </c>
      <c r="C4874">
        <v>203</v>
      </c>
      <c r="D4874" s="96">
        <v>45132.529861111114</v>
      </c>
      <c r="E4874" t="s">
        <v>133</v>
      </c>
      <c r="F4874" t="s">
        <v>140</v>
      </c>
      <c r="G4874" t="s">
        <v>379</v>
      </c>
      <c r="H4874" t="s">
        <v>130</v>
      </c>
      <c r="I4874">
        <v>332310</v>
      </c>
      <c r="L4874" s="96">
        <v>45132.529583333337</v>
      </c>
      <c r="M4874" t="s">
        <v>135</v>
      </c>
      <c r="N4874">
        <v>500</v>
      </c>
      <c r="O4874" t="s">
        <v>132</v>
      </c>
    </row>
    <row r="4875" spans="1:15" x14ac:dyDescent="0.25">
      <c r="A4875">
        <v>769800</v>
      </c>
      <c r="B4875">
        <v>170310</v>
      </c>
      <c r="C4875">
        <v>203</v>
      </c>
      <c r="D4875" s="96">
        <v>45132.529861111114</v>
      </c>
      <c r="E4875" t="s">
        <v>133</v>
      </c>
      <c r="F4875" t="s">
        <v>140</v>
      </c>
      <c r="G4875" t="s">
        <v>192</v>
      </c>
      <c r="H4875" t="s">
        <v>130</v>
      </c>
      <c r="I4875">
        <v>332310</v>
      </c>
      <c r="L4875" s="96">
        <v>45132.529583333337</v>
      </c>
      <c r="M4875" t="s">
        <v>135</v>
      </c>
      <c r="N4875">
        <v>33200</v>
      </c>
      <c r="O4875" t="s">
        <v>132</v>
      </c>
    </row>
    <row r="4876" spans="1:15" x14ac:dyDescent="0.25">
      <c r="A4876">
        <v>769800</v>
      </c>
      <c r="B4876">
        <v>170310</v>
      </c>
      <c r="C4876">
        <v>203</v>
      </c>
      <c r="D4876" s="96">
        <v>45132.529861111114</v>
      </c>
      <c r="E4876" t="s">
        <v>133</v>
      </c>
      <c r="F4876" t="s">
        <v>140</v>
      </c>
      <c r="G4876" t="s">
        <v>375</v>
      </c>
      <c r="H4876" t="s">
        <v>130</v>
      </c>
      <c r="I4876">
        <v>332310</v>
      </c>
      <c r="L4876" s="96">
        <v>45132.529583333337</v>
      </c>
      <c r="M4876" t="s">
        <v>135</v>
      </c>
      <c r="N4876">
        <v>54000</v>
      </c>
      <c r="O4876" t="s">
        <v>132</v>
      </c>
    </row>
    <row r="4877" spans="1:15" x14ac:dyDescent="0.25">
      <c r="A4877">
        <v>769800</v>
      </c>
      <c r="B4877">
        <v>170540</v>
      </c>
      <c r="C4877">
        <v>203</v>
      </c>
      <c r="D4877" s="96">
        <v>45132.529826388891</v>
      </c>
      <c r="E4877" t="s">
        <v>133</v>
      </c>
      <c r="F4877" t="s">
        <v>140</v>
      </c>
      <c r="G4877" t="s">
        <v>192</v>
      </c>
      <c r="H4877" t="s">
        <v>130</v>
      </c>
      <c r="I4877">
        <v>332307</v>
      </c>
      <c r="L4877" s="96">
        <v>45132.529583333337</v>
      </c>
      <c r="M4877" t="s">
        <v>135</v>
      </c>
      <c r="N4877">
        <v>1198</v>
      </c>
      <c r="O4877" t="s">
        <v>132</v>
      </c>
    </row>
    <row r="4878" spans="1:15" x14ac:dyDescent="0.25">
      <c r="A4878">
        <v>769800</v>
      </c>
      <c r="B4878">
        <v>170540</v>
      </c>
      <c r="C4878">
        <v>203</v>
      </c>
      <c r="D4878" s="96">
        <v>45132.529826388891</v>
      </c>
      <c r="E4878" t="s">
        <v>133</v>
      </c>
      <c r="F4878" t="s">
        <v>140</v>
      </c>
      <c r="G4878" t="s">
        <v>375</v>
      </c>
      <c r="H4878" t="s">
        <v>130</v>
      </c>
      <c r="I4878">
        <v>332307</v>
      </c>
      <c r="L4878" s="96">
        <v>45132.529583333337</v>
      </c>
      <c r="M4878" t="s">
        <v>135</v>
      </c>
      <c r="N4878">
        <v>5000</v>
      </c>
      <c r="O4878" t="s">
        <v>132</v>
      </c>
    </row>
    <row r="4879" spans="1:15" x14ac:dyDescent="0.25">
      <c r="A4879">
        <v>769900</v>
      </c>
      <c r="B4879">
        <v>360000</v>
      </c>
      <c r="C4879">
        <v>207</v>
      </c>
      <c r="D4879" s="96">
        <v>45170.375474537039</v>
      </c>
      <c r="E4879" t="s">
        <v>133</v>
      </c>
      <c r="F4879" t="s">
        <v>388</v>
      </c>
      <c r="G4879" t="s">
        <v>506</v>
      </c>
      <c r="H4879" t="s">
        <v>130</v>
      </c>
      <c r="I4879">
        <v>334270</v>
      </c>
      <c r="L4879" s="96">
        <v>45168.999988425923</v>
      </c>
      <c r="M4879" t="s">
        <v>135</v>
      </c>
      <c r="N4879">
        <v>4577</v>
      </c>
      <c r="O4879" t="s">
        <v>132</v>
      </c>
    </row>
    <row r="4880" spans="1:15" x14ac:dyDescent="0.25">
      <c r="A4880">
        <v>769900</v>
      </c>
      <c r="B4880">
        <v>360000</v>
      </c>
      <c r="C4880">
        <v>207</v>
      </c>
      <c r="D4880" s="96">
        <v>45132.557557870372</v>
      </c>
      <c r="E4880" t="s">
        <v>127</v>
      </c>
      <c r="F4880" t="s">
        <v>144</v>
      </c>
      <c r="G4880" t="s">
        <v>145</v>
      </c>
      <c r="H4880" t="s">
        <v>130</v>
      </c>
      <c r="I4880">
        <v>334359</v>
      </c>
      <c r="L4880" s="96">
        <v>45132.55678240741</v>
      </c>
      <c r="M4880" t="s">
        <v>131</v>
      </c>
      <c r="N4880">
        <v>1000</v>
      </c>
      <c r="O4880" t="s">
        <v>132</v>
      </c>
    </row>
    <row r="4881" spans="1:15" x14ac:dyDescent="0.25">
      <c r="A4881">
        <v>769900</v>
      </c>
      <c r="B4881">
        <v>360000</v>
      </c>
      <c r="C4881">
        <v>207</v>
      </c>
      <c r="D4881" s="96">
        <v>45132.55746527778</v>
      </c>
      <c r="E4881" t="s">
        <v>127</v>
      </c>
      <c r="F4881" t="s">
        <v>144</v>
      </c>
      <c r="G4881" t="s">
        <v>145</v>
      </c>
      <c r="H4881" t="s">
        <v>130</v>
      </c>
      <c r="I4881">
        <v>334270</v>
      </c>
      <c r="L4881" s="96">
        <v>45132.55678240741</v>
      </c>
      <c r="M4881" t="s">
        <v>131</v>
      </c>
      <c r="N4881">
        <v>82362</v>
      </c>
      <c r="O4881" t="s">
        <v>132</v>
      </c>
    </row>
    <row r="4882" spans="1:15" x14ac:dyDescent="0.25">
      <c r="A4882">
        <v>769900</v>
      </c>
      <c r="B4882">
        <v>360000</v>
      </c>
      <c r="C4882">
        <v>207</v>
      </c>
      <c r="D4882" s="96">
        <v>45132.55746527778</v>
      </c>
      <c r="E4882" t="s">
        <v>133</v>
      </c>
      <c r="F4882" t="s">
        <v>144</v>
      </c>
      <c r="G4882" t="s">
        <v>394</v>
      </c>
      <c r="H4882" t="s">
        <v>130</v>
      </c>
      <c r="I4882">
        <v>334270</v>
      </c>
      <c r="L4882" s="96">
        <v>45132.55678240741</v>
      </c>
      <c r="M4882" t="s">
        <v>135</v>
      </c>
      <c r="N4882">
        <v>4176</v>
      </c>
      <c r="O4882" t="s">
        <v>132</v>
      </c>
    </row>
    <row r="4883" spans="1:15" x14ac:dyDescent="0.25">
      <c r="A4883">
        <v>769900</v>
      </c>
      <c r="B4883">
        <v>120000</v>
      </c>
      <c r="C4883">
        <v>207</v>
      </c>
      <c r="D4883" s="96">
        <v>45132.530613425923</v>
      </c>
      <c r="E4883" t="s">
        <v>127</v>
      </c>
      <c r="F4883" t="s">
        <v>140</v>
      </c>
      <c r="G4883" t="s">
        <v>141</v>
      </c>
      <c r="H4883" t="s">
        <v>130</v>
      </c>
      <c r="I4883">
        <v>338510</v>
      </c>
      <c r="L4883" s="96">
        <v>45132.529583333337</v>
      </c>
      <c r="M4883" t="s">
        <v>131</v>
      </c>
      <c r="N4883">
        <v>89224</v>
      </c>
      <c r="O4883" t="s">
        <v>132</v>
      </c>
    </row>
    <row r="4884" spans="1:15" x14ac:dyDescent="0.25">
      <c r="A4884">
        <v>769900</v>
      </c>
      <c r="B4884">
        <v>120000</v>
      </c>
      <c r="C4884">
        <v>207</v>
      </c>
      <c r="D4884" s="96">
        <v>45132.530613425923</v>
      </c>
      <c r="E4884" t="s">
        <v>127</v>
      </c>
      <c r="F4884" t="s">
        <v>140</v>
      </c>
      <c r="G4884" t="s">
        <v>141</v>
      </c>
      <c r="H4884" t="s">
        <v>130</v>
      </c>
      <c r="I4884">
        <v>338510</v>
      </c>
      <c r="L4884" s="96">
        <v>45132.529583333337</v>
      </c>
      <c r="M4884" t="s">
        <v>131</v>
      </c>
      <c r="N4884">
        <v>132150</v>
      </c>
      <c r="O4884" t="s">
        <v>132</v>
      </c>
    </row>
    <row r="4885" spans="1:15" x14ac:dyDescent="0.25">
      <c r="A4885">
        <v>769900</v>
      </c>
      <c r="B4885">
        <v>120302</v>
      </c>
      <c r="C4885">
        <v>207</v>
      </c>
      <c r="D4885" s="96">
        <v>45132.530578703707</v>
      </c>
      <c r="E4885" t="s">
        <v>127</v>
      </c>
      <c r="F4885" t="s">
        <v>140</v>
      </c>
      <c r="G4885" t="s">
        <v>141</v>
      </c>
      <c r="H4885" t="s">
        <v>130</v>
      </c>
      <c r="I4885">
        <v>338300</v>
      </c>
      <c r="L4885" s="96">
        <v>45132.529583333337</v>
      </c>
      <c r="M4885" t="s">
        <v>131</v>
      </c>
      <c r="N4885">
        <v>168000</v>
      </c>
      <c r="O4885" t="s">
        <v>132</v>
      </c>
    </row>
    <row r="4886" spans="1:15" x14ac:dyDescent="0.25">
      <c r="A4886">
        <v>769900</v>
      </c>
      <c r="B4886">
        <v>120402</v>
      </c>
      <c r="C4886">
        <v>207</v>
      </c>
      <c r="D4886" s="96">
        <v>45132.530578703707</v>
      </c>
      <c r="E4886" t="s">
        <v>127</v>
      </c>
      <c r="F4886" t="s">
        <v>140</v>
      </c>
      <c r="G4886" t="s">
        <v>141</v>
      </c>
      <c r="H4886" t="s">
        <v>130</v>
      </c>
      <c r="I4886">
        <v>338330</v>
      </c>
      <c r="L4886" s="96">
        <v>45132.529583333337</v>
      </c>
      <c r="M4886" t="s">
        <v>131</v>
      </c>
      <c r="N4886">
        <v>497000</v>
      </c>
      <c r="O4886" t="s">
        <v>132</v>
      </c>
    </row>
    <row r="4887" spans="1:15" x14ac:dyDescent="0.25">
      <c r="A4887">
        <v>769900</v>
      </c>
      <c r="B4887">
        <v>120000</v>
      </c>
      <c r="C4887">
        <v>207</v>
      </c>
      <c r="D4887" s="96">
        <v>45132.53056712963</v>
      </c>
      <c r="E4887" t="s">
        <v>127</v>
      </c>
      <c r="F4887" t="s">
        <v>140</v>
      </c>
      <c r="G4887" t="s">
        <v>141</v>
      </c>
      <c r="H4887" t="s">
        <v>130</v>
      </c>
      <c r="I4887">
        <v>338296</v>
      </c>
      <c r="L4887" s="96">
        <v>45132.529583333337</v>
      </c>
      <c r="M4887" t="s">
        <v>131</v>
      </c>
      <c r="N4887">
        <v>366250</v>
      </c>
      <c r="O4887" t="s">
        <v>132</v>
      </c>
    </row>
    <row r="4888" spans="1:15" x14ac:dyDescent="0.25">
      <c r="A4888">
        <v>769900</v>
      </c>
      <c r="B4888">
        <v>120102</v>
      </c>
      <c r="C4888">
        <v>207</v>
      </c>
      <c r="D4888" s="96">
        <v>45132.530555555553</v>
      </c>
      <c r="E4888" t="s">
        <v>127</v>
      </c>
      <c r="F4888" t="s">
        <v>140</v>
      </c>
      <c r="G4888" t="s">
        <v>141</v>
      </c>
      <c r="H4888" t="s">
        <v>130</v>
      </c>
      <c r="I4888">
        <v>338290</v>
      </c>
      <c r="L4888" s="96">
        <v>45132.529583333337</v>
      </c>
      <c r="M4888" t="s">
        <v>131</v>
      </c>
      <c r="N4888">
        <v>352500</v>
      </c>
      <c r="O4888" t="s">
        <v>132</v>
      </c>
    </row>
    <row r="4889" spans="1:15" x14ac:dyDescent="0.25">
      <c r="A4889">
        <v>769900</v>
      </c>
      <c r="B4889">
        <v>120452</v>
      </c>
      <c r="C4889">
        <v>207</v>
      </c>
      <c r="D4889" s="96">
        <v>45132.530543981484</v>
      </c>
      <c r="E4889" t="s">
        <v>127</v>
      </c>
      <c r="F4889" t="s">
        <v>140</v>
      </c>
      <c r="G4889" t="s">
        <v>141</v>
      </c>
      <c r="H4889" t="s">
        <v>130</v>
      </c>
      <c r="I4889">
        <v>338270</v>
      </c>
      <c r="L4889" s="96">
        <v>45132.529583333337</v>
      </c>
      <c r="M4889" t="s">
        <v>131</v>
      </c>
      <c r="N4889">
        <v>282000</v>
      </c>
      <c r="O4889" t="s">
        <v>132</v>
      </c>
    </row>
    <row r="4890" spans="1:15" x14ac:dyDescent="0.25">
      <c r="A4890">
        <v>769900</v>
      </c>
      <c r="B4890">
        <v>120502</v>
      </c>
      <c r="C4890">
        <v>207</v>
      </c>
      <c r="D4890" s="96">
        <v>45132.530543981484</v>
      </c>
      <c r="E4890" t="s">
        <v>127</v>
      </c>
      <c r="F4890" t="s">
        <v>140</v>
      </c>
      <c r="G4890" t="s">
        <v>141</v>
      </c>
      <c r="H4890" t="s">
        <v>130</v>
      </c>
      <c r="I4890">
        <v>338280</v>
      </c>
      <c r="L4890" s="96">
        <v>45132.529583333337</v>
      </c>
      <c r="M4890" t="s">
        <v>131</v>
      </c>
      <c r="N4890">
        <v>336000</v>
      </c>
      <c r="O4890" t="s">
        <v>132</v>
      </c>
    </row>
    <row r="4891" spans="1:15" x14ac:dyDescent="0.25">
      <c r="A4891">
        <v>769900</v>
      </c>
      <c r="B4891">
        <v>120252</v>
      </c>
      <c r="C4891">
        <v>207</v>
      </c>
      <c r="D4891" s="96">
        <v>45132.530532407407</v>
      </c>
      <c r="E4891" t="s">
        <v>127</v>
      </c>
      <c r="F4891" t="s">
        <v>140</v>
      </c>
      <c r="G4891" t="s">
        <v>141</v>
      </c>
      <c r="H4891" t="s">
        <v>130</v>
      </c>
      <c r="I4891">
        <v>338260</v>
      </c>
      <c r="L4891" s="96">
        <v>45132.529583333337</v>
      </c>
      <c r="M4891" t="s">
        <v>131</v>
      </c>
      <c r="N4891">
        <v>188000</v>
      </c>
      <c r="O4891" t="s">
        <v>132</v>
      </c>
    </row>
    <row r="4892" spans="1:15" x14ac:dyDescent="0.25">
      <c r="A4892">
        <v>769900</v>
      </c>
      <c r="B4892">
        <v>120202</v>
      </c>
      <c r="C4892">
        <v>207</v>
      </c>
      <c r="D4892" s="96">
        <v>45132.530532407407</v>
      </c>
      <c r="E4892" t="s">
        <v>127</v>
      </c>
      <c r="F4892" t="s">
        <v>140</v>
      </c>
      <c r="G4892" t="s">
        <v>141</v>
      </c>
      <c r="H4892" t="s">
        <v>130</v>
      </c>
      <c r="I4892">
        <v>338235</v>
      </c>
      <c r="L4892" s="96">
        <v>45132.529583333337</v>
      </c>
      <c r="M4892" t="s">
        <v>131</v>
      </c>
      <c r="N4892">
        <v>348684</v>
      </c>
      <c r="O4892" t="s">
        <v>132</v>
      </c>
    </row>
    <row r="4893" spans="1:15" x14ac:dyDescent="0.25">
      <c r="A4893">
        <v>769900</v>
      </c>
      <c r="B4893">
        <v>120401</v>
      </c>
      <c r="C4893">
        <v>207</v>
      </c>
      <c r="D4893" s="96">
        <v>45132.53052083333</v>
      </c>
      <c r="E4893" t="s">
        <v>127</v>
      </c>
      <c r="F4893" t="s">
        <v>140</v>
      </c>
      <c r="G4893" t="s">
        <v>141</v>
      </c>
      <c r="H4893" t="s">
        <v>130</v>
      </c>
      <c r="I4893">
        <v>338220</v>
      </c>
      <c r="L4893" s="96">
        <v>45132.529583333337</v>
      </c>
      <c r="M4893" t="s">
        <v>131</v>
      </c>
      <c r="N4893">
        <v>353000</v>
      </c>
      <c r="O4893" t="s">
        <v>132</v>
      </c>
    </row>
    <row r="4894" spans="1:15" x14ac:dyDescent="0.25">
      <c r="A4894">
        <v>769900</v>
      </c>
      <c r="B4894">
        <v>120301</v>
      </c>
      <c r="C4894">
        <v>207</v>
      </c>
      <c r="D4894" s="96">
        <v>45132.530509259261</v>
      </c>
      <c r="E4894" t="s">
        <v>127</v>
      </c>
      <c r="F4894" t="s">
        <v>140</v>
      </c>
      <c r="G4894" t="s">
        <v>141</v>
      </c>
      <c r="H4894" t="s">
        <v>130</v>
      </c>
      <c r="I4894">
        <v>338180</v>
      </c>
      <c r="L4894" s="96">
        <v>45132.529583333337</v>
      </c>
      <c r="M4894" t="s">
        <v>131</v>
      </c>
      <c r="N4894">
        <v>125000</v>
      </c>
      <c r="O4894" t="s">
        <v>132</v>
      </c>
    </row>
    <row r="4895" spans="1:15" x14ac:dyDescent="0.25">
      <c r="A4895">
        <v>769900</v>
      </c>
      <c r="B4895">
        <v>120352</v>
      </c>
      <c r="C4895">
        <v>207</v>
      </c>
      <c r="D4895" s="96">
        <v>45132.530509259261</v>
      </c>
      <c r="E4895" t="s">
        <v>127</v>
      </c>
      <c r="F4895" t="s">
        <v>140</v>
      </c>
      <c r="G4895" t="s">
        <v>141</v>
      </c>
      <c r="H4895" t="s">
        <v>130</v>
      </c>
      <c r="I4895">
        <v>338205</v>
      </c>
      <c r="L4895" s="96">
        <v>45132.529583333337</v>
      </c>
      <c r="M4895" t="s">
        <v>131</v>
      </c>
      <c r="N4895">
        <v>391065</v>
      </c>
      <c r="O4895" t="s">
        <v>132</v>
      </c>
    </row>
    <row r="4896" spans="1:15" x14ac:dyDescent="0.25">
      <c r="A4896">
        <v>769900</v>
      </c>
      <c r="B4896">
        <v>120150</v>
      </c>
      <c r="C4896">
        <v>207</v>
      </c>
      <c r="D4896" s="96">
        <v>45132.530497685184</v>
      </c>
      <c r="E4896" t="s">
        <v>127</v>
      </c>
      <c r="F4896" t="s">
        <v>140</v>
      </c>
      <c r="G4896" t="s">
        <v>141</v>
      </c>
      <c r="H4896" t="s">
        <v>130</v>
      </c>
      <c r="I4896">
        <v>338150</v>
      </c>
      <c r="L4896" s="96">
        <v>45132.529583333337</v>
      </c>
      <c r="M4896" t="s">
        <v>131</v>
      </c>
      <c r="N4896">
        <v>276571</v>
      </c>
      <c r="O4896" t="s">
        <v>132</v>
      </c>
    </row>
    <row r="4897" spans="1:15" x14ac:dyDescent="0.25">
      <c r="A4897">
        <v>769900</v>
      </c>
      <c r="B4897">
        <v>120201</v>
      </c>
      <c r="C4897">
        <v>207</v>
      </c>
      <c r="D4897" s="96">
        <v>45132.530497685184</v>
      </c>
      <c r="E4897" t="s">
        <v>127</v>
      </c>
      <c r="F4897" t="s">
        <v>140</v>
      </c>
      <c r="G4897" t="s">
        <v>141</v>
      </c>
      <c r="H4897" t="s">
        <v>130</v>
      </c>
      <c r="I4897">
        <v>338160</v>
      </c>
      <c r="L4897" s="96">
        <v>45132.529583333337</v>
      </c>
      <c r="M4897" t="s">
        <v>131</v>
      </c>
      <c r="N4897">
        <v>326645</v>
      </c>
      <c r="O4897" t="s">
        <v>132</v>
      </c>
    </row>
    <row r="4898" spans="1:15" x14ac:dyDescent="0.25">
      <c r="A4898">
        <v>769900</v>
      </c>
      <c r="B4898">
        <v>120101</v>
      </c>
      <c r="C4898">
        <v>207</v>
      </c>
      <c r="D4898" s="96">
        <v>45132.530486111114</v>
      </c>
      <c r="E4898" t="s">
        <v>127</v>
      </c>
      <c r="F4898" t="s">
        <v>140</v>
      </c>
      <c r="G4898" t="s">
        <v>141</v>
      </c>
      <c r="H4898" t="s">
        <v>130</v>
      </c>
      <c r="I4898">
        <v>338120</v>
      </c>
      <c r="L4898" s="96">
        <v>45132.529583333337</v>
      </c>
      <c r="M4898" t="s">
        <v>131</v>
      </c>
      <c r="N4898">
        <v>282000</v>
      </c>
      <c r="O4898" t="s">
        <v>132</v>
      </c>
    </row>
    <row r="4899" spans="1:15" x14ac:dyDescent="0.25">
      <c r="A4899">
        <v>769900</v>
      </c>
      <c r="B4899">
        <v>120050</v>
      </c>
      <c r="C4899">
        <v>207</v>
      </c>
      <c r="D4899" s="96">
        <v>45132.530474537038</v>
      </c>
      <c r="E4899" t="s">
        <v>127</v>
      </c>
      <c r="F4899" t="s">
        <v>140</v>
      </c>
      <c r="G4899" t="s">
        <v>141</v>
      </c>
      <c r="H4899" t="s">
        <v>130</v>
      </c>
      <c r="I4899">
        <v>338090</v>
      </c>
      <c r="L4899" s="96">
        <v>45132.529583333337</v>
      </c>
      <c r="M4899" t="s">
        <v>131</v>
      </c>
      <c r="N4899">
        <v>2044500</v>
      </c>
      <c r="O4899" t="s">
        <v>132</v>
      </c>
    </row>
    <row r="4900" spans="1:15" x14ac:dyDescent="0.25">
      <c r="A4900">
        <v>769910</v>
      </c>
      <c r="B4900">
        <v>120050</v>
      </c>
      <c r="C4900">
        <v>207</v>
      </c>
      <c r="D4900" s="96">
        <v>45132.530474537038</v>
      </c>
      <c r="E4900" t="s">
        <v>127</v>
      </c>
      <c r="F4900" t="s">
        <v>140</v>
      </c>
      <c r="G4900" t="s">
        <v>141</v>
      </c>
      <c r="H4900" t="s">
        <v>130</v>
      </c>
      <c r="I4900">
        <v>338090</v>
      </c>
      <c r="L4900" s="96">
        <v>45132.529583333337</v>
      </c>
      <c r="M4900" t="s">
        <v>131</v>
      </c>
      <c r="N4900">
        <v>85000</v>
      </c>
      <c r="O4900" t="s">
        <v>132</v>
      </c>
    </row>
    <row r="4901" spans="1:15" x14ac:dyDescent="0.25">
      <c r="A4901">
        <v>785000</v>
      </c>
      <c r="B4901">
        <v>200000</v>
      </c>
      <c r="C4901">
        <v>152</v>
      </c>
      <c r="D4901" s="96">
        <v>45174.488182870373</v>
      </c>
      <c r="E4901" t="s">
        <v>162</v>
      </c>
      <c r="F4901" t="s">
        <v>399</v>
      </c>
      <c r="G4901" t="s">
        <v>400</v>
      </c>
      <c r="H4901" t="s">
        <v>130</v>
      </c>
      <c r="I4901">
        <v>333100</v>
      </c>
      <c r="L4901" s="96">
        <v>45169.999988425923</v>
      </c>
      <c r="M4901" t="s">
        <v>135</v>
      </c>
      <c r="N4901">
        <v>300</v>
      </c>
      <c r="O4901" t="s">
        <v>132</v>
      </c>
    </row>
    <row r="4902" spans="1:15" x14ac:dyDescent="0.25">
      <c r="A4902">
        <v>785000</v>
      </c>
      <c r="B4902">
        <v>170100</v>
      </c>
      <c r="C4902">
        <v>170</v>
      </c>
      <c r="D4902" s="96">
        <v>45132.529791666668</v>
      </c>
      <c r="E4902" t="s">
        <v>127</v>
      </c>
      <c r="F4902" t="s">
        <v>140</v>
      </c>
      <c r="G4902" t="s">
        <v>507</v>
      </c>
      <c r="H4902" t="s">
        <v>130</v>
      </c>
      <c r="I4902">
        <v>332110</v>
      </c>
      <c r="L4902" s="96">
        <v>45132.529583333337</v>
      </c>
      <c r="M4902" t="s">
        <v>131</v>
      </c>
      <c r="N4902">
        <v>75000</v>
      </c>
      <c r="O4902" t="s">
        <v>132</v>
      </c>
    </row>
    <row r="4903" spans="1:15" x14ac:dyDescent="0.25">
      <c r="A4903">
        <v>785000</v>
      </c>
      <c r="B4903">
        <v>410900</v>
      </c>
      <c r="C4903">
        <v>180</v>
      </c>
      <c r="D4903" s="96">
        <v>45132.557719907411</v>
      </c>
      <c r="E4903" t="s">
        <v>127</v>
      </c>
      <c r="F4903" t="s">
        <v>217</v>
      </c>
      <c r="G4903" t="s">
        <v>278</v>
      </c>
      <c r="H4903" t="s">
        <v>130</v>
      </c>
      <c r="I4903">
        <v>335147</v>
      </c>
      <c r="L4903" s="96">
        <v>45132.556863425925</v>
      </c>
      <c r="M4903" t="s">
        <v>131</v>
      </c>
      <c r="N4903">
        <v>10000</v>
      </c>
      <c r="O4903" t="s">
        <v>132</v>
      </c>
    </row>
    <row r="4904" spans="1:15" x14ac:dyDescent="0.25">
      <c r="A4904">
        <v>785000</v>
      </c>
      <c r="B4904">
        <v>410000</v>
      </c>
      <c r="C4904">
        <v>180</v>
      </c>
      <c r="D4904" s="96">
        <v>45132.557708333334</v>
      </c>
      <c r="E4904" t="s">
        <v>127</v>
      </c>
      <c r="F4904" t="s">
        <v>217</v>
      </c>
      <c r="G4904" t="s">
        <v>440</v>
      </c>
      <c r="H4904" t="s">
        <v>130</v>
      </c>
      <c r="I4904">
        <v>335146</v>
      </c>
      <c r="L4904" s="96">
        <v>45132.556863425925</v>
      </c>
      <c r="M4904" t="s">
        <v>131</v>
      </c>
      <c r="N4904">
        <v>8000</v>
      </c>
      <c r="O4904" t="s">
        <v>132</v>
      </c>
    </row>
    <row r="4905" spans="1:15" x14ac:dyDescent="0.25">
      <c r="A4905">
        <v>785000</v>
      </c>
      <c r="B4905">
        <v>170300</v>
      </c>
      <c r="C4905">
        <v>201</v>
      </c>
      <c r="D4905" s="96">
        <v>45174.366307870368</v>
      </c>
      <c r="E4905" t="s">
        <v>162</v>
      </c>
      <c r="F4905" t="s">
        <v>404</v>
      </c>
      <c r="G4905" t="s">
        <v>405</v>
      </c>
      <c r="H4905" t="s">
        <v>130</v>
      </c>
      <c r="I4905">
        <v>332308</v>
      </c>
      <c r="L4905" s="96">
        <v>45169.999988425923</v>
      </c>
      <c r="M4905" t="s">
        <v>135</v>
      </c>
      <c r="N4905">
        <v>2000</v>
      </c>
      <c r="O4905" t="s">
        <v>132</v>
      </c>
    </row>
    <row r="4906" spans="1:15" x14ac:dyDescent="0.25">
      <c r="A4906">
        <v>785000</v>
      </c>
      <c r="B4906">
        <v>700000</v>
      </c>
      <c r="C4906">
        <v>201</v>
      </c>
      <c r="D4906" s="96">
        <v>45132.557812500003</v>
      </c>
      <c r="E4906" t="s">
        <v>127</v>
      </c>
      <c r="F4906" t="s">
        <v>142</v>
      </c>
      <c r="G4906" t="s">
        <v>207</v>
      </c>
      <c r="H4906" t="s">
        <v>130</v>
      </c>
      <c r="I4906">
        <v>332100</v>
      </c>
      <c r="L4906" s="96">
        <v>45132.556886574072</v>
      </c>
      <c r="M4906" t="s">
        <v>131</v>
      </c>
      <c r="N4906">
        <v>75000</v>
      </c>
      <c r="O4906" t="s">
        <v>132</v>
      </c>
    </row>
    <row r="4907" spans="1:15" x14ac:dyDescent="0.25">
      <c r="A4907">
        <v>785000</v>
      </c>
      <c r="B4907">
        <v>540000</v>
      </c>
      <c r="C4907">
        <v>201</v>
      </c>
      <c r="D4907" s="96">
        <v>45132.557789351849</v>
      </c>
      <c r="E4907" t="s">
        <v>127</v>
      </c>
      <c r="F4907" t="s">
        <v>151</v>
      </c>
      <c r="G4907" t="s">
        <v>406</v>
      </c>
      <c r="H4907" t="s">
        <v>130</v>
      </c>
      <c r="I4907">
        <v>332121</v>
      </c>
      <c r="L4907" s="96">
        <v>45132.556875000002</v>
      </c>
      <c r="M4907" t="s">
        <v>131</v>
      </c>
      <c r="N4907">
        <v>27000</v>
      </c>
      <c r="O4907" t="s">
        <v>132</v>
      </c>
    </row>
    <row r="4908" spans="1:15" x14ac:dyDescent="0.25">
      <c r="A4908">
        <v>785000</v>
      </c>
      <c r="B4908">
        <v>170320</v>
      </c>
      <c r="C4908">
        <v>201</v>
      </c>
      <c r="D4908" s="96">
        <v>45132.52988425926</v>
      </c>
      <c r="E4908" t="s">
        <v>127</v>
      </c>
      <c r="F4908" t="s">
        <v>140</v>
      </c>
      <c r="G4908" t="s">
        <v>214</v>
      </c>
      <c r="H4908" t="s">
        <v>130</v>
      </c>
      <c r="I4908">
        <v>332312</v>
      </c>
      <c r="L4908" s="96">
        <v>45132.529583333337</v>
      </c>
      <c r="M4908" t="s">
        <v>131</v>
      </c>
      <c r="N4908">
        <v>15000</v>
      </c>
      <c r="O4908" t="s">
        <v>132</v>
      </c>
    </row>
    <row r="4909" spans="1:15" x14ac:dyDescent="0.25">
      <c r="A4909">
        <v>785000</v>
      </c>
      <c r="B4909">
        <v>170300</v>
      </c>
      <c r="C4909">
        <v>201</v>
      </c>
      <c r="D4909" s="96">
        <v>45132.52983796296</v>
      </c>
      <c r="E4909" t="s">
        <v>127</v>
      </c>
      <c r="F4909" t="s">
        <v>140</v>
      </c>
      <c r="G4909" t="s">
        <v>291</v>
      </c>
      <c r="H4909" t="s">
        <v>130</v>
      </c>
      <c r="I4909">
        <v>332308</v>
      </c>
      <c r="L4909" s="96">
        <v>45132.529583333337</v>
      </c>
      <c r="M4909" t="s">
        <v>131</v>
      </c>
      <c r="N4909">
        <v>1400</v>
      </c>
      <c r="O4909" t="s">
        <v>132</v>
      </c>
    </row>
    <row r="4910" spans="1:15" x14ac:dyDescent="0.25">
      <c r="A4910">
        <v>785000</v>
      </c>
      <c r="B4910">
        <v>335400</v>
      </c>
      <c r="C4910">
        <v>202</v>
      </c>
      <c r="D4910" s="96">
        <v>45307.856145833335</v>
      </c>
      <c r="E4910" t="s">
        <v>133</v>
      </c>
      <c r="F4910" t="s">
        <v>398</v>
      </c>
      <c r="G4910" t="s">
        <v>385</v>
      </c>
      <c r="H4910" t="s">
        <v>130</v>
      </c>
      <c r="I4910">
        <v>334580</v>
      </c>
      <c r="L4910" s="96">
        <v>45307.855624999997</v>
      </c>
      <c r="M4910" t="s">
        <v>135</v>
      </c>
      <c r="N4910">
        <v>-2320</v>
      </c>
      <c r="O4910" t="s">
        <v>136</v>
      </c>
    </row>
    <row r="4911" spans="1:15" x14ac:dyDescent="0.25">
      <c r="A4911">
        <v>785000</v>
      </c>
      <c r="B4911">
        <v>335500</v>
      </c>
      <c r="C4911">
        <v>202</v>
      </c>
      <c r="D4911" s="96">
        <v>45294.682314814818</v>
      </c>
      <c r="E4911" t="s">
        <v>133</v>
      </c>
      <c r="F4911" t="s">
        <v>147</v>
      </c>
      <c r="G4911" t="s">
        <v>148</v>
      </c>
      <c r="H4911" t="s">
        <v>130</v>
      </c>
      <c r="I4911">
        <v>334560</v>
      </c>
      <c r="L4911" s="96">
        <v>45294.682256944441</v>
      </c>
      <c r="M4911" t="s">
        <v>135</v>
      </c>
      <c r="N4911">
        <v>-2470</v>
      </c>
      <c r="O4911" t="s">
        <v>136</v>
      </c>
    </row>
    <row r="4912" spans="1:15" x14ac:dyDescent="0.25">
      <c r="A4912">
        <v>785000</v>
      </c>
      <c r="B4912">
        <v>335100</v>
      </c>
      <c r="C4912">
        <v>202</v>
      </c>
      <c r="D4912" s="96">
        <v>45294.682303240741</v>
      </c>
      <c r="E4912" t="s">
        <v>133</v>
      </c>
      <c r="F4912" t="s">
        <v>147</v>
      </c>
      <c r="G4912" t="s">
        <v>148</v>
      </c>
      <c r="H4912" t="s">
        <v>130</v>
      </c>
      <c r="I4912">
        <v>334510</v>
      </c>
      <c r="L4912" s="96">
        <v>45294.682256944441</v>
      </c>
      <c r="M4912" t="s">
        <v>135</v>
      </c>
      <c r="N4912">
        <v>2167</v>
      </c>
      <c r="O4912" t="s">
        <v>132</v>
      </c>
    </row>
    <row r="4913" spans="1:15" x14ac:dyDescent="0.25">
      <c r="A4913">
        <v>785000</v>
      </c>
      <c r="B4913">
        <v>335300</v>
      </c>
      <c r="C4913">
        <v>202</v>
      </c>
      <c r="D4913" s="96">
        <v>45294.682303240741</v>
      </c>
      <c r="E4913" t="s">
        <v>133</v>
      </c>
      <c r="F4913" t="s">
        <v>147</v>
      </c>
      <c r="G4913" t="s">
        <v>148</v>
      </c>
      <c r="H4913" t="s">
        <v>130</v>
      </c>
      <c r="I4913">
        <v>334550</v>
      </c>
      <c r="L4913" s="96">
        <v>45294.682256944441</v>
      </c>
      <c r="M4913" t="s">
        <v>135</v>
      </c>
      <c r="N4913">
        <v>4637</v>
      </c>
      <c r="O4913" t="s">
        <v>132</v>
      </c>
    </row>
    <row r="4914" spans="1:15" x14ac:dyDescent="0.25">
      <c r="A4914">
        <v>785000</v>
      </c>
      <c r="B4914">
        <v>335000</v>
      </c>
      <c r="C4914">
        <v>202</v>
      </c>
      <c r="D4914" s="96">
        <v>45294.682291666664</v>
      </c>
      <c r="E4914" t="s">
        <v>133</v>
      </c>
      <c r="F4914" t="s">
        <v>147</v>
      </c>
      <c r="G4914" t="s">
        <v>148</v>
      </c>
      <c r="H4914" t="s">
        <v>130</v>
      </c>
      <c r="I4914">
        <v>334505</v>
      </c>
      <c r="L4914" s="96">
        <v>45294.682256944441</v>
      </c>
      <c r="M4914" t="s">
        <v>135</v>
      </c>
      <c r="N4914">
        <v>-6500</v>
      </c>
      <c r="O4914" t="s">
        <v>136</v>
      </c>
    </row>
    <row r="4915" spans="1:15" x14ac:dyDescent="0.25">
      <c r="A4915">
        <v>785000</v>
      </c>
      <c r="B4915">
        <v>335400</v>
      </c>
      <c r="C4915">
        <v>202</v>
      </c>
      <c r="D4915" s="96">
        <v>45132.557638888888</v>
      </c>
      <c r="E4915" t="s">
        <v>127</v>
      </c>
      <c r="F4915" t="s">
        <v>144</v>
      </c>
      <c r="G4915" t="s">
        <v>145</v>
      </c>
      <c r="H4915" t="s">
        <v>130</v>
      </c>
      <c r="I4915">
        <v>334580</v>
      </c>
      <c r="L4915" s="96">
        <v>45132.55678240741</v>
      </c>
      <c r="M4915" t="s">
        <v>131</v>
      </c>
      <c r="N4915">
        <v>2320</v>
      </c>
      <c r="O4915" t="s">
        <v>132</v>
      </c>
    </row>
    <row r="4916" spans="1:15" x14ac:dyDescent="0.25">
      <c r="A4916">
        <v>785000</v>
      </c>
      <c r="B4916">
        <v>335500</v>
      </c>
      <c r="C4916">
        <v>202</v>
      </c>
      <c r="D4916" s="96">
        <v>45132.557638888888</v>
      </c>
      <c r="E4916" t="s">
        <v>127</v>
      </c>
      <c r="F4916" t="s">
        <v>144</v>
      </c>
      <c r="G4916" t="s">
        <v>145</v>
      </c>
      <c r="H4916" t="s">
        <v>130</v>
      </c>
      <c r="I4916">
        <v>334560</v>
      </c>
      <c r="L4916" s="96">
        <v>45132.55678240741</v>
      </c>
      <c r="M4916" t="s">
        <v>131</v>
      </c>
      <c r="N4916">
        <v>15270</v>
      </c>
      <c r="O4916" t="s">
        <v>132</v>
      </c>
    </row>
    <row r="4917" spans="1:15" x14ac:dyDescent="0.25">
      <c r="A4917">
        <v>785000</v>
      </c>
      <c r="B4917">
        <v>335500</v>
      </c>
      <c r="C4917">
        <v>202</v>
      </c>
      <c r="D4917" s="96">
        <v>45132.557638888888</v>
      </c>
      <c r="E4917" t="s">
        <v>127</v>
      </c>
      <c r="F4917" t="s">
        <v>144</v>
      </c>
      <c r="G4917" t="s">
        <v>145</v>
      </c>
      <c r="H4917" t="s">
        <v>130</v>
      </c>
      <c r="I4917">
        <v>334561</v>
      </c>
      <c r="L4917" s="96">
        <v>45132.55678240741</v>
      </c>
      <c r="M4917" t="s">
        <v>131</v>
      </c>
      <c r="N4917">
        <v>23760</v>
      </c>
      <c r="O4917" t="s">
        <v>132</v>
      </c>
    </row>
    <row r="4918" spans="1:15" x14ac:dyDescent="0.25">
      <c r="A4918">
        <v>785000</v>
      </c>
      <c r="B4918">
        <v>335300</v>
      </c>
      <c r="C4918">
        <v>202</v>
      </c>
      <c r="D4918" s="96">
        <v>45132.557627314818</v>
      </c>
      <c r="E4918" t="s">
        <v>127</v>
      </c>
      <c r="F4918" t="s">
        <v>144</v>
      </c>
      <c r="G4918" t="s">
        <v>145</v>
      </c>
      <c r="H4918" t="s">
        <v>130</v>
      </c>
      <c r="I4918">
        <v>334550</v>
      </c>
      <c r="L4918" s="96">
        <v>45132.55678240741</v>
      </c>
      <c r="M4918" t="s">
        <v>131</v>
      </c>
      <c r="N4918">
        <v>3800</v>
      </c>
      <c r="O4918" t="s">
        <v>132</v>
      </c>
    </row>
    <row r="4919" spans="1:15" x14ac:dyDescent="0.25">
      <c r="A4919">
        <v>785000</v>
      </c>
      <c r="B4919">
        <v>335100</v>
      </c>
      <c r="C4919">
        <v>202</v>
      </c>
      <c r="D4919" s="96">
        <v>45132.557604166665</v>
      </c>
      <c r="E4919" t="s">
        <v>127</v>
      </c>
      <c r="F4919" t="s">
        <v>144</v>
      </c>
      <c r="G4919" t="s">
        <v>145</v>
      </c>
      <c r="H4919" t="s">
        <v>130</v>
      </c>
      <c r="I4919">
        <v>334510</v>
      </c>
      <c r="L4919" s="96">
        <v>45132.55678240741</v>
      </c>
      <c r="M4919" t="s">
        <v>131</v>
      </c>
      <c r="N4919">
        <v>92770</v>
      </c>
      <c r="O4919" t="s">
        <v>132</v>
      </c>
    </row>
    <row r="4920" spans="1:15" x14ac:dyDescent="0.25">
      <c r="A4920">
        <v>785000</v>
      </c>
      <c r="B4920">
        <v>335000</v>
      </c>
      <c r="C4920">
        <v>202</v>
      </c>
      <c r="D4920" s="96">
        <v>45132.557592592595</v>
      </c>
      <c r="E4920" t="s">
        <v>127</v>
      </c>
      <c r="F4920" t="s">
        <v>144</v>
      </c>
      <c r="G4920" t="s">
        <v>145</v>
      </c>
      <c r="H4920" t="s">
        <v>130</v>
      </c>
      <c r="I4920">
        <v>334505</v>
      </c>
      <c r="L4920" s="96">
        <v>45132.55678240741</v>
      </c>
      <c r="M4920" t="s">
        <v>131</v>
      </c>
      <c r="N4920">
        <v>6500</v>
      </c>
      <c r="O4920" t="s">
        <v>132</v>
      </c>
    </row>
    <row r="4921" spans="1:15" x14ac:dyDescent="0.25">
      <c r="A4921">
        <v>785000</v>
      </c>
      <c r="B4921">
        <v>170330</v>
      </c>
      <c r="C4921">
        <v>203</v>
      </c>
      <c r="D4921" s="96">
        <v>45309.391053240739</v>
      </c>
      <c r="E4921" t="s">
        <v>133</v>
      </c>
      <c r="F4921" t="s">
        <v>182</v>
      </c>
      <c r="G4921" t="s">
        <v>183</v>
      </c>
      <c r="H4921" t="s">
        <v>130</v>
      </c>
      <c r="I4921">
        <v>332315</v>
      </c>
      <c r="L4921" s="96">
        <v>45308.999988425923</v>
      </c>
      <c r="M4921" t="s">
        <v>135</v>
      </c>
      <c r="N4921">
        <v>2000</v>
      </c>
      <c r="O4921" t="s">
        <v>132</v>
      </c>
    </row>
    <row r="4922" spans="1:15" x14ac:dyDescent="0.25">
      <c r="A4922">
        <v>785000</v>
      </c>
      <c r="B4922">
        <v>170330</v>
      </c>
      <c r="C4922">
        <v>203</v>
      </c>
      <c r="D4922" s="96">
        <v>45309.371932870374</v>
      </c>
      <c r="E4922" t="s">
        <v>133</v>
      </c>
      <c r="F4922" t="s">
        <v>184</v>
      </c>
      <c r="G4922" t="s">
        <v>185</v>
      </c>
      <c r="H4922" t="s">
        <v>130</v>
      </c>
      <c r="I4922">
        <v>332315</v>
      </c>
      <c r="L4922" s="96">
        <v>45308.999988425923</v>
      </c>
      <c r="M4922" t="s">
        <v>135</v>
      </c>
      <c r="N4922">
        <v>-20</v>
      </c>
      <c r="O4922" t="s">
        <v>136</v>
      </c>
    </row>
    <row r="4923" spans="1:15" x14ac:dyDescent="0.25">
      <c r="A4923">
        <v>785000</v>
      </c>
      <c r="B4923">
        <v>170330</v>
      </c>
      <c r="C4923">
        <v>203</v>
      </c>
      <c r="D4923" s="96">
        <v>45274.62023148148</v>
      </c>
      <c r="E4923" t="s">
        <v>133</v>
      </c>
      <c r="F4923" t="s">
        <v>186</v>
      </c>
      <c r="G4923" t="s">
        <v>187</v>
      </c>
      <c r="H4923" t="s">
        <v>130</v>
      </c>
      <c r="I4923">
        <v>332315</v>
      </c>
      <c r="L4923" s="96">
        <v>45274.620046296295</v>
      </c>
      <c r="M4923" t="s">
        <v>135</v>
      </c>
      <c r="N4923">
        <v>20</v>
      </c>
      <c r="O4923" t="s">
        <v>132</v>
      </c>
    </row>
    <row r="4924" spans="1:15" x14ac:dyDescent="0.25">
      <c r="A4924">
        <v>785000</v>
      </c>
      <c r="B4924">
        <v>170460</v>
      </c>
      <c r="C4924">
        <v>203</v>
      </c>
      <c r="D4924" s="96">
        <v>45156.668263888889</v>
      </c>
      <c r="E4924" t="s">
        <v>133</v>
      </c>
      <c r="F4924" t="s">
        <v>373</v>
      </c>
      <c r="G4924" t="s">
        <v>374</v>
      </c>
      <c r="H4924" t="s">
        <v>130</v>
      </c>
      <c r="I4924">
        <v>332380</v>
      </c>
      <c r="L4924" s="96">
        <v>45156.664861111109</v>
      </c>
      <c r="M4924" t="s">
        <v>135</v>
      </c>
      <c r="N4924">
        <v>-26000</v>
      </c>
      <c r="O4924" t="s">
        <v>136</v>
      </c>
    </row>
    <row r="4925" spans="1:15" x14ac:dyDescent="0.25">
      <c r="A4925">
        <v>785000</v>
      </c>
      <c r="B4925">
        <v>170470</v>
      </c>
      <c r="C4925">
        <v>203</v>
      </c>
      <c r="D4925" s="96">
        <v>45155.573136574072</v>
      </c>
      <c r="E4925" t="s">
        <v>133</v>
      </c>
      <c r="F4925" t="s">
        <v>188</v>
      </c>
      <c r="G4925" t="s">
        <v>189</v>
      </c>
      <c r="H4925" t="s">
        <v>130</v>
      </c>
      <c r="I4925">
        <v>332390</v>
      </c>
      <c r="L4925" s="96">
        <v>45155.572881944441</v>
      </c>
      <c r="M4925" t="s">
        <v>135</v>
      </c>
      <c r="N4925">
        <v>4400</v>
      </c>
      <c r="O4925" t="s">
        <v>132</v>
      </c>
    </row>
    <row r="4926" spans="1:15" x14ac:dyDescent="0.25">
      <c r="A4926">
        <v>785000</v>
      </c>
      <c r="B4926">
        <v>170450</v>
      </c>
      <c r="C4926">
        <v>203</v>
      </c>
      <c r="D4926" s="96">
        <v>45155.573125000003</v>
      </c>
      <c r="E4926" t="s">
        <v>133</v>
      </c>
      <c r="F4926" t="s">
        <v>188</v>
      </c>
      <c r="G4926" t="s">
        <v>189</v>
      </c>
      <c r="H4926" t="s">
        <v>130</v>
      </c>
      <c r="I4926">
        <v>332370</v>
      </c>
      <c r="L4926" s="96">
        <v>45155.572881944441</v>
      </c>
      <c r="M4926" t="s">
        <v>135</v>
      </c>
      <c r="N4926">
        <v>-26000</v>
      </c>
      <c r="O4926" t="s">
        <v>136</v>
      </c>
    </row>
    <row r="4927" spans="1:15" x14ac:dyDescent="0.25">
      <c r="A4927">
        <v>785000</v>
      </c>
      <c r="B4927">
        <v>170440</v>
      </c>
      <c r="C4927">
        <v>203</v>
      </c>
      <c r="D4927" s="96">
        <v>45155.573125000003</v>
      </c>
      <c r="E4927" t="s">
        <v>133</v>
      </c>
      <c r="F4927" t="s">
        <v>188</v>
      </c>
      <c r="G4927" t="s">
        <v>189</v>
      </c>
      <c r="H4927" t="s">
        <v>130</v>
      </c>
      <c r="I4927">
        <v>332360</v>
      </c>
      <c r="L4927" s="96">
        <v>45155.572881944441</v>
      </c>
      <c r="M4927" t="s">
        <v>135</v>
      </c>
      <c r="N4927">
        <v>5000</v>
      </c>
      <c r="O4927" t="s">
        <v>132</v>
      </c>
    </row>
    <row r="4928" spans="1:15" x14ac:dyDescent="0.25">
      <c r="A4928">
        <v>785000</v>
      </c>
      <c r="B4928">
        <v>170360</v>
      </c>
      <c r="C4928">
        <v>203</v>
      </c>
      <c r="D4928" s="96">
        <v>45155.573113425926</v>
      </c>
      <c r="E4928" t="s">
        <v>133</v>
      </c>
      <c r="F4928" t="s">
        <v>188</v>
      </c>
      <c r="G4928" t="s">
        <v>189</v>
      </c>
      <c r="H4928" t="s">
        <v>130</v>
      </c>
      <c r="I4928">
        <v>332332</v>
      </c>
      <c r="L4928" s="96">
        <v>45155.572881944441</v>
      </c>
      <c r="M4928" t="s">
        <v>135</v>
      </c>
      <c r="N4928">
        <v>3500</v>
      </c>
      <c r="O4928" t="s">
        <v>132</v>
      </c>
    </row>
    <row r="4929" spans="1:15" x14ac:dyDescent="0.25">
      <c r="A4929">
        <v>785000</v>
      </c>
      <c r="B4929">
        <v>170380</v>
      </c>
      <c r="C4929">
        <v>203</v>
      </c>
      <c r="D4929" s="96">
        <v>45155.573113425926</v>
      </c>
      <c r="E4929" t="s">
        <v>133</v>
      </c>
      <c r="F4929" t="s">
        <v>188</v>
      </c>
      <c r="G4929" t="s">
        <v>189</v>
      </c>
      <c r="H4929" t="s">
        <v>130</v>
      </c>
      <c r="I4929">
        <v>332340</v>
      </c>
      <c r="L4929" s="96">
        <v>45155.572881944441</v>
      </c>
      <c r="M4929" t="s">
        <v>135</v>
      </c>
      <c r="N4929">
        <v>8000</v>
      </c>
      <c r="O4929" t="s">
        <v>132</v>
      </c>
    </row>
    <row r="4930" spans="1:15" x14ac:dyDescent="0.25">
      <c r="A4930">
        <v>785000</v>
      </c>
      <c r="B4930">
        <v>170350</v>
      </c>
      <c r="C4930">
        <v>203</v>
      </c>
      <c r="D4930" s="96">
        <v>45155.573101851849</v>
      </c>
      <c r="E4930" t="s">
        <v>133</v>
      </c>
      <c r="F4930" t="s">
        <v>188</v>
      </c>
      <c r="G4930" t="s">
        <v>189</v>
      </c>
      <c r="H4930" t="s">
        <v>130</v>
      </c>
      <c r="I4930">
        <v>332330</v>
      </c>
      <c r="L4930" s="96">
        <v>45155.572881944441</v>
      </c>
      <c r="M4930" t="s">
        <v>135</v>
      </c>
      <c r="N4930">
        <v>-80000</v>
      </c>
      <c r="O4930" t="s">
        <v>136</v>
      </c>
    </row>
    <row r="4931" spans="1:15" x14ac:dyDescent="0.25">
      <c r="A4931">
        <v>785000</v>
      </c>
      <c r="B4931">
        <v>170340</v>
      </c>
      <c r="C4931">
        <v>203</v>
      </c>
      <c r="D4931" s="96">
        <v>45155.573101851849</v>
      </c>
      <c r="E4931" t="s">
        <v>133</v>
      </c>
      <c r="F4931" t="s">
        <v>188</v>
      </c>
      <c r="G4931" t="s">
        <v>189</v>
      </c>
      <c r="H4931" t="s">
        <v>130</v>
      </c>
      <c r="I4931">
        <v>332320</v>
      </c>
      <c r="L4931" s="96">
        <v>45155.572881944441</v>
      </c>
      <c r="M4931" t="s">
        <v>135</v>
      </c>
      <c r="N4931">
        <v>700</v>
      </c>
      <c r="O4931" t="s">
        <v>132</v>
      </c>
    </row>
    <row r="4932" spans="1:15" x14ac:dyDescent="0.25">
      <c r="A4932">
        <v>785000</v>
      </c>
      <c r="B4932">
        <v>170330</v>
      </c>
      <c r="C4932">
        <v>203</v>
      </c>
      <c r="D4932" s="96">
        <v>45155.57309027778</v>
      </c>
      <c r="E4932" t="s">
        <v>133</v>
      </c>
      <c r="F4932" t="s">
        <v>188</v>
      </c>
      <c r="G4932" t="s">
        <v>189</v>
      </c>
      <c r="H4932" t="s">
        <v>130</v>
      </c>
      <c r="I4932">
        <v>332315</v>
      </c>
      <c r="L4932" s="96">
        <v>45155.572881944441</v>
      </c>
      <c r="M4932" t="s">
        <v>135</v>
      </c>
      <c r="N4932">
        <v>-30</v>
      </c>
      <c r="O4932" t="s">
        <v>136</v>
      </c>
    </row>
    <row r="4933" spans="1:15" x14ac:dyDescent="0.25">
      <c r="A4933">
        <v>785000</v>
      </c>
      <c r="B4933">
        <v>170310</v>
      </c>
      <c r="C4933">
        <v>203</v>
      </c>
      <c r="D4933" s="96">
        <v>45155.57309027778</v>
      </c>
      <c r="E4933" t="s">
        <v>133</v>
      </c>
      <c r="F4933" t="s">
        <v>188</v>
      </c>
      <c r="G4933" t="s">
        <v>189</v>
      </c>
      <c r="H4933" t="s">
        <v>130</v>
      </c>
      <c r="I4933">
        <v>332310</v>
      </c>
      <c r="L4933" s="96">
        <v>45155.572881944441</v>
      </c>
      <c r="M4933" t="s">
        <v>135</v>
      </c>
      <c r="N4933">
        <v>1000</v>
      </c>
      <c r="O4933" t="s">
        <v>132</v>
      </c>
    </row>
    <row r="4934" spans="1:15" x14ac:dyDescent="0.25">
      <c r="A4934">
        <v>785000</v>
      </c>
      <c r="B4934">
        <v>170530</v>
      </c>
      <c r="C4934">
        <v>203</v>
      </c>
      <c r="D4934" s="96">
        <v>45155.57309027778</v>
      </c>
      <c r="E4934" t="s">
        <v>133</v>
      </c>
      <c r="F4934" t="s">
        <v>188</v>
      </c>
      <c r="G4934" t="s">
        <v>189</v>
      </c>
      <c r="H4934" t="s">
        <v>130</v>
      </c>
      <c r="I4934">
        <v>332317</v>
      </c>
      <c r="L4934" s="96">
        <v>45155.572881944441</v>
      </c>
      <c r="M4934" t="s">
        <v>135</v>
      </c>
      <c r="N4934">
        <v>1800</v>
      </c>
      <c r="O4934" t="s">
        <v>132</v>
      </c>
    </row>
    <row r="4935" spans="1:15" x14ac:dyDescent="0.25">
      <c r="A4935">
        <v>785000</v>
      </c>
      <c r="B4935">
        <v>170540</v>
      </c>
      <c r="C4935">
        <v>203</v>
      </c>
      <c r="D4935" s="96">
        <v>45155.573078703703</v>
      </c>
      <c r="E4935" t="s">
        <v>133</v>
      </c>
      <c r="F4935" t="s">
        <v>188</v>
      </c>
      <c r="G4935" t="s">
        <v>189</v>
      </c>
      <c r="H4935" t="s">
        <v>130</v>
      </c>
      <c r="I4935">
        <v>332307</v>
      </c>
      <c r="L4935" s="96">
        <v>45155.572881944441</v>
      </c>
      <c r="M4935" t="s">
        <v>135</v>
      </c>
      <c r="N4935">
        <v>6000</v>
      </c>
      <c r="O4935" t="s">
        <v>132</v>
      </c>
    </row>
    <row r="4936" spans="1:15" x14ac:dyDescent="0.25">
      <c r="A4936">
        <v>785000</v>
      </c>
      <c r="B4936">
        <v>170470</v>
      </c>
      <c r="C4936">
        <v>203</v>
      </c>
      <c r="D4936" s="96">
        <v>45132.530150462961</v>
      </c>
      <c r="E4936" t="s">
        <v>127</v>
      </c>
      <c r="F4936" t="s">
        <v>140</v>
      </c>
      <c r="G4936" t="s">
        <v>190</v>
      </c>
      <c r="H4936" t="s">
        <v>130</v>
      </c>
      <c r="I4936">
        <v>332390</v>
      </c>
      <c r="L4936" s="96">
        <v>45132.529583333337</v>
      </c>
      <c r="M4936" t="s">
        <v>131</v>
      </c>
      <c r="N4936">
        <v>5000</v>
      </c>
      <c r="O4936" t="s">
        <v>132</v>
      </c>
    </row>
    <row r="4937" spans="1:15" x14ac:dyDescent="0.25">
      <c r="A4937">
        <v>785000</v>
      </c>
      <c r="B4937">
        <v>170470</v>
      </c>
      <c r="C4937">
        <v>203</v>
      </c>
      <c r="D4937" s="96">
        <v>45132.530150462961</v>
      </c>
      <c r="E4937" t="s">
        <v>133</v>
      </c>
      <c r="F4937" t="s">
        <v>140</v>
      </c>
      <c r="G4937" t="s">
        <v>191</v>
      </c>
      <c r="H4937" t="s">
        <v>130</v>
      </c>
      <c r="I4937">
        <v>332390</v>
      </c>
      <c r="L4937" s="96">
        <v>45132.529583333337</v>
      </c>
      <c r="M4937" t="s">
        <v>135</v>
      </c>
      <c r="N4937">
        <v>50</v>
      </c>
      <c r="O4937" t="s">
        <v>132</v>
      </c>
    </row>
    <row r="4938" spans="1:15" x14ac:dyDescent="0.25">
      <c r="A4938">
        <v>785000</v>
      </c>
      <c r="B4938">
        <v>170470</v>
      </c>
      <c r="C4938">
        <v>203</v>
      </c>
      <c r="D4938" s="96">
        <v>45132.530150462961</v>
      </c>
      <c r="E4938" t="s">
        <v>133</v>
      </c>
      <c r="F4938" t="s">
        <v>140</v>
      </c>
      <c r="G4938" t="s">
        <v>379</v>
      </c>
      <c r="H4938" t="s">
        <v>130</v>
      </c>
      <c r="I4938">
        <v>332390</v>
      </c>
      <c r="L4938" s="96">
        <v>45132.529583333337</v>
      </c>
      <c r="M4938" t="s">
        <v>135</v>
      </c>
      <c r="N4938">
        <v>5000</v>
      </c>
      <c r="O4938" t="s">
        <v>132</v>
      </c>
    </row>
    <row r="4939" spans="1:15" x14ac:dyDescent="0.25">
      <c r="A4939">
        <v>785000</v>
      </c>
      <c r="B4939">
        <v>170470</v>
      </c>
      <c r="C4939">
        <v>203</v>
      </c>
      <c r="D4939" s="96">
        <v>45132.530150462961</v>
      </c>
      <c r="E4939" t="s">
        <v>133</v>
      </c>
      <c r="F4939" t="s">
        <v>140</v>
      </c>
      <c r="G4939" t="s">
        <v>192</v>
      </c>
      <c r="H4939" t="s">
        <v>130</v>
      </c>
      <c r="I4939">
        <v>332390</v>
      </c>
      <c r="L4939" s="96">
        <v>45132.529583333337</v>
      </c>
      <c r="M4939" t="s">
        <v>135</v>
      </c>
      <c r="N4939">
        <v>10600</v>
      </c>
      <c r="O4939" t="s">
        <v>132</v>
      </c>
    </row>
    <row r="4940" spans="1:15" x14ac:dyDescent="0.25">
      <c r="A4940">
        <v>785000</v>
      </c>
      <c r="B4940">
        <v>170470</v>
      </c>
      <c r="C4940">
        <v>203</v>
      </c>
      <c r="D4940" s="96">
        <v>45132.530150462961</v>
      </c>
      <c r="E4940" t="s">
        <v>133</v>
      </c>
      <c r="F4940" t="s">
        <v>140</v>
      </c>
      <c r="G4940" t="s">
        <v>375</v>
      </c>
      <c r="H4940" t="s">
        <v>130</v>
      </c>
      <c r="I4940">
        <v>332390</v>
      </c>
      <c r="L4940" s="96">
        <v>45132.529583333337</v>
      </c>
      <c r="M4940" t="s">
        <v>135</v>
      </c>
      <c r="N4940">
        <v>17000</v>
      </c>
      <c r="O4940" t="s">
        <v>132</v>
      </c>
    </row>
    <row r="4941" spans="1:15" x14ac:dyDescent="0.25">
      <c r="A4941">
        <v>785000</v>
      </c>
      <c r="B4941">
        <v>170460</v>
      </c>
      <c r="C4941">
        <v>203</v>
      </c>
      <c r="D4941" s="96">
        <v>45132.530127314814</v>
      </c>
      <c r="E4941" t="s">
        <v>127</v>
      </c>
      <c r="F4941" t="s">
        <v>140</v>
      </c>
      <c r="G4941" t="s">
        <v>190</v>
      </c>
      <c r="H4941" t="s">
        <v>130</v>
      </c>
      <c r="I4941">
        <v>332380</v>
      </c>
      <c r="L4941" s="96">
        <v>45132.529583333337</v>
      </c>
      <c r="M4941" t="s">
        <v>131</v>
      </c>
      <c r="N4941">
        <v>39800</v>
      </c>
      <c r="O4941" t="s">
        <v>132</v>
      </c>
    </row>
    <row r="4942" spans="1:15" x14ac:dyDescent="0.25">
      <c r="A4942">
        <v>785000</v>
      </c>
      <c r="B4942">
        <v>170460</v>
      </c>
      <c r="C4942">
        <v>203</v>
      </c>
      <c r="D4942" s="96">
        <v>45132.530127314814</v>
      </c>
      <c r="E4942" t="s">
        <v>133</v>
      </c>
      <c r="F4942" t="s">
        <v>140</v>
      </c>
      <c r="G4942" t="s">
        <v>192</v>
      </c>
      <c r="H4942" t="s">
        <v>130</v>
      </c>
      <c r="I4942">
        <v>332380</v>
      </c>
      <c r="L4942" s="96">
        <v>45132.529583333337</v>
      </c>
      <c r="M4942" t="s">
        <v>135</v>
      </c>
      <c r="N4942">
        <v>-4800</v>
      </c>
      <c r="O4942" t="s">
        <v>136</v>
      </c>
    </row>
    <row r="4943" spans="1:15" x14ac:dyDescent="0.25">
      <c r="A4943">
        <v>785000</v>
      </c>
      <c r="B4943">
        <v>170460</v>
      </c>
      <c r="C4943">
        <v>203</v>
      </c>
      <c r="D4943" s="96">
        <v>45132.530127314814</v>
      </c>
      <c r="E4943" t="s">
        <v>133</v>
      </c>
      <c r="F4943" t="s">
        <v>140</v>
      </c>
      <c r="G4943" t="s">
        <v>191</v>
      </c>
      <c r="H4943" t="s">
        <v>130</v>
      </c>
      <c r="I4943">
        <v>332380</v>
      </c>
      <c r="L4943" s="96">
        <v>45132.529583333337</v>
      </c>
      <c r="M4943" t="s">
        <v>135</v>
      </c>
      <c r="N4943">
        <v>1000</v>
      </c>
      <c r="O4943" t="s">
        <v>132</v>
      </c>
    </row>
    <row r="4944" spans="1:15" x14ac:dyDescent="0.25">
      <c r="A4944">
        <v>785000</v>
      </c>
      <c r="B4944">
        <v>170520</v>
      </c>
      <c r="C4944">
        <v>203</v>
      </c>
      <c r="D4944" s="96">
        <v>45132.530115740738</v>
      </c>
      <c r="E4944" t="s">
        <v>127</v>
      </c>
      <c r="F4944" t="s">
        <v>140</v>
      </c>
      <c r="G4944" t="s">
        <v>190</v>
      </c>
      <c r="H4944" t="s">
        <v>130</v>
      </c>
      <c r="I4944">
        <v>332375</v>
      </c>
      <c r="L4944" s="96">
        <v>45132.529583333337</v>
      </c>
      <c r="M4944" t="s">
        <v>131</v>
      </c>
      <c r="N4944">
        <v>5000</v>
      </c>
      <c r="O4944" t="s">
        <v>132</v>
      </c>
    </row>
    <row r="4945" spans="1:15" x14ac:dyDescent="0.25">
      <c r="A4945">
        <v>785000</v>
      </c>
      <c r="B4945">
        <v>170520</v>
      </c>
      <c r="C4945">
        <v>203</v>
      </c>
      <c r="D4945" s="96">
        <v>45132.530115740738</v>
      </c>
      <c r="E4945" t="s">
        <v>133</v>
      </c>
      <c r="F4945" t="s">
        <v>140</v>
      </c>
      <c r="G4945" t="s">
        <v>375</v>
      </c>
      <c r="H4945" t="s">
        <v>130</v>
      </c>
      <c r="I4945">
        <v>332375</v>
      </c>
      <c r="L4945" s="96">
        <v>45132.529583333337</v>
      </c>
      <c r="M4945" t="s">
        <v>135</v>
      </c>
      <c r="N4945">
        <v>1500</v>
      </c>
      <c r="O4945" t="s">
        <v>132</v>
      </c>
    </row>
    <row r="4946" spans="1:15" x14ac:dyDescent="0.25">
      <c r="A4946">
        <v>785000</v>
      </c>
      <c r="B4946">
        <v>170450</v>
      </c>
      <c r="C4946">
        <v>203</v>
      </c>
      <c r="D4946" s="96">
        <v>45132.530104166668</v>
      </c>
      <c r="E4946" t="s">
        <v>127</v>
      </c>
      <c r="F4946" t="s">
        <v>140</v>
      </c>
      <c r="G4946" t="s">
        <v>190</v>
      </c>
      <c r="H4946" t="s">
        <v>130</v>
      </c>
      <c r="I4946">
        <v>332370</v>
      </c>
      <c r="L4946" s="96">
        <v>45132.529583333337</v>
      </c>
      <c r="M4946" t="s">
        <v>131</v>
      </c>
      <c r="N4946">
        <v>55000</v>
      </c>
      <c r="O4946" t="s">
        <v>132</v>
      </c>
    </row>
    <row r="4947" spans="1:15" x14ac:dyDescent="0.25">
      <c r="A4947">
        <v>785000</v>
      </c>
      <c r="B4947">
        <v>170440</v>
      </c>
      <c r="C4947">
        <v>203</v>
      </c>
      <c r="D4947" s="96">
        <v>45132.530069444445</v>
      </c>
      <c r="E4947" t="s">
        <v>127</v>
      </c>
      <c r="F4947" t="s">
        <v>140</v>
      </c>
      <c r="G4947" t="s">
        <v>190</v>
      </c>
      <c r="H4947" t="s">
        <v>130</v>
      </c>
      <c r="I4947">
        <v>332360</v>
      </c>
      <c r="L4947" s="96">
        <v>45132.529583333337</v>
      </c>
      <c r="M4947" t="s">
        <v>131</v>
      </c>
      <c r="N4947">
        <v>50000</v>
      </c>
      <c r="O4947" t="s">
        <v>132</v>
      </c>
    </row>
    <row r="4948" spans="1:15" x14ac:dyDescent="0.25">
      <c r="A4948">
        <v>785000</v>
      </c>
      <c r="B4948">
        <v>170440</v>
      </c>
      <c r="C4948">
        <v>203</v>
      </c>
      <c r="D4948" s="96">
        <v>45132.530069444445</v>
      </c>
      <c r="E4948" t="s">
        <v>127</v>
      </c>
      <c r="F4948" t="s">
        <v>140</v>
      </c>
      <c r="G4948" t="s">
        <v>190</v>
      </c>
      <c r="H4948" t="s">
        <v>130</v>
      </c>
      <c r="I4948">
        <v>332360</v>
      </c>
      <c r="L4948" s="96">
        <v>45132.529583333337</v>
      </c>
      <c r="M4948" t="s">
        <v>131</v>
      </c>
      <c r="N4948">
        <v>71062</v>
      </c>
      <c r="O4948" t="s">
        <v>132</v>
      </c>
    </row>
    <row r="4949" spans="1:15" x14ac:dyDescent="0.25">
      <c r="A4949">
        <v>785000</v>
      </c>
      <c r="B4949">
        <v>170440</v>
      </c>
      <c r="C4949">
        <v>203</v>
      </c>
      <c r="D4949" s="96">
        <v>45132.530069444445</v>
      </c>
      <c r="E4949" t="s">
        <v>133</v>
      </c>
      <c r="F4949" t="s">
        <v>140</v>
      </c>
      <c r="G4949" t="s">
        <v>192</v>
      </c>
      <c r="H4949" t="s">
        <v>130</v>
      </c>
      <c r="I4949">
        <v>332360</v>
      </c>
      <c r="L4949" s="96">
        <v>45132.529583333337</v>
      </c>
      <c r="M4949" t="s">
        <v>135</v>
      </c>
      <c r="N4949">
        <v>-82062</v>
      </c>
      <c r="O4949" t="s">
        <v>136</v>
      </c>
    </row>
    <row r="4950" spans="1:15" x14ac:dyDescent="0.25">
      <c r="A4950">
        <v>785000</v>
      </c>
      <c r="B4950">
        <v>170400</v>
      </c>
      <c r="C4950">
        <v>203</v>
      </c>
      <c r="D4950" s="96">
        <v>45132.530046296299</v>
      </c>
      <c r="E4950" t="s">
        <v>127</v>
      </c>
      <c r="F4950" t="s">
        <v>140</v>
      </c>
      <c r="G4950" t="s">
        <v>194</v>
      </c>
      <c r="H4950" t="s">
        <v>130</v>
      </c>
      <c r="I4950">
        <v>332356</v>
      </c>
      <c r="L4950" s="96">
        <v>45132.529583333337</v>
      </c>
      <c r="M4950" t="s">
        <v>131</v>
      </c>
      <c r="N4950">
        <v>12000</v>
      </c>
      <c r="O4950" t="s">
        <v>132</v>
      </c>
    </row>
    <row r="4951" spans="1:15" x14ac:dyDescent="0.25">
      <c r="A4951">
        <v>785000</v>
      </c>
      <c r="B4951">
        <v>170380</v>
      </c>
      <c r="C4951">
        <v>203</v>
      </c>
      <c r="D4951" s="96">
        <v>45132.530034722222</v>
      </c>
      <c r="E4951" t="s">
        <v>127</v>
      </c>
      <c r="F4951" t="s">
        <v>140</v>
      </c>
      <c r="G4951" t="s">
        <v>190</v>
      </c>
      <c r="H4951" t="s">
        <v>130</v>
      </c>
      <c r="I4951">
        <v>332340</v>
      </c>
      <c r="L4951" s="96">
        <v>45132.529583333337</v>
      </c>
      <c r="M4951" t="s">
        <v>131</v>
      </c>
      <c r="N4951">
        <v>194000</v>
      </c>
      <c r="O4951" t="s">
        <v>132</v>
      </c>
    </row>
    <row r="4952" spans="1:15" x14ac:dyDescent="0.25">
      <c r="A4952">
        <v>785000</v>
      </c>
      <c r="B4952">
        <v>170380</v>
      </c>
      <c r="C4952">
        <v>203</v>
      </c>
      <c r="D4952" s="96">
        <v>45132.530034722222</v>
      </c>
      <c r="E4952" t="s">
        <v>133</v>
      </c>
      <c r="F4952" t="s">
        <v>140</v>
      </c>
      <c r="G4952" t="s">
        <v>192</v>
      </c>
      <c r="H4952" t="s">
        <v>130</v>
      </c>
      <c r="I4952">
        <v>332340</v>
      </c>
      <c r="L4952" s="96">
        <v>45132.529583333337</v>
      </c>
      <c r="M4952" t="s">
        <v>135</v>
      </c>
      <c r="N4952">
        <v>-44000</v>
      </c>
      <c r="O4952" t="s">
        <v>136</v>
      </c>
    </row>
    <row r="4953" spans="1:15" x14ac:dyDescent="0.25">
      <c r="A4953">
        <v>785000</v>
      </c>
      <c r="B4953">
        <v>170370</v>
      </c>
      <c r="C4953">
        <v>203</v>
      </c>
      <c r="D4953" s="96">
        <v>45132.530011574076</v>
      </c>
      <c r="E4953" t="s">
        <v>127</v>
      </c>
      <c r="F4953" t="s">
        <v>140</v>
      </c>
      <c r="G4953" t="s">
        <v>190</v>
      </c>
      <c r="H4953" t="s">
        <v>130</v>
      </c>
      <c r="I4953">
        <v>332335</v>
      </c>
      <c r="L4953" s="96">
        <v>45132.529583333337</v>
      </c>
      <c r="M4953" t="s">
        <v>131</v>
      </c>
      <c r="N4953">
        <v>150000</v>
      </c>
      <c r="O4953" t="s">
        <v>132</v>
      </c>
    </row>
    <row r="4954" spans="1:15" x14ac:dyDescent="0.25">
      <c r="A4954">
        <v>785000</v>
      </c>
      <c r="B4954">
        <v>170370</v>
      </c>
      <c r="C4954">
        <v>203</v>
      </c>
      <c r="D4954" s="96">
        <v>45132.530011574076</v>
      </c>
      <c r="E4954" t="s">
        <v>133</v>
      </c>
      <c r="F4954" t="s">
        <v>140</v>
      </c>
      <c r="G4954" t="s">
        <v>191</v>
      </c>
      <c r="H4954" t="s">
        <v>130</v>
      </c>
      <c r="I4954">
        <v>332335</v>
      </c>
      <c r="L4954" s="96">
        <v>45132.529583333337</v>
      </c>
      <c r="M4954" t="s">
        <v>135</v>
      </c>
      <c r="N4954">
        <v>22000</v>
      </c>
      <c r="O4954" t="s">
        <v>132</v>
      </c>
    </row>
    <row r="4955" spans="1:15" x14ac:dyDescent="0.25">
      <c r="A4955">
        <v>785000</v>
      </c>
      <c r="B4955">
        <v>170360</v>
      </c>
      <c r="C4955">
        <v>203</v>
      </c>
      <c r="D4955" s="96">
        <v>45132.53</v>
      </c>
      <c r="E4955" t="s">
        <v>133</v>
      </c>
      <c r="F4955" t="s">
        <v>140</v>
      </c>
      <c r="G4955" t="s">
        <v>379</v>
      </c>
      <c r="H4955" t="s">
        <v>130</v>
      </c>
      <c r="I4955">
        <v>332332</v>
      </c>
      <c r="L4955" s="96">
        <v>45132.529583333337</v>
      </c>
      <c r="M4955" t="s">
        <v>135</v>
      </c>
      <c r="N4955">
        <v>500</v>
      </c>
      <c r="O4955" t="s">
        <v>132</v>
      </c>
    </row>
    <row r="4956" spans="1:15" x14ac:dyDescent="0.25">
      <c r="A4956">
        <v>785000</v>
      </c>
      <c r="B4956">
        <v>170350</v>
      </c>
      <c r="C4956">
        <v>203</v>
      </c>
      <c r="D4956" s="96">
        <v>45132.529976851853</v>
      </c>
      <c r="E4956" t="s">
        <v>127</v>
      </c>
      <c r="F4956" t="s">
        <v>140</v>
      </c>
      <c r="G4956" t="s">
        <v>190</v>
      </c>
      <c r="H4956" t="s">
        <v>130</v>
      </c>
      <c r="I4956">
        <v>332330</v>
      </c>
      <c r="L4956" s="96">
        <v>45132.529583333337</v>
      </c>
      <c r="M4956" t="s">
        <v>131</v>
      </c>
      <c r="N4956">
        <v>80000</v>
      </c>
      <c r="O4956" t="s">
        <v>132</v>
      </c>
    </row>
    <row r="4957" spans="1:15" x14ac:dyDescent="0.25">
      <c r="A4957">
        <v>785000</v>
      </c>
      <c r="B4957">
        <v>170350</v>
      </c>
      <c r="C4957">
        <v>203</v>
      </c>
      <c r="D4957" s="96">
        <v>45132.529976851853</v>
      </c>
      <c r="E4957" t="s">
        <v>133</v>
      </c>
      <c r="F4957" t="s">
        <v>140</v>
      </c>
      <c r="G4957" t="s">
        <v>192</v>
      </c>
      <c r="H4957" t="s">
        <v>130</v>
      </c>
      <c r="I4957">
        <v>332330</v>
      </c>
      <c r="L4957" s="96">
        <v>45132.529583333337</v>
      </c>
      <c r="M4957" t="s">
        <v>135</v>
      </c>
      <c r="N4957">
        <v>44000</v>
      </c>
      <c r="O4957" t="s">
        <v>132</v>
      </c>
    </row>
    <row r="4958" spans="1:15" x14ac:dyDescent="0.25">
      <c r="A4958">
        <v>785000</v>
      </c>
      <c r="B4958">
        <v>170340</v>
      </c>
      <c r="C4958">
        <v>203</v>
      </c>
      <c r="D4958" s="96">
        <v>45132.529942129629</v>
      </c>
      <c r="E4958" t="s">
        <v>127</v>
      </c>
      <c r="F4958" t="s">
        <v>140</v>
      </c>
      <c r="G4958" t="s">
        <v>190</v>
      </c>
      <c r="H4958" t="s">
        <v>130</v>
      </c>
      <c r="I4958">
        <v>332320</v>
      </c>
      <c r="L4958" s="96">
        <v>45132.529583333337</v>
      </c>
      <c r="M4958" t="s">
        <v>131</v>
      </c>
      <c r="N4958">
        <v>500</v>
      </c>
      <c r="O4958" t="s">
        <v>132</v>
      </c>
    </row>
    <row r="4959" spans="1:15" x14ac:dyDescent="0.25">
      <c r="A4959">
        <v>785000</v>
      </c>
      <c r="B4959">
        <v>170340</v>
      </c>
      <c r="C4959">
        <v>203</v>
      </c>
      <c r="D4959" s="96">
        <v>45132.529942129629</v>
      </c>
      <c r="E4959" t="s">
        <v>133</v>
      </c>
      <c r="F4959" t="s">
        <v>140</v>
      </c>
      <c r="G4959" t="s">
        <v>192</v>
      </c>
      <c r="H4959" t="s">
        <v>130</v>
      </c>
      <c r="I4959">
        <v>332320</v>
      </c>
      <c r="L4959" s="96">
        <v>45132.529583333337</v>
      </c>
      <c r="M4959" t="s">
        <v>135</v>
      </c>
      <c r="N4959">
        <v>1800</v>
      </c>
      <c r="O4959" t="s">
        <v>132</v>
      </c>
    </row>
    <row r="4960" spans="1:15" x14ac:dyDescent="0.25">
      <c r="A4960">
        <v>785000</v>
      </c>
      <c r="B4960">
        <v>170480</v>
      </c>
      <c r="C4960">
        <v>203</v>
      </c>
      <c r="D4960" s="96">
        <v>45132.529930555553</v>
      </c>
      <c r="E4960" t="s">
        <v>127</v>
      </c>
      <c r="F4960" t="s">
        <v>140</v>
      </c>
      <c r="G4960" t="s">
        <v>190</v>
      </c>
      <c r="H4960" t="s">
        <v>130</v>
      </c>
      <c r="I4960">
        <v>332318</v>
      </c>
      <c r="L4960" s="96">
        <v>45132.529583333337</v>
      </c>
      <c r="M4960" t="s">
        <v>131</v>
      </c>
      <c r="N4960">
        <v>15000</v>
      </c>
      <c r="O4960" t="s">
        <v>132</v>
      </c>
    </row>
    <row r="4961" spans="1:15" x14ac:dyDescent="0.25">
      <c r="A4961">
        <v>785000</v>
      </c>
      <c r="B4961">
        <v>170530</v>
      </c>
      <c r="C4961">
        <v>203</v>
      </c>
      <c r="D4961" s="96">
        <v>45132.529907407406</v>
      </c>
      <c r="E4961" t="s">
        <v>127</v>
      </c>
      <c r="F4961" t="s">
        <v>140</v>
      </c>
      <c r="G4961" t="s">
        <v>190</v>
      </c>
      <c r="H4961" t="s">
        <v>130</v>
      </c>
      <c r="I4961">
        <v>332317</v>
      </c>
      <c r="L4961" s="96">
        <v>45132.529583333337</v>
      </c>
      <c r="M4961" t="s">
        <v>131</v>
      </c>
      <c r="N4961">
        <v>10000</v>
      </c>
      <c r="O4961" t="s">
        <v>132</v>
      </c>
    </row>
    <row r="4962" spans="1:15" x14ac:dyDescent="0.25">
      <c r="A4962">
        <v>785000</v>
      </c>
      <c r="B4962">
        <v>170530</v>
      </c>
      <c r="C4962">
        <v>203</v>
      </c>
      <c r="D4962" s="96">
        <v>45132.529907407406</v>
      </c>
      <c r="E4962" t="s">
        <v>133</v>
      </c>
      <c r="F4962" t="s">
        <v>140</v>
      </c>
      <c r="G4962" t="s">
        <v>379</v>
      </c>
      <c r="H4962" t="s">
        <v>130</v>
      </c>
      <c r="I4962">
        <v>332317</v>
      </c>
      <c r="L4962" s="96">
        <v>45132.529583333337</v>
      </c>
      <c r="M4962" t="s">
        <v>135</v>
      </c>
      <c r="N4962">
        <v>1000</v>
      </c>
      <c r="O4962" t="s">
        <v>132</v>
      </c>
    </row>
    <row r="4963" spans="1:15" x14ac:dyDescent="0.25">
      <c r="A4963">
        <v>785000</v>
      </c>
      <c r="B4963">
        <v>170530</v>
      </c>
      <c r="C4963">
        <v>203</v>
      </c>
      <c r="D4963" s="96">
        <v>45132.529907407406</v>
      </c>
      <c r="E4963" t="s">
        <v>133</v>
      </c>
      <c r="F4963" t="s">
        <v>140</v>
      </c>
      <c r="G4963" t="s">
        <v>191</v>
      </c>
      <c r="H4963" t="s">
        <v>130</v>
      </c>
      <c r="I4963">
        <v>332317</v>
      </c>
      <c r="L4963" s="96">
        <v>45132.529583333337</v>
      </c>
      <c r="M4963" t="s">
        <v>135</v>
      </c>
      <c r="N4963">
        <v>4600</v>
      </c>
      <c r="O4963" t="s">
        <v>132</v>
      </c>
    </row>
    <row r="4964" spans="1:15" x14ac:dyDescent="0.25">
      <c r="A4964">
        <v>785000</v>
      </c>
      <c r="B4964">
        <v>170530</v>
      </c>
      <c r="C4964">
        <v>203</v>
      </c>
      <c r="D4964" s="96">
        <v>45132.529907407406</v>
      </c>
      <c r="E4964" t="s">
        <v>133</v>
      </c>
      <c r="F4964" t="s">
        <v>140</v>
      </c>
      <c r="G4964" t="s">
        <v>192</v>
      </c>
      <c r="H4964" t="s">
        <v>130</v>
      </c>
      <c r="I4964">
        <v>332317</v>
      </c>
      <c r="L4964" s="96">
        <v>45132.529583333337</v>
      </c>
      <c r="M4964" t="s">
        <v>135</v>
      </c>
      <c r="N4964">
        <v>8000</v>
      </c>
      <c r="O4964" t="s">
        <v>132</v>
      </c>
    </row>
    <row r="4965" spans="1:15" x14ac:dyDescent="0.25">
      <c r="A4965">
        <v>785000</v>
      </c>
      <c r="B4965">
        <v>170330</v>
      </c>
      <c r="C4965">
        <v>203</v>
      </c>
      <c r="D4965" s="96">
        <v>45132.52988425926</v>
      </c>
      <c r="E4965" t="s">
        <v>133</v>
      </c>
      <c r="F4965" t="s">
        <v>140</v>
      </c>
      <c r="G4965" t="s">
        <v>375</v>
      </c>
      <c r="H4965" t="s">
        <v>130</v>
      </c>
      <c r="I4965">
        <v>332315</v>
      </c>
      <c r="L4965" s="96">
        <v>45132.529583333337</v>
      </c>
      <c r="M4965" t="s">
        <v>135</v>
      </c>
      <c r="N4965">
        <v>30</v>
      </c>
      <c r="O4965" t="s">
        <v>132</v>
      </c>
    </row>
    <row r="4966" spans="1:15" x14ac:dyDescent="0.25">
      <c r="A4966">
        <v>785000</v>
      </c>
      <c r="B4966">
        <v>170310</v>
      </c>
      <c r="C4966">
        <v>203</v>
      </c>
      <c r="D4966" s="96">
        <v>45132.529872685183</v>
      </c>
      <c r="E4966" t="s">
        <v>133</v>
      </c>
      <c r="F4966" t="s">
        <v>140</v>
      </c>
      <c r="G4966" t="s">
        <v>379</v>
      </c>
      <c r="H4966" t="s">
        <v>130</v>
      </c>
      <c r="I4966">
        <v>332310</v>
      </c>
      <c r="L4966" s="96">
        <v>45132.529583333337</v>
      </c>
      <c r="M4966" t="s">
        <v>135</v>
      </c>
      <c r="N4966">
        <v>500</v>
      </c>
      <c r="O4966" t="s">
        <v>132</v>
      </c>
    </row>
    <row r="4967" spans="1:15" x14ac:dyDescent="0.25">
      <c r="A4967">
        <v>785000</v>
      </c>
      <c r="B4967">
        <v>170310</v>
      </c>
      <c r="C4967">
        <v>203</v>
      </c>
      <c r="D4967" s="96">
        <v>45132.529872685183</v>
      </c>
      <c r="E4967" t="s">
        <v>133</v>
      </c>
      <c r="F4967" t="s">
        <v>140</v>
      </c>
      <c r="G4967" t="s">
        <v>192</v>
      </c>
      <c r="H4967" t="s">
        <v>130</v>
      </c>
      <c r="I4967">
        <v>332310</v>
      </c>
      <c r="L4967" s="96">
        <v>45132.529583333337</v>
      </c>
      <c r="M4967" t="s">
        <v>135</v>
      </c>
      <c r="N4967">
        <v>700</v>
      </c>
      <c r="O4967" t="s">
        <v>132</v>
      </c>
    </row>
    <row r="4968" spans="1:15" x14ac:dyDescent="0.25">
      <c r="A4968">
        <v>785000</v>
      </c>
      <c r="B4968">
        <v>170310</v>
      </c>
      <c r="C4968">
        <v>203</v>
      </c>
      <c r="D4968" s="96">
        <v>45132.529861111114</v>
      </c>
      <c r="E4968" t="s">
        <v>127</v>
      </c>
      <c r="F4968" t="s">
        <v>140</v>
      </c>
      <c r="G4968" t="s">
        <v>190</v>
      </c>
      <c r="H4968" t="s">
        <v>130</v>
      </c>
      <c r="I4968">
        <v>332310</v>
      </c>
      <c r="L4968" s="96">
        <v>45132.529583333337</v>
      </c>
      <c r="M4968" t="s">
        <v>131</v>
      </c>
      <c r="N4968">
        <v>4000</v>
      </c>
      <c r="O4968" t="s">
        <v>132</v>
      </c>
    </row>
    <row r="4969" spans="1:15" x14ac:dyDescent="0.25">
      <c r="A4969">
        <v>785000</v>
      </c>
      <c r="B4969">
        <v>170310</v>
      </c>
      <c r="C4969">
        <v>203</v>
      </c>
      <c r="D4969" s="96">
        <v>45132.529861111114</v>
      </c>
      <c r="E4969" t="s">
        <v>133</v>
      </c>
      <c r="F4969" t="s">
        <v>140</v>
      </c>
      <c r="G4969" t="s">
        <v>191</v>
      </c>
      <c r="H4969" t="s">
        <v>130</v>
      </c>
      <c r="I4969">
        <v>332310</v>
      </c>
      <c r="L4969" s="96">
        <v>45132.529583333337</v>
      </c>
      <c r="M4969" t="s">
        <v>135</v>
      </c>
      <c r="N4969">
        <v>1400</v>
      </c>
      <c r="O4969" t="s">
        <v>132</v>
      </c>
    </row>
    <row r="4970" spans="1:15" x14ac:dyDescent="0.25">
      <c r="A4970">
        <v>785000</v>
      </c>
      <c r="B4970">
        <v>170540</v>
      </c>
      <c r="C4970">
        <v>203</v>
      </c>
      <c r="D4970" s="96">
        <v>45132.529826388891</v>
      </c>
      <c r="E4970" t="s">
        <v>127</v>
      </c>
      <c r="F4970" t="s">
        <v>140</v>
      </c>
      <c r="G4970" t="s">
        <v>190</v>
      </c>
      <c r="H4970" t="s">
        <v>130</v>
      </c>
      <c r="I4970">
        <v>332307</v>
      </c>
      <c r="L4970" s="96">
        <v>45132.529583333337</v>
      </c>
      <c r="M4970" t="s">
        <v>131</v>
      </c>
      <c r="N4970">
        <v>5000</v>
      </c>
      <c r="O4970" t="s">
        <v>132</v>
      </c>
    </row>
    <row r="4971" spans="1:15" x14ac:dyDescent="0.25">
      <c r="A4971">
        <v>785000</v>
      </c>
      <c r="B4971">
        <v>170540</v>
      </c>
      <c r="C4971">
        <v>203</v>
      </c>
      <c r="D4971" s="96">
        <v>45132.529826388891</v>
      </c>
      <c r="E4971" t="s">
        <v>133</v>
      </c>
      <c r="F4971" t="s">
        <v>140</v>
      </c>
      <c r="G4971" t="s">
        <v>379</v>
      </c>
      <c r="H4971" t="s">
        <v>130</v>
      </c>
      <c r="I4971">
        <v>332307</v>
      </c>
      <c r="L4971" s="96">
        <v>45132.529583333337</v>
      </c>
      <c r="M4971" t="s">
        <v>135</v>
      </c>
      <c r="N4971">
        <v>3000</v>
      </c>
      <c r="O4971" t="s">
        <v>132</v>
      </c>
    </row>
    <row r="4972" spans="1:15" x14ac:dyDescent="0.25">
      <c r="A4972">
        <v>785000</v>
      </c>
      <c r="B4972">
        <v>170540</v>
      </c>
      <c r="C4972">
        <v>203</v>
      </c>
      <c r="D4972" s="96">
        <v>45132.529826388891</v>
      </c>
      <c r="E4972" t="s">
        <v>133</v>
      </c>
      <c r="F4972" t="s">
        <v>140</v>
      </c>
      <c r="G4972" t="s">
        <v>192</v>
      </c>
      <c r="H4972" t="s">
        <v>130</v>
      </c>
      <c r="I4972">
        <v>332307</v>
      </c>
      <c r="L4972" s="96">
        <v>45132.529583333337</v>
      </c>
      <c r="M4972" t="s">
        <v>135</v>
      </c>
      <c r="N4972">
        <v>7000</v>
      </c>
      <c r="O4972" t="s">
        <v>132</v>
      </c>
    </row>
    <row r="4973" spans="1:15" x14ac:dyDescent="0.25">
      <c r="A4973">
        <v>785000</v>
      </c>
      <c r="B4973">
        <v>170540</v>
      </c>
      <c r="C4973">
        <v>203</v>
      </c>
      <c r="D4973" s="96">
        <v>45132.529826388891</v>
      </c>
      <c r="E4973" t="s">
        <v>133</v>
      </c>
      <c r="F4973" t="s">
        <v>140</v>
      </c>
      <c r="G4973" t="s">
        <v>375</v>
      </c>
      <c r="H4973" t="s">
        <v>130</v>
      </c>
      <c r="I4973">
        <v>332307</v>
      </c>
      <c r="L4973" s="96">
        <v>45132.529583333337</v>
      </c>
      <c r="M4973" t="s">
        <v>135</v>
      </c>
      <c r="N4973">
        <v>7000</v>
      </c>
      <c r="O4973" t="s">
        <v>132</v>
      </c>
    </row>
    <row r="4974" spans="1:15" x14ac:dyDescent="0.25">
      <c r="A4974">
        <v>785000</v>
      </c>
      <c r="B4974">
        <v>170400</v>
      </c>
      <c r="C4974">
        <v>203</v>
      </c>
      <c r="D4974" s="96">
        <v>45132.529814814814</v>
      </c>
      <c r="E4974" t="s">
        <v>127</v>
      </c>
      <c r="F4974" t="s">
        <v>140</v>
      </c>
      <c r="G4974" t="s">
        <v>194</v>
      </c>
      <c r="H4974" t="s">
        <v>130</v>
      </c>
      <c r="I4974">
        <v>332305</v>
      </c>
      <c r="L4974" s="96">
        <v>45132.529583333337</v>
      </c>
      <c r="M4974" t="s">
        <v>131</v>
      </c>
      <c r="N4974">
        <v>7000</v>
      </c>
      <c r="O4974" t="s">
        <v>132</v>
      </c>
    </row>
    <row r="4975" spans="1:15" x14ac:dyDescent="0.25">
      <c r="A4975">
        <v>785000</v>
      </c>
      <c r="B4975">
        <v>340000</v>
      </c>
      <c r="C4975">
        <v>204</v>
      </c>
      <c r="D4975" s="96">
        <v>45247.425219907411</v>
      </c>
      <c r="E4975" t="s">
        <v>133</v>
      </c>
      <c r="F4975" t="s">
        <v>441</v>
      </c>
      <c r="G4975" t="s">
        <v>444</v>
      </c>
      <c r="H4975" t="s">
        <v>130</v>
      </c>
      <c r="I4975">
        <v>332455</v>
      </c>
      <c r="K4975">
        <v>484</v>
      </c>
      <c r="L4975" s="96">
        <v>45233.999988425923</v>
      </c>
      <c r="M4975" t="s">
        <v>135</v>
      </c>
      <c r="N4975">
        <v>1223</v>
      </c>
      <c r="O4975" t="s">
        <v>132</v>
      </c>
    </row>
    <row r="4976" spans="1:15" x14ac:dyDescent="0.25">
      <c r="A4976">
        <v>785000</v>
      </c>
      <c r="B4976">
        <v>310000</v>
      </c>
      <c r="C4976">
        <v>204</v>
      </c>
      <c r="D4976" s="96">
        <v>45132.557233796295</v>
      </c>
      <c r="E4976" t="s">
        <v>127</v>
      </c>
      <c r="F4976" t="s">
        <v>144</v>
      </c>
      <c r="G4976" t="s">
        <v>145</v>
      </c>
      <c r="H4976" t="s">
        <v>130</v>
      </c>
      <c r="I4976">
        <v>332451</v>
      </c>
      <c r="L4976" s="96">
        <v>45132.55678240741</v>
      </c>
      <c r="M4976" t="s">
        <v>131</v>
      </c>
      <c r="N4976">
        <v>1500</v>
      </c>
      <c r="O4976" t="s">
        <v>132</v>
      </c>
    </row>
    <row r="4977" spans="1:15" x14ac:dyDescent="0.25">
      <c r="A4977">
        <v>785000</v>
      </c>
      <c r="B4977">
        <v>320400</v>
      </c>
      <c r="C4977">
        <v>204</v>
      </c>
      <c r="D4977" s="96">
        <v>45132.557210648149</v>
      </c>
      <c r="E4977" t="s">
        <v>127</v>
      </c>
      <c r="F4977" t="s">
        <v>144</v>
      </c>
      <c r="G4977" t="s">
        <v>145</v>
      </c>
      <c r="H4977" t="s">
        <v>130</v>
      </c>
      <c r="I4977">
        <v>332406</v>
      </c>
      <c r="L4977" s="96">
        <v>45132.55678240741</v>
      </c>
      <c r="M4977" t="s">
        <v>131</v>
      </c>
      <c r="N4977">
        <v>2000</v>
      </c>
      <c r="O4977" t="s">
        <v>132</v>
      </c>
    </row>
    <row r="4978" spans="1:15" x14ac:dyDescent="0.25">
      <c r="A4978">
        <v>785000</v>
      </c>
      <c r="B4978">
        <v>340000</v>
      </c>
      <c r="C4978">
        <v>204</v>
      </c>
      <c r="D4978" s="96">
        <v>45132.557210648149</v>
      </c>
      <c r="E4978" t="s">
        <v>127</v>
      </c>
      <c r="F4978" t="s">
        <v>144</v>
      </c>
      <c r="G4978" t="s">
        <v>145</v>
      </c>
      <c r="H4978" t="s">
        <v>130</v>
      </c>
      <c r="I4978">
        <v>332435</v>
      </c>
      <c r="L4978" s="96">
        <v>45132.55678240741</v>
      </c>
      <c r="M4978" t="s">
        <v>131</v>
      </c>
      <c r="N4978">
        <v>2000</v>
      </c>
      <c r="O4978" t="s">
        <v>132</v>
      </c>
    </row>
    <row r="4979" spans="1:15" x14ac:dyDescent="0.25">
      <c r="A4979">
        <v>785000</v>
      </c>
      <c r="B4979">
        <v>320400</v>
      </c>
      <c r="C4979">
        <v>204</v>
      </c>
      <c r="D4979" s="96">
        <v>45132.557210648149</v>
      </c>
      <c r="E4979" t="s">
        <v>133</v>
      </c>
      <c r="F4979" t="s">
        <v>144</v>
      </c>
      <c r="G4979" t="s">
        <v>407</v>
      </c>
      <c r="H4979" t="s">
        <v>130</v>
      </c>
      <c r="I4979">
        <v>332406</v>
      </c>
      <c r="L4979" s="96">
        <v>45132.55678240741</v>
      </c>
      <c r="M4979" t="s">
        <v>135</v>
      </c>
      <c r="N4979">
        <v>-2000</v>
      </c>
      <c r="O4979" t="s">
        <v>136</v>
      </c>
    </row>
    <row r="4980" spans="1:15" x14ac:dyDescent="0.25">
      <c r="A4980">
        <v>785000</v>
      </c>
      <c r="B4980">
        <v>320000</v>
      </c>
      <c r="C4980">
        <v>204</v>
      </c>
      <c r="D4980" s="96">
        <v>45132.557199074072</v>
      </c>
      <c r="E4980" t="s">
        <v>127</v>
      </c>
      <c r="F4980" t="s">
        <v>144</v>
      </c>
      <c r="G4980" t="s">
        <v>145</v>
      </c>
      <c r="H4980" t="s">
        <v>130</v>
      </c>
      <c r="I4980">
        <v>332400</v>
      </c>
      <c r="L4980" s="96">
        <v>45132.55678240741</v>
      </c>
      <c r="M4980" t="s">
        <v>131</v>
      </c>
      <c r="N4980">
        <v>25300</v>
      </c>
      <c r="O4980" t="s">
        <v>132</v>
      </c>
    </row>
    <row r="4981" spans="1:15" x14ac:dyDescent="0.25">
      <c r="A4981">
        <v>785000</v>
      </c>
      <c r="B4981">
        <v>320000</v>
      </c>
      <c r="C4981">
        <v>204</v>
      </c>
      <c r="D4981" s="96">
        <v>45132.557199074072</v>
      </c>
      <c r="E4981" t="s">
        <v>133</v>
      </c>
      <c r="F4981" t="s">
        <v>144</v>
      </c>
      <c r="G4981" t="s">
        <v>407</v>
      </c>
      <c r="H4981" t="s">
        <v>130</v>
      </c>
      <c r="I4981">
        <v>332400</v>
      </c>
      <c r="L4981" s="96">
        <v>45132.55678240741</v>
      </c>
      <c r="M4981" t="s">
        <v>135</v>
      </c>
      <c r="N4981">
        <v>60000</v>
      </c>
      <c r="O4981" t="s">
        <v>132</v>
      </c>
    </row>
    <row r="4982" spans="1:15" x14ac:dyDescent="0.25">
      <c r="A4982">
        <v>785000</v>
      </c>
      <c r="B4982">
        <v>325100</v>
      </c>
      <c r="C4982">
        <v>205</v>
      </c>
      <c r="D4982" s="96">
        <v>45261.567766203705</v>
      </c>
      <c r="E4982" t="s">
        <v>133</v>
      </c>
      <c r="F4982" t="s">
        <v>386</v>
      </c>
      <c r="G4982" t="s">
        <v>389</v>
      </c>
      <c r="H4982" t="s">
        <v>130</v>
      </c>
      <c r="I4982">
        <v>332510</v>
      </c>
      <c r="L4982" s="96">
        <v>45257.999988425923</v>
      </c>
      <c r="M4982" t="s">
        <v>135</v>
      </c>
      <c r="N4982">
        <v>-36300</v>
      </c>
      <c r="O4982" t="s">
        <v>136</v>
      </c>
    </row>
    <row r="4983" spans="1:15" x14ac:dyDescent="0.25">
      <c r="A4983">
        <v>785000</v>
      </c>
      <c r="B4983">
        <v>325000</v>
      </c>
      <c r="C4983">
        <v>205</v>
      </c>
      <c r="D4983" s="96">
        <v>45209.519074074073</v>
      </c>
      <c r="E4983" t="s">
        <v>162</v>
      </c>
      <c r="F4983" t="s">
        <v>247</v>
      </c>
      <c r="G4983" t="s">
        <v>210</v>
      </c>
      <c r="H4983" t="s">
        <v>130</v>
      </c>
      <c r="I4983">
        <v>332560</v>
      </c>
      <c r="L4983" s="96">
        <v>45205.999988425923</v>
      </c>
      <c r="M4983" t="s">
        <v>135</v>
      </c>
      <c r="N4983">
        <v>603347</v>
      </c>
      <c r="O4983" t="s">
        <v>132</v>
      </c>
    </row>
    <row r="4984" spans="1:15" x14ac:dyDescent="0.25">
      <c r="A4984">
        <v>785000</v>
      </c>
      <c r="B4984">
        <v>325100</v>
      </c>
      <c r="C4984">
        <v>205</v>
      </c>
      <c r="D4984" s="96">
        <v>45170.375474537039</v>
      </c>
      <c r="E4984" t="s">
        <v>133</v>
      </c>
      <c r="F4984" t="s">
        <v>388</v>
      </c>
      <c r="G4984" t="s">
        <v>389</v>
      </c>
      <c r="H4984" t="s">
        <v>130</v>
      </c>
      <c r="I4984">
        <v>332540</v>
      </c>
      <c r="L4984" s="96">
        <v>45168.999988425923</v>
      </c>
      <c r="M4984" t="s">
        <v>135</v>
      </c>
      <c r="N4984">
        <v>-278500</v>
      </c>
      <c r="O4984" t="s">
        <v>136</v>
      </c>
    </row>
    <row r="4985" spans="1:15" x14ac:dyDescent="0.25">
      <c r="A4985">
        <v>785000</v>
      </c>
      <c r="B4985">
        <v>325000</v>
      </c>
      <c r="C4985">
        <v>205</v>
      </c>
      <c r="D4985" s="96">
        <v>45132.557291666664</v>
      </c>
      <c r="E4985" t="s">
        <v>127</v>
      </c>
      <c r="F4985" t="s">
        <v>144</v>
      </c>
      <c r="G4985" t="s">
        <v>145</v>
      </c>
      <c r="H4985" t="s">
        <v>130</v>
      </c>
      <c r="I4985">
        <v>332550</v>
      </c>
      <c r="L4985" s="96">
        <v>45132.55678240741</v>
      </c>
      <c r="M4985" t="s">
        <v>131</v>
      </c>
      <c r="N4985">
        <v>127900</v>
      </c>
      <c r="O4985" t="s">
        <v>132</v>
      </c>
    </row>
    <row r="4986" spans="1:15" x14ac:dyDescent="0.25">
      <c r="A4986">
        <v>785000</v>
      </c>
      <c r="B4986">
        <v>325000</v>
      </c>
      <c r="C4986">
        <v>205</v>
      </c>
      <c r="D4986" s="96">
        <v>45132.557291666664</v>
      </c>
      <c r="E4986" t="s">
        <v>133</v>
      </c>
      <c r="F4986" t="s">
        <v>144</v>
      </c>
      <c r="G4986" t="s">
        <v>390</v>
      </c>
      <c r="H4986" t="s">
        <v>130</v>
      </c>
      <c r="I4986">
        <v>332550</v>
      </c>
      <c r="L4986" s="96">
        <v>45132.55678240741</v>
      </c>
      <c r="M4986" t="s">
        <v>135</v>
      </c>
      <c r="N4986">
        <v>46600</v>
      </c>
      <c r="O4986" t="s">
        <v>132</v>
      </c>
    </row>
    <row r="4987" spans="1:15" x14ac:dyDescent="0.25">
      <c r="A4987">
        <v>785000</v>
      </c>
      <c r="B4987">
        <v>325100</v>
      </c>
      <c r="C4987">
        <v>205</v>
      </c>
      <c r="D4987" s="96">
        <v>45132.557268518518</v>
      </c>
      <c r="E4987" t="s">
        <v>127</v>
      </c>
      <c r="F4987" t="s">
        <v>144</v>
      </c>
      <c r="G4987" t="s">
        <v>145</v>
      </c>
      <c r="H4987" t="s">
        <v>130</v>
      </c>
      <c r="I4987">
        <v>332540</v>
      </c>
      <c r="L4987" s="96">
        <v>45132.55678240741</v>
      </c>
      <c r="M4987" t="s">
        <v>131</v>
      </c>
      <c r="N4987">
        <v>482500</v>
      </c>
      <c r="O4987" t="s">
        <v>132</v>
      </c>
    </row>
    <row r="4988" spans="1:15" x14ac:dyDescent="0.25">
      <c r="A4988">
        <v>785000</v>
      </c>
      <c r="B4988">
        <v>325100</v>
      </c>
      <c r="C4988">
        <v>205</v>
      </c>
      <c r="D4988" s="96">
        <v>45132.557245370372</v>
      </c>
      <c r="E4988" t="s">
        <v>127</v>
      </c>
      <c r="F4988" t="s">
        <v>144</v>
      </c>
      <c r="G4988" t="s">
        <v>145</v>
      </c>
      <c r="H4988" t="s">
        <v>130</v>
      </c>
      <c r="I4988">
        <v>332510</v>
      </c>
      <c r="L4988" s="96">
        <v>45132.55678240741</v>
      </c>
      <c r="M4988" t="s">
        <v>131</v>
      </c>
      <c r="N4988">
        <v>47800</v>
      </c>
      <c r="O4988" t="s">
        <v>132</v>
      </c>
    </row>
    <row r="4989" spans="1:15" x14ac:dyDescent="0.25">
      <c r="A4989">
        <v>785000</v>
      </c>
      <c r="B4989">
        <v>335200</v>
      </c>
      <c r="C4989">
        <v>207</v>
      </c>
      <c r="D4989" s="96">
        <v>45294.682303240741</v>
      </c>
      <c r="E4989" t="s">
        <v>133</v>
      </c>
      <c r="F4989" t="s">
        <v>147</v>
      </c>
      <c r="G4989" t="s">
        <v>148</v>
      </c>
      <c r="H4989" t="s">
        <v>130</v>
      </c>
      <c r="I4989">
        <v>334520</v>
      </c>
      <c r="L4989" s="96">
        <v>45294.682256944441</v>
      </c>
      <c r="M4989" t="s">
        <v>135</v>
      </c>
      <c r="N4989">
        <v>2166</v>
      </c>
      <c r="O4989" t="s">
        <v>132</v>
      </c>
    </row>
    <row r="4990" spans="1:15" x14ac:dyDescent="0.25">
      <c r="A4990">
        <v>785000</v>
      </c>
      <c r="B4990">
        <v>370000</v>
      </c>
      <c r="C4990">
        <v>207</v>
      </c>
      <c r="D4990" s="96">
        <v>45294.682291666664</v>
      </c>
      <c r="E4990" t="s">
        <v>133</v>
      </c>
      <c r="F4990" t="s">
        <v>147</v>
      </c>
      <c r="G4990" t="s">
        <v>148</v>
      </c>
      <c r="H4990" t="s">
        <v>130</v>
      </c>
      <c r="I4990">
        <v>334311</v>
      </c>
      <c r="L4990" s="96">
        <v>45294.682256944441</v>
      </c>
      <c r="M4990" t="s">
        <v>135</v>
      </c>
      <c r="N4990">
        <v>-9000</v>
      </c>
      <c r="O4990" t="s">
        <v>136</v>
      </c>
    </row>
    <row r="4991" spans="1:15" x14ac:dyDescent="0.25">
      <c r="A4991">
        <v>785000</v>
      </c>
      <c r="B4991">
        <v>340000</v>
      </c>
      <c r="C4991">
        <v>207</v>
      </c>
      <c r="D4991" s="96">
        <v>45294.682280092595</v>
      </c>
      <c r="E4991" t="s">
        <v>133</v>
      </c>
      <c r="F4991" t="s">
        <v>147</v>
      </c>
      <c r="G4991" t="s">
        <v>148</v>
      </c>
      <c r="H4991" t="s">
        <v>130</v>
      </c>
      <c r="I4991">
        <v>332702</v>
      </c>
      <c r="L4991" s="96">
        <v>45294.682256944441</v>
      </c>
      <c r="M4991" t="s">
        <v>135</v>
      </c>
      <c r="N4991">
        <v>-15000</v>
      </c>
      <c r="O4991" t="s">
        <v>136</v>
      </c>
    </row>
    <row r="4992" spans="1:15" x14ac:dyDescent="0.25">
      <c r="A4992">
        <v>785000</v>
      </c>
      <c r="B4992">
        <v>315100</v>
      </c>
      <c r="C4992">
        <v>207</v>
      </c>
      <c r="D4992" s="96">
        <v>45258.855138888888</v>
      </c>
      <c r="E4992" t="s">
        <v>133</v>
      </c>
      <c r="F4992" t="s">
        <v>149</v>
      </c>
      <c r="G4992" t="s">
        <v>150</v>
      </c>
      <c r="H4992" t="s">
        <v>130</v>
      </c>
      <c r="I4992">
        <v>334314</v>
      </c>
      <c r="L4992" s="96">
        <v>45258.854675925926</v>
      </c>
      <c r="M4992" t="s">
        <v>135</v>
      </c>
      <c r="N4992">
        <v>-2000</v>
      </c>
      <c r="O4992" t="s">
        <v>136</v>
      </c>
    </row>
    <row r="4993" spans="1:15" x14ac:dyDescent="0.25">
      <c r="A4993">
        <v>785000</v>
      </c>
      <c r="B4993">
        <v>302000</v>
      </c>
      <c r="C4993">
        <v>207</v>
      </c>
      <c r="D4993" s="96">
        <v>45258.855138888888</v>
      </c>
      <c r="E4993" t="s">
        <v>133</v>
      </c>
      <c r="F4993" t="s">
        <v>149</v>
      </c>
      <c r="G4993" t="s">
        <v>150</v>
      </c>
      <c r="H4993" t="s">
        <v>130</v>
      </c>
      <c r="I4993">
        <v>334021</v>
      </c>
      <c r="L4993" s="96">
        <v>45258.854675925926</v>
      </c>
      <c r="M4993" t="s">
        <v>135</v>
      </c>
      <c r="N4993">
        <v>155744</v>
      </c>
      <c r="O4993" t="s">
        <v>132</v>
      </c>
    </row>
    <row r="4994" spans="1:15" x14ac:dyDescent="0.25">
      <c r="A4994">
        <v>785000</v>
      </c>
      <c r="B4994">
        <v>340000</v>
      </c>
      <c r="C4994">
        <v>207</v>
      </c>
      <c r="D4994" s="96">
        <v>45247.425219907411</v>
      </c>
      <c r="E4994" t="s">
        <v>127</v>
      </c>
      <c r="F4994" t="s">
        <v>391</v>
      </c>
      <c r="G4994" t="s">
        <v>392</v>
      </c>
      <c r="H4994" t="s">
        <v>130</v>
      </c>
      <c r="I4994">
        <v>334333</v>
      </c>
      <c r="K4994">
        <v>484</v>
      </c>
      <c r="L4994" s="96">
        <v>45233.999988425923</v>
      </c>
      <c r="M4994" t="s">
        <v>131</v>
      </c>
      <c r="N4994">
        <v>27888</v>
      </c>
      <c r="O4994" t="s">
        <v>132</v>
      </c>
    </row>
    <row r="4995" spans="1:15" x14ac:dyDescent="0.25">
      <c r="A4995">
        <v>785000</v>
      </c>
      <c r="B4995">
        <v>270000</v>
      </c>
      <c r="C4995">
        <v>207</v>
      </c>
      <c r="D4995" s="96">
        <v>45226.492407407408</v>
      </c>
      <c r="E4995" t="s">
        <v>133</v>
      </c>
      <c r="F4995" t="s">
        <v>137</v>
      </c>
      <c r="G4995" t="s">
        <v>138</v>
      </c>
      <c r="H4995" t="s">
        <v>130</v>
      </c>
      <c r="I4995">
        <v>338900</v>
      </c>
      <c r="L4995" s="96">
        <v>45226.489710648151</v>
      </c>
      <c r="M4995" t="s">
        <v>135</v>
      </c>
      <c r="N4995">
        <v>1000</v>
      </c>
      <c r="O4995" t="s">
        <v>132</v>
      </c>
    </row>
    <row r="4996" spans="1:15" x14ac:dyDescent="0.25">
      <c r="A4996">
        <v>785000</v>
      </c>
      <c r="B4996">
        <v>540300</v>
      </c>
      <c r="C4996">
        <v>207</v>
      </c>
      <c r="D4996" s="96">
        <v>45132.557800925926</v>
      </c>
      <c r="E4996" t="s">
        <v>127</v>
      </c>
      <c r="F4996" t="s">
        <v>151</v>
      </c>
      <c r="G4996" t="s">
        <v>196</v>
      </c>
      <c r="H4996" t="s">
        <v>130</v>
      </c>
      <c r="I4996">
        <v>334140</v>
      </c>
      <c r="L4996" s="96">
        <v>45132.556875000002</v>
      </c>
      <c r="M4996" t="s">
        <v>131</v>
      </c>
      <c r="N4996">
        <v>4000</v>
      </c>
      <c r="O4996" t="s">
        <v>132</v>
      </c>
    </row>
    <row r="4997" spans="1:15" x14ac:dyDescent="0.25">
      <c r="A4997">
        <v>785000</v>
      </c>
      <c r="B4997">
        <v>340000</v>
      </c>
      <c r="C4997">
        <v>207</v>
      </c>
      <c r="D4997" s="96">
        <v>45132.557673611111</v>
      </c>
      <c r="E4997" t="s">
        <v>127</v>
      </c>
      <c r="F4997" t="s">
        <v>144</v>
      </c>
      <c r="G4997" t="s">
        <v>145</v>
      </c>
      <c r="H4997" t="s">
        <v>130</v>
      </c>
      <c r="I4997">
        <v>334603</v>
      </c>
      <c r="L4997" s="96">
        <v>45132.55678240741</v>
      </c>
      <c r="M4997" t="s">
        <v>131</v>
      </c>
      <c r="N4997">
        <v>81186</v>
      </c>
      <c r="O4997" t="s">
        <v>132</v>
      </c>
    </row>
    <row r="4998" spans="1:15" x14ac:dyDescent="0.25">
      <c r="A4998">
        <v>785000</v>
      </c>
      <c r="B4998">
        <v>340000</v>
      </c>
      <c r="C4998">
        <v>207</v>
      </c>
      <c r="D4998" s="96">
        <v>45132.557673611111</v>
      </c>
      <c r="E4998" t="s">
        <v>133</v>
      </c>
      <c r="F4998" t="s">
        <v>144</v>
      </c>
      <c r="G4998" t="s">
        <v>412</v>
      </c>
      <c r="H4998" t="s">
        <v>130</v>
      </c>
      <c r="I4998">
        <v>334603</v>
      </c>
      <c r="L4998" s="96">
        <v>45132.55678240741</v>
      </c>
      <c r="M4998" t="s">
        <v>135</v>
      </c>
      <c r="N4998">
        <v>-8000</v>
      </c>
      <c r="O4998" t="s">
        <v>136</v>
      </c>
    </row>
    <row r="4999" spans="1:15" x14ac:dyDescent="0.25">
      <c r="A4999">
        <v>785000</v>
      </c>
      <c r="B4999">
        <v>335200</v>
      </c>
      <c r="C4999">
        <v>207</v>
      </c>
      <c r="D4999" s="96">
        <v>45132.557615740741</v>
      </c>
      <c r="E4999" t="s">
        <v>127</v>
      </c>
      <c r="F4999" t="s">
        <v>144</v>
      </c>
      <c r="G4999" t="s">
        <v>145</v>
      </c>
      <c r="H4999" t="s">
        <v>130</v>
      </c>
      <c r="I4999">
        <v>334520</v>
      </c>
      <c r="L4999" s="96">
        <v>45132.55678240741</v>
      </c>
      <c r="M4999" t="s">
        <v>131</v>
      </c>
      <c r="N4999">
        <v>3503</v>
      </c>
      <c r="O4999" t="s">
        <v>132</v>
      </c>
    </row>
    <row r="5000" spans="1:15" x14ac:dyDescent="0.25">
      <c r="A5000">
        <v>785000</v>
      </c>
      <c r="B5000">
        <v>335200</v>
      </c>
      <c r="C5000">
        <v>207</v>
      </c>
      <c r="D5000" s="96">
        <v>45132.557615740741</v>
      </c>
      <c r="E5000" t="s">
        <v>127</v>
      </c>
      <c r="F5000" t="s">
        <v>144</v>
      </c>
      <c r="G5000" t="s">
        <v>145</v>
      </c>
      <c r="H5000" t="s">
        <v>130</v>
      </c>
      <c r="I5000">
        <v>334525</v>
      </c>
      <c r="L5000" s="96">
        <v>45132.55678240741</v>
      </c>
      <c r="M5000" t="s">
        <v>131</v>
      </c>
      <c r="N5000">
        <v>5200</v>
      </c>
      <c r="O5000" t="s">
        <v>132</v>
      </c>
    </row>
    <row r="5001" spans="1:15" x14ac:dyDescent="0.25">
      <c r="A5001">
        <v>785000</v>
      </c>
      <c r="B5001">
        <v>360000</v>
      </c>
      <c r="C5001">
        <v>207</v>
      </c>
      <c r="D5001" s="96">
        <v>45132.557557870372</v>
      </c>
      <c r="E5001" t="s">
        <v>127</v>
      </c>
      <c r="F5001" t="s">
        <v>144</v>
      </c>
      <c r="G5001" t="s">
        <v>145</v>
      </c>
      <c r="H5001" t="s">
        <v>130</v>
      </c>
      <c r="I5001">
        <v>334359</v>
      </c>
      <c r="L5001" s="96">
        <v>45132.55678240741</v>
      </c>
      <c r="M5001" t="s">
        <v>131</v>
      </c>
      <c r="N5001">
        <v>37170</v>
      </c>
      <c r="O5001" t="s">
        <v>132</v>
      </c>
    </row>
    <row r="5002" spans="1:15" x14ac:dyDescent="0.25">
      <c r="A5002">
        <v>785000</v>
      </c>
      <c r="B5002">
        <v>360000</v>
      </c>
      <c r="C5002">
        <v>207</v>
      </c>
      <c r="D5002" s="96">
        <v>45132.557557870372</v>
      </c>
      <c r="E5002" t="s">
        <v>127</v>
      </c>
      <c r="F5002" t="s">
        <v>144</v>
      </c>
      <c r="G5002" t="s">
        <v>145</v>
      </c>
      <c r="H5002" t="s">
        <v>130</v>
      </c>
      <c r="I5002">
        <v>334357</v>
      </c>
      <c r="L5002" s="96">
        <v>45132.55678240741</v>
      </c>
      <c r="M5002" t="s">
        <v>131</v>
      </c>
      <c r="N5002">
        <v>63600</v>
      </c>
      <c r="O5002" t="s">
        <v>132</v>
      </c>
    </row>
    <row r="5003" spans="1:15" x14ac:dyDescent="0.25">
      <c r="A5003">
        <v>785000</v>
      </c>
      <c r="B5003">
        <v>360000</v>
      </c>
      <c r="C5003">
        <v>207</v>
      </c>
      <c r="D5003" s="96">
        <v>45132.557546296295</v>
      </c>
      <c r="E5003" t="s">
        <v>127</v>
      </c>
      <c r="F5003" t="s">
        <v>144</v>
      </c>
      <c r="G5003" t="s">
        <v>145</v>
      </c>
      <c r="H5003" t="s">
        <v>130</v>
      </c>
      <c r="I5003">
        <v>334353</v>
      </c>
      <c r="L5003" s="96">
        <v>45132.55678240741</v>
      </c>
      <c r="M5003" t="s">
        <v>131</v>
      </c>
      <c r="N5003">
        <v>11038</v>
      </c>
      <c r="O5003" t="s">
        <v>132</v>
      </c>
    </row>
    <row r="5004" spans="1:15" x14ac:dyDescent="0.25">
      <c r="A5004">
        <v>785000</v>
      </c>
      <c r="B5004">
        <v>360000</v>
      </c>
      <c r="C5004">
        <v>207</v>
      </c>
      <c r="D5004" s="96">
        <v>45132.557534722226</v>
      </c>
      <c r="E5004" t="s">
        <v>127</v>
      </c>
      <c r="F5004" t="s">
        <v>144</v>
      </c>
      <c r="G5004" t="s">
        <v>145</v>
      </c>
      <c r="H5004" t="s">
        <v>130</v>
      </c>
      <c r="I5004">
        <v>334349</v>
      </c>
      <c r="L5004" s="96">
        <v>45132.55678240741</v>
      </c>
      <c r="M5004" t="s">
        <v>131</v>
      </c>
      <c r="N5004">
        <v>16773</v>
      </c>
      <c r="O5004" t="s">
        <v>132</v>
      </c>
    </row>
    <row r="5005" spans="1:15" x14ac:dyDescent="0.25">
      <c r="A5005">
        <v>785000</v>
      </c>
      <c r="B5005">
        <v>340000</v>
      </c>
      <c r="C5005">
        <v>207</v>
      </c>
      <c r="D5005" s="96">
        <v>45132.557511574072</v>
      </c>
      <c r="E5005" t="s">
        <v>127</v>
      </c>
      <c r="F5005" t="s">
        <v>144</v>
      </c>
      <c r="G5005" t="s">
        <v>145</v>
      </c>
      <c r="H5005" t="s">
        <v>130</v>
      </c>
      <c r="I5005">
        <v>334318</v>
      </c>
      <c r="L5005" s="96">
        <v>45132.55678240741</v>
      </c>
      <c r="M5005" t="s">
        <v>131</v>
      </c>
      <c r="N5005">
        <v>4000</v>
      </c>
      <c r="O5005" t="s">
        <v>132</v>
      </c>
    </row>
    <row r="5006" spans="1:15" x14ac:dyDescent="0.25">
      <c r="A5006">
        <v>785000</v>
      </c>
      <c r="B5006">
        <v>370000</v>
      </c>
      <c r="C5006">
        <v>207</v>
      </c>
      <c r="D5006" s="96">
        <v>45132.557511574072</v>
      </c>
      <c r="E5006" t="s">
        <v>127</v>
      </c>
      <c r="F5006" t="s">
        <v>144</v>
      </c>
      <c r="G5006" t="s">
        <v>145</v>
      </c>
      <c r="H5006" t="s">
        <v>130</v>
      </c>
      <c r="I5006">
        <v>334317</v>
      </c>
      <c r="L5006" s="96">
        <v>45132.55678240741</v>
      </c>
      <c r="M5006" t="s">
        <v>131</v>
      </c>
      <c r="N5006">
        <v>10000</v>
      </c>
      <c r="O5006" t="s">
        <v>132</v>
      </c>
    </row>
    <row r="5007" spans="1:15" x14ac:dyDescent="0.25">
      <c r="A5007">
        <v>785000</v>
      </c>
      <c r="B5007">
        <v>340000</v>
      </c>
      <c r="C5007">
        <v>207</v>
      </c>
      <c r="D5007" s="96">
        <v>45132.557500000003</v>
      </c>
      <c r="E5007" t="s">
        <v>127</v>
      </c>
      <c r="F5007" t="s">
        <v>144</v>
      </c>
      <c r="G5007" t="s">
        <v>145</v>
      </c>
      <c r="H5007" t="s">
        <v>130</v>
      </c>
      <c r="I5007">
        <v>334312</v>
      </c>
      <c r="L5007" s="96">
        <v>45132.55678240741</v>
      </c>
      <c r="M5007" t="s">
        <v>131</v>
      </c>
      <c r="N5007">
        <v>2300</v>
      </c>
      <c r="O5007" t="s">
        <v>132</v>
      </c>
    </row>
    <row r="5008" spans="1:15" x14ac:dyDescent="0.25">
      <c r="A5008">
        <v>785000</v>
      </c>
      <c r="B5008">
        <v>370000</v>
      </c>
      <c r="C5008">
        <v>207</v>
      </c>
      <c r="D5008" s="96">
        <v>45132.557500000003</v>
      </c>
      <c r="E5008" t="s">
        <v>127</v>
      </c>
      <c r="F5008" t="s">
        <v>144</v>
      </c>
      <c r="G5008" t="s">
        <v>145</v>
      </c>
      <c r="H5008" t="s">
        <v>130</v>
      </c>
      <c r="I5008">
        <v>334311</v>
      </c>
      <c r="L5008" s="96">
        <v>45132.55678240741</v>
      </c>
      <c r="M5008" t="s">
        <v>131</v>
      </c>
      <c r="N5008">
        <v>15100</v>
      </c>
      <c r="O5008" t="s">
        <v>132</v>
      </c>
    </row>
    <row r="5009" spans="1:15" x14ac:dyDescent="0.25">
      <c r="A5009">
        <v>785000</v>
      </c>
      <c r="B5009">
        <v>315100</v>
      </c>
      <c r="C5009">
        <v>207</v>
      </c>
      <c r="D5009" s="96">
        <v>45132.557500000003</v>
      </c>
      <c r="E5009" t="s">
        <v>127</v>
      </c>
      <c r="F5009" t="s">
        <v>144</v>
      </c>
      <c r="G5009" t="s">
        <v>145</v>
      </c>
      <c r="H5009" t="s">
        <v>130</v>
      </c>
      <c r="I5009">
        <v>334314</v>
      </c>
      <c r="L5009" s="96">
        <v>45132.55678240741</v>
      </c>
      <c r="M5009" t="s">
        <v>131</v>
      </c>
      <c r="N5009">
        <v>23454</v>
      </c>
      <c r="O5009" t="s">
        <v>132</v>
      </c>
    </row>
    <row r="5010" spans="1:15" x14ac:dyDescent="0.25">
      <c r="A5010">
        <v>785000</v>
      </c>
      <c r="B5010">
        <v>305000</v>
      </c>
      <c r="C5010">
        <v>207</v>
      </c>
      <c r="D5010" s="96">
        <v>45132.557488425926</v>
      </c>
      <c r="E5010" t="s">
        <v>127</v>
      </c>
      <c r="F5010" t="s">
        <v>144</v>
      </c>
      <c r="G5010" t="s">
        <v>145</v>
      </c>
      <c r="H5010" t="s">
        <v>130</v>
      </c>
      <c r="I5010">
        <v>334290</v>
      </c>
      <c r="L5010" s="96">
        <v>45132.55678240741</v>
      </c>
      <c r="M5010" t="s">
        <v>131</v>
      </c>
      <c r="N5010">
        <v>12420</v>
      </c>
      <c r="O5010" t="s">
        <v>132</v>
      </c>
    </row>
    <row r="5011" spans="1:15" x14ac:dyDescent="0.25">
      <c r="A5011">
        <v>785000</v>
      </c>
      <c r="B5011">
        <v>360000</v>
      </c>
      <c r="C5011">
        <v>207</v>
      </c>
      <c r="D5011" s="96">
        <v>45132.55746527778</v>
      </c>
      <c r="E5011" t="s">
        <v>127</v>
      </c>
      <c r="F5011" t="s">
        <v>144</v>
      </c>
      <c r="G5011" t="s">
        <v>145</v>
      </c>
      <c r="H5011" t="s">
        <v>130</v>
      </c>
      <c r="I5011">
        <v>334270</v>
      </c>
      <c r="L5011" s="96">
        <v>45132.55678240741</v>
      </c>
      <c r="M5011" t="s">
        <v>131</v>
      </c>
      <c r="N5011">
        <v>1510</v>
      </c>
      <c r="O5011" t="s">
        <v>132</v>
      </c>
    </row>
    <row r="5012" spans="1:15" x14ac:dyDescent="0.25">
      <c r="A5012">
        <v>785000</v>
      </c>
      <c r="B5012">
        <v>335200</v>
      </c>
      <c r="C5012">
        <v>207</v>
      </c>
      <c r="D5012" s="96">
        <v>45132.55746527778</v>
      </c>
      <c r="E5012" t="s">
        <v>127</v>
      </c>
      <c r="F5012" t="s">
        <v>144</v>
      </c>
      <c r="G5012" t="s">
        <v>145</v>
      </c>
      <c r="H5012" t="s">
        <v>130</v>
      </c>
      <c r="I5012">
        <v>334210</v>
      </c>
      <c r="L5012" s="96">
        <v>45132.55678240741</v>
      </c>
      <c r="M5012" t="s">
        <v>131</v>
      </c>
      <c r="N5012">
        <v>5600</v>
      </c>
      <c r="O5012" t="s">
        <v>132</v>
      </c>
    </row>
    <row r="5013" spans="1:15" x14ac:dyDescent="0.25">
      <c r="A5013">
        <v>785000</v>
      </c>
      <c r="B5013">
        <v>340000</v>
      </c>
      <c r="C5013">
        <v>207</v>
      </c>
      <c r="D5013" s="96">
        <v>45132.557453703703</v>
      </c>
      <c r="E5013" t="s">
        <v>127</v>
      </c>
      <c r="F5013" t="s">
        <v>144</v>
      </c>
      <c r="G5013" t="s">
        <v>145</v>
      </c>
      <c r="H5013" t="s">
        <v>130</v>
      </c>
      <c r="I5013">
        <v>334190</v>
      </c>
      <c r="L5013" s="96">
        <v>45132.55678240741</v>
      </c>
      <c r="M5013" t="s">
        <v>131</v>
      </c>
      <c r="N5013">
        <v>1997</v>
      </c>
      <c r="O5013" t="s">
        <v>132</v>
      </c>
    </row>
    <row r="5014" spans="1:15" x14ac:dyDescent="0.25">
      <c r="A5014">
        <v>785000</v>
      </c>
      <c r="B5014">
        <v>370000</v>
      </c>
      <c r="C5014">
        <v>207</v>
      </c>
      <c r="D5014" s="96">
        <v>45132.557453703703</v>
      </c>
      <c r="E5014" t="s">
        <v>127</v>
      </c>
      <c r="F5014" t="s">
        <v>144</v>
      </c>
      <c r="G5014" t="s">
        <v>145</v>
      </c>
      <c r="H5014" t="s">
        <v>130</v>
      </c>
      <c r="I5014">
        <v>334180</v>
      </c>
      <c r="L5014" s="96">
        <v>45132.55678240741</v>
      </c>
      <c r="M5014" t="s">
        <v>131</v>
      </c>
      <c r="N5014">
        <v>2000</v>
      </c>
      <c r="O5014" t="s">
        <v>132</v>
      </c>
    </row>
    <row r="5015" spans="1:15" x14ac:dyDescent="0.25">
      <c r="A5015">
        <v>785000</v>
      </c>
      <c r="B5015">
        <v>330100</v>
      </c>
      <c r="C5015">
        <v>207</v>
      </c>
      <c r="D5015" s="96">
        <v>45132.557453703703</v>
      </c>
      <c r="E5015" t="s">
        <v>127</v>
      </c>
      <c r="F5015" t="s">
        <v>144</v>
      </c>
      <c r="G5015" t="s">
        <v>145</v>
      </c>
      <c r="H5015" t="s">
        <v>130</v>
      </c>
      <c r="I5015">
        <v>334160</v>
      </c>
      <c r="L5015" s="96">
        <v>45132.55678240741</v>
      </c>
      <c r="M5015" t="s">
        <v>131</v>
      </c>
      <c r="N5015">
        <v>4320</v>
      </c>
      <c r="O5015" t="s">
        <v>132</v>
      </c>
    </row>
    <row r="5016" spans="1:15" x14ac:dyDescent="0.25">
      <c r="A5016">
        <v>785000</v>
      </c>
      <c r="B5016">
        <v>340000</v>
      </c>
      <c r="C5016">
        <v>207</v>
      </c>
      <c r="D5016" s="96">
        <v>45132.557453703703</v>
      </c>
      <c r="E5016" t="s">
        <v>133</v>
      </c>
      <c r="F5016" t="s">
        <v>144</v>
      </c>
      <c r="G5016" t="s">
        <v>394</v>
      </c>
      <c r="H5016" t="s">
        <v>130</v>
      </c>
      <c r="I5016">
        <v>334190</v>
      </c>
      <c r="L5016" s="96">
        <v>45132.55678240741</v>
      </c>
      <c r="M5016" t="s">
        <v>135</v>
      </c>
      <c r="N5016">
        <v>-997</v>
      </c>
      <c r="O5016" t="s">
        <v>136</v>
      </c>
    </row>
    <row r="5017" spans="1:15" x14ac:dyDescent="0.25">
      <c r="A5017">
        <v>785000</v>
      </c>
      <c r="B5017">
        <v>335200</v>
      </c>
      <c r="C5017">
        <v>207</v>
      </c>
      <c r="D5017" s="96">
        <v>45132.557430555556</v>
      </c>
      <c r="E5017" t="s">
        <v>127</v>
      </c>
      <c r="F5017" t="s">
        <v>144</v>
      </c>
      <c r="G5017" t="s">
        <v>145</v>
      </c>
      <c r="H5017" t="s">
        <v>130</v>
      </c>
      <c r="I5017">
        <v>334139</v>
      </c>
      <c r="L5017" s="96">
        <v>45132.55678240741</v>
      </c>
      <c r="M5017" t="s">
        <v>131</v>
      </c>
      <c r="N5017">
        <v>400</v>
      </c>
      <c r="O5017" t="s">
        <v>132</v>
      </c>
    </row>
    <row r="5018" spans="1:15" x14ac:dyDescent="0.25">
      <c r="A5018">
        <v>785000</v>
      </c>
      <c r="B5018">
        <v>335200</v>
      </c>
      <c r="C5018">
        <v>207</v>
      </c>
      <c r="D5018" s="96">
        <v>45132.557430555556</v>
      </c>
      <c r="E5018" t="s">
        <v>127</v>
      </c>
      <c r="F5018" t="s">
        <v>144</v>
      </c>
      <c r="G5018" t="s">
        <v>145</v>
      </c>
      <c r="H5018" t="s">
        <v>130</v>
      </c>
      <c r="I5018">
        <v>334136</v>
      </c>
      <c r="L5018" s="96">
        <v>45132.55678240741</v>
      </c>
      <c r="M5018" t="s">
        <v>131</v>
      </c>
      <c r="N5018">
        <v>2000</v>
      </c>
      <c r="O5018" t="s">
        <v>132</v>
      </c>
    </row>
    <row r="5019" spans="1:15" x14ac:dyDescent="0.25">
      <c r="A5019">
        <v>785000</v>
      </c>
      <c r="B5019">
        <v>335200</v>
      </c>
      <c r="C5019">
        <v>207</v>
      </c>
      <c r="D5019" s="96">
        <v>45132.557430555556</v>
      </c>
      <c r="E5019" t="s">
        <v>127</v>
      </c>
      <c r="F5019" t="s">
        <v>144</v>
      </c>
      <c r="G5019" t="s">
        <v>145</v>
      </c>
      <c r="H5019" t="s">
        <v>130</v>
      </c>
      <c r="I5019">
        <v>334137</v>
      </c>
      <c r="L5019" s="96">
        <v>45132.55678240741</v>
      </c>
      <c r="M5019" t="s">
        <v>131</v>
      </c>
      <c r="N5019">
        <v>3250</v>
      </c>
      <c r="O5019" t="s">
        <v>132</v>
      </c>
    </row>
    <row r="5020" spans="1:15" x14ac:dyDescent="0.25">
      <c r="A5020">
        <v>785000</v>
      </c>
      <c r="B5020">
        <v>335200</v>
      </c>
      <c r="C5020">
        <v>207</v>
      </c>
      <c r="D5020" s="96">
        <v>45132.557430555556</v>
      </c>
      <c r="E5020" t="s">
        <v>127</v>
      </c>
      <c r="F5020" t="s">
        <v>144</v>
      </c>
      <c r="G5020" t="s">
        <v>145</v>
      </c>
      <c r="H5020" t="s">
        <v>130</v>
      </c>
      <c r="I5020">
        <v>334135</v>
      </c>
      <c r="L5020" s="96">
        <v>45132.55678240741</v>
      </c>
      <c r="M5020" t="s">
        <v>131</v>
      </c>
      <c r="N5020">
        <v>6957</v>
      </c>
      <c r="O5020" t="s">
        <v>132</v>
      </c>
    </row>
    <row r="5021" spans="1:15" x14ac:dyDescent="0.25">
      <c r="A5021">
        <v>785000</v>
      </c>
      <c r="B5021">
        <v>335200</v>
      </c>
      <c r="C5021">
        <v>207</v>
      </c>
      <c r="D5021" s="96">
        <v>45132.55741898148</v>
      </c>
      <c r="E5021" t="s">
        <v>127</v>
      </c>
      <c r="F5021" t="s">
        <v>144</v>
      </c>
      <c r="G5021" t="s">
        <v>145</v>
      </c>
      <c r="H5021" t="s">
        <v>130</v>
      </c>
      <c r="I5021">
        <v>334132</v>
      </c>
      <c r="L5021" s="96">
        <v>45132.55678240741</v>
      </c>
      <c r="M5021" t="s">
        <v>131</v>
      </c>
      <c r="N5021">
        <v>600</v>
      </c>
      <c r="O5021" t="s">
        <v>132</v>
      </c>
    </row>
    <row r="5022" spans="1:15" x14ac:dyDescent="0.25">
      <c r="A5022">
        <v>785000</v>
      </c>
      <c r="B5022">
        <v>335200</v>
      </c>
      <c r="C5022">
        <v>207</v>
      </c>
      <c r="D5022" s="96">
        <v>45132.55741898148</v>
      </c>
      <c r="E5022" t="s">
        <v>127</v>
      </c>
      <c r="F5022" t="s">
        <v>144</v>
      </c>
      <c r="G5022" t="s">
        <v>145</v>
      </c>
      <c r="H5022" t="s">
        <v>130</v>
      </c>
      <c r="I5022">
        <v>334133</v>
      </c>
      <c r="L5022" s="96">
        <v>45132.55678240741</v>
      </c>
      <c r="M5022" t="s">
        <v>131</v>
      </c>
      <c r="N5022">
        <v>700</v>
      </c>
      <c r="O5022" t="s">
        <v>132</v>
      </c>
    </row>
    <row r="5023" spans="1:15" x14ac:dyDescent="0.25">
      <c r="A5023">
        <v>785000</v>
      </c>
      <c r="B5023">
        <v>335200</v>
      </c>
      <c r="C5023">
        <v>207</v>
      </c>
      <c r="D5023" s="96">
        <v>45132.55741898148</v>
      </c>
      <c r="E5023" t="s">
        <v>127</v>
      </c>
      <c r="F5023" t="s">
        <v>144</v>
      </c>
      <c r="G5023" t="s">
        <v>145</v>
      </c>
      <c r="H5023" t="s">
        <v>130</v>
      </c>
      <c r="I5023">
        <v>334130</v>
      </c>
      <c r="L5023" s="96">
        <v>45132.55678240741</v>
      </c>
      <c r="M5023" t="s">
        <v>131</v>
      </c>
      <c r="N5023">
        <v>4350</v>
      </c>
      <c r="O5023" t="s">
        <v>132</v>
      </c>
    </row>
    <row r="5024" spans="1:15" x14ac:dyDescent="0.25">
      <c r="A5024">
        <v>785000</v>
      </c>
      <c r="B5024">
        <v>335200</v>
      </c>
      <c r="C5024">
        <v>207</v>
      </c>
      <c r="D5024" s="96">
        <v>45132.55741898148</v>
      </c>
      <c r="E5024" t="s">
        <v>127</v>
      </c>
      <c r="F5024" t="s">
        <v>144</v>
      </c>
      <c r="G5024" t="s">
        <v>145</v>
      </c>
      <c r="H5024" t="s">
        <v>130</v>
      </c>
      <c r="I5024">
        <v>334134</v>
      </c>
      <c r="L5024" s="96">
        <v>45132.55678240741</v>
      </c>
      <c r="M5024" t="s">
        <v>131</v>
      </c>
      <c r="N5024">
        <v>9577</v>
      </c>
      <c r="O5024" t="s">
        <v>132</v>
      </c>
    </row>
    <row r="5025" spans="1:15" x14ac:dyDescent="0.25">
      <c r="A5025">
        <v>785000</v>
      </c>
      <c r="B5025">
        <v>335100</v>
      </c>
      <c r="C5025">
        <v>207</v>
      </c>
      <c r="D5025" s="96">
        <v>45132.55740740741</v>
      </c>
      <c r="E5025" t="s">
        <v>127</v>
      </c>
      <c r="F5025" t="s">
        <v>144</v>
      </c>
      <c r="G5025" t="s">
        <v>145</v>
      </c>
      <c r="H5025" t="s">
        <v>130</v>
      </c>
      <c r="I5025">
        <v>334129</v>
      </c>
      <c r="L5025" s="96">
        <v>45132.55678240741</v>
      </c>
      <c r="M5025" t="s">
        <v>131</v>
      </c>
      <c r="N5025">
        <v>2000</v>
      </c>
      <c r="O5025" t="s">
        <v>132</v>
      </c>
    </row>
    <row r="5026" spans="1:15" x14ac:dyDescent="0.25">
      <c r="A5026">
        <v>785000</v>
      </c>
      <c r="B5026">
        <v>340000</v>
      </c>
      <c r="C5026">
        <v>207</v>
      </c>
      <c r="D5026" s="96">
        <v>45132.55740740741</v>
      </c>
      <c r="E5026" t="s">
        <v>133</v>
      </c>
      <c r="F5026" t="s">
        <v>144</v>
      </c>
      <c r="G5026" t="s">
        <v>394</v>
      </c>
      <c r="H5026" t="s">
        <v>130</v>
      </c>
      <c r="I5026">
        <v>334070</v>
      </c>
      <c r="L5026" s="96">
        <v>45132.55678240741</v>
      </c>
      <c r="M5026" t="s">
        <v>135</v>
      </c>
      <c r="N5026">
        <v>3525</v>
      </c>
      <c r="O5026" t="s">
        <v>132</v>
      </c>
    </row>
    <row r="5027" spans="1:15" x14ac:dyDescent="0.25">
      <c r="A5027">
        <v>785000</v>
      </c>
      <c r="B5027">
        <v>350000</v>
      </c>
      <c r="C5027">
        <v>207</v>
      </c>
      <c r="D5027" s="96">
        <v>45132.557384259257</v>
      </c>
      <c r="E5027" t="s">
        <v>127</v>
      </c>
      <c r="F5027" t="s">
        <v>144</v>
      </c>
      <c r="G5027" t="s">
        <v>145</v>
      </c>
      <c r="H5027" t="s">
        <v>130</v>
      </c>
      <c r="I5027">
        <v>334027</v>
      </c>
      <c r="L5027" s="96">
        <v>45132.55678240741</v>
      </c>
      <c r="M5027" t="s">
        <v>131</v>
      </c>
      <c r="N5027">
        <v>1000</v>
      </c>
      <c r="O5027" t="s">
        <v>132</v>
      </c>
    </row>
    <row r="5028" spans="1:15" x14ac:dyDescent="0.25">
      <c r="A5028">
        <v>785000</v>
      </c>
      <c r="B5028">
        <v>350000</v>
      </c>
      <c r="C5028">
        <v>207</v>
      </c>
      <c r="D5028" s="96">
        <v>45132.557384259257</v>
      </c>
      <c r="E5028" t="s">
        <v>133</v>
      </c>
      <c r="F5028" t="s">
        <v>144</v>
      </c>
      <c r="G5028" t="s">
        <v>146</v>
      </c>
      <c r="H5028" t="s">
        <v>130</v>
      </c>
      <c r="I5028">
        <v>334025</v>
      </c>
      <c r="L5028" s="96">
        <v>45132.55678240741</v>
      </c>
      <c r="M5028" t="s">
        <v>135</v>
      </c>
      <c r="N5028">
        <v>1450</v>
      </c>
      <c r="O5028" t="s">
        <v>132</v>
      </c>
    </row>
    <row r="5029" spans="1:15" x14ac:dyDescent="0.25">
      <c r="A5029">
        <v>785000</v>
      </c>
      <c r="B5029">
        <v>350000</v>
      </c>
      <c r="C5029">
        <v>207</v>
      </c>
      <c r="D5029" s="96">
        <v>45132.557384259257</v>
      </c>
      <c r="E5029" t="s">
        <v>133</v>
      </c>
      <c r="F5029" t="s">
        <v>144</v>
      </c>
      <c r="G5029" t="s">
        <v>146</v>
      </c>
      <c r="H5029" t="s">
        <v>130</v>
      </c>
      <c r="I5029">
        <v>334025</v>
      </c>
      <c r="L5029" s="96">
        <v>45132.55678240741</v>
      </c>
      <c r="M5029" t="s">
        <v>135</v>
      </c>
      <c r="N5029">
        <v>12875</v>
      </c>
      <c r="O5029" t="s">
        <v>132</v>
      </c>
    </row>
    <row r="5030" spans="1:15" x14ac:dyDescent="0.25">
      <c r="A5030">
        <v>785000</v>
      </c>
      <c r="B5030">
        <v>350000</v>
      </c>
      <c r="C5030">
        <v>207</v>
      </c>
      <c r="D5030" s="96">
        <v>45132.557372685187</v>
      </c>
      <c r="E5030" t="s">
        <v>127</v>
      </c>
      <c r="F5030" t="s">
        <v>144</v>
      </c>
      <c r="G5030" t="s">
        <v>145</v>
      </c>
      <c r="H5030" t="s">
        <v>130</v>
      </c>
      <c r="I5030">
        <v>334025</v>
      </c>
      <c r="L5030" s="96">
        <v>45132.55678240741</v>
      </c>
      <c r="M5030" t="s">
        <v>131</v>
      </c>
      <c r="N5030">
        <v>3250</v>
      </c>
      <c r="O5030" t="s">
        <v>132</v>
      </c>
    </row>
    <row r="5031" spans="1:15" x14ac:dyDescent="0.25">
      <c r="A5031">
        <v>785000</v>
      </c>
      <c r="B5031">
        <v>302000</v>
      </c>
      <c r="C5031">
        <v>207</v>
      </c>
      <c r="D5031" s="96">
        <v>45132.55736111111</v>
      </c>
      <c r="E5031" t="s">
        <v>127</v>
      </c>
      <c r="F5031" t="s">
        <v>144</v>
      </c>
      <c r="G5031" t="s">
        <v>145</v>
      </c>
      <c r="H5031" t="s">
        <v>130</v>
      </c>
      <c r="I5031">
        <v>334021</v>
      </c>
      <c r="L5031" s="96">
        <v>45132.55678240741</v>
      </c>
      <c r="M5031" t="s">
        <v>131</v>
      </c>
      <c r="N5031">
        <v>188572</v>
      </c>
      <c r="O5031" t="s">
        <v>132</v>
      </c>
    </row>
    <row r="5032" spans="1:15" x14ac:dyDescent="0.25">
      <c r="A5032">
        <v>785000</v>
      </c>
      <c r="B5032">
        <v>335200</v>
      </c>
      <c r="C5032">
        <v>207</v>
      </c>
      <c r="D5032" s="96">
        <v>45132.557349537034</v>
      </c>
      <c r="E5032" t="s">
        <v>127</v>
      </c>
      <c r="F5032" t="s">
        <v>144</v>
      </c>
      <c r="G5032" t="s">
        <v>145</v>
      </c>
      <c r="H5032" t="s">
        <v>130</v>
      </c>
      <c r="I5032">
        <v>334016</v>
      </c>
      <c r="L5032" s="96">
        <v>45132.55678240741</v>
      </c>
      <c r="M5032" t="s">
        <v>131</v>
      </c>
      <c r="N5032">
        <v>500</v>
      </c>
      <c r="O5032" t="s">
        <v>132</v>
      </c>
    </row>
    <row r="5033" spans="1:15" x14ac:dyDescent="0.25">
      <c r="A5033">
        <v>785000</v>
      </c>
      <c r="B5033">
        <v>370000</v>
      </c>
      <c r="C5033">
        <v>207</v>
      </c>
      <c r="D5033" s="96">
        <v>45132.557349537034</v>
      </c>
      <c r="E5033" t="s">
        <v>127</v>
      </c>
      <c r="F5033" t="s">
        <v>144</v>
      </c>
      <c r="G5033" t="s">
        <v>145</v>
      </c>
      <c r="H5033" t="s">
        <v>130</v>
      </c>
      <c r="I5033">
        <v>334015</v>
      </c>
      <c r="L5033" s="96">
        <v>45132.55678240741</v>
      </c>
      <c r="M5033" t="s">
        <v>131</v>
      </c>
      <c r="N5033">
        <v>550</v>
      </c>
      <c r="O5033" t="s">
        <v>132</v>
      </c>
    </row>
    <row r="5034" spans="1:15" x14ac:dyDescent="0.25">
      <c r="A5034">
        <v>785000</v>
      </c>
      <c r="B5034">
        <v>370000</v>
      </c>
      <c r="C5034">
        <v>207</v>
      </c>
      <c r="D5034" s="96">
        <v>45132.557349537034</v>
      </c>
      <c r="E5034" t="s">
        <v>127</v>
      </c>
      <c r="F5034" t="s">
        <v>144</v>
      </c>
      <c r="G5034" t="s">
        <v>145</v>
      </c>
      <c r="H5034" t="s">
        <v>130</v>
      </c>
      <c r="I5034">
        <v>334012</v>
      </c>
      <c r="L5034" s="96">
        <v>45132.55678240741</v>
      </c>
      <c r="M5034" t="s">
        <v>131</v>
      </c>
      <c r="N5034">
        <v>2400</v>
      </c>
      <c r="O5034" t="s">
        <v>132</v>
      </c>
    </row>
    <row r="5035" spans="1:15" x14ac:dyDescent="0.25">
      <c r="A5035">
        <v>785000</v>
      </c>
      <c r="B5035">
        <v>335500</v>
      </c>
      <c r="C5035">
        <v>207</v>
      </c>
      <c r="D5035" s="96">
        <v>45132.557349537034</v>
      </c>
      <c r="E5035" t="s">
        <v>127</v>
      </c>
      <c r="F5035" t="s">
        <v>144</v>
      </c>
      <c r="G5035" t="s">
        <v>145</v>
      </c>
      <c r="H5035" t="s">
        <v>130</v>
      </c>
      <c r="I5035">
        <v>334013</v>
      </c>
      <c r="L5035" s="96">
        <v>45132.55678240741</v>
      </c>
      <c r="M5035" t="s">
        <v>131</v>
      </c>
      <c r="N5035">
        <v>4150</v>
      </c>
      <c r="O5035" t="s">
        <v>132</v>
      </c>
    </row>
    <row r="5036" spans="1:15" x14ac:dyDescent="0.25">
      <c r="A5036">
        <v>785000</v>
      </c>
      <c r="B5036">
        <v>335200</v>
      </c>
      <c r="C5036">
        <v>207</v>
      </c>
      <c r="D5036" s="96">
        <v>45132.557337962964</v>
      </c>
      <c r="E5036" t="s">
        <v>127</v>
      </c>
      <c r="F5036" t="s">
        <v>144</v>
      </c>
      <c r="G5036" t="s">
        <v>145</v>
      </c>
      <c r="H5036" t="s">
        <v>130</v>
      </c>
      <c r="I5036">
        <v>334011</v>
      </c>
      <c r="L5036" s="96">
        <v>45132.55678240741</v>
      </c>
      <c r="M5036" t="s">
        <v>131</v>
      </c>
      <c r="N5036">
        <v>71958</v>
      </c>
      <c r="O5036" t="s">
        <v>132</v>
      </c>
    </row>
    <row r="5037" spans="1:15" x14ac:dyDescent="0.25">
      <c r="A5037">
        <v>785000</v>
      </c>
      <c r="B5037">
        <v>340000</v>
      </c>
      <c r="C5037">
        <v>207</v>
      </c>
      <c r="D5037" s="96">
        <v>45132.557326388887</v>
      </c>
      <c r="E5037" t="s">
        <v>127</v>
      </c>
      <c r="F5037" t="s">
        <v>144</v>
      </c>
      <c r="G5037" t="s">
        <v>145</v>
      </c>
      <c r="H5037" t="s">
        <v>130</v>
      </c>
      <c r="I5037">
        <v>332702</v>
      </c>
      <c r="L5037" s="96">
        <v>45132.55678240741</v>
      </c>
      <c r="M5037" t="s">
        <v>131</v>
      </c>
      <c r="N5037">
        <v>15000</v>
      </c>
      <c r="O5037" t="s">
        <v>132</v>
      </c>
    </row>
    <row r="5038" spans="1:15" x14ac:dyDescent="0.25">
      <c r="A5038">
        <v>785000</v>
      </c>
      <c r="B5038">
        <v>270000</v>
      </c>
      <c r="C5038">
        <v>207</v>
      </c>
      <c r="D5038" s="96">
        <v>45132.557175925926</v>
      </c>
      <c r="E5038" t="s">
        <v>127</v>
      </c>
      <c r="F5038" t="s">
        <v>128</v>
      </c>
      <c r="G5038" t="s">
        <v>139</v>
      </c>
      <c r="H5038" t="s">
        <v>130</v>
      </c>
      <c r="I5038">
        <v>338900</v>
      </c>
      <c r="L5038" s="96">
        <v>45132.556747685187</v>
      </c>
      <c r="M5038" t="s">
        <v>131</v>
      </c>
      <c r="N5038">
        <v>51800</v>
      </c>
      <c r="O5038" t="s">
        <v>132</v>
      </c>
    </row>
    <row r="5039" spans="1:15" x14ac:dyDescent="0.25">
      <c r="A5039">
        <v>785000</v>
      </c>
      <c r="B5039">
        <v>265350</v>
      </c>
      <c r="C5039">
        <v>207</v>
      </c>
      <c r="D5039" s="96">
        <v>45132.556921296295</v>
      </c>
      <c r="E5039" t="s">
        <v>127</v>
      </c>
      <c r="F5039" t="s">
        <v>128</v>
      </c>
      <c r="G5039" t="s">
        <v>145</v>
      </c>
      <c r="H5039" t="s">
        <v>130</v>
      </c>
      <c r="I5039">
        <v>334330</v>
      </c>
      <c r="L5039" s="96">
        <v>45132.556747685187</v>
      </c>
      <c r="M5039" t="s">
        <v>131</v>
      </c>
      <c r="N5039">
        <v>3480</v>
      </c>
      <c r="O5039" t="s">
        <v>132</v>
      </c>
    </row>
    <row r="5040" spans="1:15" x14ac:dyDescent="0.25">
      <c r="A5040">
        <v>785000</v>
      </c>
      <c r="B5040">
        <v>120000</v>
      </c>
      <c r="C5040">
        <v>207</v>
      </c>
      <c r="D5040" s="96">
        <v>45132.530613425923</v>
      </c>
      <c r="E5040" t="s">
        <v>127</v>
      </c>
      <c r="F5040" t="s">
        <v>140</v>
      </c>
      <c r="G5040" t="s">
        <v>141</v>
      </c>
      <c r="H5040" t="s">
        <v>130</v>
      </c>
      <c r="I5040">
        <v>338510</v>
      </c>
      <c r="L5040" s="96">
        <v>45132.529583333337</v>
      </c>
      <c r="M5040" t="s">
        <v>131</v>
      </c>
      <c r="N5040">
        <v>500</v>
      </c>
      <c r="O5040" t="s">
        <v>132</v>
      </c>
    </row>
    <row r="5041" spans="1:15" x14ac:dyDescent="0.25">
      <c r="A5041">
        <v>785000</v>
      </c>
      <c r="B5041">
        <v>120010</v>
      </c>
      <c r="C5041">
        <v>207</v>
      </c>
      <c r="D5041" s="96">
        <v>45132.530601851853</v>
      </c>
      <c r="E5041" t="s">
        <v>127</v>
      </c>
      <c r="F5041" t="s">
        <v>140</v>
      </c>
      <c r="G5041" t="s">
        <v>141</v>
      </c>
      <c r="H5041" t="s">
        <v>130</v>
      </c>
      <c r="I5041">
        <v>338360</v>
      </c>
      <c r="L5041" s="96">
        <v>45132.529583333337</v>
      </c>
      <c r="M5041" t="s">
        <v>131</v>
      </c>
      <c r="N5041">
        <v>3175</v>
      </c>
      <c r="O5041" t="s">
        <v>132</v>
      </c>
    </row>
    <row r="5042" spans="1:15" x14ac:dyDescent="0.25">
      <c r="A5042">
        <v>785000</v>
      </c>
      <c r="B5042">
        <v>120010</v>
      </c>
      <c r="C5042">
        <v>207</v>
      </c>
      <c r="D5042" s="96">
        <v>45132.530590277776</v>
      </c>
      <c r="E5042" t="s">
        <v>127</v>
      </c>
      <c r="F5042" t="s">
        <v>140</v>
      </c>
      <c r="G5042" t="s">
        <v>141</v>
      </c>
      <c r="H5042" t="s">
        <v>130</v>
      </c>
      <c r="I5042">
        <v>338350</v>
      </c>
      <c r="L5042" s="96">
        <v>45132.529583333337</v>
      </c>
      <c r="M5042" t="s">
        <v>131</v>
      </c>
      <c r="N5042">
        <v>110590</v>
      </c>
      <c r="O5042" t="s">
        <v>132</v>
      </c>
    </row>
    <row r="5043" spans="1:15" x14ac:dyDescent="0.25">
      <c r="A5043">
        <v>785000</v>
      </c>
      <c r="B5043">
        <v>120402</v>
      </c>
      <c r="C5043">
        <v>207</v>
      </c>
      <c r="D5043" s="96">
        <v>45132.530578703707</v>
      </c>
      <c r="E5043" t="s">
        <v>127</v>
      </c>
      <c r="F5043" t="s">
        <v>140</v>
      </c>
      <c r="G5043" t="s">
        <v>141</v>
      </c>
      <c r="H5043" t="s">
        <v>130</v>
      </c>
      <c r="I5043">
        <v>338330</v>
      </c>
      <c r="L5043" s="96">
        <v>45132.529583333337</v>
      </c>
      <c r="M5043" t="s">
        <v>131</v>
      </c>
      <c r="N5043">
        <v>16760</v>
      </c>
      <c r="O5043" t="s">
        <v>132</v>
      </c>
    </row>
    <row r="5044" spans="1:15" x14ac:dyDescent="0.25">
      <c r="A5044">
        <v>785000</v>
      </c>
      <c r="B5044">
        <v>120302</v>
      </c>
      <c r="C5044">
        <v>207</v>
      </c>
      <c r="D5044" s="96">
        <v>45132.530578703707</v>
      </c>
      <c r="E5044" t="s">
        <v>127</v>
      </c>
      <c r="F5044" t="s">
        <v>140</v>
      </c>
      <c r="G5044" t="s">
        <v>141</v>
      </c>
      <c r="H5044" t="s">
        <v>130</v>
      </c>
      <c r="I5044">
        <v>338300</v>
      </c>
      <c r="L5044" s="96">
        <v>45132.529583333337</v>
      </c>
      <c r="M5044" t="s">
        <v>131</v>
      </c>
      <c r="N5044">
        <v>26900</v>
      </c>
      <c r="O5044" t="s">
        <v>132</v>
      </c>
    </row>
    <row r="5045" spans="1:15" x14ac:dyDescent="0.25">
      <c r="A5045">
        <v>785000</v>
      </c>
      <c r="B5045">
        <v>120000</v>
      </c>
      <c r="C5045">
        <v>207</v>
      </c>
      <c r="D5045" s="96">
        <v>45132.53056712963</v>
      </c>
      <c r="E5045" t="s">
        <v>127</v>
      </c>
      <c r="F5045" t="s">
        <v>140</v>
      </c>
      <c r="G5045" t="s">
        <v>141</v>
      </c>
      <c r="H5045" t="s">
        <v>130</v>
      </c>
      <c r="I5045">
        <v>338296</v>
      </c>
      <c r="L5045" s="96">
        <v>45132.529583333337</v>
      </c>
      <c r="M5045" t="s">
        <v>131</v>
      </c>
      <c r="N5045">
        <v>7100</v>
      </c>
      <c r="O5045" t="s">
        <v>132</v>
      </c>
    </row>
    <row r="5046" spans="1:15" x14ac:dyDescent="0.25">
      <c r="A5046">
        <v>785000</v>
      </c>
      <c r="B5046">
        <v>120010</v>
      </c>
      <c r="C5046">
        <v>207</v>
      </c>
      <c r="D5046" s="96">
        <v>45132.53056712963</v>
      </c>
      <c r="E5046" t="s">
        <v>127</v>
      </c>
      <c r="F5046" t="s">
        <v>140</v>
      </c>
      <c r="G5046" t="s">
        <v>141</v>
      </c>
      <c r="H5046" t="s">
        <v>130</v>
      </c>
      <c r="I5046">
        <v>338298</v>
      </c>
      <c r="L5046" s="96">
        <v>45132.529583333337</v>
      </c>
      <c r="M5046" t="s">
        <v>131</v>
      </c>
      <c r="N5046">
        <v>155100</v>
      </c>
      <c r="O5046" t="s">
        <v>132</v>
      </c>
    </row>
    <row r="5047" spans="1:15" x14ac:dyDescent="0.25">
      <c r="A5047">
        <v>785000</v>
      </c>
      <c r="B5047">
        <v>120102</v>
      </c>
      <c r="C5047">
        <v>207</v>
      </c>
      <c r="D5047" s="96">
        <v>45132.530555555553</v>
      </c>
      <c r="E5047" t="s">
        <v>127</v>
      </c>
      <c r="F5047" t="s">
        <v>140</v>
      </c>
      <c r="G5047" t="s">
        <v>141</v>
      </c>
      <c r="H5047" t="s">
        <v>130</v>
      </c>
      <c r="I5047">
        <v>338290</v>
      </c>
      <c r="L5047" s="96">
        <v>45132.529583333337</v>
      </c>
      <c r="M5047" t="s">
        <v>131</v>
      </c>
      <c r="N5047">
        <v>17440</v>
      </c>
      <c r="O5047" t="s">
        <v>132</v>
      </c>
    </row>
    <row r="5048" spans="1:15" x14ac:dyDescent="0.25">
      <c r="A5048">
        <v>785000</v>
      </c>
      <c r="B5048">
        <v>120502</v>
      </c>
      <c r="C5048">
        <v>207</v>
      </c>
      <c r="D5048" s="96">
        <v>45132.530543981484</v>
      </c>
      <c r="E5048" t="s">
        <v>127</v>
      </c>
      <c r="F5048" t="s">
        <v>140</v>
      </c>
      <c r="G5048" t="s">
        <v>141</v>
      </c>
      <c r="H5048" t="s">
        <v>130</v>
      </c>
      <c r="I5048">
        <v>338280</v>
      </c>
      <c r="L5048" s="96">
        <v>45132.529583333337</v>
      </c>
      <c r="M5048" t="s">
        <v>131</v>
      </c>
      <c r="N5048">
        <v>7900</v>
      </c>
      <c r="O5048" t="s">
        <v>132</v>
      </c>
    </row>
    <row r="5049" spans="1:15" x14ac:dyDescent="0.25">
      <c r="A5049">
        <v>785000</v>
      </c>
      <c r="B5049">
        <v>120452</v>
      </c>
      <c r="C5049">
        <v>207</v>
      </c>
      <c r="D5049" s="96">
        <v>45132.530543981484</v>
      </c>
      <c r="E5049" t="s">
        <v>127</v>
      </c>
      <c r="F5049" t="s">
        <v>140</v>
      </c>
      <c r="G5049" t="s">
        <v>141</v>
      </c>
      <c r="H5049" t="s">
        <v>130</v>
      </c>
      <c r="I5049">
        <v>338270</v>
      </c>
      <c r="L5049" s="96">
        <v>45132.529583333337</v>
      </c>
      <c r="M5049" t="s">
        <v>131</v>
      </c>
      <c r="N5049">
        <v>8400</v>
      </c>
      <c r="O5049" t="s">
        <v>132</v>
      </c>
    </row>
    <row r="5050" spans="1:15" x14ac:dyDescent="0.25">
      <c r="A5050">
        <v>785000</v>
      </c>
      <c r="B5050">
        <v>120252</v>
      </c>
      <c r="C5050">
        <v>207</v>
      </c>
      <c r="D5050" s="96">
        <v>45132.530532407407</v>
      </c>
      <c r="E5050" t="s">
        <v>127</v>
      </c>
      <c r="F5050" t="s">
        <v>140</v>
      </c>
      <c r="G5050" t="s">
        <v>141</v>
      </c>
      <c r="H5050" t="s">
        <v>130</v>
      </c>
      <c r="I5050">
        <v>338260</v>
      </c>
      <c r="L5050" s="96">
        <v>45132.529583333337</v>
      </c>
      <c r="M5050" t="s">
        <v>131</v>
      </c>
      <c r="N5050">
        <v>4800</v>
      </c>
      <c r="O5050" t="s">
        <v>132</v>
      </c>
    </row>
    <row r="5051" spans="1:15" x14ac:dyDescent="0.25">
      <c r="A5051">
        <v>785000</v>
      </c>
      <c r="B5051">
        <v>120202</v>
      </c>
      <c r="C5051">
        <v>207</v>
      </c>
      <c r="D5051" s="96">
        <v>45132.530532407407</v>
      </c>
      <c r="E5051" t="s">
        <v>127</v>
      </c>
      <c r="F5051" t="s">
        <v>140</v>
      </c>
      <c r="G5051" t="s">
        <v>141</v>
      </c>
      <c r="H5051" t="s">
        <v>130</v>
      </c>
      <c r="I5051">
        <v>338235</v>
      </c>
      <c r="L5051" s="96">
        <v>45132.529583333337</v>
      </c>
      <c r="M5051" t="s">
        <v>131</v>
      </c>
      <c r="N5051">
        <v>10800</v>
      </c>
      <c r="O5051" t="s">
        <v>132</v>
      </c>
    </row>
    <row r="5052" spans="1:15" x14ac:dyDescent="0.25">
      <c r="A5052">
        <v>785000</v>
      </c>
      <c r="B5052">
        <v>120401</v>
      </c>
      <c r="C5052">
        <v>207</v>
      </c>
      <c r="D5052" s="96">
        <v>45132.53052083333</v>
      </c>
      <c r="E5052" t="s">
        <v>127</v>
      </c>
      <c r="F5052" t="s">
        <v>140</v>
      </c>
      <c r="G5052" t="s">
        <v>141</v>
      </c>
      <c r="H5052" t="s">
        <v>130</v>
      </c>
      <c r="I5052">
        <v>338220</v>
      </c>
      <c r="L5052" s="96">
        <v>45132.529583333337</v>
      </c>
      <c r="M5052" t="s">
        <v>131</v>
      </c>
      <c r="N5052">
        <v>10000</v>
      </c>
      <c r="O5052" t="s">
        <v>132</v>
      </c>
    </row>
    <row r="5053" spans="1:15" x14ac:dyDescent="0.25">
      <c r="A5053">
        <v>785000</v>
      </c>
      <c r="B5053">
        <v>120000</v>
      </c>
      <c r="C5053">
        <v>207</v>
      </c>
      <c r="D5053" s="96">
        <v>45132.53052083333</v>
      </c>
      <c r="E5053" t="s">
        <v>127</v>
      </c>
      <c r="F5053" t="s">
        <v>140</v>
      </c>
      <c r="G5053" t="s">
        <v>141</v>
      </c>
      <c r="H5053" t="s">
        <v>130</v>
      </c>
      <c r="I5053">
        <v>338210</v>
      </c>
      <c r="L5053" s="96">
        <v>45132.529583333337</v>
      </c>
      <c r="M5053" t="s">
        <v>131</v>
      </c>
      <c r="N5053">
        <v>16200</v>
      </c>
      <c r="O5053" t="s">
        <v>132</v>
      </c>
    </row>
    <row r="5054" spans="1:15" x14ac:dyDescent="0.25">
      <c r="A5054">
        <v>785000</v>
      </c>
      <c r="B5054">
        <v>120352</v>
      </c>
      <c r="C5054">
        <v>207</v>
      </c>
      <c r="D5054" s="96">
        <v>45132.530509259261</v>
      </c>
      <c r="E5054" t="s">
        <v>127</v>
      </c>
      <c r="F5054" t="s">
        <v>140</v>
      </c>
      <c r="G5054" t="s">
        <v>141</v>
      </c>
      <c r="H5054" t="s">
        <v>130</v>
      </c>
      <c r="I5054">
        <v>338205</v>
      </c>
      <c r="L5054" s="96">
        <v>45132.529583333337</v>
      </c>
      <c r="M5054" t="s">
        <v>131</v>
      </c>
      <c r="N5054">
        <v>10250</v>
      </c>
      <c r="O5054" t="s">
        <v>132</v>
      </c>
    </row>
    <row r="5055" spans="1:15" x14ac:dyDescent="0.25">
      <c r="A5055">
        <v>785000</v>
      </c>
      <c r="B5055">
        <v>120301</v>
      </c>
      <c r="C5055">
        <v>207</v>
      </c>
      <c r="D5055" s="96">
        <v>45132.530509259261</v>
      </c>
      <c r="E5055" t="s">
        <v>127</v>
      </c>
      <c r="F5055" t="s">
        <v>140</v>
      </c>
      <c r="G5055" t="s">
        <v>141</v>
      </c>
      <c r="H5055" t="s">
        <v>130</v>
      </c>
      <c r="I5055">
        <v>338180</v>
      </c>
      <c r="L5055" s="96">
        <v>45132.529583333337</v>
      </c>
      <c r="M5055" t="s">
        <v>131</v>
      </c>
      <c r="N5055">
        <v>26400</v>
      </c>
      <c r="O5055" t="s">
        <v>132</v>
      </c>
    </row>
    <row r="5056" spans="1:15" x14ac:dyDescent="0.25">
      <c r="A5056">
        <v>785000</v>
      </c>
      <c r="B5056">
        <v>120150</v>
      </c>
      <c r="C5056">
        <v>207</v>
      </c>
      <c r="D5056" s="96">
        <v>45132.530497685184</v>
      </c>
      <c r="E5056" t="s">
        <v>127</v>
      </c>
      <c r="F5056" t="s">
        <v>140</v>
      </c>
      <c r="G5056" t="s">
        <v>141</v>
      </c>
      <c r="H5056" t="s">
        <v>130</v>
      </c>
      <c r="I5056">
        <v>338150</v>
      </c>
      <c r="L5056" s="96">
        <v>45132.529583333337</v>
      </c>
      <c r="M5056" t="s">
        <v>131</v>
      </c>
      <c r="N5056">
        <v>4500</v>
      </c>
      <c r="O5056" t="s">
        <v>132</v>
      </c>
    </row>
    <row r="5057" spans="1:15" x14ac:dyDescent="0.25">
      <c r="A5057">
        <v>785000</v>
      </c>
      <c r="B5057">
        <v>120201</v>
      </c>
      <c r="C5057">
        <v>207</v>
      </c>
      <c r="D5057" s="96">
        <v>45132.530497685184</v>
      </c>
      <c r="E5057" t="s">
        <v>127</v>
      </c>
      <c r="F5057" t="s">
        <v>140</v>
      </c>
      <c r="G5057" t="s">
        <v>141</v>
      </c>
      <c r="H5057" t="s">
        <v>130</v>
      </c>
      <c r="I5057">
        <v>338160</v>
      </c>
      <c r="L5057" s="96">
        <v>45132.529583333337</v>
      </c>
      <c r="M5057" t="s">
        <v>131</v>
      </c>
      <c r="N5057">
        <v>23000</v>
      </c>
      <c r="O5057" t="s">
        <v>132</v>
      </c>
    </row>
    <row r="5058" spans="1:15" x14ac:dyDescent="0.25">
      <c r="A5058">
        <v>785000</v>
      </c>
      <c r="B5058">
        <v>120101</v>
      </c>
      <c r="C5058">
        <v>207</v>
      </c>
      <c r="D5058" s="96">
        <v>45132.530486111114</v>
      </c>
      <c r="E5058" t="s">
        <v>127</v>
      </c>
      <c r="F5058" t="s">
        <v>140</v>
      </c>
      <c r="G5058" t="s">
        <v>141</v>
      </c>
      <c r="H5058" t="s">
        <v>130</v>
      </c>
      <c r="I5058">
        <v>338120</v>
      </c>
      <c r="L5058" s="96">
        <v>45132.529583333337</v>
      </c>
      <c r="M5058" t="s">
        <v>131</v>
      </c>
      <c r="N5058">
        <v>24500</v>
      </c>
      <c r="O5058" t="s">
        <v>132</v>
      </c>
    </row>
    <row r="5059" spans="1:15" x14ac:dyDescent="0.25">
      <c r="A5059">
        <v>785000</v>
      </c>
      <c r="B5059">
        <v>120010</v>
      </c>
      <c r="C5059">
        <v>207</v>
      </c>
      <c r="D5059" s="96">
        <v>45132.530486111114</v>
      </c>
      <c r="E5059" t="s">
        <v>127</v>
      </c>
      <c r="F5059" t="s">
        <v>140</v>
      </c>
      <c r="G5059" t="s">
        <v>141</v>
      </c>
      <c r="H5059" t="s">
        <v>130</v>
      </c>
      <c r="I5059">
        <v>338110</v>
      </c>
      <c r="L5059" s="96">
        <v>45132.529583333337</v>
      </c>
      <c r="M5059" t="s">
        <v>131</v>
      </c>
      <c r="N5059">
        <v>40000</v>
      </c>
      <c r="O5059" t="s">
        <v>132</v>
      </c>
    </row>
    <row r="5060" spans="1:15" x14ac:dyDescent="0.25">
      <c r="A5060">
        <v>785000</v>
      </c>
      <c r="B5060">
        <v>120010</v>
      </c>
      <c r="C5060">
        <v>207</v>
      </c>
      <c r="D5060" s="96">
        <v>45132.530474537038</v>
      </c>
      <c r="E5060" t="s">
        <v>127</v>
      </c>
      <c r="F5060" t="s">
        <v>140</v>
      </c>
      <c r="G5060" t="s">
        <v>141</v>
      </c>
      <c r="H5060" t="s">
        <v>130</v>
      </c>
      <c r="I5060">
        <v>338085</v>
      </c>
      <c r="L5060" s="96">
        <v>45132.529583333337</v>
      </c>
      <c r="M5060" t="s">
        <v>131</v>
      </c>
      <c r="N5060">
        <v>595</v>
      </c>
      <c r="O5060" t="s">
        <v>132</v>
      </c>
    </row>
    <row r="5061" spans="1:15" x14ac:dyDescent="0.25">
      <c r="A5061">
        <v>785000</v>
      </c>
      <c r="B5061">
        <v>120050</v>
      </c>
      <c r="C5061">
        <v>207</v>
      </c>
      <c r="D5061" s="96">
        <v>45132.530474537038</v>
      </c>
      <c r="E5061" t="s">
        <v>127</v>
      </c>
      <c r="F5061" t="s">
        <v>140</v>
      </c>
      <c r="G5061" t="s">
        <v>141</v>
      </c>
      <c r="H5061" t="s">
        <v>130</v>
      </c>
      <c r="I5061">
        <v>338090</v>
      </c>
      <c r="L5061" s="96">
        <v>45132.529583333337</v>
      </c>
      <c r="M5061" t="s">
        <v>131</v>
      </c>
      <c r="N5061">
        <v>389050</v>
      </c>
      <c r="O5061" t="s">
        <v>132</v>
      </c>
    </row>
    <row r="5062" spans="1:15" x14ac:dyDescent="0.25">
      <c r="A5062">
        <v>785000</v>
      </c>
      <c r="B5062">
        <v>120010</v>
      </c>
      <c r="C5062">
        <v>207</v>
      </c>
      <c r="D5062" s="96">
        <v>45132.530462962961</v>
      </c>
      <c r="E5062" t="s">
        <v>127</v>
      </c>
      <c r="F5062" t="s">
        <v>140</v>
      </c>
      <c r="G5062" t="s">
        <v>141</v>
      </c>
      <c r="H5062" t="s">
        <v>130</v>
      </c>
      <c r="I5062">
        <v>338075</v>
      </c>
      <c r="L5062" s="96">
        <v>45132.529583333337</v>
      </c>
      <c r="M5062" t="s">
        <v>131</v>
      </c>
      <c r="N5062">
        <v>595</v>
      </c>
      <c r="O5062" t="s">
        <v>132</v>
      </c>
    </row>
    <row r="5063" spans="1:15" x14ac:dyDescent="0.25">
      <c r="A5063">
        <v>785000</v>
      </c>
      <c r="B5063">
        <v>120010</v>
      </c>
      <c r="C5063">
        <v>207</v>
      </c>
      <c r="D5063" s="96">
        <v>45132.530462962961</v>
      </c>
      <c r="E5063" t="s">
        <v>127</v>
      </c>
      <c r="F5063" t="s">
        <v>140</v>
      </c>
      <c r="G5063" t="s">
        <v>141</v>
      </c>
      <c r="H5063" t="s">
        <v>130</v>
      </c>
      <c r="I5063">
        <v>338080</v>
      </c>
      <c r="L5063" s="96">
        <v>45132.529583333337</v>
      </c>
      <c r="M5063" t="s">
        <v>131</v>
      </c>
      <c r="N5063">
        <v>1175</v>
      </c>
      <c r="O5063" t="s">
        <v>132</v>
      </c>
    </row>
    <row r="5064" spans="1:15" x14ac:dyDescent="0.25">
      <c r="A5064">
        <v>785000</v>
      </c>
      <c r="B5064">
        <v>120010</v>
      </c>
      <c r="C5064">
        <v>207</v>
      </c>
      <c r="D5064" s="96">
        <v>45132.530462962961</v>
      </c>
      <c r="E5064" t="s">
        <v>127</v>
      </c>
      <c r="F5064" t="s">
        <v>140</v>
      </c>
      <c r="G5064" t="s">
        <v>141</v>
      </c>
      <c r="H5064" t="s">
        <v>130</v>
      </c>
      <c r="I5064">
        <v>338070</v>
      </c>
      <c r="L5064" s="96">
        <v>45132.529583333337</v>
      </c>
      <c r="M5064" t="s">
        <v>131</v>
      </c>
      <c r="N5064">
        <v>2050</v>
      </c>
      <c r="O5064" t="s">
        <v>132</v>
      </c>
    </row>
    <row r="5065" spans="1:15" x14ac:dyDescent="0.25">
      <c r="A5065">
        <v>785000</v>
      </c>
      <c r="B5065">
        <v>120650</v>
      </c>
      <c r="C5065">
        <v>207</v>
      </c>
      <c r="D5065" s="96">
        <v>45132.530451388891</v>
      </c>
      <c r="E5065" t="s">
        <v>127</v>
      </c>
      <c r="F5065" t="s">
        <v>140</v>
      </c>
      <c r="G5065" t="s">
        <v>141</v>
      </c>
      <c r="H5065" t="s">
        <v>130</v>
      </c>
      <c r="I5065">
        <v>338050</v>
      </c>
      <c r="L5065" s="96">
        <v>45132.529583333337</v>
      </c>
      <c r="M5065" t="s">
        <v>131</v>
      </c>
      <c r="N5065">
        <v>30000</v>
      </c>
      <c r="O5065" t="s">
        <v>132</v>
      </c>
    </row>
    <row r="5066" spans="1:15" x14ac:dyDescent="0.25">
      <c r="A5066">
        <v>785000</v>
      </c>
      <c r="B5066">
        <v>120000</v>
      </c>
      <c r="C5066">
        <v>207</v>
      </c>
      <c r="D5066" s="96">
        <v>45132.530451388891</v>
      </c>
      <c r="E5066" t="s">
        <v>127</v>
      </c>
      <c r="F5066" t="s">
        <v>140</v>
      </c>
      <c r="G5066" t="s">
        <v>141</v>
      </c>
      <c r="H5066" t="s">
        <v>130</v>
      </c>
      <c r="I5066">
        <v>338045</v>
      </c>
      <c r="L5066" s="96">
        <v>45132.529583333337</v>
      </c>
      <c r="M5066" t="s">
        <v>131</v>
      </c>
      <c r="N5066">
        <v>32500</v>
      </c>
      <c r="O5066" t="s">
        <v>132</v>
      </c>
    </row>
    <row r="5067" spans="1:15" x14ac:dyDescent="0.25">
      <c r="A5067">
        <v>785000</v>
      </c>
      <c r="B5067">
        <v>120010</v>
      </c>
      <c r="C5067">
        <v>207</v>
      </c>
      <c r="D5067" s="96">
        <v>45132.530451388891</v>
      </c>
      <c r="E5067" t="s">
        <v>127</v>
      </c>
      <c r="F5067" t="s">
        <v>140</v>
      </c>
      <c r="G5067" t="s">
        <v>141</v>
      </c>
      <c r="H5067" t="s">
        <v>130</v>
      </c>
      <c r="I5067">
        <v>338060</v>
      </c>
      <c r="L5067" s="96">
        <v>45132.529583333337</v>
      </c>
      <c r="M5067" t="s">
        <v>131</v>
      </c>
      <c r="N5067">
        <v>35000</v>
      </c>
      <c r="O5067" t="s">
        <v>132</v>
      </c>
    </row>
    <row r="5068" spans="1:15" x14ac:dyDescent="0.25">
      <c r="A5068">
        <v>785000</v>
      </c>
      <c r="B5068">
        <v>120010</v>
      </c>
      <c r="C5068">
        <v>207</v>
      </c>
      <c r="D5068" s="96">
        <v>45132.530439814815</v>
      </c>
      <c r="E5068" t="s">
        <v>127</v>
      </c>
      <c r="F5068" t="s">
        <v>140</v>
      </c>
      <c r="G5068" t="s">
        <v>141</v>
      </c>
      <c r="H5068" t="s">
        <v>130</v>
      </c>
      <c r="I5068">
        <v>338030</v>
      </c>
      <c r="L5068" s="96">
        <v>45132.529583333337</v>
      </c>
      <c r="M5068" t="s">
        <v>131</v>
      </c>
      <c r="N5068">
        <v>12800</v>
      </c>
      <c r="O5068" t="s">
        <v>132</v>
      </c>
    </row>
    <row r="5069" spans="1:15" x14ac:dyDescent="0.25">
      <c r="A5069">
        <v>785000</v>
      </c>
      <c r="B5069">
        <v>120010</v>
      </c>
      <c r="C5069">
        <v>207</v>
      </c>
      <c r="D5069" s="96">
        <v>45132.530439814815</v>
      </c>
      <c r="E5069" t="s">
        <v>127</v>
      </c>
      <c r="F5069" t="s">
        <v>140</v>
      </c>
      <c r="G5069" t="s">
        <v>141</v>
      </c>
      <c r="H5069" t="s">
        <v>130</v>
      </c>
      <c r="I5069">
        <v>338025</v>
      </c>
      <c r="L5069" s="96">
        <v>45132.529583333337</v>
      </c>
      <c r="M5069" t="s">
        <v>131</v>
      </c>
      <c r="N5069">
        <v>35000</v>
      </c>
      <c r="O5069" t="s">
        <v>132</v>
      </c>
    </row>
    <row r="5070" spans="1:15" x14ac:dyDescent="0.25">
      <c r="A5070">
        <v>785000</v>
      </c>
      <c r="B5070">
        <v>120010</v>
      </c>
      <c r="C5070">
        <v>207</v>
      </c>
      <c r="D5070" s="96">
        <v>45132.530428240738</v>
      </c>
      <c r="E5070" t="s">
        <v>127</v>
      </c>
      <c r="F5070" t="s">
        <v>140</v>
      </c>
      <c r="G5070" t="s">
        <v>141</v>
      </c>
      <c r="H5070" t="s">
        <v>130</v>
      </c>
      <c r="I5070">
        <v>338015</v>
      </c>
      <c r="L5070" s="96">
        <v>45132.529583333337</v>
      </c>
      <c r="M5070" t="s">
        <v>131</v>
      </c>
      <c r="N5070">
        <v>2100</v>
      </c>
      <c r="O5070" t="s">
        <v>132</v>
      </c>
    </row>
    <row r="5071" spans="1:15" x14ac:dyDescent="0.25">
      <c r="A5071">
        <v>785000</v>
      </c>
      <c r="B5071">
        <v>120000</v>
      </c>
      <c r="C5071">
        <v>207</v>
      </c>
      <c r="D5071" s="96">
        <v>45132.530428240738</v>
      </c>
      <c r="E5071" t="s">
        <v>127</v>
      </c>
      <c r="F5071" t="s">
        <v>140</v>
      </c>
      <c r="G5071" t="s">
        <v>141</v>
      </c>
      <c r="H5071" t="s">
        <v>130</v>
      </c>
      <c r="I5071">
        <v>338010</v>
      </c>
      <c r="L5071" s="96">
        <v>45132.529583333337</v>
      </c>
      <c r="M5071" t="s">
        <v>131</v>
      </c>
      <c r="N5071">
        <v>137000</v>
      </c>
      <c r="O5071" t="s">
        <v>132</v>
      </c>
    </row>
    <row r="5072" spans="1:15" x14ac:dyDescent="0.25">
      <c r="A5072">
        <v>785000</v>
      </c>
      <c r="B5072">
        <v>170500</v>
      </c>
      <c r="C5072">
        <v>208</v>
      </c>
      <c r="D5072" s="96">
        <v>45132.530416666668</v>
      </c>
      <c r="E5072" t="s">
        <v>133</v>
      </c>
      <c r="F5072" t="s">
        <v>140</v>
      </c>
      <c r="G5072" t="s">
        <v>200</v>
      </c>
      <c r="H5072" t="s">
        <v>130</v>
      </c>
      <c r="I5072">
        <v>337500</v>
      </c>
      <c r="L5072" s="96">
        <v>45132.529583333337</v>
      </c>
      <c r="M5072" t="s">
        <v>135</v>
      </c>
      <c r="N5072">
        <v>19639</v>
      </c>
      <c r="O5072" t="s">
        <v>132</v>
      </c>
    </row>
    <row r="5073" spans="1:15" x14ac:dyDescent="0.25">
      <c r="A5073">
        <v>785000</v>
      </c>
      <c r="B5073">
        <v>170504</v>
      </c>
      <c r="C5073">
        <v>208</v>
      </c>
      <c r="D5073" s="96">
        <v>45132.530393518522</v>
      </c>
      <c r="E5073" t="s">
        <v>127</v>
      </c>
      <c r="F5073" t="s">
        <v>140</v>
      </c>
      <c r="G5073" t="s">
        <v>199</v>
      </c>
      <c r="H5073" t="s">
        <v>130</v>
      </c>
      <c r="I5073">
        <v>337310</v>
      </c>
      <c r="L5073" s="96">
        <v>45132.529583333337</v>
      </c>
      <c r="M5073" t="s">
        <v>131</v>
      </c>
      <c r="N5073">
        <v>400</v>
      </c>
      <c r="O5073" t="s">
        <v>132</v>
      </c>
    </row>
    <row r="5074" spans="1:15" x14ac:dyDescent="0.25">
      <c r="A5074">
        <v>785000</v>
      </c>
      <c r="B5074">
        <v>170504</v>
      </c>
      <c r="C5074">
        <v>208</v>
      </c>
      <c r="D5074" s="96">
        <v>45132.530393518522</v>
      </c>
      <c r="E5074" t="s">
        <v>133</v>
      </c>
      <c r="F5074" t="s">
        <v>140</v>
      </c>
      <c r="G5074" t="s">
        <v>170</v>
      </c>
      <c r="H5074" t="s">
        <v>130</v>
      </c>
      <c r="I5074">
        <v>337310</v>
      </c>
      <c r="L5074" s="96">
        <v>45132.529583333337</v>
      </c>
      <c r="M5074" t="s">
        <v>135</v>
      </c>
      <c r="N5074">
        <v>-399</v>
      </c>
      <c r="O5074" t="s">
        <v>136</v>
      </c>
    </row>
    <row r="5075" spans="1:15" x14ac:dyDescent="0.25">
      <c r="A5075">
        <v>785000</v>
      </c>
      <c r="B5075">
        <v>170503</v>
      </c>
      <c r="C5075">
        <v>208</v>
      </c>
      <c r="D5075" s="96">
        <v>45132.530335648145</v>
      </c>
      <c r="E5075" t="s">
        <v>127</v>
      </c>
      <c r="F5075" t="s">
        <v>140</v>
      </c>
      <c r="G5075" t="s">
        <v>199</v>
      </c>
      <c r="H5075" t="s">
        <v>130</v>
      </c>
      <c r="I5075">
        <v>337120</v>
      </c>
      <c r="L5075" s="96">
        <v>45132.529583333337</v>
      </c>
      <c r="M5075" t="s">
        <v>131</v>
      </c>
      <c r="N5075">
        <v>2500</v>
      </c>
      <c r="O5075" t="s">
        <v>132</v>
      </c>
    </row>
    <row r="5076" spans="1:15" x14ac:dyDescent="0.25">
      <c r="A5076">
        <v>785000</v>
      </c>
      <c r="B5076">
        <v>170503</v>
      </c>
      <c r="C5076">
        <v>208</v>
      </c>
      <c r="D5076" s="96">
        <v>45132.530335648145</v>
      </c>
      <c r="E5076" t="s">
        <v>133</v>
      </c>
      <c r="F5076" t="s">
        <v>140</v>
      </c>
      <c r="G5076" t="s">
        <v>200</v>
      </c>
      <c r="H5076" t="s">
        <v>130</v>
      </c>
      <c r="I5076">
        <v>337120</v>
      </c>
      <c r="L5076" s="96">
        <v>45132.529583333337</v>
      </c>
      <c r="M5076" t="s">
        <v>135</v>
      </c>
      <c r="N5076">
        <v>-2250</v>
      </c>
      <c r="O5076" t="s">
        <v>136</v>
      </c>
    </row>
    <row r="5077" spans="1:15" x14ac:dyDescent="0.25">
      <c r="A5077">
        <v>785000</v>
      </c>
      <c r="B5077">
        <v>170503</v>
      </c>
      <c r="C5077">
        <v>208</v>
      </c>
      <c r="D5077" s="96">
        <v>45132.530335648145</v>
      </c>
      <c r="E5077" t="s">
        <v>133</v>
      </c>
      <c r="F5077" t="s">
        <v>140</v>
      </c>
      <c r="G5077" t="s">
        <v>170</v>
      </c>
      <c r="H5077" t="s">
        <v>130</v>
      </c>
      <c r="I5077">
        <v>337120</v>
      </c>
      <c r="L5077" s="96">
        <v>45132.529583333337</v>
      </c>
      <c r="M5077" t="s">
        <v>135</v>
      </c>
      <c r="N5077">
        <v>-215</v>
      </c>
      <c r="O5077" t="s">
        <v>136</v>
      </c>
    </row>
    <row r="5078" spans="1:15" x14ac:dyDescent="0.25">
      <c r="A5078">
        <v>785000</v>
      </c>
      <c r="B5078">
        <v>170501</v>
      </c>
      <c r="C5078">
        <v>208</v>
      </c>
      <c r="D5078" s="96">
        <v>45132.530300925922</v>
      </c>
      <c r="E5078" t="s">
        <v>127</v>
      </c>
      <c r="F5078" t="s">
        <v>140</v>
      </c>
      <c r="G5078" t="s">
        <v>199</v>
      </c>
      <c r="H5078" t="s">
        <v>130</v>
      </c>
      <c r="I5078">
        <v>337110</v>
      </c>
      <c r="L5078" s="96">
        <v>45132.529583333337</v>
      </c>
      <c r="M5078" t="s">
        <v>131</v>
      </c>
      <c r="N5078">
        <v>850</v>
      </c>
      <c r="O5078" t="s">
        <v>132</v>
      </c>
    </row>
    <row r="5079" spans="1:15" x14ac:dyDescent="0.25">
      <c r="A5079">
        <v>785000</v>
      </c>
      <c r="B5079">
        <v>170501</v>
      </c>
      <c r="C5079">
        <v>208</v>
      </c>
      <c r="D5079" s="96">
        <v>45132.530300925922</v>
      </c>
      <c r="E5079" t="s">
        <v>133</v>
      </c>
      <c r="F5079" t="s">
        <v>140</v>
      </c>
      <c r="G5079" t="s">
        <v>170</v>
      </c>
      <c r="H5079" t="s">
        <v>130</v>
      </c>
      <c r="I5079">
        <v>337110</v>
      </c>
      <c r="L5079" s="96">
        <v>45132.529583333337</v>
      </c>
      <c r="M5079" t="s">
        <v>135</v>
      </c>
      <c r="N5079">
        <v>-850</v>
      </c>
      <c r="O5079" t="s">
        <v>136</v>
      </c>
    </row>
    <row r="5080" spans="1:15" x14ac:dyDescent="0.25">
      <c r="A5080">
        <v>785000</v>
      </c>
      <c r="B5080">
        <v>170500</v>
      </c>
      <c r="C5080">
        <v>208</v>
      </c>
      <c r="D5080" s="96">
        <v>45132.53025462963</v>
      </c>
      <c r="E5080" t="s">
        <v>127</v>
      </c>
      <c r="F5080" t="s">
        <v>140</v>
      </c>
      <c r="G5080" t="s">
        <v>199</v>
      </c>
      <c r="H5080" t="s">
        <v>130</v>
      </c>
      <c r="I5080">
        <v>337010</v>
      </c>
      <c r="L5080" s="96">
        <v>45132.529583333337</v>
      </c>
      <c r="M5080" t="s">
        <v>131</v>
      </c>
      <c r="N5080">
        <v>30000</v>
      </c>
      <c r="O5080" t="s">
        <v>132</v>
      </c>
    </row>
    <row r="5081" spans="1:15" x14ac:dyDescent="0.25">
      <c r="A5081">
        <v>785000</v>
      </c>
      <c r="B5081">
        <v>170500</v>
      </c>
      <c r="C5081">
        <v>208</v>
      </c>
      <c r="D5081" s="96">
        <v>45132.53025462963</v>
      </c>
      <c r="E5081" t="s">
        <v>133</v>
      </c>
      <c r="F5081" t="s">
        <v>140</v>
      </c>
      <c r="G5081" t="s">
        <v>200</v>
      </c>
      <c r="H5081" t="s">
        <v>130</v>
      </c>
      <c r="I5081">
        <v>337010</v>
      </c>
      <c r="L5081" s="96">
        <v>45132.529583333337</v>
      </c>
      <c r="M5081" t="s">
        <v>135</v>
      </c>
      <c r="N5081">
        <v>-15000</v>
      </c>
      <c r="O5081" t="s">
        <v>136</v>
      </c>
    </row>
    <row r="5082" spans="1:15" x14ac:dyDescent="0.25">
      <c r="A5082">
        <v>785000</v>
      </c>
      <c r="B5082">
        <v>170500</v>
      </c>
      <c r="C5082">
        <v>208</v>
      </c>
      <c r="D5082" s="96">
        <v>45132.53025462963</v>
      </c>
      <c r="E5082" t="s">
        <v>133</v>
      </c>
      <c r="F5082" t="s">
        <v>140</v>
      </c>
      <c r="G5082" t="s">
        <v>170</v>
      </c>
      <c r="H5082" t="s">
        <v>130</v>
      </c>
      <c r="I5082">
        <v>337010</v>
      </c>
      <c r="L5082" s="96">
        <v>45132.529583333337</v>
      </c>
      <c r="M5082" t="s">
        <v>135</v>
      </c>
      <c r="N5082">
        <v>-4500</v>
      </c>
      <c r="O5082" t="s">
        <v>136</v>
      </c>
    </row>
    <row r="5083" spans="1:15" x14ac:dyDescent="0.25">
      <c r="A5083">
        <v>785000</v>
      </c>
      <c r="B5083">
        <v>170500</v>
      </c>
      <c r="C5083">
        <v>208</v>
      </c>
      <c r="D5083" s="96">
        <v>45132.53025462963</v>
      </c>
      <c r="E5083" t="s">
        <v>133</v>
      </c>
      <c r="F5083" t="s">
        <v>140</v>
      </c>
      <c r="G5083" t="s">
        <v>173</v>
      </c>
      <c r="H5083" t="s">
        <v>130</v>
      </c>
      <c r="I5083">
        <v>337010</v>
      </c>
      <c r="L5083" s="96">
        <v>45132.529583333337</v>
      </c>
      <c r="M5083" t="s">
        <v>135</v>
      </c>
      <c r="N5083">
        <v>81500</v>
      </c>
      <c r="O5083" t="s">
        <v>132</v>
      </c>
    </row>
    <row r="5084" spans="1:15" x14ac:dyDescent="0.25">
      <c r="A5084">
        <v>785000</v>
      </c>
      <c r="B5084">
        <v>170500</v>
      </c>
      <c r="C5084">
        <v>208</v>
      </c>
      <c r="D5084" s="96">
        <v>45132.530185185184</v>
      </c>
      <c r="E5084" t="s">
        <v>127</v>
      </c>
      <c r="F5084" t="s">
        <v>140</v>
      </c>
      <c r="G5084" t="s">
        <v>199</v>
      </c>
      <c r="H5084" t="s">
        <v>130</v>
      </c>
      <c r="I5084">
        <v>337003</v>
      </c>
      <c r="L5084" s="96">
        <v>45132.529583333337</v>
      </c>
      <c r="M5084" t="s">
        <v>131</v>
      </c>
      <c r="N5084">
        <v>50000</v>
      </c>
      <c r="O5084" t="s">
        <v>132</v>
      </c>
    </row>
    <row r="5085" spans="1:15" x14ac:dyDescent="0.25">
      <c r="A5085">
        <v>785000</v>
      </c>
      <c r="B5085">
        <v>170500</v>
      </c>
      <c r="C5085">
        <v>208</v>
      </c>
      <c r="D5085" s="96">
        <v>45132.530185185184</v>
      </c>
      <c r="E5085" t="s">
        <v>133</v>
      </c>
      <c r="F5085" t="s">
        <v>140</v>
      </c>
      <c r="G5085" t="s">
        <v>170</v>
      </c>
      <c r="H5085" t="s">
        <v>130</v>
      </c>
      <c r="I5085">
        <v>337003</v>
      </c>
      <c r="L5085" s="96">
        <v>45132.529583333337</v>
      </c>
      <c r="M5085" t="s">
        <v>135</v>
      </c>
      <c r="N5085">
        <v>-48520</v>
      </c>
      <c r="O5085" t="s">
        <v>136</v>
      </c>
    </row>
    <row r="5086" spans="1:15" x14ac:dyDescent="0.25">
      <c r="A5086">
        <v>785000</v>
      </c>
      <c r="B5086">
        <v>410300</v>
      </c>
      <c r="C5086">
        <v>211</v>
      </c>
      <c r="D5086" s="96">
        <v>45132.557743055557</v>
      </c>
      <c r="E5086" t="s">
        <v>127</v>
      </c>
      <c r="F5086" t="s">
        <v>217</v>
      </c>
      <c r="G5086" t="s">
        <v>223</v>
      </c>
      <c r="H5086" t="s">
        <v>130</v>
      </c>
      <c r="I5086">
        <v>336016</v>
      </c>
      <c r="L5086" s="96">
        <v>45132.556863425925</v>
      </c>
      <c r="M5086" t="s">
        <v>131</v>
      </c>
      <c r="N5086">
        <v>5000</v>
      </c>
      <c r="O5086" t="s">
        <v>132</v>
      </c>
    </row>
    <row r="5087" spans="1:15" x14ac:dyDescent="0.25">
      <c r="A5087">
        <v>785000</v>
      </c>
      <c r="B5087">
        <v>410300</v>
      </c>
      <c r="C5087">
        <v>211</v>
      </c>
      <c r="D5087" s="96">
        <v>45132.55773148148</v>
      </c>
      <c r="E5087" t="s">
        <v>127</v>
      </c>
      <c r="F5087" t="s">
        <v>217</v>
      </c>
      <c r="G5087" t="s">
        <v>224</v>
      </c>
      <c r="H5087" t="s">
        <v>130</v>
      </c>
      <c r="I5087">
        <v>336010</v>
      </c>
      <c r="L5087" s="96">
        <v>45132.556863425925</v>
      </c>
      <c r="M5087" t="s">
        <v>131</v>
      </c>
      <c r="N5087">
        <v>10000</v>
      </c>
      <c r="O5087" t="s">
        <v>132</v>
      </c>
    </row>
    <row r="5088" spans="1:15" x14ac:dyDescent="0.25">
      <c r="A5088">
        <v>785000</v>
      </c>
      <c r="B5088">
        <v>410300</v>
      </c>
      <c r="C5088">
        <v>211</v>
      </c>
      <c r="D5088" s="96">
        <v>45132.55773148148</v>
      </c>
      <c r="E5088" t="s">
        <v>127</v>
      </c>
      <c r="F5088" t="s">
        <v>217</v>
      </c>
      <c r="G5088" t="s">
        <v>225</v>
      </c>
      <c r="H5088" t="s">
        <v>130</v>
      </c>
      <c r="I5088">
        <v>336000</v>
      </c>
      <c r="L5088" s="96">
        <v>45132.556863425925</v>
      </c>
      <c r="M5088" t="s">
        <v>131</v>
      </c>
      <c r="N5088">
        <v>15000</v>
      </c>
      <c r="O5088" t="s">
        <v>132</v>
      </c>
    </row>
    <row r="5089" spans="1:15" x14ac:dyDescent="0.25">
      <c r="A5089">
        <v>785000</v>
      </c>
      <c r="B5089">
        <v>415240</v>
      </c>
      <c r="C5089">
        <v>212</v>
      </c>
      <c r="D5089" s="96">
        <v>45132.557696759257</v>
      </c>
      <c r="E5089" t="s">
        <v>127</v>
      </c>
      <c r="F5089" t="s">
        <v>217</v>
      </c>
      <c r="G5089" t="s">
        <v>218</v>
      </c>
      <c r="H5089" t="s">
        <v>130</v>
      </c>
      <c r="I5089">
        <v>335100</v>
      </c>
      <c r="L5089" s="96">
        <v>45132.556863425925</v>
      </c>
      <c r="M5089" t="s">
        <v>131</v>
      </c>
      <c r="N5089">
        <v>500</v>
      </c>
      <c r="O5089" t="s">
        <v>132</v>
      </c>
    </row>
    <row r="5090" spans="1:15" x14ac:dyDescent="0.25">
      <c r="A5090">
        <v>785000</v>
      </c>
      <c r="B5090">
        <v>415240</v>
      </c>
      <c r="C5090">
        <v>212</v>
      </c>
      <c r="D5090" s="96">
        <v>45132.557696759257</v>
      </c>
      <c r="E5090" t="s">
        <v>133</v>
      </c>
      <c r="F5090" t="s">
        <v>217</v>
      </c>
      <c r="G5090" t="s">
        <v>219</v>
      </c>
      <c r="H5090" t="s">
        <v>130</v>
      </c>
      <c r="I5090">
        <v>335100</v>
      </c>
      <c r="L5090" s="96">
        <v>45132.556863425925</v>
      </c>
      <c r="M5090" t="s">
        <v>135</v>
      </c>
      <c r="N5090">
        <v>-500</v>
      </c>
      <c r="O5090" t="s">
        <v>136</v>
      </c>
    </row>
    <row r="5091" spans="1:15" x14ac:dyDescent="0.25">
      <c r="A5091">
        <v>785000</v>
      </c>
      <c r="B5091">
        <v>430100</v>
      </c>
      <c r="C5091">
        <v>216</v>
      </c>
      <c r="D5091" s="96">
        <v>45169.461539351854</v>
      </c>
      <c r="E5091" t="s">
        <v>133</v>
      </c>
      <c r="F5091" t="s">
        <v>202</v>
      </c>
      <c r="G5091" t="s">
        <v>203</v>
      </c>
      <c r="H5091" t="s">
        <v>130</v>
      </c>
      <c r="I5091">
        <v>336200</v>
      </c>
      <c r="L5091" s="96">
        <v>45169.444247685184</v>
      </c>
      <c r="M5091" t="s">
        <v>135</v>
      </c>
      <c r="N5091">
        <v>-154000</v>
      </c>
      <c r="O5091" t="s">
        <v>136</v>
      </c>
    </row>
    <row r="5092" spans="1:15" x14ac:dyDescent="0.25">
      <c r="A5092">
        <v>785000</v>
      </c>
      <c r="B5092">
        <v>430100</v>
      </c>
      <c r="C5092">
        <v>216</v>
      </c>
      <c r="D5092" s="96">
        <v>45132.557754629626</v>
      </c>
      <c r="E5092" t="s">
        <v>127</v>
      </c>
      <c r="F5092" t="s">
        <v>217</v>
      </c>
      <c r="G5092" t="s">
        <v>221</v>
      </c>
      <c r="H5092" t="s">
        <v>130</v>
      </c>
      <c r="I5092">
        <v>336200</v>
      </c>
      <c r="L5092" s="96">
        <v>45132.556863425925</v>
      </c>
      <c r="M5092" t="s">
        <v>131</v>
      </c>
      <c r="N5092">
        <v>201000</v>
      </c>
      <c r="O5092" t="s">
        <v>132</v>
      </c>
    </row>
    <row r="5093" spans="1:15" x14ac:dyDescent="0.25">
      <c r="A5093">
        <v>785000</v>
      </c>
      <c r="B5093">
        <v>410100</v>
      </c>
      <c r="C5093">
        <v>217</v>
      </c>
      <c r="D5093" s="96">
        <v>45132.557708333334</v>
      </c>
      <c r="E5093" t="s">
        <v>127</v>
      </c>
      <c r="F5093" t="s">
        <v>217</v>
      </c>
      <c r="G5093" t="s">
        <v>222</v>
      </c>
      <c r="H5093" t="s">
        <v>130</v>
      </c>
      <c r="I5093">
        <v>335140</v>
      </c>
      <c r="L5093" s="96">
        <v>45132.556863425925</v>
      </c>
      <c r="M5093" t="s">
        <v>131</v>
      </c>
      <c r="N5093">
        <v>75000</v>
      </c>
      <c r="O5093" t="s">
        <v>132</v>
      </c>
    </row>
    <row r="5094" spans="1:15" x14ac:dyDescent="0.25">
      <c r="A5094">
        <v>785000</v>
      </c>
      <c r="B5094">
        <v>170200</v>
      </c>
      <c r="C5094">
        <v>217</v>
      </c>
      <c r="D5094" s="96">
        <v>45132.530162037037</v>
      </c>
      <c r="E5094" t="s">
        <v>127</v>
      </c>
      <c r="F5094" t="s">
        <v>140</v>
      </c>
      <c r="G5094" t="s">
        <v>303</v>
      </c>
      <c r="H5094" t="s">
        <v>130</v>
      </c>
      <c r="I5094">
        <v>335145</v>
      </c>
      <c r="L5094" s="96">
        <v>45132.529583333337</v>
      </c>
      <c r="M5094" t="s">
        <v>131</v>
      </c>
      <c r="N5094">
        <v>250</v>
      </c>
      <c r="O5094" t="s">
        <v>132</v>
      </c>
    </row>
    <row r="5095" spans="1:15" x14ac:dyDescent="0.25">
      <c r="A5095">
        <v>785000</v>
      </c>
      <c r="B5095">
        <v>201240</v>
      </c>
      <c r="C5095">
        <v>219</v>
      </c>
      <c r="D5095" s="96">
        <v>45310.716817129629</v>
      </c>
      <c r="E5095" t="s">
        <v>133</v>
      </c>
      <c r="F5095" t="s">
        <v>357</v>
      </c>
      <c r="G5095" t="s">
        <v>358</v>
      </c>
      <c r="H5095" t="s">
        <v>130</v>
      </c>
      <c r="I5095">
        <v>336400</v>
      </c>
      <c r="L5095" s="96">
        <v>45310.703576388885</v>
      </c>
      <c r="M5095" t="s">
        <v>135</v>
      </c>
      <c r="N5095">
        <v>7350</v>
      </c>
      <c r="O5095" t="s">
        <v>132</v>
      </c>
    </row>
    <row r="5096" spans="1:15" x14ac:dyDescent="0.25">
      <c r="A5096">
        <v>785000</v>
      </c>
      <c r="B5096">
        <v>201240</v>
      </c>
      <c r="C5096">
        <v>219</v>
      </c>
      <c r="D5096" s="96">
        <v>45265.507951388892</v>
      </c>
      <c r="E5096" t="s">
        <v>133</v>
      </c>
      <c r="F5096" t="s">
        <v>453</v>
      </c>
      <c r="G5096" t="s">
        <v>454</v>
      </c>
      <c r="H5096" t="s">
        <v>130</v>
      </c>
      <c r="I5096">
        <v>336400</v>
      </c>
      <c r="L5096" s="96">
        <v>45265.505497685182</v>
      </c>
      <c r="M5096" t="s">
        <v>135</v>
      </c>
      <c r="N5096">
        <v>-11850</v>
      </c>
      <c r="O5096" t="s">
        <v>136</v>
      </c>
    </row>
    <row r="5097" spans="1:15" x14ac:dyDescent="0.25">
      <c r="A5097">
        <v>785000</v>
      </c>
      <c r="B5097">
        <v>430500</v>
      </c>
      <c r="C5097">
        <v>219</v>
      </c>
      <c r="D5097" s="96">
        <v>45230.500717592593</v>
      </c>
      <c r="E5097" t="s">
        <v>133</v>
      </c>
      <c r="F5097" t="s">
        <v>257</v>
      </c>
      <c r="G5097" t="s">
        <v>258</v>
      </c>
      <c r="H5097" t="s">
        <v>130</v>
      </c>
      <c r="I5097">
        <v>336216</v>
      </c>
      <c r="L5097" s="96">
        <v>45230.490081018521</v>
      </c>
      <c r="M5097" t="s">
        <v>135</v>
      </c>
      <c r="N5097">
        <v>-1000</v>
      </c>
      <c r="O5097" t="s">
        <v>136</v>
      </c>
    </row>
    <row r="5098" spans="1:15" x14ac:dyDescent="0.25">
      <c r="A5098">
        <v>785000</v>
      </c>
      <c r="B5098">
        <v>270100</v>
      </c>
      <c r="C5098">
        <v>219</v>
      </c>
      <c r="D5098" s="96">
        <v>45230.384733796294</v>
      </c>
      <c r="E5098" t="s">
        <v>133</v>
      </c>
      <c r="F5098" t="s">
        <v>416</v>
      </c>
      <c r="G5098" t="s">
        <v>417</v>
      </c>
      <c r="H5098" t="s">
        <v>130</v>
      </c>
      <c r="I5098">
        <v>336575</v>
      </c>
      <c r="L5098" s="96">
        <v>45230.377870370372</v>
      </c>
      <c r="M5098" t="s">
        <v>135</v>
      </c>
      <c r="N5098">
        <v>10000</v>
      </c>
      <c r="O5098" t="s">
        <v>132</v>
      </c>
    </row>
    <row r="5099" spans="1:15" x14ac:dyDescent="0.25">
      <c r="A5099">
        <v>785000</v>
      </c>
      <c r="B5099">
        <v>270000</v>
      </c>
      <c r="C5099">
        <v>219</v>
      </c>
      <c r="D5099" s="96">
        <v>45230.372928240744</v>
      </c>
      <c r="E5099" t="s">
        <v>133</v>
      </c>
      <c r="F5099" t="s">
        <v>418</v>
      </c>
      <c r="G5099" t="s">
        <v>419</v>
      </c>
      <c r="H5099" t="s">
        <v>130</v>
      </c>
      <c r="I5099">
        <v>336348</v>
      </c>
      <c r="L5099" s="96">
        <v>45230.369768518518</v>
      </c>
      <c r="M5099" t="s">
        <v>135</v>
      </c>
      <c r="N5099">
        <v>5000</v>
      </c>
      <c r="O5099" t="s">
        <v>132</v>
      </c>
    </row>
    <row r="5100" spans="1:15" x14ac:dyDescent="0.25">
      <c r="A5100">
        <v>785000</v>
      </c>
      <c r="B5100">
        <v>270000</v>
      </c>
      <c r="C5100">
        <v>219</v>
      </c>
      <c r="D5100" s="96">
        <v>45229.599270833336</v>
      </c>
      <c r="E5100" t="s">
        <v>133</v>
      </c>
      <c r="F5100" t="s">
        <v>234</v>
      </c>
      <c r="G5100" t="s">
        <v>235</v>
      </c>
      <c r="H5100" t="s">
        <v>130</v>
      </c>
      <c r="I5100">
        <v>336332</v>
      </c>
      <c r="L5100" s="96">
        <v>45229.42559027778</v>
      </c>
      <c r="M5100" t="s">
        <v>135</v>
      </c>
      <c r="N5100">
        <v>50</v>
      </c>
      <c r="O5100" t="s">
        <v>132</v>
      </c>
    </row>
    <row r="5101" spans="1:15" x14ac:dyDescent="0.25">
      <c r="A5101">
        <v>785000</v>
      </c>
      <c r="B5101">
        <v>205400</v>
      </c>
      <c r="C5101">
        <v>219</v>
      </c>
      <c r="D5101" s="96">
        <v>45226.519236111111</v>
      </c>
      <c r="E5101" t="s">
        <v>133</v>
      </c>
      <c r="F5101" t="s">
        <v>154</v>
      </c>
      <c r="G5101" t="s">
        <v>155</v>
      </c>
      <c r="H5101" t="s">
        <v>130</v>
      </c>
      <c r="I5101">
        <v>336251</v>
      </c>
      <c r="L5101" s="96">
        <v>45226.513449074075</v>
      </c>
      <c r="M5101" t="s">
        <v>135</v>
      </c>
      <c r="N5101">
        <v>40</v>
      </c>
      <c r="O5101" t="s">
        <v>132</v>
      </c>
    </row>
    <row r="5102" spans="1:15" x14ac:dyDescent="0.25">
      <c r="A5102">
        <v>785000</v>
      </c>
      <c r="B5102">
        <v>270000</v>
      </c>
      <c r="C5102">
        <v>219</v>
      </c>
      <c r="D5102" s="96">
        <v>45226.505347222221</v>
      </c>
      <c r="E5102" t="s">
        <v>133</v>
      </c>
      <c r="F5102" t="s">
        <v>176</v>
      </c>
      <c r="G5102" t="s">
        <v>177</v>
      </c>
      <c r="H5102" t="s">
        <v>130</v>
      </c>
      <c r="I5102">
        <v>336932</v>
      </c>
      <c r="L5102" s="96">
        <v>45226.503483796296</v>
      </c>
      <c r="M5102" t="s">
        <v>135</v>
      </c>
      <c r="N5102">
        <v>1500</v>
      </c>
      <c r="O5102" t="s">
        <v>132</v>
      </c>
    </row>
    <row r="5103" spans="1:15" x14ac:dyDescent="0.25">
      <c r="A5103">
        <v>785000</v>
      </c>
      <c r="B5103">
        <v>400300</v>
      </c>
      <c r="C5103">
        <v>219</v>
      </c>
      <c r="D5103" s="96">
        <v>45216.638969907406</v>
      </c>
      <c r="E5103" t="s">
        <v>133</v>
      </c>
      <c r="F5103" t="s">
        <v>455</v>
      </c>
      <c r="G5103" t="s">
        <v>456</v>
      </c>
      <c r="H5103" t="s">
        <v>130</v>
      </c>
      <c r="I5103">
        <v>336537</v>
      </c>
      <c r="L5103" s="96">
        <v>45216.635775462964</v>
      </c>
      <c r="M5103" t="s">
        <v>135</v>
      </c>
      <c r="N5103">
        <v>-4000</v>
      </c>
      <c r="O5103" t="s">
        <v>136</v>
      </c>
    </row>
    <row r="5104" spans="1:15" x14ac:dyDescent="0.25">
      <c r="A5104">
        <v>785000</v>
      </c>
      <c r="B5104">
        <v>430500</v>
      </c>
      <c r="C5104">
        <v>219</v>
      </c>
      <c r="D5104" s="96">
        <v>45132.55777777778</v>
      </c>
      <c r="E5104" t="s">
        <v>127</v>
      </c>
      <c r="F5104" t="s">
        <v>217</v>
      </c>
      <c r="G5104" t="s">
        <v>367</v>
      </c>
      <c r="H5104" t="s">
        <v>130</v>
      </c>
      <c r="I5104">
        <v>336216</v>
      </c>
      <c r="L5104" s="96">
        <v>45132.556863425925</v>
      </c>
      <c r="M5104" t="s">
        <v>131</v>
      </c>
      <c r="N5104">
        <v>1000</v>
      </c>
      <c r="O5104" t="s">
        <v>132</v>
      </c>
    </row>
    <row r="5105" spans="1:15" x14ac:dyDescent="0.25">
      <c r="A5105">
        <v>785000</v>
      </c>
      <c r="B5105">
        <v>415220</v>
      </c>
      <c r="C5105">
        <v>219</v>
      </c>
      <c r="D5105" s="96">
        <v>45132.55777777778</v>
      </c>
      <c r="E5105" t="s">
        <v>127</v>
      </c>
      <c r="F5105" t="s">
        <v>217</v>
      </c>
      <c r="G5105" t="s">
        <v>228</v>
      </c>
      <c r="H5105" t="s">
        <v>130</v>
      </c>
      <c r="I5105">
        <v>336885</v>
      </c>
      <c r="L5105" s="96">
        <v>45132.556863425925</v>
      </c>
      <c r="M5105" t="s">
        <v>131</v>
      </c>
      <c r="N5105">
        <v>5000</v>
      </c>
      <c r="O5105" t="s">
        <v>132</v>
      </c>
    </row>
    <row r="5106" spans="1:15" x14ac:dyDescent="0.25">
      <c r="A5106">
        <v>785000</v>
      </c>
      <c r="B5106">
        <v>400300</v>
      </c>
      <c r="C5106">
        <v>219</v>
      </c>
      <c r="D5106" s="96">
        <v>45132.55777777778</v>
      </c>
      <c r="E5106" t="s">
        <v>127</v>
      </c>
      <c r="F5106" t="s">
        <v>217</v>
      </c>
      <c r="G5106" t="s">
        <v>422</v>
      </c>
      <c r="H5106" t="s">
        <v>130</v>
      </c>
      <c r="I5106">
        <v>336537</v>
      </c>
      <c r="L5106" s="96">
        <v>45132.556863425925</v>
      </c>
      <c r="M5106" t="s">
        <v>131</v>
      </c>
      <c r="N5106">
        <v>35000</v>
      </c>
      <c r="O5106" t="s">
        <v>132</v>
      </c>
    </row>
    <row r="5107" spans="1:15" x14ac:dyDescent="0.25">
      <c r="A5107">
        <v>785000</v>
      </c>
      <c r="B5107">
        <v>430100</v>
      </c>
      <c r="C5107">
        <v>219</v>
      </c>
      <c r="D5107" s="96">
        <v>45132.557766203703</v>
      </c>
      <c r="E5107" t="s">
        <v>127</v>
      </c>
      <c r="F5107" t="s">
        <v>217</v>
      </c>
      <c r="G5107" t="s">
        <v>221</v>
      </c>
      <c r="H5107" t="s">
        <v>130</v>
      </c>
      <c r="I5107">
        <v>336210</v>
      </c>
      <c r="L5107" s="96">
        <v>45132.556863425925</v>
      </c>
      <c r="M5107" t="s">
        <v>131</v>
      </c>
      <c r="N5107">
        <v>2500000</v>
      </c>
      <c r="O5107" t="s">
        <v>132</v>
      </c>
    </row>
    <row r="5108" spans="1:15" x14ac:dyDescent="0.25">
      <c r="A5108">
        <v>785000</v>
      </c>
      <c r="B5108">
        <v>430100</v>
      </c>
      <c r="C5108">
        <v>219</v>
      </c>
      <c r="D5108" s="96">
        <v>45132.557766203703</v>
      </c>
      <c r="E5108" t="s">
        <v>133</v>
      </c>
      <c r="F5108" t="s">
        <v>217</v>
      </c>
      <c r="G5108" t="s">
        <v>253</v>
      </c>
      <c r="H5108" t="s">
        <v>130</v>
      </c>
      <c r="I5108">
        <v>336210</v>
      </c>
      <c r="L5108" s="96">
        <v>45132.556863425925</v>
      </c>
      <c r="M5108" t="s">
        <v>135</v>
      </c>
      <c r="N5108">
        <v>-200000</v>
      </c>
      <c r="O5108" t="s">
        <v>136</v>
      </c>
    </row>
    <row r="5109" spans="1:15" x14ac:dyDescent="0.25">
      <c r="A5109">
        <v>785000</v>
      </c>
      <c r="B5109">
        <v>430100</v>
      </c>
      <c r="C5109">
        <v>219</v>
      </c>
      <c r="D5109" s="96">
        <v>45132.557743055557</v>
      </c>
      <c r="E5109" t="s">
        <v>133</v>
      </c>
      <c r="F5109" t="s">
        <v>217</v>
      </c>
      <c r="G5109" t="s">
        <v>423</v>
      </c>
      <c r="H5109" t="s">
        <v>130</v>
      </c>
      <c r="I5109">
        <v>336168</v>
      </c>
      <c r="L5109" s="96">
        <v>45132.556863425925</v>
      </c>
      <c r="M5109" t="s">
        <v>135</v>
      </c>
      <c r="N5109">
        <v>300000</v>
      </c>
      <c r="O5109" t="s">
        <v>132</v>
      </c>
    </row>
    <row r="5110" spans="1:15" x14ac:dyDescent="0.25">
      <c r="A5110">
        <v>785000</v>
      </c>
      <c r="B5110">
        <v>201240</v>
      </c>
      <c r="C5110">
        <v>219</v>
      </c>
      <c r="D5110" s="96">
        <v>45132.557175925926</v>
      </c>
      <c r="E5110" t="s">
        <v>127</v>
      </c>
      <c r="F5110" t="s">
        <v>128</v>
      </c>
      <c r="G5110" t="s">
        <v>206</v>
      </c>
      <c r="H5110" t="s">
        <v>130</v>
      </c>
      <c r="I5110">
        <v>336972</v>
      </c>
      <c r="L5110" s="96">
        <v>45132.556747685187</v>
      </c>
      <c r="M5110" t="s">
        <v>131</v>
      </c>
      <c r="N5110">
        <v>3621</v>
      </c>
      <c r="O5110" t="s">
        <v>132</v>
      </c>
    </row>
    <row r="5111" spans="1:15" x14ac:dyDescent="0.25">
      <c r="A5111">
        <v>785000</v>
      </c>
      <c r="B5111">
        <v>201240</v>
      </c>
      <c r="C5111">
        <v>219</v>
      </c>
      <c r="D5111" s="96">
        <v>45132.557164351849</v>
      </c>
      <c r="E5111" t="s">
        <v>127</v>
      </c>
      <c r="F5111" t="s">
        <v>128</v>
      </c>
      <c r="G5111" t="s">
        <v>206</v>
      </c>
      <c r="H5111" t="s">
        <v>130</v>
      </c>
      <c r="I5111">
        <v>336678</v>
      </c>
      <c r="L5111" s="96">
        <v>45132.556747685187</v>
      </c>
      <c r="M5111" t="s">
        <v>131</v>
      </c>
      <c r="N5111">
        <v>200</v>
      </c>
      <c r="O5111" t="s">
        <v>132</v>
      </c>
    </row>
    <row r="5112" spans="1:15" x14ac:dyDescent="0.25">
      <c r="A5112">
        <v>785000</v>
      </c>
      <c r="B5112">
        <v>201240</v>
      </c>
      <c r="C5112">
        <v>219</v>
      </c>
      <c r="D5112" s="96">
        <v>45132.557164351849</v>
      </c>
      <c r="E5112" t="s">
        <v>127</v>
      </c>
      <c r="F5112" t="s">
        <v>128</v>
      </c>
      <c r="G5112" t="s">
        <v>206</v>
      </c>
      <c r="H5112" t="s">
        <v>130</v>
      </c>
      <c r="I5112">
        <v>336679</v>
      </c>
      <c r="L5112" s="96">
        <v>45132.556747685187</v>
      </c>
      <c r="M5112" t="s">
        <v>131</v>
      </c>
      <c r="N5112">
        <v>200</v>
      </c>
      <c r="O5112" t="s">
        <v>132</v>
      </c>
    </row>
    <row r="5113" spans="1:15" x14ac:dyDescent="0.25">
      <c r="A5113">
        <v>785000</v>
      </c>
      <c r="B5113">
        <v>201240</v>
      </c>
      <c r="C5113">
        <v>219</v>
      </c>
      <c r="D5113" s="96">
        <v>45132.557164351849</v>
      </c>
      <c r="E5113" t="s">
        <v>127</v>
      </c>
      <c r="F5113" t="s">
        <v>128</v>
      </c>
      <c r="G5113" t="s">
        <v>206</v>
      </c>
      <c r="H5113" t="s">
        <v>130</v>
      </c>
      <c r="I5113">
        <v>336676</v>
      </c>
      <c r="L5113" s="96">
        <v>45132.556747685187</v>
      </c>
      <c r="M5113" t="s">
        <v>131</v>
      </c>
      <c r="N5113">
        <v>300</v>
      </c>
      <c r="O5113" t="s">
        <v>132</v>
      </c>
    </row>
    <row r="5114" spans="1:15" x14ac:dyDescent="0.25">
      <c r="A5114">
        <v>785000</v>
      </c>
      <c r="B5114">
        <v>201240</v>
      </c>
      <c r="C5114">
        <v>219</v>
      </c>
      <c r="D5114" s="96">
        <v>45132.557164351849</v>
      </c>
      <c r="E5114" t="s">
        <v>127</v>
      </c>
      <c r="F5114" t="s">
        <v>128</v>
      </c>
      <c r="G5114" t="s">
        <v>206</v>
      </c>
      <c r="H5114" t="s">
        <v>130</v>
      </c>
      <c r="I5114">
        <v>336696</v>
      </c>
      <c r="L5114" s="96">
        <v>45132.556747685187</v>
      </c>
      <c r="M5114" t="s">
        <v>131</v>
      </c>
      <c r="N5114">
        <v>300</v>
      </c>
      <c r="O5114" t="s">
        <v>132</v>
      </c>
    </row>
    <row r="5115" spans="1:15" x14ac:dyDescent="0.25">
      <c r="A5115">
        <v>785000</v>
      </c>
      <c r="B5115">
        <v>201240</v>
      </c>
      <c r="C5115">
        <v>219</v>
      </c>
      <c r="D5115" s="96">
        <v>45132.557164351849</v>
      </c>
      <c r="E5115" t="s">
        <v>127</v>
      </c>
      <c r="F5115" t="s">
        <v>128</v>
      </c>
      <c r="G5115" t="s">
        <v>206</v>
      </c>
      <c r="H5115" t="s">
        <v>130</v>
      </c>
      <c r="I5115">
        <v>336677</v>
      </c>
      <c r="L5115" s="96">
        <v>45132.556747685187</v>
      </c>
      <c r="M5115" t="s">
        <v>131</v>
      </c>
      <c r="N5115">
        <v>1100</v>
      </c>
      <c r="O5115" t="s">
        <v>132</v>
      </c>
    </row>
    <row r="5116" spans="1:15" x14ac:dyDescent="0.25">
      <c r="A5116">
        <v>785000</v>
      </c>
      <c r="B5116">
        <v>201240</v>
      </c>
      <c r="C5116">
        <v>219</v>
      </c>
      <c r="D5116" s="96">
        <v>45132.557152777779</v>
      </c>
      <c r="E5116" t="s">
        <v>127</v>
      </c>
      <c r="F5116" t="s">
        <v>128</v>
      </c>
      <c r="G5116" t="s">
        <v>206</v>
      </c>
      <c r="H5116" t="s">
        <v>130</v>
      </c>
      <c r="I5116">
        <v>336632</v>
      </c>
      <c r="L5116" s="96">
        <v>45132.556747685187</v>
      </c>
      <c r="M5116" t="s">
        <v>131</v>
      </c>
      <c r="N5116">
        <v>1870</v>
      </c>
      <c r="O5116" t="s">
        <v>132</v>
      </c>
    </row>
    <row r="5117" spans="1:15" x14ac:dyDescent="0.25">
      <c r="A5117">
        <v>785000</v>
      </c>
      <c r="B5117">
        <v>201240</v>
      </c>
      <c r="C5117">
        <v>219</v>
      </c>
      <c r="D5117" s="96">
        <v>45132.557141203702</v>
      </c>
      <c r="E5117" t="s">
        <v>127</v>
      </c>
      <c r="F5117" t="s">
        <v>128</v>
      </c>
      <c r="G5117" t="s">
        <v>206</v>
      </c>
      <c r="H5117" t="s">
        <v>130</v>
      </c>
      <c r="I5117">
        <v>336598</v>
      </c>
      <c r="L5117" s="96">
        <v>45132.556747685187</v>
      </c>
      <c r="M5117" t="s">
        <v>131</v>
      </c>
      <c r="N5117">
        <v>500</v>
      </c>
      <c r="O5117" t="s">
        <v>132</v>
      </c>
    </row>
    <row r="5118" spans="1:15" x14ac:dyDescent="0.25">
      <c r="A5118">
        <v>785000</v>
      </c>
      <c r="B5118">
        <v>201240</v>
      </c>
      <c r="C5118">
        <v>219</v>
      </c>
      <c r="D5118" s="96">
        <v>45132.557141203702</v>
      </c>
      <c r="E5118" t="s">
        <v>127</v>
      </c>
      <c r="F5118" t="s">
        <v>128</v>
      </c>
      <c r="G5118" t="s">
        <v>206</v>
      </c>
      <c r="H5118" t="s">
        <v>130</v>
      </c>
      <c r="I5118">
        <v>336599</v>
      </c>
      <c r="L5118" s="96">
        <v>45132.556747685187</v>
      </c>
      <c r="M5118" t="s">
        <v>131</v>
      </c>
      <c r="N5118">
        <v>17140</v>
      </c>
      <c r="O5118" t="s">
        <v>132</v>
      </c>
    </row>
    <row r="5119" spans="1:15" x14ac:dyDescent="0.25">
      <c r="A5119">
        <v>785000</v>
      </c>
      <c r="B5119">
        <v>201240</v>
      </c>
      <c r="C5119">
        <v>219</v>
      </c>
      <c r="D5119" s="96">
        <v>45132.557141203702</v>
      </c>
      <c r="E5119" t="s">
        <v>127</v>
      </c>
      <c r="F5119" t="s">
        <v>128</v>
      </c>
      <c r="G5119" t="s">
        <v>206</v>
      </c>
      <c r="H5119" t="s">
        <v>130</v>
      </c>
      <c r="I5119">
        <v>336587</v>
      </c>
      <c r="L5119" s="96">
        <v>45132.556747685187</v>
      </c>
      <c r="M5119" t="s">
        <v>131</v>
      </c>
      <c r="N5119">
        <v>135215</v>
      </c>
      <c r="O5119" t="s">
        <v>132</v>
      </c>
    </row>
    <row r="5120" spans="1:15" x14ac:dyDescent="0.25">
      <c r="A5120">
        <v>785000</v>
      </c>
      <c r="B5120">
        <v>201240</v>
      </c>
      <c r="C5120">
        <v>219</v>
      </c>
      <c r="D5120" s="96">
        <v>45132.557129629633</v>
      </c>
      <c r="E5120" t="s">
        <v>127</v>
      </c>
      <c r="F5120" t="s">
        <v>128</v>
      </c>
      <c r="G5120" t="s">
        <v>206</v>
      </c>
      <c r="H5120" t="s">
        <v>130</v>
      </c>
      <c r="I5120">
        <v>336586</v>
      </c>
      <c r="L5120" s="96">
        <v>45132.556747685187</v>
      </c>
      <c r="M5120" t="s">
        <v>131</v>
      </c>
      <c r="N5120">
        <v>4925</v>
      </c>
      <c r="O5120" t="s">
        <v>132</v>
      </c>
    </row>
    <row r="5121" spans="1:15" x14ac:dyDescent="0.25">
      <c r="A5121">
        <v>785000</v>
      </c>
      <c r="B5121">
        <v>201240</v>
      </c>
      <c r="C5121">
        <v>219</v>
      </c>
      <c r="D5121" s="96">
        <v>45132.557129629633</v>
      </c>
      <c r="E5121" t="s">
        <v>127</v>
      </c>
      <c r="F5121" t="s">
        <v>128</v>
      </c>
      <c r="G5121" t="s">
        <v>206</v>
      </c>
      <c r="H5121" t="s">
        <v>130</v>
      </c>
      <c r="I5121">
        <v>336581</v>
      </c>
      <c r="L5121" s="96">
        <v>45132.556747685187</v>
      </c>
      <c r="M5121" t="s">
        <v>131</v>
      </c>
      <c r="N5121">
        <v>22356</v>
      </c>
      <c r="O5121" t="s">
        <v>132</v>
      </c>
    </row>
    <row r="5122" spans="1:15" x14ac:dyDescent="0.25">
      <c r="A5122">
        <v>785000</v>
      </c>
      <c r="B5122">
        <v>201240</v>
      </c>
      <c r="C5122">
        <v>219</v>
      </c>
      <c r="D5122" s="96">
        <v>45132.557129629633</v>
      </c>
      <c r="E5122" t="s">
        <v>127</v>
      </c>
      <c r="F5122" t="s">
        <v>128</v>
      </c>
      <c r="G5122" t="s">
        <v>206</v>
      </c>
      <c r="H5122" t="s">
        <v>130</v>
      </c>
      <c r="I5122">
        <v>336582</v>
      </c>
      <c r="L5122" s="96">
        <v>45132.556747685187</v>
      </c>
      <c r="M5122" t="s">
        <v>131</v>
      </c>
      <c r="N5122">
        <v>22750</v>
      </c>
      <c r="O5122" t="s">
        <v>132</v>
      </c>
    </row>
    <row r="5123" spans="1:15" x14ac:dyDescent="0.25">
      <c r="A5123">
        <v>785000</v>
      </c>
      <c r="B5123">
        <v>201240</v>
      </c>
      <c r="C5123">
        <v>219</v>
      </c>
      <c r="D5123" s="96">
        <v>45132.557118055556</v>
      </c>
      <c r="E5123" t="s">
        <v>127</v>
      </c>
      <c r="F5123" t="s">
        <v>128</v>
      </c>
      <c r="G5123" t="s">
        <v>206</v>
      </c>
      <c r="H5123" t="s">
        <v>130</v>
      </c>
      <c r="I5123">
        <v>336523</v>
      </c>
      <c r="L5123" s="96">
        <v>45132.556747685187</v>
      </c>
      <c r="M5123" t="s">
        <v>131</v>
      </c>
      <c r="N5123">
        <v>500</v>
      </c>
      <c r="O5123" t="s">
        <v>132</v>
      </c>
    </row>
    <row r="5124" spans="1:15" x14ac:dyDescent="0.25">
      <c r="A5124">
        <v>785000</v>
      </c>
      <c r="B5124">
        <v>201240</v>
      </c>
      <c r="C5124">
        <v>219</v>
      </c>
      <c r="D5124" s="96">
        <v>45132.557118055556</v>
      </c>
      <c r="E5124" t="s">
        <v>127</v>
      </c>
      <c r="F5124" t="s">
        <v>128</v>
      </c>
      <c r="G5124" t="s">
        <v>206</v>
      </c>
      <c r="H5124" t="s">
        <v>130</v>
      </c>
      <c r="I5124">
        <v>336511</v>
      </c>
      <c r="L5124" s="96">
        <v>45132.556747685187</v>
      </c>
      <c r="M5124" t="s">
        <v>131</v>
      </c>
      <c r="N5124">
        <v>39224</v>
      </c>
      <c r="O5124" t="s">
        <v>132</v>
      </c>
    </row>
    <row r="5125" spans="1:15" x14ac:dyDescent="0.25">
      <c r="A5125">
        <v>785000</v>
      </c>
      <c r="B5125">
        <v>201240</v>
      </c>
      <c r="C5125">
        <v>219</v>
      </c>
      <c r="D5125" s="96">
        <v>45132.557118055556</v>
      </c>
      <c r="E5125" t="s">
        <v>127</v>
      </c>
      <c r="F5125" t="s">
        <v>128</v>
      </c>
      <c r="G5125" t="s">
        <v>206</v>
      </c>
      <c r="H5125" t="s">
        <v>130</v>
      </c>
      <c r="I5125">
        <v>336515</v>
      </c>
      <c r="L5125" s="96">
        <v>45132.556747685187</v>
      </c>
      <c r="M5125" t="s">
        <v>131</v>
      </c>
      <c r="N5125">
        <v>445998</v>
      </c>
      <c r="O5125" t="s">
        <v>132</v>
      </c>
    </row>
    <row r="5126" spans="1:15" x14ac:dyDescent="0.25">
      <c r="A5126">
        <v>785000</v>
      </c>
      <c r="B5126">
        <v>201250</v>
      </c>
      <c r="C5126">
        <v>219</v>
      </c>
      <c r="D5126" s="96">
        <v>45132.557106481479</v>
      </c>
      <c r="E5126" t="s">
        <v>127</v>
      </c>
      <c r="F5126" t="s">
        <v>128</v>
      </c>
      <c r="G5126" t="s">
        <v>206</v>
      </c>
      <c r="H5126" t="s">
        <v>130</v>
      </c>
      <c r="I5126">
        <v>336506</v>
      </c>
      <c r="L5126" s="96">
        <v>45132.556747685187</v>
      </c>
      <c r="M5126" t="s">
        <v>131</v>
      </c>
      <c r="N5126">
        <v>100</v>
      </c>
      <c r="O5126" t="s">
        <v>132</v>
      </c>
    </row>
    <row r="5127" spans="1:15" x14ac:dyDescent="0.25">
      <c r="A5127">
        <v>785000</v>
      </c>
      <c r="B5127">
        <v>201240</v>
      </c>
      <c r="C5127">
        <v>219</v>
      </c>
      <c r="D5127" s="96">
        <v>45132.557106481479</v>
      </c>
      <c r="E5127" t="s">
        <v>127</v>
      </c>
      <c r="F5127" t="s">
        <v>128</v>
      </c>
      <c r="G5127" t="s">
        <v>206</v>
      </c>
      <c r="H5127" t="s">
        <v>130</v>
      </c>
      <c r="I5127">
        <v>336499</v>
      </c>
      <c r="L5127" s="96">
        <v>45132.556747685187</v>
      </c>
      <c r="M5127" t="s">
        <v>131</v>
      </c>
      <c r="N5127">
        <v>5081</v>
      </c>
      <c r="O5127" t="s">
        <v>132</v>
      </c>
    </row>
    <row r="5128" spans="1:15" x14ac:dyDescent="0.25">
      <c r="A5128">
        <v>785000</v>
      </c>
      <c r="B5128">
        <v>201240</v>
      </c>
      <c r="C5128">
        <v>219</v>
      </c>
      <c r="D5128" s="96">
        <v>45132.557106481479</v>
      </c>
      <c r="E5128" t="s">
        <v>127</v>
      </c>
      <c r="F5128" t="s">
        <v>128</v>
      </c>
      <c r="G5128" t="s">
        <v>206</v>
      </c>
      <c r="H5128" t="s">
        <v>130</v>
      </c>
      <c r="I5128">
        <v>336498</v>
      </c>
      <c r="L5128" s="96">
        <v>45132.556747685187</v>
      </c>
      <c r="M5128" t="s">
        <v>131</v>
      </c>
      <c r="N5128">
        <v>57960</v>
      </c>
      <c r="O5128" t="s">
        <v>132</v>
      </c>
    </row>
    <row r="5129" spans="1:15" x14ac:dyDescent="0.25">
      <c r="A5129">
        <v>785000</v>
      </c>
      <c r="B5129">
        <v>201240</v>
      </c>
      <c r="C5129">
        <v>219</v>
      </c>
      <c r="D5129" s="96">
        <v>45132.55709490741</v>
      </c>
      <c r="E5129" t="s">
        <v>127</v>
      </c>
      <c r="F5129" t="s">
        <v>128</v>
      </c>
      <c r="G5129" t="s">
        <v>206</v>
      </c>
      <c r="H5129" t="s">
        <v>130</v>
      </c>
      <c r="I5129">
        <v>336497</v>
      </c>
      <c r="L5129" s="96">
        <v>45132.556747685187</v>
      </c>
      <c r="M5129" t="s">
        <v>131</v>
      </c>
      <c r="N5129">
        <v>4327</v>
      </c>
      <c r="O5129" t="s">
        <v>132</v>
      </c>
    </row>
    <row r="5130" spans="1:15" x14ac:dyDescent="0.25">
      <c r="A5130">
        <v>785000</v>
      </c>
      <c r="B5130">
        <v>201240</v>
      </c>
      <c r="C5130">
        <v>219</v>
      </c>
      <c r="D5130" s="96">
        <v>45132.55709490741</v>
      </c>
      <c r="E5130" t="s">
        <v>127</v>
      </c>
      <c r="F5130" t="s">
        <v>128</v>
      </c>
      <c r="G5130" t="s">
        <v>206</v>
      </c>
      <c r="H5130" t="s">
        <v>130</v>
      </c>
      <c r="I5130">
        <v>336494</v>
      </c>
      <c r="L5130" s="96">
        <v>45132.556747685187</v>
      </c>
      <c r="M5130" t="s">
        <v>131</v>
      </c>
      <c r="N5130">
        <v>5686</v>
      </c>
      <c r="O5130" t="s">
        <v>132</v>
      </c>
    </row>
    <row r="5131" spans="1:15" x14ac:dyDescent="0.25">
      <c r="A5131">
        <v>785000</v>
      </c>
      <c r="B5131">
        <v>201240</v>
      </c>
      <c r="C5131">
        <v>219</v>
      </c>
      <c r="D5131" s="96">
        <v>45132.55709490741</v>
      </c>
      <c r="E5131" t="s">
        <v>127</v>
      </c>
      <c r="F5131" t="s">
        <v>128</v>
      </c>
      <c r="G5131" t="s">
        <v>206</v>
      </c>
      <c r="H5131" t="s">
        <v>130</v>
      </c>
      <c r="I5131">
        <v>336491</v>
      </c>
      <c r="L5131" s="96">
        <v>45132.556747685187</v>
      </c>
      <c r="M5131" t="s">
        <v>131</v>
      </c>
      <c r="N5131">
        <v>152480</v>
      </c>
      <c r="O5131" t="s">
        <v>132</v>
      </c>
    </row>
    <row r="5132" spans="1:15" x14ac:dyDescent="0.25">
      <c r="A5132">
        <v>785000</v>
      </c>
      <c r="B5132">
        <v>201240</v>
      </c>
      <c r="C5132">
        <v>219</v>
      </c>
      <c r="D5132" s="96">
        <v>45132.557083333333</v>
      </c>
      <c r="E5132" t="s">
        <v>127</v>
      </c>
      <c r="F5132" t="s">
        <v>128</v>
      </c>
      <c r="G5132" t="s">
        <v>206</v>
      </c>
      <c r="H5132" t="s">
        <v>130</v>
      </c>
      <c r="I5132">
        <v>336483</v>
      </c>
      <c r="L5132" s="96">
        <v>45132.556747685187</v>
      </c>
      <c r="M5132" t="s">
        <v>131</v>
      </c>
      <c r="N5132">
        <v>13453</v>
      </c>
      <c r="O5132" t="s">
        <v>132</v>
      </c>
    </row>
    <row r="5133" spans="1:15" x14ac:dyDescent="0.25">
      <c r="A5133">
        <v>785000</v>
      </c>
      <c r="B5133">
        <v>201240</v>
      </c>
      <c r="C5133">
        <v>219</v>
      </c>
      <c r="D5133" s="96">
        <v>45132.557083333333</v>
      </c>
      <c r="E5133" t="s">
        <v>127</v>
      </c>
      <c r="F5133" t="s">
        <v>128</v>
      </c>
      <c r="G5133" t="s">
        <v>206</v>
      </c>
      <c r="H5133" t="s">
        <v>130</v>
      </c>
      <c r="I5133">
        <v>336490</v>
      </c>
      <c r="L5133" s="96">
        <v>45132.556747685187</v>
      </c>
      <c r="M5133" t="s">
        <v>131</v>
      </c>
      <c r="N5133">
        <v>37504</v>
      </c>
      <c r="O5133" t="s">
        <v>132</v>
      </c>
    </row>
    <row r="5134" spans="1:15" x14ac:dyDescent="0.25">
      <c r="A5134">
        <v>785000</v>
      </c>
      <c r="B5134">
        <v>201240</v>
      </c>
      <c r="C5134">
        <v>219</v>
      </c>
      <c r="D5134" s="96">
        <v>45132.557071759256</v>
      </c>
      <c r="E5134" t="s">
        <v>127</v>
      </c>
      <c r="F5134" t="s">
        <v>128</v>
      </c>
      <c r="G5134" t="s">
        <v>206</v>
      </c>
      <c r="H5134" t="s">
        <v>130</v>
      </c>
      <c r="I5134">
        <v>336482</v>
      </c>
      <c r="L5134" s="96">
        <v>45132.556747685187</v>
      </c>
      <c r="M5134" t="s">
        <v>131</v>
      </c>
      <c r="N5134">
        <v>31264</v>
      </c>
      <c r="O5134" t="s">
        <v>132</v>
      </c>
    </row>
    <row r="5135" spans="1:15" x14ac:dyDescent="0.25">
      <c r="A5135">
        <v>785000</v>
      </c>
      <c r="B5135">
        <v>201240</v>
      </c>
      <c r="C5135">
        <v>219</v>
      </c>
      <c r="D5135" s="96">
        <v>45132.557071759256</v>
      </c>
      <c r="E5135" t="s">
        <v>127</v>
      </c>
      <c r="F5135" t="s">
        <v>128</v>
      </c>
      <c r="G5135" t="s">
        <v>206</v>
      </c>
      <c r="H5135" t="s">
        <v>130</v>
      </c>
      <c r="I5135">
        <v>336481</v>
      </c>
      <c r="L5135" s="96">
        <v>45132.556747685187</v>
      </c>
      <c r="M5135" t="s">
        <v>131</v>
      </c>
      <c r="N5135">
        <v>125429</v>
      </c>
      <c r="O5135" t="s">
        <v>132</v>
      </c>
    </row>
    <row r="5136" spans="1:15" x14ac:dyDescent="0.25">
      <c r="A5136">
        <v>785000</v>
      </c>
      <c r="B5136">
        <v>201240</v>
      </c>
      <c r="C5136">
        <v>219</v>
      </c>
      <c r="D5136" s="96">
        <v>45132.557060185187</v>
      </c>
      <c r="E5136" t="s">
        <v>127</v>
      </c>
      <c r="F5136" t="s">
        <v>128</v>
      </c>
      <c r="G5136" t="s">
        <v>206</v>
      </c>
      <c r="H5136" t="s">
        <v>130</v>
      </c>
      <c r="I5136">
        <v>336460</v>
      </c>
      <c r="L5136" s="96">
        <v>45132.556747685187</v>
      </c>
      <c r="M5136" t="s">
        <v>131</v>
      </c>
      <c r="N5136">
        <v>21836</v>
      </c>
      <c r="O5136" t="s">
        <v>132</v>
      </c>
    </row>
    <row r="5137" spans="1:15" x14ac:dyDescent="0.25">
      <c r="A5137">
        <v>785000</v>
      </c>
      <c r="B5137">
        <v>201240</v>
      </c>
      <c r="C5137">
        <v>219</v>
      </c>
      <c r="D5137" s="96">
        <v>45132.557060185187</v>
      </c>
      <c r="E5137" t="s">
        <v>127</v>
      </c>
      <c r="F5137" t="s">
        <v>128</v>
      </c>
      <c r="G5137" t="s">
        <v>206</v>
      </c>
      <c r="H5137" t="s">
        <v>130</v>
      </c>
      <c r="I5137">
        <v>336470</v>
      </c>
      <c r="L5137" s="96">
        <v>45132.556747685187</v>
      </c>
      <c r="M5137" t="s">
        <v>131</v>
      </c>
      <c r="N5137">
        <v>26702</v>
      </c>
      <c r="O5137" t="s">
        <v>132</v>
      </c>
    </row>
    <row r="5138" spans="1:15" x14ac:dyDescent="0.25">
      <c r="A5138">
        <v>785000</v>
      </c>
      <c r="B5138">
        <v>201240</v>
      </c>
      <c r="C5138">
        <v>219</v>
      </c>
      <c r="D5138" s="96">
        <v>45132.557060185187</v>
      </c>
      <c r="E5138" t="s">
        <v>127</v>
      </c>
      <c r="F5138" t="s">
        <v>128</v>
      </c>
      <c r="G5138" t="s">
        <v>206</v>
      </c>
      <c r="H5138" t="s">
        <v>130</v>
      </c>
      <c r="I5138">
        <v>336455</v>
      </c>
      <c r="L5138" s="96">
        <v>45132.556747685187</v>
      </c>
      <c r="M5138" t="s">
        <v>131</v>
      </c>
      <c r="N5138">
        <v>33445</v>
      </c>
      <c r="O5138" t="s">
        <v>132</v>
      </c>
    </row>
    <row r="5139" spans="1:15" x14ac:dyDescent="0.25">
      <c r="A5139">
        <v>785000</v>
      </c>
      <c r="B5139">
        <v>201240</v>
      </c>
      <c r="C5139">
        <v>219</v>
      </c>
      <c r="D5139" s="96">
        <v>45132.557060185187</v>
      </c>
      <c r="E5139" t="s">
        <v>127</v>
      </c>
      <c r="F5139" t="s">
        <v>128</v>
      </c>
      <c r="G5139" t="s">
        <v>206</v>
      </c>
      <c r="H5139" t="s">
        <v>130</v>
      </c>
      <c r="I5139">
        <v>336480</v>
      </c>
      <c r="L5139" s="96">
        <v>45132.556747685187</v>
      </c>
      <c r="M5139" t="s">
        <v>131</v>
      </c>
      <c r="N5139">
        <v>42912</v>
      </c>
      <c r="O5139" t="s">
        <v>132</v>
      </c>
    </row>
    <row r="5140" spans="1:15" x14ac:dyDescent="0.25">
      <c r="A5140">
        <v>785000</v>
      </c>
      <c r="B5140">
        <v>201240</v>
      </c>
      <c r="C5140">
        <v>219</v>
      </c>
      <c r="D5140" s="96">
        <v>45132.55704861111</v>
      </c>
      <c r="E5140" t="s">
        <v>127</v>
      </c>
      <c r="F5140" t="s">
        <v>128</v>
      </c>
      <c r="G5140" t="s">
        <v>206</v>
      </c>
      <c r="H5140" t="s">
        <v>130</v>
      </c>
      <c r="I5140">
        <v>336450</v>
      </c>
      <c r="L5140" s="96">
        <v>45132.556747685187</v>
      </c>
      <c r="M5140" t="s">
        <v>131</v>
      </c>
      <c r="N5140">
        <v>5460</v>
      </c>
      <c r="O5140" t="s">
        <v>132</v>
      </c>
    </row>
    <row r="5141" spans="1:15" x14ac:dyDescent="0.25">
      <c r="A5141">
        <v>785000</v>
      </c>
      <c r="B5141">
        <v>201240</v>
      </c>
      <c r="C5141">
        <v>219</v>
      </c>
      <c r="D5141" s="96">
        <v>45132.55704861111</v>
      </c>
      <c r="E5141" t="s">
        <v>127</v>
      </c>
      <c r="F5141" t="s">
        <v>128</v>
      </c>
      <c r="G5141" t="s">
        <v>206</v>
      </c>
      <c r="H5141" t="s">
        <v>130</v>
      </c>
      <c r="I5141">
        <v>336440</v>
      </c>
      <c r="L5141" s="96">
        <v>45132.556747685187</v>
      </c>
      <c r="M5141" t="s">
        <v>131</v>
      </c>
      <c r="N5141">
        <v>232766</v>
      </c>
      <c r="O5141" t="s">
        <v>132</v>
      </c>
    </row>
    <row r="5142" spans="1:15" x14ac:dyDescent="0.25">
      <c r="A5142">
        <v>785000</v>
      </c>
      <c r="B5142">
        <v>201240</v>
      </c>
      <c r="C5142">
        <v>219</v>
      </c>
      <c r="D5142" s="96">
        <v>45132.557037037041</v>
      </c>
      <c r="E5142" t="s">
        <v>127</v>
      </c>
      <c r="F5142" t="s">
        <v>128</v>
      </c>
      <c r="G5142" t="s">
        <v>206</v>
      </c>
      <c r="H5142" t="s">
        <v>130</v>
      </c>
      <c r="I5142">
        <v>336420</v>
      </c>
      <c r="L5142" s="96">
        <v>45132.556747685187</v>
      </c>
      <c r="M5142" t="s">
        <v>131</v>
      </c>
      <c r="N5142">
        <v>875</v>
      </c>
      <c r="O5142" t="s">
        <v>132</v>
      </c>
    </row>
    <row r="5143" spans="1:15" x14ac:dyDescent="0.25">
      <c r="A5143">
        <v>785000</v>
      </c>
      <c r="B5143">
        <v>201240</v>
      </c>
      <c r="C5143">
        <v>219</v>
      </c>
      <c r="D5143" s="96">
        <v>45132.557037037041</v>
      </c>
      <c r="E5143" t="s">
        <v>127</v>
      </c>
      <c r="F5143" t="s">
        <v>128</v>
      </c>
      <c r="G5143" t="s">
        <v>206</v>
      </c>
      <c r="H5143" t="s">
        <v>130</v>
      </c>
      <c r="I5143">
        <v>336430</v>
      </c>
      <c r="L5143" s="96">
        <v>45132.556747685187</v>
      </c>
      <c r="M5143" t="s">
        <v>131</v>
      </c>
      <c r="N5143">
        <v>4823</v>
      </c>
      <c r="O5143" t="s">
        <v>132</v>
      </c>
    </row>
    <row r="5144" spans="1:15" x14ac:dyDescent="0.25">
      <c r="A5144">
        <v>785000</v>
      </c>
      <c r="B5144">
        <v>201240</v>
      </c>
      <c r="C5144">
        <v>219</v>
      </c>
      <c r="D5144" s="96">
        <v>45132.557025462964</v>
      </c>
      <c r="E5144" t="s">
        <v>127</v>
      </c>
      <c r="F5144" t="s">
        <v>128</v>
      </c>
      <c r="G5144" t="s">
        <v>206</v>
      </c>
      <c r="H5144" t="s">
        <v>130</v>
      </c>
      <c r="I5144">
        <v>336410</v>
      </c>
      <c r="L5144" s="96">
        <v>45132.556747685187</v>
      </c>
      <c r="M5144" t="s">
        <v>131</v>
      </c>
      <c r="N5144">
        <v>5705</v>
      </c>
      <c r="O5144" t="s">
        <v>132</v>
      </c>
    </row>
    <row r="5145" spans="1:15" x14ac:dyDescent="0.25">
      <c r="A5145">
        <v>785000</v>
      </c>
      <c r="B5145">
        <v>201240</v>
      </c>
      <c r="C5145">
        <v>219</v>
      </c>
      <c r="D5145" s="96">
        <v>45132.557025462964</v>
      </c>
      <c r="E5145" t="s">
        <v>127</v>
      </c>
      <c r="F5145" t="s">
        <v>128</v>
      </c>
      <c r="G5145" t="s">
        <v>206</v>
      </c>
      <c r="H5145" t="s">
        <v>130</v>
      </c>
      <c r="I5145">
        <v>336412</v>
      </c>
      <c r="L5145" s="96">
        <v>45132.556747685187</v>
      </c>
      <c r="M5145" t="s">
        <v>131</v>
      </c>
      <c r="N5145">
        <v>8090</v>
      </c>
      <c r="O5145" t="s">
        <v>132</v>
      </c>
    </row>
    <row r="5146" spans="1:15" x14ac:dyDescent="0.25">
      <c r="A5146">
        <v>785000</v>
      </c>
      <c r="B5146">
        <v>201240</v>
      </c>
      <c r="C5146">
        <v>219</v>
      </c>
      <c r="D5146" s="96">
        <v>45132.557013888887</v>
      </c>
      <c r="E5146" t="s">
        <v>127</v>
      </c>
      <c r="F5146" t="s">
        <v>128</v>
      </c>
      <c r="G5146" t="s">
        <v>206</v>
      </c>
      <c r="H5146" t="s">
        <v>130</v>
      </c>
      <c r="I5146">
        <v>336407</v>
      </c>
      <c r="L5146" s="96">
        <v>45132.556747685187</v>
      </c>
      <c r="M5146" t="s">
        <v>131</v>
      </c>
      <c r="N5146">
        <v>250</v>
      </c>
      <c r="O5146" t="s">
        <v>132</v>
      </c>
    </row>
    <row r="5147" spans="1:15" x14ac:dyDescent="0.25">
      <c r="A5147">
        <v>785000</v>
      </c>
      <c r="B5147">
        <v>201240</v>
      </c>
      <c r="C5147">
        <v>219</v>
      </c>
      <c r="D5147" s="96">
        <v>45132.557013888887</v>
      </c>
      <c r="E5147" t="s">
        <v>127</v>
      </c>
      <c r="F5147" t="s">
        <v>128</v>
      </c>
      <c r="G5147" t="s">
        <v>242</v>
      </c>
      <c r="H5147" t="s">
        <v>130</v>
      </c>
      <c r="I5147">
        <v>336400</v>
      </c>
      <c r="L5147" s="96">
        <v>45132.556747685187</v>
      </c>
      <c r="M5147" t="s">
        <v>131</v>
      </c>
      <c r="N5147">
        <v>650</v>
      </c>
      <c r="O5147" t="s">
        <v>132</v>
      </c>
    </row>
    <row r="5148" spans="1:15" x14ac:dyDescent="0.25">
      <c r="A5148">
        <v>785000</v>
      </c>
      <c r="B5148">
        <v>201240</v>
      </c>
      <c r="C5148">
        <v>219</v>
      </c>
      <c r="D5148" s="96">
        <v>45132.557013888887</v>
      </c>
      <c r="E5148" t="s">
        <v>133</v>
      </c>
      <c r="F5148" t="s">
        <v>128</v>
      </c>
      <c r="G5148" t="s">
        <v>178</v>
      </c>
      <c r="H5148" t="s">
        <v>130</v>
      </c>
      <c r="I5148">
        <v>336400</v>
      </c>
      <c r="L5148" s="96">
        <v>45132.556747685187</v>
      </c>
      <c r="M5148" t="s">
        <v>135</v>
      </c>
      <c r="N5148">
        <v>-29000</v>
      </c>
      <c r="O5148" t="s">
        <v>136</v>
      </c>
    </row>
    <row r="5149" spans="1:15" x14ac:dyDescent="0.25">
      <c r="A5149">
        <v>785000</v>
      </c>
      <c r="B5149">
        <v>201240</v>
      </c>
      <c r="C5149">
        <v>219</v>
      </c>
      <c r="D5149" s="96">
        <v>45132.557013888887</v>
      </c>
      <c r="E5149" t="s">
        <v>133</v>
      </c>
      <c r="F5149" t="s">
        <v>128</v>
      </c>
      <c r="G5149" t="s">
        <v>370</v>
      </c>
      <c r="H5149" t="s">
        <v>130</v>
      </c>
      <c r="I5149">
        <v>336400</v>
      </c>
      <c r="L5149" s="96">
        <v>45132.556747685187</v>
      </c>
      <c r="M5149" t="s">
        <v>135</v>
      </c>
      <c r="N5149">
        <v>49350</v>
      </c>
      <c r="O5149" t="s">
        <v>132</v>
      </c>
    </row>
    <row r="5150" spans="1:15" x14ac:dyDescent="0.25">
      <c r="A5150">
        <v>785000</v>
      </c>
      <c r="B5150">
        <v>265310</v>
      </c>
      <c r="C5150">
        <v>219</v>
      </c>
      <c r="D5150" s="96">
        <v>45132.556990740741</v>
      </c>
      <c r="E5150" t="s">
        <v>127</v>
      </c>
      <c r="F5150" t="s">
        <v>128</v>
      </c>
      <c r="G5150" t="s">
        <v>243</v>
      </c>
      <c r="H5150" t="s">
        <v>130</v>
      </c>
      <c r="I5150">
        <v>336159</v>
      </c>
      <c r="L5150" s="96">
        <v>45132.556747685187</v>
      </c>
      <c r="M5150" t="s">
        <v>131</v>
      </c>
      <c r="N5150">
        <v>50</v>
      </c>
      <c r="O5150" t="s">
        <v>132</v>
      </c>
    </row>
    <row r="5151" spans="1:15" x14ac:dyDescent="0.25">
      <c r="A5151">
        <v>785000</v>
      </c>
      <c r="B5151">
        <v>201240</v>
      </c>
      <c r="C5151">
        <v>219</v>
      </c>
      <c r="D5151" s="96">
        <v>45132.556990740741</v>
      </c>
      <c r="E5151" t="s">
        <v>127</v>
      </c>
      <c r="F5151" t="s">
        <v>128</v>
      </c>
      <c r="G5151" t="s">
        <v>206</v>
      </c>
      <c r="H5151" t="s">
        <v>130</v>
      </c>
      <c r="I5151">
        <v>336164</v>
      </c>
      <c r="L5151" s="96">
        <v>45132.556747685187</v>
      </c>
      <c r="M5151" t="s">
        <v>131</v>
      </c>
      <c r="N5151">
        <v>250</v>
      </c>
      <c r="O5151" t="s">
        <v>132</v>
      </c>
    </row>
    <row r="5152" spans="1:15" x14ac:dyDescent="0.25">
      <c r="A5152">
        <v>785000</v>
      </c>
      <c r="B5152">
        <v>201240</v>
      </c>
      <c r="C5152">
        <v>219</v>
      </c>
      <c r="D5152" s="96">
        <v>45132.556990740741</v>
      </c>
      <c r="E5152" t="s">
        <v>127</v>
      </c>
      <c r="F5152" t="s">
        <v>128</v>
      </c>
      <c r="G5152" t="s">
        <v>206</v>
      </c>
      <c r="H5152" t="s">
        <v>130</v>
      </c>
      <c r="I5152">
        <v>336139</v>
      </c>
      <c r="L5152" s="96">
        <v>45132.556747685187</v>
      </c>
      <c r="M5152" t="s">
        <v>131</v>
      </c>
      <c r="N5152">
        <v>500</v>
      </c>
      <c r="O5152" t="s">
        <v>132</v>
      </c>
    </row>
    <row r="5153" spans="1:15" x14ac:dyDescent="0.25">
      <c r="A5153">
        <v>785000</v>
      </c>
      <c r="B5153">
        <v>201240</v>
      </c>
      <c r="C5153">
        <v>219</v>
      </c>
      <c r="D5153" s="96">
        <v>45132.556990740741</v>
      </c>
      <c r="E5153" t="s">
        <v>127</v>
      </c>
      <c r="F5153" t="s">
        <v>128</v>
      </c>
      <c r="G5153" t="s">
        <v>206</v>
      </c>
      <c r="H5153" t="s">
        <v>130</v>
      </c>
      <c r="I5153">
        <v>336158</v>
      </c>
      <c r="L5153" s="96">
        <v>45132.556747685187</v>
      </c>
      <c r="M5153" t="s">
        <v>131</v>
      </c>
      <c r="N5153">
        <v>500</v>
      </c>
      <c r="O5153" t="s">
        <v>132</v>
      </c>
    </row>
    <row r="5154" spans="1:15" x14ac:dyDescent="0.25">
      <c r="A5154">
        <v>785000</v>
      </c>
      <c r="B5154">
        <v>201240</v>
      </c>
      <c r="C5154">
        <v>219</v>
      </c>
      <c r="D5154" s="96">
        <v>45132.556990740741</v>
      </c>
      <c r="E5154" t="s">
        <v>127</v>
      </c>
      <c r="F5154" t="s">
        <v>128</v>
      </c>
      <c r="G5154" t="s">
        <v>206</v>
      </c>
      <c r="H5154" t="s">
        <v>130</v>
      </c>
      <c r="I5154">
        <v>336144</v>
      </c>
      <c r="L5154" s="96">
        <v>45132.556747685187</v>
      </c>
      <c r="M5154" t="s">
        <v>131</v>
      </c>
      <c r="N5154">
        <v>800</v>
      </c>
      <c r="O5154" t="s">
        <v>132</v>
      </c>
    </row>
    <row r="5155" spans="1:15" x14ac:dyDescent="0.25">
      <c r="A5155">
        <v>785000</v>
      </c>
      <c r="B5155">
        <v>201240</v>
      </c>
      <c r="C5155">
        <v>219</v>
      </c>
      <c r="D5155" s="96">
        <v>45132.556990740741</v>
      </c>
      <c r="E5155" t="s">
        <v>127</v>
      </c>
      <c r="F5155" t="s">
        <v>128</v>
      </c>
      <c r="G5155" t="s">
        <v>206</v>
      </c>
      <c r="H5155" t="s">
        <v>130</v>
      </c>
      <c r="I5155">
        <v>336169</v>
      </c>
      <c r="L5155" s="96">
        <v>45132.556747685187</v>
      </c>
      <c r="M5155" t="s">
        <v>131</v>
      </c>
      <c r="N5155">
        <v>47318</v>
      </c>
      <c r="O5155" t="s">
        <v>132</v>
      </c>
    </row>
    <row r="5156" spans="1:15" x14ac:dyDescent="0.25">
      <c r="A5156">
        <v>785000</v>
      </c>
      <c r="B5156">
        <v>201240</v>
      </c>
      <c r="C5156">
        <v>219</v>
      </c>
      <c r="D5156" s="96">
        <v>45132.556979166664</v>
      </c>
      <c r="E5156" t="s">
        <v>127</v>
      </c>
      <c r="F5156" t="s">
        <v>128</v>
      </c>
      <c r="G5156" t="s">
        <v>206</v>
      </c>
      <c r="H5156" t="s">
        <v>130</v>
      </c>
      <c r="I5156">
        <v>336128</v>
      </c>
      <c r="L5156" s="96">
        <v>45132.556747685187</v>
      </c>
      <c r="M5156" t="s">
        <v>131</v>
      </c>
      <c r="N5156">
        <v>100</v>
      </c>
      <c r="O5156" t="s">
        <v>132</v>
      </c>
    </row>
    <row r="5157" spans="1:15" x14ac:dyDescent="0.25">
      <c r="A5157">
        <v>785000</v>
      </c>
      <c r="B5157">
        <v>201240</v>
      </c>
      <c r="C5157">
        <v>219</v>
      </c>
      <c r="D5157" s="96">
        <v>45132.556979166664</v>
      </c>
      <c r="E5157" t="s">
        <v>127</v>
      </c>
      <c r="F5157" t="s">
        <v>128</v>
      </c>
      <c r="G5157" t="s">
        <v>206</v>
      </c>
      <c r="H5157" t="s">
        <v>130</v>
      </c>
      <c r="I5157">
        <v>336129</v>
      </c>
      <c r="L5157" s="96">
        <v>45132.556747685187</v>
      </c>
      <c r="M5157" t="s">
        <v>131</v>
      </c>
      <c r="N5157">
        <v>500</v>
      </c>
      <c r="O5157" t="s">
        <v>132</v>
      </c>
    </row>
    <row r="5158" spans="1:15" x14ac:dyDescent="0.25">
      <c r="A5158">
        <v>785000</v>
      </c>
      <c r="B5158">
        <v>201240</v>
      </c>
      <c r="C5158">
        <v>219</v>
      </c>
      <c r="D5158" s="96">
        <v>45132.556979166664</v>
      </c>
      <c r="E5158" t="s">
        <v>127</v>
      </c>
      <c r="F5158" t="s">
        <v>128</v>
      </c>
      <c r="G5158" t="s">
        <v>206</v>
      </c>
      <c r="H5158" t="s">
        <v>130</v>
      </c>
      <c r="I5158">
        <v>336134</v>
      </c>
      <c r="L5158" s="96">
        <v>45132.556747685187</v>
      </c>
      <c r="M5158" t="s">
        <v>131</v>
      </c>
      <c r="N5158">
        <v>800</v>
      </c>
      <c r="O5158" t="s">
        <v>132</v>
      </c>
    </row>
    <row r="5159" spans="1:15" x14ac:dyDescent="0.25">
      <c r="A5159">
        <v>785000</v>
      </c>
      <c r="B5159">
        <v>201240</v>
      </c>
      <c r="C5159">
        <v>219</v>
      </c>
      <c r="D5159" s="96">
        <v>45132.556979166664</v>
      </c>
      <c r="E5159" t="s">
        <v>127</v>
      </c>
      <c r="F5159" t="s">
        <v>128</v>
      </c>
      <c r="G5159" t="s">
        <v>206</v>
      </c>
      <c r="H5159" t="s">
        <v>130</v>
      </c>
      <c r="I5159">
        <v>336126</v>
      </c>
      <c r="L5159" s="96">
        <v>45132.556747685187</v>
      </c>
      <c r="M5159" t="s">
        <v>131</v>
      </c>
      <c r="N5159">
        <v>1000</v>
      </c>
      <c r="O5159" t="s">
        <v>132</v>
      </c>
    </row>
    <row r="5160" spans="1:15" x14ac:dyDescent="0.25">
      <c r="A5160">
        <v>785000</v>
      </c>
      <c r="B5160">
        <v>201240</v>
      </c>
      <c r="C5160">
        <v>219</v>
      </c>
      <c r="D5160" s="96">
        <v>45132.556979166664</v>
      </c>
      <c r="E5160" t="s">
        <v>127</v>
      </c>
      <c r="F5160" t="s">
        <v>128</v>
      </c>
      <c r="G5160" t="s">
        <v>206</v>
      </c>
      <c r="H5160" t="s">
        <v>130</v>
      </c>
      <c r="I5160">
        <v>336138</v>
      </c>
      <c r="L5160" s="96">
        <v>45132.556747685187</v>
      </c>
      <c r="M5160" t="s">
        <v>131</v>
      </c>
      <c r="N5160">
        <v>1000</v>
      </c>
      <c r="O5160" t="s">
        <v>132</v>
      </c>
    </row>
    <row r="5161" spans="1:15" x14ac:dyDescent="0.25">
      <c r="A5161">
        <v>785000</v>
      </c>
      <c r="B5161">
        <v>201240</v>
      </c>
      <c r="C5161">
        <v>219</v>
      </c>
      <c r="D5161" s="96">
        <v>45132.556979166664</v>
      </c>
      <c r="E5161" t="s">
        <v>127</v>
      </c>
      <c r="F5161" t="s">
        <v>128</v>
      </c>
      <c r="G5161" t="s">
        <v>206</v>
      </c>
      <c r="H5161" t="s">
        <v>130</v>
      </c>
      <c r="I5161">
        <v>336137</v>
      </c>
      <c r="L5161" s="96">
        <v>45132.556747685187</v>
      </c>
      <c r="M5161" t="s">
        <v>131</v>
      </c>
      <c r="N5161">
        <v>1000</v>
      </c>
      <c r="O5161" t="s">
        <v>132</v>
      </c>
    </row>
    <row r="5162" spans="1:15" x14ac:dyDescent="0.25">
      <c r="A5162">
        <v>785000</v>
      </c>
      <c r="B5162">
        <v>201240</v>
      </c>
      <c r="C5162">
        <v>219</v>
      </c>
      <c r="D5162" s="96">
        <v>45132.556979166664</v>
      </c>
      <c r="E5162" t="s">
        <v>127</v>
      </c>
      <c r="F5162" t="s">
        <v>128</v>
      </c>
      <c r="G5162" t="s">
        <v>206</v>
      </c>
      <c r="H5162" t="s">
        <v>130</v>
      </c>
      <c r="I5162">
        <v>336136</v>
      </c>
      <c r="L5162" s="96">
        <v>45132.556747685187</v>
      </c>
      <c r="M5162" t="s">
        <v>131</v>
      </c>
      <c r="N5162">
        <v>1000</v>
      </c>
      <c r="O5162" t="s">
        <v>132</v>
      </c>
    </row>
    <row r="5163" spans="1:15" x14ac:dyDescent="0.25">
      <c r="A5163">
        <v>785000</v>
      </c>
      <c r="B5163">
        <v>201240</v>
      </c>
      <c r="C5163">
        <v>219</v>
      </c>
      <c r="D5163" s="96">
        <v>45132.556967592594</v>
      </c>
      <c r="E5163" t="s">
        <v>127</v>
      </c>
      <c r="F5163" t="s">
        <v>128</v>
      </c>
      <c r="G5163" t="s">
        <v>206</v>
      </c>
      <c r="H5163" t="s">
        <v>130</v>
      </c>
      <c r="I5163">
        <v>336097</v>
      </c>
      <c r="L5163" s="96">
        <v>45132.556747685187</v>
      </c>
      <c r="M5163" t="s">
        <v>131</v>
      </c>
      <c r="N5163">
        <v>100</v>
      </c>
      <c r="O5163" t="s">
        <v>132</v>
      </c>
    </row>
    <row r="5164" spans="1:15" x14ac:dyDescent="0.25">
      <c r="A5164">
        <v>785000</v>
      </c>
      <c r="B5164">
        <v>201240</v>
      </c>
      <c r="C5164">
        <v>219</v>
      </c>
      <c r="D5164" s="96">
        <v>45132.556967592594</v>
      </c>
      <c r="E5164" t="s">
        <v>127</v>
      </c>
      <c r="F5164" t="s">
        <v>128</v>
      </c>
      <c r="G5164" t="s">
        <v>206</v>
      </c>
      <c r="H5164" t="s">
        <v>130</v>
      </c>
      <c r="I5164">
        <v>336119</v>
      </c>
      <c r="L5164" s="96">
        <v>45132.556747685187</v>
      </c>
      <c r="M5164" t="s">
        <v>131</v>
      </c>
      <c r="N5164">
        <v>100</v>
      </c>
      <c r="O5164" t="s">
        <v>132</v>
      </c>
    </row>
    <row r="5165" spans="1:15" x14ac:dyDescent="0.25">
      <c r="A5165">
        <v>785000</v>
      </c>
      <c r="B5165">
        <v>201240</v>
      </c>
      <c r="C5165">
        <v>219</v>
      </c>
      <c r="D5165" s="96">
        <v>45132.556967592594</v>
      </c>
      <c r="E5165" t="s">
        <v>127</v>
      </c>
      <c r="F5165" t="s">
        <v>128</v>
      </c>
      <c r="G5165" t="s">
        <v>206</v>
      </c>
      <c r="H5165" t="s">
        <v>130</v>
      </c>
      <c r="I5165">
        <v>336098</v>
      </c>
      <c r="L5165" s="96">
        <v>45132.556747685187</v>
      </c>
      <c r="M5165" t="s">
        <v>131</v>
      </c>
      <c r="N5165">
        <v>500</v>
      </c>
      <c r="O5165" t="s">
        <v>132</v>
      </c>
    </row>
    <row r="5166" spans="1:15" x14ac:dyDescent="0.25">
      <c r="A5166">
        <v>785000</v>
      </c>
      <c r="B5166">
        <v>201240</v>
      </c>
      <c r="C5166">
        <v>219</v>
      </c>
      <c r="D5166" s="96">
        <v>45132.556967592594</v>
      </c>
      <c r="E5166" t="s">
        <v>127</v>
      </c>
      <c r="F5166" t="s">
        <v>128</v>
      </c>
      <c r="G5166" t="s">
        <v>206</v>
      </c>
      <c r="H5166" t="s">
        <v>130</v>
      </c>
      <c r="I5166">
        <v>336099</v>
      </c>
      <c r="L5166" s="96">
        <v>45132.556747685187</v>
      </c>
      <c r="M5166" t="s">
        <v>131</v>
      </c>
      <c r="N5166">
        <v>1000</v>
      </c>
      <c r="O5166" t="s">
        <v>132</v>
      </c>
    </row>
    <row r="5167" spans="1:15" x14ac:dyDescent="0.25">
      <c r="A5167">
        <v>785000</v>
      </c>
      <c r="B5167">
        <v>201240</v>
      </c>
      <c r="C5167">
        <v>219</v>
      </c>
      <c r="D5167" s="96">
        <v>45132.556967592594</v>
      </c>
      <c r="E5167" t="s">
        <v>127</v>
      </c>
      <c r="F5167" t="s">
        <v>128</v>
      </c>
      <c r="G5167" t="s">
        <v>206</v>
      </c>
      <c r="H5167" t="s">
        <v>130</v>
      </c>
      <c r="I5167">
        <v>336118</v>
      </c>
      <c r="L5167" s="96">
        <v>45132.556747685187</v>
      </c>
      <c r="M5167" t="s">
        <v>131</v>
      </c>
      <c r="N5167">
        <v>1000</v>
      </c>
      <c r="O5167" t="s">
        <v>132</v>
      </c>
    </row>
    <row r="5168" spans="1:15" x14ac:dyDescent="0.25">
      <c r="A5168">
        <v>785000</v>
      </c>
      <c r="B5168">
        <v>201240</v>
      </c>
      <c r="C5168">
        <v>219</v>
      </c>
      <c r="D5168" s="96">
        <v>45132.556967592594</v>
      </c>
      <c r="E5168" t="s">
        <v>127</v>
      </c>
      <c r="F5168" t="s">
        <v>128</v>
      </c>
      <c r="G5168" t="s">
        <v>206</v>
      </c>
      <c r="H5168" t="s">
        <v>130</v>
      </c>
      <c r="I5168">
        <v>336117</v>
      </c>
      <c r="L5168" s="96">
        <v>45132.556747685187</v>
      </c>
      <c r="M5168" t="s">
        <v>131</v>
      </c>
      <c r="N5168">
        <v>1000</v>
      </c>
      <c r="O5168" t="s">
        <v>132</v>
      </c>
    </row>
    <row r="5169" spans="1:15" x14ac:dyDescent="0.25">
      <c r="A5169">
        <v>785000</v>
      </c>
      <c r="B5169">
        <v>201240</v>
      </c>
      <c r="C5169">
        <v>219</v>
      </c>
      <c r="D5169" s="96">
        <v>45132.556967592594</v>
      </c>
      <c r="E5169" t="s">
        <v>127</v>
      </c>
      <c r="F5169" t="s">
        <v>128</v>
      </c>
      <c r="G5169" t="s">
        <v>206</v>
      </c>
      <c r="H5169" t="s">
        <v>130</v>
      </c>
      <c r="I5169">
        <v>336116</v>
      </c>
      <c r="L5169" s="96">
        <v>45132.556747685187</v>
      </c>
      <c r="M5169" t="s">
        <v>131</v>
      </c>
      <c r="N5169">
        <v>1000</v>
      </c>
      <c r="O5169" t="s">
        <v>132</v>
      </c>
    </row>
    <row r="5170" spans="1:15" x14ac:dyDescent="0.25">
      <c r="A5170">
        <v>785000</v>
      </c>
      <c r="B5170">
        <v>201240</v>
      </c>
      <c r="C5170">
        <v>219</v>
      </c>
      <c r="D5170" s="96">
        <v>45132.556967592594</v>
      </c>
      <c r="E5170" t="s">
        <v>127</v>
      </c>
      <c r="F5170" t="s">
        <v>128</v>
      </c>
      <c r="G5170" t="s">
        <v>206</v>
      </c>
      <c r="H5170" t="s">
        <v>130</v>
      </c>
      <c r="I5170">
        <v>336114</v>
      </c>
      <c r="L5170" s="96">
        <v>45132.556747685187</v>
      </c>
      <c r="M5170" t="s">
        <v>131</v>
      </c>
      <c r="N5170">
        <v>1000</v>
      </c>
      <c r="O5170" t="s">
        <v>132</v>
      </c>
    </row>
    <row r="5171" spans="1:15" x14ac:dyDescent="0.25">
      <c r="A5171">
        <v>785000</v>
      </c>
      <c r="B5171">
        <v>201240</v>
      </c>
      <c r="C5171">
        <v>219</v>
      </c>
      <c r="D5171" s="96">
        <v>45132.556956018518</v>
      </c>
      <c r="E5171" t="s">
        <v>127</v>
      </c>
      <c r="F5171" t="s">
        <v>128</v>
      </c>
      <c r="G5171" t="s">
        <v>206</v>
      </c>
      <c r="H5171" t="s">
        <v>130</v>
      </c>
      <c r="I5171">
        <v>336078</v>
      </c>
      <c r="L5171" s="96">
        <v>45132.556747685187</v>
      </c>
      <c r="M5171" t="s">
        <v>131</v>
      </c>
      <c r="N5171">
        <v>250</v>
      </c>
      <c r="O5171" t="s">
        <v>132</v>
      </c>
    </row>
    <row r="5172" spans="1:15" x14ac:dyDescent="0.25">
      <c r="A5172">
        <v>785000</v>
      </c>
      <c r="B5172">
        <v>201240</v>
      </c>
      <c r="C5172">
        <v>219</v>
      </c>
      <c r="D5172" s="96">
        <v>45132.556956018518</v>
      </c>
      <c r="E5172" t="s">
        <v>127</v>
      </c>
      <c r="F5172" t="s">
        <v>128</v>
      </c>
      <c r="G5172" t="s">
        <v>206</v>
      </c>
      <c r="H5172" t="s">
        <v>130</v>
      </c>
      <c r="I5172">
        <v>336076</v>
      </c>
      <c r="L5172" s="96">
        <v>45132.556747685187</v>
      </c>
      <c r="M5172" t="s">
        <v>131</v>
      </c>
      <c r="N5172">
        <v>500</v>
      </c>
      <c r="O5172" t="s">
        <v>132</v>
      </c>
    </row>
    <row r="5173" spans="1:15" x14ac:dyDescent="0.25">
      <c r="A5173">
        <v>785000</v>
      </c>
      <c r="B5173">
        <v>201240</v>
      </c>
      <c r="C5173">
        <v>219</v>
      </c>
      <c r="D5173" s="96">
        <v>45132.556956018518</v>
      </c>
      <c r="E5173" t="s">
        <v>127</v>
      </c>
      <c r="F5173" t="s">
        <v>128</v>
      </c>
      <c r="G5173" t="s">
        <v>206</v>
      </c>
      <c r="H5173" t="s">
        <v>130</v>
      </c>
      <c r="I5173">
        <v>336087</v>
      </c>
      <c r="L5173" s="96">
        <v>45132.556747685187</v>
      </c>
      <c r="M5173" t="s">
        <v>131</v>
      </c>
      <c r="N5173">
        <v>500</v>
      </c>
      <c r="O5173" t="s">
        <v>132</v>
      </c>
    </row>
    <row r="5174" spans="1:15" x14ac:dyDescent="0.25">
      <c r="A5174">
        <v>785000</v>
      </c>
      <c r="B5174">
        <v>201240</v>
      </c>
      <c r="C5174">
        <v>219</v>
      </c>
      <c r="D5174" s="96">
        <v>45132.556956018518</v>
      </c>
      <c r="E5174" t="s">
        <v>127</v>
      </c>
      <c r="F5174" t="s">
        <v>128</v>
      </c>
      <c r="G5174" t="s">
        <v>206</v>
      </c>
      <c r="H5174" t="s">
        <v>130</v>
      </c>
      <c r="I5174">
        <v>336086</v>
      </c>
      <c r="L5174" s="96">
        <v>45132.556747685187</v>
      </c>
      <c r="M5174" t="s">
        <v>131</v>
      </c>
      <c r="N5174">
        <v>500</v>
      </c>
      <c r="O5174" t="s">
        <v>132</v>
      </c>
    </row>
    <row r="5175" spans="1:15" x14ac:dyDescent="0.25">
      <c r="A5175">
        <v>785000</v>
      </c>
      <c r="B5175">
        <v>201240</v>
      </c>
      <c r="C5175">
        <v>219</v>
      </c>
      <c r="D5175" s="96">
        <v>45132.556956018518</v>
      </c>
      <c r="E5175" t="s">
        <v>127</v>
      </c>
      <c r="F5175" t="s">
        <v>128</v>
      </c>
      <c r="G5175" t="s">
        <v>206</v>
      </c>
      <c r="H5175" t="s">
        <v>130</v>
      </c>
      <c r="I5175">
        <v>336077</v>
      </c>
      <c r="L5175" s="96">
        <v>45132.556747685187</v>
      </c>
      <c r="M5175" t="s">
        <v>131</v>
      </c>
      <c r="N5175">
        <v>2000</v>
      </c>
      <c r="O5175" t="s">
        <v>132</v>
      </c>
    </row>
    <row r="5176" spans="1:15" x14ac:dyDescent="0.25">
      <c r="A5176">
        <v>785000</v>
      </c>
      <c r="B5176">
        <v>201240</v>
      </c>
      <c r="C5176">
        <v>219</v>
      </c>
      <c r="D5176" s="96">
        <v>45132.556956018518</v>
      </c>
      <c r="E5176" t="s">
        <v>127</v>
      </c>
      <c r="F5176" t="s">
        <v>128</v>
      </c>
      <c r="G5176" t="s">
        <v>206</v>
      </c>
      <c r="H5176" t="s">
        <v>130</v>
      </c>
      <c r="I5176">
        <v>336096</v>
      </c>
      <c r="L5176" s="96">
        <v>45132.556747685187</v>
      </c>
      <c r="M5176" t="s">
        <v>131</v>
      </c>
      <c r="N5176">
        <v>3500</v>
      </c>
      <c r="O5176" t="s">
        <v>132</v>
      </c>
    </row>
    <row r="5177" spans="1:15" x14ac:dyDescent="0.25">
      <c r="A5177">
        <v>785000</v>
      </c>
      <c r="B5177">
        <v>201240</v>
      </c>
      <c r="C5177">
        <v>219</v>
      </c>
      <c r="D5177" s="96">
        <v>45132.556944444441</v>
      </c>
      <c r="E5177" t="s">
        <v>127</v>
      </c>
      <c r="F5177" t="s">
        <v>128</v>
      </c>
      <c r="G5177" t="s">
        <v>206</v>
      </c>
      <c r="H5177" t="s">
        <v>130</v>
      </c>
      <c r="I5177">
        <v>336067</v>
      </c>
      <c r="L5177" s="96">
        <v>45132.556747685187</v>
      </c>
      <c r="M5177" t="s">
        <v>131</v>
      </c>
      <c r="N5177">
        <v>500</v>
      </c>
      <c r="O5177" t="s">
        <v>132</v>
      </c>
    </row>
    <row r="5178" spans="1:15" x14ac:dyDescent="0.25">
      <c r="A5178">
        <v>785000</v>
      </c>
      <c r="B5178">
        <v>201240</v>
      </c>
      <c r="C5178">
        <v>219</v>
      </c>
      <c r="D5178" s="96">
        <v>45132.556944444441</v>
      </c>
      <c r="E5178" t="s">
        <v>127</v>
      </c>
      <c r="F5178" t="s">
        <v>128</v>
      </c>
      <c r="G5178" t="s">
        <v>206</v>
      </c>
      <c r="H5178" t="s">
        <v>130</v>
      </c>
      <c r="I5178">
        <v>336068</v>
      </c>
      <c r="L5178" s="96">
        <v>45132.556747685187</v>
      </c>
      <c r="M5178" t="s">
        <v>131</v>
      </c>
      <c r="N5178">
        <v>500</v>
      </c>
      <c r="O5178" t="s">
        <v>132</v>
      </c>
    </row>
    <row r="5179" spans="1:15" x14ac:dyDescent="0.25">
      <c r="A5179">
        <v>785000</v>
      </c>
      <c r="B5179">
        <v>201240</v>
      </c>
      <c r="C5179">
        <v>219</v>
      </c>
      <c r="D5179" s="96">
        <v>45132.556944444441</v>
      </c>
      <c r="E5179" t="s">
        <v>127</v>
      </c>
      <c r="F5179" t="s">
        <v>128</v>
      </c>
      <c r="G5179" t="s">
        <v>206</v>
      </c>
      <c r="H5179" t="s">
        <v>130</v>
      </c>
      <c r="I5179">
        <v>336057</v>
      </c>
      <c r="L5179" s="96">
        <v>45132.556747685187</v>
      </c>
      <c r="M5179" t="s">
        <v>131</v>
      </c>
      <c r="N5179">
        <v>850</v>
      </c>
      <c r="O5179" t="s">
        <v>132</v>
      </c>
    </row>
    <row r="5180" spans="1:15" x14ac:dyDescent="0.25">
      <c r="A5180">
        <v>785000</v>
      </c>
      <c r="B5180">
        <v>201240</v>
      </c>
      <c r="C5180">
        <v>219</v>
      </c>
      <c r="D5180" s="96">
        <v>45132.556944444441</v>
      </c>
      <c r="E5180" t="s">
        <v>127</v>
      </c>
      <c r="F5180" t="s">
        <v>128</v>
      </c>
      <c r="G5180" t="s">
        <v>206</v>
      </c>
      <c r="H5180" t="s">
        <v>130</v>
      </c>
      <c r="I5180">
        <v>336058</v>
      </c>
      <c r="L5180" s="96">
        <v>45132.556747685187</v>
      </c>
      <c r="M5180" t="s">
        <v>131</v>
      </c>
      <c r="N5180">
        <v>1000</v>
      </c>
      <c r="O5180" t="s">
        <v>132</v>
      </c>
    </row>
    <row r="5181" spans="1:15" x14ac:dyDescent="0.25">
      <c r="A5181">
        <v>785000</v>
      </c>
      <c r="B5181">
        <v>201240</v>
      </c>
      <c r="C5181">
        <v>219</v>
      </c>
      <c r="D5181" s="96">
        <v>45132.556944444441</v>
      </c>
      <c r="E5181" t="s">
        <v>127</v>
      </c>
      <c r="F5181" t="s">
        <v>128</v>
      </c>
      <c r="G5181" t="s">
        <v>206</v>
      </c>
      <c r="H5181" t="s">
        <v>130</v>
      </c>
      <c r="I5181">
        <v>336066</v>
      </c>
      <c r="L5181" s="96">
        <v>45132.556747685187</v>
      </c>
      <c r="M5181" t="s">
        <v>131</v>
      </c>
      <c r="N5181">
        <v>1000</v>
      </c>
      <c r="O5181" t="s">
        <v>132</v>
      </c>
    </row>
    <row r="5182" spans="1:15" x14ac:dyDescent="0.25">
      <c r="A5182">
        <v>785000</v>
      </c>
      <c r="B5182">
        <v>201240</v>
      </c>
      <c r="C5182">
        <v>219</v>
      </c>
      <c r="D5182" s="96">
        <v>45132.556932870371</v>
      </c>
      <c r="E5182" t="s">
        <v>127</v>
      </c>
      <c r="F5182" t="s">
        <v>128</v>
      </c>
      <c r="G5182" t="s">
        <v>206</v>
      </c>
      <c r="H5182" t="s">
        <v>130</v>
      </c>
      <c r="I5182">
        <v>336038</v>
      </c>
      <c r="L5182" s="96">
        <v>45132.556747685187</v>
      </c>
      <c r="M5182" t="s">
        <v>131</v>
      </c>
      <c r="N5182">
        <v>800</v>
      </c>
      <c r="O5182" t="s">
        <v>132</v>
      </c>
    </row>
    <row r="5183" spans="1:15" x14ac:dyDescent="0.25">
      <c r="A5183">
        <v>785000</v>
      </c>
      <c r="B5183">
        <v>201240</v>
      </c>
      <c r="C5183">
        <v>219</v>
      </c>
      <c r="D5183" s="96">
        <v>45132.556932870371</v>
      </c>
      <c r="E5183" t="s">
        <v>127</v>
      </c>
      <c r="F5183" t="s">
        <v>128</v>
      </c>
      <c r="G5183" t="s">
        <v>206</v>
      </c>
      <c r="H5183" t="s">
        <v>130</v>
      </c>
      <c r="I5183">
        <v>336056</v>
      </c>
      <c r="L5183" s="96">
        <v>45132.556747685187</v>
      </c>
      <c r="M5183" t="s">
        <v>131</v>
      </c>
      <c r="N5183">
        <v>1000</v>
      </c>
      <c r="O5183" t="s">
        <v>132</v>
      </c>
    </row>
    <row r="5184" spans="1:15" x14ac:dyDescent="0.25">
      <c r="A5184">
        <v>785000</v>
      </c>
      <c r="B5184">
        <v>280000</v>
      </c>
      <c r="C5184">
        <v>219</v>
      </c>
      <c r="D5184" s="96">
        <v>45132.556932870371</v>
      </c>
      <c r="E5184" t="s">
        <v>127</v>
      </c>
      <c r="F5184" t="s">
        <v>128</v>
      </c>
      <c r="G5184" t="s">
        <v>244</v>
      </c>
      <c r="H5184" t="s">
        <v>130</v>
      </c>
      <c r="I5184">
        <v>336007</v>
      </c>
      <c r="L5184" s="96">
        <v>45132.556747685187</v>
      </c>
      <c r="M5184" t="s">
        <v>131</v>
      </c>
      <c r="N5184">
        <v>12000</v>
      </c>
      <c r="O5184" t="s">
        <v>132</v>
      </c>
    </row>
    <row r="5185" spans="1:15" x14ac:dyDescent="0.25">
      <c r="A5185">
        <v>785000</v>
      </c>
      <c r="B5185">
        <v>201240</v>
      </c>
      <c r="C5185">
        <v>219</v>
      </c>
      <c r="D5185" s="96">
        <v>45132.556921296295</v>
      </c>
      <c r="E5185" t="s">
        <v>127</v>
      </c>
      <c r="F5185" t="s">
        <v>128</v>
      </c>
      <c r="G5185" t="s">
        <v>206</v>
      </c>
      <c r="H5185" t="s">
        <v>130</v>
      </c>
      <c r="I5185">
        <v>336003</v>
      </c>
      <c r="L5185" s="96">
        <v>45132.556747685187</v>
      </c>
      <c r="M5185" t="s">
        <v>131</v>
      </c>
      <c r="N5185">
        <v>46137</v>
      </c>
      <c r="O5185" t="s">
        <v>132</v>
      </c>
    </row>
    <row r="5186" spans="1:15" x14ac:dyDescent="0.25">
      <c r="A5186">
        <v>785000</v>
      </c>
      <c r="B5186">
        <v>170490</v>
      </c>
      <c r="C5186">
        <v>219</v>
      </c>
      <c r="D5186" s="96">
        <v>45132.530185185184</v>
      </c>
      <c r="E5186" t="s">
        <v>127</v>
      </c>
      <c r="F5186" t="s">
        <v>140</v>
      </c>
      <c r="G5186" t="s">
        <v>211</v>
      </c>
      <c r="H5186" t="s">
        <v>130</v>
      </c>
      <c r="I5186">
        <v>335205</v>
      </c>
      <c r="L5186" s="96">
        <v>45132.529583333337</v>
      </c>
      <c r="M5186" t="s">
        <v>131</v>
      </c>
      <c r="N5186">
        <v>3000</v>
      </c>
      <c r="O5186" t="s">
        <v>132</v>
      </c>
    </row>
    <row r="5187" spans="1:15" x14ac:dyDescent="0.25">
      <c r="A5187">
        <v>785000</v>
      </c>
      <c r="B5187">
        <v>170490</v>
      </c>
      <c r="C5187">
        <v>219</v>
      </c>
      <c r="D5187" s="96">
        <v>45132.530185185184</v>
      </c>
      <c r="E5187" t="s">
        <v>127</v>
      </c>
      <c r="F5187" t="s">
        <v>140</v>
      </c>
      <c r="G5187" t="s">
        <v>211</v>
      </c>
      <c r="H5187" t="s">
        <v>130</v>
      </c>
      <c r="I5187">
        <v>335200</v>
      </c>
      <c r="L5187" s="96">
        <v>45132.529583333337</v>
      </c>
      <c r="M5187" t="s">
        <v>131</v>
      </c>
      <c r="N5187">
        <v>50000</v>
      </c>
      <c r="O5187" t="s">
        <v>132</v>
      </c>
    </row>
    <row r="5188" spans="1:15" x14ac:dyDescent="0.25">
      <c r="A5188">
        <v>785000</v>
      </c>
      <c r="B5188">
        <v>170490</v>
      </c>
      <c r="C5188">
        <v>219</v>
      </c>
      <c r="D5188" s="96">
        <v>45132.530185185184</v>
      </c>
      <c r="E5188" t="s">
        <v>133</v>
      </c>
      <c r="F5188" t="s">
        <v>140</v>
      </c>
      <c r="G5188" t="s">
        <v>496</v>
      </c>
      <c r="H5188" t="s">
        <v>130</v>
      </c>
      <c r="I5188">
        <v>335200</v>
      </c>
      <c r="L5188" s="96">
        <v>45132.529583333337</v>
      </c>
      <c r="M5188" t="s">
        <v>135</v>
      </c>
      <c r="N5188">
        <v>-40000</v>
      </c>
      <c r="O5188" t="s">
        <v>136</v>
      </c>
    </row>
    <row r="5189" spans="1:15" x14ac:dyDescent="0.25">
      <c r="A5189">
        <v>786760</v>
      </c>
      <c r="B5189">
        <v>273250</v>
      </c>
      <c r="C5189">
        <v>152</v>
      </c>
      <c r="D5189" s="96">
        <v>45265.500300925924</v>
      </c>
      <c r="E5189" t="s">
        <v>162</v>
      </c>
      <c r="F5189" t="s">
        <v>430</v>
      </c>
      <c r="G5189" t="s">
        <v>431</v>
      </c>
      <c r="H5189" t="s">
        <v>130</v>
      </c>
      <c r="I5189">
        <v>333510</v>
      </c>
      <c r="L5189" s="96">
        <v>45265.497395833336</v>
      </c>
      <c r="M5189" t="s">
        <v>135</v>
      </c>
      <c r="N5189">
        <v>7900</v>
      </c>
      <c r="O5189" t="s">
        <v>132</v>
      </c>
    </row>
    <row r="5190" spans="1:15" x14ac:dyDescent="0.25">
      <c r="A5190">
        <v>786760</v>
      </c>
      <c r="B5190">
        <v>325000</v>
      </c>
      <c r="C5190">
        <v>205</v>
      </c>
      <c r="D5190" s="96">
        <v>45132.557291666664</v>
      </c>
      <c r="E5190" t="s">
        <v>133</v>
      </c>
      <c r="F5190" t="s">
        <v>144</v>
      </c>
      <c r="G5190" t="s">
        <v>215</v>
      </c>
      <c r="H5190" t="s">
        <v>130</v>
      </c>
      <c r="I5190">
        <v>332550</v>
      </c>
      <c r="L5190" s="96">
        <v>45132.55678240741</v>
      </c>
      <c r="M5190" t="s">
        <v>135</v>
      </c>
      <c r="N5190">
        <v>600</v>
      </c>
      <c r="O5190" t="s">
        <v>132</v>
      </c>
    </row>
    <row r="5191" spans="1:15" x14ac:dyDescent="0.25">
      <c r="A5191">
        <v>786760</v>
      </c>
      <c r="B5191">
        <v>205400</v>
      </c>
      <c r="C5191">
        <v>219</v>
      </c>
      <c r="D5191" s="96">
        <v>45226.519236111111</v>
      </c>
      <c r="E5191" t="s">
        <v>162</v>
      </c>
      <c r="F5191" t="s">
        <v>154</v>
      </c>
      <c r="G5191" t="s">
        <v>155</v>
      </c>
      <c r="H5191" t="s">
        <v>130</v>
      </c>
      <c r="I5191">
        <v>336611</v>
      </c>
      <c r="L5191" s="96">
        <v>45226.513449074075</v>
      </c>
      <c r="M5191" t="s">
        <v>135</v>
      </c>
      <c r="N5191">
        <v>1134</v>
      </c>
      <c r="O5191" t="s">
        <v>132</v>
      </c>
    </row>
    <row r="5192" spans="1:15" x14ac:dyDescent="0.25">
      <c r="A5192">
        <v>808440</v>
      </c>
      <c r="B5192">
        <v>205400</v>
      </c>
      <c r="C5192">
        <v>152</v>
      </c>
      <c r="D5192" s="96">
        <v>45226.519236111111</v>
      </c>
      <c r="E5192" t="s">
        <v>133</v>
      </c>
      <c r="F5192" t="s">
        <v>154</v>
      </c>
      <c r="G5192" t="s">
        <v>155</v>
      </c>
      <c r="H5192" t="s">
        <v>130</v>
      </c>
      <c r="I5192">
        <v>333555</v>
      </c>
      <c r="L5192" s="96">
        <v>45226.513449074075</v>
      </c>
      <c r="M5192" t="s">
        <v>135</v>
      </c>
      <c r="N5192">
        <v>600000</v>
      </c>
      <c r="O5192" t="s">
        <v>132</v>
      </c>
    </row>
    <row r="5193" spans="1:15" x14ac:dyDescent="0.25">
      <c r="A5193">
        <v>808440</v>
      </c>
      <c r="B5193">
        <v>205400</v>
      </c>
      <c r="C5193">
        <v>152</v>
      </c>
      <c r="D5193" s="96">
        <v>45226.519236111111</v>
      </c>
      <c r="E5193" t="s">
        <v>162</v>
      </c>
      <c r="F5193" t="s">
        <v>154</v>
      </c>
      <c r="G5193" t="s">
        <v>155</v>
      </c>
      <c r="H5193" t="s">
        <v>130</v>
      </c>
      <c r="I5193">
        <v>333556</v>
      </c>
      <c r="L5193" s="96">
        <v>45226.513449074075</v>
      </c>
      <c r="M5193" t="s">
        <v>135</v>
      </c>
      <c r="N5193">
        <v>238461</v>
      </c>
      <c r="O5193" t="s">
        <v>132</v>
      </c>
    </row>
    <row r="5194" spans="1:15" x14ac:dyDescent="0.25">
      <c r="A5194">
        <v>808440</v>
      </c>
      <c r="B5194">
        <v>205400</v>
      </c>
      <c r="C5194">
        <v>152</v>
      </c>
      <c r="D5194" s="96">
        <v>45226.519236111111</v>
      </c>
      <c r="E5194" t="s">
        <v>162</v>
      </c>
      <c r="F5194" t="s">
        <v>154</v>
      </c>
      <c r="G5194" t="s">
        <v>155</v>
      </c>
      <c r="H5194" t="s">
        <v>130</v>
      </c>
      <c r="I5194">
        <v>333555</v>
      </c>
      <c r="L5194" s="96">
        <v>45226.513449074075</v>
      </c>
      <c r="M5194" t="s">
        <v>135</v>
      </c>
      <c r="N5194">
        <v>257846</v>
      </c>
      <c r="O5194" t="s">
        <v>132</v>
      </c>
    </row>
    <row r="5195" spans="1:15" x14ac:dyDescent="0.25">
      <c r="A5195">
        <v>808440</v>
      </c>
      <c r="B5195">
        <v>205400</v>
      </c>
      <c r="C5195">
        <v>152</v>
      </c>
      <c r="D5195" s="96">
        <v>45226.519236111111</v>
      </c>
      <c r="E5195" t="s">
        <v>162</v>
      </c>
      <c r="F5195" t="s">
        <v>154</v>
      </c>
      <c r="G5195" t="s">
        <v>155</v>
      </c>
      <c r="H5195" t="s">
        <v>130</v>
      </c>
      <c r="I5195">
        <v>333170</v>
      </c>
      <c r="L5195" s="96">
        <v>45226.513449074075</v>
      </c>
      <c r="M5195" t="s">
        <v>135</v>
      </c>
      <c r="N5195">
        <v>5427661</v>
      </c>
      <c r="O5195" t="s">
        <v>132</v>
      </c>
    </row>
    <row r="5196" spans="1:15" x14ac:dyDescent="0.25">
      <c r="A5196">
        <v>808440</v>
      </c>
      <c r="B5196">
        <v>200000</v>
      </c>
      <c r="C5196">
        <v>152</v>
      </c>
      <c r="D5196" s="96">
        <v>45174.488182870373</v>
      </c>
      <c r="E5196" t="s">
        <v>162</v>
      </c>
      <c r="F5196" t="s">
        <v>399</v>
      </c>
      <c r="G5196" t="s">
        <v>400</v>
      </c>
      <c r="H5196" t="s">
        <v>130</v>
      </c>
      <c r="I5196">
        <v>333101</v>
      </c>
      <c r="L5196" s="96">
        <v>45169.999988425923</v>
      </c>
      <c r="M5196" t="s">
        <v>135</v>
      </c>
      <c r="N5196">
        <v>3587545</v>
      </c>
      <c r="O5196" t="s">
        <v>132</v>
      </c>
    </row>
    <row r="5197" spans="1:15" x14ac:dyDescent="0.25">
      <c r="A5197">
        <v>808440</v>
      </c>
      <c r="B5197">
        <v>200000</v>
      </c>
      <c r="C5197">
        <v>152</v>
      </c>
      <c r="D5197" s="96">
        <v>45162.333009259259</v>
      </c>
      <c r="E5197" t="s">
        <v>133</v>
      </c>
      <c r="F5197" t="s">
        <v>508</v>
      </c>
      <c r="G5197" t="s">
        <v>509</v>
      </c>
      <c r="H5197" t="s">
        <v>130</v>
      </c>
      <c r="I5197">
        <v>333101</v>
      </c>
      <c r="L5197" s="96">
        <v>45162.332083333335</v>
      </c>
      <c r="M5197" t="s">
        <v>135</v>
      </c>
      <c r="N5197">
        <v>-1930493</v>
      </c>
      <c r="O5197" t="s">
        <v>136</v>
      </c>
    </row>
    <row r="5198" spans="1:15" x14ac:dyDescent="0.25">
      <c r="A5198">
        <v>808440</v>
      </c>
      <c r="B5198">
        <v>700000</v>
      </c>
      <c r="C5198">
        <v>152</v>
      </c>
      <c r="D5198" s="96">
        <v>45132.557824074072</v>
      </c>
      <c r="E5198" t="s">
        <v>127</v>
      </c>
      <c r="F5198" t="s">
        <v>142</v>
      </c>
      <c r="G5198" t="s">
        <v>487</v>
      </c>
      <c r="H5198" t="s">
        <v>130</v>
      </c>
      <c r="I5198">
        <v>333102</v>
      </c>
      <c r="L5198" s="96">
        <v>45132.556886574072</v>
      </c>
      <c r="M5198" t="s">
        <v>131</v>
      </c>
      <c r="N5198">
        <v>1762260</v>
      </c>
      <c r="O5198" t="s">
        <v>132</v>
      </c>
    </row>
    <row r="5199" spans="1:15" x14ac:dyDescent="0.25">
      <c r="A5199">
        <v>808440</v>
      </c>
      <c r="B5199">
        <v>200000</v>
      </c>
      <c r="C5199">
        <v>152</v>
      </c>
      <c r="D5199" s="96">
        <v>45132.556886574072</v>
      </c>
      <c r="E5199" t="s">
        <v>127</v>
      </c>
      <c r="F5199" t="s">
        <v>128</v>
      </c>
      <c r="G5199" t="s">
        <v>487</v>
      </c>
      <c r="H5199" t="s">
        <v>130</v>
      </c>
      <c r="I5199">
        <v>333101</v>
      </c>
      <c r="L5199" s="96">
        <v>45132.556747685187</v>
      </c>
      <c r="M5199" t="s">
        <v>131</v>
      </c>
      <c r="N5199">
        <v>1930493</v>
      </c>
      <c r="O5199" t="s">
        <v>132</v>
      </c>
    </row>
    <row r="5200" spans="1:15" x14ac:dyDescent="0.25">
      <c r="A5200">
        <v>808440</v>
      </c>
      <c r="B5200">
        <v>240000</v>
      </c>
      <c r="C5200">
        <v>160</v>
      </c>
      <c r="D5200" s="96">
        <v>45132.556909722225</v>
      </c>
      <c r="E5200" t="s">
        <v>133</v>
      </c>
      <c r="F5200" t="s">
        <v>128</v>
      </c>
      <c r="G5200" t="s">
        <v>397</v>
      </c>
      <c r="H5200" t="s">
        <v>130</v>
      </c>
      <c r="I5200">
        <v>333205</v>
      </c>
      <c r="L5200" s="96">
        <v>45132.556747685187</v>
      </c>
      <c r="M5200" t="s">
        <v>135</v>
      </c>
      <c r="N5200">
        <v>45000</v>
      </c>
      <c r="O5200" t="s">
        <v>132</v>
      </c>
    </row>
    <row r="5201" spans="1:15" x14ac:dyDescent="0.25">
      <c r="A5201">
        <v>808440</v>
      </c>
      <c r="B5201">
        <v>540000</v>
      </c>
      <c r="C5201">
        <v>170</v>
      </c>
      <c r="D5201" s="96">
        <v>45132.557789351849</v>
      </c>
      <c r="E5201" t="s">
        <v>133</v>
      </c>
      <c r="F5201" t="s">
        <v>151</v>
      </c>
      <c r="G5201" t="s">
        <v>510</v>
      </c>
      <c r="H5201" t="s">
        <v>130</v>
      </c>
      <c r="I5201">
        <v>333230</v>
      </c>
      <c r="L5201" s="96">
        <v>45132.556875000002</v>
      </c>
      <c r="M5201" t="s">
        <v>135</v>
      </c>
      <c r="N5201">
        <v>140000</v>
      </c>
      <c r="O5201" t="s">
        <v>132</v>
      </c>
    </row>
    <row r="5202" spans="1:15" x14ac:dyDescent="0.25">
      <c r="A5202">
        <v>808440</v>
      </c>
      <c r="B5202">
        <v>170320</v>
      </c>
      <c r="C5202">
        <v>201</v>
      </c>
      <c r="D5202" s="96">
        <v>45281.486666666664</v>
      </c>
      <c r="E5202" t="s">
        <v>162</v>
      </c>
      <c r="F5202" t="s">
        <v>212</v>
      </c>
      <c r="G5202" t="s">
        <v>213</v>
      </c>
      <c r="H5202" t="s">
        <v>130</v>
      </c>
      <c r="I5202">
        <v>332312</v>
      </c>
      <c r="L5202" s="96">
        <v>45281.476782407408</v>
      </c>
      <c r="M5202" t="s">
        <v>135</v>
      </c>
      <c r="N5202">
        <v>330000</v>
      </c>
      <c r="O5202" t="s">
        <v>132</v>
      </c>
    </row>
    <row r="5203" spans="1:15" x14ac:dyDescent="0.25">
      <c r="A5203">
        <v>808440</v>
      </c>
      <c r="B5203">
        <v>205400</v>
      </c>
      <c r="C5203">
        <v>201</v>
      </c>
      <c r="D5203" s="96">
        <v>45268.629270833335</v>
      </c>
      <c r="E5203" t="s">
        <v>133</v>
      </c>
      <c r="F5203" t="s">
        <v>488</v>
      </c>
      <c r="G5203" t="s">
        <v>489</v>
      </c>
      <c r="H5203" t="s">
        <v>130</v>
      </c>
      <c r="I5203">
        <v>332106</v>
      </c>
      <c r="L5203" s="96">
        <v>45268.627916666665</v>
      </c>
      <c r="M5203" t="s">
        <v>135</v>
      </c>
      <c r="N5203">
        <v>155000</v>
      </c>
      <c r="O5203" t="s">
        <v>132</v>
      </c>
    </row>
    <row r="5204" spans="1:15" x14ac:dyDescent="0.25">
      <c r="A5204">
        <v>808440</v>
      </c>
      <c r="B5204">
        <v>700000</v>
      </c>
      <c r="C5204">
        <v>201</v>
      </c>
      <c r="D5204" s="96">
        <v>45132.557812500003</v>
      </c>
      <c r="E5204" t="s">
        <v>127</v>
      </c>
      <c r="F5204" t="s">
        <v>142</v>
      </c>
      <c r="G5204" t="s">
        <v>207</v>
      </c>
      <c r="H5204" t="s">
        <v>130</v>
      </c>
      <c r="I5204">
        <v>332100</v>
      </c>
      <c r="L5204" s="96">
        <v>45132.556886574072</v>
      </c>
      <c r="M5204" t="s">
        <v>131</v>
      </c>
      <c r="N5204">
        <v>5800000</v>
      </c>
      <c r="O5204" t="s">
        <v>132</v>
      </c>
    </row>
    <row r="5205" spans="1:15" x14ac:dyDescent="0.25">
      <c r="A5205">
        <v>808440</v>
      </c>
      <c r="B5205">
        <v>700000</v>
      </c>
      <c r="C5205">
        <v>201</v>
      </c>
      <c r="D5205" s="96">
        <v>45132.557812500003</v>
      </c>
      <c r="E5205" t="s">
        <v>133</v>
      </c>
      <c r="F5205" t="s">
        <v>142</v>
      </c>
      <c r="G5205" t="s">
        <v>511</v>
      </c>
      <c r="H5205" t="s">
        <v>130</v>
      </c>
      <c r="I5205">
        <v>332100</v>
      </c>
      <c r="L5205" s="96">
        <v>45132.556886574072</v>
      </c>
      <c r="M5205" t="s">
        <v>135</v>
      </c>
      <c r="N5205">
        <v>429424</v>
      </c>
      <c r="O5205" t="s">
        <v>132</v>
      </c>
    </row>
    <row r="5206" spans="1:15" x14ac:dyDescent="0.25">
      <c r="A5206">
        <v>808440</v>
      </c>
      <c r="B5206">
        <v>170300</v>
      </c>
      <c r="C5206">
        <v>201</v>
      </c>
      <c r="D5206" s="96">
        <v>45132.52983796296</v>
      </c>
      <c r="E5206" t="s">
        <v>127</v>
      </c>
      <c r="F5206" t="s">
        <v>140</v>
      </c>
      <c r="G5206" t="s">
        <v>291</v>
      </c>
      <c r="H5206" t="s">
        <v>130</v>
      </c>
      <c r="I5206">
        <v>332308</v>
      </c>
      <c r="L5206" s="96">
        <v>45132.529583333337</v>
      </c>
      <c r="M5206" t="s">
        <v>131</v>
      </c>
      <c r="N5206">
        <v>971900</v>
      </c>
      <c r="O5206" t="s">
        <v>132</v>
      </c>
    </row>
    <row r="5207" spans="1:15" x14ac:dyDescent="0.25">
      <c r="A5207">
        <v>808440</v>
      </c>
      <c r="B5207">
        <v>335500</v>
      </c>
      <c r="C5207">
        <v>202</v>
      </c>
      <c r="D5207" s="96">
        <v>45294.682314814818</v>
      </c>
      <c r="E5207" t="s">
        <v>133</v>
      </c>
      <c r="F5207" t="s">
        <v>147</v>
      </c>
      <c r="G5207" t="s">
        <v>148</v>
      </c>
      <c r="H5207" t="s">
        <v>130</v>
      </c>
      <c r="I5207">
        <v>334561</v>
      </c>
      <c r="L5207" s="96">
        <v>45294.682256944441</v>
      </c>
      <c r="M5207" t="s">
        <v>135</v>
      </c>
      <c r="N5207">
        <v>41000</v>
      </c>
      <c r="O5207" t="s">
        <v>132</v>
      </c>
    </row>
    <row r="5208" spans="1:15" x14ac:dyDescent="0.25">
      <c r="A5208">
        <v>808440</v>
      </c>
      <c r="B5208">
        <v>335500</v>
      </c>
      <c r="C5208">
        <v>202</v>
      </c>
      <c r="D5208" s="96">
        <v>45132.557638888888</v>
      </c>
      <c r="E5208" t="s">
        <v>127</v>
      </c>
      <c r="F5208" t="s">
        <v>144</v>
      </c>
      <c r="G5208" t="s">
        <v>145</v>
      </c>
      <c r="H5208" t="s">
        <v>130</v>
      </c>
      <c r="I5208">
        <v>334561</v>
      </c>
      <c r="L5208" s="96">
        <v>45132.55678240741</v>
      </c>
      <c r="M5208" t="s">
        <v>131</v>
      </c>
      <c r="N5208">
        <v>41000</v>
      </c>
      <c r="O5208" t="s">
        <v>132</v>
      </c>
    </row>
    <row r="5209" spans="1:15" x14ac:dyDescent="0.25">
      <c r="A5209">
        <v>808440</v>
      </c>
      <c r="B5209">
        <v>170520</v>
      </c>
      <c r="C5209">
        <v>203</v>
      </c>
      <c r="D5209" s="96">
        <v>45309.391087962962</v>
      </c>
      <c r="E5209" t="s">
        <v>133</v>
      </c>
      <c r="F5209" t="s">
        <v>182</v>
      </c>
      <c r="G5209" t="s">
        <v>183</v>
      </c>
      <c r="H5209" t="s">
        <v>130</v>
      </c>
      <c r="I5209">
        <v>332375</v>
      </c>
      <c r="L5209" s="96">
        <v>45308.999988425923</v>
      </c>
      <c r="M5209" t="s">
        <v>135</v>
      </c>
      <c r="N5209">
        <v>3000</v>
      </c>
      <c r="O5209" t="s">
        <v>132</v>
      </c>
    </row>
    <row r="5210" spans="1:15" x14ac:dyDescent="0.25">
      <c r="A5210">
        <v>808440</v>
      </c>
      <c r="B5210">
        <v>170520</v>
      </c>
      <c r="C5210">
        <v>203</v>
      </c>
      <c r="D5210" s="96">
        <v>45309.371979166666</v>
      </c>
      <c r="E5210" t="s">
        <v>133</v>
      </c>
      <c r="F5210" t="s">
        <v>184</v>
      </c>
      <c r="G5210" t="s">
        <v>185</v>
      </c>
      <c r="H5210" t="s">
        <v>130</v>
      </c>
      <c r="I5210">
        <v>332375</v>
      </c>
      <c r="L5210" s="96">
        <v>45308.999988425923</v>
      </c>
      <c r="M5210" t="s">
        <v>135</v>
      </c>
      <c r="N5210">
        <v>-30</v>
      </c>
      <c r="O5210" t="s">
        <v>136</v>
      </c>
    </row>
    <row r="5211" spans="1:15" x14ac:dyDescent="0.25">
      <c r="A5211">
        <v>808440</v>
      </c>
      <c r="B5211">
        <v>170520</v>
      </c>
      <c r="C5211">
        <v>203</v>
      </c>
      <c r="D5211" s="96">
        <v>45274.620266203703</v>
      </c>
      <c r="E5211" t="s">
        <v>133</v>
      </c>
      <c r="F5211" t="s">
        <v>186</v>
      </c>
      <c r="G5211" t="s">
        <v>187</v>
      </c>
      <c r="H5211" t="s">
        <v>130</v>
      </c>
      <c r="I5211">
        <v>332375</v>
      </c>
      <c r="L5211" s="96">
        <v>45274.620046296295</v>
      </c>
      <c r="M5211" t="s">
        <v>135</v>
      </c>
      <c r="N5211">
        <v>30</v>
      </c>
      <c r="O5211" t="s">
        <v>132</v>
      </c>
    </row>
    <row r="5212" spans="1:15" x14ac:dyDescent="0.25">
      <c r="A5212">
        <v>808440</v>
      </c>
      <c r="B5212">
        <v>170310</v>
      </c>
      <c r="C5212">
        <v>203</v>
      </c>
      <c r="D5212" s="96">
        <v>45132.530127314814</v>
      </c>
      <c r="E5212" t="s">
        <v>127</v>
      </c>
      <c r="F5212" t="s">
        <v>140</v>
      </c>
      <c r="G5212" t="s">
        <v>190</v>
      </c>
      <c r="H5212" t="s">
        <v>130</v>
      </c>
      <c r="I5212">
        <v>332382</v>
      </c>
      <c r="L5212" s="96">
        <v>45132.529583333337</v>
      </c>
      <c r="M5212" t="s">
        <v>131</v>
      </c>
      <c r="N5212">
        <v>2000000</v>
      </c>
      <c r="O5212" t="s">
        <v>132</v>
      </c>
    </row>
    <row r="5213" spans="1:15" x14ac:dyDescent="0.25">
      <c r="A5213">
        <v>808440</v>
      </c>
      <c r="B5213">
        <v>170520</v>
      </c>
      <c r="C5213">
        <v>203</v>
      </c>
      <c r="D5213" s="96">
        <v>45132.530115740738</v>
      </c>
      <c r="E5213" t="s">
        <v>133</v>
      </c>
      <c r="F5213" t="s">
        <v>140</v>
      </c>
      <c r="G5213" t="s">
        <v>191</v>
      </c>
      <c r="H5213" t="s">
        <v>130</v>
      </c>
      <c r="I5213">
        <v>332375</v>
      </c>
      <c r="L5213" s="96">
        <v>45132.529583333337</v>
      </c>
      <c r="M5213" t="s">
        <v>135</v>
      </c>
      <c r="N5213">
        <v>52000</v>
      </c>
      <c r="O5213" t="s">
        <v>132</v>
      </c>
    </row>
    <row r="5214" spans="1:15" x14ac:dyDescent="0.25">
      <c r="A5214">
        <v>808440</v>
      </c>
      <c r="B5214">
        <v>170550</v>
      </c>
      <c r="C5214">
        <v>203</v>
      </c>
      <c r="D5214" s="96">
        <v>45132.52988425926</v>
      </c>
      <c r="E5214" t="s">
        <v>127</v>
      </c>
      <c r="F5214" t="s">
        <v>140</v>
      </c>
      <c r="G5214" t="s">
        <v>201</v>
      </c>
      <c r="H5214" t="s">
        <v>130</v>
      </c>
      <c r="I5214">
        <v>332316</v>
      </c>
      <c r="L5214" s="96">
        <v>45132.529583333337</v>
      </c>
      <c r="M5214" t="s">
        <v>131</v>
      </c>
      <c r="N5214">
        <v>8700</v>
      </c>
      <c r="O5214" t="s">
        <v>132</v>
      </c>
    </row>
    <row r="5215" spans="1:15" x14ac:dyDescent="0.25">
      <c r="A5215">
        <v>808440</v>
      </c>
      <c r="B5215">
        <v>170400</v>
      </c>
      <c r="C5215">
        <v>203</v>
      </c>
      <c r="D5215" s="96">
        <v>45132.529814814814</v>
      </c>
      <c r="E5215" t="s">
        <v>127</v>
      </c>
      <c r="F5215" t="s">
        <v>140</v>
      </c>
      <c r="G5215" t="s">
        <v>194</v>
      </c>
      <c r="H5215" t="s">
        <v>130</v>
      </c>
      <c r="I5215">
        <v>332305</v>
      </c>
      <c r="L5215" s="96">
        <v>45132.529583333337</v>
      </c>
      <c r="M5215" t="s">
        <v>131</v>
      </c>
      <c r="N5215">
        <v>369384</v>
      </c>
      <c r="O5215" t="s">
        <v>132</v>
      </c>
    </row>
    <row r="5216" spans="1:15" x14ac:dyDescent="0.25">
      <c r="A5216">
        <v>808440</v>
      </c>
      <c r="B5216">
        <v>325000</v>
      </c>
      <c r="C5216">
        <v>205</v>
      </c>
      <c r="D5216" s="96">
        <v>45209.519074074073</v>
      </c>
      <c r="E5216" t="s">
        <v>133</v>
      </c>
      <c r="F5216" t="s">
        <v>209</v>
      </c>
      <c r="G5216" t="s">
        <v>210</v>
      </c>
      <c r="H5216" t="s">
        <v>130</v>
      </c>
      <c r="I5216">
        <v>332599</v>
      </c>
      <c r="L5216" s="96">
        <v>45205.999988425923</v>
      </c>
      <c r="M5216" t="s">
        <v>135</v>
      </c>
      <c r="N5216">
        <v>39097</v>
      </c>
      <c r="O5216" t="s">
        <v>132</v>
      </c>
    </row>
    <row r="5217" spans="1:15" x14ac:dyDescent="0.25">
      <c r="A5217">
        <v>808440</v>
      </c>
      <c r="B5217">
        <v>325000</v>
      </c>
      <c r="C5217">
        <v>205</v>
      </c>
      <c r="D5217" s="96">
        <v>45132.557314814818</v>
      </c>
      <c r="E5217" t="s">
        <v>127</v>
      </c>
      <c r="F5217" t="s">
        <v>144</v>
      </c>
      <c r="G5217" t="s">
        <v>145</v>
      </c>
      <c r="H5217" t="s">
        <v>130</v>
      </c>
      <c r="I5217">
        <v>332599</v>
      </c>
      <c r="L5217" s="96">
        <v>45132.55678240741</v>
      </c>
      <c r="M5217" t="s">
        <v>131</v>
      </c>
      <c r="N5217">
        <v>534561</v>
      </c>
      <c r="O5217" t="s">
        <v>132</v>
      </c>
    </row>
    <row r="5218" spans="1:15" x14ac:dyDescent="0.25">
      <c r="A5218">
        <v>808440</v>
      </c>
      <c r="B5218">
        <v>325000</v>
      </c>
      <c r="C5218">
        <v>205</v>
      </c>
      <c r="D5218" s="96">
        <v>45132.557291666664</v>
      </c>
      <c r="E5218" t="s">
        <v>127</v>
      </c>
      <c r="F5218" t="s">
        <v>144</v>
      </c>
      <c r="G5218" t="s">
        <v>410</v>
      </c>
      <c r="H5218" t="s">
        <v>130</v>
      </c>
      <c r="I5218">
        <v>332564</v>
      </c>
      <c r="L5218" s="96">
        <v>45132.55678240741</v>
      </c>
      <c r="M5218" t="s">
        <v>131</v>
      </c>
      <c r="N5218">
        <v>100000</v>
      </c>
      <c r="O5218" t="s">
        <v>132</v>
      </c>
    </row>
    <row r="5219" spans="1:15" x14ac:dyDescent="0.25">
      <c r="A5219">
        <v>808440</v>
      </c>
      <c r="B5219">
        <v>300000</v>
      </c>
      <c r="C5219">
        <v>207</v>
      </c>
      <c r="D5219" s="96">
        <v>45247.425219907411</v>
      </c>
      <c r="E5219" t="s">
        <v>133</v>
      </c>
      <c r="F5219" t="s">
        <v>441</v>
      </c>
      <c r="G5219" t="s">
        <v>512</v>
      </c>
      <c r="H5219" t="s">
        <v>130</v>
      </c>
      <c r="I5219">
        <v>334590</v>
      </c>
      <c r="L5219" s="96">
        <v>45233.999988425923</v>
      </c>
      <c r="M5219" t="s">
        <v>135</v>
      </c>
      <c r="N5219">
        <v>7750</v>
      </c>
      <c r="O5219" t="s">
        <v>132</v>
      </c>
    </row>
    <row r="5220" spans="1:15" x14ac:dyDescent="0.25">
      <c r="A5220">
        <v>808440</v>
      </c>
      <c r="B5220">
        <v>120000</v>
      </c>
      <c r="C5220">
        <v>207</v>
      </c>
      <c r="D5220" s="96">
        <v>45188.511412037034</v>
      </c>
      <c r="E5220" t="s">
        <v>162</v>
      </c>
      <c r="F5220" t="s">
        <v>297</v>
      </c>
      <c r="G5220" t="s">
        <v>298</v>
      </c>
      <c r="H5220" t="s">
        <v>130</v>
      </c>
      <c r="I5220">
        <v>332107</v>
      </c>
      <c r="L5220" s="96">
        <v>45188.507719907408</v>
      </c>
      <c r="M5220" t="s">
        <v>135</v>
      </c>
      <c r="N5220">
        <v>500000</v>
      </c>
      <c r="O5220" t="s">
        <v>132</v>
      </c>
    </row>
    <row r="5221" spans="1:15" x14ac:dyDescent="0.25">
      <c r="A5221">
        <v>808440</v>
      </c>
      <c r="B5221">
        <v>540300</v>
      </c>
      <c r="C5221">
        <v>207</v>
      </c>
      <c r="D5221" s="96">
        <v>45132.557800925926</v>
      </c>
      <c r="E5221" t="s">
        <v>127</v>
      </c>
      <c r="F5221" t="s">
        <v>151</v>
      </c>
      <c r="G5221" t="s">
        <v>145</v>
      </c>
      <c r="H5221" t="s">
        <v>130</v>
      </c>
      <c r="I5221">
        <v>334150</v>
      </c>
      <c r="L5221" s="96">
        <v>45132.556875000002</v>
      </c>
      <c r="M5221" t="s">
        <v>131</v>
      </c>
      <c r="N5221">
        <v>63054</v>
      </c>
      <c r="O5221" t="s">
        <v>132</v>
      </c>
    </row>
    <row r="5222" spans="1:15" x14ac:dyDescent="0.25">
      <c r="A5222">
        <v>808440</v>
      </c>
      <c r="B5222">
        <v>340000</v>
      </c>
      <c r="C5222">
        <v>207</v>
      </c>
      <c r="D5222" s="96">
        <v>45132.557673611111</v>
      </c>
      <c r="E5222" t="s">
        <v>127</v>
      </c>
      <c r="F5222" t="s">
        <v>144</v>
      </c>
      <c r="G5222" t="s">
        <v>145</v>
      </c>
      <c r="H5222" t="s">
        <v>130</v>
      </c>
      <c r="I5222">
        <v>334603</v>
      </c>
      <c r="L5222" s="96">
        <v>45132.55678240741</v>
      </c>
      <c r="M5222" t="s">
        <v>131</v>
      </c>
      <c r="N5222">
        <v>3178055</v>
      </c>
      <c r="O5222" t="s">
        <v>132</v>
      </c>
    </row>
    <row r="5223" spans="1:15" x14ac:dyDescent="0.25">
      <c r="A5223">
        <v>808440</v>
      </c>
      <c r="B5223">
        <v>340000</v>
      </c>
      <c r="C5223">
        <v>207</v>
      </c>
      <c r="D5223" s="96">
        <v>45132.557673611111</v>
      </c>
      <c r="E5223" t="s">
        <v>133</v>
      </c>
      <c r="F5223" t="s">
        <v>144</v>
      </c>
      <c r="G5223" t="s">
        <v>146</v>
      </c>
      <c r="H5223" t="s">
        <v>130</v>
      </c>
      <c r="I5223">
        <v>334603</v>
      </c>
      <c r="L5223" s="96">
        <v>45132.55678240741</v>
      </c>
      <c r="M5223" t="s">
        <v>135</v>
      </c>
      <c r="N5223">
        <v>-100571</v>
      </c>
      <c r="O5223" t="s">
        <v>136</v>
      </c>
    </row>
    <row r="5224" spans="1:15" x14ac:dyDescent="0.25">
      <c r="A5224">
        <v>808440</v>
      </c>
      <c r="B5224">
        <v>340000</v>
      </c>
      <c r="C5224">
        <v>207</v>
      </c>
      <c r="D5224" s="96">
        <v>45132.557650462964</v>
      </c>
      <c r="E5224" t="s">
        <v>127</v>
      </c>
      <c r="F5224" t="s">
        <v>144</v>
      </c>
      <c r="G5224" t="s">
        <v>145</v>
      </c>
      <c r="H5224" t="s">
        <v>130</v>
      </c>
      <c r="I5224">
        <v>334601</v>
      </c>
      <c r="L5224" s="96">
        <v>45132.55678240741</v>
      </c>
      <c r="M5224" t="s">
        <v>131</v>
      </c>
      <c r="N5224">
        <v>260086</v>
      </c>
      <c r="O5224" t="s">
        <v>132</v>
      </c>
    </row>
    <row r="5225" spans="1:15" x14ac:dyDescent="0.25">
      <c r="A5225">
        <v>808440</v>
      </c>
      <c r="B5225">
        <v>300000</v>
      </c>
      <c r="C5225">
        <v>207</v>
      </c>
      <c r="D5225" s="96">
        <v>45132.557638888888</v>
      </c>
      <c r="E5225" t="s">
        <v>133</v>
      </c>
      <c r="F5225" t="s">
        <v>144</v>
      </c>
      <c r="G5225" t="s">
        <v>146</v>
      </c>
      <c r="H5225" t="s">
        <v>130</v>
      </c>
      <c r="I5225">
        <v>334590</v>
      </c>
      <c r="L5225" s="96">
        <v>45132.55678240741</v>
      </c>
      <c r="M5225" t="s">
        <v>135</v>
      </c>
      <c r="N5225">
        <v>180080</v>
      </c>
      <c r="O5225" t="s">
        <v>132</v>
      </c>
    </row>
    <row r="5226" spans="1:15" x14ac:dyDescent="0.25">
      <c r="A5226">
        <v>808440</v>
      </c>
      <c r="B5226">
        <v>305000</v>
      </c>
      <c r="C5226">
        <v>207</v>
      </c>
      <c r="D5226" s="96">
        <v>45132.55746527778</v>
      </c>
      <c r="E5226" t="s">
        <v>127</v>
      </c>
      <c r="F5226" t="s">
        <v>144</v>
      </c>
      <c r="G5226" t="s">
        <v>145</v>
      </c>
      <c r="H5226" t="s">
        <v>130</v>
      </c>
      <c r="I5226">
        <v>334260</v>
      </c>
      <c r="L5226" s="96">
        <v>45132.55678240741</v>
      </c>
      <c r="M5226" t="s">
        <v>131</v>
      </c>
      <c r="N5226">
        <v>6500</v>
      </c>
      <c r="O5226" t="s">
        <v>132</v>
      </c>
    </row>
    <row r="5227" spans="1:15" x14ac:dyDescent="0.25">
      <c r="A5227">
        <v>808440</v>
      </c>
      <c r="B5227">
        <v>120402</v>
      </c>
      <c r="C5227">
        <v>207</v>
      </c>
      <c r="D5227" s="96">
        <v>45132.530578703707</v>
      </c>
      <c r="E5227" t="s">
        <v>127</v>
      </c>
      <c r="F5227" t="s">
        <v>140</v>
      </c>
      <c r="G5227" t="s">
        <v>141</v>
      </c>
      <c r="H5227" t="s">
        <v>130</v>
      </c>
      <c r="I5227">
        <v>338330</v>
      </c>
      <c r="L5227" s="96">
        <v>45132.529583333337</v>
      </c>
      <c r="M5227" t="s">
        <v>131</v>
      </c>
      <c r="N5227">
        <v>14773</v>
      </c>
      <c r="O5227" t="s">
        <v>132</v>
      </c>
    </row>
    <row r="5228" spans="1:15" x14ac:dyDescent="0.25">
      <c r="A5228">
        <v>808440</v>
      </c>
      <c r="B5228">
        <v>120302</v>
      </c>
      <c r="C5228">
        <v>207</v>
      </c>
      <c r="D5228" s="96">
        <v>45132.530578703707</v>
      </c>
      <c r="E5228" t="s">
        <v>127</v>
      </c>
      <c r="F5228" t="s">
        <v>140</v>
      </c>
      <c r="G5228" t="s">
        <v>141</v>
      </c>
      <c r="H5228" t="s">
        <v>130</v>
      </c>
      <c r="I5228">
        <v>338300</v>
      </c>
      <c r="L5228" s="96">
        <v>45132.529583333337</v>
      </c>
      <c r="M5228" t="s">
        <v>131</v>
      </c>
      <c r="N5228">
        <v>20750</v>
      </c>
      <c r="O5228" t="s">
        <v>132</v>
      </c>
    </row>
    <row r="5229" spans="1:15" x14ac:dyDescent="0.25">
      <c r="A5229">
        <v>808440</v>
      </c>
      <c r="B5229">
        <v>120502</v>
      </c>
      <c r="C5229">
        <v>207</v>
      </c>
      <c r="D5229" s="96">
        <v>45132.530543981484</v>
      </c>
      <c r="E5229" t="s">
        <v>127</v>
      </c>
      <c r="F5229" t="s">
        <v>140</v>
      </c>
      <c r="G5229" t="s">
        <v>141</v>
      </c>
      <c r="H5229" t="s">
        <v>130</v>
      </c>
      <c r="I5229">
        <v>338280</v>
      </c>
      <c r="L5229" s="96">
        <v>45132.529583333337</v>
      </c>
      <c r="M5229" t="s">
        <v>131</v>
      </c>
      <c r="N5229">
        <v>8500</v>
      </c>
      <c r="O5229" t="s">
        <v>132</v>
      </c>
    </row>
    <row r="5230" spans="1:15" x14ac:dyDescent="0.25">
      <c r="A5230">
        <v>808440</v>
      </c>
      <c r="B5230">
        <v>120452</v>
      </c>
      <c r="C5230">
        <v>207</v>
      </c>
      <c r="D5230" s="96">
        <v>45132.530543981484</v>
      </c>
      <c r="E5230" t="s">
        <v>127</v>
      </c>
      <c r="F5230" t="s">
        <v>140</v>
      </c>
      <c r="G5230" t="s">
        <v>141</v>
      </c>
      <c r="H5230" t="s">
        <v>130</v>
      </c>
      <c r="I5230">
        <v>338270</v>
      </c>
      <c r="L5230" s="96">
        <v>45132.529583333337</v>
      </c>
      <c r="M5230" t="s">
        <v>131</v>
      </c>
      <c r="N5230">
        <v>11360</v>
      </c>
      <c r="O5230" t="s">
        <v>132</v>
      </c>
    </row>
    <row r="5231" spans="1:15" x14ac:dyDescent="0.25">
      <c r="A5231">
        <v>808440</v>
      </c>
      <c r="B5231">
        <v>120252</v>
      </c>
      <c r="C5231">
        <v>207</v>
      </c>
      <c r="D5231" s="96">
        <v>45132.530532407407</v>
      </c>
      <c r="E5231" t="s">
        <v>127</v>
      </c>
      <c r="F5231" t="s">
        <v>140</v>
      </c>
      <c r="G5231" t="s">
        <v>141</v>
      </c>
      <c r="H5231" t="s">
        <v>130</v>
      </c>
      <c r="I5231">
        <v>338260</v>
      </c>
      <c r="L5231" s="96">
        <v>45132.529583333337</v>
      </c>
      <c r="M5231" t="s">
        <v>131</v>
      </c>
      <c r="N5231">
        <v>18250</v>
      </c>
      <c r="O5231" t="s">
        <v>132</v>
      </c>
    </row>
    <row r="5232" spans="1:15" x14ac:dyDescent="0.25">
      <c r="A5232">
        <v>808440</v>
      </c>
      <c r="B5232">
        <v>120202</v>
      </c>
      <c r="C5232">
        <v>207</v>
      </c>
      <c r="D5232" s="96">
        <v>45132.530532407407</v>
      </c>
      <c r="E5232" t="s">
        <v>127</v>
      </c>
      <c r="F5232" t="s">
        <v>140</v>
      </c>
      <c r="G5232" t="s">
        <v>141</v>
      </c>
      <c r="H5232" t="s">
        <v>130</v>
      </c>
      <c r="I5232">
        <v>338235</v>
      </c>
      <c r="L5232" s="96">
        <v>45132.529583333337</v>
      </c>
      <c r="M5232" t="s">
        <v>131</v>
      </c>
      <c r="N5232">
        <v>25000</v>
      </c>
      <c r="O5232" t="s">
        <v>132</v>
      </c>
    </row>
    <row r="5233" spans="1:15" x14ac:dyDescent="0.25">
      <c r="A5233">
        <v>808440</v>
      </c>
      <c r="B5233">
        <v>120401</v>
      </c>
      <c r="C5233">
        <v>207</v>
      </c>
      <c r="D5233" s="96">
        <v>45132.53052083333</v>
      </c>
      <c r="E5233" t="s">
        <v>127</v>
      </c>
      <c r="F5233" t="s">
        <v>140</v>
      </c>
      <c r="G5233" t="s">
        <v>141</v>
      </c>
      <c r="H5233" t="s">
        <v>130</v>
      </c>
      <c r="I5233">
        <v>338220</v>
      </c>
      <c r="L5233" s="96">
        <v>45132.529583333337</v>
      </c>
      <c r="M5233" t="s">
        <v>131</v>
      </c>
      <c r="N5233">
        <v>22000</v>
      </c>
      <c r="O5233" t="s">
        <v>132</v>
      </c>
    </row>
    <row r="5234" spans="1:15" x14ac:dyDescent="0.25">
      <c r="A5234">
        <v>808440</v>
      </c>
      <c r="B5234">
        <v>120201</v>
      </c>
      <c r="C5234">
        <v>207</v>
      </c>
      <c r="D5234" s="96">
        <v>45132.530509259261</v>
      </c>
      <c r="E5234" t="s">
        <v>127</v>
      </c>
      <c r="F5234" t="s">
        <v>140</v>
      </c>
      <c r="G5234" t="s">
        <v>141</v>
      </c>
      <c r="H5234" t="s">
        <v>130</v>
      </c>
      <c r="I5234">
        <v>338160</v>
      </c>
      <c r="L5234" s="96">
        <v>45132.529583333337</v>
      </c>
      <c r="M5234" t="s">
        <v>131</v>
      </c>
      <c r="N5234">
        <v>12000</v>
      </c>
      <c r="O5234" t="s">
        <v>132</v>
      </c>
    </row>
    <row r="5235" spans="1:15" x14ac:dyDescent="0.25">
      <c r="A5235">
        <v>808440</v>
      </c>
      <c r="B5235">
        <v>120352</v>
      </c>
      <c r="C5235">
        <v>207</v>
      </c>
      <c r="D5235" s="96">
        <v>45132.530509259261</v>
      </c>
      <c r="E5235" t="s">
        <v>127</v>
      </c>
      <c r="F5235" t="s">
        <v>140</v>
      </c>
      <c r="G5235" t="s">
        <v>141</v>
      </c>
      <c r="H5235" t="s">
        <v>130</v>
      </c>
      <c r="I5235">
        <v>338205</v>
      </c>
      <c r="L5235" s="96">
        <v>45132.529583333337</v>
      </c>
      <c r="M5235" t="s">
        <v>131</v>
      </c>
      <c r="N5235">
        <v>15000</v>
      </c>
      <c r="O5235" t="s">
        <v>132</v>
      </c>
    </row>
    <row r="5236" spans="1:15" x14ac:dyDescent="0.25">
      <c r="A5236">
        <v>808440</v>
      </c>
      <c r="B5236">
        <v>120301</v>
      </c>
      <c r="C5236">
        <v>207</v>
      </c>
      <c r="D5236" s="96">
        <v>45132.530509259261</v>
      </c>
      <c r="E5236" t="s">
        <v>127</v>
      </c>
      <c r="F5236" t="s">
        <v>140</v>
      </c>
      <c r="G5236" t="s">
        <v>141</v>
      </c>
      <c r="H5236" t="s">
        <v>130</v>
      </c>
      <c r="I5236">
        <v>338180</v>
      </c>
      <c r="L5236" s="96">
        <v>45132.529583333337</v>
      </c>
      <c r="M5236" t="s">
        <v>131</v>
      </c>
      <c r="N5236">
        <v>17500</v>
      </c>
      <c r="O5236" t="s">
        <v>132</v>
      </c>
    </row>
    <row r="5237" spans="1:15" x14ac:dyDescent="0.25">
      <c r="A5237">
        <v>808440</v>
      </c>
      <c r="B5237">
        <v>120150</v>
      </c>
      <c r="C5237">
        <v>207</v>
      </c>
      <c r="D5237" s="96">
        <v>45132.530497685184</v>
      </c>
      <c r="E5237" t="s">
        <v>127</v>
      </c>
      <c r="F5237" t="s">
        <v>140</v>
      </c>
      <c r="G5237" t="s">
        <v>141</v>
      </c>
      <c r="H5237" t="s">
        <v>130</v>
      </c>
      <c r="I5237">
        <v>338150</v>
      </c>
      <c r="L5237" s="96">
        <v>45132.529583333337</v>
      </c>
      <c r="M5237" t="s">
        <v>131</v>
      </c>
      <c r="N5237">
        <v>30000</v>
      </c>
      <c r="O5237" t="s">
        <v>132</v>
      </c>
    </row>
    <row r="5238" spans="1:15" x14ac:dyDescent="0.25">
      <c r="A5238">
        <v>808440</v>
      </c>
      <c r="B5238">
        <v>120650</v>
      </c>
      <c r="C5238">
        <v>207</v>
      </c>
      <c r="D5238" s="96">
        <v>45132.530451388891</v>
      </c>
      <c r="E5238" t="s">
        <v>127</v>
      </c>
      <c r="F5238" t="s">
        <v>140</v>
      </c>
      <c r="G5238" t="s">
        <v>141</v>
      </c>
      <c r="H5238" t="s">
        <v>130</v>
      </c>
      <c r="I5238">
        <v>338050</v>
      </c>
      <c r="L5238" s="96">
        <v>45132.529583333337</v>
      </c>
      <c r="M5238" t="s">
        <v>131</v>
      </c>
      <c r="N5238">
        <v>24000</v>
      </c>
      <c r="O5238" t="s">
        <v>132</v>
      </c>
    </row>
    <row r="5239" spans="1:15" x14ac:dyDescent="0.25">
      <c r="A5239">
        <v>808440</v>
      </c>
      <c r="B5239">
        <v>170500</v>
      </c>
      <c r="C5239">
        <v>208</v>
      </c>
      <c r="D5239" s="96">
        <v>45187.505810185183</v>
      </c>
      <c r="E5239" t="s">
        <v>133</v>
      </c>
      <c r="F5239" t="s">
        <v>168</v>
      </c>
      <c r="G5239" t="s">
        <v>169</v>
      </c>
      <c r="H5239" t="s">
        <v>130</v>
      </c>
      <c r="I5239">
        <v>337010</v>
      </c>
      <c r="L5239" s="96">
        <v>45184.999988425923</v>
      </c>
      <c r="M5239" t="s">
        <v>135</v>
      </c>
      <c r="N5239">
        <v>-330</v>
      </c>
      <c r="O5239" t="s">
        <v>136</v>
      </c>
    </row>
    <row r="5240" spans="1:15" x14ac:dyDescent="0.25">
      <c r="A5240">
        <v>808440</v>
      </c>
      <c r="B5240">
        <v>170500</v>
      </c>
      <c r="C5240">
        <v>208</v>
      </c>
      <c r="D5240" s="96">
        <v>45132.53025462963</v>
      </c>
      <c r="E5240" t="s">
        <v>133</v>
      </c>
      <c r="F5240" t="s">
        <v>140</v>
      </c>
      <c r="G5240" t="s">
        <v>170</v>
      </c>
      <c r="H5240" t="s">
        <v>130</v>
      </c>
      <c r="I5240">
        <v>337010</v>
      </c>
      <c r="L5240" s="96">
        <v>45132.529583333337</v>
      </c>
      <c r="M5240" t="s">
        <v>135</v>
      </c>
      <c r="N5240">
        <v>-270</v>
      </c>
      <c r="O5240" t="s">
        <v>136</v>
      </c>
    </row>
    <row r="5241" spans="1:15" x14ac:dyDescent="0.25">
      <c r="A5241">
        <v>808440</v>
      </c>
      <c r="B5241">
        <v>170500</v>
      </c>
      <c r="C5241">
        <v>208</v>
      </c>
      <c r="D5241" s="96">
        <v>45132.53025462963</v>
      </c>
      <c r="E5241" t="s">
        <v>133</v>
      </c>
      <c r="F5241" t="s">
        <v>140</v>
      </c>
      <c r="G5241" t="s">
        <v>171</v>
      </c>
      <c r="H5241" t="s">
        <v>130</v>
      </c>
      <c r="I5241">
        <v>337010</v>
      </c>
      <c r="L5241" s="96">
        <v>45132.529583333337</v>
      </c>
      <c r="M5241" t="s">
        <v>135</v>
      </c>
      <c r="N5241">
        <v>600</v>
      </c>
      <c r="O5241" t="s">
        <v>132</v>
      </c>
    </row>
    <row r="5242" spans="1:15" x14ac:dyDescent="0.25">
      <c r="A5242">
        <v>808440</v>
      </c>
      <c r="B5242">
        <v>170200</v>
      </c>
      <c r="C5242">
        <v>217</v>
      </c>
      <c r="D5242" s="96">
        <v>45266.614571759259</v>
      </c>
      <c r="E5242" t="s">
        <v>162</v>
      </c>
      <c r="F5242" t="s">
        <v>414</v>
      </c>
      <c r="G5242" t="s">
        <v>415</v>
      </c>
      <c r="H5242" t="s">
        <v>130</v>
      </c>
      <c r="I5242">
        <v>335145</v>
      </c>
      <c r="L5242" s="96">
        <v>45266.612962962965</v>
      </c>
      <c r="M5242" t="s">
        <v>135</v>
      </c>
      <c r="N5242">
        <v>2800</v>
      </c>
      <c r="O5242" t="s">
        <v>132</v>
      </c>
    </row>
    <row r="5243" spans="1:15" x14ac:dyDescent="0.25">
      <c r="A5243">
        <v>808440</v>
      </c>
      <c r="B5243">
        <v>170200</v>
      </c>
      <c r="C5243">
        <v>217</v>
      </c>
      <c r="D5243" s="96">
        <v>45132.530162037037</v>
      </c>
      <c r="E5243" t="s">
        <v>133</v>
      </c>
      <c r="F5243" t="s">
        <v>140</v>
      </c>
      <c r="G5243" t="s">
        <v>448</v>
      </c>
      <c r="H5243" t="s">
        <v>130</v>
      </c>
      <c r="I5243">
        <v>335145</v>
      </c>
      <c r="L5243" s="96">
        <v>45132.529583333337</v>
      </c>
      <c r="M5243" t="s">
        <v>135</v>
      </c>
      <c r="N5243">
        <v>83084</v>
      </c>
      <c r="O5243" t="s">
        <v>132</v>
      </c>
    </row>
    <row r="5244" spans="1:15" x14ac:dyDescent="0.25">
      <c r="A5244">
        <v>808440</v>
      </c>
      <c r="B5244">
        <v>201240</v>
      </c>
      <c r="C5244">
        <v>219</v>
      </c>
      <c r="D5244" s="96">
        <v>45310.716817129629</v>
      </c>
      <c r="E5244" t="s">
        <v>162</v>
      </c>
      <c r="F5244" t="s">
        <v>357</v>
      </c>
      <c r="G5244" t="s">
        <v>358</v>
      </c>
      <c r="H5244" t="s">
        <v>130</v>
      </c>
      <c r="I5244">
        <v>336400</v>
      </c>
      <c r="L5244" s="96">
        <v>45310.703576388885</v>
      </c>
      <c r="M5244" t="s">
        <v>135</v>
      </c>
      <c r="N5244">
        <v>8518</v>
      </c>
      <c r="O5244" t="s">
        <v>132</v>
      </c>
    </row>
    <row r="5245" spans="1:15" x14ac:dyDescent="0.25">
      <c r="A5245">
        <v>808440</v>
      </c>
      <c r="B5245">
        <v>270100</v>
      </c>
      <c r="C5245">
        <v>219</v>
      </c>
      <c r="D5245" s="96">
        <v>45265.539525462962</v>
      </c>
      <c r="E5245" t="s">
        <v>133</v>
      </c>
      <c r="F5245" t="s">
        <v>312</v>
      </c>
      <c r="G5245" t="s">
        <v>313</v>
      </c>
      <c r="H5245" t="s">
        <v>130</v>
      </c>
      <c r="I5245">
        <v>336575</v>
      </c>
      <c r="L5245" s="96">
        <v>45265.532453703701</v>
      </c>
      <c r="M5245" t="s">
        <v>135</v>
      </c>
      <c r="N5245">
        <v>107482</v>
      </c>
      <c r="O5245" t="s">
        <v>132</v>
      </c>
    </row>
    <row r="5246" spans="1:15" x14ac:dyDescent="0.25">
      <c r="A5246">
        <v>808440</v>
      </c>
      <c r="B5246">
        <v>430500</v>
      </c>
      <c r="C5246">
        <v>219</v>
      </c>
      <c r="D5246" s="96">
        <v>45230.500717592593</v>
      </c>
      <c r="E5246" t="s">
        <v>133</v>
      </c>
      <c r="F5246" t="s">
        <v>257</v>
      </c>
      <c r="G5246" t="s">
        <v>258</v>
      </c>
      <c r="H5246" t="s">
        <v>130</v>
      </c>
      <c r="I5246">
        <v>336216</v>
      </c>
      <c r="L5246" s="96">
        <v>45230.490081018521</v>
      </c>
      <c r="M5246" t="s">
        <v>135</v>
      </c>
      <c r="N5246">
        <v>-94956</v>
      </c>
      <c r="O5246" t="s">
        <v>136</v>
      </c>
    </row>
    <row r="5247" spans="1:15" x14ac:dyDescent="0.25">
      <c r="A5247">
        <v>808440</v>
      </c>
      <c r="B5247">
        <v>270000</v>
      </c>
      <c r="C5247">
        <v>219</v>
      </c>
      <c r="D5247" s="96">
        <v>45230.372928240744</v>
      </c>
      <c r="E5247" t="s">
        <v>133</v>
      </c>
      <c r="F5247" t="s">
        <v>418</v>
      </c>
      <c r="G5247" t="s">
        <v>419</v>
      </c>
      <c r="H5247" t="s">
        <v>130</v>
      </c>
      <c r="I5247">
        <v>336348</v>
      </c>
      <c r="L5247" s="96">
        <v>45230.369768518518</v>
      </c>
      <c r="M5247" t="s">
        <v>135</v>
      </c>
      <c r="N5247">
        <v>7200</v>
      </c>
      <c r="O5247" t="s">
        <v>132</v>
      </c>
    </row>
    <row r="5248" spans="1:15" x14ac:dyDescent="0.25">
      <c r="A5248">
        <v>808440</v>
      </c>
      <c r="B5248">
        <v>430500</v>
      </c>
      <c r="C5248">
        <v>219</v>
      </c>
      <c r="D5248" s="96">
        <v>45132.55777777778</v>
      </c>
      <c r="E5248" t="s">
        <v>127</v>
      </c>
      <c r="F5248" t="s">
        <v>217</v>
      </c>
      <c r="G5248" t="s">
        <v>367</v>
      </c>
      <c r="H5248" t="s">
        <v>130</v>
      </c>
      <c r="I5248">
        <v>336216</v>
      </c>
      <c r="L5248" s="96">
        <v>45132.556863425925</v>
      </c>
      <c r="M5248" t="s">
        <v>131</v>
      </c>
      <c r="N5248">
        <v>334600</v>
      </c>
      <c r="O5248" t="s">
        <v>132</v>
      </c>
    </row>
    <row r="5249" spans="1:15" x14ac:dyDescent="0.25">
      <c r="A5249">
        <v>808440</v>
      </c>
      <c r="B5249">
        <v>430500</v>
      </c>
      <c r="C5249">
        <v>219</v>
      </c>
      <c r="D5249" s="96">
        <v>45132.55777777778</v>
      </c>
      <c r="E5249" t="s">
        <v>133</v>
      </c>
      <c r="F5249" t="s">
        <v>217</v>
      </c>
      <c r="G5249" t="s">
        <v>369</v>
      </c>
      <c r="H5249" t="s">
        <v>130</v>
      </c>
      <c r="I5249">
        <v>336216</v>
      </c>
      <c r="L5249" s="96">
        <v>45132.556863425925</v>
      </c>
      <c r="M5249" t="s">
        <v>135</v>
      </c>
      <c r="N5249">
        <v>28995</v>
      </c>
      <c r="O5249" t="s">
        <v>132</v>
      </c>
    </row>
    <row r="5250" spans="1:15" x14ac:dyDescent="0.25">
      <c r="A5250">
        <v>808440</v>
      </c>
      <c r="B5250">
        <v>430100</v>
      </c>
      <c r="C5250">
        <v>219</v>
      </c>
      <c r="D5250" s="96">
        <v>45132.557743055557</v>
      </c>
      <c r="E5250" t="s">
        <v>133</v>
      </c>
      <c r="F5250" t="s">
        <v>217</v>
      </c>
      <c r="G5250" t="s">
        <v>423</v>
      </c>
      <c r="H5250" t="s">
        <v>130</v>
      </c>
      <c r="I5250">
        <v>336167</v>
      </c>
      <c r="L5250" s="96">
        <v>45132.556863425925</v>
      </c>
      <c r="M5250" t="s">
        <v>135</v>
      </c>
      <c r="N5250">
        <v>1000000</v>
      </c>
      <c r="O5250" t="s">
        <v>132</v>
      </c>
    </row>
    <row r="5251" spans="1:15" x14ac:dyDescent="0.25">
      <c r="A5251">
        <v>808440</v>
      </c>
      <c r="B5251">
        <v>430100</v>
      </c>
      <c r="C5251">
        <v>219</v>
      </c>
      <c r="D5251" s="96">
        <v>45132.557743055557</v>
      </c>
      <c r="E5251" t="s">
        <v>133</v>
      </c>
      <c r="F5251" t="s">
        <v>217</v>
      </c>
      <c r="G5251" t="s">
        <v>423</v>
      </c>
      <c r="H5251" t="s">
        <v>130</v>
      </c>
      <c r="I5251">
        <v>336168</v>
      </c>
      <c r="L5251" s="96">
        <v>45132.556863425925</v>
      </c>
      <c r="M5251" t="s">
        <v>135</v>
      </c>
      <c r="N5251">
        <v>1000000</v>
      </c>
      <c r="O5251" t="s">
        <v>132</v>
      </c>
    </row>
    <row r="5252" spans="1:15" x14ac:dyDescent="0.25">
      <c r="A5252">
        <v>808440</v>
      </c>
      <c r="B5252">
        <v>201240</v>
      </c>
      <c r="C5252">
        <v>219</v>
      </c>
      <c r="D5252" s="96">
        <v>45132.557152777779</v>
      </c>
      <c r="E5252" t="s">
        <v>127</v>
      </c>
      <c r="F5252" t="s">
        <v>128</v>
      </c>
      <c r="G5252" t="s">
        <v>206</v>
      </c>
      <c r="H5252" t="s">
        <v>130</v>
      </c>
      <c r="I5252">
        <v>336637</v>
      </c>
      <c r="L5252" s="96">
        <v>45132.556747685187</v>
      </c>
      <c r="M5252" t="s">
        <v>131</v>
      </c>
      <c r="N5252">
        <v>48314</v>
      </c>
      <c r="O5252" t="s">
        <v>132</v>
      </c>
    </row>
    <row r="5253" spans="1:15" x14ac:dyDescent="0.25">
      <c r="A5253">
        <v>808440</v>
      </c>
      <c r="B5253">
        <v>201240</v>
      </c>
      <c r="C5253">
        <v>219</v>
      </c>
      <c r="D5253" s="96">
        <v>45132.557141203702</v>
      </c>
      <c r="E5253" t="s">
        <v>127</v>
      </c>
      <c r="F5253" t="s">
        <v>128</v>
      </c>
      <c r="G5253" t="s">
        <v>206</v>
      </c>
      <c r="H5253" t="s">
        <v>130</v>
      </c>
      <c r="I5253">
        <v>336588</v>
      </c>
      <c r="L5253" s="96">
        <v>45132.556747685187</v>
      </c>
      <c r="M5253" t="s">
        <v>131</v>
      </c>
      <c r="N5253">
        <v>706</v>
      </c>
      <c r="O5253" t="s">
        <v>132</v>
      </c>
    </row>
    <row r="5254" spans="1:15" x14ac:dyDescent="0.25">
      <c r="A5254">
        <v>808440</v>
      </c>
      <c r="B5254">
        <v>201240</v>
      </c>
      <c r="C5254">
        <v>219</v>
      </c>
      <c r="D5254" s="96">
        <v>45132.557141203702</v>
      </c>
      <c r="E5254" t="s">
        <v>127</v>
      </c>
      <c r="F5254" t="s">
        <v>128</v>
      </c>
      <c r="G5254" t="s">
        <v>206</v>
      </c>
      <c r="H5254" t="s">
        <v>130</v>
      </c>
      <c r="I5254">
        <v>336599</v>
      </c>
      <c r="L5254" s="96">
        <v>45132.556747685187</v>
      </c>
      <c r="M5254" t="s">
        <v>131</v>
      </c>
      <c r="N5254">
        <v>23513</v>
      </c>
      <c r="O5254" t="s">
        <v>132</v>
      </c>
    </row>
    <row r="5255" spans="1:15" x14ac:dyDescent="0.25">
      <c r="A5255">
        <v>808440</v>
      </c>
      <c r="B5255">
        <v>201240</v>
      </c>
      <c r="C5255">
        <v>219</v>
      </c>
      <c r="D5255" s="96">
        <v>45132.557141203702</v>
      </c>
      <c r="E5255" t="s">
        <v>127</v>
      </c>
      <c r="F5255" t="s">
        <v>128</v>
      </c>
      <c r="G5255" t="s">
        <v>206</v>
      </c>
      <c r="H5255" t="s">
        <v>130</v>
      </c>
      <c r="I5255">
        <v>336587</v>
      </c>
      <c r="L5255" s="96">
        <v>45132.556747685187</v>
      </c>
      <c r="M5255" t="s">
        <v>131</v>
      </c>
      <c r="N5255">
        <v>153063</v>
      </c>
      <c r="O5255" t="s">
        <v>132</v>
      </c>
    </row>
    <row r="5256" spans="1:15" x14ac:dyDescent="0.25">
      <c r="A5256">
        <v>808440</v>
      </c>
      <c r="B5256">
        <v>201240</v>
      </c>
      <c r="C5256">
        <v>219</v>
      </c>
      <c r="D5256" s="96">
        <v>45132.557129629633</v>
      </c>
      <c r="E5256" t="s">
        <v>127</v>
      </c>
      <c r="F5256" t="s">
        <v>128</v>
      </c>
      <c r="G5256" t="s">
        <v>206</v>
      </c>
      <c r="H5256" t="s">
        <v>130</v>
      </c>
      <c r="I5256">
        <v>336582</v>
      </c>
      <c r="L5256" s="96">
        <v>45132.556747685187</v>
      </c>
      <c r="M5256" t="s">
        <v>131</v>
      </c>
      <c r="N5256">
        <v>312</v>
      </c>
      <c r="O5256" t="s">
        <v>132</v>
      </c>
    </row>
    <row r="5257" spans="1:15" x14ac:dyDescent="0.25">
      <c r="A5257">
        <v>808440</v>
      </c>
      <c r="B5257">
        <v>201240</v>
      </c>
      <c r="C5257">
        <v>219</v>
      </c>
      <c r="D5257" s="96">
        <v>45132.557129629633</v>
      </c>
      <c r="E5257" t="s">
        <v>127</v>
      </c>
      <c r="F5257" t="s">
        <v>128</v>
      </c>
      <c r="G5257" t="s">
        <v>206</v>
      </c>
      <c r="H5257" t="s">
        <v>130</v>
      </c>
      <c r="I5257">
        <v>336581</v>
      </c>
      <c r="L5257" s="96">
        <v>45132.556747685187</v>
      </c>
      <c r="M5257" t="s">
        <v>131</v>
      </c>
      <c r="N5257">
        <v>8326</v>
      </c>
      <c r="O5257" t="s">
        <v>132</v>
      </c>
    </row>
    <row r="5258" spans="1:15" x14ac:dyDescent="0.25">
      <c r="A5258">
        <v>808440</v>
      </c>
      <c r="B5258">
        <v>201240</v>
      </c>
      <c r="C5258">
        <v>219</v>
      </c>
      <c r="D5258" s="96">
        <v>45132.557118055556</v>
      </c>
      <c r="E5258" t="s">
        <v>127</v>
      </c>
      <c r="F5258" t="s">
        <v>128</v>
      </c>
      <c r="G5258" t="s">
        <v>206</v>
      </c>
      <c r="H5258" t="s">
        <v>130</v>
      </c>
      <c r="I5258">
        <v>336511</v>
      </c>
      <c r="L5258" s="96">
        <v>45132.556747685187</v>
      </c>
      <c r="M5258" t="s">
        <v>131</v>
      </c>
      <c r="N5258">
        <v>42610</v>
      </c>
      <c r="O5258" t="s">
        <v>132</v>
      </c>
    </row>
    <row r="5259" spans="1:15" x14ac:dyDescent="0.25">
      <c r="A5259">
        <v>808440</v>
      </c>
      <c r="B5259">
        <v>201240</v>
      </c>
      <c r="C5259">
        <v>219</v>
      </c>
      <c r="D5259" s="96">
        <v>45132.557106481479</v>
      </c>
      <c r="E5259" t="s">
        <v>127</v>
      </c>
      <c r="F5259" t="s">
        <v>128</v>
      </c>
      <c r="G5259" t="s">
        <v>206</v>
      </c>
      <c r="H5259" t="s">
        <v>130</v>
      </c>
      <c r="I5259">
        <v>336499</v>
      </c>
      <c r="L5259" s="96">
        <v>45132.556747685187</v>
      </c>
      <c r="M5259" t="s">
        <v>131</v>
      </c>
      <c r="N5259">
        <v>1846</v>
      </c>
      <c r="O5259" t="s">
        <v>132</v>
      </c>
    </row>
    <row r="5260" spans="1:15" x14ac:dyDescent="0.25">
      <c r="A5260">
        <v>808440</v>
      </c>
      <c r="B5260">
        <v>201240</v>
      </c>
      <c r="C5260">
        <v>219</v>
      </c>
      <c r="D5260" s="96">
        <v>45132.557071759256</v>
      </c>
      <c r="E5260" t="s">
        <v>127</v>
      </c>
      <c r="F5260" t="s">
        <v>128</v>
      </c>
      <c r="G5260" t="s">
        <v>206</v>
      </c>
      <c r="H5260" t="s">
        <v>130</v>
      </c>
      <c r="I5260">
        <v>336482</v>
      </c>
      <c r="L5260" s="96">
        <v>45132.556747685187</v>
      </c>
      <c r="M5260" t="s">
        <v>131</v>
      </c>
      <c r="N5260">
        <v>2732</v>
      </c>
      <c r="O5260" t="s">
        <v>132</v>
      </c>
    </row>
    <row r="5261" spans="1:15" x14ac:dyDescent="0.25">
      <c r="A5261">
        <v>808440</v>
      </c>
      <c r="B5261">
        <v>201240</v>
      </c>
      <c r="C5261">
        <v>219</v>
      </c>
      <c r="D5261" s="96">
        <v>45132.557071759256</v>
      </c>
      <c r="E5261" t="s">
        <v>127</v>
      </c>
      <c r="F5261" t="s">
        <v>128</v>
      </c>
      <c r="G5261" t="s">
        <v>206</v>
      </c>
      <c r="H5261" t="s">
        <v>130</v>
      </c>
      <c r="I5261">
        <v>336480</v>
      </c>
      <c r="L5261" s="96">
        <v>45132.556747685187</v>
      </c>
      <c r="M5261" t="s">
        <v>131</v>
      </c>
      <c r="N5261">
        <v>7014</v>
      </c>
      <c r="O5261" t="s">
        <v>132</v>
      </c>
    </row>
    <row r="5262" spans="1:15" x14ac:dyDescent="0.25">
      <c r="A5262">
        <v>808440</v>
      </c>
      <c r="B5262">
        <v>201240</v>
      </c>
      <c r="C5262">
        <v>219</v>
      </c>
      <c r="D5262" s="96">
        <v>45132.557071759256</v>
      </c>
      <c r="E5262" t="s">
        <v>127</v>
      </c>
      <c r="F5262" t="s">
        <v>128</v>
      </c>
      <c r="G5262" t="s">
        <v>206</v>
      </c>
      <c r="H5262" t="s">
        <v>130</v>
      </c>
      <c r="I5262">
        <v>336481</v>
      </c>
      <c r="L5262" s="96">
        <v>45132.556747685187</v>
      </c>
      <c r="M5262" t="s">
        <v>131</v>
      </c>
      <c r="N5262">
        <v>136949</v>
      </c>
      <c r="O5262" t="s">
        <v>132</v>
      </c>
    </row>
    <row r="5263" spans="1:15" x14ac:dyDescent="0.25">
      <c r="A5263">
        <v>808440</v>
      </c>
      <c r="B5263">
        <v>201240</v>
      </c>
      <c r="C5263">
        <v>219</v>
      </c>
      <c r="D5263" s="96">
        <v>45132.557025462964</v>
      </c>
      <c r="E5263" t="s">
        <v>127</v>
      </c>
      <c r="F5263" t="s">
        <v>128</v>
      </c>
      <c r="G5263" t="s">
        <v>206</v>
      </c>
      <c r="H5263" t="s">
        <v>130</v>
      </c>
      <c r="I5263">
        <v>336412</v>
      </c>
      <c r="L5263" s="96">
        <v>45132.556747685187</v>
      </c>
      <c r="M5263" t="s">
        <v>131</v>
      </c>
      <c r="N5263">
        <v>2924</v>
      </c>
      <c r="O5263" t="s">
        <v>132</v>
      </c>
    </row>
    <row r="5264" spans="1:15" x14ac:dyDescent="0.25">
      <c r="A5264">
        <v>808440</v>
      </c>
      <c r="B5264">
        <v>201240</v>
      </c>
      <c r="C5264">
        <v>219</v>
      </c>
      <c r="D5264" s="96">
        <v>45132.557013888887</v>
      </c>
      <c r="E5264" t="s">
        <v>133</v>
      </c>
      <c r="F5264" t="s">
        <v>128</v>
      </c>
      <c r="G5264" t="s">
        <v>178</v>
      </c>
      <c r="H5264" t="s">
        <v>130</v>
      </c>
      <c r="I5264">
        <v>336400</v>
      </c>
      <c r="L5264" s="96">
        <v>45132.556747685187</v>
      </c>
      <c r="M5264" t="s">
        <v>135</v>
      </c>
      <c r="N5264">
        <v>200000</v>
      </c>
      <c r="O5264" t="s">
        <v>132</v>
      </c>
    </row>
    <row r="5265" spans="1:15" x14ac:dyDescent="0.25">
      <c r="A5265">
        <v>808440</v>
      </c>
      <c r="B5265">
        <v>201240</v>
      </c>
      <c r="C5265">
        <v>219</v>
      </c>
      <c r="D5265" s="96">
        <v>45132.556990740741</v>
      </c>
      <c r="E5265" t="s">
        <v>127</v>
      </c>
      <c r="F5265" t="s">
        <v>128</v>
      </c>
      <c r="G5265" t="s">
        <v>206</v>
      </c>
      <c r="H5265" t="s">
        <v>130</v>
      </c>
      <c r="I5265">
        <v>336169</v>
      </c>
      <c r="L5265" s="96">
        <v>45132.556747685187</v>
      </c>
      <c r="M5265" t="s">
        <v>131</v>
      </c>
      <c r="N5265">
        <v>35133</v>
      </c>
      <c r="O5265" t="s">
        <v>132</v>
      </c>
    </row>
    <row r="5266" spans="1:15" x14ac:dyDescent="0.25">
      <c r="A5266">
        <v>808440</v>
      </c>
      <c r="B5266">
        <v>201240</v>
      </c>
      <c r="C5266">
        <v>219</v>
      </c>
      <c r="D5266" s="96">
        <v>45132.556921296295</v>
      </c>
      <c r="E5266" t="s">
        <v>127</v>
      </c>
      <c r="F5266" t="s">
        <v>128</v>
      </c>
      <c r="G5266" t="s">
        <v>206</v>
      </c>
      <c r="H5266" t="s">
        <v>130</v>
      </c>
      <c r="I5266">
        <v>336003</v>
      </c>
      <c r="L5266" s="96">
        <v>45132.556747685187</v>
      </c>
      <c r="M5266" t="s">
        <v>131</v>
      </c>
      <c r="N5266">
        <v>9745</v>
      </c>
      <c r="O5266" t="s">
        <v>132</v>
      </c>
    </row>
    <row r="5267" spans="1:15" x14ac:dyDescent="0.25">
      <c r="A5267">
        <v>808440</v>
      </c>
      <c r="B5267">
        <v>170490</v>
      </c>
      <c r="C5267">
        <v>219</v>
      </c>
      <c r="D5267" s="96">
        <v>45132.530185185184</v>
      </c>
      <c r="E5267" t="s">
        <v>127</v>
      </c>
      <c r="F5267" t="s">
        <v>140</v>
      </c>
      <c r="G5267" t="s">
        <v>211</v>
      </c>
      <c r="H5267" t="s">
        <v>130</v>
      </c>
      <c r="I5267">
        <v>335200</v>
      </c>
      <c r="L5267" s="96">
        <v>45132.529583333337</v>
      </c>
      <c r="M5267" t="s">
        <v>131</v>
      </c>
      <c r="N5267">
        <v>25000</v>
      </c>
      <c r="O5267" t="s">
        <v>132</v>
      </c>
    </row>
    <row r="5268" spans="1:15" x14ac:dyDescent="0.25">
      <c r="A5268">
        <v>808440</v>
      </c>
      <c r="B5268">
        <v>170490</v>
      </c>
      <c r="C5268">
        <v>219</v>
      </c>
      <c r="D5268" s="96">
        <v>45132.530185185184</v>
      </c>
      <c r="E5268" t="s">
        <v>133</v>
      </c>
      <c r="F5268" t="s">
        <v>140</v>
      </c>
      <c r="G5268" t="s">
        <v>371</v>
      </c>
      <c r="H5268" t="s">
        <v>130</v>
      </c>
      <c r="I5268">
        <v>335200</v>
      </c>
      <c r="L5268" s="96">
        <v>45132.529583333337</v>
      </c>
      <c r="M5268" t="s">
        <v>135</v>
      </c>
      <c r="N5268">
        <v>57614</v>
      </c>
      <c r="O5268" t="s">
        <v>132</v>
      </c>
    </row>
    <row r="5269" spans="1:15" x14ac:dyDescent="0.25">
      <c r="A5269">
        <v>808900</v>
      </c>
      <c r="B5269">
        <v>275000</v>
      </c>
      <c r="C5269">
        <v>151</v>
      </c>
      <c r="D5269" s="96">
        <v>45132.557002314818</v>
      </c>
      <c r="E5269" t="s">
        <v>133</v>
      </c>
      <c r="F5269" t="s">
        <v>128</v>
      </c>
      <c r="G5269" t="s">
        <v>497</v>
      </c>
      <c r="H5269" t="s">
        <v>130</v>
      </c>
      <c r="I5269">
        <v>336247</v>
      </c>
      <c r="L5269" s="96">
        <v>45132.556747685187</v>
      </c>
      <c r="M5269" t="s">
        <v>135</v>
      </c>
      <c r="N5269">
        <v>4464</v>
      </c>
      <c r="O5269" t="s">
        <v>132</v>
      </c>
    </row>
    <row r="5270" spans="1:15" x14ac:dyDescent="0.25">
      <c r="A5270">
        <v>808900</v>
      </c>
      <c r="B5270">
        <v>275000</v>
      </c>
      <c r="C5270">
        <v>151</v>
      </c>
      <c r="D5270" s="96">
        <v>45132.556990740741</v>
      </c>
      <c r="E5270" t="s">
        <v>127</v>
      </c>
      <c r="F5270" t="s">
        <v>128</v>
      </c>
      <c r="G5270" t="s">
        <v>487</v>
      </c>
      <c r="H5270" t="s">
        <v>130</v>
      </c>
      <c r="I5270">
        <v>336247</v>
      </c>
      <c r="L5270" s="96">
        <v>45132.556747685187</v>
      </c>
      <c r="M5270" t="s">
        <v>131</v>
      </c>
      <c r="N5270">
        <v>42810</v>
      </c>
      <c r="O5270" t="s">
        <v>132</v>
      </c>
    </row>
    <row r="5271" spans="1:15" x14ac:dyDescent="0.25">
      <c r="A5271">
        <v>808900</v>
      </c>
      <c r="B5271">
        <v>260000</v>
      </c>
      <c r="C5271">
        <v>219</v>
      </c>
      <c r="D5271" s="96">
        <v>45281.506701388891</v>
      </c>
      <c r="E5271" t="s">
        <v>133</v>
      </c>
      <c r="F5271" t="s">
        <v>310</v>
      </c>
      <c r="G5271" t="s">
        <v>311</v>
      </c>
      <c r="H5271" t="s">
        <v>130</v>
      </c>
      <c r="I5271">
        <v>336047</v>
      </c>
      <c r="L5271" s="96">
        <v>45281.503032407411</v>
      </c>
      <c r="M5271" t="s">
        <v>135</v>
      </c>
      <c r="N5271">
        <v>395129</v>
      </c>
      <c r="O5271" t="s">
        <v>132</v>
      </c>
    </row>
    <row r="5272" spans="1:15" x14ac:dyDescent="0.25">
      <c r="A5272">
        <v>808900</v>
      </c>
      <c r="B5272">
        <v>260000</v>
      </c>
      <c r="C5272">
        <v>219</v>
      </c>
      <c r="D5272" s="96">
        <v>45281.506701388891</v>
      </c>
      <c r="E5272" t="s">
        <v>162</v>
      </c>
      <c r="F5272" t="s">
        <v>310</v>
      </c>
      <c r="G5272" t="s">
        <v>311</v>
      </c>
      <c r="H5272" t="s">
        <v>130</v>
      </c>
      <c r="I5272">
        <v>336047</v>
      </c>
      <c r="L5272" s="96">
        <v>45281.503032407411</v>
      </c>
      <c r="M5272" t="s">
        <v>135</v>
      </c>
      <c r="N5272">
        <v>4851</v>
      </c>
      <c r="O5272" t="s">
        <v>132</v>
      </c>
    </row>
    <row r="5273" spans="1:15" x14ac:dyDescent="0.25">
      <c r="A5273">
        <v>881470</v>
      </c>
      <c r="B5273">
        <v>415000</v>
      </c>
      <c r="C5273">
        <v>170</v>
      </c>
      <c r="D5273" s="96">
        <v>45308.448969907404</v>
      </c>
      <c r="E5273" t="s">
        <v>127</v>
      </c>
      <c r="F5273" t="s">
        <v>152</v>
      </c>
      <c r="G5273" t="s">
        <v>153</v>
      </c>
      <c r="H5273" t="s">
        <v>130</v>
      </c>
      <c r="I5273">
        <v>339125</v>
      </c>
      <c r="L5273" s="96">
        <v>45308.394861111112</v>
      </c>
      <c r="M5273" t="s">
        <v>131</v>
      </c>
      <c r="N5273">
        <v>217194</v>
      </c>
      <c r="O5273" t="s">
        <v>132</v>
      </c>
    </row>
    <row r="5274" spans="1:15" x14ac:dyDescent="0.25">
      <c r="A5274">
        <v>881470</v>
      </c>
      <c r="B5274">
        <v>415000</v>
      </c>
      <c r="C5274">
        <v>170</v>
      </c>
      <c r="D5274" s="96">
        <v>45308.448969907404</v>
      </c>
      <c r="E5274" t="s">
        <v>127</v>
      </c>
      <c r="F5274" t="s">
        <v>152</v>
      </c>
      <c r="G5274" t="s">
        <v>153</v>
      </c>
      <c r="H5274" t="s">
        <v>130</v>
      </c>
      <c r="I5274">
        <v>339128</v>
      </c>
      <c r="L5274" s="96">
        <v>45308.394861111112</v>
      </c>
      <c r="M5274" t="s">
        <v>131</v>
      </c>
      <c r="N5274">
        <v>922000</v>
      </c>
      <c r="O5274" t="s">
        <v>132</v>
      </c>
    </row>
    <row r="5275" spans="1:15" x14ac:dyDescent="0.25">
      <c r="A5275">
        <v>881470</v>
      </c>
      <c r="B5275">
        <v>335100</v>
      </c>
      <c r="C5275">
        <v>202</v>
      </c>
      <c r="D5275" s="96">
        <v>45132.557604166665</v>
      </c>
      <c r="E5275" t="s">
        <v>127</v>
      </c>
      <c r="F5275" t="s">
        <v>144</v>
      </c>
      <c r="G5275" t="s">
        <v>145</v>
      </c>
      <c r="H5275" t="s">
        <v>130</v>
      </c>
      <c r="I5275">
        <v>334510</v>
      </c>
      <c r="L5275" s="96">
        <v>45132.55678240741</v>
      </c>
      <c r="M5275" t="s">
        <v>131</v>
      </c>
      <c r="N5275">
        <v>58008</v>
      </c>
      <c r="O5275" t="s">
        <v>132</v>
      </c>
    </row>
    <row r="5276" spans="1:15" x14ac:dyDescent="0.25">
      <c r="A5276">
        <v>881470</v>
      </c>
      <c r="B5276">
        <v>170470</v>
      </c>
      <c r="C5276">
        <v>203</v>
      </c>
      <c r="D5276" s="96">
        <v>45132.530150462961</v>
      </c>
      <c r="E5276" t="s">
        <v>133</v>
      </c>
      <c r="F5276" t="s">
        <v>140</v>
      </c>
      <c r="G5276" t="s">
        <v>192</v>
      </c>
      <c r="H5276" t="s">
        <v>130</v>
      </c>
      <c r="I5276">
        <v>332390</v>
      </c>
      <c r="L5276" s="96">
        <v>45132.529583333337</v>
      </c>
      <c r="M5276" t="s">
        <v>135</v>
      </c>
      <c r="N5276">
        <v>1000</v>
      </c>
      <c r="O5276" t="s">
        <v>132</v>
      </c>
    </row>
    <row r="5277" spans="1:15" x14ac:dyDescent="0.25">
      <c r="A5277">
        <v>881470</v>
      </c>
      <c r="B5277">
        <v>170450</v>
      </c>
      <c r="C5277">
        <v>203</v>
      </c>
      <c r="D5277" s="96">
        <v>45132.530104166668</v>
      </c>
      <c r="E5277" t="s">
        <v>133</v>
      </c>
      <c r="F5277" t="s">
        <v>140</v>
      </c>
      <c r="G5277" t="s">
        <v>192</v>
      </c>
      <c r="H5277" t="s">
        <v>130</v>
      </c>
      <c r="I5277">
        <v>332370</v>
      </c>
      <c r="L5277" s="96">
        <v>45132.529583333337</v>
      </c>
      <c r="M5277" t="s">
        <v>135</v>
      </c>
      <c r="N5277">
        <v>2000</v>
      </c>
      <c r="O5277" t="s">
        <v>132</v>
      </c>
    </row>
    <row r="5278" spans="1:15" x14ac:dyDescent="0.25">
      <c r="A5278">
        <v>881470</v>
      </c>
      <c r="B5278">
        <v>170380</v>
      </c>
      <c r="C5278">
        <v>203</v>
      </c>
      <c r="D5278" s="96">
        <v>45132.530046296299</v>
      </c>
      <c r="E5278" t="s">
        <v>133</v>
      </c>
      <c r="F5278" t="s">
        <v>140</v>
      </c>
      <c r="G5278" t="s">
        <v>192</v>
      </c>
      <c r="H5278" t="s">
        <v>130</v>
      </c>
      <c r="I5278">
        <v>332340</v>
      </c>
      <c r="L5278" s="96">
        <v>45132.529583333337</v>
      </c>
      <c r="M5278" t="s">
        <v>135</v>
      </c>
      <c r="N5278">
        <v>5000</v>
      </c>
      <c r="O5278" t="s">
        <v>132</v>
      </c>
    </row>
    <row r="5279" spans="1:15" x14ac:dyDescent="0.25">
      <c r="A5279">
        <v>881470</v>
      </c>
      <c r="B5279">
        <v>170380</v>
      </c>
      <c r="C5279">
        <v>203</v>
      </c>
      <c r="D5279" s="96">
        <v>45132.530034722222</v>
      </c>
      <c r="E5279" t="s">
        <v>133</v>
      </c>
      <c r="F5279" t="s">
        <v>140</v>
      </c>
      <c r="G5279" t="s">
        <v>375</v>
      </c>
      <c r="H5279" t="s">
        <v>130</v>
      </c>
      <c r="I5279">
        <v>332340</v>
      </c>
      <c r="L5279" s="96">
        <v>45132.529583333337</v>
      </c>
      <c r="M5279" t="s">
        <v>135</v>
      </c>
      <c r="N5279">
        <v>3500</v>
      </c>
      <c r="O5279" t="s">
        <v>132</v>
      </c>
    </row>
    <row r="5280" spans="1:15" x14ac:dyDescent="0.25">
      <c r="A5280">
        <v>881470</v>
      </c>
      <c r="B5280">
        <v>170350</v>
      </c>
      <c r="C5280">
        <v>203</v>
      </c>
      <c r="D5280" s="96">
        <v>45132.529976851853</v>
      </c>
      <c r="E5280" t="s">
        <v>133</v>
      </c>
      <c r="F5280" t="s">
        <v>140</v>
      </c>
      <c r="G5280" t="s">
        <v>192</v>
      </c>
      <c r="H5280" t="s">
        <v>130</v>
      </c>
      <c r="I5280">
        <v>332330</v>
      </c>
      <c r="L5280" s="96">
        <v>45132.529583333337</v>
      </c>
      <c r="M5280" t="s">
        <v>135</v>
      </c>
      <c r="N5280">
        <v>12000</v>
      </c>
      <c r="O5280" t="s">
        <v>132</v>
      </c>
    </row>
    <row r="5281" spans="1:15" x14ac:dyDescent="0.25">
      <c r="A5281">
        <v>881470</v>
      </c>
      <c r="B5281">
        <v>170340</v>
      </c>
      <c r="C5281">
        <v>203</v>
      </c>
      <c r="D5281" s="96">
        <v>45132.529942129629</v>
      </c>
      <c r="E5281" t="s">
        <v>133</v>
      </c>
      <c r="F5281" t="s">
        <v>140</v>
      </c>
      <c r="G5281" t="s">
        <v>375</v>
      </c>
      <c r="H5281" t="s">
        <v>130</v>
      </c>
      <c r="I5281">
        <v>332320</v>
      </c>
      <c r="L5281" s="96">
        <v>45132.529583333337</v>
      </c>
      <c r="M5281" t="s">
        <v>135</v>
      </c>
      <c r="N5281">
        <v>11200</v>
      </c>
      <c r="O5281" t="s">
        <v>132</v>
      </c>
    </row>
    <row r="5282" spans="1:15" x14ac:dyDescent="0.25">
      <c r="A5282">
        <v>881470</v>
      </c>
      <c r="B5282">
        <v>170310</v>
      </c>
      <c r="C5282">
        <v>203</v>
      </c>
      <c r="D5282" s="96">
        <v>45132.529872685183</v>
      </c>
      <c r="E5282" t="s">
        <v>133</v>
      </c>
      <c r="F5282" t="s">
        <v>140</v>
      </c>
      <c r="G5282" t="s">
        <v>192</v>
      </c>
      <c r="H5282" t="s">
        <v>130</v>
      </c>
      <c r="I5282">
        <v>332310</v>
      </c>
      <c r="L5282" s="96">
        <v>45132.529583333337</v>
      </c>
      <c r="M5282" t="s">
        <v>135</v>
      </c>
      <c r="N5282">
        <v>400</v>
      </c>
      <c r="O5282" t="s">
        <v>132</v>
      </c>
    </row>
    <row r="5283" spans="1:15" x14ac:dyDescent="0.25">
      <c r="A5283">
        <v>881470</v>
      </c>
      <c r="B5283">
        <v>170310</v>
      </c>
      <c r="C5283">
        <v>203</v>
      </c>
      <c r="D5283" s="96">
        <v>45132.529872685183</v>
      </c>
      <c r="E5283" t="s">
        <v>133</v>
      </c>
      <c r="F5283" t="s">
        <v>140</v>
      </c>
      <c r="G5283" t="s">
        <v>375</v>
      </c>
      <c r="H5283" t="s">
        <v>130</v>
      </c>
      <c r="I5283">
        <v>332310</v>
      </c>
      <c r="L5283" s="96">
        <v>45132.529583333337</v>
      </c>
      <c r="M5283" t="s">
        <v>135</v>
      </c>
      <c r="N5283">
        <v>400</v>
      </c>
      <c r="O5283" t="s">
        <v>132</v>
      </c>
    </row>
    <row r="5284" spans="1:15" x14ac:dyDescent="0.25">
      <c r="A5284">
        <v>881470</v>
      </c>
      <c r="B5284">
        <v>325100</v>
      </c>
      <c r="C5284">
        <v>205</v>
      </c>
      <c r="D5284" s="96">
        <v>45209.519074074073</v>
      </c>
      <c r="E5284" t="s">
        <v>133</v>
      </c>
      <c r="F5284" t="s">
        <v>209</v>
      </c>
      <c r="G5284" t="s">
        <v>210</v>
      </c>
      <c r="H5284" t="s">
        <v>130</v>
      </c>
      <c r="I5284">
        <v>332540</v>
      </c>
      <c r="L5284" s="96">
        <v>45205.999988425923</v>
      </c>
      <c r="M5284" t="s">
        <v>135</v>
      </c>
      <c r="N5284">
        <v>22017</v>
      </c>
      <c r="O5284" t="s">
        <v>132</v>
      </c>
    </row>
    <row r="5285" spans="1:15" x14ac:dyDescent="0.25">
      <c r="A5285">
        <v>881470</v>
      </c>
      <c r="B5285">
        <v>325100</v>
      </c>
      <c r="C5285">
        <v>205</v>
      </c>
      <c r="D5285" s="96">
        <v>45132.557268518518</v>
      </c>
      <c r="E5285" t="s">
        <v>127</v>
      </c>
      <c r="F5285" t="s">
        <v>144</v>
      </c>
      <c r="G5285" t="s">
        <v>145</v>
      </c>
      <c r="H5285" t="s">
        <v>130</v>
      </c>
      <c r="I5285">
        <v>332540</v>
      </c>
      <c r="L5285" s="96">
        <v>45132.55678240741</v>
      </c>
      <c r="M5285" t="s">
        <v>131</v>
      </c>
      <c r="N5285">
        <v>7370535</v>
      </c>
      <c r="O5285" t="s">
        <v>132</v>
      </c>
    </row>
    <row r="5286" spans="1:15" x14ac:dyDescent="0.25">
      <c r="A5286">
        <v>881470</v>
      </c>
      <c r="B5286">
        <v>120010</v>
      </c>
      <c r="C5286">
        <v>207</v>
      </c>
      <c r="D5286" s="96">
        <v>45132.530613425923</v>
      </c>
      <c r="E5286" t="s">
        <v>127</v>
      </c>
      <c r="F5286" t="s">
        <v>140</v>
      </c>
      <c r="G5286" t="s">
        <v>141</v>
      </c>
      <c r="H5286" t="s">
        <v>130</v>
      </c>
      <c r="I5286">
        <v>338790</v>
      </c>
      <c r="L5286" s="96">
        <v>45132.529583333337</v>
      </c>
      <c r="M5286" t="s">
        <v>131</v>
      </c>
      <c r="N5286">
        <v>1849936</v>
      </c>
      <c r="O5286" t="s">
        <v>132</v>
      </c>
    </row>
    <row r="5287" spans="1:15" x14ac:dyDescent="0.25">
      <c r="A5287">
        <v>881470</v>
      </c>
      <c r="B5287">
        <v>170500</v>
      </c>
      <c r="C5287">
        <v>208</v>
      </c>
      <c r="D5287" s="96">
        <v>45187.505810185183</v>
      </c>
      <c r="E5287" t="s">
        <v>133</v>
      </c>
      <c r="F5287" t="s">
        <v>168</v>
      </c>
      <c r="G5287" t="s">
        <v>169</v>
      </c>
      <c r="H5287" t="s">
        <v>130</v>
      </c>
      <c r="I5287">
        <v>337010</v>
      </c>
      <c r="L5287" s="96">
        <v>45184.999988425923</v>
      </c>
      <c r="M5287" t="s">
        <v>135</v>
      </c>
      <c r="N5287">
        <v>-57659</v>
      </c>
      <c r="O5287" t="s">
        <v>136</v>
      </c>
    </row>
    <row r="5288" spans="1:15" x14ac:dyDescent="0.25">
      <c r="A5288">
        <v>881470</v>
      </c>
      <c r="B5288">
        <v>170500</v>
      </c>
      <c r="C5288">
        <v>208</v>
      </c>
      <c r="D5288" s="96">
        <v>45132.530416666668</v>
      </c>
      <c r="E5288" t="s">
        <v>127</v>
      </c>
      <c r="F5288" t="s">
        <v>140</v>
      </c>
      <c r="G5288" t="s">
        <v>199</v>
      </c>
      <c r="H5288" t="s">
        <v>130</v>
      </c>
      <c r="I5288">
        <v>337500</v>
      </c>
      <c r="L5288" s="96">
        <v>45132.529583333337</v>
      </c>
      <c r="M5288" t="s">
        <v>131</v>
      </c>
      <c r="N5288">
        <v>594000</v>
      </c>
      <c r="O5288" t="s">
        <v>132</v>
      </c>
    </row>
    <row r="5289" spans="1:15" x14ac:dyDescent="0.25">
      <c r="A5289">
        <v>881470</v>
      </c>
      <c r="B5289">
        <v>170500</v>
      </c>
      <c r="C5289">
        <v>208</v>
      </c>
      <c r="D5289" s="96">
        <v>45132.530416666668</v>
      </c>
      <c r="E5289" t="s">
        <v>133</v>
      </c>
      <c r="F5289" t="s">
        <v>140</v>
      </c>
      <c r="G5289" t="s">
        <v>170</v>
      </c>
      <c r="H5289" t="s">
        <v>130</v>
      </c>
      <c r="I5289">
        <v>337500</v>
      </c>
      <c r="L5289" s="96">
        <v>45132.529583333337</v>
      </c>
      <c r="M5289" t="s">
        <v>135</v>
      </c>
      <c r="N5289">
        <v>-594000</v>
      </c>
      <c r="O5289" t="s">
        <v>136</v>
      </c>
    </row>
    <row r="5290" spans="1:15" x14ac:dyDescent="0.25">
      <c r="A5290">
        <v>881470</v>
      </c>
      <c r="B5290">
        <v>170500</v>
      </c>
      <c r="C5290">
        <v>208</v>
      </c>
      <c r="D5290" s="96">
        <v>45132.53025462963</v>
      </c>
      <c r="E5290" t="s">
        <v>133</v>
      </c>
      <c r="F5290" t="s">
        <v>140</v>
      </c>
      <c r="G5290" t="s">
        <v>173</v>
      </c>
      <c r="H5290" t="s">
        <v>130</v>
      </c>
      <c r="I5290">
        <v>337010</v>
      </c>
      <c r="L5290" s="96">
        <v>45132.529583333337</v>
      </c>
      <c r="M5290" t="s">
        <v>135</v>
      </c>
      <c r="N5290">
        <v>650000</v>
      </c>
      <c r="O5290" t="s">
        <v>132</v>
      </c>
    </row>
    <row r="5291" spans="1:15" x14ac:dyDescent="0.25">
      <c r="A5291">
        <v>881470</v>
      </c>
      <c r="B5291">
        <v>430100</v>
      </c>
      <c r="C5291">
        <v>216</v>
      </c>
      <c r="D5291" s="96">
        <v>45132.557754629626</v>
      </c>
      <c r="E5291" t="s">
        <v>127</v>
      </c>
      <c r="F5291" t="s">
        <v>217</v>
      </c>
      <c r="G5291" t="s">
        <v>221</v>
      </c>
      <c r="H5291" t="s">
        <v>130</v>
      </c>
      <c r="I5291">
        <v>336200</v>
      </c>
      <c r="L5291" s="96">
        <v>45132.556863425925</v>
      </c>
      <c r="M5291" t="s">
        <v>131</v>
      </c>
      <c r="N5291">
        <v>943639</v>
      </c>
      <c r="O5291" t="s">
        <v>132</v>
      </c>
    </row>
    <row r="5292" spans="1:15" x14ac:dyDescent="0.25">
      <c r="A5292">
        <v>881470</v>
      </c>
      <c r="B5292">
        <v>410100</v>
      </c>
      <c r="C5292">
        <v>217</v>
      </c>
      <c r="D5292" s="96">
        <v>45132.557708333334</v>
      </c>
      <c r="E5292" t="s">
        <v>127</v>
      </c>
      <c r="F5292" t="s">
        <v>217</v>
      </c>
      <c r="G5292" t="s">
        <v>222</v>
      </c>
      <c r="H5292" t="s">
        <v>130</v>
      </c>
      <c r="I5292">
        <v>335140</v>
      </c>
      <c r="L5292" s="96">
        <v>45132.556863425925</v>
      </c>
      <c r="M5292" t="s">
        <v>131</v>
      </c>
      <c r="N5292">
        <v>2200000</v>
      </c>
      <c r="O5292" t="s">
        <v>132</v>
      </c>
    </row>
    <row r="5293" spans="1:15" x14ac:dyDescent="0.25">
      <c r="A5293">
        <v>881470</v>
      </c>
      <c r="B5293">
        <v>415100</v>
      </c>
      <c r="C5293">
        <v>219</v>
      </c>
      <c r="D5293" s="96">
        <v>45308.448981481481</v>
      </c>
      <c r="E5293" t="s">
        <v>127</v>
      </c>
      <c r="F5293" t="s">
        <v>152</v>
      </c>
      <c r="G5293" t="s">
        <v>153</v>
      </c>
      <c r="H5293" t="s">
        <v>130</v>
      </c>
      <c r="I5293">
        <v>339130</v>
      </c>
      <c r="L5293" s="96">
        <v>45308.394861111112</v>
      </c>
      <c r="M5293" t="s">
        <v>131</v>
      </c>
      <c r="N5293">
        <v>507442</v>
      </c>
      <c r="O5293" t="s">
        <v>132</v>
      </c>
    </row>
    <row r="5294" spans="1:15" x14ac:dyDescent="0.25">
      <c r="A5294">
        <v>881470</v>
      </c>
      <c r="B5294">
        <v>415100</v>
      </c>
      <c r="C5294">
        <v>219</v>
      </c>
      <c r="D5294" s="96">
        <v>45308.448981481481</v>
      </c>
      <c r="E5294" t="s">
        <v>127</v>
      </c>
      <c r="F5294" t="s">
        <v>152</v>
      </c>
      <c r="G5294" t="s">
        <v>153</v>
      </c>
      <c r="H5294" t="s">
        <v>130</v>
      </c>
      <c r="I5294">
        <v>339160</v>
      </c>
      <c r="L5294" s="96">
        <v>45308.394861111112</v>
      </c>
      <c r="M5294" t="s">
        <v>131</v>
      </c>
      <c r="N5294">
        <v>1373308</v>
      </c>
      <c r="O5294" t="s">
        <v>132</v>
      </c>
    </row>
    <row r="5295" spans="1:15" x14ac:dyDescent="0.25">
      <c r="A5295">
        <v>881470</v>
      </c>
      <c r="B5295">
        <v>415100</v>
      </c>
      <c r="C5295">
        <v>219</v>
      </c>
      <c r="D5295" s="96">
        <v>45308.448981481481</v>
      </c>
      <c r="E5295" t="s">
        <v>127</v>
      </c>
      <c r="F5295" t="s">
        <v>152</v>
      </c>
      <c r="G5295" t="s">
        <v>153</v>
      </c>
      <c r="H5295" t="s">
        <v>130</v>
      </c>
      <c r="I5295">
        <v>339170</v>
      </c>
      <c r="L5295" s="96">
        <v>45308.394861111112</v>
      </c>
      <c r="M5295" t="s">
        <v>131</v>
      </c>
      <c r="N5295">
        <v>1511407</v>
      </c>
      <c r="O5295" t="s">
        <v>132</v>
      </c>
    </row>
    <row r="5296" spans="1:15" x14ac:dyDescent="0.25">
      <c r="A5296">
        <v>881470</v>
      </c>
      <c r="B5296">
        <v>415100</v>
      </c>
      <c r="C5296">
        <v>219</v>
      </c>
      <c r="D5296" s="96">
        <v>45308.448981481481</v>
      </c>
      <c r="E5296" t="s">
        <v>127</v>
      </c>
      <c r="F5296" t="s">
        <v>152</v>
      </c>
      <c r="G5296" t="s">
        <v>153</v>
      </c>
      <c r="H5296" t="s">
        <v>130</v>
      </c>
      <c r="I5296">
        <v>339180</v>
      </c>
      <c r="L5296" s="96">
        <v>45308.394861111112</v>
      </c>
      <c r="M5296" t="s">
        <v>131</v>
      </c>
      <c r="N5296">
        <v>3763702</v>
      </c>
      <c r="O5296" t="s">
        <v>132</v>
      </c>
    </row>
    <row r="5297" spans="1:15" x14ac:dyDescent="0.25">
      <c r="A5297">
        <v>881470</v>
      </c>
      <c r="B5297">
        <v>415100</v>
      </c>
      <c r="C5297">
        <v>219</v>
      </c>
      <c r="D5297" s="96">
        <v>45308.448969907404</v>
      </c>
      <c r="E5297" t="s">
        <v>127</v>
      </c>
      <c r="F5297" t="s">
        <v>152</v>
      </c>
      <c r="G5297" t="s">
        <v>153</v>
      </c>
      <c r="H5297" t="s">
        <v>130</v>
      </c>
      <c r="I5297">
        <v>339115</v>
      </c>
      <c r="L5297" s="96">
        <v>45308.394861111112</v>
      </c>
      <c r="M5297" t="s">
        <v>131</v>
      </c>
      <c r="N5297">
        <v>1457596</v>
      </c>
      <c r="O5297" t="s">
        <v>132</v>
      </c>
    </row>
    <row r="5298" spans="1:15" x14ac:dyDescent="0.25">
      <c r="A5298">
        <v>881487</v>
      </c>
      <c r="B5298">
        <v>430100</v>
      </c>
      <c r="C5298">
        <v>216</v>
      </c>
      <c r="D5298" s="96">
        <v>45169.461539351854</v>
      </c>
      <c r="E5298" t="s">
        <v>133</v>
      </c>
      <c r="F5298" t="s">
        <v>202</v>
      </c>
      <c r="G5298" t="s">
        <v>203</v>
      </c>
      <c r="H5298" t="s">
        <v>130</v>
      </c>
      <c r="I5298">
        <v>336200</v>
      </c>
      <c r="L5298" s="96">
        <v>45169.444247685184</v>
      </c>
      <c r="M5298" t="s">
        <v>135</v>
      </c>
      <c r="N5298">
        <v>200000</v>
      </c>
      <c r="O5298" t="s">
        <v>132</v>
      </c>
    </row>
    <row r="5299" spans="1:15" x14ac:dyDescent="0.25">
      <c r="A5299">
        <v>881487</v>
      </c>
      <c r="B5299">
        <v>205400</v>
      </c>
      <c r="C5299">
        <v>219</v>
      </c>
      <c r="D5299" s="96">
        <v>45132.557152777779</v>
      </c>
      <c r="E5299" t="s">
        <v>127</v>
      </c>
      <c r="F5299" t="s">
        <v>128</v>
      </c>
      <c r="G5299" t="s">
        <v>208</v>
      </c>
      <c r="H5299" t="s">
        <v>130</v>
      </c>
      <c r="I5299">
        <v>336611</v>
      </c>
      <c r="L5299" s="96">
        <v>45132.556747685187</v>
      </c>
      <c r="M5299" t="s">
        <v>131</v>
      </c>
      <c r="N5299">
        <v>375000</v>
      </c>
      <c r="O5299" t="s">
        <v>132</v>
      </c>
    </row>
    <row r="5300" spans="1:15" x14ac:dyDescent="0.25">
      <c r="A5300">
        <v>881530</v>
      </c>
      <c r="B5300">
        <v>170450</v>
      </c>
      <c r="C5300">
        <v>203</v>
      </c>
      <c r="D5300" s="96">
        <v>45132.530104166668</v>
      </c>
      <c r="E5300" t="s">
        <v>133</v>
      </c>
      <c r="F5300" t="s">
        <v>140</v>
      </c>
      <c r="G5300" t="s">
        <v>192</v>
      </c>
      <c r="H5300" t="s">
        <v>130</v>
      </c>
      <c r="I5300">
        <v>332370</v>
      </c>
      <c r="L5300" s="96">
        <v>45132.529583333337</v>
      </c>
      <c r="M5300" t="s">
        <v>135</v>
      </c>
      <c r="N5300">
        <v>150</v>
      </c>
      <c r="O5300" t="s">
        <v>132</v>
      </c>
    </row>
    <row r="5301" spans="1:15" x14ac:dyDescent="0.25">
      <c r="A5301">
        <v>881530</v>
      </c>
      <c r="B5301">
        <v>170380</v>
      </c>
      <c r="C5301">
        <v>203</v>
      </c>
      <c r="D5301" s="96">
        <v>45132.530046296299</v>
      </c>
      <c r="E5301" t="s">
        <v>133</v>
      </c>
      <c r="F5301" t="s">
        <v>140</v>
      </c>
      <c r="G5301" t="s">
        <v>192</v>
      </c>
      <c r="H5301" t="s">
        <v>130</v>
      </c>
      <c r="I5301">
        <v>332340</v>
      </c>
      <c r="L5301" s="96">
        <v>45132.529583333337</v>
      </c>
      <c r="M5301" t="s">
        <v>135</v>
      </c>
      <c r="N5301">
        <v>100</v>
      </c>
      <c r="O5301" t="s">
        <v>132</v>
      </c>
    </row>
    <row r="5302" spans="1:15" x14ac:dyDescent="0.25">
      <c r="A5302">
        <v>881530</v>
      </c>
      <c r="B5302">
        <v>170350</v>
      </c>
      <c r="C5302">
        <v>203</v>
      </c>
      <c r="D5302" s="96">
        <v>45132.529976851853</v>
      </c>
      <c r="E5302" t="s">
        <v>133</v>
      </c>
      <c r="F5302" t="s">
        <v>140</v>
      </c>
      <c r="G5302" t="s">
        <v>192</v>
      </c>
      <c r="H5302" t="s">
        <v>130</v>
      </c>
      <c r="I5302">
        <v>332330</v>
      </c>
      <c r="L5302" s="96">
        <v>45132.529583333337</v>
      </c>
      <c r="M5302" t="s">
        <v>135</v>
      </c>
      <c r="N5302">
        <v>800</v>
      </c>
      <c r="O5302" t="s">
        <v>132</v>
      </c>
    </row>
    <row r="5303" spans="1:15" x14ac:dyDescent="0.25">
      <c r="A5303">
        <v>881530</v>
      </c>
      <c r="B5303">
        <v>360000</v>
      </c>
      <c r="C5303">
        <v>207</v>
      </c>
      <c r="D5303" s="96">
        <v>45307.856145833335</v>
      </c>
      <c r="E5303" t="s">
        <v>162</v>
      </c>
      <c r="F5303" t="s">
        <v>398</v>
      </c>
      <c r="G5303" t="s">
        <v>385</v>
      </c>
      <c r="H5303" t="s">
        <v>130</v>
      </c>
      <c r="I5303">
        <v>334367</v>
      </c>
      <c r="L5303" s="96">
        <v>45307.855624999997</v>
      </c>
      <c r="M5303" t="s">
        <v>135</v>
      </c>
      <c r="N5303">
        <v>772</v>
      </c>
      <c r="O5303" t="s">
        <v>132</v>
      </c>
    </row>
    <row r="5304" spans="1:15" x14ac:dyDescent="0.25">
      <c r="A5304">
        <v>881530</v>
      </c>
      <c r="B5304">
        <v>360000</v>
      </c>
      <c r="C5304">
        <v>207</v>
      </c>
      <c r="D5304" s="96">
        <v>45307.856145833335</v>
      </c>
      <c r="E5304" t="s">
        <v>162</v>
      </c>
      <c r="F5304" t="s">
        <v>398</v>
      </c>
      <c r="G5304" t="s">
        <v>385</v>
      </c>
      <c r="H5304" t="s">
        <v>130</v>
      </c>
      <c r="I5304">
        <v>334362</v>
      </c>
      <c r="L5304" s="96">
        <v>45307.855624999997</v>
      </c>
      <c r="M5304" t="s">
        <v>135</v>
      </c>
      <c r="N5304">
        <v>1556</v>
      </c>
      <c r="O5304" t="s">
        <v>132</v>
      </c>
    </row>
    <row r="5305" spans="1:15" x14ac:dyDescent="0.25">
      <c r="A5305">
        <v>881530</v>
      </c>
      <c r="B5305">
        <v>360000</v>
      </c>
      <c r="C5305">
        <v>207</v>
      </c>
      <c r="D5305" s="96">
        <v>45307.856145833335</v>
      </c>
      <c r="E5305" t="s">
        <v>162</v>
      </c>
      <c r="F5305" t="s">
        <v>398</v>
      </c>
      <c r="G5305" t="s">
        <v>385</v>
      </c>
      <c r="H5305" t="s">
        <v>130</v>
      </c>
      <c r="I5305">
        <v>334364</v>
      </c>
      <c r="L5305" s="96">
        <v>45307.855624999997</v>
      </c>
      <c r="M5305" t="s">
        <v>135</v>
      </c>
      <c r="N5305">
        <v>2357</v>
      </c>
      <c r="O5305" t="s">
        <v>132</v>
      </c>
    </row>
    <row r="5306" spans="1:15" x14ac:dyDescent="0.25">
      <c r="A5306">
        <v>881530</v>
      </c>
      <c r="B5306">
        <v>360000</v>
      </c>
      <c r="C5306">
        <v>207</v>
      </c>
      <c r="D5306" s="96">
        <v>45307.856134259258</v>
      </c>
      <c r="E5306" t="s">
        <v>162</v>
      </c>
      <c r="F5306" t="s">
        <v>398</v>
      </c>
      <c r="G5306" t="s">
        <v>385</v>
      </c>
      <c r="H5306" t="s">
        <v>130</v>
      </c>
      <c r="I5306">
        <v>334355</v>
      </c>
      <c r="L5306" s="96">
        <v>45307.855624999997</v>
      </c>
      <c r="M5306" t="s">
        <v>135</v>
      </c>
      <c r="N5306">
        <v>310</v>
      </c>
      <c r="O5306" t="s">
        <v>132</v>
      </c>
    </row>
    <row r="5307" spans="1:15" x14ac:dyDescent="0.25">
      <c r="A5307">
        <v>881530</v>
      </c>
      <c r="B5307">
        <v>360000</v>
      </c>
      <c r="C5307">
        <v>207</v>
      </c>
      <c r="D5307" s="96">
        <v>45307.856134259258</v>
      </c>
      <c r="E5307" t="s">
        <v>162</v>
      </c>
      <c r="F5307" t="s">
        <v>398</v>
      </c>
      <c r="G5307" t="s">
        <v>385</v>
      </c>
      <c r="H5307" t="s">
        <v>130</v>
      </c>
      <c r="I5307">
        <v>334359</v>
      </c>
      <c r="L5307" s="96">
        <v>45307.855624999997</v>
      </c>
      <c r="M5307" t="s">
        <v>135</v>
      </c>
      <c r="N5307">
        <v>838</v>
      </c>
      <c r="O5307" t="s">
        <v>132</v>
      </c>
    </row>
    <row r="5308" spans="1:15" x14ac:dyDescent="0.25">
      <c r="A5308">
        <v>881530</v>
      </c>
      <c r="B5308">
        <v>360000</v>
      </c>
      <c r="C5308">
        <v>207</v>
      </c>
      <c r="D5308" s="96">
        <v>45307.856134259258</v>
      </c>
      <c r="E5308" t="s">
        <v>162</v>
      </c>
      <c r="F5308" t="s">
        <v>398</v>
      </c>
      <c r="G5308" t="s">
        <v>385</v>
      </c>
      <c r="H5308" t="s">
        <v>130</v>
      </c>
      <c r="I5308">
        <v>334351</v>
      </c>
      <c r="L5308" s="96">
        <v>45307.855624999997</v>
      </c>
      <c r="M5308" t="s">
        <v>135</v>
      </c>
      <c r="N5308">
        <v>1757</v>
      </c>
      <c r="O5308" t="s">
        <v>132</v>
      </c>
    </row>
    <row r="5309" spans="1:15" x14ac:dyDescent="0.25">
      <c r="A5309">
        <v>881530</v>
      </c>
      <c r="B5309">
        <v>360000</v>
      </c>
      <c r="C5309">
        <v>207</v>
      </c>
      <c r="D5309" s="96">
        <v>45307.856134259258</v>
      </c>
      <c r="E5309" t="s">
        <v>162</v>
      </c>
      <c r="F5309" t="s">
        <v>398</v>
      </c>
      <c r="G5309" t="s">
        <v>385</v>
      </c>
      <c r="H5309" t="s">
        <v>130</v>
      </c>
      <c r="I5309">
        <v>334350</v>
      </c>
      <c r="L5309" s="96">
        <v>45307.855624999997</v>
      </c>
      <c r="M5309" t="s">
        <v>135</v>
      </c>
      <c r="N5309">
        <v>1957</v>
      </c>
      <c r="O5309" t="s">
        <v>132</v>
      </c>
    </row>
    <row r="5310" spans="1:15" x14ac:dyDescent="0.25">
      <c r="A5310">
        <v>881530</v>
      </c>
      <c r="B5310">
        <v>360000</v>
      </c>
      <c r="C5310">
        <v>207</v>
      </c>
      <c r="D5310" s="96">
        <v>45307.856134259258</v>
      </c>
      <c r="E5310" t="s">
        <v>162</v>
      </c>
      <c r="F5310" t="s">
        <v>398</v>
      </c>
      <c r="G5310" t="s">
        <v>385</v>
      </c>
      <c r="H5310" t="s">
        <v>130</v>
      </c>
      <c r="I5310">
        <v>334354</v>
      </c>
      <c r="L5310" s="96">
        <v>45307.855624999997</v>
      </c>
      <c r="M5310" t="s">
        <v>135</v>
      </c>
      <c r="N5310">
        <v>2344</v>
      </c>
      <c r="O5310" t="s">
        <v>132</v>
      </c>
    </row>
    <row r="5311" spans="1:15" x14ac:dyDescent="0.25">
      <c r="A5311">
        <v>881530</v>
      </c>
      <c r="B5311">
        <v>360000</v>
      </c>
      <c r="C5311">
        <v>207</v>
      </c>
      <c r="D5311" s="96">
        <v>45307.856134259258</v>
      </c>
      <c r="E5311" t="s">
        <v>162</v>
      </c>
      <c r="F5311" t="s">
        <v>398</v>
      </c>
      <c r="G5311" t="s">
        <v>385</v>
      </c>
      <c r="H5311" t="s">
        <v>130</v>
      </c>
      <c r="I5311">
        <v>334353</v>
      </c>
      <c r="L5311" s="96">
        <v>45307.855624999997</v>
      </c>
      <c r="M5311" t="s">
        <v>135</v>
      </c>
      <c r="N5311">
        <v>6649</v>
      </c>
      <c r="O5311" t="s">
        <v>132</v>
      </c>
    </row>
    <row r="5312" spans="1:15" x14ac:dyDescent="0.25">
      <c r="A5312">
        <v>881530</v>
      </c>
      <c r="B5312">
        <v>360000</v>
      </c>
      <c r="C5312">
        <v>207</v>
      </c>
      <c r="D5312" s="96">
        <v>45307.856134259258</v>
      </c>
      <c r="E5312" t="s">
        <v>162</v>
      </c>
      <c r="F5312" t="s">
        <v>398</v>
      </c>
      <c r="G5312" t="s">
        <v>385</v>
      </c>
      <c r="H5312" t="s">
        <v>130</v>
      </c>
      <c r="I5312">
        <v>334356</v>
      </c>
      <c r="L5312" s="96">
        <v>45307.855624999997</v>
      </c>
      <c r="M5312" t="s">
        <v>135</v>
      </c>
      <c r="N5312">
        <v>7729</v>
      </c>
      <c r="O5312" t="s">
        <v>132</v>
      </c>
    </row>
    <row r="5313" spans="1:15" x14ac:dyDescent="0.25">
      <c r="A5313">
        <v>882910</v>
      </c>
      <c r="B5313">
        <v>700000</v>
      </c>
      <c r="C5313">
        <v>201</v>
      </c>
      <c r="D5313" s="96">
        <v>45132.557824074072</v>
      </c>
      <c r="E5313" t="s">
        <v>127</v>
      </c>
      <c r="F5313" t="s">
        <v>142</v>
      </c>
      <c r="G5313" t="s">
        <v>143</v>
      </c>
      <c r="H5313" t="s">
        <v>130</v>
      </c>
      <c r="I5313">
        <v>332800</v>
      </c>
      <c r="L5313" s="96">
        <v>45132.556886574072</v>
      </c>
      <c r="M5313" t="s">
        <v>131</v>
      </c>
      <c r="N5313">
        <v>79800</v>
      </c>
      <c r="O5313" t="s">
        <v>132</v>
      </c>
    </row>
    <row r="5314" spans="1:15" x14ac:dyDescent="0.25">
      <c r="A5314">
        <v>882910</v>
      </c>
      <c r="B5314">
        <v>335200</v>
      </c>
      <c r="C5314">
        <v>207</v>
      </c>
      <c r="D5314" s="96">
        <v>45132.55746527778</v>
      </c>
      <c r="E5314" t="s">
        <v>127</v>
      </c>
      <c r="F5314" t="s">
        <v>144</v>
      </c>
      <c r="G5314" t="s">
        <v>145</v>
      </c>
      <c r="H5314" t="s">
        <v>130</v>
      </c>
      <c r="I5314">
        <v>334212</v>
      </c>
      <c r="L5314" s="96">
        <v>45132.55678240741</v>
      </c>
      <c r="M5314" t="s">
        <v>131</v>
      </c>
      <c r="N5314">
        <v>18000</v>
      </c>
      <c r="O5314" t="s">
        <v>132</v>
      </c>
    </row>
    <row r="5315" spans="1:15" x14ac:dyDescent="0.25">
      <c r="A5315">
        <v>882970</v>
      </c>
      <c r="B5315">
        <v>205400</v>
      </c>
      <c r="C5315">
        <v>152</v>
      </c>
      <c r="D5315" s="96">
        <v>45226.519236111111</v>
      </c>
      <c r="E5315" t="s">
        <v>133</v>
      </c>
      <c r="F5315" t="s">
        <v>154</v>
      </c>
      <c r="G5315" t="s">
        <v>155</v>
      </c>
      <c r="H5315" t="s">
        <v>130</v>
      </c>
      <c r="I5315">
        <v>333170</v>
      </c>
      <c r="L5315" s="96">
        <v>45226.513449074075</v>
      </c>
      <c r="M5315" t="s">
        <v>135</v>
      </c>
      <c r="N5315">
        <v>4260</v>
      </c>
      <c r="O5315" t="s">
        <v>132</v>
      </c>
    </row>
    <row r="5316" spans="1:15" x14ac:dyDescent="0.25">
      <c r="A5316">
        <v>882970</v>
      </c>
      <c r="B5316">
        <v>205400</v>
      </c>
      <c r="C5316">
        <v>201</v>
      </c>
      <c r="D5316" s="96">
        <v>45226.519236111111</v>
      </c>
      <c r="E5316" t="s">
        <v>133</v>
      </c>
      <c r="F5316" t="s">
        <v>154</v>
      </c>
      <c r="G5316" t="s">
        <v>155</v>
      </c>
      <c r="H5316" t="s">
        <v>130</v>
      </c>
      <c r="I5316">
        <v>332106</v>
      </c>
      <c r="L5316" s="96">
        <v>45226.513449074075</v>
      </c>
      <c r="M5316" t="s">
        <v>135</v>
      </c>
      <c r="N5316">
        <v>144</v>
      </c>
      <c r="O5316" t="s">
        <v>132</v>
      </c>
    </row>
    <row r="5317" spans="1:15" x14ac:dyDescent="0.25">
      <c r="A5317">
        <v>882970</v>
      </c>
      <c r="B5317">
        <v>170320</v>
      </c>
      <c r="C5317">
        <v>201</v>
      </c>
      <c r="D5317" s="96">
        <v>45132.52988425926</v>
      </c>
      <c r="E5317" t="s">
        <v>127</v>
      </c>
      <c r="F5317" t="s">
        <v>140</v>
      </c>
      <c r="G5317" t="s">
        <v>214</v>
      </c>
      <c r="H5317" t="s">
        <v>130</v>
      </c>
      <c r="I5317">
        <v>332312</v>
      </c>
      <c r="L5317" s="96">
        <v>45132.529583333337</v>
      </c>
      <c r="M5317" t="s">
        <v>131</v>
      </c>
      <c r="N5317">
        <v>100</v>
      </c>
      <c r="O5317" t="s">
        <v>132</v>
      </c>
    </row>
    <row r="5318" spans="1:15" x14ac:dyDescent="0.25">
      <c r="A5318">
        <v>882970</v>
      </c>
      <c r="B5318">
        <v>170300</v>
      </c>
      <c r="C5318">
        <v>201</v>
      </c>
      <c r="D5318" s="96">
        <v>45132.52983796296</v>
      </c>
      <c r="E5318" t="s">
        <v>127</v>
      </c>
      <c r="F5318" t="s">
        <v>140</v>
      </c>
      <c r="G5318" t="s">
        <v>291</v>
      </c>
      <c r="H5318" t="s">
        <v>130</v>
      </c>
      <c r="I5318">
        <v>332308</v>
      </c>
      <c r="L5318" s="96">
        <v>45132.529583333337</v>
      </c>
      <c r="M5318" t="s">
        <v>131</v>
      </c>
      <c r="N5318">
        <v>1500</v>
      </c>
      <c r="O5318" t="s">
        <v>132</v>
      </c>
    </row>
    <row r="5319" spans="1:15" x14ac:dyDescent="0.25">
      <c r="A5319">
        <v>882970</v>
      </c>
      <c r="B5319">
        <v>170440</v>
      </c>
      <c r="C5319">
        <v>203</v>
      </c>
      <c r="D5319" s="96">
        <v>45155.573125000003</v>
      </c>
      <c r="E5319" t="s">
        <v>133</v>
      </c>
      <c r="F5319" t="s">
        <v>188</v>
      </c>
      <c r="G5319" t="s">
        <v>189</v>
      </c>
      <c r="H5319" t="s">
        <v>130</v>
      </c>
      <c r="I5319">
        <v>332360</v>
      </c>
      <c r="L5319" s="96">
        <v>45155.572881944441</v>
      </c>
      <c r="M5319" t="s">
        <v>135</v>
      </c>
      <c r="N5319">
        <v>25</v>
      </c>
      <c r="O5319" t="s">
        <v>132</v>
      </c>
    </row>
    <row r="5320" spans="1:15" x14ac:dyDescent="0.25">
      <c r="A5320">
        <v>882970</v>
      </c>
      <c r="B5320">
        <v>170450</v>
      </c>
      <c r="C5320">
        <v>203</v>
      </c>
      <c r="D5320" s="96">
        <v>45155.573125000003</v>
      </c>
      <c r="E5320" t="s">
        <v>133</v>
      </c>
      <c r="F5320" t="s">
        <v>188</v>
      </c>
      <c r="G5320" t="s">
        <v>189</v>
      </c>
      <c r="H5320" t="s">
        <v>130</v>
      </c>
      <c r="I5320">
        <v>332370</v>
      </c>
      <c r="L5320" s="96">
        <v>45155.572881944441</v>
      </c>
      <c r="M5320" t="s">
        <v>135</v>
      </c>
      <c r="N5320">
        <v>225</v>
      </c>
      <c r="O5320" t="s">
        <v>132</v>
      </c>
    </row>
    <row r="5321" spans="1:15" x14ac:dyDescent="0.25">
      <c r="A5321">
        <v>882970</v>
      </c>
      <c r="B5321">
        <v>170360</v>
      </c>
      <c r="C5321">
        <v>203</v>
      </c>
      <c r="D5321" s="96">
        <v>45155.573113425926</v>
      </c>
      <c r="E5321" t="s">
        <v>133</v>
      </c>
      <c r="F5321" t="s">
        <v>188</v>
      </c>
      <c r="G5321" t="s">
        <v>189</v>
      </c>
      <c r="H5321" t="s">
        <v>130</v>
      </c>
      <c r="I5321">
        <v>332332</v>
      </c>
      <c r="L5321" s="96">
        <v>45155.572881944441</v>
      </c>
      <c r="M5321" t="s">
        <v>135</v>
      </c>
      <c r="N5321">
        <v>-380</v>
      </c>
      <c r="O5321" t="s">
        <v>136</v>
      </c>
    </row>
    <row r="5322" spans="1:15" x14ac:dyDescent="0.25">
      <c r="A5322">
        <v>882970</v>
      </c>
      <c r="B5322">
        <v>170310</v>
      </c>
      <c r="C5322">
        <v>203</v>
      </c>
      <c r="D5322" s="96">
        <v>45155.57309027778</v>
      </c>
      <c r="E5322" t="s">
        <v>133</v>
      </c>
      <c r="F5322" t="s">
        <v>188</v>
      </c>
      <c r="G5322" t="s">
        <v>189</v>
      </c>
      <c r="H5322" t="s">
        <v>130</v>
      </c>
      <c r="I5322">
        <v>332310</v>
      </c>
      <c r="L5322" s="96">
        <v>45155.572881944441</v>
      </c>
      <c r="M5322" t="s">
        <v>135</v>
      </c>
      <c r="N5322">
        <v>250</v>
      </c>
      <c r="O5322" t="s">
        <v>132</v>
      </c>
    </row>
    <row r="5323" spans="1:15" x14ac:dyDescent="0.25">
      <c r="A5323">
        <v>882970</v>
      </c>
      <c r="B5323">
        <v>170470</v>
      </c>
      <c r="C5323">
        <v>203</v>
      </c>
      <c r="D5323" s="96">
        <v>45132.530150462961</v>
      </c>
      <c r="E5323" t="s">
        <v>127</v>
      </c>
      <c r="F5323" t="s">
        <v>140</v>
      </c>
      <c r="G5323" t="s">
        <v>190</v>
      </c>
      <c r="H5323" t="s">
        <v>130</v>
      </c>
      <c r="I5323">
        <v>332390</v>
      </c>
      <c r="L5323" s="96">
        <v>45132.529583333337</v>
      </c>
      <c r="M5323" t="s">
        <v>131</v>
      </c>
      <c r="N5323">
        <v>300</v>
      </c>
      <c r="O5323" t="s">
        <v>132</v>
      </c>
    </row>
    <row r="5324" spans="1:15" x14ac:dyDescent="0.25">
      <c r="A5324">
        <v>882970</v>
      </c>
      <c r="B5324">
        <v>170520</v>
      </c>
      <c r="C5324">
        <v>203</v>
      </c>
      <c r="D5324" s="96">
        <v>45132.530115740738</v>
      </c>
      <c r="E5324" t="s">
        <v>127</v>
      </c>
      <c r="F5324" t="s">
        <v>140</v>
      </c>
      <c r="G5324" t="s">
        <v>190</v>
      </c>
      <c r="H5324" t="s">
        <v>130</v>
      </c>
      <c r="I5324">
        <v>332375</v>
      </c>
      <c r="L5324" s="96">
        <v>45132.529583333337</v>
      </c>
      <c r="M5324" t="s">
        <v>131</v>
      </c>
      <c r="N5324">
        <v>100</v>
      </c>
      <c r="O5324" t="s">
        <v>132</v>
      </c>
    </row>
    <row r="5325" spans="1:15" x14ac:dyDescent="0.25">
      <c r="A5325">
        <v>882970</v>
      </c>
      <c r="B5325">
        <v>170450</v>
      </c>
      <c r="C5325">
        <v>203</v>
      </c>
      <c r="D5325" s="96">
        <v>45132.530104166668</v>
      </c>
      <c r="E5325" t="s">
        <v>127</v>
      </c>
      <c r="F5325" t="s">
        <v>140</v>
      </c>
      <c r="G5325" t="s">
        <v>190</v>
      </c>
      <c r="H5325" t="s">
        <v>130</v>
      </c>
      <c r="I5325">
        <v>332370</v>
      </c>
      <c r="L5325" s="96">
        <v>45132.529583333337</v>
      </c>
      <c r="M5325" t="s">
        <v>131</v>
      </c>
      <c r="N5325">
        <v>1000</v>
      </c>
      <c r="O5325" t="s">
        <v>132</v>
      </c>
    </row>
    <row r="5326" spans="1:15" x14ac:dyDescent="0.25">
      <c r="A5326">
        <v>882970</v>
      </c>
      <c r="B5326">
        <v>170450</v>
      </c>
      <c r="C5326">
        <v>203</v>
      </c>
      <c r="D5326" s="96">
        <v>45132.530104166668</v>
      </c>
      <c r="E5326" t="s">
        <v>133</v>
      </c>
      <c r="F5326" t="s">
        <v>140</v>
      </c>
      <c r="G5326" t="s">
        <v>192</v>
      </c>
      <c r="H5326" t="s">
        <v>130</v>
      </c>
      <c r="I5326">
        <v>332370</v>
      </c>
      <c r="L5326" s="96">
        <v>45132.529583333337</v>
      </c>
      <c r="M5326" t="s">
        <v>135</v>
      </c>
      <c r="N5326">
        <v>-600</v>
      </c>
      <c r="O5326" t="s">
        <v>136</v>
      </c>
    </row>
    <row r="5327" spans="1:15" x14ac:dyDescent="0.25">
      <c r="A5327">
        <v>882970</v>
      </c>
      <c r="B5327">
        <v>170450</v>
      </c>
      <c r="C5327">
        <v>203</v>
      </c>
      <c r="D5327" s="96">
        <v>45132.530104166668</v>
      </c>
      <c r="E5327" t="s">
        <v>133</v>
      </c>
      <c r="F5327" t="s">
        <v>140</v>
      </c>
      <c r="G5327" t="s">
        <v>191</v>
      </c>
      <c r="H5327" t="s">
        <v>130</v>
      </c>
      <c r="I5327">
        <v>332370</v>
      </c>
      <c r="L5327" s="96">
        <v>45132.529583333337</v>
      </c>
      <c r="M5327" t="s">
        <v>135</v>
      </c>
      <c r="N5327">
        <v>125</v>
      </c>
      <c r="O5327" t="s">
        <v>132</v>
      </c>
    </row>
    <row r="5328" spans="1:15" x14ac:dyDescent="0.25">
      <c r="A5328">
        <v>882970</v>
      </c>
      <c r="B5328">
        <v>170440</v>
      </c>
      <c r="C5328">
        <v>203</v>
      </c>
      <c r="D5328" s="96">
        <v>45132.530069444445</v>
      </c>
      <c r="E5328" t="s">
        <v>127</v>
      </c>
      <c r="F5328" t="s">
        <v>140</v>
      </c>
      <c r="G5328" t="s">
        <v>190</v>
      </c>
      <c r="H5328" t="s">
        <v>130</v>
      </c>
      <c r="I5328">
        <v>332360</v>
      </c>
      <c r="L5328" s="96">
        <v>45132.529583333337</v>
      </c>
      <c r="M5328" t="s">
        <v>131</v>
      </c>
      <c r="N5328">
        <v>500</v>
      </c>
      <c r="O5328" t="s">
        <v>132</v>
      </c>
    </row>
    <row r="5329" spans="1:15" x14ac:dyDescent="0.25">
      <c r="A5329">
        <v>882970</v>
      </c>
      <c r="B5329">
        <v>170440</v>
      </c>
      <c r="C5329">
        <v>203</v>
      </c>
      <c r="D5329" s="96">
        <v>45132.530069444445</v>
      </c>
      <c r="E5329" t="s">
        <v>133</v>
      </c>
      <c r="F5329" t="s">
        <v>140</v>
      </c>
      <c r="G5329" t="s">
        <v>192</v>
      </c>
      <c r="H5329" t="s">
        <v>130</v>
      </c>
      <c r="I5329">
        <v>332360</v>
      </c>
      <c r="L5329" s="96">
        <v>45132.529583333337</v>
      </c>
      <c r="M5329" t="s">
        <v>135</v>
      </c>
      <c r="N5329">
        <v>-400</v>
      </c>
      <c r="O5329" t="s">
        <v>136</v>
      </c>
    </row>
    <row r="5330" spans="1:15" x14ac:dyDescent="0.25">
      <c r="A5330">
        <v>882970</v>
      </c>
      <c r="B5330">
        <v>170440</v>
      </c>
      <c r="C5330">
        <v>203</v>
      </c>
      <c r="D5330" s="96">
        <v>45132.530069444445</v>
      </c>
      <c r="E5330" t="s">
        <v>133</v>
      </c>
      <c r="F5330" t="s">
        <v>140</v>
      </c>
      <c r="G5330" t="s">
        <v>191</v>
      </c>
      <c r="H5330" t="s">
        <v>130</v>
      </c>
      <c r="I5330">
        <v>332360</v>
      </c>
      <c r="L5330" s="96">
        <v>45132.529583333337</v>
      </c>
      <c r="M5330" t="s">
        <v>135</v>
      </c>
      <c r="N5330">
        <v>25</v>
      </c>
      <c r="O5330" t="s">
        <v>132</v>
      </c>
    </row>
    <row r="5331" spans="1:15" x14ac:dyDescent="0.25">
      <c r="A5331">
        <v>882970</v>
      </c>
      <c r="B5331">
        <v>170380</v>
      </c>
      <c r="C5331">
        <v>203</v>
      </c>
      <c r="D5331" s="96">
        <v>45132.530046296299</v>
      </c>
      <c r="E5331" t="s">
        <v>127</v>
      </c>
      <c r="F5331" t="s">
        <v>140</v>
      </c>
      <c r="G5331" t="s">
        <v>190</v>
      </c>
      <c r="H5331" t="s">
        <v>130</v>
      </c>
      <c r="I5331">
        <v>332340</v>
      </c>
      <c r="L5331" s="96">
        <v>45132.529583333337</v>
      </c>
      <c r="M5331" t="s">
        <v>131</v>
      </c>
      <c r="N5331">
        <v>1000</v>
      </c>
      <c r="O5331" t="s">
        <v>132</v>
      </c>
    </row>
    <row r="5332" spans="1:15" x14ac:dyDescent="0.25">
      <c r="A5332">
        <v>882970</v>
      </c>
      <c r="B5332">
        <v>170370</v>
      </c>
      <c r="C5332">
        <v>203</v>
      </c>
      <c r="D5332" s="96">
        <v>45132.530011574076</v>
      </c>
      <c r="E5332" t="s">
        <v>127</v>
      </c>
      <c r="F5332" t="s">
        <v>140</v>
      </c>
      <c r="G5332" t="s">
        <v>190</v>
      </c>
      <c r="H5332" t="s">
        <v>130</v>
      </c>
      <c r="I5332">
        <v>332335</v>
      </c>
      <c r="L5332" s="96">
        <v>45132.529583333337</v>
      </c>
      <c r="M5332" t="s">
        <v>131</v>
      </c>
      <c r="N5332">
        <v>500</v>
      </c>
      <c r="O5332" t="s">
        <v>132</v>
      </c>
    </row>
    <row r="5333" spans="1:15" x14ac:dyDescent="0.25">
      <c r="A5333">
        <v>882970</v>
      </c>
      <c r="B5333">
        <v>170370</v>
      </c>
      <c r="C5333">
        <v>203</v>
      </c>
      <c r="D5333" s="96">
        <v>45132.530011574076</v>
      </c>
      <c r="E5333" t="s">
        <v>133</v>
      </c>
      <c r="F5333" t="s">
        <v>140</v>
      </c>
      <c r="G5333" t="s">
        <v>192</v>
      </c>
      <c r="H5333" t="s">
        <v>130</v>
      </c>
      <c r="I5333">
        <v>332335</v>
      </c>
      <c r="L5333" s="96">
        <v>45132.529583333337</v>
      </c>
      <c r="M5333" t="s">
        <v>135</v>
      </c>
      <c r="N5333">
        <v>-300</v>
      </c>
      <c r="O5333" t="s">
        <v>136</v>
      </c>
    </row>
    <row r="5334" spans="1:15" x14ac:dyDescent="0.25">
      <c r="A5334">
        <v>882970</v>
      </c>
      <c r="B5334">
        <v>170360</v>
      </c>
      <c r="C5334">
        <v>203</v>
      </c>
      <c r="D5334" s="96">
        <v>45132.53</v>
      </c>
      <c r="E5334" t="s">
        <v>127</v>
      </c>
      <c r="F5334" t="s">
        <v>140</v>
      </c>
      <c r="G5334" t="s">
        <v>190</v>
      </c>
      <c r="H5334" t="s">
        <v>130</v>
      </c>
      <c r="I5334">
        <v>332332</v>
      </c>
      <c r="L5334" s="96">
        <v>45132.529583333337</v>
      </c>
      <c r="M5334" t="s">
        <v>131</v>
      </c>
      <c r="N5334">
        <v>500</v>
      </c>
      <c r="O5334" t="s">
        <v>132</v>
      </c>
    </row>
    <row r="5335" spans="1:15" x14ac:dyDescent="0.25">
      <c r="A5335">
        <v>882970</v>
      </c>
      <c r="B5335">
        <v>170360</v>
      </c>
      <c r="C5335">
        <v>203</v>
      </c>
      <c r="D5335" s="96">
        <v>45132.53</v>
      </c>
      <c r="E5335" t="s">
        <v>133</v>
      </c>
      <c r="F5335" t="s">
        <v>140</v>
      </c>
      <c r="G5335" t="s">
        <v>192</v>
      </c>
      <c r="H5335" t="s">
        <v>130</v>
      </c>
      <c r="I5335">
        <v>332332</v>
      </c>
      <c r="L5335" s="96">
        <v>45132.529583333337</v>
      </c>
      <c r="M5335" t="s">
        <v>135</v>
      </c>
      <c r="N5335">
        <v>380</v>
      </c>
      <c r="O5335" t="s">
        <v>132</v>
      </c>
    </row>
    <row r="5336" spans="1:15" x14ac:dyDescent="0.25">
      <c r="A5336">
        <v>882970</v>
      </c>
      <c r="B5336">
        <v>170350</v>
      </c>
      <c r="C5336">
        <v>203</v>
      </c>
      <c r="D5336" s="96">
        <v>45132.529976851853</v>
      </c>
      <c r="E5336" t="s">
        <v>127</v>
      </c>
      <c r="F5336" t="s">
        <v>140</v>
      </c>
      <c r="G5336" t="s">
        <v>190</v>
      </c>
      <c r="H5336" t="s">
        <v>130</v>
      </c>
      <c r="I5336">
        <v>332330</v>
      </c>
      <c r="L5336" s="96">
        <v>45132.529583333337</v>
      </c>
      <c r="M5336" t="s">
        <v>131</v>
      </c>
      <c r="N5336">
        <v>5000</v>
      </c>
      <c r="O5336" t="s">
        <v>132</v>
      </c>
    </row>
    <row r="5337" spans="1:15" x14ac:dyDescent="0.25">
      <c r="A5337">
        <v>882970</v>
      </c>
      <c r="B5337">
        <v>170350</v>
      </c>
      <c r="C5337">
        <v>203</v>
      </c>
      <c r="D5337" s="96">
        <v>45132.529976851853</v>
      </c>
      <c r="E5337" t="s">
        <v>133</v>
      </c>
      <c r="F5337" t="s">
        <v>140</v>
      </c>
      <c r="G5337" t="s">
        <v>192</v>
      </c>
      <c r="H5337" t="s">
        <v>130</v>
      </c>
      <c r="I5337">
        <v>332330</v>
      </c>
      <c r="L5337" s="96">
        <v>45132.529583333337</v>
      </c>
      <c r="M5337" t="s">
        <v>135</v>
      </c>
      <c r="N5337">
        <v>-4000</v>
      </c>
      <c r="O5337" t="s">
        <v>136</v>
      </c>
    </row>
    <row r="5338" spans="1:15" x14ac:dyDescent="0.25">
      <c r="A5338">
        <v>882970</v>
      </c>
      <c r="B5338">
        <v>170350</v>
      </c>
      <c r="C5338">
        <v>203</v>
      </c>
      <c r="D5338" s="96">
        <v>45132.529976851853</v>
      </c>
      <c r="E5338" t="s">
        <v>133</v>
      </c>
      <c r="F5338" t="s">
        <v>140</v>
      </c>
      <c r="G5338" t="s">
        <v>191</v>
      </c>
      <c r="H5338" t="s">
        <v>130</v>
      </c>
      <c r="I5338">
        <v>332330</v>
      </c>
      <c r="L5338" s="96">
        <v>45132.529583333337</v>
      </c>
      <c r="M5338" t="s">
        <v>135</v>
      </c>
      <c r="N5338">
        <v>150</v>
      </c>
      <c r="O5338" t="s">
        <v>132</v>
      </c>
    </row>
    <row r="5339" spans="1:15" x14ac:dyDescent="0.25">
      <c r="A5339">
        <v>882970</v>
      </c>
      <c r="B5339">
        <v>170340</v>
      </c>
      <c r="C5339">
        <v>203</v>
      </c>
      <c r="D5339" s="96">
        <v>45132.529942129629</v>
      </c>
      <c r="E5339" t="s">
        <v>127</v>
      </c>
      <c r="F5339" t="s">
        <v>140</v>
      </c>
      <c r="G5339" t="s">
        <v>190</v>
      </c>
      <c r="H5339" t="s">
        <v>130</v>
      </c>
      <c r="I5339">
        <v>332320</v>
      </c>
      <c r="L5339" s="96">
        <v>45132.529583333337</v>
      </c>
      <c r="M5339" t="s">
        <v>131</v>
      </c>
      <c r="N5339">
        <v>250</v>
      </c>
      <c r="O5339" t="s">
        <v>132</v>
      </c>
    </row>
    <row r="5340" spans="1:15" x14ac:dyDescent="0.25">
      <c r="A5340">
        <v>882970</v>
      </c>
      <c r="B5340">
        <v>170480</v>
      </c>
      <c r="C5340">
        <v>203</v>
      </c>
      <c r="D5340" s="96">
        <v>45132.529930555553</v>
      </c>
      <c r="E5340" t="s">
        <v>133</v>
      </c>
      <c r="F5340" t="s">
        <v>140</v>
      </c>
      <c r="G5340" t="s">
        <v>192</v>
      </c>
      <c r="H5340" t="s">
        <v>130</v>
      </c>
      <c r="I5340">
        <v>332318</v>
      </c>
      <c r="L5340" s="96">
        <v>45132.529583333337</v>
      </c>
      <c r="M5340" t="s">
        <v>135</v>
      </c>
      <c r="N5340">
        <v>400</v>
      </c>
      <c r="O5340" t="s">
        <v>132</v>
      </c>
    </row>
    <row r="5341" spans="1:15" x14ac:dyDescent="0.25">
      <c r="A5341">
        <v>882970</v>
      </c>
      <c r="B5341">
        <v>170530</v>
      </c>
      <c r="C5341">
        <v>203</v>
      </c>
      <c r="D5341" s="96">
        <v>45132.529907407406</v>
      </c>
      <c r="E5341" t="s">
        <v>133</v>
      </c>
      <c r="F5341" t="s">
        <v>140</v>
      </c>
      <c r="G5341" t="s">
        <v>192</v>
      </c>
      <c r="H5341" t="s">
        <v>130</v>
      </c>
      <c r="I5341">
        <v>332317</v>
      </c>
      <c r="L5341" s="96">
        <v>45132.529583333337</v>
      </c>
      <c r="M5341" t="s">
        <v>135</v>
      </c>
      <c r="N5341">
        <v>100</v>
      </c>
      <c r="O5341" t="s">
        <v>132</v>
      </c>
    </row>
    <row r="5342" spans="1:15" x14ac:dyDescent="0.25">
      <c r="A5342">
        <v>882970</v>
      </c>
      <c r="B5342">
        <v>170310</v>
      </c>
      <c r="C5342">
        <v>203</v>
      </c>
      <c r="D5342" s="96">
        <v>45132.529872685183</v>
      </c>
      <c r="E5342" t="s">
        <v>127</v>
      </c>
      <c r="F5342" t="s">
        <v>140</v>
      </c>
      <c r="G5342" t="s">
        <v>190</v>
      </c>
      <c r="H5342" t="s">
        <v>130</v>
      </c>
      <c r="I5342">
        <v>332310</v>
      </c>
      <c r="L5342" s="96">
        <v>45132.529583333337</v>
      </c>
      <c r="M5342" t="s">
        <v>131</v>
      </c>
      <c r="N5342">
        <v>500</v>
      </c>
      <c r="O5342" t="s">
        <v>132</v>
      </c>
    </row>
    <row r="5343" spans="1:15" x14ac:dyDescent="0.25">
      <c r="A5343">
        <v>882970</v>
      </c>
      <c r="B5343">
        <v>170310</v>
      </c>
      <c r="C5343">
        <v>203</v>
      </c>
      <c r="D5343" s="96">
        <v>45132.529872685183</v>
      </c>
      <c r="E5343" t="s">
        <v>133</v>
      </c>
      <c r="F5343" t="s">
        <v>140</v>
      </c>
      <c r="G5343" t="s">
        <v>191</v>
      </c>
      <c r="H5343" t="s">
        <v>130</v>
      </c>
      <c r="I5343">
        <v>332310</v>
      </c>
      <c r="L5343" s="96">
        <v>45132.529583333337</v>
      </c>
      <c r="M5343" t="s">
        <v>135</v>
      </c>
      <c r="N5343">
        <v>150</v>
      </c>
      <c r="O5343" t="s">
        <v>132</v>
      </c>
    </row>
    <row r="5344" spans="1:15" x14ac:dyDescent="0.25">
      <c r="A5344">
        <v>882970</v>
      </c>
      <c r="B5344">
        <v>170310</v>
      </c>
      <c r="C5344">
        <v>203</v>
      </c>
      <c r="D5344" s="96">
        <v>45132.529872685183</v>
      </c>
      <c r="E5344" t="s">
        <v>133</v>
      </c>
      <c r="F5344" t="s">
        <v>140</v>
      </c>
      <c r="G5344" t="s">
        <v>192</v>
      </c>
      <c r="H5344" t="s">
        <v>130</v>
      </c>
      <c r="I5344">
        <v>332310</v>
      </c>
      <c r="L5344" s="96">
        <v>45132.529583333337</v>
      </c>
      <c r="M5344" t="s">
        <v>135</v>
      </c>
      <c r="N5344">
        <v>300</v>
      </c>
      <c r="O5344" t="s">
        <v>132</v>
      </c>
    </row>
    <row r="5345" spans="1:15" x14ac:dyDescent="0.25">
      <c r="A5345">
        <v>882970</v>
      </c>
      <c r="B5345">
        <v>170540</v>
      </c>
      <c r="C5345">
        <v>203</v>
      </c>
      <c r="D5345" s="96">
        <v>45132.529826388891</v>
      </c>
      <c r="E5345" t="s">
        <v>133</v>
      </c>
      <c r="F5345" t="s">
        <v>140</v>
      </c>
      <c r="G5345" t="s">
        <v>192</v>
      </c>
      <c r="H5345" t="s">
        <v>130</v>
      </c>
      <c r="I5345">
        <v>332307</v>
      </c>
      <c r="L5345" s="96">
        <v>45132.529583333337</v>
      </c>
      <c r="M5345" t="s">
        <v>135</v>
      </c>
      <c r="N5345">
        <v>100</v>
      </c>
      <c r="O5345" t="s">
        <v>132</v>
      </c>
    </row>
    <row r="5346" spans="1:15" x14ac:dyDescent="0.25">
      <c r="A5346">
        <v>882970</v>
      </c>
      <c r="B5346">
        <v>170400</v>
      </c>
      <c r="C5346">
        <v>203</v>
      </c>
      <c r="D5346" s="96">
        <v>45132.529814814814</v>
      </c>
      <c r="E5346" t="s">
        <v>127</v>
      </c>
      <c r="F5346" t="s">
        <v>140</v>
      </c>
      <c r="G5346" t="s">
        <v>194</v>
      </c>
      <c r="H5346" t="s">
        <v>130</v>
      </c>
      <c r="I5346">
        <v>332305</v>
      </c>
      <c r="L5346" s="96">
        <v>45132.529583333337</v>
      </c>
      <c r="M5346" t="s">
        <v>131</v>
      </c>
      <c r="N5346">
        <v>700</v>
      </c>
      <c r="O5346" t="s">
        <v>132</v>
      </c>
    </row>
    <row r="5347" spans="1:15" x14ac:dyDescent="0.25">
      <c r="A5347">
        <v>882970</v>
      </c>
      <c r="B5347">
        <v>320000</v>
      </c>
      <c r="C5347">
        <v>204</v>
      </c>
      <c r="D5347" s="96">
        <v>45132.557199074072</v>
      </c>
      <c r="E5347" t="s">
        <v>127</v>
      </c>
      <c r="F5347" t="s">
        <v>144</v>
      </c>
      <c r="G5347" t="s">
        <v>145</v>
      </c>
      <c r="H5347" t="s">
        <v>130</v>
      </c>
      <c r="I5347">
        <v>332400</v>
      </c>
      <c r="L5347" s="96">
        <v>45132.55678240741</v>
      </c>
      <c r="M5347" t="s">
        <v>131</v>
      </c>
      <c r="N5347">
        <v>4000</v>
      </c>
      <c r="O5347" t="s">
        <v>132</v>
      </c>
    </row>
    <row r="5348" spans="1:15" x14ac:dyDescent="0.25">
      <c r="A5348">
        <v>882970</v>
      </c>
      <c r="B5348">
        <v>540400</v>
      </c>
      <c r="C5348">
        <v>207</v>
      </c>
      <c r="D5348" s="96">
        <v>45132.557812500003</v>
      </c>
      <c r="E5348" t="s">
        <v>127</v>
      </c>
      <c r="F5348" t="s">
        <v>151</v>
      </c>
      <c r="G5348" t="s">
        <v>196</v>
      </c>
      <c r="H5348" t="s">
        <v>130</v>
      </c>
      <c r="I5348">
        <v>334090</v>
      </c>
      <c r="L5348" s="96">
        <v>45132.556875000002</v>
      </c>
      <c r="M5348" t="s">
        <v>131</v>
      </c>
      <c r="N5348">
        <v>1700</v>
      </c>
      <c r="O5348" t="s">
        <v>132</v>
      </c>
    </row>
    <row r="5349" spans="1:15" x14ac:dyDescent="0.25">
      <c r="A5349">
        <v>882970</v>
      </c>
      <c r="B5349">
        <v>540300</v>
      </c>
      <c r="C5349">
        <v>207</v>
      </c>
      <c r="D5349" s="96">
        <v>45132.557800925926</v>
      </c>
      <c r="E5349" t="s">
        <v>127</v>
      </c>
      <c r="F5349" t="s">
        <v>151</v>
      </c>
      <c r="G5349" t="s">
        <v>196</v>
      </c>
      <c r="H5349" t="s">
        <v>130</v>
      </c>
      <c r="I5349">
        <v>334140</v>
      </c>
      <c r="L5349" s="96">
        <v>45132.556875000002</v>
      </c>
      <c r="M5349" t="s">
        <v>131</v>
      </c>
      <c r="N5349">
        <v>1500</v>
      </c>
      <c r="O5349" t="s">
        <v>132</v>
      </c>
    </row>
    <row r="5350" spans="1:15" x14ac:dyDescent="0.25">
      <c r="A5350">
        <v>882970</v>
      </c>
      <c r="B5350">
        <v>340000</v>
      </c>
      <c r="C5350">
        <v>207</v>
      </c>
      <c r="D5350" s="96">
        <v>45132.557337962964</v>
      </c>
      <c r="E5350" t="s">
        <v>127</v>
      </c>
      <c r="F5350" t="s">
        <v>144</v>
      </c>
      <c r="G5350" t="s">
        <v>145</v>
      </c>
      <c r="H5350" t="s">
        <v>130</v>
      </c>
      <c r="I5350">
        <v>334010</v>
      </c>
      <c r="L5350" s="96">
        <v>45132.55678240741</v>
      </c>
      <c r="M5350" t="s">
        <v>131</v>
      </c>
      <c r="N5350">
        <v>500</v>
      </c>
      <c r="O5350" t="s">
        <v>132</v>
      </c>
    </row>
    <row r="5351" spans="1:15" x14ac:dyDescent="0.25">
      <c r="A5351">
        <v>882970</v>
      </c>
      <c r="B5351">
        <v>170503</v>
      </c>
      <c r="C5351">
        <v>208</v>
      </c>
      <c r="D5351" s="96">
        <v>45187.50582175926</v>
      </c>
      <c r="E5351" t="s">
        <v>133</v>
      </c>
      <c r="F5351" t="s">
        <v>168</v>
      </c>
      <c r="G5351" t="s">
        <v>169</v>
      </c>
      <c r="H5351" t="s">
        <v>130</v>
      </c>
      <c r="I5351">
        <v>337120</v>
      </c>
      <c r="L5351" s="96">
        <v>45184.999988425923</v>
      </c>
      <c r="M5351" t="s">
        <v>135</v>
      </c>
      <c r="N5351">
        <v>51</v>
      </c>
      <c r="O5351" t="s">
        <v>132</v>
      </c>
    </row>
    <row r="5352" spans="1:15" x14ac:dyDescent="0.25">
      <c r="A5352">
        <v>882970</v>
      </c>
      <c r="B5352">
        <v>170504</v>
      </c>
      <c r="C5352">
        <v>208</v>
      </c>
      <c r="D5352" s="96">
        <v>45132.530405092592</v>
      </c>
      <c r="E5352" t="s">
        <v>127</v>
      </c>
      <c r="F5352" t="s">
        <v>140</v>
      </c>
      <c r="G5352" t="s">
        <v>199</v>
      </c>
      <c r="H5352" t="s">
        <v>130</v>
      </c>
      <c r="I5352">
        <v>337320</v>
      </c>
      <c r="L5352" s="96">
        <v>45132.529583333337</v>
      </c>
      <c r="M5352" t="s">
        <v>131</v>
      </c>
      <c r="N5352">
        <v>100</v>
      </c>
      <c r="O5352" t="s">
        <v>132</v>
      </c>
    </row>
    <row r="5353" spans="1:15" x14ac:dyDescent="0.25">
      <c r="A5353">
        <v>882970</v>
      </c>
      <c r="B5353">
        <v>170504</v>
      </c>
      <c r="C5353">
        <v>208</v>
      </c>
      <c r="D5353" s="96">
        <v>45132.530405092592</v>
      </c>
      <c r="E5353" t="s">
        <v>133</v>
      </c>
      <c r="F5353" t="s">
        <v>140</v>
      </c>
      <c r="G5353" t="s">
        <v>173</v>
      </c>
      <c r="H5353" t="s">
        <v>130</v>
      </c>
      <c r="I5353">
        <v>337320</v>
      </c>
      <c r="L5353" s="96">
        <v>45132.529583333337</v>
      </c>
      <c r="M5353" t="s">
        <v>135</v>
      </c>
      <c r="N5353">
        <v>-100</v>
      </c>
      <c r="O5353" t="s">
        <v>136</v>
      </c>
    </row>
    <row r="5354" spans="1:15" x14ac:dyDescent="0.25">
      <c r="A5354">
        <v>882970</v>
      </c>
      <c r="B5354">
        <v>170504</v>
      </c>
      <c r="C5354">
        <v>208</v>
      </c>
      <c r="D5354" s="96">
        <v>45132.530393518522</v>
      </c>
      <c r="E5354" t="s">
        <v>127</v>
      </c>
      <c r="F5354" t="s">
        <v>140</v>
      </c>
      <c r="G5354" t="s">
        <v>199</v>
      </c>
      <c r="H5354" t="s">
        <v>130</v>
      </c>
      <c r="I5354">
        <v>337310</v>
      </c>
      <c r="L5354" s="96">
        <v>45132.529583333337</v>
      </c>
      <c r="M5354" t="s">
        <v>131</v>
      </c>
      <c r="N5354">
        <v>150</v>
      </c>
      <c r="O5354" t="s">
        <v>132</v>
      </c>
    </row>
    <row r="5355" spans="1:15" x14ac:dyDescent="0.25">
      <c r="A5355">
        <v>882970</v>
      </c>
      <c r="B5355">
        <v>170504</v>
      </c>
      <c r="C5355">
        <v>208</v>
      </c>
      <c r="D5355" s="96">
        <v>45132.530393518522</v>
      </c>
      <c r="E5355" t="s">
        <v>133</v>
      </c>
      <c r="F5355" t="s">
        <v>140</v>
      </c>
      <c r="G5355" t="s">
        <v>173</v>
      </c>
      <c r="H5355" t="s">
        <v>130</v>
      </c>
      <c r="I5355">
        <v>337310</v>
      </c>
      <c r="L5355" s="96">
        <v>45132.529583333337</v>
      </c>
      <c r="M5355" t="s">
        <v>135</v>
      </c>
      <c r="N5355">
        <v>-150</v>
      </c>
      <c r="O5355" t="s">
        <v>136</v>
      </c>
    </row>
    <row r="5356" spans="1:15" x14ac:dyDescent="0.25">
      <c r="A5356">
        <v>882970</v>
      </c>
      <c r="B5356">
        <v>170502</v>
      </c>
      <c r="C5356">
        <v>208</v>
      </c>
      <c r="D5356" s="96">
        <v>45132.530381944445</v>
      </c>
      <c r="E5356" t="s">
        <v>127</v>
      </c>
      <c r="F5356" t="s">
        <v>140</v>
      </c>
      <c r="G5356" t="s">
        <v>199</v>
      </c>
      <c r="H5356" t="s">
        <v>130</v>
      </c>
      <c r="I5356">
        <v>337220</v>
      </c>
      <c r="L5356" s="96">
        <v>45132.529583333337</v>
      </c>
      <c r="M5356" t="s">
        <v>131</v>
      </c>
      <c r="N5356">
        <v>100</v>
      </c>
      <c r="O5356" t="s">
        <v>132</v>
      </c>
    </row>
    <row r="5357" spans="1:15" x14ac:dyDescent="0.25">
      <c r="A5357">
        <v>882970</v>
      </c>
      <c r="B5357">
        <v>170502</v>
      </c>
      <c r="C5357">
        <v>208</v>
      </c>
      <c r="D5357" s="96">
        <v>45132.530381944445</v>
      </c>
      <c r="E5357" t="s">
        <v>133</v>
      </c>
      <c r="F5357" t="s">
        <v>140</v>
      </c>
      <c r="G5357" t="s">
        <v>173</v>
      </c>
      <c r="H5357" t="s">
        <v>130</v>
      </c>
      <c r="I5357">
        <v>337220</v>
      </c>
      <c r="L5357" s="96">
        <v>45132.529583333337</v>
      </c>
      <c r="M5357" t="s">
        <v>135</v>
      </c>
      <c r="N5357">
        <v>-65</v>
      </c>
      <c r="O5357" t="s">
        <v>136</v>
      </c>
    </row>
    <row r="5358" spans="1:15" x14ac:dyDescent="0.25">
      <c r="A5358">
        <v>882970</v>
      </c>
      <c r="B5358">
        <v>170502</v>
      </c>
      <c r="C5358">
        <v>208</v>
      </c>
      <c r="D5358" s="96">
        <v>45132.530381944445</v>
      </c>
      <c r="E5358" t="s">
        <v>133</v>
      </c>
      <c r="F5358" t="s">
        <v>140</v>
      </c>
      <c r="G5358" t="s">
        <v>170</v>
      </c>
      <c r="H5358" t="s">
        <v>130</v>
      </c>
      <c r="I5358">
        <v>337220</v>
      </c>
      <c r="L5358" s="96">
        <v>45132.529583333337</v>
      </c>
      <c r="M5358" t="s">
        <v>135</v>
      </c>
      <c r="N5358">
        <v>-50</v>
      </c>
      <c r="O5358" t="s">
        <v>136</v>
      </c>
    </row>
    <row r="5359" spans="1:15" x14ac:dyDescent="0.25">
      <c r="A5359">
        <v>882970</v>
      </c>
      <c r="B5359">
        <v>170502</v>
      </c>
      <c r="C5359">
        <v>208</v>
      </c>
      <c r="D5359" s="96">
        <v>45132.530381944445</v>
      </c>
      <c r="E5359" t="s">
        <v>133</v>
      </c>
      <c r="F5359" t="s">
        <v>140</v>
      </c>
      <c r="G5359" t="s">
        <v>198</v>
      </c>
      <c r="H5359" t="s">
        <v>130</v>
      </c>
      <c r="I5359">
        <v>337220</v>
      </c>
      <c r="L5359" s="96">
        <v>45132.529583333337</v>
      </c>
      <c r="M5359" t="s">
        <v>135</v>
      </c>
      <c r="N5359">
        <v>65</v>
      </c>
      <c r="O5359" t="s">
        <v>132</v>
      </c>
    </row>
    <row r="5360" spans="1:15" x14ac:dyDescent="0.25">
      <c r="A5360">
        <v>882970</v>
      </c>
      <c r="B5360">
        <v>170503</v>
      </c>
      <c r="C5360">
        <v>208</v>
      </c>
      <c r="D5360" s="96">
        <v>45132.530358796299</v>
      </c>
      <c r="E5360" t="s">
        <v>127</v>
      </c>
      <c r="F5360" t="s">
        <v>140</v>
      </c>
      <c r="G5360" t="s">
        <v>199</v>
      </c>
      <c r="H5360" t="s">
        <v>130</v>
      </c>
      <c r="I5360">
        <v>337210</v>
      </c>
      <c r="L5360" s="96">
        <v>45132.529583333337</v>
      </c>
      <c r="M5360" t="s">
        <v>131</v>
      </c>
      <c r="N5360">
        <v>150</v>
      </c>
      <c r="O5360" t="s">
        <v>132</v>
      </c>
    </row>
    <row r="5361" spans="1:15" x14ac:dyDescent="0.25">
      <c r="A5361">
        <v>882970</v>
      </c>
      <c r="B5361">
        <v>170503</v>
      </c>
      <c r="C5361">
        <v>208</v>
      </c>
      <c r="D5361" s="96">
        <v>45132.530358796299</v>
      </c>
      <c r="E5361" t="s">
        <v>133</v>
      </c>
      <c r="F5361" t="s">
        <v>140</v>
      </c>
      <c r="G5361" t="s">
        <v>170</v>
      </c>
      <c r="H5361" t="s">
        <v>130</v>
      </c>
      <c r="I5361">
        <v>337210</v>
      </c>
      <c r="L5361" s="96">
        <v>45132.529583333337</v>
      </c>
      <c r="M5361" t="s">
        <v>135</v>
      </c>
      <c r="N5361">
        <v>-64</v>
      </c>
      <c r="O5361" t="s">
        <v>136</v>
      </c>
    </row>
    <row r="5362" spans="1:15" x14ac:dyDescent="0.25">
      <c r="A5362">
        <v>882970</v>
      </c>
      <c r="B5362">
        <v>170503</v>
      </c>
      <c r="C5362">
        <v>208</v>
      </c>
      <c r="D5362" s="96">
        <v>45132.530335648145</v>
      </c>
      <c r="E5362" t="s">
        <v>127</v>
      </c>
      <c r="F5362" t="s">
        <v>140</v>
      </c>
      <c r="G5362" t="s">
        <v>199</v>
      </c>
      <c r="H5362" t="s">
        <v>130</v>
      </c>
      <c r="I5362">
        <v>337120</v>
      </c>
      <c r="L5362" s="96">
        <v>45132.529583333337</v>
      </c>
      <c r="M5362" t="s">
        <v>131</v>
      </c>
      <c r="N5362">
        <v>150</v>
      </c>
      <c r="O5362" t="s">
        <v>132</v>
      </c>
    </row>
    <row r="5363" spans="1:15" x14ac:dyDescent="0.25">
      <c r="A5363">
        <v>882970</v>
      </c>
      <c r="B5363">
        <v>170503</v>
      </c>
      <c r="C5363">
        <v>208</v>
      </c>
      <c r="D5363" s="96">
        <v>45132.530335648145</v>
      </c>
      <c r="E5363" t="s">
        <v>133</v>
      </c>
      <c r="F5363" t="s">
        <v>140</v>
      </c>
      <c r="G5363" t="s">
        <v>170</v>
      </c>
      <c r="H5363" t="s">
        <v>130</v>
      </c>
      <c r="I5363">
        <v>337120</v>
      </c>
      <c r="L5363" s="96">
        <v>45132.529583333337</v>
      </c>
      <c r="M5363" t="s">
        <v>135</v>
      </c>
      <c r="N5363">
        <v>-51</v>
      </c>
      <c r="O5363" t="s">
        <v>136</v>
      </c>
    </row>
    <row r="5364" spans="1:15" x14ac:dyDescent="0.25">
      <c r="A5364">
        <v>882970</v>
      </c>
      <c r="B5364">
        <v>170501</v>
      </c>
      <c r="C5364">
        <v>208</v>
      </c>
      <c r="D5364" s="96">
        <v>45132.530300925922</v>
      </c>
      <c r="E5364" t="s">
        <v>127</v>
      </c>
      <c r="F5364" t="s">
        <v>140</v>
      </c>
      <c r="G5364" t="s">
        <v>199</v>
      </c>
      <c r="H5364" t="s">
        <v>130</v>
      </c>
      <c r="I5364">
        <v>337110</v>
      </c>
      <c r="L5364" s="96">
        <v>45132.529583333337</v>
      </c>
      <c r="M5364" t="s">
        <v>131</v>
      </c>
      <c r="N5364">
        <v>400</v>
      </c>
      <c r="O5364" t="s">
        <v>132</v>
      </c>
    </row>
    <row r="5365" spans="1:15" x14ac:dyDescent="0.25">
      <c r="A5365">
        <v>882970</v>
      </c>
      <c r="B5365">
        <v>170501</v>
      </c>
      <c r="C5365">
        <v>208</v>
      </c>
      <c r="D5365" s="96">
        <v>45132.530300925922</v>
      </c>
      <c r="E5365" t="s">
        <v>133</v>
      </c>
      <c r="F5365" t="s">
        <v>140</v>
      </c>
      <c r="G5365" t="s">
        <v>172</v>
      </c>
      <c r="H5365" t="s">
        <v>130</v>
      </c>
      <c r="I5365">
        <v>337110</v>
      </c>
      <c r="L5365" s="96">
        <v>45132.529583333337</v>
      </c>
      <c r="M5365" t="s">
        <v>135</v>
      </c>
      <c r="N5365">
        <v>-400</v>
      </c>
      <c r="O5365" t="s">
        <v>136</v>
      </c>
    </row>
    <row r="5366" spans="1:15" x14ac:dyDescent="0.25">
      <c r="A5366">
        <v>882970</v>
      </c>
      <c r="B5366">
        <v>170501</v>
      </c>
      <c r="C5366">
        <v>208</v>
      </c>
      <c r="D5366" s="96">
        <v>45132.530300925922</v>
      </c>
      <c r="E5366" t="s">
        <v>133</v>
      </c>
      <c r="F5366" t="s">
        <v>140</v>
      </c>
      <c r="G5366" t="s">
        <v>170</v>
      </c>
      <c r="H5366" t="s">
        <v>130</v>
      </c>
      <c r="I5366">
        <v>337110</v>
      </c>
      <c r="L5366" s="96">
        <v>45132.529583333337</v>
      </c>
      <c r="M5366" t="s">
        <v>135</v>
      </c>
      <c r="N5366">
        <v>-150</v>
      </c>
      <c r="O5366" t="s">
        <v>136</v>
      </c>
    </row>
    <row r="5367" spans="1:15" x14ac:dyDescent="0.25">
      <c r="A5367">
        <v>882970</v>
      </c>
      <c r="B5367">
        <v>170501</v>
      </c>
      <c r="C5367">
        <v>208</v>
      </c>
      <c r="D5367" s="96">
        <v>45132.530300925922</v>
      </c>
      <c r="E5367" t="s">
        <v>133</v>
      </c>
      <c r="F5367" t="s">
        <v>140</v>
      </c>
      <c r="G5367" t="s">
        <v>173</v>
      </c>
      <c r="H5367" t="s">
        <v>130</v>
      </c>
      <c r="I5367">
        <v>337110</v>
      </c>
      <c r="L5367" s="96">
        <v>45132.529583333337</v>
      </c>
      <c r="M5367" t="s">
        <v>135</v>
      </c>
      <c r="N5367">
        <v>300</v>
      </c>
      <c r="O5367" t="s">
        <v>132</v>
      </c>
    </row>
    <row r="5368" spans="1:15" x14ac:dyDescent="0.25">
      <c r="A5368">
        <v>882970</v>
      </c>
      <c r="B5368">
        <v>170500</v>
      </c>
      <c r="C5368">
        <v>208</v>
      </c>
      <c r="D5368" s="96">
        <v>45132.53025462963</v>
      </c>
      <c r="E5368" t="s">
        <v>127</v>
      </c>
      <c r="F5368" t="s">
        <v>140</v>
      </c>
      <c r="G5368" t="s">
        <v>199</v>
      </c>
      <c r="H5368" t="s">
        <v>130</v>
      </c>
      <c r="I5368">
        <v>337010</v>
      </c>
      <c r="L5368" s="96">
        <v>45132.529583333337</v>
      </c>
      <c r="M5368" t="s">
        <v>131</v>
      </c>
      <c r="N5368">
        <v>800</v>
      </c>
      <c r="O5368" t="s">
        <v>132</v>
      </c>
    </row>
    <row r="5369" spans="1:15" x14ac:dyDescent="0.25">
      <c r="A5369">
        <v>882970</v>
      </c>
      <c r="B5369">
        <v>170500</v>
      </c>
      <c r="C5369">
        <v>208</v>
      </c>
      <c r="D5369" s="96">
        <v>45132.53025462963</v>
      </c>
      <c r="E5369" t="s">
        <v>133</v>
      </c>
      <c r="F5369" t="s">
        <v>140</v>
      </c>
      <c r="G5369" t="s">
        <v>173</v>
      </c>
      <c r="H5369" t="s">
        <v>130</v>
      </c>
      <c r="I5369">
        <v>337010</v>
      </c>
      <c r="L5369" s="96">
        <v>45132.529583333337</v>
      </c>
      <c r="M5369" t="s">
        <v>135</v>
      </c>
      <c r="N5369">
        <v>-200</v>
      </c>
      <c r="O5369" t="s">
        <v>136</v>
      </c>
    </row>
    <row r="5370" spans="1:15" x14ac:dyDescent="0.25">
      <c r="A5370">
        <v>882970</v>
      </c>
      <c r="B5370">
        <v>170500</v>
      </c>
      <c r="C5370">
        <v>208</v>
      </c>
      <c r="D5370" s="96">
        <v>45132.53025462963</v>
      </c>
      <c r="E5370" t="s">
        <v>133</v>
      </c>
      <c r="F5370" t="s">
        <v>140</v>
      </c>
      <c r="G5370" t="s">
        <v>200</v>
      </c>
      <c r="H5370" t="s">
        <v>130</v>
      </c>
      <c r="I5370">
        <v>337010</v>
      </c>
      <c r="L5370" s="96">
        <v>45132.529583333337</v>
      </c>
      <c r="M5370" t="s">
        <v>135</v>
      </c>
      <c r="N5370">
        <v>200</v>
      </c>
      <c r="O5370" t="s">
        <v>132</v>
      </c>
    </row>
    <row r="5371" spans="1:15" x14ac:dyDescent="0.25">
      <c r="A5371">
        <v>882970</v>
      </c>
      <c r="B5371">
        <v>170500</v>
      </c>
      <c r="C5371">
        <v>208</v>
      </c>
      <c r="D5371" s="96">
        <v>45132.53020833333</v>
      </c>
      <c r="E5371" t="s">
        <v>127</v>
      </c>
      <c r="F5371" t="s">
        <v>140</v>
      </c>
      <c r="G5371" t="s">
        <v>199</v>
      </c>
      <c r="H5371" t="s">
        <v>130</v>
      </c>
      <c r="I5371">
        <v>337006</v>
      </c>
      <c r="L5371" s="96">
        <v>45132.529583333337</v>
      </c>
      <c r="M5371" t="s">
        <v>131</v>
      </c>
      <c r="N5371">
        <v>200</v>
      </c>
      <c r="O5371" t="s">
        <v>132</v>
      </c>
    </row>
    <row r="5372" spans="1:15" x14ac:dyDescent="0.25">
      <c r="A5372">
        <v>882970</v>
      </c>
      <c r="B5372">
        <v>170500</v>
      </c>
      <c r="C5372">
        <v>208</v>
      </c>
      <c r="D5372" s="96">
        <v>45132.53020833333</v>
      </c>
      <c r="E5372" t="s">
        <v>133</v>
      </c>
      <c r="F5372" t="s">
        <v>140</v>
      </c>
      <c r="G5372" t="s">
        <v>170</v>
      </c>
      <c r="H5372" t="s">
        <v>130</v>
      </c>
      <c r="I5372">
        <v>337006</v>
      </c>
      <c r="L5372" s="96">
        <v>45132.529583333337</v>
      </c>
      <c r="M5372" t="s">
        <v>135</v>
      </c>
      <c r="N5372">
        <v>-151</v>
      </c>
      <c r="O5372" t="s">
        <v>136</v>
      </c>
    </row>
    <row r="5373" spans="1:15" x14ac:dyDescent="0.25">
      <c r="A5373">
        <v>882970</v>
      </c>
      <c r="B5373">
        <v>410300</v>
      </c>
      <c r="C5373">
        <v>211</v>
      </c>
      <c r="D5373" s="96">
        <v>45132.55773148148</v>
      </c>
      <c r="E5373" t="s">
        <v>127</v>
      </c>
      <c r="F5373" t="s">
        <v>217</v>
      </c>
      <c r="G5373" t="s">
        <v>225</v>
      </c>
      <c r="H5373" t="s">
        <v>130</v>
      </c>
      <c r="I5373">
        <v>336000</v>
      </c>
      <c r="L5373" s="96">
        <v>45132.556863425925</v>
      </c>
      <c r="M5373" t="s">
        <v>131</v>
      </c>
      <c r="N5373">
        <v>1016</v>
      </c>
      <c r="O5373" t="s">
        <v>132</v>
      </c>
    </row>
    <row r="5374" spans="1:15" x14ac:dyDescent="0.25">
      <c r="A5374">
        <v>882970</v>
      </c>
      <c r="B5374">
        <v>415240</v>
      </c>
      <c r="C5374">
        <v>212</v>
      </c>
      <c r="D5374" s="96">
        <v>45132.557696759257</v>
      </c>
      <c r="E5374" t="s">
        <v>127</v>
      </c>
      <c r="F5374" t="s">
        <v>217</v>
      </c>
      <c r="G5374" t="s">
        <v>218</v>
      </c>
      <c r="H5374" t="s">
        <v>130</v>
      </c>
      <c r="I5374">
        <v>335100</v>
      </c>
      <c r="L5374" s="96">
        <v>45132.556863425925</v>
      </c>
      <c r="M5374" t="s">
        <v>131</v>
      </c>
      <c r="N5374">
        <v>100</v>
      </c>
      <c r="O5374" t="s">
        <v>132</v>
      </c>
    </row>
    <row r="5375" spans="1:15" x14ac:dyDescent="0.25">
      <c r="A5375">
        <v>882970</v>
      </c>
      <c r="B5375">
        <v>415240</v>
      </c>
      <c r="C5375">
        <v>212</v>
      </c>
      <c r="D5375" s="96">
        <v>45132.557696759257</v>
      </c>
      <c r="E5375" t="s">
        <v>133</v>
      </c>
      <c r="F5375" t="s">
        <v>217</v>
      </c>
      <c r="G5375" t="s">
        <v>219</v>
      </c>
      <c r="H5375" t="s">
        <v>130</v>
      </c>
      <c r="I5375">
        <v>335100</v>
      </c>
      <c r="L5375" s="96">
        <v>45132.556863425925</v>
      </c>
      <c r="M5375" t="s">
        <v>135</v>
      </c>
      <c r="N5375">
        <v>-100</v>
      </c>
      <c r="O5375" t="s">
        <v>136</v>
      </c>
    </row>
    <row r="5376" spans="1:15" x14ac:dyDescent="0.25">
      <c r="A5376">
        <v>882970</v>
      </c>
      <c r="B5376">
        <v>430100</v>
      </c>
      <c r="C5376">
        <v>216</v>
      </c>
      <c r="D5376" s="96">
        <v>45132.557754629626</v>
      </c>
      <c r="E5376" t="s">
        <v>127</v>
      </c>
      <c r="F5376" t="s">
        <v>217</v>
      </c>
      <c r="G5376" t="s">
        <v>221</v>
      </c>
      <c r="H5376" t="s">
        <v>130</v>
      </c>
      <c r="I5376">
        <v>336200</v>
      </c>
      <c r="L5376" s="96">
        <v>45132.556863425925</v>
      </c>
      <c r="M5376" t="s">
        <v>131</v>
      </c>
      <c r="N5376">
        <v>1000</v>
      </c>
      <c r="O5376" t="s">
        <v>132</v>
      </c>
    </row>
    <row r="5377" spans="1:15" x14ac:dyDescent="0.25">
      <c r="A5377">
        <v>882970</v>
      </c>
      <c r="B5377">
        <v>410100</v>
      </c>
      <c r="C5377">
        <v>217</v>
      </c>
      <c r="D5377" s="96">
        <v>45132.557708333334</v>
      </c>
      <c r="E5377" t="s">
        <v>127</v>
      </c>
      <c r="F5377" t="s">
        <v>217</v>
      </c>
      <c r="G5377" t="s">
        <v>222</v>
      </c>
      <c r="H5377" t="s">
        <v>130</v>
      </c>
      <c r="I5377">
        <v>335140</v>
      </c>
      <c r="L5377" s="96">
        <v>45132.556863425925</v>
      </c>
      <c r="M5377" t="s">
        <v>131</v>
      </c>
      <c r="N5377">
        <v>3428</v>
      </c>
      <c r="O5377" t="s">
        <v>132</v>
      </c>
    </row>
    <row r="5378" spans="1:15" x14ac:dyDescent="0.25">
      <c r="A5378">
        <v>882970</v>
      </c>
      <c r="B5378">
        <v>170200</v>
      </c>
      <c r="C5378">
        <v>217</v>
      </c>
      <c r="D5378" s="96">
        <v>45132.530162037037</v>
      </c>
      <c r="E5378" t="s">
        <v>127</v>
      </c>
      <c r="F5378" t="s">
        <v>140</v>
      </c>
      <c r="G5378" t="s">
        <v>303</v>
      </c>
      <c r="H5378" t="s">
        <v>130</v>
      </c>
      <c r="I5378">
        <v>335145</v>
      </c>
      <c r="L5378" s="96">
        <v>45132.529583333337</v>
      </c>
      <c r="M5378" t="s">
        <v>131</v>
      </c>
      <c r="N5378">
        <v>500</v>
      </c>
      <c r="O5378" t="s">
        <v>132</v>
      </c>
    </row>
    <row r="5379" spans="1:15" x14ac:dyDescent="0.25">
      <c r="A5379">
        <v>882970</v>
      </c>
      <c r="B5379">
        <v>201240</v>
      </c>
      <c r="C5379">
        <v>219</v>
      </c>
      <c r="D5379" s="96">
        <v>45310.716817129629</v>
      </c>
      <c r="E5379" t="s">
        <v>133</v>
      </c>
      <c r="F5379" t="s">
        <v>357</v>
      </c>
      <c r="G5379" t="s">
        <v>358</v>
      </c>
      <c r="H5379" t="s">
        <v>130</v>
      </c>
      <c r="I5379">
        <v>336400</v>
      </c>
      <c r="L5379" s="96">
        <v>45310.703576388885</v>
      </c>
      <c r="M5379" t="s">
        <v>135</v>
      </c>
      <c r="N5379">
        <v>301</v>
      </c>
      <c r="O5379" t="s">
        <v>132</v>
      </c>
    </row>
    <row r="5380" spans="1:15" x14ac:dyDescent="0.25">
      <c r="A5380">
        <v>882970</v>
      </c>
      <c r="B5380">
        <v>260000</v>
      </c>
      <c r="C5380">
        <v>219</v>
      </c>
      <c r="D5380" s="96">
        <v>45281.506701388891</v>
      </c>
      <c r="E5380" t="s">
        <v>162</v>
      </c>
      <c r="F5380" t="s">
        <v>310</v>
      </c>
      <c r="G5380" t="s">
        <v>311</v>
      </c>
      <c r="H5380" t="s">
        <v>130</v>
      </c>
      <c r="I5380">
        <v>336047</v>
      </c>
      <c r="L5380" s="96">
        <v>45281.503032407411</v>
      </c>
      <c r="M5380" t="s">
        <v>135</v>
      </c>
      <c r="N5380">
        <v>400</v>
      </c>
      <c r="O5380" t="s">
        <v>132</v>
      </c>
    </row>
    <row r="5381" spans="1:15" x14ac:dyDescent="0.25">
      <c r="A5381">
        <v>882970</v>
      </c>
      <c r="B5381">
        <v>530000</v>
      </c>
      <c r="C5381">
        <v>219</v>
      </c>
      <c r="D5381" s="96">
        <v>45274.475428240738</v>
      </c>
      <c r="E5381" t="s">
        <v>133</v>
      </c>
      <c r="F5381" t="s">
        <v>359</v>
      </c>
      <c r="G5381" t="s">
        <v>360</v>
      </c>
      <c r="H5381" t="s">
        <v>130</v>
      </c>
      <c r="I5381">
        <v>336952</v>
      </c>
      <c r="L5381" s="96">
        <v>45274.46465277778</v>
      </c>
      <c r="M5381" t="s">
        <v>135</v>
      </c>
      <c r="N5381">
        <v>441</v>
      </c>
      <c r="O5381" t="s">
        <v>132</v>
      </c>
    </row>
    <row r="5382" spans="1:15" x14ac:dyDescent="0.25">
      <c r="A5382">
        <v>882970</v>
      </c>
      <c r="B5382">
        <v>430500</v>
      </c>
      <c r="C5382">
        <v>219</v>
      </c>
      <c r="D5382" s="96">
        <v>45230.500717592593</v>
      </c>
      <c r="E5382" t="s">
        <v>133</v>
      </c>
      <c r="F5382" t="s">
        <v>257</v>
      </c>
      <c r="G5382" t="s">
        <v>258</v>
      </c>
      <c r="H5382" t="s">
        <v>130</v>
      </c>
      <c r="I5382">
        <v>336216</v>
      </c>
      <c r="L5382" s="96">
        <v>45230.490081018521</v>
      </c>
      <c r="M5382" t="s">
        <v>135</v>
      </c>
      <c r="N5382">
        <v>64</v>
      </c>
      <c r="O5382" t="s">
        <v>132</v>
      </c>
    </row>
    <row r="5383" spans="1:15" x14ac:dyDescent="0.25">
      <c r="A5383">
        <v>882970</v>
      </c>
      <c r="B5383">
        <v>270100</v>
      </c>
      <c r="C5383">
        <v>219</v>
      </c>
      <c r="D5383" s="96">
        <v>45230.384733796294</v>
      </c>
      <c r="E5383" t="s">
        <v>133</v>
      </c>
      <c r="F5383" t="s">
        <v>416</v>
      </c>
      <c r="G5383" t="s">
        <v>417</v>
      </c>
      <c r="H5383" t="s">
        <v>130</v>
      </c>
      <c r="I5383">
        <v>336575</v>
      </c>
      <c r="L5383" s="96">
        <v>45230.377870370372</v>
      </c>
      <c r="M5383" t="s">
        <v>135</v>
      </c>
      <c r="N5383">
        <v>78</v>
      </c>
      <c r="O5383" t="s">
        <v>132</v>
      </c>
    </row>
    <row r="5384" spans="1:15" x14ac:dyDescent="0.25">
      <c r="A5384">
        <v>882970</v>
      </c>
      <c r="B5384">
        <v>430500</v>
      </c>
      <c r="C5384">
        <v>219</v>
      </c>
      <c r="D5384" s="96">
        <v>45132.55777777778</v>
      </c>
      <c r="E5384" t="s">
        <v>127</v>
      </c>
      <c r="F5384" t="s">
        <v>217</v>
      </c>
      <c r="G5384" t="s">
        <v>367</v>
      </c>
      <c r="H5384" t="s">
        <v>130</v>
      </c>
      <c r="I5384">
        <v>336216</v>
      </c>
      <c r="L5384" s="96">
        <v>45132.556863425925</v>
      </c>
      <c r="M5384" t="s">
        <v>131</v>
      </c>
      <c r="N5384">
        <v>100</v>
      </c>
      <c r="O5384" t="s">
        <v>132</v>
      </c>
    </row>
    <row r="5385" spans="1:15" x14ac:dyDescent="0.25">
      <c r="A5385">
        <v>882970</v>
      </c>
      <c r="B5385">
        <v>430100</v>
      </c>
      <c r="C5385">
        <v>219</v>
      </c>
      <c r="D5385" s="96">
        <v>45132.557766203703</v>
      </c>
      <c r="E5385" t="s">
        <v>127</v>
      </c>
      <c r="F5385" t="s">
        <v>217</v>
      </c>
      <c r="G5385" t="s">
        <v>221</v>
      </c>
      <c r="H5385" t="s">
        <v>130</v>
      </c>
      <c r="I5385">
        <v>336210</v>
      </c>
      <c r="L5385" s="96">
        <v>45132.556863425925</v>
      </c>
      <c r="M5385" t="s">
        <v>131</v>
      </c>
      <c r="N5385">
        <v>100</v>
      </c>
      <c r="O5385" t="s">
        <v>132</v>
      </c>
    </row>
    <row r="5386" spans="1:15" x14ac:dyDescent="0.25">
      <c r="A5386">
        <v>882970</v>
      </c>
      <c r="B5386">
        <v>430100</v>
      </c>
      <c r="C5386">
        <v>219</v>
      </c>
      <c r="D5386" s="96">
        <v>45132.557766203703</v>
      </c>
      <c r="E5386" t="s">
        <v>133</v>
      </c>
      <c r="F5386" t="s">
        <v>217</v>
      </c>
      <c r="G5386" t="s">
        <v>253</v>
      </c>
      <c r="H5386" t="s">
        <v>130</v>
      </c>
      <c r="I5386">
        <v>336210</v>
      </c>
      <c r="L5386" s="96">
        <v>45132.556863425925</v>
      </c>
      <c r="M5386" t="s">
        <v>135</v>
      </c>
      <c r="N5386">
        <v>200</v>
      </c>
      <c r="O5386" t="s">
        <v>132</v>
      </c>
    </row>
    <row r="5387" spans="1:15" x14ac:dyDescent="0.25">
      <c r="A5387">
        <v>882970</v>
      </c>
      <c r="B5387">
        <v>205400</v>
      </c>
      <c r="C5387">
        <v>219</v>
      </c>
      <c r="D5387" s="96">
        <v>45132.557152777779</v>
      </c>
      <c r="E5387" t="s">
        <v>127</v>
      </c>
      <c r="F5387" t="s">
        <v>128</v>
      </c>
      <c r="G5387" t="s">
        <v>208</v>
      </c>
      <c r="H5387" t="s">
        <v>130</v>
      </c>
      <c r="I5387">
        <v>336611</v>
      </c>
      <c r="L5387" s="96">
        <v>45132.556747685187</v>
      </c>
      <c r="M5387" t="s">
        <v>131</v>
      </c>
      <c r="N5387">
        <v>50</v>
      </c>
      <c r="O5387" t="s">
        <v>132</v>
      </c>
    </row>
    <row r="5388" spans="1:15" x14ac:dyDescent="0.25">
      <c r="A5388">
        <v>882970</v>
      </c>
      <c r="B5388">
        <v>201240</v>
      </c>
      <c r="C5388">
        <v>219</v>
      </c>
      <c r="D5388" s="96">
        <v>45132.557129629633</v>
      </c>
      <c r="E5388" t="s">
        <v>127</v>
      </c>
      <c r="F5388" t="s">
        <v>128</v>
      </c>
      <c r="G5388" t="s">
        <v>206</v>
      </c>
      <c r="H5388" t="s">
        <v>130</v>
      </c>
      <c r="I5388">
        <v>336581</v>
      </c>
      <c r="L5388" s="96">
        <v>45132.556747685187</v>
      </c>
      <c r="M5388" t="s">
        <v>131</v>
      </c>
      <c r="N5388">
        <v>1</v>
      </c>
      <c r="O5388" t="s">
        <v>132</v>
      </c>
    </row>
    <row r="5389" spans="1:15" x14ac:dyDescent="0.25">
      <c r="A5389">
        <v>882970</v>
      </c>
      <c r="B5389">
        <v>201240</v>
      </c>
      <c r="C5389">
        <v>219</v>
      </c>
      <c r="D5389" s="96">
        <v>45132.557106481479</v>
      </c>
      <c r="E5389" t="s">
        <v>127</v>
      </c>
      <c r="F5389" t="s">
        <v>128</v>
      </c>
      <c r="G5389" t="s">
        <v>206</v>
      </c>
      <c r="H5389" t="s">
        <v>130</v>
      </c>
      <c r="I5389">
        <v>336498</v>
      </c>
      <c r="L5389" s="96">
        <v>45132.556747685187</v>
      </c>
      <c r="M5389" t="s">
        <v>131</v>
      </c>
      <c r="N5389">
        <v>1</v>
      </c>
      <c r="O5389" t="s">
        <v>132</v>
      </c>
    </row>
    <row r="5390" spans="1:15" x14ac:dyDescent="0.25">
      <c r="A5390">
        <v>882970</v>
      </c>
      <c r="B5390">
        <v>201240</v>
      </c>
      <c r="C5390">
        <v>219</v>
      </c>
      <c r="D5390" s="96">
        <v>45132.557106481479</v>
      </c>
      <c r="E5390" t="s">
        <v>127</v>
      </c>
      <c r="F5390" t="s">
        <v>128</v>
      </c>
      <c r="G5390" t="s">
        <v>206</v>
      </c>
      <c r="H5390" t="s">
        <v>130</v>
      </c>
      <c r="I5390">
        <v>336499</v>
      </c>
      <c r="L5390" s="96">
        <v>45132.556747685187</v>
      </c>
      <c r="M5390" t="s">
        <v>131</v>
      </c>
      <c r="N5390">
        <v>2</v>
      </c>
      <c r="O5390" t="s">
        <v>132</v>
      </c>
    </row>
    <row r="5391" spans="1:15" x14ac:dyDescent="0.25">
      <c r="A5391">
        <v>882970</v>
      </c>
      <c r="B5391">
        <v>201240</v>
      </c>
      <c r="C5391">
        <v>219</v>
      </c>
      <c r="D5391" s="96">
        <v>45132.55709490741</v>
      </c>
      <c r="E5391" t="s">
        <v>127</v>
      </c>
      <c r="F5391" t="s">
        <v>128</v>
      </c>
      <c r="G5391" t="s">
        <v>206</v>
      </c>
      <c r="H5391" t="s">
        <v>130</v>
      </c>
      <c r="I5391">
        <v>336491</v>
      </c>
      <c r="L5391" s="96">
        <v>45132.556747685187</v>
      </c>
      <c r="M5391" t="s">
        <v>131</v>
      </c>
      <c r="N5391">
        <v>8</v>
      </c>
      <c r="O5391" t="s">
        <v>132</v>
      </c>
    </row>
    <row r="5392" spans="1:15" x14ac:dyDescent="0.25">
      <c r="A5392">
        <v>882970</v>
      </c>
      <c r="B5392">
        <v>201240</v>
      </c>
      <c r="C5392">
        <v>219</v>
      </c>
      <c r="D5392" s="96">
        <v>45132.557083333333</v>
      </c>
      <c r="E5392" t="s">
        <v>127</v>
      </c>
      <c r="F5392" t="s">
        <v>128</v>
      </c>
      <c r="G5392" t="s">
        <v>206</v>
      </c>
      <c r="H5392" t="s">
        <v>130</v>
      </c>
      <c r="I5392">
        <v>336483</v>
      </c>
      <c r="L5392" s="96">
        <v>45132.556747685187</v>
      </c>
      <c r="M5392" t="s">
        <v>131</v>
      </c>
      <c r="N5392">
        <v>22</v>
      </c>
      <c r="O5392" t="s">
        <v>132</v>
      </c>
    </row>
    <row r="5393" spans="1:15" x14ac:dyDescent="0.25">
      <c r="A5393">
        <v>882970</v>
      </c>
      <c r="B5393">
        <v>201240</v>
      </c>
      <c r="C5393">
        <v>219</v>
      </c>
      <c r="D5393" s="96">
        <v>45132.557071759256</v>
      </c>
      <c r="E5393" t="s">
        <v>127</v>
      </c>
      <c r="F5393" t="s">
        <v>128</v>
      </c>
      <c r="G5393" t="s">
        <v>206</v>
      </c>
      <c r="H5393" t="s">
        <v>130</v>
      </c>
      <c r="I5393">
        <v>336481</v>
      </c>
      <c r="L5393" s="96">
        <v>45132.556747685187</v>
      </c>
      <c r="M5393" t="s">
        <v>131</v>
      </c>
      <c r="N5393">
        <v>4</v>
      </c>
      <c r="O5393" t="s">
        <v>132</v>
      </c>
    </row>
    <row r="5394" spans="1:15" x14ac:dyDescent="0.25">
      <c r="A5394">
        <v>882970</v>
      </c>
      <c r="B5394">
        <v>201240</v>
      </c>
      <c r="C5394">
        <v>219</v>
      </c>
      <c r="D5394" s="96">
        <v>45132.557060185187</v>
      </c>
      <c r="E5394" t="s">
        <v>127</v>
      </c>
      <c r="F5394" t="s">
        <v>128</v>
      </c>
      <c r="G5394" t="s">
        <v>206</v>
      </c>
      <c r="H5394" t="s">
        <v>130</v>
      </c>
      <c r="I5394">
        <v>336470</v>
      </c>
      <c r="L5394" s="96">
        <v>45132.556747685187</v>
      </c>
      <c r="M5394" t="s">
        <v>131</v>
      </c>
      <c r="N5394">
        <v>34</v>
      </c>
      <c r="O5394" t="s">
        <v>132</v>
      </c>
    </row>
    <row r="5395" spans="1:15" x14ac:dyDescent="0.25">
      <c r="A5395">
        <v>882970</v>
      </c>
      <c r="B5395">
        <v>201240</v>
      </c>
      <c r="C5395">
        <v>219</v>
      </c>
      <c r="D5395" s="96">
        <v>45132.55704861111</v>
      </c>
      <c r="E5395" t="s">
        <v>127</v>
      </c>
      <c r="F5395" t="s">
        <v>128</v>
      </c>
      <c r="G5395" t="s">
        <v>206</v>
      </c>
      <c r="H5395" t="s">
        <v>130</v>
      </c>
      <c r="I5395">
        <v>336450</v>
      </c>
      <c r="L5395" s="96">
        <v>45132.556747685187</v>
      </c>
      <c r="M5395" t="s">
        <v>131</v>
      </c>
      <c r="N5395">
        <v>5</v>
      </c>
      <c r="O5395" t="s">
        <v>132</v>
      </c>
    </row>
    <row r="5396" spans="1:15" x14ac:dyDescent="0.25">
      <c r="A5396">
        <v>882970</v>
      </c>
      <c r="B5396">
        <v>201240</v>
      </c>
      <c r="C5396">
        <v>219</v>
      </c>
      <c r="D5396" s="96">
        <v>45132.55704861111</v>
      </c>
      <c r="E5396" t="s">
        <v>127</v>
      </c>
      <c r="F5396" t="s">
        <v>128</v>
      </c>
      <c r="G5396" t="s">
        <v>206</v>
      </c>
      <c r="H5396" t="s">
        <v>130</v>
      </c>
      <c r="I5396">
        <v>336440</v>
      </c>
      <c r="L5396" s="96">
        <v>45132.556747685187</v>
      </c>
      <c r="M5396" t="s">
        <v>131</v>
      </c>
      <c r="N5396">
        <v>14</v>
      </c>
      <c r="O5396" t="s">
        <v>132</v>
      </c>
    </row>
    <row r="5397" spans="1:15" x14ac:dyDescent="0.25">
      <c r="A5397">
        <v>882970</v>
      </c>
      <c r="B5397">
        <v>201240</v>
      </c>
      <c r="C5397">
        <v>219</v>
      </c>
      <c r="D5397" s="96">
        <v>45132.557037037041</v>
      </c>
      <c r="E5397" t="s">
        <v>127</v>
      </c>
      <c r="F5397" t="s">
        <v>128</v>
      </c>
      <c r="G5397" t="s">
        <v>206</v>
      </c>
      <c r="H5397" t="s">
        <v>130</v>
      </c>
      <c r="I5397">
        <v>336430</v>
      </c>
      <c r="L5397" s="96">
        <v>45132.556747685187</v>
      </c>
      <c r="M5397" t="s">
        <v>131</v>
      </c>
      <c r="N5397">
        <v>10</v>
      </c>
      <c r="O5397" t="s">
        <v>132</v>
      </c>
    </row>
    <row r="5398" spans="1:15" x14ac:dyDescent="0.25">
      <c r="A5398">
        <v>882970</v>
      </c>
      <c r="B5398">
        <v>201240</v>
      </c>
      <c r="C5398">
        <v>219</v>
      </c>
      <c r="D5398" s="96">
        <v>45132.557025462964</v>
      </c>
      <c r="E5398" t="s">
        <v>127</v>
      </c>
      <c r="F5398" t="s">
        <v>128</v>
      </c>
      <c r="G5398" t="s">
        <v>206</v>
      </c>
      <c r="H5398" t="s">
        <v>130</v>
      </c>
      <c r="I5398">
        <v>336410</v>
      </c>
      <c r="L5398" s="96">
        <v>45132.556747685187</v>
      </c>
      <c r="M5398" t="s">
        <v>131</v>
      </c>
      <c r="N5398">
        <v>3</v>
      </c>
      <c r="O5398" t="s">
        <v>132</v>
      </c>
    </row>
    <row r="5399" spans="1:15" x14ac:dyDescent="0.25">
      <c r="A5399">
        <v>882970</v>
      </c>
      <c r="B5399">
        <v>201240</v>
      </c>
      <c r="C5399">
        <v>219</v>
      </c>
      <c r="D5399" s="96">
        <v>45132.557025462964</v>
      </c>
      <c r="E5399" t="s">
        <v>127</v>
      </c>
      <c r="F5399" t="s">
        <v>128</v>
      </c>
      <c r="G5399" t="s">
        <v>206</v>
      </c>
      <c r="H5399" t="s">
        <v>130</v>
      </c>
      <c r="I5399">
        <v>336412</v>
      </c>
      <c r="L5399" s="96">
        <v>45132.556747685187</v>
      </c>
      <c r="M5399" t="s">
        <v>131</v>
      </c>
      <c r="N5399">
        <v>18</v>
      </c>
      <c r="O5399" t="s">
        <v>132</v>
      </c>
    </row>
    <row r="5400" spans="1:15" x14ac:dyDescent="0.25">
      <c r="A5400">
        <v>882970</v>
      </c>
      <c r="B5400">
        <v>201240</v>
      </c>
      <c r="C5400">
        <v>219</v>
      </c>
      <c r="D5400" s="96">
        <v>45132.557013888887</v>
      </c>
      <c r="E5400" t="s">
        <v>127</v>
      </c>
      <c r="F5400" t="s">
        <v>128</v>
      </c>
      <c r="G5400" t="s">
        <v>242</v>
      </c>
      <c r="H5400" t="s">
        <v>130</v>
      </c>
      <c r="I5400">
        <v>336400</v>
      </c>
      <c r="L5400" s="96">
        <v>45132.556747685187</v>
      </c>
      <c r="M5400" t="s">
        <v>131</v>
      </c>
      <c r="N5400">
        <v>220</v>
      </c>
      <c r="O5400" t="s">
        <v>132</v>
      </c>
    </row>
    <row r="5401" spans="1:15" x14ac:dyDescent="0.25">
      <c r="A5401">
        <v>882970</v>
      </c>
      <c r="B5401">
        <v>280000</v>
      </c>
      <c r="C5401">
        <v>219</v>
      </c>
      <c r="D5401" s="96">
        <v>45132.556932870371</v>
      </c>
      <c r="E5401" t="s">
        <v>127</v>
      </c>
      <c r="F5401" t="s">
        <v>128</v>
      </c>
      <c r="G5401" t="s">
        <v>244</v>
      </c>
      <c r="H5401" t="s">
        <v>130</v>
      </c>
      <c r="I5401">
        <v>336007</v>
      </c>
      <c r="L5401" s="96">
        <v>45132.556747685187</v>
      </c>
      <c r="M5401" t="s">
        <v>131</v>
      </c>
      <c r="N5401">
        <v>7</v>
      </c>
      <c r="O5401" t="s">
        <v>132</v>
      </c>
    </row>
    <row r="5402" spans="1:15" x14ac:dyDescent="0.25">
      <c r="A5402">
        <v>882970</v>
      </c>
      <c r="B5402">
        <v>170490</v>
      </c>
      <c r="C5402">
        <v>219</v>
      </c>
      <c r="D5402" s="96">
        <v>45132.530185185184</v>
      </c>
      <c r="E5402" t="s">
        <v>133</v>
      </c>
      <c r="F5402" t="s">
        <v>140</v>
      </c>
      <c r="G5402" t="s">
        <v>496</v>
      </c>
      <c r="H5402" t="s">
        <v>130</v>
      </c>
      <c r="I5402">
        <v>335200</v>
      </c>
      <c r="L5402" s="96">
        <v>45132.529583333337</v>
      </c>
      <c r="M5402" t="s">
        <v>135</v>
      </c>
      <c r="N5402">
        <v>35</v>
      </c>
      <c r="O5402" t="s">
        <v>132</v>
      </c>
    </row>
    <row r="5403" spans="1:15" x14ac:dyDescent="0.25">
      <c r="A5403">
        <v>884440</v>
      </c>
      <c r="B5403">
        <v>250700</v>
      </c>
      <c r="C5403">
        <v>152</v>
      </c>
      <c r="D5403" s="96">
        <v>45265.504803240743</v>
      </c>
      <c r="E5403" t="s">
        <v>162</v>
      </c>
      <c r="F5403" t="s">
        <v>470</v>
      </c>
      <c r="G5403" t="s">
        <v>471</v>
      </c>
      <c r="H5403" t="s">
        <v>130</v>
      </c>
      <c r="I5403">
        <v>333525</v>
      </c>
      <c r="L5403" s="96">
        <v>45265.502696759257</v>
      </c>
      <c r="M5403" t="s">
        <v>135</v>
      </c>
      <c r="N5403">
        <v>16598</v>
      </c>
      <c r="O5403" t="s">
        <v>132</v>
      </c>
    </row>
    <row r="5404" spans="1:15" x14ac:dyDescent="0.25">
      <c r="A5404">
        <v>884440</v>
      </c>
      <c r="B5404">
        <v>205400</v>
      </c>
      <c r="C5404">
        <v>152</v>
      </c>
      <c r="D5404" s="96">
        <v>45226.519236111111</v>
      </c>
      <c r="E5404" t="s">
        <v>133</v>
      </c>
      <c r="F5404" t="s">
        <v>154</v>
      </c>
      <c r="G5404" t="s">
        <v>155</v>
      </c>
      <c r="H5404" t="s">
        <v>130</v>
      </c>
      <c r="I5404">
        <v>333170</v>
      </c>
      <c r="L5404" s="96">
        <v>45226.513449074075</v>
      </c>
      <c r="M5404" t="s">
        <v>135</v>
      </c>
      <c r="N5404">
        <v>600000</v>
      </c>
      <c r="O5404" t="s">
        <v>132</v>
      </c>
    </row>
    <row r="5405" spans="1:15" x14ac:dyDescent="0.25">
      <c r="A5405">
        <v>884440</v>
      </c>
      <c r="B5405">
        <v>200000</v>
      </c>
      <c r="C5405">
        <v>152</v>
      </c>
      <c r="D5405" s="96">
        <v>45174.488182870373</v>
      </c>
      <c r="E5405" t="s">
        <v>162</v>
      </c>
      <c r="F5405" t="s">
        <v>399</v>
      </c>
      <c r="G5405" t="s">
        <v>400</v>
      </c>
      <c r="H5405" t="s">
        <v>130</v>
      </c>
      <c r="I5405">
        <v>333100</v>
      </c>
      <c r="L5405" s="96">
        <v>45169.999988425923</v>
      </c>
      <c r="M5405" t="s">
        <v>135</v>
      </c>
      <c r="N5405">
        <v>9511511</v>
      </c>
      <c r="O5405" t="s">
        <v>132</v>
      </c>
    </row>
    <row r="5406" spans="1:15" x14ac:dyDescent="0.25">
      <c r="A5406">
        <v>884440</v>
      </c>
      <c r="B5406">
        <v>280000</v>
      </c>
      <c r="C5406">
        <v>160</v>
      </c>
      <c r="D5406" s="96">
        <v>45134.495613425926</v>
      </c>
      <c r="E5406" t="s">
        <v>133</v>
      </c>
      <c r="F5406" t="s">
        <v>513</v>
      </c>
      <c r="G5406" t="s">
        <v>514</v>
      </c>
      <c r="H5406" t="s">
        <v>130</v>
      </c>
      <c r="I5406">
        <v>333305</v>
      </c>
      <c r="L5406" s="96">
        <v>45132.999988425923</v>
      </c>
      <c r="M5406" t="s">
        <v>135</v>
      </c>
      <c r="N5406">
        <v>35000</v>
      </c>
      <c r="O5406" t="s">
        <v>132</v>
      </c>
    </row>
    <row r="5407" spans="1:15" x14ac:dyDescent="0.25">
      <c r="A5407">
        <v>884440</v>
      </c>
      <c r="B5407">
        <v>240000</v>
      </c>
      <c r="C5407">
        <v>160</v>
      </c>
      <c r="D5407" s="96">
        <v>45132.556909722225</v>
      </c>
      <c r="E5407" t="s">
        <v>127</v>
      </c>
      <c r="F5407" t="s">
        <v>128</v>
      </c>
      <c r="G5407" t="s">
        <v>487</v>
      </c>
      <c r="H5407" t="s">
        <v>130</v>
      </c>
      <c r="I5407">
        <v>333200</v>
      </c>
      <c r="L5407" s="96">
        <v>45132.556747685187</v>
      </c>
      <c r="M5407" t="s">
        <v>131</v>
      </c>
      <c r="N5407">
        <v>140000</v>
      </c>
      <c r="O5407" t="s">
        <v>132</v>
      </c>
    </row>
    <row r="5408" spans="1:15" x14ac:dyDescent="0.25">
      <c r="A5408">
        <v>884440</v>
      </c>
      <c r="B5408">
        <v>240000</v>
      </c>
      <c r="C5408">
        <v>160</v>
      </c>
      <c r="D5408" s="96">
        <v>45132.556909722225</v>
      </c>
      <c r="E5408" t="s">
        <v>133</v>
      </c>
      <c r="F5408" t="s">
        <v>128</v>
      </c>
      <c r="G5408" t="s">
        <v>134</v>
      </c>
      <c r="H5408" t="s">
        <v>130</v>
      </c>
      <c r="I5408">
        <v>333200</v>
      </c>
      <c r="L5408" s="96">
        <v>45132.556747685187</v>
      </c>
      <c r="M5408" t="s">
        <v>135</v>
      </c>
      <c r="N5408">
        <v>-140000</v>
      </c>
      <c r="O5408" t="s">
        <v>136</v>
      </c>
    </row>
    <row r="5409" spans="1:15" x14ac:dyDescent="0.25">
      <c r="A5409">
        <v>884440</v>
      </c>
      <c r="B5409">
        <v>240000</v>
      </c>
      <c r="C5409">
        <v>160</v>
      </c>
      <c r="D5409" s="96">
        <v>45132.556909722225</v>
      </c>
      <c r="E5409" t="s">
        <v>133</v>
      </c>
      <c r="F5409" t="s">
        <v>128</v>
      </c>
      <c r="G5409" t="s">
        <v>134</v>
      </c>
      <c r="H5409" t="s">
        <v>130</v>
      </c>
      <c r="I5409">
        <v>333200</v>
      </c>
      <c r="L5409" s="96">
        <v>45132.556747685187</v>
      </c>
      <c r="M5409" t="s">
        <v>135</v>
      </c>
      <c r="N5409">
        <v>140000</v>
      </c>
      <c r="O5409" t="s">
        <v>132</v>
      </c>
    </row>
    <row r="5410" spans="1:15" x14ac:dyDescent="0.25">
      <c r="A5410">
        <v>884440</v>
      </c>
      <c r="B5410">
        <v>415000</v>
      </c>
      <c r="C5410">
        <v>170</v>
      </c>
      <c r="D5410" s="96">
        <v>45308.448969907404</v>
      </c>
      <c r="E5410" t="s">
        <v>127</v>
      </c>
      <c r="F5410" t="s">
        <v>152</v>
      </c>
      <c r="G5410" t="s">
        <v>153</v>
      </c>
      <c r="H5410" t="s">
        <v>130</v>
      </c>
      <c r="I5410">
        <v>339125</v>
      </c>
      <c r="L5410" s="96">
        <v>45308.394861111112</v>
      </c>
      <c r="M5410" t="s">
        <v>131</v>
      </c>
      <c r="N5410">
        <v>250</v>
      </c>
      <c r="O5410" t="s">
        <v>132</v>
      </c>
    </row>
    <row r="5411" spans="1:15" x14ac:dyDescent="0.25">
      <c r="A5411">
        <v>884440</v>
      </c>
      <c r="B5411">
        <v>415000</v>
      </c>
      <c r="C5411">
        <v>170</v>
      </c>
      <c r="D5411" s="96">
        <v>45308.448969907404</v>
      </c>
      <c r="E5411" t="s">
        <v>127</v>
      </c>
      <c r="F5411" t="s">
        <v>152</v>
      </c>
      <c r="G5411" t="s">
        <v>153</v>
      </c>
      <c r="H5411" t="s">
        <v>130</v>
      </c>
      <c r="I5411">
        <v>339128</v>
      </c>
      <c r="L5411" s="96">
        <v>45308.394861111112</v>
      </c>
      <c r="M5411" t="s">
        <v>131</v>
      </c>
      <c r="N5411">
        <v>2250</v>
      </c>
      <c r="O5411" t="s">
        <v>132</v>
      </c>
    </row>
    <row r="5412" spans="1:15" x14ac:dyDescent="0.25">
      <c r="A5412">
        <v>884440</v>
      </c>
      <c r="B5412">
        <v>700000</v>
      </c>
      <c r="C5412">
        <v>201</v>
      </c>
      <c r="D5412" s="96">
        <v>45132.557824074072</v>
      </c>
      <c r="E5412" t="s">
        <v>127</v>
      </c>
      <c r="F5412" t="s">
        <v>142</v>
      </c>
      <c r="G5412" t="s">
        <v>143</v>
      </c>
      <c r="H5412" t="s">
        <v>130</v>
      </c>
      <c r="I5412">
        <v>332800</v>
      </c>
      <c r="L5412" s="96">
        <v>45132.556886574072</v>
      </c>
      <c r="M5412" t="s">
        <v>131</v>
      </c>
      <c r="N5412">
        <v>1114000</v>
      </c>
      <c r="O5412" t="s">
        <v>132</v>
      </c>
    </row>
    <row r="5413" spans="1:15" x14ac:dyDescent="0.25">
      <c r="A5413">
        <v>884440</v>
      </c>
      <c r="B5413">
        <v>700000</v>
      </c>
      <c r="C5413">
        <v>201</v>
      </c>
      <c r="D5413" s="96">
        <v>45132.557824074072</v>
      </c>
      <c r="E5413" t="s">
        <v>133</v>
      </c>
      <c r="F5413" t="s">
        <v>142</v>
      </c>
      <c r="G5413" t="s">
        <v>511</v>
      </c>
      <c r="H5413" t="s">
        <v>130</v>
      </c>
      <c r="I5413">
        <v>332800</v>
      </c>
      <c r="L5413" s="96">
        <v>45132.556886574072</v>
      </c>
      <c r="M5413" t="s">
        <v>135</v>
      </c>
      <c r="N5413">
        <v>637547</v>
      </c>
      <c r="O5413" t="s">
        <v>132</v>
      </c>
    </row>
    <row r="5414" spans="1:15" x14ac:dyDescent="0.25">
      <c r="A5414">
        <v>884440</v>
      </c>
      <c r="B5414">
        <v>700000</v>
      </c>
      <c r="C5414">
        <v>201</v>
      </c>
      <c r="D5414" s="96">
        <v>45132.557812500003</v>
      </c>
      <c r="E5414" t="s">
        <v>127</v>
      </c>
      <c r="F5414" t="s">
        <v>142</v>
      </c>
      <c r="G5414" t="s">
        <v>207</v>
      </c>
      <c r="H5414" t="s">
        <v>130</v>
      </c>
      <c r="I5414">
        <v>332100</v>
      </c>
      <c r="L5414" s="96">
        <v>45132.556886574072</v>
      </c>
      <c r="M5414" t="s">
        <v>131</v>
      </c>
      <c r="N5414">
        <v>4450000</v>
      </c>
      <c r="O5414" t="s">
        <v>132</v>
      </c>
    </row>
    <row r="5415" spans="1:15" x14ac:dyDescent="0.25">
      <c r="A5415">
        <v>884440</v>
      </c>
      <c r="B5415">
        <v>700000</v>
      </c>
      <c r="C5415">
        <v>201</v>
      </c>
      <c r="D5415" s="96">
        <v>45132.557812500003</v>
      </c>
      <c r="E5415" t="s">
        <v>133</v>
      </c>
      <c r="F5415" t="s">
        <v>142</v>
      </c>
      <c r="G5415" t="s">
        <v>511</v>
      </c>
      <c r="H5415" t="s">
        <v>130</v>
      </c>
      <c r="I5415">
        <v>332100</v>
      </c>
      <c r="L5415" s="96">
        <v>45132.556886574072</v>
      </c>
      <c r="M5415" t="s">
        <v>135</v>
      </c>
      <c r="N5415">
        <v>567356</v>
      </c>
      <c r="O5415" t="s">
        <v>132</v>
      </c>
    </row>
    <row r="5416" spans="1:15" x14ac:dyDescent="0.25">
      <c r="A5416">
        <v>884440</v>
      </c>
      <c r="B5416">
        <v>335100</v>
      </c>
      <c r="C5416">
        <v>202</v>
      </c>
      <c r="D5416" s="96">
        <v>45132.557604166665</v>
      </c>
      <c r="E5416" t="s">
        <v>127</v>
      </c>
      <c r="F5416" t="s">
        <v>144</v>
      </c>
      <c r="G5416" t="s">
        <v>145</v>
      </c>
      <c r="H5416" t="s">
        <v>130</v>
      </c>
      <c r="I5416">
        <v>334510</v>
      </c>
      <c r="L5416" s="96">
        <v>45132.55678240741</v>
      </c>
      <c r="M5416" t="s">
        <v>131</v>
      </c>
      <c r="N5416">
        <v>502000</v>
      </c>
      <c r="O5416" t="s">
        <v>132</v>
      </c>
    </row>
    <row r="5417" spans="1:15" x14ac:dyDescent="0.25">
      <c r="A5417">
        <v>884440</v>
      </c>
      <c r="B5417">
        <v>335100</v>
      </c>
      <c r="C5417">
        <v>202</v>
      </c>
      <c r="D5417" s="96">
        <v>45132.557581018518</v>
      </c>
      <c r="E5417" t="s">
        <v>133</v>
      </c>
      <c r="F5417" t="s">
        <v>144</v>
      </c>
      <c r="G5417" t="s">
        <v>146</v>
      </c>
      <c r="H5417" t="s">
        <v>130</v>
      </c>
      <c r="I5417">
        <v>334500</v>
      </c>
      <c r="L5417" s="96">
        <v>45132.55678240741</v>
      </c>
      <c r="M5417" t="s">
        <v>135</v>
      </c>
      <c r="N5417">
        <v>37537</v>
      </c>
      <c r="O5417" t="s">
        <v>132</v>
      </c>
    </row>
    <row r="5418" spans="1:15" x14ac:dyDescent="0.25">
      <c r="A5418">
        <v>884440</v>
      </c>
      <c r="B5418">
        <v>170450</v>
      </c>
      <c r="C5418">
        <v>203</v>
      </c>
      <c r="D5418" s="96">
        <v>45309.391087962962</v>
      </c>
      <c r="E5418" t="s">
        <v>133</v>
      </c>
      <c r="F5418" t="s">
        <v>182</v>
      </c>
      <c r="G5418" t="s">
        <v>183</v>
      </c>
      <c r="H5418" t="s">
        <v>130</v>
      </c>
      <c r="I5418">
        <v>332370</v>
      </c>
      <c r="L5418" s="96">
        <v>45308.999988425923</v>
      </c>
      <c r="M5418" t="s">
        <v>135</v>
      </c>
      <c r="N5418">
        <v>2000000</v>
      </c>
      <c r="O5418" t="s">
        <v>132</v>
      </c>
    </row>
    <row r="5419" spans="1:15" x14ac:dyDescent="0.25">
      <c r="A5419">
        <v>884440</v>
      </c>
      <c r="B5419">
        <v>170350</v>
      </c>
      <c r="C5419">
        <v>203</v>
      </c>
      <c r="D5419" s="96">
        <v>45309.391064814816</v>
      </c>
      <c r="E5419" t="s">
        <v>133</v>
      </c>
      <c r="F5419" t="s">
        <v>182</v>
      </c>
      <c r="G5419" t="s">
        <v>183</v>
      </c>
      <c r="H5419" t="s">
        <v>130</v>
      </c>
      <c r="I5419">
        <v>332330</v>
      </c>
      <c r="L5419" s="96">
        <v>45308.999988425923</v>
      </c>
      <c r="M5419" t="s">
        <v>135</v>
      </c>
      <c r="N5419">
        <v>3000000</v>
      </c>
      <c r="O5419" t="s">
        <v>132</v>
      </c>
    </row>
    <row r="5420" spans="1:15" x14ac:dyDescent="0.25">
      <c r="A5420">
        <v>884440</v>
      </c>
      <c r="B5420">
        <v>170310</v>
      </c>
      <c r="C5420">
        <v>203</v>
      </c>
      <c r="D5420" s="96">
        <v>45309.391041666669</v>
      </c>
      <c r="E5420" t="s">
        <v>133</v>
      </c>
      <c r="F5420" t="s">
        <v>182</v>
      </c>
      <c r="G5420" t="s">
        <v>183</v>
      </c>
      <c r="H5420" t="s">
        <v>130</v>
      </c>
      <c r="I5420">
        <v>332310</v>
      </c>
      <c r="L5420" s="96">
        <v>45308.999988425923</v>
      </c>
      <c r="M5420" t="s">
        <v>135</v>
      </c>
      <c r="N5420">
        <v>360500</v>
      </c>
      <c r="O5420" t="s">
        <v>132</v>
      </c>
    </row>
    <row r="5421" spans="1:15" x14ac:dyDescent="0.25">
      <c r="A5421">
        <v>884440</v>
      </c>
      <c r="B5421">
        <v>170450</v>
      </c>
      <c r="C5421">
        <v>203</v>
      </c>
      <c r="D5421" s="96">
        <v>45309.371979166666</v>
      </c>
      <c r="E5421" t="s">
        <v>133</v>
      </c>
      <c r="F5421" t="s">
        <v>184</v>
      </c>
      <c r="G5421" t="s">
        <v>185</v>
      </c>
      <c r="H5421" t="s">
        <v>130</v>
      </c>
      <c r="I5421">
        <v>332370</v>
      </c>
      <c r="L5421" s="96">
        <v>45308.999988425923</v>
      </c>
      <c r="M5421" t="s">
        <v>135</v>
      </c>
      <c r="N5421">
        <v>-20000</v>
      </c>
      <c r="O5421" t="s">
        <v>136</v>
      </c>
    </row>
    <row r="5422" spans="1:15" x14ac:dyDescent="0.25">
      <c r="A5422">
        <v>884440</v>
      </c>
      <c r="B5422">
        <v>170350</v>
      </c>
      <c r="C5422">
        <v>203</v>
      </c>
      <c r="D5422" s="96">
        <v>45309.37195601852</v>
      </c>
      <c r="E5422" t="s">
        <v>133</v>
      </c>
      <c r="F5422" t="s">
        <v>184</v>
      </c>
      <c r="G5422" t="s">
        <v>185</v>
      </c>
      <c r="H5422" t="s">
        <v>130</v>
      </c>
      <c r="I5422">
        <v>332330</v>
      </c>
      <c r="L5422" s="96">
        <v>45308.999988425923</v>
      </c>
      <c r="M5422" t="s">
        <v>135</v>
      </c>
      <c r="N5422">
        <v>-30000</v>
      </c>
      <c r="O5422" t="s">
        <v>136</v>
      </c>
    </row>
    <row r="5423" spans="1:15" x14ac:dyDescent="0.25">
      <c r="A5423">
        <v>884440</v>
      </c>
      <c r="B5423">
        <v>170310</v>
      </c>
      <c r="C5423">
        <v>203</v>
      </c>
      <c r="D5423" s="96">
        <v>45309.371932870374</v>
      </c>
      <c r="E5423" t="s">
        <v>133</v>
      </c>
      <c r="F5423" t="s">
        <v>184</v>
      </c>
      <c r="G5423" t="s">
        <v>185</v>
      </c>
      <c r="H5423" t="s">
        <v>130</v>
      </c>
      <c r="I5423">
        <v>332310</v>
      </c>
      <c r="L5423" s="96">
        <v>45308.999988425923</v>
      </c>
      <c r="M5423" t="s">
        <v>135</v>
      </c>
      <c r="N5423">
        <v>-3605</v>
      </c>
      <c r="O5423" t="s">
        <v>136</v>
      </c>
    </row>
    <row r="5424" spans="1:15" x14ac:dyDescent="0.25">
      <c r="A5424">
        <v>884440</v>
      </c>
      <c r="B5424">
        <v>170450</v>
      </c>
      <c r="C5424">
        <v>203</v>
      </c>
      <c r="D5424" s="96">
        <v>45274.620266203703</v>
      </c>
      <c r="E5424" t="s">
        <v>133</v>
      </c>
      <c r="F5424" t="s">
        <v>186</v>
      </c>
      <c r="G5424" t="s">
        <v>187</v>
      </c>
      <c r="H5424" t="s">
        <v>130</v>
      </c>
      <c r="I5424">
        <v>332370</v>
      </c>
      <c r="L5424" s="96">
        <v>45274.620046296295</v>
      </c>
      <c r="M5424" t="s">
        <v>135</v>
      </c>
      <c r="N5424">
        <v>20000</v>
      </c>
      <c r="O5424" t="s">
        <v>132</v>
      </c>
    </row>
    <row r="5425" spans="1:15" x14ac:dyDescent="0.25">
      <c r="A5425">
        <v>884440</v>
      </c>
      <c r="B5425">
        <v>170350</v>
      </c>
      <c r="C5425">
        <v>203</v>
      </c>
      <c r="D5425" s="96">
        <v>45274.620243055557</v>
      </c>
      <c r="E5425" t="s">
        <v>133</v>
      </c>
      <c r="F5425" t="s">
        <v>186</v>
      </c>
      <c r="G5425" t="s">
        <v>187</v>
      </c>
      <c r="H5425" t="s">
        <v>130</v>
      </c>
      <c r="I5425">
        <v>332330</v>
      </c>
      <c r="L5425" s="96">
        <v>45274.620046296295</v>
      </c>
      <c r="M5425" t="s">
        <v>135</v>
      </c>
      <c r="N5425">
        <v>30000</v>
      </c>
      <c r="O5425" t="s">
        <v>132</v>
      </c>
    </row>
    <row r="5426" spans="1:15" x14ac:dyDescent="0.25">
      <c r="A5426">
        <v>884440</v>
      </c>
      <c r="B5426">
        <v>170310</v>
      </c>
      <c r="C5426">
        <v>203</v>
      </c>
      <c r="D5426" s="96">
        <v>45274.62023148148</v>
      </c>
      <c r="E5426" t="s">
        <v>133</v>
      </c>
      <c r="F5426" t="s">
        <v>186</v>
      </c>
      <c r="G5426" t="s">
        <v>187</v>
      </c>
      <c r="H5426" t="s">
        <v>130</v>
      </c>
      <c r="I5426">
        <v>332310</v>
      </c>
      <c r="L5426" s="96">
        <v>45274.620046296295</v>
      </c>
      <c r="M5426" t="s">
        <v>135</v>
      </c>
      <c r="N5426">
        <v>3605</v>
      </c>
      <c r="O5426" t="s">
        <v>132</v>
      </c>
    </row>
    <row r="5427" spans="1:15" x14ac:dyDescent="0.25">
      <c r="A5427">
        <v>884440</v>
      </c>
      <c r="B5427">
        <v>170450</v>
      </c>
      <c r="C5427">
        <v>203</v>
      </c>
      <c r="D5427" s="96">
        <v>45155.573136574072</v>
      </c>
      <c r="E5427" t="s">
        <v>133</v>
      </c>
      <c r="F5427" t="s">
        <v>188</v>
      </c>
      <c r="G5427" t="s">
        <v>189</v>
      </c>
      <c r="H5427" t="s">
        <v>130</v>
      </c>
      <c r="I5427">
        <v>332370</v>
      </c>
      <c r="L5427" s="96">
        <v>45155.572881944441</v>
      </c>
      <c r="M5427" t="s">
        <v>135</v>
      </c>
      <c r="N5427">
        <v>2000000</v>
      </c>
      <c r="O5427" t="s">
        <v>132</v>
      </c>
    </row>
    <row r="5428" spans="1:15" x14ac:dyDescent="0.25">
      <c r="A5428">
        <v>884440</v>
      </c>
      <c r="B5428">
        <v>170380</v>
      </c>
      <c r="C5428">
        <v>203</v>
      </c>
      <c r="D5428" s="96">
        <v>45155.573113425926</v>
      </c>
      <c r="E5428" t="s">
        <v>133</v>
      </c>
      <c r="F5428" t="s">
        <v>188</v>
      </c>
      <c r="G5428" t="s">
        <v>189</v>
      </c>
      <c r="H5428" t="s">
        <v>130</v>
      </c>
      <c r="I5428">
        <v>332340</v>
      </c>
      <c r="L5428" s="96">
        <v>45155.572881944441</v>
      </c>
      <c r="M5428" t="s">
        <v>135</v>
      </c>
      <c r="N5428">
        <v>34</v>
      </c>
      <c r="O5428" t="s">
        <v>132</v>
      </c>
    </row>
    <row r="5429" spans="1:15" x14ac:dyDescent="0.25">
      <c r="A5429">
        <v>884440</v>
      </c>
      <c r="B5429">
        <v>170340</v>
      </c>
      <c r="C5429">
        <v>203</v>
      </c>
      <c r="D5429" s="96">
        <v>45155.573101851849</v>
      </c>
      <c r="E5429" t="s">
        <v>133</v>
      </c>
      <c r="F5429" t="s">
        <v>188</v>
      </c>
      <c r="G5429" t="s">
        <v>189</v>
      </c>
      <c r="H5429" t="s">
        <v>130</v>
      </c>
      <c r="I5429">
        <v>332320</v>
      </c>
      <c r="L5429" s="96">
        <v>45155.572881944441</v>
      </c>
      <c r="M5429" t="s">
        <v>135</v>
      </c>
      <c r="N5429">
        <v>14</v>
      </c>
      <c r="O5429" t="s">
        <v>132</v>
      </c>
    </row>
    <row r="5430" spans="1:15" x14ac:dyDescent="0.25">
      <c r="A5430">
        <v>884440</v>
      </c>
      <c r="B5430">
        <v>170350</v>
      </c>
      <c r="C5430">
        <v>203</v>
      </c>
      <c r="D5430" s="96">
        <v>45155.573101851849</v>
      </c>
      <c r="E5430" t="s">
        <v>133</v>
      </c>
      <c r="F5430" t="s">
        <v>188</v>
      </c>
      <c r="G5430" t="s">
        <v>189</v>
      </c>
      <c r="H5430" t="s">
        <v>130</v>
      </c>
      <c r="I5430">
        <v>332330</v>
      </c>
      <c r="L5430" s="96">
        <v>45155.572881944441</v>
      </c>
      <c r="M5430" t="s">
        <v>135</v>
      </c>
      <c r="N5430">
        <v>3000000</v>
      </c>
      <c r="O5430" t="s">
        <v>132</v>
      </c>
    </row>
    <row r="5431" spans="1:15" x14ac:dyDescent="0.25">
      <c r="A5431">
        <v>884440</v>
      </c>
      <c r="B5431">
        <v>170310</v>
      </c>
      <c r="C5431">
        <v>203</v>
      </c>
      <c r="D5431" s="96">
        <v>45155.57309027778</v>
      </c>
      <c r="E5431" t="s">
        <v>133</v>
      </c>
      <c r="F5431" t="s">
        <v>188</v>
      </c>
      <c r="G5431" t="s">
        <v>189</v>
      </c>
      <c r="H5431" t="s">
        <v>130</v>
      </c>
      <c r="I5431">
        <v>332310</v>
      </c>
      <c r="L5431" s="96">
        <v>45155.572881944441</v>
      </c>
      <c r="M5431" t="s">
        <v>135</v>
      </c>
      <c r="N5431">
        <v>-4235000</v>
      </c>
      <c r="O5431" t="s">
        <v>136</v>
      </c>
    </row>
    <row r="5432" spans="1:15" x14ac:dyDescent="0.25">
      <c r="A5432">
        <v>884440</v>
      </c>
      <c r="B5432">
        <v>170470</v>
      </c>
      <c r="C5432">
        <v>203</v>
      </c>
      <c r="D5432" s="96">
        <v>45132.530150462961</v>
      </c>
      <c r="E5432" t="s">
        <v>133</v>
      </c>
      <c r="F5432" t="s">
        <v>140</v>
      </c>
      <c r="G5432" t="s">
        <v>191</v>
      </c>
      <c r="H5432" t="s">
        <v>130</v>
      </c>
      <c r="I5432">
        <v>332390</v>
      </c>
      <c r="L5432" s="96">
        <v>45132.529583333337</v>
      </c>
      <c r="M5432" t="s">
        <v>135</v>
      </c>
      <c r="N5432">
        <v>6</v>
      </c>
      <c r="O5432" t="s">
        <v>132</v>
      </c>
    </row>
    <row r="5433" spans="1:15" x14ac:dyDescent="0.25">
      <c r="A5433">
        <v>884440</v>
      </c>
      <c r="B5433">
        <v>170310</v>
      </c>
      <c r="C5433">
        <v>203</v>
      </c>
      <c r="D5433" s="96">
        <v>45132.530127314814</v>
      </c>
      <c r="E5433" t="s">
        <v>127</v>
      </c>
      <c r="F5433" t="s">
        <v>140</v>
      </c>
      <c r="G5433" t="s">
        <v>191</v>
      </c>
      <c r="H5433" t="s">
        <v>130</v>
      </c>
      <c r="I5433">
        <v>332382</v>
      </c>
      <c r="L5433" s="96">
        <v>45132.529583333337</v>
      </c>
      <c r="M5433" t="s">
        <v>131</v>
      </c>
      <c r="N5433">
        <v>1300000</v>
      </c>
      <c r="O5433" t="s">
        <v>132</v>
      </c>
    </row>
    <row r="5434" spans="1:15" x14ac:dyDescent="0.25">
      <c r="A5434">
        <v>884440</v>
      </c>
      <c r="B5434">
        <v>170450</v>
      </c>
      <c r="C5434">
        <v>203</v>
      </c>
      <c r="D5434" s="96">
        <v>45132.530104166668</v>
      </c>
      <c r="E5434" t="s">
        <v>133</v>
      </c>
      <c r="F5434" t="s">
        <v>140</v>
      </c>
      <c r="G5434" t="s">
        <v>191</v>
      </c>
      <c r="H5434" t="s">
        <v>130</v>
      </c>
      <c r="I5434">
        <v>332370</v>
      </c>
      <c r="L5434" s="96">
        <v>45132.529583333337</v>
      </c>
      <c r="M5434" t="s">
        <v>135</v>
      </c>
      <c r="N5434">
        <v>27000</v>
      </c>
      <c r="O5434" t="s">
        <v>132</v>
      </c>
    </row>
    <row r="5435" spans="1:15" x14ac:dyDescent="0.25">
      <c r="A5435">
        <v>884440</v>
      </c>
      <c r="B5435">
        <v>170400</v>
      </c>
      <c r="C5435">
        <v>203</v>
      </c>
      <c r="D5435" s="96">
        <v>45132.530046296299</v>
      </c>
      <c r="E5435" t="s">
        <v>127</v>
      </c>
      <c r="F5435" t="s">
        <v>140</v>
      </c>
      <c r="G5435" t="s">
        <v>194</v>
      </c>
      <c r="H5435" t="s">
        <v>130</v>
      </c>
      <c r="I5435">
        <v>332356</v>
      </c>
      <c r="L5435" s="96">
        <v>45132.529583333337</v>
      </c>
      <c r="M5435" t="s">
        <v>131</v>
      </c>
      <c r="N5435">
        <v>350000</v>
      </c>
      <c r="O5435" t="s">
        <v>132</v>
      </c>
    </row>
    <row r="5436" spans="1:15" x14ac:dyDescent="0.25">
      <c r="A5436">
        <v>884440</v>
      </c>
      <c r="B5436">
        <v>170380</v>
      </c>
      <c r="C5436">
        <v>203</v>
      </c>
      <c r="D5436" s="96">
        <v>45132.530046296299</v>
      </c>
      <c r="E5436" t="s">
        <v>133</v>
      </c>
      <c r="F5436" t="s">
        <v>140</v>
      </c>
      <c r="G5436" t="s">
        <v>191</v>
      </c>
      <c r="H5436" t="s">
        <v>130</v>
      </c>
      <c r="I5436">
        <v>332340</v>
      </c>
      <c r="L5436" s="96">
        <v>45132.529583333337</v>
      </c>
      <c r="M5436" t="s">
        <v>135</v>
      </c>
      <c r="N5436">
        <v>66</v>
      </c>
      <c r="O5436" t="s">
        <v>132</v>
      </c>
    </row>
    <row r="5437" spans="1:15" x14ac:dyDescent="0.25">
      <c r="A5437">
        <v>884440</v>
      </c>
      <c r="B5437">
        <v>170350</v>
      </c>
      <c r="C5437">
        <v>203</v>
      </c>
      <c r="D5437" s="96">
        <v>45132.529976851853</v>
      </c>
      <c r="E5437" t="s">
        <v>127</v>
      </c>
      <c r="F5437" t="s">
        <v>140</v>
      </c>
      <c r="G5437" t="s">
        <v>190</v>
      </c>
      <c r="H5437" t="s">
        <v>130</v>
      </c>
      <c r="I5437">
        <v>332330</v>
      </c>
      <c r="L5437" s="96">
        <v>45132.529583333337</v>
      </c>
      <c r="M5437" t="s">
        <v>131</v>
      </c>
      <c r="N5437">
        <v>2000000</v>
      </c>
      <c r="O5437" t="s">
        <v>132</v>
      </c>
    </row>
    <row r="5438" spans="1:15" x14ac:dyDescent="0.25">
      <c r="A5438">
        <v>884440</v>
      </c>
      <c r="B5438">
        <v>170350</v>
      </c>
      <c r="C5438">
        <v>203</v>
      </c>
      <c r="D5438" s="96">
        <v>45132.529976851853</v>
      </c>
      <c r="E5438" t="s">
        <v>133</v>
      </c>
      <c r="F5438" t="s">
        <v>140</v>
      </c>
      <c r="G5438" t="s">
        <v>192</v>
      </c>
      <c r="H5438" t="s">
        <v>130</v>
      </c>
      <c r="I5438">
        <v>332330</v>
      </c>
      <c r="L5438" s="96">
        <v>45132.529583333337</v>
      </c>
      <c r="M5438" t="s">
        <v>135</v>
      </c>
      <c r="N5438">
        <v>-2000000</v>
      </c>
      <c r="O5438" t="s">
        <v>136</v>
      </c>
    </row>
    <row r="5439" spans="1:15" x14ac:dyDescent="0.25">
      <c r="A5439">
        <v>884440</v>
      </c>
      <c r="B5439">
        <v>170350</v>
      </c>
      <c r="C5439">
        <v>203</v>
      </c>
      <c r="D5439" s="96">
        <v>45132.529976851853</v>
      </c>
      <c r="E5439" t="s">
        <v>133</v>
      </c>
      <c r="F5439" t="s">
        <v>140</v>
      </c>
      <c r="G5439" t="s">
        <v>191</v>
      </c>
      <c r="H5439" t="s">
        <v>130</v>
      </c>
      <c r="I5439">
        <v>332330</v>
      </c>
      <c r="L5439" s="96">
        <v>45132.529583333337</v>
      </c>
      <c r="M5439" t="s">
        <v>135</v>
      </c>
      <c r="N5439">
        <v>32000</v>
      </c>
      <c r="O5439" t="s">
        <v>132</v>
      </c>
    </row>
    <row r="5440" spans="1:15" x14ac:dyDescent="0.25">
      <c r="A5440">
        <v>884440</v>
      </c>
      <c r="B5440">
        <v>170340</v>
      </c>
      <c r="C5440">
        <v>203</v>
      </c>
      <c r="D5440" s="96">
        <v>45132.529942129629</v>
      </c>
      <c r="E5440" t="s">
        <v>133</v>
      </c>
      <c r="F5440" t="s">
        <v>140</v>
      </c>
      <c r="G5440" t="s">
        <v>191</v>
      </c>
      <c r="H5440" t="s">
        <v>130</v>
      </c>
      <c r="I5440">
        <v>332320</v>
      </c>
      <c r="L5440" s="96">
        <v>45132.529583333337</v>
      </c>
      <c r="M5440" t="s">
        <v>135</v>
      </c>
      <c r="N5440">
        <v>86</v>
      </c>
      <c r="O5440" t="s">
        <v>132</v>
      </c>
    </row>
    <row r="5441" spans="1:15" x14ac:dyDescent="0.25">
      <c r="A5441">
        <v>884440</v>
      </c>
      <c r="B5441">
        <v>170310</v>
      </c>
      <c r="C5441">
        <v>203</v>
      </c>
      <c r="D5441" s="96">
        <v>45132.529872685183</v>
      </c>
      <c r="E5441" t="s">
        <v>127</v>
      </c>
      <c r="F5441" t="s">
        <v>140</v>
      </c>
      <c r="G5441" t="s">
        <v>190</v>
      </c>
      <c r="H5441" t="s">
        <v>130</v>
      </c>
      <c r="I5441">
        <v>332310</v>
      </c>
      <c r="L5441" s="96">
        <v>45132.529583333337</v>
      </c>
      <c r="M5441" t="s">
        <v>131</v>
      </c>
      <c r="N5441">
        <v>305000</v>
      </c>
      <c r="O5441" t="s">
        <v>132</v>
      </c>
    </row>
    <row r="5442" spans="1:15" x14ac:dyDescent="0.25">
      <c r="A5442">
        <v>884440</v>
      </c>
      <c r="B5442">
        <v>170310</v>
      </c>
      <c r="C5442">
        <v>203</v>
      </c>
      <c r="D5442" s="96">
        <v>45132.529872685183</v>
      </c>
      <c r="E5442" t="s">
        <v>133</v>
      </c>
      <c r="F5442" t="s">
        <v>140</v>
      </c>
      <c r="G5442" t="s">
        <v>191</v>
      </c>
      <c r="H5442" t="s">
        <v>130</v>
      </c>
      <c r="I5442">
        <v>332310</v>
      </c>
      <c r="L5442" s="96">
        <v>45132.529583333337</v>
      </c>
      <c r="M5442" t="s">
        <v>135</v>
      </c>
      <c r="N5442">
        <v>1225000</v>
      </c>
      <c r="O5442" t="s">
        <v>132</v>
      </c>
    </row>
    <row r="5443" spans="1:15" x14ac:dyDescent="0.25">
      <c r="A5443">
        <v>884440</v>
      </c>
      <c r="B5443">
        <v>170310</v>
      </c>
      <c r="C5443">
        <v>203</v>
      </c>
      <c r="D5443" s="96">
        <v>45132.529872685183</v>
      </c>
      <c r="E5443" t="s">
        <v>133</v>
      </c>
      <c r="F5443" t="s">
        <v>140</v>
      </c>
      <c r="G5443" t="s">
        <v>192</v>
      </c>
      <c r="H5443" t="s">
        <v>130</v>
      </c>
      <c r="I5443">
        <v>332310</v>
      </c>
      <c r="L5443" s="96">
        <v>45132.529583333337</v>
      </c>
      <c r="M5443" t="s">
        <v>135</v>
      </c>
      <c r="N5443">
        <v>4705000</v>
      </c>
      <c r="O5443" t="s">
        <v>132</v>
      </c>
    </row>
    <row r="5444" spans="1:15" x14ac:dyDescent="0.25">
      <c r="A5444">
        <v>884440</v>
      </c>
      <c r="B5444">
        <v>170400</v>
      </c>
      <c r="C5444">
        <v>203</v>
      </c>
      <c r="D5444" s="96">
        <v>45132.529814814814</v>
      </c>
      <c r="E5444" t="s">
        <v>127</v>
      </c>
      <c r="F5444" t="s">
        <v>140</v>
      </c>
      <c r="G5444" t="s">
        <v>194</v>
      </c>
      <c r="H5444" t="s">
        <v>130</v>
      </c>
      <c r="I5444">
        <v>332305</v>
      </c>
      <c r="L5444" s="96">
        <v>45132.529583333337</v>
      </c>
      <c r="M5444" t="s">
        <v>131</v>
      </c>
      <c r="N5444">
        <v>90000</v>
      </c>
      <c r="O5444" t="s">
        <v>132</v>
      </c>
    </row>
    <row r="5445" spans="1:15" x14ac:dyDescent="0.25">
      <c r="A5445">
        <v>884440</v>
      </c>
      <c r="B5445">
        <v>320000</v>
      </c>
      <c r="C5445">
        <v>204</v>
      </c>
      <c r="D5445" s="96">
        <v>45132.557199074072</v>
      </c>
      <c r="E5445" t="s">
        <v>127</v>
      </c>
      <c r="F5445" t="s">
        <v>144</v>
      </c>
      <c r="G5445" t="s">
        <v>145</v>
      </c>
      <c r="H5445" t="s">
        <v>130</v>
      </c>
      <c r="I5445">
        <v>332400</v>
      </c>
      <c r="L5445" s="96">
        <v>45132.55678240741</v>
      </c>
      <c r="M5445" t="s">
        <v>131</v>
      </c>
      <c r="N5445">
        <v>433000</v>
      </c>
      <c r="O5445" t="s">
        <v>132</v>
      </c>
    </row>
    <row r="5446" spans="1:15" x14ac:dyDescent="0.25">
      <c r="A5446">
        <v>884440</v>
      </c>
      <c r="B5446">
        <v>320000</v>
      </c>
      <c r="C5446">
        <v>204</v>
      </c>
      <c r="D5446" s="96">
        <v>45132.557199074072</v>
      </c>
      <c r="E5446" t="s">
        <v>133</v>
      </c>
      <c r="F5446" t="s">
        <v>144</v>
      </c>
      <c r="G5446" t="s">
        <v>146</v>
      </c>
      <c r="H5446" t="s">
        <v>130</v>
      </c>
      <c r="I5446">
        <v>332400</v>
      </c>
      <c r="L5446" s="96">
        <v>45132.55678240741</v>
      </c>
      <c r="M5446" t="s">
        <v>135</v>
      </c>
      <c r="N5446">
        <v>96926</v>
      </c>
      <c r="O5446" t="s">
        <v>132</v>
      </c>
    </row>
    <row r="5447" spans="1:15" x14ac:dyDescent="0.25">
      <c r="A5447">
        <v>884440</v>
      </c>
      <c r="B5447">
        <v>325100</v>
      </c>
      <c r="C5447">
        <v>205</v>
      </c>
      <c r="D5447" s="96">
        <v>45132.557268518518</v>
      </c>
      <c r="E5447" t="s">
        <v>127</v>
      </c>
      <c r="F5447" t="s">
        <v>144</v>
      </c>
      <c r="G5447" t="s">
        <v>145</v>
      </c>
      <c r="H5447" t="s">
        <v>130</v>
      </c>
      <c r="I5447">
        <v>332540</v>
      </c>
      <c r="L5447" s="96">
        <v>45132.55678240741</v>
      </c>
      <c r="M5447" t="s">
        <v>131</v>
      </c>
      <c r="N5447">
        <v>6157</v>
      </c>
      <c r="O5447" t="s">
        <v>132</v>
      </c>
    </row>
    <row r="5448" spans="1:15" x14ac:dyDescent="0.25">
      <c r="A5448">
        <v>884440</v>
      </c>
      <c r="B5448">
        <v>325100</v>
      </c>
      <c r="C5448">
        <v>205</v>
      </c>
      <c r="D5448" s="96">
        <v>45132.557245370372</v>
      </c>
      <c r="E5448" t="s">
        <v>127</v>
      </c>
      <c r="F5448" t="s">
        <v>144</v>
      </c>
      <c r="G5448" t="s">
        <v>145</v>
      </c>
      <c r="H5448" t="s">
        <v>130</v>
      </c>
      <c r="I5448">
        <v>332510</v>
      </c>
      <c r="L5448" s="96">
        <v>45132.55678240741</v>
      </c>
      <c r="M5448" t="s">
        <v>131</v>
      </c>
      <c r="N5448">
        <v>3277000</v>
      </c>
      <c r="O5448" t="s">
        <v>132</v>
      </c>
    </row>
    <row r="5449" spans="1:15" x14ac:dyDescent="0.25">
      <c r="A5449">
        <v>884440</v>
      </c>
      <c r="B5449">
        <v>325000</v>
      </c>
      <c r="C5449">
        <v>205</v>
      </c>
      <c r="D5449" s="96">
        <v>45132.557233796295</v>
      </c>
      <c r="E5449" t="s">
        <v>133</v>
      </c>
      <c r="F5449" t="s">
        <v>144</v>
      </c>
      <c r="G5449" t="s">
        <v>146</v>
      </c>
      <c r="H5449" t="s">
        <v>130</v>
      </c>
      <c r="I5449">
        <v>332500</v>
      </c>
      <c r="L5449" s="96">
        <v>45132.55678240741</v>
      </c>
      <c r="M5449" t="s">
        <v>135</v>
      </c>
      <c r="N5449">
        <v>117247</v>
      </c>
      <c r="O5449" t="s">
        <v>132</v>
      </c>
    </row>
    <row r="5450" spans="1:15" x14ac:dyDescent="0.25">
      <c r="A5450">
        <v>884440</v>
      </c>
      <c r="B5450">
        <v>302000</v>
      </c>
      <c r="C5450">
        <v>207</v>
      </c>
      <c r="D5450" s="96">
        <v>45258.855138888888</v>
      </c>
      <c r="E5450" t="s">
        <v>133</v>
      </c>
      <c r="F5450" t="s">
        <v>149</v>
      </c>
      <c r="G5450" t="s">
        <v>150</v>
      </c>
      <c r="H5450" t="s">
        <v>130</v>
      </c>
      <c r="I5450">
        <v>334021</v>
      </c>
      <c r="L5450" s="96">
        <v>45258.854675925926</v>
      </c>
      <c r="M5450" t="s">
        <v>135</v>
      </c>
      <c r="N5450">
        <v>242171</v>
      </c>
      <c r="O5450" t="s">
        <v>132</v>
      </c>
    </row>
    <row r="5451" spans="1:15" x14ac:dyDescent="0.25">
      <c r="A5451">
        <v>884440</v>
      </c>
      <c r="B5451">
        <v>340000</v>
      </c>
      <c r="C5451">
        <v>207</v>
      </c>
      <c r="D5451" s="96">
        <v>45247.425219907411</v>
      </c>
      <c r="E5451" t="s">
        <v>133</v>
      </c>
      <c r="F5451" t="s">
        <v>441</v>
      </c>
      <c r="G5451" t="s">
        <v>515</v>
      </c>
      <c r="H5451" t="s">
        <v>130</v>
      </c>
      <c r="I5451">
        <v>334010</v>
      </c>
      <c r="L5451" s="96">
        <v>45233.999988425923</v>
      </c>
      <c r="M5451" t="s">
        <v>135</v>
      </c>
      <c r="N5451">
        <v>-945</v>
      </c>
      <c r="O5451" t="s">
        <v>136</v>
      </c>
    </row>
    <row r="5452" spans="1:15" x14ac:dyDescent="0.25">
      <c r="A5452">
        <v>884440</v>
      </c>
      <c r="B5452">
        <v>300000</v>
      </c>
      <c r="C5452">
        <v>207</v>
      </c>
      <c r="D5452" s="96">
        <v>45247.425219907411</v>
      </c>
      <c r="E5452" t="s">
        <v>133</v>
      </c>
      <c r="F5452" t="s">
        <v>441</v>
      </c>
      <c r="G5452" t="s">
        <v>512</v>
      </c>
      <c r="H5452" t="s">
        <v>130</v>
      </c>
      <c r="I5452">
        <v>334590</v>
      </c>
      <c r="L5452" s="96">
        <v>45233.999988425923</v>
      </c>
      <c r="M5452" t="s">
        <v>135</v>
      </c>
      <c r="N5452">
        <v>7750</v>
      </c>
      <c r="O5452" t="s">
        <v>132</v>
      </c>
    </row>
    <row r="5453" spans="1:15" x14ac:dyDescent="0.25">
      <c r="A5453">
        <v>884440</v>
      </c>
      <c r="B5453">
        <v>300000</v>
      </c>
      <c r="C5453">
        <v>207</v>
      </c>
      <c r="D5453" s="96">
        <v>45247.425219907411</v>
      </c>
      <c r="E5453" t="s">
        <v>162</v>
      </c>
      <c r="F5453" t="s">
        <v>163</v>
      </c>
      <c r="G5453" t="s">
        <v>516</v>
      </c>
      <c r="H5453" t="s">
        <v>130</v>
      </c>
      <c r="I5453">
        <v>334590</v>
      </c>
      <c r="L5453" s="96">
        <v>45233.999988425923</v>
      </c>
      <c r="M5453" t="s">
        <v>135</v>
      </c>
      <c r="N5453">
        <v>-194591</v>
      </c>
      <c r="O5453" t="s">
        <v>136</v>
      </c>
    </row>
    <row r="5454" spans="1:15" x14ac:dyDescent="0.25">
      <c r="A5454">
        <v>884440</v>
      </c>
      <c r="B5454">
        <v>340000</v>
      </c>
      <c r="C5454">
        <v>207</v>
      </c>
      <c r="D5454" s="96">
        <v>45247.425219907411</v>
      </c>
      <c r="E5454" t="s">
        <v>162</v>
      </c>
      <c r="F5454" t="s">
        <v>163</v>
      </c>
      <c r="G5454" t="s">
        <v>307</v>
      </c>
      <c r="H5454" t="s">
        <v>130</v>
      </c>
      <c r="I5454">
        <v>334603</v>
      </c>
      <c r="L5454" s="96">
        <v>45233.999988425923</v>
      </c>
      <c r="M5454" t="s">
        <v>135</v>
      </c>
      <c r="N5454">
        <v>-3189</v>
      </c>
      <c r="O5454" t="s">
        <v>136</v>
      </c>
    </row>
    <row r="5455" spans="1:15" x14ac:dyDescent="0.25">
      <c r="A5455">
        <v>884440</v>
      </c>
      <c r="B5455">
        <v>300000</v>
      </c>
      <c r="C5455">
        <v>207</v>
      </c>
      <c r="D5455" s="96">
        <v>45247.425219907411</v>
      </c>
      <c r="E5455" t="s">
        <v>162</v>
      </c>
      <c r="F5455" t="s">
        <v>163</v>
      </c>
      <c r="G5455" t="s">
        <v>517</v>
      </c>
      <c r="H5455" t="s">
        <v>130</v>
      </c>
      <c r="I5455">
        <v>334590</v>
      </c>
      <c r="L5455" s="96">
        <v>45233.999988425923</v>
      </c>
      <c r="M5455" t="s">
        <v>135</v>
      </c>
      <c r="N5455">
        <v>131700</v>
      </c>
      <c r="O5455" t="s">
        <v>132</v>
      </c>
    </row>
    <row r="5456" spans="1:15" x14ac:dyDescent="0.25">
      <c r="A5456">
        <v>884440</v>
      </c>
      <c r="B5456">
        <v>340000</v>
      </c>
      <c r="C5456">
        <v>207</v>
      </c>
      <c r="D5456" s="96">
        <v>45170.375474537039</v>
      </c>
      <c r="E5456" t="s">
        <v>133</v>
      </c>
      <c r="F5456" t="s">
        <v>388</v>
      </c>
      <c r="G5456" t="s">
        <v>506</v>
      </c>
      <c r="H5456" t="s">
        <v>130</v>
      </c>
      <c r="I5456">
        <v>334603</v>
      </c>
      <c r="L5456" s="96">
        <v>45168.999988425923</v>
      </c>
      <c r="M5456" t="s">
        <v>135</v>
      </c>
      <c r="N5456">
        <v>-4577</v>
      </c>
      <c r="O5456" t="s">
        <v>136</v>
      </c>
    </row>
    <row r="5457" spans="1:15" x14ac:dyDescent="0.25">
      <c r="A5457">
        <v>884440</v>
      </c>
      <c r="B5457">
        <v>340000</v>
      </c>
      <c r="C5457">
        <v>207</v>
      </c>
      <c r="D5457" s="96">
        <v>45170.375474537039</v>
      </c>
      <c r="E5457" t="s">
        <v>133</v>
      </c>
      <c r="F5457" t="s">
        <v>388</v>
      </c>
      <c r="G5457" t="s">
        <v>447</v>
      </c>
      <c r="H5457" t="s">
        <v>130</v>
      </c>
      <c r="I5457">
        <v>334603</v>
      </c>
      <c r="L5457" s="96">
        <v>45168.999988425923</v>
      </c>
      <c r="M5457" t="s">
        <v>135</v>
      </c>
      <c r="N5457">
        <v>-2402</v>
      </c>
      <c r="O5457" t="s">
        <v>136</v>
      </c>
    </row>
    <row r="5458" spans="1:15" x14ac:dyDescent="0.25">
      <c r="A5458">
        <v>884440</v>
      </c>
      <c r="B5458">
        <v>340000</v>
      </c>
      <c r="C5458">
        <v>207</v>
      </c>
      <c r="D5458" s="96">
        <v>45170.375474537039</v>
      </c>
      <c r="E5458" t="s">
        <v>133</v>
      </c>
      <c r="F5458" t="s">
        <v>388</v>
      </c>
      <c r="G5458" t="s">
        <v>503</v>
      </c>
      <c r="H5458" t="s">
        <v>130</v>
      </c>
      <c r="I5458">
        <v>334603</v>
      </c>
      <c r="L5458" s="96">
        <v>45168.999988425923</v>
      </c>
      <c r="M5458" t="s">
        <v>135</v>
      </c>
      <c r="N5458">
        <v>-1708</v>
      </c>
      <c r="O5458" t="s">
        <v>136</v>
      </c>
    </row>
    <row r="5459" spans="1:15" x14ac:dyDescent="0.25">
      <c r="A5459">
        <v>884440</v>
      </c>
      <c r="B5459">
        <v>340000</v>
      </c>
      <c r="C5459">
        <v>207</v>
      </c>
      <c r="D5459" s="96">
        <v>45170.375474537039</v>
      </c>
      <c r="E5459" t="s">
        <v>133</v>
      </c>
      <c r="F5459" t="s">
        <v>388</v>
      </c>
      <c r="G5459" t="s">
        <v>505</v>
      </c>
      <c r="H5459" t="s">
        <v>130</v>
      </c>
      <c r="I5459">
        <v>334603</v>
      </c>
      <c r="L5459" s="96">
        <v>45168.999988425923</v>
      </c>
      <c r="M5459" t="s">
        <v>135</v>
      </c>
      <c r="N5459">
        <v>-1708</v>
      </c>
      <c r="O5459" t="s">
        <v>136</v>
      </c>
    </row>
    <row r="5460" spans="1:15" x14ac:dyDescent="0.25">
      <c r="A5460">
        <v>884440</v>
      </c>
      <c r="B5460">
        <v>340000</v>
      </c>
      <c r="C5460">
        <v>207</v>
      </c>
      <c r="D5460" s="96">
        <v>45170.375474537039</v>
      </c>
      <c r="E5460" t="s">
        <v>133</v>
      </c>
      <c r="F5460" t="s">
        <v>388</v>
      </c>
      <c r="G5460" t="s">
        <v>518</v>
      </c>
      <c r="H5460" t="s">
        <v>130</v>
      </c>
      <c r="I5460">
        <v>334603</v>
      </c>
      <c r="L5460" s="96">
        <v>45168.999988425923</v>
      </c>
      <c r="M5460" t="s">
        <v>135</v>
      </c>
      <c r="N5460">
        <v>4742</v>
      </c>
      <c r="O5460" t="s">
        <v>132</v>
      </c>
    </row>
    <row r="5461" spans="1:15" x14ac:dyDescent="0.25">
      <c r="A5461">
        <v>884440</v>
      </c>
      <c r="B5461">
        <v>540310</v>
      </c>
      <c r="C5461">
        <v>207</v>
      </c>
      <c r="D5461" s="96">
        <v>45132.557800925926</v>
      </c>
      <c r="E5461" t="s">
        <v>127</v>
      </c>
      <c r="F5461" t="s">
        <v>151</v>
      </c>
      <c r="G5461" t="s">
        <v>145</v>
      </c>
      <c r="H5461" t="s">
        <v>130</v>
      </c>
      <c r="I5461">
        <v>334143</v>
      </c>
      <c r="L5461" s="96">
        <v>45132.556875000002</v>
      </c>
      <c r="M5461" t="s">
        <v>131</v>
      </c>
      <c r="N5461">
        <v>94000</v>
      </c>
      <c r="O5461" t="s">
        <v>132</v>
      </c>
    </row>
    <row r="5462" spans="1:15" x14ac:dyDescent="0.25">
      <c r="A5462">
        <v>884440</v>
      </c>
      <c r="B5462">
        <v>340000</v>
      </c>
      <c r="C5462">
        <v>207</v>
      </c>
      <c r="D5462" s="96">
        <v>45132.557673611111</v>
      </c>
      <c r="E5462" t="s">
        <v>127</v>
      </c>
      <c r="F5462" t="s">
        <v>144</v>
      </c>
      <c r="G5462" t="s">
        <v>145</v>
      </c>
      <c r="H5462" t="s">
        <v>130</v>
      </c>
      <c r="I5462">
        <v>334603</v>
      </c>
      <c r="L5462" s="96">
        <v>45132.55678240741</v>
      </c>
      <c r="M5462" t="s">
        <v>131</v>
      </c>
      <c r="N5462">
        <v>115450</v>
      </c>
      <c r="O5462" t="s">
        <v>132</v>
      </c>
    </row>
    <row r="5463" spans="1:15" x14ac:dyDescent="0.25">
      <c r="A5463">
        <v>884440</v>
      </c>
      <c r="B5463">
        <v>340000</v>
      </c>
      <c r="C5463">
        <v>207</v>
      </c>
      <c r="D5463" s="96">
        <v>45132.557673611111</v>
      </c>
      <c r="E5463" t="s">
        <v>133</v>
      </c>
      <c r="F5463" t="s">
        <v>144</v>
      </c>
      <c r="G5463" t="s">
        <v>394</v>
      </c>
      <c r="H5463" t="s">
        <v>130</v>
      </c>
      <c r="I5463">
        <v>334603</v>
      </c>
      <c r="L5463" s="96">
        <v>45132.55678240741</v>
      </c>
      <c r="M5463" t="s">
        <v>135</v>
      </c>
      <c r="N5463">
        <v>-4176</v>
      </c>
      <c r="O5463" t="s">
        <v>136</v>
      </c>
    </row>
    <row r="5464" spans="1:15" x14ac:dyDescent="0.25">
      <c r="A5464">
        <v>884440</v>
      </c>
      <c r="B5464">
        <v>340000</v>
      </c>
      <c r="C5464">
        <v>207</v>
      </c>
      <c r="D5464" s="96">
        <v>45132.557673611111</v>
      </c>
      <c r="E5464" t="s">
        <v>133</v>
      </c>
      <c r="F5464" t="s">
        <v>144</v>
      </c>
      <c r="G5464" t="s">
        <v>394</v>
      </c>
      <c r="H5464" t="s">
        <v>130</v>
      </c>
      <c r="I5464">
        <v>334603</v>
      </c>
      <c r="L5464" s="96">
        <v>45132.55678240741</v>
      </c>
      <c r="M5464" t="s">
        <v>135</v>
      </c>
      <c r="N5464">
        <v>-2000</v>
      </c>
      <c r="O5464" t="s">
        <v>136</v>
      </c>
    </row>
    <row r="5465" spans="1:15" x14ac:dyDescent="0.25">
      <c r="A5465">
        <v>884440</v>
      </c>
      <c r="B5465">
        <v>340000</v>
      </c>
      <c r="C5465">
        <v>207</v>
      </c>
      <c r="D5465" s="96">
        <v>45132.557673611111</v>
      </c>
      <c r="E5465" t="s">
        <v>133</v>
      </c>
      <c r="F5465" t="s">
        <v>144</v>
      </c>
      <c r="G5465" t="s">
        <v>394</v>
      </c>
      <c r="H5465" t="s">
        <v>130</v>
      </c>
      <c r="I5465">
        <v>334603</v>
      </c>
      <c r="L5465" s="96">
        <v>45132.55678240741</v>
      </c>
      <c r="M5465" t="s">
        <v>135</v>
      </c>
      <c r="N5465">
        <v>-1914</v>
      </c>
      <c r="O5465" t="s">
        <v>136</v>
      </c>
    </row>
    <row r="5466" spans="1:15" x14ac:dyDescent="0.25">
      <c r="A5466">
        <v>884440</v>
      </c>
      <c r="B5466">
        <v>340000</v>
      </c>
      <c r="C5466">
        <v>207</v>
      </c>
      <c r="D5466" s="96">
        <v>45132.557673611111</v>
      </c>
      <c r="E5466" t="s">
        <v>133</v>
      </c>
      <c r="F5466" t="s">
        <v>144</v>
      </c>
      <c r="G5466" t="s">
        <v>394</v>
      </c>
      <c r="H5466" t="s">
        <v>130</v>
      </c>
      <c r="I5466">
        <v>334603</v>
      </c>
      <c r="L5466" s="96">
        <v>45132.55678240741</v>
      </c>
      <c r="M5466" t="s">
        <v>135</v>
      </c>
      <c r="N5466">
        <v>-1750</v>
      </c>
      <c r="O5466" t="s">
        <v>136</v>
      </c>
    </row>
    <row r="5467" spans="1:15" x14ac:dyDescent="0.25">
      <c r="A5467">
        <v>884440</v>
      </c>
      <c r="B5467">
        <v>340000</v>
      </c>
      <c r="C5467">
        <v>207</v>
      </c>
      <c r="D5467" s="96">
        <v>45132.557673611111</v>
      </c>
      <c r="E5467" t="s">
        <v>133</v>
      </c>
      <c r="F5467" t="s">
        <v>144</v>
      </c>
      <c r="G5467" t="s">
        <v>394</v>
      </c>
      <c r="H5467" t="s">
        <v>130</v>
      </c>
      <c r="I5467">
        <v>334603</v>
      </c>
      <c r="L5467" s="96">
        <v>45132.55678240741</v>
      </c>
      <c r="M5467" t="s">
        <v>135</v>
      </c>
      <c r="N5467">
        <v>-1500</v>
      </c>
      <c r="O5467" t="s">
        <v>136</v>
      </c>
    </row>
    <row r="5468" spans="1:15" x14ac:dyDescent="0.25">
      <c r="A5468">
        <v>884440</v>
      </c>
      <c r="B5468">
        <v>340000</v>
      </c>
      <c r="C5468">
        <v>207</v>
      </c>
      <c r="D5468" s="96">
        <v>45132.557673611111</v>
      </c>
      <c r="E5468" t="s">
        <v>133</v>
      </c>
      <c r="F5468" t="s">
        <v>144</v>
      </c>
      <c r="G5468" t="s">
        <v>394</v>
      </c>
      <c r="H5468" t="s">
        <v>130</v>
      </c>
      <c r="I5468">
        <v>334603</v>
      </c>
      <c r="L5468" s="96">
        <v>45132.55678240741</v>
      </c>
      <c r="M5468" t="s">
        <v>135</v>
      </c>
      <c r="N5468">
        <v>-825</v>
      </c>
      <c r="O5468" t="s">
        <v>136</v>
      </c>
    </row>
    <row r="5469" spans="1:15" x14ac:dyDescent="0.25">
      <c r="A5469">
        <v>884440</v>
      </c>
      <c r="B5469">
        <v>340000</v>
      </c>
      <c r="C5469">
        <v>207</v>
      </c>
      <c r="D5469" s="96">
        <v>45132.557673611111</v>
      </c>
      <c r="E5469" t="s">
        <v>133</v>
      </c>
      <c r="F5469" t="s">
        <v>144</v>
      </c>
      <c r="G5469" t="s">
        <v>394</v>
      </c>
      <c r="H5469" t="s">
        <v>130</v>
      </c>
      <c r="I5469">
        <v>334603</v>
      </c>
      <c r="L5469" s="96">
        <v>45132.55678240741</v>
      </c>
      <c r="M5469" t="s">
        <v>135</v>
      </c>
      <c r="N5469">
        <v>-400</v>
      </c>
      <c r="O5469" t="s">
        <v>136</v>
      </c>
    </row>
    <row r="5470" spans="1:15" x14ac:dyDescent="0.25">
      <c r="A5470">
        <v>884440</v>
      </c>
      <c r="B5470">
        <v>340000</v>
      </c>
      <c r="C5470">
        <v>207</v>
      </c>
      <c r="D5470" s="96">
        <v>45132.557673611111</v>
      </c>
      <c r="E5470" t="s">
        <v>133</v>
      </c>
      <c r="F5470" t="s">
        <v>144</v>
      </c>
      <c r="G5470" t="s">
        <v>394</v>
      </c>
      <c r="H5470" t="s">
        <v>130</v>
      </c>
      <c r="I5470">
        <v>334603</v>
      </c>
      <c r="L5470" s="96">
        <v>45132.55678240741</v>
      </c>
      <c r="M5470" t="s">
        <v>135</v>
      </c>
      <c r="N5470">
        <v>-275</v>
      </c>
      <c r="O5470" t="s">
        <v>136</v>
      </c>
    </row>
    <row r="5471" spans="1:15" x14ac:dyDescent="0.25">
      <c r="A5471">
        <v>884440</v>
      </c>
      <c r="B5471">
        <v>340000</v>
      </c>
      <c r="C5471">
        <v>207</v>
      </c>
      <c r="D5471" s="96">
        <v>45132.557673611111</v>
      </c>
      <c r="E5471" t="s">
        <v>133</v>
      </c>
      <c r="F5471" t="s">
        <v>144</v>
      </c>
      <c r="G5471" t="s">
        <v>394</v>
      </c>
      <c r="H5471" t="s">
        <v>130</v>
      </c>
      <c r="I5471">
        <v>334603</v>
      </c>
      <c r="L5471" s="96">
        <v>45132.55678240741</v>
      </c>
      <c r="M5471" t="s">
        <v>135</v>
      </c>
      <c r="N5471">
        <v>-160</v>
      </c>
      <c r="O5471" t="s">
        <v>136</v>
      </c>
    </row>
    <row r="5472" spans="1:15" x14ac:dyDescent="0.25">
      <c r="A5472">
        <v>884440</v>
      </c>
      <c r="B5472">
        <v>340000</v>
      </c>
      <c r="C5472">
        <v>207</v>
      </c>
      <c r="D5472" s="96">
        <v>45132.557650462964</v>
      </c>
      <c r="E5472" t="s">
        <v>127</v>
      </c>
      <c r="F5472" t="s">
        <v>144</v>
      </c>
      <c r="G5472" t="s">
        <v>145</v>
      </c>
      <c r="H5472" t="s">
        <v>130</v>
      </c>
      <c r="I5472">
        <v>334601</v>
      </c>
      <c r="L5472" s="96">
        <v>45132.55678240741</v>
      </c>
      <c r="M5472" t="s">
        <v>131</v>
      </c>
      <c r="N5472">
        <v>21000</v>
      </c>
      <c r="O5472" t="s">
        <v>132</v>
      </c>
    </row>
    <row r="5473" spans="1:15" x14ac:dyDescent="0.25">
      <c r="A5473">
        <v>884440</v>
      </c>
      <c r="B5473">
        <v>300000</v>
      </c>
      <c r="C5473">
        <v>207</v>
      </c>
      <c r="D5473" s="96">
        <v>45132.557650462964</v>
      </c>
      <c r="E5473" t="s">
        <v>133</v>
      </c>
      <c r="F5473" t="s">
        <v>144</v>
      </c>
      <c r="G5473" t="s">
        <v>146</v>
      </c>
      <c r="H5473" t="s">
        <v>130</v>
      </c>
      <c r="I5473">
        <v>334590</v>
      </c>
      <c r="L5473" s="96">
        <v>45132.55678240741</v>
      </c>
      <c r="M5473" t="s">
        <v>135</v>
      </c>
      <c r="N5473">
        <v>166580</v>
      </c>
      <c r="O5473" t="s">
        <v>132</v>
      </c>
    </row>
    <row r="5474" spans="1:15" x14ac:dyDescent="0.25">
      <c r="A5474">
        <v>884440</v>
      </c>
      <c r="B5474">
        <v>340000</v>
      </c>
      <c r="C5474">
        <v>207</v>
      </c>
      <c r="D5474" s="96">
        <v>45132.557430555556</v>
      </c>
      <c r="E5474" t="s">
        <v>127</v>
      </c>
      <c r="F5474" t="s">
        <v>144</v>
      </c>
      <c r="G5474" t="s">
        <v>145</v>
      </c>
      <c r="H5474" t="s">
        <v>130</v>
      </c>
      <c r="I5474">
        <v>334152</v>
      </c>
      <c r="L5474" s="96">
        <v>45132.55678240741</v>
      </c>
      <c r="M5474" t="s">
        <v>131</v>
      </c>
      <c r="N5474">
        <v>63054</v>
      </c>
      <c r="O5474" t="s">
        <v>132</v>
      </c>
    </row>
    <row r="5475" spans="1:15" x14ac:dyDescent="0.25">
      <c r="A5475">
        <v>884440</v>
      </c>
      <c r="B5475">
        <v>340000</v>
      </c>
      <c r="C5475">
        <v>207</v>
      </c>
      <c r="D5475" s="96">
        <v>45132.557337962964</v>
      </c>
      <c r="E5475" t="s">
        <v>127</v>
      </c>
      <c r="F5475" t="s">
        <v>144</v>
      </c>
      <c r="G5475" t="s">
        <v>145</v>
      </c>
      <c r="H5475" t="s">
        <v>130</v>
      </c>
      <c r="I5475">
        <v>334010</v>
      </c>
      <c r="L5475" s="96">
        <v>45132.55678240741</v>
      </c>
      <c r="M5475" t="s">
        <v>131</v>
      </c>
      <c r="N5475">
        <v>993700</v>
      </c>
      <c r="O5475" t="s">
        <v>132</v>
      </c>
    </row>
    <row r="5476" spans="1:15" x14ac:dyDescent="0.25">
      <c r="A5476">
        <v>884440</v>
      </c>
      <c r="B5476">
        <v>340000</v>
      </c>
      <c r="C5476">
        <v>207</v>
      </c>
      <c r="D5476" s="96">
        <v>45132.557337962964</v>
      </c>
      <c r="E5476" t="s">
        <v>133</v>
      </c>
      <c r="F5476" t="s">
        <v>144</v>
      </c>
      <c r="G5476" t="s">
        <v>146</v>
      </c>
      <c r="H5476" t="s">
        <v>130</v>
      </c>
      <c r="I5476">
        <v>334010</v>
      </c>
      <c r="L5476" s="96">
        <v>45132.55678240741</v>
      </c>
      <c r="M5476" t="s">
        <v>135</v>
      </c>
      <c r="N5476">
        <v>129266</v>
      </c>
      <c r="O5476" t="s">
        <v>132</v>
      </c>
    </row>
    <row r="5477" spans="1:15" x14ac:dyDescent="0.25">
      <c r="A5477">
        <v>884440</v>
      </c>
      <c r="B5477">
        <v>250750</v>
      </c>
      <c r="C5477">
        <v>207</v>
      </c>
      <c r="D5477" s="96">
        <v>45132.556921296295</v>
      </c>
      <c r="E5477" t="s">
        <v>127</v>
      </c>
      <c r="F5477" t="s">
        <v>128</v>
      </c>
      <c r="G5477" t="s">
        <v>145</v>
      </c>
      <c r="H5477" t="s">
        <v>130</v>
      </c>
      <c r="I5477">
        <v>334120</v>
      </c>
      <c r="L5477" s="96">
        <v>45132.556747685187</v>
      </c>
      <c r="M5477" t="s">
        <v>131</v>
      </c>
      <c r="N5477">
        <v>200</v>
      </c>
      <c r="O5477" t="s">
        <v>132</v>
      </c>
    </row>
    <row r="5478" spans="1:15" x14ac:dyDescent="0.25">
      <c r="A5478">
        <v>884440</v>
      </c>
      <c r="B5478">
        <v>120000</v>
      </c>
      <c r="C5478">
        <v>207</v>
      </c>
      <c r="D5478" s="96">
        <v>45132.530613425923</v>
      </c>
      <c r="E5478" t="s">
        <v>127</v>
      </c>
      <c r="F5478" t="s">
        <v>140</v>
      </c>
      <c r="G5478" t="s">
        <v>141</v>
      </c>
      <c r="H5478" t="s">
        <v>130</v>
      </c>
      <c r="I5478">
        <v>338510</v>
      </c>
      <c r="L5478" s="96">
        <v>45132.529583333337</v>
      </c>
      <c r="M5478" t="s">
        <v>131</v>
      </c>
      <c r="N5478">
        <v>45000</v>
      </c>
      <c r="O5478" t="s">
        <v>132</v>
      </c>
    </row>
    <row r="5479" spans="1:15" x14ac:dyDescent="0.25">
      <c r="A5479">
        <v>884440</v>
      </c>
      <c r="B5479">
        <v>120010</v>
      </c>
      <c r="C5479">
        <v>207</v>
      </c>
      <c r="D5479" s="96">
        <v>45132.53056712963</v>
      </c>
      <c r="E5479" t="s">
        <v>127</v>
      </c>
      <c r="F5479" t="s">
        <v>140</v>
      </c>
      <c r="G5479" t="s">
        <v>141</v>
      </c>
      <c r="H5479" t="s">
        <v>130</v>
      </c>
      <c r="I5479">
        <v>338299</v>
      </c>
      <c r="L5479" s="96">
        <v>45132.529583333337</v>
      </c>
      <c r="M5479" t="s">
        <v>131</v>
      </c>
      <c r="N5479">
        <v>75000</v>
      </c>
      <c r="O5479" t="s">
        <v>132</v>
      </c>
    </row>
    <row r="5480" spans="1:15" x14ac:dyDescent="0.25">
      <c r="A5480">
        <v>884440</v>
      </c>
      <c r="B5480">
        <v>120000</v>
      </c>
      <c r="C5480">
        <v>207</v>
      </c>
      <c r="D5480" s="96">
        <v>45132.530451388891</v>
      </c>
      <c r="E5480" t="s">
        <v>127</v>
      </c>
      <c r="F5480" t="s">
        <v>140</v>
      </c>
      <c r="G5480" t="s">
        <v>141</v>
      </c>
      <c r="H5480" t="s">
        <v>130</v>
      </c>
      <c r="I5480">
        <v>338045</v>
      </c>
      <c r="L5480" s="96">
        <v>45132.529583333337</v>
      </c>
      <c r="M5480" t="s">
        <v>131</v>
      </c>
      <c r="N5480">
        <v>60000</v>
      </c>
      <c r="O5480" t="s">
        <v>132</v>
      </c>
    </row>
    <row r="5481" spans="1:15" x14ac:dyDescent="0.25">
      <c r="A5481">
        <v>884440</v>
      </c>
      <c r="B5481">
        <v>170500</v>
      </c>
      <c r="C5481">
        <v>208</v>
      </c>
      <c r="D5481" s="96">
        <v>45187.505810185183</v>
      </c>
      <c r="E5481" t="s">
        <v>133</v>
      </c>
      <c r="F5481" t="s">
        <v>168</v>
      </c>
      <c r="G5481" t="s">
        <v>169</v>
      </c>
      <c r="H5481" t="s">
        <v>130</v>
      </c>
      <c r="I5481">
        <v>337010</v>
      </c>
      <c r="L5481" s="96">
        <v>45184.999988425923</v>
      </c>
      <c r="M5481" t="s">
        <v>135</v>
      </c>
      <c r="N5481">
        <v>1300000</v>
      </c>
      <c r="O5481" t="s">
        <v>132</v>
      </c>
    </row>
    <row r="5482" spans="1:15" x14ac:dyDescent="0.25">
      <c r="A5482">
        <v>884440</v>
      </c>
      <c r="B5482">
        <v>170500</v>
      </c>
      <c r="C5482">
        <v>208</v>
      </c>
      <c r="D5482" s="96">
        <v>45132.530277777776</v>
      </c>
      <c r="E5482" t="s">
        <v>133</v>
      </c>
      <c r="F5482" t="s">
        <v>140</v>
      </c>
      <c r="G5482" t="s">
        <v>198</v>
      </c>
      <c r="H5482" t="s">
        <v>130</v>
      </c>
      <c r="I5482">
        <v>337012</v>
      </c>
      <c r="L5482" s="96">
        <v>45132.529583333337</v>
      </c>
      <c r="M5482" t="s">
        <v>135</v>
      </c>
      <c r="N5482">
        <v>33753</v>
      </c>
      <c r="O5482" t="s">
        <v>132</v>
      </c>
    </row>
    <row r="5483" spans="1:15" x14ac:dyDescent="0.25">
      <c r="A5483">
        <v>884440</v>
      </c>
      <c r="B5483">
        <v>170500</v>
      </c>
      <c r="C5483">
        <v>208</v>
      </c>
      <c r="D5483" s="96">
        <v>45132.53025462963</v>
      </c>
      <c r="E5483" t="s">
        <v>127</v>
      </c>
      <c r="F5483" t="s">
        <v>140</v>
      </c>
      <c r="G5483" t="s">
        <v>199</v>
      </c>
      <c r="H5483" t="s">
        <v>130</v>
      </c>
      <c r="I5483">
        <v>337010</v>
      </c>
      <c r="L5483" s="96">
        <v>45132.529583333337</v>
      </c>
      <c r="M5483" t="s">
        <v>131</v>
      </c>
      <c r="N5483">
        <v>1850000</v>
      </c>
      <c r="O5483" t="s">
        <v>132</v>
      </c>
    </row>
    <row r="5484" spans="1:15" x14ac:dyDescent="0.25">
      <c r="A5484">
        <v>884440</v>
      </c>
      <c r="B5484">
        <v>170500</v>
      </c>
      <c r="C5484">
        <v>208</v>
      </c>
      <c r="D5484" s="96">
        <v>45132.53025462963</v>
      </c>
      <c r="E5484" t="s">
        <v>133</v>
      </c>
      <c r="F5484" t="s">
        <v>140</v>
      </c>
      <c r="G5484" t="s">
        <v>173</v>
      </c>
      <c r="H5484" t="s">
        <v>130</v>
      </c>
      <c r="I5484">
        <v>337010</v>
      </c>
      <c r="L5484" s="96">
        <v>45132.529583333337</v>
      </c>
      <c r="M5484" t="s">
        <v>135</v>
      </c>
      <c r="N5484">
        <v>-905000</v>
      </c>
      <c r="O5484" t="s">
        <v>136</v>
      </c>
    </row>
    <row r="5485" spans="1:15" x14ac:dyDescent="0.25">
      <c r="A5485">
        <v>884440</v>
      </c>
      <c r="B5485">
        <v>430100</v>
      </c>
      <c r="C5485">
        <v>216</v>
      </c>
      <c r="D5485" s="96">
        <v>45132.557754629626</v>
      </c>
      <c r="E5485" t="s">
        <v>127</v>
      </c>
      <c r="F5485" t="s">
        <v>217</v>
      </c>
      <c r="G5485" t="s">
        <v>221</v>
      </c>
      <c r="H5485" t="s">
        <v>130</v>
      </c>
      <c r="I5485">
        <v>336200</v>
      </c>
      <c r="L5485" s="96">
        <v>45132.556863425925</v>
      </c>
      <c r="M5485" t="s">
        <v>131</v>
      </c>
      <c r="N5485">
        <v>250000</v>
      </c>
      <c r="O5485" t="s">
        <v>132</v>
      </c>
    </row>
    <row r="5486" spans="1:15" x14ac:dyDescent="0.25">
      <c r="A5486">
        <v>884440</v>
      </c>
      <c r="B5486">
        <v>410100</v>
      </c>
      <c r="C5486">
        <v>217</v>
      </c>
      <c r="D5486" s="96">
        <v>45132.557708333334</v>
      </c>
      <c r="E5486" t="s">
        <v>127</v>
      </c>
      <c r="F5486" t="s">
        <v>217</v>
      </c>
      <c r="G5486" t="s">
        <v>222</v>
      </c>
      <c r="H5486" t="s">
        <v>130</v>
      </c>
      <c r="I5486">
        <v>335140</v>
      </c>
      <c r="L5486" s="96">
        <v>45132.556863425925</v>
      </c>
      <c r="M5486" t="s">
        <v>131</v>
      </c>
      <c r="N5486">
        <v>1000000</v>
      </c>
      <c r="O5486" t="s">
        <v>132</v>
      </c>
    </row>
    <row r="5487" spans="1:15" x14ac:dyDescent="0.25">
      <c r="A5487">
        <v>884440</v>
      </c>
      <c r="B5487">
        <v>410100</v>
      </c>
      <c r="C5487">
        <v>217</v>
      </c>
      <c r="D5487" s="96">
        <v>45132.557708333334</v>
      </c>
      <c r="E5487" t="s">
        <v>133</v>
      </c>
      <c r="F5487" t="s">
        <v>217</v>
      </c>
      <c r="G5487" t="s">
        <v>277</v>
      </c>
      <c r="H5487" t="s">
        <v>130</v>
      </c>
      <c r="I5487">
        <v>335140</v>
      </c>
      <c r="L5487" s="96">
        <v>45132.556863425925</v>
      </c>
      <c r="M5487" t="s">
        <v>135</v>
      </c>
      <c r="N5487">
        <v>-400000</v>
      </c>
      <c r="O5487" t="s">
        <v>136</v>
      </c>
    </row>
    <row r="5488" spans="1:15" x14ac:dyDescent="0.25">
      <c r="A5488">
        <v>884440</v>
      </c>
      <c r="B5488">
        <v>415100</v>
      </c>
      <c r="C5488">
        <v>219</v>
      </c>
      <c r="D5488" s="96">
        <v>45308.448981481481</v>
      </c>
      <c r="E5488" t="s">
        <v>127</v>
      </c>
      <c r="F5488" t="s">
        <v>152</v>
      </c>
      <c r="G5488" t="s">
        <v>153</v>
      </c>
      <c r="H5488" t="s">
        <v>130</v>
      </c>
      <c r="I5488">
        <v>339130</v>
      </c>
      <c r="L5488" s="96">
        <v>45308.394861111112</v>
      </c>
      <c r="M5488" t="s">
        <v>131</v>
      </c>
      <c r="N5488">
        <v>200</v>
      </c>
      <c r="O5488" t="s">
        <v>132</v>
      </c>
    </row>
    <row r="5489" spans="1:15" x14ac:dyDescent="0.25">
      <c r="A5489">
        <v>884440</v>
      </c>
      <c r="B5489">
        <v>415100</v>
      </c>
      <c r="C5489">
        <v>219</v>
      </c>
      <c r="D5489" s="96">
        <v>45308.448981481481</v>
      </c>
      <c r="E5489" t="s">
        <v>127</v>
      </c>
      <c r="F5489" t="s">
        <v>152</v>
      </c>
      <c r="G5489" t="s">
        <v>153</v>
      </c>
      <c r="H5489" t="s">
        <v>130</v>
      </c>
      <c r="I5489">
        <v>339160</v>
      </c>
      <c r="L5489" s="96">
        <v>45308.394861111112</v>
      </c>
      <c r="M5489" t="s">
        <v>131</v>
      </c>
      <c r="N5489">
        <v>500</v>
      </c>
      <c r="O5489" t="s">
        <v>132</v>
      </c>
    </row>
    <row r="5490" spans="1:15" x14ac:dyDescent="0.25">
      <c r="A5490">
        <v>884440</v>
      </c>
      <c r="B5490">
        <v>415100</v>
      </c>
      <c r="C5490">
        <v>219</v>
      </c>
      <c r="D5490" s="96">
        <v>45308.448981481481</v>
      </c>
      <c r="E5490" t="s">
        <v>127</v>
      </c>
      <c r="F5490" t="s">
        <v>152</v>
      </c>
      <c r="G5490" t="s">
        <v>153</v>
      </c>
      <c r="H5490" t="s">
        <v>130</v>
      </c>
      <c r="I5490">
        <v>339170</v>
      </c>
      <c r="L5490" s="96">
        <v>45308.394861111112</v>
      </c>
      <c r="M5490" t="s">
        <v>131</v>
      </c>
      <c r="N5490">
        <v>1200</v>
      </c>
      <c r="O5490" t="s">
        <v>132</v>
      </c>
    </row>
    <row r="5491" spans="1:15" x14ac:dyDescent="0.25">
      <c r="A5491">
        <v>884440</v>
      </c>
      <c r="B5491">
        <v>415100</v>
      </c>
      <c r="C5491">
        <v>219</v>
      </c>
      <c r="D5491" s="96">
        <v>45308.448981481481</v>
      </c>
      <c r="E5491" t="s">
        <v>127</v>
      </c>
      <c r="F5491" t="s">
        <v>152</v>
      </c>
      <c r="G5491" t="s">
        <v>153</v>
      </c>
      <c r="H5491" t="s">
        <v>130</v>
      </c>
      <c r="I5491">
        <v>339180</v>
      </c>
      <c r="L5491" s="96">
        <v>45308.394861111112</v>
      </c>
      <c r="M5491" t="s">
        <v>131</v>
      </c>
      <c r="N5491">
        <v>4500</v>
      </c>
      <c r="O5491" t="s">
        <v>132</v>
      </c>
    </row>
    <row r="5492" spans="1:15" x14ac:dyDescent="0.25">
      <c r="A5492">
        <v>884440</v>
      </c>
      <c r="B5492">
        <v>415100</v>
      </c>
      <c r="C5492">
        <v>219</v>
      </c>
      <c r="D5492" s="96">
        <v>45308.448969907404</v>
      </c>
      <c r="E5492" t="s">
        <v>127</v>
      </c>
      <c r="F5492" t="s">
        <v>152</v>
      </c>
      <c r="G5492" t="s">
        <v>153</v>
      </c>
      <c r="H5492" t="s">
        <v>130</v>
      </c>
      <c r="I5492">
        <v>339115</v>
      </c>
      <c r="L5492" s="96">
        <v>45308.394861111112</v>
      </c>
      <c r="M5492" t="s">
        <v>131</v>
      </c>
      <c r="N5492">
        <v>1000</v>
      </c>
      <c r="O5492" t="s">
        <v>132</v>
      </c>
    </row>
    <row r="5493" spans="1:15" x14ac:dyDescent="0.25">
      <c r="A5493">
        <v>884440</v>
      </c>
      <c r="B5493">
        <v>270100</v>
      </c>
      <c r="C5493">
        <v>219</v>
      </c>
      <c r="D5493" s="96">
        <v>45230.384733796294</v>
      </c>
      <c r="E5493" t="s">
        <v>133</v>
      </c>
      <c r="F5493" t="s">
        <v>416</v>
      </c>
      <c r="G5493" t="s">
        <v>417</v>
      </c>
      <c r="H5493" t="s">
        <v>130</v>
      </c>
      <c r="I5493">
        <v>336575</v>
      </c>
      <c r="L5493" s="96">
        <v>45230.377870370372</v>
      </c>
      <c r="M5493" t="s">
        <v>135</v>
      </c>
      <c r="N5493">
        <v>2041</v>
      </c>
      <c r="O5493" t="s">
        <v>132</v>
      </c>
    </row>
    <row r="5494" spans="1:15" x14ac:dyDescent="0.25">
      <c r="A5494">
        <v>884440</v>
      </c>
      <c r="B5494">
        <v>430100</v>
      </c>
      <c r="C5494">
        <v>219</v>
      </c>
      <c r="D5494" s="96">
        <v>45132.557766203703</v>
      </c>
      <c r="E5494" t="s">
        <v>133</v>
      </c>
      <c r="F5494" t="s">
        <v>217</v>
      </c>
      <c r="G5494" t="s">
        <v>253</v>
      </c>
      <c r="H5494" t="s">
        <v>130</v>
      </c>
      <c r="I5494">
        <v>336210</v>
      </c>
      <c r="L5494" s="96">
        <v>45132.556863425925</v>
      </c>
      <c r="M5494" t="s">
        <v>135</v>
      </c>
      <c r="N5494">
        <v>600000</v>
      </c>
      <c r="O5494" t="s">
        <v>132</v>
      </c>
    </row>
    <row r="5495" spans="1:15" x14ac:dyDescent="0.25">
      <c r="A5495">
        <v>884440</v>
      </c>
      <c r="B5495">
        <v>201240</v>
      </c>
      <c r="C5495">
        <v>219</v>
      </c>
      <c r="D5495" s="96">
        <v>45132.557175925926</v>
      </c>
      <c r="E5495" t="s">
        <v>127</v>
      </c>
      <c r="F5495" t="s">
        <v>128</v>
      </c>
      <c r="G5495" t="s">
        <v>206</v>
      </c>
      <c r="H5495" t="s">
        <v>130</v>
      </c>
      <c r="I5495">
        <v>336972</v>
      </c>
      <c r="L5495" s="96">
        <v>45132.556747685187</v>
      </c>
      <c r="M5495" t="s">
        <v>131</v>
      </c>
      <c r="N5495">
        <v>1796</v>
      </c>
      <c r="O5495" t="s">
        <v>132</v>
      </c>
    </row>
    <row r="5496" spans="1:15" x14ac:dyDescent="0.25">
      <c r="A5496">
        <v>884440</v>
      </c>
      <c r="B5496">
        <v>201240</v>
      </c>
      <c r="C5496">
        <v>219</v>
      </c>
      <c r="D5496" s="96">
        <v>45132.557152777779</v>
      </c>
      <c r="E5496" t="s">
        <v>127</v>
      </c>
      <c r="F5496" t="s">
        <v>128</v>
      </c>
      <c r="G5496" t="s">
        <v>206</v>
      </c>
      <c r="H5496" t="s">
        <v>130</v>
      </c>
      <c r="I5496">
        <v>336632</v>
      </c>
      <c r="L5496" s="96">
        <v>45132.556747685187</v>
      </c>
      <c r="M5496" t="s">
        <v>131</v>
      </c>
      <c r="N5496">
        <v>112</v>
      </c>
      <c r="O5496" t="s">
        <v>132</v>
      </c>
    </row>
    <row r="5497" spans="1:15" x14ac:dyDescent="0.25">
      <c r="A5497">
        <v>884440</v>
      </c>
      <c r="B5497">
        <v>201240</v>
      </c>
      <c r="C5497">
        <v>219</v>
      </c>
      <c r="D5497" s="96">
        <v>45132.557141203702</v>
      </c>
      <c r="E5497" t="s">
        <v>127</v>
      </c>
      <c r="F5497" t="s">
        <v>128</v>
      </c>
      <c r="G5497" t="s">
        <v>206</v>
      </c>
      <c r="H5497" t="s">
        <v>130</v>
      </c>
      <c r="I5497">
        <v>336599</v>
      </c>
      <c r="L5497" s="96">
        <v>45132.556747685187</v>
      </c>
      <c r="M5497" t="s">
        <v>131</v>
      </c>
      <c r="N5497">
        <v>4497</v>
      </c>
      <c r="O5497" t="s">
        <v>132</v>
      </c>
    </row>
    <row r="5498" spans="1:15" x14ac:dyDescent="0.25">
      <c r="A5498">
        <v>884440</v>
      </c>
      <c r="B5498">
        <v>201240</v>
      </c>
      <c r="C5498">
        <v>219</v>
      </c>
      <c r="D5498" s="96">
        <v>45132.557141203702</v>
      </c>
      <c r="E5498" t="s">
        <v>127</v>
      </c>
      <c r="F5498" t="s">
        <v>128</v>
      </c>
      <c r="G5498" t="s">
        <v>206</v>
      </c>
      <c r="H5498" t="s">
        <v>130</v>
      </c>
      <c r="I5498">
        <v>336587</v>
      </c>
      <c r="L5498" s="96">
        <v>45132.556747685187</v>
      </c>
      <c r="M5498" t="s">
        <v>131</v>
      </c>
      <c r="N5498">
        <v>77914</v>
      </c>
      <c r="O5498" t="s">
        <v>132</v>
      </c>
    </row>
    <row r="5499" spans="1:15" x14ac:dyDescent="0.25">
      <c r="A5499">
        <v>884440</v>
      </c>
      <c r="B5499">
        <v>201240</v>
      </c>
      <c r="C5499">
        <v>219</v>
      </c>
      <c r="D5499" s="96">
        <v>45132.557129629633</v>
      </c>
      <c r="E5499" t="s">
        <v>127</v>
      </c>
      <c r="F5499" t="s">
        <v>128</v>
      </c>
      <c r="G5499" t="s">
        <v>206</v>
      </c>
      <c r="H5499" t="s">
        <v>130</v>
      </c>
      <c r="I5499">
        <v>336581</v>
      </c>
      <c r="L5499" s="96">
        <v>45132.556747685187</v>
      </c>
      <c r="M5499" t="s">
        <v>131</v>
      </c>
      <c r="N5499">
        <v>3905</v>
      </c>
      <c r="O5499" t="s">
        <v>132</v>
      </c>
    </row>
    <row r="5500" spans="1:15" x14ac:dyDescent="0.25">
      <c r="A5500">
        <v>884440</v>
      </c>
      <c r="B5500">
        <v>201240</v>
      </c>
      <c r="C5500">
        <v>219</v>
      </c>
      <c r="D5500" s="96">
        <v>45132.557129629633</v>
      </c>
      <c r="E5500" t="s">
        <v>127</v>
      </c>
      <c r="F5500" t="s">
        <v>128</v>
      </c>
      <c r="G5500" t="s">
        <v>206</v>
      </c>
      <c r="H5500" t="s">
        <v>130</v>
      </c>
      <c r="I5500">
        <v>336582</v>
      </c>
      <c r="L5500" s="96">
        <v>45132.556747685187</v>
      </c>
      <c r="M5500" t="s">
        <v>131</v>
      </c>
      <c r="N5500">
        <v>50423</v>
      </c>
      <c r="O5500" t="s">
        <v>132</v>
      </c>
    </row>
    <row r="5501" spans="1:15" x14ac:dyDescent="0.25">
      <c r="A5501">
        <v>884440</v>
      </c>
      <c r="B5501">
        <v>201240</v>
      </c>
      <c r="C5501">
        <v>219</v>
      </c>
      <c r="D5501" s="96">
        <v>45132.557118055556</v>
      </c>
      <c r="E5501" t="s">
        <v>127</v>
      </c>
      <c r="F5501" t="s">
        <v>128</v>
      </c>
      <c r="G5501" t="s">
        <v>206</v>
      </c>
      <c r="H5501" t="s">
        <v>130</v>
      </c>
      <c r="I5501">
        <v>336511</v>
      </c>
      <c r="L5501" s="96">
        <v>45132.556747685187</v>
      </c>
      <c r="M5501" t="s">
        <v>131</v>
      </c>
      <c r="N5501">
        <v>54168</v>
      </c>
      <c r="O5501" t="s">
        <v>132</v>
      </c>
    </row>
    <row r="5502" spans="1:15" x14ac:dyDescent="0.25">
      <c r="A5502">
        <v>884440</v>
      </c>
      <c r="B5502">
        <v>201240</v>
      </c>
      <c r="C5502">
        <v>219</v>
      </c>
      <c r="D5502" s="96">
        <v>45132.557118055556</v>
      </c>
      <c r="E5502" t="s">
        <v>127</v>
      </c>
      <c r="F5502" t="s">
        <v>128</v>
      </c>
      <c r="G5502" t="s">
        <v>206</v>
      </c>
      <c r="H5502" t="s">
        <v>130</v>
      </c>
      <c r="I5502">
        <v>336515</v>
      </c>
      <c r="L5502" s="96">
        <v>45132.556747685187</v>
      </c>
      <c r="M5502" t="s">
        <v>131</v>
      </c>
      <c r="N5502">
        <v>168407</v>
      </c>
      <c r="O5502" t="s">
        <v>132</v>
      </c>
    </row>
    <row r="5503" spans="1:15" x14ac:dyDescent="0.25">
      <c r="A5503">
        <v>884440</v>
      </c>
      <c r="B5503">
        <v>201240</v>
      </c>
      <c r="C5503">
        <v>219</v>
      </c>
      <c r="D5503" s="96">
        <v>45132.557106481479</v>
      </c>
      <c r="E5503" t="s">
        <v>127</v>
      </c>
      <c r="F5503" t="s">
        <v>128</v>
      </c>
      <c r="G5503" t="s">
        <v>206</v>
      </c>
      <c r="H5503" t="s">
        <v>130</v>
      </c>
      <c r="I5503">
        <v>336498</v>
      </c>
      <c r="L5503" s="96">
        <v>45132.556747685187</v>
      </c>
      <c r="M5503" t="s">
        <v>131</v>
      </c>
      <c r="N5503">
        <v>44639</v>
      </c>
      <c r="O5503" t="s">
        <v>132</v>
      </c>
    </row>
    <row r="5504" spans="1:15" x14ac:dyDescent="0.25">
      <c r="A5504">
        <v>884440</v>
      </c>
      <c r="B5504">
        <v>201240</v>
      </c>
      <c r="C5504">
        <v>219</v>
      </c>
      <c r="D5504" s="96">
        <v>45132.55709490741</v>
      </c>
      <c r="E5504" t="s">
        <v>127</v>
      </c>
      <c r="F5504" t="s">
        <v>128</v>
      </c>
      <c r="G5504" t="s">
        <v>206</v>
      </c>
      <c r="H5504" t="s">
        <v>130</v>
      </c>
      <c r="I5504">
        <v>336494</v>
      </c>
      <c r="L5504" s="96">
        <v>45132.556747685187</v>
      </c>
      <c r="M5504" t="s">
        <v>131</v>
      </c>
      <c r="N5504">
        <v>16128</v>
      </c>
      <c r="O5504" t="s">
        <v>132</v>
      </c>
    </row>
    <row r="5505" spans="1:15" x14ac:dyDescent="0.25">
      <c r="A5505">
        <v>884440</v>
      </c>
      <c r="B5505">
        <v>201240</v>
      </c>
      <c r="C5505">
        <v>219</v>
      </c>
      <c r="D5505" s="96">
        <v>45132.55709490741</v>
      </c>
      <c r="E5505" t="s">
        <v>127</v>
      </c>
      <c r="F5505" t="s">
        <v>128</v>
      </c>
      <c r="G5505" t="s">
        <v>206</v>
      </c>
      <c r="H5505" t="s">
        <v>130</v>
      </c>
      <c r="I5505">
        <v>336491</v>
      </c>
      <c r="L5505" s="96">
        <v>45132.556747685187</v>
      </c>
      <c r="M5505" t="s">
        <v>131</v>
      </c>
      <c r="N5505">
        <v>90146</v>
      </c>
      <c r="O5505" t="s">
        <v>132</v>
      </c>
    </row>
    <row r="5506" spans="1:15" x14ac:dyDescent="0.25">
      <c r="A5506">
        <v>884440</v>
      </c>
      <c r="B5506">
        <v>201240</v>
      </c>
      <c r="C5506">
        <v>219</v>
      </c>
      <c r="D5506" s="96">
        <v>45132.557083333333</v>
      </c>
      <c r="E5506" t="s">
        <v>127</v>
      </c>
      <c r="F5506" t="s">
        <v>128</v>
      </c>
      <c r="G5506" t="s">
        <v>206</v>
      </c>
      <c r="H5506" t="s">
        <v>130</v>
      </c>
      <c r="I5506">
        <v>336483</v>
      </c>
      <c r="L5506" s="96">
        <v>45132.556747685187</v>
      </c>
      <c r="M5506" t="s">
        <v>131</v>
      </c>
      <c r="N5506">
        <v>15066</v>
      </c>
      <c r="O5506" t="s">
        <v>132</v>
      </c>
    </row>
    <row r="5507" spans="1:15" x14ac:dyDescent="0.25">
      <c r="A5507">
        <v>884440</v>
      </c>
      <c r="B5507">
        <v>201240</v>
      </c>
      <c r="C5507">
        <v>219</v>
      </c>
      <c r="D5507" s="96">
        <v>45132.557083333333</v>
      </c>
      <c r="E5507" t="s">
        <v>127</v>
      </c>
      <c r="F5507" t="s">
        <v>128</v>
      </c>
      <c r="G5507" t="s">
        <v>206</v>
      </c>
      <c r="H5507" t="s">
        <v>130</v>
      </c>
      <c r="I5507">
        <v>336490</v>
      </c>
      <c r="L5507" s="96">
        <v>45132.556747685187</v>
      </c>
      <c r="M5507" t="s">
        <v>131</v>
      </c>
      <c r="N5507">
        <v>18822</v>
      </c>
      <c r="O5507" t="s">
        <v>132</v>
      </c>
    </row>
    <row r="5508" spans="1:15" x14ac:dyDescent="0.25">
      <c r="A5508">
        <v>884440</v>
      </c>
      <c r="B5508">
        <v>201240</v>
      </c>
      <c r="C5508">
        <v>219</v>
      </c>
      <c r="D5508" s="96">
        <v>45132.557083333333</v>
      </c>
      <c r="E5508" t="s">
        <v>127</v>
      </c>
      <c r="F5508" t="s">
        <v>128</v>
      </c>
      <c r="G5508" t="s">
        <v>206</v>
      </c>
      <c r="H5508" t="s">
        <v>130</v>
      </c>
      <c r="I5508">
        <v>336482</v>
      </c>
      <c r="L5508" s="96">
        <v>45132.556747685187</v>
      </c>
      <c r="M5508" t="s">
        <v>131</v>
      </c>
      <c r="N5508">
        <v>22480</v>
      </c>
      <c r="O5508" t="s">
        <v>132</v>
      </c>
    </row>
    <row r="5509" spans="1:15" x14ac:dyDescent="0.25">
      <c r="A5509">
        <v>884440</v>
      </c>
      <c r="B5509">
        <v>201240</v>
      </c>
      <c r="C5509">
        <v>219</v>
      </c>
      <c r="D5509" s="96">
        <v>45132.557071759256</v>
      </c>
      <c r="E5509" t="s">
        <v>127</v>
      </c>
      <c r="F5509" t="s">
        <v>128</v>
      </c>
      <c r="G5509" t="s">
        <v>206</v>
      </c>
      <c r="H5509" t="s">
        <v>130</v>
      </c>
      <c r="I5509">
        <v>336480</v>
      </c>
      <c r="L5509" s="96">
        <v>45132.556747685187</v>
      </c>
      <c r="M5509" t="s">
        <v>131</v>
      </c>
      <c r="N5509">
        <v>4288</v>
      </c>
      <c r="O5509" t="s">
        <v>132</v>
      </c>
    </row>
    <row r="5510" spans="1:15" x14ac:dyDescent="0.25">
      <c r="A5510">
        <v>884440</v>
      </c>
      <c r="B5510">
        <v>201240</v>
      </c>
      <c r="C5510">
        <v>219</v>
      </c>
      <c r="D5510" s="96">
        <v>45132.557071759256</v>
      </c>
      <c r="E5510" t="s">
        <v>127</v>
      </c>
      <c r="F5510" t="s">
        <v>128</v>
      </c>
      <c r="G5510" t="s">
        <v>206</v>
      </c>
      <c r="H5510" t="s">
        <v>130</v>
      </c>
      <c r="I5510">
        <v>336481</v>
      </c>
      <c r="L5510" s="96">
        <v>45132.556747685187</v>
      </c>
      <c r="M5510" t="s">
        <v>131</v>
      </c>
      <c r="N5510">
        <v>42302</v>
      </c>
      <c r="O5510" t="s">
        <v>132</v>
      </c>
    </row>
    <row r="5511" spans="1:15" x14ac:dyDescent="0.25">
      <c r="A5511">
        <v>884440</v>
      </c>
      <c r="B5511">
        <v>201240</v>
      </c>
      <c r="C5511">
        <v>219</v>
      </c>
      <c r="D5511" s="96">
        <v>45132.557060185187</v>
      </c>
      <c r="E5511" t="s">
        <v>127</v>
      </c>
      <c r="F5511" t="s">
        <v>128</v>
      </c>
      <c r="G5511" t="s">
        <v>206</v>
      </c>
      <c r="H5511" t="s">
        <v>130</v>
      </c>
      <c r="I5511">
        <v>336455</v>
      </c>
      <c r="L5511" s="96">
        <v>45132.556747685187</v>
      </c>
      <c r="M5511" t="s">
        <v>131</v>
      </c>
      <c r="N5511">
        <v>18670</v>
      </c>
      <c r="O5511" t="s">
        <v>132</v>
      </c>
    </row>
    <row r="5512" spans="1:15" x14ac:dyDescent="0.25">
      <c r="A5512">
        <v>884440</v>
      </c>
      <c r="B5512">
        <v>201240</v>
      </c>
      <c r="C5512">
        <v>219</v>
      </c>
      <c r="D5512" s="96">
        <v>45132.557060185187</v>
      </c>
      <c r="E5512" t="s">
        <v>127</v>
      </c>
      <c r="F5512" t="s">
        <v>128</v>
      </c>
      <c r="G5512" t="s">
        <v>206</v>
      </c>
      <c r="H5512" t="s">
        <v>130</v>
      </c>
      <c r="I5512">
        <v>336470</v>
      </c>
      <c r="L5512" s="96">
        <v>45132.556747685187</v>
      </c>
      <c r="M5512" t="s">
        <v>131</v>
      </c>
      <c r="N5512">
        <v>26979</v>
      </c>
      <c r="O5512" t="s">
        <v>132</v>
      </c>
    </row>
    <row r="5513" spans="1:15" x14ac:dyDescent="0.25">
      <c r="A5513">
        <v>884440</v>
      </c>
      <c r="B5513">
        <v>201240</v>
      </c>
      <c r="C5513">
        <v>219</v>
      </c>
      <c r="D5513" s="96">
        <v>45132.55704861111</v>
      </c>
      <c r="E5513" t="s">
        <v>127</v>
      </c>
      <c r="F5513" t="s">
        <v>128</v>
      </c>
      <c r="G5513" t="s">
        <v>206</v>
      </c>
      <c r="H5513" t="s">
        <v>130</v>
      </c>
      <c r="I5513">
        <v>336450</v>
      </c>
      <c r="L5513" s="96">
        <v>45132.556747685187</v>
      </c>
      <c r="M5513" t="s">
        <v>131</v>
      </c>
      <c r="N5513">
        <v>2656</v>
      </c>
      <c r="O5513" t="s">
        <v>132</v>
      </c>
    </row>
    <row r="5514" spans="1:15" x14ac:dyDescent="0.25">
      <c r="A5514">
        <v>884440</v>
      </c>
      <c r="B5514">
        <v>201240</v>
      </c>
      <c r="C5514">
        <v>219</v>
      </c>
      <c r="D5514" s="96">
        <v>45132.55704861111</v>
      </c>
      <c r="E5514" t="s">
        <v>127</v>
      </c>
      <c r="F5514" t="s">
        <v>128</v>
      </c>
      <c r="G5514" t="s">
        <v>206</v>
      </c>
      <c r="H5514" t="s">
        <v>130</v>
      </c>
      <c r="I5514">
        <v>336440</v>
      </c>
      <c r="L5514" s="96">
        <v>45132.556747685187</v>
      </c>
      <c r="M5514" t="s">
        <v>131</v>
      </c>
      <c r="N5514">
        <v>88239</v>
      </c>
      <c r="O5514" t="s">
        <v>132</v>
      </c>
    </row>
    <row r="5515" spans="1:15" x14ac:dyDescent="0.25">
      <c r="A5515">
        <v>884440</v>
      </c>
      <c r="B5515">
        <v>201240</v>
      </c>
      <c r="C5515">
        <v>219</v>
      </c>
      <c r="D5515" s="96">
        <v>45132.557037037041</v>
      </c>
      <c r="E5515" t="s">
        <v>127</v>
      </c>
      <c r="F5515" t="s">
        <v>128</v>
      </c>
      <c r="G5515" t="s">
        <v>206</v>
      </c>
      <c r="H5515" t="s">
        <v>130</v>
      </c>
      <c r="I5515">
        <v>336430</v>
      </c>
      <c r="L5515" s="96">
        <v>45132.556747685187</v>
      </c>
      <c r="M5515" t="s">
        <v>131</v>
      </c>
      <c r="N5515">
        <v>5874</v>
      </c>
      <c r="O5515" t="s">
        <v>132</v>
      </c>
    </row>
    <row r="5516" spans="1:15" x14ac:dyDescent="0.25">
      <c r="A5516">
        <v>884440</v>
      </c>
      <c r="B5516">
        <v>201240</v>
      </c>
      <c r="C5516">
        <v>219</v>
      </c>
      <c r="D5516" s="96">
        <v>45132.557037037041</v>
      </c>
      <c r="E5516" t="s">
        <v>127</v>
      </c>
      <c r="F5516" t="s">
        <v>128</v>
      </c>
      <c r="G5516" t="s">
        <v>206</v>
      </c>
      <c r="H5516" t="s">
        <v>130</v>
      </c>
      <c r="I5516">
        <v>336420</v>
      </c>
      <c r="L5516" s="96">
        <v>45132.556747685187</v>
      </c>
      <c r="M5516" t="s">
        <v>131</v>
      </c>
      <c r="N5516">
        <v>7120</v>
      </c>
      <c r="O5516" t="s">
        <v>132</v>
      </c>
    </row>
    <row r="5517" spans="1:15" x14ac:dyDescent="0.25">
      <c r="A5517">
        <v>884440</v>
      </c>
      <c r="B5517">
        <v>201240</v>
      </c>
      <c r="C5517">
        <v>219</v>
      </c>
      <c r="D5517" s="96">
        <v>45132.557025462964</v>
      </c>
      <c r="E5517" t="s">
        <v>127</v>
      </c>
      <c r="F5517" t="s">
        <v>128</v>
      </c>
      <c r="G5517" t="s">
        <v>206</v>
      </c>
      <c r="H5517" t="s">
        <v>130</v>
      </c>
      <c r="I5517">
        <v>336410</v>
      </c>
      <c r="L5517" s="96">
        <v>45132.556747685187</v>
      </c>
      <c r="M5517" t="s">
        <v>131</v>
      </c>
      <c r="N5517">
        <v>4911</v>
      </c>
      <c r="O5517" t="s">
        <v>132</v>
      </c>
    </row>
    <row r="5518" spans="1:15" x14ac:dyDescent="0.25">
      <c r="A5518">
        <v>884440</v>
      </c>
      <c r="B5518">
        <v>201240</v>
      </c>
      <c r="C5518">
        <v>219</v>
      </c>
      <c r="D5518" s="96">
        <v>45132.557025462964</v>
      </c>
      <c r="E5518" t="s">
        <v>127</v>
      </c>
      <c r="F5518" t="s">
        <v>128</v>
      </c>
      <c r="G5518" t="s">
        <v>206</v>
      </c>
      <c r="H5518" t="s">
        <v>130</v>
      </c>
      <c r="I5518">
        <v>336412</v>
      </c>
      <c r="L5518" s="96">
        <v>45132.556747685187</v>
      </c>
      <c r="M5518" t="s">
        <v>131</v>
      </c>
      <c r="N5518">
        <v>5260</v>
      </c>
      <c r="O5518" t="s">
        <v>132</v>
      </c>
    </row>
    <row r="5519" spans="1:15" x14ac:dyDescent="0.25">
      <c r="A5519">
        <v>884440</v>
      </c>
      <c r="B5519">
        <v>201240</v>
      </c>
      <c r="C5519">
        <v>219</v>
      </c>
      <c r="D5519" s="96">
        <v>45132.557013888887</v>
      </c>
      <c r="E5519" t="s">
        <v>127</v>
      </c>
      <c r="F5519" t="s">
        <v>128</v>
      </c>
      <c r="G5519" t="s">
        <v>242</v>
      </c>
      <c r="H5519" t="s">
        <v>130</v>
      </c>
      <c r="I5519">
        <v>336400</v>
      </c>
      <c r="L5519" s="96">
        <v>45132.556747685187</v>
      </c>
      <c r="M5519" t="s">
        <v>131</v>
      </c>
      <c r="N5519">
        <v>17000</v>
      </c>
      <c r="O5519" t="s">
        <v>132</v>
      </c>
    </row>
    <row r="5520" spans="1:15" x14ac:dyDescent="0.25">
      <c r="A5520">
        <v>884440</v>
      </c>
      <c r="B5520">
        <v>201240</v>
      </c>
      <c r="C5520">
        <v>219</v>
      </c>
      <c r="D5520" s="96">
        <v>45132.557013888887</v>
      </c>
      <c r="E5520" t="s">
        <v>133</v>
      </c>
      <c r="F5520" t="s">
        <v>128</v>
      </c>
      <c r="G5520" t="s">
        <v>178</v>
      </c>
      <c r="H5520" t="s">
        <v>130</v>
      </c>
      <c r="I5520">
        <v>336400</v>
      </c>
      <c r="L5520" s="96">
        <v>45132.556747685187</v>
      </c>
      <c r="M5520" t="s">
        <v>135</v>
      </c>
      <c r="N5520">
        <v>-10500</v>
      </c>
      <c r="O5520" t="s">
        <v>136</v>
      </c>
    </row>
    <row r="5521" spans="1:15" x14ac:dyDescent="0.25">
      <c r="A5521">
        <v>884440</v>
      </c>
      <c r="B5521">
        <v>201240</v>
      </c>
      <c r="C5521">
        <v>219</v>
      </c>
      <c r="D5521" s="96">
        <v>45132.556990740741</v>
      </c>
      <c r="E5521" t="s">
        <v>127</v>
      </c>
      <c r="F5521" t="s">
        <v>128</v>
      </c>
      <c r="G5521" t="s">
        <v>206</v>
      </c>
      <c r="H5521" t="s">
        <v>130</v>
      </c>
      <c r="I5521">
        <v>336169</v>
      </c>
      <c r="L5521" s="96">
        <v>45132.556747685187</v>
      </c>
      <c r="M5521" t="s">
        <v>131</v>
      </c>
      <c r="N5521">
        <v>97487</v>
      </c>
      <c r="O5521" t="s">
        <v>132</v>
      </c>
    </row>
    <row r="5522" spans="1:15" x14ac:dyDescent="0.25">
      <c r="A5522">
        <v>884440</v>
      </c>
      <c r="B5522">
        <v>201240</v>
      </c>
      <c r="C5522">
        <v>219</v>
      </c>
      <c r="D5522" s="96">
        <v>45132.556979166664</v>
      </c>
      <c r="E5522" t="s">
        <v>127</v>
      </c>
      <c r="F5522" t="s">
        <v>128</v>
      </c>
      <c r="G5522" t="s">
        <v>206</v>
      </c>
      <c r="H5522" t="s">
        <v>130</v>
      </c>
      <c r="I5522">
        <v>336127</v>
      </c>
      <c r="L5522" s="96">
        <v>45132.556747685187</v>
      </c>
      <c r="M5522" t="s">
        <v>131</v>
      </c>
      <c r="N5522">
        <v>15000</v>
      </c>
      <c r="O5522" t="s">
        <v>132</v>
      </c>
    </row>
    <row r="5523" spans="1:15" x14ac:dyDescent="0.25">
      <c r="A5523">
        <v>884440</v>
      </c>
      <c r="B5523">
        <v>201240</v>
      </c>
      <c r="C5523">
        <v>219</v>
      </c>
      <c r="D5523" s="96">
        <v>45132.556921296295</v>
      </c>
      <c r="E5523" t="s">
        <v>127</v>
      </c>
      <c r="F5523" t="s">
        <v>128</v>
      </c>
      <c r="G5523" t="s">
        <v>206</v>
      </c>
      <c r="H5523" t="s">
        <v>130</v>
      </c>
      <c r="I5523">
        <v>336003</v>
      </c>
      <c r="L5523" s="96">
        <v>45132.556747685187</v>
      </c>
      <c r="M5523" t="s">
        <v>131</v>
      </c>
      <c r="N5523">
        <v>145850</v>
      </c>
      <c r="O5523" t="s">
        <v>132</v>
      </c>
    </row>
    <row r="5524" spans="1:15" x14ac:dyDescent="0.25">
      <c r="A5524">
        <v>884445</v>
      </c>
      <c r="B5524">
        <v>170310</v>
      </c>
      <c r="C5524">
        <v>203</v>
      </c>
      <c r="D5524" s="96">
        <v>45132.530127314814</v>
      </c>
      <c r="E5524" t="s">
        <v>127</v>
      </c>
      <c r="F5524" t="s">
        <v>140</v>
      </c>
      <c r="G5524" t="s">
        <v>191</v>
      </c>
      <c r="H5524" t="s">
        <v>130</v>
      </c>
      <c r="I5524">
        <v>332382</v>
      </c>
      <c r="L5524" s="96">
        <v>45132.529583333337</v>
      </c>
      <c r="M5524" t="s">
        <v>131</v>
      </c>
      <c r="N5524">
        <v>55000</v>
      </c>
      <c r="O5524" t="s">
        <v>132</v>
      </c>
    </row>
    <row r="5525" spans="1:15" x14ac:dyDescent="0.25">
      <c r="A5525">
        <v>884445</v>
      </c>
      <c r="B5525">
        <v>170310</v>
      </c>
      <c r="C5525">
        <v>203</v>
      </c>
      <c r="D5525" s="96">
        <v>45132.530127314814</v>
      </c>
      <c r="E5525" t="s">
        <v>133</v>
      </c>
      <c r="F5525" t="s">
        <v>140</v>
      </c>
      <c r="G5525" t="s">
        <v>375</v>
      </c>
      <c r="H5525" t="s">
        <v>130</v>
      </c>
      <c r="I5525">
        <v>332382</v>
      </c>
      <c r="L5525" s="96">
        <v>45132.529583333337</v>
      </c>
      <c r="M5525" t="s">
        <v>135</v>
      </c>
      <c r="N5525">
        <v>441000</v>
      </c>
      <c r="O5525" t="s">
        <v>132</v>
      </c>
    </row>
    <row r="5526" spans="1:15" x14ac:dyDescent="0.25">
      <c r="A5526">
        <v>884445</v>
      </c>
      <c r="B5526">
        <v>340000</v>
      </c>
      <c r="C5526">
        <v>205</v>
      </c>
      <c r="D5526" s="96">
        <v>45261.567766203705</v>
      </c>
      <c r="E5526" t="s">
        <v>162</v>
      </c>
      <c r="F5526" t="s">
        <v>408</v>
      </c>
      <c r="G5526" t="s">
        <v>409</v>
      </c>
      <c r="H5526" t="s">
        <v>130</v>
      </c>
      <c r="I5526">
        <v>332563</v>
      </c>
      <c r="L5526" s="96">
        <v>45257.999988425923</v>
      </c>
      <c r="M5526" t="s">
        <v>135</v>
      </c>
      <c r="N5526">
        <v>29380</v>
      </c>
      <c r="O5526" t="s">
        <v>132</v>
      </c>
    </row>
    <row r="5527" spans="1:15" x14ac:dyDescent="0.25">
      <c r="A5527">
        <v>884445</v>
      </c>
      <c r="B5527">
        <v>325000</v>
      </c>
      <c r="C5527">
        <v>205</v>
      </c>
      <c r="D5527" s="96">
        <v>45261.567766203705</v>
      </c>
      <c r="E5527" t="s">
        <v>162</v>
      </c>
      <c r="F5527" t="s">
        <v>408</v>
      </c>
      <c r="G5527" t="s">
        <v>409</v>
      </c>
      <c r="H5527" t="s">
        <v>130</v>
      </c>
      <c r="I5527">
        <v>332564</v>
      </c>
      <c r="L5527" s="96">
        <v>45257.999988425923</v>
      </c>
      <c r="M5527" t="s">
        <v>135</v>
      </c>
      <c r="N5527">
        <v>100000</v>
      </c>
      <c r="O5527" t="s">
        <v>132</v>
      </c>
    </row>
    <row r="5528" spans="1:15" x14ac:dyDescent="0.25">
      <c r="A5528">
        <v>884445</v>
      </c>
      <c r="B5528">
        <v>170500</v>
      </c>
      <c r="C5528">
        <v>208</v>
      </c>
      <c r="D5528" s="96">
        <v>45132.530416666668</v>
      </c>
      <c r="E5528" t="s">
        <v>127</v>
      </c>
      <c r="F5528" t="s">
        <v>140</v>
      </c>
      <c r="G5528" t="s">
        <v>199</v>
      </c>
      <c r="H5528" t="s">
        <v>130</v>
      </c>
      <c r="I5528">
        <v>337500</v>
      </c>
      <c r="L5528" s="96">
        <v>45132.529583333337</v>
      </c>
      <c r="M5528" t="s">
        <v>131</v>
      </c>
      <c r="N5528">
        <v>3670000</v>
      </c>
      <c r="O5528" t="s">
        <v>132</v>
      </c>
    </row>
    <row r="5529" spans="1:15" x14ac:dyDescent="0.25">
      <c r="A5529">
        <v>884445</v>
      </c>
      <c r="B5529">
        <v>410100</v>
      </c>
      <c r="C5529">
        <v>217</v>
      </c>
      <c r="D5529" s="96">
        <v>45132.557708333334</v>
      </c>
      <c r="E5529" t="s">
        <v>133</v>
      </c>
      <c r="F5529" t="s">
        <v>217</v>
      </c>
      <c r="G5529" t="s">
        <v>277</v>
      </c>
      <c r="H5529" t="s">
        <v>130</v>
      </c>
      <c r="I5529">
        <v>335140</v>
      </c>
      <c r="L5529" s="96">
        <v>45132.556863425925</v>
      </c>
      <c r="M5529" t="s">
        <v>135</v>
      </c>
      <c r="N5529">
        <v>200000</v>
      </c>
      <c r="O5529" t="s">
        <v>132</v>
      </c>
    </row>
    <row r="5530" spans="1:15" x14ac:dyDescent="0.25">
      <c r="A5530">
        <v>884445</v>
      </c>
      <c r="B5530">
        <v>430100</v>
      </c>
      <c r="C5530">
        <v>219</v>
      </c>
      <c r="D5530" s="96">
        <v>45169.461539351854</v>
      </c>
      <c r="E5530" t="s">
        <v>162</v>
      </c>
      <c r="F5530" t="s">
        <v>202</v>
      </c>
      <c r="G5530" t="s">
        <v>203</v>
      </c>
      <c r="H5530" t="s">
        <v>130</v>
      </c>
      <c r="I5530">
        <v>336168</v>
      </c>
      <c r="L5530" s="96">
        <v>45169.444247685184</v>
      </c>
      <c r="M5530" t="s">
        <v>135</v>
      </c>
      <c r="N5530">
        <v>300000</v>
      </c>
      <c r="O5530" t="s">
        <v>132</v>
      </c>
    </row>
    <row r="5531" spans="1:15" x14ac:dyDescent="0.25">
      <c r="A5531">
        <v>884445</v>
      </c>
      <c r="B5531">
        <v>430100</v>
      </c>
      <c r="C5531">
        <v>219</v>
      </c>
      <c r="D5531" s="96">
        <v>45169.461539351854</v>
      </c>
      <c r="E5531" t="s">
        <v>162</v>
      </c>
      <c r="F5531" t="s">
        <v>202</v>
      </c>
      <c r="G5531" t="s">
        <v>203</v>
      </c>
      <c r="H5531" t="s">
        <v>130</v>
      </c>
      <c r="I5531">
        <v>336167</v>
      </c>
      <c r="L5531" s="96">
        <v>45169.444247685184</v>
      </c>
      <c r="M5531" t="s">
        <v>135</v>
      </c>
      <c r="N5531">
        <v>600000</v>
      </c>
      <c r="O5531" t="s">
        <v>132</v>
      </c>
    </row>
    <row r="5532" spans="1:15" x14ac:dyDescent="0.25">
      <c r="A5532">
        <v>884445</v>
      </c>
      <c r="B5532">
        <v>430100</v>
      </c>
      <c r="C5532">
        <v>219</v>
      </c>
      <c r="D5532" s="96">
        <v>45132.557766203703</v>
      </c>
      <c r="E5532" t="s">
        <v>133</v>
      </c>
      <c r="F5532" t="s">
        <v>217</v>
      </c>
      <c r="G5532" t="s">
        <v>253</v>
      </c>
      <c r="H5532" t="s">
        <v>130</v>
      </c>
      <c r="I5532">
        <v>336210</v>
      </c>
      <c r="L5532" s="96">
        <v>45132.556863425925</v>
      </c>
      <c r="M5532" t="s">
        <v>135</v>
      </c>
      <c r="N5532">
        <v>28000</v>
      </c>
      <c r="O5532" t="s">
        <v>132</v>
      </c>
    </row>
    <row r="5533" spans="1:15" x14ac:dyDescent="0.25">
      <c r="A5533">
        <v>884445</v>
      </c>
      <c r="B5533">
        <v>430100</v>
      </c>
      <c r="C5533">
        <v>219</v>
      </c>
      <c r="D5533" s="96">
        <v>45132.557743055557</v>
      </c>
      <c r="E5533" t="s">
        <v>133</v>
      </c>
      <c r="F5533" t="s">
        <v>217</v>
      </c>
      <c r="G5533" t="s">
        <v>253</v>
      </c>
      <c r="H5533" t="s">
        <v>130</v>
      </c>
      <c r="I5533">
        <v>336167</v>
      </c>
      <c r="L5533" s="96">
        <v>45132.556863425925</v>
      </c>
      <c r="M5533" t="s">
        <v>135</v>
      </c>
      <c r="N5533">
        <v>-400000</v>
      </c>
      <c r="O5533" t="s">
        <v>136</v>
      </c>
    </row>
    <row r="5534" spans="1:15" x14ac:dyDescent="0.25">
      <c r="A5534">
        <v>884445</v>
      </c>
      <c r="B5534">
        <v>430100</v>
      </c>
      <c r="C5534">
        <v>219</v>
      </c>
      <c r="D5534" s="96">
        <v>45132.557743055557</v>
      </c>
      <c r="E5534" t="s">
        <v>133</v>
      </c>
      <c r="F5534" t="s">
        <v>217</v>
      </c>
      <c r="G5534" t="s">
        <v>423</v>
      </c>
      <c r="H5534" t="s">
        <v>130</v>
      </c>
      <c r="I5534">
        <v>336167</v>
      </c>
      <c r="L5534" s="96">
        <v>45132.556863425925</v>
      </c>
      <c r="M5534" t="s">
        <v>135</v>
      </c>
      <c r="N5534">
        <v>500000</v>
      </c>
      <c r="O5534" t="s">
        <v>132</v>
      </c>
    </row>
    <row r="5535" spans="1:15" x14ac:dyDescent="0.25">
      <c r="A5535">
        <v>884445</v>
      </c>
      <c r="B5535">
        <v>430100</v>
      </c>
      <c r="C5535">
        <v>219</v>
      </c>
      <c r="D5535" s="96">
        <v>45132.557743055557</v>
      </c>
      <c r="E5535" t="s">
        <v>133</v>
      </c>
      <c r="F5535" t="s">
        <v>217</v>
      </c>
      <c r="G5535" t="s">
        <v>423</v>
      </c>
      <c r="H5535" t="s">
        <v>130</v>
      </c>
      <c r="I5535">
        <v>336168</v>
      </c>
      <c r="L5535" s="96">
        <v>45132.556863425925</v>
      </c>
      <c r="M5535" t="s">
        <v>135</v>
      </c>
      <c r="N5535">
        <v>500000</v>
      </c>
      <c r="O5535" t="s">
        <v>132</v>
      </c>
    </row>
  </sheetData>
  <autoFilter ref="A1:O1" xr:uid="{88A46447-E72D-4E98-B7CC-28DF39801CE7}"/>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7621-7A95-4B1C-8E68-9A83A813C304}">
  <sheetPr>
    <tabColor rgb="FF7030A0"/>
  </sheetPr>
  <dimension ref="A1:AM4028"/>
  <sheetViews>
    <sheetView topLeftCell="V1" workbookViewId="0">
      <pane ySplit="4" topLeftCell="A5" activePane="bottomLeft" state="frozen"/>
      <selection pane="bottomLeft" activeCell="X25" sqref="X25"/>
    </sheetView>
  </sheetViews>
  <sheetFormatPr defaultColWidth="9.28515625" defaultRowHeight="12.75" x14ac:dyDescent="0.2"/>
  <cols>
    <col min="1" max="1" width="7.7109375" style="132" bestFit="1" customWidth="1"/>
    <col min="2" max="2" width="34.42578125" style="132" bestFit="1" customWidth="1"/>
    <col min="3" max="3" width="4.7109375" style="132" customWidth="1"/>
    <col min="4" max="4" width="32.5703125" style="132" bestFit="1" customWidth="1"/>
    <col min="5" max="5" width="5.28515625" style="132" bestFit="1" customWidth="1"/>
    <col min="6" max="6" width="33.42578125" style="132" bestFit="1" customWidth="1"/>
    <col min="7" max="7" width="6" style="132" customWidth="1"/>
    <col min="8" max="8" width="35.28515625" style="132" bestFit="1" customWidth="1"/>
    <col min="9" max="9" width="7" style="132" bestFit="1" customWidth="1"/>
    <col min="10" max="10" width="38.28515625" style="132" customWidth="1"/>
    <col min="11" max="11" width="5.28515625" style="132" bestFit="1" customWidth="1"/>
    <col min="12" max="12" width="9.28515625" style="131"/>
    <col min="13" max="13" width="8.28515625" style="131" bestFit="1" customWidth="1"/>
    <col min="14" max="14" width="4.5703125" style="131" customWidth="1"/>
    <col min="15" max="15" width="9.28515625" style="131"/>
    <col min="16" max="19" width="7.7109375" style="131" customWidth="1"/>
    <col min="20" max="20" width="38.28515625" style="132" customWidth="1"/>
    <col min="21" max="21" width="16.42578125" style="131" customWidth="1"/>
    <col min="22" max="22" width="7.7109375" style="131" customWidth="1"/>
    <col min="23" max="23" width="32.140625" style="131" customWidth="1"/>
    <col min="24" max="24" width="20.140625" style="131" customWidth="1"/>
    <col min="25" max="35" width="7.7109375" style="131" customWidth="1"/>
    <col min="36" max="36" width="4.7109375" style="131" customWidth="1"/>
    <col min="37" max="37" width="9.28515625" style="131"/>
    <col min="38" max="16384" width="9.28515625" style="132"/>
  </cols>
  <sheetData>
    <row r="1" spans="1:39" x14ac:dyDescent="0.2">
      <c r="A1" s="131"/>
      <c r="C1" s="131" t="s">
        <v>8191</v>
      </c>
      <c r="D1" s="131"/>
      <c r="E1" s="131"/>
      <c r="F1" s="131"/>
      <c r="G1" s="131"/>
      <c r="H1" s="131"/>
    </row>
    <row r="2" spans="1:39" x14ac:dyDescent="0.2">
      <c r="A2" s="131"/>
      <c r="C2" s="131" t="s">
        <v>8192</v>
      </c>
      <c r="D2" s="131"/>
      <c r="E2" s="131"/>
      <c r="F2" s="131"/>
      <c r="G2" s="131"/>
      <c r="H2" s="131"/>
    </row>
    <row r="3" spans="1:39" x14ac:dyDescent="0.2">
      <c r="A3" s="131"/>
      <c r="C3" s="131"/>
      <c r="D3" s="131"/>
      <c r="E3" s="131"/>
      <c r="F3" s="131"/>
      <c r="G3" s="131"/>
      <c r="H3" s="131"/>
    </row>
    <row r="4" spans="1:39" ht="21.75" customHeight="1" thickBot="1" x14ac:dyDescent="0.3">
      <c r="A4" s="133" t="s">
        <v>528</v>
      </c>
      <c r="B4" s="133" t="s">
        <v>529</v>
      </c>
      <c r="C4" s="133" t="s">
        <v>522</v>
      </c>
      <c r="D4" s="133" t="s">
        <v>523</v>
      </c>
      <c r="E4" s="133" t="s">
        <v>524</v>
      </c>
      <c r="F4" s="133" t="s">
        <v>525</v>
      </c>
      <c r="G4" s="133" t="s">
        <v>526</v>
      </c>
      <c r="H4" s="133" t="s">
        <v>527</v>
      </c>
      <c r="I4" s="133" t="s">
        <v>530</v>
      </c>
      <c r="J4" s="133" t="s">
        <v>531</v>
      </c>
      <c r="K4" s="133" t="s">
        <v>532</v>
      </c>
      <c r="L4" s="134" t="s">
        <v>8193</v>
      </c>
      <c r="P4" s="134"/>
      <c r="Q4" s="134"/>
      <c r="R4" s="134"/>
      <c r="S4" s="134"/>
      <c r="U4" s="134"/>
      <c r="V4" s="134"/>
      <c r="W4" s="134"/>
      <c r="X4" s="134"/>
      <c r="Y4" s="134"/>
      <c r="Z4" s="134"/>
      <c r="AA4" s="134"/>
      <c r="AB4" s="134"/>
      <c r="AC4" s="134"/>
      <c r="AD4" s="134"/>
      <c r="AE4" s="134"/>
      <c r="AF4" s="134"/>
      <c r="AG4" s="134"/>
      <c r="AH4" s="134"/>
      <c r="AI4" s="134"/>
    </row>
    <row r="5" spans="1:39" ht="15" customHeight="1" x14ac:dyDescent="0.25">
      <c r="A5" s="133">
        <v>100000</v>
      </c>
      <c r="B5" s="133" t="s">
        <v>534</v>
      </c>
      <c r="C5" s="133">
        <v>1</v>
      </c>
      <c r="D5" s="133" t="s">
        <v>534</v>
      </c>
      <c r="E5" s="133">
        <v>100</v>
      </c>
      <c r="F5" s="133" t="s">
        <v>534</v>
      </c>
      <c r="G5" s="133">
        <v>10000</v>
      </c>
      <c r="H5" s="133" t="s">
        <v>534</v>
      </c>
      <c r="I5" s="133">
        <v>109020</v>
      </c>
      <c r="J5" s="133" t="s">
        <v>534</v>
      </c>
      <c r="K5" s="133" t="s">
        <v>538</v>
      </c>
      <c r="L5" s="135" t="str">
        <f t="shared" ref="L5:L68" si="0">IF(K5=102,"AA102",IF(K5=103,"AA103",VLOOKUP(C5,$AJ$5:$AK$13,2,0)))</f>
        <v>CH</v>
      </c>
      <c r="M5" s="131" t="str">
        <f>VLOOKUP(H5,$W$5:$X$227,2,FALSE)</f>
        <v>Uadmin</v>
      </c>
      <c r="P5" s="136"/>
      <c r="Q5" s="136"/>
      <c r="R5" s="136"/>
      <c r="S5" s="136"/>
      <c r="T5" s="133" t="s">
        <v>534</v>
      </c>
      <c r="U5" s="136" t="s">
        <v>8159</v>
      </c>
      <c r="V5" s="136"/>
      <c r="W5" s="133" t="s">
        <v>534</v>
      </c>
      <c r="X5" s="136" t="s">
        <v>8224</v>
      </c>
      <c r="Y5" s="136"/>
      <c r="Z5" s="136"/>
      <c r="AA5" s="136"/>
      <c r="AB5" s="136"/>
      <c r="AC5" s="136"/>
      <c r="AD5" s="136"/>
      <c r="AE5" s="136"/>
      <c r="AF5" s="136"/>
      <c r="AG5" s="136"/>
      <c r="AH5" s="136"/>
      <c r="AI5" s="136"/>
      <c r="AJ5" s="137">
        <v>1</v>
      </c>
      <c r="AK5" s="138" t="s">
        <v>8194</v>
      </c>
      <c r="AL5" s="131" t="s">
        <v>8195</v>
      </c>
      <c r="AM5" s="131"/>
    </row>
    <row r="6" spans="1:39" ht="15" x14ac:dyDescent="0.25">
      <c r="A6" s="133">
        <v>100000</v>
      </c>
      <c r="B6" s="133" t="s">
        <v>534</v>
      </c>
      <c r="C6" s="133">
        <v>1</v>
      </c>
      <c r="D6" s="133" t="s">
        <v>534</v>
      </c>
      <c r="E6" s="133">
        <v>100</v>
      </c>
      <c r="F6" s="133" t="s">
        <v>534</v>
      </c>
      <c r="G6" s="133">
        <v>10000</v>
      </c>
      <c r="H6" s="133" t="s">
        <v>534</v>
      </c>
      <c r="I6" s="133">
        <v>109021</v>
      </c>
      <c r="J6" s="133" t="s">
        <v>540</v>
      </c>
      <c r="K6" s="133" t="s">
        <v>538</v>
      </c>
      <c r="L6" s="135" t="str">
        <f t="shared" si="0"/>
        <v>CH</v>
      </c>
      <c r="M6" s="131" t="str">
        <f t="shared" ref="M6:M69" si="1">VLOOKUP(H6,$W$5:$X$227,2,FALSE)</f>
        <v>Uadmin</v>
      </c>
      <c r="P6" s="136"/>
      <c r="Q6" s="136"/>
      <c r="R6" s="136"/>
      <c r="S6" s="136"/>
      <c r="T6" s="133" t="s">
        <v>577</v>
      </c>
      <c r="U6" s="136" t="s">
        <v>30</v>
      </c>
      <c r="V6" s="136"/>
      <c r="W6" s="133" t="s">
        <v>573</v>
      </c>
      <c r="X6" s="136" t="s">
        <v>8159</v>
      </c>
      <c r="Y6" s="136"/>
      <c r="Z6" s="136"/>
      <c r="AA6" s="136"/>
      <c r="AB6" s="136"/>
      <c r="AC6" s="136"/>
      <c r="AD6" s="136"/>
      <c r="AE6" s="136"/>
      <c r="AF6" s="136"/>
      <c r="AG6" s="136"/>
      <c r="AH6" s="136"/>
      <c r="AI6" s="136"/>
      <c r="AJ6" s="139">
        <v>2</v>
      </c>
      <c r="AK6" s="140" t="s">
        <v>8174</v>
      </c>
      <c r="AL6" s="131" t="s">
        <v>21</v>
      </c>
      <c r="AM6" s="131"/>
    </row>
    <row r="7" spans="1:39" ht="15" x14ac:dyDescent="0.25">
      <c r="A7" s="133">
        <v>100000</v>
      </c>
      <c r="B7" s="133" t="s">
        <v>534</v>
      </c>
      <c r="C7" s="133">
        <v>1</v>
      </c>
      <c r="D7" s="133" t="s">
        <v>534</v>
      </c>
      <c r="E7" s="133">
        <v>100</v>
      </c>
      <c r="F7" s="133" t="s">
        <v>534</v>
      </c>
      <c r="G7" s="133">
        <v>10000</v>
      </c>
      <c r="H7" s="133" t="s">
        <v>534</v>
      </c>
      <c r="I7" s="133">
        <v>221838</v>
      </c>
      <c r="J7" s="133" t="s">
        <v>542</v>
      </c>
      <c r="K7" s="133" t="s">
        <v>538</v>
      </c>
      <c r="L7" s="135" t="str">
        <f t="shared" si="0"/>
        <v>CH</v>
      </c>
      <c r="M7" s="131" t="str">
        <f t="shared" si="1"/>
        <v>Uadmin</v>
      </c>
      <c r="P7" s="136"/>
      <c r="Q7" s="136"/>
      <c r="R7" s="136"/>
      <c r="S7" s="136"/>
      <c r="T7" s="133" t="s">
        <v>833</v>
      </c>
      <c r="U7" s="136" t="s">
        <v>8159</v>
      </c>
      <c r="V7" s="136"/>
      <c r="W7" s="133" t="s">
        <v>577</v>
      </c>
      <c r="X7" s="136" t="s">
        <v>30</v>
      </c>
      <c r="Y7" s="136"/>
      <c r="Z7" s="136"/>
      <c r="AA7" s="136"/>
      <c r="AB7" s="136"/>
      <c r="AC7" s="136"/>
      <c r="AD7" s="136"/>
      <c r="AE7" s="136"/>
      <c r="AF7" s="136"/>
      <c r="AG7" s="136"/>
      <c r="AH7" s="136"/>
      <c r="AI7" s="136"/>
      <c r="AJ7" s="139">
        <v>3</v>
      </c>
      <c r="AK7" s="140" t="s">
        <v>8196</v>
      </c>
      <c r="AL7" s="131" t="s">
        <v>8197</v>
      </c>
      <c r="AM7" s="131"/>
    </row>
    <row r="8" spans="1:39" ht="15" x14ac:dyDescent="0.25">
      <c r="A8" s="133">
        <v>100000</v>
      </c>
      <c r="B8" s="133" t="s">
        <v>534</v>
      </c>
      <c r="C8" s="133">
        <v>1</v>
      </c>
      <c r="D8" s="133" t="s">
        <v>534</v>
      </c>
      <c r="E8" s="133">
        <v>100</v>
      </c>
      <c r="F8" s="133" t="s">
        <v>534</v>
      </c>
      <c r="G8" s="133">
        <v>10000</v>
      </c>
      <c r="H8" s="133" t="s">
        <v>534</v>
      </c>
      <c r="I8" s="133">
        <v>227045</v>
      </c>
      <c r="J8" s="133" t="s">
        <v>544</v>
      </c>
      <c r="K8" s="133" t="s">
        <v>545</v>
      </c>
      <c r="L8" s="135" t="str">
        <f t="shared" si="0"/>
        <v>CH</v>
      </c>
      <c r="M8" s="131" t="str">
        <f t="shared" si="1"/>
        <v>Uadmin</v>
      </c>
      <c r="P8" s="136"/>
      <c r="Q8" s="136"/>
      <c r="R8" s="136"/>
      <c r="S8" s="136"/>
      <c r="T8" s="133" t="s">
        <v>1015</v>
      </c>
      <c r="U8" s="136" t="s">
        <v>8175</v>
      </c>
      <c r="V8" s="136"/>
      <c r="W8" s="133" t="s">
        <v>706</v>
      </c>
      <c r="X8" s="136" t="s">
        <v>30</v>
      </c>
      <c r="Y8" s="136"/>
      <c r="Z8" s="136"/>
      <c r="AA8" s="136"/>
      <c r="AB8" s="136"/>
      <c r="AC8" s="136"/>
      <c r="AD8" s="136"/>
      <c r="AE8" s="136"/>
      <c r="AF8" s="136"/>
      <c r="AG8" s="136"/>
      <c r="AH8" s="136"/>
      <c r="AI8" s="136"/>
      <c r="AJ8" s="139">
        <v>4</v>
      </c>
      <c r="AK8" s="140" t="s">
        <v>8179</v>
      </c>
      <c r="AL8" s="131" t="s">
        <v>24</v>
      </c>
      <c r="AM8" s="131"/>
    </row>
    <row r="9" spans="1:39" ht="12.75" customHeight="1" x14ac:dyDescent="0.25">
      <c r="A9" s="133">
        <v>100000</v>
      </c>
      <c r="B9" s="133" t="s">
        <v>534</v>
      </c>
      <c r="C9" s="133">
        <v>1</v>
      </c>
      <c r="D9" s="133" t="s">
        <v>534</v>
      </c>
      <c r="E9" s="133">
        <v>100</v>
      </c>
      <c r="F9" s="133" t="s">
        <v>534</v>
      </c>
      <c r="G9" s="133">
        <v>10000</v>
      </c>
      <c r="H9" s="133" t="s">
        <v>534</v>
      </c>
      <c r="I9" s="133">
        <v>227074</v>
      </c>
      <c r="J9" s="133" t="s">
        <v>547</v>
      </c>
      <c r="K9" s="133" t="s">
        <v>545</v>
      </c>
      <c r="L9" s="135" t="str">
        <f t="shared" si="0"/>
        <v>CH</v>
      </c>
      <c r="M9" s="131" t="str">
        <f t="shared" si="1"/>
        <v>Uadmin</v>
      </c>
      <c r="P9" s="136"/>
      <c r="Q9" s="136"/>
      <c r="R9" s="136"/>
      <c r="S9" s="136"/>
      <c r="T9" s="133" t="s">
        <v>1047</v>
      </c>
      <c r="U9" s="136" t="s">
        <v>8159</v>
      </c>
      <c r="V9" s="136"/>
      <c r="W9" s="133" t="s">
        <v>722</v>
      </c>
      <c r="X9" s="136" t="s">
        <v>30</v>
      </c>
      <c r="Y9" s="136"/>
      <c r="Z9" s="136"/>
      <c r="AA9" s="136"/>
      <c r="AB9" s="136"/>
      <c r="AC9" s="136"/>
      <c r="AD9" s="136"/>
      <c r="AE9" s="136"/>
      <c r="AF9" s="136"/>
      <c r="AG9" s="136"/>
      <c r="AH9" s="136"/>
      <c r="AI9" s="136"/>
      <c r="AJ9" s="139">
        <v>5</v>
      </c>
      <c r="AK9" s="140" t="s">
        <v>8198</v>
      </c>
      <c r="AL9" s="131" t="s">
        <v>7492</v>
      </c>
      <c r="AM9" s="131"/>
    </row>
    <row r="10" spans="1:39" ht="15" x14ac:dyDescent="0.25">
      <c r="A10" s="133">
        <v>100000</v>
      </c>
      <c r="B10" s="133" t="s">
        <v>534</v>
      </c>
      <c r="C10" s="133">
        <v>1</v>
      </c>
      <c r="D10" s="133" t="s">
        <v>534</v>
      </c>
      <c r="E10" s="133">
        <v>100</v>
      </c>
      <c r="F10" s="133" t="s">
        <v>534</v>
      </c>
      <c r="G10" s="133">
        <v>10000</v>
      </c>
      <c r="H10" s="133" t="s">
        <v>534</v>
      </c>
      <c r="I10" s="133">
        <v>227145</v>
      </c>
      <c r="J10" s="133" t="s">
        <v>549</v>
      </c>
      <c r="K10" s="133" t="s">
        <v>545</v>
      </c>
      <c r="L10" s="135" t="str">
        <f t="shared" si="0"/>
        <v>CH</v>
      </c>
      <c r="M10" s="131" t="str">
        <f t="shared" si="1"/>
        <v>Uadmin</v>
      </c>
      <c r="P10" s="136"/>
      <c r="Q10" s="136"/>
      <c r="R10" s="136"/>
      <c r="S10" s="136"/>
      <c r="T10" s="133" t="s">
        <v>1066</v>
      </c>
      <c r="U10" s="136" t="s">
        <v>8174</v>
      </c>
      <c r="V10" s="136"/>
      <c r="W10" s="133" t="s">
        <v>738</v>
      </c>
      <c r="X10" s="136" t="s">
        <v>30</v>
      </c>
      <c r="Y10" s="136"/>
      <c r="Z10" s="136"/>
      <c r="AA10" s="136"/>
      <c r="AB10" s="136"/>
      <c r="AC10" s="136"/>
      <c r="AD10" s="136"/>
      <c r="AE10" s="136"/>
      <c r="AF10" s="136"/>
      <c r="AG10" s="136"/>
      <c r="AH10" s="136"/>
      <c r="AI10" s="136"/>
      <c r="AJ10" s="139">
        <v>6</v>
      </c>
      <c r="AK10" s="140" t="s">
        <v>8199</v>
      </c>
      <c r="AL10" s="131" t="s">
        <v>47</v>
      </c>
      <c r="AM10" s="131"/>
    </row>
    <row r="11" spans="1:39" ht="15" x14ac:dyDescent="0.25">
      <c r="A11" s="133">
        <v>100000</v>
      </c>
      <c r="B11" s="133" t="s">
        <v>534</v>
      </c>
      <c r="C11" s="133">
        <v>1</v>
      </c>
      <c r="D11" s="133" t="s">
        <v>534</v>
      </c>
      <c r="E11" s="133">
        <v>100</v>
      </c>
      <c r="F11" s="133" t="s">
        <v>534</v>
      </c>
      <c r="G11" s="133">
        <v>10000</v>
      </c>
      <c r="H11" s="133" t="s">
        <v>534</v>
      </c>
      <c r="I11" s="133">
        <v>332104</v>
      </c>
      <c r="J11" s="133" t="s">
        <v>551</v>
      </c>
      <c r="K11" s="133" t="s">
        <v>538</v>
      </c>
      <c r="L11" s="135" t="str">
        <f t="shared" si="0"/>
        <v>CH</v>
      </c>
      <c r="M11" s="131" t="str">
        <f t="shared" si="1"/>
        <v>Uadmin</v>
      </c>
      <c r="P11" s="136"/>
      <c r="Q11" s="136"/>
      <c r="R11" s="136"/>
      <c r="S11" s="136"/>
      <c r="T11" s="133" t="s">
        <v>1183</v>
      </c>
      <c r="U11" s="136" t="s">
        <v>8174</v>
      </c>
      <c r="V11" s="136"/>
      <c r="W11" s="133" t="s">
        <v>746</v>
      </c>
      <c r="X11" s="136" t="s">
        <v>30</v>
      </c>
      <c r="Y11" s="136"/>
      <c r="Z11" s="136"/>
      <c r="AA11" s="136"/>
      <c r="AB11" s="136"/>
      <c r="AC11" s="136"/>
      <c r="AD11" s="136"/>
      <c r="AE11" s="136"/>
      <c r="AF11" s="136"/>
      <c r="AG11" s="136"/>
      <c r="AH11" s="136"/>
      <c r="AI11" s="136"/>
      <c r="AJ11" s="139">
        <v>7</v>
      </c>
      <c r="AK11" s="140" t="s">
        <v>8200</v>
      </c>
      <c r="AL11" s="131" t="s">
        <v>8201</v>
      </c>
      <c r="AM11" s="131"/>
    </row>
    <row r="12" spans="1:39" ht="15" x14ac:dyDescent="0.25">
      <c r="A12" s="133" t="s">
        <v>552</v>
      </c>
      <c r="B12" s="133" t="s">
        <v>553</v>
      </c>
      <c r="C12" s="133">
        <v>1</v>
      </c>
      <c r="D12" s="133" t="s">
        <v>534</v>
      </c>
      <c r="E12" s="133">
        <v>100</v>
      </c>
      <c r="F12" s="133" t="s">
        <v>534</v>
      </c>
      <c r="G12" s="133">
        <v>10000</v>
      </c>
      <c r="H12" s="133" t="s">
        <v>534</v>
      </c>
      <c r="I12" s="133"/>
      <c r="J12" s="133"/>
      <c r="K12" s="133"/>
      <c r="L12" s="135" t="str">
        <f t="shared" si="0"/>
        <v>CH</v>
      </c>
      <c r="M12" s="131" t="str">
        <f t="shared" si="1"/>
        <v>Uadmin</v>
      </c>
      <c r="P12" s="136"/>
      <c r="Q12" s="136"/>
      <c r="R12" s="136"/>
      <c r="S12" s="136"/>
      <c r="T12" s="133" t="s">
        <v>1256</v>
      </c>
      <c r="U12" s="136"/>
      <c r="V12" s="136"/>
      <c r="W12" s="133" t="s">
        <v>760</v>
      </c>
      <c r="X12" s="136" t="s">
        <v>30</v>
      </c>
      <c r="Y12" s="136"/>
      <c r="Z12" s="136"/>
      <c r="AA12" s="136"/>
      <c r="AB12" s="136"/>
      <c r="AC12" s="136"/>
      <c r="AD12" s="136"/>
      <c r="AE12" s="136"/>
      <c r="AF12" s="136"/>
      <c r="AG12" s="136"/>
      <c r="AH12" s="136"/>
      <c r="AI12" s="136"/>
      <c r="AJ12" s="139">
        <v>8</v>
      </c>
      <c r="AK12" s="140" t="s">
        <v>8202</v>
      </c>
      <c r="AL12" s="131" t="s">
        <v>8203</v>
      </c>
      <c r="AM12" s="131"/>
    </row>
    <row r="13" spans="1:39" ht="15.75" thickBot="1" x14ac:dyDescent="0.3">
      <c r="A13" s="133">
        <v>170002</v>
      </c>
      <c r="B13" s="133" t="s">
        <v>554</v>
      </c>
      <c r="C13" s="133">
        <v>1</v>
      </c>
      <c r="D13" s="133" t="s">
        <v>534</v>
      </c>
      <c r="E13" s="133">
        <v>100</v>
      </c>
      <c r="F13" s="133" t="s">
        <v>534</v>
      </c>
      <c r="G13" s="133">
        <v>10000</v>
      </c>
      <c r="H13" s="133" t="s">
        <v>534</v>
      </c>
      <c r="I13" s="133">
        <v>102281</v>
      </c>
      <c r="J13" s="133" t="s">
        <v>556</v>
      </c>
      <c r="K13" s="133" t="s">
        <v>557</v>
      </c>
      <c r="L13" s="135" t="str">
        <f t="shared" si="0"/>
        <v>CH</v>
      </c>
      <c r="M13" s="131" t="str">
        <f t="shared" si="1"/>
        <v>Uadmin</v>
      </c>
      <c r="P13" s="136"/>
      <c r="Q13" s="136"/>
      <c r="R13" s="136"/>
      <c r="S13" s="136"/>
      <c r="T13" s="133" t="s">
        <v>1424</v>
      </c>
      <c r="U13" s="136" t="s">
        <v>8174</v>
      </c>
      <c r="V13" s="136"/>
      <c r="W13" s="133" t="s">
        <v>768</v>
      </c>
      <c r="X13" s="136" t="s">
        <v>30</v>
      </c>
      <c r="Y13" s="136"/>
      <c r="Z13" s="136"/>
      <c r="AA13" s="136"/>
      <c r="AB13" s="136"/>
      <c r="AC13" s="136"/>
      <c r="AD13" s="136"/>
      <c r="AE13" s="136"/>
      <c r="AF13" s="136"/>
      <c r="AG13" s="136"/>
      <c r="AH13" s="136"/>
      <c r="AI13" s="136"/>
      <c r="AJ13" s="141">
        <v>9</v>
      </c>
      <c r="AK13" s="142" t="s">
        <v>8204</v>
      </c>
      <c r="AL13" s="131" t="s">
        <v>8205</v>
      </c>
      <c r="AM13" s="131"/>
    </row>
    <row r="14" spans="1:39" ht="15" x14ac:dyDescent="0.25">
      <c r="A14" s="133">
        <v>170002</v>
      </c>
      <c r="B14" s="133" t="s">
        <v>554</v>
      </c>
      <c r="C14" s="133">
        <v>1</v>
      </c>
      <c r="D14" s="133" t="s">
        <v>534</v>
      </c>
      <c r="E14" s="133">
        <v>100</v>
      </c>
      <c r="F14" s="133" t="s">
        <v>534</v>
      </c>
      <c r="G14" s="133">
        <v>10000</v>
      </c>
      <c r="H14" s="133" t="s">
        <v>534</v>
      </c>
      <c r="I14" s="133">
        <v>109070</v>
      </c>
      <c r="J14" s="133" t="s">
        <v>559</v>
      </c>
      <c r="K14" s="133" t="s">
        <v>538</v>
      </c>
      <c r="L14" s="135" t="str">
        <f t="shared" si="0"/>
        <v>CH</v>
      </c>
      <c r="M14" s="131" t="str">
        <f t="shared" si="1"/>
        <v>Uadmin</v>
      </c>
      <c r="P14" s="136"/>
      <c r="Q14" s="136"/>
      <c r="R14" s="136"/>
      <c r="S14" s="136"/>
      <c r="T14" s="133" t="s">
        <v>1450</v>
      </c>
      <c r="U14" s="136" t="s">
        <v>8174</v>
      </c>
      <c r="V14" s="136"/>
      <c r="W14" s="133" t="s">
        <v>780</v>
      </c>
      <c r="X14" s="136" t="s">
        <v>30</v>
      </c>
      <c r="Y14" s="136"/>
      <c r="Z14" s="136"/>
      <c r="AA14" s="136"/>
      <c r="AB14" s="136"/>
      <c r="AC14" s="136"/>
      <c r="AD14" s="136"/>
      <c r="AE14" s="136"/>
      <c r="AF14" s="136"/>
      <c r="AG14" s="136"/>
      <c r="AH14" s="136"/>
      <c r="AI14" s="136"/>
      <c r="AL14" s="131"/>
      <c r="AM14" s="131"/>
    </row>
    <row r="15" spans="1:39" ht="15" x14ac:dyDescent="0.25">
      <c r="A15" s="133">
        <v>170002</v>
      </c>
      <c r="B15" s="133" t="s">
        <v>554</v>
      </c>
      <c r="C15" s="133">
        <v>1</v>
      </c>
      <c r="D15" s="133" t="s">
        <v>534</v>
      </c>
      <c r="E15" s="133">
        <v>100</v>
      </c>
      <c r="F15" s="133" t="s">
        <v>534</v>
      </c>
      <c r="G15" s="133">
        <v>10000</v>
      </c>
      <c r="H15" s="133" t="s">
        <v>534</v>
      </c>
      <c r="I15" s="133">
        <v>109214</v>
      </c>
      <c r="J15" s="133" t="s">
        <v>561</v>
      </c>
      <c r="K15" s="133" t="s">
        <v>538</v>
      </c>
      <c r="L15" s="135" t="str">
        <f t="shared" si="0"/>
        <v>CH</v>
      </c>
      <c r="M15" s="131" t="str">
        <f t="shared" si="1"/>
        <v>Uadmin</v>
      </c>
      <c r="P15" s="136"/>
      <c r="Q15" s="136"/>
      <c r="R15" s="136"/>
      <c r="S15" s="136"/>
      <c r="T15" s="133" t="s">
        <v>1465</v>
      </c>
      <c r="U15" s="136"/>
      <c r="V15" s="136"/>
      <c r="W15" s="133" t="s">
        <v>788</v>
      </c>
      <c r="X15" s="136" t="s">
        <v>30</v>
      </c>
      <c r="Y15" s="136"/>
      <c r="Z15" s="136"/>
      <c r="AA15" s="136"/>
      <c r="AB15" s="136"/>
      <c r="AC15" s="136"/>
      <c r="AD15" s="136"/>
      <c r="AE15" s="136"/>
      <c r="AF15" s="136"/>
      <c r="AG15" s="136"/>
      <c r="AH15" s="136"/>
      <c r="AI15" s="136"/>
    </row>
    <row r="16" spans="1:39" ht="15" x14ac:dyDescent="0.25">
      <c r="A16" s="133">
        <v>170002</v>
      </c>
      <c r="B16" s="133" t="s">
        <v>554</v>
      </c>
      <c r="C16" s="133">
        <v>1</v>
      </c>
      <c r="D16" s="133" t="s">
        <v>534</v>
      </c>
      <c r="E16" s="133">
        <v>100</v>
      </c>
      <c r="F16" s="133" t="s">
        <v>534</v>
      </c>
      <c r="G16" s="133">
        <v>10000</v>
      </c>
      <c r="H16" s="133" t="s">
        <v>534</v>
      </c>
      <c r="I16" s="133">
        <v>109216</v>
      </c>
      <c r="J16" s="133" t="s">
        <v>563</v>
      </c>
      <c r="K16" s="133" t="s">
        <v>538</v>
      </c>
      <c r="L16" s="135" t="str">
        <f t="shared" si="0"/>
        <v>CH</v>
      </c>
      <c r="M16" s="131" t="str">
        <f t="shared" si="1"/>
        <v>Uadmin</v>
      </c>
      <c r="P16" s="136"/>
      <c r="Q16" s="136"/>
      <c r="R16" s="136"/>
      <c r="S16" s="136"/>
      <c r="T16" s="133" t="s">
        <v>1469</v>
      </c>
      <c r="U16" s="136"/>
      <c r="V16" s="136"/>
      <c r="W16" s="133" t="s">
        <v>800</v>
      </c>
      <c r="X16" s="136" t="s">
        <v>30</v>
      </c>
      <c r="Y16" s="136"/>
      <c r="Z16" s="136"/>
      <c r="AA16" s="136"/>
      <c r="AB16" s="136"/>
      <c r="AC16" s="136"/>
      <c r="AD16" s="136"/>
      <c r="AE16" s="136"/>
      <c r="AF16" s="136"/>
      <c r="AG16" s="136"/>
      <c r="AH16" s="136"/>
      <c r="AI16" s="136"/>
    </row>
    <row r="17" spans="1:35" ht="15" x14ac:dyDescent="0.25">
      <c r="A17" s="133">
        <v>170002</v>
      </c>
      <c r="B17" s="133" t="s">
        <v>554</v>
      </c>
      <c r="C17" s="133">
        <v>1</v>
      </c>
      <c r="D17" s="133" t="s">
        <v>534</v>
      </c>
      <c r="E17" s="133">
        <v>100</v>
      </c>
      <c r="F17" s="133" t="s">
        <v>534</v>
      </c>
      <c r="G17" s="133">
        <v>10000</v>
      </c>
      <c r="H17" s="133" t="s">
        <v>534</v>
      </c>
      <c r="I17" s="133">
        <v>227217</v>
      </c>
      <c r="J17" s="133" t="s">
        <v>565</v>
      </c>
      <c r="K17" s="133" t="s">
        <v>545</v>
      </c>
      <c r="L17" s="135" t="str">
        <f t="shared" si="0"/>
        <v>CH</v>
      </c>
      <c r="M17" s="131" t="str">
        <f t="shared" si="1"/>
        <v>Uadmin</v>
      </c>
      <c r="P17" s="136"/>
      <c r="Q17" s="136"/>
      <c r="R17" s="136"/>
      <c r="S17" s="136"/>
      <c r="T17" s="133" t="s">
        <v>1737</v>
      </c>
      <c r="U17" s="136"/>
      <c r="V17" s="136"/>
      <c r="W17" s="133" t="s">
        <v>809</v>
      </c>
      <c r="X17" s="136" t="s">
        <v>30</v>
      </c>
      <c r="Y17" s="136"/>
      <c r="Z17" s="136"/>
      <c r="AA17" s="136"/>
      <c r="AB17" s="136"/>
      <c r="AC17" s="136"/>
      <c r="AD17" s="136"/>
      <c r="AE17" s="136"/>
      <c r="AF17" s="136"/>
      <c r="AG17" s="136"/>
      <c r="AH17" s="136"/>
      <c r="AI17" s="136"/>
    </row>
    <row r="18" spans="1:35" ht="15" x14ac:dyDescent="0.25">
      <c r="A18" s="133">
        <v>170002</v>
      </c>
      <c r="B18" s="133" t="s">
        <v>554</v>
      </c>
      <c r="C18" s="133">
        <v>1</v>
      </c>
      <c r="D18" s="133" t="s">
        <v>534</v>
      </c>
      <c r="E18" s="133">
        <v>100</v>
      </c>
      <c r="F18" s="133" t="s">
        <v>534</v>
      </c>
      <c r="G18" s="133">
        <v>10000</v>
      </c>
      <c r="H18" s="133" t="s">
        <v>534</v>
      </c>
      <c r="I18" s="133">
        <v>227237</v>
      </c>
      <c r="J18" s="133" t="s">
        <v>567</v>
      </c>
      <c r="K18" s="133" t="s">
        <v>545</v>
      </c>
      <c r="L18" s="135" t="str">
        <f t="shared" si="0"/>
        <v>CH</v>
      </c>
      <c r="M18" s="131" t="str">
        <f t="shared" si="1"/>
        <v>Uadmin</v>
      </c>
      <c r="P18" s="136"/>
      <c r="Q18" s="136"/>
      <c r="R18" s="136"/>
      <c r="S18" s="136"/>
      <c r="T18" s="133" t="s">
        <v>1740</v>
      </c>
      <c r="U18" s="136"/>
      <c r="V18" s="136"/>
      <c r="W18" s="133" t="s">
        <v>816</v>
      </c>
      <c r="X18" s="136" t="s">
        <v>30</v>
      </c>
      <c r="Y18" s="136"/>
      <c r="Z18" s="136"/>
      <c r="AA18" s="136"/>
      <c r="AB18" s="136"/>
      <c r="AC18" s="136"/>
      <c r="AD18" s="136"/>
      <c r="AE18" s="136"/>
      <c r="AF18" s="136"/>
      <c r="AG18" s="136"/>
      <c r="AH18" s="136"/>
      <c r="AI18" s="136"/>
    </row>
    <row r="19" spans="1:35" ht="15" x14ac:dyDescent="0.25">
      <c r="A19" s="133">
        <v>170002</v>
      </c>
      <c r="B19" s="133" t="s">
        <v>554</v>
      </c>
      <c r="C19" s="133">
        <v>1</v>
      </c>
      <c r="D19" s="133" t="s">
        <v>534</v>
      </c>
      <c r="E19" s="133">
        <v>100</v>
      </c>
      <c r="F19" s="133" t="s">
        <v>534</v>
      </c>
      <c r="G19" s="133">
        <v>10000</v>
      </c>
      <c r="H19" s="133" t="s">
        <v>534</v>
      </c>
      <c r="I19" s="133">
        <v>227308</v>
      </c>
      <c r="J19" s="133" t="s">
        <v>569</v>
      </c>
      <c r="K19" s="133" t="s">
        <v>545</v>
      </c>
      <c r="L19" s="135" t="str">
        <f t="shared" si="0"/>
        <v>CH</v>
      </c>
      <c r="M19" s="131" t="str">
        <f t="shared" si="1"/>
        <v>Uadmin</v>
      </c>
      <c r="P19" s="136"/>
      <c r="Q19" s="136"/>
      <c r="R19" s="136"/>
      <c r="S19" s="136"/>
      <c r="T19" s="133" t="s">
        <v>1793</v>
      </c>
      <c r="U19" s="136"/>
      <c r="V19" s="136"/>
      <c r="W19" s="133" t="s">
        <v>822</v>
      </c>
      <c r="X19" s="136" t="s">
        <v>30</v>
      </c>
      <c r="Y19" s="136"/>
      <c r="Z19" s="136"/>
      <c r="AA19" s="136"/>
      <c r="AB19" s="136"/>
      <c r="AC19" s="136"/>
      <c r="AD19" s="136"/>
      <c r="AE19" s="136"/>
      <c r="AF19" s="136"/>
      <c r="AG19" s="136"/>
      <c r="AH19" s="136"/>
      <c r="AI19" s="136"/>
    </row>
    <row r="20" spans="1:35" ht="15" x14ac:dyDescent="0.25">
      <c r="A20" s="133">
        <v>170002</v>
      </c>
      <c r="B20" s="133" t="s">
        <v>554</v>
      </c>
      <c r="C20" s="133">
        <v>1</v>
      </c>
      <c r="D20" s="133" t="s">
        <v>534</v>
      </c>
      <c r="E20" s="133">
        <v>100</v>
      </c>
      <c r="F20" s="133" t="s">
        <v>534</v>
      </c>
      <c r="G20" s="133">
        <v>10000</v>
      </c>
      <c r="H20" s="133" t="s">
        <v>534</v>
      </c>
      <c r="I20" s="133">
        <v>227455</v>
      </c>
      <c r="J20" s="133" t="s">
        <v>571</v>
      </c>
      <c r="K20" s="133" t="s">
        <v>545</v>
      </c>
      <c r="L20" s="135" t="str">
        <f t="shared" si="0"/>
        <v>CH</v>
      </c>
      <c r="M20" s="131" t="str">
        <f t="shared" si="1"/>
        <v>Uadmin</v>
      </c>
      <c r="P20" s="136"/>
      <c r="Q20" s="136"/>
      <c r="R20" s="136"/>
      <c r="S20" s="136"/>
      <c r="T20" s="133" t="s">
        <v>1814</v>
      </c>
      <c r="U20" s="136"/>
      <c r="V20" s="136"/>
      <c r="W20" s="133" t="s">
        <v>826</v>
      </c>
      <c r="X20" s="136" t="s">
        <v>30</v>
      </c>
      <c r="Y20" s="136"/>
      <c r="Z20" s="136"/>
      <c r="AA20" s="136"/>
      <c r="AB20" s="136"/>
      <c r="AC20" s="136"/>
      <c r="AD20" s="136"/>
      <c r="AE20" s="136"/>
      <c r="AF20" s="136"/>
      <c r="AG20" s="136"/>
      <c r="AH20" s="136"/>
      <c r="AI20" s="136"/>
    </row>
    <row r="21" spans="1:35" ht="15" x14ac:dyDescent="0.25">
      <c r="A21" s="133">
        <v>100100</v>
      </c>
      <c r="B21" s="133" t="s">
        <v>573</v>
      </c>
      <c r="C21" s="133">
        <v>1</v>
      </c>
      <c r="D21" s="133" t="s">
        <v>534</v>
      </c>
      <c r="E21" s="133">
        <v>100</v>
      </c>
      <c r="F21" s="133" t="s">
        <v>534</v>
      </c>
      <c r="G21" s="133">
        <v>10010</v>
      </c>
      <c r="H21" s="133" t="s">
        <v>573</v>
      </c>
      <c r="I21" s="133">
        <v>109010</v>
      </c>
      <c r="J21" s="133" t="s">
        <v>575</v>
      </c>
      <c r="K21" s="133" t="s">
        <v>538</v>
      </c>
      <c r="L21" s="135" t="str">
        <f t="shared" si="0"/>
        <v>CH</v>
      </c>
      <c r="M21" s="131" t="str">
        <f t="shared" si="1"/>
        <v>UAdmin</v>
      </c>
      <c r="P21" s="136"/>
      <c r="Q21" s="136"/>
      <c r="R21" s="136"/>
      <c r="S21" s="136"/>
      <c r="T21" s="133" t="s">
        <v>1857</v>
      </c>
      <c r="U21" s="136"/>
      <c r="V21" s="136"/>
      <c r="W21" s="133" t="s">
        <v>833</v>
      </c>
      <c r="X21" s="136" t="s">
        <v>8159</v>
      </c>
      <c r="Y21" s="136"/>
      <c r="Z21" s="136"/>
      <c r="AA21" s="136"/>
      <c r="AB21" s="136"/>
      <c r="AC21" s="136"/>
      <c r="AD21" s="136"/>
      <c r="AE21" s="136"/>
      <c r="AF21" s="136"/>
      <c r="AG21" s="136"/>
      <c r="AH21" s="136"/>
      <c r="AI21" s="136"/>
    </row>
    <row r="22" spans="1:35" ht="15" x14ac:dyDescent="0.25">
      <c r="A22" s="133">
        <v>120000</v>
      </c>
      <c r="B22" s="133" t="s">
        <v>577</v>
      </c>
      <c r="C22" s="133">
        <v>1</v>
      </c>
      <c r="D22" s="133" t="s">
        <v>534</v>
      </c>
      <c r="E22" s="133">
        <v>120</v>
      </c>
      <c r="F22" s="133" t="s">
        <v>577</v>
      </c>
      <c r="G22" s="133">
        <v>12000</v>
      </c>
      <c r="H22" s="133" t="s">
        <v>577</v>
      </c>
      <c r="I22" s="133">
        <v>227280</v>
      </c>
      <c r="J22" s="133" t="s">
        <v>580</v>
      </c>
      <c r="K22" s="133" t="s">
        <v>545</v>
      </c>
      <c r="L22" s="135" t="str">
        <f t="shared" si="0"/>
        <v>CH</v>
      </c>
      <c r="M22" s="131" t="str">
        <f t="shared" si="1"/>
        <v>Athletics</v>
      </c>
      <c r="P22" s="136"/>
      <c r="Q22" s="136"/>
      <c r="R22" s="136"/>
      <c r="S22" s="136"/>
      <c r="T22" s="133" t="s">
        <v>1869</v>
      </c>
      <c r="U22" s="136"/>
      <c r="V22" s="136"/>
      <c r="W22" s="133" t="s">
        <v>841</v>
      </c>
      <c r="X22" s="136" t="s">
        <v>8225</v>
      </c>
      <c r="Y22" s="136"/>
      <c r="Z22" s="136"/>
      <c r="AA22" s="136"/>
      <c r="AB22" s="136"/>
      <c r="AC22" s="136"/>
      <c r="AD22" s="136"/>
      <c r="AE22" s="136"/>
      <c r="AF22" s="136"/>
      <c r="AG22" s="136"/>
      <c r="AH22" s="136"/>
      <c r="AI22" s="136"/>
    </row>
    <row r="23" spans="1:35" ht="15" x14ac:dyDescent="0.25">
      <c r="A23" s="133">
        <v>120000</v>
      </c>
      <c r="B23" s="133" t="s">
        <v>577</v>
      </c>
      <c r="C23" s="133">
        <v>1</v>
      </c>
      <c r="D23" s="133" t="s">
        <v>534</v>
      </c>
      <c r="E23" s="133">
        <v>120</v>
      </c>
      <c r="F23" s="133" t="s">
        <v>577</v>
      </c>
      <c r="G23" s="133">
        <v>12000</v>
      </c>
      <c r="H23" s="133" t="s">
        <v>577</v>
      </c>
      <c r="I23" s="133">
        <v>227291</v>
      </c>
      <c r="J23" s="133" t="s">
        <v>582</v>
      </c>
      <c r="K23" s="133" t="s">
        <v>545</v>
      </c>
      <c r="L23" s="135" t="str">
        <f t="shared" si="0"/>
        <v>CH</v>
      </c>
      <c r="M23" s="131" t="str">
        <f t="shared" si="1"/>
        <v>Athletics</v>
      </c>
      <c r="P23" s="136"/>
      <c r="Q23" s="136"/>
      <c r="R23" s="136"/>
      <c r="S23" s="136"/>
      <c r="T23" s="133" t="s">
        <v>17</v>
      </c>
      <c r="U23" s="136"/>
      <c r="V23" s="136"/>
      <c r="W23" s="133" t="s">
        <v>879</v>
      </c>
      <c r="X23" s="136" t="s">
        <v>8226</v>
      </c>
      <c r="Y23" s="136"/>
      <c r="Z23" s="136"/>
      <c r="AA23" s="136"/>
      <c r="AB23" s="136"/>
      <c r="AC23" s="136"/>
      <c r="AD23" s="136"/>
      <c r="AE23" s="136"/>
      <c r="AF23" s="136"/>
      <c r="AG23" s="136"/>
      <c r="AH23" s="136"/>
      <c r="AI23" s="136"/>
    </row>
    <row r="24" spans="1:35" ht="15" x14ac:dyDescent="0.25">
      <c r="A24" s="133">
        <v>120000</v>
      </c>
      <c r="B24" s="133" t="s">
        <v>577</v>
      </c>
      <c r="C24" s="133">
        <v>1</v>
      </c>
      <c r="D24" s="133" t="s">
        <v>534</v>
      </c>
      <c r="E24" s="133">
        <v>120</v>
      </c>
      <c r="F24" s="133" t="s">
        <v>577</v>
      </c>
      <c r="G24" s="133">
        <v>12000</v>
      </c>
      <c r="H24" s="133" t="s">
        <v>577</v>
      </c>
      <c r="I24" s="133">
        <v>227457</v>
      </c>
      <c r="J24" s="133" t="s">
        <v>584</v>
      </c>
      <c r="K24" s="133" t="s">
        <v>545</v>
      </c>
      <c r="L24" s="135" t="str">
        <f t="shared" si="0"/>
        <v>CH</v>
      </c>
      <c r="M24" s="131" t="str">
        <f t="shared" si="1"/>
        <v>Athletics</v>
      </c>
      <c r="P24" s="136"/>
      <c r="Q24" s="136"/>
      <c r="R24" s="136"/>
      <c r="S24" s="136"/>
      <c r="T24" s="133" t="s">
        <v>3043</v>
      </c>
      <c r="U24" s="136"/>
      <c r="V24" s="136"/>
      <c r="W24" s="133" t="s">
        <v>890</v>
      </c>
      <c r="X24" s="136" t="s">
        <v>8189</v>
      </c>
      <c r="Y24" s="136"/>
      <c r="Z24" s="136"/>
      <c r="AA24" s="136"/>
      <c r="AB24" s="136"/>
      <c r="AC24" s="136"/>
      <c r="AD24" s="136"/>
      <c r="AE24" s="136"/>
      <c r="AF24" s="136"/>
      <c r="AG24" s="136"/>
      <c r="AH24" s="136"/>
      <c r="AI24" s="136"/>
    </row>
    <row r="25" spans="1:35" ht="15" x14ac:dyDescent="0.25">
      <c r="A25" s="133">
        <v>120000</v>
      </c>
      <c r="B25" s="133" t="s">
        <v>577</v>
      </c>
      <c r="C25" s="133">
        <v>1</v>
      </c>
      <c r="D25" s="133" t="s">
        <v>534</v>
      </c>
      <c r="E25" s="133">
        <v>120</v>
      </c>
      <c r="F25" s="133" t="s">
        <v>577</v>
      </c>
      <c r="G25" s="133">
        <v>12000</v>
      </c>
      <c r="H25" s="133" t="s">
        <v>577</v>
      </c>
      <c r="I25" s="133">
        <v>332107</v>
      </c>
      <c r="J25" s="133" t="s">
        <v>586</v>
      </c>
      <c r="K25" s="133" t="s">
        <v>587</v>
      </c>
      <c r="L25" s="135" t="str">
        <f t="shared" si="0"/>
        <v>CH</v>
      </c>
      <c r="M25" s="131" t="str">
        <f t="shared" si="1"/>
        <v>Athletics</v>
      </c>
      <c r="P25" s="136"/>
      <c r="Q25" s="136"/>
      <c r="R25" s="136"/>
      <c r="S25" s="136"/>
      <c r="T25" s="133" t="s">
        <v>19</v>
      </c>
      <c r="U25" s="136" t="s">
        <v>8161</v>
      </c>
      <c r="V25" s="136"/>
      <c r="W25" s="133" t="s">
        <v>915</v>
      </c>
      <c r="X25" s="136" t="s">
        <v>109</v>
      </c>
      <c r="Y25" s="136"/>
      <c r="Z25" s="136"/>
      <c r="AA25" s="136"/>
      <c r="AB25" s="136"/>
      <c r="AC25" s="136"/>
      <c r="AD25" s="136"/>
      <c r="AE25" s="136"/>
      <c r="AF25" s="136"/>
      <c r="AG25" s="136"/>
      <c r="AH25" s="136"/>
      <c r="AI25" s="136"/>
    </row>
    <row r="26" spans="1:35" ht="15" x14ac:dyDescent="0.25">
      <c r="A26" s="133">
        <v>120000</v>
      </c>
      <c r="B26" s="133" t="s">
        <v>577</v>
      </c>
      <c r="C26" s="133">
        <v>1</v>
      </c>
      <c r="D26" s="133" t="s">
        <v>534</v>
      </c>
      <c r="E26" s="133">
        <v>120</v>
      </c>
      <c r="F26" s="133" t="s">
        <v>577</v>
      </c>
      <c r="G26" s="133">
        <v>12000</v>
      </c>
      <c r="H26" s="133" t="s">
        <v>577</v>
      </c>
      <c r="I26" s="133">
        <v>338000</v>
      </c>
      <c r="J26" s="133" t="s">
        <v>589</v>
      </c>
      <c r="K26" s="133" t="s">
        <v>587</v>
      </c>
      <c r="L26" s="135" t="str">
        <f t="shared" si="0"/>
        <v>CH</v>
      </c>
      <c r="M26" s="131" t="str">
        <f t="shared" si="1"/>
        <v>Athletics</v>
      </c>
      <c r="P26" s="136"/>
      <c r="Q26" s="136"/>
      <c r="R26" s="136"/>
      <c r="S26" s="136"/>
      <c r="T26" s="133" t="s">
        <v>18</v>
      </c>
      <c r="U26" s="136" t="s">
        <v>8162</v>
      </c>
      <c r="V26" s="136"/>
      <c r="W26" s="133" t="s">
        <v>937</v>
      </c>
      <c r="X26" s="136"/>
      <c r="Y26" s="136"/>
      <c r="Z26" s="136"/>
      <c r="AA26" s="136"/>
      <c r="AB26" s="136"/>
      <c r="AC26" s="136"/>
      <c r="AD26" s="136"/>
      <c r="AE26" s="136"/>
      <c r="AF26" s="136"/>
      <c r="AG26" s="136"/>
      <c r="AH26" s="136"/>
      <c r="AI26" s="136"/>
    </row>
    <row r="27" spans="1:35" ht="15" x14ac:dyDescent="0.25">
      <c r="A27" s="133">
        <v>120000</v>
      </c>
      <c r="B27" s="133" t="s">
        <v>577</v>
      </c>
      <c r="C27" s="133">
        <v>1</v>
      </c>
      <c r="D27" s="133" t="s">
        <v>534</v>
      </c>
      <c r="E27" s="133">
        <v>120</v>
      </c>
      <c r="F27" s="133" t="s">
        <v>577</v>
      </c>
      <c r="G27" s="133">
        <v>12000</v>
      </c>
      <c r="H27" s="133" t="s">
        <v>577</v>
      </c>
      <c r="I27" s="133">
        <v>338010</v>
      </c>
      <c r="J27" s="133" t="s">
        <v>591</v>
      </c>
      <c r="K27" s="133" t="s">
        <v>587</v>
      </c>
      <c r="L27" s="135" t="str">
        <f t="shared" si="0"/>
        <v>CH</v>
      </c>
      <c r="M27" s="131" t="str">
        <f t="shared" si="1"/>
        <v>Athletics</v>
      </c>
      <c r="P27" s="136"/>
      <c r="Q27" s="136"/>
      <c r="R27" s="136"/>
      <c r="S27" s="136"/>
      <c r="T27" s="133" t="s">
        <v>50</v>
      </c>
      <c r="U27" s="136" t="s">
        <v>8163</v>
      </c>
      <c r="V27" s="136"/>
      <c r="W27" s="133" t="s">
        <v>980</v>
      </c>
      <c r="X27" s="136"/>
      <c r="Y27" s="136"/>
      <c r="Z27" s="136"/>
      <c r="AA27" s="136"/>
      <c r="AB27" s="136"/>
      <c r="AC27" s="136"/>
      <c r="AD27" s="136"/>
      <c r="AE27" s="136"/>
      <c r="AF27" s="136"/>
      <c r="AG27" s="136"/>
      <c r="AH27" s="136"/>
      <c r="AI27" s="136"/>
    </row>
    <row r="28" spans="1:35" ht="15" x14ac:dyDescent="0.25">
      <c r="A28" s="133">
        <v>120000</v>
      </c>
      <c r="B28" s="133" t="s">
        <v>577</v>
      </c>
      <c r="C28" s="133">
        <v>1</v>
      </c>
      <c r="D28" s="133" t="s">
        <v>534</v>
      </c>
      <c r="E28" s="133">
        <v>120</v>
      </c>
      <c r="F28" s="133" t="s">
        <v>577</v>
      </c>
      <c r="G28" s="133">
        <v>12000</v>
      </c>
      <c r="H28" s="133" t="s">
        <v>577</v>
      </c>
      <c r="I28" s="133">
        <v>338020</v>
      </c>
      <c r="J28" s="133" t="s">
        <v>593</v>
      </c>
      <c r="K28" s="133" t="s">
        <v>587</v>
      </c>
      <c r="L28" s="135" t="str">
        <f t="shared" si="0"/>
        <v>CH</v>
      </c>
      <c r="M28" s="131" t="str">
        <f t="shared" si="1"/>
        <v>Athletics</v>
      </c>
      <c r="P28" s="136"/>
      <c r="Q28" s="136"/>
      <c r="R28" s="136"/>
      <c r="S28" s="136"/>
      <c r="T28" s="133" t="s">
        <v>4541</v>
      </c>
      <c r="U28" s="136" t="s">
        <v>8176</v>
      </c>
      <c r="V28" s="136"/>
      <c r="W28" s="133" t="s">
        <v>986</v>
      </c>
      <c r="X28" s="136"/>
      <c r="Y28" s="136"/>
      <c r="Z28" s="136"/>
      <c r="AA28" s="136"/>
      <c r="AB28" s="136"/>
      <c r="AC28" s="136"/>
      <c r="AD28" s="136"/>
      <c r="AE28" s="136"/>
      <c r="AF28" s="136"/>
      <c r="AG28" s="136"/>
      <c r="AH28" s="136"/>
      <c r="AI28" s="136"/>
    </row>
    <row r="29" spans="1:35" ht="15" x14ac:dyDescent="0.25">
      <c r="A29" s="133">
        <v>120000</v>
      </c>
      <c r="B29" s="133" t="s">
        <v>577</v>
      </c>
      <c r="C29" s="133">
        <v>1</v>
      </c>
      <c r="D29" s="133" t="s">
        <v>534</v>
      </c>
      <c r="E29" s="133">
        <v>120</v>
      </c>
      <c r="F29" s="133" t="s">
        <v>577</v>
      </c>
      <c r="G29" s="133">
        <v>12000</v>
      </c>
      <c r="H29" s="133" t="s">
        <v>577</v>
      </c>
      <c r="I29" s="133">
        <v>338045</v>
      </c>
      <c r="J29" s="133" t="s">
        <v>595</v>
      </c>
      <c r="K29" s="133" t="s">
        <v>587</v>
      </c>
      <c r="L29" s="135" t="str">
        <f t="shared" si="0"/>
        <v>CH</v>
      </c>
      <c r="M29" s="131" t="str">
        <f t="shared" si="1"/>
        <v>Athletics</v>
      </c>
      <c r="P29" s="136"/>
      <c r="Q29" s="136"/>
      <c r="R29" s="136"/>
      <c r="S29" s="136"/>
      <c r="T29" s="133" t="s">
        <v>49</v>
      </c>
      <c r="U29" s="136" t="s">
        <v>8164</v>
      </c>
      <c r="V29" s="136"/>
      <c r="W29" s="133" t="s">
        <v>1015</v>
      </c>
      <c r="X29" s="136"/>
      <c r="Y29" s="136"/>
      <c r="Z29" s="136"/>
      <c r="AA29" s="136"/>
      <c r="AB29" s="136"/>
      <c r="AC29" s="136"/>
      <c r="AD29" s="136"/>
      <c r="AE29" s="136"/>
      <c r="AF29" s="136"/>
      <c r="AG29" s="136"/>
      <c r="AH29" s="136"/>
      <c r="AI29" s="136"/>
    </row>
    <row r="30" spans="1:35" ht="15" x14ac:dyDescent="0.25">
      <c r="A30" s="133">
        <v>120000</v>
      </c>
      <c r="B30" s="133" t="s">
        <v>577</v>
      </c>
      <c r="C30" s="133">
        <v>1</v>
      </c>
      <c r="D30" s="133" t="s">
        <v>534</v>
      </c>
      <c r="E30" s="133">
        <v>120</v>
      </c>
      <c r="F30" s="133" t="s">
        <v>577</v>
      </c>
      <c r="G30" s="133">
        <v>12000</v>
      </c>
      <c r="H30" s="133" t="s">
        <v>577</v>
      </c>
      <c r="I30" s="133">
        <v>338210</v>
      </c>
      <c r="J30" s="133" t="s">
        <v>597</v>
      </c>
      <c r="K30" s="133" t="s">
        <v>587</v>
      </c>
      <c r="L30" s="135" t="str">
        <f t="shared" si="0"/>
        <v>CH</v>
      </c>
      <c r="M30" s="131" t="str">
        <f t="shared" si="1"/>
        <v>Athletics</v>
      </c>
      <c r="P30" s="136"/>
      <c r="Q30" s="136"/>
      <c r="R30" s="136"/>
      <c r="S30" s="136"/>
      <c r="T30" s="133" t="s">
        <v>20</v>
      </c>
      <c r="U30" s="136"/>
      <c r="V30" s="136"/>
      <c r="W30" s="133" t="s">
        <v>1019</v>
      </c>
      <c r="X30" s="136"/>
      <c r="Y30" s="136"/>
      <c r="Z30" s="136"/>
      <c r="AA30" s="136"/>
      <c r="AB30" s="136"/>
      <c r="AC30" s="136"/>
      <c r="AD30" s="136"/>
      <c r="AE30" s="136"/>
      <c r="AF30" s="136"/>
      <c r="AG30" s="136"/>
      <c r="AH30" s="136"/>
      <c r="AI30" s="136"/>
    </row>
    <row r="31" spans="1:35" ht="30" x14ac:dyDescent="0.25">
      <c r="A31" s="133">
        <v>120000</v>
      </c>
      <c r="B31" s="133" t="s">
        <v>577</v>
      </c>
      <c r="C31" s="133">
        <v>1</v>
      </c>
      <c r="D31" s="133" t="s">
        <v>534</v>
      </c>
      <c r="E31" s="133">
        <v>120</v>
      </c>
      <c r="F31" s="133" t="s">
        <v>577</v>
      </c>
      <c r="G31" s="133">
        <v>12000</v>
      </c>
      <c r="H31" s="133" t="s">
        <v>577</v>
      </c>
      <c r="I31" s="133">
        <v>338296</v>
      </c>
      <c r="J31" s="133" t="s">
        <v>599</v>
      </c>
      <c r="K31" s="133" t="s">
        <v>587</v>
      </c>
      <c r="L31" s="135" t="str">
        <f t="shared" si="0"/>
        <v>CH</v>
      </c>
      <c r="M31" s="131" t="str">
        <f t="shared" si="1"/>
        <v>Athletics</v>
      </c>
      <c r="P31" s="136"/>
      <c r="Q31" s="136"/>
      <c r="R31" s="136"/>
      <c r="S31" s="136"/>
      <c r="T31" s="133" t="s">
        <v>5180</v>
      </c>
      <c r="U31" s="136"/>
      <c r="V31" s="136"/>
      <c r="W31" s="133" t="s">
        <v>1049</v>
      </c>
      <c r="X31" s="136"/>
      <c r="Y31" s="136"/>
      <c r="Z31" s="136"/>
      <c r="AA31" s="136"/>
      <c r="AB31" s="136"/>
      <c r="AC31" s="136"/>
      <c r="AD31" s="136"/>
      <c r="AE31" s="136"/>
      <c r="AF31" s="136"/>
      <c r="AG31" s="136"/>
      <c r="AH31" s="136"/>
      <c r="AI31" s="136"/>
    </row>
    <row r="32" spans="1:35" ht="30" x14ac:dyDescent="0.25">
      <c r="A32" s="133">
        <v>120000</v>
      </c>
      <c r="B32" s="133" t="s">
        <v>577</v>
      </c>
      <c r="C32" s="133">
        <v>1</v>
      </c>
      <c r="D32" s="133" t="s">
        <v>534</v>
      </c>
      <c r="E32" s="133">
        <v>120</v>
      </c>
      <c r="F32" s="133" t="s">
        <v>577</v>
      </c>
      <c r="G32" s="133">
        <v>12000</v>
      </c>
      <c r="H32" s="133" t="s">
        <v>577</v>
      </c>
      <c r="I32" s="133">
        <v>338510</v>
      </c>
      <c r="J32" s="133" t="s">
        <v>601</v>
      </c>
      <c r="K32" s="133" t="s">
        <v>587</v>
      </c>
      <c r="L32" s="135" t="str">
        <f t="shared" si="0"/>
        <v>CH</v>
      </c>
      <c r="M32" s="131" t="str">
        <f t="shared" si="1"/>
        <v>Athletics</v>
      </c>
      <c r="N32"/>
      <c r="O32"/>
      <c r="P32" s="136"/>
      <c r="Q32" s="136"/>
      <c r="R32" s="136"/>
      <c r="S32" s="136"/>
      <c r="T32" s="133" t="s">
        <v>5200</v>
      </c>
      <c r="U32" s="136" t="s">
        <v>8174</v>
      </c>
      <c r="V32" s="136"/>
      <c r="W32" s="133" t="s">
        <v>1066</v>
      </c>
      <c r="X32" s="136"/>
      <c r="Y32" s="136"/>
      <c r="Z32" s="136"/>
      <c r="AA32" s="136"/>
      <c r="AB32" s="136"/>
      <c r="AC32" s="136"/>
      <c r="AD32" s="136"/>
      <c r="AE32" s="136"/>
      <c r="AF32" s="136"/>
      <c r="AG32" s="136"/>
      <c r="AH32" s="136"/>
      <c r="AI32" s="136"/>
    </row>
    <row r="33" spans="1:35" ht="15" x14ac:dyDescent="0.25">
      <c r="A33" s="133">
        <v>120000</v>
      </c>
      <c r="B33" s="133" t="s">
        <v>577</v>
      </c>
      <c r="C33" s="133">
        <v>1</v>
      </c>
      <c r="D33" s="133" t="s">
        <v>534</v>
      </c>
      <c r="E33" s="133">
        <v>120</v>
      </c>
      <c r="F33" s="133" t="s">
        <v>577</v>
      </c>
      <c r="G33" s="133">
        <v>12000</v>
      </c>
      <c r="H33" s="133" t="s">
        <v>577</v>
      </c>
      <c r="I33" s="133">
        <v>557128</v>
      </c>
      <c r="J33" s="133" t="s">
        <v>603</v>
      </c>
      <c r="K33" s="133" t="s">
        <v>604</v>
      </c>
      <c r="L33" s="135" t="str">
        <f t="shared" si="0"/>
        <v>CH</v>
      </c>
      <c r="M33" s="131" t="str">
        <f t="shared" si="1"/>
        <v>Athletics</v>
      </c>
      <c r="P33" s="136"/>
      <c r="Q33" s="136"/>
      <c r="R33" s="136"/>
      <c r="S33" s="136"/>
      <c r="T33" s="133" t="s">
        <v>5204</v>
      </c>
      <c r="U33" s="136" t="s">
        <v>8166</v>
      </c>
      <c r="V33" s="136"/>
      <c r="W33" s="133" t="s">
        <v>1185</v>
      </c>
      <c r="X33" s="136"/>
      <c r="Y33" s="136"/>
      <c r="Z33" s="136"/>
      <c r="AA33" s="136"/>
      <c r="AB33" s="136"/>
      <c r="AC33" s="136"/>
      <c r="AD33" s="136"/>
      <c r="AE33" s="136"/>
      <c r="AF33" s="136"/>
      <c r="AG33" s="136"/>
      <c r="AH33" s="136"/>
      <c r="AI33" s="136"/>
    </row>
    <row r="34" spans="1:35" ht="15" x14ac:dyDescent="0.25">
      <c r="A34" s="133">
        <v>120000</v>
      </c>
      <c r="B34" s="133" t="s">
        <v>577</v>
      </c>
      <c r="C34" s="133">
        <v>1</v>
      </c>
      <c r="D34" s="133" t="s">
        <v>534</v>
      </c>
      <c r="E34" s="133">
        <v>120</v>
      </c>
      <c r="F34" s="133" t="s">
        <v>577</v>
      </c>
      <c r="G34" s="133">
        <v>12000</v>
      </c>
      <c r="H34" s="133" t="s">
        <v>577</v>
      </c>
      <c r="I34" s="133">
        <v>990075</v>
      </c>
      <c r="J34" s="133" t="s">
        <v>606</v>
      </c>
      <c r="K34" s="133" t="s">
        <v>604</v>
      </c>
      <c r="L34" s="135" t="str">
        <f t="shared" si="0"/>
        <v>CH</v>
      </c>
      <c r="M34" s="131" t="str">
        <f t="shared" si="1"/>
        <v>Athletics</v>
      </c>
      <c r="P34" s="136"/>
      <c r="Q34" s="136"/>
      <c r="R34" s="136"/>
      <c r="S34" s="136"/>
      <c r="T34" s="133" t="s">
        <v>5228</v>
      </c>
      <c r="U34" s="136"/>
      <c r="V34" s="136"/>
      <c r="W34" s="133" t="s">
        <v>1191</v>
      </c>
      <c r="X34" s="136"/>
      <c r="Y34" s="136"/>
      <c r="Z34" s="136"/>
      <c r="AA34" s="136"/>
      <c r="AB34" s="136"/>
      <c r="AC34" s="136"/>
      <c r="AD34" s="136"/>
      <c r="AE34" s="136"/>
      <c r="AF34" s="136"/>
      <c r="AG34" s="136"/>
      <c r="AH34" s="136"/>
      <c r="AI34" s="136"/>
    </row>
    <row r="35" spans="1:35" ht="15" x14ac:dyDescent="0.25">
      <c r="A35" s="133" t="s">
        <v>607</v>
      </c>
      <c r="B35" s="133" t="s">
        <v>608</v>
      </c>
      <c r="C35" s="133">
        <v>1</v>
      </c>
      <c r="D35" s="133" t="s">
        <v>534</v>
      </c>
      <c r="E35" s="133">
        <v>120</v>
      </c>
      <c r="F35" s="133" t="s">
        <v>577</v>
      </c>
      <c r="G35" s="133">
        <v>12000</v>
      </c>
      <c r="H35" s="133" t="s">
        <v>577</v>
      </c>
      <c r="I35" s="133"/>
      <c r="J35" s="133"/>
      <c r="K35" s="133"/>
      <c r="L35" s="135" t="str">
        <f t="shared" si="0"/>
        <v>CH</v>
      </c>
      <c r="M35" s="131" t="str">
        <f t="shared" si="1"/>
        <v>Athletics</v>
      </c>
      <c r="P35" s="136"/>
      <c r="Q35" s="136"/>
      <c r="R35" s="136"/>
      <c r="S35" s="136"/>
      <c r="T35" s="133" t="s">
        <v>5232</v>
      </c>
      <c r="U35" s="136"/>
      <c r="V35" s="136"/>
      <c r="W35" s="133" t="s">
        <v>1208</v>
      </c>
      <c r="X35" s="136"/>
      <c r="Y35" s="136"/>
      <c r="Z35" s="136"/>
      <c r="AA35" s="136"/>
      <c r="AB35" s="136"/>
      <c r="AC35" s="136"/>
      <c r="AD35" s="136"/>
      <c r="AE35" s="136"/>
      <c r="AF35" s="136"/>
      <c r="AG35" s="136"/>
      <c r="AH35" s="136"/>
      <c r="AI35" s="136"/>
    </row>
    <row r="36" spans="1:35" ht="15" x14ac:dyDescent="0.25">
      <c r="A36" s="133" t="s">
        <v>609</v>
      </c>
      <c r="B36" s="133" t="s">
        <v>591</v>
      </c>
      <c r="C36" s="133">
        <v>1</v>
      </c>
      <c r="D36" s="133" t="s">
        <v>534</v>
      </c>
      <c r="E36" s="133">
        <v>120</v>
      </c>
      <c r="F36" s="133" t="s">
        <v>577</v>
      </c>
      <c r="G36" s="133">
        <v>12000</v>
      </c>
      <c r="H36" s="133" t="s">
        <v>577</v>
      </c>
      <c r="I36" s="133"/>
      <c r="J36" s="133"/>
      <c r="K36" s="133"/>
      <c r="L36" s="135" t="str">
        <f t="shared" si="0"/>
        <v>CH</v>
      </c>
      <c r="M36" s="131" t="str">
        <f t="shared" si="1"/>
        <v>Athletics</v>
      </c>
      <c r="P36" s="136"/>
      <c r="Q36" s="136"/>
      <c r="R36" s="136"/>
      <c r="S36" s="136"/>
      <c r="T36" s="133" t="s">
        <v>5252</v>
      </c>
      <c r="U36" s="136"/>
      <c r="V36" s="136"/>
      <c r="W36" s="133" t="s">
        <v>1214</v>
      </c>
      <c r="X36" s="136"/>
      <c r="Y36" s="136"/>
      <c r="Z36" s="136"/>
      <c r="AA36" s="136"/>
      <c r="AB36" s="136"/>
      <c r="AC36" s="136"/>
      <c r="AD36" s="136"/>
      <c r="AE36" s="136"/>
      <c r="AF36" s="136"/>
      <c r="AG36" s="136"/>
      <c r="AH36" s="136"/>
      <c r="AI36" s="136"/>
    </row>
    <row r="37" spans="1:35" ht="15" x14ac:dyDescent="0.25">
      <c r="A37" s="133" t="s">
        <v>610</v>
      </c>
      <c r="B37" s="133" t="s">
        <v>611</v>
      </c>
      <c r="C37" s="133">
        <v>1</v>
      </c>
      <c r="D37" s="133" t="s">
        <v>534</v>
      </c>
      <c r="E37" s="133">
        <v>120</v>
      </c>
      <c r="F37" s="133" t="s">
        <v>577</v>
      </c>
      <c r="G37" s="133">
        <v>12000</v>
      </c>
      <c r="H37" s="133" t="s">
        <v>577</v>
      </c>
      <c r="I37" s="133"/>
      <c r="J37" s="133"/>
      <c r="K37" s="133"/>
      <c r="L37" s="135" t="str">
        <f t="shared" si="0"/>
        <v>CH</v>
      </c>
      <c r="M37" s="131" t="str">
        <f t="shared" si="1"/>
        <v>Athletics</v>
      </c>
      <c r="P37" s="136"/>
      <c r="Q37" s="136"/>
      <c r="R37" s="136"/>
      <c r="S37" s="136"/>
      <c r="T37" s="133" t="s">
        <v>5277</v>
      </c>
      <c r="U37" s="136"/>
      <c r="V37" s="136"/>
      <c r="W37" s="133" t="s">
        <v>1256</v>
      </c>
      <c r="X37" s="136"/>
      <c r="Y37" s="136"/>
      <c r="Z37" s="136"/>
      <c r="AA37" s="136"/>
      <c r="AB37" s="136"/>
      <c r="AC37" s="136"/>
      <c r="AD37" s="136"/>
      <c r="AE37" s="136"/>
      <c r="AF37" s="136"/>
      <c r="AG37" s="136"/>
      <c r="AH37" s="136"/>
      <c r="AI37" s="136"/>
    </row>
    <row r="38" spans="1:35" ht="15" x14ac:dyDescent="0.25">
      <c r="A38" s="133" t="s">
        <v>612</v>
      </c>
      <c r="B38" s="133" t="s">
        <v>613</v>
      </c>
      <c r="C38" s="133">
        <v>1</v>
      </c>
      <c r="D38" s="133" t="s">
        <v>534</v>
      </c>
      <c r="E38" s="133">
        <v>120</v>
      </c>
      <c r="F38" s="133" t="s">
        <v>577</v>
      </c>
      <c r="G38" s="133">
        <v>12000</v>
      </c>
      <c r="H38" s="133" t="s">
        <v>577</v>
      </c>
      <c r="I38" s="133"/>
      <c r="J38" s="133"/>
      <c r="K38" s="133"/>
      <c r="L38" s="135" t="str">
        <f t="shared" si="0"/>
        <v>CH</v>
      </c>
      <c r="M38" s="131" t="str">
        <f t="shared" si="1"/>
        <v>Athletics</v>
      </c>
      <c r="P38" s="136"/>
      <c r="Q38" s="136"/>
      <c r="R38" s="136"/>
      <c r="S38" s="136"/>
      <c r="T38" s="133" t="s">
        <v>5291</v>
      </c>
      <c r="U38" s="136" t="s">
        <v>44</v>
      </c>
      <c r="V38" s="136"/>
      <c r="W38" s="133" t="s">
        <v>1292</v>
      </c>
      <c r="X38" s="136"/>
      <c r="Y38" s="136"/>
      <c r="Z38" s="136"/>
      <c r="AA38" s="136"/>
      <c r="AB38" s="136"/>
      <c r="AC38" s="136"/>
      <c r="AD38" s="136"/>
      <c r="AE38" s="136"/>
      <c r="AF38" s="136"/>
      <c r="AG38" s="136"/>
      <c r="AH38" s="136"/>
      <c r="AI38" s="136"/>
    </row>
    <row r="39" spans="1:35" ht="15" x14ac:dyDescent="0.25">
      <c r="A39" s="133" t="s">
        <v>614</v>
      </c>
      <c r="B39" s="133" t="s">
        <v>615</v>
      </c>
      <c r="C39" s="133">
        <v>1</v>
      </c>
      <c r="D39" s="133" t="s">
        <v>534</v>
      </c>
      <c r="E39" s="133">
        <v>120</v>
      </c>
      <c r="F39" s="133" t="s">
        <v>577</v>
      </c>
      <c r="G39" s="133">
        <v>12000</v>
      </c>
      <c r="H39" s="133" t="s">
        <v>577</v>
      </c>
      <c r="I39" s="133"/>
      <c r="J39" s="133"/>
      <c r="K39" s="133"/>
      <c r="L39" s="135" t="str">
        <f t="shared" si="0"/>
        <v>CH</v>
      </c>
      <c r="M39" s="131" t="str">
        <f t="shared" si="1"/>
        <v>Athletics</v>
      </c>
      <c r="P39" s="136"/>
      <c r="Q39" s="136"/>
      <c r="R39" s="136"/>
      <c r="S39" s="136"/>
      <c r="T39" s="133" t="s">
        <v>5382</v>
      </c>
      <c r="U39" s="136"/>
      <c r="V39" s="136"/>
      <c r="W39" s="133" t="s">
        <v>1334</v>
      </c>
      <c r="X39" s="136"/>
      <c r="Y39" s="136"/>
      <c r="Z39" s="136"/>
      <c r="AA39" s="136"/>
      <c r="AB39" s="136"/>
      <c r="AC39" s="136"/>
      <c r="AD39" s="136"/>
      <c r="AE39" s="136"/>
      <c r="AF39" s="136"/>
      <c r="AG39" s="136"/>
      <c r="AH39" s="136"/>
      <c r="AI39" s="136"/>
    </row>
    <row r="40" spans="1:35" ht="30" x14ac:dyDescent="0.25">
      <c r="A40" s="133" t="s">
        <v>616</v>
      </c>
      <c r="B40" s="133" t="s">
        <v>617</v>
      </c>
      <c r="C40" s="133">
        <v>1</v>
      </c>
      <c r="D40" s="133" t="s">
        <v>534</v>
      </c>
      <c r="E40" s="133">
        <v>120</v>
      </c>
      <c r="F40" s="133" t="s">
        <v>577</v>
      </c>
      <c r="G40" s="133">
        <v>12000</v>
      </c>
      <c r="H40" s="133" t="s">
        <v>577</v>
      </c>
      <c r="I40" s="133"/>
      <c r="J40" s="133"/>
      <c r="K40" s="133"/>
      <c r="L40" s="135" t="str">
        <f t="shared" si="0"/>
        <v>CH</v>
      </c>
      <c r="M40" s="131" t="str">
        <f t="shared" si="1"/>
        <v>Athletics</v>
      </c>
      <c r="P40" s="136"/>
      <c r="Q40" s="136"/>
      <c r="R40" s="136"/>
      <c r="S40" s="136"/>
      <c r="T40" s="133" t="s">
        <v>5400</v>
      </c>
      <c r="U40" s="136"/>
      <c r="V40" s="136"/>
      <c r="W40" s="133" t="s">
        <v>1350</v>
      </c>
      <c r="X40" s="136"/>
      <c r="Y40" s="136"/>
      <c r="Z40" s="136"/>
      <c r="AA40" s="136"/>
      <c r="AB40" s="136"/>
      <c r="AC40" s="136"/>
      <c r="AD40" s="136"/>
      <c r="AE40" s="136"/>
      <c r="AF40" s="136"/>
      <c r="AG40" s="136"/>
      <c r="AH40" s="136"/>
      <c r="AI40" s="136"/>
    </row>
    <row r="41" spans="1:35" ht="15" x14ac:dyDescent="0.25">
      <c r="A41" s="133">
        <v>120010</v>
      </c>
      <c r="B41" s="133" t="s">
        <v>618</v>
      </c>
      <c r="C41" s="133">
        <v>1</v>
      </c>
      <c r="D41" s="133" t="s">
        <v>534</v>
      </c>
      <c r="E41" s="133">
        <v>120</v>
      </c>
      <c r="F41" s="133" t="s">
        <v>577</v>
      </c>
      <c r="G41" s="133">
        <v>12000</v>
      </c>
      <c r="H41" s="133" t="s">
        <v>577</v>
      </c>
      <c r="I41" s="133">
        <v>338015</v>
      </c>
      <c r="J41" s="133" t="s">
        <v>620</v>
      </c>
      <c r="K41" s="133" t="s">
        <v>587</v>
      </c>
      <c r="L41" s="135" t="str">
        <f t="shared" si="0"/>
        <v>CH</v>
      </c>
      <c r="M41" s="131" t="str">
        <f t="shared" si="1"/>
        <v>Athletics</v>
      </c>
      <c r="P41" s="136"/>
      <c r="Q41" s="136"/>
      <c r="R41" s="136"/>
      <c r="S41" s="136"/>
      <c r="T41" s="133" t="s">
        <v>5496</v>
      </c>
      <c r="U41" s="136" t="s">
        <v>8166</v>
      </c>
      <c r="V41" s="136"/>
      <c r="W41" s="133" t="s">
        <v>1396</v>
      </c>
      <c r="X41" s="136"/>
      <c r="Y41" s="136"/>
      <c r="Z41" s="136"/>
      <c r="AA41" s="136"/>
      <c r="AB41" s="136"/>
      <c r="AC41" s="136"/>
      <c r="AD41" s="136"/>
      <c r="AE41" s="136"/>
      <c r="AF41" s="136"/>
      <c r="AG41" s="136"/>
      <c r="AH41" s="136"/>
      <c r="AI41" s="136"/>
    </row>
    <row r="42" spans="1:35" ht="15" x14ac:dyDescent="0.25">
      <c r="A42" s="133">
        <v>120010</v>
      </c>
      <c r="B42" s="133" t="s">
        <v>618</v>
      </c>
      <c r="C42" s="133">
        <v>1</v>
      </c>
      <c r="D42" s="133" t="s">
        <v>534</v>
      </c>
      <c r="E42" s="133">
        <v>120</v>
      </c>
      <c r="F42" s="133" t="s">
        <v>577</v>
      </c>
      <c r="G42" s="133">
        <v>12000</v>
      </c>
      <c r="H42" s="133" t="s">
        <v>577</v>
      </c>
      <c r="I42" s="133">
        <v>338025</v>
      </c>
      <c r="J42" s="133" t="s">
        <v>622</v>
      </c>
      <c r="K42" s="133" t="s">
        <v>587</v>
      </c>
      <c r="L42" s="135" t="str">
        <f t="shared" si="0"/>
        <v>CH</v>
      </c>
      <c r="M42" s="131" t="str">
        <f t="shared" si="1"/>
        <v>Athletics</v>
      </c>
      <c r="P42" s="136"/>
      <c r="Q42" s="136"/>
      <c r="R42" s="136"/>
      <c r="S42" s="136"/>
      <c r="T42" s="133" t="s">
        <v>5645</v>
      </c>
      <c r="U42" s="136"/>
      <c r="V42" s="136"/>
      <c r="W42" s="133" t="s">
        <v>1426</v>
      </c>
      <c r="X42" s="136"/>
      <c r="Y42" s="136"/>
      <c r="Z42" s="136"/>
      <c r="AA42" s="136"/>
      <c r="AB42" s="136"/>
      <c r="AC42" s="136"/>
      <c r="AD42" s="136"/>
      <c r="AE42" s="136"/>
      <c r="AF42" s="136"/>
      <c r="AG42" s="136"/>
      <c r="AH42" s="136"/>
      <c r="AI42" s="136"/>
    </row>
    <row r="43" spans="1:35" ht="15" x14ac:dyDescent="0.25">
      <c r="A43" s="133">
        <v>120010</v>
      </c>
      <c r="B43" s="133" t="s">
        <v>618</v>
      </c>
      <c r="C43" s="133">
        <v>1</v>
      </c>
      <c r="D43" s="133" t="s">
        <v>534</v>
      </c>
      <c r="E43" s="133">
        <v>120</v>
      </c>
      <c r="F43" s="133" t="s">
        <v>577</v>
      </c>
      <c r="G43" s="133">
        <v>12000</v>
      </c>
      <c r="H43" s="133" t="s">
        <v>577</v>
      </c>
      <c r="I43" s="133">
        <v>338030</v>
      </c>
      <c r="J43" s="133" t="s">
        <v>624</v>
      </c>
      <c r="K43" s="133" t="s">
        <v>587</v>
      </c>
      <c r="L43" s="135" t="str">
        <f t="shared" si="0"/>
        <v>CH</v>
      </c>
      <c r="M43" s="131" t="str">
        <f t="shared" si="1"/>
        <v>Athletics</v>
      </c>
      <c r="P43" s="136"/>
      <c r="Q43" s="136"/>
      <c r="R43" s="136"/>
      <c r="S43" s="136"/>
      <c r="T43" s="133" t="s">
        <v>5654</v>
      </c>
      <c r="U43" s="136"/>
      <c r="V43" s="136"/>
      <c r="W43" s="133" t="s">
        <v>1450</v>
      </c>
      <c r="X43" s="136"/>
      <c r="Y43" s="136"/>
      <c r="Z43" s="136"/>
      <c r="AA43" s="136"/>
      <c r="AB43" s="136"/>
      <c r="AC43" s="136"/>
      <c r="AD43" s="136"/>
      <c r="AE43" s="136"/>
      <c r="AF43" s="136"/>
      <c r="AG43" s="136"/>
      <c r="AH43" s="136"/>
      <c r="AI43" s="136"/>
    </row>
    <row r="44" spans="1:35" ht="15" x14ac:dyDescent="0.25">
      <c r="A44" s="133">
        <v>120010</v>
      </c>
      <c r="B44" s="133" t="s">
        <v>618</v>
      </c>
      <c r="C44" s="133">
        <v>1</v>
      </c>
      <c r="D44" s="133" t="s">
        <v>534</v>
      </c>
      <c r="E44" s="133">
        <v>120</v>
      </c>
      <c r="F44" s="133" t="s">
        <v>577</v>
      </c>
      <c r="G44" s="133">
        <v>12000</v>
      </c>
      <c r="H44" s="133" t="s">
        <v>577</v>
      </c>
      <c r="I44" s="133">
        <v>338060</v>
      </c>
      <c r="J44" s="133" t="s">
        <v>626</v>
      </c>
      <c r="K44" s="133" t="s">
        <v>587</v>
      </c>
      <c r="L44" s="135" t="str">
        <f t="shared" si="0"/>
        <v>CH</v>
      </c>
      <c r="M44" s="131" t="str">
        <f t="shared" si="1"/>
        <v>Athletics</v>
      </c>
      <c r="P44" s="136"/>
      <c r="Q44" s="136"/>
      <c r="R44" s="136"/>
      <c r="S44" s="136"/>
      <c r="T44" s="133" t="s">
        <v>5669</v>
      </c>
      <c r="U44" s="136"/>
      <c r="V44" s="136"/>
      <c r="W44" s="133" t="s">
        <v>1467</v>
      </c>
      <c r="X44" s="136"/>
      <c r="Y44" s="136"/>
      <c r="Z44" s="136"/>
      <c r="AA44" s="136"/>
      <c r="AB44" s="136"/>
      <c r="AC44" s="136"/>
      <c r="AD44" s="136"/>
      <c r="AE44" s="136"/>
      <c r="AF44" s="136"/>
      <c r="AG44" s="136"/>
      <c r="AH44" s="136"/>
      <c r="AI44" s="136"/>
    </row>
    <row r="45" spans="1:35" ht="15" x14ac:dyDescent="0.25">
      <c r="A45" s="133">
        <v>120010</v>
      </c>
      <c r="B45" s="133" t="s">
        <v>618</v>
      </c>
      <c r="C45" s="133">
        <v>1</v>
      </c>
      <c r="D45" s="133" t="s">
        <v>534</v>
      </c>
      <c r="E45" s="133">
        <v>120</v>
      </c>
      <c r="F45" s="133" t="s">
        <v>577</v>
      </c>
      <c r="G45" s="133">
        <v>12000</v>
      </c>
      <c r="H45" s="133" t="s">
        <v>577</v>
      </c>
      <c r="I45" s="133">
        <v>338065</v>
      </c>
      <c r="J45" s="133" t="s">
        <v>628</v>
      </c>
      <c r="K45" s="133" t="s">
        <v>587</v>
      </c>
      <c r="L45" s="135" t="str">
        <f t="shared" si="0"/>
        <v>CH</v>
      </c>
      <c r="M45" s="131" t="str">
        <f t="shared" si="1"/>
        <v>Athletics</v>
      </c>
      <c r="P45" s="136"/>
      <c r="Q45" s="136"/>
      <c r="R45" s="136"/>
      <c r="S45" s="136"/>
      <c r="T45" s="133" t="s">
        <v>5679</v>
      </c>
      <c r="U45" s="136"/>
      <c r="V45" s="136"/>
      <c r="W45" s="133" t="s">
        <v>1469</v>
      </c>
      <c r="X45" s="136"/>
      <c r="Y45" s="136"/>
      <c r="Z45" s="136"/>
      <c r="AA45" s="136"/>
      <c r="AB45" s="136"/>
      <c r="AC45" s="136"/>
      <c r="AD45" s="136"/>
      <c r="AE45" s="136"/>
      <c r="AF45" s="136"/>
      <c r="AG45" s="136"/>
      <c r="AH45" s="136"/>
      <c r="AI45" s="136"/>
    </row>
    <row r="46" spans="1:35" ht="15" x14ac:dyDescent="0.25">
      <c r="A46" s="133">
        <v>120010</v>
      </c>
      <c r="B46" s="133" t="s">
        <v>618</v>
      </c>
      <c r="C46" s="133">
        <v>1</v>
      </c>
      <c r="D46" s="133" t="s">
        <v>534</v>
      </c>
      <c r="E46" s="133">
        <v>120</v>
      </c>
      <c r="F46" s="133" t="s">
        <v>577</v>
      </c>
      <c r="G46" s="133">
        <v>12000</v>
      </c>
      <c r="H46" s="133" t="s">
        <v>577</v>
      </c>
      <c r="I46" s="133">
        <v>338070</v>
      </c>
      <c r="J46" s="133" t="s">
        <v>630</v>
      </c>
      <c r="K46" s="133" t="s">
        <v>587</v>
      </c>
      <c r="L46" s="135" t="str">
        <f t="shared" si="0"/>
        <v>CH</v>
      </c>
      <c r="M46" s="131" t="str">
        <f t="shared" si="1"/>
        <v>Athletics</v>
      </c>
      <c r="P46" s="136"/>
      <c r="Q46" s="136"/>
      <c r="R46" s="136"/>
      <c r="S46" s="136"/>
      <c r="T46" s="133" t="s">
        <v>5740</v>
      </c>
      <c r="U46" s="136"/>
      <c r="V46" s="136"/>
      <c r="W46" s="133" t="s">
        <v>1737</v>
      </c>
      <c r="X46" s="136"/>
      <c r="Y46" s="136"/>
      <c r="Z46" s="136"/>
      <c r="AA46" s="136"/>
      <c r="AB46" s="136"/>
      <c r="AC46" s="136"/>
      <c r="AD46" s="136"/>
      <c r="AE46" s="136"/>
      <c r="AF46" s="136"/>
      <c r="AG46" s="136"/>
      <c r="AH46" s="136"/>
      <c r="AI46" s="136"/>
    </row>
    <row r="47" spans="1:35" ht="30" x14ac:dyDescent="0.25">
      <c r="A47" s="133">
        <v>120010</v>
      </c>
      <c r="B47" s="133" t="s">
        <v>618</v>
      </c>
      <c r="C47" s="133">
        <v>1</v>
      </c>
      <c r="D47" s="133" t="s">
        <v>534</v>
      </c>
      <c r="E47" s="133">
        <v>120</v>
      </c>
      <c r="F47" s="133" t="s">
        <v>577</v>
      </c>
      <c r="G47" s="133">
        <v>12000</v>
      </c>
      <c r="H47" s="133" t="s">
        <v>577</v>
      </c>
      <c r="I47" s="133">
        <v>338075</v>
      </c>
      <c r="J47" s="133" t="s">
        <v>632</v>
      </c>
      <c r="K47" s="133" t="s">
        <v>587</v>
      </c>
      <c r="L47" s="135" t="str">
        <f t="shared" si="0"/>
        <v>CH</v>
      </c>
      <c r="M47" s="131" t="str">
        <f t="shared" si="1"/>
        <v>Athletics</v>
      </c>
      <c r="P47" s="136"/>
      <c r="Q47" s="136"/>
      <c r="R47" s="136"/>
      <c r="S47" s="136"/>
      <c r="T47" s="133" t="s">
        <v>5761</v>
      </c>
      <c r="U47" s="136"/>
      <c r="V47" s="136"/>
      <c r="W47" s="133" t="s">
        <v>1740</v>
      </c>
      <c r="X47" s="136"/>
      <c r="Y47" s="136"/>
      <c r="Z47" s="136"/>
      <c r="AA47" s="136"/>
      <c r="AB47" s="136"/>
      <c r="AC47" s="136"/>
      <c r="AD47" s="136"/>
      <c r="AE47" s="136"/>
      <c r="AF47" s="136"/>
      <c r="AG47" s="136"/>
      <c r="AH47" s="136"/>
      <c r="AI47" s="136"/>
    </row>
    <row r="48" spans="1:35" ht="15" x14ac:dyDescent="0.25">
      <c r="A48" s="133">
        <v>120010</v>
      </c>
      <c r="B48" s="133" t="s">
        <v>618</v>
      </c>
      <c r="C48" s="133">
        <v>1</v>
      </c>
      <c r="D48" s="133" t="s">
        <v>534</v>
      </c>
      <c r="E48" s="133">
        <v>120</v>
      </c>
      <c r="F48" s="133" t="s">
        <v>577</v>
      </c>
      <c r="G48" s="133">
        <v>12000</v>
      </c>
      <c r="H48" s="133" t="s">
        <v>577</v>
      </c>
      <c r="I48" s="133">
        <v>338080</v>
      </c>
      <c r="J48" s="133" t="s">
        <v>634</v>
      </c>
      <c r="K48" s="133" t="s">
        <v>587</v>
      </c>
      <c r="L48" s="135" t="str">
        <f t="shared" si="0"/>
        <v>CH</v>
      </c>
      <c r="M48" s="131" t="str">
        <f t="shared" si="1"/>
        <v>Athletics</v>
      </c>
      <c r="P48" s="136"/>
      <c r="Q48" s="136"/>
      <c r="R48" s="136"/>
      <c r="S48" s="136"/>
      <c r="T48" s="133" t="s">
        <v>6599</v>
      </c>
      <c r="U48" s="136"/>
      <c r="V48" s="136"/>
      <c r="W48" s="133" t="s">
        <v>1793</v>
      </c>
      <c r="X48" s="136"/>
      <c r="Y48" s="136"/>
      <c r="Z48" s="136"/>
      <c r="AA48" s="136"/>
      <c r="AB48" s="136"/>
      <c r="AC48" s="136"/>
      <c r="AD48" s="136"/>
      <c r="AE48" s="136"/>
      <c r="AF48" s="136"/>
      <c r="AG48" s="136"/>
      <c r="AH48" s="136"/>
      <c r="AI48" s="136"/>
    </row>
    <row r="49" spans="1:35" ht="15" x14ac:dyDescent="0.25">
      <c r="A49" s="133">
        <v>120010</v>
      </c>
      <c r="B49" s="133" t="s">
        <v>618</v>
      </c>
      <c r="C49" s="133">
        <v>1</v>
      </c>
      <c r="D49" s="133" t="s">
        <v>534</v>
      </c>
      <c r="E49" s="133">
        <v>120</v>
      </c>
      <c r="F49" s="133" t="s">
        <v>577</v>
      </c>
      <c r="G49" s="133">
        <v>12000</v>
      </c>
      <c r="H49" s="133" t="s">
        <v>577</v>
      </c>
      <c r="I49" s="133">
        <v>338085</v>
      </c>
      <c r="J49" s="133" t="s">
        <v>636</v>
      </c>
      <c r="K49" s="133" t="s">
        <v>587</v>
      </c>
      <c r="L49" s="135" t="str">
        <f t="shared" si="0"/>
        <v>CH</v>
      </c>
      <c r="M49" s="131" t="str">
        <f t="shared" si="1"/>
        <v>Athletics</v>
      </c>
      <c r="P49" s="136"/>
      <c r="Q49" s="136"/>
      <c r="R49" s="136"/>
      <c r="S49" s="136"/>
      <c r="T49" s="133" t="s">
        <v>6725</v>
      </c>
      <c r="U49" s="136"/>
      <c r="V49" s="136"/>
      <c r="W49" s="133" t="s">
        <v>1814</v>
      </c>
      <c r="X49" s="136"/>
      <c r="Y49" s="136"/>
      <c r="Z49" s="136"/>
      <c r="AA49" s="136"/>
      <c r="AB49" s="136"/>
      <c r="AC49" s="136"/>
      <c r="AD49" s="136"/>
      <c r="AE49" s="136"/>
      <c r="AF49" s="136"/>
      <c r="AG49" s="136"/>
      <c r="AH49" s="136"/>
      <c r="AI49" s="136"/>
    </row>
    <row r="50" spans="1:35" ht="15" x14ac:dyDescent="0.25">
      <c r="A50" s="133">
        <v>120010</v>
      </c>
      <c r="B50" s="133" t="s">
        <v>618</v>
      </c>
      <c r="C50" s="133">
        <v>1</v>
      </c>
      <c r="D50" s="133" t="s">
        <v>534</v>
      </c>
      <c r="E50" s="133">
        <v>120</v>
      </c>
      <c r="F50" s="133" t="s">
        <v>577</v>
      </c>
      <c r="G50" s="133">
        <v>12000</v>
      </c>
      <c r="H50" s="133" t="s">
        <v>577</v>
      </c>
      <c r="I50" s="133">
        <v>338095</v>
      </c>
      <c r="J50" s="133" t="s">
        <v>638</v>
      </c>
      <c r="K50" s="133" t="s">
        <v>587</v>
      </c>
      <c r="L50" s="135" t="str">
        <f t="shared" si="0"/>
        <v>CH</v>
      </c>
      <c r="M50" s="131" t="str">
        <f t="shared" si="1"/>
        <v>Athletics</v>
      </c>
      <c r="P50" s="136"/>
      <c r="Q50" s="136"/>
      <c r="R50" s="136"/>
      <c r="S50" s="136"/>
      <c r="T50" s="133" t="s">
        <v>6938</v>
      </c>
      <c r="U50" s="136"/>
      <c r="V50" s="136"/>
      <c r="W50" s="133" t="s">
        <v>1857</v>
      </c>
      <c r="X50" s="136"/>
      <c r="Y50" s="136"/>
      <c r="Z50" s="136"/>
      <c r="AA50" s="136"/>
      <c r="AB50" s="136"/>
      <c r="AC50" s="136"/>
      <c r="AD50" s="136"/>
      <c r="AE50" s="136"/>
      <c r="AF50" s="136"/>
      <c r="AG50" s="136"/>
      <c r="AH50" s="136"/>
      <c r="AI50" s="136"/>
    </row>
    <row r="51" spans="1:35" ht="15" x14ac:dyDescent="0.25">
      <c r="A51" s="133">
        <v>120010</v>
      </c>
      <c r="B51" s="133" t="s">
        <v>618</v>
      </c>
      <c r="C51" s="133">
        <v>1</v>
      </c>
      <c r="D51" s="133" t="s">
        <v>534</v>
      </c>
      <c r="E51" s="133">
        <v>120</v>
      </c>
      <c r="F51" s="133" t="s">
        <v>577</v>
      </c>
      <c r="G51" s="133">
        <v>12000</v>
      </c>
      <c r="H51" s="133" t="s">
        <v>577</v>
      </c>
      <c r="I51" s="133">
        <v>338100</v>
      </c>
      <c r="J51" s="133" t="s">
        <v>640</v>
      </c>
      <c r="K51" s="133" t="s">
        <v>587</v>
      </c>
      <c r="L51" s="135" t="str">
        <f t="shared" si="0"/>
        <v>CH</v>
      </c>
      <c r="M51" s="131" t="str">
        <f t="shared" si="1"/>
        <v>Athletics</v>
      </c>
      <c r="P51" s="136"/>
      <c r="Q51" s="136"/>
      <c r="R51" s="136"/>
      <c r="S51" s="136"/>
      <c r="T51" s="133" t="s">
        <v>6984</v>
      </c>
      <c r="U51" s="136"/>
      <c r="V51" s="136"/>
      <c r="W51" s="133" t="s">
        <v>1869</v>
      </c>
      <c r="X51" s="136"/>
      <c r="Y51" s="136"/>
      <c r="Z51" s="136"/>
      <c r="AA51" s="136"/>
      <c r="AB51" s="136"/>
      <c r="AC51" s="136"/>
      <c r="AD51" s="136"/>
      <c r="AE51" s="136"/>
      <c r="AF51" s="136"/>
      <c r="AG51" s="136"/>
      <c r="AH51" s="136"/>
      <c r="AI51" s="136"/>
    </row>
    <row r="52" spans="1:35" ht="15" x14ac:dyDescent="0.25">
      <c r="A52" s="133">
        <v>120010</v>
      </c>
      <c r="B52" s="133" t="s">
        <v>618</v>
      </c>
      <c r="C52" s="133">
        <v>1</v>
      </c>
      <c r="D52" s="133" t="s">
        <v>534</v>
      </c>
      <c r="E52" s="133">
        <v>120</v>
      </c>
      <c r="F52" s="133" t="s">
        <v>577</v>
      </c>
      <c r="G52" s="133">
        <v>12000</v>
      </c>
      <c r="H52" s="133" t="s">
        <v>577</v>
      </c>
      <c r="I52" s="133">
        <v>338110</v>
      </c>
      <c r="J52" s="133" t="s">
        <v>642</v>
      </c>
      <c r="K52" s="133" t="s">
        <v>587</v>
      </c>
      <c r="L52" s="135" t="str">
        <f t="shared" si="0"/>
        <v>CH</v>
      </c>
      <c r="M52" s="131" t="str">
        <f t="shared" si="1"/>
        <v>Athletics</v>
      </c>
      <c r="P52" s="136"/>
      <c r="Q52" s="136"/>
      <c r="R52" s="136"/>
      <c r="S52" s="136"/>
      <c r="T52" s="133" t="s">
        <v>7463</v>
      </c>
      <c r="U52" s="136"/>
      <c r="V52" s="136"/>
      <c r="W52" s="133" t="s">
        <v>17</v>
      </c>
      <c r="X52" s="136"/>
      <c r="Y52" s="136"/>
      <c r="Z52" s="136"/>
      <c r="AA52" s="136"/>
      <c r="AB52" s="136"/>
      <c r="AC52" s="136"/>
      <c r="AD52" s="136"/>
      <c r="AE52" s="136"/>
      <c r="AF52" s="136"/>
      <c r="AG52" s="136"/>
      <c r="AH52" s="136"/>
      <c r="AI52" s="136"/>
    </row>
    <row r="53" spans="1:35" ht="15" x14ac:dyDescent="0.25">
      <c r="A53" s="133">
        <v>120010</v>
      </c>
      <c r="B53" s="133" t="s">
        <v>618</v>
      </c>
      <c r="C53" s="133">
        <v>1</v>
      </c>
      <c r="D53" s="133" t="s">
        <v>534</v>
      </c>
      <c r="E53" s="133">
        <v>120</v>
      </c>
      <c r="F53" s="133" t="s">
        <v>577</v>
      </c>
      <c r="G53" s="133">
        <v>12000</v>
      </c>
      <c r="H53" s="133" t="s">
        <v>577</v>
      </c>
      <c r="I53" s="133">
        <v>338298</v>
      </c>
      <c r="J53" s="133" t="s">
        <v>644</v>
      </c>
      <c r="K53" s="133" t="s">
        <v>587</v>
      </c>
      <c r="L53" s="135" t="str">
        <f t="shared" si="0"/>
        <v>CH</v>
      </c>
      <c r="M53" s="131" t="str">
        <f t="shared" si="1"/>
        <v>Athletics</v>
      </c>
      <c r="P53" s="136"/>
      <c r="Q53" s="136"/>
      <c r="R53" s="136"/>
      <c r="S53" s="136"/>
      <c r="T53" s="133" t="s">
        <v>7474</v>
      </c>
      <c r="U53" s="136"/>
      <c r="V53" s="136"/>
      <c r="W53" s="133" t="s">
        <v>1902</v>
      </c>
      <c r="X53" s="136"/>
      <c r="Y53" s="136"/>
      <c r="Z53" s="136"/>
      <c r="AA53" s="136"/>
      <c r="AB53" s="136"/>
      <c r="AC53" s="136"/>
      <c r="AD53" s="136"/>
      <c r="AE53" s="136"/>
      <c r="AF53" s="136"/>
      <c r="AG53" s="136"/>
      <c r="AH53" s="136"/>
      <c r="AI53" s="136"/>
    </row>
    <row r="54" spans="1:35" ht="15" x14ac:dyDescent="0.25">
      <c r="A54" s="133">
        <v>120010</v>
      </c>
      <c r="B54" s="133" t="s">
        <v>618</v>
      </c>
      <c r="C54" s="133">
        <v>1</v>
      </c>
      <c r="D54" s="133" t="s">
        <v>534</v>
      </c>
      <c r="E54" s="133">
        <v>120</v>
      </c>
      <c r="F54" s="133" t="s">
        <v>577</v>
      </c>
      <c r="G54" s="133">
        <v>12000</v>
      </c>
      <c r="H54" s="133" t="s">
        <v>577</v>
      </c>
      <c r="I54" s="133">
        <v>338299</v>
      </c>
      <c r="J54" s="133" t="s">
        <v>25</v>
      </c>
      <c r="K54" s="133" t="s">
        <v>587</v>
      </c>
      <c r="L54" s="135" t="str">
        <f t="shared" si="0"/>
        <v>CH</v>
      </c>
      <c r="M54" s="131" t="str">
        <f t="shared" si="1"/>
        <v>Athletics</v>
      </c>
      <c r="P54" s="136"/>
      <c r="Q54" s="136"/>
      <c r="R54" s="136"/>
      <c r="S54" s="136"/>
      <c r="T54" s="133" t="s">
        <v>7505</v>
      </c>
      <c r="U54" s="136"/>
      <c r="V54" s="136"/>
      <c r="W54" s="133" t="s">
        <v>1969</v>
      </c>
      <c r="X54" s="136"/>
      <c r="Y54" s="136"/>
      <c r="Z54" s="136"/>
      <c r="AA54" s="136"/>
      <c r="AB54" s="136"/>
      <c r="AC54" s="136"/>
      <c r="AD54" s="136"/>
      <c r="AE54" s="136"/>
      <c r="AF54" s="136"/>
      <c r="AG54" s="136"/>
      <c r="AH54" s="136"/>
      <c r="AI54" s="136"/>
    </row>
    <row r="55" spans="1:35" ht="15" x14ac:dyDescent="0.25">
      <c r="A55" s="133">
        <v>120010</v>
      </c>
      <c r="B55" s="133" t="s">
        <v>618</v>
      </c>
      <c r="C55" s="133">
        <v>1</v>
      </c>
      <c r="D55" s="133" t="s">
        <v>534</v>
      </c>
      <c r="E55" s="133">
        <v>120</v>
      </c>
      <c r="F55" s="133" t="s">
        <v>577</v>
      </c>
      <c r="G55" s="133">
        <v>12000</v>
      </c>
      <c r="H55" s="133" t="s">
        <v>577</v>
      </c>
      <c r="I55" s="133">
        <v>338350</v>
      </c>
      <c r="J55" s="133" t="s">
        <v>647</v>
      </c>
      <c r="K55" s="133" t="s">
        <v>587</v>
      </c>
      <c r="L55" s="135" t="str">
        <f t="shared" si="0"/>
        <v>CH</v>
      </c>
      <c r="M55" s="131" t="str">
        <f t="shared" si="1"/>
        <v>Athletics</v>
      </c>
      <c r="P55" s="136"/>
      <c r="Q55" s="136"/>
      <c r="R55" s="136"/>
      <c r="S55" s="136"/>
      <c r="T55" s="133" t="s">
        <v>7540</v>
      </c>
      <c r="U55" s="136"/>
      <c r="V55" s="136"/>
      <c r="W55" s="133" t="s">
        <v>2001</v>
      </c>
      <c r="X55" s="136"/>
      <c r="Y55" s="136"/>
      <c r="Z55" s="136"/>
      <c r="AA55" s="136"/>
      <c r="AB55" s="136"/>
      <c r="AC55" s="136"/>
      <c r="AD55" s="136"/>
      <c r="AE55" s="136"/>
      <c r="AF55" s="136"/>
      <c r="AG55" s="136"/>
      <c r="AH55" s="136"/>
      <c r="AI55" s="136"/>
    </row>
    <row r="56" spans="1:35" ht="30" x14ac:dyDescent="0.25">
      <c r="A56" s="133">
        <v>120010</v>
      </c>
      <c r="B56" s="133" t="s">
        <v>618</v>
      </c>
      <c r="C56" s="133">
        <v>1</v>
      </c>
      <c r="D56" s="133" t="s">
        <v>534</v>
      </c>
      <c r="E56" s="133">
        <v>120</v>
      </c>
      <c r="F56" s="133" t="s">
        <v>577</v>
      </c>
      <c r="G56" s="133">
        <v>12000</v>
      </c>
      <c r="H56" s="133" t="s">
        <v>577</v>
      </c>
      <c r="I56" s="133">
        <v>338360</v>
      </c>
      <c r="J56" s="133" t="s">
        <v>649</v>
      </c>
      <c r="K56" s="133" t="s">
        <v>587</v>
      </c>
      <c r="L56" s="135" t="str">
        <f t="shared" si="0"/>
        <v>CH</v>
      </c>
      <c r="M56" s="131" t="str">
        <f t="shared" si="1"/>
        <v>Athletics</v>
      </c>
      <c r="P56" s="136"/>
      <c r="Q56" s="136"/>
      <c r="R56" s="136"/>
      <c r="S56" s="136"/>
      <c r="T56" s="133" t="s">
        <v>7559</v>
      </c>
      <c r="U56" s="136"/>
      <c r="V56" s="136"/>
      <c r="W56" s="133" t="s">
        <v>2170</v>
      </c>
      <c r="X56" s="136"/>
      <c r="Y56" s="136"/>
      <c r="Z56" s="136"/>
      <c r="AA56" s="136"/>
      <c r="AB56" s="136"/>
      <c r="AC56" s="136"/>
      <c r="AD56" s="136"/>
      <c r="AE56" s="136"/>
      <c r="AF56" s="136"/>
      <c r="AG56" s="136"/>
      <c r="AH56" s="136"/>
      <c r="AI56" s="136"/>
    </row>
    <row r="57" spans="1:35" ht="15" x14ac:dyDescent="0.25">
      <c r="A57" s="133">
        <v>120010</v>
      </c>
      <c r="B57" s="133" t="s">
        <v>618</v>
      </c>
      <c r="C57" s="133">
        <v>1</v>
      </c>
      <c r="D57" s="133" t="s">
        <v>534</v>
      </c>
      <c r="E57" s="133">
        <v>120</v>
      </c>
      <c r="F57" s="133" t="s">
        <v>577</v>
      </c>
      <c r="G57" s="133">
        <v>12000</v>
      </c>
      <c r="H57" s="133" t="s">
        <v>577</v>
      </c>
      <c r="I57" s="133">
        <v>338790</v>
      </c>
      <c r="J57" s="133" t="s">
        <v>651</v>
      </c>
      <c r="K57" s="133" t="s">
        <v>587</v>
      </c>
      <c r="L57" s="135" t="str">
        <f t="shared" si="0"/>
        <v>CH</v>
      </c>
      <c r="M57" s="131" t="str">
        <f t="shared" si="1"/>
        <v>Athletics</v>
      </c>
      <c r="P57" s="136"/>
      <c r="Q57" s="136"/>
      <c r="R57" s="136"/>
      <c r="S57" s="136"/>
      <c r="T57" s="133" t="s">
        <v>7590</v>
      </c>
      <c r="U57" s="136"/>
      <c r="V57" s="136"/>
      <c r="W57" s="133" t="s">
        <v>2263</v>
      </c>
      <c r="X57" s="136"/>
      <c r="Y57" s="136"/>
      <c r="Z57" s="136"/>
      <c r="AA57" s="136"/>
      <c r="AB57" s="136"/>
      <c r="AC57" s="136"/>
      <c r="AD57" s="136"/>
      <c r="AE57" s="136"/>
      <c r="AF57" s="136"/>
      <c r="AG57" s="136"/>
      <c r="AH57" s="136"/>
      <c r="AI57" s="136"/>
    </row>
    <row r="58" spans="1:35" ht="15" x14ac:dyDescent="0.25">
      <c r="A58" s="133" t="s">
        <v>652</v>
      </c>
      <c r="B58" s="133" t="s">
        <v>653</v>
      </c>
      <c r="C58" s="133">
        <v>1</v>
      </c>
      <c r="D58" s="133" t="s">
        <v>534</v>
      </c>
      <c r="E58" s="133">
        <v>120</v>
      </c>
      <c r="F58" s="133" t="s">
        <v>577</v>
      </c>
      <c r="G58" s="133">
        <v>12000</v>
      </c>
      <c r="H58" s="133" t="s">
        <v>577</v>
      </c>
      <c r="I58" s="133"/>
      <c r="J58" s="133"/>
      <c r="K58" s="133"/>
      <c r="L58" s="135" t="str">
        <f t="shared" si="0"/>
        <v>CH</v>
      </c>
      <c r="M58" s="131" t="str">
        <f t="shared" si="1"/>
        <v>Athletics</v>
      </c>
      <c r="P58" s="136"/>
      <c r="Q58" s="136"/>
      <c r="R58" s="136"/>
      <c r="S58" s="136"/>
      <c r="T58" s="133" t="s">
        <v>7597</v>
      </c>
      <c r="U58" s="136"/>
      <c r="V58" s="136"/>
      <c r="W58" s="133" t="s">
        <v>2308</v>
      </c>
      <c r="X58" s="136"/>
      <c r="Y58" s="136"/>
      <c r="Z58" s="136"/>
      <c r="AA58" s="136"/>
      <c r="AB58" s="136"/>
      <c r="AC58" s="136"/>
      <c r="AD58" s="136"/>
      <c r="AE58" s="136"/>
      <c r="AF58" s="136"/>
      <c r="AG58" s="136"/>
      <c r="AH58" s="136"/>
      <c r="AI58" s="136"/>
    </row>
    <row r="59" spans="1:35" ht="15" x14ac:dyDescent="0.25">
      <c r="A59" s="133" t="s">
        <v>654</v>
      </c>
      <c r="B59" s="133" t="s">
        <v>655</v>
      </c>
      <c r="C59" s="133">
        <v>1</v>
      </c>
      <c r="D59" s="133" t="s">
        <v>534</v>
      </c>
      <c r="E59" s="133">
        <v>120</v>
      </c>
      <c r="F59" s="133" t="s">
        <v>577</v>
      </c>
      <c r="G59" s="133">
        <v>12000</v>
      </c>
      <c r="H59" s="133" t="s">
        <v>577</v>
      </c>
      <c r="I59" s="133"/>
      <c r="J59" s="133"/>
      <c r="K59" s="133"/>
      <c r="L59" s="135" t="str">
        <f t="shared" si="0"/>
        <v>CH</v>
      </c>
      <c r="M59" s="131" t="str">
        <f t="shared" si="1"/>
        <v>Athletics</v>
      </c>
      <c r="P59" s="136"/>
      <c r="Q59" s="136"/>
      <c r="R59" s="136"/>
      <c r="S59" s="136"/>
      <c r="T59" s="133" t="s">
        <v>7606</v>
      </c>
      <c r="U59" s="136"/>
      <c r="V59" s="136"/>
      <c r="W59" s="133" t="s">
        <v>2345</v>
      </c>
      <c r="X59" s="136"/>
      <c r="Y59" s="136"/>
      <c r="Z59" s="136"/>
      <c r="AA59" s="136"/>
      <c r="AB59" s="136"/>
      <c r="AC59" s="136"/>
      <c r="AD59" s="136"/>
      <c r="AE59" s="136"/>
      <c r="AF59" s="136"/>
      <c r="AG59" s="136"/>
      <c r="AH59" s="136"/>
      <c r="AI59" s="136"/>
    </row>
    <row r="60" spans="1:35" ht="30" x14ac:dyDescent="0.25">
      <c r="A60" s="133" t="s">
        <v>656</v>
      </c>
      <c r="B60" s="133" t="s">
        <v>657</v>
      </c>
      <c r="C60" s="133">
        <v>1</v>
      </c>
      <c r="D60" s="133" t="s">
        <v>534</v>
      </c>
      <c r="E60" s="133">
        <v>120</v>
      </c>
      <c r="F60" s="133" t="s">
        <v>577</v>
      </c>
      <c r="G60" s="133">
        <v>12000</v>
      </c>
      <c r="H60" s="133" t="s">
        <v>577</v>
      </c>
      <c r="I60" s="133"/>
      <c r="J60" s="133"/>
      <c r="K60" s="133"/>
      <c r="L60" s="135" t="str">
        <f t="shared" si="0"/>
        <v>CH</v>
      </c>
      <c r="M60" s="131" t="str">
        <f t="shared" si="1"/>
        <v>Athletics</v>
      </c>
      <c r="P60" s="136"/>
      <c r="Q60" s="136"/>
      <c r="R60" s="136"/>
      <c r="S60" s="136"/>
      <c r="T60" s="133" t="s">
        <v>7614</v>
      </c>
      <c r="U60" s="136"/>
      <c r="V60" s="136"/>
      <c r="W60" s="133" t="s">
        <v>2404</v>
      </c>
      <c r="X60" s="136"/>
      <c r="Y60" s="136"/>
      <c r="Z60" s="136"/>
      <c r="AA60" s="136"/>
      <c r="AB60" s="136"/>
      <c r="AC60" s="136"/>
      <c r="AD60" s="136"/>
      <c r="AE60" s="136"/>
      <c r="AF60" s="136"/>
      <c r="AG60" s="136"/>
      <c r="AH60" s="136"/>
      <c r="AI60" s="136"/>
    </row>
    <row r="61" spans="1:35" ht="15" x14ac:dyDescent="0.25">
      <c r="A61" s="133" t="s">
        <v>658</v>
      </c>
      <c r="B61" s="133" t="s">
        <v>659</v>
      </c>
      <c r="C61" s="133">
        <v>1</v>
      </c>
      <c r="D61" s="133" t="s">
        <v>534</v>
      </c>
      <c r="E61" s="133">
        <v>120</v>
      </c>
      <c r="F61" s="133" t="s">
        <v>577</v>
      </c>
      <c r="G61" s="133">
        <v>12000</v>
      </c>
      <c r="H61" s="133" t="s">
        <v>577</v>
      </c>
      <c r="I61" s="133"/>
      <c r="J61" s="133"/>
      <c r="K61" s="133"/>
      <c r="L61" s="135" t="str">
        <f t="shared" si="0"/>
        <v>CH</v>
      </c>
      <c r="M61" s="131" t="str">
        <f t="shared" si="1"/>
        <v>Athletics</v>
      </c>
      <c r="P61" s="136"/>
      <c r="Q61" s="136"/>
      <c r="R61" s="136"/>
      <c r="S61" s="136"/>
      <c r="T61" s="133" t="s">
        <v>7622</v>
      </c>
      <c r="U61" s="136"/>
      <c r="V61" s="136"/>
      <c r="W61" s="133" t="s">
        <v>2487</v>
      </c>
      <c r="X61" s="136"/>
      <c r="Y61" s="136"/>
      <c r="Z61" s="136"/>
      <c r="AA61" s="136"/>
      <c r="AB61" s="136"/>
      <c r="AC61" s="136"/>
      <c r="AD61" s="136"/>
      <c r="AE61" s="136"/>
      <c r="AF61" s="136"/>
      <c r="AG61" s="136"/>
      <c r="AH61" s="136"/>
      <c r="AI61" s="136"/>
    </row>
    <row r="62" spans="1:35" ht="30" x14ac:dyDescent="0.25">
      <c r="A62" s="133" t="s">
        <v>660</v>
      </c>
      <c r="B62" s="133" t="s">
        <v>601</v>
      </c>
      <c r="C62" s="133">
        <v>1</v>
      </c>
      <c r="D62" s="133" t="s">
        <v>534</v>
      </c>
      <c r="E62" s="133">
        <v>120</v>
      </c>
      <c r="F62" s="133" t="s">
        <v>577</v>
      </c>
      <c r="G62" s="133">
        <v>12000</v>
      </c>
      <c r="H62" s="133" t="s">
        <v>577</v>
      </c>
      <c r="I62" s="133"/>
      <c r="J62" s="133"/>
      <c r="K62" s="133"/>
      <c r="L62" s="135" t="str">
        <f t="shared" si="0"/>
        <v>CH</v>
      </c>
      <c r="M62" s="131" t="str">
        <f t="shared" si="1"/>
        <v>Athletics</v>
      </c>
      <c r="P62" s="136"/>
      <c r="Q62" s="136"/>
      <c r="R62" s="136"/>
      <c r="S62" s="136"/>
      <c r="T62" s="133" t="s">
        <v>7637</v>
      </c>
      <c r="U62" s="136"/>
      <c r="V62" s="136"/>
      <c r="W62" s="133" t="s">
        <v>2520</v>
      </c>
      <c r="X62" s="136"/>
      <c r="Y62" s="136"/>
      <c r="Z62" s="136"/>
      <c r="AA62" s="136"/>
      <c r="AB62" s="136"/>
      <c r="AC62" s="136"/>
      <c r="AD62" s="136"/>
      <c r="AE62" s="136"/>
      <c r="AF62" s="136"/>
      <c r="AG62" s="136"/>
      <c r="AH62" s="136"/>
      <c r="AI62" s="136"/>
    </row>
    <row r="63" spans="1:35" ht="15" x14ac:dyDescent="0.25">
      <c r="A63" s="133" t="s">
        <v>661</v>
      </c>
      <c r="B63" s="133" t="s">
        <v>662</v>
      </c>
      <c r="C63" s="133">
        <v>1</v>
      </c>
      <c r="D63" s="133" t="s">
        <v>534</v>
      </c>
      <c r="E63" s="133">
        <v>120</v>
      </c>
      <c r="F63" s="133" t="s">
        <v>577</v>
      </c>
      <c r="G63" s="133">
        <v>12000</v>
      </c>
      <c r="H63" s="133" t="s">
        <v>577</v>
      </c>
      <c r="I63" s="133"/>
      <c r="J63" s="133"/>
      <c r="K63" s="133"/>
      <c r="L63" s="135" t="str">
        <f t="shared" si="0"/>
        <v>CH</v>
      </c>
      <c r="M63" s="131" t="str">
        <f t="shared" si="1"/>
        <v>Athletics</v>
      </c>
      <c r="P63" s="136"/>
      <c r="Q63" s="136"/>
      <c r="R63" s="136"/>
      <c r="S63" s="136"/>
      <c r="T63" s="133" t="s">
        <v>7642</v>
      </c>
      <c r="U63" s="136"/>
      <c r="V63" s="136"/>
      <c r="W63" s="133" t="s">
        <v>2562</v>
      </c>
      <c r="X63" s="136"/>
      <c r="Y63" s="136"/>
      <c r="Z63" s="136"/>
      <c r="AA63" s="136"/>
      <c r="AB63" s="136"/>
      <c r="AC63" s="136"/>
      <c r="AD63" s="136"/>
      <c r="AE63" s="136"/>
      <c r="AF63" s="136"/>
      <c r="AG63" s="136"/>
      <c r="AH63" s="136"/>
      <c r="AI63" s="136"/>
    </row>
    <row r="64" spans="1:35" ht="15" x14ac:dyDescent="0.25">
      <c r="A64" s="133" t="s">
        <v>663</v>
      </c>
      <c r="B64" s="133" t="s">
        <v>664</v>
      </c>
      <c r="C64" s="133">
        <v>1</v>
      </c>
      <c r="D64" s="133" t="s">
        <v>534</v>
      </c>
      <c r="E64" s="133">
        <v>120</v>
      </c>
      <c r="F64" s="133" t="s">
        <v>577</v>
      </c>
      <c r="G64" s="133">
        <v>12000</v>
      </c>
      <c r="H64" s="133" t="s">
        <v>577</v>
      </c>
      <c r="I64" s="133"/>
      <c r="J64" s="133"/>
      <c r="K64" s="133"/>
      <c r="L64" s="135" t="str">
        <f t="shared" si="0"/>
        <v>CH</v>
      </c>
      <c r="M64" s="131" t="str">
        <f t="shared" si="1"/>
        <v>Athletics</v>
      </c>
      <c r="P64" s="136"/>
      <c r="Q64" s="136"/>
      <c r="R64" s="136"/>
      <c r="S64" s="136"/>
      <c r="T64" s="133" t="s">
        <v>7650</v>
      </c>
      <c r="U64" s="136"/>
      <c r="V64" s="136"/>
      <c r="W64" s="133" t="s">
        <v>2571</v>
      </c>
      <c r="X64" s="136"/>
      <c r="Y64" s="136"/>
      <c r="Z64" s="136"/>
      <c r="AA64" s="136"/>
      <c r="AB64" s="136"/>
      <c r="AC64" s="136"/>
      <c r="AD64" s="136"/>
      <c r="AE64" s="136"/>
      <c r="AF64" s="136"/>
      <c r="AG64" s="136"/>
      <c r="AH64" s="136"/>
      <c r="AI64" s="136"/>
    </row>
    <row r="65" spans="1:37" ht="15" x14ac:dyDescent="0.25">
      <c r="A65" s="133" t="s">
        <v>665</v>
      </c>
      <c r="B65" s="133" t="s">
        <v>666</v>
      </c>
      <c r="C65" s="133">
        <v>1</v>
      </c>
      <c r="D65" s="133" t="s">
        <v>534</v>
      </c>
      <c r="E65" s="133">
        <v>120</v>
      </c>
      <c r="F65" s="133" t="s">
        <v>577</v>
      </c>
      <c r="G65" s="133">
        <v>12000</v>
      </c>
      <c r="H65" s="133" t="s">
        <v>577</v>
      </c>
      <c r="I65" s="133"/>
      <c r="J65" s="133"/>
      <c r="K65" s="133"/>
      <c r="L65" s="135" t="str">
        <f t="shared" si="0"/>
        <v>CH</v>
      </c>
      <c r="M65" s="131" t="str">
        <f t="shared" si="1"/>
        <v>Athletics</v>
      </c>
      <c r="P65" s="136"/>
      <c r="Q65" s="136"/>
      <c r="R65" s="136"/>
      <c r="S65" s="136"/>
      <c r="T65" s="133" t="s">
        <v>7782</v>
      </c>
      <c r="U65" s="136"/>
      <c r="V65" s="136"/>
      <c r="W65" s="133" t="s">
        <v>2632</v>
      </c>
      <c r="X65" s="136"/>
      <c r="Y65" s="136"/>
      <c r="Z65" s="136"/>
      <c r="AA65" s="136"/>
      <c r="AB65" s="136"/>
      <c r="AC65" s="136"/>
      <c r="AD65" s="136"/>
      <c r="AE65" s="136"/>
      <c r="AF65" s="136"/>
      <c r="AG65" s="136"/>
      <c r="AH65" s="136"/>
      <c r="AI65" s="136"/>
    </row>
    <row r="66" spans="1:37" ht="15" x14ac:dyDescent="0.25">
      <c r="A66" s="133" t="s">
        <v>667</v>
      </c>
      <c r="B66" s="133" t="s">
        <v>668</v>
      </c>
      <c r="C66" s="133">
        <v>1</v>
      </c>
      <c r="D66" s="133" t="s">
        <v>534</v>
      </c>
      <c r="E66" s="133">
        <v>120</v>
      </c>
      <c r="F66" s="133" t="s">
        <v>577</v>
      </c>
      <c r="G66" s="133">
        <v>12000</v>
      </c>
      <c r="H66" s="133" t="s">
        <v>577</v>
      </c>
      <c r="I66" s="133"/>
      <c r="J66" s="133"/>
      <c r="K66" s="133"/>
      <c r="L66" s="135" t="str">
        <f t="shared" si="0"/>
        <v>CH</v>
      </c>
      <c r="M66" s="131" t="str">
        <f t="shared" si="1"/>
        <v>Athletics</v>
      </c>
      <c r="P66" s="136"/>
      <c r="Q66" s="136"/>
      <c r="R66" s="136"/>
      <c r="S66" s="136"/>
      <c r="T66" s="133" t="s">
        <v>7794</v>
      </c>
      <c r="U66" s="136"/>
      <c r="V66" s="136"/>
      <c r="W66" s="133" t="s">
        <v>2677</v>
      </c>
      <c r="X66" s="136"/>
      <c r="Y66" s="136"/>
      <c r="Z66" s="136"/>
      <c r="AA66" s="136"/>
      <c r="AB66" s="136"/>
      <c r="AC66" s="136"/>
      <c r="AD66" s="136"/>
      <c r="AE66" s="136"/>
      <c r="AF66" s="136"/>
      <c r="AG66" s="136"/>
      <c r="AH66" s="136"/>
      <c r="AI66" s="136"/>
    </row>
    <row r="67" spans="1:37" ht="15" x14ac:dyDescent="0.25">
      <c r="A67" s="133" t="s">
        <v>669</v>
      </c>
      <c r="B67" s="133" t="s">
        <v>670</v>
      </c>
      <c r="C67" s="133">
        <v>1</v>
      </c>
      <c r="D67" s="133" t="s">
        <v>534</v>
      </c>
      <c r="E67" s="133">
        <v>120</v>
      </c>
      <c r="F67" s="133" t="s">
        <v>577</v>
      </c>
      <c r="G67" s="133">
        <v>12000</v>
      </c>
      <c r="H67" s="133" t="s">
        <v>577</v>
      </c>
      <c r="I67" s="133"/>
      <c r="J67" s="133"/>
      <c r="K67" s="133"/>
      <c r="L67" s="135" t="str">
        <f t="shared" si="0"/>
        <v>CH</v>
      </c>
      <c r="M67" s="131" t="str">
        <f t="shared" si="1"/>
        <v>Athletics</v>
      </c>
      <c r="P67" s="136"/>
      <c r="Q67" s="136"/>
      <c r="R67" s="136"/>
      <c r="S67" s="136"/>
      <c r="T67" s="133" t="s">
        <v>7805</v>
      </c>
      <c r="U67" s="136"/>
      <c r="V67" s="136"/>
      <c r="W67" s="133" t="s">
        <v>2695</v>
      </c>
      <c r="X67" s="136"/>
      <c r="Y67" s="136"/>
      <c r="Z67" s="136"/>
      <c r="AA67" s="136"/>
      <c r="AB67" s="136"/>
      <c r="AC67" s="136"/>
      <c r="AD67" s="136"/>
      <c r="AE67" s="136"/>
      <c r="AF67" s="136"/>
      <c r="AG67" s="136"/>
      <c r="AH67" s="136"/>
      <c r="AI67" s="136"/>
    </row>
    <row r="68" spans="1:37" ht="15" x14ac:dyDescent="0.25">
      <c r="A68" s="133" t="s">
        <v>671</v>
      </c>
      <c r="B68" s="133" t="s">
        <v>672</v>
      </c>
      <c r="C68" s="133">
        <v>1</v>
      </c>
      <c r="D68" s="133" t="s">
        <v>534</v>
      </c>
      <c r="E68" s="133">
        <v>120</v>
      </c>
      <c r="F68" s="133" t="s">
        <v>577</v>
      </c>
      <c r="G68" s="133">
        <v>12000</v>
      </c>
      <c r="H68" s="133" t="s">
        <v>577</v>
      </c>
      <c r="I68" s="133"/>
      <c r="J68" s="133"/>
      <c r="K68" s="133"/>
      <c r="L68" s="135" t="str">
        <f t="shared" si="0"/>
        <v>CH</v>
      </c>
      <c r="M68" s="131" t="str">
        <f t="shared" si="1"/>
        <v>Athletics</v>
      </c>
      <c r="P68" s="136"/>
      <c r="Q68" s="136"/>
      <c r="R68" s="136"/>
      <c r="S68" s="136"/>
      <c r="T68" s="133" t="s">
        <v>7814</v>
      </c>
      <c r="U68" s="136"/>
      <c r="V68" s="136"/>
      <c r="W68" s="133" t="s">
        <v>2780</v>
      </c>
      <c r="X68" s="136"/>
      <c r="Y68" s="136"/>
      <c r="Z68" s="136"/>
      <c r="AA68" s="136"/>
      <c r="AB68" s="136"/>
      <c r="AC68" s="136"/>
      <c r="AD68" s="136"/>
      <c r="AE68" s="136"/>
      <c r="AF68" s="136"/>
      <c r="AG68" s="136"/>
      <c r="AH68" s="136"/>
      <c r="AI68" s="136"/>
    </row>
    <row r="69" spans="1:37" ht="15" x14ac:dyDescent="0.25">
      <c r="A69" s="133" t="s">
        <v>673</v>
      </c>
      <c r="B69" s="133" t="s">
        <v>674</v>
      </c>
      <c r="C69" s="133">
        <v>1</v>
      </c>
      <c r="D69" s="133" t="s">
        <v>534</v>
      </c>
      <c r="E69" s="133">
        <v>120</v>
      </c>
      <c r="F69" s="133" t="s">
        <v>577</v>
      </c>
      <c r="G69" s="133">
        <v>12000</v>
      </c>
      <c r="H69" s="133" t="s">
        <v>577</v>
      </c>
      <c r="I69" s="133"/>
      <c r="J69" s="133"/>
      <c r="K69" s="133"/>
      <c r="L69" s="135" t="str">
        <f t="shared" ref="L69:L132" si="2">IF(K69=102,"AA102",IF(K69=103,"AA103",VLOOKUP(C69,$AJ$5:$AK$13,2,0)))</f>
        <v>CH</v>
      </c>
      <c r="M69" s="131" t="str">
        <f t="shared" si="1"/>
        <v>Athletics</v>
      </c>
      <c r="P69" s="136"/>
      <c r="Q69" s="136"/>
      <c r="R69" s="136"/>
      <c r="S69" s="136"/>
      <c r="T69" s="133" t="s">
        <v>8055</v>
      </c>
      <c r="U69" s="136"/>
      <c r="V69" s="136"/>
      <c r="W69" s="133" t="s">
        <v>2823</v>
      </c>
      <c r="X69" s="136"/>
      <c r="Y69" s="136"/>
      <c r="Z69" s="136"/>
      <c r="AA69" s="136"/>
      <c r="AB69" s="136"/>
      <c r="AC69" s="136"/>
      <c r="AD69" s="136"/>
      <c r="AE69" s="136"/>
      <c r="AF69" s="136"/>
      <c r="AG69" s="136"/>
      <c r="AH69" s="136"/>
      <c r="AI69" s="136"/>
    </row>
    <row r="70" spans="1:37" ht="15" x14ac:dyDescent="0.25">
      <c r="A70" s="133" t="s">
        <v>675</v>
      </c>
      <c r="B70" s="133" t="s">
        <v>676</v>
      </c>
      <c r="C70" s="133">
        <v>1</v>
      </c>
      <c r="D70" s="133" t="s">
        <v>534</v>
      </c>
      <c r="E70" s="133">
        <v>120</v>
      </c>
      <c r="F70" s="133" t="s">
        <v>577</v>
      </c>
      <c r="G70" s="133">
        <v>12000</v>
      </c>
      <c r="H70" s="133" t="s">
        <v>577</v>
      </c>
      <c r="I70" s="133"/>
      <c r="J70" s="133"/>
      <c r="K70" s="133"/>
      <c r="L70" s="135" t="str">
        <f t="shared" si="2"/>
        <v>CH</v>
      </c>
      <c r="M70" s="131" t="str">
        <f t="shared" ref="M70:M133" si="3">VLOOKUP(H70,$W$5:$X$227,2,FALSE)</f>
        <v>Athletics</v>
      </c>
      <c r="P70" s="136"/>
      <c r="Q70" s="136"/>
      <c r="R70" s="136"/>
      <c r="S70" s="136"/>
      <c r="T70"/>
      <c r="U70" s="136"/>
      <c r="V70" s="136"/>
      <c r="W70" s="133" t="s">
        <v>2915</v>
      </c>
      <c r="X70" s="136"/>
      <c r="Y70" s="136"/>
      <c r="Z70" s="136"/>
      <c r="AA70" s="136"/>
      <c r="AB70" s="136"/>
      <c r="AC70" s="136"/>
      <c r="AD70" s="136"/>
      <c r="AE70" s="136"/>
      <c r="AF70" s="136"/>
      <c r="AG70" s="136"/>
      <c r="AH70" s="136"/>
      <c r="AI70" s="136"/>
    </row>
    <row r="71" spans="1:37" ht="12.75" customHeight="1" x14ac:dyDescent="0.25">
      <c r="A71" s="133" t="s">
        <v>677</v>
      </c>
      <c r="B71" s="133" t="s">
        <v>678</v>
      </c>
      <c r="C71" s="133">
        <v>1</v>
      </c>
      <c r="D71" s="133" t="s">
        <v>534</v>
      </c>
      <c r="E71" s="133">
        <v>120</v>
      </c>
      <c r="F71" s="133" t="s">
        <v>577</v>
      </c>
      <c r="G71" s="133">
        <v>12000</v>
      </c>
      <c r="H71" s="133" t="s">
        <v>577</v>
      </c>
      <c r="I71" s="133"/>
      <c r="J71" s="133"/>
      <c r="K71" s="133"/>
      <c r="L71" s="135" t="str">
        <f t="shared" si="2"/>
        <v>CH</v>
      </c>
      <c r="M71" s="131" t="str">
        <f t="shared" si="3"/>
        <v>Athletics</v>
      </c>
      <c r="P71" s="136"/>
      <c r="Q71" s="136"/>
      <c r="R71" s="136"/>
      <c r="S71" s="136"/>
      <c r="T71"/>
      <c r="U71" s="136"/>
      <c r="V71" s="136"/>
      <c r="W71" s="133" t="s">
        <v>2969</v>
      </c>
      <c r="X71" s="136"/>
      <c r="Y71" s="136"/>
      <c r="Z71" s="136"/>
      <c r="AA71" s="136"/>
      <c r="AB71" s="136"/>
      <c r="AC71" s="136"/>
      <c r="AD71" s="136"/>
      <c r="AE71" s="136"/>
      <c r="AF71" s="136"/>
      <c r="AG71" s="136"/>
      <c r="AH71" s="136"/>
      <c r="AI71" s="136"/>
    </row>
    <row r="72" spans="1:37" s="146" customFormat="1" ht="12.75" customHeight="1" x14ac:dyDescent="0.25">
      <c r="A72" s="133" t="s">
        <v>679</v>
      </c>
      <c r="B72" s="133" t="s">
        <v>680</v>
      </c>
      <c r="C72" s="133">
        <v>1</v>
      </c>
      <c r="D72" s="133" t="s">
        <v>534</v>
      </c>
      <c r="E72" s="133">
        <v>120</v>
      </c>
      <c r="F72" s="133" t="s">
        <v>577</v>
      </c>
      <c r="G72" s="133">
        <v>12000</v>
      </c>
      <c r="H72" s="133" t="s">
        <v>577</v>
      </c>
      <c r="I72" s="133"/>
      <c r="J72" s="133"/>
      <c r="K72" s="133"/>
      <c r="L72" s="143" t="str">
        <f t="shared" si="2"/>
        <v>CH</v>
      </c>
      <c r="M72" s="131" t="str">
        <f t="shared" si="3"/>
        <v>Athletics</v>
      </c>
      <c r="N72" s="144"/>
      <c r="O72" s="144"/>
      <c r="P72" s="145"/>
      <c r="Q72" s="145"/>
      <c r="R72" s="145"/>
      <c r="S72" s="145"/>
      <c r="T72"/>
      <c r="U72" s="145"/>
      <c r="V72" s="145"/>
      <c r="W72" s="133" t="s">
        <v>3007</v>
      </c>
      <c r="X72" s="145"/>
      <c r="Y72" s="145"/>
      <c r="Z72" s="145"/>
      <c r="AA72" s="145"/>
      <c r="AB72" s="145"/>
      <c r="AC72" s="145"/>
      <c r="AD72" s="145"/>
      <c r="AE72" s="145"/>
      <c r="AF72" s="145"/>
      <c r="AG72" s="145"/>
      <c r="AH72" s="145"/>
      <c r="AI72" s="145"/>
      <c r="AJ72" s="144"/>
      <c r="AK72" s="144"/>
    </row>
    <row r="73" spans="1:37" ht="12.75" customHeight="1" x14ac:dyDescent="0.25">
      <c r="A73" s="133" t="s">
        <v>681</v>
      </c>
      <c r="B73" s="133" t="s">
        <v>682</v>
      </c>
      <c r="C73" s="133">
        <v>1</v>
      </c>
      <c r="D73" s="133" t="s">
        <v>534</v>
      </c>
      <c r="E73" s="133">
        <v>120</v>
      </c>
      <c r="F73" s="133" t="s">
        <v>577</v>
      </c>
      <c r="G73" s="133">
        <v>12000</v>
      </c>
      <c r="H73" s="133" t="s">
        <v>577</v>
      </c>
      <c r="I73" s="133"/>
      <c r="J73" s="133"/>
      <c r="K73" s="133"/>
      <c r="L73" s="135" t="str">
        <f t="shared" si="2"/>
        <v>CH</v>
      </c>
      <c r="M73" s="131" t="str">
        <f t="shared" si="3"/>
        <v>Athletics</v>
      </c>
      <c r="P73" s="136"/>
      <c r="Q73" s="136"/>
      <c r="R73" s="136"/>
      <c r="S73" s="136"/>
      <c r="T73"/>
      <c r="U73" s="136"/>
      <c r="V73" s="136"/>
      <c r="W73" s="133" t="s">
        <v>3013</v>
      </c>
      <c r="X73" s="136"/>
      <c r="Y73" s="136"/>
      <c r="Z73" s="136"/>
      <c r="AA73" s="136"/>
      <c r="AB73" s="136"/>
      <c r="AC73" s="136"/>
      <c r="AD73" s="136"/>
      <c r="AE73" s="136"/>
      <c r="AF73" s="136"/>
      <c r="AG73" s="136"/>
      <c r="AH73" s="136"/>
      <c r="AI73" s="136"/>
    </row>
    <row r="74" spans="1:37" ht="12.75" customHeight="1" x14ac:dyDescent="0.25">
      <c r="A74" s="133" t="s">
        <v>683</v>
      </c>
      <c r="B74" s="133" t="s">
        <v>684</v>
      </c>
      <c r="C74" s="133">
        <v>1</v>
      </c>
      <c r="D74" s="133" t="s">
        <v>534</v>
      </c>
      <c r="E74" s="133">
        <v>120</v>
      </c>
      <c r="F74" s="133" t="s">
        <v>577</v>
      </c>
      <c r="G74" s="133">
        <v>12000</v>
      </c>
      <c r="H74" s="133" t="s">
        <v>577</v>
      </c>
      <c r="I74" s="133"/>
      <c r="J74" s="133"/>
      <c r="K74" s="133"/>
      <c r="L74" s="135" t="str">
        <f t="shared" si="2"/>
        <v>CH</v>
      </c>
      <c r="M74" s="131" t="str">
        <f t="shared" si="3"/>
        <v>Athletics</v>
      </c>
      <c r="P74" s="136"/>
      <c r="Q74" s="136"/>
      <c r="R74" s="136"/>
      <c r="S74" s="136"/>
      <c r="T74"/>
      <c r="U74" s="136"/>
      <c r="V74" s="136"/>
      <c r="W74" s="133" t="s">
        <v>3023</v>
      </c>
      <c r="X74" s="136"/>
      <c r="Y74" s="136"/>
      <c r="Z74" s="136"/>
      <c r="AA74" s="136"/>
      <c r="AB74" s="136"/>
      <c r="AC74" s="136"/>
      <c r="AD74" s="136"/>
      <c r="AE74" s="136"/>
      <c r="AF74" s="136"/>
      <c r="AG74" s="136"/>
      <c r="AH74" s="136"/>
      <c r="AI74" s="136"/>
    </row>
    <row r="75" spans="1:37" ht="15" x14ac:dyDescent="0.25">
      <c r="A75" s="133" t="s">
        <v>685</v>
      </c>
      <c r="B75" s="133" t="s">
        <v>686</v>
      </c>
      <c r="C75" s="133">
        <v>1</v>
      </c>
      <c r="D75" s="133" t="s">
        <v>534</v>
      </c>
      <c r="E75" s="133">
        <v>120</v>
      </c>
      <c r="F75" s="133" t="s">
        <v>577</v>
      </c>
      <c r="G75" s="133">
        <v>12000</v>
      </c>
      <c r="H75" s="133" t="s">
        <v>577</v>
      </c>
      <c r="I75" s="133"/>
      <c r="J75" s="133"/>
      <c r="K75" s="133"/>
      <c r="L75" s="135" t="str">
        <f t="shared" si="2"/>
        <v>CH</v>
      </c>
      <c r="M75" s="131" t="str">
        <f t="shared" si="3"/>
        <v>Athletics</v>
      </c>
      <c r="P75" s="136"/>
      <c r="Q75" s="136"/>
      <c r="R75" s="136"/>
      <c r="S75" s="136"/>
      <c r="T75"/>
      <c r="U75" s="136"/>
      <c r="V75" s="136"/>
      <c r="W75" s="133" t="s">
        <v>3043</v>
      </c>
      <c r="X75" s="136"/>
      <c r="Y75" s="136"/>
      <c r="Z75" s="136"/>
      <c r="AA75" s="136"/>
      <c r="AB75" s="136"/>
      <c r="AC75" s="136"/>
      <c r="AD75" s="136"/>
      <c r="AE75" s="136"/>
      <c r="AF75" s="136"/>
      <c r="AG75" s="136"/>
      <c r="AH75" s="136"/>
      <c r="AI75" s="136"/>
    </row>
    <row r="76" spans="1:37" ht="15" x14ac:dyDescent="0.25">
      <c r="A76" s="133" t="s">
        <v>687</v>
      </c>
      <c r="B76" s="133" t="s">
        <v>688</v>
      </c>
      <c r="C76" s="133">
        <v>1</v>
      </c>
      <c r="D76" s="133" t="s">
        <v>534</v>
      </c>
      <c r="E76" s="133">
        <v>120</v>
      </c>
      <c r="F76" s="133" t="s">
        <v>577</v>
      </c>
      <c r="G76" s="133">
        <v>12000</v>
      </c>
      <c r="H76" s="133" t="s">
        <v>577</v>
      </c>
      <c r="I76" s="133"/>
      <c r="J76" s="133"/>
      <c r="K76" s="133"/>
      <c r="L76" s="135" t="str">
        <f t="shared" si="2"/>
        <v>CH</v>
      </c>
      <c r="M76" s="131" t="str">
        <f t="shared" si="3"/>
        <v>Athletics</v>
      </c>
      <c r="P76" s="136"/>
      <c r="Q76" s="136"/>
      <c r="R76" s="136"/>
      <c r="S76" s="136"/>
      <c r="T76"/>
      <c r="U76" s="136"/>
      <c r="V76" s="136"/>
      <c r="W76" s="133" t="s">
        <v>19</v>
      </c>
      <c r="X76" s="136"/>
      <c r="Y76" s="136"/>
      <c r="Z76" s="136"/>
      <c r="AA76" s="136"/>
      <c r="AB76" s="136"/>
      <c r="AC76" s="136"/>
      <c r="AD76" s="136"/>
      <c r="AE76" s="136"/>
      <c r="AF76" s="136"/>
      <c r="AG76" s="136"/>
      <c r="AH76" s="136"/>
      <c r="AI76" s="136"/>
    </row>
    <row r="77" spans="1:37" ht="15" x14ac:dyDescent="0.25">
      <c r="A77" s="133" t="s">
        <v>689</v>
      </c>
      <c r="B77" s="133" t="s">
        <v>690</v>
      </c>
      <c r="C77" s="133">
        <v>1</v>
      </c>
      <c r="D77" s="133" t="s">
        <v>534</v>
      </c>
      <c r="E77" s="133">
        <v>120</v>
      </c>
      <c r="F77" s="133" t="s">
        <v>577</v>
      </c>
      <c r="G77" s="133">
        <v>12000</v>
      </c>
      <c r="H77" s="133" t="s">
        <v>577</v>
      </c>
      <c r="I77" s="133"/>
      <c r="J77" s="133"/>
      <c r="K77" s="133"/>
      <c r="L77" s="135" t="str">
        <f t="shared" si="2"/>
        <v>CH</v>
      </c>
      <c r="M77" s="131" t="str">
        <f t="shared" si="3"/>
        <v>Athletics</v>
      </c>
      <c r="P77" s="136"/>
      <c r="Q77" s="136"/>
      <c r="R77" s="136"/>
      <c r="S77" s="136"/>
      <c r="T77"/>
      <c r="U77" s="136"/>
      <c r="V77" s="136"/>
      <c r="W77" s="133" t="s">
        <v>3273</v>
      </c>
      <c r="X77" s="136"/>
      <c r="Y77" s="136"/>
      <c r="Z77" s="136"/>
      <c r="AA77" s="136"/>
      <c r="AB77" s="136"/>
      <c r="AC77" s="136"/>
      <c r="AD77" s="136"/>
      <c r="AE77" s="136"/>
      <c r="AF77" s="136"/>
      <c r="AG77" s="136"/>
      <c r="AH77" s="136"/>
      <c r="AI77" s="136"/>
    </row>
    <row r="78" spans="1:37" ht="15" x14ac:dyDescent="0.25">
      <c r="A78" s="133" t="s">
        <v>691</v>
      </c>
      <c r="B78" s="133" t="s">
        <v>692</v>
      </c>
      <c r="C78" s="133">
        <v>1</v>
      </c>
      <c r="D78" s="133" t="s">
        <v>534</v>
      </c>
      <c r="E78" s="133">
        <v>120</v>
      </c>
      <c r="F78" s="133" t="s">
        <v>577</v>
      </c>
      <c r="G78" s="133">
        <v>12000</v>
      </c>
      <c r="H78" s="133" t="s">
        <v>577</v>
      </c>
      <c r="I78" s="133"/>
      <c r="J78" s="133"/>
      <c r="K78" s="133"/>
      <c r="L78" s="135" t="str">
        <f t="shared" si="2"/>
        <v>CH</v>
      </c>
      <c r="M78" s="131" t="str">
        <f t="shared" si="3"/>
        <v>Athletics</v>
      </c>
      <c r="P78" s="136"/>
      <c r="Q78" s="136"/>
      <c r="R78" s="136"/>
      <c r="S78" s="136"/>
      <c r="T78"/>
      <c r="U78" s="136"/>
      <c r="V78" s="136"/>
      <c r="W78" s="133" t="s">
        <v>3295</v>
      </c>
      <c r="X78" s="136"/>
      <c r="Y78" s="136"/>
      <c r="Z78" s="136"/>
      <c r="AA78" s="136"/>
      <c r="AB78" s="136"/>
      <c r="AC78" s="136"/>
      <c r="AD78" s="136"/>
      <c r="AE78" s="136"/>
      <c r="AF78" s="136"/>
      <c r="AG78" s="136"/>
      <c r="AH78" s="136"/>
      <c r="AI78" s="136"/>
    </row>
    <row r="79" spans="1:37" ht="15" x14ac:dyDescent="0.25">
      <c r="A79" s="133" t="s">
        <v>693</v>
      </c>
      <c r="B79" s="133" t="s">
        <v>694</v>
      </c>
      <c r="C79" s="133">
        <v>1</v>
      </c>
      <c r="D79" s="133" t="s">
        <v>534</v>
      </c>
      <c r="E79" s="133">
        <v>120</v>
      </c>
      <c r="F79" s="133" t="s">
        <v>577</v>
      </c>
      <c r="G79" s="133">
        <v>12000</v>
      </c>
      <c r="H79" s="133" t="s">
        <v>577</v>
      </c>
      <c r="I79" s="133"/>
      <c r="J79" s="133"/>
      <c r="K79" s="133"/>
      <c r="L79" s="135" t="str">
        <f t="shared" si="2"/>
        <v>CH</v>
      </c>
      <c r="M79" s="131" t="str">
        <f t="shared" si="3"/>
        <v>Athletics</v>
      </c>
      <c r="P79" s="136"/>
      <c r="Q79" s="136"/>
      <c r="R79" s="136"/>
      <c r="S79" s="136"/>
      <c r="T79"/>
      <c r="U79" s="136"/>
      <c r="V79" s="136"/>
      <c r="W79" s="133" t="s">
        <v>3333</v>
      </c>
      <c r="X79" s="136"/>
      <c r="Y79" s="136"/>
      <c r="Z79" s="136"/>
      <c r="AA79" s="136"/>
      <c r="AB79" s="136"/>
      <c r="AC79" s="136"/>
      <c r="AD79" s="136"/>
      <c r="AE79" s="136"/>
      <c r="AF79" s="136"/>
      <c r="AG79" s="136"/>
      <c r="AH79" s="136"/>
      <c r="AI79" s="136"/>
    </row>
    <row r="80" spans="1:37" ht="30" x14ac:dyDescent="0.25">
      <c r="A80" s="133" t="s">
        <v>695</v>
      </c>
      <c r="B80" s="133" t="s">
        <v>696</v>
      </c>
      <c r="C80" s="133">
        <v>1</v>
      </c>
      <c r="D80" s="133" t="s">
        <v>534</v>
      </c>
      <c r="E80" s="133">
        <v>120</v>
      </c>
      <c r="F80" s="133" t="s">
        <v>577</v>
      </c>
      <c r="G80" s="133">
        <v>12000</v>
      </c>
      <c r="H80" s="133" t="s">
        <v>577</v>
      </c>
      <c r="I80" s="133"/>
      <c r="J80" s="133"/>
      <c r="K80" s="133"/>
      <c r="L80" s="135" t="str">
        <f t="shared" si="2"/>
        <v>CH</v>
      </c>
      <c r="M80" s="131" t="str">
        <f t="shared" si="3"/>
        <v>Athletics</v>
      </c>
      <c r="P80" s="136"/>
      <c r="Q80" s="136"/>
      <c r="R80" s="136"/>
      <c r="S80" s="136"/>
      <c r="T80"/>
      <c r="U80" s="136"/>
      <c r="V80" s="136"/>
      <c r="W80" s="133" t="s">
        <v>3365</v>
      </c>
      <c r="X80" s="136"/>
      <c r="Y80" s="136"/>
      <c r="Z80" s="136"/>
      <c r="AA80" s="136"/>
      <c r="AB80" s="136"/>
      <c r="AC80" s="136"/>
      <c r="AD80" s="136"/>
      <c r="AE80" s="136"/>
      <c r="AF80" s="136"/>
      <c r="AG80" s="136"/>
      <c r="AH80" s="136"/>
      <c r="AI80" s="136"/>
    </row>
    <row r="81" spans="1:35" ht="30" x14ac:dyDescent="0.25">
      <c r="A81" s="133" t="s">
        <v>697</v>
      </c>
      <c r="B81" s="133" t="s">
        <v>698</v>
      </c>
      <c r="C81" s="133">
        <v>1</v>
      </c>
      <c r="D81" s="133" t="s">
        <v>534</v>
      </c>
      <c r="E81" s="133">
        <v>120</v>
      </c>
      <c r="F81" s="133" t="s">
        <v>577</v>
      </c>
      <c r="G81" s="133">
        <v>12000</v>
      </c>
      <c r="H81" s="133" t="s">
        <v>577</v>
      </c>
      <c r="I81" s="133"/>
      <c r="J81" s="133"/>
      <c r="K81" s="133"/>
      <c r="L81" s="135" t="str">
        <f t="shared" si="2"/>
        <v>CH</v>
      </c>
      <c r="M81" s="131" t="str">
        <f t="shared" si="3"/>
        <v>Athletics</v>
      </c>
      <c r="P81" s="136"/>
      <c r="Q81" s="136"/>
      <c r="R81" s="136"/>
      <c r="S81" s="136"/>
      <c r="T81"/>
      <c r="U81" s="136"/>
      <c r="V81" s="136"/>
      <c r="W81" s="133" t="s">
        <v>3406</v>
      </c>
      <c r="X81" s="136"/>
      <c r="Y81" s="136"/>
      <c r="Z81" s="136"/>
      <c r="AA81" s="136"/>
      <c r="AB81" s="136"/>
      <c r="AC81" s="136"/>
      <c r="AD81" s="136"/>
      <c r="AE81" s="136"/>
      <c r="AF81" s="136"/>
      <c r="AG81" s="136"/>
      <c r="AH81" s="136"/>
      <c r="AI81" s="136"/>
    </row>
    <row r="82" spans="1:35" ht="30" x14ac:dyDescent="0.25">
      <c r="A82" s="133" t="s">
        <v>699</v>
      </c>
      <c r="B82" s="133" t="s">
        <v>700</v>
      </c>
      <c r="C82" s="133">
        <v>1</v>
      </c>
      <c r="D82" s="133" t="s">
        <v>534</v>
      </c>
      <c r="E82" s="133">
        <v>120</v>
      </c>
      <c r="F82" s="133" t="s">
        <v>577</v>
      </c>
      <c r="G82" s="133">
        <v>12000</v>
      </c>
      <c r="H82" s="133" t="s">
        <v>577</v>
      </c>
      <c r="I82" s="133"/>
      <c r="J82" s="133"/>
      <c r="K82" s="133"/>
      <c r="L82" s="135" t="str">
        <f t="shared" si="2"/>
        <v>CH</v>
      </c>
      <c r="M82" s="131" t="str">
        <f t="shared" si="3"/>
        <v>Athletics</v>
      </c>
      <c r="P82" s="136"/>
      <c r="Q82" s="136"/>
      <c r="R82" s="136"/>
      <c r="S82" s="136"/>
      <c r="T82"/>
      <c r="U82" s="136"/>
      <c r="V82" s="136"/>
      <c r="W82" s="133" t="s">
        <v>3436</v>
      </c>
      <c r="X82" s="136"/>
      <c r="Y82" s="136"/>
      <c r="Z82" s="136"/>
      <c r="AA82" s="136"/>
      <c r="AB82" s="136"/>
      <c r="AC82" s="136"/>
      <c r="AD82" s="136"/>
      <c r="AE82" s="136"/>
      <c r="AF82" s="136"/>
      <c r="AG82" s="136"/>
      <c r="AH82" s="136"/>
      <c r="AI82" s="136"/>
    </row>
    <row r="83" spans="1:35" ht="15" x14ac:dyDescent="0.25">
      <c r="A83" s="133" t="s">
        <v>701</v>
      </c>
      <c r="B83" s="133" t="s">
        <v>702</v>
      </c>
      <c r="C83" s="133">
        <v>1</v>
      </c>
      <c r="D83" s="133" t="s">
        <v>534</v>
      </c>
      <c r="E83" s="133">
        <v>120</v>
      </c>
      <c r="F83" s="133" t="s">
        <v>577</v>
      </c>
      <c r="G83" s="133">
        <v>12000</v>
      </c>
      <c r="H83" s="133" t="s">
        <v>577</v>
      </c>
      <c r="I83" s="133"/>
      <c r="J83" s="133"/>
      <c r="K83" s="133"/>
      <c r="L83" s="135" t="str">
        <f t="shared" si="2"/>
        <v>CH</v>
      </c>
      <c r="M83" s="131" t="str">
        <f t="shared" si="3"/>
        <v>Athletics</v>
      </c>
      <c r="P83" s="136"/>
      <c r="Q83" s="136"/>
      <c r="R83" s="136"/>
      <c r="S83" s="136"/>
      <c r="T83"/>
      <c r="U83" s="136"/>
      <c r="V83" s="136"/>
      <c r="W83" s="133" t="s">
        <v>3451</v>
      </c>
      <c r="X83" s="136"/>
      <c r="Y83" s="136"/>
      <c r="Z83" s="136"/>
      <c r="AA83" s="136"/>
      <c r="AB83" s="136"/>
      <c r="AC83" s="136"/>
      <c r="AD83" s="136"/>
      <c r="AE83" s="136"/>
      <c r="AF83" s="136"/>
      <c r="AG83" s="136"/>
      <c r="AH83" s="136"/>
      <c r="AI83" s="136"/>
    </row>
    <row r="84" spans="1:35" ht="15" x14ac:dyDescent="0.25">
      <c r="A84" s="133" t="s">
        <v>703</v>
      </c>
      <c r="B84" s="133" t="s">
        <v>704</v>
      </c>
      <c r="C84" s="133">
        <v>1</v>
      </c>
      <c r="D84" s="133" t="s">
        <v>534</v>
      </c>
      <c r="E84" s="133">
        <v>120</v>
      </c>
      <c r="F84" s="133" t="s">
        <v>577</v>
      </c>
      <c r="G84" s="133">
        <v>12000</v>
      </c>
      <c r="H84" s="133" t="s">
        <v>577</v>
      </c>
      <c r="I84" s="133"/>
      <c r="J84" s="133"/>
      <c r="K84" s="133"/>
      <c r="L84" s="135" t="str">
        <f t="shared" si="2"/>
        <v>CH</v>
      </c>
      <c r="M84" s="131" t="str">
        <f t="shared" si="3"/>
        <v>Athletics</v>
      </c>
      <c r="P84" s="136"/>
      <c r="Q84" s="136"/>
      <c r="R84" s="136"/>
      <c r="S84" s="136"/>
      <c r="T84"/>
      <c r="U84" s="136"/>
      <c r="V84" s="136"/>
      <c r="W84" s="133" t="s">
        <v>18</v>
      </c>
      <c r="X84" s="136"/>
      <c r="Y84" s="136"/>
      <c r="Z84" s="136"/>
      <c r="AA84" s="136"/>
      <c r="AB84" s="136"/>
      <c r="AC84" s="136"/>
      <c r="AD84" s="136"/>
      <c r="AE84" s="136"/>
      <c r="AF84" s="136"/>
      <c r="AG84" s="136"/>
      <c r="AH84" s="136"/>
      <c r="AI84" s="136"/>
    </row>
    <row r="85" spans="1:35" ht="30" x14ac:dyDescent="0.25">
      <c r="A85" s="133">
        <v>120050</v>
      </c>
      <c r="B85" s="133" t="s">
        <v>706</v>
      </c>
      <c r="C85" s="133">
        <v>1</v>
      </c>
      <c r="D85" s="133" t="s">
        <v>534</v>
      </c>
      <c r="E85" s="133">
        <v>120</v>
      </c>
      <c r="F85" s="133" t="s">
        <v>577</v>
      </c>
      <c r="G85" s="133">
        <v>12005</v>
      </c>
      <c r="H85" s="133" t="s">
        <v>706</v>
      </c>
      <c r="I85" s="133">
        <v>338090</v>
      </c>
      <c r="J85" s="133" t="s">
        <v>708</v>
      </c>
      <c r="K85" s="133" t="s">
        <v>587</v>
      </c>
      <c r="L85" s="135" t="str">
        <f t="shared" si="2"/>
        <v>CH</v>
      </c>
      <c r="M85" s="131" t="str">
        <f t="shared" si="3"/>
        <v>Athletics</v>
      </c>
      <c r="P85" s="136"/>
      <c r="Q85" s="136"/>
      <c r="R85" s="136"/>
      <c r="S85" s="136"/>
      <c r="T85"/>
      <c r="U85" s="136"/>
      <c r="V85" s="136"/>
      <c r="W85" s="133" t="s">
        <v>3620</v>
      </c>
      <c r="X85" s="136"/>
      <c r="Y85" s="136"/>
      <c r="Z85" s="136"/>
      <c r="AA85" s="136"/>
      <c r="AB85" s="136"/>
      <c r="AC85" s="136"/>
      <c r="AD85" s="136"/>
      <c r="AE85" s="136"/>
      <c r="AF85" s="136"/>
      <c r="AG85" s="136"/>
      <c r="AH85" s="136"/>
      <c r="AI85" s="136"/>
    </row>
    <row r="86" spans="1:35" ht="30" x14ac:dyDescent="0.25">
      <c r="A86" s="133">
        <v>120050</v>
      </c>
      <c r="B86" s="133" t="s">
        <v>706</v>
      </c>
      <c r="C86" s="133">
        <v>1</v>
      </c>
      <c r="D86" s="133" t="s">
        <v>534</v>
      </c>
      <c r="E86" s="133">
        <v>120</v>
      </c>
      <c r="F86" s="133" t="s">
        <v>577</v>
      </c>
      <c r="G86" s="133">
        <v>12005</v>
      </c>
      <c r="H86" s="133" t="s">
        <v>706</v>
      </c>
      <c r="I86" s="133">
        <v>338370</v>
      </c>
      <c r="J86" s="133" t="s">
        <v>710</v>
      </c>
      <c r="K86" s="133" t="s">
        <v>587</v>
      </c>
      <c r="L86" s="135" t="str">
        <f t="shared" si="2"/>
        <v>CH</v>
      </c>
      <c r="M86" s="131" t="str">
        <f t="shared" si="3"/>
        <v>Athletics</v>
      </c>
      <c r="P86" s="136"/>
      <c r="Q86" s="136"/>
      <c r="R86" s="136"/>
      <c r="S86" s="136"/>
      <c r="T86"/>
      <c r="U86" s="136"/>
      <c r="V86" s="136"/>
      <c r="W86" s="133" t="s">
        <v>3648</v>
      </c>
      <c r="X86" s="136"/>
      <c r="Y86" s="136"/>
      <c r="Z86" s="136"/>
      <c r="AA86" s="136"/>
      <c r="AB86" s="136"/>
      <c r="AC86" s="136"/>
      <c r="AD86" s="136"/>
      <c r="AE86" s="136"/>
      <c r="AF86" s="136"/>
      <c r="AG86" s="136"/>
      <c r="AH86" s="136"/>
      <c r="AI86" s="136"/>
    </row>
    <row r="87" spans="1:35" ht="15" x14ac:dyDescent="0.25">
      <c r="A87" s="133">
        <v>120050</v>
      </c>
      <c r="B87" s="133" t="s">
        <v>706</v>
      </c>
      <c r="C87" s="133">
        <v>1</v>
      </c>
      <c r="D87" s="133" t="s">
        <v>534</v>
      </c>
      <c r="E87" s="133">
        <v>120</v>
      </c>
      <c r="F87" s="133" t="s">
        <v>577</v>
      </c>
      <c r="G87" s="133">
        <v>12005</v>
      </c>
      <c r="H87" s="133" t="s">
        <v>706</v>
      </c>
      <c r="I87" s="133">
        <v>338450</v>
      </c>
      <c r="J87" s="133" t="s">
        <v>712</v>
      </c>
      <c r="K87" s="133" t="s">
        <v>587</v>
      </c>
      <c r="L87" s="135" t="str">
        <f t="shared" si="2"/>
        <v>CH</v>
      </c>
      <c r="M87" s="131" t="str">
        <f t="shared" si="3"/>
        <v>Athletics</v>
      </c>
      <c r="P87" s="136"/>
      <c r="Q87" s="136"/>
      <c r="R87" s="136"/>
      <c r="S87" s="136"/>
      <c r="T87"/>
      <c r="U87" s="136"/>
      <c r="V87" s="136"/>
      <c r="W87" s="133" t="s">
        <v>3673</v>
      </c>
      <c r="X87" s="136"/>
      <c r="Y87" s="136"/>
      <c r="Z87" s="136"/>
      <c r="AA87" s="136"/>
      <c r="AB87" s="136"/>
      <c r="AC87" s="136"/>
      <c r="AD87" s="136"/>
      <c r="AE87" s="136"/>
      <c r="AF87" s="136"/>
      <c r="AG87" s="136"/>
      <c r="AH87" s="136"/>
      <c r="AI87" s="136"/>
    </row>
    <row r="88" spans="1:35" ht="15" x14ac:dyDescent="0.25">
      <c r="A88" s="133">
        <v>120050</v>
      </c>
      <c r="B88" s="133" t="s">
        <v>706</v>
      </c>
      <c r="C88" s="133">
        <v>1</v>
      </c>
      <c r="D88" s="133" t="s">
        <v>534</v>
      </c>
      <c r="E88" s="133">
        <v>120</v>
      </c>
      <c r="F88" s="133" t="s">
        <v>577</v>
      </c>
      <c r="G88" s="133">
        <v>12005</v>
      </c>
      <c r="H88" s="133" t="s">
        <v>706</v>
      </c>
      <c r="I88" s="133">
        <v>338455</v>
      </c>
      <c r="J88" s="133" t="s">
        <v>714</v>
      </c>
      <c r="K88" s="133" t="s">
        <v>587</v>
      </c>
      <c r="L88" s="135" t="str">
        <f t="shared" si="2"/>
        <v>CH</v>
      </c>
      <c r="M88" s="131" t="str">
        <f t="shared" si="3"/>
        <v>Athletics</v>
      </c>
      <c r="P88" s="136"/>
      <c r="Q88" s="136"/>
      <c r="R88" s="136"/>
      <c r="S88" s="136"/>
      <c r="T88"/>
      <c r="U88" s="136"/>
      <c r="V88" s="136"/>
      <c r="W88" s="133" t="s">
        <v>3815</v>
      </c>
      <c r="X88" s="136"/>
      <c r="Y88" s="136"/>
      <c r="Z88" s="136"/>
      <c r="AA88" s="136"/>
      <c r="AB88" s="136"/>
      <c r="AC88" s="136"/>
      <c r="AD88" s="136"/>
      <c r="AE88" s="136"/>
      <c r="AF88" s="136"/>
      <c r="AG88" s="136"/>
      <c r="AH88" s="136"/>
      <c r="AI88" s="136"/>
    </row>
    <row r="89" spans="1:35" ht="30" x14ac:dyDescent="0.25">
      <c r="A89" s="133">
        <v>120050</v>
      </c>
      <c r="B89" s="133" t="s">
        <v>706</v>
      </c>
      <c r="C89" s="133">
        <v>1</v>
      </c>
      <c r="D89" s="133" t="s">
        <v>534</v>
      </c>
      <c r="E89" s="133">
        <v>120</v>
      </c>
      <c r="F89" s="133" t="s">
        <v>577</v>
      </c>
      <c r="G89" s="133">
        <v>12005</v>
      </c>
      <c r="H89" s="133" t="s">
        <v>706</v>
      </c>
      <c r="I89" s="133">
        <v>338460</v>
      </c>
      <c r="J89" s="133" t="s">
        <v>716</v>
      </c>
      <c r="K89" s="133" t="s">
        <v>587</v>
      </c>
      <c r="L89" s="135" t="str">
        <f t="shared" si="2"/>
        <v>CH</v>
      </c>
      <c r="M89" s="131" t="str">
        <f t="shared" si="3"/>
        <v>Athletics</v>
      </c>
      <c r="P89" s="136"/>
      <c r="Q89" s="136"/>
      <c r="R89" s="136"/>
      <c r="S89" s="136"/>
      <c r="T89"/>
      <c r="U89" s="136"/>
      <c r="V89" s="136"/>
      <c r="W89" s="133" t="s">
        <v>3845</v>
      </c>
      <c r="X89" s="136"/>
      <c r="Y89" s="136"/>
      <c r="Z89" s="136"/>
      <c r="AA89" s="136"/>
      <c r="AB89" s="136"/>
      <c r="AC89" s="136"/>
      <c r="AD89" s="136"/>
      <c r="AE89" s="136"/>
      <c r="AF89" s="136"/>
      <c r="AG89" s="136"/>
      <c r="AH89" s="136"/>
      <c r="AI89" s="136"/>
    </row>
    <row r="90" spans="1:35" ht="15" x14ac:dyDescent="0.25">
      <c r="A90" s="133">
        <v>120050</v>
      </c>
      <c r="B90" s="133" t="s">
        <v>706</v>
      </c>
      <c r="C90" s="133">
        <v>1</v>
      </c>
      <c r="D90" s="133" t="s">
        <v>534</v>
      </c>
      <c r="E90" s="133">
        <v>120</v>
      </c>
      <c r="F90" s="133" t="s">
        <v>577</v>
      </c>
      <c r="G90" s="133">
        <v>12005</v>
      </c>
      <c r="H90" s="133" t="s">
        <v>706</v>
      </c>
      <c r="I90" s="133">
        <v>338465</v>
      </c>
      <c r="J90" s="133" t="s">
        <v>718</v>
      </c>
      <c r="K90" s="133" t="s">
        <v>587</v>
      </c>
      <c r="L90" s="135" t="str">
        <f t="shared" si="2"/>
        <v>CH</v>
      </c>
      <c r="M90" s="131" t="str">
        <f t="shared" si="3"/>
        <v>Athletics</v>
      </c>
      <c r="P90" s="136"/>
      <c r="Q90" s="136"/>
      <c r="R90" s="136"/>
      <c r="S90" s="136"/>
      <c r="T90"/>
      <c r="U90" s="136"/>
      <c r="V90" s="136"/>
      <c r="W90" s="133" t="s">
        <v>3500</v>
      </c>
      <c r="X90" s="136"/>
      <c r="Y90" s="136"/>
      <c r="Z90" s="136"/>
      <c r="AA90" s="136"/>
      <c r="AB90" s="136"/>
      <c r="AC90" s="136"/>
      <c r="AD90" s="136"/>
      <c r="AE90" s="136"/>
      <c r="AF90" s="136"/>
      <c r="AG90" s="136"/>
      <c r="AH90" s="136"/>
      <c r="AI90" s="136"/>
    </row>
    <row r="91" spans="1:35" ht="15" x14ac:dyDescent="0.25">
      <c r="A91" s="133">
        <v>120050</v>
      </c>
      <c r="B91" s="133" t="s">
        <v>706</v>
      </c>
      <c r="C91" s="133">
        <v>1</v>
      </c>
      <c r="D91" s="133" t="s">
        <v>534</v>
      </c>
      <c r="E91" s="133">
        <v>120</v>
      </c>
      <c r="F91" s="133" t="s">
        <v>577</v>
      </c>
      <c r="G91" s="133">
        <v>12005</v>
      </c>
      <c r="H91" s="133" t="s">
        <v>706</v>
      </c>
      <c r="I91" s="133">
        <v>338820</v>
      </c>
      <c r="J91" s="133" t="s">
        <v>720</v>
      </c>
      <c r="K91" s="133" t="s">
        <v>587</v>
      </c>
      <c r="L91" s="135" t="str">
        <f t="shared" si="2"/>
        <v>CH</v>
      </c>
      <c r="M91" s="131" t="str">
        <f t="shared" si="3"/>
        <v>Athletics</v>
      </c>
      <c r="P91" s="136"/>
      <c r="Q91" s="136"/>
      <c r="R91" s="136"/>
      <c r="S91" s="136"/>
      <c r="T91"/>
      <c r="U91" s="136"/>
      <c r="V91" s="136"/>
      <c r="W91" s="133" t="s">
        <v>3887</v>
      </c>
      <c r="X91" s="136"/>
      <c r="Y91" s="136"/>
      <c r="Z91" s="136"/>
      <c r="AA91" s="136"/>
      <c r="AB91" s="136"/>
      <c r="AC91" s="136"/>
      <c r="AD91" s="136"/>
      <c r="AE91" s="136"/>
      <c r="AF91" s="136"/>
      <c r="AG91" s="136"/>
      <c r="AH91" s="136"/>
      <c r="AI91" s="136"/>
    </row>
    <row r="92" spans="1:35" ht="15" x14ac:dyDescent="0.25">
      <c r="A92" s="133">
        <v>120101</v>
      </c>
      <c r="B92" s="133" t="s">
        <v>723</v>
      </c>
      <c r="C92" s="133">
        <v>1</v>
      </c>
      <c r="D92" s="133" t="s">
        <v>534</v>
      </c>
      <c r="E92" s="133">
        <v>120</v>
      </c>
      <c r="F92" s="133" t="s">
        <v>577</v>
      </c>
      <c r="G92" s="133">
        <v>12010</v>
      </c>
      <c r="H92" s="133" t="s">
        <v>722</v>
      </c>
      <c r="I92" s="133">
        <v>338120</v>
      </c>
      <c r="J92" s="133" t="s">
        <v>725</v>
      </c>
      <c r="K92" s="133" t="s">
        <v>587</v>
      </c>
      <c r="L92" s="135" t="str">
        <f t="shared" si="2"/>
        <v>CH</v>
      </c>
      <c r="M92" s="131" t="str">
        <f t="shared" si="3"/>
        <v>Athletics</v>
      </c>
      <c r="P92" s="136"/>
      <c r="Q92" s="136"/>
      <c r="R92" s="136"/>
      <c r="S92" s="136"/>
      <c r="T92"/>
      <c r="U92" s="136"/>
      <c r="V92" s="136"/>
      <c r="W92" s="133" t="s">
        <v>3893</v>
      </c>
      <c r="X92" s="136"/>
      <c r="Y92" s="136"/>
      <c r="Z92" s="136"/>
      <c r="AA92" s="136"/>
      <c r="AB92" s="136"/>
      <c r="AC92" s="136"/>
      <c r="AD92" s="136"/>
      <c r="AE92" s="136"/>
      <c r="AF92" s="136"/>
      <c r="AG92" s="136"/>
      <c r="AH92" s="136"/>
      <c r="AI92" s="136"/>
    </row>
    <row r="93" spans="1:35" ht="15" x14ac:dyDescent="0.25">
      <c r="A93" s="133">
        <v>120101</v>
      </c>
      <c r="B93" s="133" t="s">
        <v>723</v>
      </c>
      <c r="C93" s="133">
        <v>1</v>
      </c>
      <c r="D93" s="133" t="s">
        <v>534</v>
      </c>
      <c r="E93" s="133">
        <v>120</v>
      </c>
      <c r="F93" s="133" t="s">
        <v>577</v>
      </c>
      <c r="G93" s="133">
        <v>12010</v>
      </c>
      <c r="H93" s="133" t="s">
        <v>722</v>
      </c>
      <c r="I93" s="133">
        <v>338380</v>
      </c>
      <c r="J93" s="133" t="s">
        <v>727</v>
      </c>
      <c r="K93" s="133" t="s">
        <v>587</v>
      </c>
      <c r="L93" s="135" t="str">
        <f t="shared" si="2"/>
        <v>CH</v>
      </c>
      <c r="M93" s="131" t="str">
        <f t="shared" si="3"/>
        <v>Athletics</v>
      </c>
      <c r="P93" s="136"/>
      <c r="Q93" s="136"/>
      <c r="R93" s="136"/>
      <c r="S93" s="136"/>
      <c r="T93"/>
      <c r="U93" s="136"/>
      <c r="V93" s="136"/>
      <c r="W93" s="133" t="s">
        <v>3899</v>
      </c>
      <c r="X93" s="136"/>
      <c r="Y93" s="136"/>
      <c r="Z93" s="136"/>
      <c r="AA93" s="136"/>
      <c r="AB93" s="136"/>
      <c r="AC93" s="136"/>
      <c r="AD93" s="136"/>
      <c r="AE93" s="136"/>
      <c r="AF93" s="136"/>
      <c r="AG93" s="136"/>
      <c r="AH93" s="136"/>
      <c r="AI93" s="136"/>
    </row>
    <row r="94" spans="1:35" ht="15" x14ac:dyDescent="0.25">
      <c r="A94" s="133">
        <v>120101</v>
      </c>
      <c r="B94" s="133" t="s">
        <v>723</v>
      </c>
      <c r="C94" s="133">
        <v>1</v>
      </c>
      <c r="D94" s="133" t="s">
        <v>534</v>
      </c>
      <c r="E94" s="133">
        <v>120</v>
      </c>
      <c r="F94" s="133" t="s">
        <v>577</v>
      </c>
      <c r="G94" s="133">
        <v>12010</v>
      </c>
      <c r="H94" s="133" t="s">
        <v>722</v>
      </c>
      <c r="I94" s="133">
        <v>338710</v>
      </c>
      <c r="J94" s="133" t="s">
        <v>729</v>
      </c>
      <c r="K94" s="133" t="s">
        <v>587</v>
      </c>
      <c r="L94" s="135" t="str">
        <f t="shared" si="2"/>
        <v>CH</v>
      </c>
      <c r="M94" s="131" t="str">
        <f t="shared" si="3"/>
        <v>Athletics</v>
      </c>
      <c r="P94" s="136"/>
      <c r="Q94" s="136"/>
      <c r="R94" s="136"/>
      <c r="S94" s="136"/>
      <c r="T94"/>
      <c r="U94" s="136"/>
      <c r="V94" s="136"/>
      <c r="W94" s="133" t="s">
        <v>3904</v>
      </c>
      <c r="X94" s="136"/>
      <c r="Y94" s="136"/>
      <c r="Z94" s="136"/>
      <c r="AA94" s="136"/>
      <c r="AB94" s="136"/>
      <c r="AC94" s="136"/>
      <c r="AD94" s="136"/>
      <c r="AE94" s="136"/>
      <c r="AF94" s="136"/>
      <c r="AG94" s="136"/>
      <c r="AH94" s="136"/>
      <c r="AI94" s="136"/>
    </row>
    <row r="95" spans="1:35" ht="30" x14ac:dyDescent="0.25">
      <c r="A95" s="133">
        <v>120102</v>
      </c>
      <c r="B95" s="133" t="s">
        <v>730</v>
      </c>
      <c r="C95" s="133">
        <v>1</v>
      </c>
      <c r="D95" s="133" t="s">
        <v>534</v>
      </c>
      <c r="E95" s="133">
        <v>120</v>
      </c>
      <c r="F95" s="133" t="s">
        <v>577</v>
      </c>
      <c r="G95" s="133">
        <v>12010</v>
      </c>
      <c r="H95" s="133" t="s">
        <v>722</v>
      </c>
      <c r="I95" s="133">
        <v>338290</v>
      </c>
      <c r="J95" s="133" t="s">
        <v>732</v>
      </c>
      <c r="K95" s="133" t="s">
        <v>587</v>
      </c>
      <c r="L95" s="135" t="str">
        <f t="shared" si="2"/>
        <v>CH</v>
      </c>
      <c r="M95" s="131" t="str">
        <f t="shared" si="3"/>
        <v>Athletics</v>
      </c>
      <c r="P95" s="136"/>
      <c r="Q95" s="136"/>
      <c r="R95" s="136"/>
      <c r="S95" s="136"/>
      <c r="T95"/>
      <c r="U95" s="136"/>
      <c r="V95" s="136"/>
      <c r="W95" s="133" t="s">
        <v>3916</v>
      </c>
      <c r="X95" s="136"/>
      <c r="Y95" s="136"/>
      <c r="Z95" s="136"/>
      <c r="AA95" s="136"/>
      <c r="AB95" s="136"/>
      <c r="AC95" s="136"/>
      <c r="AD95" s="136"/>
      <c r="AE95" s="136"/>
      <c r="AF95" s="136"/>
      <c r="AG95" s="136"/>
      <c r="AH95" s="136"/>
      <c r="AI95" s="136"/>
    </row>
    <row r="96" spans="1:35" ht="15" x14ac:dyDescent="0.25">
      <c r="A96" s="133">
        <v>120102</v>
      </c>
      <c r="B96" s="133" t="s">
        <v>730</v>
      </c>
      <c r="C96" s="133">
        <v>1</v>
      </c>
      <c r="D96" s="133" t="s">
        <v>534</v>
      </c>
      <c r="E96" s="133">
        <v>120</v>
      </c>
      <c r="F96" s="133" t="s">
        <v>577</v>
      </c>
      <c r="G96" s="133">
        <v>12010</v>
      </c>
      <c r="H96" s="133" t="s">
        <v>722</v>
      </c>
      <c r="I96" s="133">
        <v>338410</v>
      </c>
      <c r="J96" s="133" t="s">
        <v>734</v>
      </c>
      <c r="K96" s="133" t="s">
        <v>587</v>
      </c>
      <c r="L96" s="135" t="str">
        <f t="shared" si="2"/>
        <v>CH</v>
      </c>
      <c r="M96" s="131" t="str">
        <f t="shared" si="3"/>
        <v>Athletics</v>
      </c>
      <c r="P96" s="136"/>
      <c r="Q96" s="136"/>
      <c r="R96" s="136"/>
      <c r="S96" s="136"/>
      <c r="T96"/>
      <c r="U96" s="136"/>
      <c r="V96" s="136"/>
      <c r="W96" s="133" t="s">
        <v>3705</v>
      </c>
      <c r="X96" s="136"/>
      <c r="Y96" s="136"/>
      <c r="Z96" s="136"/>
      <c r="AA96" s="136"/>
      <c r="AB96" s="136"/>
      <c r="AC96" s="136"/>
      <c r="AD96" s="136"/>
      <c r="AE96" s="136"/>
      <c r="AF96" s="136"/>
      <c r="AG96" s="136"/>
      <c r="AH96" s="136"/>
      <c r="AI96" s="136"/>
    </row>
    <row r="97" spans="1:35" ht="15" x14ac:dyDescent="0.25">
      <c r="A97" s="133">
        <v>120102</v>
      </c>
      <c r="B97" s="133" t="s">
        <v>730</v>
      </c>
      <c r="C97" s="133">
        <v>1</v>
      </c>
      <c r="D97" s="133" t="s">
        <v>534</v>
      </c>
      <c r="E97" s="133">
        <v>120</v>
      </c>
      <c r="F97" s="133" t="s">
        <v>577</v>
      </c>
      <c r="G97" s="133">
        <v>12010</v>
      </c>
      <c r="H97" s="133" t="s">
        <v>722</v>
      </c>
      <c r="I97" s="133">
        <v>338700</v>
      </c>
      <c r="J97" s="133" t="s">
        <v>736</v>
      </c>
      <c r="K97" s="133" t="s">
        <v>587</v>
      </c>
      <c r="L97" s="135" t="str">
        <f t="shared" si="2"/>
        <v>CH</v>
      </c>
      <c r="M97" s="131" t="str">
        <f t="shared" si="3"/>
        <v>Athletics</v>
      </c>
      <c r="P97" s="136"/>
      <c r="Q97" s="136"/>
      <c r="R97" s="136"/>
      <c r="S97" s="136"/>
      <c r="T97"/>
      <c r="U97" s="136"/>
      <c r="V97" s="136"/>
      <c r="W97" s="133" t="s">
        <v>3939</v>
      </c>
      <c r="X97" s="136"/>
      <c r="Y97" s="136"/>
      <c r="Z97" s="136"/>
      <c r="AA97" s="136"/>
      <c r="AB97" s="136"/>
      <c r="AC97" s="136"/>
      <c r="AD97" s="136"/>
      <c r="AE97" s="136"/>
      <c r="AF97" s="136"/>
      <c r="AG97" s="136"/>
      <c r="AH97" s="136"/>
      <c r="AI97" s="136"/>
    </row>
    <row r="98" spans="1:35" ht="15" x14ac:dyDescent="0.25">
      <c r="A98" s="133">
        <v>120150</v>
      </c>
      <c r="B98" s="133" t="s">
        <v>738</v>
      </c>
      <c r="C98" s="133">
        <v>1</v>
      </c>
      <c r="D98" s="133" t="s">
        <v>534</v>
      </c>
      <c r="E98" s="133">
        <v>120</v>
      </c>
      <c r="F98" s="133" t="s">
        <v>577</v>
      </c>
      <c r="G98" s="133">
        <v>12015</v>
      </c>
      <c r="H98" s="133" t="s">
        <v>738</v>
      </c>
      <c r="I98" s="133">
        <v>338150</v>
      </c>
      <c r="J98" s="133" t="s">
        <v>740</v>
      </c>
      <c r="K98" s="133" t="s">
        <v>587</v>
      </c>
      <c r="L98" s="135" t="str">
        <f t="shared" si="2"/>
        <v>CH</v>
      </c>
      <c r="M98" s="131" t="str">
        <f t="shared" si="3"/>
        <v>Athletics</v>
      </c>
      <c r="P98" s="136"/>
      <c r="Q98" s="136"/>
      <c r="R98" s="136"/>
      <c r="S98" s="136"/>
      <c r="T98"/>
      <c r="U98" s="136"/>
      <c r="V98" s="136"/>
      <c r="W98" s="133" t="s">
        <v>50</v>
      </c>
      <c r="X98" s="136"/>
      <c r="Y98" s="136"/>
      <c r="Z98" s="136"/>
      <c r="AA98" s="136"/>
      <c r="AB98" s="136"/>
      <c r="AC98" s="136"/>
      <c r="AD98" s="136"/>
      <c r="AE98" s="136"/>
      <c r="AF98" s="136"/>
      <c r="AG98" s="136"/>
      <c r="AH98" s="136"/>
      <c r="AI98" s="136"/>
    </row>
    <row r="99" spans="1:35" ht="15" x14ac:dyDescent="0.25">
      <c r="A99" s="133">
        <v>120150</v>
      </c>
      <c r="B99" s="133" t="s">
        <v>738</v>
      </c>
      <c r="C99" s="133">
        <v>1</v>
      </c>
      <c r="D99" s="133" t="s">
        <v>534</v>
      </c>
      <c r="E99" s="133">
        <v>120</v>
      </c>
      <c r="F99" s="133" t="s">
        <v>577</v>
      </c>
      <c r="G99" s="133">
        <v>12015</v>
      </c>
      <c r="H99" s="133" t="s">
        <v>738</v>
      </c>
      <c r="I99" s="133">
        <v>338415</v>
      </c>
      <c r="J99" s="133" t="s">
        <v>742</v>
      </c>
      <c r="K99" s="133" t="s">
        <v>587</v>
      </c>
      <c r="L99" s="135" t="str">
        <f t="shared" si="2"/>
        <v>CH</v>
      </c>
      <c r="M99" s="131" t="str">
        <f t="shared" si="3"/>
        <v>Athletics</v>
      </c>
      <c r="P99" s="136"/>
      <c r="Q99" s="136"/>
      <c r="R99" s="136"/>
      <c r="S99" s="136"/>
      <c r="T99"/>
      <c r="U99" s="136"/>
      <c r="V99" s="136"/>
      <c r="W99" s="133" t="s">
        <v>4072</v>
      </c>
      <c r="X99" s="136"/>
      <c r="Y99" s="136"/>
      <c r="Z99" s="136"/>
      <c r="AA99" s="136"/>
      <c r="AB99" s="136"/>
      <c r="AC99" s="136"/>
      <c r="AD99" s="136"/>
      <c r="AE99" s="136"/>
      <c r="AF99" s="136"/>
      <c r="AG99" s="136"/>
      <c r="AH99" s="136"/>
      <c r="AI99" s="136"/>
    </row>
    <row r="100" spans="1:35" ht="15" x14ac:dyDescent="0.25">
      <c r="A100" s="133">
        <v>120150</v>
      </c>
      <c r="B100" s="133" t="s">
        <v>738</v>
      </c>
      <c r="C100" s="133">
        <v>1</v>
      </c>
      <c r="D100" s="133" t="s">
        <v>534</v>
      </c>
      <c r="E100" s="133">
        <v>120</v>
      </c>
      <c r="F100" s="133" t="s">
        <v>577</v>
      </c>
      <c r="G100" s="133">
        <v>12015</v>
      </c>
      <c r="H100" s="133" t="s">
        <v>738</v>
      </c>
      <c r="I100" s="133">
        <v>338730</v>
      </c>
      <c r="J100" s="133" t="s">
        <v>744</v>
      </c>
      <c r="K100" s="133" t="s">
        <v>587</v>
      </c>
      <c r="L100" s="135" t="str">
        <f t="shared" si="2"/>
        <v>CH</v>
      </c>
      <c r="M100" s="131" t="str">
        <f t="shared" si="3"/>
        <v>Athletics</v>
      </c>
      <c r="P100" s="136"/>
      <c r="Q100" s="136"/>
      <c r="R100" s="136"/>
      <c r="S100" s="136"/>
      <c r="T100"/>
      <c r="U100" s="136"/>
      <c r="V100" s="136"/>
      <c r="W100" s="133" t="s">
        <v>4155</v>
      </c>
      <c r="X100" s="136"/>
      <c r="Y100" s="136"/>
      <c r="Z100" s="136"/>
      <c r="AA100" s="136"/>
      <c r="AB100" s="136"/>
      <c r="AC100" s="136"/>
      <c r="AD100" s="136"/>
      <c r="AE100" s="136"/>
      <c r="AF100" s="136"/>
      <c r="AG100" s="136"/>
      <c r="AH100" s="136"/>
      <c r="AI100" s="136"/>
    </row>
    <row r="101" spans="1:35" ht="30" x14ac:dyDescent="0.25">
      <c r="A101" s="133">
        <v>120201</v>
      </c>
      <c r="B101" s="133" t="s">
        <v>747</v>
      </c>
      <c r="C101" s="133">
        <v>1</v>
      </c>
      <c r="D101" s="133" t="s">
        <v>534</v>
      </c>
      <c r="E101" s="133">
        <v>120</v>
      </c>
      <c r="F101" s="133" t="s">
        <v>577</v>
      </c>
      <c r="G101" s="133">
        <v>12020</v>
      </c>
      <c r="H101" s="133" t="s">
        <v>746</v>
      </c>
      <c r="I101" s="133">
        <v>338160</v>
      </c>
      <c r="J101" s="133" t="s">
        <v>749</v>
      </c>
      <c r="K101" s="133" t="s">
        <v>587</v>
      </c>
      <c r="L101" s="135" t="str">
        <f t="shared" si="2"/>
        <v>CH</v>
      </c>
      <c r="M101" s="131" t="str">
        <f t="shared" si="3"/>
        <v>Athletics</v>
      </c>
      <c r="P101" s="136"/>
      <c r="Q101" s="136"/>
      <c r="R101" s="136"/>
      <c r="S101" s="136"/>
      <c r="T101"/>
      <c r="U101" s="136"/>
      <c r="V101" s="136"/>
      <c r="W101" s="133" t="s">
        <v>4233</v>
      </c>
      <c r="X101" s="136"/>
      <c r="Y101" s="136"/>
      <c r="Z101" s="136"/>
      <c r="AA101" s="136"/>
      <c r="AB101" s="136"/>
      <c r="AC101" s="136"/>
      <c r="AD101" s="136"/>
      <c r="AE101" s="136"/>
      <c r="AF101" s="136"/>
      <c r="AG101" s="136"/>
      <c r="AH101" s="136"/>
      <c r="AI101" s="136"/>
    </row>
    <row r="102" spans="1:35" ht="15" x14ac:dyDescent="0.25">
      <c r="A102" s="133">
        <v>120201</v>
      </c>
      <c r="B102" s="133" t="s">
        <v>747</v>
      </c>
      <c r="C102" s="133">
        <v>1</v>
      </c>
      <c r="D102" s="133" t="s">
        <v>534</v>
      </c>
      <c r="E102" s="133">
        <v>120</v>
      </c>
      <c r="F102" s="133" t="s">
        <v>577</v>
      </c>
      <c r="G102" s="133">
        <v>12020</v>
      </c>
      <c r="H102" s="133" t="s">
        <v>746</v>
      </c>
      <c r="I102" s="133">
        <v>338420</v>
      </c>
      <c r="J102" s="133" t="s">
        <v>751</v>
      </c>
      <c r="K102" s="133" t="s">
        <v>587</v>
      </c>
      <c r="L102" s="135" t="str">
        <f t="shared" si="2"/>
        <v>CH</v>
      </c>
      <c r="M102" s="131" t="str">
        <f t="shared" si="3"/>
        <v>Athletics</v>
      </c>
      <c r="P102" s="136"/>
      <c r="Q102" s="136"/>
      <c r="R102" s="136"/>
      <c r="S102" s="136"/>
      <c r="T102"/>
      <c r="U102" s="136"/>
      <c r="V102" s="136"/>
      <c r="W102" s="133" t="s">
        <v>4322</v>
      </c>
      <c r="X102" s="136"/>
      <c r="Y102" s="136"/>
      <c r="Z102" s="136"/>
      <c r="AA102" s="136"/>
      <c r="AB102" s="136"/>
      <c r="AC102" s="136"/>
      <c r="AD102" s="136"/>
      <c r="AE102" s="136"/>
      <c r="AF102" s="136"/>
      <c r="AG102" s="136"/>
      <c r="AH102" s="136"/>
      <c r="AI102" s="136"/>
    </row>
    <row r="103" spans="1:35" ht="15" x14ac:dyDescent="0.25">
      <c r="A103" s="133">
        <v>120201</v>
      </c>
      <c r="B103" s="133" t="s">
        <v>747</v>
      </c>
      <c r="C103" s="133">
        <v>1</v>
      </c>
      <c r="D103" s="133" t="s">
        <v>534</v>
      </c>
      <c r="E103" s="133">
        <v>120</v>
      </c>
      <c r="F103" s="133" t="s">
        <v>577</v>
      </c>
      <c r="G103" s="133">
        <v>12020</v>
      </c>
      <c r="H103" s="133" t="s">
        <v>746</v>
      </c>
      <c r="I103" s="133">
        <v>338720</v>
      </c>
      <c r="J103" s="133" t="s">
        <v>753</v>
      </c>
      <c r="K103" s="133" t="s">
        <v>587</v>
      </c>
      <c r="L103" s="135" t="str">
        <f t="shared" si="2"/>
        <v>CH</v>
      </c>
      <c r="M103" s="131" t="str">
        <f t="shared" si="3"/>
        <v>Athletics</v>
      </c>
      <c r="P103" s="136"/>
      <c r="Q103" s="136"/>
      <c r="R103" s="136"/>
      <c r="S103" s="136"/>
      <c r="T103"/>
      <c r="U103" s="136"/>
      <c r="V103" s="136"/>
      <c r="W103" s="133" t="s">
        <v>4404</v>
      </c>
      <c r="X103" s="136"/>
      <c r="Y103" s="136"/>
      <c r="Z103" s="136"/>
      <c r="AA103" s="136"/>
      <c r="AB103" s="136"/>
      <c r="AC103" s="136"/>
      <c r="AD103" s="136"/>
      <c r="AE103" s="136"/>
      <c r="AF103" s="136"/>
      <c r="AG103" s="136"/>
      <c r="AH103" s="136"/>
      <c r="AI103" s="136"/>
    </row>
    <row r="104" spans="1:35" ht="15" x14ac:dyDescent="0.25">
      <c r="A104" s="133">
        <v>120202</v>
      </c>
      <c r="B104" s="133" t="s">
        <v>754</v>
      </c>
      <c r="C104" s="133">
        <v>1</v>
      </c>
      <c r="D104" s="133" t="s">
        <v>534</v>
      </c>
      <c r="E104" s="133">
        <v>120</v>
      </c>
      <c r="F104" s="133" t="s">
        <v>577</v>
      </c>
      <c r="G104" s="133">
        <v>12020</v>
      </c>
      <c r="H104" s="133" t="s">
        <v>746</v>
      </c>
      <c r="I104" s="133">
        <v>338235</v>
      </c>
      <c r="J104" s="133" t="s">
        <v>756</v>
      </c>
      <c r="K104" s="133" t="s">
        <v>587</v>
      </c>
      <c r="L104" s="135" t="str">
        <f t="shared" si="2"/>
        <v>CH</v>
      </c>
      <c r="M104" s="131" t="str">
        <f t="shared" si="3"/>
        <v>Athletics</v>
      </c>
      <c r="P104" s="136"/>
      <c r="Q104" s="136"/>
      <c r="R104" s="136"/>
      <c r="S104" s="136"/>
      <c r="T104"/>
      <c r="U104" s="136"/>
      <c r="V104" s="136"/>
      <c r="W104" s="133" t="s">
        <v>4457</v>
      </c>
      <c r="X104" s="136"/>
      <c r="Y104" s="136"/>
      <c r="Z104" s="136"/>
      <c r="AA104" s="136"/>
      <c r="AB104" s="136"/>
      <c r="AC104" s="136"/>
      <c r="AD104" s="136"/>
      <c r="AE104" s="136"/>
      <c r="AF104" s="136"/>
      <c r="AG104" s="136"/>
      <c r="AH104" s="136"/>
      <c r="AI104" s="136"/>
    </row>
    <row r="105" spans="1:35" ht="15" x14ac:dyDescent="0.25">
      <c r="A105" s="133">
        <v>120202</v>
      </c>
      <c r="B105" s="133" t="s">
        <v>754</v>
      </c>
      <c r="C105" s="133">
        <v>1</v>
      </c>
      <c r="D105" s="133" t="s">
        <v>534</v>
      </c>
      <c r="E105" s="133">
        <v>120</v>
      </c>
      <c r="F105" s="133" t="s">
        <v>577</v>
      </c>
      <c r="G105" s="133">
        <v>12020</v>
      </c>
      <c r="H105" s="133" t="s">
        <v>746</v>
      </c>
      <c r="I105" s="133">
        <v>338871</v>
      </c>
      <c r="J105" s="133" t="s">
        <v>758</v>
      </c>
      <c r="K105" s="133" t="s">
        <v>587</v>
      </c>
      <c r="L105" s="135" t="str">
        <f t="shared" si="2"/>
        <v>CH</v>
      </c>
      <c r="M105" s="131" t="str">
        <f t="shared" si="3"/>
        <v>Athletics</v>
      </c>
      <c r="P105" s="136"/>
      <c r="Q105" s="136"/>
      <c r="R105" s="136"/>
      <c r="S105" s="136"/>
      <c r="T105"/>
      <c r="U105" s="136"/>
      <c r="V105" s="136"/>
      <c r="W105" s="133" t="s">
        <v>4473</v>
      </c>
      <c r="X105" s="136"/>
      <c r="Y105" s="136"/>
      <c r="Z105" s="136"/>
      <c r="AA105" s="136"/>
      <c r="AB105" s="136"/>
      <c r="AC105" s="136"/>
      <c r="AD105" s="136"/>
      <c r="AE105" s="136"/>
      <c r="AF105" s="136"/>
      <c r="AG105" s="136"/>
      <c r="AH105" s="136"/>
      <c r="AI105" s="136"/>
    </row>
    <row r="106" spans="1:35" ht="15" x14ac:dyDescent="0.25">
      <c r="A106" s="133">
        <v>120251</v>
      </c>
      <c r="B106" s="133" t="s">
        <v>761</v>
      </c>
      <c r="C106" s="133">
        <v>1</v>
      </c>
      <c r="D106" s="133" t="s">
        <v>534</v>
      </c>
      <c r="E106" s="133">
        <v>120</v>
      </c>
      <c r="F106" s="133" t="s">
        <v>577</v>
      </c>
      <c r="G106" s="133">
        <v>12025</v>
      </c>
      <c r="H106" s="133" t="s">
        <v>760</v>
      </c>
      <c r="I106" s="133"/>
      <c r="J106" s="133"/>
      <c r="K106" s="133"/>
      <c r="L106" s="135" t="str">
        <f t="shared" si="2"/>
        <v>CH</v>
      </c>
      <c r="M106" s="131" t="str">
        <f t="shared" si="3"/>
        <v>Athletics</v>
      </c>
      <c r="P106" s="136"/>
      <c r="Q106" s="136"/>
      <c r="R106" s="136"/>
      <c r="S106" s="136"/>
      <c r="T106"/>
      <c r="U106" s="136"/>
      <c r="V106" s="136"/>
      <c r="W106" s="133" t="s">
        <v>4541</v>
      </c>
      <c r="X106" s="136"/>
      <c r="Y106" s="136"/>
      <c r="Z106" s="136"/>
      <c r="AA106" s="136"/>
      <c r="AB106" s="136"/>
      <c r="AC106" s="136"/>
      <c r="AD106" s="136"/>
      <c r="AE106" s="136"/>
      <c r="AF106" s="136"/>
      <c r="AG106" s="136"/>
      <c r="AH106" s="136"/>
      <c r="AI106" s="136"/>
    </row>
    <row r="107" spans="1:35" ht="15" x14ac:dyDescent="0.25">
      <c r="A107" s="133">
        <v>120252</v>
      </c>
      <c r="B107" s="133" t="s">
        <v>762</v>
      </c>
      <c r="C107" s="133">
        <v>1</v>
      </c>
      <c r="D107" s="133" t="s">
        <v>534</v>
      </c>
      <c r="E107" s="133">
        <v>120</v>
      </c>
      <c r="F107" s="133" t="s">
        <v>577</v>
      </c>
      <c r="G107" s="133">
        <v>12025</v>
      </c>
      <c r="H107" s="133" t="s">
        <v>760</v>
      </c>
      <c r="I107" s="133">
        <v>338260</v>
      </c>
      <c r="J107" s="133" t="s">
        <v>764</v>
      </c>
      <c r="K107" s="133" t="s">
        <v>587</v>
      </c>
      <c r="L107" s="135" t="str">
        <f t="shared" si="2"/>
        <v>CH</v>
      </c>
      <c r="M107" s="131" t="str">
        <f t="shared" si="3"/>
        <v>Athletics</v>
      </c>
      <c r="P107" s="136"/>
      <c r="Q107" s="136"/>
      <c r="R107" s="136"/>
      <c r="S107" s="136"/>
      <c r="T107"/>
      <c r="U107" s="136"/>
      <c r="V107" s="136"/>
      <c r="W107" s="133" t="s">
        <v>4569</v>
      </c>
      <c r="X107" s="136"/>
      <c r="Y107" s="136"/>
      <c r="Z107" s="136"/>
      <c r="AA107" s="136"/>
      <c r="AB107" s="136"/>
      <c r="AC107" s="136"/>
      <c r="AD107" s="136"/>
      <c r="AE107" s="136"/>
      <c r="AF107" s="136"/>
      <c r="AG107" s="136"/>
      <c r="AH107" s="136"/>
      <c r="AI107" s="136"/>
    </row>
    <row r="108" spans="1:35" ht="15" x14ac:dyDescent="0.25">
      <c r="A108" s="133">
        <v>120252</v>
      </c>
      <c r="B108" s="133" t="s">
        <v>762</v>
      </c>
      <c r="C108" s="133">
        <v>1</v>
      </c>
      <c r="D108" s="133" t="s">
        <v>534</v>
      </c>
      <c r="E108" s="133">
        <v>120</v>
      </c>
      <c r="F108" s="133" t="s">
        <v>577</v>
      </c>
      <c r="G108" s="133">
        <v>12025</v>
      </c>
      <c r="H108" s="133" t="s">
        <v>760</v>
      </c>
      <c r="I108" s="133">
        <v>338770</v>
      </c>
      <c r="J108" s="133" t="s">
        <v>766</v>
      </c>
      <c r="K108" s="133" t="s">
        <v>587</v>
      </c>
      <c r="L108" s="135" t="str">
        <f t="shared" si="2"/>
        <v>CH</v>
      </c>
      <c r="M108" s="131" t="str">
        <f t="shared" si="3"/>
        <v>Athletics</v>
      </c>
      <c r="P108" s="136"/>
      <c r="Q108" s="136"/>
      <c r="R108" s="136"/>
      <c r="S108" s="136"/>
      <c r="T108"/>
      <c r="U108" s="136"/>
      <c r="V108" s="136"/>
      <c r="W108" s="133" t="s">
        <v>49</v>
      </c>
      <c r="X108" s="136"/>
      <c r="Y108" s="136"/>
      <c r="Z108" s="136"/>
      <c r="AA108" s="136"/>
      <c r="AB108" s="136"/>
      <c r="AC108" s="136"/>
      <c r="AD108" s="136"/>
      <c r="AE108" s="136"/>
      <c r="AF108" s="136"/>
      <c r="AG108" s="136"/>
      <c r="AH108" s="136"/>
      <c r="AI108" s="136"/>
    </row>
    <row r="109" spans="1:35" ht="15" x14ac:dyDescent="0.25">
      <c r="A109" s="133">
        <v>120301</v>
      </c>
      <c r="B109" s="133" t="s">
        <v>769</v>
      </c>
      <c r="C109" s="133">
        <v>1</v>
      </c>
      <c r="D109" s="133" t="s">
        <v>534</v>
      </c>
      <c r="E109" s="133">
        <v>120</v>
      </c>
      <c r="F109" s="133" t="s">
        <v>577</v>
      </c>
      <c r="G109" s="133">
        <v>12030</v>
      </c>
      <c r="H109" s="133" t="s">
        <v>768</v>
      </c>
      <c r="I109" s="133">
        <v>338180</v>
      </c>
      <c r="J109" s="133" t="s">
        <v>771</v>
      </c>
      <c r="K109" s="133" t="s">
        <v>587</v>
      </c>
      <c r="L109" s="135" t="str">
        <f t="shared" si="2"/>
        <v>CH</v>
      </c>
      <c r="M109" s="131" t="str">
        <f t="shared" si="3"/>
        <v>Athletics</v>
      </c>
      <c r="P109" s="136"/>
      <c r="Q109" s="136"/>
      <c r="R109" s="136"/>
      <c r="S109" s="136"/>
      <c r="T109"/>
      <c r="U109" s="136"/>
      <c r="V109" s="136"/>
      <c r="W109" s="133" t="s">
        <v>4687</v>
      </c>
      <c r="X109" s="136"/>
      <c r="Y109" s="136"/>
      <c r="Z109" s="136"/>
      <c r="AA109" s="136"/>
      <c r="AB109" s="136"/>
      <c r="AC109" s="136"/>
      <c r="AD109" s="136"/>
      <c r="AE109" s="136"/>
      <c r="AF109" s="136"/>
      <c r="AG109" s="136"/>
      <c r="AH109" s="136"/>
      <c r="AI109" s="136"/>
    </row>
    <row r="110" spans="1:35" ht="15" x14ac:dyDescent="0.25">
      <c r="A110" s="133">
        <v>120301</v>
      </c>
      <c r="B110" s="133" t="s">
        <v>769</v>
      </c>
      <c r="C110" s="133">
        <v>1</v>
      </c>
      <c r="D110" s="133" t="s">
        <v>534</v>
      </c>
      <c r="E110" s="133">
        <v>120</v>
      </c>
      <c r="F110" s="133" t="s">
        <v>577</v>
      </c>
      <c r="G110" s="133">
        <v>12030</v>
      </c>
      <c r="H110" s="133" t="s">
        <v>768</v>
      </c>
      <c r="I110" s="133">
        <v>338870</v>
      </c>
      <c r="J110" s="133" t="s">
        <v>773</v>
      </c>
      <c r="K110" s="133" t="s">
        <v>587</v>
      </c>
      <c r="L110" s="135" t="str">
        <f t="shared" si="2"/>
        <v>CH</v>
      </c>
      <c r="M110" s="131" t="str">
        <f t="shared" si="3"/>
        <v>Athletics</v>
      </c>
      <c r="P110" s="136"/>
      <c r="Q110" s="136"/>
      <c r="R110" s="136"/>
      <c r="S110" s="136"/>
      <c r="T110"/>
      <c r="U110" s="136"/>
      <c r="V110" s="136"/>
      <c r="W110" s="133" t="s">
        <v>4715</v>
      </c>
      <c r="X110" s="136"/>
      <c r="Y110" s="136"/>
      <c r="Z110" s="136"/>
      <c r="AA110" s="136"/>
      <c r="AB110" s="136"/>
      <c r="AC110" s="136"/>
      <c r="AD110" s="136"/>
      <c r="AE110" s="136"/>
      <c r="AF110" s="136"/>
      <c r="AG110" s="136"/>
      <c r="AH110" s="136"/>
      <c r="AI110" s="136"/>
    </row>
    <row r="111" spans="1:35" ht="15" x14ac:dyDescent="0.25">
      <c r="A111" s="133">
        <v>120302</v>
      </c>
      <c r="B111" s="133" t="s">
        <v>774</v>
      </c>
      <c r="C111" s="133">
        <v>1</v>
      </c>
      <c r="D111" s="133" t="s">
        <v>534</v>
      </c>
      <c r="E111" s="133">
        <v>120</v>
      </c>
      <c r="F111" s="133" t="s">
        <v>577</v>
      </c>
      <c r="G111" s="133">
        <v>12030</v>
      </c>
      <c r="H111" s="133" t="s">
        <v>768</v>
      </c>
      <c r="I111" s="133">
        <v>338300</v>
      </c>
      <c r="J111" s="133" t="s">
        <v>776</v>
      </c>
      <c r="K111" s="133" t="s">
        <v>587</v>
      </c>
      <c r="L111" s="135" t="str">
        <f t="shared" si="2"/>
        <v>CH</v>
      </c>
      <c r="M111" s="131" t="str">
        <f t="shared" si="3"/>
        <v>Athletics</v>
      </c>
      <c r="P111" s="136"/>
      <c r="Q111" s="136"/>
      <c r="R111" s="136"/>
      <c r="S111" s="136"/>
      <c r="T111"/>
      <c r="U111" s="136"/>
      <c r="V111" s="136"/>
      <c r="W111" s="133" t="s">
        <v>4729</v>
      </c>
      <c r="X111" s="136"/>
      <c r="Y111" s="136"/>
      <c r="Z111" s="136"/>
      <c r="AA111" s="136"/>
      <c r="AB111" s="136"/>
      <c r="AC111" s="136"/>
      <c r="AD111" s="136"/>
      <c r="AE111" s="136"/>
      <c r="AF111" s="136"/>
      <c r="AG111" s="136"/>
      <c r="AH111" s="136"/>
      <c r="AI111" s="136"/>
    </row>
    <row r="112" spans="1:35" ht="15" x14ac:dyDescent="0.25">
      <c r="A112" s="133">
        <v>120302</v>
      </c>
      <c r="B112" s="133" t="s">
        <v>774</v>
      </c>
      <c r="C112" s="133">
        <v>1</v>
      </c>
      <c r="D112" s="133" t="s">
        <v>534</v>
      </c>
      <c r="E112" s="133">
        <v>120</v>
      </c>
      <c r="F112" s="133" t="s">
        <v>577</v>
      </c>
      <c r="G112" s="133">
        <v>12030</v>
      </c>
      <c r="H112" s="133" t="s">
        <v>768</v>
      </c>
      <c r="I112" s="133">
        <v>338873</v>
      </c>
      <c r="J112" s="133" t="s">
        <v>778</v>
      </c>
      <c r="K112" s="133" t="s">
        <v>587</v>
      </c>
      <c r="L112" s="135" t="str">
        <f t="shared" si="2"/>
        <v>CH</v>
      </c>
      <c r="M112" s="131" t="str">
        <f t="shared" si="3"/>
        <v>Athletics</v>
      </c>
      <c r="P112" s="136"/>
      <c r="Q112" s="136"/>
      <c r="R112" s="136"/>
      <c r="S112" s="136"/>
      <c r="T112"/>
      <c r="U112" s="136"/>
      <c r="V112" s="136"/>
      <c r="W112" s="133" t="s">
        <v>4732</v>
      </c>
      <c r="X112" s="136"/>
      <c r="Y112" s="136"/>
      <c r="Z112" s="136"/>
      <c r="AA112" s="136"/>
      <c r="AB112" s="136"/>
      <c r="AC112" s="136"/>
      <c r="AD112" s="136"/>
      <c r="AE112" s="136"/>
      <c r="AF112" s="136"/>
      <c r="AG112" s="136"/>
      <c r="AH112" s="136"/>
      <c r="AI112" s="136"/>
    </row>
    <row r="113" spans="1:35" ht="30" x14ac:dyDescent="0.25">
      <c r="A113" s="133">
        <v>120351</v>
      </c>
      <c r="B113" s="133" t="s">
        <v>781</v>
      </c>
      <c r="C113" s="133">
        <v>1</v>
      </c>
      <c r="D113" s="133" t="s">
        <v>534</v>
      </c>
      <c r="E113" s="133">
        <v>120</v>
      </c>
      <c r="F113" s="133" t="s">
        <v>577</v>
      </c>
      <c r="G113" s="133">
        <v>12035</v>
      </c>
      <c r="H113" s="133" t="s">
        <v>780</v>
      </c>
      <c r="I113" s="133"/>
      <c r="J113" s="133"/>
      <c r="K113" s="133"/>
      <c r="L113" s="135" t="str">
        <f t="shared" si="2"/>
        <v>CH</v>
      </c>
      <c r="M113" s="131" t="str">
        <f t="shared" si="3"/>
        <v>Athletics</v>
      </c>
      <c r="P113" s="136"/>
      <c r="Q113" s="136"/>
      <c r="R113" s="136"/>
      <c r="S113" s="136"/>
      <c r="T113"/>
      <c r="U113" s="136"/>
      <c r="V113" s="136"/>
      <c r="W113" s="133" t="s">
        <v>4786</v>
      </c>
      <c r="X113" s="136"/>
      <c r="Y113" s="136"/>
      <c r="Z113" s="136"/>
      <c r="AA113" s="136"/>
      <c r="AB113" s="136"/>
      <c r="AC113" s="136"/>
      <c r="AD113" s="136"/>
      <c r="AE113" s="136"/>
      <c r="AF113" s="136"/>
      <c r="AG113" s="136"/>
      <c r="AH113" s="136"/>
      <c r="AI113" s="136"/>
    </row>
    <row r="114" spans="1:35" ht="15" x14ac:dyDescent="0.25">
      <c r="A114" s="133">
        <v>120352</v>
      </c>
      <c r="B114" s="133" t="s">
        <v>782</v>
      </c>
      <c r="C114" s="133">
        <v>1</v>
      </c>
      <c r="D114" s="133" t="s">
        <v>534</v>
      </c>
      <c r="E114" s="133">
        <v>120</v>
      </c>
      <c r="F114" s="133" t="s">
        <v>577</v>
      </c>
      <c r="G114" s="133">
        <v>12035</v>
      </c>
      <c r="H114" s="133" t="s">
        <v>780</v>
      </c>
      <c r="I114" s="133">
        <v>338205</v>
      </c>
      <c r="J114" s="133" t="s">
        <v>784</v>
      </c>
      <c r="K114" s="133" t="s">
        <v>587</v>
      </c>
      <c r="L114" s="135" t="str">
        <f t="shared" si="2"/>
        <v>CH</v>
      </c>
      <c r="M114" s="131" t="str">
        <f t="shared" si="3"/>
        <v>Athletics</v>
      </c>
      <c r="P114" s="136"/>
      <c r="Q114" s="136"/>
      <c r="R114" s="136"/>
      <c r="S114" s="136"/>
      <c r="T114"/>
      <c r="U114" s="136"/>
      <c r="V114" s="136"/>
      <c r="W114" s="133" t="s">
        <v>4807</v>
      </c>
      <c r="X114" s="136"/>
      <c r="Y114" s="136"/>
      <c r="Z114" s="136"/>
      <c r="AA114" s="136"/>
      <c r="AB114" s="136"/>
      <c r="AC114" s="136"/>
      <c r="AD114" s="136"/>
      <c r="AE114" s="136"/>
      <c r="AF114" s="136"/>
      <c r="AG114" s="136"/>
      <c r="AH114" s="136"/>
      <c r="AI114" s="136"/>
    </row>
    <row r="115" spans="1:35" ht="15" x14ac:dyDescent="0.25">
      <c r="A115" s="133">
        <v>120352</v>
      </c>
      <c r="B115" s="133" t="s">
        <v>782</v>
      </c>
      <c r="C115" s="133">
        <v>1</v>
      </c>
      <c r="D115" s="133" t="s">
        <v>534</v>
      </c>
      <c r="E115" s="133">
        <v>120</v>
      </c>
      <c r="F115" s="133" t="s">
        <v>577</v>
      </c>
      <c r="G115" s="133">
        <v>12035</v>
      </c>
      <c r="H115" s="133" t="s">
        <v>780</v>
      </c>
      <c r="I115" s="133">
        <v>338850</v>
      </c>
      <c r="J115" s="133" t="s">
        <v>786</v>
      </c>
      <c r="K115" s="133" t="s">
        <v>587</v>
      </c>
      <c r="L115" s="135" t="str">
        <f t="shared" si="2"/>
        <v>CH</v>
      </c>
      <c r="M115" s="131" t="str">
        <f t="shared" si="3"/>
        <v>Athletics</v>
      </c>
      <c r="P115" s="136"/>
      <c r="Q115" s="136"/>
      <c r="R115" s="136"/>
      <c r="S115" s="136"/>
      <c r="T115"/>
      <c r="U115" s="136"/>
      <c r="V115" s="136"/>
      <c r="W115" s="133" t="s">
        <v>4833</v>
      </c>
      <c r="X115" s="136"/>
      <c r="Y115" s="136"/>
      <c r="Z115" s="136"/>
      <c r="AA115" s="136"/>
      <c r="AB115" s="136"/>
      <c r="AC115" s="136"/>
      <c r="AD115" s="136"/>
      <c r="AE115" s="136"/>
      <c r="AF115" s="136"/>
      <c r="AG115" s="136"/>
      <c r="AH115" s="136"/>
      <c r="AI115" s="136"/>
    </row>
    <row r="116" spans="1:35" ht="15" x14ac:dyDescent="0.25">
      <c r="A116" s="133">
        <v>120401</v>
      </c>
      <c r="B116" s="133" t="s">
        <v>789</v>
      </c>
      <c r="C116" s="133">
        <v>1</v>
      </c>
      <c r="D116" s="133" t="s">
        <v>534</v>
      </c>
      <c r="E116" s="133">
        <v>120</v>
      </c>
      <c r="F116" s="133" t="s">
        <v>577</v>
      </c>
      <c r="G116" s="133">
        <v>12040</v>
      </c>
      <c r="H116" s="133" t="s">
        <v>788</v>
      </c>
      <c r="I116" s="133">
        <v>338220</v>
      </c>
      <c r="J116" s="133" t="s">
        <v>791</v>
      </c>
      <c r="K116" s="133" t="s">
        <v>587</v>
      </c>
      <c r="L116" s="135" t="str">
        <f t="shared" si="2"/>
        <v>CH</v>
      </c>
      <c r="M116" s="131" t="str">
        <f t="shared" si="3"/>
        <v>Athletics</v>
      </c>
      <c r="P116" s="136"/>
      <c r="Q116" s="136"/>
      <c r="R116" s="136"/>
      <c r="S116" s="136"/>
      <c r="T116"/>
      <c r="U116" s="136"/>
      <c r="V116" s="136"/>
      <c r="W116" s="133" t="s">
        <v>4868</v>
      </c>
      <c r="X116" s="136"/>
      <c r="Y116" s="136"/>
      <c r="Z116" s="136"/>
      <c r="AA116" s="136"/>
      <c r="AB116" s="136"/>
      <c r="AC116" s="136"/>
      <c r="AD116" s="136"/>
      <c r="AE116" s="136"/>
      <c r="AF116" s="136"/>
      <c r="AG116" s="136"/>
      <c r="AH116" s="136"/>
      <c r="AI116" s="136"/>
    </row>
    <row r="117" spans="1:35" ht="15" x14ac:dyDescent="0.25">
      <c r="A117" s="133">
        <v>120401</v>
      </c>
      <c r="B117" s="133" t="s">
        <v>789</v>
      </c>
      <c r="C117" s="133">
        <v>1</v>
      </c>
      <c r="D117" s="133" t="s">
        <v>534</v>
      </c>
      <c r="E117" s="133">
        <v>120</v>
      </c>
      <c r="F117" s="133" t="s">
        <v>577</v>
      </c>
      <c r="G117" s="133">
        <v>12040</v>
      </c>
      <c r="H117" s="133" t="s">
        <v>788</v>
      </c>
      <c r="I117" s="133">
        <v>338800</v>
      </c>
      <c r="J117" s="133" t="s">
        <v>793</v>
      </c>
      <c r="K117" s="133" t="s">
        <v>587</v>
      </c>
      <c r="L117" s="135" t="str">
        <f t="shared" si="2"/>
        <v>CH</v>
      </c>
      <c r="M117" s="131" t="str">
        <f t="shared" si="3"/>
        <v>Athletics</v>
      </c>
      <c r="P117" s="136"/>
      <c r="Q117" s="136"/>
      <c r="R117" s="136"/>
      <c r="S117" s="136"/>
      <c r="T117"/>
      <c r="U117" s="136"/>
      <c r="V117" s="136"/>
      <c r="W117" s="133" t="s">
        <v>4887</v>
      </c>
      <c r="X117" s="136"/>
      <c r="Y117" s="136"/>
      <c r="Z117" s="136"/>
      <c r="AA117" s="136"/>
      <c r="AB117" s="136"/>
      <c r="AC117" s="136"/>
      <c r="AD117" s="136"/>
      <c r="AE117" s="136"/>
      <c r="AF117" s="136"/>
      <c r="AG117" s="136"/>
      <c r="AH117" s="136"/>
      <c r="AI117" s="136"/>
    </row>
    <row r="118" spans="1:35" ht="15" x14ac:dyDescent="0.25">
      <c r="A118" s="133">
        <v>120402</v>
      </c>
      <c r="B118" s="133" t="s">
        <v>794</v>
      </c>
      <c r="C118" s="133">
        <v>1</v>
      </c>
      <c r="D118" s="133" t="s">
        <v>534</v>
      </c>
      <c r="E118" s="133">
        <v>120</v>
      </c>
      <c r="F118" s="133" t="s">
        <v>577</v>
      </c>
      <c r="G118" s="133">
        <v>12040</v>
      </c>
      <c r="H118" s="133" t="s">
        <v>788</v>
      </c>
      <c r="I118" s="133">
        <v>338330</v>
      </c>
      <c r="J118" s="133" t="s">
        <v>796</v>
      </c>
      <c r="K118" s="133" t="s">
        <v>587</v>
      </c>
      <c r="L118" s="135" t="str">
        <f t="shared" si="2"/>
        <v>CH</v>
      </c>
      <c r="M118" s="131" t="str">
        <f t="shared" si="3"/>
        <v>Athletics</v>
      </c>
      <c r="P118" s="136"/>
      <c r="Q118" s="136"/>
      <c r="R118" s="136"/>
      <c r="S118" s="136"/>
      <c r="T118"/>
      <c r="U118" s="136"/>
      <c r="V118" s="136"/>
      <c r="W118" s="133" t="s">
        <v>20</v>
      </c>
      <c r="X118" s="136"/>
      <c r="Y118" s="136"/>
      <c r="Z118" s="136"/>
      <c r="AA118" s="136"/>
      <c r="AB118" s="136"/>
      <c r="AC118" s="136"/>
      <c r="AD118" s="136"/>
      <c r="AE118" s="136"/>
      <c r="AF118" s="136"/>
      <c r="AG118" s="136"/>
      <c r="AH118" s="136"/>
      <c r="AI118" s="136"/>
    </row>
    <row r="119" spans="1:35" ht="15" x14ac:dyDescent="0.25">
      <c r="A119" s="133">
        <v>120402</v>
      </c>
      <c r="B119" s="133" t="s">
        <v>794</v>
      </c>
      <c r="C119" s="133">
        <v>1</v>
      </c>
      <c r="D119" s="133" t="s">
        <v>534</v>
      </c>
      <c r="E119" s="133">
        <v>120</v>
      </c>
      <c r="F119" s="133" t="s">
        <v>577</v>
      </c>
      <c r="G119" s="133">
        <v>12040</v>
      </c>
      <c r="H119" s="133" t="s">
        <v>788</v>
      </c>
      <c r="I119" s="133">
        <v>338860</v>
      </c>
      <c r="J119" s="133" t="s">
        <v>798</v>
      </c>
      <c r="K119" s="133" t="s">
        <v>587</v>
      </c>
      <c r="L119" s="135" t="str">
        <f t="shared" si="2"/>
        <v>CH</v>
      </c>
      <c r="M119" s="131" t="str">
        <f t="shared" si="3"/>
        <v>Athletics</v>
      </c>
      <c r="P119" s="136"/>
      <c r="Q119" s="136"/>
      <c r="R119" s="136"/>
      <c r="S119" s="136"/>
      <c r="T119"/>
      <c r="U119" s="136"/>
      <c r="V119" s="136"/>
      <c r="W119" s="133" t="s">
        <v>5157</v>
      </c>
      <c r="X119" s="136"/>
      <c r="Y119" s="136"/>
      <c r="Z119" s="136"/>
      <c r="AA119" s="136"/>
      <c r="AB119" s="136"/>
      <c r="AC119" s="136"/>
      <c r="AD119" s="136"/>
      <c r="AE119" s="136"/>
      <c r="AF119" s="136"/>
      <c r="AG119" s="136"/>
      <c r="AH119" s="136"/>
      <c r="AI119" s="136"/>
    </row>
    <row r="120" spans="1:35" ht="15" x14ac:dyDescent="0.25">
      <c r="A120" s="133">
        <v>120452</v>
      </c>
      <c r="B120" s="133" t="s">
        <v>801</v>
      </c>
      <c r="C120" s="133">
        <v>1</v>
      </c>
      <c r="D120" s="133" t="s">
        <v>534</v>
      </c>
      <c r="E120" s="133">
        <v>120</v>
      </c>
      <c r="F120" s="133" t="s">
        <v>577</v>
      </c>
      <c r="G120" s="133">
        <v>12045</v>
      </c>
      <c r="H120" s="133" t="s">
        <v>800</v>
      </c>
      <c r="I120" s="133">
        <v>338270</v>
      </c>
      <c r="J120" s="133" t="s">
        <v>803</v>
      </c>
      <c r="K120" s="133" t="s">
        <v>587</v>
      </c>
      <c r="L120" s="135" t="str">
        <f t="shared" si="2"/>
        <v>CH</v>
      </c>
      <c r="M120" s="131" t="str">
        <f t="shared" si="3"/>
        <v>Athletics</v>
      </c>
      <c r="P120" s="136"/>
      <c r="Q120" s="136"/>
      <c r="R120" s="136"/>
      <c r="S120" s="136"/>
      <c r="T120"/>
      <c r="U120" s="136"/>
      <c r="V120" s="136"/>
      <c r="W120" s="133" t="s">
        <v>5162</v>
      </c>
      <c r="X120" s="136"/>
      <c r="Y120" s="136"/>
      <c r="Z120" s="136"/>
      <c r="AA120" s="136"/>
      <c r="AB120" s="136"/>
      <c r="AC120" s="136"/>
      <c r="AD120" s="136"/>
      <c r="AE120" s="136"/>
      <c r="AF120" s="136"/>
      <c r="AG120" s="136"/>
      <c r="AH120" s="136"/>
      <c r="AI120" s="136"/>
    </row>
    <row r="121" spans="1:35" ht="15" x14ac:dyDescent="0.25">
      <c r="A121" s="133">
        <v>120452</v>
      </c>
      <c r="B121" s="133" t="s">
        <v>801</v>
      </c>
      <c r="C121" s="133">
        <v>1</v>
      </c>
      <c r="D121" s="133" t="s">
        <v>534</v>
      </c>
      <c r="E121" s="133">
        <v>120</v>
      </c>
      <c r="F121" s="133" t="s">
        <v>577</v>
      </c>
      <c r="G121" s="133">
        <v>12045</v>
      </c>
      <c r="H121" s="133" t="s">
        <v>800</v>
      </c>
      <c r="I121" s="133">
        <v>338412</v>
      </c>
      <c r="J121" s="133" t="s">
        <v>805</v>
      </c>
      <c r="K121" s="133" t="s">
        <v>587</v>
      </c>
      <c r="L121" s="135" t="str">
        <f t="shared" si="2"/>
        <v>CH</v>
      </c>
      <c r="M121" s="131" t="str">
        <f t="shared" si="3"/>
        <v>Athletics</v>
      </c>
      <c r="P121" s="136"/>
      <c r="Q121" s="136"/>
      <c r="R121" s="136"/>
      <c r="S121" s="136"/>
      <c r="T121"/>
      <c r="U121" s="136"/>
      <c r="V121" s="136"/>
      <c r="W121" s="133" t="s">
        <v>5174</v>
      </c>
      <c r="X121" s="136"/>
      <c r="Y121" s="136"/>
      <c r="Z121" s="136"/>
      <c r="AA121" s="136"/>
      <c r="AB121" s="136"/>
      <c r="AC121" s="136"/>
      <c r="AD121" s="136"/>
      <c r="AE121" s="136"/>
      <c r="AF121" s="136"/>
      <c r="AG121" s="136"/>
      <c r="AH121" s="136"/>
      <c r="AI121" s="136"/>
    </row>
    <row r="122" spans="1:35" ht="15" x14ac:dyDescent="0.25">
      <c r="A122" s="133">
        <v>120452</v>
      </c>
      <c r="B122" s="133" t="s">
        <v>801</v>
      </c>
      <c r="C122" s="133">
        <v>1</v>
      </c>
      <c r="D122" s="133" t="s">
        <v>534</v>
      </c>
      <c r="E122" s="133">
        <v>120</v>
      </c>
      <c r="F122" s="133" t="s">
        <v>577</v>
      </c>
      <c r="G122" s="133">
        <v>12045</v>
      </c>
      <c r="H122" s="133" t="s">
        <v>800</v>
      </c>
      <c r="I122" s="133">
        <v>338840</v>
      </c>
      <c r="J122" s="133" t="s">
        <v>807</v>
      </c>
      <c r="K122" s="133" t="s">
        <v>587</v>
      </c>
      <c r="L122" s="135" t="str">
        <f t="shared" si="2"/>
        <v>CH</v>
      </c>
      <c r="M122" s="131" t="str">
        <f t="shared" si="3"/>
        <v>Athletics</v>
      </c>
      <c r="P122" s="136"/>
      <c r="Q122" s="136"/>
      <c r="R122" s="136"/>
      <c r="S122" s="136"/>
      <c r="T122"/>
      <c r="U122" s="136"/>
      <c r="V122" s="136"/>
      <c r="W122" s="133" t="s">
        <v>5178</v>
      </c>
      <c r="X122" s="136"/>
      <c r="Y122" s="136"/>
      <c r="Z122" s="136"/>
      <c r="AA122" s="136"/>
      <c r="AB122" s="136"/>
      <c r="AC122" s="136"/>
      <c r="AD122" s="136"/>
      <c r="AE122" s="136"/>
      <c r="AF122" s="136"/>
      <c r="AG122" s="136"/>
      <c r="AH122" s="136"/>
      <c r="AI122" s="136"/>
    </row>
    <row r="123" spans="1:35" ht="12.75" customHeight="1" x14ac:dyDescent="0.25">
      <c r="A123" s="133">
        <v>120502</v>
      </c>
      <c r="B123" s="133" t="s">
        <v>810</v>
      </c>
      <c r="C123" s="133">
        <v>1</v>
      </c>
      <c r="D123" s="133" t="s">
        <v>534</v>
      </c>
      <c r="E123" s="133">
        <v>120</v>
      </c>
      <c r="F123" s="133" t="s">
        <v>577</v>
      </c>
      <c r="G123" s="133">
        <v>12050</v>
      </c>
      <c r="H123" s="133" t="s">
        <v>809</v>
      </c>
      <c r="I123" s="133">
        <v>338280</v>
      </c>
      <c r="J123" s="133" t="s">
        <v>812</v>
      </c>
      <c r="K123" s="133" t="s">
        <v>587</v>
      </c>
      <c r="L123" s="135" t="str">
        <f t="shared" si="2"/>
        <v>CH</v>
      </c>
      <c r="M123" s="131" t="str">
        <f t="shared" si="3"/>
        <v>Athletics</v>
      </c>
      <c r="P123" s="136"/>
      <c r="Q123" s="136"/>
      <c r="R123" s="136"/>
      <c r="S123" s="136"/>
      <c r="T123"/>
      <c r="U123" s="136"/>
      <c r="V123" s="136"/>
      <c r="W123" s="133" t="s">
        <v>5180</v>
      </c>
      <c r="X123" s="136"/>
      <c r="Y123" s="136"/>
      <c r="Z123" s="136"/>
      <c r="AA123" s="136"/>
      <c r="AB123" s="136"/>
      <c r="AC123" s="136"/>
      <c r="AD123" s="136"/>
      <c r="AE123" s="136"/>
      <c r="AF123" s="136"/>
      <c r="AG123" s="136"/>
      <c r="AH123" s="136"/>
      <c r="AI123" s="136"/>
    </row>
    <row r="124" spans="1:35" ht="15" x14ac:dyDescent="0.25">
      <c r="A124" s="133">
        <v>120502</v>
      </c>
      <c r="B124" s="133" t="s">
        <v>810</v>
      </c>
      <c r="C124" s="133">
        <v>1</v>
      </c>
      <c r="D124" s="133" t="s">
        <v>534</v>
      </c>
      <c r="E124" s="133">
        <v>120</v>
      </c>
      <c r="F124" s="133" t="s">
        <v>577</v>
      </c>
      <c r="G124" s="133">
        <v>12050</v>
      </c>
      <c r="H124" s="133" t="s">
        <v>809</v>
      </c>
      <c r="I124" s="133">
        <v>338740</v>
      </c>
      <c r="J124" s="133" t="s">
        <v>814</v>
      </c>
      <c r="K124" s="133" t="s">
        <v>587</v>
      </c>
      <c r="L124" s="135" t="str">
        <f t="shared" si="2"/>
        <v>CH</v>
      </c>
      <c r="M124" s="131" t="str">
        <f t="shared" si="3"/>
        <v>Athletics</v>
      </c>
      <c r="P124" s="136"/>
      <c r="Q124" s="136"/>
      <c r="R124" s="136"/>
      <c r="S124" s="136"/>
      <c r="T124"/>
      <c r="U124" s="136"/>
      <c r="V124" s="136"/>
      <c r="W124" s="133" t="s">
        <v>5200</v>
      </c>
      <c r="X124" s="136"/>
      <c r="Y124" s="136"/>
      <c r="Z124" s="136"/>
      <c r="AA124" s="136"/>
      <c r="AB124" s="136"/>
      <c r="AC124" s="136"/>
      <c r="AD124" s="136"/>
      <c r="AE124" s="136"/>
      <c r="AF124" s="136"/>
      <c r="AG124" s="136"/>
      <c r="AH124" s="136"/>
      <c r="AI124" s="136"/>
    </row>
    <row r="125" spans="1:35" ht="15" x14ac:dyDescent="0.25">
      <c r="A125" s="133">
        <v>120650</v>
      </c>
      <c r="B125" s="133" t="s">
        <v>816</v>
      </c>
      <c r="C125" s="133">
        <v>1</v>
      </c>
      <c r="D125" s="133" t="s">
        <v>534</v>
      </c>
      <c r="E125" s="133">
        <v>120</v>
      </c>
      <c r="F125" s="133" t="s">
        <v>577</v>
      </c>
      <c r="G125" s="133">
        <v>12065</v>
      </c>
      <c r="H125" s="133" t="s">
        <v>816</v>
      </c>
      <c r="I125" s="133">
        <v>338050</v>
      </c>
      <c r="J125" s="133" t="s">
        <v>818</v>
      </c>
      <c r="K125" s="133" t="s">
        <v>587</v>
      </c>
      <c r="L125" s="135" t="str">
        <f t="shared" si="2"/>
        <v>CH</v>
      </c>
      <c r="M125" s="131" t="str">
        <f t="shared" si="3"/>
        <v>Athletics</v>
      </c>
      <c r="P125" s="136"/>
      <c r="Q125" s="136"/>
      <c r="R125" s="136"/>
      <c r="S125" s="136"/>
      <c r="T125"/>
      <c r="U125" s="136"/>
      <c r="V125" s="136"/>
      <c r="W125" s="133" t="s">
        <v>5204</v>
      </c>
      <c r="X125" s="136"/>
      <c r="Y125" s="136"/>
      <c r="Z125" s="136"/>
      <c r="AA125" s="136"/>
      <c r="AB125" s="136"/>
      <c r="AC125" s="136"/>
      <c r="AD125" s="136"/>
      <c r="AE125" s="136"/>
      <c r="AF125" s="136"/>
      <c r="AG125" s="136"/>
      <c r="AH125" s="136"/>
      <c r="AI125" s="136"/>
    </row>
    <row r="126" spans="1:35" ht="30" x14ac:dyDescent="0.25">
      <c r="A126" s="133">
        <v>120650</v>
      </c>
      <c r="B126" s="133" t="s">
        <v>816</v>
      </c>
      <c r="C126" s="133">
        <v>1</v>
      </c>
      <c r="D126" s="133" t="s">
        <v>534</v>
      </c>
      <c r="E126" s="133">
        <v>120</v>
      </c>
      <c r="F126" s="133" t="s">
        <v>577</v>
      </c>
      <c r="G126" s="133">
        <v>12065</v>
      </c>
      <c r="H126" s="133" t="s">
        <v>816</v>
      </c>
      <c r="I126" s="133">
        <v>338780</v>
      </c>
      <c r="J126" s="133" t="s">
        <v>820</v>
      </c>
      <c r="K126" s="133" t="s">
        <v>587</v>
      </c>
      <c r="L126" s="135" t="str">
        <f t="shared" si="2"/>
        <v>CH</v>
      </c>
      <c r="M126" s="131" t="str">
        <f t="shared" si="3"/>
        <v>Athletics</v>
      </c>
      <c r="P126" s="136"/>
      <c r="Q126" s="136"/>
      <c r="R126" s="136"/>
      <c r="S126" s="136"/>
      <c r="T126"/>
      <c r="U126" s="136"/>
      <c r="V126" s="136"/>
      <c r="W126" s="133" t="s">
        <v>5228</v>
      </c>
      <c r="X126" s="136"/>
      <c r="Y126" s="136"/>
      <c r="Z126" s="136"/>
      <c r="AA126" s="136"/>
      <c r="AB126" s="136"/>
      <c r="AC126" s="136"/>
      <c r="AD126" s="136"/>
      <c r="AE126" s="136"/>
      <c r="AF126" s="136"/>
      <c r="AG126" s="136"/>
      <c r="AH126" s="136"/>
      <c r="AI126" s="136"/>
    </row>
    <row r="127" spans="1:35" ht="30" x14ac:dyDescent="0.25">
      <c r="A127" s="133" t="s">
        <v>823</v>
      </c>
      <c r="B127" s="133" t="s">
        <v>824</v>
      </c>
      <c r="C127" s="133">
        <v>1</v>
      </c>
      <c r="D127" s="133" t="s">
        <v>534</v>
      </c>
      <c r="E127" s="133">
        <v>120</v>
      </c>
      <c r="F127" s="133" t="s">
        <v>577</v>
      </c>
      <c r="G127" s="133">
        <v>55500</v>
      </c>
      <c r="H127" s="133" t="s">
        <v>822</v>
      </c>
      <c r="I127" s="133"/>
      <c r="J127" s="133"/>
      <c r="K127" s="133"/>
      <c r="L127" s="135" t="str">
        <f t="shared" si="2"/>
        <v>CH</v>
      </c>
      <c r="M127" s="131" t="str">
        <f t="shared" si="3"/>
        <v>Athletics</v>
      </c>
      <c r="P127" s="136"/>
      <c r="Q127" s="136"/>
      <c r="R127" s="136"/>
      <c r="S127" s="136"/>
      <c r="T127"/>
      <c r="U127" s="136"/>
      <c r="V127" s="136"/>
      <c r="W127" s="133" t="s">
        <v>5232</v>
      </c>
      <c r="X127" s="136"/>
      <c r="Y127" s="136"/>
      <c r="Z127" s="136"/>
      <c r="AA127" s="136"/>
      <c r="AB127" s="136"/>
      <c r="AC127" s="136"/>
      <c r="AD127" s="136"/>
      <c r="AE127" s="136"/>
      <c r="AF127" s="136"/>
      <c r="AG127" s="136"/>
      <c r="AH127" s="136"/>
      <c r="AI127" s="136"/>
    </row>
    <row r="128" spans="1:35" ht="30" x14ac:dyDescent="0.25">
      <c r="A128" s="133" t="s">
        <v>827</v>
      </c>
      <c r="B128" s="133" t="s">
        <v>828</v>
      </c>
      <c r="C128" s="133">
        <v>1</v>
      </c>
      <c r="D128" s="133" t="s">
        <v>534</v>
      </c>
      <c r="E128" s="133">
        <v>120</v>
      </c>
      <c r="F128" s="133" t="s">
        <v>577</v>
      </c>
      <c r="G128" s="133">
        <v>55501</v>
      </c>
      <c r="H128" s="133" t="s">
        <v>826</v>
      </c>
      <c r="I128" s="133"/>
      <c r="J128" s="133"/>
      <c r="K128" s="133"/>
      <c r="L128" s="135" t="str">
        <f t="shared" si="2"/>
        <v>CH</v>
      </c>
      <c r="M128" s="131" t="str">
        <f t="shared" si="3"/>
        <v>Athletics</v>
      </c>
      <c r="P128" s="136"/>
      <c r="Q128" s="136"/>
      <c r="R128" s="136"/>
      <c r="S128" s="136"/>
      <c r="T128"/>
      <c r="U128" s="136"/>
      <c r="V128" s="136"/>
      <c r="W128" s="133" t="s">
        <v>5252</v>
      </c>
      <c r="X128" s="136"/>
      <c r="Y128" s="136"/>
      <c r="Z128" s="136"/>
      <c r="AA128" s="136"/>
      <c r="AB128" s="136"/>
      <c r="AC128" s="136"/>
      <c r="AD128" s="136"/>
      <c r="AE128" s="136"/>
      <c r="AF128" s="136"/>
      <c r="AG128" s="136"/>
      <c r="AH128" s="136"/>
      <c r="AI128" s="136"/>
    </row>
    <row r="129" spans="1:35" ht="15" x14ac:dyDescent="0.25">
      <c r="A129" s="133">
        <v>555010</v>
      </c>
      <c r="B129" s="133" t="s">
        <v>826</v>
      </c>
      <c r="C129" s="133">
        <v>1</v>
      </c>
      <c r="D129" s="133" t="s">
        <v>534</v>
      </c>
      <c r="E129" s="133">
        <v>120</v>
      </c>
      <c r="F129" s="133" t="s">
        <v>577</v>
      </c>
      <c r="G129" s="133">
        <v>55501</v>
      </c>
      <c r="H129" s="133" t="s">
        <v>826</v>
      </c>
      <c r="I129" s="133">
        <v>227565</v>
      </c>
      <c r="J129" s="133" t="s">
        <v>830</v>
      </c>
      <c r="K129" s="133" t="s">
        <v>545</v>
      </c>
      <c r="L129" s="135" t="str">
        <f t="shared" si="2"/>
        <v>CH</v>
      </c>
      <c r="M129" s="131" t="str">
        <f t="shared" si="3"/>
        <v>Athletics</v>
      </c>
      <c r="P129" s="136"/>
      <c r="Q129" s="136"/>
      <c r="R129" s="136"/>
      <c r="S129" s="136"/>
      <c r="T129"/>
      <c r="U129" s="136"/>
      <c r="V129" s="136"/>
      <c r="W129" s="133" t="s">
        <v>5273</v>
      </c>
      <c r="X129" s="136"/>
      <c r="Y129" s="136"/>
      <c r="Z129" s="136"/>
      <c r="AA129" s="136"/>
      <c r="AB129" s="136"/>
      <c r="AC129" s="136"/>
      <c r="AD129" s="136"/>
      <c r="AE129" s="136"/>
      <c r="AF129" s="136"/>
      <c r="AG129" s="136"/>
      <c r="AH129" s="136"/>
      <c r="AI129" s="136"/>
    </row>
    <row r="130" spans="1:35" ht="30" x14ac:dyDescent="0.25">
      <c r="A130" s="133" t="s">
        <v>831</v>
      </c>
      <c r="B130" s="133" t="s">
        <v>832</v>
      </c>
      <c r="C130" s="133">
        <v>1</v>
      </c>
      <c r="D130" s="133" t="s">
        <v>534</v>
      </c>
      <c r="E130" s="133">
        <v>120</v>
      </c>
      <c r="F130" s="133" t="s">
        <v>577</v>
      </c>
      <c r="G130" s="133">
        <v>55501</v>
      </c>
      <c r="H130" s="133" t="s">
        <v>826</v>
      </c>
      <c r="I130" s="133"/>
      <c r="J130" s="133"/>
      <c r="K130" s="133"/>
      <c r="L130" s="135" t="str">
        <f t="shared" si="2"/>
        <v>CH</v>
      </c>
      <c r="M130" s="131" t="str">
        <f t="shared" si="3"/>
        <v>Athletics</v>
      </c>
      <c r="P130" s="136"/>
      <c r="Q130" s="136"/>
      <c r="R130" s="136"/>
      <c r="S130" s="136"/>
      <c r="T130"/>
      <c r="U130" s="136"/>
      <c r="V130" s="136"/>
      <c r="W130" s="133" t="s">
        <v>5277</v>
      </c>
      <c r="X130" s="136"/>
      <c r="Y130" s="136"/>
      <c r="Z130" s="136"/>
      <c r="AA130" s="136"/>
      <c r="AB130" s="136"/>
      <c r="AC130" s="136"/>
      <c r="AD130" s="136"/>
      <c r="AE130" s="136"/>
      <c r="AF130" s="136"/>
      <c r="AG130" s="136"/>
      <c r="AH130" s="136"/>
      <c r="AI130" s="136"/>
    </row>
    <row r="131" spans="1:35" ht="15" x14ac:dyDescent="0.25">
      <c r="A131" s="133">
        <v>170000</v>
      </c>
      <c r="B131" s="133" t="s">
        <v>833</v>
      </c>
      <c r="C131" s="133">
        <v>1</v>
      </c>
      <c r="D131" s="133" t="s">
        <v>534</v>
      </c>
      <c r="E131" s="133">
        <v>170</v>
      </c>
      <c r="F131" s="133" t="s">
        <v>833</v>
      </c>
      <c r="G131" s="133">
        <v>17000</v>
      </c>
      <c r="H131" s="133" t="s">
        <v>833</v>
      </c>
      <c r="I131" s="133"/>
      <c r="J131" s="133"/>
      <c r="K131" s="133"/>
      <c r="L131" s="135" t="str">
        <f t="shared" si="2"/>
        <v>CH</v>
      </c>
      <c r="M131" s="131" t="str">
        <f t="shared" si="3"/>
        <v>UAdmin</v>
      </c>
      <c r="P131" s="136"/>
      <c r="Q131" s="136"/>
      <c r="R131" s="136"/>
      <c r="S131" s="136"/>
      <c r="T131"/>
      <c r="U131" s="136"/>
      <c r="V131" s="136"/>
      <c r="W131" s="133" t="s">
        <v>5291</v>
      </c>
      <c r="X131" s="136"/>
      <c r="Y131" s="136"/>
      <c r="Z131" s="136"/>
      <c r="AA131" s="136"/>
      <c r="AB131" s="136"/>
      <c r="AC131" s="136"/>
      <c r="AD131" s="136"/>
      <c r="AE131" s="136"/>
      <c r="AF131" s="136"/>
      <c r="AG131" s="136"/>
      <c r="AH131" s="136"/>
      <c r="AI131" s="136"/>
    </row>
    <row r="132" spans="1:35" ht="15" x14ac:dyDescent="0.25">
      <c r="A132" s="133">
        <v>170001</v>
      </c>
      <c r="B132" s="133" t="s">
        <v>835</v>
      </c>
      <c r="C132" s="133">
        <v>1</v>
      </c>
      <c r="D132" s="133" t="s">
        <v>534</v>
      </c>
      <c r="E132" s="133">
        <v>170</v>
      </c>
      <c r="F132" s="133" t="s">
        <v>833</v>
      </c>
      <c r="G132" s="133">
        <v>17000</v>
      </c>
      <c r="H132" s="133" t="s">
        <v>833</v>
      </c>
      <c r="I132" s="133">
        <v>106205</v>
      </c>
      <c r="J132" s="133" t="s">
        <v>837</v>
      </c>
      <c r="K132" s="133" t="s">
        <v>604</v>
      </c>
      <c r="L132" s="135" t="str">
        <f t="shared" si="2"/>
        <v>CH</v>
      </c>
      <c r="M132" s="131" t="str">
        <f t="shared" si="3"/>
        <v>UAdmin</v>
      </c>
      <c r="P132" s="136"/>
      <c r="Q132" s="136"/>
      <c r="R132" s="136"/>
      <c r="S132" s="136"/>
      <c r="T132"/>
      <c r="U132" s="136"/>
      <c r="V132" s="136"/>
      <c r="W132" s="133" t="s">
        <v>5382</v>
      </c>
      <c r="X132" s="136"/>
      <c r="Y132" s="136"/>
      <c r="Z132" s="136"/>
      <c r="AA132" s="136"/>
      <c r="AB132" s="136"/>
      <c r="AC132" s="136"/>
      <c r="AD132" s="136"/>
      <c r="AE132" s="136"/>
      <c r="AF132" s="136"/>
      <c r="AG132" s="136"/>
      <c r="AH132" s="136"/>
      <c r="AI132" s="136"/>
    </row>
    <row r="133" spans="1:35" ht="15" x14ac:dyDescent="0.25">
      <c r="A133" s="133">
        <v>170001</v>
      </c>
      <c r="B133" s="133" t="s">
        <v>835</v>
      </c>
      <c r="C133" s="133">
        <v>1</v>
      </c>
      <c r="D133" s="133" t="s">
        <v>534</v>
      </c>
      <c r="E133" s="133">
        <v>170</v>
      </c>
      <c r="F133" s="133" t="s">
        <v>833</v>
      </c>
      <c r="G133" s="133">
        <v>17000</v>
      </c>
      <c r="H133" s="133" t="s">
        <v>833</v>
      </c>
      <c r="I133" s="133">
        <v>557625</v>
      </c>
      <c r="J133" s="133" t="s">
        <v>839</v>
      </c>
      <c r="K133" s="133" t="s">
        <v>604</v>
      </c>
      <c r="L133" s="135" t="str">
        <f t="shared" ref="L133:L196" si="4">IF(K133=102,"AA102",IF(K133=103,"AA103",VLOOKUP(C133,$AJ$5:$AK$13,2,0)))</f>
        <v>CH</v>
      </c>
      <c r="M133" s="131" t="str">
        <f t="shared" si="3"/>
        <v>UAdmin</v>
      </c>
      <c r="P133" s="136"/>
      <c r="Q133" s="136"/>
      <c r="R133" s="136"/>
      <c r="S133" s="136"/>
      <c r="T133"/>
      <c r="U133" s="136"/>
      <c r="V133" s="136"/>
      <c r="W133" s="133" t="s">
        <v>5398</v>
      </c>
      <c r="X133" s="136"/>
      <c r="Y133" s="136"/>
      <c r="Z133" s="136"/>
      <c r="AA133" s="136"/>
      <c r="AB133" s="136"/>
      <c r="AC133" s="136"/>
      <c r="AD133" s="136"/>
      <c r="AE133" s="136"/>
      <c r="AF133" s="136"/>
      <c r="AG133" s="136"/>
      <c r="AH133" s="136"/>
      <c r="AI133" s="136"/>
    </row>
    <row r="134" spans="1:35" ht="15" x14ac:dyDescent="0.25">
      <c r="A134" s="133">
        <v>170200</v>
      </c>
      <c r="B134" s="133" t="s">
        <v>841</v>
      </c>
      <c r="C134" s="133">
        <v>1</v>
      </c>
      <c r="D134" s="133" t="s">
        <v>534</v>
      </c>
      <c r="E134" s="133">
        <v>170</v>
      </c>
      <c r="F134" s="133" t="s">
        <v>833</v>
      </c>
      <c r="G134" s="133">
        <v>17020</v>
      </c>
      <c r="H134" s="133" t="s">
        <v>841</v>
      </c>
      <c r="I134" s="133">
        <v>110590</v>
      </c>
      <c r="J134" s="133" t="s">
        <v>841</v>
      </c>
      <c r="K134" s="133" t="s">
        <v>843</v>
      </c>
      <c r="L134" s="135" t="str">
        <f t="shared" si="4"/>
        <v>CH</v>
      </c>
      <c r="M134" s="131" t="str">
        <f t="shared" ref="M134:M197" si="5">VLOOKUP(H134,$W$5:$X$227,2,FALSE)</f>
        <v>Sustain</v>
      </c>
      <c r="P134" s="136"/>
      <c r="Q134" s="136"/>
      <c r="R134" s="136"/>
      <c r="S134" s="136"/>
      <c r="T134"/>
      <c r="U134" s="136"/>
      <c r="V134" s="136"/>
      <c r="W134" s="133" t="s">
        <v>5400</v>
      </c>
      <c r="X134" s="136"/>
      <c r="Y134" s="136"/>
      <c r="Z134" s="136"/>
      <c r="AA134" s="136"/>
      <c r="AB134" s="136"/>
      <c r="AC134" s="136"/>
      <c r="AD134" s="136"/>
      <c r="AE134" s="136"/>
      <c r="AF134" s="136"/>
      <c r="AG134" s="136"/>
      <c r="AH134" s="136"/>
      <c r="AI134" s="136"/>
    </row>
    <row r="135" spans="1:35" ht="15" x14ac:dyDescent="0.25">
      <c r="A135" s="133">
        <v>170200</v>
      </c>
      <c r="B135" s="133" t="s">
        <v>841</v>
      </c>
      <c r="C135" s="133">
        <v>1</v>
      </c>
      <c r="D135" s="133" t="s">
        <v>534</v>
      </c>
      <c r="E135" s="133">
        <v>170</v>
      </c>
      <c r="F135" s="133" t="s">
        <v>833</v>
      </c>
      <c r="G135" s="133">
        <v>17020</v>
      </c>
      <c r="H135" s="133" t="s">
        <v>841</v>
      </c>
      <c r="I135" s="133">
        <v>227181</v>
      </c>
      <c r="J135" s="133" t="s">
        <v>845</v>
      </c>
      <c r="K135" s="133" t="s">
        <v>545</v>
      </c>
      <c r="L135" s="135" t="str">
        <f t="shared" si="4"/>
        <v>CH</v>
      </c>
      <c r="M135" s="131" t="str">
        <f t="shared" si="5"/>
        <v>Sustain</v>
      </c>
      <c r="P135" s="136"/>
      <c r="Q135" s="136"/>
      <c r="R135" s="136"/>
      <c r="S135" s="136"/>
      <c r="T135"/>
      <c r="U135" s="136"/>
      <c r="V135" s="136"/>
      <c r="W135" s="133" t="s">
        <v>5496</v>
      </c>
      <c r="X135" s="136"/>
      <c r="Y135" s="136"/>
      <c r="Z135" s="136"/>
      <c r="AA135" s="136"/>
      <c r="AB135" s="136"/>
      <c r="AC135" s="136"/>
      <c r="AD135" s="136"/>
      <c r="AE135" s="136"/>
      <c r="AF135" s="136"/>
      <c r="AG135" s="136"/>
      <c r="AH135" s="136"/>
      <c r="AI135" s="136"/>
    </row>
    <row r="136" spans="1:35" ht="15" x14ac:dyDescent="0.25">
      <c r="A136" s="133">
        <v>170200</v>
      </c>
      <c r="B136" s="133" t="s">
        <v>841</v>
      </c>
      <c r="C136" s="133">
        <v>1</v>
      </c>
      <c r="D136" s="133" t="s">
        <v>534</v>
      </c>
      <c r="E136" s="133">
        <v>170</v>
      </c>
      <c r="F136" s="133" t="s">
        <v>833</v>
      </c>
      <c r="G136" s="133">
        <v>17020</v>
      </c>
      <c r="H136" s="133" t="s">
        <v>841</v>
      </c>
      <c r="I136" s="133">
        <v>227190</v>
      </c>
      <c r="J136" s="133" t="s">
        <v>847</v>
      </c>
      <c r="K136" s="133" t="s">
        <v>545</v>
      </c>
      <c r="L136" s="135" t="str">
        <f t="shared" si="4"/>
        <v>CH</v>
      </c>
      <c r="M136" s="131" t="str">
        <f t="shared" si="5"/>
        <v>Sustain</v>
      </c>
      <c r="P136" s="136"/>
      <c r="Q136" s="136"/>
      <c r="R136" s="136"/>
      <c r="S136" s="136"/>
      <c r="T136"/>
      <c r="U136" s="136"/>
      <c r="V136" s="136"/>
      <c r="W136" s="133" t="s">
        <v>5645</v>
      </c>
      <c r="X136" s="136"/>
      <c r="Y136" s="136"/>
      <c r="Z136" s="136"/>
      <c r="AA136" s="136"/>
      <c r="AB136" s="136"/>
      <c r="AC136" s="136"/>
      <c r="AD136" s="136"/>
      <c r="AE136" s="136"/>
      <c r="AF136" s="136"/>
      <c r="AG136" s="136"/>
      <c r="AH136" s="136"/>
      <c r="AI136" s="136"/>
    </row>
    <row r="137" spans="1:35" ht="15" x14ac:dyDescent="0.25">
      <c r="A137" s="133">
        <v>170200</v>
      </c>
      <c r="B137" s="133" t="s">
        <v>841</v>
      </c>
      <c r="C137" s="133">
        <v>1</v>
      </c>
      <c r="D137" s="133" t="s">
        <v>534</v>
      </c>
      <c r="E137" s="133">
        <v>170</v>
      </c>
      <c r="F137" s="133" t="s">
        <v>833</v>
      </c>
      <c r="G137" s="133">
        <v>17020</v>
      </c>
      <c r="H137" s="133" t="s">
        <v>841</v>
      </c>
      <c r="I137" s="133">
        <v>227200</v>
      </c>
      <c r="J137" s="133" t="s">
        <v>849</v>
      </c>
      <c r="K137" s="133" t="s">
        <v>545</v>
      </c>
      <c r="L137" s="135" t="str">
        <f t="shared" si="4"/>
        <v>CH</v>
      </c>
      <c r="M137" s="131" t="str">
        <f t="shared" si="5"/>
        <v>Sustain</v>
      </c>
      <c r="P137" s="136"/>
      <c r="Q137" s="136"/>
      <c r="R137" s="136"/>
      <c r="S137" s="136"/>
      <c r="T137"/>
      <c r="U137" s="136"/>
      <c r="V137" s="136"/>
      <c r="W137" s="133" t="s">
        <v>5654</v>
      </c>
      <c r="X137" s="136"/>
      <c r="Y137" s="136"/>
      <c r="Z137" s="136"/>
      <c r="AA137" s="136"/>
      <c r="AB137" s="136"/>
      <c r="AC137" s="136"/>
      <c r="AD137" s="136"/>
      <c r="AE137" s="136"/>
      <c r="AF137" s="136"/>
      <c r="AG137" s="136"/>
      <c r="AH137" s="136"/>
      <c r="AI137" s="136"/>
    </row>
    <row r="138" spans="1:35" ht="15" x14ac:dyDescent="0.25">
      <c r="A138" s="133">
        <v>170200</v>
      </c>
      <c r="B138" s="133" t="s">
        <v>841</v>
      </c>
      <c r="C138" s="133">
        <v>1</v>
      </c>
      <c r="D138" s="133" t="s">
        <v>534</v>
      </c>
      <c r="E138" s="133">
        <v>170</v>
      </c>
      <c r="F138" s="133" t="s">
        <v>833</v>
      </c>
      <c r="G138" s="133">
        <v>17020</v>
      </c>
      <c r="H138" s="133" t="s">
        <v>841</v>
      </c>
      <c r="I138" s="133">
        <v>227247</v>
      </c>
      <c r="J138" s="133" t="s">
        <v>851</v>
      </c>
      <c r="K138" s="133" t="s">
        <v>545</v>
      </c>
      <c r="L138" s="135" t="str">
        <f t="shared" si="4"/>
        <v>CH</v>
      </c>
      <c r="M138" s="131" t="str">
        <f t="shared" si="5"/>
        <v>Sustain</v>
      </c>
      <c r="P138" s="136"/>
      <c r="Q138" s="136"/>
      <c r="R138" s="136"/>
      <c r="S138" s="136"/>
      <c r="T138"/>
      <c r="U138" s="136"/>
      <c r="V138" s="136"/>
      <c r="W138" s="133" t="s">
        <v>5669</v>
      </c>
      <c r="X138" s="136"/>
      <c r="Y138" s="136"/>
      <c r="Z138" s="136"/>
      <c r="AA138" s="136"/>
      <c r="AB138" s="136"/>
      <c r="AC138" s="136"/>
      <c r="AD138" s="136"/>
      <c r="AE138" s="136"/>
      <c r="AF138" s="136"/>
      <c r="AG138" s="136"/>
      <c r="AH138" s="136"/>
      <c r="AI138" s="136"/>
    </row>
    <row r="139" spans="1:35" ht="15" x14ac:dyDescent="0.25">
      <c r="A139" s="133">
        <v>170200</v>
      </c>
      <c r="B139" s="133" t="s">
        <v>841</v>
      </c>
      <c r="C139" s="133">
        <v>1</v>
      </c>
      <c r="D139" s="133" t="s">
        <v>534</v>
      </c>
      <c r="E139" s="133">
        <v>170</v>
      </c>
      <c r="F139" s="133" t="s">
        <v>833</v>
      </c>
      <c r="G139" s="133">
        <v>17020</v>
      </c>
      <c r="H139" s="133" t="s">
        <v>841</v>
      </c>
      <c r="I139" s="133">
        <v>227314</v>
      </c>
      <c r="J139" s="133" t="s">
        <v>853</v>
      </c>
      <c r="K139" s="133" t="s">
        <v>545</v>
      </c>
      <c r="L139" s="135" t="str">
        <f t="shared" si="4"/>
        <v>CH</v>
      </c>
      <c r="M139" s="131" t="str">
        <f t="shared" si="5"/>
        <v>Sustain</v>
      </c>
      <c r="P139" s="136"/>
      <c r="Q139" s="136"/>
      <c r="R139" s="136"/>
      <c r="S139" s="136"/>
      <c r="T139"/>
      <c r="U139" s="136"/>
      <c r="V139" s="136"/>
      <c r="W139" s="133" t="s">
        <v>5679</v>
      </c>
      <c r="X139" s="136"/>
      <c r="Y139" s="136"/>
      <c r="Z139" s="136"/>
      <c r="AA139" s="136"/>
      <c r="AB139" s="136"/>
      <c r="AC139" s="136"/>
      <c r="AD139" s="136"/>
      <c r="AE139" s="136"/>
      <c r="AF139" s="136"/>
      <c r="AG139" s="136"/>
      <c r="AH139" s="136"/>
      <c r="AI139" s="136"/>
    </row>
    <row r="140" spans="1:35" ht="15" x14ac:dyDescent="0.25">
      <c r="A140" s="133">
        <v>170200</v>
      </c>
      <c r="B140" s="133" t="s">
        <v>841</v>
      </c>
      <c r="C140" s="133">
        <v>1</v>
      </c>
      <c r="D140" s="133" t="s">
        <v>534</v>
      </c>
      <c r="E140" s="133">
        <v>170</v>
      </c>
      <c r="F140" s="133" t="s">
        <v>833</v>
      </c>
      <c r="G140" s="133">
        <v>17020</v>
      </c>
      <c r="H140" s="133" t="s">
        <v>841</v>
      </c>
      <c r="I140" s="133">
        <v>227315</v>
      </c>
      <c r="J140" s="133" t="s">
        <v>855</v>
      </c>
      <c r="K140" s="133" t="s">
        <v>545</v>
      </c>
      <c r="L140" s="135" t="str">
        <f t="shared" si="4"/>
        <v>CH</v>
      </c>
      <c r="M140" s="131" t="str">
        <f t="shared" si="5"/>
        <v>Sustain</v>
      </c>
      <c r="P140" s="136"/>
      <c r="Q140" s="136"/>
      <c r="R140" s="136"/>
      <c r="S140" s="136"/>
      <c r="T140"/>
      <c r="U140" s="136"/>
      <c r="V140" s="136"/>
      <c r="W140" s="133" t="s">
        <v>5730</v>
      </c>
      <c r="X140" s="136"/>
      <c r="Y140" s="136"/>
      <c r="Z140" s="136"/>
      <c r="AA140" s="136"/>
      <c r="AB140" s="136"/>
      <c r="AC140" s="136"/>
      <c r="AD140" s="136"/>
      <c r="AE140" s="136"/>
      <c r="AF140" s="136"/>
      <c r="AG140" s="136"/>
      <c r="AH140" s="136"/>
      <c r="AI140" s="136"/>
    </row>
    <row r="141" spans="1:35" ht="15" x14ac:dyDescent="0.25">
      <c r="A141" s="133">
        <v>170200</v>
      </c>
      <c r="B141" s="133" t="s">
        <v>841</v>
      </c>
      <c r="C141" s="133">
        <v>1</v>
      </c>
      <c r="D141" s="133" t="s">
        <v>534</v>
      </c>
      <c r="E141" s="133">
        <v>170</v>
      </c>
      <c r="F141" s="133" t="s">
        <v>833</v>
      </c>
      <c r="G141" s="133">
        <v>17020</v>
      </c>
      <c r="H141" s="133" t="s">
        <v>841</v>
      </c>
      <c r="I141" s="133">
        <v>227316</v>
      </c>
      <c r="J141" s="133" t="s">
        <v>857</v>
      </c>
      <c r="K141" s="133" t="s">
        <v>545</v>
      </c>
      <c r="L141" s="135" t="str">
        <f t="shared" si="4"/>
        <v>CH</v>
      </c>
      <c r="M141" s="131" t="str">
        <f t="shared" si="5"/>
        <v>Sustain</v>
      </c>
      <c r="P141" s="136"/>
      <c r="Q141" s="136"/>
      <c r="R141" s="136"/>
      <c r="S141" s="136"/>
      <c r="T141"/>
      <c r="U141" s="136"/>
      <c r="V141" s="136"/>
      <c r="W141" s="133" t="s">
        <v>5732</v>
      </c>
      <c r="X141" s="136"/>
      <c r="Y141" s="136"/>
      <c r="Z141" s="136"/>
      <c r="AA141" s="136"/>
      <c r="AB141" s="136"/>
      <c r="AC141" s="136"/>
      <c r="AD141" s="136"/>
      <c r="AE141" s="136"/>
      <c r="AF141" s="136"/>
      <c r="AG141" s="136"/>
      <c r="AH141" s="136"/>
      <c r="AI141" s="136"/>
    </row>
    <row r="142" spans="1:35" ht="15" x14ac:dyDescent="0.25">
      <c r="A142" s="133">
        <v>170200</v>
      </c>
      <c r="B142" s="133" t="s">
        <v>841</v>
      </c>
      <c r="C142" s="133">
        <v>1</v>
      </c>
      <c r="D142" s="133" t="s">
        <v>534</v>
      </c>
      <c r="E142" s="133">
        <v>170</v>
      </c>
      <c r="F142" s="133" t="s">
        <v>833</v>
      </c>
      <c r="G142" s="133">
        <v>17020</v>
      </c>
      <c r="H142" s="133" t="s">
        <v>841</v>
      </c>
      <c r="I142" s="133">
        <v>227317</v>
      </c>
      <c r="J142" s="133" t="s">
        <v>859</v>
      </c>
      <c r="K142" s="133" t="s">
        <v>545</v>
      </c>
      <c r="L142" s="135" t="str">
        <f t="shared" si="4"/>
        <v>CH</v>
      </c>
      <c r="M142" s="131" t="str">
        <f t="shared" si="5"/>
        <v>Sustain</v>
      </c>
      <c r="P142" s="136"/>
      <c r="Q142" s="136"/>
      <c r="R142" s="136"/>
      <c r="S142" s="136"/>
      <c r="T142"/>
      <c r="U142" s="136"/>
      <c r="V142" s="136"/>
      <c r="W142" s="133" t="s">
        <v>5734</v>
      </c>
      <c r="X142" s="136"/>
      <c r="Y142" s="136"/>
      <c r="Z142" s="136"/>
      <c r="AA142" s="136"/>
      <c r="AB142" s="136"/>
      <c r="AC142" s="136"/>
      <c r="AD142" s="136"/>
      <c r="AE142" s="136"/>
      <c r="AF142" s="136"/>
      <c r="AG142" s="136"/>
      <c r="AH142" s="136"/>
      <c r="AI142" s="136"/>
    </row>
    <row r="143" spans="1:35" ht="15" x14ac:dyDescent="0.25">
      <c r="A143" s="133">
        <v>170200</v>
      </c>
      <c r="B143" s="133" t="s">
        <v>841</v>
      </c>
      <c r="C143" s="133">
        <v>1</v>
      </c>
      <c r="D143" s="133" t="s">
        <v>534</v>
      </c>
      <c r="E143" s="133">
        <v>170</v>
      </c>
      <c r="F143" s="133" t="s">
        <v>833</v>
      </c>
      <c r="G143" s="133">
        <v>17020</v>
      </c>
      <c r="H143" s="133" t="s">
        <v>841</v>
      </c>
      <c r="I143" s="133">
        <v>227335</v>
      </c>
      <c r="J143" s="133" t="s">
        <v>861</v>
      </c>
      <c r="K143" s="133" t="s">
        <v>545</v>
      </c>
      <c r="L143" s="135" t="str">
        <f t="shared" si="4"/>
        <v>CH</v>
      </c>
      <c r="M143" s="131" t="str">
        <f t="shared" si="5"/>
        <v>Sustain</v>
      </c>
      <c r="P143" s="136"/>
      <c r="Q143" s="136"/>
      <c r="R143" s="136"/>
      <c r="S143" s="136"/>
      <c r="T143"/>
      <c r="U143" s="136"/>
      <c r="V143" s="136"/>
      <c r="W143" s="133" t="s">
        <v>5736</v>
      </c>
      <c r="X143" s="136"/>
      <c r="Y143" s="136"/>
      <c r="Z143" s="136"/>
      <c r="AA143" s="136"/>
      <c r="AB143" s="136"/>
      <c r="AC143" s="136"/>
      <c r="AD143" s="136"/>
      <c r="AE143" s="136"/>
      <c r="AF143" s="136"/>
      <c r="AG143" s="136"/>
      <c r="AH143" s="136"/>
      <c r="AI143" s="136"/>
    </row>
    <row r="144" spans="1:35" ht="30" x14ac:dyDescent="0.25">
      <c r="A144" s="133">
        <v>170200</v>
      </c>
      <c r="B144" s="133" t="s">
        <v>841</v>
      </c>
      <c r="C144" s="133">
        <v>1</v>
      </c>
      <c r="D144" s="133" t="s">
        <v>534</v>
      </c>
      <c r="E144" s="133">
        <v>170</v>
      </c>
      <c r="F144" s="133" t="s">
        <v>833</v>
      </c>
      <c r="G144" s="133">
        <v>17020</v>
      </c>
      <c r="H144" s="133" t="s">
        <v>841</v>
      </c>
      <c r="I144" s="133">
        <v>227353</v>
      </c>
      <c r="J144" s="133" t="s">
        <v>863</v>
      </c>
      <c r="K144" s="133" t="s">
        <v>545</v>
      </c>
      <c r="L144" s="135" t="str">
        <f t="shared" si="4"/>
        <v>CH</v>
      </c>
      <c r="M144" s="131" t="str">
        <f t="shared" si="5"/>
        <v>Sustain</v>
      </c>
      <c r="P144" s="136"/>
      <c r="Q144" s="136"/>
      <c r="R144" s="136"/>
      <c r="S144" s="136"/>
      <c r="T144"/>
      <c r="U144" s="136"/>
      <c r="V144" s="136"/>
      <c r="W144" s="133" t="s">
        <v>5740</v>
      </c>
      <c r="X144" s="136"/>
      <c r="Y144" s="136"/>
      <c r="Z144" s="136"/>
      <c r="AA144" s="136"/>
      <c r="AB144" s="136"/>
      <c r="AC144" s="136"/>
      <c r="AD144" s="136"/>
      <c r="AE144" s="136"/>
      <c r="AF144" s="136"/>
      <c r="AG144" s="136"/>
      <c r="AH144" s="136"/>
      <c r="AI144" s="136"/>
    </row>
    <row r="145" spans="1:35" ht="15" x14ac:dyDescent="0.25">
      <c r="A145" s="133">
        <v>170200</v>
      </c>
      <c r="B145" s="133" t="s">
        <v>841</v>
      </c>
      <c r="C145" s="133">
        <v>1</v>
      </c>
      <c r="D145" s="133" t="s">
        <v>534</v>
      </c>
      <c r="E145" s="133">
        <v>170</v>
      </c>
      <c r="F145" s="133" t="s">
        <v>833</v>
      </c>
      <c r="G145" s="133">
        <v>17020</v>
      </c>
      <c r="H145" s="133" t="s">
        <v>841</v>
      </c>
      <c r="I145" s="133">
        <v>227360</v>
      </c>
      <c r="J145" s="133" t="s">
        <v>865</v>
      </c>
      <c r="K145" s="133" t="s">
        <v>545</v>
      </c>
      <c r="L145" s="135" t="str">
        <f t="shared" si="4"/>
        <v>CH</v>
      </c>
      <c r="M145" s="131" t="str">
        <f t="shared" si="5"/>
        <v>Sustain</v>
      </c>
      <c r="P145" s="136"/>
      <c r="Q145" s="136"/>
      <c r="R145" s="136"/>
      <c r="S145" s="136"/>
      <c r="T145"/>
      <c r="U145" s="136"/>
      <c r="V145" s="136"/>
      <c r="W145" s="133" t="s">
        <v>5761</v>
      </c>
      <c r="X145" s="136"/>
      <c r="Y145" s="136"/>
      <c r="Z145" s="136"/>
      <c r="AA145" s="136"/>
      <c r="AB145" s="136"/>
      <c r="AC145" s="136"/>
      <c r="AD145" s="136"/>
      <c r="AE145" s="136"/>
      <c r="AF145" s="136"/>
      <c r="AG145" s="136"/>
      <c r="AH145" s="136"/>
      <c r="AI145" s="136"/>
    </row>
    <row r="146" spans="1:35" ht="15" x14ac:dyDescent="0.25">
      <c r="A146" s="133">
        <v>170200</v>
      </c>
      <c r="B146" s="133" t="s">
        <v>841</v>
      </c>
      <c r="C146" s="133">
        <v>1</v>
      </c>
      <c r="D146" s="133" t="s">
        <v>534</v>
      </c>
      <c r="E146" s="133">
        <v>170</v>
      </c>
      <c r="F146" s="133" t="s">
        <v>833</v>
      </c>
      <c r="G146" s="133">
        <v>17020</v>
      </c>
      <c r="H146" s="133" t="s">
        <v>841</v>
      </c>
      <c r="I146" s="133">
        <v>227436</v>
      </c>
      <c r="J146" s="133" t="s">
        <v>867</v>
      </c>
      <c r="K146" s="133" t="s">
        <v>545</v>
      </c>
      <c r="L146" s="135" t="str">
        <f t="shared" si="4"/>
        <v>CH</v>
      </c>
      <c r="M146" s="131" t="str">
        <f t="shared" si="5"/>
        <v>Sustain</v>
      </c>
      <c r="P146" s="136"/>
      <c r="Q146" s="136"/>
      <c r="R146" s="136"/>
      <c r="S146" s="136"/>
      <c r="T146"/>
      <c r="U146" s="136"/>
      <c r="V146" s="136"/>
      <c r="W146" s="133" t="s">
        <v>6594</v>
      </c>
      <c r="X146" s="136"/>
      <c r="Y146" s="136"/>
      <c r="Z146" s="136"/>
      <c r="AA146" s="136"/>
      <c r="AB146" s="136"/>
      <c r="AC146" s="136"/>
      <c r="AD146" s="136"/>
      <c r="AE146" s="136"/>
      <c r="AF146" s="136"/>
      <c r="AG146" s="136"/>
      <c r="AH146" s="136"/>
      <c r="AI146" s="136"/>
    </row>
    <row r="147" spans="1:35" ht="30" x14ac:dyDescent="0.25">
      <c r="A147" s="133">
        <v>170200</v>
      </c>
      <c r="B147" s="133" t="s">
        <v>841</v>
      </c>
      <c r="C147" s="133">
        <v>1</v>
      </c>
      <c r="D147" s="133" t="s">
        <v>534</v>
      </c>
      <c r="E147" s="133">
        <v>170</v>
      </c>
      <c r="F147" s="133" t="s">
        <v>833</v>
      </c>
      <c r="G147" s="133">
        <v>17020</v>
      </c>
      <c r="H147" s="133" t="s">
        <v>841</v>
      </c>
      <c r="I147" s="133">
        <v>227458</v>
      </c>
      <c r="J147" s="133" t="s">
        <v>869</v>
      </c>
      <c r="K147" s="133" t="s">
        <v>545</v>
      </c>
      <c r="L147" s="135" t="str">
        <f t="shared" si="4"/>
        <v>CH</v>
      </c>
      <c r="M147" s="131" t="str">
        <f t="shared" si="5"/>
        <v>Sustain</v>
      </c>
      <c r="P147" s="136"/>
      <c r="Q147" s="136"/>
      <c r="R147" s="136"/>
      <c r="S147" s="136"/>
      <c r="T147"/>
      <c r="U147" s="136"/>
      <c r="V147" s="136"/>
      <c r="W147" s="133" t="s">
        <v>6599</v>
      </c>
      <c r="X147" s="136"/>
      <c r="Y147" s="136"/>
      <c r="Z147" s="136"/>
      <c r="AA147" s="136"/>
      <c r="AB147" s="136"/>
      <c r="AC147" s="136"/>
      <c r="AD147" s="136"/>
      <c r="AE147" s="136"/>
      <c r="AF147" s="136"/>
      <c r="AG147" s="136"/>
      <c r="AH147" s="136"/>
      <c r="AI147" s="136"/>
    </row>
    <row r="148" spans="1:35" ht="15" x14ac:dyDescent="0.25">
      <c r="A148" s="133">
        <v>170200</v>
      </c>
      <c r="B148" s="133" t="s">
        <v>841</v>
      </c>
      <c r="C148" s="133">
        <v>1</v>
      </c>
      <c r="D148" s="133" t="s">
        <v>534</v>
      </c>
      <c r="E148" s="133">
        <v>170</v>
      </c>
      <c r="F148" s="133" t="s">
        <v>833</v>
      </c>
      <c r="G148" s="133">
        <v>17020</v>
      </c>
      <c r="H148" s="133" t="s">
        <v>841</v>
      </c>
      <c r="I148" s="133">
        <v>227616</v>
      </c>
      <c r="J148" s="133" t="s">
        <v>871</v>
      </c>
      <c r="K148" s="133" t="s">
        <v>545</v>
      </c>
      <c r="L148" s="135" t="str">
        <f t="shared" si="4"/>
        <v>CH</v>
      </c>
      <c r="M148" s="131" t="str">
        <f t="shared" si="5"/>
        <v>Sustain</v>
      </c>
      <c r="P148" s="136"/>
      <c r="Q148" s="136"/>
      <c r="R148" s="136"/>
      <c r="S148" s="136"/>
      <c r="T148"/>
      <c r="U148" s="136"/>
      <c r="V148" s="136"/>
      <c r="W148" s="133" t="s">
        <v>6673</v>
      </c>
      <c r="X148" s="136"/>
      <c r="Y148" s="136"/>
      <c r="Z148" s="136"/>
      <c r="AA148" s="136"/>
      <c r="AB148" s="136"/>
      <c r="AC148" s="136"/>
      <c r="AD148" s="136"/>
      <c r="AE148" s="136"/>
      <c r="AF148" s="136"/>
      <c r="AG148" s="136"/>
      <c r="AH148" s="136"/>
      <c r="AI148" s="136"/>
    </row>
    <row r="149" spans="1:35" ht="30" x14ac:dyDescent="0.25">
      <c r="A149" s="133">
        <v>170200</v>
      </c>
      <c r="B149" s="133" t="s">
        <v>841</v>
      </c>
      <c r="C149" s="133">
        <v>1</v>
      </c>
      <c r="D149" s="133" t="s">
        <v>534</v>
      </c>
      <c r="E149" s="133">
        <v>170</v>
      </c>
      <c r="F149" s="133" t="s">
        <v>833</v>
      </c>
      <c r="G149" s="133">
        <v>17020</v>
      </c>
      <c r="H149" s="133" t="s">
        <v>841</v>
      </c>
      <c r="I149" s="133">
        <v>227692</v>
      </c>
      <c r="J149" s="133" t="s">
        <v>873</v>
      </c>
      <c r="K149" s="133" t="s">
        <v>545</v>
      </c>
      <c r="L149" s="135" t="str">
        <f t="shared" si="4"/>
        <v>CH</v>
      </c>
      <c r="M149" s="131" t="str">
        <f t="shared" si="5"/>
        <v>Sustain</v>
      </c>
      <c r="P149" s="136"/>
      <c r="Q149" s="136"/>
      <c r="R149" s="136"/>
      <c r="S149" s="136"/>
      <c r="T149"/>
      <c r="U149" s="136"/>
      <c r="V149" s="136"/>
      <c r="W149" s="133" t="s">
        <v>6679</v>
      </c>
      <c r="X149" s="136"/>
      <c r="Y149" s="136"/>
      <c r="Z149" s="136"/>
      <c r="AA149" s="136"/>
      <c r="AB149" s="136"/>
      <c r="AC149" s="136"/>
      <c r="AD149" s="136"/>
      <c r="AE149" s="136"/>
      <c r="AF149" s="136"/>
      <c r="AG149" s="136"/>
      <c r="AH149" s="136"/>
      <c r="AI149" s="136"/>
    </row>
    <row r="150" spans="1:35" ht="15" x14ac:dyDescent="0.25">
      <c r="A150" s="133">
        <v>170200</v>
      </c>
      <c r="B150" s="133" t="s">
        <v>841</v>
      </c>
      <c r="C150" s="133">
        <v>1</v>
      </c>
      <c r="D150" s="133" t="s">
        <v>534</v>
      </c>
      <c r="E150" s="133">
        <v>170</v>
      </c>
      <c r="F150" s="133" t="s">
        <v>833</v>
      </c>
      <c r="G150" s="133">
        <v>17020</v>
      </c>
      <c r="H150" s="133" t="s">
        <v>841</v>
      </c>
      <c r="I150" s="133">
        <v>227833</v>
      </c>
      <c r="J150" s="133" t="s">
        <v>873</v>
      </c>
      <c r="K150" s="133" t="s">
        <v>545</v>
      </c>
      <c r="L150" s="135" t="str">
        <f t="shared" si="4"/>
        <v>CH</v>
      </c>
      <c r="M150" s="131" t="str">
        <f t="shared" si="5"/>
        <v>Sustain</v>
      </c>
      <c r="P150" s="136"/>
      <c r="Q150" s="136"/>
      <c r="R150" s="136"/>
      <c r="S150" s="136"/>
      <c r="T150"/>
      <c r="U150" s="136"/>
      <c r="V150" s="136"/>
      <c r="W150" s="133" t="s">
        <v>6682</v>
      </c>
      <c r="X150" s="136"/>
      <c r="Y150" s="136"/>
      <c r="Z150" s="136"/>
      <c r="AA150" s="136"/>
      <c r="AB150" s="136"/>
      <c r="AC150" s="136"/>
      <c r="AD150" s="136"/>
      <c r="AE150" s="136"/>
      <c r="AF150" s="136"/>
      <c r="AG150" s="136"/>
      <c r="AH150" s="136"/>
      <c r="AI150" s="136"/>
    </row>
    <row r="151" spans="1:35" ht="15" x14ac:dyDescent="0.25">
      <c r="A151" s="133">
        <v>170200</v>
      </c>
      <c r="B151" s="133" t="s">
        <v>841</v>
      </c>
      <c r="C151" s="133">
        <v>1</v>
      </c>
      <c r="D151" s="133" t="s">
        <v>534</v>
      </c>
      <c r="E151" s="133">
        <v>170</v>
      </c>
      <c r="F151" s="133" t="s">
        <v>833</v>
      </c>
      <c r="G151" s="133">
        <v>17020</v>
      </c>
      <c r="H151" s="133" t="s">
        <v>841</v>
      </c>
      <c r="I151" s="133">
        <v>335145</v>
      </c>
      <c r="J151" s="133" t="s">
        <v>876</v>
      </c>
      <c r="K151" s="133" t="s">
        <v>877</v>
      </c>
      <c r="L151" s="135" t="str">
        <f t="shared" si="4"/>
        <v>CH</v>
      </c>
      <c r="M151" s="131" t="str">
        <f t="shared" si="5"/>
        <v>Sustain</v>
      </c>
      <c r="P151" s="136"/>
      <c r="Q151" s="136"/>
      <c r="R151" s="136"/>
      <c r="S151" s="136"/>
      <c r="T151"/>
      <c r="U151" s="136"/>
      <c r="V151" s="136"/>
      <c r="W151" s="133" t="s">
        <v>6686</v>
      </c>
      <c r="X151" s="136"/>
      <c r="Y151" s="136"/>
      <c r="Z151" s="136"/>
      <c r="AA151" s="136"/>
      <c r="AB151" s="136"/>
      <c r="AC151" s="136"/>
      <c r="AD151" s="136"/>
      <c r="AE151" s="136"/>
      <c r="AF151" s="136"/>
      <c r="AG151" s="136"/>
      <c r="AH151" s="136"/>
      <c r="AI151" s="136"/>
    </row>
    <row r="152" spans="1:35" ht="15" x14ac:dyDescent="0.25">
      <c r="A152" s="133">
        <v>170490</v>
      </c>
      <c r="B152" s="133" t="s">
        <v>879</v>
      </c>
      <c r="C152" s="133">
        <v>1</v>
      </c>
      <c r="D152" s="133" t="s">
        <v>534</v>
      </c>
      <c r="E152" s="133">
        <v>170</v>
      </c>
      <c r="F152" s="133" t="s">
        <v>833</v>
      </c>
      <c r="G152" s="133">
        <v>17049</v>
      </c>
      <c r="H152" s="133" t="s">
        <v>879</v>
      </c>
      <c r="I152" s="133">
        <v>109315</v>
      </c>
      <c r="J152" s="133" t="s">
        <v>881</v>
      </c>
      <c r="K152" s="133" t="s">
        <v>538</v>
      </c>
      <c r="L152" s="135" t="str">
        <f t="shared" si="4"/>
        <v>CH</v>
      </c>
      <c r="M152" s="131" t="str">
        <f t="shared" si="5"/>
        <v>Holmes</v>
      </c>
      <c r="P152" s="136"/>
      <c r="Q152" s="136"/>
      <c r="R152" s="136"/>
      <c r="S152" s="136"/>
      <c r="T152"/>
      <c r="U152" s="136"/>
      <c r="V152" s="136"/>
      <c r="W152" s="133" t="s">
        <v>6698</v>
      </c>
      <c r="X152" s="136"/>
      <c r="Y152" s="136"/>
      <c r="Z152" s="136"/>
      <c r="AA152" s="136"/>
      <c r="AB152" s="136"/>
      <c r="AC152" s="136"/>
      <c r="AD152" s="136"/>
      <c r="AE152" s="136"/>
      <c r="AF152" s="136"/>
      <c r="AG152" s="136"/>
      <c r="AH152" s="136"/>
      <c r="AI152" s="136"/>
    </row>
    <row r="153" spans="1:35" ht="15" x14ac:dyDescent="0.25">
      <c r="A153" s="133">
        <v>170490</v>
      </c>
      <c r="B153" s="133" t="s">
        <v>879</v>
      </c>
      <c r="C153" s="133">
        <v>1</v>
      </c>
      <c r="D153" s="133" t="s">
        <v>534</v>
      </c>
      <c r="E153" s="133">
        <v>170</v>
      </c>
      <c r="F153" s="133" t="s">
        <v>833</v>
      </c>
      <c r="G153" s="133">
        <v>17049</v>
      </c>
      <c r="H153" s="133" t="s">
        <v>879</v>
      </c>
      <c r="I153" s="133">
        <v>335200</v>
      </c>
      <c r="J153" s="133" t="s">
        <v>883</v>
      </c>
      <c r="K153" s="133" t="s">
        <v>884</v>
      </c>
      <c r="L153" s="135" t="str">
        <f t="shared" si="4"/>
        <v>CH</v>
      </c>
      <c r="M153" s="131" t="str">
        <f t="shared" si="5"/>
        <v>Holmes</v>
      </c>
      <c r="P153" s="136"/>
      <c r="Q153" s="136"/>
      <c r="R153" s="136"/>
      <c r="S153" s="136"/>
      <c r="T153"/>
      <c r="U153" s="136"/>
      <c r="V153" s="136"/>
      <c r="W153" s="133" t="s">
        <v>6701</v>
      </c>
      <c r="X153" s="136"/>
      <c r="Y153" s="136"/>
      <c r="Z153" s="136"/>
      <c r="AA153" s="136"/>
      <c r="AB153" s="136"/>
      <c r="AC153" s="136"/>
      <c r="AD153" s="136"/>
      <c r="AE153" s="136"/>
      <c r="AF153" s="136"/>
      <c r="AG153" s="136"/>
      <c r="AH153" s="136"/>
      <c r="AI153" s="136"/>
    </row>
    <row r="154" spans="1:35" ht="15" x14ac:dyDescent="0.25">
      <c r="A154" s="133">
        <v>170490</v>
      </c>
      <c r="B154" s="133" t="s">
        <v>879</v>
      </c>
      <c r="C154" s="133">
        <v>1</v>
      </c>
      <c r="D154" s="133" t="s">
        <v>534</v>
      </c>
      <c r="E154" s="133">
        <v>170</v>
      </c>
      <c r="F154" s="133" t="s">
        <v>833</v>
      </c>
      <c r="G154" s="133">
        <v>17049</v>
      </c>
      <c r="H154" s="133" t="s">
        <v>879</v>
      </c>
      <c r="I154" s="133">
        <v>335205</v>
      </c>
      <c r="J154" s="133" t="s">
        <v>886</v>
      </c>
      <c r="K154" s="133" t="s">
        <v>884</v>
      </c>
      <c r="L154" s="135" t="str">
        <f t="shared" si="4"/>
        <v>CH</v>
      </c>
      <c r="M154" s="131" t="str">
        <f t="shared" si="5"/>
        <v>Holmes</v>
      </c>
      <c r="P154" s="136"/>
      <c r="Q154" s="136"/>
      <c r="R154" s="136"/>
      <c r="S154" s="136"/>
      <c r="T154"/>
      <c r="U154" s="136"/>
      <c r="V154" s="136"/>
      <c r="W154" s="133" t="s">
        <v>6707</v>
      </c>
      <c r="X154" s="136"/>
      <c r="Y154" s="136"/>
      <c r="Z154" s="136"/>
      <c r="AA154" s="136"/>
      <c r="AB154" s="136"/>
      <c r="AC154" s="136"/>
      <c r="AD154" s="136"/>
      <c r="AE154" s="136"/>
      <c r="AF154" s="136"/>
      <c r="AG154" s="136"/>
      <c r="AH154" s="136"/>
      <c r="AI154" s="136"/>
    </row>
    <row r="155" spans="1:35" ht="15" x14ac:dyDescent="0.25">
      <c r="A155" s="133">
        <v>170490</v>
      </c>
      <c r="B155" s="133" t="s">
        <v>879</v>
      </c>
      <c r="C155" s="133">
        <v>1</v>
      </c>
      <c r="D155" s="133" t="s">
        <v>534</v>
      </c>
      <c r="E155" s="133">
        <v>170</v>
      </c>
      <c r="F155" s="133" t="s">
        <v>833</v>
      </c>
      <c r="G155" s="133">
        <v>17049</v>
      </c>
      <c r="H155" s="133" t="s">
        <v>879</v>
      </c>
      <c r="I155" s="133">
        <v>335210</v>
      </c>
      <c r="J155" s="133" t="s">
        <v>888</v>
      </c>
      <c r="K155" s="133" t="s">
        <v>884</v>
      </c>
      <c r="L155" s="135" t="str">
        <f t="shared" si="4"/>
        <v>CH</v>
      </c>
      <c r="M155" s="131" t="str">
        <f t="shared" si="5"/>
        <v>Holmes</v>
      </c>
      <c r="P155" s="136"/>
      <c r="Q155" s="136"/>
      <c r="R155" s="136"/>
      <c r="S155" s="136"/>
      <c r="T155"/>
      <c r="U155" s="136"/>
      <c r="V155" s="136"/>
      <c r="W155" s="133" t="s">
        <v>6712</v>
      </c>
      <c r="X155" s="136"/>
      <c r="Y155" s="136"/>
      <c r="Z155" s="136"/>
      <c r="AA155" s="136"/>
      <c r="AB155" s="136"/>
      <c r="AC155" s="136"/>
      <c r="AD155" s="136"/>
      <c r="AE155" s="136"/>
      <c r="AF155" s="136"/>
      <c r="AG155" s="136"/>
      <c r="AH155" s="136"/>
      <c r="AI155" s="136"/>
    </row>
    <row r="156" spans="1:35" ht="30" x14ac:dyDescent="0.25">
      <c r="A156" s="133">
        <v>540000</v>
      </c>
      <c r="B156" s="133" t="s">
        <v>890</v>
      </c>
      <c r="C156" s="133">
        <v>1</v>
      </c>
      <c r="D156" s="133" t="s">
        <v>534</v>
      </c>
      <c r="E156" s="133">
        <v>170</v>
      </c>
      <c r="F156" s="133" t="s">
        <v>833</v>
      </c>
      <c r="G156" s="133">
        <v>54000</v>
      </c>
      <c r="H156" s="133" t="s">
        <v>890</v>
      </c>
      <c r="I156" s="133">
        <v>109650</v>
      </c>
      <c r="J156" s="133" t="s">
        <v>892</v>
      </c>
      <c r="K156" s="133" t="s">
        <v>538</v>
      </c>
      <c r="L156" s="135" t="str">
        <f t="shared" si="4"/>
        <v>CH</v>
      </c>
      <c r="M156" s="131" t="str">
        <f t="shared" si="5"/>
        <v>Ucomm</v>
      </c>
      <c r="P156" s="136"/>
      <c r="Q156" s="136"/>
      <c r="R156" s="136"/>
      <c r="S156" s="136"/>
      <c r="T156"/>
      <c r="U156" s="136"/>
      <c r="V156" s="136"/>
      <c r="W156" s="133" t="s">
        <v>6717</v>
      </c>
      <c r="X156" s="136"/>
      <c r="Y156" s="136"/>
      <c r="Z156" s="136"/>
      <c r="AA156" s="136"/>
      <c r="AB156" s="136"/>
      <c r="AC156" s="136"/>
      <c r="AD156" s="136"/>
      <c r="AE156" s="136"/>
      <c r="AF156" s="136"/>
      <c r="AG156" s="136"/>
      <c r="AH156" s="136"/>
      <c r="AI156" s="136"/>
    </row>
    <row r="157" spans="1:35" ht="30" x14ac:dyDescent="0.25">
      <c r="A157" s="133">
        <v>540000</v>
      </c>
      <c r="B157" s="133" t="s">
        <v>890</v>
      </c>
      <c r="C157" s="133">
        <v>1</v>
      </c>
      <c r="D157" s="133" t="s">
        <v>534</v>
      </c>
      <c r="E157" s="133">
        <v>170</v>
      </c>
      <c r="F157" s="133" t="s">
        <v>833</v>
      </c>
      <c r="G157" s="133">
        <v>54000</v>
      </c>
      <c r="H157" s="133" t="s">
        <v>890</v>
      </c>
      <c r="I157" s="133">
        <v>109651</v>
      </c>
      <c r="J157" s="133" t="s">
        <v>894</v>
      </c>
      <c r="K157" s="133" t="s">
        <v>538</v>
      </c>
      <c r="L157" s="135" t="str">
        <f t="shared" si="4"/>
        <v>CH</v>
      </c>
      <c r="M157" s="131" t="str">
        <f t="shared" si="5"/>
        <v>Ucomm</v>
      </c>
      <c r="P157" s="136"/>
      <c r="Q157" s="136"/>
      <c r="R157" s="136"/>
      <c r="S157" s="136"/>
      <c r="T157"/>
      <c r="U157" s="136"/>
      <c r="V157" s="136"/>
      <c r="W157" s="133" t="s">
        <v>6721</v>
      </c>
      <c r="X157" s="136"/>
      <c r="Y157" s="136"/>
      <c r="Z157" s="136"/>
      <c r="AA157" s="136"/>
      <c r="AB157" s="136"/>
      <c r="AC157" s="136"/>
      <c r="AD157" s="136"/>
      <c r="AE157" s="136"/>
      <c r="AF157" s="136"/>
      <c r="AG157" s="136"/>
      <c r="AH157" s="136"/>
      <c r="AI157" s="136"/>
    </row>
    <row r="158" spans="1:35" ht="15" x14ac:dyDescent="0.25">
      <c r="A158" s="133">
        <v>540000</v>
      </c>
      <c r="B158" s="133" t="s">
        <v>890</v>
      </c>
      <c r="C158" s="133">
        <v>1</v>
      </c>
      <c r="D158" s="133" t="s">
        <v>534</v>
      </c>
      <c r="E158" s="133">
        <v>170</v>
      </c>
      <c r="F158" s="133" t="s">
        <v>833</v>
      </c>
      <c r="G158" s="133">
        <v>54000</v>
      </c>
      <c r="H158" s="133" t="s">
        <v>890</v>
      </c>
      <c r="I158" s="133">
        <v>227287</v>
      </c>
      <c r="J158" s="133" t="s">
        <v>896</v>
      </c>
      <c r="K158" s="133" t="s">
        <v>545</v>
      </c>
      <c r="L158" s="135" t="str">
        <f t="shared" si="4"/>
        <v>CH</v>
      </c>
      <c r="M158" s="131" t="str">
        <f t="shared" si="5"/>
        <v>Ucomm</v>
      </c>
      <c r="P158" s="136"/>
      <c r="Q158" s="136"/>
      <c r="R158" s="136"/>
      <c r="S158" s="136"/>
      <c r="T158"/>
      <c r="U158" s="136"/>
      <c r="V158" s="136"/>
      <c r="W158" s="133" t="s">
        <v>6725</v>
      </c>
      <c r="X158" s="136"/>
      <c r="Y158" s="136"/>
      <c r="Z158" s="136"/>
      <c r="AA158" s="136"/>
      <c r="AB158" s="136"/>
      <c r="AC158" s="136"/>
      <c r="AD158" s="136"/>
      <c r="AE158" s="136"/>
      <c r="AF158" s="136"/>
      <c r="AG158" s="136"/>
      <c r="AH158" s="136"/>
      <c r="AI158" s="136"/>
    </row>
    <row r="159" spans="1:35" ht="15" x14ac:dyDescent="0.25">
      <c r="A159" s="133">
        <v>540000</v>
      </c>
      <c r="B159" s="133" t="s">
        <v>890</v>
      </c>
      <c r="C159" s="133">
        <v>1</v>
      </c>
      <c r="D159" s="133" t="s">
        <v>534</v>
      </c>
      <c r="E159" s="133">
        <v>170</v>
      </c>
      <c r="F159" s="133" t="s">
        <v>833</v>
      </c>
      <c r="G159" s="133">
        <v>54000</v>
      </c>
      <c r="H159" s="133" t="s">
        <v>890</v>
      </c>
      <c r="I159" s="133">
        <v>227568</v>
      </c>
      <c r="J159" s="133" t="s">
        <v>898</v>
      </c>
      <c r="K159" s="133" t="s">
        <v>545</v>
      </c>
      <c r="L159" s="135" t="str">
        <f t="shared" si="4"/>
        <v>CH</v>
      </c>
      <c r="M159" s="131" t="str">
        <f t="shared" si="5"/>
        <v>Ucomm</v>
      </c>
      <c r="P159" s="136"/>
      <c r="Q159" s="136"/>
      <c r="R159" s="136"/>
      <c r="S159" s="136"/>
      <c r="T159"/>
      <c r="U159" s="136"/>
      <c r="V159" s="136"/>
      <c r="W159" s="133" t="s">
        <v>6739</v>
      </c>
      <c r="X159" s="136"/>
      <c r="Y159" s="136"/>
      <c r="Z159" s="136"/>
      <c r="AA159" s="136"/>
      <c r="AB159" s="136"/>
      <c r="AC159" s="136"/>
      <c r="AD159" s="136"/>
      <c r="AE159" s="136"/>
      <c r="AF159" s="136"/>
      <c r="AG159" s="136"/>
      <c r="AH159" s="136"/>
      <c r="AI159" s="136"/>
    </row>
    <row r="160" spans="1:35" ht="15" x14ac:dyDescent="0.25">
      <c r="A160" s="133">
        <v>540000</v>
      </c>
      <c r="B160" s="133" t="s">
        <v>890</v>
      </c>
      <c r="C160" s="133">
        <v>1</v>
      </c>
      <c r="D160" s="133" t="s">
        <v>534</v>
      </c>
      <c r="E160" s="133">
        <v>170</v>
      </c>
      <c r="F160" s="133" t="s">
        <v>833</v>
      </c>
      <c r="G160" s="133">
        <v>54000</v>
      </c>
      <c r="H160" s="133" t="s">
        <v>890</v>
      </c>
      <c r="I160" s="133">
        <v>332121</v>
      </c>
      <c r="J160" s="133" t="s">
        <v>900</v>
      </c>
      <c r="K160" s="133" t="s">
        <v>901</v>
      </c>
      <c r="L160" s="135" t="str">
        <f t="shared" si="4"/>
        <v>CH</v>
      </c>
      <c r="M160" s="131" t="str">
        <f t="shared" si="5"/>
        <v>Ucomm</v>
      </c>
      <c r="P160" s="136"/>
      <c r="Q160" s="136"/>
      <c r="R160" s="136"/>
      <c r="S160" s="136"/>
      <c r="T160"/>
      <c r="U160" s="136"/>
      <c r="V160" s="136"/>
      <c r="W160" s="133" t="s">
        <v>6922</v>
      </c>
      <c r="X160" s="136"/>
      <c r="Y160" s="136"/>
      <c r="Z160" s="136"/>
      <c r="AA160" s="136"/>
      <c r="AB160" s="136"/>
      <c r="AC160" s="136"/>
      <c r="AD160" s="136"/>
      <c r="AE160" s="136"/>
      <c r="AF160" s="136"/>
      <c r="AG160" s="136"/>
      <c r="AH160" s="136"/>
      <c r="AI160" s="136"/>
    </row>
    <row r="161" spans="1:35" ht="15" x14ac:dyDescent="0.25">
      <c r="A161" s="133">
        <v>540000</v>
      </c>
      <c r="B161" s="133" t="s">
        <v>890</v>
      </c>
      <c r="C161" s="133">
        <v>1</v>
      </c>
      <c r="D161" s="133" t="s">
        <v>534</v>
      </c>
      <c r="E161" s="133">
        <v>170</v>
      </c>
      <c r="F161" s="133" t="s">
        <v>833</v>
      </c>
      <c r="G161" s="133">
        <v>54000</v>
      </c>
      <c r="H161" s="133" t="s">
        <v>890</v>
      </c>
      <c r="I161" s="133">
        <v>333230</v>
      </c>
      <c r="J161" s="133" t="s">
        <v>903</v>
      </c>
      <c r="K161" s="133" t="s">
        <v>538</v>
      </c>
      <c r="L161" s="135" t="str">
        <f t="shared" si="4"/>
        <v>CH</v>
      </c>
      <c r="M161" s="131" t="str">
        <f t="shared" si="5"/>
        <v>Ucomm</v>
      </c>
      <c r="P161" s="136"/>
      <c r="Q161" s="136"/>
      <c r="R161" s="136"/>
      <c r="S161" s="136"/>
      <c r="T161"/>
      <c r="U161" s="136"/>
      <c r="V161" s="136"/>
      <c r="W161" s="133" t="s">
        <v>6926</v>
      </c>
      <c r="X161" s="136"/>
      <c r="Y161" s="136"/>
      <c r="Z161" s="136"/>
      <c r="AA161" s="136"/>
      <c r="AB161" s="136"/>
      <c r="AC161" s="136"/>
      <c r="AD161" s="136"/>
      <c r="AE161" s="136"/>
      <c r="AF161" s="136"/>
      <c r="AG161" s="136"/>
      <c r="AH161" s="136"/>
      <c r="AI161" s="136"/>
    </row>
    <row r="162" spans="1:35" ht="30" x14ac:dyDescent="0.25">
      <c r="A162" s="133" t="s">
        <v>904</v>
      </c>
      <c r="B162" s="133" t="s">
        <v>905</v>
      </c>
      <c r="C162" s="133">
        <v>1</v>
      </c>
      <c r="D162" s="133" t="s">
        <v>534</v>
      </c>
      <c r="E162" s="133">
        <v>170</v>
      </c>
      <c r="F162" s="133" t="s">
        <v>833</v>
      </c>
      <c r="G162" s="133">
        <v>54000</v>
      </c>
      <c r="H162" s="133" t="s">
        <v>890</v>
      </c>
      <c r="I162" s="133"/>
      <c r="J162" s="133"/>
      <c r="K162" s="133"/>
      <c r="L162" s="135" t="str">
        <f t="shared" si="4"/>
        <v>CH</v>
      </c>
      <c r="M162" s="131" t="str">
        <f t="shared" si="5"/>
        <v>Ucomm</v>
      </c>
      <c r="P162" s="136"/>
      <c r="Q162" s="136"/>
      <c r="R162" s="136"/>
      <c r="S162" s="136"/>
      <c r="T162"/>
      <c r="U162" s="136"/>
      <c r="V162" s="136"/>
      <c r="W162" s="133" t="s">
        <v>6928</v>
      </c>
      <c r="X162" s="136"/>
      <c r="Y162" s="136"/>
      <c r="Z162" s="136"/>
      <c r="AA162" s="136"/>
      <c r="AB162" s="136"/>
      <c r="AC162" s="136"/>
      <c r="AD162" s="136"/>
      <c r="AE162" s="136"/>
      <c r="AF162" s="136"/>
      <c r="AG162" s="136"/>
      <c r="AH162" s="136"/>
      <c r="AI162" s="136"/>
    </row>
    <row r="163" spans="1:35" ht="30" x14ac:dyDescent="0.25">
      <c r="A163" s="133" t="s">
        <v>906</v>
      </c>
      <c r="B163" s="133" t="s">
        <v>907</v>
      </c>
      <c r="C163" s="133">
        <v>1</v>
      </c>
      <c r="D163" s="133" t="s">
        <v>534</v>
      </c>
      <c r="E163" s="133">
        <v>170</v>
      </c>
      <c r="F163" s="133" t="s">
        <v>833</v>
      </c>
      <c r="G163" s="133">
        <v>54000</v>
      </c>
      <c r="H163" s="133" t="s">
        <v>890</v>
      </c>
      <c r="I163" s="133"/>
      <c r="J163" s="133"/>
      <c r="K163" s="133"/>
      <c r="L163" s="135" t="str">
        <f t="shared" si="4"/>
        <v>CH</v>
      </c>
      <c r="M163" s="131" t="str">
        <f t="shared" si="5"/>
        <v>Ucomm</v>
      </c>
      <c r="P163" s="136"/>
      <c r="Q163" s="136"/>
      <c r="R163" s="136"/>
      <c r="S163" s="136"/>
      <c r="T163"/>
      <c r="U163" s="136"/>
      <c r="V163" s="136"/>
      <c r="W163" s="133" t="s">
        <v>6934</v>
      </c>
      <c r="X163" s="136"/>
      <c r="Y163" s="136"/>
      <c r="Z163" s="136"/>
      <c r="AA163" s="136"/>
      <c r="AB163" s="136"/>
      <c r="AC163" s="136"/>
      <c r="AD163" s="136"/>
      <c r="AE163" s="136"/>
      <c r="AF163" s="136"/>
      <c r="AG163" s="136"/>
      <c r="AH163" s="136"/>
      <c r="AI163" s="136"/>
    </row>
    <row r="164" spans="1:35" ht="30" x14ac:dyDescent="0.25">
      <c r="A164" s="133" t="s">
        <v>908</v>
      </c>
      <c r="B164" s="133" t="s">
        <v>909</v>
      </c>
      <c r="C164" s="133">
        <v>1</v>
      </c>
      <c r="D164" s="133" t="s">
        <v>534</v>
      </c>
      <c r="E164" s="133">
        <v>170</v>
      </c>
      <c r="F164" s="133" t="s">
        <v>833</v>
      </c>
      <c r="G164" s="133">
        <v>54000</v>
      </c>
      <c r="H164" s="133" t="s">
        <v>890</v>
      </c>
      <c r="I164" s="133"/>
      <c r="J164" s="133"/>
      <c r="K164" s="133"/>
      <c r="L164" s="135" t="str">
        <f t="shared" si="4"/>
        <v>CH</v>
      </c>
      <c r="M164" s="131" t="str">
        <f t="shared" si="5"/>
        <v>Ucomm</v>
      </c>
      <c r="P164" s="136"/>
      <c r="Q164" s="136"/>
      <c r="R164" s="136"/>
      <c r="S164" s="136"/>
      <c r="T164"/>
      <c r="U164" s="136"/>
      <c r="V164" s="136"/>
      <c r="W164" s="133" t="s">
        <v>6938</v>
      </c>
      <c r="X164" s="136"/>
      <c r="Y164" s="136"/>
      <c r="Z164" s="136"/>
      <c r="AA164" s="136"/>
      <c r="AB164" s="136"/>
      <c r="AC164" s="136"/>
      <c r="AD164" s="136"/>
      <c r="AE164" s="136"/>
      <c r="AF164" s="136"/>
      <c r="AG164" s="136"/>
      <c r="AH164" s="136"/>
      <c r="AI164" s="136"/>
    </row>
    <row r="165" spans="1:35" ht="15" x14ac:dyDescent="0.25">
      <c r="A165" s="133" t="s">
        <v>910</v>
      </c>
      <c r="B165" s="133" t="s">
        <v>911</v>
      </c>
      <c r="C165" s="133">
        <v>1</v>
      </c>
      <c r="D165" s="133" t="s">
        <v>534</v>
      </c>
      <c r="E165" s="133">
        <v>170</v>
      </c>
      <c r="F165" s="133" t="s">
        <v>833</v>
      </c>
      <c r="G165" s="133">
        <v>54000</v>
      </c>
      <c r="H165" s="133" t="s">
        <v>890</v>
      </c>
      <c r="I165" s="133"/>
      <c r="J165" s="133"/>
      <c r="K165" s="133"/>
      <c r="L165" s="135" t="str">
        <f t="shared" si="4"/>
        <v>CH</v>
      </c>
      <c r="M165" s="131" t="str">
        <f t="shared" si="5"/>
        <v>Ucomm</v>
      </c>
      <c r="P165" s="136"/>
      <c r="Q165" s="136"/>
      <c r="R165" s="136"/>
      <c r="S165" s="136"/>
      <c r="T165"/>
      <c r="U165" s="136"/>
      <c r="V165" s="136"/>
      <c r="W165" s="133" t="s">
        <v>6984</v>
      </c>
      <c r="X165" s="136"/>
      <c r="Y165" s="136"/>
      <c r="Z165" s="136"/>
      <c r="AA165" s="136"/>
      <c r="AB165" s="136"/>
      <c r="AC165" s="136"/>
      <c r="AD165" s="136"/>
      <c r="AE165" s="136"/>
      <c r="AF165" s="136"/>
      <c r="AG165" s="136"/>
      <c r="AH165" s="136"/>
      <c r="AI165" s="136"/>
    </row>
    <row r="166" spans="1:35" ht="30" x14ac:dyDescent="0.25">
      <c r="A166" s="133" t="s">
        <v>912</v>
      </c>
      <c r="B166" s="133" t="s">
        <v>913</v>
      </c>
      <c r="C166" s="133">
        <v>1</v>
      </c>
      <c r="D166" s="133" t="s">
        <v>534</v>
      </c>
      <c r="E166" s="133">
        <v>170</v>
      </c>
      <c r="F166" s="133" t="s">
        <v>833</v>
      </c>
      <c r="G166" s="133">
        <v>54000</v>
      </c>
      <c r="H166" s="133" t="s">
        <v>890</v>
      </c>
      <c r="I166" s="133"/>
      <c r="J166" s="133"/>
      <c r="K166" s="133"/>
      <c r="L166" s="135" t="str">
        <f t="shared" si="4"/>
        <v>CH</v>
      </c>
      <c r="M166" s="131" t="str">
        <f t="shared" si="5"/>
        <v>Ucomm</v>
      </c>
      <c r="P166" s="136"/>
      <c r="Q166" s="136"/>
      <c r="R166" s="136"/>
      <c r="S166" s="136"/>
      <c r="T166"/>
      <c r="U166" s="136"/>
      <c r="V166" s="136"/>
      <c r="W166" s="133" t="s">
        <v>7009</v>
      </c>
      <c r="X166" s="136"/>
      <c r="Y166" s="136"/>
      <c r="Z166" s="136"/>
      <c r="AA166" s="136"/>
      <c r="AB166" s="136"/>
      <c r="AC166" s="136"/>
      <c r="AD166" s="136"/>
      <c r="AE166" s="136"/>
      <c r="AF166" s="136"/>
      <c r="AG166" s="136"/>
      <c r="AH166" s="136"/>
      <c r="AI166" s="136"/>
    </row>
    <row r="167" spans="1:35" ht="15" x14ac:dyDescent="0.25">
      <c r="A167" s="133">
        <v>540300</v>
      </c>
      <c r="B167" s="133" t="s">
        <v>916</v>
      </c>
      <c r="C167" s="133">
        <v>1</v>
      </c>
      <c r="D167" s="133" t="s">
        <v>534</v>
      </c>
      <c r="E167" s="133">
        <v>170</v>
      </c>
      <c r="F167" s="133" t="s">
        <v>833</v>
      </c>
      <c r="G167" s="133">
        <v>54030</v>
      </c>
      <c r="H167" s="133" t="s">
        <v>915</v>
      </c>
      <c r="I167" s="133">
        <v>107525</v>
      </c>
      <c r="J167" s="133" t="s">
        <v>918</v>
      </c>
      <c r="K167" s="133" t="s">
        <v>545</v>
      </c>
      <c r="L167" s="135" t="str">
        <f t="shared" si="4"/>
        <v>CH</v>
      </c>
      <c r="M167" s="131" t="str">
        <f t="shared" si="5"/>
        <v>Arts Engagement</v>
      </c>
      <c r="P167" s="136"/>
      <c r="Q167" s="136"/>
      <c r="R167" s="136"/>
      <c r="S167" s="136"/>
      <c r="T167"/>
      <c r="U167" s="136"/>
      <c r="V167" s="136"/>
      <c r="W167" s="133" t="s">
        <v>7013</v>
      </c>
      <c r="X167" s="136"/>
      <c r="Y167" s="136"/>
      <c r="Z167" s="136"/>
      <c r="AA167" s="136"/>
      <c r="AB167" s="136"/>
      <c r="AC167" s="136"/>
      <c r="AD167" s="136"/>
      <c r="AE167" s="136"/>
      <c r="AF167" s="136"/>
      <c r="AG167" s="136"/>
      <c r="AH167" s="136"/>
      <c r="AI167" s="136"/>
    </row>
    <row r="168" spans="1:35" ht="15" x14ac:dyDescent="0.25">
      <c r="A168" s="133">
        <v>540300</v>
      </c>
      <c r="B168" s="133" t="s">
        <v>916</v>
      </c>
      <c r="C168" s="133">
        <v>1</v>
      </c>
      <c r="D168" s="133" t="s">
        <v>534</v>
      </c>
      <c r="E168" s="133">
        <v>170</v>
      </c>
      <c r="F168" s="133" t="s">
        <v>833</v>
      </c>
      <c r="G168" s="133">
        <v>54030</v>
      </c>
      <c r="H168" s="133" t="s">
        <v>915</v>
      </c>
      <c r="I168" s="133">
        <v>227143</v>
      </c>
      <c r="J168" s="133" t="s">
        <v>920</v>
      </c>
      <c r="K168" s="133" t="s">
        <v>545</v>
      </c>
      <c r="L168" s="135" t="str">
        <f t="shared" si="4"/>
        <v>CH</v>
      </c>
      <c r="M168" s="131" t="str">
        <f t="shared" si="5"/>
        <v>Arts Engagement</v>
      </c>
      <c r="P168" s="136"/>
      <c r="Q168" s="136"/>
      <c r="R168" s="136"/>
      <c r="S168" s="136"/>
      <c r="T168"/>
      <c r="U168" s="136"/>
      <c r="V168" s="136"/>
      <c r="W168" s="133" t="s">
        <v>7017</v>
      </c>
      <c r="X168" s="136"/>
      <c r="Y168" s="136"/>
      <c r="Z168" s="136"/>
      <c r="AA168" s="136"/>
      <c r="AB168" s="136"/>
      <c r="AC168" s="136"/>
      <c r="AD168" s="136"/>
      <c r="AE168" s="136"/>
      <c r="AF168" s="136"/>
      <c r="AG168" s="136"/>
      <c r="AH168" s="136"/>
      <c r="AI168" s="136"/>
    </row>
    <row r="169" spans="1:35" ht="12.75" customHeight="1" x14ac:dyDescent="0.25">
      <c r="A169" s="133">
        <v>540300</v>
      </c>
      <c r="B169" s="133" t="s">
        <v>916</v>
      </c>
      <c r="C169" s="133">
        <v>1</v>
      </c>
      <c r="D169" s="133" t="s">
        <v>534</v>
      </c>
      <c r="E169" s="133">
        <v>170</v>
      </c>
      <c r="F169" s="133" t="s">
        <v>833</v>
      </c>
      <c r="G169" s="133">
        <v>54030</v>
      </c>
      <c r="H169" s="133" t="s">
        <v>915</v>
      </c>
      <c r="I169" s="133">
        <v>227609</v>
      </c>
      <c r="J169" s="133" t="s">
        <v>922</v>
      </c>
      <c r="K169" s="133" t="s">
        <v>545</v>
      </c>
      <c r="L169" s="135" t="str">
        <f t="shared" si="4"/>
        <v>CH</v>
      </c>
      <c r="M169" s="131" t="str">
        <f t="shared" si="5"/>
        <v>Arts Engagement</v>
      </c>
      <c r="P169" s="136"/>
      <c r="Q169" s="136"/>
      <c r="R169" s="136"/>
      <c r="S169" s="136"/>
      <c r="T169"/>
      <c r="U169" s="136"/>
      <c r="V169" s="136"/>
      <c r="W169" s="133" t="s">
        <v>7021</v>
      </c>
      <c r="X169" s="136"/>
      <c r="Y169" s="136"/>
      <c r="Z169" s="136"/>
      <c r="AA169" s="136"/>
      <c r="AB169" s="136"/>
      <c r="AC169" s="136"/>
      <c r="AD169" s="136"/>
      <c r="AE169" s="136"/>
      <c r="AF169" s="136"/>
      <c r="AG169" s="136"/>
      <c r="AH169" s="136"/>
      <c r="AI169" s="136"/>
    </row>
    <row r="170" spans="1:35" ht="15" x14ac:dyDescent="0.25">
      <c r="A170" s="133">
        <v>540300</v>
      </c>
      <c r="B170" s="133" t="s">
        <v>916</v>
      </c>
      <c r="C170" s="133">
        <v>1</v>
      </c>
      <c r="D170" s="133" t="s">
        <v>534</v>
      </c>
      <c r="E170" s="133">
        <v>170</v>
      </c>
      <c r="F170" s="133" t="s">
        <v>833</v>
      </c>
      <c r="G170" s="133">
        <v>54030</v>
      </c>
      <c r="H170" s="133" t="s">
        <v>915</v>
      </c>
      <c r="I170" s="133">
        <v>228647</v>
      </c>
      <c r="J170" s="133" t="s">
        <v>924</v>
      </c>
      <c r="K170" s="133" t="s">
        <v>545</v>
      </c>
      <c r="L170" s="135" t="str">
        <f t="shared" si="4"/>
        <v>CH</v>
      </c>
      <c r="M170" s="131" t="str">
        <f t="shared" si="5"/>
        <v>Arts Engagement</v>
      </c>
      <c r="P170" s="136"/>
      <c r="Q170" s="136"/>
      <c r="R170" s="136"/>
      <c r="S170" s="136"/>
      <c r="T170"/>
      <c r="U170" s="136"/>
      <c r="V170" s="136"/>
      <c r="W170" s="133" t="s">
        <v>7027</v>
      </c>
      <c r="X170" s="136"/>
      <c r="Y170" s="136"/>
      <c r="Z170" s="136"/>
      <c r="AA170" s="136"/>
      <c r="AB170" s="136"/>
      <c r="AC170" s="136"/>
      <c r="AD170" s="136"/>
      <c r="AE170" s="136"/>
      <c r="AF170" s="136"/>
      <c r="AG170" s="136"/>
      <c r="AH170" s="136"/>
      <c r="AI170" s="136"/>
    </row>
    <row r="171" spans="1:35" ht="15" x14ac:dyDescent="0.25">
      <c r="A171" s="133">
        <v>540300</v>
      </c>
      <c r="B171" s="133" t="s">
        <v>916</v>
      </c>
      <c r="C171" s="133">
        <v>1</v>
      </c>
      <c r="D171" s="133" t="s">
        <v>534</v>
      </c>
      <c r="E171" s="133">
        <v>170</v>
      </c>
      <c r="F171" s="133" t="s">
        <v>833</v>
      </c>
      <c r="G171" s="133">
        <v>54030</v>
      </c>
      <c r="H171" s="133" t="s">
        <v>915</v>
      </c>
      <c r="I171" s="133">
        <v>228983</v>
      </c>
      <c r="J171" s="133" t="s">
        <v>926</v>
      </c>
      <c r="K171" s="133" t="s">
        <v>545</v>
      </c>
      <c r="L171" s="135" t="str">
        <f t="shared" si="4"/>
        <v>CH</v>
      </c>
      <c r="M171" s="131" t="str">
        <f t="shared" si="5"/>
        <v>Arts Engagement</v>
      </c>
      <c r="P171" s="136"/>
      <c r="Q171" s="136"/>
      <c r="R171" s="136"/>
      <c r="S171" s="136"/>
      <c r="T171"/>
      <c r="U171" s="136"/>
      <c r="V171" s="136"/>
      <c r="W171" s="133" t="s">
        <v>7031</v>
      </c>
      <c r="X171" s="136"/>
      <c r="Y171" s="136"/>
      <c r="Z171" s="136"/>
      <c r="AA171" s="136"/>
      <c r="AB171" s="136"/>
      <c r="AC171" s="136"/>
      <c r="AD171" s="136"/>
      <c r="AE171" s="136"/>
      <c r="AF171" s="136"/>
      <c r="AG171" s="136"/>
      <c r="AH171" s="136"/>
      <c r="AI171" s="136"/>
    </row>
    <row r="172" spans="1:35" ht="15" x14ac:dyDescent="0.25">
      <c r="A172" s="133">
        <v>540300</v>
      </c>
      <c r="B172" s="133" t="s">
        <v>916</v>
      </c>
      <c r="C172" s="133">
        <v>1</v>
      </c>
      <c r="D172" s="133" t="s">
        <v>534</v>
      </c>
      <c r="E172" s="133">
        <v>170</v>
      </c>
      <c r="F172" s="133" t="s">
        <v>833</v>
      </c>
      <c r="G172" s="133">
        <v>54030</v>
      </c>
      <c r="H172" s="133" t="s">
        <v>915</v>
      </c>
      <c r="I172" s="133">
        <v>334140</v>
      </c>
      <c r="J172" s="133" t="s">
        <v>928</v>
      </c>
      <c r="K172" s="133" t="s">
        <v>587</v>
      </c>
      <c r="L172" s="135" t="str">
        <f t="shared" si="4"/>
        <v>CH</v>
      </c>
      <c r="M172" s="131" t="str">
        <f t="shared" si="5"/>
        <v>Arts Engagement</v>
      </c>
      <c r="P172" s="136"/>
      <c r="Q172" s="136"/>
      <c r="R172" s="136"/>
      <c r="S172" s="136"/>
      <c r="T172"/>
      <c r="U172" s="136"/>
      <c r="V172" s="136"/>
      <c r="W172" s="133" t="s">
        <v>7035</v>
      </c>
      <c r="X172" s="136"/>
      <c r="Y172" s="136"/>
      <c r="Z172" s="136"/>
      <c r="AA172" s="136"/>
      <c r="AB172" s="136"/>
      <c r="AC172" s="136"/>
      <c r="AD172" s="136"/>
      <c r="AE172" s="136"/>
      <c r="AF172" s="136"/>
      <c r="AG172" s="136"/>
      <c r="AH172" s="136"/>
      <c r="AI172" s="136"/>
    </row>
    <row r="173" spans="1:35" ht="15" x14ac:dyDescent="0.25">
      <c r="A173" s="133">
        <v>540300</v>
      </c>
      <c r="B173" s="133" t="s">
        <v>916</v>
      </c>
      <c r="C173" s="133">
        <v>1</v>
      </c>
      <c r="D173" s="133" t="s">
        <v>534</v>
      </c>
      <c r="E173" s="133">
        <v>170</v>
      </c>
      <c r="F173" s="133" t="s">
        <v>833</v>
      </c>
      <c r="G173" s="133">
        <v>54030</v>
      </c>
      <c r="H173" s="133" t="s">
        <v>915</v>
      </c>
      <c r="I173" s="133">
        <v>334150</v>
      </c>
      <c r="J173" s="133" t="s">
        <v>930</v>
      </c>
      <c r="K173" s="133" t="s">
        <v>587</v>
      </c>
      <c r="L173" s="135" t="str">
        <f t="shared" si="4"/>
        <v>CH</v>
      </c>
      <c r="M173" s="131" t="str">
        <f t="shared" si="5"/>
        <v>Arts Engagement</v>
      </c>
      <c r="P173" s="136"/>
      <c r="Q173" s="136"/>
      <c r="R173" s="136"/>
      <c r="S173" s="136"/>
      <c r="T173"/>
      <c r="U173" s="136"/>
      <c r="V173" s="136"/>
      <c r="W173" s="133" t="s">
        <v>7039</v>
      </c>
      <c r="X173" s="136"/>
      <c r="Y173" s="136"/>
      <c r="Z173" s="136"/>
      <c r="AA173" s="136"/>
      <c r="AB173" s="136"/>
      <c r="AC173" s="136"/>
      <c r="AD173" s="136"/>
      <c r="AE173" s="136"/>
      <c r="AF173" s="136"/>
      <c r="AG173" s="136"/>
      <c r="AH173" s="136"/>
      <c r="AI173" s="136"/>
    </row>
    <row r="174" spans="1:35" ht="15" x14ac:dyDescent="0.25">
      <c r="A174" s="133">
        <v>540310</v>
      </c>
      <c r="B174" s="133" t="s">
        <v>931</v>
      </c>
      <c r="C174" s="133">
        <v>1</v>
      </c>
      <c r="D174" s="133" t="s">
        <v>534</v>
      </c>
      <c r="E174" s="133">
        <v>170</v>
      </c>
      <c r="F174" s="133" t="s">
        <v>833</v>
      </c>
      <c r="G174" s="133">
        <v>54030</v>
      </c>
      <c r="H174" s="133" t="s">
        <v>915</v>
      </c>
      <c r="I174" s="133">
        <v>334143</v>
      </c>
      <c r="J174" s="133" t="s">
        <v>933</v>
      </c>
      <c r="K174" s="133" t="s">
        <v>587</v>
      </c>
      <c r="L174" s="135" t="str">
        <f t="shared" si="4"/>
        <v>CH</v>
      </c>
      <c r="M174" s="131" t="str">
        <f t="shared" si="5"/>
        <v>Arts Engagement</v>
      </c>
      <c r="P174" s="136"/>
      <c r="Q174" s="136"/>
      <c r="R174" s="136"/>
      <c r="S174" s="136"/>
      <c r="T174"/>
      <c r="U174" s="136"/>
      <c r="V174" s="136"/>
      <c r="W174" s="133" t="s">
        <v>7043</v>
      </c>
      <c r="X174" s="136"/>
      <c r="Y174" s="136"/>
      <c r="Z174" s="136"/>
      <c r="AA174" s="136"/>
      <c r="AB174" s="136"/>
      <c r="AC174" s="136"/>
      <c r="AD174" s="136"/>
      <c r="AE174" s="136"/>
      <c r="AF174" s="136"/>
      <c r="AG174" s="136"/>
      <c r="AH174" s="136"/>
      <c r="AI174" s="136"/>
    </row>
    <row r="175" spans="1:35" ht="15" x14ac:dyDescent="0.25">
      <c r="A175" s="133" t="s">
        <v>934</v>
      </c>
      <c r="B175" s="133" t="s">
        <v>935</v>
      </c>
      <c r="C175" s="133">
        <v>1</v>
      </c>
      <c r="D175" s="133" t="s">
        <v>534</v>
      </c>
      <c r="E175" s="133">
        <v>170</v>
      </c>
      <c r="F175" s="133" t="s">
        <v>833</v>
      </c>
      <c r="G175" s="133">
        <v>54030</v>
      </c>
      <c r="H175" s="133" t="s">
        <v>915</v>
      </c>
      <c r="I175" s="133"/>
      <c r="J175" s="133"/>
      <c r="K175" s="133"/>
      <c r="L175" s="135" t="str">
        <f t="shared" si="4"/>
        <v>CH</v>
      </c>
      <c r="M175" s="131" t="str">
        <f t="shared" si="5"/>
        <v>Arts Engagement</v>
      </c>
      <c r="P175" s="136"/>
      <c r="Q175" s="136"/>
      <c r="R175" s="136"/>
      <c r="S175" s="136"/>
      <c r="T175"/>
      <c r="U175" s="136"/>
      <c r="V175" s="136"/>
      <c r="W175" s="133" t="s">
        <v>7047</v>
      </c>
      <c r="X175" s="136"/>
      <c r="Y175" s="136"/>
      <c r="Z175" s="136"/>
      <c r="AA175" s="136"/>
      <c r="AB175" s="136"/>
      <c r="AC175" s="136"/>
      <c r="AD175" s="136"/>
      <c r="AE175" s="136"/>
      <c r="AF175" s="136"/>
      <c r="AG175" s="136"/>
      <c r="AH175" s="136"/>
      <c r="AI175" s="136"/>
    </row>
    <row r="176" spans="1:35" ht="15" x14ac:dyDescent="0.25">
      <c r="A176" s="133" t="s">
        <v>938</v>
      </c>
      <c r="B176" s="133" t="s">
        <v>939</v>
      </c>
      <c r="C176" s="133">
        <v>1</v>
      </c>
      <c r="D176" s="133" t="s">
        <v>534</v>
      </c>
      <c r="E176" s="133">
        <v>170</v>
      </c>
      <c r="F176" s="133" t="s">
        <v>833</v>
      </c>
      <c r="G176" s="133">
        <v>54040</v>
      </c>
      <c r="H176" s="133" t="s">
        <v>937</v>
      </c>
      <c r="I176" s="133"/>
      <c r="J176" s="133"/>
      <c r="K176" s="133"/>
      <c r="L176" s="135" t="str">
        <f t="shared" si="4"/>
        <v>CH</v>
      </c>
      <c r="M176" s="131">
        <f t="shared" si="5"/>
        <v>0</v>
      </c>
      <c r="P176" s="136"/>
      <c r="Q176" s="136"/>
      <c r="R176" s="136"/>
      <c r="S176" s="136"/>
      <c r="T176"/>
      <c r="U176" s="136"/>
      <c r="V176" s="136"/>
      <c r="W176" s="133" t="s">
        <v>7051</v>
      </c>
      <c r="X176" s="136"/>
      <c r="Y176" s="136"/>
      <c r="Z176" s="136"/>
      <c r="AA176" s="136"/>
      <c r="AB176" s="136"/>
      <c r="AC176" s="136"/>
      <c r="AD176" s="136"/>
      <c r="AE176" s="136"/>
      <c r="AF176" s="136"/>
      <c r="AG176" s="136"/>
      <c r="AH176" s="136"/>
      <c r="AI176" s="136"/>
    </row>
    <row r="177" spans="1:37" ht="15" x14ac:dyDescent="0.25">
      <c r="A177" s="133" t="s">
        <v>940</v>
      </c>
      <c r="B177" s="133" t="s">
        <v>941</v>
      </c>
      <c r="C177" s="133">
        <v>1</v>
      </c>
      <c r="D177" s="133" t="s">
        <v>534</v>
      </c>
      <c r="E177" s="133">
        <v>170</v>
      </c>
      <c r="F177" s="133" t="s">
        <v>833</v>
      </c>
      <c r="G177" s="133">
        <v>54040</v>
      </c>
      <c r="H177" s="133" t="s">
        <v>937</v>
      </c>
      <c r="I177" s="133"/>
      <c r="J177" s="133"/>
      <c r="K177" s="133"/>
      <c r="L177" s="135" t="str">
        <f t="shared" si="4"/>
        <v>CH</v>
      </c>
      <c r="M177" s="131">
        <f t="shared" si="5"/>
        <v>0</v>
      </c>
      <c r="P177" s="136"/>
      <c r="Q177" s="136"/>
      <c r="R177" s="136"/>
      <c r="S177" s="136"/>
      <c r="T177"/>
      <c r="U177" s="136"/>
      <c r="V177" s="136"/>
      <c r="W177" s="133" t="s">
        <v>7055</v>
      </c>
      <c r="X177" s="136"/>
      <c r="Y177" s="136"/>
      <c r="Z177" s="136"/>
      <c r="AA177" s="136"/>
      <c r="AB177" s="136"/>
      <c r="AC177" s="136"/>
      <c r="AD177" s="136"/>
      <c r="AE177" s="136"/>
      <c r="AF177" s="136"/>
      <c r="AG177" s="136"/>
      <c r="AH177" s="136"/>
      <c r="AI177" s="136"/>
    </row>
    <row r="178" spans="1:37" ht="15" x14ac:dyDescent="0.25">
      <c r="A178" s="133">
        <v>540400</v>
      </c>
      <c r="B178" s="133" t="s">
        <v>937</v>
      </c>
      <c r="C178" s="133">
        <v>1</v>
      </c>
      <c r="D178" s="133" t="s">
        <v>534</v>
      </c>
      <c r="E178" s="133">
        <v>170</v>
      </c>
      <c r="F178" s="133" t="s">
        <v>833</v>
      </c>
      <c r="G178" s="133">
        <v>54040</v>
      </c>
      <c r="H178" s="133" t="s">
        <v>937</v>
      </c>
      <c r="I178" s="133">
        <v>107528</v>
      </c>
      <c r="J178" s="133" t="s">
        <v>943</v>
      </c>
      <c r="K178" s="133" t="s">
        <v>545</v>
      </c>
      <c r="L178" s="135" t="str">
        <f t="shared" si="4"/>
        <v>CH</v>
      </c>
      <c r="M178" s="131">
        <f t="shared" si="5"/>
        <v>0</v>
      </c>
      <c r="P178" s="136"/>
      <c r="Q178" s="136"/>
      <c r="R178" s="136"/>
      <c r="S178" s="136"/>
      <c r="T178"/>
      <c r="U178" s="136"/>
      <c r="V178" s="136"/>
      <c r="W178" s="133" t="s">
        <v>7059</v>
      </c>
      <c r="X178" s="136"/>
      <c r="Y178" s="136"/>
      <c r="Z178" s="136"/>
      <c r="AA178" s="136"/>
      <c r="AB178" s="136"/>
      <c r="AC178" s="136"/>
      <c r="AD178" s="136"/>
      <c r="AE178" s="136"/>
      <c r="AF178" s="136"/>
      <c r="AG178" s="136"/>
      <c r="AH178" s="136"/>
      <c r="AI178" s="136"/>
    </row>
    <row r="179" spans="1:37" ht="15" x14ac:dyDescent="0.25">
      <c r="A179" s="133">
        <v>540400</v>
      </c>
      <c r="B179" s="133" t="s">
        <v>937</v>
      </c>
      <c r="C179" s="133">
        <v>1</v>
      </c>
      <c r="D179" s="133" t="s">
        <v>534</v>
      </c>
      <c r="E179" s="133">
        <v>170</v>
      </c>
      <c r="F179" s="133" t="s">
        <v>833</v>
      </c>
      <c r="G179" s="133">
        <v>54040</v>
      </c>
      <c r="H179" s="133" t="s">
        <v>937</v>
      </c>
      <c r="I179" s="133">
        <v>227118</v>
      </c>
      <c r="J179" s="133" t="s">
        <v>937</v>
      </c>
      <c r="K179" s="133" t="s">
        <v>545</v>
      </c>
      <c r="L179" s="135" t="str">
        <f t="shared" si="4"/>
        <v>CH</v>
      </c>
      <c r="M179" s="131">
        <f t="shared" si="5"/>
        <v>0</v>
      </c>
      <c r="P179" s="136"/>
      <c r="Q179" s="136"/>
      <c r="R179" s="136"/>
      <c r="S179" s="136"/>
      <c r="T179"/>
      <c r="U179" s="136"/>
      <c r="V179" s="136"/>
      <c r="W179" s="133" t="s">
        <v>7063</v>
      </c>
      <c r="X179" s="136"/>
      <c r="Y179" s="136"/>
      <c r="Z179" s="136"/>
      <c r="AA179" s="136"/>
      <c r="AB179" s="136"/>
      <c r="AC179" s="136"/>
      <c r="AD179" s="136"/>
      <c r="AE179" s="136"/>
      <c r="AF179" s="136"/>
      <c r="AG179" s="136"/>
      <c r="AH179" s="136"/>
      <c r="AI179" s="136"/>
    </row>
    <row r="180" spans="1:37" ht="15" x14ac:dyDescent="0.25">
      <c r="A180" s="133">
        <v>540400</v>
      </c>
      <c r="B180" s="133" t="s">
        <v>937</v>
      </c>
      <c r="C180" s="133">
        <v>1</v>
      </c>
      <c r="D180" s="133" t="s">
        <v>534</v>
      </c>
      <c r="E180" s="133">
        <v>170</v>
      </c>
      <c r="F180" s="133" t="s">
        <v>833</v>
      </c>
      <c r="G180" s="133">
        <v>54040</v>
      </c>
      <c r="H180" s="133" t="s">
        <v>937</v>
      </c>
      <c r="I180" s="133">
        <v>227150</v>
      </c>
      <c r="J180" s="133" t="s">
        <v>946</v>
      </c>
      <c r="K180" s="133" t="s">
        <v>545</v>
      </c>
      <c r="L180" s="135" t="str">
        <f t="shared" si="4"/>
        <v>CH</v>
      </c>
      <c r="M180" s="131">
        <f t="shared" si="5"/>
        <v>0</v>
      </c>
      <c r="P180" s="136"/>
      <c r="Q180" s="136"/>
      <c r="R180" s="136"/>
      <c r="S180" s="136"/>
      <c r="T180"/>
      <c r="U180" s="136"/>
      <c r="V180" s="136"/>
      <c r="W180" s="133" t="s">
        <v>110</v>
      </c>
      <c r="X180" s="136"/>
      <c r="Y180" s="136"/>
      <c r="Z180" s="136"/>
      <c r="AA180" s="136"/>
      <c r="AB180" s="136"/>
      <c r="AC180" s="136"/>
      <c r="AD180" s="136"/>
      <c r="AE180" s="136"/>
      <c r="AF180" s="136"/>
      <c r="AG180" s="136"/>
      <c r="AH180" s="136"/>
      <c r="AI180" s="136"/>
    </row>
    <row r="181" spans="1:37" ht="15" x14ac:dyDescent="0.25">
      <c r="A181" s="133">
        <v>540400</v>
      </c>
      <c r="B181" s="133" t="s">
        <v>937</v>
      </c>
      <c r="C181" s="133">
        <v>1</v>
      </c>
      <c r="D181" s="133" t="s">
        <v>534</v>
      </c>
      <c r="E181" s="133">
        <v>170</v>
      </c>
      <c r="F181" s="133" t="s">
        <v>833</v>
      </c>
      <c r="G181" s="133">
        <v>54040</v>
      </c>
      <c r="H181" s="133" t="s">
        <v>937</v>
      </c>
      <c r="I181" s="133">
        <v>227274</v>
      </c>
      <c r="J181" s="133" t="s">
        <v>948</v>
      </c>
      <c r="K181" s="133" t="s">
        <v>545</v>
      </c>
      <c r="L181" s="135" t="str">
        <f t="shared" si="4"/>
        <v>CH</v>
      </c>
      <c r="M181" s="131">
        <f t="shared" si="5"/>
        <v>0</v>
      </c>
      <c r="P181" s="136"/>
      <c r="Q181" s="136"/>
      <c r="R181" s="136"/>
      <c r="S181" s="136"/>
      <c r="T181"/>
      <c r="U181" s="136"/>
      <c r="V181" s="136"/>
      <c r="W181" s="133" t="s">
        <v>7117</v>
      </c>
      <c r="X181" s="136"/>
      <c r="Y181" s="136"/>
      <c r="Z181" s="136"/>
      <c r="AA181" s="136"/>
      <c r="AB181" s="136"/>
      <c r="AC181" s="136"/>
      <c r="AD181" s="136"/>
      <c r="AE181" s="136"/>
      <c r="AF181" s="136"/>
      <c r="AG181" s="136"/>
      <c r="AH181" s="136"/>
      <c r="AI181" s="136"/>
    </row>
    <row r="182" spans="1:37" ht="15" x14ac:dyDescent="0.25">
      <c r="A182" s="133">
        <v>540400</v>
      </c>
      <c r="B182" s="133" t="s">
        <v>937</v>
      </c>
      <c r="C182" s="133">
        <v>1</v>
      </c>
      <c r="D182" s="133" t="s">
        <v>534</v>
      </c>
      <c r="E182" s="133">
        <v>170</v>
      </c>
      <c r="F182" s="133" t="s">
        <v>833</v>
      </c>
      <c r="G182" s="133">
        <v>54040</v>
      </c>
      <c r="H182" s="133" t="s">
        <v>937</v>
      </c>
      <c r="I182" s="133">
        <v>227284</v>
      </c>
      <c r="J182" s="133" t="s">
        <v>950</v>
      </c>
      <c r="K182" s="133" t="s">
        <v>545</v>
      </c>
      <c r="L182" s="135" t="str">
        <f t="shared" si="4"/>
        <v>CH</v>
      </c>
      <c r="M182" s="131">
        <f t="shared" si="5"/>
        <v>0</v>
      </c>
      <c r="P182" s="136"/>
      <c r="Q182" s="136"/>
      <c r="R182" s="136"/>
      <c r="S182" s="136"/>
      <c r="T182"/>
      <c r="U182" s="136"/>
      <c r="V182" s="136"/>
      <c r="W182" s="133" t="s">
        <v>7121</v>
      </c>
      <c r="X182" s="136"/>
      <c r="Y182" s="136"/>
      <c r="Z182" s="136"/>
      <c r="AA182" s="136"/>
      <c r="AB182" s="136"/>
      <c r="AC182" s="136"/>
      <c r="AD182" s="136"/>
      <c r="AE182" s="136"/>
      <c r="AF182" s="136"/>
      <c r="AG182" s="136"/>
      <c r="AH182" s="136"/>
      <c r="AI182" s="136"/>
    </row>
    <row r="183" spans="1:37" ht="15" x14ac:dyDescent="0.25">
      <c r="A183" s="133">
        <v>540400</v>
      </c>
      <c r="B183" s="133" t="s">
        <v>937</v>
      </c>
      <c r="C183" s="133">
        <v>1</v>
      </c>
      <c r="D183" s="133" t="s">
        <v>534</v>
      </c>
      <c r="E183" s="133">
        <v>170</v>
      </c>
      <c r="F183" s="133" t="s">
        <v>833</v>
      </c>
      <c r="G183" s="133">
        <v>54040</v>
      </c>
      <c r="H183" s="133" t="s">
        <v>937</v>
      </c>
      <c r="I183" s="133">
        <v>227365</v>
      </c>
      <c r="J183" s="133" t="s">
        <v>952</v>
      </c>
      <c r="K183" s="133" t="s">
        <v>545</v>
      </c>
      <c r="L183" s="135" t="str">
        <f t="shared" si="4"/>
        <v>CH</v>
      </c>
      <c r="M183" s="131">
        <f t="shared" si="5"/>
        <v>0</v>
      </c>
      <c r="P183" s="136"/>
      <c r="Q183" s="136"/>
      <c r="R183" s="136"/>
      <c r="S183" s="136"/>
      <c r="T183"/>
      <c r="U183" s="136"/>
      <c r="V183" s="136"/>
      <c r="W183" s="133" t="s">
        <v>7125</v>
      </c>
      <c r="X183" s="136"/>
      <c r="Y183" s="136"/>
      <c r="Z183" s="136"/>
      <c r="AA183" s="136"/>
      <c r="AB183" s="136"/>
      <c r="AC183" s="136"/>
      <c r="AD183" s="136"/>
      <c r="AE183" s="136"/>
      <c r="AF183" s="136"/>
      <c r="AG183" s="136"/>
      <c r="AH183" s="136"/>
      <c r="AI183" s="136"/>
    </row>
    <row r="184" spans="1:37" ht="15" x14ac:dyDescent="0.25">
      <c r="A184" s="133">
        <v>540400</v>
      </c>
      <c r="B184" s="133" t="s">
        <v>937</v>
      </c>
      <c r="C184" s="133">
        <v>1</v>
      </c>
      <c r="D184" s="133" t="s">
        <v>534</v>
      </c>
      <c r="E184" s="133">
        <v>170</v>
      </c>
      <c r="F184" s="133" t="s">
        <v>833</v>
      </c>
      <c r="G184" s="133">
        <v>54040</v>
      </c>
      <c r="H184" s="133" t="s">
        <v>937</v>
      </c>
      <c r="I184" s="133">
        <v>227382</v>
      </c>
      <c r="J184" s="133" t="s">
        <v>954</v>
      </c>
      <c r="K184" s="133" t="s">
        <v>545</v>
      </c>
      <c r="L184" s="135" t="str">
        <f t="shared" si="4"/>
        <v>CH</v>
      </c>
      <c r="M184" s="131">
        <f t="shared" si="5"/>
        <v>0</v>
      </c>
      <c r="P184" s="136"/>
      <c r="Q184" s="136"/>
      <c r="R184" s="136"/>
      <c r="S184" s="136"/>
      <c r="T184"/>
      <c r="U184" s="136"/>
      <c r="V184" s="136"/>
      <c r="W184" s="133" t="s">
        <v>7129</v>
      </c>
      <c r="X184" s="136"/>
      <c r="Y184" s="136"/>
      <c r="Z184" s="136"/>
      <c r="AA184" s="136"/>
      <c r="AB184" s="136"/>
      <c r="AC184" s="136"/>
      <c r="AD184" s="136"/>
      <c r="AE184" s="136"/>
      <c r="AF184" s="136"/>
      <c r="AG184" s="136"/>
      <c r="AH184" s="136"/>
      <c r="AI184" s="136"/>
    </row>
    <row r="185" spans="1:37" ht="15" x14ac:dyDescent="0.25">
      <c r="A185" s="133">
        <v>540400</v>
      </c>
      <c r="B185" s="133" t="s">
        <v>937</v>
      </c>
      <c r="C185" s="133">
        <v>1</v>
      </c>
      <c r="D185" s="133" t="s">
        <v>534</v>
      </c>
      <c r="E185" s="133">
        <v>170</v>
      </c>
      <c r="F185" s="133" t="s">
        <v>833</v>
      </c>
      <c r="G185" s="133">
        <v>54040</v>
      </c>
      <c r="H185" s="133" t="s">
        <v>937</v>
      </c>
      <c r="I185" s="133">
        <v>227470</v>
      </c>
      <c r="J185" s="133" t="s">
        <v>956</v>
      </c>
      <c r="K185" s="133" t="s">
        <v>545</v>
      </c>
      <c r="L185" s="135" t="str">
        <f t="shared" si="4"/>
        <v>CH</v>
      </c>
      <c r="M185" s="131">
        <f t="shared" si="5"/>
        <v>0</v>
      </c>
      <c r="P185" s="136"/>
      <c r="Q185" s="136"/>
      <c r="R185" s="136"/>
      <c r="S185" s="136"/>
      <c r="T185"/>
      <c r="U185" s="136"/>
      <c r="V185" s="136"/>
      <c r="W185" s="133" t="s">
        <v>7132</v>
      </c>
      <c r="X185" s="136"/>
      <c r="Y185" s="136"/>
      <c r="Z185" s="136"/>
      <c r="AA185" s="136"/>
      <c r="AB185" s="136"/>
      <c r="AC185" s="136"/>
      <c r="AD185" s="136"/>
      <c r="AE185" s="136"/>
      <c r="AF185" s="136"/>
      <c r="AG185" s="136"/>
      <c r="AH185" s="136"/>
      <c r="AI185" s="136"/>
    </row>
    <row r="186" spans="1:37" ht="15" x14ac:dyDescent="0.25">
      <c r="A186" s="133">
        <v>540400</v>
      </c>
      <c r="B186" s="133" t="s">
        <v>937</v>
      </c>
      <c r="C186" s="133">
        <v>1</v>
      </c>
      <c r="D186" s="133" t="s">
        <v>534</v>
      </c>
      <c r="E186" s="133">
        <v>170</v>
      </c>
      <c r="F186" s="133" t="s">
        <v>833</v>
      </c>
      <c r="G186" s="133">
        <v>54040</v>
      </c>
      <c r="H186" s="133" t="s">
        <v>937</v>
      </c>
      <c r="I186" s="133">
        <v>227538</v>
      </c>
      <c r="J186" s="133" t="s">
        <v>958</v>
      </c>
      <c r="K186" s="133" t="s">
        <v>545</v>
      </c>
      <c r="L186" s="135" t="str">
        <f t="shared" si="4"/>
        <v>CH</v>
      </c>
      <c r="M186" s="131">
        <f t="shared" si="5"/>
        <v>0</v>
      </c>
      <c r="P186" s="136"/>
      <c r="Q186" s="136"/>
      <c r="R186" s="136"/>
      <c r="S186" s="136"/>
      <c r="T186"/>
      <c r="U186" s="136"/>
      <c r="V186" s="136"/>
      <c r="W186" s="133" t="s">
        <v>7142</v>
      </c>
      <c r="X186" s="136"/>
      <c r="Y186" s="136"/>
      <c r="Z186" s="136"/>
      <c r="AA186" s="136"/>
      <c r="AB186" s="136"/>
      <c r="AC186" s="136"/>
      <c r="AD186" s="136"/>
      <c r="AE186" s="136"/>
      <c r="AF186" s="136"/>
      <c r="AG186" s="136"/>
      <c r="AH186" s="136"/>
      <c r="AI186" s="136"/>
    </row>
    <row r="187" spans="1:37" s="146" customFormat="1" ht="15" x14ac:dyDescent="0.25">
      <c r="A187" s="133">
        <v>540400</v>
      </c>
      <c r="B187" s="133" t="s">
        <v>937</v>
      </c>
      <c r="C187" s="133">
        <v>1</v>
      </c>
      <c r="D187" s="133" t="s">
        <v>534</v>
      </c>
      <c r="E187" s="133">
        <v>170</v>
      </c>
      <c r="F187" s="133" t="s">
        <v>833</v>
      </c>
      <c r="G187" s="133">
        <v>54040</v>
      </c>
      <c r="H187" s="133" t="s">
        <v>937</v>
      </c>
      <c r="I187" s="133">
        <v>227540</v>
      </c>
      <c r="J187" s="133" t="s">
        <v>960</v>
      </c>
      <c r="K187" s="133" t="s">
        <v>545</v>
      </c>
      <c r="L187" s="143" t="str">
        <f t="shared" si="4"/>
        <v>CH</v>
      </c>
      <c r="M187" s="131">
        <f t="shared" si="5"/>
        <v>0</v>
      </c>
      <c r="N187" s="144"/>
      <c r="O187" s="144"/>
      <c r="P187" s="145"/>
      <c r="Q187" s="145"/>
      <c r="R187" s="145"/>
      <c r="S187" s="145"/>
      <c r="T187"/>
      <c r="U187" s="145"/>
      <c r="V187" s="145"/>
      <c r="W187" s="133" t="s">
        <v>7158</v>
      </c>
      <c r="X187" s="145"/>
      <c r="Y187" s="145"/>
      <c r="Z187" s="145"/>
      <c r="AA187" s="145"/>
      <c r="AB187" s="145"/>
      <c r="AC187" s="145"/>
      <c r="AD187" s="145"/>
      <c r="AE187" s="145"/>
      <c r="AF187" s="145"/>
      <c r="AG187" s="145"/>
      <c r="AH187" s="145"/>
      <c r="AI187" s="145"/>
      <c r="AJ187" s="144"/>
      <c r="AK187" s="144"/>
    </row>
    <row r="188" spans="1:37" ht="15" x14ac:dyDescent="0.25">
      <c r="A188" s="133">
        <v>540400</v>
      </c>
      <c r="B188" s="133" t="s">
        <v>937</v>
      </c>
      <c r="C188" s="133">
        <v>1</v>
      </c>
      <c r="D188" s="133" t="s">
        <v>534</v>
      </c>
      <c r="E188" s="133">
        <v>170</v>
      </c>
      <c r="F188" s="133" t="s">
        <v>833</v>
      </c>
      <c r="G188" s="133">
        <v>54040</v>
      </c>
      <c r="H188" s="133" t="s">
        <v>937</v>
      </c>
      <c r="I188" s="133">
        <v>227594</v>
      </c>
      <c r="J188" s="133" t="s">
        <v>962</v>
      </c>
      <c r="K188" s="133" t="s">
        <v>545</v>
      </c>
      <c r="L188" s="135" t="str">
        <f t="shared" si="4"/>
        <v>CH</v>
      </c>
      <c r="M188" s="131">
        <f t="shared" si="5"/>
        <v>0</v>
      </c>
      <c r="P188" s="136"/>
      <c r="Q188" s="136"/>
      <c r="R188" s="136"/>
      <c r="S188" s="136"/>
      <c r="T188"/>
      <c r="U188" s="136"/>
      <c r="V188" s="136"/>
      <c r="W188" s="133" t="s">
        <v>7166</v>
      </c>
      <c r="X188" s="136"/>
      <c r="Y188" s="136"/>
      <c r="Z188" s="136"/>
      <c r="AA188" s="136"/>
      <c r="AB188" s="136"/>
      <c r="AC188" s="136"/>
      <c r="AD188" s="136"/>
      <c r="AE188" s="136"/>
      <c r="AF188" s="136"/>
      <c r="AG188" s="136"/>
      <c r="AH188" s="136"/>
      <c r="AI188" s="136"/>
    </row>
    <row r="189" spans="1:37" ht="15" x14ac:dyDescent="0.25">
      <c r="A189" s="133">
        <v>540400</v>
      </c>
      <c r="B189" s="133" t="s">
        <v>937</v>
      </c>
      <c r="C189" s="133">
        <v>1</v>
      </c>
      <c r="D189" s="133" t="s">
        <v>534</v>
      </c>
      <c r="E189" s="133">
        <v>170</v>
      </c>
      <c r="F189" s="133" t="s">
        <v>833</v>
      </c>
      <c r="G189" s="133">
        <v>54040</v>
      </c>
      <c r="H189" s="133" t="s">
        <v>937</v>
      </c>
      <c r="I189" s="133">
        <v>227602</v>
      </c>
      <c r="J189" s="133" t="s">
        <v>964</v>
      </c>
      <c r="K189" s="133" t="s">
        <v>545</v>
      </c>
      <c r="L189" s="135" t="str">
        <f t="shared" si="4"/>
        <v>CH</v>
      </c>
      <c r="M189" s="131">
        <f t="shared" si="5"/>
        <v>0</v>
      </c>
      <c r="P189" s="136"/>
      <c r="Q189" s="136"/>
      <c r="R189" s="136"/>
      <c r="S189" s="136"/>
      <c r="T189"/>
      <c r="U189" s="136"/>
      <c r="V189" s="136"/>
      <c r="W189" s="133" t="s">
        <v>7171</v>
      </c>
      <c r="X189" s="136"/>
      <c r="Y189" s="136"/>
      <c r="Z189" s="136"/>
      <c r="AA189" s="136"/>
      <c r="AB189" s="136"/>
      <c r="AC189" s="136"/>
      <c r="AD189" s="136"/>
      <c r="AE189" s="136"/>
      <c r="AF189" s="136"/>
      <c r="AG189" s="136"/>
      <c r="AH189" s="136"/>
      <c r="AI189" s="136"/>
    </row>
    <row r="190" spans="1:37" ht="15" x14ac:dyDescent="0.25">
      <c r="A190" s="133">
        <v>540400</v>
      </c>
      <c r="B190" s="133" t="s">
        <v>937</v>
      </c>
      <c r="C190" s="133">
        <v>1</v>
      </c>
      <c r="D190" s="133" t="s">
        <v>534</v>
      </c>
      <c r="E190" s="133">
        <v>170</v>
      </c>
      <c r="F190" s="133" t="s">
        <v>833</v>
      </c>
      <c r="G190" s="133">
        <v>54040</v>
      </c>
      <c r="H190" s="133" t="s">
        <v>937</v>
      </c>
      <c r="I190" s="133">
        <v>227911</v>
      </c>
      <c r="J190" s="133" t="s">
        <v>966</v>
      </c>
      <c r="K190" s="133" t="s">
        <v>545</v>
      </c>
      <c r="L190" s="135" t="str">
        <f t="shared" si="4"/>
        <v>CH</v>
      </c>
      <c r="M190" s="131">
        <f t="shared" si="5"/>
        <v>0</v>
      </c>
      <c r="P190" s="136"/>
      <c r="Q190" s="136"/>
      <c r="R190" s="136"/>
      <c r="S190" s="136"/>
      <c r="T190"/>
      <c r="U190" s="136"/>
      <c r="V190" s="136"/>
      <c r="W190" s="133" t="s">
        <v>7173</v>
      </c>
      <c r="X190" s="136"/>
      <c r="Y190" s="136"/>
      <c r="Z190" s="136"/>
      <c r="AA190" s="136"/>
      <c r="AB190" s="136"/>
      <c r="AC190" s="136"/>
      <c r="AD190" s="136"/>
      <c r="AE190" s="136"/>
      <c r="AF190" s="136"/>
      <c r="AG190" s="136"/>
      <c r="AH190" s="136"/>
      <c r="AI190" s="136"/>
    </row>
    <row r="191" spans="1:37" ht="15" x14ac:dyDescent="0.25">
      <c r="A191" s="133">
        <v>540400</v>
      </c>
      <c r="B191" s="133" t="s">
        <v>937</v>
      </c>
      <c r="C191" s="133">
        <v>1</v>
      </c>
      <c r="D191" s="133" t="s">
        <v>534</v>
      </c>
      <c r="E191" s="133">
        <v>170</v>
      </c>
      <c r="F191" s="133" t="s">
        <v>833</v>
      </c>
      <c r="G191" s="133">
        <v>54040</v>
      </c>
      <c r="H191" s="133" t="s">
        <v>937</v>
      </c>
      <c r="I191" s="133">
        <v>334090</v>
      </c>
      <c r="J191" s="133" t="s">
        <v>968</v>
      </c>
      <c r="K191" s="133" t="s">
        <v>587</v>
      </c>
      <c r="L191" s="135" t="str">
        <f t="shared" si="4"/>
        <v>CH</v>
      </c>
      <c r="M191" s="131">
        <f t="shared" si="5"/>
        <v>0</v>
      </c>
      <c r="P191" s="136"/>
      <c r="Q191" s="136"/>
      <c r="R191" s="136"/>
      <c r="S191" s="136"/>
      <c r="T191"/>
      <c r="U191" s="136"/>
      <c r="V191" s="136"/>
      <c r="W191" s="133" t="s">
        <v>7177</v>
      </c>
      <c r="X191" s="136"/>
      <c r="Y191" s="136"/>
      <c r="Z191" s="136"/>
      <c r="AA191" s="136"/>
      <c r="AB191" s="136"/>
      <c r="AC191" s="136"/>
      <c r="AD191" s="136"/>
      <c r="AE191" s="136"/>
      <c r="AF191" s="136"/>
      <c r="AG191" s="136"/>
      <c r="AH191" s="136"/>
      <c r="AI191" s="136"/>
    </row>
    <row r="192" spans="1:37" ht="15" x14ac:dyDescent="0.25">
      <c r="A192" s="133">
        <v>540400</v>
      </c>
      <c r="B192" s="133" t="s">
        <v>937</v>
      </c>
      <c r="C192" s="133">
        <v>1</v>
      </c>
      <c r="D192" s="133" t="s">
        <v>534</v>
      </c>
      <c r="E192" s="133">
        <v>170</v>
      </c>
      <c r="F192" s="133" t="s">
        <v>833</v>
      </c>
      <c r="G192" s="133">
        <v>54040</v>
      </c>
      <c r="H192" s="133" t="s">
        <v>937</v>
      </c>
      <c r="I192" s="133">
        <v>336633</v>
      </c>
      <c r="J192" s="133" t="s">
        <v>970</v>
      </c>
      <c r="K192" s="133" t="s">
        <v>884</v>
      </c>
      <c r="L192" s="135" t="str">
        <f t="shared" si="4"/>
        <v>CH</v>
      </c>
      <c r="M192" s="131">
        <f t="shared" si="5"/>
        <v>0</v>
      </c>
      <c r="P192" s="136"/>
      <c r="Q192" s="136"/>
      <c r="R192" s="136"/>
      <c r="S192" s="136"/>
      <c r="T192"/>
      <c r="U192" s="136"/>
      <c r="V192" s="136"/>
      <c r="W192" s="133" t="s">
        <v>7437</v>
      </c>
      <c r="X192" s="136"/>
      <c r="Y192" s="136"/>
      <c r="Z192" s="136"/>
      <c r="AA192" s="136"/>
      <c r="AB192" s="136"/>
      <c r="AC192" s="136"/>
      <c r="AD192" s="136"/>
      <c r="AE192" s="136"/>
      <c r="AF192" s="136"/>
      <c r="AG192" s="136"/>
      <c r="AH192" s="136"/>
      <c r="AI192" s="136"/>
    </row>
    <row r="193" spans="1:35" ht="15" x14ac:dyDescent="0.25">
      <c r="A193" s="133">
        <v>540400</v>
      </c>
      <c r="B193" s="133" t="s">
        <v>937</v>
      </c>
      <c r="C193" s="133">
        <v>1</v>
      </c>
      <c r="D193" s="133" t="s">
        <v>534</v>
      </c>
      <c r="E193" s="133">
        <v>170</v>
      </c>
      <c r="F193" s="133" t="s">
        <v>833</v>
      </c>
      <c r="G193" s="133">
        <v>54040</v>
      </c>
      <c r="H193" s="133" t="s">
        <v>937</v>
      </c>
      <c r="I193" s="133">
        <v>557599</v>
      </c>
      <c r="J193" s="133" t="s">
        <v>972</v>
      </c>
      <c r="K193" s="133" t="s">
        <v>604</v>
      </c>
      <c r="L193" s="135" t="str">
        <f t="shared" si="4"/>
        <v>CH</v>
      </c>
      <c r="M193" s="131">
        <f t="shared" si="5"/>
        <v>0</v>
      </c>
      <c r="P193" s="136"/>
      <c r="Q193" s="136"/>
      <c r="R193" s="136"/>
      <c r="S193" s="136"/>
      <c r="T193"/>
      <c r="U193" s="136"/>
      <c r="V193" s="136"/>
      <c r="W193" s="133" t="s">
        <v>7443</v>
      </c>
      <c r="X193" s="136"/>
      <c r="Y193" s="136"/>
      <c r="Z193" s="136"/>
      <c r="AA193" s="136"/>
      <c r="AB193" s="136"/>
      <c r="AC193" s="136"/>
      <c r="AD193" s="136"/>
      <c r="AE193" s="136"/>
      <c r="AF193" s="136"/>
      <c r="AG193" s="136"/>
      <c r="AH193" s="136"/>
      <c r="AI193" s="136"/>
    </row>
    <row r="194" spans="1:35" ht="15" x14ac:dyDescent="0.25">
      <c r="A194" s="133" t="s">
        <v>973</v>
      </c>
      <c r="B194" s="133" t="s">
        <v>974</v>
      </c>
      <c r="C194" s="133">
        <v>1</v>
      </c>
      <c r="D194" s="133" t="s">
        <v>534</v>
      </c>
      <c r="E194" s="133">
        <v>170</v>
      </c>
      <c r="F194" s="133" t="s">
        <v>833</v>
      </c>
      <c r="G194" s="133">
        <v>54040</v>
      </c>
      <c r="H194" s="133" t="s">
        <v>937</v>
      </c>
      <c r="I194" s="133"/>
      <c r="J194" s="133"/>
      <c r="K194" s="133"/>
      <c r="L194" s="135" t="str">
        <f t="shared" si="4"/>
        <v>CH</v>
      </c>
      <c r="M194" s="131">
        <f t="shared" si="5"/>
        <v>0</v>
      </c>
      <c r="P194" s="136"/>
      <c r="Q194" s="136"/>
      <c r="R194" s="136"/>
      <c r="S194" s="136"/>
      <c r="T194"/>
      <c r="U194" s="136"/>
      <c r="V194" s="136"/>
      <c r="W194" s="133" t="s">
        <v>7452</v>
      </c>
      <c r="X194" s="136"/>
      <c r="Y194" s="136"/>
      <c r="Z194" s="136"/>
      <c r="AA194" s="136"/>
      <c r="AB194" s="136"/>
      <c r="AC194" s="136"/>
      <c r="AD194" s="136"/>
      <c r="AE194" s="136"/>
      <c r="AF194" s="136"/>
      <c r="AG194" s="136"/>
      <c r="AH194" s="136"/>
      <c r="AI194" s="136"/>
    </row>
    <row r="195" spans="1:35" ht="30" x14ac:dyDescent="0.25">
      <c r="A195" s="133" t="s">
        <v>975</v>
      </c>
      <c r="B195" s="133" t="s">
        <v>976</v>
      </c>
      <c r="C195" s="133">
        <v>1</v>
      </c>
      <c r="D195" s="133" t="s">
        <v>534</v>
      </c>
      <c r="E195" s="133">
        <v>170</v>
      </c>
      <c r="F195" s="133" t="s">
        <v>833</v>
      </c>
      <c r="G195" s="133">
        <v>54040</v>
      </c>
      <c r="H195" s="133" t="s">
        <v>937</v>
      </c>
      <c r="I195" s="133"/>
      <c r="J195" s="133"/>
      <c r="K195" s="133"/>
      <c r="L195" s="135" t="str">
        <f t="shared" si="4"/>
        <v>CH</v>
      </c>
      <c r="M195" s="131">
        <f t="shared" si="5"/>
        <v>0</v>
      </c>
      <c r="P195" s="136"/>
      <c r="Q195" s="136"/>
      <c r="R195" s="136"/>
      <c r="S195" s="136"/>
      <c r="T195"/>
      <c r="U195" s="136"/>
      <c r="V195" s="136"/>
      <c r="W195" s="133" t="s">
        <v>7463</v>
      </c>
      <c r="X195" s="136"/>
      <c r="Y195" s="136"/>
      <c r="Z195" s="136"/>
      <c r="AA195" s="136"/>
      <c r="AB195" s="136"/>
      <c r="AC195" s="136"/>
      <c r="AD195" s="136"/>
      <c r="AE195" s="136"/>
      <c r="AF195" s="136"/>
      <c r="AG195" s="136"/>
      <c r="AH195" s="136"/>
      <c r="AI195" s="136"/>
    </row>
    <row r="196" spans="1:35" ht="15" x14ac:dyDescent="0.25">
      <c r="A196" s="133" t="s">
        <v>8206</v>
      </c>
      <c r="B196" s="133" t="s">
        <v>8207</v>
      </c>
      <c r="C196" s="133">
        <v>1</v>
      </c>
      <c r="D196" s="133" t="s">
        <v>534</v>
      </c>
      <c r="E196" s="133">
        <v>170</v>
      </c>
      <c r="F196" s="133" t="s">
        <v>833</v>
      </c>
      <c r="G196" s="133">
        <v>54040</v>
      </c>
      <c r="H196" s="133" t="s">
        <v>937</v>
      </c>
      <c r="I196" s="133"/>
      <c r="J196" s="133"/>
      <c r="K196" s="133"/>
      <c r="L196" s="135" t="str">
        <f t="shared" si="4"/>
        <v>CH</v>
      </c>
      <c r="M196" s="131">
        <f t="shared" si="5"/>
        <v>0</v>
      </c>
      <c r="P196" s="136"/>
      <c r="Q196" s="136"/>
      <c r="R196" s="136"/>
      <c r="S196" s="136"/>
      <c r="T196"/>
      <c r="U196" s="136"/>
      <c r="V196" s="136"/>
      <c r="W196" s="133" t="s">
        <v>7474</v>
      </c>
      <c r="X196" s="136"/>
      <c r="Y196" s="136"/>
      <c r="Z196" s="136"/>
      <c r="AA196" s="136"/>
      <c r="AB196" s="136"/>
      <c r="AC196" s="136"/>
      <c r="AD196" s="136"/>
      <c r="AE196" s="136"/>
      <c r="AF196" s="136"/>
      <c r="AG196" s="136"/>
      <c r="AH196" s="136"/>
      <c r="AI196" s="136"/>
    </row>
    <row r="197" spans="1:35" ht="30" x14ac:dyDescent="0.25">
      <c r="A197" s="133" t="s">
        <v>977</v>
      </c>
      <c r="B197" s="133" t="s">
        <v>978</v>
      </c>
      <c r="C197" s="133">
        <v>1</v>
      </c>
      <c r="D197" s="133" t="s">
        <v>534</v>
      </c>
      <c r="E197" s="133">
        <v>170</v>
      </c>
      <c r="F197" s="133" t="s">
        <v>833</v>
      </c>
      <c r="G197" s="133">
        <v>54040</v>
      </c>
      <c r="H197" s="133" t="s">
        <v>937</v>
      </c>
      <c r="I197" s="133"/>
      <c r="J197" s="133"/>
      <c r="K197" s="133"/>
      <c r="L197" s="135" t="str">
        <f t="shared" ref="L197:L260" si="6">IF(K197=102,"AA102",IF(K197=103,"AA103",VLOOKUP(C197,$AJ$5:$AK$13,2,0)))</f>
        <v>CH</v>
      </c>
      <c r="M197" s="131">
        <f t="shared" si="5"/>
        <v>0</v>
      </c>
      <c r="P197" s="136"/>
      <c r="Q197" s="136"/>
      <c r="R197" s="136"/>
      <c r="S197" s="136"/>
      <c r="T197"/>
      <c r="U197" s="136"/>
      <c r="V197" s="136"/>
      <c r="W197" s="133" t="s">
        <v>7502</v>
      </c>
      <c r="X197" s="136"/>
      <c r="Y197" s="136"/>
      <c r="Z197" s="136"/>
      <c r="AA197" s="136"/>
      <c r="AB197" s="136"/>
      <c r="AC197" s="136"/>
      <c r="AD197" s="136"/>
      <c r="AE197" s="136"/>
      <c r="AF197" s="136"/>
      <c r="AG197" s="136"/>
      <c r="AH197" s="136"/>
      <c r="AI197" s="136"/>
    </row>
    <row r="198" spans="1:35" ht="30" x14ac:dyDescent="0.25">
      <c r="A198" s="133" t="s">
        <v>981</v>
      </c>
      <c r="B198" s="133" t="s">
        <v>982</v>
      </c>
      <c r="C198" s="133">
        <v>1</v>
      </c>
      <c r="D198" s="133" t="s">
        <v>534</v>
      </c>
      <c r="E198" s="133">
        <v>170</v>
      </c>
      <c r="F198" s="133" t="s">
        <v>833</v>
      </c>
      <c r="G198" s="133">
        <v>54050</v>
      </c>
      <c r="H198" s="133" t="s">
        <v>980</v>
      </c>
      <c r="I198" s="133"/>
      <c r="J198" s="133"/>
      <c r="K198" s="133"/>
      <c r="L198" s="135" t="str">
        <f t="shared" si="6"/>
        <v>CH</v>
      </c>
      <c r="M198" s="131">
        <f t="shared" ref="M198:M261" si="7">VLOOKUP(H198,$W$5:$X$227,2,FALSE)</f>
        <v>0</v>
      </c>
      <c r="P198" s="136"/>
      <c r="Q198" s="136"/>
      <c r="R198" s="136"/>
      <c r="S198" s="136"/>
      <c r="T198"/>
      <c r="U198" s="136"/>
      <c r="V198" s="136"/>
      <c r="W198" s="133" t="s">
        <v>7505</v>
      </c>
      <c r="X198" s="136"/>
      <c r="Y198" s="136"/>
      <c r="Z198" s="136"/>
      <c r="AA198" s="136"/>
      <c r="AB198" s="136"/>
      <c r="AC198" s="136"/>
      <c r="AD198" s="136"/>
      <c r="AE198" s="136"/>
      <c r="AF198" s="136"/>
      <c r="AG198" s="136"/>
      <c r="AH198" s="136"/>
      <c r="AI198" s="136"/>
    </row>
    <row r="199" spans="1:35" ht="15" x14ac:dyDescent="0.25">
      <c r="A199" s="133">
        <v>540500</v>
      </c>
      <c r="B199" s="133" t="s">
        <v>980</v>
      </c>
      <c r="C199" s="133">
        <v>1</v>
      </c>
      <c r="D199" s="133" t="s">
        <v>534</v>
      </c>
      <c r="E199" s="133">
        <v>170</v>
      </c>
      <c r="F199" s="133" t="s">
        <v>833</v>
      </c>
      <c r="G199" s="133">
        <v>54050</v>
      </c>
      <c r="H199" s="133" t="s">
        <v>980</v>
      </c>
      <c r="I199" s="133">
        <v>227587</v>
      </c>
      <c r="J199" s="133" t="s">
        <v>890</v>
      </c>
      <c r="K199" s="133" t="s">
        <v>545</v>
      </c>
      <c r="L199" s="135" t="str">
        <f t="shared" si="6"/>
        <v>CH</v>
      </c>
      <c r="M199" s="131">
        <f t="shared" si="7"/>
        <v>0</v>
      </c>
      <c r="P199" s="136"/>
      <c r="Q199" s="136"/>
      <c r="R199" s="136"/>
      <c r="S199" s="136"/>
      <c r="T199"/>
      <c r="U199" s="136"/>
      <c r="V199" s="136"/>
      <c r="W199" s="133" t="s">
        <v>7516</v>
      </c>
      <c r="X199" s="136"/>
      <c r="Y199" s="136"/>
      <c r="Z199" s="136"/>
      <c r="AA199" s="136"/>
      <c r="AB199" s="136"/>
      <c r="AC199" s="136"/>
      <c r="AD199" s="136"/>
      <c r="AE199" s="136"/>
      <c r="AF199" s="136"/>
      <c r="AG199" s="136"/>
      <c r="AH199" s="136"/>
      <c r="AI199" s="136"/>
    </row>
    <row r="200" spans="1:35" ht="12.75" customHeight="1" x14ac:dyDescent="0.25">
      <c r="A200" s="133">
        <v>540500</v>
      </c>
      <c r="B200" s="133" t="s">
        <v>980</v>
      </c>
      <c r="C200" s="133">
        <v>1</v>
      </c>
      <c r="D200" s="133" t="s">
        <v>534</v>
      </c>
      <c r="E200" s="133">
        <v>170</v>
      </c>
      <c r="F200" s="133" t="s">
        <v>833</v>
      </c>
      <c r="G200" s="133">
        <v>54050</v>
      </c>
      <c r="H200" s="133" t="s">
        <v>980</v>
      </c>
      <c r="I200" s="133">
        <v>336219</v>
      </c>
      <c r="J200" s="133" t="s">
        <v>980</v>
      </c>
      <c r="K200" s="133" t="s">
        <v>884</v>
      </c>
      <c r="L200" s="135" t="str">
        <f t="shared" si="6"/>
        <v>CH</v>
      </c>
      <c r="M200" s="131">
        <f t="shared" si="7"/>
        <v>0</v>
      </c>
      <c r="P200" s="136"/>
      <c r="Q200" s="136"/>
      <c r="R200" s="136"/>
      <c r="S200" s="136"/>
      <c r="T200"/>
      <c r="U200" s="136"/>
      <c r="V200" s="136"/>
      <c r="W200" s="133" t="s">
        <v>7525</v>
      </c>
      <c r="X200" s="136"/>
      <c r="Y200" s="136"/>
      <c r="Z200" s="136"/>
      <c r="AA200" s="136"/>
      <c r="AB200" s="136"/>
      <c r="AC200" s="136"/>
      <c r="AD200" s="136"/>
      <c r="AE200" s="136"/>
      <c r="AF200" s="136"/>
      <c r="AG200" s="136"/>
      <c r="AH200" s="136"/>
      <c r="AI200" s="136"/>
    </row>
    <row r="201" spans="1:35" ht="12.75" customHeight="1" x14ac:dyDescent="0.25">
      <c r="A201" s="133">
        <v>170400</v>
      </c>
      <c r="B201" s="133" t="s">
        <v>987</v>
      </c>
      <c r="C201" s="133">
        <v>1</v>
      </c>
      <c r="D201" s="133" t="s">
        <v>534</v>
      </c>
      <c r="E201" s="133">
        <v>170</v>
      </c>
      <c r="F201" s="133" t="s">
        <v>833</v>
      </c>
      <c r="G201" s="133">
        <v>54080</v>
      </c>
      <c r="H201" s="133" t="s">
        <v>986</v>
      </c>
      <c r="I201" s="133">
        <v>332305</v>
      </c>
      <c r="J201" s="133" t="s">
        <v>989</v>
      </c>
      <c r="K201" s="133" t="s">
        <v>990</v>
      </c>
      <c r="L201" s="135" t="str">
        <f t="shared" si="6"/>
        <v>CH</v>
      </c>
      <c r="M201" s="131">
        <f t="shared" si="7"/>
        <v>0</v>
      </c>
      <c r="P201" s="136"/>
      <c r="Q201" s="136"/>
      <c r="R201" s="136"/>
      <c r="S201" s="136"/>
      <c r="T201"/>
      <c r="U201" s="136"/>
      <c r="V201" s="136"/>
      <c r="W201" s="133" t="s">
        <v>7534</v>
      </c>
      <c r="X201" s="136"/>
      <c r="Y201" s="136"/>
      <c r="Z201" s="136"/>
      <c r="AA201" s="136"/>
      <c r="AB201" s="136"/>
      <c r="AC201" s="136"/>
      <c r="AD201" s="136"/>
      <c r="AE201" s="136"/>
      <c r="AF201" s="136"/>
      <c r="AG201" s="136"/>
      <c r="AH201" s="136"/>
      <c r="AI201" s="136"/>
    </row>
    <row r="202" spans="1:35" ht="12.75" customHeight="1" x14ac:dyDescent="0.25">
      <c r="A202" s="133">
        <v>170400</v>
      </c>
      <c r="B202" s="133" t="s">
        <v>987</v>
      </c>
      <c r="C202" s="133">
        <v>1</v>
      </c>
      <c r="D202" s="133" t="s">
        <v>534</v>
      </c>
      <c r="E202" s="133">
        <v>170</v>
      </c>
      <c r="F202" s="133" t="s">
        <v>833</v>
      </c>
      <c r="G202" s="133">
        <v>54080</v>
      </c>
      <c r="H202" s="133" t="s">
        <v>986</v>
      </c>
      <c r="I202" s="133">
        <v>332355</v>
      </c>
      <c r="J202" s="133" t="s">
        <v>992</v>
      </c>
      <c r="K202" s="133" t="s">
        <v>990</v>
      </c>
      <c r="L202" s="135" t="str">
        <f t="shared" si="6"/>
        <v>CH</v>
      </c>
      <c r="M202" s="131">
        <f t="shared" si="7"/>
        <v>0</v>
      </c>
      <c r="P202" s="136"/>
      <c r="Q202" s="136"/>
      <c r="R202" s="136"/>
      <c r="S202" s="136"/>
      <c r="T202"/>
      <c r="U202" s="136"/>
      <c r="V202" s="136"/>
      <c r="W202" s="133" t="s">
        <v>7540</v>
      </c>
      <c r="X202" s="136"/>
      <c r="Y202" s="136"/>
      <c r="Z202" s="136"/>
      <c r="AA202" s="136"/>
      <c r="AB202" s="136"/>
      <c r="AC202" s="136"/>
      <c r="AD202" s="136"/>
      <c r="AE202" s="136"/>
      <c r="AF202" s="136"/>
      <c r="AG202" s="136"/>
      <c r="AH202" s="136"/>
      <c r="AI202" s="136"/>
    </row>
    <row r="203" spans="1:35" ht="12.75" customHeight="1" x14ac:dyDescent="0.25">
      <c r="A203" s="133">
        <v>170400</v>
      </c>
      <c r="B203" s="133" t="s">
        <v>987</v>
      </c>
      <c r="C203" s="133">
        <v>1</v>
      </c>
      <c r="D203" s="133" t="s">
        <v>534</v>
      </c>
      <c r="E203" s="133">
        <v>170</v>
      </c>
      <c r="F203" s="133" t="s">
        <v>833</v>
      </c>
      <c r="G203" s="133">
        <v>54080</v>
      </c>
      <c r="H203" s="133" t="s">
        <v>986</v>
      </c>
      <c r="I203" s="133">
        <v>332356</v>
      </c>
      <c r="J203" s="133" t="s">
        <v>994</v>
      </c>
      <c r="K203" s="133" t="s">
        <v>990</v>
      </c>
      <c r="L203" s="135" t="str">
        <f t="shared" si="6"/>
        <v>CH</v>
      </c>
      <c r="M203" s="131">
        <f t="shared" si="7"/>
        <v>0</v>
      </c>
      <c r="P203" s="136"/>
      <c r="Q203" s="136"/>
      <c r="R203" s="136"/>
      <c r="S203" s="136"/>
      <c r="T203"/>
      <c r="U203" s="136"/>
      <c r="V203" s="136"/>
      <c r="W203" s="133" t="s">
        <v>7559</v>
      </c>
      <c r="X203" s="136"/>
      <c r="Y203" s="136"/>
      <c r="Z203" s="136"/>
      <c r="AA203" s="136"/>
      <c r="AB203" s="136"/>
      <c r="AC203" s="136"/>
      <c r="AD203" s="136"/>
      <c r="AE203" s="136"/>
      <c r="AF203" s="136"/>
      <c r="AG203" s="136"/>
      <c r="AH203" s="136"/>
      <c r="AI203" s="136"/>
    </row>
    <row r="204" spans="1:35" ht="12.75" customHeight="1" x14ac:dyDescent="0.25">
      <c r="A204" s="133">
        <v>170400</v>
      </c>
      <c r="B204" s="133" t="s">
        <v>987</v>
      </c>
      <c r="C204" s="133">
        <v>1</v>
      </c>
      <c r="D204" s="133" t="s">
        <v>534</v>
      </c>
      <c r="E204" s="133">
        <v>170</v>
      </c>
      <c r="F204" s="133" t="s">
        <v>833</v>
      </c>
      <c r="G204" s="133">
        <v>54080</v>
      </c>
      <c r="H204" s="133" t="s">
        <v>986</v>
      </c>
      <c r="I204" s="133">
        <v>332357</v>
      </c>
      <c r="J204" s="133" t="s">
        <v>996</v>
      </c>
      <c r="K204" s="133" t="s">
        <v>990</v>
      </c>
      <c r="L204" s="135" t="str">
        <f t="shared" si="6"/>
        <v>CH</v>
      </c>
      <c r="M204" s="131">
        <f t="shared" si="7"/>
        <v>0</v>
      </c>
      <c r="P204" s="136"/>
      <c r="Q204" s="136"/>
      <c r="R204" s="136"/>
      <c r="S204" s="136"/>
      <c r="T204"/>
      <c r="U204" s="136"/>
      <c r="V204" s="136"/>
      <c r="W204" s="133" t="s">
        <v>7562</v>
      </c>
      <c r="X204" s="136"/>
      <c r="Y204" s="136"/>
      <c r="Z204" s="136"/>
      <c r="AA204" s="136"/>
      <c r="AB204" s="136"/>
      <c r="AC204" s="136"/>
      <c r="AD204" s="136"/>
      <c r="AE204" s="136"/>
      <c r="AF204" s="136"/>
      <c r="AG204" s="136"/>
      <c r="AH204" s="136"/>
      <c r="AI204" s="136"/>
    </row>
    <row r="205" spans="1:35" ht="12.75" customHeight="1" x14ac:dyDescent="0.25">
      <c r="A205" s="133">
        <v>170400</v>
      </c>
      <c r="B205" s="133" t="s">
        <v>987</v>
      </c>
      <c r="C205" s="133">
        <v>1</v>
      </c>
      <c r="D205" s="133" t="s">
        <v>534</v>
      </c>
      <c r="E205" s="133">
        <v>170</v>
      </c>
      <c r="F205" s="133" t="s">
        <v>833</v>
      </c>
      <c r="G205" s="133">
        <v>54080</v>
      </c>
      <c r="H205" s="133" t="s">
        <v>986</v>
      </c>
      <c r="I205" s="133">
        <v>332358</v>
      </c>
      <c r="J205" s="133" t="s">
        <v>998</v>
      </c>
      <c r="K205" s="133" t="s">
        <v>990</v>
      </c>
      <c r="L205" s="135" t="str">
        <f t="shared" si="6"/>
        <v>CH</v>
      </c>
      <c r="M205" s="131">
        <f t="shared" si="7"/>
        <v>0</v>
      </c>
      <c r="P205" s="136"/>
      <c r="Q205" s="136"/>
      <c r="R205" s="136"/>
      <c r="S205" s="136"/>
      <c r="T205"/>
      <c r="U205" s="136"/>
      <c r="V205" s="136"/>
      <c r="W205" s="133" t="s">
        <v>7566</v>
      </c>
      <c r="X205" s="136"/>
      <c r="Y205" s="136"/>
      <c r="Z205" s="136"/>
      <c r="AA205" s="136"/>
      <c r="AB205" s="136"/>
      <c r="AC205" s="136"/>
      <c r="AD205" s="136"/>
      <c r="AE205" s="136"/>
      <c r="AF205" s="136"/>
      <c r="AG205" s="136"/>
      <c r="AH205" s="136"/>
      <c r="AI205" s="136"/>
    </row>
    <row r="206" spans="1:35" ht="12.75" customHeight="1" x14ac:dyDescent="0.25">
      <c r="A206" s="133">
        <v>540800</v>
      </c>
      <c r="B206" s="133" t="s">
        <v>986</v>
      </c>
      <c r="C206" s="133">
        <v>1</v>
      </c>
      <c r="D206" s="133" t="s">
        <v>534</v>
      </c>
      <c r="E206" s="133">
        <v>170</v>
      </c>
      <c r="F206" s="133" t="s">
        <v>833</v>
      </c>
      <c r="G206" s="133">
        <v>54080</v>
      </c>
      <c r="H206" s="133" t="s">
        <v>986</v>
      </c>
      <c r="I206" s="133">
        <v>108450</v>
      </c>
      <c r="J206" s="133" t="s">
        <v>1000</v>
      </c>
      <c r="K206" s="133" t="s">
        <v>1001</v>
      </c>
      <c r="L206" s="135" t="str">
        <f t="shared" si="6"/>
        <v>CH</v>
      </c>
      <c r="M206" s="131">
        <f t="shared" si="7"/>
        <v>0</v>
      </c>
      <c r="P206" s="136"/>
      <c r="Q206" s="136"/>
      <c r="R206" s="136"/>
      <c r="S206" s="136"/>
      <c r="T206"/>
      <c r="U206" s="136"/>
      <c r="V206" s="136"/>
      <c r="W206" s="133" t="s">
        <v>7570</v>
      </c>
      <c r="X206" s="136"/>
      <c r="Y206" s="136"/>
      <c r="Z206" s="136"/>
      <c r="AA206" s="136"/>
      <c r="AB206" s="136"/>
      <c r="AC206" s="136"/>
      <c r="AD206" s="136"/>
      <c r="AE206" s="136"/>
      <c r="AF206" s="136"/>
      <c r="AG206" s="136"/>
      <c r="AH206" s="136"/>
      <c r="AI206" s="136"/>
    </row>
    <row r="207" spans="1:35" ht="12.75" customHeight="1" x14ac:dyDescent="0.25">
      <c r="A207" s="133">
        <v>540800</v>
      </c>
      <c r="B207" s="133" t="s">
        <v>986</v>
      </c>
      <c r="C207" s="133">
        <v>1</v>
      </c>
      <c r="D207" s="133" t="s">
        <v>534</v>
      </c>
      <c r="E207" s="133">
        <v>170</v>
      </c>
      <c r="F207" s="133" t="s">
        <v>833</v>
      </c>
      <c r="G207" s="133">
        <v>54080</v>
      </c>
      <c r="H207" s="133" t="s">
        <v>986</v>
      </c>
      <c r="I207" s="133">
        <v>109025</v>
      </c>
      <c r="J207" s="133" t="s">
        <v>1003</v>
      </c>
      <c r="K207" s="133" t="s">
        <v>538</v>
      </c>
      <c r="L207" s="135" t="str">
        <f t="shared" si="6"/>
        <v>CH</v>
      </c>
      <c r="M207" s="131">
        <f t="shared" si="7"/>
        <v>0</v>
      </c>
      <c r="P207" s="136"/>
      <c r="Q207" s="136"/>
      <c r="R207" s="136"/>
      <c r="S207" s="136"/>
      <c r="T207"/>
      <c r="U207" s="136"/>
      <c r="V207" s="136"/>
      <c r="W207" s="133" t="s">
        <v>7573</v>
      </c>
      <c r="X207" s="136"/>
      <c r="Y207" s="136"/>
      <c r="Z207" s="136"/>
      <c r="AA207" s="136"/>
      <c r="AB207" s="136"/>
      <c r="AC207" s="136"/>
      <c r="AD207" s="136"/>
      <c r="AE207" s="136"/>
      <c r="AF207" s="136"/>
      <c r="AG207" s="136"/>
      <c r="AH207" s="136"/>
      <c r="AI207" s="136"/>
    </row>
    <row r="208" spans="1:35" ht="12.75" customHeight="1" x14ac:dyDescent="0.25">
      <c r="A208" s="133">
        <v>540800</v>
      </c>
      <c r="B208" s="133" t="s">
        <v>986</v>
      </c>
      <c r="C208" s="133">
        <v>1</v>
      </c>
      <c r="D208" s="133" t="s">
        <v>534</v>
      </c>
      <c r="E208" s="133">
        <v>170</v>
      </c>
      <c r="F208" s="133" t="s">
        <v>833</v>
      </c>
      <c r="G208" s="133">
        <v>54080</v>
      </c>
      <c r="H208" s="133" t="s">
        <v>986</v>
      </c>
      <c r="I208" s="133">
        <v>109026</v>
      </c>
      <c r="J208" s="133" t="s">
        <v>1005</v>
      </c>
      <c r="K208" s="133" t="s">
        <v>538</v>
      </c>
      <c r="L208" s="135" t="str">
        <f t="shared" si="6"/>
        <v>CH</v>
      </c>
      <c r="M208" s="131">
        <f t="shared" si="7"/>
        <v>0</v>
      </c>
      <c r="P208" s="136"/>
      <c r="Q208" s="136"/>
      <c r="R208" s="136"/>
      <c r="S208" s="136"/>
      <c r="T208"/>
      <c r="U208" s="136"/>
      <c r="V208" s="136"/>
      <c r="W208" s="133" t="s">
        <v>7575</v>
      </c>
      <c r="X208" s="136"/>
      <c r="Y208" s="136"/>
      <c r="Z208" s="136"/>
      <c r="AA208" s="136"/>
      <c r="AB208" s="136"/>
      <c r="AC208" s="136"/>
      <c r="AD208" s="136"/>
      <c r="AE208" s="136"/>
      <c r="AF208" s="136"/>
      <c r="AG208" s="136"/>
      <c r="AH208" s="136"/>
      <c r="AI208" s="136"/>
    </row>
    <row r="209" spans="1:35" ht="15" x14ac:dyDescent="0.25">
      <c r="A209" s="133">
        <v>540800</v>
      </c>
      <c r="B209" s="133" t="s">
        <v>986</v>
      </c>
      <c r="C209" s="133">
        <v>1</v>
      </c>
      <c r="D209" s="133" t="s">
        <v>534</v>
      </c>
      <c r="E209" s="133">
        <v>170</v>
      </c>
      <c r="F209" s="133" t="s">
        <v>833</v>
      </c>
      <c r="G209" s="133">
        <v>54080</v>
      </c>
      <c r="H209" s="133" t="s">
        <v>986</v>
      </c>
      <c r="I209" s="133">
        <v>227117</v>
      </c>
      <c r="J209" s="133" t="s">
        <v>1007</v>
      </c>
      <c r="K209" s="133" t="s">
        <v>545</v>
      </c>
      <c r="L209" s="135" t="str">
        <f t="shared" si="6"/>
        <v>CH</v>
      </c>
      <c r="M209" s="131">
        <f t="shared" si="7"/>
        <v>0</v>
      </c>
      <c r="P209" s="136"/>
      <c r="Q209" s="136"/>
      <c r="R209" s="136"/>
      <c r="S209" s="136"/>
      <c r="T209"/>
      <c r="U209" s="136"/>
      <c r="V209" s="136"/>
      <c r="W209" s="133" t="s">
        <v>7584</v>
      </c>
      <c r="X209" s="136"/>
      <c r="Y209" s="136"/>
      <c r="Z209" s="136"/>
      <c r="AA209" s="136"/>
      <c r="AB209" s="136"/>
      <c r="AC209" s="136"/>
      <c r="AD209" s="136"/>
      <c r="AE209" s="136"/>
      <c r="AF209" s="136"/>
      <c r="AG209" s="136"/>
      <c r="AH209" s="136"/>
      <c r="AI209" s="136"/>
    </row>
    <row r="210" spans="1:35" ht="15" x14ac:dyDescent="0.25">
      <c r="A210" s="133">
        <v>540800</v>
      </c>
      <c r="B210" s="133" t="s">
        <v>986</v>
      </c>
      <c r="C210" s="133">
        <v>1</v>
      </c>
      <c r="D210" s="133" t="s">
        <v>534</v>
      </c>
      <c r="E210" s="133">
        <v>170</v>
      </c>
      <c r="F210" s="133" t="s">
        <v>833</v>
      </c>
      <c r="G210" s="133">
        <v>54080</v>
      </c>
      <c r="H210" s="133" t="s">
        <v>986</v>
      </c>
      <c r="I210" s="133">
        <v>227215</v>
      </c>
      <c r="J210" s="133" t="s">
        <v>1009</v>
      </c>
      <c r="K210" s="133" t="s">
        <v>545</v>
      </c>
      <c r="L210" s="135" t="str">
        <f t="shared" si="6"/>
        <v>CH</v>
      </c>
      <c r="M210" s="131">
        <f t="shared" si="7"/>
        <v>0</v>
      </c>
      <c r="P210" s="136"/>
      <c r="Q210" s="136"/>
      <c r="R210" s="136"/>
      <c r="S210" s="136"/>
      <c r="T210"/>
      <c r="U210" s="136"/>
      <c r="V210" s="136"/>
      <c r="W210" s="133" t="s">
        <v>7592</v>
      </c>
      <c r="X210" s="136"/>
      <c r="Y210" s="136"/>
      <c r="Z210" s="136"/>
      <c r="AA210" s="136"/>
      <c r="AB210" s="136"/>
      <c r="AC210" s="136"/>
      <c r="AD210" s="136"/>
      <c r="AE210" s="136"/>
      <c r="AF210" s="136"/>
      <c r="AG210" s="136"/>
      <c r="AH210" s="136"/>
      <c r="AI210" s="136"/>
    </row>
    <row r="211" spans="1:35" ht="30" x14ac:dyDescent="0.25">
      <c r="A211" s="133" t="s">
        <v>1010</v>
      </c>
      <c r="B211" s="133" t="s">
        <v>1011</v>
      </c>
      <c r="C211" s="133">
        <v>1</v>
      </c>
      <c r="D211" s="133" t="s">
        <v>534</v>
      </c>
      <c r="E211" s="133">
        <v>170</v>
      </c>
      <c r="F211" s="133" t="s">
        <v>833</v>
      </c>
      <c r="G211" s="133">
        <v>54080</v>
      </c>
      <c r="H211" s="133" t="s">
        <v>986</v>
      </c>
      <c r="I211" s="133"/>
      <c r="J211" s="133"/>
      <c r="K211" s="133"/>
      <c r="L211" s="135" t="str">
        <f t="shared" si="6"/>
        <v>CH</v>
      </c>
      <c r="M211" s="131">
        <f t="shared" si="7"/>
        <v>0</v>
      </c>
      <c r="P211" s="136"/>
      <c r="Q211" s="136"/>
      <c r="R211" s="136"/>
      <c r="S211" s="136"/>
      <c r="T211"/>
      <c r="U211" s="136"/>
      <c r="V211" s="136"/>
      <c r="W211" s="133" t="s">
        <v>7590</v>
      </c>
      <c r="X211" s="136"/>
      <c r="Y211" s="136"/>
      <c r="Z211" s="136"/>
      <c r="AA211" s="136"/>
      <c r="AB211" s="136"/>
      <c r="AC211" s="136"/>
      <c r="AD211" s="136"/>
      <c r="AE211" s="136"/>
      <c r="AF211" s="136"/>
      <c r="AG211" s="136"/>
      <c r="AH211" s="136"/>
      <c r="AI211" s="136"/>
    </row>
    <row r="212" spans="1:35" ht="30" x14ac:dyDescent="0.25">
      <c r="A212" s="133" t="s">
        <v>1012</v>
      </c>
      <c r="B212" s="133" t="s">
        <v>1013</v>
      </c>
      <c r="C212" s="133">
        <v>1</v>
      </c>
      <c r="D212" s="133" t="s">
        <v>534</v>
      </c>
      <c r="E212" s="133">
        <v>170</v>
      </c>
      <c r="F212" s="133" t="s">
        <v>833</v>
      </c>
      <c r="G212" s="133">
        <v>54080</v>
      </c>
      <c r="H212" s="133" t="s">
        <v>986</v>
      </c>
      <c r="I212" s="133"/>
      <c r="J212" s="133"/>
      <c r="K212" s="133"/>
      <c r="L212" s="135" t="str">
        <f t="shared" si="6"/>
        <v>CH</v>
      </c>
      <c r="M212" s="131">
        <f t="shared" si="7"/>
        <v>0</v>
      </c>
      <c r="P212" s="136"/>
      <c r="Q212" s="136"/>
      <c r="R212" s="136"/>
      <c r="S212" s="136"/>
      <c r="T212"/>
      <c r="U212" s="136"/>
      <c r="V212" s="136"/>
      <c r="W212" s="133" t="s">
        <v>7597</v>
      </c>
      <c r="X212" s="136"/>
      <c r="Y212" s="136"/>
      <c r="Z212" s="136"/>
      <c r="AA212" s="136"/>
      <c r="AB212" s="136"/>
      <c r="AC212" s="136"/>
      <c r="AD212" s="136"/>
      <c r="AE212" s="136"/>
      <c r="AF212" s="136"/>
      <c r="AG212" s="136"/>
      <c r="AH212" s="136"/>
      <c r="AI212" s="136"/>
    </row>
    <row r="213" spans="1:35" ht="15" x14ac:dyDescent="0.25">
      <c r="A213" s="133">
        <v>430000</v>
      </c>
      <c r="B213" s="133" t="s">
        <v>1015</v>
      </c>
      <c r="C213" s="133">
        <v>1</v>
      </c>
      <c r="D213" s="133" t="s">
        <v>534</v>
      </c>
      <c r="E213" s="133">
        <v>430</v>
      </c>
      <c r="F213" s="133" t="s">
        <v>1015</v>
      </c>
      <c r="G213" s="133">
        <v>43000</v>
      </c>
      <c r="H213" s="133" t="s">
        <v>1015</v>
      </c>
      <c r="I213" s="133">
        <v>110575</v>
      </c>
      <c r="J213" s="133" t="s">
        <v>1015</v>
      </c>
      <c r="K213" s="133" t="s">
        <v>843</v>
      </c>
      <c r="L213" s="135" t="str">
        <f t="shared" si="6"/>
        <v>CH</v>
      </c>
      <c r="M213" s="131">
        <f t="shared" si="7"/>
        <v>0</v>
      </c>
      <c r="P213" s="136"/>
      <c r="Q213" s="136"/>
      <c r="R213" s="136"/>
      <c r="S213" s="136"/>
      <c r="T213"/>
      <c r="U213" s="136"/>
      <c r="V213" s="136"/>
      <c r="W213" s="133" t="s">
        <v>7606</v>
      </c>
      <c r="X213" s="136"/>
      <c r="Y213" s="136"/>
      <c r="Z213" s="136"/>
      <c r="AA213" s="136"/>
      <c r="AB213" s="136"/>
      <c r="AC213" s="136"/>
      <c r="AD213" s="136"/>
      <c r="AE213" s="136"/>
      <c r="AF213" s="136"/>
      <c r="AG213" s="136"/>
      <c r="AH213" s="136"/>
      <c r="AI213" s="136"/>
    </row>
    <row r="214" spans="1:35" ht="30" x14ac:dyDescent="0.25">
      <c r="A214" s="133">
        <v>430500</v>
      </c>
      <c r="B214" s="133" t="s">
        <v>1019</v>
      </c>
      <c r="C214" s="133">
        <v>1</v>
      </c>
      <c r="D214" s="133" t="s">
        <v>534</v>
      </c>
      <c r="E214" s="133">
        <v>430</v>
      </c>
      <c r="F214" s="133" t="s">
        <v>1015</v>
      </c>
      <c r="G214" s="133">
        <v>43050</v>
      </c>
      <c r="H214" s="133" t="s">
        <v>1019</v>
      </c>
      <c r="I214" s="133">
        <v>109338</v>
      </c>
      <c r="J214" s="133" t="s">
        <v>1021</v>
      </c>
      <c r="K214" s="133" t="s">
        <v>538</v>
      </c>
      <c r="L214" s="135" t="str">
        <f t="shared" si="6"/>
        <v>CH</v>
      </c>
      <c r="M214" s="131">
        <f t="shared" si="7"/>
        <v>0</v>
      </c>
      <c r="P214" s="136"/>
      <c r="Q214" s="136"/>
      <c r="R214" s="136"/>
      <c r="S214" s="136"/>
      <c r="T214"/>
      <c r="U214" s="136"/>
      <c r="V214" s="136"/>
      <c r="W214" s="133" t="s">
        <v>7614</v>
      </c>
      <c r="X214" s="136"/>
      <c r="Y214" s="136"/>
      <c r="Z214" s="136"/>
      <c r="AA214" s="136"/>
      <c r="AB214" s="136"/>
      <c r="AC214" s="136"/>
      <c r="AD214" s="136"/>
      <c r="AE214" s="136"/>
      <c r="AF214" s="136"/>
      <c r="AG214" s="136"/>
      <c r="AH214" s="136"/>
      <c r="AI214" s="136"/>
    </row>
    <row r="215" spans="1:35" ht="15" x14ac:dyDescent="0.25">
      <c r="A215" s="133">
        <v>430500</v>
      </c>
      <c r="B215" s="133" t="s">
        <v>1019</v>
      </c>
      <c r="C215" s="133">
        <v>1</v>
      </c>
      <c r="D215" s="133" t="s">
        <v>534</v>
      </c>
      <c r="E215" s="133">
        <v>430</v>
      </c>
      <c r="F215" s="133" t="s">
        <v>1015</v>
      </c>
      <c r="G215" s="133">
        <v>43050</v>
      </c>
      <c r="H215" s="133" t="s">
        <v>1019</v>
      </c>
      <c r="I215" s="133">
        <v>110570</v>
      </c>
      <c r="J215" s="133" t="s">
        <v>1019</v>
      </c>
      <c r="K215" s="133" t="s">
        <v>843</v>
      </c>
      <c r="L215" s="135" t="str">
        <f t="shared" si="6"/>
        <v>CH</v>
      </c>
      <c r="M215" s="131">
        <f t="shared" si="7"/>
        <v>0</v>
      </c>
      <c r="P215" s="136"/>
      <c r="Q215" s="136"/>
      <c r="R215" s="136"/>
      <c r="S215" s="136"/>
      <c r="T215"/>
      <c r="U215" s="136"/>
      <c r="V215" s="136"/>
      <c r="W215" s="133" t="s">
        <v>7622</v>
      </c>
      <c r="X215" s="136"/>
      <c r="Y215" s="136"/>
      <c r="Z215" s="136"/>
      <c r="AA215" s="136"/>
      <c r="AB215" s="136"/>
      <c r="AC215" s="136"/>
      <c r="AD215" s="136"/>
      <c r="AE215" s="136"/>
      <c r="AF215" s="136"/>
      <c r="AG215" s="136"/>
      <c r="AH215" s="136"/>
      <c r="AI215" s="136"/>
    </row>
    <row r="216" spans="1:35" ht="15" x14ac:dyDescent="0.25">
      <c r="A216" s="133">
        <v>430500</v>
      </c>
      <c r="B216" s="133" t="s">
        <v>1019</v>
      </c>
      <c r="C216" s="133">
        <v>1</v>
      </c>
      <c r="D216" s="133" t="s">
        <v>534</v>
      </c>
      <c r="E216" s="133">
        <v>430</v>
      </c>
      <c r="F216" s="133" t="s">
        <v>1015</v>
      </c>
      <c r="G216" s="133">
        <v>43050</v>
      </c>
      <c r="H216" s="133" t="s">
        <v>1019</v>
      </c>
      <c r="I216" s="133">
        <v>110571</v>
      </c>
      <c r="J216" s="133" t="s">
        <v>1024</v>
      </c>
      <c r="K216" s="133" t="s">
        <v>843</v>
      </c>
      <c r="L216" s="135" t="str">
        <f t="shared" si="6"/>
        <v>CH</v>
      </c>
      <c r="M216" s="131">
        <f t="shared" si="7"/>
        <v>0</v>
      </c>
      <c r="P216" s="136"/>
      <c r="Q216" s="136"/>
      <c r="R216" s="136"/>
      <c r="S216" s="136"/>
      <c r="T216"/>
      <c r="U216" s="136"/>
      <c r="V216" s="136"/>
      <c r="W216" s="133" t="s">
        <v>7637</v>
      </c>
      <c r="X216" s="136"/>
      <c r="Y216" s="136"/>
      <c r="Z216" s="136"/>
      <c r="AA216" s="136"/>
      <c r="AB216" s="136"/>
      <c r="AC216" s="136"/>
      <c r="AD216" s="136"/>
      <c r="AE216" s="136"/>
      <c r="AF216" s="136"/>
      <c r="AG216" s="136"/>
      <c r="AH216" s="136"/>
      <c r="AI216" s="136"/>
    </row>
    <row r="217" spans="1:35" ht="15" x14ac:dyDescent="0.25">
      <c r="A217" s="133">
        <v>430500</v>
      </c>
      <c r="B217" s="133" t="s">
        <v>1019</v>
      </c>
      <c r="C217" s="133">
        <v>1</v>
      </c>
      <c r="D217" s="133" t="s">
        <v>534</v>
      </c>
      <c r="E217" s="133">
        <v>430</v>
      </c>
      <c r="F217" s="133" t="s">
        <v>1015</v>
      </c>
      <c r="G217" s="133">
        <v>43050</v>
      </c>
      <c r="H217" s="133" t="s">
        <v>1019</v>
      </c>
      <c r="I217" s="133">
        <v>110572</v>
      </c>
      <c r="J217" s="133" t="s">
        <v>1026</v>
      </c>
      <c r="K217" s="133" t="s">
        <v>843</v>
      </c>
      <c r="L217" s="135" t="str">
        <f t="shared" si="6"/>
        <v>CH</v>
      </c>
      <c r="M217" s="131">
        <f t="shared" si="7"/>
        <v>0</v>
      </c>
      <c r="P217" s="136"/>
      <c r="Q217" s="136"/>
      <c r="R217" s="136"/>
      <c r="S217" s="136"/>
      <c r="T217"/>
      <c r="U217" s="136"/>
      <c r="V217" s="136"/>
      <c r="W217" s="133" t="s">
        <v>7642</v>
      </c>
      <c r="X217" s="136"/>
      <c r="Y217" s="136"/>
      <c r="Z217" s="136"/>
      <c r="AA217" s="136"/>
      <c r="AB217" s="136"/>
      <c r="AC217" s="136"/>
      <c r="AD217" s="136"/>
      <c r="AE217" s="136"/>
      <c r="AF217" s="136"/>
      <c r="AG217" s="136"/>
      <c r="AH217" s="136"/>
      <c r="AI217" s="136"/>
    </row>
    <row r="218" spans="1:35" ht="15" x14ac:dyDescent="0.25">
      <c r="A218" s="133">
        <v>430500</v>
      </c>
      <c r="B218" s="133" t="s">
        <v>1019</v>
      </c>
      <c r="C218" s="133">
        <v>1</v>
      </c>
      <c r="D218" s="133" t="s">
        <v>534</v>
      </c>
      <c r="E218" s="133">
        <v>430</v>
      </c>
      <c r="F218" s="133" t="s">
        <v>1015</v>
      </c>
      <c r="G218" s="133">
        <v>43050</v>
      </c>
      <c r="H218" s="133" t="s">
        <v>1019</v>
      </c>
      <c r="I218" s="133">
        <v>227398</v>
      </c>
      <c r="J218" s="133" t="s">
        <v>1028</v>
      </c>
      <c r="K218" s="133" t="s">
        <v>545</v>
      </c>
      <c r="L218" s="135" t="str">
        <f t="shared" si="6"/>
        <v>CH</v>
      </c>
      <c r="M218" s="131">
        <f t="shared" si="7"/>
        <v>0</v>
      </c>
      <c r="P218" s="136"/>
      <c r="Q218" s="136"/>
      <c r="R218" s="136"/>
      <c r="S218" s="136"/>
      <c r="T218"/>
      <c r="U218" s="136"/>
      <c r="V218" s="136"/>
      <c r="W218" s="133" t="s">
        <v>7650</v>
      </c>
      <c r="X218" s="136"/>
      <c r="Y218" s="136"/>
      <c r="Z218" s="136"/>
      <c r="AA218" s="136"/>
      <c r="AB218" s="136"/>
      <c r="AC218" s="136"/>
      <c r="AD218" s="136"/>
      <c r="AE218" s="136"/>
      <c r="AF218" s="136"/>
      <c r="AG218" s="136"/>
      <c r="AH218" s="136"/>
      <c r="AI218" s="136"/>
    </row>
    <row r="219" spans="1:35" ht="15" x14ac:dyDescent="0.25">
      <c r="A219" s="133">
        <v>430500</v>
      </c>
      <c r="B219" s="133" t="s">
        <v>1019</v>
      </c>
      <c r="C219" s="133">
        <v>1</v>
      </c>
      <c r="D219" s="133" t="s">
        <v>534</v>
      </c>
      <c r="E219" s="133">
        <v>430</v>
      </c>
      <c r="F219" s="133" t="s">
        <v>1015</v>
      </c>
      <c r="G219" s="133">
        <v>43050</v>
      </c>
      <c r="H219" s="133" t="s">
        <v>1019</v>
      </c>
      <c r="I219" s="133">
        <v>227658</v>
      </c>
      <c r="J219" s="133" t="s">
        <v>1030</v>
      </c>
      <c r="K219" s="133" t="s">
        <v>545</v>
      </c>
      <c r="L219" s="135" t="str">
        <f t="shared" si="6"/>
        <v>CH</v>
      </c>
      <c r="M219" s="131">
        <f t="shared" si="7"/>
        <v>0</v>
      </c>
      <c r="P219" s="136"/>
      <c r="Q219" s="136"/>
      <c r="R219" s="136"/>
      <c r="S219" s="136"/>
      <c r="T219"/>
      <c r="U219" s="136"/>
      <c r="V219" s="136"/>
      <c r="W219" s="133" t="s">
        <v>7782</v>
      </c>
      <c r="X219" s="136"/>
      <c r="Y219" s="136"/>
      <c r="Z219" s="136"/>
      <c r="AA219" s="136"/>
      <c r="AB219" s="136"/>
      <c r="AC219" s="136"/>
      <c r="AD219" s="136"/>
      <c r="AE219" s="136"/>
      <c r="AF219" s="136"/>
      <c r="AG219" s="136"/>
      <c r="AH219" s="136"/>
      <c r="AI219" s="136"/>
    </row>
    <row r="220" spans="1:35" ht="15" x14ac:dyDescent="0.25">
      <c r="A220" s="133">
        <v>430500</v>
      </c>
      <c r="B220" s="133" t="s">
        <v>1019</v>
      </c>
      <c r="C220" s="133">
        <v>1</v>
      </c>
      <c r="D220" s="133" t="s">
        <v>534</v>
      </c>
      <c r="E220" s="133">
        <v>430</v>
      </c>
      <c r="F220" s="133" t="s">
        <v>1015</v>
      </c>
      <c r="G220" s="133">
        <v>43050</v>
      </c>
      <c r="H220" s="133" t="s">
        <v>1019</v>
      </c>
      <c r="I220" s="133">
        <v>332801</v>
      </c>
      <c r="J220" s="133" t="s">
        <v>1032</v>
      </c>
      <c r="K220" s="133" t="s">
        <v>901</v>
      </c>
      <c r="L220" s="135" t="str">
        <f t="shared" si="6"/>
        <v>CH</v>
      </c>
      <c r="M220" s="131">
        <f t="shared" si="7"/>
        <v>0</v>
      </c>
      <c r="P220" s="136"/>
      <c r="Q220" s="136"/>
      <c r="R220" s="136"/>
      <c r="S220" s="136"/>
      <c r="T220"/>
      <c r="U220" s="136"/>
      <c r="V220" s="136"/>
      <c r="W220" s="133" t="s">
        <v>7794</v>
      </c>
      <c r="X220" s="136"/>
      <c r="Y220" s="136"/>
      <c r="Z220" s="136"/>
      <c r="AA220" s="136"/>
      <c r="AB220" s="136"/>
      <c r="AC220" s="136"/>
      <c r="AD220" s="136"/>
      <c r="AE220" s="136"/>
      <c r="AF220" s="136"/>
      <c r="AG220" s="136"/>
      <c r="AH220" s="136"/>
      <c r="AI220" s="136"/>
    </row>
    <row r="221" spans="1:35" ht="15" x14ac:dyDescent="0.25">
      <c r="A221" s="133">
        <v>430500</v>
      </c>
      <c r="B221" s="133" t="s">
        <v>1019</v>
      </c>
      <c r="C221" s="133">
        <v>1</v>
      </c>
      <c r="D221" s="133" t="s">
        <v>534</v>
      </c>
      <c r="E221" s="133">
        <v>430</v>
      </c>
      <c r="F221" s="133" t="s">
        <v>1015</v>
      </c>
      <c r="G221" s="133">
        <v>43050</v>
      </c>
      <c r="H221" s="133" t="s">
        <v>1019</v>
      </c>
      <c r="I221" s="133">
        <v>336215</v>
      </c>
      <c r="J221" s="133" t="s">
        <v>1019</v>
      </c>
      <c r="K221" s="133" t="s">
        <v>884</v>
      </c>
      <c r="L221" s="135" t="str">
        <f t="shared" si="6"/>
        <v>CH</v>
      </c>
      <c r="M221" s="131">
        <f t="shared" si="7"/>
        <v>0</v>
      </c>
      <c r="P221" s="136"/>
      <c r="Q221" s="136"/>
      <c r="R221" s="136"/>
      <c r="S221" s="136"/>
      <c r="T221"/>
      <c r="U221" s="136"/>
      <c r="V221" s="136"/>
      <c r="W221" s="133" t="s">
        <v>7805</v>
      </c>
      <c r="X221" s="136"/>
      <c r="Y221" s="136"/>
      <c r="Z221" s="136"/>
      <c r="AA221" s="136"/>
      <c r="AB221" s="136"/>
      <c r="AC221" s="136"/>
      <c r="AD221" s="136"/>
      <c r="AE221" s="136"/>
      <c r="AF221" s="136"/>
      <c r="AG221" s="136"/>
      <c r="AH221" s="136"/>
      <c r="AI221" s="136"/>
    </row>
    <row r="222" spans="1:35" ht="15" x14ac:dyDescent="0.25">
      <c r="A222" s="133">
        <v>430500</v>
      </c>
      <c r="B222" s="133" t="s">
        <v>1019</v>
      </c>
      <c r="C222" s="133">
        <v>1</v>
      </c>
      <c r="D222" s="133" t="s">
        <v>534</v>
      </c>
      <c r="E222" s="133">
        <v>430</v>
      </c>
      <c r="F222" s="133" t="s">
        <v>1015</v>
      </c>
      <c r="G222" s="133">
        <v>43050</v>
      </c>
      <c r="H222" s="133" t="s">
        <v>1019</v>
      </c>
      <c r="I222" s="133">
        <v>336216</v>
      </c>
      <c r="J222" s="133" t="s">
        <v>1035</v>
      </c>
      <c r="K222" s="133" t="s">
        <v>884</v>
      </c>
      <c r="L222" s="135" t="str">
        <f t="shared" si="6"/>
        <v>CH</v>
      </c>
      <c r="M222" s="131">
        <f t="shared" si="7"/>
        <v>0</v>
      </c>
      <c r="P222" s="136"/>
      <c r="Q222" s="136"/>
      <c r="R222" s="136"/>
      <c r="S222" s="136"/>
      <c r="T222"/>
      <c r="U222" s="136"/>
      <c r="V222" s="136"/>
      <c r="W222" s="133" t="s">
        <v>7814</v>
      </c>
      <c r="X222" s="136"/>
      <c r="Y222" s="136"/>
      <c r="Z222" s="136"/>
      <c r="AA222" s="136"/>
      <c r="AB222" s="136"/>
      <c r="AC222" s="136"/>
      <c r="AD222" s="136"/>
      <c r="AE222" s="136"/>
      <c r="AF222" s="136"/>
      <c r="AG222" s="136"/>
      <c r="AH222" s="136"/>
      <c r="AI222" s="136"/>
    </row>
    <row r="223" spans="1:35" ht="15" x14ac:dyDescent="0.25">
      <c r="A223" s="133">
        <v>430500</v>
      </c>
      <c r="B223" s="133" t="s">
        <v>1019</v>
      </c>
      <c r="C223" s="133">
        <v>1</v>
      </c>
      <c r="D223" s="133" t="s">
        <v>534</v>
      </c>
      <c r="E223" s="133">
        <v>430</v>
      </c>
      <c r="F223" s="133" t="s">
        <v>1015</v>
      </c>
      <c r="G223" s="133">
        <v>43050</v>
      </c>
      <c r="H223" s="133" t="s">
        <v>1019</v>
      </c>
      <c r="I223" s="133">
        <v>336220</v>
      </c>
      <c r="J223" s="133" t="s">
        <v>1037</v>
      </c>
      <c r="K223" s="133" t="s">
        <v>884</v>
      </c>
      <c r="L223" s="135" t="str">
        <f t="shared" si="6"/>
        <v>CH</v>
      </c>
      <c r="M223" s="131">
        <f t="shared" si="7"/>
        <v>0</v>
      </c>
      <c r="P223" s="136"/>
      <c r="Q223" s="136"/>
      <c r="R223" s="136"/>
      <c r="S223" s="136"/>
      <c r="T223"/>
      <c r="U223" s="136"/>
      <c r="V223" s="136"/>
      <c r="W223" s="133" t="s">
        <v>7838</v>
      </c>
      <c r="X223" s="136"/>
      <c r="Y223" s="136"/>
      <c r="Z223" s="136"/>
      <c r="AA223" s="136"/>
      <c r="AB223" s="136"/>
      <c r="AC223" s="136"/>
      <c r="AD223" s="136"/>
      <c r="AE223" s="136"/>
      <c r="AF223" s="136"/>
      <c r="AG223" s="136"/>
      <c r="AH223" s="136"/>
      <c r="AI223" s="136"/>
    </row>
    <row r="224" spans="1:35" ht="15" x14ac:dyDescent="0.25">
      <c r="A224" s="133" t="s">
        <v>1038</v>
      </c>
      <c r="B224" s="133" t="s">
        <v>1039</v>
      </c>
      <c r="C224" s="133">
        <v>1</v>
      </c>
      <c r="D224" s="133" t="s">
        <v>534</v>
      </c>
      <c r="E224" s="133">
        <v>430</v>
      </c>
      <c r="F224" s="133" t="s">
        <v>1015</v>
      </c>
      <c r="G224" s="133">
        <v>43050</v>
      </c>
      <c r="H224" s="133" t="s">
        <v>1019</v>
      </c>
      <c r="I224" s="133"/>
      <c r="J224" s="133"/>
      <c r="K224" s="133"/>
      <c r="L224" s="135" t="str">
        <f t="shared" si="6"/>
        <v>CH</v>
      </c>
      <c r="M224" s="131">
        <f t="shared" si="7"/>
        <v>0</v>
      </c>
      <c r="P224" s="136"/>
      <c r="Q224" s="136"/>
      <c r="R224" s="136"/>
      <c r="S224" s="136"/>
      <c r="T224"/>
      <c r="U224" s="136"/>
      <c r="V224" s="136"/>
      <c r="W224" s="133" t="s">
        <v>7858</v>
      </c>
      <c r="X224" s="136"/>
      <c r="Y224" s="136"/>
      <c r="Z224" s="136"/>
      <c r="AA224" s="136"/>
      <c r="AB224" s="136"/>
      <c r="AC224" s="136"/>
      <c r="AD224" s="136"/>
      <c r="AE224" s="136"/>
      <c r="AF224" s="136"/>
      <c r="AG224" s="136"/>
      <c r="AH224" s="136"/>
      <c r="AI224" s="136"/>
    </row>
    <row r="225" spans="1:35" ht="30" x14ac:dyDescent="0.25">
      <c r="A225" s="133" t="s">
        <v>1040</v>
      </c>
      <c r="B225" s="133" t="s">
        <v>1041</v>
      </c>
      <c r="C225" s="133">
        <v>1</v>
      </c>
      <c r="D225" s="133" t="s">
        <v>534</v>
      </c>
      <c r="E225" s="133">
        <v>430</v>
      </c>
      <c r="F225" s="133" t="s">
        <v>1015</v>
      </c>
      <c r="G225" s="133">
        <v>43050</v>
      </c>
      <c r="H225" s="133" t="s">
        <v>1019</v>
      </c>
      <c r="I225" s="133"/>
      <c r="J225" s="133"/>
      <c r="K225" s="133"/>
      <c r="L225" s="135" t="str">
        <f t="shared" si="6"/>
        <v>CH</v>
      </c>
      <c r="M225" s="131">
        <f t="shared" si="7"/>
        <v>0</v>
      </c>
      <c r="P225" s="136"/>
      <c r="Q225" s="136"/>
      <c r="R225" s="136"/>
      <c r="S225" s="136"/>
      <c r="T225"/>
      <c r="U225" s="136"/>
      <c r="V225" s="136"/>
      <c r="W225" s="133" t="s">
        <v>7881</v>
      </c>
      <c r="X225" s="136"/>
      <c r="Y225" s="136"/>
      <c r="Z225" s="136"/>
      <c r="AA225" s="136"/>
      <c r="AB225" s="136"/>
      <c r="AC225" s="136"/>
      <c r="AD225" s="136"/>
      <c r="AE225" s="136"/>
      <c r="AF225" s="136"/>
      <c r="AG225" s="136"/>
      <c r="AH225" s="136"/>
      <c r="AI225" s="136"/>
    </row>
    <row r="226" spans="1:35" ht="15" x14ac:dyDescent="0.25">
      <c r="A226" s="133" t="s">
        <v>1042</v>
      </c>
      <c r="B226" s="133" t="s">
        <v>1043</v>
      </c>
      <c r="C226" s="133">
        <v>1</v>
      </c>
      <c r="D226" s="133" t="s">
        <v>534</v>
      </c>
      <c r="E226" s="133">
        <v>430</v>
      </c>
      <c r="F226" s="133" t="s">
        <v>1015</v>
      </c>
      <c r="G226" s="133">
        <v>43050</v>
      </c>
      <c r="H226" s="133" t="s">
        <v>1019</v>
      </c>
      <c r="I226" s="133"/>
      <c r="J226" s="133"/>
      <c r="K226" s="133"/>
      <c r="L226" s="135" t="str">
        <f t="shared" si="6"/>
        <v>CH</v>
      </c>
      <c r="M226" s="131">
        <f t="shared" si="7"/>
        <v>0</v>
      </c>
      <c r="P226" s="136"/>
      <c r="Q226" s="136"/>
      <c r="R226" s="136"/>
      <c r="S226" s="136"/>
      <c r="T226"/>
      <c r="U226" s="136"/>
      <c r="V226" s="136"/>
      <c r="W226" s="133" t="s">
        <v>7899</v>
      </c>
      <c r="X226" s="136"/>
      <c r="Y226" s="136"/>
      <c r="Z226" s="136"/>
      <c r="AA226" s="136"/>
      <c r="AB226" s="136"/>
      <c r="AC226" s="136"/>
      <c r="AD226" s="136"/>
      <c r="AE226" s="136"/>
      <c r="AF226" s="136"/>
      <c r="AG226" s="136"/>
      <c r="AH226" s="136"/>
      <c r="AI226" s="136"/>
    </row>
    <row r="227" spans="1:35" ht="15" x14ac:dyDescent="0.25">
      <c r="A227" s="133" t="s">
        <v>1044</v>
      </c>
      <c r="B227" s="133" t="s">
        <v>1045</v>
      </c>
      <c r="C227" s="133">
        <v>1</v>
      </c>
      <c r="D227" s="133" t="s">
        <v>534</v>
      </c>
      <c r="E227" s="133">
        <v>430</v>
      </c>
      <c r="F227" s="133" t="s">
        <v>1015</v>
      </c>
      <c r="G227" s="133">
        <v>43050</v>
      </c>
      <c r="H227" s="133" t="s">
        <v>1019</v>
      </c>
      <c r="I227" s="133"/>
      <c r="J227" s="133"/>
      <c r="K227" s="133"/>
      <c r="L227" s="135" t="str">
        <f t="shared" si="6"/>
        <v>CH</v>
      </c>
      <c r="M227" s="131">
        <f t="shared" si="7"/>
        <v>0</v>
      </c>
      <c r="P227" s="136"/>
      <c r="Q227" s="136"/>
      <c r="R227" s="136"/>
      <c r="S227" s="136"/>
      <c r="T227"/>
      <c r="U227" s="136"/>
      <c r="V227" s="136"/>
      <c r="W227" s="133" t="s">
        <v>8055</v>
      </c>
      <c r="X227" s="136"/>
      <c r="Y227" s="136"/>
      <c r="Z227" s="136"/>
      <c r="AA227" s="136"/>
      <c r="AB227" s="136"/>
      <c r="AC227" s="136"/>
      <c r="AD227" s="136"/>
      <c r="AE227" s="136"/>
      <c r="AF227" s="136"/>
      <c r="AG227" s="136"/>
      <c r="AH227" s="136"/>
      <c r="AI227" s="136"/>
    </row>
    <row r="228" spans="1:35" ht="30" x14ac:dyDescent="0.25">
      <c r="A228" s="133">
        <v>430400</v>
      </c>
      <c r="B228" s="133" t="s">
        <v>1049</v>
      </c>
      <c r="C228" s="133">
        <v>1</v>
      </c>
      <c r="D228" s="133" t="s">
        <v>534</v>
      </c>
      <c r="E228" s="133">
        <v>431</v>
      </c>
      <c r="F228" s="133" t="s">
        <v>1047</v>
      </c>
      <c r="G228" s="133">
        <v>43040</v>
      </c>
      <c r="H228" s="133" t="s">
        <v>1049</v>
      </c>
      <c r="I228" s="133">
        <v>110560</v>
      </c>
      <c r="J228" s="133" t="s">
        <v>1049</v>
      </c>
      <c r="K228" s="133" t="s">
        <v>843</v>
      </c>
      <c r="L228" s="135" t="str">
        <f t="shared" si="6"/>
        <v>CH</v>
      </c>
      <c r="M228" s="131">
        <f t="shared" si="7"/>
        <v>0</v>
      </c>
      <c r="P228" s="136"/>
      <c r="Q228" s="136"/>
      <c r="R228" s="136"/>
      <c r="S228" s="136"/>
      <c r="T228"/>
      <c r="U228" s="136"/>
      <c r="V228" s="136"/>
      <c r="W228"/>
      <c r="X228" s="136"/>
      <c r="Y228" s="136"/>
      <c r="Z228" s="136"/>
      <c r="AA228" s="136"/>
      <c r="AB228" s="136"/>
      <c r="AC228" s="136"/>
      <c r="AD228" s="136"/>
      <c r="AE228" s="136"/>
      <c r="AF228" s="136"/>
      <c r="AG228" s="136"/>
      <c r="AH228" s="136"/>
      <c r="AI228" s="136"/>
    </row>
    <row r="229" spans="1:35" ht="30" x14ac:dyDescent="0.25">
      <c r="A229" s="133">
        <v>430400</v>
      </c>
      <c r="B229" s="133" t="s">
        <v>1049</v>
      </c>
      <c r="C229" s="133">
        <v>1</v>
      </c>
      <c r="D229" s="133" t="s">
        <v>534</v>
      </c>
      <c r="E229" s="133">
        <v>431</v>
      </c>
      <c r="F229" s="133" t="s">
        <v>1047</v>
      </c>
      <c r="G229" s="133">
        <v>43040</v>
      </c>
      <c r="H229" s="133" t="s">
        <v>1049</v>
      </c>
      <c r="I229" s="133">
        <v>227419</v>
      </c>
      <c r="J229" s="133" t="s">
        <v>1052</v>
      </c>
      <c r="K229" s="133" t="s">
        <v>545</v>
      </c>
      <c r="L229" s="135" t="str">
        <f t="shared" si="6"/>
        <v>CH</v>
      </c>
      <c r="M229" s="131">
        <f t="shared" si="7"/>
        <v>0</v>
      </c>
      <c r="P229" s="136"/>
      <c r="Q229" s="136"/>
      <c r="R229" s="136"/>
      <c r="S229" s="136"/>
      <c r="T229"/>
      <c r="U229" s="136"/>
      <c r="V229" s="136"/>
      <c r="W229"/>
      <c r="X229" s="136"/>
      <c r="Y229" s="136"/>
      <c r="Z229" s="136"/>
      <c r="AA229" s="136"/>
      <c r="AB229" s="136"/>
      <c r="AC229" s="136"/>
      <c r="AD229" s="136"/>
      <c r="AE229" s="136"/>
      <c r="AF229" s="136"/>
      <c r="AG229" s="136"/>
      <c r="AH229" s="136"/>
      <c r="AI229" s="136"/>
    </row>
    <row r="230" spans="1:35" ht="30" x14ac:dyDescent="0.25">
      <c r="A230" s="133">
        <v>430400</v>
      </c>
      <c r="B230" s="133" t="s">
        <v>1049</v>
      </c>
      <c r="C230" s="133">
        <v>1</v>
      </c>
      <c r="D230" s="133" t="s">
        <v>534</v>
      </c>
      <c r="E230" s="133">
        <v>431</v>
      </c>
      <c r="F230" s="133" t="s">
        <v>1047</v>
      </c>
      <c r="G230" s="133">
        <v>43040</v>
      </c>
      <c r="H230" s="133" t="s">
        <v>1049</v>
      </c>
      <c r="I230" s="133">
        <v>228982</v>
      </c>
      <c r="J230" s="133" t="s">
        <v>1054</v>
      </c>
      <c r="K230" s="133" t="s">
        <v>545</v>
      </c>
      <c r="L230" s="135" t="str">
        <f t="shared" si="6"/>
        <v>CH</v>
      </c>
      <c r="M230" s="131">
        <f t="shared" si="7"/>
        <v>0</v>
      </c>
      <c r="P230" s="136"/>
      <c r="Q230" s="136"/>
      <c r="R230" s="136"/>
      <c r="S230" s="136"/>
      <c r="T230"/>
      <c r="U230" s="136"/>
      <c r="V230" s="136"/>
      <c r="W230"/>
      <c r="X230" s="136"/>
      <c r="Y230" s="136"/>
      <c r="Z230" s="136"/>
      <c r="AA230" s="136"/>
      <c r="AB230" s="136"/>
      <c r="AC230" s="136"/>
      <c r="AD230" s="136"/>
      <c r="AE230" s="136"/>
      <c r="AF230" s="136"/>
      <c r="AG230" s="136"/>
      <c r="AH230" s="136"/>
      <c r="AI230" s="136"/>
    </row>
    <row r="231" spans="1:35" ht="30" x14ac:dyDescent="0.25">
      <c r="A231" s="133">
        <v>430400</v>
      </c>
      <c r="B231" s="133" t="s">
        <v>1049</v>
      </c>
      <c r="C231" s="133">
        <v>1</v>
      </c>
      <c r="D231" s="133" t="s">
        <v>534</v>
      </c>
      <c r="E231" s="133">
        <v>431</v>
      </c>
      <c r="F231" s="133" t="s">
        <v>1047</v>
      </c>
      <c r="G231" s="133">
        <v>43040</v>
      </c>
      <c r="H231" s="133" t="s">
        <v>1049</v>
      </c>
      <c r="I231" s="133">
        <v>336227</v>
      </c>
      <c r="J231" s="133" t="s">
        <v>1056</v>
      </c>
      <c r="K231" s="133" t="s">
        <v>884</v>
      </c>
      <c r="L231" s="135" t="str">
        <f t="shared" si="6"/>
        <v>CH</v>
      </c>
      <c r="M231" s="131">
        <f t="shared" si="7"/>
        <v>0</v>
      </c>
      <c r="P231" s="136"/>
      <c r="Q231" s="136"/>
      <c r="R231" s="136"/>
      <c r="S231" s="136"/>
      <c r="T231"/>
      <c r="U231" s="136"/>
      <c r="V231" s="136"/>
      <c r="W231"/>
      <c r="X231" s="136"/>
      <c r="Y231" s="136"/>
      <c r="Z231" s="136"/>
      <c r="AA231" s="136"/>
      <c r="AB231" s="136"/>
      <c r="AC231" s="136"/>
      <c r="AD231" s="136"/>
      <c r="AE231" s="136"/>
      <c r="AF231" s="136"/>
      <c r="AG231" s="136"/>
      <c r="AH231" s="136"/>
      <c r="AI231" s="136"/>
    </row>
    <row r="232" spans="1:35" ht="30" x14ac:dyDescent="0.25">
      <c r="A232" s="133">
        <v>430400</v>
      </c>
      <c r="B232" s="133" t="s">
        <v>1049</v>
      </c>
      <c r="C232" s="133">
        <v>1</v>
      </c>
      <c r="D232" s="133" t="s">
        <v>534</v>
      </c>
      <c r="E232" s="133">
        <v>431</v>
      </c>
      <c r="F232" s="133" t="s">
        <v>1047</v>
      </c>
      <c r="G232" s="133">
        <v>43040</v>
      </c>
      <c r="H232" s="133" t="s">
        <v>1049</v>
      </c>
      <c r="I232" s="133">
        <v>336267</v>
      </c>
      <c r="J232" s="133" t="s">
        <v>1058</v>
      </c>
      <c r="K232" s="133" t="s">
        <v>884</v>
      </c>
      <c r="L232" s="135" t="str">
        <f t="shared" si="6"/>
        <v>CH</v>
      </c>
      <c r="M232" s="131">
        <f t="shared" si="7"/>
        <v>0</v>
      </c>
      <c r="P232" s="136"/>
      <c r="Q232" s="136"/>
      <c r="R232" s="136"/>
      <c r="S232" s="136"/>
      <c r="T232"/>
      <c r="U232" s="136"/>
      <c r="V232" s="136"/>
      <c r="W232"/>
      <c r="X232" s="136"/>
      <c r="Y232" s="136"/>
      <c r="Z232" s="136"/>
      <c r="AA232" s="136"/>
      <c r="AB232" s="136"/>
      <c r="AC232" s="136"/>
      <c r="AD232" s="136"/>
      <c r="AE232" s="136"/>
      <c r="AF232" s="136"/>
      <c r="AG232" s="136"/>
      <c r="AH232" s="136"/>
      <c r="AI232" s="136"/>
    </row>
    <row r="233" spans="1:35" ht="30" x14ac:dyDescent="0.25">
      <c r="A233" s="133">
        <v>430400</v>
      </c>
      <c r="B233" s="133" t="s">
        <v>1049</v>
      </c>
      <c r="C233" s="133">
        <v>1</v>
      </c>
      <c r="D233" s="133" t="s">
        <v>534</v>
      </c>
      <c r="E233" s="133">
        <v>431</v>
      </c>
      <c r="F233" s="133" t="s">
        <v>1047</v>
      </c>
      <c r="G233" s="133">
        <v>43040</v>
      </c>
      <c r="H233" s="133" t="s">
        <v>1049</v>
      </c>
      <c r="I233" s="133">
        <v>550609</v>
      </c>
      <c r="J233" s="133" t="s">
        <v>1060</v>
      </c>
      <c r="K233" s="133" t="s">
        <v>538</v>
      </c>
      <c r="L233" s="135" t="str">
        <f t="shared" si="6"/>
        <v>CH</v>
      </c>
      <c r="M233" s="131">
        <f t="shared" si="7"/>
        <v>0</v>
      </c>
      <c r="P233" s="136"/>
      <c r="Q233" s="136"/>
      <c r="R233" s="136"/>
      <c r="S233" s="136"/>
      <c r="T233"/>
      <c r="U233" s="136"/>
      <c r="V233" s="136"/>
      <c r="W233"/>
      <c r="X233" s="136"/>
      <c r="Y233" s="136"/>
      <c r="Z233" s="136"/>
      <c r="AA233" s="136"/>
      <c r="AB233" s="136"/>
      <c r="AC233" s="136"/>
      <c r="AD233" s="136"/>
      <c r="AE233" s="136"/>
      <c r="AF233" s="136"/>
      <c r="AG233" s="136"/>
      <c r="AH233" s="136"/>
      <c r="AI233" s="136"/>
    </row>
    <row r="234" spans="1:35" ht="30" x14ac:dyDescent="0.25">
      <c r="A234" s="133" t="s">
        <v>1061</v>
      </c>
      <c r="B234" s="133" t="s">
        <v>1062</v>
      </c>
      <c r="C234" s="133">
        <v>1</v>
      </c>
      <c r="D234" s="133" t="s">
        <v>534</v>
      </c>
      <c r="E234" s="133">
        <v>431</v>
      </c>
      <c r="F234" s="133" t="s">
        <v>1047</v>
      </c>
      <c r="G234" s="133">
        <v>43040</v>
      </c>
      <c r="H234" s="133" t="s">
        <v>1049</v>
      </c>
      <c r="I234" s="133"/>
      <c r="J234" s="133"/>
      <c r="K234" s="133"/>
      <c r="L234" s="135" t="str">
        <f t="shared" si="6"/>
        <v>CH</v>
      </c>
      <c r="M234" s="131">
        <f t="shared" si="7"/>
        <v>0</v>
      </c>
      <c r="P234" s="136"/>
      <c r="Q234" s="136"/>
      <c r="R234" s="136"/>
      <c r="S234" s="136"/>
      <c r="T234"/>
      <c r="U234" s="136"/>
      <c r="V234" s="136"/>
      <c r="W234"/>
      <c r="X234" s="136"/>
      <c r="Y234" s="136"/>
      <c r="Z234" s="136"/>
      <c r="AA234" s="136"/>
      <c r="AB234" s="136"/>
      <c r="AC234" s="136"/>
      <c r="AD234" s="136"/>
      <c r="AE234" s="136"/>
      <c r="AF234" s="136"/>
      <c r="AG234" s="136"/>
      <c r="AH234" s="136"/>
      <c r="AI234" s="136"/>
    </row>
    <row r="235" spans="1:35" ht="30" x14ac:dyDescent="0.25">
      <c r="A235" s="133" t="s">
        <v>1063</v>
      </c>
      <c r="B235" s="133" t="s">
        <v>1064</v>
      </c>
      <c r="C235" s="133">
        <v>1</v>
      </c>
      <c r="D235" s="133" t="s">
        <v>534</v>
      </c>
      <c r="E235" s="133">
        <v>431</v>
      </c>
      <c r="F235" s="133" t="s">
        <v>1047</v>
      </c>
      <c r="G235" s="133">
        <v>43040</v>
      </c>
      <c r="H235" s="133" t="s">
        <v>1049</v>
      </c>
      <c r="I235" s="133"/>
      <c r="J235" s="133"/>
      <c r="K235" s="133"/>
      <c r="L235" s="135" t="str">
        <f t="shared" si="6"/>
        <v>CH</v>
      </c>
      <c r="M235" s="131">
        <f t="shared" si="7"/>
        <v>0</v>
      </c>
      <c r="P235" s="136"/>
      <c r="Q235" s="136"/>
      <c r="R235" s="136"/>
      <c r="S235" s="136"/>
      <c r="T235"/>
      <c r="U235" s="136"/>
      <c r="V235" s="136"/>
      <c r="W235"/>
      <c r="X235" s="136"/>
      <c r="Y235" s="136"/>
      <c r="Z235" s="136"/>
      <c r="AA235" s="136"/>
      <c r="AB235" s="136"/>
      <c r="AC235" s="136"/>
      <c r="AD235" s="136"/>
      <c r="AE235" s="136"/>
      <c r="AF235" s="136"/>
      <c r="AG235" s="136"/>
      <c r="AH235" s="136"/>
      <c r="AI235" s="136"/>
    </row>
    <row r="236" spans="1:35" ht="30" x14ac:dyDescent="0.25">
      <c r="A236" s="133">
        <v>200000</v>
      </c>
      <c r="B236" s="133" t="s">
        <v>1066</v>
      </c>
      <c r="C236" s="133">
        <v>2</v>
      </c>
      <c r="D236" s="133" t="s">
        <v>1066</v>
      </c>
      <c r="E236" s="133">
        <v>200</v>
      </c>
      <c r="F236" s="133" t="s">
        <v>1066</v>
      </c>
      <c r="G236" s="133">
        <v>20000</v>
      </c>
      <c r="H236" s="133" t="s">
        <v>1066</v>
      </c>
      <c r="I236" s="133">
        <v>101400</v>
      </c>
      <c r="J236" s="133" t="s">
        <v>1070</v>
      </c>
      <c r="K236" s="133" t="s">
        <v>557</v>
      </c>
      <c r="L236" s="135" t="str">
        <f t="shared" si="6"/>
        <v>AA</v>
      </c>
      <c r="M236" s="131">
        <f t="shared" si="7"/>
        <v>0</v>
      </c>
      <c r="P236" s="136"/>
      <c r="Q236" s="136"/>
      <c r="R236" s="136"/>
      <c r="S236" s="136"/>
      <c r="T236"/>
      <c r="U236" s="136"/>
      <c r="V236" s="136"/>
      <c r="W236"/>
      <c r="X236" s="136"/>
      <c r="Y236" s="136"/>
      <c r="Z236" s="136"/>
      <c r="AA236" s="136"/>
      <c r="AB236" s="136"/>
      <c r="AC236" s="136"/>
      <c r="AD236" s="136"/>
      <c r="AE236" s="136"/>
      <c r="AF236" s="136"/>
      <c r="AG236" s="136"/>
      <c r="AH236" s="136"/>
      <c r="AI236" s="136"/>
    </row>
    <row r="237" spans="1:35" ht="30" x14ac:dyDescent="0.25">
      <c r="A237" s="133">
        <v>200000</v>
      </c>
      <c r="B237" s="133" t="s">
        <v>1066</v>
      </c>
      <c r="C237" s="133">
        <v>2</v>
      </c>
      <c r="D237" s="133" t="s">
        <v>1066</v>
      </c>
      <c r="E237" s="133">
        <v>200</v>
      </c>
      <c r="F237" s="133" t="s">
        <v>1066</v>
      </c>
      <c r="G237" s="133">
        <v>20000</v>
      </c>
      <c r="H237" s="133" t="s">
        <v>1066</v>
      </c>
      <c r="I237" s="133">
        <v>101401</v>
      </c>
      <c r="J237" s="133" t="s">
        <v>1072</v>
      </c>
      <c r="K237" s="133" t="s">
        <v>557</v>
      </c>
      <c r="L237" s="135" t="str">
        <f t="shared" si="6"/>
        <v>AA</v>
      </c>
      <c r="M237" s="131">
        <f t="shared" si="7"/>
        <v>0</v>
      </c>
      <c r="P237" s="136"/>
      <c r="Q237" s="136"/>
      <c r="R237" s="136"/>
      <c r="S237" s="136"/>
      <c r="T237"/>
      <c r="U237" s="136"/>
      <c r="V237" s="136"/>
      <c r="W237"/>
      <c r="X237" s="136"/>
      <c r="Y237" s="136"/>
      <c r="Z237" s="136"/>
      <c r="AA237" s="136"/>
      <c r="AB237" s="136"/>
      <c r="AC237" s="136"/>
      <c r="AD237" s="136"/>
      <c r="AE237" s="136"/>
      <c r="AF237" s="136"/>
      <c r="AG237" s="136"/>
      <c r="AH237" s="136"/>
      <c r="AI237" s="136"/>
    </row>
    <row r="238" spans="1:35" ht="30" x14ac:dyDescent="0.25">
      <c r="A238" s="133">
        <v>200000</v>
      </c>
      <c r="B238" s="133" t="s">
        <v>1066</v>
      </c>
      <c r="C238" s="133">
        <v>2</v>
      </c>
      <c r="D238" s="133" t="s">
        <v>1066</v>
      </c>
      <c r="E238" s="133">
        <v>200</v>
      </c>
      <c r="F238" s="133" t="s">
        <v>1066</v>
      </c>
      <c r="G238" s="133">
        <v>20000</v>
      </c>
      <c r="H238" s="133" t="s">
        <v>1066</v>
      </c>
      <c r="I238" s="133">
        <v>101402</v>
      </c>
      <c r="J238" s="133" t="s">
        <v>1074</v>
      </c>
      <c r="K238" s="133" t="s">
        <v>557</v>
      </c>
      <c r="L238" s="135" t="str">
        <f t="shared" si="6"/>
        <v>AA</v>
      </c>
      <c r="M238" s="131">
        <f t="shared" si="7"/>
        <v>0</v>
      </c>
      <c r="P238" s="136"/>
      <c r="Q238" s="136"/>
      <c r="R238" s="136"/>
      <c r="S238" s="136"/>
      <c r="T238"/>
      <c r="U238" s="136"/>
      <c r="V238" s="136"/>
      <c r="W238"/>
      <c r="X238" s="136"/>
      <c r="Y238" s="136"/>
      <c r="Z238" s="136"/>
      <c r="AA238" s="136"/>
      <c r="AB238" s="136"/>
      <c r="AC238" s="136"/>
      <c r="AD238" s="136"/>
      <c r="AE238" s="136"/>
      <c r="AF238" s="136"/>
      <c r="AG238" s="136"/>
      <c r="AH238" s="136"/>
      <c r="AI238" s="136"/>
    </row>
    <row r="239" spans="1:35" ht="30" x14ac:dyDescent="0.25">
      <c r="A239" s="133">
        <v>200000</v>
      </c>
      <c r="B239" s="133" t="s">
        <v>1066</v>
      </c>
      <c r="C239" s="133">
        <v>2</v>
      </c>
      <c r="D239" s="133" t="s">
        <v>1066</v>
      </c>
      <c r="E239" s="133">
        <v>200</v>
      </c>
      <c r="F239" s="133" t="s">
        <v>1066</v>
      </c>
      <c r="G239" s="133">
        <v>20000</v>
      </c>
      <c r="H239" s="133" t="s">
        <v>1066</v>
      </c>
      <c r="I239" s="133">
        <v>101470</v>
      </c>
      <c r="J239" s="133" t="s">
        <v>1076</v>
      </c>
      <c r="K239" s="133" t="s">
        <v>557</v>
      </c>
      <c r="L239" s="135" t="str">
        <f t="shared" si="6"/>
        <v>AA</v>
      </c>
      <c r="M239" s="131">
        <f t="shared" si="7"/>
        <v>0</v>
      </c>
      <c r="P239" s="136"/>
      <c r="Q239" s="136"/>
      <c r="R239" s="136"/>
      <c r="S239" s="136"/>
      <c r="T239"/>
      <c r="U239" s="136"/>
      <c r="V239" s="136"/>
      <c r="W239"/>
      <c r="X239" s="136"/>
      <c r="Y239" s="136"/>
      <c r="Z239" s="136"/>
      <c r="AA239" s="136"/>
      <c r="AB239" s="136"/>
      <c r="AC239" s="136"/>
      <c r="AD239" s="136"/>
      <c r="AE239" s="136"/>
      <c r="AF239" s="136"/>
      <c r="AG239" s="136"/>
      <c r="AH239" s="136"/>
      <c r="AI239" s="136"/>
    </row>
    <row r="240" spans="1:35" ht="30" x14ac:dyDescent="0.25">
      <c r="A240" s="133">
        <v>200000</v>
      </c>
      <c r="B240" s="133" t="s">
        <v>1066</v>
      </c>
      <c r="C240" s="133">
        <v>2</v>
      </c>
      <c r="D240" s="133" t="s">
        <v>1066</v>
      </c>
      <c r="E240" s="133">
        <v>200</v>
      </c>
      <c r="F240" s="133" t="s">
        <v>1066</v>
      </c>
      <c r="G240" s="133">
        <v>20000</v>
      </c>
      <c r="H240" s="133" t="s">
        <v>1066</v>
      </c>
      <c r="I240" s="133">
        <v>104121</v>
      </c>
      <c r="J240" s="133" t="s">
        <v>1078</v>
      </c>
      <c r="K240" s="133" t="s">
        <v>1079</v>
      </c>
      <c r="L240" s="135" t="str">
        <f t="shared" si="6"/>
        <v>AA</v>
      </c>
      <c r="M240" s="131">
        <f t="shared" si="7"/>
        <v>0</v>
      </c>
      <c r="P240" s="136"/>
      <c r="Q240" s="136"/>
      <c r="R240" s="136"/>
      <c r="S240" s="136"/>
      <c r="T240"/>
      <c r="U240" s="136"/>
      <c r="V240" s="136"/>
      <c r="W240"/>
      <c r="X240" s="136"/>
      <c r="Y240" s="136"/>
      <c r="Z240" s="136"/>
      <c r="AA240" s="136"/>
      <c r="AB240" s="136"/>
      <c r="AC240" s="136"/>
      <c r="AD240" s="136"/>
      <c r="AE240" s="136"/>
      <c r="AF240" s="136"/>
      <c r="AG240" s="136"/>
      <c r="AH240" s="136"/>
      <c r="AI240" s="136"/>
    </row>
    <row r="241" spans="1:35" ht="30" x14ac:dyDescent="0.25">
      <c r="A241" s="133">
        <v>200000</v>
      </c>
      <c r="B241" s="133" t="s">
        <v>1066</v>
      </c>
      <c r="C241" s="133">
        <v>2</v>
      </c>
      <c r="D241" s="133" t="s">
        <v>1066</v>
      </c>
      <c r="E241" s="133">
        <v>200</v>
      </c>
      <c r="F241" s="133" t="s">
        <v>1066</v>
      </c>
      <c r="G241" s="133">
        <v>20000</v>
      </c>
      <c r="H241" s="133" t="s">
        <v>1066</v>
      </c>
      <c r="I241" s="133">
        <v>105045</v>
      </c>
      <c r="J241" s="133" t="s">
        <v>1081</v>
      </c>
      <c r="K241" s="133" t="s">
        <v>557</v>
      </c>
      <c r="L241" s="135" t="str">
        <f t="shared" si="6"/>
        <v>AA</v>
      </c>
      <c r="M241" s="131">
        <f t="shared" si="7"/>
        <v>0</v>
      </c>
      <c r="P241" s="136"/>
      <c r="Q241" s="136"/>
      <c r="R241" s="136"/>
      <c r="S241" s="136"/>
      <c r="T241"/>
      <c r="U241" s="136"/>
      <c r="V241" s="136"/>
      <c r="W241"/>
      <c r="X241" s="136"/>
      <c r="Y241" s="136"/>
      <c r="Z241" s="136"/>
      <c r="AA241" s="136"/>
      <c r="AB241" s="136"/>
      <c r="AC241" s="136"/>
      <c r="AD241" s="136"/>
      <c r="AE241" s="136"/>
      <c r="AF241" s="136"/>
      <c r="AG241" s="136"/>
      <c r="AH241" s="136"/>
      <c r="AI241" s="136"/>
    </row>
    <row r="242" spans="1:35" ht="30" x14ac:dyDescent="0.25">
      <c r="A242" s="133">
        <v>200000</v>
      </c>
      <c r="B242" s="133" t="s">
        <v>1066</v>
      </c>
      <c r="C242" s="133">
        <v>2</v>
      </c>
      <c r="D242" s="133" t="s">
        <v>1066</v>
      </c>
      <c r="E242" s="133">
        <v>200</v>
      </c>
      <c r="F242" s="133" t="s">
        <v>1066</v>
      </c>
      <c r="G242" s="133">
        <v>20000</v>
      </c>
      <c r="H242" s="133" t="s">
        <v>1066</v>
      </c>
      <c r="I242" s="133">
        <v>106550</v>
      </c>
      <c r="J242" s="133" t="s">
        <v>1083</v>
      </c>
      <c r="K242" s="133" t="s">
        <v>604</v>
      </c>
      <c r="L242" s="135" t="str">
        <f t="shared" si="6"/>
        <v>AA</v>
      </c>
      <c r="M242" s="131">
        <f t="shared" si="7"/>
        <v>0</v>
      </c>
      <c r="P242" s="136"/>
      <c r="Q242" s="136"/>
      <c r="R242" s="136"/>
      <c r="S242" s="136"/>
      <c r="T242"/>
      <c r="U242" s="136"/>
      <c r="V242" s="136"/>
      <c r="W242"/>
      <c r="X242" s="136"/>
      <c r="Y242" s="136"/>
      <c r="Z242" s="136"/>
      <c r="AA242" s="136"/>
      <c r="AB242" s="136"/>
      <c r="AC242" s="136"/>
      <c r="AD242" s="136"/>
      <c r="AE242" s="136"/>
      <c r="AF242" s="136"/>
      <c r="AG242" s="136"/>
      <c r="AH242" s="136"/>
      <c r="AI242" s="136"/>
    </row>
    <row r="243" spans="1:35" ht="30" x14ac:dyDescent="0.25">
      <c r="A243" s="133">
        <v>200000</v>
      </c>
      <c r="B243" s="133" t="s">
        <v>1066</v>
      </c>
      <c r="C243" s="133">
        <v>2</v>
      </c>
      <c r="D243" s="133" t="s">
        <v>1066</v>
      </c>
      <c r="E243" s="133">
        <v>200</v>
      </c>
      <c r="F243" s="133" t="s">
        <v>1066</v>
      </c>
      <c r="G243" s="133">
        <v>20000</v>
      </c>
      <c r="H243" s="133" t="s">
        <v>1066</v>
      </c>
      <c r="I243" s="133">
        <v>107004</v>
      </c>
      <c r="J243" s="133" t="s">
        <v>1085</v>
      </c>
      <c r="K243" s="133" t="s">
        <v>545</v>
      </c>
      <c r="L243" s="135" t="str">
        <f t="shared" si="6"/>
        <v>AA</v>
      </c>
      <c r="M243" s="131">
        <f t="shared" si="7"/>
        <v>0</v>
      </c>
      <c r="P243" s="136"/>
      <c r="Q243" s="136"/>
      <c r="R243" s="136"/>
      <c r="S243" s="136"/>
      <c r="T243"/>
      <c r="U243" s="136"/>
      <c r="V243" s="136"/>
      <c r="W243"/>
      <c r="X243" s="136"/>
      <c r="Y243" s="136"/>
      <c r="Z243" s="136"/>
      <c r="AA243" s="136"/>
      <c r="AB243" s="136"/>
      <c r="AC243" s="136"/>
      <c r="AD243" s="136"/>
      <c r="AE243" s="136"/>
      <c r="AF243" s="136"/>
      <c r="AG243" s="136"/>
      <c r="AH243" s="136"/>
      <c r="AI243" s="136"/>
    </row>
    <row r="244" spans="1:35" ht="30" x14ac:dyDescent="0.25">
      <c r="A244" s="133">
        <v>200000</v>
      </c>
      <c r="B244" s="133" t="s">
        <v>1066</v>
      </c>
      <c r="C244" s="133">
        <v>2</v>
      </c>
      <c r="D244" s="133" t="s">
        <v>1066</v>
      </c>
      <c r="E244" s="133">
        <v>200</v>
      </c>
      <c r="F244" s="133" t="s">
        <v>1066</v>
      </c>
      <c r="G244" s="133">
        <v>20000</v>
      </c>
      <c r="H244" s="133" t="s">
        <v>1066</v>
      </c>
      <c r="I244" s="133">
        <v>107550</v>
      </c>
      <c r="J244" s="133" t="s">
        <v>1087</v>
      </c>
      <c r="K244" s="133" t="s">
        <v>545</v>
      </c>
      <c r="L244" s="135" t="str">
        <f t="shared" si="6"/>
        <v>AA</v>
      </c>
      <c r="M244" s="131">
        <f t="shared" si="7"/>
        <v>0</v>
      </c>
      <c r="P244" s="136"/>
      <c r="Q244" s="136"/>
      <c r="R244" s="136"/>
      <c r="S244" s="136"/>
      <c r="T244"/>
      <c r="U244" s="136"/>
      <c r="V244" s="136"/>
      <c r="W244"/>
      <c r="X244" s="136"/>
      <c r="Y244" s="136"/>
      <c r="Z244" s="136"/>
      <c r="AA244" s="136"/>
      <c r="AB244" s="136"/>
      <c r="AC244" s="136"/>
      <c r="AD244" s="136"/>
      <c r="AE244" s="136"/>
      <c r="AF244" s="136"/>
      <c r="AG244" s="136"/>
      <c r="AH244" s="136"/>
      <c r="AI244" s="136"/>
    </row>
    <row r="245" spans="1:35" ht="30" x14ac:dyDescent="0.25">
      <c r="A245" s="133">
        <v>200000</v>
      </c>
      <c r="B245" s="133" t="s">
        <v>1066</v>
      </c>
      <c r="C245" s="133">
        <v>2</v>
      </c>
      <c r="D245" s="133" t="s">
        <v>1066</v>
      </c>
      <c r="E245" s="133">
        <v>200</v>
      </c>
      <c r="F245" s="133" t="s">
        <v>1066</v>
      </c>
      <c r="G245" s="133">
        <v>20000</v>
      </c>
      <c r="H245" s="133" t="s">
        <v>1066</v>
      </c>
      <c r="I245" s="133">
        <v>107555</v>
      </c>
      <c r="J245" s="133" t="s">
        <v>1089</v>
      </c>
      <c r="K245" s="133" t="s">
        <v>545</v>
      </c>
      <c r="L245" s="135" t="str">
        <f t="shared" si="6"/>
        <v>AA</v>
      </c>
      <c r="M245" s="131">
        <f t="shared" si="7"/>
        <v>0</v>
      </c>
      <c r="P245" s="136"/>
      <c r="Q245" s="136"/>
      <c r="R245" s="136"/>
      <c r="S245" s="136"/>
      <c r="T245"/>
      <c r="U245" s="136"/>
      <c r="V245" s="136"/>
      <c r="W245"/>
      <c r="X245" s="136"/>
      <c r="Y245" s="136"/>
      <c r="Z245" s="136"/>
      <c r="AA245" s="136"/>
      <c r="AB245" s="136"/>
      <c r="AC245" s="136"/>
      <c r="AD245" s="136"/>
      <c r="AE245" s="136"/>
      <c r="AF245" s="136"/>
      <c r="AG245" s="136"/>
      <c r="AH245" s="136"/>
      <c r="AI245" s="136"/>
    </row>
    <row r="246" spans="1:35" ht="30" x14ac:dyDescent="0.25">
      <c r="A246" s="133">
        <v>200000</v>
      </c>
      <c r="B246" s="133" t="s">
        <v>1066</v>
      </c>
      <c r="C246" s="133">
        <v>2</v>
      </c>
      <c r="D246" s="133" t="s">
        <v>1066</v>
      </c>
      <c r="E246" s="133">
        <v>200</v>
      </c>
      <c r="F246" s="133" t="s">
        <v>1066</v>
      </c>
      <c r="G246" s="133">
        <v>20000</v>
      </c>
      <c r="H246" s="133" t="s">
        <v>1066</v>
      </c>
      <c r="I246" s="133">
        <v>108103</v>
      </c>
      <c r="J246" s="133" t="s">
        <v>1091</v>
      </c>
      <c r="K246" s="133" t="s">
        <v>1001</v>
      </c>
      <c r="L246" s="135" t="str">
        <f t="shared" si="6"/>
        <v>AA</v>
      </c>
      <c r="M246" s="131">
        <f t="shared" si="7"/>
        <v>0</v>
      </c>
      <c r="P246" s="136"/>
      <c r="Q246" s="136"/>
      <c r="R246" s="136"/>
      <c r="S246" s="136"/>
      <c r="T246"/>
      <c r="U246" s="136"/>
      <c r="V246" s="136"/>
      <c r="W246"/>
      <c r="X246" s="136"/>
      <c r="Y246" s="136"/>
      <c r="Z246" s="136"/>
      <c r="AA246" s="136"/>
      <c r="AB246" s="136"/>
      <c r="AC246" s="136"/>
      <c r="AD246" s="136"/>
      <c r="AE246" s="136"/>
      <c r="AF246" s="136"/>
      <c r="AG246" s="136"/>
      <c r="AH246" s="136"/>
      <c r="AI246" s="136"/>
    </row>
    <row r="247" spans="1:35" ht="30" x14ac:dyDescent="0.25">
      <c r="A247" s="133">
        <v>200000</v>
      </c>
      <c r="B247" s="133" t="s">
        <v>1066</v>
      </c>
      <c r="C247" s="133">
        <v>2</v>
      </c>
      <c r="D247" s="133" t="s">
        <v>1066</v>
      </c>
      <c r="E247" s="133">
        <v>200</v>
      </c>
      <c r="F247" s="133" t="s">
        <v>1066</v>
      </c>
      <c r="G247" s="133">
        <v>20000</v>
      </c>
      <c r="H247" s="133" t="s">
        <v>1066</v>
      </c>
      <c r="I247" s="133">
        <v>109200</v>
      </c>
      <c r="J247" s="133" t="s">
        <v>1093</v>
      </c>
      <c r="K247" s="133" t="s">
        <v>538</v>
      </c>
      <c r="L247" s="135" t="str">
        <f t="shared" si="6"/>
        <v>AA</v>
      </c>
      <c r="M247" s="131">
        <f t="shared" si="7"/>
        <v>0</v>
      </c>
      <c r="P247" s="136"/>
      <c r="Q247" s="136"/>
      <c r="R247" s="136"/>
      <c r="S247" s="136"/>
      <c r="T247"/>
      <c r="U247" s="136"/>
      <c r="V247" s="136"/>
      <c r="W247"/>
      <c r="X247" s="136"/>
      <c r="Y247" s="136"/>
      <c r="Z247" s="136"/>
      <c r="AA247" s="136"/>
      <c r="AB247" s="136"/>
      <c r="AC247" s="136"/>
      <c r="AD247" s="136"/>
      <c r="AE247" s="136"/>
      <c r="AF247" s="136"/>
      <c r="AG247" s="136"/>
      <c r="AH247" s="136"/>
      <c r="AI247" s="136"/>
    </row>
    <row r="248" spans="1:35" ht="30" x14ac:dyDescent="0.25">
      <c r="A248" s="133">
        <v>200000</v>
      </c>
      <c r="B248" s="133" t="s">
        <v>1066</v>
      </c>
      <c r="C248" s="133">
        <v>2</v>
      </c>
      <c r="D248" s="133" t="s">
        <v>1066</v>
      </c>
      <c r="E248" s="133">
        <v>200</v>
      </c>
      <c r="F248" s="133" t="s">
        <v>1066</v>
      </c>
      <c r="G248" s="133">
        <v>20000</v>
      </c>
      <c r="H248" s="133" t="s">
        <v>1066</v>
      </c>
      <c r="I248" s="133">
        <v>109201</v>
      </c>
      <c r="J248" s="133" t="s">
        <v>1095</v>
      </c>
      <c r="K248" s="133" t="s">
        <v>538</v>
      </c>
      <c r="L248" s="135" t="str">
        <f t="shared" si="6"/>
        <v>AA</v>
      </c>
      <c r="M248" s="131">
        <f t="shared" si="7"/>
        <v>0</v>
      </c>
      <c r="P248" s="136"/>
      <c r="Q248" s="136"/>
      <c r="R248" s="136"/>
      <c r="S248" s="136"/>
      <c r="T248"/>
      <c r="U248" s="136"/>
      <c r="V248" s="136"/>
      <c r="W248"/>
      <c r="X248" s="136"/>
      <c r="Y248" s="136"/>
      <c r="Z248" s="136"/>
      <c r="AA248" s="136"/>
      <c r="AB248" s="136"/>
      <c r="AC248" s="136"/>
      <c r="AD248" s="136"/>
      <c r="AE248" s="136"/>
      <c r="AF248" s="136"/>
      <c r="AG248" s="136"/>
      <c r="AH248" s="136"/>
      <c r="AI248" s="136"/>
    </row>
    <row r="249" spans="1:35" ht="30" x14ac:dyDescent="0.25">
      <c r="A249" s="133">
        <v>200000</v>
      </c>
      <c r="B249" s="133" t="s">
        <v>1066</v>
      </c>
      <c r="C249" s="133">
        <v>2</v>
      </c>
      <c r="D249" s="133" t="s">
        <v>1066</v>
      </c>
      <c r="E249" s="133">
        <v>200</v>
      </c>
      <c r="F249" s="133" t="s">
        <v>1066</v>
      </c>
      <c r="G249" s="133">
        <v>20000</v>
      </c>
      <c r="H249" s="133" t="s">
        <v>1066</v>
      </c>
      <c r="I249" s="133">
        <v>109202</v>
      </c>
      <c r="J249" s="133" t="s">
        <v>1097</v>
      </c>
      <c r="K249" s="133" t="s">
        <v>538</v>
      </c>
      <c r="L249" s="135" t="str">
        <f t="shared" si="6"/>
        <v>AA</v>
      </c>
      <c r="M249" s="131">
        <f t="shared" si="7"/>
        <v>0</v>
      </c>
      <c r="P249" s="136"/>
      <c r="Q249" s="136"/>
      <c r="R249" s="136"/>
      <c r="S249" s="136"/>
      <c r="T249"/>
      <c r="U249" s="136"/>
      <c r="V249" s="136"/>
      <c r="W249"/>
      <c r="X249" s="136"/>
      <c r="Y249" s="136"/>
      <c r="Z249" s="136"/>
      <c r="AA249" s="136"/>
      <c r="AB249" s="136"/>
      <c r="AC249" s="136"/>
      <c r="AD249" s="136"/>
      <c r="AE249" s="136"/>
      <c r="AF249" s="136"/>
      <c r="AG249" s="136"/>
      <c r="AH249" s="136"/>
      <c r="AI249" s="136"/>
    </row>
    <row r="250" spans="1:35" ht="30" x14ac:dyDescent="0.25">
      <c r="A250" s="133">
        <v>200000</v>
      </c>
      <c r="B250" s="133" t="s">
        <v>1066</v>
      </c>
      <c r="C250" s="133">
        <v>2</v>
      </c>
      <c r="D250" s="133" t="s">
        <v>1066</v>
      </c>
      <c r="E250" s="133">
        <v>200</v>
      </c>
      <c r="F250" s="133" t="s">
        <v>1066</v>
      </c>
      <c r="G250" s="133">
        <v>20000</v>
      </c>
      <c r="H250" s="133" t="s">
        <v>1066</v>
      </c>
      <c r="I250" s="133">
        <v>227025</v>
      </c>
      <c r="J250" s="133" t="s">
        <v>1099</v>
      </c>
      <c r="K250" s="133" t="s">
        <v>545</v>
      </c>
      <c r="L250" s="135" t="str">
        <f t="shared" si="6"/>
        <v>AA</v>
      </c>
      <c r="M250" s="131">
        <f t="shared" si="7"/>
        <v>0</v>
      </c>
      <c r="P250" s="136"/>
      <c r="Q250" s="136"/>
      <c r="R250" s="136"/>
      <c r="S250" s="136"/>
      <c r="T250"/>
      <c r="U250" s="136"/>
      <c r="V250" s="136"/>
      <c r="W250"/>
      <c r="X250" s="136"/>
      <c r="Y250" s="136"/>
      <c r="Z250" s="136"/>
      <c r="AA250" s="136"/>
      <c r="AB250" s="136"/>
      <c r="AC250" s="136"/>
      <c r="AD250" s="136"/>
      <c r="AE250" s="136"/>
      <c r="AF250" s="136"/>
      <c r="AG250" s="136"/>
      <c r="AH250" s="136"/>
      <c r="AI250" s="136"/>
    </row>
    <row r="251" spans="1:35" ht="30" x14ac:dyDescent="0.25">
      <c r="A251" s="133">
        <v>200000</v>
      </c>
      <c r="B251" s="133" t="s">
        <v>1066</v>
      </c>
      <c r="C251" s="133">
        <v>2</v>
      </c>
      <c r="D251" s="133" t="s">
        <v>1066</v>
      </c>
      <c r="E251" s="133">
        <v>200</v>
      </c>
      <c r="F251" s="133" t="s">
        <v>1066</v>
      </c>
      <c r="G251" s="133">
        <v>20000</v>
      </c>
      <c r="H251" s="133" t="s">
        <v>1066</v>
      </c>
      <c r="I251" s="133">
        <v>227160</v>
      </c>
      <c r="J251" s="133" t="s">
        <v>1101</v>
      </c>
      <c r="K251" s="133" t="s">
        <v>545</v>
      </c>
      <c r="L251" s="135" t="str">
        <f t="shared" si="6"/>
        <v>AA</v>
      </c>
      <c r="M251" s="131">
        <f t="shared" si="7"/>
        <v>0</v>
      </c>
      <c r="P251" s="136"/>
      <c r="Q251" s="136"/>
      <c r="R251" s="136"/>
      <c r="S251" s="136"/>
      <c r="T251"/>
      <c r="U251" s="136"/>
      <c r="V251" s="136"/>
      <c r="W251"/>
      <c r="X251" s="136"/>
      <c r="Y251" s="136"/>
      <c r="Z251" s="136"/>
      <c r="AA251" s="136"/>
      <c r="AB251" s="136"/>
      <c r="AC251" s="136"/>
      <c r="AD251" s="136"/>
      <c r="AE251" s="136"/>
      <c r="AF251" s="136"/>
      <c r="AG251" s="136"/>
      <c r="AH251" s="136"/>
      <c r="AI251" s="136"/>
    </row>
    <row r="252" spans="1:35" ht="12.75" customHeight="1" x14ac:dyDescent="0.25">
      <c r="A252" s="133">
        <v>200000</v>
      </c>
      <c r="B252" s="133" t="s">
        <v>1066</v>
      </c>
      <c r="C252" s="133">
        <v>2</v>
      </c>
      <c r="D252" s="133" t="s">
        <v>1066</v>
      </c>
      <c r="E252" s="133">
        <v>200</v>
      </c>
      <c r="F252" s="133" t="s">
        <v>1066</v>
      </c>
      <c r="G252" s="133">
        <v>20000</v>
      </c>
      <c r="H252" s="133" t="s">
        <v>1066</v>
      </c>
      <c r="I252" s="133">
        <v>227214</v>
      </c>
      <c r="J252" s="133" t="s">
        <v>1103</v>
      </c>
      <c r="K252" s="133" t="s">
        <v>545</v>
      </c>
      <c r="L252" s="135" t="str">
        <f t="shared" si="6"/>
        <v>AA</v>
      </c>
      <c r="M252" s="131">
        <f t="shared" si="7"/>
        <v>0</v>
      </c>
      <c r="P252" s="136"/>
      <c r="Q252" s="136"/>
      <c r="R252" s="136"/>
      <c r="S252" s="136"/>
      <c r="T252"/>
      <c r="U252" s="136"/>
      <c r="V252" s="136"/>
      <c r="W252"/>
      <c r="X252" s="136"/>
      <c r="Y252" s="136"/>
      <c r="Z252" s="136"/>
      <c r="AA252" s="136"/>
      <c r="AB252" s="136"/>
      <c r="AC252" s="136"/>
      <c r="AD252" s="136"/>
      <c r="AE252" s="136"/>
      <c r="AF252" s="136"/>
      <c r="AG252" s="136"/>
      <c r="AH252" s="136"/>
      <c r="AI252" s="136"/>
    </row>
    <row r="253" spans="1:35" ht="12.75" customHeight="1" x14ac:dyDescent="0.25">
      <c r="A253" s="133">
        <v>200000</v>
      </c>
      <c r="B253" s="133" t="s">
        <v>1066</v>
      </c>
      <c r="C253" s="133">
        <v>2</v>
      </c>
      <c r="D253" s="133" t="s">
        <v>1066</v>
      </c>
      <c r="E253" s="133">
        <v>200</v>
      </c>
      <c r="F253" s="133" t="s">
        <v>1066</v>
      </c>
      <c r="G253" s="133">
        <v>20000</v>
      </c>
      <c r="H253" s="133" t="s">
        <v>1066</v>
      </c>
      <c r="I253" s="133">
        <v>227216</v>
      </c>
      <c r="J253" s="133" t="s">
        <v>1105</v>
      </c>
      <c r="K253" s="133" t="s">
        <v>545</v>
      </c>
      <c r="L253" s="135" t="str">
        <f t="shared" si="6"/>
        <v>AA</v>
      </c>
      <c r="M253" s="131">
        <f t="shared" si="7"/>
        <v>0</v>
      </c>
      <c r="P253" s="136"/>
      <c r="Q253" s="136"/>
      <c r="R253" s="136"/>
      <c r="S253" s="136"/>
      <c r="T253"/>
      <c r="U253" s="136"/>
      <c r="V253" s="136"/>
      <c r="W253"/>
      <c r="X253" s="136"/>
      <c r="Y253" s="136"/>
      <c r="Z253" s="136"/>
      <c r="AA253" s="136"/>
      <c r="AB253" s="136"/>
      <c r="AC253" s="136"/>
      <c r="AD253" s="136"/>
      <c r="AE253" s="136"/>
      <c r="AF253" s="136"/>
      <c r="AG253" s="136"/>
      <c r="AH253" s="136"/>
      <c r="AI253" s="136"/>
    </row>
    <row r="254" spans="1:35" ht="30" x14ac:dyDescent="0.25">
      <c r="A254" s="133">
        <v>200000</v>
      </c>
      <c r="B254" s="133" t="s">
        <v>1066</v>
      </c>
      <c r="C254" s="133">
        <v>2</v>
      </c>
      <c r="D254" s="133" t="s">
        <v>1066</v>
      </c>
      <c r="E254" s="133">
        <v>200</v>
      </c>
      <c r="F254" s="133" t="s">
        <v>1066</v>
      </c>
      <c r="G254" s="133">
        <v>20000</v>
      </c>
      <c r="H254" s="133" t="s">
        <v>1066</v>
      </c>
      <c r="I254" s="133">
        <v>227218</v>
      </c>
      <c r="J254" s="133" t="s">
        <v>1107</v>
      </c>
      <c r="K254" s="133" t="s">
        <v>545</v>
      </c>
      <c r="L254" s="135" t="str">
        <f t="shared" si="6"/>
        <v>AA</v>
      </c>
      <c r="M254" s="131">
        <f t="shared" si="7"/>
        <v>0</v>
      </c>
      <c r="P254" s="136"/>
      <c r="Q254" s="136"/>
      <c r="R254" s="136"/>
      <c r="S254" s="136"/>
      <c r="T254"/>
      <c r="U254" s="136"/>
      <c r="V254" s="136"/>
      <c r="W254"/>
      <c r="X254" s="136"/>
      <c r="Y254" s="136"/>
      <c r="Z254" s="136"/>
      <c r="AA254" s="136"/>
      <c r="AB254" s="136"/>
      <c r="AC254" s="136"/>
      <c r="AD254" s="136"/>
      <c r="AE254" s="136"/>
      <c r="AF254" s="136"/>
      <c r="AG254" s="136"/>
      <c r="AH254" s="136"/>
      <c r="AI254" s="136"/>
    </row>
    <row r="255" spans="1:35" ht="30" x14ac:dyDescent="0.25">
      <c r="A255" s="133">
        <v>200000</v>
      </c>
      <c r="B255" s="133" t="s">
        <v>1066</v>
      </c>
      <c r="C255" s="133">
        <v>2</v>
      </c>
      <c r="D255" s="133" t="s">
        <v>1066</v>
      </c>
      <c r="E255" s="133">
        <v>200</v>
      </c>
      <c r="F255" s="133" t="s">
        <v>1066</v>
      </c>
      <c r="G255" s="133">
        <v>20000</v>
      </c>
      <c r="H255" s="133" t="s">
        <v>1066</v>
      </c>
      <c r="I255" s="133">
        <v>227219</v>
      </c>
      <c r="J255" s="133" t="s">
        <v>1109</v>
      </c>
      <c r="K255" s="133" t="s">
        <v>545</v>
      </c>
      <c r="L255" s="135" t="str">
        <f t="shared" si="6"/>
        <v>AA</v>
      </c>
      <c r="M255" s="131">
        <f t="shared" si="7"/>
        <v>0</v>
      </c>
      <c r="P255" s="136"/>
      <c r="Q255" s="136"/>
      <c r="R255" s="136"/>
      <c r="S255" s="136"/>
      <c r="T255"/>
      <c r="U255" s="136"/>
      <c r="V255" s="136"/>
      <c r="W255"/>
      <c r="X255" s="136"/>
      <c r="Y255" s="136"/>
      <c r="Z255" s="136"/>
      <c r="AA255" s="136"/>
      <c r="AB255" s="136"/>
      <c r="AC255" s="136"/>
      <c r="AD255" s="136"/>
      <c r="AE255" s="136"/>
      <c r="AF255" s="136"/>
      <c r="AG255" s="136"/>
      <c r="AH255" s="136"/>
      <c r="AI255" s="136"/>
    </row>
    <row r="256" spans="1:35" ht="30" x14ac:dyDescent="0.25">
      <c r="A256" s="133">
        <v>200000</v>
      </c>
      <c r="B256" s="133" t="s">
        <v>1066</v>
      </c>
      <c r="C256" s="133">
        <v>2</v>
      </c>
      <c r="D256" s="133" t="s">
        <v>1066</v>
      </c>
      <c r="E256" s="133">
        <v>200</v>
      </c>
      <c r="F256" s="133" t="s">
        <v>1066</v>
      </c>
      <c r="G256" s="133">
        <v>20000</v>
      </c>
      <c r="H256" s="133" t="s">
        <v>1066</v>
      </c>
      <c r="I256" s="133">
        <v>227221</v>
      </c>
      <c r="J256" s="133" t="s">
        <v>1111</v>
      </c>
      <c r="K256" s="133" t="s">
        <v>545</v>
      </c>
      <c r="L256" s="135" t="str">
        <f t="shared" si="6"/>
        <v>AA</v>
      </c>
      <c r="M256" s="131">
        <f t="shared" si="7"/>
        <v>0</v>
      </c>
      <c r="P256" s="136"/>
      <c r="Q256" s="136"/>
      <c r="R256" s="136"/>
      <c r="S256" s="136"/>
      <c r="T256"/>
      <c r="U256" s="136"/>
      <c r="V256" s="136"/>
      <c r="W256"/>
      <c r="X256" s="136"/>
      <c r="Y256" s="136"/>
      <c r="Z256" s="136"/>
      <c r="AA256" s="136"/>
      <c r="AB256" s="136"/>
      <c r="AC256" s="136"/>
      <c r="AD256" s="136"/>
      <c r="AE256" s="136"/>
      <c r="AF256" s="136"/>
      <c r="AG256" s="136"/>
      <c r="AH256" s="136"/>
      <c r="AI256" s="136"/>
    </row>
    <row r="257" spans="1:35" ht="30" x14ac:dyDescent="0.25">
      <c r="A257" s="133">
        <v>200000</v>
      </c>
      <c r="B257" s="133" t="s">
        <v>1066</v>
      </c>
      <c r="C257" s="133">
        <v>2</v>
      </c>
      <c r="D257" s="133" t="s">
        <v>1066</v>
      </c>
      <c r="E257" s="133">
        <v>200</v>
      </c>
      <c r="F257" s="133" t="s">
        <v>1066</v>
      </c>
      <c r="G257" s="133">
        <v>20000</v>
      </c>
      <c r="H257" s="133" t="s">
        <v>1066</v>
      </c>
      <c r="I257" s="133">
        <v>227223</v>
      </c>
      <c r="J257" s="133" t="s">
        <v>1113</v>
      </c>
      <c r="K257" s="133" t="s">
        <v>545</v>
      </c>
      <c r="L257" s="135" t="str">
        <f t="shared" si="6"/>
        <v>AA</v>
      </c>
      <c r="M257" s="131">
        <f t="shared" si="7"/>
        <v>0</v>
      </c>
      <c r="P257" s="136"/>
      <c r="Q257" s="136"/>
      <c r="R257" s="136"/>
      <c r="S257" s="136"/>
      <c r="T257"/>
      <c r="U257" s="136"/>
      <c r="V257" s="136"/>
      <c r="W257"/>
      <c r="X257" s="136"/>
      <c r="Y257" s="136"/>
      <c r="Z257" s="136"/>
      <c r="AA257" s="136"/>
      <c r="AB257" s="136"/>
      <c r="AC257" s="136"/>
      <c r="AD257" s="136"/>
      <c r="AE257" s="136"/>
      <c r="AF257" s="136"/>
      <c r="AG257" s="136"/>
      <c r="AH257" s="136"/>
      <c r="AI257" s="136"/>
    </row>
    <row r="258" spans="1:35" ht="30" x14ac:dyDescent="0.25">
      <c r="A258" s="133">
        <v>200000</v>
      </c>
      <c r="B258" s="133" t="s">
        <v>1066</v>
      </c>
      <c r="C258" s="133">
        <v>2</v>
      </c>
      <c r="D258" s="133" t="s">
        <v>1066</v>
      </c>
      <c r="E258" s="133">
        <v>200</v>
      </c>
      <c r="F258" s="133" t="s">
        <v>1066</v>
      </c>
      <c r="G258" s="133">
        <v>20000</v>
      </c>
      <c r="H258" s="133" t="s">
        <v>1066</v>
      </c>
      <c r="I258" s="133">
        <v>227224</v>
      </c>
      <c r="J258" s="133" t="s">
        <v>1115</v>
      </c>
      <c r="K258" s="133" t="s">
        <v>545</v>
      </c>
      <c r="L258" s="135" t="str">
        <f t="shared" si="6"/>
        <v>AA</v>
      </c>
      <c r="M258" s="131">
        <f t="shared" si="7"/>
        <v>0</v>
      </c>
      <c r="P258" s="136"/>
      <c r="Q258" s="136"/>
      <c r="R258" s="136"/>
      <c r="S258" s="136"/>
      <c r="T258"/>
      <c r="U258" s="136"/>
      <c r="V258" s="136"/>
      <c r="W258"/>
      <c r="X258" s="136"/>
      <c r="Y258" s="136"/>
      <c r="Z258" s="136"/>
      <c r="AA258" s="136"/>
      <c r="AB258" s="136"/>
      <c r="AC258" s="136"/>
      <c r="AD258" s="136"/>
      <c r="AE258" s="136"/>
      <c r="AF258" s="136"/>
      <c r="AG258" s="136"/>
      <c r="AH258" s="136"/>
      <c r="AI258" s="136"/>
    </row>
    <row r="259" spans="1:35" ht="30" x14ac:dyDescent="0.25">
      <c r="A259" s="133">
        <v>200000</v>
      </c>
      <c r="B259" s="133" t="s">
        <v>1066</v>
      </c>
      <c r="C259" s="133">
        <v>2</v>
      </c>
      <c r="D259" s="133" t="s">
        <v>1066</v>
      </c>
      <c r="E259" s="133">
        <v>200</v>
      </c>
      <c r="F259" s="133" t="s">
        <v>1066</v>
      </c>
      <c r="G259" s="133">
        <v>20000</v>
      </c>
      <c r="H259" s="133" t="s">
        <v>1066</v>
      </c>
      <c r="I259" s="133">
        <v>227225</v>
      </c>
      <c r="J259" s="133" t="s">
        <v>1117</v>
      </c>
      <c r="K259" s="133" t="s">
        <v>545</v>
      </c>
      <c r="L259" s="135" t="str">
        <f t="shared" si="6"/>
        <v>AA</v>
      </c>
      <c r="M259" s="131">
        <f t="shared" si="7"/>
        <v>0</v>
      </c>
      <c r="P259" s="136"/>
      <c r="Q259" s="136"/>
      <c r="R259" s="136"/>
      <c r="S259" s="136"/>
      <c r="T259"/>
      <c r="U259" s="136"/>
      <c r="V259" s="136"/>
      <c r="W259"/>
      <c r="X259" s="136"/>
      <c r="Y259" s="136"/>
      <c r="Z259" s="136"/>
      <c r="AA259" s="136"/>
      <c r="AB259" s="136"/>
      <c r="AC259" s="136"/>
      <c r="AD259" s="136"/>
      <c r="AE259" s="136"/>
      <c r="AF259" s="136"/>
      <c r="AG259" s="136"/>
      <c r="AH259" s="136"/>
      <c r="AI259" s="136"/>
    </row>
    <row r="260" spans="1:35" ht="30" x14ac:dyDescent="0.25">
      <c r="A260" s="133">
        <v>200000</v>
      </c>
      <c r="B260" s="133" t="s">
        <v>1066</v>
      </c>
      <c r="C260" s="133">
        <v>2</v>
      </c>
      <c r="D260" s="133" t="s">
        <v>1066</v>
      </c>
      <c r="E260" s="133">
        <v>200</v>
      </c>
      <c r="F260" s="133" t="s">
        <v>1066</v>
      </c>
      <c r="G260" s="133">
        <v>20000</v>
      </c>
      <c r="H260" s="133" t="s">
        <v>1066</v>
      </c>
      <c r="I260" s="133">
        <v>227226</v>
      </c>
      <c r="J260" s="133" t="s">
        <v>1119</v>
      </c>
      <c r="K260" s="133" t="s">
        <v>545</v>
      </c>
      <c r="L260" s="135" t="str">
        <f t="shared" si="6"/>
        <v>AA</v>
      </c>
      <c r="M260" s="131">
        <f t="shared" si="7"/>
        <v>0</v>
      </c>
      <c r="P260" s="136"/>
      <c r="Q260" s="136"/>
      <c r="R260" s="136"/>
      <c r="S260" s="136"/>
      <c r="T260"/>
      <c r="U260" s="136"/>
      <c r="V260" s="136"/>
      <c r="W260"/>
      <c r="X260" s="136"/>
      <c r="Y260" s="136"/>
      <c r="Z260" s="136"/>
      <c r="AA260" s="136"/>
      <c r="AB260" s="136"/>
      <c r="AC260" s="136"/>
      <c r="AD260" s="136"/>
      <c r="AE260" s="136"/>
      <c r="AF260" s="136"/>
      <c r="AG260" s="136"/>
      <c r="AH260" s="136"/>
      <c r="AI260" s="136"/>
    </row>
    <row r="261" spans="1:35" ht="30" x14ac:dyDescent="0.25">
      <c r="A261" s="133">
        <v>200000</v>
      </c>
      <c r="B261" s="133" t="s">
        <v>1066</v>
      </c>
      <c r="C261" s="133">
        <v>2</v>
      </c>
      <c r="D261" s="133" t="s">
        <v>1066</v>
      </c>
      <c r="E261" s="133">
        <v>200</v>
      </c>
      <c r="F261" s="133" t="s">
        <v>1066</v>
      </c>
      <c r="G261" s="133">
        <v>20000</v>
      </c>
      <c r="H261" s="133" t="s">
        <v>1066</v>
      </c>
      <c r="I261" s="133">
        <v>227227</v>
      </c>
      <c r="J261" s="133" t="s">
        <v>1121</v>
      </c>
      <c r="K261" s="133" t="s">
        <v>545</v>
      </c>
      <c r="L261" s="135" t="str">
        <f t="shared" ref="L261:L324" si="8">IF(K261=102,"AA102",IF(K261=103,"AA103",VLOOKUP(C261,$AJ$5:$AK$13,2,0)))</f>
        <v>AA</v>
      </c>
      <c r="M261" s="131">
        <f t="shared" si="7"/>
        <v>0</v>
      </c>
      <c r="P261" s="136"/>
      <c r="Q261" s="136"/>
      <c r="R261" s="136"/>
      <c r="S261" s="136"/>
      <c r="T261"/>
      <c r="U261" s="136"/>
      <c r="V261" s="136"/>
      <c r="W261"/>
      <c r="X261" s="136"/>
      <c r="Y261" s="136"/>
      <c r="Z261" s="136"/>
      <c r="AA261" s="136"/>
      <c r="AB261" s="136"/>
      <c r="AC261" s="136"/>
      <c r="AD261" s="136"/>
      <c r="AE261" s="136"/>
      <c r="AF261" s="136"/>
      <c r="AG261" s="136"/>
      <c r="AH261" s="136"/>
      <c r="AI261" s="136"/>
    </row>
    <row r="262" spans="1:35" ht="30" x14ac:dyDescent="0.25">
      <c r="A262" s="133">
        <v>200000</v>
      </c>
      <c r="B262" s="133" t="s">
        <v>1066</v>
      </c>
      <c r="C262" s="133">
        <v>2</v>
      </c>
      <c r="D262" s="133" t="s">
        <v>1066</v>
      </c>
      <c r="E262" s="133">
        <v>200</v>
      </c>
      <c r="F262" s="133" t="s">
        <v>1066</v>
      </c>
      <c r="G262" s="133">
        <v>20000</v>
      </c>
      <c r="H262" s="133" t="s">
        <v>1066</v>
      </c>
      <c r="I262" s="133">
        <v>227229</v>
      </c>
      <c r="J262" s="133" t="s">
        <v>1123</v>
      </c>
      <c r="K262" s="133" t="s">
        <v>545</v>
      </c>
      <c r="L262" s="135" t="str">
        <f t="shared" si="8"/>
        <v>AA</v>
      </c>
      <c r="M262" s="131">
        <f t="shared" ref="M262:M325" si="9">VLOOKUP(H262,$W$5:$X$227,2,FALSE)</f>
        <v>0</v>
      </c>
      <c r="P262" s="136"/>
      <c r="Q262" s="136"/>
      <c r="R262" s="136"/>
      <c r="S262" s="136"/>
      <c r="T262"/>
      <c r="U262" s="136"/>
      <c r="V262" s="136"/>
      <c r="W262"/>
      <c r="X262" s="136"/>
      <c r="Y262" s="136"/>
      <c r="Z262" s="136"/>
      <c r="AA262" s="136"/>
      <c r="AB262" s="136"/>
      <c r="AC262" s="136"/>
      <c r="AD262" s="136"/>
      <c r="AE262" s="136"/>
      <c r="AF262" s="136"/>
      <c r="AG262" s="136"/>
      <c r="AH262" s="136"/>
      <c r="AI262" s="136"/>
    </row>
    <row r="263" spans="1:35" ht="30" x14ac:dyDescent="0.25">
      <c r="A263" s="133">
        <v>200000</v>
      </c>
      <c r="B263" s="133" t="s">
        <v>1066</v>
      </c>
      <c r="C263" s="133">
        <v>2</v>
      </c>
      <c r="D263" s="133" t="s">
        <v>1066</v>
      </c>
      <c r="E263" s="133">
        <v>200</v>
      </c>
      <c r="F263" s="133" t="s">
        <v>1066</v>
      </c>
      <c r="G263" s="133">
        <v>20000</v>
      </c>
      <c r="H263" s="133" t="s">
        <v>1066</v>
      </c>
      <c r="I263" s="133">
        <v>227230</v>
      </c>
      <c r="J263" s="133" t="s">
        <v>1125</v>
      </c>
      <c r="K263" s="133" t="s">
        <v>545</v>
      </c>
      <c r="L263" s="135" t="str">
        <f t="shared" si="8"/>
        <v>AA</v>
      </c>
      <c r="M263" s="131">
        <f t="shared" si="9"/>
        <v>0</v>
      </c>
      <c r="P263" s="136"/>
      <c r="Q263" s="136"/>
      <c r="R263" s="136"/>
      <c r="S263" s="136"/>
      <c r="T263"/>
      <c r="U263" s="136"/>
      <c r="V263" s="136"/>
      <c r="W263"/>
      <c r="X263" s="136"/>
      <c r="Y263" s="136"/>
      <c r="Z263" s="136"/>
      <c r="AA263" s="136"/>
      <c r="AB263" s="136"/>
      <c r="AC263" s="136"/>
      <c r="AD263" s="136"/>
      <c r="AE263" s="136"/>
      <c r="AF263" s="136"/>
      <c r="AG263" s="136"/>
      <c r="AH263" s="136"/>
      <c r="AI263" s="136"/>
    </row>
    <row r="264" spans="1:35" ht="30" x14ac:dyDescent="0.25">
      <c r="A264" s="133">
        <v>200000</v>
      </c>
      <c r="B264" s="133" t="s">
        <v>1066</v>
      </c>
      <c r="C264" s="133">
        <v>2</v>
      </c>
      <c r="D264" s="133" t="s">
        <v>1066</v>
      </c>
      <c r="E264" s="133">
        <v>200</v>
      </c>
      <c r="F264" s="133" t="s">
        <v>1066</v>
      </c>
      <c r="G264" s="133">
        <v>20000</v>
      </c>
      <c r="H264" s="133" t="s">
        <v>1066</v>
      </c>
      <c r="I264" s="133">
        <v>227233</v>
      </c>
      <c r="J264" s="133" t="s">
        <v>1127</v>
      </c>
      <c r="K264" s="133" t="s">
        <v>545</v>
      </c>
      <c r="L264" s="135" t="str">
        <f t="shared" si="8"/>
        <v>AA</v>
      </c>
      <c r="M264" s="131">
        <f t="shared" si="9"/>
        <v>0</v>
      </c>
      <c r="P264" s="136"/>
      <c r="Q264" s="136"/>
      <c r="R264" s="136"/>
      <c r="S264" s="136"/>
      <c r="T264"/>
      <c r="U264" s="136"/>
      <c r="V264" s="136"/>
      <c r="W264"/>
      <c r="X264" s="136"/>
      <c r="Y264" s="136"/>
      <c r="Z264" s="136"/>
      <c r="AA264" s="136"/>
      <c r="AB264" s="136"/>
      <c r="AC264" s="136"/>
      <c r="AD264" s="136"/>
      <c r="AE264" s="136"/>
      <c r="AF264" s="136"/>
      <c r="AG264" s="136"/>
      <c r="AH264" s="136"/>
      <c r="AI264" s="136"/>
    </row>
    <row r="265" spans="1:35" ht="30" x14ac:dyDescent="0.25">
      <c r="A265" s="133">
        <v>200000</v>
      </c>
      <c r="B265" s="133" t="s">
        <v>1066</v>
      </c>
      <c r="C265" s="133">
        <v>2</v>
      </c>
      <c r="D265" s="133" t="s">
        <v>1066</v>
      </c>
      <c r="E265" s="133">
        <v>200</v>
      </c>
      <c r="F265" s="133" t="s">
        <v>1066</v>
      </c>
      <c r="G265" s="133">
        <v>20000</v>
      </c>
      <c r="H265" s="133" t="s">
        <v>1066</v>
      </c>
      <c r="I265" s="133">
        <v>227235</v>
      </c>
      <c r="J265" s="133" t="s">
        <v>1129</v>
      </c>
      <c r="K265" s="133" t="s">
        <v>545</v>
      </c>
      <c r="L265" s="135" t="str">
        <f t="shared" si="8"/>
        <v>AA</v>
      </c>
      <c r="M265" s="131">
        <f t="shared" si="9"/>
        <v>0</v>
      </c>
      <c r="P265" s="136"/>
      <c r="Q265" s="136"/>
      <c r="R265" s="136"/>
      <c r="S265" s="136"/>
      <c r="T265"/>
      <c r="U265" s="136"/>
      <c r="V265" s="136"/>
      <c r="W265"/>
      <c r="X265" s="136"/>
      <c r="Y265" s="136"/>
      <c r="Z265" s="136"/>
      <c r="AA265" s="136"/>
      <c r="AB265" s="136"/>
      <c r="AC265" s="136"/>
      <c r="AD265" s="136"/>
      <c r="AE265" s="136"/>
      <c r="AF265" s="136"/>
      <c r="AG265" s="136"/>
      <c r="AH265" s="136"/>
      <c r="AI265" s="136"/>
    </row>
    <row r="266" spans="1:35" ht="30" x14ac:dyDescent="0.25">
      <c r="A266" s="133">
        <v>200000</v>
      </c>
      <c r="B266" s="133" t="s">
        <v>1066</v>
      </c>
      <c r="C266" s="133">
        <v>2</v>
      </c>
      <c r="D266" s="133" t="s">
        <v>1066</v>
      </c>
      <c r="E266" s="133">
        <v>200</v>
      </c>
      <c r="F266" s="133" t="s">
        <v>1066</v>
      </c>
      <c r="G266" s="133">
        <v>20000</v>
      </c>
      <c r="H266" s="133" t="s">
        <v>1066</v>
      </c>
      <c r="I266" s="133">
        <v>227236</v>
      </c>
      <c r="J266" s="133" t="s">
        <v>1131</v>
      </c>
      <c r="K266" s="133" t="s">
        <v>545</v>
      </c>
      <c r="L266" s="135" t="str">
        <f t="shared" si="8"/>
        <v>AA</v>
      </c>
      <c r="M266" s="131">
        <f t="shared" si="9"/>
        <v>0</v>
      </c>
      <c r="P266" s="136"/>
      <c r="Q266" s="136"/>
      <c r="R266" s="136"/>
      <c r="S266" s="136"/>
      <c r="T266"/>
      <c r="U266" s="136"/>
      <c r="V266" s="136"/>
      <c r="W266"/>
      <c r="X266" s="136"/>
      <c r="Y266" s="136"/>
      <c r="Z266" s="136"/>
      <c r="AA266" s="136"/>
      <c r="AB266" s="136"/>
      <c r="AC266" s="136"/>
      <c r="AD266" s="136"/>
      <c r="AE266" s="136"/>
      <c r="AF266" s="136"/>
      <c r="AG266" s="136"/>
      <c r="AH266" s="136"/>
      <c r="AI266" s="136"/>
    </row>
    <row r="267" spans="1:35" ht="30" x14ac:dyDescent="0.25">
      <c r="A267" s="133">
        <v>200000</v>
      </c>
      <c r="B267" s="133" t="s">
        <v>1066</v>
      </c>
      <c r="C267" s="133">
        <v>2</v>
      </c>
      <c r="D267" s="133" t="s">
        <v>1066</v>
      </c>
      <c r="E267" s="133">
        <v>200</v>
      </c>
      <c r="F267" s="133" t="s">
        <v>1066</v>
      </c>
      <c r="G267" s="133">
        <v>20000</v>
      </c>
      <c r="H267" s="133" t="s">
        <v>1066</v>
      </c>
      <c r="I267" s="133">
        <v>227238</v>
      </c>
      <c r="J267" s="133" t="s">
        <v>1133</v>
      </c>
      <c r="K267" s="133" t="s">
        <v>545</v>
      </c>
      <c r="L267" s="135" t="str">
        <f t="shared" si="8"/>
        <v>AA</v>
      </c>
      <c r="M267" s="131">
        <f t="shared" si="9"/>
        <v>0</v>
      </c>
      <c r="P267" s="136"/>
      <c r="Q267" s="136"/>
      <c r="R267" s="136"/>
      <c r="S267" s="136"/>
      <c r="T267"/>
      <c r="U267" s="136"/>
      <c r="V267" s="136"/>
      <c r="W267"/>
      <c r="X267" s="136"/>
      <c r="Y267" s="136"/>
      <c r="Z267" s="136"/>
      <c r="AA267" s="136"/>
      <c r="AB267" s="136"/>
      <c r="AC267" s="136"/>
      <c r="AD267" s="136"/>
      <c r="AE267" s="136"/>
      <c r="AF267" s="136"/>
      <c r="AG267" s="136"/>
      <c r="AH267" s="136"/>
      <c r="AI267" s="136"/>
    </row>
    <row r="268" spans="1:35" ht="30" x14ac:dyDescent="0.25">
      <c r="A268" s="133">
        <v>200000</v>
      </c>
      <c r="B268" s="133" t="s">
        <v>1066</v>
      </c>
      <c r="C268" s="133">
        <v>2</v>
      </c>
      <c r="D268" s="133" t="s">
        <v>1066</v>
      </c>
      <c r="E268" s="133">
        <v>200</v>
      </c>
      <c r="F268" s="133" t="s">
        <v>1066</v>
      </c>
      <c r="G268" s="133">
        <v>20000</v>
      </c>
      <c r="H268" s="133" t="s">
        <v>1066</v>
      </c>
      <c r="I268" s="133">
        <v>227293</v>
      </c>
      <c r="J268" s="133" t="s">
        <v>1135</v>
      </c>
      <c r="K268" s="133" t="s">
        <v>545</v>
      </c>
      <c r="L268" s="135" t="str">
        <f t="shared" si="8"/>
        <v>AA</v>
      </c>
      <c r="M268" s="131">
        <f t="shared" si="9"/>
        <v>0</v>
      </c>
      <c r="P268" s="136"/>
      <c r="Q268" s="136"/>
      <c r="R268" s="136"/>
      <c r="S268" s="136"/>
      <c r="T268"/>
      <c r="U268" s="136"/>
      <c r="V268" s="136"/>
      <c r="W268"/>
      <c r="X268" s="136"/>
      <c r="Y268" s="136"/>
      <c r="Z268" s="136"/>
      <c r="AA268" s="136"/>
      <c r="AB268" s="136"/>
      <c r="AC268" s="136"/>
      <c r="AD268" s="136"/>
      <c r="AE268" s="136"/>
      <c r="AF268" s="136"/>
      <c r="AG268" s="136"/>
      <c r="AH268" s="136"/>
      <c r="AI268" s="136"/>
    </row>
    <row r="269" spans="1:35" ht="30" x14ac:dyDescent="0.25">
      <c r="A269" s="133">
        <v>200000</v>
      </c>
      <c r="B269" s="133" t="s">
        <v>1066</v>
      </c>
      <c r="C269" s="133">
        <v>2</v>
      </c>
      <c r="D269" s="133" t="s">
        <v>1066</v>
      </c>
      <c r="E269" s="133">
        <v>200</v>
      </c>
      <c r="F269" s="133" t="s">
        <v>1066</v>
      </c>
      <c r="G269" s="133">
        <v>20000</v>
      </c>
      <c r="H269" s="133" t="s">
        <v>1066</v>
      </c>
      <c r="I269" s="133">
        <v>227330</v>
      </c>
      <c r="J269" s="133" t="s">
        <v>1137</v>
      </c>
      <c r="K269" s="133" t="s">
        <v>545</v>
      </c>
      <c r="L269" s="135" t="str">
        <f t="shared" si="8"/>
        <v>AA</v>
      </c>
      <c r="M269" s="131">
        <f t="shared" si="9"/>
        <v>0</v>
      </c>
      <c r="P269" s="136"/>
      <c r="Q269" s="136"/>
      <c r="R269" s="136"/>
      <c r="S269" s="136"/>
      <c r="T269"/>
      <c r="U269" s="136"/>
      <c r="V269" s="136"/>
      <c r="W269"/>
      <c r="X269" s="136"/>
      <c r="Y269" s="136"/>
      <c r="Z269" s="136"/>
      <c r="AA269" s="136"/>
      <c r="AB269" s="136"/>
      <c r="AC269" s="136"/>
      <c r="AD269" s="136"/>
      <c r="AE269" s="136"/>
      <c r="AF269" s="136"/>
      <c r="AG269" s="136"/>
      <c r="AH269" s="136"/>
      <c r="AI269" s="136"/>
    </row>
    <row r="270" spans="1:35" ht="30" x14ac:dyDescent="0.25">
      <c r="A270" s="133">
        <v>200000</v>
      </c>
      <c r="B270" s="133" t="s">
        <v>1066</v>
      </c>
      <c r="C270" s="133">
        <v>2</v>
      </c>
      <c r="D270" s="133" t="s">
        <v>1066</v>
      </c>
      <c r="E270" s="133">
        <v>200</v>
      </c>
      <c r="F270" s="133" t="s">
        <v>1066</v>
      </c>
      <c r="G270" s="133">
        <v>20000</v>
      </c>
      <c r="H270" s="133" t="s">
        <v>1066</v>
      </c>
      <c r="I270" s="133">
        <v>227402</v>
      </c>
      <c r="J270" s="133" t="s">
        <v>1139</v>
      </c>
      <c r="K270" s="133" t="s">
        <v>545</v>
      </c>
      <c r="L270" s="135" t="str">
        <f t="shared" si="8"/>
        <v>AA</v>
      </c>
      <c r="M270" s="131">
        <f t="shared" si="9"/>
        <v>0</v>
      </c>
      <c r="P270" s="136"/>
      <c r="Q270" s="136"/>
      <c r="R270" s="136"/>
      <c r="S270" s="136"/>
      <c r="T270"/>
      <c r="U270" s="136"/>
      <c r="V270" s="136"/>
      <c r="W270"/>
      <c r="X270" s="136"/>
      <c r="Y270" s="136"/>
      <c r="Z270" s="136"/>
      <c r="AA270" s="136"/>
      <c r="AB270" s="136"/>
      <c r="AC270" s="136"/>
      <c r="AD270" s="136"/>
      <c r="AE270" s="136"/>
      <c r="AF270" s="136"/>
      <c r="AG270" s="136"/>
      <c r="AH270" s="136"/>
      <c r="AI270" s="136"/>
    </row>
    <row r="271" spans="1:35" ht="30" x14ac:dyDescent="0.25">
      <c r="A271" s="133">
        <v>200000</v>
      </c>
      <c r="B271" s="133" t="s">
        <v>1066</v>
      </c>
      <c r="C271" s="133">
        <v>2</v>
      </c>
      <c r="D271" s="133" t="s">
        <v>1066</v>
      </c>
      <c r="E271" s="133">
        <v>200</v>
      </c>
      <c r="F271" s="133" t="s">
        <v>1066</v>
      </c>
      <c r="G271" s="133">
        <v>20000</v>
      </c>
      <c r="H271" s="133" t="s">
        <v>1066</v>
      </c>
      <c r="I271" s="133">
        <v>227507</v>
      </c>
      <c r="J271" s="133" t="s">
        <v>1141</v>
      </c>
      <c r="K271" s="133" t="s">
        <v>545</v>
      </c>
      <c r="L271" s="135" t="str">
        <f t="shared" si="8"/>
        <v>AA</v>
      </c>
      <c r="M271" s="131">
        <f t="shared" si="9"/>
        <v>0</v>
      </c>
      <c r="P271" s="136"/>
      <c r="Q271" s="136"/>
      <c r="R271" s="136"/>
      <c r="S271" s="136"/>
      <c r="T271"/>
      <c r="U271" s="136"/>
      <c r="V271" s="136"/>
      <c r="W271"/>
      <c r="X271" s="136"/>
      <c r="Y271" s="136"/>
      <c r="Z271" s="136"/>
      <c r="AA271" s="136"/>
      <c r="AB271" s="136"/>
      <c r="AC271" s="136"/>
      <c r="AD271" s="136"/>
      <c r="AE271" s="136"/>
      <c r="AF271" s="136"/>
      <c r="AG271" s="136"/>
      <c r="AH271" s="136"/>
      <c r="AI271" s="136"/>
    </row>
    <row r="272" spans="1:35" ht="30" x14ac:dyDescent="0.25">
      <c r="A272" s="133">
        <v>200000</v>
      </c>
      <c r="B272" s="133" t="s">
        <v>1066</v>
      </c>
      <c r="C272" s="133">
        <v>2</v>
      </c>
      <c r="D272" s="133" t="s">
        <v>1066</v>
      </c>
      <c r="E272" s="133">
        <v>200</v>
      </c>
      <c r="F272" s="133" t="s">
        <v>1066</v>
      </c>
      <c r="G272" s="133">
        <v>20000</v>
      </c>
      <c r="H272" s="133" t="s">
        <v>1066</v>
      </c>
      <c r="I272" s="133">
        <v>227730</v>
      </c>
      <c r="J272" s="133" t="s">
        <v>1143</v>
      </c>
      <c r="K272" s="133" t="s">
        <v>545</v>
      </c>
      <c r="L272" s="135" t="str">
        <f t="shared" si="8"/>
        <v>AA</v>
      </c>
      <c r="M272" s="131">
        <f t="shared" si="9"/>
        <v>0</v>
      </c>
      <c r="P272" s="136"/>
      <c r="Q272" s="136"/>
      <c r="R272" s="136"/>
      <c r="S272" s="136"/>
      <c r="T272"/>
      <c r="U272" s="136"/>
      <c r="V272" s="136"/>
      <c r="W272"/>
      <c r="X272" s="136"/>
      <c r="Y272" s="136"/>
      <c r="Z272" s="136"/>
      <c r="AA272" s="136"/>
      <c r="AB272" s="136"/>
      <c r="AC272" s="136"/>
      <c r="AD272" s="136"/>
      <c r="AE272" s="136"/>
      <c r="AF272" s="136"/>
      <c r="AG272" s="136"/>
      <c r="AH272" s="136"/>
      <c r="AI272" s="136"/>
    </row>
    <row r="273" spans="1:37" ht="30" x14ac:dyDescent="0.25">
      <c r="A273" s="133">
        <v>200000</v>
      </c>
      <c r="B273" s="133" t="s">
        <v>1066</v>
      </c>
      <c r="C273" s="133">
        <v>2</v>
      </c>
      <c r="D273" s="133" t="s">
        <v>1066</v>
      </c>
      <c r="E273" s="133">
        <v>200</v>
      </c>
      <c r="F273" s="133" t="s">
        <v>1066</v>
      </c>
      <c r="G273" s="133">
        <v>20000</v>
      </c>
      <c r="H273" s="133" t="s">
        <v>1066</v>
      </c>
      <c r="I273" s="133">
        <v>228700</v>
      </c>
      <c r="J273" s="133" t="s">
        <v>1145</v>
      </c>
      <c r="K273" s="133" t="s">
        <v>545</v>
      </c>
      <c r="L273" s="135" t="str">
        <f t="shared" si="8"/>
        <v>AA</v>
      </c>
      <c r="M273" s="131">
        <f t="shared" si="9"/>
        <v>0</v>
      </c>
      <c r="P273" s="136"/>
      <c r="Q273" s="136"/>
      <c r="R273" s="136"/>
      <c r="S273" s="136"/>
      <c r="T273"/>
      <c r="U273" s="136"/>
      <c r="V273" s="136"/>
      <c r="W273"/>
      <c r="X273" s="136"/>
      <c r="Y273" s="136"/>
      <c r="Z273" s="136"/>
      <c r="AA273" s="136"/>
      <c r="AB273" s="136"/>
      <c r="AC273" s="136"/>
      <c r="AD273" s="136"/>
      <c r="AE273" s="136"/>
      <c r="AF273" s="136"/>
      <c r="AG273" s="136"/>
      <c r="AH273" s="136"/>
      <c r="AI273" s="136"/>
    </row>
    <row r="274" spans="1:37" ht="30" x14ac:dyDescent="0.25">
      <c r="A274" s="133">
        <v>200000</v>
      </c>
      <c r="B274" s="133" t="s">
        <v>1066</v>
      </c>
      <c r="C274" s="133">
        <v>2</v>
      </c>
      <c r="D274" s="133" t="s">
        <v>1066</v>
      </c>
      <c r="E274" s="133">
        <v>200</v>
      </c>
      <c r="F274" s="133" t="s">
        <v>1066</v>
      </c>
      <c r="G274" s="133">
        <v>20000</v>
      </c>
      <c r="H274" s="133" t="s">
        <v>1066</v>
      </c>
      <c r="I274" s="133">
        <v>228936</v>
      </c>
      <c r="J274" s="133" t="s">
        <v>1147</v>
      </c>
      <c r="K274" s="133" t="s">
        <v>545</v>
      </c>
      <c r="L274" s="135" t="str">
        <f t="shared" si="8"/>
        <v>AA</v>
      </c>
      <c r="M274" s="131">
        <f t="shared" si="9"/>
        <v>0</v>
      </c>
      <c r="P274" s="136"/>
      <c r="Q274" s="136"/>
      <c r="R274" s="136"/>
      <c r="S274" s="136"/>
      <c r="T274"/>
      <c r="U274" s="136"/>
      <c r="V274" s="136"/>
      <c r="W274"/>
      <c r="X274" s="136"/>
      <c r="Y274" s="136"/>
      <c r="Z274" s="136"/>
      <c r="AA274" s="136"/>
      <c r="AB274" s="136"/>
      <c r="AC274" s="136"/>
      <c r="AD274" s="136"/>
      <c r="AE274" s="136"/>
      <c r="AF274" s="136"/>
      <c r="AG274" s="136"/>
      <c r="AH274" s="136"/>
      <c r="AI274" s="136"/>
    </row>
    <row r="275" spans="1:37" ht="30" x14ac:dyDescent="0.25">
      <c r="A275" s="133">
        <v>200000</v>
      </c>
      <c r="B275" s="133" t="s">
        <v>1066</v>
      </c>
      <c r="C275" s="133">
        <v>2</v>
      </c>
      <c r="D275" s="133" t="s">
        <v>1066</v>
      </c>
      <c r="E275" s="133">
        <v>200</v>
      </c>
      <c r="F275" s="133" t="s">
        <v>1066</v>
      </c>
      <c r="G275" s="133">
        <v>20000</v>
      </c>
      <c r="H275" s="133" t="s">
        <v>1066</v>
      </c>
      <c r="I275" s="133">
        <v>333100</v>
      </c>
      <c r="J275" s="133" t="s">
        <v>1149</v>
      </c>
      <c r="K275" s="133" t="s">
        <v>545</v>
      </c>
      <c r="L275" s="135" t="str">
        <f t="shared" si="8"/>
        <v>AA</v>
      </c>
      <c r="M275" s="131">
        <f t="shared" si="9"/>
        <v>0</v>
      </c>
      <c r="P275" s="136"/>
      <c r="Q275" s="136"/>
      <c r="R275" s="136"/>
      <c r="S275" s="136"/>
      <c r="T275"/>
      <c r="U275" s="136"/>
      <c r="V275" s="136"/>
      <c r="W275"/>
      <c r="X275" s="136"/>
      <c r="Y275" s="136"/>
      <c r="Z275" s="136"/>
      <c r="AA275" s="136"/>
      <c r="AB275" s="136"/>
      <c r="AC275" s="136"/>
      <c r="AD275" s="136"/>
      <c r="AE275" s="136"/>
      <c r="AF275" s="136"/>
      <c r="AG275" s="136"/>
      <c r="AH275" s="136"/>
      <c r="AI275" s="136"/>
    </row>
    <row r="276" spans="1:37" ht="30" x14ac:dyDescent="0.25">
      <c r="A276" s="133">
        <v>200000</v>
      </c>
      <c r="B276" s="133" t="s">
        <v>1066</v>
      </c>
      <c r="C276" s="133">
        <v>2</v>
      </c>
      <c r="D276" s="133" t="s">
        <v>1066</v>
      </c>
      <c r="E276" s="133">
        <v>200</v>
      </c>
      <c r="F276" s="133" t="s">
        <v>1066</v>
      </c>
      <c r="G276" s="133">
        <v>20000</v>
      </c>
      <c r="H276" s="133" t="s">
        <v>1066</v>
      </c>
      <c r="I276" s="133">
        <v>333101</v>
      </c>
      <c r="J276" s="133" t="s">
        <v>1151</v>
      </c>
      <c r="K276" s="133" t="s">
        <v>545</v>
      </c>
      <c r="L276" s="135" t="str">
        <f t="shared" si="8"/>
        <v>AA</v>
      </c>
      <c r="M276" s="131">
        <f t="shared" si="9"/>
        <v>0</v>
      </c>
      <c r="P276" s="136"/>
      <c r="Q276" s="136"/>
      <c r="R276" s="136"/>
      <c r="S276" s="136"/>
      <c r="T276"/>
      <c r="U276" s="136"/>
      <c r="V276" s="136"/>
      <c r="W276"/>
      <c r="X276" s="136"/>
      <c r="Y276" s="136"/>
      <c r="Z276" s="136"/>
      <c r="AA276" s="136"/>
      <c r="AB276" s="136"/>
      <c r="AC276" s="136"/>
      <c r="AD276" s="136"/>
      <c r="AE276" s="136"/>
      <c r="AF276" s="136"/>
      <c r="AG276" s="136"/>
      <c r="AH276" s="136"/>
      <c r="AI276" s="136"/>
    </row>
    <row r="277" spans="1:37" ht="30" x14ac:dyDescent="0.25">
      <c r="A277" s="133">
        <v>200000</v>
      </c>
      <c r="B277" s="133" t="s">
        <v>1066</v>
      </c>
      <c r="C277" s="133">
        <v>2</v>
      </c>
      <c r="D277" s="133" t="s">
        <v>1066</v>
      </c>
      <c r="E277" s="133">
        <v>200</v>
      </c>
      <c r="F277" s="133" t="s">
        <v>1066</v>
      </c>
      <c r="G277" s="133">
        <v>20000</v>
      </c>
      <c r="H277" s="133" t="s">
        <v>1066</v>
      </c>
      <c r="I277" s="133">
        <v>333300</v>
      </c>
      <c r="J277" s="133" t="s">
        <v>1153</v>
      </c>
      <c r="K277" s="133" t="s">
        <v>1001</v>
      </c>
      <c r="L277" s="135" t="str">
        <f t="shared" si="8"/>
        <v>AA</v>
      </c>
      <c r="M277" s="131">
        <f t="shared" si="9"/>
        <v>0</v>
      </c>
      <c r="P277" s="136"/>
      <c r="Q277" s="136"/>
      <c r="R277" s="136"/>
      <c r="S277" s="136"/>
      <c r="T277"/>
      <c r="U277" s="136"/>
      <c r="V277" s="136"/>
      <c r="W277"/>
      <c r="X277" s="136"/>
      <c r="Y277" s="136"/>
      <c r="Z277" s="136"/>
      <c r="AA277" s="136"/>
      <c r="AB277" s="136"/>
      <c r="AC277" s="136"/>
      <c r="AD277" s="136"/>
      <c r="AE277" s="136"/>
      <c r="AF277" s="136"/>
      <c r="AG277" s="136"/>
      <c r="AH277" s="136"/>
      <c r="AI277" s="136"/>
    </row>
    <row r="278" spans="1:37" ht="30" x14ac:dyDescent="0.25">
      <c r="A278" s="133">
        <v>200000</v>
      </c>
      <c r="B278" s="133" t="s">
        <v>1066</v>
      </c>
      <c r="C278" s="133">
        <v>2</v>
      </c>
      <c r="D278" s="133" t="s">
        <v>1066</v>
      </c>
      <c r="E278" s="133">
        <v>200</v>
      </c>
      <c r="F278" s="133" t="s">
        <v>1066</v>
      </c>
      <c r="G278" s="133">
        <v>20000</v>
      </c>
      <c r="H278" s="133" t="s">
        <v>1066</v>
      </c>
      <c r="I278" s="133">
        <v>557092</v>
      </c>
      <c r="J278" s="133" t="s">
        <v>1155</v>
      </c>
      <c r="K278" s="133" t="s">
        <v>1156</v>
      </c>
      <c r="L278" s="135" t="str">
        <f t="shared" si="8"/>
        <v>AA</v>
      </c>
      <c r="M278" s="131">
        <f t="shared" si="9"/>
        <v>0</v>
      </c>
      <c r="P278" s="136"/>
      <c r="Q278" s="136"/>
      <c r="R278" s="136"/>
      <c r="S278" s="136"/>
      <c r="T278"/>
      <c r="U278" s="136"/>
      <c r="V278" s="136"/>
      <c r="W278"/>
      <c r="X278" s="136"/>
      <c r="Y278" s="136"/>
      <c r="Z278" s="136"/>
      <c r="AA278" s="136"/>
      <c r="AB278" s="136"/>
      <c r="AC278" s="136"/>
      <c r="AD278" s="136"/>
      <c r="AE278" s="136"/>
      <c r="AF278" s="136"/>
      <c r="AG278" s="136"/>
      <c r="AH278" s="136"/>
      <c r="AI278" s="136"/>
    </row>
    <row r="279" spans="1:37" ht="30" x14ac:dyDescent="0.25">
      <c r="A279" s="133">
        <v>200000</v>
      </c>
      <c r="B279" s="133" t="s">
        <v>1066</v>
      </c>
      <c r="C279" s="133">
        <v>2</v>
      </c>
      <c r="D279" s="133" t="s">
        <v>1066</v>
      </c>
      <c r="E279" s="133">
        <v>200</v>
      </c>
      <c r="F279" s="133" t="s">
        <v>1066</v>
      </c>
      <c r="G279" s="133">
        <v>20000</v>
      </c>
      <c r="H279" s="133" t="s">
        <v>1066</v>
      </c>
      <c r="I279" s="133">
        <v>557118</v>
      </c>
      <c r="J279" s="133" t="s">
        <v>1158</v>
      </c>
      <c r="K279" s="133" t="s">
        <v>1159</v>
      </c>
      <c r="L279" s="135" t="str">
        <f t="shared" si="8"/>
        <v>AA</v>
      </c>
      <c r="M279" s="131">
        <f t="shared" si="9"/>
        <v>0</v>
      </c>
      <c r="P279" s="136"/>
      <c r="Q279" s="136"/>
      <c r="R279" s="136"/>
      <c r="S279" s="136"/>
      <c r="T279"/>
      <c r="U279" s="136"/>
      <c r="V279" s="136"/>
      <c r="W279"/>
      <c r="X279" s="136"/>
      <c r="Y279" s="136"/>
      <c r="Z279" s="136"/>
      <c r="AA279" s="136"/>
      <c r="AB279" s="136"/>
      <c r="AC279" s="136"/>
      <c r="AD279" s="136"/>
      <c r="AE279" s="136"/>
      <c r="AF279" s="136"/>
      <c r="AG279" s="136"/>
      <c r="AH279" s="136"/>
      <c r="AI279" s="136"/>
    </row>
    <row r="280" spans="1:37" ht="30" x14ac:dyDescent="0.25">
      <c r="A280" s="133">
        <v>200000</v>
      </c>
      <c r="B280" s="133" t="s">
        <v>1066</v>
      </c>
      <c r="C280" s="133">
        <v>2</v>
      </c>
      <c r="D280" s="133" t="s">
        <v>1066</v>
      </c>
      <c r="E280" s="133">
        <v>200</v>
      </c>
      <c r="F280" s="133" t="s">
        <v>1066</v>
      </c>
      <c r="G280" s="133">
        <v>20000</v>
      </c>
      <c r="H280" s="133" t="s">
        <v>1066</v>
      </c>
      <c r="I280" s="133">
        <v>557132</v>
      </c>
      <c r="J280" s="133" t="s">
        <v>1161</v>
      </c>
      <c r="K280" s="133" t="s">
        <v>1162</v>
      </c>
      <c r="L280" s="135" t="str">
        <f t="shared" si="8"/>
        <v>AA</v>
      </c>
      <c r="M280" s="131">
        <f t="shared" si="9"/>
        <v>0</v>
      </c>
      <c r="P280" s="136"/>
      <c r="Q280" s="136"/>
      <c r="R280" s="136"/>
      <c r="S280" s="136"/>
      <c r="T280"/>
      <c r="U280" s="136"/>
      <c r="V280" s="136"/>
      <c r="W280"/>
      <c r="X280" s="136"/>
      <c r="Y280" s="136"/>
      <c r="Z280" s="136"/>
      <c r="AA280" s="136"/>
      <c r="AB280" s="136"/>
      <c r="AC280" s="136"/>
      <c r="AD280" s="136"/>
      <c r="AE280" s="136"/>
      <c r="AF280" s="136"/>
      <c r="AG280" s="136"/>
      <c r="AH280" s="136"/>
      <c r="AI280" s="136"/>
    </row>
    <row r="281" spans="1:37" ht="30" x14ac:dyDescent="0.25">
      <c r="A281" s="133">
        <v>200001</v>
      </c>
      <c r="B281" s="133" t="s">
        <v>1163</v>
      </c>
      <c r="C281" s="133">
        <v>2</v>
      </c>
      <c r="D281" s="133" t="s">
        <v>1066</v>
      </c>
      <c r="E281" s="133">
        <v>200</v>
      </c>
      <c r="F281" s="133" t="s">
        <v>1066</v>
      </c>
      <c r="G281" s="133">
        <v>20000</v>
      </c>
      <c r="H281" s="133" t="s">
        <v>1066</v>
      </c>
      <c r="I281" s="133">
        <v>332101</v>
      </c>
      <c r="J281" s="133" t="s">
        <v>1165</v>
      </c>
      <c r="K281" s="133" t="s">
        <v>557</v>
      </c>
      <c r="L281" s="135" t="str">
        <f t="shared" si="8"/>
        <v>AA</v>
      </c>
      <c r="M281" s="131">
        <f t="shared" si="9"/>
        <v>0</v>
      </c>
      <c r="P281" s="136"/>
      <c r="Q281" s="136"/>
      <c r="R281" s="136"/>
      <c r="S281" s="136"/>
      <c r="T281"/>
      <c r="U281" s="136"/>
      <c r="V281" s="136"/>
      <c r="W281"/>
      <c r="X281" s="136"/>
      <c r="Y281" s="136"/>
      <c r="Z281" s="136"/>
      <c r="AA281" s="136"/>
      <c r="AB281" s="136"/>
      <c r="AC281" s="136"/>
      <c r="AD281" s="136"/>
      <c r="AE281" s="136"/>
      <c r="AF281" s="136"/>
      <c r="AG281" s="136"/>
      <c r="AH281" s="136"/>
      <c r="AI281" s="136"/>
    </row>
    <row r="282" spans="1:37" ht="30" x14ac:dyDescent="0.25">
      <c r="A282" s="133">
        <v>200001</v>
      </c>
      <c r="B282" s="133" t="s">
        <v>1163</v>
      </c>
      <c r="C282" s="133">
        <v>2</v>
      </c>
      <c r="D282" s="133" t="s">
        <v>1066</v>
      </c>
      <c r="E282" s="133">
        <v>200</v>
      </c>
      <c r="F282" s="133" t="s">
        <v>1066</v>
      </c>
      <c r="G282" s="133">
        <v>20000</v>
      </c>
      <c r="H282" s="133" t="s">
        <v>1066</v>
      </c>
      <c r="I282" s="133">
        <v>333104</v>
      </c>
      <c r="J282" s="133" t="s">
        <v>1167</v>
      </c>
      <c r="K282" s="133" t="s">
        <v>545</v>
      </c>
      <c r="L282" s="135" t="str">
        <f t="shared" si="8"/>
        <v>AA</v>
      </c>
      <c r="M282" s="131">
        <f t="shared" si="9"/>
        <v>0</v>
      </c>
      <c r="P282" s="136"/>
      <c r="Q282" s="136"/>
      <c r="R282" s="136"/>
      <c r="S282" s="136"/>
      <c r="T282"/>
      <c r="U282" s="136"/>
      <c r="V282" s="136"/>
      <c r="W282"/>
      <c r="X282" s="136"/>
      <c r="Y282" s="136"/>
      <c r="Z282" s="136"/>
      <c r="AA282" s="136"/>
      <c r="AB282" s="136"/>
      <c r="AC282" s="136"/>
      <c r="AD282" s="136"/>
      <c r="AE282" s="136"/>
      <c r="AF282" s="136"/>
      <c r="AG282" s="136"/>
      <c r="AH282" s="136"/>
      <c r="AI282" s="136"/>
    </row>
    <row r="283" spans="1:37" s="146" customFormat="1" ht="30" x14ac:dyDescent="0.25">
      <c r="A283" s="133" t="s">
        <v>1168</v>
      </c>
      <c r="B283" s="133" t="s">
        <v>1169</v>
      </c>
      <c r="C283" s="133">
        <v>2</v>
      </c>
      <c r="D283" s="133" t="s">
        <v>1066</v>
      </c>
      <c r="E283" s="133">
        <v>200</v>
      </c>
      <c r="F283" s="133" t="s">
        <v>1066</v>
      </c>
      <c r="G283" s="133">
        <v>20000</v>
      </c>
      <c r="H283" s="133" t="s">
        <v>1066</v>
      </c>
      <c r="I283" s="133"/>
      <c r="J283" s="133"/>
      <c r="K283" s="133"/>
      <c r="L283" s="143" t="str">
        <f t="shared" si="8"/>
        <v>AA</v>
      </c>
      <c r="M283" s="131">
        <f t="shared" si="9"/>
        <v>0</v>
      </c>
      <c r="N283" s="144"/>
      <c r="O283" s="144"/>
      <c r="P283" s="145"/>
      <c r="Q283" s="145"/>
      <c r="R283" s="145"/>
      <c r="S283" s="145"/>
      <c r="T283"/>
      <c r="U283" s="145"/>
      <c r="V283" s="145"/>
      <c r="W283"/>
      <c r="X283" s="145"/>
      <c r="Y283" s="145"/>
      <c r="Z283" s="145"/>
      <c r="AA283" s="145"/>
      <c r="AB283" s="145"/>
      <c r="AC283" s="145"/>
      <c r="AD283" s="145"/>
      <c r="AE283" s="145"/>
      <c r="AF283" s="145"/>
      <c r="AG283" s="145"/>
      <c r="AH283" s="145"/>
      <c r="AI283" s="145"/>
      <c r="AJ283" s="144"/>
      <c r="AK283" s="144"/>
    </row>
    <row r="284" spans="1:37" s="146" customFormat="1" ht="30" x14ac:dyDescent="0.25">
      <c r="A284" s="133" t="s">
        <v>1170</v>
      </c>
      <c r="B284" s="133" t="s">
        <v>1171</v>
      </c>
      <c r="C284" s="133">
        <v>2</v>
      </c>
      <c r="D284" s="133" t="s">
        <v>1066</v>
      </c>
      <c r="E284" s="133">
        <v>200</v>
      </c>
      <c r="F284" s="133" t="s">
        <v>1066</v>
      </c>
      <c r="G284" s="133">
        <v>20000</v>
      </c>
      <c r="H284" s="133" t="s">
        <v>1066</v>
      </c>
      <c r="I284" s="133"/>
      <c r="J284" s="133"/>
      <c r="K284" s="133"/>
      <c r="L284" s="143" t="str">
        <f t="shared" si="8"/>
        <v>AA</v>
      </c>
      <c r="M284" s="131">
        <f t="shared" si="9"/>
        <v>0</v>
      </c>
      <c r="N284" s="144"/>
      <c r="O284" s="144"/>
      <c r="P284" s="145"/>
      <c r="Q284" s="145"/>
      <c r="R284" s="145"/>
      <c r="S284" s="145"/>
      <c r="T284"/>
      <c r="U284" s="145"/>
      <c r="V284" s="145"/>
      <c r="W284"/>
      <c r="X284" s="145"/>
      <c r="Y284" s="145"/>
      <c r="Z284" s="145"/>
      <c r="AA284" s="145"/>
      <c r="AB284" s="145"/>
      <c r="AC284" s="145"/>
      <c r="AD284" s="145"/>
      <c r="AE284" s="145"/>
      <c r="AF284" s="145"/>
      <c r="AG284" s="145"/>
      <c r="AH284" s="145"/>
      <c r="AI284" s="145"/>
      <c r="AJ284" s="144"/>
      <c r="AK284" s="144"/>
    </row>
    <row r="285" spans="1:37" ht="30" x14ac:dyDescent="0.25">
      <c r="A285" s="133">
        <v>201100</v>
      </c>
      <c r="B285" s="133" t="s">
        <v>1172</v>
      </c>
      <c r="C285" s="133">
        <v>2</v>
      </c>
      <c r="D285" s="133" t="s">
        <v>1066</v>
      </c>
      <c r="E285" s="133">
        <v>200</v>
      </c>
      <c r="F285" s="133" t="s">
        <v>1066</v>
      </c>
      <c r="G285" s="133">
        <v>20000</v>
      </c>
      <c r="H285" s="133" t="s">
        <v>1066</v>
      </c>
      <c r="I285" s="133">
        <v>104100</v>
      </c>
      <c r="J285" s="133" t="s">
        <v>1174</v>
      </c>
      <c r="K285" s="133" t="s">
        <v>1079</v>
      </c>
      <c r="L285" s="135" t="str">
        <f t="shared" si="8"/>
        <v>AA</v>
      </c>
      <c r="M285" s="131">
        <f t="shared" si="9"/>
        <v>0</v>
      </c>
      <c r="P285" s="136"/>
      <c r="Q285" s="136"/>
      <c r="R285" s="136"/>
      <c r="S285" s="136"/>
      <c r="T285"/>
      <c r="U285" s="136"/>
      <c r="V285" s="136"/>
      <c r="W285"/>
      <c r="X285" s="136"/>
      <c r="Y285" s="136"/>
      <c r="Z285" s="136"/>
      <c r="AA285" s="136"/>
      <c r="AB285" s="136"/>
      <c r="AC285" s="136"/>
      <c r="AD285" s="136"/>
      <c r="AE285" s="136"/>
      <c r="AF285" s="136"/>
      <c r="AG285" s="136"/>
      <c r="AH285" s="136"/>
      <c r="AI285" s="136"/>
    </row>
    <row r="286" spans="1:37" ht="30" x14ac:dyDescent="0.25">
      <c r="A286" s="133">
        <v>201100</v>
      </c>
      <c r="B286" s="133" t="s">
        <v>1172</v>
      </c>
      <c r="C286" s="133">
        <v>2</v>
      </c>
      <c r="D286" s="133" t="s">
        <v>1066</v>
      </c>
      <c r="E286" s="133">
        <v>200</v>
      </c>
      <c r="F286" s="133" t="s">
        <v>1066</v>
      </c>
      <c r="G286" s="133">
        <v>20000</v>
      </c>
      <c r="H286" s="133" t="s">
        <v>1066</v>
      </c>
      <c r="I286" s="133">
        <v>104120</v>
      </c>
      <c r="J286" s="133" t="s">
        <v>1176</v>
      </c>
      <c r="K286" s="133" t="s">
        <v>1079</v>
      </c>
      <c r="L286" s="135" t="str">
        <f t="shared" si="8"/>
        <v>AA</v>
      </c>
      <c r="M286" s="131">
        <f t="shared" si="9"/>
        <v>0</v>
      </c>
      <c r="P286" s="136"/>
      <c r="Q286" s="136"/>
      <c r="R286" s="136"/>
      <c r="S286" s="136"/>
      <c r="T286"/>
      <c r="U286" s="136"/>
      <c r="V286" s="136"/>
      <c r="W286"/>
      <c r="X286" s="136"/>
      <c r="Y286" s="136"/>
      <c r="Z286" s="136"/>
      <c r="AA286" s="136"/>
      <c r="AB286" s="136"/>
      <c r="AC286" s="136"/>
      <c r="AD286" s="136"/>
      <c r="AE286" s="136"/>
      <c r="AF286" s="136"/>
      <c r="AG286" s="136"/>
      <c r="AH286" s="136"/>
      <c r="AI286" s="136"/>
    </row>
    <row r="287" spans="1:37" ht="30" x14ac:dyDescent="0.25">
      <c r="A287" s="133">
        <v>201100</v>
      </c>
      <c r="B287" s="133" t="s">
        <v>1172</v>
      </c>
      <c r="C287" s="133">
        <v>2</v>
      </c>
      <c r="D287" s="133" t="s">
        <v>1066</v>
      </c>
      <c r="E287" s="133">
        <v>200</v>
      </c>
      <c r="F287" s="133" t="s">
        <v>1066</v>
      </c>
      <c r="G287" s="133">
        <v>20000</v>
      </c>
      <c r="H287" s="133" t="s">
        <v>1066</v>
      </c>
      <c r="I287" s="133">
        <v>557041</v>
      </c>
      <c r="J287" s="133" t="s">
        <v>1178</v>
      </c>
      <c r="K287" s="133" t="s">
        <v>1159</v>
      </c>
      <c r="L287" s="135" t="str">
        <f t="shared" si="8"/>
        <v>AA</v>
      </c>
      <c r="M287" s="131">
        <f t="shared" si="9"/>
        <v>0</v>
      </c>
      <c r="P287" s="136"/>
      <c r="Q287" s="136"/>
      <c r="R287" s="136"/>
      <c r="S287" s="136"/>
      <c r="T287"/>
      <c r="U287" s="136"/>
      <c r="V287" s="136"/>
      <c r="W287"/>
      <c r="X287" s="136"/>
      <c r="Y287" s="136"/>
      <c r="Z287" s="136"/>
      <c r="AA287" s="136"/>
      <c r="AB287" s="136"/>
      <c r="AC287" s="136"/>
      <c r="AD287" s="136"/>
      <c r="AE287" s="136"/>
      <c r="AF287" s="136"/>
      <c r="AG287" s="136"/>
      <c r="AH287" s="136"/>
      <c r="AI287" s="136"/>
    </row>
    <row r="288" spans="1:37" ht="30" x14ac:dyDescent="0.25">
      <c r="A288" s="133">
        <v>201100</v>
      </c>
      <c r="B288" s="133" t="s">
        <v>1172</v>
      </c>
      <c r="C288" s="133">
        <v>2</v>
      </c>
      <c r="D288" s="133" t="s">
        <v>1066</v>
      </c>
      <c r="E288" s="133">
        <v>200</v>
      </c>
      <c r="F288" s="133" t="s">
        <v>1066</v>
      </c>
      <c r="G288" s="133">
        <v>20000</v>
      </c>
      <c r="H288" s="133" t="s">
        <v>1066</v>
      </c>
      <c r="I288" s="133">
        <v>557115</v>
      </c>
      <c r="J288" s="133" t="s">
        <v>1180</v>
      </c>
      <c r="K288" s="133" t="s">
        <v>1159</v>
      </c>
      <c r="L288" s="135" t="str">
        <f t="shared" si="8"/>
        <v>AA</v>
      </c>
      <c r="M288" s="131">
        <f t="shared" si="9"/>
        <v>0</v>
      </c>
      <c r="P288" s="136"/>
      <c r="Q288" s="136"/>
      <c r="R288" s="136"/>
      <c r="S288" s="136"/>
      <c r="T288"/>
      <c r="U288" s="136"/>
      <c r="V288" s="136"/>
      <c r="W288"/>
      <c r="X288" s="136"/>
      <c r="Y288" s="136"/>
      <c r="Z288" s="136"/>
      <c r="AA288" s="136"/>
      <c r="AB288" s="136"/>
      <c r="AC288" s="136"/>
      <c r="AD288" s="136"/>
      <c r="AE288" s="136"/>
      <c r="AF288" s="136"/>
      <c r="AG288" s="136"/>
      <c r="AH288" s="136"/>
      <c r="AI288" s="136"/>
    </row>
    <row r="289" spans="1:35" ht="30" x14ac:dyDescent="0.25">
      <c r="A289" s="133">
        <v>201400</v>
      </c>
      <c r="B289" s="133" t="s">
        <v>1181</v>
      </c>
      <c r="C289" s="133">
        <v>2</v>
      </c>
      <c r="D289" s="133" t="s">
        <v>1066</v>
      </c>
      <c r="E289" s="133">
        <v>200</v>
      </c>
      <c r="F289" s="133" t="s">
        <v>1066</v>
      </c>
      <c r="G289" s="133">
        <v>20000</v>
      </c>
      <c r="H289" s="133" t="s">
        <v>1066</v>
      </c>
      <c r="I289" s="133"/>
      <c r="J289" s="133"/>
      <c r="K289" s="133"/>
      <c r="L289" s="135" t="str">
        <f t="shared" si="8"/>
        <v>AA</v>
      </c>
      <c r="M289" s="131">
        <f t="shared" si="9"/>
        <v>0</v>
      </c>
      <c r="P289" s="136"/>
      <c r="Q289" s="136"/>
      <c r="R289" s="136"/>
      <c r="S289" s="136"/>
      <c r="T289"/>
      <c r="U289" s="136"/>
      <c r="V289" s="136"/>
      <c r="W289"/>
      <c r="X289" s="136"/>
      <c r="Y289" s="136"/>
      <c r="Z289" s="136"/>
      <c r="AA289" s="136"/>
      <c r="AB289" s="136"/>
      <c r="AC289" s="136"/>
      <c r="AD289" s="136"/>
      <c r="AE289" s="136"/>
      <c r="AF289" s="136"/>
      <c r="AG289" s="136"/>
      <c r="AH289" s="136"/>
      <c r="AI289" s="136"/>
    </row>
    <row r="290" spans="1:35" ht="30" x14ac:dyDescent="0.25">
      <c r="A290" s="133">
        <v>203000</v>
      </c>
      <c r="B290" s="133" t="s">
        <v>1182</v>
      </c>
      <c r="C290" s="133">
        <v>2</v>
      </c>
      <c r="D290" s="133" t="s">
        <v>1066</v>
      </c>
      <c r="E290" s="133">
        <v>200</v>
      </c>
      <c r="F290" s="133" t="s">
        <v>1066</v>
      </c>
      <c r="G290" s="133">
        <v>20000</v>
      </c>
      <c r="H290" s="133" t="s">
        <v>1066</v>
      </c>
      <c r="I290" s="133"/>
      <c r="J290" s="133"/>
      <c r="K290" s="133"/>
      <c r="L290" s="135" t="str">
        <f t="shared" si="8"/>
        <v>AA</v>
      </c>
      <c r="M290" s="131">
        <f t="shared" si="9"/>
        <v>0</v>
      </c>
      <c r="P290" s="136"/>
      <c r="Q290" s="136"/>
      <c r="R290" s="136"/>
      <c r="S290" s="136"/>
      <c r="T290"/>
      <c r="U290" s="136"/>
      <c r="V290" s="136"/>
      <c r="W290"/>
      <c r="X290" s="136"/>
      <c r="Y290" s="136"/>
      <c r="Z290" s="136"/>
      <c r="AA290" s="136"/>
      <c r="AB290" s="136"/>
      <c r="AC290" s="136"/>
      <c r="AD290" s="136"/>
      <c r="AE290" s="136"/>
      <c r="AF290" s="136"/>
      <c r="AG290" s="136"/>
      <c r="AH290" s="136"/>
      <c r="AI290" s="136"/>
    </row>
    <row r="291" spans="1:35" ht="30" x14ac:dyDescent="0.25">
      <c r="A291" s="133">
        <v>201190</v>
      </c>
      <c r="B291" s="133" t="s">
        <v>1185</v>
      </c>
      <c r="C291" s="133">
        <v>2</v>
      </c>
      <c r="D291" s="133" t="s">
        <v>1066</v>
      </c>
      <c r="E291" s="133">
        <v>201</v>
      </c>
      <c r="F291" s="133" t="s">
        <v>1183</v>
      </c>
      <c r="G291" s="133">
        <v>20119</v>
      </c>
      <c r="H291" s="133" t="s">
        <v>1185</v>
      </c>
      <c r="I291" s="133">
        <v>102705</v>
      </c>
      <c r="J291" s="133" t="s">
        <v>1187</v>
      </c>
      <c r="K291" s="133" t="s">
        <v>557</v>
      </c>
      <c r="L291" s="135" t="str">
        <f t="shared" si="8"/>
        <v>AA</v>
      </c>
      <c r="M291" s="131">
        <f t="shared" si="9"/>
        <v>0</v>
      </c>
      <c r="P291" s="136"/>
      <c r="Q291" s="136"/>
      <c r="R291" s="136"/>
      <c r="S291" s="136"/>
      <c r="T291"/>
      <c r="U291" s="136"/>
      <c r="V291" s="136"/>
      <c r="W291"/>
      <c r="X291" s="136"/>
      <c r="Y291" s="136"/>
      <c r="Z291" s="136"/>
      <c r="AA291" s="136"/>
      <c r="AB291" s="136"/>
      <c r="AC291" s="136"/>
      <c r="AD291" s="136"/>
      <c r="AE291" s="136"/>
      <c r="AF291" s="136"/>
      <c r="AG291" s="136"/>
      <c r="AH291" s="136"/>
      <c r="AI291" s="136"/>
    </row>
    <row r="292" spans="1:35" ht="30" x14ac:dyDescent="0.25">
      <c r="A292" s="133">
        <v>201190</v>
      </c>
      <c r="B292" s="133" t="s">
        <v>1185</v>
      </c>
      <c r="C292" s="133">
        <v>2</v>
      </c>
      <c r="D292" s="133" t="s">
        <v>1066</v>
      </c>
      <c r="E292" s="133">
        <v>201</v>
      </c>
      <c r="F292" s="133" t="s">
        <v>1183</v>
      </c>
      <c r="G292" s="133">
        <v>20119</v>
      </c>
      <c r="H292" s="133" t="s">
        <v>1185</v>
      </c>
      <c r="I292" s="133">
        <v>110270</v>
      </c>
      <c r="J292" s="133" t="s">
        <v>1189</v>
      </c>
      <c r="K292" s="133" t="s">
        <v>843</v>
      </c>
      <c r="L292" s="135" t="str">
        <f t="shared" si="8"/>
        <v>AA</v>
      </c>
      <c r="M292" s="131">
        <f t="shared" si="9"/>
        <v>0</v>
      </c>
      <c r="P292" s="136"/>
      <c r="Q292" s="136"/>
      <c r="R292" s="136"/>
      <c r="S292" s="136"/>
      <c r="T292"/>
      <c r="U292" s="136"/>
      <c r="V292" s="136"/>
      <c r="W292"/>
      <c r="X292" s="136"/>
      <c r="Y292" s="136"/>
      <c r="Z292" s="136"/>
      <c r="AA292" s="136"/>
      <c r="AB292" s="136"/>
      <c r="AC292" s="136"/>
      <c r="AD292" s="136"/>
      <c r="AE292" s="136"/>
      <c r="AF292" s="136"/>
      <c r="AG292" s="136"/>
      <c r="AH292" s="136"/>
      <c r="AI292" s="136"/>
    </row>
    <row r="293" spans="1:35" ht="30" x14ac:dyDescent="0.25">
      <c r="A293" s="133">
        <v>201200</v>
      </c>
      <c r="B293" s="133" t="s">
        <v>1191</v>
      </c>
      <c r="C293" s="133">
        <v>2</v>
      </c>
      <c r="D293" s="133" t="s">
        <v>1066</v>
      </c>
      <c r="E293" s="133">
        <v>201</v>
      </c>
      <c r="F293" s="133" t="s">
        <v>1183</v>
      </c>
      <c r="G293" s="133">
        <v>20120</v>
      </c>
      <c r="H293" s="133" t="s">
        <v>1191</v>
      </c>
      <c r="I293" s="133">
        <v>105040</v>
      </c>
      <c r="J293" s="133" t="s">
        <v>1193</v>
      </c>
      <c r="K293" s="133" t="s">
        <v>557</v>
      </c>
      <c r="L293" s="135" t="str">
        <f t="shared" si="8"/>
        <v>AA</v>
      </c>
      <c r="M293" s="131">
        <f t="shared" si="9"/>
        <v>0</v>
      </c>
      <c r="P293" s="136"/>
      <c r="Q293" s="136"/>
      <c r="R293" s="136"/>
      <c r="S293" s="136"/>
      <c r="T293"/>
      <c r="U293" s="136"/>
      <c r="V293" s="136"/>
      <c r="W293"/>
      <c r="X293" s="136"/>
      <c r="Y293" s="136"/>
      <c r="Z293" s="136"/>
      <c r="AA293" s="136"/>
      <c r="AB293" s="136"/>
      <c r="AC293" s="136"/>
      <c r="AD293" s="136"/>
      <c r="AE293" s="136"/>
      <c r="AF293" s="136"/>
      <c r="AG293" s="136"/>
      <c r="AH293" s="136"/>
      <c r="AI293" s="136"/>
    </row>
    <row r="294" spans="1:35" ht="30" x14ac:dyDescent="0.25">
      <c r="A294" s="133">
        <v>201200</v>
      </c>
      <c r="B294" s="133" t="s">
        <v>1191</v>
      </c>
      <c r="C294" s="133">
        <v>2</v>
      </c>
      <c r="D294" s="133" t="s">
        <v>1066</v>
      </c>
      <c r="E294" s="133">
        <v>201</v>
      </c>
      <c r="F294" s="133" t="s">
        <v>1183</v>
      </c>
      <c r="G294" s="133">
        <v>20120</v>
      </c>
      <c r="H294" s="133" t="s">
        <v>1191</v>
      </c>
      <c r="I294" s="133">
        <v>105070</v>
      </c>
      <c r="J294" s="133" t="s">
        <v>1195</v>
      </c>
      <c r="K294" s="133" t="s">
        <v>557</v>
      </c>
      <c r="L294" s="135" t="str">
        <f t="shared" si="8"/>
        <v>AA</v>
      </c>
      <c r="M294" s="131">
        <f t="shared" si="9"/>
        <v>0</v>
      </c>
      <c r="P294" s="136"/>
      <c r="Q294" s="136"/>
      <c r="R294" s="136"/>
      <c r="S294" s="136"/>
      <c r="T294"/>
      <c r="U294" s="136"/>
      <c r="V294" s="136"/>
      <c r="W294"/>
      <c r="X294" s="136"/>
      <c r="Y294" s="136"/>
      <c r="Z294" s="136"/>
      <c r="AA294" s="136"/>
      <c r="AB294" s="136"/>
      <c r="AC294" s="136"/>
      <c r="AD294" s="136"/>
      <c r="AE294" s="136"/>
      <c r="AF294" s="136"/>
      <c r="AG294" s="136"/>
      <c r="AH294" s="136"/>
      <c r="AI294" s="136"/>
    </row>
    <row r="295" spans="1:35" ht="30" x14ac:dyDescent="0.25">
      <c r="A295" s="133">
        <v>201200</v>
      </c>
      <c r="B295" s="133" t="s">
        <v>1191</v>
      </c>
      <c r="C295" s="133">
        <v>2</v>
      </c>
      <c r="D295" s="133" t="s">
        <v>1066</v>
      </c>
      <c r="E295" s="133">
        <v>201</v>
      </c>
      <c r="F295" s="133" t="s">
        <v>1183</v>
      </c>
      <c r="G295" s="133">
        <v>20120</v>
      </c>
      <c r="H295" s="133" t="s">
        <v>1191</v>
      </c>
      <c r="I295" s="133">
        <v>105078</v>
      </c>
      <c r="J295" s="133" t="s">
        <v>1197</v>
      </c>
      <c r="K295" s="133" t="s">
        <v>557</v>
      </c>
      <c r="L295" s="135" t="str">
        <f t="shared" si="8"/>
        <v>AA</v>
      </c>
      <c r="M295" s="131">
        <f t="shared" si="9"/>
        <v>0</v>
      </c>
      <c r="P295" s="136"/>
      <c r="Q295" s="136"/>
      <c r="R295" s="136"/>
      <c r="S295" s="136"/>
      <c r="T295"/>
      <c r="U295" s="136"/>
      <c r="V295" s="136"/>
      <c r="W295"/>
      <c r="X295" s="136"/>
      <c r="Y295" s="136"/>
      <c r="Z295" s="136"/>
      <c r="AA295" s="136"/>
      <c r="AB295" s="136"/>
      <c r="AC295" s="136"/>
      <c r="AD295" s="136"/>
      <c r="AE295" s="136"/>
      <c r="AF295" s="136"/>
      <c r="AG295" s="136"/>
      <c r="AH295" s="136"/>
      <c r="AI295" s="136"/>
    </row>
    <row r="296" spans="1:35" ht="30" x14ac:dyDescent="0.25">
      <c r="A296" s="133">
        <v>201200</v>
      </c>
      <c r="B296" s="133" t="s">
        <v>1191</v>
      </c>
      <c r="C296" s="133">
        <v>2</v>
      </c>
      <c r="D296" s="133" t="s">
        <v>1066</v>
      </c>
      <c r="E296" s="133">
        <v>201</v>
      </c>
      <c r="F296" s="133" t="s">
        <v>1183</v>
      </c>
      <c r="G296" s="133">
        <v>20120</v>
      </c>
      <c r="H296" s="133" t="s">
        <v>1191</v>
      </c>
      <c r="I296" s="133">
        <v>106400</v>
      </c>
      <c r="J296" s="133" t="s">
        <v>1197</v>
      </c>
      <c r="K296" s="133" t="s">
        <v>604</v>
      </c>
      <c r="L296" s="135" t="str">
        <f t="shared" si="8"/>
        <v>AA</v>
      </c>
      <c r="M296" s="131">
        <f t="shared" si="9"/>
        <v>0</v>
      </c>
      <c r="P296" s="136"/>
      <c r="Q296" s="136"/>
      <c r="R296" s="136"/>
      <c r="S296" s="136"/>
      <c r="T296"/>
      <c r="U296" s="136"/>
      <c r="V296" s="136"/>
      <c r="W296"/>
      <c r="X296" s="136"/>
      <c r="Y296" s="136"/>
      <c r="Z296" s="136"/>
      <c r="AA296" s="136"/>
      <c r="AB296" s="136"/>
      <c r="AC296" s="136"/>
      <c r="AD296" s="136"/>
      <c r="AE296" s="136"/>
      <c r="AF296" s="136"/>
      <c r="AG296" s="136"/>
      <c r="AH296" s="136"/>
      <c r="AI296" s="136"/>
    </row>
    <row r="297" spans="1:35" ht="30" x14ac:dyDescent="0.25">
      <c r="A297" s="133">
        <v>201200</v>
      </c>
      <c r="B297" s="133" t="s">
        <v>1191</v>
      </c>
      <c r="C297" s="133">
        <v>2</v>
      </c>
      <c r="D297" s="133" t="s">
        <v>1066</v>
      </c>
      <c r="E297" s="133">
        <v>201</v>
      </c>
      <c r="F297" s="133" t="s">
        <v>1183</v>
      </c>
      <c r="G297" s="133">
        <v>20120</v>
      </c>
      <c r="H297" s="133" t="s">
        <v>1191</v>
      </c>
      <c r="I297" s="133">
        <v>227079</v>
      </c>
      <c r="J297" s="133" t="s">
        <v>1200</v>
      </c>
      <c r="K297" s="133" t="s">
        <v>545</v>
      </c>
      <c r="L297" s="135" t="str">
        <f t="shared" si="8"/>
        <v>AA</v>
      </c>
      <c r="M297" s="131">
        <f t="shared" si="9"/>
        <v>0</v>
      </c>
      <c r="P297" s="136"/>
      <c r="Q297" s="136"/>
      <c r="R297" s="136"/>
      <c r="S297" s="136"/>
      <c r="T297"/>
      <c r="U297" s="136"/>
      <c r="V297" s="136"/>
      <c r="W297"/>
      <c r="X297" s="136"/>
      <c r="Y297" s="136"/>
      <c r="Z297" s="136"/>
      <c r="AA297" s="136"/>
      <c r="AB297" s="136"/>
      <c r="AC297" s="136"/>
      <c r="AD297" s="136"/>
      <c r="AE297" s="136"/>
      <c r="AF297" s="136"/>
      <c r="AG297" s="136"/>
      <c r="AH297" s="136"/>
      <c r="AI297" s="136"/>
    </row>
    <row r="298" spans="1:35" ht="30" x14ac:dyDescent="0.25">
      <c r="A298" s="133">
        <v>201200</v>
      </c>
      <c r="B298" s="133" t="s">
        <v>1191</v>
      </c>
      <c r="C298" s="133">
        <v>2</v>
      </c>
      <c r="D298" s="133" t="s">
        <v>1066</v>
      </c>
      <c r="E298" s="133">
        <v>201</v>
      </c>
      <c r="F298" s="133" t="s">
        <v>1183</v>
      </c>
      <c r="G298" s="133">
        <v>20120</v>
      </c>
      <c r="H298" s="133" t="s">
        <v>1191</v>
      </c>
      <c r="I298" s="133">
        <v>227135</v>
      </c>
      <c r="J298" s="133" t="s">
        <v>1202</v>
      </c>
      <c r="K298" s="133" t="s">
        <v>545</v>
      </c>
      <c r="L298" s="135" t="str">
        <f t="shared" si="8"/>
        <v>AA</v>
      </c>
      <c r="M298" s="131">
        <f t="shared" si="9"/>
        <v>0</v>
      </c>
      <c r="P298" s="136"/>
      <c r="Q298" s="136"/>
      <c r="R298" s="136"/>
      <c r="S298" s="136"/>
      <c r="T298"/>
      <c r="U298" s="136"/>
      <c r="V298" s="136"/>
      <c r="W298"/>
      <c r="X298" s="136"/>
      <c r="Y298" s="136"/>
      <c r="Z298" s="136"/>
      <c r="AA298" s="136"/>
      <c r="AB298" s="136"/>
      <c r="AC298" s="136"/>
      <c r="AD298" s="136"/>
      <c r="AE298" s="136"/>
      <c r="AF298" s="136"/>
      <c r="AG298" s="136"/>
      <c r="AH298" s="136"/>
      <c r="AI298" s="136"/>
    </row>
    <row r="299" spans="1:35" ht="30" x14ac:dyDescent="0.25">
      <c r="A299" s="133">
        <v>201200</v>
      </c>
      <c r="B299" s="133" t="s">
        <v>1191</v>
      </c>
      <c r="C299" s="133">
        <v>2</v>
      </c>
      <c r="D299" s="133" t="s">
        <v>1066</v>
      </c>
      <c r="E299" s="133">
        <v>201</v>
      </c>
      <c r="F299" s="133" t="s">
        <v>1183</v>
      </c>
      <c r="G299" s="133">
        <v>20120</v>
      </c>
      <c r="H299" s="133" t="s">
        <v>1191</v>
      </c>
      <c r="I299" s="133">
        <v>228990</v>
      </c>
      <c r="J299" s="133" t="s">
        <v>1204</v>
      </c>
      <c r="K299" s="133" t="s">
        <v>545</v>
      </c>
      <c r="L299" s="135" t="str">
        <f t="shared" si="8"/>
        <v>AA</v>
      </c>
      <c r="M299" s="131">
        <f t="shared" si="9"/>
        <v>0</v>
      </c>
      <c r="P299" s="136"/>
      <c r="Q299" s="136"/>
      <c r="R299" s="136"/>
      <c r="S299" s="136"/>
      <c r="T299"/>
      <c r="U299" s="136"/>
      <c r="V299" s="136"/>
      <c r="W299"/>
      <c r="X299" s="136"/>
      <c r="Y299" s="136"/>
      <c r="Z299" s="136"/>
      <c r="AA299" s="136"/>
      <c r="AB299" s="136"/>
      <c r="AC299" s="136"/>
      <c r="AD299" s="136"/>
      <c r="AE299" s="136"/>
      <c r="AF299" s="136"/>
      <c r="AG299" s="136"/>
      <c r="AH299" s="136"/>
      <c r="AI299" s="136"/>
    </row>
    <row r="300" spans="1:35" ht="30" x14ac:dyDescent="0.25">
      <c r="A300" s="133" t="s">
        <v>1205</v>
      </c>
      <c r="B300" s="133" t="s">
        <v>1206</v>
      </c>
      <c r="C300" s="133">
        <v>2</v>
      </c>
      <c r="D300" s="133" t="s">
        <v>1066</v>
      </c>
      <c r="E300" s="133">
        <v>201</v>
      </c>
      <c r="F300" s="133" t="s">
        <v>1183</v>
      </c>
      <c r="G300" s="133">
        <v>20120</v>
      </c>
      <c r="H300" s="133" t="s">
        <v>1191</v>
      </c>
      <c r="I300" s="133"/>
      <c r="J300" s="133"/>
      <c r="K300" s="133"/>
      <c r="L300" s="135" t="str">
        <f t="shared" si="8"/>
        <v>AA</v>
      </c>
      <c r="M300" s="131">
        <f t="shared" si="9"/>
        <v>0</v>
      </c>
      <c r="P300" s="136"/>
      <c r="Q300" s="136"/>
      <c r="R300" s="136"/>
      <c r="S300" s="136"/>
      <c r="T300"/>
      <c r="U300" s="136"/>
      <c r="V300" s="136"/>
      <c r="W300"/>
      <c r="X300" s="136"/>
      <c r="Y300" s="136"/>
      <c r="Z300" s="136"/>
      <c r="AA300" s="136"/>
      <c r="AB300" s="136"/>
      <c r="AC300" s="136"/>
      <c r="AD300" s="136"/>
      <c r="AE300" s="136"/>
      <c r="AF300" s="136"/>
      <c r="AG300" s="136"/>
      <c r="AH300" s="136"/>
      <c r="AI300" s="136"/>
    </row>
    <row r="301" spans="1:35" ht="30" x14ac:dyDescent="0.25">
      <c r="A301" s="133">
        <v>205350</v>
      </c>
      <c r="B301" s="133" t="s">
        <v>1208</v>
      </c>
      <c r="C301" s="133">
        <v>2</v>
      </c>
      <c r="D301" s="133" t="s">
        <v>1066</v>
      </c>
      <c r="E301" s="133">
        <v>201</v>
      </c>
      <c r="F301" s="133" t="s">
        <v>1183</v>
      </c>
      <c r="G301" s="133">
        <v>20130</v>
      </c>
      <c r="H301" s="133" t="s">
        <v>1208</v>
      </c>
      <c r="I301" s="133">
        <v>107212</v>
      </c>
      <c r="J301" s="133" t="s">
        <v>1210</v>
      </c>
      <c r="K301" s="133" t="s">
        <v>545</v>
      </c>
      <c r="L301" s="135" t="str">
        <f t="shared" si="8"/>
        <v>AA</v>
      </c>
      <c r="M301" s="131">
        <f t="shared" si="9"/>
        <v>0</v>
      </c>
      <c r="P301" s="136"/>
      <c r="Q301" s="136"/>
      <c r="R301" s="136"/>
      <c r="S301" s="136"/>
      <c r="T301"/>
      <c r="U301" s="136"/>
      <c r="V301" s="136"/>
      <c r="W301"/>
      <c r="X301" s="136"/>
      <c r="Y301" s="136"/>
      <c r="Z301" s="136"/>
      <c r="AA301" s="136"/>
      <c r="AB301" s="136"/>
      <c r="AC301" s="136"/>
      <c r="AD301" s="136"/>
      <c r="AE301" s="136"/>
      <c r="AF301" s="136"/>
      <c r="AG301" s="136"/>
      <c r="AH301" s="136"/>
      <c r="AI301" s="136"/>
    </row>
    <row r="302" spans="1:35" ht="30" x14ac:dyDescent="0.25">
      <c r="A302" s="133">
        <v>205350</v>
      </c>
      <c r="B302" s="133" t="s">
        <v>1208</v>
      </c>
      <c r="C302" s="133">
        <v>2</v>
      </c>
      <c r="D302" s="133" t="s">
        <v>1066</v>
      </c>
      <c r="E302" s="133">
        <v>201</v>
      </c>
      <c r="F302" s="133" t="s">
        <v>1183</v>
      </c>
      <c r="G302" s="133">
        <v>20130</v>
      </c>
      <c r="H302" s="133" t="s">
        <v>1208</v>
      </c>
      <c r="I302" s="133">
        <v>227239</v>
      </c>
      <c r="J302" s="133" t="s">
        <v>1212</v>
      </c>
      <c r="K302" s="133" t="s">
        <v>545</v>
      </c>
      <c r="L302" s="135" t="str">
        <f t="shared" si="8"/>
        <v>AA</v>
      </c>
      <c r="M302" s="131">
        <f t="shared" si="9"/>
        <v>0</v>
      </c>
      <c r="P302" s="136"/>
      <c r="Q302" s="136"/>
      <c r="R302" s="136"/>
      <c r="S302" s="136"/>
      <c r="T302"/>
      <c r="U302" s="136"/>
      <c r="V302" s="136"/>
      <c r="W302"/>
      <c r="X302" s="136"/>
      <c r="Y302" s="136"/>
      <c r="Z302" s="136"/>
      <c r="AA302" s="136"/>
      <c r="AB302" s="136"/>
      <c r="AC302" s="136"/>
      <c r="AD302" s="136"/>
      <c r="AE302" s="136"/>
      <c r="AF302" s="136"/>
      <c r="AG302" s="136"/>
      <c r="AH302" s="136"/>
      <c r="AI302" s="136"/>
    </row>
    <row r="303" spans="1:35" ht="30" x14ac:dyDescent="0.25">
      <c r="A303" s="133">
        <v>280000</v>
      </c>
      <c r="B303" s="133" t="s">
        <v>1214</v>
      </c>
      <c r="C303" s="133">
        <v>2</v>
      </c>
      <c r="D303" s="133" t="s">
        <v>1066</v>
      </c>
      <c r="E303" s="133">
        <v>201</v>
      </c>
      <c r="F303" s="133" t="s">
        <v>1183</v>
      </c>
      <c r="G303" s="133">
        <v>28000</v>
      </c>
      <c r="H303" s="133" t="s">
        <v>1214</v>
      </c>
      <c r="I303" s="133">
        <v>101430</v>
      </c>
      <c r="J303" s="133" t="s">
        <v>1216</v>
      </c>
      <c r="K303" s="133" t="s">
        <v>557</v>
      </c>
      <c r="L303" s="135" t="str">
        <f t="shared" si="8"/>
        <v>AA</v>
      </c>
      <c r="M303" s="131">
        <f t="shared" si="9"/>
        <v>0</v>
      </c>
      <c r="P303" s="136"/>
      <c r="Q303" s="136"/>
      <c r="R303" s="136"/>
      <c r="S303" s="136"/>
      <c r="T303"/>
      <c r="U303" s="136"/>
      <c r="V303" s="136"/>
      <c r="W303"/>
      <c r="X303" s="136"/>
      <c r="Y303" s="136"/>
      <c r="Z303" s="136"/>
      <c r="AA303" s="136"/>
      <c r="AB303" s="136"/>
      <c r="AC303" s="136"/>
      <c r="AD303" s="136"/>
      <c r="AE303" s="136"/>
      <c r="AF303" s="136"/>
      <c r="AG303" s="136"/>
      <c r="AH303" s="136"/>
      <c r="AI303" s="136"/>
    </row>
    <row r="304" spans="1:35" ht="30" x14ac:dyDescent="0.25">
      <c r="A304" s="133">
        <v>280000</v>
      </c>
      <c r="B304" s="133" t="s">
        <v>1214</v>
      </c>
      <c r="C304" s="133">
        <v>2</v>
      </c>
      <c r="D304" s="133" t="s">
        <v>1066</v>
      </c>
      <c r="E304" s="133">
        <v>201</v>
      </c>
      <c r="F304" s="133" t="s">
        <v>1183</v>
      </c>
      <c r="G304" s="133">
        <v>28000</v>
      </c>
      <c r="H304" s="133" t="s">
        <v>1214</v>
      </c>
      <c r="I304" s="133">
        <v>106010</v>
      </c>
      <c r="J304" s="133" t="s">
        <v>1218</v>
      </c>
      <c r="K304" s="133" t="s">
        <v>1156</v>
      </c>
      <c r="L304" s="135" t="str">
        <f t="shared" si="8"/>
        <v>AA</v>
      </c>
      <c r="M304" s="131">
        <f t="shared" si="9"/>
        <v>0</v>
      </c>
      <c r="P304" s="136"/>
      <c r="Q304" s="136"/>
      <c r="R304" s="136"/>
      <c r="S304" s="136"/>
      <c r="T304"/>
      <c r="U304" s="136"/>
      <c r="V304" s="136"/>
      <c r="W304"/>
      <c r="X304" s="136"/>
      <c r="Y304" s="136"/>
      <c r="Z304" s="136"/>
      <c r="AA304" s="136"/>
      <c r="AB304" s="136"/>
      <c r="AC304" s="136"/>
      <c r="AD304" s="136"/>
      <c r="AE304" s="136"/>
      <c r="AF304" s="136"/>
      <c r="AG304" s="136"/>
      <c r="AH304" s="136"/>
      <c r="AI304" s="136"/>
    </row>
    <row r="305" spans="1:35" ht="30" x14ac:dyDescent="0.25">
      <c r="A305" s="133">
        <v>280000</v>
      </c>
      <c r="B305" s="133" t="s">
        <v>1214</v>
      </c>
      <c r="C305" s="133">
        <v>2</v>
      </c>
      <c r="D305" s="133" t="s">
        <v>1066</v>
      </c>
      <c r="E305" s="133">
        <v>201</v>
      </c>
      <c r="F305" s="133" t="s">
        <v>1183</v>
      </c>
      <c r="G305" s="133">
        <v>28000</v>
      </c>
      <c r="H305" s="133" t="s">
        <v>1214</v>
      </c>
      <c r="I305" s="133">
        <v>107230</v>
      </c>
      <c r="J305" s="133" t="s">
        <v>1220</v>
      </c>
      <c r="K305" s="133" t="s">
        <v>545</v>
      </c>
      <c r="L305" s="135" t="str">
        <f t="shared" si="8"/>
        <v>AA</v>
      </c>
      <c r="M305" s="131">
        <f t="shared" si="9"/>
        <v>0</v>
      </c>
      <c r="P305" s="136"/>
      <c r="Q305" s="136"/>
      <c r="R305" s="136"/>
      <c r="S305" s="136"/>
      <c r="T305"/>
      <c r="U305" s="136"/>
      <c r="V305" s="136"/>
      <c r="W305"/>
      <c r="X305" s="136"/>
      <c r="Y305" s="136"/>
      <c r="Z305" s="136"/>
      <c r="AA305" s="136"/>
      <c r="AB305" s="136"/>
      <c r="AC305" s="136"/>
      <c r="AD305" s="136"/>
      <c r="AE305" s="136"/>
      <c r="AF305" s="136"/>
      <c r="AG305" s="136"/>
      <c r="AH305" s="136"/>
      <c r="AI305" s="136"/>
    </row>
    <row r="306" spans="1:35" ht="30" x14ac:dyDescent="0.25">
      <c r="A306" s="133">
        <v>280000</v>
      </c>
      <c r="B306" s="133" t="s">
        <v>1214</v>
      </c>
      <c r="C306" s="133">
        <v>2</v>
      </c>
      <c r="D306" s="133" t="s">
        <v>1066</v>
      </c>
      <c r="E306" s="133">
        <v>201</v>
      </c>
      <c r="F306" s="133" t="s">
        <v>1183</v>
      </c>
      <c r="G306" s="133">
        <v>28000</v>
      </c>
      <c r="H306" s="133" t="s">
        <v>1214</v>
      </c>
      <c r="I306" s="133">
        <v>220277</v>
      </c>
      <c r="J306" s="133" t="s">
        <v>1222</v>
      </c>
      <c r="K306" s="133" t="s">
        <v>1159</v>
      </c>
      <c r="L306" s="135" t="str">
        <f t="shared" si="8"/>
        <v>AA</v>
      </c>
      <c r="M306" s="131">
        <f t="shared" si="9"/>
        <v>0</v>
      </c>
      <c r="P306" s="136"/>
      <c r="Q306" s="136"/>
      <c r="R306" s="136"/>
      <c r="S306" s="136"/>
      <c r="T306"/>
      <c r="U306" s="136"/>
      <c r="V306" s="136"/>
      <c r="W306"/>
      <c r="X306" s="136"/>
      <c r="Y306" s="136"/>
      <c r="Z306" s="136"/>
      <c r="AA306" s="136"/>
      <c r="AB306" s="136"/>
      <c r="AC306" s="136"/>
      <c r="AD306" s="136"/>
      <c r="AE306" s="136"/>
      <c r="AF306" s="136"/>
      <c r="AG306" s="136"/>
      <c r="AH306" s="136"/>
      <c r="AI306" s="136"/>
    </row>
    <row r="307" spans="1:35" ht="30" x14ac:dyDescent="0.25">
      <c r="A307" s="133">
        <v>280000</v>
      </c>
      <c r="B307" s="133" t="s">
        <v>1214</v>
      </c>
      <c r="C307" s="133">
        <v>2</v>
      </c>
      <c r="D307" s="133" t="s">
        <v>1066</v>
      </c>
      <c r="E307" s="133">
        <v>201</v>
      </c>
      <c r="F307" s="133" t="s">
        <v>1183</v>
      </c>
      <c r="G307" s="133">
        <v>28000</v>
      </c>
      <c r="H307" s="133" t="s">
        <v>1214</v>
      </c>
      <c r="I307" s="133">
        <v>227004</v>
      </c>
      <c r="J307" s="133" t="s">
        <v>1224</v>
      </c>
      <c r="K307" s="133" t="s">
        <v>545</v>
      </c>
      <c r="L307" s="135" t="str">
        <f t="shared" si="8"/>
        <v>AA</v>
      </c>
      <c r="M307" s="131">
        <f t="shared" si="9"/>
        <v>0</v>
      </c>
      <c r="P307" s="136"/>
      <c r="Q307" s="136"/>
      <c r="R307" s="136"/>
      <c r="S307" s="136"/>
      <c r="T307"/>
      <c r="U307" s="136"/>
      <c r="V307" s="136"/>
      <c r="W307"/>
      <c r="X307" s="136"/>
      <c r="Y307" s="136"/>
      <c r="Z307" s="136"/>
      <c r="AA307" s="136"/>
      <c r="AB307" s="136"/>
      <c r="AC307" s="136"/>
      <c r="AD307" s="136"/>
      <c r="AE307" s="136"/>
      <c r="AF307" s="136"/>
      <c r="AG307" s="136"/>
      <c r="AH307" s="136"/>
      <c r="AI307" s="136"/>
    </row>
    <row r="308" spans="1:35" ht="30" x14ac:dyDescent="0.25">
      <c r="A308" s="133">
        <v>280000</v>
      </c>
      <c r="B308" s="133" t="s">
        <v>1214</v>
      </c>
      <c r="C308" s="133">
        <v>2</v>
      </c>
      <c r="D308" s="133" t="s">
        <v>1066</v>
      </c>
      <c r="E308" s="133">
        <v>201</v>
      </c>
      <c r="F308" s="133" t="s">
        <v>1183</v>
      </c>
      <c r="G308" s="133">
        <v>28000</v>
      </c>
      <c r="H308" s="133" t="s">
        <v>1214</v>
      </c>
      <c r="I308" s="133">
        <v>227138</v>
      </c>
      <c r="J308" s="133" t="s">
        <v>1226</v>
      </c>
      <c r="K308" s="133" t="s">
        <v>545</v>
      </c>
      <c r="L308" s="135" t="str">
        <f t="shared" si="8"/>
        <v>AA</v>
      </c>
      <c r="M308" s="131">
        <f t="shared" si="9"/>
        <v>0</v>
      </c>
      <c r="P308" s="136"/>
      <c r="Q308" s="136"/>
      <c r="R308" s="136"/>
      <c r="S308" s="136"/>
      <c r="T308"/>
      <c r="U308" s="136"/>
      <c r="V308" s="136"/>
      <c r="W308"/>
      <c r="X308" s="136"/>
      <c r="Y308" s="136"/>
      <c r="Z308" s="136"/>
      <c r="AA308" s="136"/>
      <c r="AB308" s="136"/>
      <c r="AC308" s="136"/>
      <c r="AD308" s="136"/>
      <c r="AE308" s="136"/>
      <c r="AF308" s="136"/>
      <c r="AG308" s="136"/>
      <c r="AH308" s="136"/>
      <c r="AI308" s="136"/>
    </row>
    <row r="309" spans="1:35" ht="30" x14ac:dyDescent="0.25">
      <c r="A309" s="133">
        <v>280000</v>
      </c>
      <c r="B309" s="133" t="s">
        <v>1214</v>
      </c>
      <c r="C309" s="133">
        <v>2</v>
      </c>
      <c r="D309" s="133" t="s">
        <v>1066</v>
      </c>
      <c r="E309" s="133">
        <v>201</v>
      </c>
      <c r="F309" s="133" t="s">
        <v>1183</v>
      </c>
      <c r="G309" s="133">
        <v>28000</v>
      </c>
      <c r="H309" s="133" t="s">
        <v>1214</v>
      </c>
      <c r="I309" s="133">
        <v>227413</v>
      </c>
      <c r="J309" s="133" t="s">
        <v>1228</v>
      </c>
      <c r="K309" s="133" t="s">
        <v>545</v>
      </c>
      <c r="L309" s="135" t="str">
        <f t="shared" si="8"/>
        <v>AA</v>
      </c>
      <c r="M309" s="131">
        <f t="shared" si="9"/>
        <v>0</v>
      </c>
      <c r="P309" s="136"/>
      <c r="Q309" s="136"/>
      <c r="R309" s="136"/>
      <c r="S309" s="136"/>
      <c r="T309"/>
      <c r="U309" s="136"/>
      <c r="V309" s="136"/>
      <c r="W309"/>
      <c r="X309" s="136"/>
      <c r="Y309" s="136"/>
      <c r="Z309" s="136"/>
      <c r="AA309" s="136"/>
      <c r="AB309" s="136"/>
      <c r="AC309" s="136"/>
      <c r="AD309" s="136"/>
      <c r="AE309" s="136"/>
      <c r="AF309" s="136"/>
      <c r="AG309" s="136"/>
      <c r="AH309" s="136"/>
      <c r="AI309" s="136"/>
    </row>
    <row r="310" spans="1:35" ht="30" x14ac:dyDescent="0.25">
      <c r="A310" s="133">
        <v>280000</v>
      </c>
      <c r="B310" s="133" t="s">
        <v>1214</v>
      </c>
      <c r="C310" s="133">
        <v>2</v>
      </c>
      <c r="D310" s="133" t="s">
        <v>1066</v>
      </c>
      <c r="E310" s="133">
        <v>201</v>
      </c>
      <c r="F310" s="133" t="s">
        <v>1183</v>
      </c>
      <c r="G310" s="133">
        <v>28000</v>
      </c>
      <c r="H310" s="133" t="s">
        <v>1214</v>
      </c>
      <c r="I310" s="133">
        <v>227562</v>
      </c>
      <c r="J310" s="133" t="s">
        <v>1230</v>
      </c>
      <c r="K310" s="133" t="s">
        <v>545</v>
      </c>
      <c r="L310" s="135" t="str">
        <f t="shared" si="8"/>
        <v>AA</v>
      </c>
      <c r="M310" s="131">
        <f t="shared" si="9"/>
        <v>0</v>
      </c>
      <c r="P310" s="136"/>
      <c r="Q310" s="136"/>
      <c r="R310" s="136"/>
      <c r="S310" s="136"/>
      <c r="T310"/>
      <c r="U310" s="136"/>
      <c r="V310" s="136"/>
      <c r="W310"/>
      <c r="X310" s="136"/>
      <c r="Y310" s="136"/>
      <c r="Z310" s="136"/>
      <c r="AA310" s="136"/>
      <c r="AB310" s="136"/>
      <c r="AC310" s="136"/>
      <c r="AD310" s="136"/>
      <c r="AE310" s="136"/>
      <c r="AF310" s="136"/>
      <c r="AG310" s="136"/>
      <c r="AH310" s="136"/>
      <c r="AI310" s="136"/>
    </row>
    <row r="311" spans="1:35" ht="30" x14ac:dyDescent="0.25">
      <c r="A311" s="133">
        <v>280000</v>
      </c>
      <c r="B311" s="133" t="s">
        <v>1214</v>
      </c>
      <c r="C311" s="133">
        <v>2</v>
      </c>
      <c r="D311" s="133" t="s">
        <v>1066</v>
      </c>
      <c r="E311" s="133">
        <v>201</v>
      </c>
      <c r="F311" s="133" t="s">
        <v>1183</v>
      </c>
      <c r="G311" s="133">
        <v>28000</v>
      </c>
      <c r="H311" s="133" t="s">
        <v>1214</v>
      </c>
      <c r="I311" s="133">
        <v>227818</v>
      </c>
      <c r="J311" s="133" t="s">
        <v>1232</v>
      </c>
      <c r="K311" s="133" t="s">
        <v>545</v>
      </c>
      <c r="L311" s="135" t="str">
        <f t="shared" si="8"/>
        <v>AA</v>
      </c>
      <c r="M311" s="131">
        <f t="shared" si="9"/>
        <v>0</v>
      </c>
      <c r="P311" s="136"/>
      <c r="Q311" s="136"/>
      <c r="R311" s="136"/>
      <c r="S311" s="136"/>
      <c r="T311"/>
      <c r="U311" s="136"/>
      <c r="V311" s="136"/>
      <c r="W311"/>
      <c r="X311" s="136"/>
      <c r="Y311" s="136"/>
      <c r="Z311" s="136"/>
      <c r="AA311" s="136"/>
      <c r="AB311" s="136"/>
      <c r="AC311" s="136"/>
      <c r="AD311" s="136"/>
      <c r="AE311" s="136"/>
      <c r="AF311" s="136"/>
      <c r="AG311" s="136"/>
      <c r="AH311" s="136"/>
      <c r="AI311" s="136"/>
    </row>
    <row r="312" spans="1:35" ht="30" x14ac:dyDescent="0.25">
      <c r="A312" s="133">
        <v>280000</v>
      </c>
      <c r="B312" s="133" t="s">
        <v>1214</v>
      </c>
      <c r="C312" s="133">
        <v>2</v>
      </c>
      <c r="D312" s="133" t="s">
        <v>1066</v>
      </c>
      <c r="E312" s="133">
        <v>201</v>
      </c>
      <c r="F312" s="133" t="s">
        <v>1183</v>
      </c>
      <c r="G312" s="133">
        <v>28000</v>
      </c>
      <c r="H312" s="133" t="s">
        <v>1214</v>
      </c>
      <c r="I312" s="133">
        <v>227820</v>
      </c>
      <c r="J312" s="133" t="s">
        <v>1234</v>
      </c>
      <c r="K312" s="133" t="s">
        <v>545</v>
      </c>
      <c r="L312" s="135" t="str">
        <f t="shared" si="8"/>
        <v>AA</v>
      </c>
      <c r="M312" s="131">
        <f t="shared" si="9"/>
        <v>0</v>
      </c>
      <c r="P312" s="136"/>
      <c r="Q312" s="136"/>
      <c r="R312" s="136"/>
      <c r="S312" s="136"/>
      <c r="T312"/>
      <c r="U312" s="136"/>
      <c r="V312" s="136"/>
      <c r="W312"/>
      <c r="X312" s="136"/>
      <c r="Y312" s="136"/>
      <c r="Z312" s="136"/>
      <c r="AA312" s="136"/>
      <c r="AB312" s="136"/>
      <c r="AC312" s="136"/>
      <c r="AD312" s="136"/>
      <c r="AE312" s="136"/>
      <c r="AF312" s="136"/>
      <c r="AG312" s="136"/>
      <c r="AH312" s="136"/>
      <c r="AI312" s="136"/>
    </row>
    <row r="313" spans="1:35" ht="30" x14ac:dyDescent="0.25">
      <c r="A313" s="133">
        <v>280000</v>
      </c>
      <c r="B313" s="133" t="s">
        <v>1214</v>
      </c>
      <c r="C313" s="133">
        <v>2</v>
      </c>
      <c r="D313" s="133" t="s">
        <v>1066</v>
      </c>
      <c r="E313" s="133">
        <v>201</v>
      </c>
      <c r="F313" s="133" t="s">
        <v>1183</v>
      </c>
      <c r="G313" s="133">
        <v>28000</v>
      </c>
      <c r="H313" s="133" t="s">
        <v>1214</v>
      </c>
      <c r="I313" s="133">
        <v>227821</v>
      </c>
      <c r="J313" s="133" t="s">
        <v>1236</v>
      </c>
      <c r="K313" s="133" t="s">
        <v>545</v>
      </c>
      <c r="L313" s="135" t="str">
        <f t="shared" si="8"/>
        <v>AA</v>
      </c>
      <c r="M313" s="131">
        <f t="shared" si="9"/>
        <v>0</v>
      </c>
      <c r="P313" s="136"/>
      <c r="Q313" s="136"/>
      <c r="R313" s="136"/>
      <c r="S313" s="136"/>
      <c r="T313"/>
      <c r="U313" s="136"/>
      <c r="V313" s="136"/>
      <c r="W313"/>
      <c r="X313" s="136"/>
      <c r="Y313" s="136"/>
      <c r="Z313" s="136"/>
      <c r="AA313" s="136"/>
      <c r="AB313" s="136"/>
      <c r="AC313" s="136"/>
      <c r="AD313" s="136"/>
      <c r="AE313" s="136"/>
      <c r="AF313" s="136"/>
      <c r="AG313" s="136"/>
      <c r="AH313" s="136"/>
      <c r="AI313" s="136"/>
    </row>
    <row r="314" spans="1:35" ht="30" x14ac:dyDescent="0.25">
      <c r="A314" s="133">
        <v>280000</v>
      </c>
      <c r="B314" s="133" t="s">
        <v>1214</v>
      </c>
      <c r="C314" s="133">
        <v>2</v>
      </c>
      <c r="D314" s="133" t="s">
        <v>1066</v>
      </c>
      <c r="E314" s="133">
        <v>201</v>
      </c>
      <c r="F314" s="133" t="s">
        <v>1183</v>
      </c>
      <c r="G314" s="133">
        <v>28000</v>
      </c>
      <c r="H314" s="133" t="s">
        <v>1214</v>
      </c>
      <c r="I314" s="133">
        <v>227953</v>
      </c>
      <c r="J314" s="133" t="s">
        <v>1238</v>
      </c>
      <c r="K314" s="133" t="s">
        <v>545</v>
      </c>
      <c r="L314" s="135" t="str">
        <f t="shared" si="8"/>
        <v>AA</v>
      </c>
      <c r="M314" s="131">
        <f t="shared" si="9"/>
        <v>0</v>
      </c>
      <c r="P314" s="136"/>
      <c r="Q314" s="136"/>
      <c r="R314" s="136"/>
      <c r="S314" s="136"/>
      <c r="T314"/>
      <c r="U314" s="136"/>
      <c r="V314" s="136"/>
      <c r="W314"/>
      <c r="X314" s="136"/>
      <c r="Y314" s="136"/>
      <c r="Z314" s="136"/>
      <c r="AA314" s="136"/>
      <c r="AB314" s="136"/>
      <c r="AC314" s="136"/>
      <c r="AD314" s="136"/>
      <c r="AE314" s="136"/>
      <c r="AF314" s="136"/>
      <c r="AG314" s="136"/>
      <c r="AH314" s="136"/>
      <c r="AI314" s="136"/>
    </row>
    <row r="315" spans="1:35" ht="30" x14ac:dyDescent="0.25">
      <c r="A315" s="133">
        <v>280000</v>
      </c>
      <c r="B315" s="133" t="s">
        <v>1214</v>
      </c>
      <c r="C315" s="133">
        <v>2</v>
      </c>
      <c r="D315" s="133" t="s">
        <v>1066</v>
      </c>
      <c r="E315" s="133">
        <v>201</v>
      </c>
      <c r="F315" s="133" t="s">
        <v>1183</v>
      </c>
      <c r="G315" s="133">
        <v>28000</v>
      </c>
      <c r="H315" s="133" t="s">
        <v>1214</v>
      </c>
      <c r="I315" s="133">
        <v>227973</v>
      </c>
      <c r="J315" s="133" t="s">
        <v>1240</v>
      </c>
      <c r="K315" s="133" t="s">
        <v>545</v>
      </c>
      <c r="L315" s="135" t="str">
        <f t="shared" si="8"/>
        <v>AA</v>
      </c>
      <c r="M315" s="131">
        <f t="shared" si="9"/>
        <v>0</v>
      </c>
      <c r="P315" s="136"/>
      <c r="Q315" s="136"/>
      <c r="R315" s="136"/>
      <c r="S315" s="136"/>
      <c r="T315"/>
      <c r="U315" s="136"/>
      <c r="V315" s="136"/>
      <c r="W315"/>
      <c r="X315" s="136"/>
      <c r="Y315" s="136"/>
      <c r="Z315" s="136"/>
      <c r="AA315" s="136"/>
      <c r="AB315" s="136"/>
      <c r="AC315" s="136"/>
      <c r="AD315" s="136"/>
      <c r="AE315" s="136"/>
      <c r="AF315" s="136"/>
      <c r="AG315" s="136"/>
      <c r="AH315" s="136"/>
      <c r="AI315" s="136"/>
    </row>
    <row r="316" spans="1:35" ht="30" x14ac:dyDescent="0.25">
      <c r="A316" s="133">
        <v>280000</v>
      </c>
      <c r="B316" s="133" t="s">
        <v>1214</v>
      </c>
      <c r="C316" s="133">
        <v>2</v>
      </c>
      <c r="D316" s="133" t="s">
        <v>1066</v>
      </c>
      <c r="E316" s="133">
        <v>201</v>
      </c>
      <c r="F316" s="133" t="s">
        <v>1183</v>
      </c>
      <c r="G316" s="133">
        <v>28000</v>
      </c>
      <c r="H316" s="133" t="s">
        <v>1214</v>
      </c>
      <c r="I316" s="133">
        <v>227979</v>
      </c>
      <c r="J316" s="133" t="s">
        <v>1242</v>
      </c>
      <c r="K316" s="133" t="s">
        <v>545</v>
      </c>
      <c r="L316" s="135" t="str">
        <f t="shared" si="8"/>
        <v>AA</v>
      </c>
      <c r="M316" s="131">
        <f t="shared" si="9"/>
        <v>0</v>
      </c>
      <c r="P316" s="136"/>
      <c r="Q316" s="136"/>
      <c r="R316" s="136"/>
      <c r="S316" s="136"/>
      <c r="T316"/>
      <c r="U316" s="136"/>
      <c r="V316" s="136"/>
      <c r="W316"/>
      <c r="X316" s="136"/>
      <c r="Y316" s="136"/>
      <c r="Z316" s="136"/>
      <c r="AA316" s="136"/>
      <c r="AB316" s="136"/>
      <c r="AC316" s="136"/>
      <c r="AD316" s="136"/>
      <c r="AE316" s="136"/>
      <c r="AF316" s="136"/>
      <c r="AG316" s="136"/>
      <c r="AH316" s="136"/>
      <c r="AI316" s="136"/>
    </row>
    <row r="317" spans="1:35" ht="30" x14ac:dyDescent="0.25">
      <c r="A317" s="133">
        <v>280000</v>
      </c>
      <c r="B317" s="133" t="s">
        <v>1214</v>
      </c>
      <c r="C317" s="133">
        <v>2</v>
      </c>
      <c r="D317" s="133" t="s">
        <v>1066</v>
      </c>
      <c r="E317" s="133">
        <v>201</v>
      </c>
      <c r="F317" s="133" t="s">
        <v>1183</v>
      </c>
      <c r="G317" s="133">
        <v>28000</v>
      </c>
      <c r="H317" s="133" t="s">
        <v>1214</v>
      </c>
      <c r="I317" s="133">
        <v>228992</v>
      </c>
      <c r="J317" s="133" t="s">
        <v>1244</v>
      </c>
      <c r="K317" s="133" t="s">
        <v>545</v>
      </c>
      <c r="L317" s="135" t="str">
        <f t="shared" si="8"/>
        <v>AA</v>
      </c>
      <c r="M317" s="131">
        <f t="shared" si="9"/>
        <v>0</v>
      </c>
      <c r="P317" s="136"/>
      <c r="Q317" s="136"/>
      <c r="R317" s="136"/>
      <c r="S317" s="136"/>
      <c r="T317"/>
      <c r="U317" s="136"/>
      <c r="V317" s="136"/>
      <c r="W317"/>
      <c r="X317" s="136"/>
      <c r="Y317" s="136"/>
      <c r="Z317" s="136"/>
      <c r="AA317" s="136"/>
      <c r="AB317" s="136"/>
      <c r="AC317" s="136"/>
      <c r="AD317" s="136"/>
      <c r="AE317" s="136"/>
      <c r="AF317" s="136"/>
      <c r="AG317" s="136"/>
      <c r="AH317" s="136"/>
      <c r="AI317" s="136"/>
    </row>
    <row r="318" spans="1:35" ht="30" x14ac:dyDescent="0.25">
      <c r="A318" s="133">
        <v>280000</v>
      </c>
      <c r="B318" s="133" t="s">
        <v>1214</v>
      </c>
      <c r="C318" s="133">
        <v>2</v>
      </c>
      <c r="D318" s="133" t="s">
        <v>1066</v>
      </c>
      <c r="E318" s="133">
        <v>201</v>
      </c>
      <c r="F318" s="133" t="s">
        <v>1183</v>
      </c>
      <c r="G318" s="133">
        <v>28000</v>
      </c>
      <c r="H318" s="133" t="s">
        <v>1214</v>
      </c>
      <c r="I318" s="133">
        <v>333305</v>
      </c>
      <c r="J318" s="133" t="s">
        <v>1246</v>
      </c>
      <c r="K318" s="133" t="s">
        <v>1001</v>
      </c>
      <c r="L318" s="135" t="str">
        <f t="shared" si="8"/>
        <v>AA</v>
      </c>
      <c r="M318" s="131">
        <f t="shared" si="9"/>
        <v>0</v>
      </c>
      <c r="P318" s="136"/>
      <c r="Q318" s="136"/>
      <c r="R318" s="136"/>
      <c r="S318" s="136"/>
      <c r="T318"/>
      <c r="U318" s="136"/>
      <c r="V318" s="136"/>
      <c r="W318"/>
      <c r="X318" s="136"/>
      <c r="Y318" s="136"/>
      <c r="Z318" s="136"/>
      <c r="AA318" s="136"/>
      <c r="AB318" s="136"/>
      <c r="AC318" s="136"/>
      <c r="AD318" s="136"/>
      <c r="AE318" s="136"/>
      <c r="AF318" s="136"/>
      <c r="AG318" s="136"/>
      <c r="AH318" s="136"/>
      <c r="AI318" s="136"/>
    </row>
    <row r="319" spans="1:35" ht="30" x14ac:dyDescent="0.25">
      <c r="A319" s="133">
        <v>280000</v>
      </c>
      <c r="B319" s="133" t="s">
        <v>1214</v>
      </c>
      <c r="C319" s="133">
        <v>2</v>
      </c>
      <c r="D319" s="133" t="s">
        <v>1066</v>
      </c>
      <c r="E319" s="133">
        <v>201</v>
      </c>
      <c r="F319" s="133" t="s">
        <v>1183</v>
      </c>
      <c r="G319" s="133">
        <v>28000</v>
      </c>
      <c r="H319" s="133" t="s">
        <v>1214</v>
      </c>
      <c r="I319" s="133">
        <v>336007</v>
      </c>
      <c r="J319" s="133" t="s">
        <v>1248</v>
      </c>
      <c r="K319" s="133" t="s">
        <v>884</v>
      </c>
      <c r="L319" s="135" t="str">
        <f t="shared" si="8"/>
        <v>AA</v>
      </c>
      <c r="M319" s="131">
        <f t="shared" si="9"/>
        <v>0</v>
      </c>
      <c r="P319" s="136"/>
      <c r="Q319" s="136"/>
      <c r="R319" s="136"/>
      <c r="S319" s="136"/>
      <c r="T319"/>
      <c r="U319" s="136"/>
      <c r="V319" s="136"/>
      <c r="W319"/>
      <c r="X319" s="136"/>
      <c r="Y319" s="136"/>
      <c r="Z319" s="136"/>
      <c r="AA319" s="136"/>
      <c r="AB319" s="136"/>
      <c r="AC319" s="136"/>
      <c r="AD319" s="136"/>
      <c r="AE319" s="136"/>
      <c r="AF319" s="136"/>
      <c r="AG319" s="136"/>
      <c r="AH319" s="136"/>
      <c r="AI319" s="136"/>
    </row>
    <row r="320" spans="1:35" ht="30" x14ac:dyDescent="0.25">
      <c r="A320" s="133">
        <v>280000</v>
      </c>
      <c r="B320" s="133" t="s">
        <v>1214</v>
      </c>
      <c r="C320" s="133">
        <v>2</v>
      </c>
      <c r="D320" s="133" t="s">
        <v>1066</v>
      </c>
      <c r="E320" s="133">
        <v>201</v>
      </c>
      <c r="F320" s="133" t="s">
        <v>1183</v>
      </c>
      <c r="G320" s="133">
        <v>28000</v>
      </c>
      <c r="H320" s="133" t="s">
        <v>1214</v>
      </c>
      <c r="I320" s="133">
        <v>336094</v>
      </c>
      <c r="J320" s="133" t="s">
        <v>1250</v>
      </c>
      <c r="K320" s="133" t="s">
        <v>884</v>
      </c>
      <c r="L320" s="135" t="str">
        <f t="shared" si="8"/>
        <v>AA</v>
      </c>
      <c r="M320" s="131">
        <f t="shared" si="9"/>
        <v>0</v>
      </c>
      <c r="P320" s="136"/>
      <c r="Q320" s="136"/>
      <c r="R320" s="136"/>
      <c r="S320" s="136"/>
      <c r="T320"/>
      <c r="U320" s="136"/>
      <c r="V320" s="136"/>
      <c r="W320"/>
      <c r="X320" s="136"/>
      <c r="Y320" s="136"/>
      <c r="Z320" s="136"/>
      <c r="AA320" s="136"/>
      <c r="AB320" s="136"/>
      <c r="AC320" s="136"/>
      <c r="AD320" s="136"/>
      <c r="AE320" s="136"/>
      <c r="AF320" s="136"/>
      <c r="AG320" s="136"/>
      <c r="AH320" s="136"/>
      <c r="AI320" s="136"/>
    </row>
    <row r="321" spans="1:35" ht="30" x14ac:dyDescent="0.25">
      <c r="A321" s="133">
        <v>280000</v>
      </c>
      <c r="B321" s="133" t="s">
        <v>1214</v>
      </c>
      <c r="C321" s="133">
        <v>2</v>
      </c>
      <c r="D321" s="133" t="s">
        <v>1066</v>
      </c>
      <c r="E321" s="133">
        <v>201</v>
      </c>
      <c r="F321" s="133" t="s">
        <v>1183</v>
      </c>
      <c r="G321" s="133">
        <v>28000</v>
      </c>
      <c r="H321" s="133" t="s">
        <v>1214</v>
      </c>
      <c r="I321" s="133">
        <v>990074</v>
      </c>
      <c r="J321" s="133" t="s">
        <v>1252</v>
      </c>
      <c r="K321" s="133" t="s">
        <v>545</v>
      </c>
      <c r="L321" s="135" t="str">
        <f t="shared" si="8"/>
        <v>AA</v>
      </c>
      <c r="M321" s="131">
        <f t="shared" si="9"/>
        <v>0</v>
      </c>
      <c r="P321" s="136"/>
      <c r="Q321" s="136"/>
      <c r="R321" s="136"/>
      <c r="S321" s="136"/>
      <c r="T321"/>
      <c r="U321" s="136"/>
      <c r="V321" s="136"/>
      <c r="W321"/>
      <c r="X321" s="136"/>
      <c r="Y321" s="136"/>
      <c r="Z321" s="136"/>
      <c r="AA321" s="136"/>
      <c r="AB321" s="136"/>
      <c r="AC321" s="136"/>
      <c r="AD321" s="136"/>
      <c r="AE321" s="136"/>
      <c r="AF321" s="136"/>
      <c r="AG321" s="136"/>
      <c r="AH321" s="136"/>
      <c r="AI321" s="136"/>
    </row>
    <row r="322" spans="1:35" ht="30" x14ac:dyDescent="0.25">
      <c r="A322" s="133">
        <v>280000</v>
      </c>
      <c r="B322" s="133" t="s">
        <v>1214</v>
      </c>
      <c r="C322" s="133">
        <v>2</v>
      </c>
      <c r="D322" s="133" t="s">
        <v>1066</v>
      </c>
      <c r="E322" s="133">
        <v>201</v>
      </c>
      <c r="F322" s="133" t="s">
        <v>1183</v>
      </c>
      <c r="G322" s="133">
        <v>28000</v>
      </c>
      <c r="H322" s="133" t="s">
        <v>1214</v>
      </c>
      <c r="I322" s="133">
        <v>990135</v>
      </c>
      <c r="J322" s="133" t="s">
        <v>1254</v>
      </c>
      <c r="K322" s="133" t="s">
        <v>545</v>
      </c>
      <c r="L322" s="135" t="str">
        <f t="shared" si="8"/>
        <v>AA</v>
      </c>
      <c r="M322" s="131">
        <f t="shared" si="9"/>
        <v>0</v>
      </c>
      <c r="P322" s="136"/>
      <c r="Q322" s="136"/>
      <c r="R322" s="136"/>
      <c r="S322" s="136"/>
      <c r="T322"/>
      <c r="U322" s="136"/>
      <c r="V322" s="136"/>
      <c r="W322"/>
      <c r="X322" s="136"/>
      <c r="Y322" s="136"/>
      <c r="Z322" s="136"/>
      <c r="AA322" s="136"/>
      <c r="AB322" s="136"/>
      <c r="AC322" s="136"/>
      <c r="AD322" s="136"/>
      <c r="AE322" s="136"/>
      <c r="AF322" s="136"/>
      <c r="AG322" s="136"/>
      <c r="AH322" s="136"/>
      <c r="AI322" s="136"/>
    </row>
    <row r="323" spans="1:35" ht="30" x14ac:dyDescent="0.25">
      <c r="A323" s="133">
        <v>202000</v>
      </c>
      <c r="B323" s="133" t="s">
        <v>1256</v>
      </c>
      <c r="C323" s="133">
        <v>2</v>
      </c>
      <c r="D323" s="133" t="s">
        <v>1066</v>
      </c>
      <c r="E323" s="133">
        <v>202</v>
      </c>
      <c r="F323" s="133" t="s">
        <v>1256</v>
      </c>
      <c r="G323" s="133">
        <v>20200</v>
      </c>
      <c r="H323" s="133" t="s">
        <v>1256</v>
      </c>
      <c r="I323" s="133">
        <v>101480</v>
      </c>
      <c r="J323" s="133" t="s">
        <v>1259</v>
      </c>
      <c r="K323" s="133" t="s">
        <v>557</v>
      </c>
      <c r="L323" s="135" t="str">
        <f t="shared" si="8"/>
        <v>AA</v>
      </c>
      <c r="M323" s="131">
        <f t="shared" si="9"/>
        <v>0</v>
      </c>
      <c r="P323" s="136"/>
      <c r="Q323" s="136"/>
      <c r="R323" s="136"/>
      <c r="S323" s="136"/>
      <c r="T323"/>
      <c r="U323" s="136"/>
      <c r="V323" s="136"/>
      <c r="W323"/>
      <c r="X323" s="136"/>
      <c r="Y323" s="136"/>
      <c r="Z323" s="136"/>
      <c r="AA323" s="136"/>
      <c r="AB323" s="136"/>
      <c r="AC323" s="136"/>
      <c r="AD323" s="136"/>
      <c r="AE323" s="136"/>
      <c r="AF323" s="136"/>
      <c r="AG323" s="136"/>
      <c r="AH323" s="136"/>
      <c r="AI323" s="136"/>
    </row>
    <row r="324" spans="1:35" ht="30" x14ac:dyDescent="0.25">
      <c r="A324" s="133">
        <v>202000</v>
      </c>
      <c r="B324" s="133" t="s">
        <v>1256</v>
      </c>
      <c r="C324" s="133">
        <v>2</v>
      </c>
      <c r="D324" s="133" t="s">
        <v>1066</v>
      </c>
      <c r="E324" s="133">
        <v>202</v>
      </c>
      <c r="F324" s="133" t="s">
        <v>1256</v>
      </c>
      <c r="G324" s="133">
        <v>20200</v>
      </c>
      <c r="H324" s="133" t="s">
        <v>1256</v>
      </c>
      <c r="I324" s="133">
        <v>102700</v>
      </c>
      <c r="J324" s="133" t="s">
        <v>1256</v>
      </c>
      <c r="K324" s="133" t="s">
        <v>557</v>
      </c>
      <c r="L324" s="135" t="str">
        <f t="shared" si="8"/>
        <v>AA</v>
      </c>
      <c r="M324" s="131">
        <f t="shared" si="9"/>
        <v>0</v>
      </c>
      <c r="P324" s="136"/>
      <c r="Q324" s="136"/>
      <c r="R324" s="136"/>
      <c r="S324" s="136"/>
      <c r="T324"/>
      <c r="U324" s="136"/>
      <c r="V324" s="136"/>
      <c r="W324"/>
      <c r="X324" s="136"/>
      <c r="Y324" s="136"/>
      <c r="Z324" s="136"/>
      <c r="AA324" s="136"/>
      <c r="AB324" s="136"/>
      <c r="AC324" s="136"/>
      <c r="AD324" s="136"/>
      <c r="AE324" s="136"/>
      <c r="AF324" s="136"/>
      <c r="AG324" s="136"/>
      <c r="AH324" s="136"/>
      <c r="AI324" s="136"/>
    </row>
    <row r="325" spans="1:35" ht="30" x14ac:dyDescent="0.25">
      <c r="A325" s="133">
        <v>202000</v>
      </c>
      <c r="B325" s="133" t="s">
        <v>1256</v>
      </c>
      <c r="C325" s="133">
        <v>2</v>
      </c>
      <c r="D325" s="133" t="s">
        <v>1066</v>
      </c>
      <c r="E325" s="133">
        <v>202</v>
      </c>
      <c r="F325" s="133" t="s">
        <v>1256</v>
      </c>
      <c r="G325" s="133">
        <v>20200</v>
      </c>
      <c r="H325" s="133" t="s">
        <v>1256</v>
      </c>
      <c r="I325" s="133">
        <v>104266</v>
      </c>
      <c r="J325" s="133" t="s">
        <v>1262</v>
      </c>
      <c r="K325" s="133" t="s">
        <v>1079</v>
      </c>
      <c r="L325" s="135" t="str">
        <f t="shared" ref="L325:L388" si="10">IF(K325=102,"AA102",IF(K325=103,"AA103",VLOOKUP(C325,$AJ$5:$AK$13,2,0)))</f>
        <v>AA</v>
      </c>
      <c r="M325" s="131">
        <f t="shared" si="9"/>
        <v>0</v>
      </c>
      <c r="P325" s="136"/>
      <c r="Q325" s="136"/>
      <c r="R325" s="136"/>
      <c r="S325" s="136"/>
      <c r="T325"/>
      <c r="U325" s="136"/>
      <c r="V325" s="136"/>
      <c r="W325"/>
      <c r="X325" s="136"/>
      <c r="Y325" s="136"/>
      <c r="Z325" s="136"/>
      <c r="AA325" s="136"/>
      <c r="AB325" s="136"/>
      <c r="AC325" s="136"/>
      <c r="AD325" s="136"/>
      <c r="AE325" s="136"/>
      <c r="AF325" s="136"/>
      <c r="AG325" s="136"/>
      <c r="AH325" s="136"/>
      <c r="AI325" s="136"/>
    </row>
    <row r="326" spans="1:35" ht="30" x14ac:dyDescent="0.25">
      <c r="A326" s="133">
        <v>202000</v>
      </c>
      <c r="B326" s="133" t="s">
        <v>1256</v>
      </c>
      <c r="C326" s="133">
        <v>2</v>
      </c>
      <c r="D326" s="133" t="s">
        <v>1066</v>
      </c>
      <c r="E326" s="133">
        <v>202</v>
      </c>
      <c r="F326" s="133" t="s">
        <v>1256</v>
      </c>
      <c r="G326" s="133">
        <v>20200</v>
      </c>
      <c r="H326" s="133" t="s">
        <v>1256</v>
      </c>
      <c r="I326" s="133">
        <v>107211</v>
      </c>
      <c r="J326" s="133" t="s">
        <v>1264</v>
      </c>
      <c r="K326" s="133" t="s">
        <v>545</v>
      </c>
      <c r="L326" s="135" t="str">
        <f t="shared" si="10"/>
        <v>AA</v>
      </c>
      <c r="M326" s="131">
        <f t="shared" ref="M326:M389" si="11">VLOOKUP(H326,$W$5:$X$227,2,FALSE)</f>
        <v>0</v>
      </c>
      <c r="P326" s="136"/>
      <c r="Q326" s="136"/>
      <c r="R326" s="136"/>
      <c r="S326" s="136"/>
      <c r="T326"/>
      <c r="U326" s="136"/>
      <c r="V326" s="136"/>
      <c r="W326"/>
      <c r="X326" s="136"/>
      <c r="Y326" s="136"/>
      <c r="Z326" s="136"/>
      <c r="AA326" s="136"/>
      <c r="AB326" s="136"/>
      <c r="AC326" s="136"/>
      <c r="AD326" s="136"/>
      <c r="AE326" s="136"/>
      <c r="AF326" s="136"/>
      <c r="AG326" s="136"/>
      <c r="AH326" s="136"/>
      <c r="AI326" s="136"/>
    </row>
    <row r="327" spans="1:35" ht="30" x14ac:dyDescent="0.25">
      <c r="A327" s="133">
        <v>202000</v>
      </c>
      <c r="B327" s="133" t="s">
        <v>1256</v>
      </c>
      <c r="C327" s="133">
        <v>2</v>
      </c>
      <c r="D327" s="133" t="s">
        <v>1066</v>
      </c>
      <c r="E327" s="133">
        <v>202</v>
      </c>
      <c r="F327" s="133" t="s">
        <v>1256</v>
      </c>
      <c r="G327" s="133">
        <v>20200</v>
      </c>
      <c r="H327" s="133" t="s">
        <v>1256</v>
      </c>
      <c r="I327" s="133">
        <v>107310</v>
      </c>
      <c r="J327" s="133" t="s">
        <v>1266</v>
      </c>
      <c r="K327" s="133" t="s">
        <v>545</v>
      </c>
      <c r="L327" s="135" t="str">
        <f t="shared" si="10"/>
        <v>AA</v>
      </c>
      <c r="M327" s="131">
        <f t="shared" si="11"/>
        <v>0</v>
      </c>
      <c r="P327" s="136"/>
      <c r="Q327" s="136"/>
      <c r="R327" s="136"/>
      <c r="S327" s="136"/>
      <c r="T327"/>
      <c r="U327" s="136"/>
      <c r="V327" s="136"/>
      <c r="W327"/>
      <c r="X327" s="136"/>
      <c r="Y327" s="136"/>
      <c r="Z327" s="136"/>
      <c r="AA327" s="136"/>
      <c r="AB327" s="136"/>
      <c r="AC327" s="136"/>
      <c r="AD327" s="136"/>
      <c r="AE327" s="136"/>
      <c r="AF327" s="136"/>
      <c r="AG327" s="136"/>
      <c r="AH327" s="136"/>
      <c r="AI327" s="136"/>
    </row>
    <row r="328" spans="1:35" ht="30" x14ac:dyDescent="0.25">
      <c r="A328" s="133">
        <v>202000</v>
      </c>
      <c r="B328" s="133" t="s">
        <v>1256</v>
      </c>
      <c r="C328" s="133">
        <v>2</v>
      </c>
      <c r="D328" s="133" t="s">
        <v>1066</v>
      </c>
      <c r="E328" s="133">
        <v>202</v>
      </c>
      <c r="F328" s="133" t="s">
        <v>1256</v>
      </c>
      <c r="G328" s="133">
        <v>20200</v>
      </c>
      <c r="H328" s="133" t="s">
        <v>1256</v>
      </c>
      <c r="I328" s="133">
        <v>107326</v>
      </c>
      <c r="J328" s="133" t="s">
        <v>1268</v>
      </c>
      <c r="K328" s="133" t="s">
        <v>545</v>
      </c>
      <c r="L328" s="135" t="str">
        <f t="shared" si="10"/>
        <v>AA</v>
      </c>
      <c r="M328" s="131">
        <f t="shared" si="11"/>
        <v>0</v>
      </c>
      <c r="P328" s="136"/>
      <c r="Q328" s="136"/>
      <c r="R328" s="136"/>
      <c r="S328" s="136"/>
      <c r="T328"/>
      <c r="U328" s="136"/>
      <c r="V328" s="136"/>
      <c r="W328"/>
      <c r="X328" s="136"/>
      <c r="Y328" s="136"/>
      <c r="Z328" s="136"/>
      <c r="AA328" s="136"/>
      <c r="AB328" s="136"/>
      <c r="AC328" s="136"/>
      <c r="AD328" s="136"/>
      <c r="AE328" s="136"/>
      <c r="AF328" s="136"/>
      <c r="AG328" s="136"/>
      <c r="AH328" s="136"/>
      <c r="AI328" s="136"/>
    </row>
    <row r="329" spans="1:35" ht="30" x14ac:dyDescent="0.25">
      <c r="A329" s="133">
        <v>202000</v>
      </c>
      <c r="B329" s="133" t="s">
        <v>1256</v>
      </c>
      <c r="C329" s="133">
        <v>2</v>
      </c>
      <c r="D329" s="133" t="s">
        <v>1066</v>
      </c>
      <c r="E329" s="133">
        <v>202</v>
      </c>
      <c r="F329" s="133" t="s">
        <v>1256</v>
      </c>
      <c r="G329" s="133">
        <v>20200</v>
      </c>
      <c r="H329" s="133" t="s">
        <v>1256</v>
      </c>
      <c r="I329" s="133">
        <v>221860</v>
      </c>
      <c r="J329" s="133" t="s">
        <v>1270</v>
      </c>
      <c r="K329" s="133" t="s">
        <v>545</v>
      </c>
      <c r="L329" s="135" t="str">
        <f t="shared" si="10"/>
        <v>AA</v>
      </c>
      <c r="M329" s="131">
        <f t="shared" si="11"/>
        <v>0</v>
      </c>
      <c r="P329" s="136"/>
      <c r="Q329" s="136"/>
      <c r="R329" s="136"/>
      <c r="S329" s="136"/>
      <c r="T329"/>
      <c r="U329" s="136"/>
      <c r="V329" s="136"/>
      <c r="W329"/>
      <c r="X329" s="136"/>
      <c r="Y329" s="136"/>
      <c r="Z329" s="136"/>
      <c r="AA329" s="136"/>
      <c r="AB329" s="136"/>
      <c r="AC329" s="136"/>
      <c r="AD329" s="136"/>
      <c r="AE329" s="136"/>
      <c r="AF329" s="136"/>
      <c r="AG329" s="136"/>
      <c r="AH329" s="136"/>
      <c r="AI329" s="136"/>
    </row>
    <row r="330" spans="1:35" ht="30" x14ac:dyDescent="0.25">
      <c r="A330" s="133">
        <v>202000</v>
      </c>
      <c r="B330" s="133" t="s">
        <v>1256</v>
      </c>
      <c r="C330" s="133">
        <v>2</v>
      </c>
      <c r="D330" s="133" t="s">
        <v>1066</v>
      </c>
      <c r="E330" s="133">
        <v>202</v>
      </c>
      <c r="F330" s="133" t="s">
        <v>1256</v>
      </c>
      <c r="G330" s="133">
        <v>20200</v>
      </c>
      <c r="H330" s="133" t="s">
        <v>1256</v>
      </c>
      <c r="I330" s="133">
        <v>225552</v>
      </c>
      <c r="J330" s="133" t="s">
        <v>1272</v>
      </c>
      <c r="K330" s="133" t="s">
        <v>545</v>
      </c>
      <c r="L330" s="135" t="str">
        <f t="shared" si="10"/>
        <v>AA</v>
      </c>
      <c r="M330" s="131">
        <f t="shared" si="11"/>
        <v>0</v>
      </c>
      <c r="P330" s="136"/>
      <c r="Q330" s="136"/>
      <c r="R330" s="136"/>
      <c r="S330" s="136"/>
      <c r="T330"/>
      <c r="U330" s="136"/>
      <c r="V330" s="136"/>
      <c r="W330"/>
      <c r="X330" s="136"/>
      <c r="Y330" s="136"/>
      <c r="Z330" s="136"/>
      <c r="AA330" s="136"/>
      <c r="AB330" s="136"/>
      <c r="AC330" s="136"/>
      <c r="AD330" s="136"/>
      <c r="AE330" s="136"/>
      <c r="AF330" s="136"/>
      <c r="AG330" s="136"/>
      <c r="AH330" s="136"/>
      <c r="AI330" s="136"/>
    </row>
    <row r="331" spans="1:35" ht="30" x14ac:dyDescent="0.25">
      <c r="A331" s="133">
        <v>202000</v>
      </c>
      <c r="B331" s="133" t="s">
        <v>1256</v>
      </c>
      <c r="C331" s="133">
        <v>2</v>
      </c>
      <c r="D331" s="133" t="s">
        <v>1066</v>
      </c>
      <c r="E331" s="133">
        <v>202</v>
      </c>
      <c r="F331" s="133" t="s">
        <v>1256</v>
      </c>
      <c r="G331" s="133">
        <v>20200</v>
      </c>
      <c r="H331" s="133" t="s">
        <v>1256</v>
      </c>
      <c r="I331" s="133">
        <v>227134</v>
      </c>
      <c r="J331" s="133" t="s">
        <v>1274</v>
      </c>
      <c r="K331" s="133" t="s">
        <v>545</v>
      </c>
      <c r="L331" s="135" t="str">
        <f t="shared" si="10"/>
        <v>AA</v>
      </c>
      <c r="M331" s="131">
        <f t="shared" si="11"/>
        <v>0</v>
      </c>
      <c r="P331" s="136"/>
      <c r="Q331" s="136"/>
      <c r="R331" s="136"/>
      <c r="S331" s="136"/>
      <c r="T331"/>
      <c r="U331" s="136"/>
      <c r="V331" s="136"/>
      <c r="W331"/>
      <c r="X331" s="136"/>
      <c r="Y331" s="136"/>
      <c r="Z331" s="136"/>
      <c r="AA331" s="136"/>
      <c r="AB331" s="136"/>
      <c r="AC331" s="136"/>
      <c r="AD331" s="136"/>
      <c r="AE331" s="136"/>
      <c r="AF331" s="136"/>
      <c r="AG331" s="136"/>
      <c r="AH331" s="136"/>
      <c r="AI331" s="136"/>
    </row>
    <row r="332" spans="1:35" ht="30" x14ac:dyDescent="0.25">
      <c r="A332" s="133">
        <v>202000</v>
      </c>
      <c r="B332" s="133" t="s">
        <v>1256</v>
      </c>
      <c r="C332" s="133">
        <v>2</v>
      </c>
      <c r="D332" s="133" t="s">
        <v>1066</v>
      </c>
      <c r="E332" s="133">
        <v>202</v>
      </c>
      <c r="F332" s="133" t="s">
        <v>1256</v>
      </c>
      <c r="G332" s="133">
        <v>20200</v>
      </c>
      <c r="H332" s="133" t="s">
        <v>1256</v>
      </c>
      <c r="I332" s="133">
        <v>227137</v>
      </c>
      <c r="J332" s="133" t="s">
        <v>1276</v>
      </c>
      <c r="K332" s="133" t="s">
        <v>545</v>
      </c>
      <c r="L332" s="135" t="str">
        <f t="shared" si="10"/>
        <v>AA</v>
      </c>
      <c r="M332" s="131">
        <f t="shared" si="11"/>
        <v>0</v>
      </c>
      <c r="P332" s="136"/>
      <c r="Q332" s="136"/>
      <c r="R332" s="136"/>
      <c r="S332" s="136"/>
      <c r="T332"/>
      <c r="U332" s="136"/>
      <c r="V332" s="136"/>
      <c r="W332"/>
      <c r="X332" s="136"/>
      <c r="Y332" s="136"/>
      <c r="Z332" s="136"/>
      <c r="AA332" s="136"/>
      <c r="AB332" s="136"/>
      <c r="AC332" s="136"/>
      <c r="AD332" s="136"/>
      <c r="AE332" s="136"/>
      <c r="AF332" s="136"/>
      <c r="AG332" s="136"/>
      <c r="AH332" s="136"/>
      <c r="AI332" s="136"/>
    </row>
    <row r="333" spans="1:35" ht="30" x14ac:dyDescent="0.25">
      <c r="A333" s="133">
        <v>202000</v>
      </c>
      <c r="B333" s="133" t="s">
        <v>1256</v>
      </c>
      <c r="C333" s="133">
        <v>2</v>
      </c>
      <c r="D333" s="133" t="s">
        <v>1066</v>
      </c>
      <c r="E333" s="133">
        <v>202</v>
      </c>
      <c r="F333" s="133" t="s">
        <v>1256</v>
      </c>
      <c r="G333" s="133">
        <v>20200</v>
      </c>
      <c r="H333" s="133" t="s">
        <v>1256</v>
      </c>
      <c r="I333" s="133">
        <v>227231</v>
      </c>
      <c r="J333" s="133" t="s">
        <v>1278</v>
      </c>
      <c r="K333" s="133" t="s">
        <v>545</v>
      </c>
      <c r="L333" s="135" t="str">
        <f t="shared" si="10"/>
        <v>AA</v>
      </c>
      <c r="M333" s="131">
        <f t="shared" si="11"/>
        <v>0</v>
      </c>
      <c r="P333" s="136"/>
      <c r="Q333" s="136"/>
      <c r="R333" s="136"/>
      <c r="S333" s="136"/>
      <c r="T333"/>
      <c r="U333" s="136"/>
      <c r="V333" s="136"/>
      <c r="W333"/>
      <c r="X333" s="136"/>
      <c r="Y333" s="136"/>
      <c r="Z333" s="136"/>
      <c r="AA333" s="136"/>
      <c r="AB333" s="136"/>
      <c r="AC333" s="136"/>
      <c r="AD333" s="136"/>
      <c r="AE333" s="136"/>
      <c r="AF333" s="136"/>
      <c r="AG333" s="136"/>
      <c r="AH333" s="136"/>
      <c r="AI333" s="136"/>
    </row>
    <row r="334" spans="1:35" ht="30" x14ac:dyDescent="0.25">
      <c r="A334" s="133">
        <v>202000</v>
      </c>
      <c r="B334" s="133" t="s">
        <v>1256</v>
      </c>
      <c r="C334" s="133">
        <v>2</v>
      </c>
      <c r="D334" s="133" t="s">
        <v>1066</v>
      </c>
      <c r="E334" s="133">
        <v>202</v>
      </c>
      <c r="F334" s="133" t="s">
        <v>1256</v>
      </c>
      <c r="G334" s="133">
        <v>20200</v>
      </c>
      <c r="H334" s="133" t="s">
        <v>1256</v>
      </c>
      <c r="I334" s="133">
        <v>227572</v>
      </c>
      <c r="J334" s="133" t="s">
        <v>1280</v>
      </c>
      <c r="K334" s="133" t="s">
        <v>545</v>
      </c>
      <c r="L334" s="135" t="str">
        <f t="shared" si="10"/>
        <v>AA</v>
      </c>
      <c r="M334" s="131">
        <f t="shared" si="11"/>
        <v>0</v>
      </c>
      <c r="P334" s="136"/>
      <c r="Q334" s="136"/>
      <c r="R334" s="136"/>
      <c r="S334" s="136"/>
      <c r="T334"/>
      <c r="U334" s="136"/>
      <c r="V334" s="136"/>
      <c r="W334"/>
      <c r="X334" s="136"/>
      <c r="Y334" s="136"/>
      <c r="Z334" s="136"/>
      <c r="AA334" s="136"/>
      <c r="AB334" s="136"/>
      <c r="AC334" s="136"/>
      <c r="AD334" s="136"/>
      <c r="AE334" s="136"/>
      <c r="AF334" s="136"/>
      <c r="AG334" s="136"/>
      <c r="AH334" s="136"/>
      <c r="AI334" s="136"/>
    </row>
    <row r="335" spans="1:35" ht="30" x14ac:dyDescent="0.25">
      <c r="A335" s="133">
        <v>202000</v>
      </c>
      <c r="B335" s="133" t="s">
        <v>1256</v>
      </c>
      <c r="C335" s="133">
        <v>2</v>
      </c>
      <c r="D335" s="133" t="s">
        <v>1066</v>
      </c>
      <c r="E335" s="133">
        <v>202</v>
      </c>
      <c r="F335" s="133" t="s">
        <v>1256</v>
      </c>
      <c r="G335" s="133">
        <v>20200</v>
      </c>
      <c r="H335" s="133" t="s">
        <v>1256</v>
      </c>
      <c r="I335" s="133">
        <v>227846</v>
      </c>
      <c r="J335" s="133" t="s">
        <v>1282</v>
      </c>
      <c r="K335" s="133" t="s">
        <v>545</v>
      </c>
      <c r="L335" s="135" t="str">
        <f t="shared" si="10"/>
        <v>AA</v>
      </c>
      <c r="M335" s="131">
        <f t="shared" si="11"/>
        <v>0</v>
      </c>
      <c r="P335" s="136"/>
      <c r="Q335" s="136"/>
      <c r="R335" s="136"/>
      <c r="S335" s="136"/>
      <c r="T335"/>
      <c r="U335" s="136"/>
      <c r="V335" s="136"/>
      <c r="W335"/>
      <c r="X335" s="136"/>
      <c r="Y335" s="136"/>
      <c r="Z335" s="136"/>
      <c r="AA335" s="136"/>
      <c r="AB335" s="136"/>
      <c r="AC335" s="136"/>
      <c r="AD335" s="136"/>
      <c r="AE335" s="136"/>
      <c r="AF335" s="136"/>
      <c r="AG335" s="136"/>
      <c r="AH335" s="136"/>
      <c r="AI335" s="136"/>
    </row>
    <row r="336" spans="1:35" ht="30" x14ac:dyDescent="0.25">
      <c r="A336" s="133">
        <v>202000</v>
      </c>
      <c r="B336" s="133" t="s">
        <v>1256</v>
      </c>
      <c r="C336" s="133">
        <v>2</v>
      </c>
      <c r="D336" s="133" t="s">
        <v>1066</v>
      </c>
      <c r="E336" s="133">
        <v>202</v>
      </c>
      <c r="F336" s="133" t="s">
        <v>1256</v>
      </c>
      <c r="G336" s="133">
        <v>20200</v>
      </c>
      <c r="H336" s="133" t="s">
        <v>1256</v>
      </c>
      <c r="I336" s="133">
        <v>227866</v>
      </c>
      <c r="J336" s="133" t="s">
        <v>1284</v>
      </c>
      <c r="K336" s="133" t="s">
        <v>545</v>
      </c>
      <c r="L336" s="135" t="str">
        <f t="shared" si="10"/>
        <v>AA</v>
      </c>
      <c r="M336" s="131">
        <f t="shared" si="11"/>
        <v>0</v>
      </c>
      <c r="P336" s="136"/>
      <c r="Q336" s="136"/>
      <c r="R336" s="136"/>
      <c r="S336" s="136"/>
      <c r="T336"/>
      <c r="U336" s="136"/>
      <c r="V336" s="136"/>
      <c r="W336"/>
      <c r="X336" s="136"/>
      <c r="Y336" s="136"/>
      <c r="Z336" s="136"/>
      <c r="AA336" s="136"/>
      <c r="AB336" s="136"/>
      <c r="AC336" s="136"/>
      <c r="AD336" s="136"/>
      <c r="AE336" s="136"/>
      <c r="AF336" s="136"/>
      <c r="AG336" s="136"/>
      <c r="AH336" s="136"/>
      <c r="AI336" s="136"/>
    </row>
    <row r="337" spans="1:35" ht="30" x14ac:dyDescent="0.25">
      <c r="A337" s="133">
        <v>202000</v>
      </c>
      <c r="B337" s="133" t="s">
        <v>1256</v>
      </c>
      <c r="C337" s="133">
        <v>2</v>
      </c>
      <c r="D337" s="133" t="s">
        <v>1066</v>
      </c>
      <c r="E337" s="133">
        <v>202</v>
      </c>
      <c r="F337" s="133" t="s">
        <v>1256</v>
      </c>
      <c r="G337" s="133">
        <v>20200</v>
      </c>
      <c r="H337" s="133" t="s">
        <v>1256</v>
      </c>
      <c r="I337" s="133">
        <v>228987</v>
      </c>
      <c r="J337" s="133" t="s">
        <v>1286</v>
      </c>
      <c r="K337" s="133" t="s">
        <v>545</v>
      </c>
      <c r="L337" s="135" t="str">
        <f t="shared" si="10"/>
        <v>AA</v>
      </c>
      <c r="M337" s="131">
        <f t="shared" si="11"/>
        <v>0</v>
      </c>
      <c r="P337" s="136"/>
      <c r="Q337" s="136"/>
      <c r="R337" s="136"/>
      <c r="S337" s="136"/>
      <c r="T337"/>
      <c r="U337" s="136"/>
      <c r="V337" s="136"/>
      <c r="W337"/>
      <c r="X337" s="136"/>
      <c r="Y337" s="136"/>
      <c r="Z337" s="136"/>
      <c r="AA337" s="136"/>
      <c r="AB337" s="136"/>
      <c r="AC337" s="136"/>
      <c r="AD337" s="136"/>
      <c r="AE337" s="136"/>
      <c r="AF337" s="136"/>
      <c r="AG337" s="136"/>
      <c r="AH337" s="136"/>
      <c r="AI337" s="136"/>
    </row>
    <row r="338" spans="1:35" ht="30" x14ac:dyDescent="0.25">
      <c r="A338" s="133">
        <v>202000</v>
      </c>
      <c r="B338" s="133" t="s">
        <v>1256</v>
      </c>
      <c r="C338" s="133">
        <v>2</v>
      </c>
      <c r="D338" s="133" t="s">
        <v>1066</v>
      </c>
      <c r="E338" s="133">
        <v>202</v>
      </c>
      <c r="F338" s="133" t="s">
        <v>1256</v>
      </c>
      <c r="G338" s="133">
        <v>20200</v>
      </c>
      <c r="H338" s="133" t="s">
        <v>1256</v>
      </c>
      <c r="I338" s="133">
        <v>333155</v>
      </c>
      <c r="J338" s="133" t="s">
        <v>1288</v>
      </c>
      <c r="K338" s="133" t="s">
        <v>545</v>
      </c>
      <c r="L338" s="135" t="str">
        <f t="shared" si="10"/>
        <v>AA</v>
      </c>
      <c r="M338" s="131">
        <f t="shared" si="11"/>
        <v>0</v>
      </c>
      <c r="P338" s="136"/>
      <c r="Q338" s="136"/>
      <c r="R338" s="136"/>
      <c r="S338" s="136"/>
      <c r="T338"/>
      <c r="U338" s="136"/>
      <c r="V338" s="136"/>
      <c r="W338"/>
      <c r="X338" s="136"/>
      <c r="Y338" s="136"/>
      <c r="Z338" s="136"/>
      <c r="AA338" s="136"/>
      <c r="AB338" s="136"/>
      <c r="AC338" s="136"/>
      <c r="AD338" s="136"/>
      <c r="AE338" s="136"/>
      <c r="AF338" s="136"/>
      <c r="AG338" s="136"/>
      <c r="AH338" s="136"/>
      <c r="AI338" s="136"/>
    </row>
    <row r="339" spans="1:35" ht="30" x14ac:dyDescent="0.25">
      <c r="A339" s="133">
        <v>202000</v>
      </c>
      <c r="B339" s="133" t="s">
        <v>1256</v>
      </c>
      <c r="C339" s="133">
        <v>2</v>
      </c>
      <c r="D339" s="133" t="s">
        <v>1066</v>
      </c>
      <c r="E339" s="133">
        <v>202</v>
      </c>
      <c r="F339" s="133" t="s">
        <v>1256</v>
      </c>
      <c r="G339" s="133">
        <v>20200</v>
      </c>
      <c r="H339" s="133" t="s">
        <v>1256</v>
      </c>
      <c r="I339" s="133">
        <v>333539</v>
      </c>
      <c r="J339" s="133" t="s">
        <v>1290</v>
      </c>
      <c r="K339" s="133" t="s">
        <v>545</v>
      </c>
      <c r="L339" s="135" t="str">
        <f t="shared" si="10"/>
        <v>AA</v>
      </c>
      <c r="M339" s="131">
        <f t="shared" si="11"/>
        <v>0</v>
      </c>
      <c r="P339" s="136"/>
      <c r="Q339" s="136"/>
      <c r="R339" s="136"/>
      <c r="S339" s="136"/>
      <c r="T339"/>
      <c r="U339" s="136"/>
      <c r="V339" s="136"/>
      <c r="W339"/>
      <c r="X339" s="136"/>
      <c r="Y339" s="136"/>
      <c r="Z339" s="136"/>
      <c r="AA339" s="136"/>
      <c r="AB339" s="136"/>
      <c r="AC339" s="136"/>
      <c r="AD339" s="136"/>
      <c r="AE339" s="136"/>
      <c r="AF339" s="136"/>
      <c r="AG339" s="136"/>
      <c r="AH339" s="136"/>
      <c r="AI339" s="136"/>
    </row>
    <row r="340" spans="1:35" ht="30" x14ac:dyDescent="0.25">
      <c r="A340" s="133">
        <v>202100</v>
      </c>
      <c r="B340" s="133" t="s">
        <v>1293</v>
      </c>
      <c r="C340" s="133">
        <v>2</v>
      </c>
      <c r="D340" s="133" t="s">
        <v>1066</v>
      </c>
      <c r="E340" s="133">
        <v>202</v>
      </c>
      <c r="F340" s="133" t="s">
        <v>1256</v>
      </c>
      <c r="G340" s="133">
        <v>20211</v>
      </c>
      <c r="H340" s="133" t="s">
        <v>1292</v>
      </c>
      <c r="I340" s="133">
        <v>102800</v>
      </c>
      <c r="J340" s="133" t="s">
        <v>1295</v>
      </c>
      <c r="K340" s="133" t="s">
        <v>557</v>
      </c>
      <c r="L340" s="135" t="str">
        <f t="shared" si="10"/>
        <v>AA</v>
      </c>
      <c r="M340" s="131">
        <f t="shared" si="11"/>
        <v>0</v>
      </c>
      <c r="P340" s="136"/>
      <c r="Q340" s="136"/>
      <c r="R340" s="136"/>
      <c r="S340" s="136"/>
      <c r="T340"/>
      <c r="U340" s="136"/>
      <c r="V340" s="136"/>
      <c r="W340"/>
      <c r="X340" s="136"/>
      <c r="Y340" s="136"/>
      <c r="Z340" s="136"/>
      <c r="AA340" s="136"/>
      <c r="AB340" s="136"/>
      <c r="AC340" s="136"/>
      <c r="AD340" s="136"/>
      <c r="AE340" s="136"/>
      <c r="AF340" s="136"/>
      <c r="AG340" s="136"/>
      <c r="AH340" s="136"/>
      <c r="AI340" s="136"/>
    </row>
    <row r="341" spans="1:35" ht="30" x14ac:dyDescent="0.25">
      <c r="A341" s="133">
        <v>202100</v>
      </c>
      <c r="B341" s="133" t="s">
        <v>1293</v>
      </c>
      <c r="C341" s="133">
        <v>2</v>
      </c>
      <c r="D341" s="133" t="s">
        <v>1066</v>
      </c>
      <c r="E341" s="133">
        <v>202</v>
      </c>
      <c r="F341" s="133" t="s">
        <v>1256</v>
      </c>
      <c r="G341" s="133">
        <v>20211</v>
      </c>
      <c r="H341" s="133" t="s">
        <v>1292</v>
      </c>
      <c r="I341" s="133">
        <v>107460</v>
      </c>
      <c r="J341" s="133" t="s">
        <v>1297</v>
      </c>
      <c r="K341" s="133" t="s">
        <v>545</v>
      </c>
      <c r="L341" s="135" t="str">
        <f t="shared" si="10"/>
        <v>AA</v>
      </c>
      <c r="M341" s="131">
        <f t="shared" si="11"/>
        <v>0</v>
      </c>
      <c r="P341" s="136"/>
      <c r="Q341" s="136"/>
      <c r="R341" s="136"/>
      <c r="S341" s="136"/>
      <c r="T341"/>
      <c r="U341" s="136"/>
      <c r="V341" s="136"/>
      <c r="W341"/>
      <c r="X341" s="136"/>
      <c r="Y341" s="136"/>
      <c r="Z341" s="136"/>
      <c r="AA341" s="136"/>
      <c r="AB341" s="136"/>
      <c r="AC341" s="136"/>
      <c r="AD341" s="136"/>
      <c r="AE341" s="136"/>
      <c r="AF341" s="136"/>
      <c r="AG341" s="136"/>
      <c r="AH341" s="136"/>
      <c r="AI341" s="136"/>
    </row>
    <row r="342" spans="1:35" ht="30" x14ac:dyDescent="0.25">
      <c r="A342" s="133">
        <v>202100</v>
      </c>
      <c r="B342" s="133" t="s">
        <v>1293</v>
      </c>
      <c r="C342" s="133">
        <v>2</v>
      </c>
      <c r="D342" s="133" t="s">
        <v>1066</v>
      </c>
      <c r="E342" s="133">
        <v>202</v>
      </c>
      <c r="F342" s="133" t="s">
        <v>1256</v>
      </c>
      <c r="G342" s="133">
        <v>20211</v>
      </c>
      <c r="H342" s="133" t="s">
        <v>1292</v>
      </c>
      <c r="I342" s="133">
        <v>336890</v>
      </c>
      <c r="J342" s="133" t="s">
        <v>1299</v>
      </c>
      <c r="K342" s="133" t="s">
        <v>884</v>
      </c>
      <c r="L342" s="135" t="str">
        <f t="shared" si="10"/>
        <v>AA</v>
      </c>
      <c r="M342" s="131">
        <f t="shared" si="11"/>
        <v>0</v>
      </c>
      <c r="P342" s="136"/>
      <c r="Q342" s="136"/>
      <c r="R342" s="136"/>
      <c r="S342" s="136"/>
      <c r="T342"/>
      <c r="U342" s="136"/>
      <c r="V342" s="136"/>
      <c r="W342"/>
      <c r="X342" s="136"/>
      <c r="Y342" s="136"/>
      <c r="Z342" s="136"/>
      <c r="AA342" s="136"/>
      <c r="AB342" s="136"/>
      <c r="AC342" s="136"/>
      <c r="AD342" s="136"/>
      <c r="AE342" s="136"/>
      <c r="AF342" s="136"/>
      <c r="AG342" s="136"/>
      <c r="AH342" s="136"/>
      <c r="AI342" s="136"/>
    </row>
    <row r="343" spans="1:35" ht="30" x14ac:dyDescent="0.25">
      <c r="A343" s="133">
        <v>202111</v>
      </c>
      <c r="B343" s="133" t="s">
        <v>1292</v>
      </c>
      <c r="C343" s="133">
        <v>2</v>
      </c>
      <c r="D343" s="133" t="s">
        <v>1066</v>
      </c>
      <c r="E343" s="133">
        <v>202</v>
      </c>
      <c r="F343" s="133" t="s">
        <v>1256</v>
      </c>
      <c r="G343" s="133">
        <v>20211</v>
      </c>
      <c r="H343" s="133" t="s">
        <v>1292</v>
      </c>
      <c r="I343" s="133"/>
      <c r="J343" s="133"/>
      <c r="K343" s="133"/>
      <c r="L343" s="135" t="str">
        <f t="shared" si="10"/>
        <v>AA</v>
      </c>
      <c r="M343" s="131">
        <f t="shared" si="11"/>
        <v>0</v>
      </c>
      <c r="P343" s="136"/>
      <c r="Q343" s="136"/>
      <c r="R343" s="136"/>
      <c r="S343" s="136"/>
      <c r="T343"/>
      <c r="U343" s="136"/>
      <c r="V343" s="136"/>
      <c r="W343"/>
      <c r="X343" s="136"/>
      <c r="Y343" s="136"/>
      <c r="Z343" s="136"/>
      <c r="AA343" s="136"/>
      <c r="AB343" s="136"/>
      <c r="AC343" s="136"/>
      <c r="AD343" s="136"/>
      <c r="AE343" s="136"/>
      <c r="AF343" s="136"/>
      <c r="AG343" s="136"/>
      <c r="AH343" s="136"/>
      <c r="AI343" s="136"/>
    </row>
    <row r="344" spans="1:35" ht="30" x14ac:dyDescent="0.25">
      <c r="A344" s="133">
        <v>202175</v>
      </c>
      <c r="B344" s="133" t="s">
        <v>1300</v>
      </c>
      <c r="C344" s="133">
        <v>2</v>
      </c>
      <c r="D344" s="133" t="s">
        <v>1066</v>
      </c>
      <c r="E344" s="133">
        <v>202</v>
      </c>
      <c r="F344" s="133" t="s">
        <v>1256</v>
      </c>
      <c r="G344" s="133">
        <v>20211</v>
      </c>
      <c r="H344" s="133" t="s">
        <v>1292</v>
      </c>
      <c r="I344" s="133">
        <v>227986</v>
      </c>
      <c r="J344" s="133" t="s">
        <v>1302</v>
      </c>
      <c r="K344" s="133" t="s">
        <v>545</v>
      </c>
      <c r="L344" s="135" t="str">
        <f t="shared" si="10"/>
        <v>AA</v>
      </c>
      <c r="M344" s="131">
        <f t="shared" si="11"/>
        <v>0</v>
      </c>
      <c r="P344" s="136"/>
      <c r="Q344" s="136"/>
      <c r="R344" s="136"/>
      <c r="S344" s="136"/>
      <c r="T344"/>
      <c r="U344" s="136"/>
      <c r="V344" s="136"/>
      <c r="W344"/>
      <c r="X344" s="136"/>
      <c r="Y344" s="136"/>
      <c r="Z344" s="136"/>
      <c r="AA344" s="136"/>
      <c r="AB344" s="136"/>
      <c r="AC344" s="136"/>
      <c r="AD344" s="136"/>
      <c r="AE344" s="136"/>
      <c r="AF344" s="136"/>
      <c r="AG344" s="136"/>
      <c r="AH344" s="136"/>
      <c r="AI344" s="136"/>
    </row>
    <row r="345" spans="1:35" ht="30" x14ac:dyDescent="0.25">
      <c r="A345" s="133">
        <v>202175</v>
      </c>
      <c r="B345" s="133" t="s">
        <v>1300</v>
      </c>
      <c r="C345" s="133">
        <v>2</v>
      </c>
      <c r="D345" s="133" t="s">
        <v>1066</v>
      </c>
      <c r="E345" s="133">
        <v>202</v>
      </c>
      <c r="F345" s="133" t="s">
        <v>1256</v>
      </c>
      <c r="G345" s="133">
        <v>20211</v>
      </c>
      <c r="H345" s="133" t="s">
        <v>1292</v>
      </c>
      <c r="I345" s="133">
        <v>336891</v>
      </c>
      <c r="J345" s="133" t="s">
        <v>1300</v>
      </c>
      <c r="K345" s="133" t="s">
        <v>884</v>
      </c>
      <c r="L345" s="135" t="str">
        <f t="shared" si="10"/>
        <v>AA</v>
      </c>
      <c r="M345" s="131">
        <f t="shared" si="11"/>
        <v>0</v>
      </c>
      <c r="P345" s="136"/>
      <c r="Q345" s="136"/>
      <c r="R345" s="136"/>
      <c r="S345" s="136"/>
      <c r="T345"/>
      <c r="U345" s="136"/>
      <c r="V345" s="136"/>
      <c r="W345"/>
      <c r="X345" s="136"/>
      <c r="Y345" s="136"/>
      <c r="Z345" s="136"/>
      <c r="AA345" s="136"/>
      <c r="AB345" s="136"/>
      <c r="AC345" s="136"/>
      <c r="AD345" s="136"/>
      <c r="AE345" s="136"/>
      <c r="AF345" s="136"/>
      <c r="AG345" s="136"/>
      <c r="AH345" s="136"/>
      <c r="AI345" s="136"/>
    </row>
    <row r="346" spans="1:35" ht="30" x14ac:dyDescent="0.25">
      <c r="A346" s="133">
        <v>202190</v>
      </c>
      <c r="B346" s="133" t="s">
        <v>1304</v>
      </c>
      <c r="C346" s="133">
        <v>2</v>
      </c>
      <c r="D346" s="133" t="s">
        <v>1066</v>
      </c>
      <c r="E346" s="133">
        <v>202</v>
      </c>
      <c r="F346" s="133" t="s">
        <v>1256</v>
      </c>
      <c r="G346" s="133">
        <v>20211</v>
      </c>
      <c r="H346" s="133" t="s">
        <v>1292</v>
      </c>
      <c r="I346" s="133">
        <v>102810</v>
      </c>
      <c r="J346" s="133" t="s">
        <v>1304</v>
      </c>
      <c r="K346" s="133" t="s">
        <v>557</v>
      </c>
      <c r="L346" s="135" t="str">
        <f t="shared" si="10"/>
        <v>AA</v>
      </c>
      <c r="M346" s="131">
        <f t="shared" si="11"/>
        <v>0</v>
      </c>
      <c r="P346" s="136"/>
      <c r="Q346" s="136"/>
      <c r="R346" s="136"/>
      <c r="S346" s="136"/>
      <c r="T346"/>
      <c r="U346" s="136"/>
      <c r="V346" s="136"/>
      <c r="W346"/>
      <c r="X346" s="136"/>
      <c r="Y346" s="136"/>
      <c r="Z346" s="136"/>
      <c r="AA346" s="136"/>
      <c r="AB346" s="136"/>
      <c r="AC346" s="136"/>
      <c r="AD346" s="136"/>
      <c r="AE346" s="136"/>
      <c r="AF346" s="136"/>
      <c r="AG346" s="136"/>
      <c r="AH346" s="136"/>
      <c r="AI346" s="136"/>
    </row>
    <row r="347" spans="1:35" ht="30" x14ac:dyDescent="0.25">
      <c r="A347" s="133">
        <v>202190</v>
      </c>
      <c r="B347" s="133" t="s">
        <v>1304</v>
      </c>
      <c r="C347" s="133">
        <v>2</v>
      </c>
      <c r="D347" s="133" t="s">
        <v>1066</v>
      </c>
      <c r="E347" s="133">
        <v>202</v>
      </c>
      <c r="F347" s="133" t="s">
        <v>1256</v>
      </c>
      <c r="G347" s="133">
        <v>20211</v>
      </c>
      <c r="H347" s="133" t="s">
        <v>1292</v>
      </c>
      <c r="I347" s="133">
        <v>224502</v>
      </c>
      <c r="J347" s="133" t="s">
        <v>1307</v>
      </c>
      <c r="K347" s="133" t="s">
        <v>545</v>
      </c>
      <c r="L347" s="135" t="str">
        <f t="shared" si="10"/>
        <v>AA</v>
      </c>
      <c r="M347" s="131">
        <f t="shared" si="11"/>
        <v>0</v>
      </c>
      <c r="P347" s="136"/>
      <c r="Q347" s="136"/>
      <c r="R347" s="136"/>
      <c r="S347" s="136"/>
      <c r="T347"/>
      <c r="U347" s="136"/>
      <c r="V347" s="136"/>
      <c r="W347"/>
      <c r="X347" s="136"/>
      <c r="Y347" s="136"/>
      <c r="Z347" s="136"/>
      <c r="AA347" s="136"/>
      <c r="AB347" s="136"/>
      <c r="AC347" s="136"/>
      <c r="AD347" s="136"/>
      <c r="AE347" s="136"/>
      <c r="AF347" s="136"/>
      <c r="AG347" s="136"/>
      <c r="AH347" s="136"/>
      <c r="AI347" s="136"/>
    </row>
    <row r="348" spans="1:35" ht="30" x14ac:dyDescent="0.25">
      <c r="A348" s="133">
        <v>202190</v>
      </c>
      <c r="B348" s="133" t="s">
        <v>1304</v>
      </c>
      <c r="C348" s="133">
        <v>2</v>
      </c>
      <c r="D348" s="133" t="s">
        <v>1066</v>
      </c>
      <c r="E348" s="133">
        <v>202</v>
      </c>
      <c r="F348" s="133" t="s">
        <v>1256</v>
      </c>
      <c r="G348" s="133">
        <v>20211</v>
      </c>
      <c r="H348" s="133" t="s">
        <v>1292</v>
      </c>
      <c r="I348" s="133">
        <v>227108</v>
      </c>
      <c r="J348" s="133" t="s">
        <v>1309</v>
      </c>
      <c r="K348" s="133" t="s">
        <v>545</v>
      </c>
      <c r="L348" s="135" t="str">
        <f t="shared" si="10"/>
        <v>AA</v>
      </c>
      <c r="M348" s="131">
        <f t="shared" si="11"/>
        <v>0</v>
      </c>
      <c r="P348" s="136"/>
      <c r="Q348" s="136"/>
      <c r="R348" s="136"/>
      <c r="S348" s="136"/>
      <c r="T348"/>
      <c r="U348" s="136"/>
      <c r="V348" s="136"/>
      <c r="W348"/>
      <c r="X348" s="136"/>
      <c r="Y348" s="136"/>
      <c r="Z348" s="136"/>
      <c r="AA348" s="136"/>
      <c r="AB348" s="136"/>
      <c r="AC348" s="136"/>
      <c r="AD348" s="136"/>
      <c r="AE348" s="136"/>
      <c r="AF348" s="136"/>
      <c r="AG348" s="136"/>
      <c r="AH348" s="136"/>
      <c r="AI348" s="136"/>
    </row>
    <row r="349" spans="1:35" ht="30" x14ac:dyDescent="0.25">
      <c r="A349" s="133">
        <v>202190</v>
      </c>
      <c r="B349" s="133" t="s">
        <v>1304</v>
      </c>
      <c r="C349" s="133">
        <v>2</v>
      </c>
      <c r="D349" s="133" t="s">
        <v>1066</v>
      </c>
      <c r="E349" s="133">
        <v>202</v>
      </c>
      <c r="F349" s="133" t="s">
        <v>1256</v>
      </c>
      <c r="G349" s="133">
        <v>20211</v>
      </c>
      <c r="H349" s="133" t="s">
        <v>1292</v>
      </c>
      <c r="I349" s="133">
        <v>227783</v>
      </c>
      <c r="J349" s="133" t="s">
        <v>1311</v>
      </c>
      <c r="K349" s="133" t="s">
        <v>545</v>
      </c>
      <c r="L349" s="135" t="str">
        <f t="shared" si="10"/>
        <v>AA</v>
      </c>
      <c r="M349" s="131">
        <f t="shared" si="11"/>
        <v>0</v>
      </c>
      <c r="P349" s="136"/>
      <c r="Q349" s="136"/>
      <c r="R349" s="136"/>
      <c r="S349" s="136"/>
      <c r="T349"/>
      <c r="U349" s="136"/>
      <c r="V349" s="136"/>
      <c r="W349"/>
      <c r="X349" s="136"/>
      <c r="Y349" s="136"/>
      <c r="Z349" s="136"/>
      <c r="AA349" s="136"/>
      <c r="AB349" s="136"/>
      <c r="AC349" s="136"/>
      <c r="AD349" s="136"/>
      <c r="AE349" s="136"/>
      <c r="AF349" s="136"/>
      <c r="AG349" s="136"/>
      <c r="AH349" s="136"/>
      <c r="AI349" s="136"/>
    </row>
    <row r="350" spans="1:35" ht="30" x14ac:dyDescent="0.25">
      <c r="A350" s="133">
        <v>202190</v>
      </c>
      <c r="B350" s="133" t="s">
        <v>1304</v>
      </c>
      <c r="C350" s="133">
        <v>2</v>
      </c>
      <c r="D350" s="133" t="s">
        <v>1066</v>
      </c>
      <c r="E350" s="133">
        <v>202</v>
      </c>
      <c r="F350" s="133" t="s">
        <v>1256</v>
      </c>
      <c r="G350" s="133">
        <v>20211</v>
      </c>
      <c r="H350" s="133" t="s">
        <v>1292</v>
      </c>
      <c r="I350" s="133">
        <v>227892</v>
      </c>
      <c r="J350" s="133" t="s">
        <v>1313</v>
      </c>
      <c r="K350" s="133" t="s">
        <v>545</v>
      </c>
      <c r="L350" s="135" t="str">
        <f t="shared" si="10"/>
        <v>AA</v>
      </c>
      <c r="M350" s="131">
        <f t="shared" si="11"/>
        <v>0</v>
      </c>
      <c r="P350" s="136"/>
      <c r="Q350" s="136"/>
      <c r="R350" s="136"/>
      <c r="S350" s="136"/>
      <c r="T350"/>
      <c r="U350" s="136"/>
      <c r="V350" s="136"/>
      <c r="W350"/>
      <c r="X350" s="136"/>
      <c r="Y350" s="136"/>
      <c r="Z350" s="136"/>
      <c r="AA350" s="136"/>
      <c r="AB350" s="136"/>
      <c r="AC350" s="136"/>
      <c r="AD350" s="136"/>
      <c r="AE350" s="136"/>
      <c r="AF350" s="136"/>
      <c r="AG350" s="136"/>
      <c r="AH350" s="136"/>
      <c r="AI350" s="136"/>
    </row>
    <row r="351" spans="1:35" ht="30" x14ac:dyDescent="0.25">
      <c r="A351" s="133">
        <v>202190</v>
      </c>
      <c r="B351" s="133" t="s">
        <v>1304</v>
      </c>
      <c r="C351" s="133">
        <v>2</v>
      </c>
      <c r="D351" s="133" t="s">
        <v>1066</v>
      </c>
      <c r="E351" s="133">
        <v>202</v>
      </c>
      <c r="F351" s="133" t="s">
        <v>1256</v>
      </c>
      <c r="G351" s="133">
        <v>20211</v>
      </c>
      <c r="H351" s="133" t="s">
        <v>1292</v>
      </c>
      <c r="I351" s="133">
        <v>227933</v>
      </c>
      <c r="J351" s="133" t="s">
        <v>1315</v>
      </c>
      <c r="K351" s="133" t="s">
        <v>545</v>
      </c>
      <c r="L351" s="135" t="str">
        <f t="shared" si="10"/>
        <v>AA</v>
      </c>
      <c r="M351" s="131">
        <f t="shared" si="11"/>
        <v>0</v>
      </c>
      <c r="P351" s="136"/>
      <c r="Q351" s="136"/>
      <c r="R351" s="136"/>
      <c r="S351" s="136"/>
      <c r="T351"/>
      <c r="U351" s="136"/>
      <c r="V351" s="136"/>
      <c r="W351"/>
      <c r="X351" s="136"/>
      <c r="Y351" s="136"/>
      <c r="Z351" s="136"/>
      <c r="AA351" s="136"/>
      <c r="AB351" s="136"/>
      <c r="AC351" s="136"/>
      <c r="AD351" s="136"/>
      <c r="AE351" s="136"/>
      <c r="AF351" s="136"/>
      <c r="AG351" s="136"/>
      <c r="AH351" s="136"/>
      <c r="AI351" s="136"/>
    </row>
    <row r="352" spans="1:35" ht="30" x14ac:dyDescent="0.25">
      <c r="A352" s="133">
        <v>202190</v>
      </c>
      <c r="B352" s="133" t="s">
        <v>1304</v>
      </c>
      <c r="C352" s="133">
        <v>2</v>
      </c>
      <c r="D352" s="133" t="s">
        <v>1066</v>
      </c>
      <c r="E352" s="133">
        <v>202</v>
      </c>
      <c r="F352" s="133" t="s">
        <v>1256</v>
      </c>
      <c r="G352" s="133">
        <v>20211</v>
      </c>
      <c r="H352" s="133" t="s">
        <v>1292</v>
      </c>
      <c r="I352" s="133">
        <v>227980</v>
      </c>
      <c r="J352" s="133" t="s">
        <v>1317</v>
      </c>
      <c r="K352" s="133" t="s">
        <v>545</v>
      </c>
      <c r="L352" s="135" t="str">
        <f t="shared" si="10"/>
        <v>AA</v>
      </c>
      <c r="M352" s="131">
        <f t="shared" si="11"/>
        <v>0</v>
      </c>
      <c r="P352" s="136"/>
      <c r="Q352" s="136"/>
      <c r="R352" s="136"/>
      <c r="S352" s="136"/>
      <c r="T352"/>
      <c r="U352" s="136"/>
      <c r="V352" s="136"/>
      <c r="W352"/>
      <c r="X352" s="136"/>
      <c r="Y352" s="136"/>
      <c r="Z352" s="136"/>
      <c r="AA352" s="136"/>
      <c r="AB352" s="136"/>
      <c r="AC352" s="136"/>
      <c r="AD352" s="136"/>
      <c r="AE352" s="136"/>
      <c r="AF352" s="136"/>
      <c r="AG352" s="136"/>
      <c r="AH352" s="136"/>
      <c r="AI352" s="136"/>
    </row>
    <row r="353" spans="1:35" ht="30" x14ac:dyDescent="0.25">
      <c r="A353" s="133">
        <v>202190</v>
      </c>
      <c r="B353" s="133" t="s">
        <v>1304</v>
      </c>
      <c r="C353" s="133">
        <v>2</v>
      </c>
      <c r="D353" s="133" t="s">
        <v>1066</v>
      </c>
      <c r="E353" s="133">
        <v>202</v>
      </c>
      <c r="F353" s="133" t="s">
        <v>1256</v>
      </c>
      <c r="G353" s="133">
        <v>20211</v>
      </c>
      <c r="H353" s="133" t="s">
        <v>1292</v>
      </c>
      <c r="I353" s="133">
        <v>336344</v>
      </c>
      <c r="J353" s="133" t="s">
        <v>1319</v>
      </c>
      <c r="K353" s="133" t="s">
        <v>884</v>
      </c>
      <c r="L353" s="135" t="str">
        <f t="shared" si="10"/>
        <v>AA</v>
      </c>
      <c r="M353" s="131">
        <f t="shared" si="11"/>
        <v>0</v>
      </c>
      <c r="P353" s="136"/>
      <c r="Q353" s="136"/>
      <c r="R353" s="136"/>
      <c r="S353" s="136"/>
      <c r="T353"/>
      <c r="U353" s="136"/>
      <c r="V353" s="136"/>
      <c r="W353"/>
      <c r="X353" s="136"/>
      <c r="Y353" s="136"/>
      <c r="Z353" s="136"/>
      <c r="AA353" s="136"/>
      <c r="AB353" s="136"/>
      <c r="AC353" s="136"/>
      <c r="AD353" s="136"/>
      <c r="AE353" s="136"/>
      <c r="AF353" s="136"/>
      <c r="AG353" s="136"/>
      <c r="AH353" s="136"/>
      <c r="AI353" s="136"/>
    </row>
    <row r="354" spans="1:35" ht="30" x14ac:dyDescent="0.25">
      <c r="A354" s="133">
        <v>202300</v>
      </c>
      <c r="B354" s="133" t="s">
        <v>1320</v>
      </c>
      <c r="C354" s="133">
        <v>2</v>
      </c>
      <c r="D354" s="133" t="s">
        <v>1066</v>
      </c>
      <c r="E354" s="133">
        <v>202</v>
      </c>
      <c r="F354" s="133" t="s">
        <v>1256</v>
      </c>
      <c r="G354" s="133">
        <v>20211</v>
      </c>
      <c r="H354" s="133" t="s">
        <v>1292</v>
      </c>
      <c r="I354" s="133">
        <v>107427</v>
      </c>
      <c r="J354" s="133" t="s">
        <v>1322</v>
      </c>
      <c r="K354" s="133" t="s">
        <v>545</v>
      </c>
      <c r="L354" s="135" t="str">
        <f t="shared" si="10"/>
        <v>AA</v>
      </c>
      <c r="M354" s="131">
        <f t="shared" si="11"/>
        <v>0</v>
      </c>
      <c r="P354" s="136"/>
      <c r="Q354" s="136"/>
      <c r="R354" s="136"/>
      <c r="S354" s="136"/>
      <c r="T354"/>
      <c r="U354" s="136"/>
      <c r="V354" s="136"/>
      <c r="W354"/>
      <c r="X354" s="136"/>
      <c r="Y354" s="136"/>
      <c r="Z354" s="136"/>
      <c r="AA354" s="136"/>
      <c r="AB354" s="136"/>
      <c r="AC354" s="136"/>
      <c r="AD354" s="136"/>
      <c r="AE354" s="136"/>
      <c r="AF354" s="136"/>
      <c r="AG354" s="136"/>
      <c r="AH354" s="136"/>
      <c r="AI354" s="136"/>
    </row>
    <row r="355" spans="1:35" ht="30" x14ac:dyDescent="0.25">
      <c r="A355" s="133">
        <v>202300</v>
      </c>
      <c r="B355" s="133" t="s">
        <v>1320</v>
      </c>
      <c r="C355" s="133">
        <v>2</v>
      </c>
      <c r="D355" s="133" t="s">
        <v>1066</v>
      </c>
      <c r="E355" s="133">
        <v>202</v>
      </c>
      <c r="F355" s="133" t="s">
        <v>1256</v>
      </c>
      <c r="G355" s="133">
        <v>20211</v>
      </c>
      <c r="H355" s="133" t="s">
        <v>1292</v>
      </c>
      <c r="I355" s="133">
        <v>227278</v>
      </c>
      <c r="J355" s="133" t="s">
        <v>1324</v>
      </c>
      <c r="K355" s="133" t="s">
        <v>545</v>
      </c>
      <c r="L355" s="135" t="str">
        <f t="shared" si="10"/>
        <v>AA</v>
      </c>
      <c r="M355" s="131">
        <f t="shared" si="11"/>
        <v>0</v>
      </c>
      <c r="P355" s="136"/>
      <c r="Q355" s="136"/>
      <c r="R355" s="136"/>
      <c r="S355" s="136"/>
      <c r="T355"/>
      <c r="U355" s="136"/>
      <c r="V355" s="136"/>
      <c r="W355"/>
      <c r="X355" s="136"/>
      <c r="Y355" s="136"/>
      <c r="Z355" s="136"/>
      <c r="AA355" s="136"/>
      <c r="AB355" s="136"/>
      <c r="AC355" s="136"/>
      <c r="AD355" s="136"/>
      <c r="AE355" s="136"/>
      <c r="AF355" s="136"/>
      <c r="AG355" s="136"/>
      <c r="AH355" s="136"/>
      <c r="AI355" s="136"/>
    </row>
    <row r="356" spans="1:35" ht="30" x14ac:dyDescent="0.25">
      <c r="A356" s="133">
        <v>202300</v>
      </c>
      <c r="B356" s="133" t="s">
        <v>1320</v>
      </c>
      <c r="C356" s="133">
        <v>2</v>
      </c>
      <c r="D356" s="133" t="s">
        <v>1066</v>
      </c>
      <c r="E356" s="133">
        <v>202</v>
      </c>
      <c r="F356" s="133" t="s">
        <v>1256</v>
      </c>
      <c r="G356" s="133">
        <v>20211</v>
      </c>
      <c r="H356" s="133" t="s">
        <v>1292</v>
      </c>
      <c r="I356" s="133">
        <v>228974</v>
      </c>
      <c r="J356" s="133" t="s">
        <v>1326</v>
      </c>
      <c r="K356" s="133" t="s">
        <v>545</v>
      </c>
      <c r="L356" s="135" t="str">
        <f t="shared" si="10"/>
        <v>AA</v>
      </c>
      <c r="M356" s="131">
        <f t="shared" si="11"/>
        <v>0</v>
      </c>
      <c r="P356" s="136"/>
      <c r="Q356" s="136"/>
      <c r="R356" s="136"/>
      <c r="S356" s="136"/>
      <c r="T356"/>
      <c r="U356" s="136"/>
      <c r="V356" s="136"/>
      <c r="W356"/>
      <c r="X356" s="136"/>
      <c r="Y356" s="136"/>
      <c r="Z356" s="136"/>
      <c r="AA356" s="136"/>
      <c r="AB356" s="136"/>
      <c r="AC356" s="136"/>
      <c r="AD356" s="136"/>
      <c r="AE356" s="136"/>
      <c r="AF356" s="136"/>
      <c r="AG356" s="136"/>
      <c r="AH356" s="136"/>
      <c r="AI356" s="136"/>
    </row>
    <row r="357" spans="1:35" ht="30" x14ac:dyDescent="0.25">
      <c r="A357" s="133">
        <v>202300</v>
      </c>
      <c r="B357" s="133" t="s">
        <v>1320</v>
      </c>
      <c r="C357" s="133">
        <v>2</v>
      </c>
      <c r="D357" s="133" t="s">
        <v>1066</v>
      </c>
      <c r="E357" s="133">
        <v>202</v>
      </c>
      <c r="F357" s="133" t="s">
        <v>1256</v>
      </c>
      <c r="G357" s="133">
        <v>20211</v>
      </c>
      <c r="H357" s="133" t="s">
        <v>1292</v>
      </c>
      <c r="I357" s="133">
        <v>333165</v>
      </c>
      <c r="J357" s="133" t="s">
        <v>1328</v>
      </c>
      <c r="K357" s="133" t="s">
        <v>545</v>
      </c>
      <c r="L357" s="135" t="str">
        <f t="shared" si="10"/>
        <v>AA</v>
      </c>
      <c r="M357" s="131">
        <f t="shared" si="11"/>
        <v>0</v>
      </c>
      <c r="P357" s="136"/>
      <c r="Q357" s="136"/>
      <c r="R357" s="136"/>
      <c r="S357" s="136"/>
      <c r="T357"/>
      <c r="U357" s="136"/>
      <c r="V357" s="136"/>
      <c r="W357"/>
      <c r="X357" s="136"/>
      <c r="Y357" s="136"/>
      <c r="Z357" s="136"/>
      <c r="AA357" s="136"/>
      <c r="AB357" s="136"/>
      <c r="AC357" s="136"/>
      <c r="AD357" s="136"/>
      <c r="AE357" s="136"/>
      <c r="AF357" s="136"/>
      <c r="AG357" s="136"/>
      <c r="AH357" s="136"/>
      <c r="AI357" s="136"/>
    </row>
    <row r="358" spans="1:35" ht="30" x14ac:dyDescent="0.25">
      <c r="A358" s="133">
        <v>202750</v>
      </c>
      <c r="B358" s="133" t="s">
        <v>1329</v>
      </c>
      <c r="C358" s="133">
        <v>2</v>
      </c>
      <c r="D358" s="133" t="s">
        <v>1066</v>
      </c>
      <c r="E358" s="133">
        <v>202</v>
      </c>
      <c r="F358" s="133" t="s">
        <v>1256</v>
      </c>
      <c r="G358" s="133">
        <v>20211</v>
      </c>
      <c r="H358" s="133" t="s">
        <v>1292</v>
      </c>
      <c r="I358" s="133">
        <v>102770</v>
      </c>
      <c r="J358" s="133" t="s">
        <v>1329</v>
      </c>
      <c r="K358" s="133" t="s">
        <v>557</v>
      </c>
      <c r="L358" s="135" t="str">
        <f t="shared" si="10"/>
        <v>AA</v>
      </c>
      <c r="M358" s="131">
        <f t="shared" si="11"/>
        <v>0</v>
      </c>
      <c r="P358" s="136"/>
      <c r="Q358" s="136"/>
      <c r="R358" s="136"/>
      <c r="S358" s="136"/>
      <c r="T358"/>
      <c r="U358" s="136"/>
      <c r="V358" s="136"/>
      <c r="W358"/>
      <c r="X358" s="136"/>
      <c r="Y358" s="136"/>
      <c r="Z358" s="136"/>
      <c r="AA358" s="136"/>
      <c r="AB358" s="136"/>
      <c r="AC358" s="136"/>
      <c r="AD358" s="136"/>
      <c r="AE358" s="136"/>
      <c r="AF358" s="136"/>
      <c r="AG358" s="136"/>
      <c r="AH358" s="136"/>
      <c r="AI358" s="136"/>
    </row>
    <row r="359" spans="1:35" ht="30" x14ac:dyDescent="0.25">
      <c r="A359" s="133" t="s">
        <v>1331</v>
      </c>
      <c r="B359" s="133" t="s">
        <v>1332</v>
      </c>
      <c r="C359" s="133">
        <v>2</v>
      </c>
      <c r="D359" s="133" t="s">
        <v>1066</v>
      </c>
      <c r="E359" s="133">
        <v>202</v>
      </c>
      <c r="F359" s="133" t="s">
        <v>1256</v>
      </c>
      <c r="G359" s="133">
        <v>20211</v>
      </c>
      <c r="H359" s="133" t="s">
        <v>1292</v>
      </c>
      <c r="I359" s="133"/>
      <c r="J359" s="133"/>
      <c r="K359" s="133"/>
      <c r="L359" s="135" t="str">
        <f t="shared" si="10"/>
        <v>AA</v>
      </c>
      <c r="M359" s="131">
        <f t="shared" si="11"/>
        <v>0</v>
      </c>
      <c r="P359" s="136"/>
      <c r="Q359" s="136"/>
      <c r="R359" s="136"/>
      <c r="S359" s="136"/>
      <c r="T359"/>
      <c r="U359" s="136"/>
      <c r="V359" s="136"/>
      <c r="W359"/>
      <c r="X359" s="136"/>
      <c r="Y359" s="136"/>
      <c r="Z359" s="136"/>
      <c r="AA359" s="136"/>
      <c r="AB359" s="136"/>
      <c r="AC359" s="136"/>
      <c r="AD359" s="136"/>
      <c r="AE359" s="136"/>
      <c r="AF359" s="136"/>
      <c r="AG359" s="136"/>
      <c r="AH359" s="136"/>
      <c r="AI359" s="136"/>
    </row>
    <row r="360" spans="1:35" ht="30" x14ac:dyDescent="0.25">
      <c r="A360" s="133" t="s">
        <v>1335</v>
      </c>
      <c r="B360" s="133" t="s">
        <v>1336</v>
      </c>
      <c r="C360" s="133">
        <v>2</v>
      </c>
      <c r="D360" s="133" t="s">
        <v>1066</v>
      </c>
      <c r="E360" s="133">
        <v>202</v>
      </c>
      <c r="F360" s="133" t="s">
        <v>1256</v>
      </c>
      <c r="G360" s="133">
        <v>20212</v>
      </c>
      <c r="H360" s="133" t="s">
        <v>1334</v>
      </c>
      <c r="I360" s="133"/>
      <c r="J360" s="133"/>
      <c r="K360" s="133"/>
      <c r="L360" s="135" t="str">
        <f t="shared" si="10"/>
        <v>AA</v>
      </c>
      <c r="M360" s="131">
        <f t="shared" si="11"/>
        <v>0</v>
      </c>
      <c r="P360" s="136"/>
      <c r="Q360" s="136"/>
      <c r="R360" s="136"/>
      <c r="S360" s="136"/>
      <c r="T360"/>
      <c r="U360" s="136"/>
      <c r="V360" s="136"/>
      <c r="W360"/>
      <c r="X360" s="136"/>
      <c r="Y360" s="136"/>
      <c r="Z360" s="136"/>
      <c r="AA360" s="136"/>
      <c r="AB360" s="136"/>
      <c r="AC360" s="136"/>
      <c r="AD360" s="136"/>
      <c r="AE360" s="136"/>
      <c r="AF360" s="136"/>
      <c r="AG360" s="136"/>
      <c r="AH360" s="136"/>
      <c r="AI360" s="136"/>
    </row>
    <row r="361" spans="1:35" ht="30" x14ac:dyDescent="0.25">
      <c r="A361" s="133" t="s">
        <v>1337</v>
      </c>
      <c r="B361" s="133" t="s">
        <v>1338</v>
      </c>
      <c r="C361" s="133">
        <v>2</v>
      </c>
      <c r="D361" s="133" t="s">
        <v>1066</v>
      </c>
      <c r="E361" s="133">
        <v>202</v>
      </c>
      <c r="F361" s="133" t="s">
        <v>1256</v>
      </c>
      <c r="G361" s="133">
        <v>20212</v>
      </c>
      <c r="H361" s="133" t="s">
        <v>1334</v>
      </c>
      <c r="I361" s="133"/>
      <c r="J361" s="133"/>
      <c r="K361" s="133"/>
      <c r="L361" s="135" t="str">
        <f t="shared" si="10"/>
        <v>AA</v>
      </c>
      <c r="M361" s="131">
        <f t="shared" si="11"/>
        <v>0</v>
      </c>
      <c r="P361" s="136"/>
      <c r="Q361" s="136"/>
      <c r="R361" s="136"/>
      <c r="S361" s="136"/>
      <c r="T361"/>
      <c r="U361" s="136"/>
      <c r="V361" s="136"/>
      <c r="W361"/>
      <c r="X361" s="136"/>
      <c r="Y361" s="136"/>
      <c r="Z361" s="136"/>
      <c r="AA361" s="136"/>
      <c r="AB361" s="136"/>
      <c r="AC361" s="136"/>
      <c r="AD361" s="136"/>
      <c r="AE361" s="136"/>
      <c r="AF361" s="136"/>
      <c r="AG361" s="136"/>
      <c r="AH361" s="136"/>
      <c r="AI361" s="136"/>
    </row>
    <row r="362" spans="1:35" ht="30" x14ac:dyDescent="0.25">
      <c r="A362" s="133" t="s">
        <v>1339</v>
      </c>
      <c r="B362" s="133" t="s">
        <v>1340</v>
      </c>
      <c r="C362" s="133">
        <v>2</v>
      </c>
      <c r="D362" s="133" t="s">
        <v>1066</v>
      </c>
      <c r="E362" s="133">
        <v>202</v>
      </c>
      <c r="F362" s="133" t="s">
        <v>1256</v>
      </c>
      <c r="G362" s="133">
        <v>20212</v>
      </c>
      <c r="H362" s="133" t="s">
        <v>1334</v>
      </c>
      <c r="I362" s="133"/>
      <c r="J362" s="133"/>
      <c r="K362" s="133"/>
      <c r="L362" s="135" t="str">
        <f t="shared" si="10"/>
        <v>AA</v>
      </c>
      <c r="M362" s="131">
        <f t="shared" si="11"/>
        <v>0</v>
      </c>
      <c r="P362" s="136"/>
      <c r="Q362" s="136"/>
      <c r="R362" s="136"/>
      <c r="S362" s="136"/>
      <c r="T362"/>
      <c r="U362" s="136"/>
      <c r="V362" s="136"/>
      <c r="W362"/>
      <c r="X362" s="136"/>
      <c r="Y362" s="136"/>
      <c r="Z362" s="136"/>
      <c r="AA362" s="136"/>
      <c r="AB362" s="136"/>
      <c r="AC362" s="136"/>
      <c r="AD362" s="136"/>
      <c r="AE362" s="136"/>
      <c r="AF362" s="136"/>
      <c r="AG362" s="136"/>
      <c r="AH362" s="136"/>
      <c r="AI362" s="136"/>
    </row>
    <row r="363" spans="1:35" ht="30" x14ac:dyDescent="0.25">
      <c r="A363" s="133" t="s">
        <v>1341</v>
      </c>
      <c r="B363" s="133" t="s">
        <v>1342</v>
      </c>
      <c r="C363" s="133">
        <v>2</v>
      </c>
      <c r="D363" s="133" t="s">
        <v>1066</v>
      </c>
      <c r="E363" s="133">
        <v>202</v>
      </c>
      <c r="F363" s="133" t="s">
        <v>1256</v>
      </c>
      <c r="G363" s="133">
        <v>20212</v>
      </c>
      <c r="H363" s="133" t="s">
        <v>1334</v>
      </c>
      <c r="I363" s="133"/>
      <c r="J363" s="133"/>
      <c r="K363" s="133"/>
      <c r="L363" s="135" t="str">
        <f t="shared" si="10"/>
        <v>AA</v>
      </c>
      <c r="M363" s="131">
        <f t="shared" si="11"/>
        <v>0</v>
      </c>
      <c r="P363" s="136"/>
      <c r="Q363" s="136"/>
      <c r="R363" s="136"/>
      <c r="S363" s="136"/>
      <c r="T363"/>
      <c r="U363" s="136"/>
      <c r="V363" s="136"/>
      <c r="W363"/>
      <c r="X363" s="136"/>
      <c r="Y363" s="136"/>
      <c r="Z363" s="136"/>
      <c r="AA363" s="136"/>
      <c r="AB363" s="136"/>
      <c r="AC363" s="136"/>
      <c r="AD363" s="136"/>
      <c r="AE363" s="136"/>
      <c r="AF363" s="136"/>
      <c r="AG363" s="136"/>
      <c r="AH363" s="136"/>
      <c r="AI363" s="136"/>
    </row>
    <row r="364" spans="1:35" ht="30" x14ac:dyDescent="0.25">
      <c r="A364" s="133" t="s">
        <v>1343</v>
      </c>
      <c r="B364" s="133" t="s">
        <v>1344</v>
      </c>
      <c r="C364" s="133">
        <v>2</v>
      </c>
      <c r="D364" s="133" t="s">
        <v>1066</v>
      </c>
      <c r="E364" s="133">
        <v>202</v>
      </c>
      <c r="F364" s="133" t="s">
        <v>1256</v>
      </c>
      <c r="G364" s="133">
        <v>20212</v>
      </c>
      <c r="H364" s="133" t="s">
        <v>1334</v>
      </c>
      <c r="I364" s="133"/>
      <c r="J364" s="133"/>
      <c r="K364" s="133"/>
      <c r="L364" s="135" t="str">
        <f t="shared" si="10"/>
        <v>AA</v>
      </c>
      <c r="M364" s="131">
        <f t="shared" si="11"/>
        <v>0</v>
      </c>
      <c r="P364" s="136"/>
      <c r="Q364" s="136"/>
      <c r="R364" s="136"/>
      <c r="S364" s="136"/>
      <c r="T364"/>
      <c r="U364" s="136"/>
      <c r="V364" s="136"/>
      <c r="W364"/>
      <c r="X364" s="136"/>
      <c r="Y364" s="136"/>
      <c r="Z364" s="136"/>
      <c r="AA364" s="136"/>
      <c r="AB364" s="136"/>
      <c r="AC364" s="136"/>
      <c r="AD364" s="136"/>
      <c r="AE364" s="136"/>
      <c r="AF364" s="136"/>
      <c r="AG364" s="136"/>
      <c r="AH364" s="136"/>
      <c r="AI364" s="136"/>
    </row>
    <row r="365" spans="1:35" ht="30" x14ac:dyDescent="0.25">
      <c r="A365" s="133" t="s">
        <v>1345</v>
      </c>
      <c r="B365" s="133" t="s">
        <v>1346</v>
      </c>
      <c r="C365" s="133">
        <v>2</v>
      </c>
      <c r="D365" s="133" t="s">
        <v>1066</v>
      </c>
      <c r="E365" s="133">
        <v>202</v>
      </c>
      <c r="F365" s="133" t="s">
        <v>1256</v>
      </c>
      <c r="G365" s="133">
        <v>20212</v>
      </c>
      <c r="H365" s="133" t="s">
        <v>1334</v>
      </c>
      <c r="I365" s="133"/>
      <c r="J365" s="133"/>
      <c r="K365" s="133"/>
      <c r="L365" s="135" t="str">
        <f t="shared" si="10"/>
        <v>AA</v>
      </c>
      <c r="M365" s="131">
        <f t="shared" si="11"/>
        <v>0</v>
      </c>
      <c r="P365" s="136"/>
      <c r="Q365" s="136"/>
      <c r="R365" s="136"/>
      <c r="S365" s="136"/>
      <c r="T365"/>
      <c r="U365" s="136"/>
      <c r="V365" s="136"/>
      <c r="W365"/>
      <c r="X365" s="136"/>
      <c r="Y365" s="136"/>
      <c r="Z365" s="136"/>
      <c r="AA365" s="136"/>
      <c r="AB365" s="136"/>
      <c r="AC365" s="136"/>
      <c r="AD365" s="136"/>
      <c r="AE365" s="136"/>
      <c r="AF365" s="136"/>
      <c r="AG365" s="136"/>
      <c r="AH365" s="136"/>
      <c r="AI365" s="136"/>
    </row>
    <row r="366" spans="1:35" ht="30" x14ac:dyDescent="0.25">
      <c r="A366" s="133" t="s">
        <v>1347</v>
      </c>
      <c r="B366" s="133" t="s">
        <v>1348</v>
      </c>
      <c r="C366" s="133">
        <v>2</v>
      </c>
      <c r="D366" s="133" t="s">
        <v>1066</v>
      </c>
      <c r="E366" s="133">
        <v>202</v>
      </c>
      <c r="F366" s="133" t="s">
        <v>1256</v>
      </c>
      <c r="G366" s="133">
        <v>20212</v>
      </c>
      <c r="H366" s="133" t="s">
        <v>1334</v>
      </c>
      <c r="I366" s="133"/>
      <c r="J366" s="133"/>
      <c r="K366" s="133"/>
      <c r="L366" s="135" t="str">
        <f t="shared" si="10"/>
        <v>AA</v>
      </c>
      <c r="M366" s="131">
        <f t="shared" si="11"/>
        <v>0</v>
      </c>
      <c r="P366" s="136"/>
      <c r="Q366" s="136"/>
      <c r="R366" s="136"/>
      <c r="S366" s="136"/>
      <c r="T366"/>
      <c r="U366" s="136"/>
      <c r="V366" s="136"/>
      <c r="W366"/>
      <c r="X366" s="136"/>
      <c r="Y366" s="136"/>
      <c r="Z366" s="136"/>
      <c r="AA366" s="136"/>
      <c r="AB366" s="136"/>
      <c r="AC366" s="136"/>
      <c r="AD366" s="136"/>
      <c r="AE366" s="136"/>
      <c r="AF366" s="136"/>
      <c r="AG366" s="136"/>
      <c r="AH366" s="136"/>
      <c r="AI366" s="136"/>
    </row>
    <row r="367" spans="1:35" ht="30" x14ac:dyDescent="0.25">
      <c r="A367" s="133">
        <v>202120</v>
      </c>
      <c r="B367" s="133" t="s">
        <v>1334</v>
      </c>
      <c r="C367" s="133">
        <v>2</v>
      </c>
      <c r="D367" s="133" t="s">
        <v>1066</v>
      </c>
      <c r="E367" s="133">
        <v>202</v>
      </c>
      <c r="F367" s="133" t="s">
        <v>1256</v>
      </c>
      <c r="G367" s="133">
        <v>20223</v>
      </c>
      <c r="H367" s="133" t="s">
        <v>1350</v>
      </c>
      <c r="I367" s="133">
        <v>102530</v>
      </c>
      <c r="J367" s="133" t="s">
        <v>1352</v>
      </c>
      <c r="K367" s="133" t="s">
        <v>557</v>
      </c>
      <c r="L367" s="135" t="str">
        <f t="shared" si="10"/>
        <v>AA</v>
      </c>
      <c r="M367" s="131">
        <f t="shared" si="11"/>
        <v>0</v>
      </c>
      <c r="P367" s="136"/>
      <c r="Q367" s="136"/>
      <c r="R367" s="136"/>
      <c r="S367" s="136"/>
      <c r="T367"/>
      <c r="U367" s="136"/>
      <c r="V367" s="136"/>
      <c r="W367"/>
      <c r="X367" s="136"/>
      <c r="Y367" s="136"/>
      <c r="Z367" s="136"/>
      <c r="AA367" s="136"/>
      <c r="AB367" s="136"/>
      <c r="AC367" s="136"/>
      <c r="AD367" s="136"/>
      <c r="AE367" s="136"/>
      <c r="AF367" s="136"/>
      <c r="AG367" s="136"/>
      <c r="AH367" s="136"/>
      <c r="AI367" s="136"/>
    </row>
    <row r="368" spans="1:35" ht="30" x14ac:dyDescent="0.25">
      <c r="A368" s="133">
        <v>202120</v>
      </c>
      <c r="B368" s="133" t="s">
        <v>1334</v>
      </c>
      <c r="C368" s="133">
        <v>2</v>
      </c>
      <c r="D368" s="133" t="s">
        <v>1066</v>
      </c>
      <c r="E368" s="133">
        <v>202</v>
      </c>
      <c r="F368" s="133" t="s">
        <v>1256</v>
      </c>
      <c r="G368" s="133">
        <v>20223</v>
      </c>
      <c r="H368" s="133" t="s">
        <v>1350</v>
      </c>
      <c r="I368" s="133">
        <v>107465</v>
      </c>
      <c r="J368" s="133" t="s">
        <v>1354</v>
      </c>
      <c r="K368" s="133" t="s">
        <v>545</v>
      </c>
      <c r="L368" s="135" t="str">
        <f t="shared" si="10"/>
        <v>AA</v>
      </c>
      <c r="M368" s="131">
        <f t="shared" si="11"/>
        <v>0</v>
      </c>
      <c r="P368" s="136"/>
      <c r="Q368" s="136"/>
      <c r="R368" s="136"/>
      <c r="S368" s="136"/>
      <c r="T368"/>
      <c r="U368" s="136"/>
      <c r="V368" s="136"/>
      <c r="W368"/>
      <c r="X368" s="136"/>
      <c r="Y368" s="136"/>
      <c r="Z368" s="136"/>
      <c r="AA368" s="136"/>
      <c r="AB368" s="136"/>
      <c r="AC368" s="136"/>
      <c r="AD368" s="136"/>
      <c r="AE368" s="136"/>
      <c r="AF368" s="136"/>
      <c r="AG368" s="136"/>
      <c r="AH368" s="136"/>
      <c r="AI368" s="136"/>
    </row>
    <row r="369" spans="1:35" ht="30" x14ac:dyDescent="0.25">
      <c r="A369" s="133">
        <v>202120</v>
      </c>
      <c r="B369" s="133" t="s">
        <v>1334</v>
      </c>
      <c r="C369" s="133">
        <v>2</v>
      </c>
      <c r="D369" s="133" t="s">
        <v>1066</v>
      </c>
      <c r="E369" s="133">
        <v>202</v>
      </c>
      <c r="F369" s="133" t="s">
        <v>1256</v>
      </c>
      <c r="G369" s="133">
        <v>20223</v>
      </c>
      <c r="H369" s="133" t="s">
        <v>1350</v>
      </c>
      <c r="I369" s="133">
        <v>107466</v>
      </c>
      <c r="J369" s="133" t="s">
        <v>1356</v>
      </c>
      <c r="K369" s="133" t="s">
        <v>545</v>
      </c>
      <c r="L369" s="135" t="str">
        <f t="shared" si="10"/>
        <v>AA</v>
      </c>
      <c r="M369" s="131">
        <f t="shared" si="11"/>
        <v>0</v>
      </c>
      <c r="P369" s="136"/>
      <c r="Q369" s="136"/>
      <c r="R369" s="136"/>
      <c r="S369" s="136"/>
      <c r="T369"/>
      <c r="U369" s="136"/>
      <c r="V369" s="136"/>
      <c r="W369"/>
      <c r="X369" s="136"/>
      <c r="Y369" s="136"/>
      <c r="Z369" s="136"/>
      <c r="AA369" s="136"/>
      <c r="AB369" s="136"/>
      <c r="AC369" s="136"/>
      <c r="AD369" s="136"/>
      <c r="AE369" s="136"/>
      <c r="AF369" s="136"/>
      <c r="AG369" s="136"/>
      <c r="AH369" s="136"/>
      <c r="AI369" s="136"/>
    </row>
    <row r="370" spans="1:35" ht="30" x14ac:dyDescent="0.25">
      <c r="A370" s="133">
        <v>202120</v>
      </c>
      <c r="B370" s="133" t="s">
        <v>1334</v>
      </c>
      <c r="C370" s="133">
        <v>2</v>
      </c>
      <c r="D370" s="133" t="s">
        <v>1066</v>
      </c>
      <c r="E370" s="133">
        <v>202</v>
      </c>
      <c r="F370" s="133" t="s">
        <v>1256</v>
      </c>
      <c r="G370" s="133">
        <v>20223</v>
      </c>
      <c r="H370" s="133" t="s">
        <v>1350</v>
      </c>
      <c r="I370" s="133">
        <v>107467</v>
      </c>
      <c r="J370" s="133" t="s">
        <v>1358</v>
      </c>
      <c r="K370" s="133" t="s">
        <v>545</v>
      </c>
      <c r="L370" s="135" t="str">
        <f t="shared" si="10"/>
        <v>AA</v>
      </c>
      <c r="M370" s="131">
        <f t="shared" si="11"/>
        <v>0</v>
      </c>
      <c r="P370" s="136"/>
      <c r="Q370" s="136"/>
      <c r="R370" s="136"/>
      <c r="S370" s="136"/>
      <c r="T370"/>
      <c r="U370" s="136"/>
      <c r="V370" s="136"/>
      <c r="W370"/>
      <c r="X370" s="136"/>
      <c r="Y370" s="136"/>
      <c r="Z370" s="136"/>
      <c r="AA370" s="136"/>
      <c r="AB370" s="136"/>
      <c r="AC370" s="136"/>
      <c r="AD370" s="136"/>
      <c r="AE370" s="136"/>
      <c r="AF370" s="136"/>
      <c r="AG370" s="136"/>
      <c r="AH370" s="136"/>
      <c r="AI370" s="136"/>
    </row>
    <row r="371" spans="1:35" ht="30" x14ac:dyDescent="0.25">
      <c r="A371" s="133">
        <v>202120</v>
      </c>
      <c r="B371" s="133" t="s">
        <v>1334</v>
      </c>
      <c r="C371" s="133">
        <v>2</v>
      </c>
      <c r="D371" s="133" t="s">
        <v>1066</v>
      </c>
      <c r="E371" s="133">
        <v>202</v>
      </c>
      <c r="F371" s="133" t="s">
        <v>1256</v>
      </c>
      <c r="G371" s="133">
        <v>20223</v>
      </c>
      <c r="H371" s="133" t="s">
        <v>1350</v>
      </c>
      <c r="I371" s="133">
        <v>107468</v>
      </c>
      <c r="J371" s="133" t="s">
        <v>1360</v>
      </c>
      <c r="K371" s="133" t="s">
        <v>545</v>
      </c>
      <c r="L371" s="135" t="str">
        <f t="shared" si="10"/>
        <v>AA</v>
      </c>
      <c r="M371" s="131">
        <f t="shared" si="11"/>
        <v>0</v>
      </c>
      <c r="P371" s="136"/>
      <c r="Q371" s="136"/>
      <c r="R371" s="136"/>
      <c r="S371" s="136"/>
      <c r="T371"/>
      <c r="U371" s="136"/>
      <c r="V371" s="136"/>
      <c r="W371"/>
      <c r="X371" s="136"/>
      <c r="Y371" s="136"/>
      <c r="Z371" s="136"/>
      <c r="AA371" s="136"/>
      <c r="AB371" s="136"/>
      <c r="AC371" s="136"/>
      <c r="AD371" s="136"/>
      <c r="AE371" s="136"/>
      <c r="AF371" s="136"/>
      <c r="AG371" s="136"/>
      <c r="AH371" s="136"/>
      <c r="AI371" s="136"/>
    </row>
    <row r="372" spans="1:35" ht="30" x14ac:dyDescent="0.25">
      <c r="A372" s="133">
        <v>202120</v>
      </c>
      <c r="B372" s="133" t="s">
        <v>1334</v>
      </c>
      <c r="C372" s="133">
        <v>2</v>
      </c>
      <c r="D372" s="133" t="s">
        <v>1066</v>
      </c>
      <c r="E372" s="133">
        <v>202</v>
      </c>
      <c r="F372" s="133" t="s">
        <v>1256</v>
      </c>
      <c r="G372" s="133">
        <v>20223</v>
      </c>
      <c r="H372" s="133" t="s">
        <v>1350</v>
      </c>
      <c r="I372" s="133">
        <v>220236</v>
      </c>
      <c r="J372" s="133" t="s">
        <v>1362</v>
      </c>
      <c r="K372" s="133" t="s">
        <v>1159</v>
      </c>
      <c r="L372" s="135" t="str">
        <f t="shared" si="10"/>
        <v>AA</v>
      </c>
      <c r="M372" s="131">
        <f t="shared" si="11"/>
        <v>0</v>
      </c>
      <c r="P372" s="136"/>
      <c r="Q372" s="136"/>
      <c r="R372" s="136"/>
      <c r="S372" s="136"/>
      <c r="T372"/>
      <c r="U372" s="136"/>
      <c r="V372" s="136"/>
      <c r="W372"/>
      <c r="X372" s="136"/>
      <c r="Y372" s="136"/>
      <c r="Z372" s="136"/>
      <c r="AA372" s="136"/>
      <c r="AB372" s="136"/>
      <c r="AC372" s="136"/>
      <c r="AD372" s="136"/>
      <c r="AE372" s="136"/>
      <c r="AF372" s="136"/>
      <c r="AG372" s="136"/>
      <c r="AH372" s="136"/>
      <c r="AI372" s="136"/>
    </row>
    <row r="373" spans="1:35" ht="30" x14ac:dyDescent="0.25">
      <c r="A373" s="133">
        <v>202120</v>
      </c>
      <c r="B373" s="133" t="s">
        <v>1334</v>
      </c>
      <c r="C373" s="133">
        <v>2</v>
      </c>
      <c r="D373" s="133" t="s">
        <v>1066</v>
      </c>
      <c r="E373" s="133">
        <v>202</v>
      </c>
      <c r="F373" s="133" t="s">
        <v>1256</v>
      </c>
      <c r="G373" s="133">
        <v>20223</v>
      </c>
      <c r="H373" s="133" t="s">
        <v>1350</v>
      </c>
      <c r="I373" s="133">
        <v>220237</v>
      </c>
      <c r="J373" s="133" t="s">
        <v>1364</v>
      </c>
      <c r="K373" s="133" t="s">
        <v>1159</v>
      </c>
      <c r="L373" s="135" t="str">
        <f t="shared" si="10"/>
        <v>AA</v>
      </c>
      <c r="M373" s="131">
        <f t="shared" si="11"/>
        <v>0</v>
      </c>
      <c r="P373" s="136"/>
      <c r="Q373" s="136"/>
      <c r="R373" s="136"/>
      <c r="S373" s="136"/>
      <c r="T373"/>
      <c r="U373" s="136"/>
      <c r="V373" s="136"/>
      <c r="W373"/>
      <c r="X373" s="136"/>
      <c r="Y373" s="136"/>
      <c r="Z373" s="136"/>
      <c r="AA373" s="136"/>
      <c r="AB373" s="136"/>
      <c r="AC373" s="136"/>
      <c r="AD373" s="136"/>
      <c r="AE373" s="136"/>
      <c r="AF373" s="136"/>
      <c r="AG373" s="136"/>
      <c r="AH373" s="136"/>
      <c r="AI373" s="136"/>
    </row>
    <row r="374" spans="1:35" ht="30" x14ac:dyDescent="0.25">
      <c r="A374" s="133">
        <v>202120</v>
      </c>
      <c r="B374" s="133" t="s">
        <v>1334</v>
      </c>
      <c r="C374" s="133">
        <v>2</v>
      </c>
      <c r="D374" s="133" t="s">
        <v>1066</v>
      </c>
      <c r="E374" s="133">
        <v>202</v>
      </c>
      <c r="F374" s="133" t="s">
        <v>1256</v>
      </c>
      <c r="G374" s="133">
        <v>20223</v>
      </c>
      <c r="H374" s="133" t="s">
        <v>1350</v>
      </c>
      <c r="I374" s="133">
        <v>227272</v>
      </c>
      <c r="J374" s="133" t="s">
        <v>1366</v>
      </c>
      <c r="K374" s="133" t="s">
        <v>545</v>
      </c>
      <c r="L374" s="135" t="str">
        <f t="shared" si="10"/>
        <v>AA</v>
      </c>
      <c r="M374" s="131">
        <f t="shared" si="11"/>
        <v>0</v>
      </c>
      <c r="P374" s="136"/>
      <c r="Q374" s="136"/>
      <c r="R374" s="136"/>
      <c r="S374" s="136"/>
      <c r="T374"/>
      <c r="U374" s="136"/>
      <c r="V374" s="136"/>
      <c r="W374"/>
      <c r="X374" s="136"/>
      <c r="Y374" s="136"/>
      <c r="Z374" s="136"/>
      <c r="AA374" s="136"/>
      <c r="AB374" s="136"/>
      <c r="AC374" s="136"/>
      <c r="AD374" s="136"/>
      <c r="AE374" s="136"/>
      <c r="AF374" s="136"/>
      <c r="AG374" s="136"/>
      <c r="AH374" s="136"/>
      <c r="AI374" s="136"/>
    </row>
    <row r="375" spans="1:35" ht="30" x14ac:dyDescent="0.25">
      <c r="A375" s="133">
        <v>202120</v>
      </c>
      <c r="B375" s="133" t="s">
        <v>1334</v>
      </c>
      <c r="C375" s="133">
        <v>2</v>
      </c>
      <c r="D375" s="133" t="s">
        <v>1066</v>
      </c>
      <c r="E375" s="133">
        <v>202</v>
      </c>
      <c r="F375" s="133" t="s">
        <v>1256</v>
      </c>
      <c r="G375" s="133">
        <v>20223</v>
      </c>
      <c r="H375" s="133" t="s">
        <v>1350</v>
      </c>
      <c r="I375" s="133">
        <v>227328</v>
      </c>
      <c r="J375" s="133" t="s">
        <v>1368</v>
      </c>
      <c r="K375" s="133" t="s">
        <v>545</v>
      </c>
      <c r="L375" s="135" t="str">
        <f t="shared" si="10"/>
        <v>AA</v>
      </c>
      <c r="M375" s="131">
        <f t="shared" si="11"/>
        <v>0</v>
      </c>
      <c r="P375" s="136"/>
      <c r="Q375" s="136"/>
      <c r="R375" s="136"/>
      <c r="S375" s="136"/>
      <c r="T375"/>
      <c r="U375" s="136"/>
      <c r="V375" s="136"/>
      <c r="W375"/>
      <c r="X375" s="136"/>
      <c r="Y375" s="136"/>
      <c r="Z375" s="136"/>
      <c r="AA375" s="136"/>
      <c r="AB375" s="136"/>
      <c r="AC375" s="136"/>
      <c r="AD375" s="136"/>
      <c r="AE375" s="136"/>
      <c r="AF375" s="136"/>
      <c r="AG375" s="136"/>
      <c r="AH375" s="136"/>
      <c r="AI375" s="136"/>
    </row>
    <row r="376" spans="1:35" ht="30" x14ac:dyDescent="0.25">
      <c r="A376" s="133">
        <v>202120</v>
      </c>
      <c r="B376" s="133" t="s">
        <v>1334</v>
      </c>
      <c r="C376" s="133">
        <v>2</v>
      </c>
      <c r="D376" s="133" t="s">
        <v>1066</v>
      </c>
      <c r="E376" s="133">
        <v>202</v>
      </c>
      <c r="F376" s="133" t="s">
        <v>1256</v>
      </c>
      <c r="G376" s="133">
        <v>20223</v>
      </c>
      <c r="H376" s="133" t="s">
        <v>1350</v>
      </c>
      <c r="I376" s="133">
        <v>227428</v>
      </c>
      <c r="J376" s="133" t="s">
        <v>1336</v>
      </c>
      <c r="K376" s="133" t="s">
        <v>545</v>
      </c>
      <c r="L376" s="135" t="str">
        <f t="shared" si="10"/>
        <v>AA</v>
      </c>
      <c r="M376" s="131">
        <f t="shared" si="11"/>
        <v>0</v>
      </c>
      <c r="P376" s="136"/>
      <c r="Q376" s="136"/>
      <c r="R376" s="136"/>
      <c r="S376" s="136"/>
      <c r="T376"/>
      <c r="U376" s="136"/>
      <c r="V376" s="136"/>
      <c r="W376"/>
      <c r="X376" s="136"/>
      <c r="Y376" s="136"/>
      <c r="Z376" s="136"/>
      <c r="AA376" s="136"/>
      <c r="AB376" s="136"/>
      <c r="AC376" s="136"/>
      <c r="AD376" s="136"/>
      <c r="AE376" s="136"/>
      <c r="AF376" s="136"/>
      <c r="AG376" s="136"/>
      <c r="AH376" s="136"/>
      <c r="AI376" s="136"/>
    </row>
    <row r="377" spans="1:35" ht="30" x14ac:dyDescent="0.25">
      <c r="A377" s="133">
        <v>202120</v>
      </c>
      <c r="B377" s="133" t="s">
        <v>1334</v>
      </c>
      <c r="C377" s="133">
        <v>2</v>
      </c>
      <c r="D377" s="133" t="s">
        <v>1066</v>
      </c>
      <c r="E377" s="133">
        <v>202</v>
      </c>
      <c r="F377" s="133" t="s">
        <v>1256</v>
      </c>
      <c r="G377" s="133">
        <v>20223</v>
      </c>
      <c r="H377" s="133" t="s">
        <v>1350</v>
      </c>
      <c r="I377" s="133">
        <v>227441</v>
      </c>
      <c r="J377" s="133" t="s">
        <v>1371</v>
      </c>
      <c r="K377" s="133" t="s">
        <v>545</v>
      </c>
      <c r="L377" s="135" t="str">
        <f t="shared" si="10"/>
        <v>AA</v>
      </c>
      <c r="M377" s="131">
        <f t="shared" si="11"/>
        <v>0</v>
      </c>
      <c r="P377" s="136"/>
      <c r="Q377" s="136"/>
      <c r="R377" s="136"/>
      <c r="S377" s="136"/>
      <c r="T377"/>
      <c r="U377" s="136"/>
      <c r="V377" s="136"/>
      <c r="W377"/>
      <c r="X377" s="136"/>
      <c r="Y377" s="136"/>
      <c r="Z377" s="136"/>
      <c r="AA377" s="136"/>
      <c r="AB377" s="136"/>
      <c r="AC377" s="136"/>
      <c r="AD377" s="136"/>
      <c r="AE377" s="136"/>
      <c r="AF377" s="136"/>
      <c r="AG377" s="136"/>
      <c r="AH377" s="136"/>
      <c r="AI377" s="136"/>
    </row>
    <row r="378" spans="1:35" ht="30" x14ac:dyDescent="0.25">
      <c r="A378" s="133">
        <v>202120</v>
      </c>
      <c r="B378" s="133" t="s">
        <v>1334</v>
      </c>
      <c r="C378" s="133">
        <v>2</v>
      </c>
      <c r="D378" s="133" t="s">
        <v>1066</v>
      </c>
      <c r="E378" s="133">
        <v>202</v>
      </c>
      <c r="F378" s="133" t="s">
        <v>1256</v>
      </c>
      <c r="G378" s="133">
        <v>20223</v>
      </c>
      <c r="H378" s="133" t="s">
        <v>1350</v>
      </c>
      <c r="I378" s="133">
        <v>228701</v>
      </c>
      <c r="J378" s="133" t="s">
        <v>1373</v>
      </c>
      <c r="K378" s="133" t="s">
        <v>545</v>
      </c>
      <c r="L378" s="135" t="str">
        <f t="shared" si="10"/>
        <v>AA</v>
      </c>
      <c r="M378" s="131">
        <f t="shared" si="11"/>
        <v>0</v>
      </c>
      <c r="P378" s="136"/>
      <c r="Q378" s="136"/>
      <c r="R378" s="136"/>
      <c r="S378" s="136"/>
      <c r="T378"/>
      <c r="U378" s="136"/>
      <c r="V378" s="136"/>
      <c r="W378"/>
      <c r="X378" s="136"/>
      <c r="Y378" s="136"/>
      <c r="Z378" s="136"/>
      <c r="AA378" s="136"/>
      <c r="AB378" s="136"/>
      <c r="AC378" s="136"/>
      <c r="AD378" s="136"/>
      <c r="AE378" s="136"/>
      <c r="AF378" s="136"/>
      <c r="AG378" s="136"/>
      <c r="AH378" s="136"/>
      <c r="AI378" s="136"/>
    </row>
    <row r="379" spans="1:35" ht="30" x14ac:dyDescent="0.25">
      <c r="A379" s="133">
        <v>202120</v>
      </c>
      <c r="B379" s="133" t="s">
        <v>1334</v>
      </c>
      <c r="C379" s="133">
        <v>2</v>
      </c>
      <c r="D379" s="133" t="s">
        <v>1066</v>
      </c>
      <c r="E379" s="133">
        <v>202</v>
      </c>
      <c r="F379" s="133" t="s">
        <v>1256</v>
      </c>
      <c r="G379" s="133">
        <v>20223</v>
      </c>
      <c r="H379" s="133" t="s">
        <v>1350</v>
      </c>
      <c r="I379" s="133">
        <v>550561</v>
      </c>
      <c r="J379" s="133" t="s">
        <v>1375</v>
      </c>
      <c r="K379" s="133" t="s">
        <v>545</v>
      </c>
      <c r="L379" s="135" t="str">
        <f t="shared" si="10"/>
        <v>AA</v>
      </c>
      <c r="M379" s="131">
        <f t="shared" si="11"/>
        <v>0</v>
      </c>
      <c r="P379" s="136"/>
      <c r="Q379" s="136"/>
      <c r="R379" s="136"/>
      <c r="S379" s="136"/>
      <c r="T379"/>
      <c r="U379" s="136"/>
      <c r="V379" s="136"/>
      <c r="W379"/>
      <c r="X379" s="136"/>
      <c r="Y379" s="136"/>
      <c r="Z379" s="136"/>
      <c r="AA379" s="136"/>
      <c r="AB379" s="136"/>
      <c r="AC379" s="136"/>
      <c r="AD379" s="136"/>
      <c r="AE379" s="136"/>
      <c r="AF379" s="136"/>
      <c r="AG379" s="136"/>
      <c r="AH379" s="136"/>
      <c r="AI379" s="136"/>
    </row>
    <row r="380" spans="1:35" ht="30" x14ac:dyDescent="0.25">
      <c r="A380" s="133">
        <v>202210</v>
      </c>
      <c r="B380" s="133" t="s">
        <v>1378</v>
      </c>
      <c r="C380" s="133">
        <v>2</v>
      </c>
      <c r="D380" s="133" t="s">
        <v>1066</v>
      </c>
      <c r="E380" s="133">
        <v>202</v>
      </c>
      <c r="F380" s="133" t="s">
        <v>1256</v>
      </c>
      <c r="G380" s="133">
        <v>20223</v>
      </c>
      <c r="H380" s="133" t="s">
        <v>1350</v>
      </c>
      <c r="I380" s="133">
        <v>108100</v>
      </c>
      <c r="J380" s="133" t="s">
        <v>1380</v>
      </c>
      <c r="K380" s="133" t="s">
        <v>1001</v>
      </c>
      <c r="L380" s="135" t="str">
        <f t="shared" si="10"/>
        <v>AA</v>
      </c>
      <c r="M380" s="131">
        <f t="shared" si="11"/>
        <v>0</v>
      </c>
      <c r="P380" s="136"/>
      <c r="Q380" s="136"/>
      <c r="R380" s="136"/>
      <c r="S380" s="136"/>
      <c r="T380"/>
      <c r="U380" s="136"/>
      <c r="V380" s="136"/>
      <c r="W380"/>
      <c r="X380" s="136"/>
      <c r="Y380" s="136"/>
      <c r="Z380" s="136"/>
      <c r="AA380" s="136"/>
      <c r="AB380" s="136"/>
      <c r="AC380" s="136"/>
      <c r="AD380" s="136"/>
      <c r="AE380" s="136"/>
      <c r="AF380" s="136"/>
      <c r="AG380" s="136"/>
      <c r="AH380" s="136"/>
      <c r="AI380" s="136"/>
    </row>
    <row r="381" spans="1:35" ht="30" x14ac:dyDescent="0.25">
      <c r="A381" s="133">
        <v>202230</v>
      </c>
      <c r="B381" s="133" t="s">
        <v>1350</v>
      </c>
      <c r="C381" s="133">
        <v>2</v>
      </c>
      <c r="D381" s="133" t="s">
        <v>1066</v>
      </c>
      <c r="E381" s="133">
        <v>202</v>
      </c>
      <c r="F381" s="133" t="s">
        <v>1256</v>
      </c>
      <c r="G381" s="133">
        <v>20223</v>
      </c>
      <c r="H381" s="133" t="s">
        <v>1350</v>
      </c>
      <c r="I381" s="133">
        <v>107473</v>
      </c>
      <c r="J381" s="133" t="s">
        <v>1350</v>
      </c>
      <c r="K381" s="133" t="s">
        <v>545</v>
      </c>
      <c r="L381" s="135" t="str">
        <f t="shared" si="10"/>
        <v>AA</v>
      </c>
      <c r="M381" s="131">
        <f t="shared" si="11"/>
        <v>0</v>
      </c>
      <c r="P381" s="136"/>
      <c r="Q381" s="136"/>
      <c r="R381" s="136"/>
      <c r="S381" s="136"/>
      <c r="T381"/>
      <c r="U381" s="136"/>
      <c r="V381" s="136"/>
      <c r="W381"/>
      <c r="X381" s="136"/>
      <c r="Y381" s="136"/>
      <c r="Z381" s="136"/>
      <c r="AA381" s="136"/>
      <c r="AB381" s="136"/>
      <c r="AC381" s="136"/>
      <c r="AD381" s="136"/>
      <c r="AE381" s="136"/>
      <c r="AF381" s="136"/>
      <c r="AG381" s="136"/>
      <c r="AH381" s="136"/>
      <c r="AI381" s="136"/>
    </row>
    <row r="382" spans="1:35" ht="30" x14ac:dyDescent="0.25">
      <c r="A382" s="133">
        <v>202230</v>
      </c>
      <c r="B382" s="133" t="s">
        <v>1350</v>
      </c>
      <c r="C382" s="133">
        <v>2</v>
      </c>
      <c r="D382" s="133" t="s">
        <v>1066</v>
      </c>
      <c r="E382" s="133">
        <v>202</v>
      </c>
      <c r="F382" s="133" t="s">
        <v>1256</v>
      </c>
      <c r="G382" s="133">
        <v>20223</v>
      </c>
      <c r="H382" s="133" t="s">
        <v>1350</v>
      </c>
      <c r="I382" s="133">
        <v>227282</v>
      </c>
      <c r="J382" s="133" t="s">
        <v>1383</v>
      </c>
      <c r="K382" s="133" t="s">
        <v>545</v>
      </c>
      <c r="L382" s="135" t="str">
        <f t="shared" si="10"/>
        <v>AA</v>
      </c>
      <c r="M382" s="131">
        <f t="shared" si="11"/>
        <v>0</v>
      </c>
      <c r="P382" s="136"/>
      <c r="Q382" s="136"/>
      <c r="R382" s="136"/>
      <c r="S382" s="136"/>
      <c r="T382"/>
      <c r="U382" s="136"/>
      <c r="V382" s="136"/>
      <c r="W382"/>
      <c r="X382" s="136"/>
      <c r="Y382" s="136"/>
      <c r="Z382" s="136"/>
      <c r="AA382" s="136"/>
      <c r="AB382" s="136"/>
      <c r="AC382" s="136"/>
      <c r="AD382" s="136"/>
      <c r="AE382" s="136"/>
      <c r="AF382" s="136"/>
      <c r="AG382" s="136"/>
      <c r="AH382" s="136"/>
      <c r="AI382" s="136"/>
    </row>
    <row r="383" spans="1:35" ht="12.75" customHeight="1" x14ac:dyDescent="0.25">
      <c r="A383" s="133">
        <v>202230</v>
      </c>
      <c r="B383" s="133" t="s">
        <v>1350</v>
      </c>
      <c r="C383" s="133">
        <v>2</v>
      </c>
      <c r="D383" s="133" t="s">
        <v>1066</v>
      </c>
      <c r="E383" s="133">
        <v>202</v>
      </c>
      <c r="F383" s="133" t="s">
        <v>1256</v>
      </c>
      <c r="G383" s="133">
        <v>20223</v>
      </c>
      <c r="H383" s="133" t="s">
        <v>1350</v>
      </c>
      <c r="I383" s="133">
        <v>227283</v>
      </c>
      <c r="J383" s="133" t="s">
        <v>1385</v>
      </c>
      <c r="K383" s="133" t="s">
        <v>545</v>
      </c>
      <c r="L383" s="135" t="str">
        <f t="shared" si="10"/>
        <v>AA</v>
      </c>
      <c r="M383" s="131">
        <f t="shared" si="11"/>
        <v>0</v>
      </c>
      <c r="P383" s="136"/>
      <c r="Q383" s="136"/>
      <c r="R383" s="136"/>
      <c r="S383" s="136"/>
      <c r="T383"/>
      <c r="U383" s="136"/>
      <c r="V383" s="136"/>
      <c r="W383"/>
      <c r="X383" s="136"/>
      <c r="Y383" s="136"/>
      <c r="Z383" s="136"/>
      <c r="AA383" s="136"/>
      <c r="AB383" s="136"/>
      <c r="AC383" s="136"/>
      <c r="AD383" s="136"/>
      <c r="AE383" s="136"/>
      <c r="AF383" s="136"/>
      <c r="AG383" s="136"/>
      <c r="AH383" s="136"/>
      <c r="AI383" s="136"/>
    </row>
    <row r="384" spans="1:35" ht="30" x14ac:dyDescent="0.25">
      <c r="A384" s="133">
        <v>202230</v>
      </c>
      <c r="B384" s="133" t="s">
        <v>1350</v>
      </c>
      <c r="C384" s="133">
        <v>2</v>
      </c>
      <c r="D384" s="133" t="s">
        <v>1066</v>
      </c>
      <c r="E384" s="133">
        <v>202</v>
      </c>
      <c r="F384" s="133" t="s">
        <v>1256</v>
      </c>
      <c r="G384" s="133">
        <v>20223</v>
      </c>
      <c r="H384" s="133" t="s">
        <v>1350</v>
      </c>
      <c r="I384" s="133">
        <v>227303</v>
      </c>
      <c r="J384" s="133" t="s">
        <v>1387</v>
      </c>
      <c r="K384" s="133" t="s">
        <v>545</v>
      </c>
      <c r="L384" s="135" t="str">
        <f t="shared" si="10"/>
        <v>AA</v>
      </c>
      <c r="M384" s="131">
        <f t="shared" si="11"/>
        <v>0</v>
      </c>
      <c r="P384" s="136"/>
      <c r="Q384" s="136"/>
      <c r="R384" s="136"/>
      <c r="S384" s="136"/>
      <c r="T384"/>
      <c r="U384" s="136"/>
      <c r="V384" s="136"/>
      <c r="W384"/>
      <c r="X384" s="136"/>
      <c r="Y384" s="136"/>
      <c r="Z384" s="136"/>
      <c r="AA384" s="136"/>
      <c r="AB384" s="136"/>
      <c r="AC384" s="136"/>
      <c r="AD384" s="136"/>
      <c r="AE384" s="136"/>
      <c r="AF384" s="136"/>
      <c r="AG384" s="136"/>
      <c r="AH384" s="136"/>
      <c r="AI384" s="136"/>
    </row>
    <row r="385" spans="1:35" ht="30" x14ac:dyDescent="0.25">
      <c r="A385" s="133">
        <v>202230</v>
      </c>
      <c r="B385" s="133" t="s">
        <v>1350</v>
      </c>
      <c r="C385" s="133">
        <v>2</v>
      </c>
      <c r="D385" s="133" t="s">
        <v>1066</v>
      </c>
      <c r="E385" s="133">
        <v>202</v>
      </c>
      <c r="F385" s="133" t="s">
        <v>1256</v>
      </c>
      <c r="G385" s="133">
        <v>20223</v>
      </c>
      <c r="H385" s="133" t="s">
        <v>1350</v>
      </c>
      <c r="I385" s="133">
        <v>228930</v>
      </c>
      <c r="J385" s="133" t="s">
        <v>1389</v>
      </c>
      <c r="K385" s="133" t="s">
        <v>545</v>
      </c>
      <c r="L385" s="135" t="str">
        <f t="shared" si="10"/>
        <v>AA</v>
      </c>
      <c r="M385" s="131">
        <f t="shared" si="11"/>
        <v>0</v>
      </c>
      <c r="P385" s="136"/>
      <c r="Q385" s="136"/>
      <c r="R385" s="136"/>
      <c r="S385" s="136"/>
      <c r="T385"/>
      <c r="U385" s="136"/>
      <c r="V385" s="136"/>
      <c r="W385"/>
      <c r="X385" s="136"/>
      <c r="Y385" s="136"/>
      <c r="Z385" s="136"/>
      <c r="AA385" s="136"/>
      <c r="AB385" s="136"/>
      <c r="AC385" s="136"/>
      <c r="AD385" s="136"/>
      <c r="AE385" s="136"/>
      <c r="AF385" s="136"/>
      <c r="AG385" s="136"/>
      <c r="AH385" s="136"/>
      <c r="AI385" s="136"/>
    </row>
    <row r="386" spans="1:35" ht="30" x14ac:dyDescent="0.25">
      <c r="A386" s="133">
        <v>202700</v>
      </c>
      <c r="B386" s="133" t="s">
        <v>1390</v>
      </c>
      <c r="C386" s="133">
        <v>2</v>
      </c>
      <c r="D386" s="133" t="s">
        <v>1066</v>
      </c>
      <c r="E386" s="133">
        <v>202</v>
      </c>
      <c r="F386" s="133" t="s">
        <v>1256</v>
      </c>
      <c r="G386" s="133">
        <v>20223</v>
      </c>
      <c r="H386" s="133" t="s">
        <v>1350</v>
      </c>
      <c r="I386" s="133">
        <v>102760</v>
      </c>
      <c r="J386" s="133" t="s">
        <v>1390</v>
      </c>
      <c r="K386" s="133" t="s">
        <v>557</v>
      </c>
      <c r="L386" s="135" t="str">
        <f t="shared" si="10"/>
        <v>AA</v>
      </c>
      <c r="M386" s="131">
        <f t="shared" si="11"/>
        <v>0</v>
      </c>
      <c r="P386" s="136"/>
      <c r="Q386" s="136"/>
      <c r="R386" s="136"/>
      <c r="S386" s="136"/>
      <c r="T386"/>
      <c r="U386" s="136"/>
      <c r="V386" s="136"/>
      <c r="W386"/>
      <c r="X386" s="136"/>
      <c r="Y386" s="136"/>
      <c r="Z386" s="136"/>
      <c r="AA386" s="136"/>
      <c r="AB386" s="136"/>
      <c r="AC386" s="136"/>
      <c r="AD386" s="136"/>
      <c r="AE386" s="136"/>
      <c r="AF386" s="136"/>
      <c r="AG386" s="136"/>
      <c r="AH386" s="136"/>
      <c r="AI386" s="136"/>
    </row>
    <row r="387" spans="1:35" ht="30" x14ac:dyDescent="0.25">
      <c r="A387" s="133">
        <v>202700</v>
      </c>
      <c r="B387" s="133" t="s">
        <v>1390</v>
      </c>
      <c r="C387" s="133">
        <v>2</v>
      </c>
      <c r="D387" s="133" t="s">
        <v>1066</v>
      </c>
      <c r="E387" s="133">
        <v>202</v>
      </c>
      <c r="F387" s="133" t="s">
        <v>1256</v>
      </c>
      <c r="G387" s="133">
        <v>20223</v>
      </c>
      <c r="H387" s="133" t="s">
        <v>1350</v>
      </c>
      <c r="I387" s="133">
        <v>107222</v>
      </c>
      <c r="J387" s="133" t="s">
        <v>1390</v>
      </c>
      <c r="K387" s="133" t="s">
        <v>545</v>
      </c>
      <c r="L387" s="135" t="str">
        <f t="shared" si="10"/>
        <v>AA</v>
      </c>
      <c r="M387" s="131">
        <f t="shared" si="11"/>
        <v>0</v>
      </c>
      <c r="P387" s="136"/>
      <c r="Q387" s="136"/>
      <c r="R387" s="136"/>
      <c r="S387" s="136"/>
      <c r="T387"/>
      <c r="U387" s="136"/>
      <c r="V387" s="136"/>
      <c r="W387"/>
      <c r="X387" s="136"/>
      <c r="Y387" s="136"/>
      <c r="Z387" s="136"/>
      <c r="AA387" s="136"/>
      <c r="AB387" s="136"/>
      <c r="AC387" s="136"/>
      <c r="AD387" s="136"/>
      <c r="AE387" s="136"/>
      <c r="AF387" s="136"/>
      <c r="AG387" s="136"/>
      <c r="AH387" s="136"/>
      <c r="AI387" s="136"/>
    </row>
    <row r="388" spans="1:35" ht="30" x14ac:dyDescent="0.25">
      <c r="A388" s="133">
        <v>202700</v>
      </c>
      <c r="B388" s="133" t="s">
        <v>1390</v>
      </c>
      <c r="C388" s="133">
        <v>2</v>
      </c>
      <c r="D388" s="133" t="s">
        <v>1066</v>
      </c>
      <c r="E388" s="133">
        <v>202</v>
      </c>
      <c r="F388" s="133" t="s">
        <v>1256</v>
      </c>
      <c r="G388" s="133">
        <v>20223</v>
      </c>
      <c r="H388" s="133" t="s">
        <v>1350</v>
      </c>
      <c r="I388" s="133">
        <v>333160</v>
      </c>
      <c r="J388" s="133" t="s">
        <v>1394</v>
      </c>
      <c r="K388" s="133" t="s">
        <v>545</v>
      </c>
      <c r="L388" s="135" t="str">
        <f t="shared" si="10"/>
        <v>AA</v>
      </c>
      <c r="M388" s="131">
        <f t="shared" si="11"/>
        <v>0</v>
      </c>
      <c r="P388" s="136"/>
      <c r="Q388" s="136"/>
      <c r="R388" s="136"/>
      <c r="S388" s="136"/>
      <c r="T388"/>
      <c r="U388" s="136"/>
      <c r="V388" s="136"/>
      <c r="W388"/>
      <c r="X388" s="136"/>
      <c r="Y388" s="136"/>
      <c r="Z388" s="136"/>
      <c r="AA388" s="136"/>
      <c r="AB388" s="136"/>
      <c r="AC388" s="136"/>
      <c r="AD388" s="136"/>
      <c r="AE388" s="136"/>
      <c r="AF388" s="136"/>
      <c r="AG388" s="136"/>
      <c r="AH388" s="136"/>
      <c r="AI388" s="136"/>
    </row>
    <row r="389" spans="1:35" ht="30" x14ac:dyDescent="0.25">
      <c r="A389" s="133">
        <v>305000</v>
      </c>
      <c r="B389" s="133" t="s">
        <v>1396</v>
      </c>
      <c r="C389" s="133">
        <v>2</v>
      </c>
      <c r="D389" s="133" t="s">
        <v>1066</v>
      </c>
      <c r="E389" s="133">
        <v>202</v>
      </c>
      <c r="F389" s="133" t="s">
        <v>1256</v>
      </c>
      <c r="G389" s="133">
        <v>30500</v>
      </c>
      <c r="H389" s="133" t="s">
        <v>1396</v>
      </c>
      <c r="I389" s="133">
        <v>108260</v>
      </c>
      <c r="J389" s="133" t="s">
        <v>1396</v>
      </c>
      <c r="K389" s="133" t="s">
        <v>1001</v>
      </c>
      <c r="L389" s="135" t="str">
        <f t="shared" ref="L389:L452" si="12">IF(K389=102,"AA102",IF(K389=103,"AA103",VLOOKUP(C389,$AJ$5:$AK$13,2,0)))</f>
        <v>AA</v>
      </c>
      <c r="M389" s="131">
        <f t="shared" si="11"/>
        <v>0</v>
      </c>
      <c r="P389" s="136"/>
      <c r="Q389" s="136"/>
      <c r="R389" s="136"/>
      <c r="S389" s="136"/>
      <c r="T389"/>
      <c r="U389" s="136"/>
      <c r="V389" s="136"/>
      <c r="W389"/>
      <c r="X389" s="136"/>
      <c r="Y389" s="136"/>
      <c r="Z389" s="136"/>
      <c r="AA389" s="136"/>
      <c r="AB389" s="136"/>
      <c r="AC389" s="136"/>
      <c r="AD389" s="136"/>
      <c r="AE389" s="136"/>
      <c r="AF389" s="136"/>
      <c r="AG389" s="136"/>
      <c r="AH389" s="136"/>
      <c r="AI389" s="136"/>
    </row>
    <row r="390" spans="1:35" ht="30" x14ac:dyDescent="0.25">
      <c r="A390" s="133">
        <v>305000</v>
      </c>
      <c r="B390" s="133" t="s">
        <v>1396</v>
      </c>
      <c r="C390" s="133">
        <v>2</v>
      </c>
      <c r="D390" s="133" t="s">
        <v>1066</v>
      </c>
      <c r="E390" s="133">
        <v>202</v>
      </c>
      <c r="F390" s="133" t="s">
        <v>1256</v>
      </c>
      <c r="G390" s="133">
        <v>30500</v>
      </c>
      <c r="H390" s="133" t="s">
        <v>1396</v>
      </c>
      <c r="I390" s="133">
        <v>108320</v>
      </c>
      <c r="J390" s="133" t="s">
        <v>1399</v>
      </c>
      <c r="K390" s="133" t="s">
        <v>1001</v>
      </c>
      <c r="L390" s="135" t="str">
        <f t="shared" si="12"/>
        <v>AA</v>
      </c>
      <c r="M390" s="131">
        <f t="shared" ref="M390:M453" si="13">VLOOKUP(H390,$W$5:$X$227,2,FALSE)</f>
        <v>0</v>
      </c>
      <c r="P390" s="136"/>
      <c r="Q390" s="136"/>
      <c r="R390" s="136"/>
      <c r="S390" s="136"/>
      <c r="T390"/>
      <c r="U390" s="136"/>
      <c r="V390" s="136"/>
      <c r="W390"/>
      <c r="X390" s="136"/>
      <c r="Y390" s="136"/>
      <c r="Z390" s="136"/>
      <c r="AA390" s="136"/>
      <c r="AB390" s="136"/>
      <c r="AC390" s="136"/>
      <c r="AD390" s="136"/>
      <c r="AE390" s="136"/>
      <c r="AF390" s="136"/>
      <c r="AG390" s="136"/>
      <c r="AH390" s="136"/>
      <c r="AI390" s="136"/>
    </row>
    <row r="391" spans="1:35" ht="30" x14ac:dyDescent="0.25">
      <c r="A391" s="133">
        <v>305000</v>
      </c>
      <c r="B391" s="133" t="s">
        <v>1396</v>
      </c>
      <c r="C391" s="133">
        <v>2</v>
      </c>
      <c r="D391" s="133" t="s">
        <v>1066</v>
      </c>
      <c r="E391" s="133">
        <v>202</v>
      </c>
      <c r="F391" s="133" t="s">
        <v>1256</v>
      </c>
      <c r="G391" s="133">
        <v>30500</v>
      </c>
      <c r="H391" s="133" t="s">
        <v>1396</v>
      </c>
      <c r="I391" s="133">
        <v>225551</v>
      </c>
      <c r="J391" s="133" t="s">
        <v>1401</v>
      </c>
      <c r="K391" s="133" t="s">
        <v>545</v>
      </c>
      <c r="L391" s="135" t="str">
        <f t="shared" si="12"/>
        <v>AA</v>
      </c>
      <c r="M391" s="131">
        <f t="shared" si="13"/>
        <v>0</v>
      </c>
      <c r="P391" s="136"/>
      <c r="Q391" s="136"/>
      <c r="R391" s="136"/>
      <c r="S391" s="136"/>
      <c r="T391"/>
      <c r="U391" s="136"/>
      <c r="V391" s="136"/>
      <c r="W391"/>
      <c r="X391" s="136"/>
      <c r="Y391" s="136"/>
      <c r="Z391" s="136"/>
      <c r="AA391" s="136"/>
      <c r="AB391" s="136"/>
      <c r="AC391" s="136"/>
      <c r="AD391" s="136"/>
      <c r="AE391" s="136"/>
      <c r="AF391" s="136"/>
      <c r="AG391" s="136"/>
      <c r="AH391" s="136"/>
      <c r="AI391" s="136"/>
    </row>
    <row r="392" spans="1:35" ht="30" x14ac:dyDescent="0.25">
      <c r="A392" s="133">
        <v>305000</v>
      </c>
      <c r="B392" s="133" t="s">
        <v>1396</v>
      </c>
      <c r="C392" s="133">
        <v>2</v>
      </c>
      <c r="D392" s="133" t="s">
        <v>1066</v>
      </c>
      <c r="E392" s="133">
        <v>202</v>
      </c>
      <c r="F392" s="133" t="s">
        <v>1256</v>
      </c>
      <c r="G392" s="133">
        <v>30500</v>
      </c>
      <c r="H392" s="133" t="s">
        <v>1396</v>
      </c>
      <c r="I392" s="133">
        <v>227306</v>
      </c>
      <c r="J392" s="133" t="s">
        <v>1403</v>
      </c>
      <c r="K392" s="133" t="s">
        <v>545</v>
      </c>
      <c r="L392" s="135" t="str">
        <f t="shared" si="12"/>
        <v>AA</v>
      </c>
      <c r="M392" s="131">
        <f t="shared" si="13"/>
        <v>0</v>
      </c>
      <c r="P392" s="136"/>
      <c r="Q392" s="136"/>
      <c r="R392" s="136"/>
      <c r="S392" s="136"/>
      <c r="T392"/>
      <c r="U392" s="136"/>
      <c r="V392" s="136"/>
      <c r="W392"/>
      <c r="X392" s="136"/>
      <c r="Y392" s="136"/>
      <c r="Z392" s="136"/>
      <c r="AA392" s="136"/>
      <c r="AB392" s="136"/>
      <c r="AC392" s="136"/>
      <c r="AD392" s="136"/>
      <c r="AE392" s="136"/>
      <c r="AF392" s="136"/>
      <c r="AG392" s="136"/>
      <c r="AH392" s="136"/>
      <c r="AI392" s="136"/>
    </row>
    <row r="393" spans="1:35" ht="30" x14ac:dyDescent="0.25">
      <c r="A393" s="133">
        <v>305000</v>
      </c>
      <c r="B393" s="133" t="s">
        <v>1396</v>
      </c>
      <c r="C393" s="133">
        <v>2</v>
      </c>
      <c r="D393" s="133" t="s">
        <v>1066</v>
      </c>
      <c r="E393" s="133">
        <v>202</v>
      </c>
      <c r="F393" s="133" t="s">
        <v>1256</v>
      </c>
      <c r="G393" s="133">
        <v>30500</v>
      </c>
      <c r="H393" s="133" t="s">
        <v>1396</v>
      </c>
      <c r="I393" s="133">
        <v>227988</v>
      </c>
      <c r="J393" s="133" t="s">
        <v>1405</v>
      </c>
      <c r="K393" s="133" t="s">
        <v>545</v>
      </c>
      <c r="L393" s="135" t="str">
        <f t="shared" si="12"/>
        <v>AA</v>
      </c>
      <c r="M393" s="131">
        <f t="shared" si="13"/>
        <v>0</v>
      </c>
      <c r="P393" s="136"/>
      <c r="Q393" s="136"/>
      <c r="R393" s="136"/>
      <c r="S393" s="136"/>
      <c r="T393"/>
      <c r="U393" s="136"/>
      <c r="V393" s="136"/>
      <c r="W393"/>
      <c r="X393" s="136"/>
      <c r="Y393" s="136"/>
      <c r="Z393" s="136"/>
      <c r="AA393" s="136"/>
      <c r="AB393" s="136"/>
      <c r="AC393" s="136"/>
      <c r="AD393" s="136"/>
      <c r="AE393" s="136"/>
      <c r="AF393" s="136"/>
      <c r="AG393" s="136"/>
      <c r="AH393" s="136"/>
      <c r="AI393" s="136"/>
    </row>
    <row r="394" spans="1:35" ht="30" x14ac:dyDescent="0.25">
      <c r="A394" s="133">
        <v>305000</v>
      </c>
      <c r="B394" s="133" t="s">
        <v>1396</v>
      </c>
      <c r="C394" s="133">
        <v>2</v>
      </c>
      <c r="D394" s="133" t="s">
        <v>1066</v>
      </c>
      <c r="E394" s="133">
        <v>202</v>
      </c>
      <c r="F394" s="133" t="s">
        <v>1256</v>
      </c>
      <c r="G394" s="133">
        <v>30500</v>
      </c>
      <c r="H394" s="133" t="s">
        <v>1396</v>
      </c>
      <c r="I394" s="133">
        <v>334260</v>
      </c>
      <c r="J394" s="133" t="s">
        <v>1407</v>
      </c>
      <c r="K394" s="133" t="s">
        <v>587</v>
      </c>
      <c r="L394" s="135" t="str">
        <f t="shared" si="12"/>
        <v>AA</v>
      </c>
      <c r="M394" s="131">
        <f t="shared" si="13"/>
        <v>0</v>
      </c>
      <c r="P394" s="136"/>
      <c r="Q394" s="136"/>
      <c r="R394" s="136"/>
      <c r="S394" s="136"/>
      <c r="T394"/>
      <c r="U394" s="136"/>
      <c r="V394" s="136"/>
      <c r="W394"/>
      <c r="X394" s="136"/>
      <c r="Y394" s="136"/>
      <c r="Z394" s="136"/>
      <c r="AA394" s="136"/>
      <c r="AB394" s="136"/>
      <c r="AC394" s="136"/>
      <c r="AD394" s="136"/>
      <c r="AE394" s="136"/>
      <c r="AF394" s="136"/>
      <c r="AG394" s="136"/>
      <c r="AH394" s="136"/>
      <c r="AI394" s="136"/>
    </row>
    <row r="395" spans="1:35" ht="30" x14ac:dyDescent="0.25">
      <c r="A395" s="133">
        <v>305000</v>
      </c>
      <c r="B395" s="133" t="s">
        <v>1396</v>
      </c>
      <c r="C395" s="133">
        <v>2</v>
      </c>
      <c r="D395" s="133" t="s">
        <v>1066</v>
      </c>
      <c r="E395" s="133">
        <v>202</v>
      </c>
      <c r="F395" s="133" t="s">
        <v>1256</v>
      </c>
      <c r="G395" s="133">
        <v>30500</v>
      </c>
      <c r="H395" s="133" t="s">
        <v>1396</v>
      </c>
      <c r="I395" s="133">
        <v>334280</v>
      </c>
      <c r="J395" s="133" t="s">
        <v>1409</v>
      </c>
      <c r="K395" s="133" t="s">
        <v>587</v>
      </c>
      <c r="L395" s="135" t="str">
        <f t="shared" si="12"/>
        <v>AA</v>
      </c>
      <c r="M395" s="131">
        <f t="shared" si="13"/>
        <v>0</v>
      </c>
      <c r="P395" s="136"/>
      <c r="Q395" s="136"/>
      <c r="R395" s="136"/>
      <c r="S395" s="136"/>
      <c r="T395"/>
      <c r="U395" s="136"/>
      <c r="V395" s="136"/>
      <c r="W395"/>
      <c r="X395" s="136"/>
      <c r="Y395" s="136"/>
      <c r="Z395" s="136"/>
      <c r="AA395" s="136"/>
      <c r="AB395" s="136"/>
      <c r="AC395" s="136"/>
      <c r="AD395" s="136"/>
      <c r="AE395" s="136"/>
      <c r="AF395" s="136"/>
      <c r="AG395" s="136"/>
      <c r="AH395" s="136"/>
      <c r="AI395" s="136"/>
    </row>
    <row r="396" spans="1:35" ht="30" x14ac:dyDescent="0.25">
      <c r="A396" s="133">
        <v>305000</v>
      </c>
      <c r="B396" s="133" t="s">
        <v>1396</v>
      </c>
      <c r="C396" s="133">
        <v>2</v>
      </c>
      <c r="D396" s="133" t="s">
        <v>1066</v>
      </c>
      <c r="E396" s="133">
        <v>202</v>
      </c>
      <c r="F396" s="133" t="s">
        <v>1256</v>
      </c>
      <c r="G396" s="133">
        <v>30500</v>
      </c>
      <c r="H396" s="133" t="s">
        <v>1396</v>
      </c>
      <c r="I396" s="133">
        <v>334290</v>
      </c>
      <c r="J396" s="133" t="s">
        <v>1411</v>
      </c>
      <c r="K396" s="133" t="s">
        <v>587</v>
      </c>
      <c r="L396" s="135" t="str">
        <f t="shared" si="12"/>
        <v>AA</v>
      </c>
      <c r="M396" s="131">
        <f t="shared" si="13"/>
        <v>0</v>
      </c>
      <c r="P396" s="136"/>
      <c r="Q396" s="136"/>
      <c r="R396" s="136"/>
      <c r="S396" s="136"/>
      <c r="T396"/>
      <c r="U396" s="136"/>
      <c r="V396" s="136"/>
      <c r="W396"/>
      <c r="X396" s="136"/>
      <c r="Y396" s="136"/>
      <c r="Z396" s="136"/>
      <c r="AA396" s="136"/>
      <c r="AB396" s="136"/>
      <c r="AC396" s="136"/>
      <c r="AD396" s="136"/>
      <c r="AE396" s="136"/>
      <c r="AF396" s="136"/>
      <c r="AG396" s="136"/>
      <c r="AH396" s="136"/>
      <c r="AI396" s="136"/>
    </row>
    <row r="397" spans="1:35" ht="30" x14ac:dyDescent="0.25">
      <c r="A397" s="133">
        <v>305000</v>
      </c>
      <c r="B397" s="133" t="s">
        <v>1396</v>
      </c>
      <c r="C397" s="133">
        <v>2</v>
      </c>
      <c r="D397" s="133" t="s">
        <v>1066</v>
      </c>
      <c r="E397" s="133">
        <v>202</v>
      </c>
      <c r="F397" s="133" t="s">
        <v>1256</v>
      </c>
      <c r="G397" s="133">
        <v>30500</v>
      </c>
      <c r="H397" s="133" t="s">
        <v>1396</v>
      </c>
      <c r="I397" s="133">
        <v>334316</v>
      </c>
      <c r="J397" s="133" t="s">
        <v>1413</v>
      </c>
      <c r="K397" s="133" t="s">
        <v>587</v>
      </c>
      <c r="L397" s="135" t="str">
        <f t="shared" si="12"/>
        <v>AA</v>
      </c>
      <c r="M397" s="131">
        <f t="shared" si="13"/>
        <v>0</v>
      </c>
      <c r="P397" s="136"/>
      <c r="Q397" s="136"/>
      <c r="R397" s="136"/>
      <c r="S397" s="136"/>
      <c r="T397"/>
      <c r="U397" s="136"/>
      <c r="V397" s="136"/>
      <c r="W397"/>
      <c r="X397" s="136"/>
      <c r="Y397" s="136"/>
      <c r="Z397" s="136"/>
      <c r="AA397" s="136"/>
      <c r="AB397" s="136"/>
      <c r="AC397" s="136"/>
      <c r="AD397" s="136"/>
      <c r="AE397" s="136"/>
      <c r="AF397" s="136"/>
      <c r="AG397" s="136"/>
      <c r="AH397" s="136"/>
      <c r="AI397" s="136"/>
    </row>
    <row r="398" spans="1:35" ht="30" x14ac:dyDescent="0.25">
      <c r="A398" s="133">
        <v>305020</v>
      </c>
      <c r="B398" s="133" t="s">
        <v>1414</v>
      </c>
      <c r="C398" s="133">
        <v>2</v>
      </c>
      <c r="D398" s="133" t="s">
        <v>1066</v>
      </c>
      <c r="E398" s="133">
        <v>202</v>
      </c>
      <c r="F398" s="133" t="s">
        <v>1256</v>
      </c>
      <c r="G398" s="133">
        <v>30500</v>
      </c>
      <c r="H398" s="133" t="s">
        <v>1396</v>
      </c>
      <c r="I398" s="133"/>
      <c r="J398" s="133"/>
      <c r="K398" s="133"/>
      <c r="L398" s="135" t="str">
        <f t="shared" si="12"/>
        <v>AA</v>
      </c>
      <c r="M398" s="131">
        <f t="shared" si="13"/>
        <v>0</v>
      </c>
      <c r="P398" s="136"/>
      <c r="Q398" s="136"/>
      <c r="R398" s="136"/>
      <c r="S398" s="136"/>
      <c r="T398"/>
      <c r="U398" s="136"/>
      <c r="V398" s="136"/>
      <c r="W398"/>
      <c r="X398" s="136"/>
      <c r="Y398" s="136"/>
      <c r="Z398" s="136"/>
      <c r="AA398" s="136"/>
      <c r="AB398" s="136"/>
      <c r="AC398" s="136"/>
      <c r="AD398" s="136"/>
      <c r="AE398" s="136"/>
      <c r="AF398" s="136"/>
      <c r="AG398" s="136"/>
      <c r="AH398" s="136"/>
      <c r="AI398" s="136"/>
    </row>
    <row r="399" spans="1:35" ht="30" x14ac:dyDescent="0.25">
      <c r="A399" s="133" t="s">
        <v>1415</v>
      </c>
      <c r="B399" s="133" t="s">
        <v>1416</v>
      </c>
      <c r="C399" s="133">
        <v>2</v>
      </c>
      <c r="D399" s="133" t="s">
        <v>1066</v>
      </c>
      <c r="E399" s="133">
        <v>202</v>
      </c>
      <c r="F399" s="133" t="s">
        <v>1256</v>
      </c>
      <c r="G399" s="133">
        <v>30500</v>
      </c>
      <c r="H399" s="133" t="s">
        <v>1396</v>
      </c>
      <c r="I399" s="133"/>
      <c r="J399" s="133"/>
      <c r="K399" s="133"/>
      <c r="L399" s="135" t="str">
        <f t="shared" si="12"/>
        <v>AA</v>
      </c>
      <c r="M399" s="131">
        <f t="shared" si="13"/>
        <v>0</v>
      </c>
      <c r="P399" s="136"/>
      <c r="Q399" s="136"/>
      <c r="R399" s="136"/>
      <c r="S399" s="136"/>
      <c r="T399"/>
      <c r="U399" s="136"/>
      <c r="V399" s="136"/>
      <c r="W399"/>
      <c r="X399" s="136"/>
      <c r="Y399" s="136"/>
      <c r="Z399" s="136"/>
      <c r="AA399" s="136"/>
      <c r="AB399" s="136"/>
      <c r="AC399" s="136"/>
      <c r="AD399" s="136"/>
      <c r="AE399" s="136"/>
      <c r="AF399" s="136"/>
      <c r="AG399" s="136"/>
      <c r="AH399" s="136"/>
      <c r="AI399" s="136"/>
    </row>
    <row r="400" spans="1:35" ht="30" x14ac:dyDescent="0.25">
      <c r="A400" s="133" t="s">
        <v>1417</v>
      </c>
      <c r="B400" s="133" t="s">
        <v>1418</v>
      </c>
      <c r="C400" s="133">
        <v>2</v>
      </c>
      <c r="D400" s="133" t="s">
        <v>1066</v>
      </c>
      <c r="E400" s="133">
        <v>202</v>
      </c>
      <c r="F400" s="133" t="s">
        <v>1256</v>
      </c>
      <c r="G400" s="133">
        <v>30500</v>
      </c>
      <c r="H400" s="133" t="s">
        <v>1396</v>
      </c>
      <c r="I400" s="133"/>
      <c r="J400" s="133"/>
      <c r="K400" s="133"/>
      <c r="L400" s="135" t="str">
        <f t="shared" si="12"/>
        <v>AA</v>
      </c>
      <c r="M400" s="131">
        <f t="shared" si="13"/>
        <v>0</v>
      </c>
      <c r="P400" s="136"/>
      <c r="Q400" s="136"/>
      <c r="R400" s="136"/>
      <c r="S400" s="136"/>
      <c r="T400"/>
      <c r="U400" s="136"/>
      <c r="V400" s="136"/>
      <c r="W400"/>
      <c r="X400" s="136"/>
      <c r="Y400" s="136"/>
      <c r="Z400" s="136"/>
      <c r="AA400" s="136"/>
      <c r="AB400" s="136"/>
      <c r="AC400" s="136"/>
      <c r="AD400" s="136"/>
      <c r="AE400" s="136"/>
      <c r="AF400" s="136"/>
      <c r="AG400" s="136"/>
      <c r="AH400" s="136"/>
      <c r="AI400" s="136"/>
    </row>
    <row r="401" spans="1:35" ht="30" x14ac:dyDescent="0.25">
      <c r="A401" s="133" t="s">
        <v>1419</v>
      </c>
      <c r="B401" s="133" t="s">
        <v>1420</v>
      </c>
      <c r="C401" s="133">
        <v>2</v>
      </c>
      <c r="D401" s="133" t="s">
        <v>1066</v>
      </c>
      <c r="E401" s="133">
        <v>202</v>
      </c>
      <c r="F401" s="133" t="s">
        <v>1256</v>
      </c>
      <c r="G401" s="133">
        <v>30500</v>
      </c>
      <c r="H401" s="133" t="s">
        <v>1396</v>
      </c>
      <c r="I401" s="133"/>
      <c r="J401" s="133"/>
      <c r="K401" s="133"/>
      <c r="L401" s="135" t="str">
        <f t="shared" si="12"/>
        <v>AA</v>
      </c>
      <c r="M401" s="131">
        <f t="shared" si="13"/>
        <v>0</v>
      </c>
      <c r="P401" s="136"/>
      <c r="Q401" s="136"/>
      <c r="R401" s="136"/>
      <c r="S401" s="136"/>
      <c r="T401"/>
      <c r="U401" s="136"/>
      <c r="V401" s="136"/>
      <c r="W401"/>
      <c r="X401" s="136"/>
      <c r="Y401" s="136"/>
      <c r="Z401" s="136"/>
      <c r="AA401" s="136"/>
      <c r="AB401" s="136"/>
      <c r="AC401" s="136"/>
      <c r="AD401" s="136"/>
      <c r="AE401" s="136"/>
      <c r="AF401" s="136"/>
      <c r="AG401" s="136"/>
      <c r="AH401" s="136"/>
      <c r="AI401" s="136"/>
    </row>
    <row r="402" spans="1:35" ht="30" x14ac:dyDescent="0.25">
      <c r="A402" s="133" t="s">
        <v>1421</v>
      </c>
      <c r="B402" s="133" t="s">
        <v>1422</v>
      </c>
      <c r="C402" s="133">
        <v>2</v>
      </c>
      <c r="D402" s="133" t="s">
        <v>1066</v>
      </c>
      <c r="E402" s="133">
        <v>202</v>
      </c>
      <c r="F402" s="133" t="s">
        <v>1256</v>
      </c>
      <c r="G402" s="133">
        <v>30500</v>
      </c>
      <c r="H402" s="133" t="s">
        <v>1396</v>
      </c>
      <c r="I402" s="133"/>
      <c r="J402" s="133"/>
      <c r="K402" s="133"/>
      <c r="L402" s="135" t="str">
        <f t="shared" si="12"/>
        <v>AA</v>
      </c>
      <c r="M402" s="131">
        <f t="shared" si="13"/>
        <v>0</v>
      </c>
      <c r="P402" s="136"/>
      <c r="Q402" s="136"/>
      <c r="R402" s="136"/>
      <c r="S402" s="136"/>
      <c r="T402"/>
      <c r="U402" s="136"/>
      <c r="V402" s="136"/>
      <c r="W402"/>
      <c r="X402" s="136"/>
      <c r="Y402" s="136"/>
      <c r="Z402" s="136"/>
      <c r="AA402" s="136"/>
      <c r="AB402" s="136"/>
      <c r="AC402" s="136"/>
      <c r="AD402" s="136"/>
      <c r="AE402" s="136"/>
      <c r="AF402" s="136"/>
      <c r="AG402" s="136"/>
      <c r="AH402" s="136"/>
      <c r="AI402" s="136"/>
    </row>
    <row r="403" spans="1:35" ht="30" x14ac:dyDescent="0.25">
      <c r="A403" s="133">
        <v>205000</v>
      </c>
      <c r="B403" s="133" t="s">
        <v>1427</v>
      </c>
      <c r="C403" s="133">
        <v>2</v>
      </c>
      <c r="D403" s="133" t="s">
        <v>1066</v>
      </c>
      <c r="E403" s="133">
        <v>205</v>
      </c>
      <c r="F403" s="133" t="s">
        <v>1424</v>
      </c>
      <c r="G403" s="133">
        <v>20500</v>
      </c>
      <c r="H403" s="133" t="s">
        <v>1426</v>
      </c>
      <c r="I403" s="133">
        <v>227879</v>
      </c>
      <c r="J403" s="133" t="s">
        <v>1429</v>
      </c>
      <c r="K403" s="133" t="s">
        <v>545</v>
      </c>
      <c r="L403" s="135" t="str">
        <f t="shared" si="12"/>
        <v>AA</v>
      </c>
      <c r="M403" s="131">
        <f t="shared" si="13"/>
        <v>0</v>
      </c>
      <c r="P403" s="136"/>
      <c r="Q403" s="136"/>
      <c r="R403" s="136"/>
      <c r="S403" s="136"/>
      <c r="T403"/>
      <c r="U403" s="136"/>
      <c r="V403" s="136"/>
      <c r="W403"/>
      <c r="X403" s="136"/>
      <c r="Y403" s="136"/>
      <c r="Z403" s="136"/>
      <c r="AA403" s="136"/>
      <c r="AB403" s="136"/>
      <c r="AC403" s="136"/>
      <c r="AD403" s="136"/>
      <c r="AE403" s="136"/>
      <c r="AF403" s="136"/>
      <c r="AG403" s="136"/>
      <c r="AH403" s="136"/>
      <c r="AI403" s="136"/>
    </row>
    <row r="404" spans="1:35" ht="30" x14ac:dyDescent="0.25">
      <c r="A404" s="133">
        <v>205250</v>
      </c>
      <c r="B404" s="133" t="s">
        <v>1430</v>
      </c>
      <c r="C404" s="133">
        <v>2</v>
      </c>
      <c r="D404" s="133" t="s">
        <v>1066</v>
      </c>
      <c r="E404" s="133">
        <v>205</v>
      </c>
      <c r="F404" s="133" t="s">
        <v>1424</v>
      </c>
      <c r="G404" s="133">
        <v>20500</v>
      </c>
      <c r="H404" s="133" t="s">
        <v>1426</v>
      </c>
      <c r="I404" s="133">
        <v>105055</v>
      </c>
      <c r="J404" s="133" t="s">
        <v>1432</v>
      </c>
      <c r="K404" s="133" t="s">
        <v>557</v>
      </c>
      <c r="L404" s="135" t="str">
        <f t="shared" si="12"/>
        <v>AA</v>
      </c>
      <c r="M404" s="131">
        <f t="shared" si="13"/>
        <v>0</v>
      </c>
      <c r="P404" s="136"/>
      <c r="Q404" s="136"/>
      <c r="R404" s="136"/>
      <c r="S404" s="136"/>
      <c r="T404"/>
      <c r="U404" s="136"/>
      <c r="V404" s="136"/>
      <c r="W404"/>
      <c r="X404" s="136"/>
      <c r="Y404" s="136"/>
      <c r="Z404" s="136"/>
      <c r="AA404" s="136"/>
      <c r="AB404" s="136"/>
      <c r="AC404" s="136"/>
      <c r="AD404" s="136"/>
      <c r="AE404" s="136"/>
      <c r="AF404" s="136"/>
      <c r="AG404" s="136"/>
      <c r="AH404" s="136"/>
      <c r="AI404" s="136"/>
    </row>
    <row r="405" spans="1:35" ht="30" x14ac:dyDescent="0.25">
      <c r="A405" s="133">
        <v>205250</v>
      </c>
      <c r="B405" s="133" t="s">
        <v>1430</v>
      </c>
      <c r="C405" s="133">
        <v>2</v>
      </c>
      <c r="D405" s="133" t="s">
        <v>1066</v>
      </c>
      <c r="E405" s="133">
        <v>205</v>
      </c>
      <c r="F405" s="133" t="s">
        <v>1424</v>
      </c>
      <c r="G405" s="133">
        <v>20500</v>
      </c>
      <c r="H405" s="133" t="s">
        <v>1426</v>
      </c>
      <c r="I405" s="133">
        <v>107210</v>
      </c>
      <c r="J405" s="133" t="s">
        <v>1434</v>
      </c>
      <c r="K405" s="133" t="s">
        <v>545</v>
      </c>
      <c r="L405" s="135" t="str">
        <f t="shared" si="12"/>
        <v>AA</v>
      </c>
      <c r="M405" s="131">
        <f t="shared" si="13"/>
        <v>0</v>
      </c>
      <c r="P405" s="136"/>
      <c r="Q405" s="136"/>
      <c r="R405" s="136"/>
      <c r="S405" s="136"/>
      <c r="T405"/>
      <c r="U405" s="136"/>
      <c r="V405" s="136"/>
      <c r="W405"/>
      <c r="X405" s="136"/>
      <c r="Y405" s="136"/>
      <c r="Z405" s="136"/>
      <c r="AA405" s="136"/>
      <c r="AB405" s="136"/>
      <c r="AC405" s="136"/>
      <c r="AD405" s="136"/>
      <c r="AE405" s="136"/>
      <c r="AF405" s="136"/>
      <c r="AG405" s="136"/>
      <c r="AH405" s="136"/>
      <c r="AI405" s="136"/>
    </row>
    <row r="406" spans="1:35" ht="30" x14ac:dyDescent="0.25">
      <c r="A406" s="133">
        <v>205250</v>
      </c>
      <c r="B406" s="133" t="s">
        <v>1430</v>
      </c>
      <c r="C406" s="133">
        <v>2</v>
      </c>
      <c r="D406" s="133" t="s">
        <v>1066</v>
      </c>
      <c r="E406" s="133">
        <v>205</v>
      </c>
      <c r="F406" s="133" t="s">
        <v>1424</v>
      </c>
      <c r="G406" s="133">
        <v>20500</v>
      </c>
      <c r="H406" s="133" t="s">
        <v>1426</v>
      </c>
      <c r="I406" s="133">
        <v>107260</v>
      </c>
      <c r="J406" s="133" t="s">
        <v>1436</v>
      </c>
      <c r="K406" s="133" t="s">
        <v>545</v>
      </c>
      <c r="L406" s="135" t="str">
        <f t="shared" si="12"/>
        <v>AA</v>
      </c>
      <c r="M406" s="131">
        <f t="shared" si="13"/>
        <v>0</v>
      </c>
      <c r="P406" s="136"/>
      <c r="Q406" s="136"/>
      <c r="R406" s="136"/>
      <c r="S406" s="136"/>
      <c r="T406"/>
      <c r="U406" s="136"/>
      <c r="V406" s="136"/>
      <c r="W406"/>
      <c r="X406" s="136"/>
      <c r="Y406" s="136"/>
      <c r="Z406" s="136"/>
      <c r="AA406" s="136"/>
      <c r="AB406" s="136"/>
      <c r="AC406" s="136"/>
      <c r="AD406" s="136"/>
      <c r="AE406" s="136"/>
      <c r="AF406" s="136"/>
      <c r="AG406" s="136"/>
      <c r="AH406" s="136"/>
      <c r="AI406" s="136"/>
    </row>
    <row r="407" spans="1:35" ht="30" x14ac:dyDescent="0.25">
      <c r="A407" s="133">
        <v>205250</v>
      </c>
      <c r="B407" s="133" t="s">
        <v>1430</v>
      </c>
      <c r="C407" s="133">
        <v>2</v>
      </c>
      <c r="D407" s="133" t="s">
        <v>1066</v>
      </c>
      <c r="E407" s="133">
        <v>205</v>
      </c>
      <c r="F407" s="133" t="s">
        <v>1424</v>
      </c>
      <c r="G407" s="133">
        <v>20500</v>
      </c>
      <c r="H407" s="133" t="s">
        <v>1426</v>
      </c>
      <c r="I407" s="133">
        <v>227815</v>
      </c>
      <c r="J407" s="133" t="s">
        <v>1438</v>
      </c>
      <c r="K407" s="133" t="s">
        <v>545</v>
      </c>
      <c r="L407" s="135" t="str">
        <f t="shared" si="12"/>
        <v>AA</v>
      </c>
      <c r="M407" s="131">
        <f t="shared" si="13"/>
        <v>0</v>
      </c>
      <c r="P407" s="136"/>
      <c r="Q407" s="136"/>
      <c r="R407" s="136"/>
      <c r="S407" s="136"/>
      <c r="T407"/>
      <c r="U407" s="136"/>
      <c r="V407" s="136"/>
      <c r="W407"/>
      <c r="X407" s="136"/>
      <c r="Y407" s="136"/>
      <c r="Z407" s="136"/>
      <c r="AA407" s="136"/>
      <c r="AB407" s="136"/>
      <c r="AC407" s="136"/>
      <c r="AD407" s="136"/>
      <c r="AE407" s="136"/>
      <c r="AF407" s="136"/>
      <c r="AG407" s="136"/>
      <c r="AH407" s="136"/>
      <c r="AI407" s="136"/>
    </row>
    <row r="408" spans="1:35" ht="30" x14ac:dyDescent="0.25">
      <c r="A408" s="133">
        <v>205250</v>
      </c>
      <c r="B408" s="133" t="s">
        <v>1430</v>
      </c>
      <c r="C408" s="133">
        <v>2</v>
      </c>
      <c r="D408" s="133" t="s">
        <v>1066</v>
      </c>
      <c r="E408" s="133">
        <v>205</v>
      </c>
      <c r="F408" s="133" t="s">
        <v>1424</v>
      </c>
      <c r="G408" s="133">
        <v>20500</v>
      </c>
      <c r="H408" s="133" t="s">
        <v>1426</v>
      </c>
      <c r="I408" s="133">
        <v>227915</v>
      </c>
      <c r="J408" s="133" t="s">
        <v>1440</v>
      </c>
      <c r="K408" s="133" t="s">
        <v>545</v>
      </c>
      <c r="L408" s="135" t="str">
        <f t="shared" si="12"/>
        <v>AA</v>
      </c>
      <c r="M408" s="131">
        <f t="shared" si="13"/>
        <v>0</v>
      </c>
      <c r="P408" s="136"/>
      <c r="Q408" s="136"/>
      <c r="R408" s="136"/>
      <c r="S408" s="136"/>
      <c r="T408"/>
      <c r="U408" s="136"/>
      <c r="V408" s="136"/>
      <c r="W408"/>
      <c r="X408" s="136"/>
      <c r="Y408" s="136"/>
      <c r="Z408" s="136"/>
      <c r="AA408" s="136"/>
      <c r="AB408" s="136"/>
      <c r="AC408" s="136"/>
      <c r="AD408" s="136"/>
      <c r="AE408" s="136"/>
      <c r="AF408" s="136"/>
      <c r="AG408" s="136"/>
      <c r="AH408" s="136"/>
      <c r="AI408" s="136"/>
    </row>
    <row r="409" spans="1:35" ht="30" x14ac:dyDescent="0.25">
      <c r="A409" s="133">
        <v>205250</v>
      </c>
      <c r="B409" s="133" t="s">
        <v>1430</v>
      </c>
      <c r="C409" s="133">
        <v>2</v>
      </c>
      <c r="D409" s="133" t="s">
        <v>1066</v>
      </c>
      <c r="E409" s="133">
        <v>205</v>
      </c>
      <c r="F409" s="133" t="s">
        <v>1424</v>
      </c>
      <c r="G409" s="133">
        <v>20500</v>
      </c>
      <c r="H409" s="133" t="s">
        <v>1426</v>
      </c>
      <c r="I409" s="133">
        <v>228676</v>
      </c>
      <c r="J409" s="133" t="s">
        <v>1442</v>
      </c>
      <c r="K409" s="133" t="s">
        <v>545</v>
      </c>
      <c r="L409" s="135" t="str">
        <f t="shared" si="12"/>
        <v>AA</v>
      </c>
      <c r="M409" s="131">
        <f t="shared" si="13"/>
        <v>0</v>
      </c>
      <c r="P409" s="136"/>
      <c r="Q409" s="136"/>
      <c r="R409" s="136"/>
      <c r="S409" s="136"/>
      <c r="T409"/>
      <c r="U409" s="136"/>
      <c r="V409" s="136"/>
      <c r="W409"/>
      <c r="X409" s="136"/>
      <c r="Y409" s="136"/>
      <c r="Z409" s="136"/>
      <c r="AA409" s="136"/>
      <c r="AB409" s="136"/>
      <c r="AC409" s="136"/>
      <c r="AD409" s="136"/>
      <c r="AE409" s="136"/>
      <c r="AF409" s="136"/>
      <c r="AG409" s="136"/>
      <c r="AH409" s="136"/>
      <c r="AI409" s="136"/>
    </row>
    <row r="410" spans="1:35" ht="30" x14ac:dyDescent="0.25">
      <c r="A410" s="133">
        <v>205250</v>
      </c>
      <c r="B410" s="133" t="s">
        <v>1430</v>
      </c>
      <c r="C410" s="133">
        <v>2</v>
      </c>
      <c r="D410" s="133" t="s">
        <v>1066</v>
      </c>
      <c r="E410" s="133">
        <v>205</v>
      </c>
      <c r="F410" s="133" t="s">
        <v>1424</v>
      </c>
      <c r="G410" s="133">
        <v>20500</v>
      </c>
      <c r="H410" s="133" t="s">
        <v>1426</v>
      </c>
      <c r="I410" s="133">
        <v>228902</v>
      </c>
      <c r="J410" s="133" t="s">
        <v>1444</v>
      </c>
      <c r="K410" s="133" t="s">
        <v>545</v>
      </c>
      <c r="L410" s="135" t="str">
        <f t="shared" si="12"/>
        <v>AA</v>
      </c>
      <c r="M410" s="131">
        <f t="shared" si="13"/>
        <v>0</v>
      </c>
      <c r="P410" s="136"/>
      <c r="Q410" s="136"/>
      <c r="R410" s="136"/>
      <c r="S410" s="136"/>
      <c r="T410"/>
      <c r="U410" s="136"/>
      <c r="V410" s="136"/>
      <c r="W410"/>
      <c r="X410" s="136"/>
      <c r="Y410" s="136"/>
      <c r="Z410" s="136"/>
      <c r="AA410" s="136"/>
      <c r="AB410" s="136"/>
      <c r="AC410" s="136"/>
      <c r="AD410" s="136"/>
      <c r="AE410" s="136"/>
      <c r="AF410" s="136"/>
      <c r="AG410" s="136"/>
      <c r="AH410" s="136"/>
      <c r="AI410" s="136"/>
    </row>
    <row r="411" spans="1:35" ht="30" x14ac:dyDescent="0.25">
      <c r="A411" s="133">
        <v>205250</v>
      </c>
      <c r="B411" s="133" t="s">
        <v>1430</v>
      </c>
      <c r="C411" s="133">
        <v>2</v>
      </c>
      <c r="D411" s="133" t="s">
        <v>1066</v>
      </c>
      <c r="E411" s="133">
        <v>205</v>
      </c>
      <c r="F411" s="133" t="s">
        <v>1424</v>
      </c>
      <c r="G411" s="133">
        <v>20500</v>
      </c>
      <c r="H411" s="133" t="s">
        <v>1426</v>
      </c>
      <c r="I411" s="133">
        <v>228909</v>
      </c>
      <c r="J411" s="133" t="s">
        <v>1446</v>
      </c>
      <c r="K411" s="133" t="s">
        <v>545</v>
      </c>
      <c r="L411" s="135" t="str">
        <f t="shared" si="12"/>
        <v>AA</v>
      </c>
      <c r="M411" s="131">
        <f t="shared" si="13"/>
        <v>0</v>
      </c>
      <c r="P411" s="136"/>
      <c r="Q411" s="136"/>
      <c r="R411" s="136"/>
      <c r="S411" s="136"/>
      <c r="T411"/>
      <c r="U411" s="136"/>
      <c r="V411" s="136"/>
      <c r="W411"/>
      <c r="X411" s="136"/>
      <c r="Y411" s="136"/>
      <c r="Z411" s="136"/>
      <c r="AA411" s="136"/>
      <c r="AB411" s="136"/>
      <c r="AC411" s="136"/>
      <c r="AD411" s="136"/>
      <c r="AE411" s="136"/>
      <c r="AF411" s="136"/>
      <c r="AG411" s="136"/>
      <c r="AH411" s="136"/>
      <c r="AI411" s="136"/>
    </row>
    <row r="412" spans="1:35" ht="30" x14ac:dyDescent="0.25">
      <c r="A412" s="133">
        <v>210000</v>
      </c>
      <c r="B412" s="133" t="s">
        <v>1450</v>
      </c>
      <c r="C412" s="133">
        <v>2</v>
      </c>
      <c r="D412" s="133" t="s">
        <v>1066</v>
      </c>
      <c r="E412" s="133">
        <v>210</v>
      </c>
      <c r="F412" s="133" t="s">
        <v>1450</v>
      </c>
      <c r="G412" s="133">
        <v>21000</v>
      </c>
      <c r="H412" s="133" t="s">
        <v>1450</v>
      </c>
      <c r="I412" s="133">
        <v>107240</v>
      </c>
      <c r="J412" s="133" t="s">
        <v>1453</v>
      </c>
      <c r="K412" s="133" t="s">
        <v>545</v>
      </c>
      <c r="L412" s="135" t="str">
        <f t="shared" si="12"/>
        <v>AA</v>
      </c>
      <c r="M412" s="131">
        <f t="shared" si="13"/>
        <v>0</v>
      </c>
      <c r="P412" s="136"/>
      <c r="Q412" s="136"/>
      <c r="R412" s="136"/>
      <c r="S412" s="136"/>
      <c r="T412"/>
      <c r="U412" s="136"/>
      <c r="V412" s="136"/>
      <c r="W412"/>
      <c r="X412" s="136"/>
      <c r="Y412" s="136"/>
      <c r="Z412" s="136"/>
      <c r="AA412" s="136"/>
      <c r="AB412" s="136"/>
      <c r="AC412" s="136"/>
      <c r="AD412" s="136"/>
      <c r="AE412" s="136"/>
      <c r="AF412" s="136"/>
      <c r="AG412" s="136"/>
      <c r="AH412" s="136"/>
      <c r="AI412" s="136"/>
    </row>
    <row r="413" spans="1:35" ht="30" x14ac:dyDescent="0.25">
      <c r="A413" s="133">
        <v>210000</v>
      </c>
      <c r="B413" s="133" t="s">
        <v>1450</v>
      </c>
      <c r="C413" s="133">
        <v>2</v>
      </c>
      <c r="D413" s="133" t="s">
        <v>1066</v>
      </c>
      <c r="E413" s="133">
        <v>210</v>
      </c>
      <c r="F413" s="133" t="s">
        <v>1450</v>
      </c>
      <c r="G413" s="133">
        <v>21000</v>
      </c>
      <c r="H413" s="133" t="s">
        <v>1450</v>
      </c>
      <c r="I413" s="133">
        <v>108310</v>
      </c>
      <c r="J413" s="133" t="s">
        <v>1455</v>
      </c>
      <c r="K413" s="133" t="s">
        <v>1001</v>
      </c>
      <c r="L413" s="135" t="str">
        <f t="shared" si="12"/>
        <v>AA</v>
      </c>
      <c r="M413" s="131">
        <f t="shared" si="13"/>
        <v>0</v>
      </c>
      <c r="P413" s="136"/>
      <c r="Q413" s="136"/>
      <c r="R413" s="136"/>
      <c r="S413" s="136"/>
      <c r="T413"/>
      <c r="U413" s="136"/>
      <c r="V413" s="136"/>
      <c r="W413"/>
      <c r="X413" s="136"/>
      <c r="Y413" s="136"/>
      <c r="Z413" s="136"/>
      <c r="AA413" s="136"/>
      <c r="AB413" s="136"/>
      <c r="AC413" s="136"/>
      <c r="AD413" s="136"/>
      <c r="AE413" s="136"/>
      <c r="AF413" s="136"/>
      <c r="AG413" s="136"/>
      <c r="AH413" s="136"/>
      <c r="AI413" s="136"/>
    </row>
    <row r="414" spans="1:35" ht="30" x14ac:dyDescent="0.25">
      <c r="A414" s="133" t="s">
        <v>1456</v>
      </c>
      <c r="B414" s="133" t="s">
        <v>1457</v>
      </c>
      <c r="C414" s="133">
        <v>2</v>
      </c>
      <c r="D414" s="133" t="s">
        <v>1066</v>
      </c>
      <c r="E414" s="133">
        <v>210</v>
      </c>
      <c r="F414" s="133" t="s">
        <v>1450</v>
      </c>
      <c r="G414" s="133">
        <v>21000</v>
      </c>
      <c r="H414" s="133" t="s">
        <v>1450</v>
      </c>
      <c r="I414" s="133"/>
      <c r="J414" s="133"/>
      <c r="K414" s="133"/>
      <c r="L414" s="135" t="str">
        <f t="shared" si="12"/>
        <v>AA</v>
      </c>
      <c r="M414" s="131">
        <f t="shared" si="13"/>
        <v>0</v>
      </c>
      <c r="P414" s="136"/>
      <c r="Q414" s="136"/>
      <c r="R414" s="136"/>
      <c r="S414" s="136"/>
      <c r="T414"/>
      <c r="U414" s="136"/>
      <c r="V414" s="136"/>
      <c r="W414"/>
      <c r="X414" s="136"/>
      <c r="Y414" s="136"/>
      <c r="Z414" s="136"/>
      <c r="AA414" s="136"/>
      <c r="AB414" s="136"/>
      <c r="AC414" s="136"/>
      <c r="AD414" s="136"/>
      <c r="AE414" s="136"/>
      <c r="AF414" s="136"/>
      <c r="AG414" s="136"/>
      <c r="AH414" s="136"/>
      <c r="AI414" s="136"/>
    </row>
    <row r="415" spans="1:35" ht="30" x14ac:dyDescent="0.25">
      <c r="A415" s="133" t="s">
        <v>1458</v>
      </c>
      <c r="B415" s="133" t="s">
        <v>1459</v>
      </c>
      <c r="C415" s="133">
        <v>2</v>
      </c>
      <c r="D415" s="133" t="s">
        <v>1066</v>
      </c>
      <c r="E415" s="133">
        <v>210</v>
      </c>
      <c r="F415" s="133" t="s">
        <v>1450</v>
      </c>
      <c r="G415" s="133">
        <v>21000</v>
      </c>
      <c r="H415" s="133" t="s">
        <v>1450</v>
      </c>
      <c r="I415" s="133"/>
      <c r="J415" s="133"/>
      <c r="K415" s="133"/>
      <c r="L415" s="135" t="str">
        <f t="shared" si="12"/>
        <v>AA</v>
      </c>
      <c r="M415" s="131">
        <f t="shared" si="13"/>
        <v>0</v>
      </c>
      <c r="P415" s="136"/>
      <c r="Q415" s="136"/>
      <c r="R415" s="136"/>
      <c r="S415" s="136"/>
      <c r="T415"/>
      <c r="U415" s="136"/>
      <c r="V415" s="136"/>
      <c r="W415"/>
      <c r="X415" s="136"/>
      <c r="Y415" s="136"/>
      <c r="Z415" s="136"/>
      <c r="AA415" s="136"/>
      <c r="AB415" s="136"/>
      <c r="AC415" s="136"/>
      <c r="AD415" s="136"/>
      <c r="AE415" s="136"/>
      <c r="AF415" s="136"/>
      <c r="AG415" s="136"/>
      <c r="AH415" s="136"/>
      <c r="AI415" s="136"/>
    </row>
    <row r="416" spans="1:35" ht="12.75" customHeight="1" x14ac:dyDescent="0.25">
      <c r="A416" s="133" t="s">
        <v>1460</v>
      </c>
      <c r="B416" s="133" t="s">
        <v>1461</v>
      </c>
      <c r="C416" s="133">
        <v>2</v>
      </c>
      <c r="D416" s="133" t="s">
        <v>1066</v>
      </c>
      <c r="E416" s="133">
        <v>210</v>
      </c>
      <c r="F416" s="133" t="s">
        <v>1450</v>
      </c>
      <c r="G416" s="133">
        <v>21000</v>
      </c>
      <c r="H416" s="133" t="s">
        <v>1450</v>
      </c>
      <c r="I416" s="133"/>
      <c r="J416" s="133"/>
      <c r="K416" s="133"/>
      <c r="L416" s="135" t="str">
        <f t="shared" si="12"/>
        <v>AA</v>
      </c>
      <c r="M416" s="131">
        <f t="shared" si="13"/>
        <v>0</v>
      </c>
      <c r="P416" s="136"/>
      <c r="Q416" s="136"/>
      <c r="R416" s="136"/>
      <c r="S416" s="136"/>
      <c r="T416"/>
      <c r="U416" s="136"/>
      <c r="V416" s="136"/>
      <c r="W416"/>
      <c r="X416" s="136"/>
      <c r="Y416" s="136"/>
      <c r="Z416" s="136"/>
      <c r="AA416" s="136"/>
      <c r="AB416" s="136"/>
      <c r="AC416" s="136"/>
      <c r="AD416" s="136"/>
      <c r="AE416" s="136"/>
      <c r="AF416" s="136"/>
      <c r="AG416" s="136"/>
      <c r="AH416" s="136"/>
      <c r="AI416" s="136"/>
    </row>
    <row r="417" spans="1:35" ht="30" x14ac:dyDescent="0.25">
      <c r="A417" s="133" t="s">
        <v>1462</v>
      </c>
      <c r="B417" s="133" t="s">
        <v>1463</v>
      </c>
      <c r="C417" s="133">
        <v>2</v>
      </c>
      <c r="D417" s="133" t="s">
        <v>1066</v>
      </c>
      <c r="E417" s="133">
        <v>210</v>
      </c>
      <c r="F417" s="133" t="s">
        <v>1450</v>
      </c>
      <c r="G417" s="133">
        <v>21000</v>
      </c>
      <c r="H417" s="133" t="s">
        <v>1450</v>
      </c>
      <c r="I417" s="133"/>
      <c r="J417" s="133"/>
      <c r="K417" s="133"/>
      <c r="L417" s="135" t="str">
        <f t="shared" si="12"/>
        <v>AA</v>
      </c>
      <c r="M417" s="131">
        <f t="shared" si="13"/>
        <v>0</v>
      </c>
      <c r="P417" s="136"/>
      <c r="Q417" s="136"/>
      <c r="R417" s="136"/>
      <c r="S417" s="136"/>
      <c r="T417"/>
      <c r="U417" s="136"/>
      <c r="V417" s="136"/>
      <c r="W417"/>
      <c r="X417" s="136"/>
      <c r="Y417" s="136"/>
      <c r="Z417" s="136"/>
      <c r="AA417" s="136"/>
      <c r="AB417" s="136"/>
      <c r="AC417" s="136"/>
      <c r="AD417" s="136"/>
      <c r="AE417" s="136"/>
      <c r="AF417" s="136"/>
      <c r="AG417" s="136"/>
      <c r="AH417" s="136"/>
      <c r="AI417" s="136"/>
    </row>
    <row r="418" spans="1:35" ht="30" x14ac:dyDescent="0.25">
      <c r="A418" s="133">
        <v>212100</v>
      </c>
      <c r="B418" s="133" t="s">
        <v>1467</v>
      </c>
      <c r="C418" s="133">
        <v>2</v>
      </c>
      <c r="D418" s="133" t="s">
        <v>1066</v>
      </c>
      <c r="E418" s="133">
        <v>212</v>
      </c>
      <c r="F418" s="133" t="s">
        <v>1465</v>
      </c>
      <c r="G418" s="133">
        <v>21210</v>
      </c>
      <c r="H418" s="133" t="s">
        <v>1467</v>
      </c>
      <c r="I418" s="133"/>
      <c r="J418" s="133"/>
      <c r="K418" s="133"/>
      <c r="L418" s="135" t="str">
        <f t="shared" si="12"/>
        <v>AA</v>
      </c>
      <c r="M418" s="131">
        <f t="shared" si="13"/>
        <v>0</v>
      </c>
      <c r="P418" s="136"/>
      <c r="Q418" s="136"/>
      <c r="R418" s="136"/>
      <c r="S418" s="136"/>
      <c r="T418"/>
      <c r="U418" s="136"/>
      <c r="V418" s="136"/>
      <c r="W418"/>
      <c r="X418" s="136"/>
      <c r="Y418" s="136"/>
      <c r="Z418" s="136"/>
      <c r="AA418" s="136"/>
      <c r="AB418" s="136"/>
      <c r="AC418" s="136"/>
      <c r="AD418" s="136"/>
      <c r="AE418" s="136"/>
      <c r="AF418" s="136"/>
      <c r="AG418" s="136"/>
      <c r="AH418" s="136"/>
      <c r="AI418" s="136"/>
    </row>
    <row r="419" spans="1:35" ht="30" x14ac:dyDescent="0.25">
      <c r="A419" s="133">
        <v>201241</v>
      </c>
      <c r="B419" s="133" t="s">
        <v>1471</v>
      </c>
      <c r="C419" s="133">
        <v>2</v>
      </c>
      <c r="D419" s="133" t="s">
        <v>1066</v>
      </c>
      <c r="E419" s="133">
        <v>215</v>
      </c>
      <c r="F419" s="133" t="s">
        <v>1469</v>
      </c>
      <c r="G419" s="133">
        <v>21500</v>
      </c>
      <c r="H419" s="133" t="s">
        <v>1469</v>
      </c>
      <c r="I419" s="133">
        <v>336021</v>
      </c>
      <c r="J419" s="133" t="s">
        <v>1473</v>
      </c>
      <c r="K419" s="133" t="s">
        <v>884</v>
      </c>
      <c r="L419" s="135" t="str">
        <f t="shared" si="12"/>
        <v>AA</v>
      </c>
      <c r="M419" s="131">
        <f t="shared" si="13"/>
        <v>0</v>
      </c>
      <c r="P419" s="136"/>
      <c r="Q419" s="136"/>
      <c r="R419" s="136"/>
      <c r="S419" s="136"/>
      <c r="T419"/>
      <c r="U419" s="136"/>
      <c r="V419" s="136"/>
      <c r="W419"/>
      <c r="X419" s="136"/>
      <c r="Y419" s="136"/>
      <c r="Z419" s="136"/>
      <c r="AA419" s="136"/>
      <c r="AB419" s="136"/>
      <c r="AC419" s="136"/>
      <c r="AD419" s="136"/>
      <c r="AE419" s="136"/>
      <c r="AF419" s="136"/>
      <c r="AG419" s="136"/>
      <c r="AH419" s="136"/>
      <c r="AI419" s="136"/>
    </row>
    <row r="420" spans="1:35" ht="30" x14ac:dyDescent="0.25">
      <c r="A420" s="133">
        <v>201241</v>
      </c>
      <c r="B420" s="133" t="s">
        <v>1471</v>
      </c>
      <c r="C420" s="133">
        <v>2</v>
      </c>
      <c r="D420" s="133" t="s">
        <v>1066</v>
      </c>
      <c r="E420" s="133">
        <v>215</v>
      </c>
      <c r="F420" s="133" t="s">
        <v>1469</v>
      </c>
      <c r="G420" s="133">
        <v>21500</v>
      </c>
      <c r="H420" s="133" t="s">
        <v>1469</v>
      </c>
      <c r="I420" s="133">
        <v>336025</v>
      </c>
      <c r="J420" s="133" t="s">
        <v>1475</v>
      </c>
      <c r="K420" s="133" t="s">
        <v>884</v>
      </c>
      <c r="L420" s="135" t="str">
        <f t="shared" si="12"/>
        <v>AA</v>
      </c>
      <c r="M420" s="131">
        <f t="shared" si="13"/>
        <v>0</v>
      </c>
      <c r="P420" s="136"/>
      <c r="Q420" s="136"/>
      <c r="R420" s="136"/>
      <c r="S420" s="136"/>
      <c r="T420"/>
      <c r="U420" s="136"/>
      <c r="V420" s="136"/>
      <c r="W420"/>
      <c r="X420" s="136"/>
      <c r="Y420" s="136"/>
      <c r="Z420" s="136"/>
      <c r="AA420" s="136"/>
      <c r="AB420" s="136"/>
      <c r="AC420" s="136"/>
      <c r="AD420" s="136"/>
      <c r="AE420" s="136"/>
      <c r="AF420" s="136"/>
      <c r="AG420" s="136"/>
      <c r="AH420" s="136"/>
      <c r="AI420" s="136"/>
    </row>
    <row r="421" spans="1:35" ht="30" x14ac:dyDescent="0.25">
      <c r="A421" s="133">
        <v>201241</v>
      </c>
      <c r="B421" s="133" t="s">
        <v>1471</v>
      </c>
      <c r="C421" s="133">
        <v>2</v>
      </c>
      <c r="D421" s="133" t="s">
        <v>1066</v>
      </c>
      <c r="E421" s="133">
        <v>215</v>
      </c>
      <c r="F421" s="133" t="s">
        <v>1469</v>
      </c>
      <c r="G421" s="133">
        <v>21500</v>
      </c>
      <c r="H421" s="133" t="s">
        <v>1469</v>
      </c>
      <c r="I421" s="133">
        <v>336035</v>
      </c>
      <c r="J421" s="133" t="s">
        <v>1477</v>
      </c>
      <c r="K421" s="133" t="s">
        <v>884</v>
      </c>
      <c r="L421" s="135" t="str">
        <f t="shared" si="12"/>
        <v>AA</v>
      </c>
      <c r="M421" s="131">
        <f t="shared" si="13"/>
        <v>0</v>
      </c>
      <c r="P421" s="136"/>
      <c r="Q421" s="136"/>
      <c r="R421" s="136"/>
      <c r="S421" s="136"/>
      <c r="T421"/>
      <c r="U421" s="136"/>
      <c r="V421" s="136"/>
      <c r="W421"/>
      <c r="X421" s="136"/>
      <c r="Y421" s="136"/>
      <c r="Z421" s="136"/>
      <c r="AA421" s="136"/>
      <c r="AB421" s="136"/>
      <c r="AC421" s="136"/>
      <c r="AD421" s="136"/>
      <c r="AE421" s="136"/>
      <c r="AF421" s="136"/>
      <c r="AG421" s="136"/>
      <c r="AH421" s="136"/>
      <c r="AI421" s="136"/>
    </row>
    <row r="422" spans="1:35" ht="30" x14ac:dyDescent="0.25">
      <c r="A422" s="133">
        <v>201241</v>
      </c>
      <c r="B422" s="133" t="s">
        <v>1471</v>
      </c>
      <c r="C422" s="133">
        <v>2</v>
      </c>
      <c r="D422" s="133" t="s">
        <v>1066</v>
      </c>
      <c r="E422" s="133">
        <v>215</v>
      </c>
      <c r="F422" s="133" t="s">
        <v>1469</v>
      </c>
      <c r="G422" s="133">
        <v>21500</v>
      </c>
      <c r="H422" s="133" t="s">
        <v>1469</v>
      </c>
      <c r="I422" s="133">
        <v>336036</v>
      </c>
      <c r="J422" s="133" t="s">
        <v>1479</v>
      </c>
      <c r="K422" s="133" t="s">
        <v>884</v>
      </c>
      <c r="L422" s="135" t="str">
        <f t="shared" si="12"/>
        <v>AA</v>
      </c>
      <c r="M422" s="131">
        <f t="shared" si="13"/>
        <v>0</v>
      </c>
      <c r="P422" s="136"/>
      <c r="Q422" s="136"/>
      <c r="R422" s="136"/>
      <c r="S422" s="136"/>
      <c r="T422"/>
      <c r="U422" s="136"/>
      <c r="V422" s="136"/>
      <c r="W422"/>
      <c r="X422" s="136"/>
      <c r="Y422" s="136"/>
      <c r="Z422" s="136"/>
      <c r="AA422" s="136"/>
      <c r="AB422" s="136"/>
      <c r="AC422" s="136"/>
      <c r="AD422" s="136"/>
      <c r="AE422" s="136"/>
      <c r="AF422" s="136"/>
      <c r="AG422" s="136"/>
      <c r="AH422" s="136"/>
      <c r="AI422" s="136"/>
    </row>
    <row r="423" spans="1:35" ht="30" x14ac:dyDescent="0.25">
      <c r="A423" s="133">
        <v>201241</v>
      </c>
      <c r="B423" s="133" t="s">
        <v>1471</v>
      </c>
      <c r="C423" s="133">
        <v>2</v>
      </c>
      <c r="D423" s="133" t="s">
        <v>1066</v>
      </c>
      <c r="E423" s="133">
        <v>215</v>
      </c>
      <c r="F423" s="133" t="s">
        <v>1469</v>
      </c>
      <c r="G423" s="133">
        <v>21500</v>
      </c>
      <c r="H423" s="133" t="s">
        <v>1469</v>
      </c>
      <c r="I423" s="133">
        <v>336040</v>
      </c>
      <c r="J423" s="133" t="s">
        <v>1481</v>
      </c>
      <c r="K423" s="133" t="s">
        <v>884</v>
      </c>
      <c r="L423" s="135" t="str">
        <f t="shared" si="12"/>
        <v>AA</v>
      </c>
      <c r="M423" s="131">
        <f t="shared" si="13"/>
        <v>0</v>
      </c>
      <c r="P423" s="136"/>
      <c r="Q423" s="136"/>
      <c r="R423" s="136"/>
      <c r="S423" s="136"/>
      <c r="T423"/>
      <c r="U423" s="136"/>
      <c r="V423" s="136"/>
      <c r="W423"/>
      <c r="X423" s="136"/>
      <c r="Y423" s="136"/>
      <c r="Z423" s="136"/>
      <c r="AA423" s="136"/>
      <c r="AB423" s="136"/>
      <c r="AC423" s="136"/>
      <c r="AD423" s="136"/>
      <c r="AE423" s="136"/>
      <c r="AF423" s="136"/>
      <c r="AG423" s="136"/>
      <c r="AH423" s="136"/>
      <c r="AI423" s="136"/>
    </row>
    <row r="424" spans="1:35" ht="30" x14ac:dyDescent="0.25">
      <c r="A424" s="133">
        <v>201241</v>
      </c>
      <c r="B424" s="133" t="s">
        <v>1471</v>
      </c>
      <c r="C424" s="133">
        <v>2</v>
      </c>
      <c r="D424" s="133" t="s">
        <v>1066</v>
      </c>
      <c r="E424" s="133">
        <v>215</v>
      </c>
      <c r="F424" s="133" t="s">
        <v>1469</v>
      </c>
      <c r="G424" s="133">
        <v>21500</v>
      </c>
      <c r="H424" s="133" t="s">
        <v>1469</v>
      </c>
      <c r="I424" s="133">
        <v>336042</v>
      </c>
      <c r="J424" s="133" t="s">
        <v>1483</v>
      </c>
      <c r="K424" s="133" t="s">
        <v>884</v>
      </c>
      <c r="L424" s="135" t="str">
        <f t="shared" si="12"/>
        <v>AA</v>
      </c>
      <c r="M424" s="131">
        <f t="shared" si="13"/>
        <v>0</v>
      </c>
      <c r="P424" s="136"/>
      <c r="Q424" s="136"/>
      <c r="R424" s="136"/>
      <c r="S424" s="136"/>
      <c r="T424"/>
      <c r="U424" s="136"/>
      <c r="V424" s="136"/>
      <c r="W424"/>
      <c r="X424" s="136"/>
      <c r="Y424" s="136"/>
      <c r="Z424" s="136"/>
      <c r="AA424" s="136"/>
      <c r="AB424" s="136"/>
      <c r="AC424" s="136"/>
      <c r="AD424" s="136"/>
      <c r="AE424" s="136"/>
      <c r="AF424" s="136"/>
      <c r="AG424" s="136"/>
      <c r="AH424" s="136"/>
      <c r="AI424" s="136"/>
    </row>
    <row r="425" spans="1:35" ht="30" x14ac:dyDescent="0.25">
      <c r="A425" s="133">
        <v>201241</v>
      </c>
      <c r="B425" s="133" t="s">
        <v>1471</v>
      </c>
      <c r="C425" s="133">
        <v>2</v>
      </c>
      <c r="D425" s="133" t="s">
        <v>1066</v>
      </c>
      <c r="E425" s="133">
        <v>215</v>
      </c>
      <c r="F425" s="133" t="s">
        <v>1469</v>
      </c>
      <c r="G425" s="133">
        <v>21500</v>
      </c>
      <c r="H425" s="133" t="s">
        <v>1469</v>
      </c>
      <c r="I425" s="133">
        <v>336045</v>
      </c>
      <c r="J425" s="133" t="s">
        <v>1485</v>
      </c>
      <c r="K425" s="133" t="s">
        <v>884</v>
      </c>
      <c r="L425" s="135" t="str">
        <f t="shared" si="12"/>
        <v>AA</v>
      </c>
      <c r="M425" s="131">
        <f t="shared" si="13"/>
        <v>0</v>
      </c>
      <c r="P425" s="136"/>
      <c r="Q425" s="136"/>
      <c r="R425" s="136"/>
      <c r="S425" s="136"/>
      <c r="T425"/>
      <c r="U425" s="136"/>
      <c r="V425" s="136"/>
      <c r="W425"/>
      <c r="X425" s="136"/>
      <c r="Y425" s="136"/>
      <c r="Z425" s="136"/>
      <c r="AA425" s="136"/>
      <c r="AB425" s="136"/>
      <c r="AC425" s="136"/>
      <c r="AD425" s="136"/>
      <c r="AE425" s="136"/>
      <c r="AF425" s="136"/>
      <c r="AG425" s="136"/>
      <c r="AH425" s="136"/>
      <c r="AI425" s="136"/>
    </row>
    <row r="426" spans="1:35" ht="30" x14ac:dyDescent="0.25">
      <c r="A426" s="133">
        <v>201241</v>
      </c>
      <c r="B426" s="133" t="s">
        <v>1471</v>
      </c>
      <c r="C426" s="133">
        <v>2</v>
      </c>
      <c r="D426" s="133" t="s">
        <v>1066</v>
      </c>
      <c r="E426" s="133">
        <v>215</v>
      </c>
      <c r="F426" s="133" t="s">
        <v>1469</v>
      </c>
      <c r="G426" s="133">
        <v>21500</v>
      </c>
      <c r="H426" s="133" t="s">
        <v>1469</v>
      </c>
      <c r="I426" s="133">
        <v>336046</v>
      </c>
      <c r="J426" s="133" t="s">
        <v>1487</v>
      </c>
      <c r="K426" s="133" t="s">
        <v>884</v>
      </c>
      <c r="L426" s="135" t="str">
        <f t="shared" si="12"/>
        <v>AA</v>
      </c>
      <c r="M426" s="131">
        <f t="shared" si="13"/>
        <v>0</v>
      </c>
      <c r="P426" s="136"/>
      <c r="Q426" s="136"/>
      <c r="R426" s="136"/>
      <c r="S426" s="136"/>
      <c r="T426"/>
      <c r="U426" s="136"/>
      <c r="V426" s="136"/>
      <c r="W426"/>
      <c r="X426" s="136"/>
      <c r="Y426" s="136"/>
      <c r="Z426" s="136"/>
      <c r="AA426" s="136"/>
      <c r="AB426" s="136"/>
      <c r="AC426" s="136"/>
      <c r="AD426" s="136"/>
      <c r="AE426" s="136"/>
      <c r="AF426" s="136"/>
      <c r="AG426" s="136"/>
      <c r="AH426" s="136"/>
      <c r="AI426" s="136"/>
    </row>
    <row r="427" spans="1:35" ht="30" x14ac:dyDescent="0.25">
      <c r="A427" s="133">
        <v>201241</v>
      </c>
      <c r="B427" s="133" t="s">
        <v>1471</v>
      </c>
      <c r="C427" s="133">
        <v>2</v>
      </c>
      <c r="D427" s="133" t="s">
        <v>1066</v>
      </c>
      <c r="E427" s="133">
        <v>215</v>
      </c>
      <c r="F427" s="133" t="s">
        <v>1469</v>
      </c>
      <c r="G427" s="133">
        <v>21500</v>
      </c>
      <c r="H427" s="133" t="s">
        <v>1469</v>
      </c>
      <c r="I427" s="133">
        <v>336065</v>
      </c>
      <c r="J427" s="133" t="s">
        <v>1489</v>
      </c>
      <c r="K427" s="133" t="s">
        <v>884</v>
      </c>
      <c r="L427" s="135" t="str">
        <f t="shared" si="12"/>
        <v>AA</v>
      </c>
      <c r="M427" s="131">
        <f t="shared" si="13"/>
        <v>0</v>
      </c>
      <c r="P427" s="136"/>
      <c r="Q427" s="136"/>
      <c r="R427" s="136"/>
      <c r="S427" s="136"/>
      <c r="T427"/>
      <c r="U427" s="136"/>
      <c r="V427" s="136"/>
      <c r="W427"/>
      <c r="X427" s="136"/>
      <c r="Y427" s="136"/>
      <c r="Z427" s="136"/>
      <c r="AA427" s="136"/>
      <c r="AB427" s="136"/>
      <c r="AC427" s="136"/>
      <c r="AD427" s="136"/>
      <c r="AE427" s="136"/>
      <c r="AF427" s="136"/>
      <c r="AG427" s="136"/>
      <c r="AH427" s="136"/>
      <c r="AI427" s="136"/>
    </row>
    <row r="428" spans="1:35" ht="30" x14ac:dyDescent="0.25">
      <c r="A428" s="133">
        <v>201241</v>
      </c>
      <c r="B428" s="133" t="s">
        <v>1471</v>
      </c>
      <c r="C428" s="133">
        <v>2</v>
      </c>
      <c r="D428" s="133" t="s">
        <v>1066</v>
      </c>
      <c r="E428" s="133">
        <v>215</v>
      </c>
      <c r="F428" s="133" t="s">
        <v>1469</v>
      </c>
      <c r="G428" s="133">
        <v>21500</v>
      </c>
      <c r="H428" s="133" t="s">
        <v>1469</v>
      </c>
      <c r="I428" s="133">
        <v>336090</v>
      </c>
      <c r="J428" s="133" t="s">
        <v>1491</v>
      </c>
      <c r="K428" s="133" t="s">
        <v>884</v>
      </c>
      <c r="L428" s="135" t="str">
        <f t="shared" si="12"/>
        <v>AA</v>
      </c>
      <c r="M428" s="131">
        <f t="shared" si="13"/>
        <v>0</v>
      </c>
      <c r="P428" s="136"/>
      <c r="Q428" s="136"/>
      <c r="R428" s="136"/>
      <c r="S428" s="136"/>
      <c r="T428"/>
      <c r="U428" s="136"/>
      <c r="V428" s="136"/>
      <c r="W428"/>
      <c r="X428" s="136"/>
      <c r="Y428" s="136"/>
      <c r="Z428" s="136"/>
      <c r="AA428" s="136"/>
      <c r="AB428" s="136"/>
      <c r="AC428" s="136"/>
      <c r="AD428" s="136"/>
      <c r="AE428" s="136"/>
      <c r="AF428" s="136"/>
      <c r="AG428" s="136"/>
      <c r="AH428" s="136"/>
      <c r="AI428" s="136"/>
    </row>
    <row r="429" spans="1:35" ht="30" x14ac:dyDescent="0.25">
      <c r="A429" s="133">
        <v>201241</v>
      </c>
      <c r="B429" s="133" t="s">
        <v>1471</v>
      </c>
      <c r="C429" s="133">
        <v>2</v>
      </c>
      <c r="D429" s="133" t="s">
        <v>1066</v>
      </c>
      <c r="E429" s="133">
        <v>215</v>
      </c>
      <c r="F429" s="133" t="s">
        <v>1469</v>
      </c>
      <c r="G429" s="133">
        <v>21500</v>
      </c>
      <c r="H429" s="133" t="s">
        <v>1469</v>
      </c>
      <c r="I429" s="133">
        <v>336095</v>
      </c>
      <c r="J429" s="133" t="s">
        <v>1493</v>
      </c>
      <c r="K429" s="133" t="s">
        <v>884</v>
      </c>
      <c r="L429" s="135" t="str">
        <f t="shared" si="12"/>
        <v>AA</v>
      </c>
      <c r="M429" s="131">
        <f t="shared" si="13"/>
        <v>0</v>
      </c>
      <c r="P429" s="136"/>
      <c r="Q429" s="136"/>
      <c r="R429" s="136"/>
      <c r="S429" s="136"/>
      <c r="T429"/>
      <c r="U429" s="136"/>
      <c r="V429" s="136"/>
      <c r="W429"/>
      <c r="X429" s="136"/>
      <c r="Y429" s="136"/>
      <c r="Z429" s="136"/>
      <c r="AA429" s="136"/>
      <c r="AB429" s="136"/>
      <c r="AC429" s="136"/>
      <c r="AD429" s="136"/>
      <c r="AE429" s="136"/>
      <c r="AF429" s="136"/>
      <c r="AG429" s="136"/>
      <c r="AH429" s="136"/>
      <c r="AI429" s="136"/>
    </row>
    <row r="430" spans="1:35" ht="30" x14ac:dyDescent="0.25">
      <c r="A430" s="133">
        <v>201241</v>
      </c>
      <c r="B430" s="133" t="s">
        <v>1471</v>
      </c>
      <c r="C430" s="133">
        <v>2</v>
      </c>
      <c r="D430" s="133" t="s">
        <v>1066</v>
      </c>
      <c r="E430" s="133">
        <v>215</v>
      </c>
      <c r="F430" s="133" t="s">
        <v>1469</v>
      </c>
      <c r="G430" s="133">
        <v>21500</v>
      </c>
      <c r="H430" s="133" t="s">
        <v>1469</v>
      </c>
      <c r="I430" s="133">
        <v>336105</v>
      </c>
      <c r="J430" s="133" t="s">
        <v>1495</v>
      </c>
      <c r="K430" s="133" t="s">
        <v>884</v>
      </c>
      <c r="L430" s="135" t="str">
        <f t="shared" si="12"/>
        <v>AA</v>
      </c>
      <c r="M430" s="131">
        <f t="shared" si="13"/>
        <v>0</v>
      </c>
      <c r="P430" s="136"/>
      <c r="Q430" s="136"/>
      <c r="R430" s="136"/>
      <c r="S430" s="136"/>
      <c r="T430"/>
      <c r="U430" s="136"/>
      <c r="V430" s="136"/>
      <c r="W430"/>
      <c r="X430" s="136"/>
      <c r="Y430" s="136"/>
      <c r="Z430" s="136"/>
      <c r="AA430" s="136"/>
      <c r="AB430" s="136"/>
      <c r="AC430" s="136"/>
      <c r="AD430" s="136"/>
      <c r="AE430" s="136"/>
      <c r="AF430" s="136"/>
      <c r="AG430" s="136"/>
      <c r="AH430" s="136"/>
      <c r="AI430" s="136"/>
    </row>
    <row r="431" spans="1:35" ht="30" x14ac:dyDescent="0.25">
      <c r="A431" s="133">
        <v>201241</v>
      </c>
      <c r="B431" s="133" t="s">
        <v>1471</v>
      </c>
      <c r="C431" s="133">
        <v>2</v>
      </c>
      <c r="D431" s="133" t="s">
        <v>1066</v>
      </c>
      <c r="E431" s="133">
        <v>215</v>
      </c>
      <c r="F431" s="133" t="s">
        <v>1469</v>
      </c>
      <c r="G431" s="133">
        <v>21500</v>
      </c>
      <c r="H431" s="133" t="s">
        <v>1469</v>
      </c>
      <c r="I431" s="133">
        <v>336110</v>
      </c>
      <c r="J431" s="133" t="s">
        <v>1497</v>
      </c>
      <c r="K431" s="133" t="s">
        <v>884</v>
      </c>
      <c r="L431" s="135" t="str">
        <f t="shared" si="12"/>
        <v>AA</v>
      </c>
      <c r="M431" s="131">
        <f t="shared" si="13"/>
        <v>0</v>
      </c>
      <c r="P431" s="136"/>
      <c r="Q431" s="136"/>
      <c r="R431" s="136"/>
      <c r="S431" s="136"/>
      <c r="T431"/>
      <c r="U431" s="136"/>
      <c r="V431" s="136"/>
      <c r="W431"/>
      <c r="X431" s="136"/>
      <c r="Y431" s="136"/>
      <c r="Z431" s="136"/>
      <c r="AA431" s="136"/>
      <c r="AB431" s="136"/>
      <c r="AC431" s="136"/>
      <c r="AD431" s="136"/>
      <c r="AE431" s="136"/>
      <c r="AF431" s="136"/>
      <c r="AG431" s="136"/>
      <c r="AH431" s="136"/>
      <c r="AI431" s="136"/>
    </row>
    <row r="432" spans="1:35" ht="30" x14ac:dyDescent="0.25">
      <c r="A432" s="133">
        <v>201241</v>
      </c>
      <c r="B432" s="133" t="s">
        <v>1471</v>
      </c>
      <c r="C432" s="133">
        <v>2</v>
      </c>
      <c r="D432" s="133" t="s">
        <v>1066</v>
      </c>
      <c r="E432" s="133">
        <v>215</v>
      </c>
      <c r="F432" s="133" t="s">
        <v>1469</v>
      </c>
      <c r="G432" s="133">
        <v>21500</v>
      </c>
      <c r="H432" s="133" t="s">
        <v>1469</v>
      </c>
      <c r="I432" s="133">
        <v>336115</v>
      </c>
      <c r="J432" s="133" t="s">
        <v>1499</v>
      </c>
      <c r="K432" s="133" t="s">
        <v>884</v>
      </c>
      <c r="L432" s="135" t="str">
        <f t="shared" si="12"/>
        <v>AA</v>
      </c>
      <c r="M432" s="131">
        <f t="shared" si="13"/>
        <v>0</v>
      </c>
      <c r="P432" s="136"/>
      <c r="Q432" s="136"/>
      <c r="R432" s="136"/>
      <c r="S432" s="136"/>
      <c r="T432"/>
      <c r="U432" s="136"/>
      <c r="V432" s="136"/>
      <c r="W432"/>
      <c r="X432" s="136"/>
      <c r="Y432" s="136"/>
      <c r="Z432" s="136"/>
      <c r="AA432" s="136"/>
      <c r="AB432" s="136"/>
      <c r="AC432" s="136"/>
      <c r="AD432" s="136"/>
      <c r="AE432" s="136"/>
      <c r="AF432" s="136"/>
      <c r="AG432" s="136"/>
      <c r="AH432" s="136"/>
      <c r="AI432" s="136"/>
    </row>
    <row r="433" spans="1:37" ht="30" x14ac:dyDescent="0.25">
      <c r="A433" s="133">
        <v>201241</v>
      </c>
      <c r="B433" s="133" t="s">
        <v>1471</v>
      </c>
      <c r="C433" s="133">
        <v>2</v>
      </c>
      <c r="D433" s="133" t="s">
        <v>1066</v>
      </c>
      <c r="E433" s="133">
        <v>215</v>
      </c>
      <c r="F433" s="133" t="s">
        <v>1469</v>
      </c>
      <c r="G433" s="133">
        <v>21500</v>
      </c>
      <c r="H433" s="133" t="s">
        <v>1469</v>
      </c>
      <c r="I433" s="133">
        <v>336183</v>
      </c>
      <c r="J433" s="133" t="s">
        <v>1501</v>
      </c>
      <c r="K433" s="133" t="s">
        <v>884</v>
      </c>
      <c r="L433" s="135" t="str">
        <f t="shared" si="12"/>
        <v>AA</v>
      </c>
      <c r="M433" s="131">
        <f t="shared" si="13"/>
        <v>0</v>
      </c>
      <c r="P433" s="136"/>
      <c r="Q433" s="136"/>
      <c r="R433" s="136"/>
      <c r="S433" s="136"/>
      <c r="T433"/>
      <c r="U433" s="136"/>
      <c r="V433" s="136"/>
      <c r="W433"/>
      <c r="X433" s="136"/>
      <c r="Y433" s="136"/>
      <c r="Z433" s="136"/>
      <c r="AA433" s="136"/>
      <c r="AB433" s="136"/>
      <c r="AC433" s="136"/>
      <c r="AD433" s="136"/>
      <c r="AE433" s="136"/>
      <c r="AF433" s="136"/>
      <c r="AG433" s="136"/>
      <c r="AH433" s="136"/>
      <c r="AI433" s="136"/>
    </row>
    <row r="434" spans="1:37" ht="30" x14ac:dyDescent="0.25">
      <c r="A434" s="133">
        <v>201241</v>
      </c>
      <c r="B434" s="133" t="s">
        <v>1471</v>
      </c>
      <c r="C434" s="133">
        <v>2</v>
      </c>
      <c r="D434" s="133" t="s">
        <v>1066</v>
      </c>
      <c r="E434" s="133">
        <v>215</v>
      </c>
      <c r="F434" s="133" t="s">
        <v>1469</v>
      </c>
      <c r="G434" s="133">
        <v>21500</v>
      </c>
      <c r="H434" s="133" t="s">
        <v>1469</v>
      </c>
      <c r="I434" s="133">
        <v>336185</v>
      </c>
      <c r="J434" s="133" t="s">
        <v>1503</v>
      </c>
      <c r="K434" s="133" t="s">
        <v>884</v>
      </c>
      <c r="L434" s="135" t="str">
        <f t="shared" si="12"/>
        <v>AA</v>
      </c>
      <c r="M434" s="131">
        <f t="shared" si="13"/>
        <v>0</v>
      </c>
      <c r="P434" s="136"/>
      <c r="Q434" s="136"/>
      <c r="R434" s="136"/>
      <c r="S434" s="136"/>
      <c r="T434"/>
      <c r="U434" s="136"/>
      <c r="V434" s="136"/>
      <c r="W434"/>
      <c r="X434" s="136"/>
      <c r="Y434" s="136"/>
      <c r="Z434" s="136"/>
      <c r="AA434" s="136"/>
      <c r="AB434" s="136"/>
      <c r="AC434" s="136"/>
      <c r="AD434" s="136"/>
      <c r="AE434" s="136"/>
      <c r="AF434" s="136"/>
      <c r="AG434" s="136"/>
      <c r="AH434" s="136"/>
      <c r="AI434" s="136"/>
    </row>
    <row r="435" spans="1:37" ht="30" x14ac:dyDescent="0.25">
      <c r="A435" s="133">
        <v>201241</v>
      </c>
      <c r="B435" s="133" t="s">
        <v>1471</v>
      </c>
      <c r="C435" s="133">
        <v>2</v>
      </c>
      <c r="D435" s="133" t="s">
        <v>1066</v>
      </c>
      <c r="E435" s="133">
        <v>215</v>
      </c>
      <c r="F435" s="133" t="s">
        <v>1469</v>
      </c>
      <c r="G435" s="133">
        <v>21500</v>
      </c>
      <c r="H435" s="133" t="s">
        <v>1469</v>
      </c>
      <c r="I435" s="133">
        <v>336190</v>
      </c>
      <c r="J435" s="133" t="s">
        <v>1505</v>
      </c>
      <c r="K435" s="133" t="s">
        <v>884</v>
      </c>
      <c r="L435" s="135" t="str">
        <f t="shared" si="12"/>
        <v>AA</v>
      </c>
      <c r="M435" s="131">
        <f t="shared" si="13"/>
        <v>0</v>
      </c>
      <c r="P435" s="136"/>
      <c r="Q435" s="136"/>
      <c r="R435" s="136"/>
      <c r="S435" s="136"/>
      <c r="T435"/>
      <c r="U435" s="136"/>
      <c r="V435" s="136"/>
      <c r="W435"/>
      <c r="X435" s="136"/>
      <c r="Y435" s="136"/>
      <c r="Z435" s="136"/>
      <c r="AA435" s="136"/>
      <c r="AB435" s="136"/>
      <c r="AC435" s="136"/>
      <c r="AD435" s="136"/>
      <c r="AE435" s="136"/>
      <c r="AF435" s="136"/>
      <c r="AG435" s="136"/>
      <c r="AH435" s="136"/>
      <c r="AI435" s="136"/>
    </row>
    <row r="436" spans="1:37" ht="30" x14ac:dyDescent="0.25">
      <c r="A436" s="133">
        <v>201241</v>
      </c>
      <c r="B436" s="133" t="s">
        <v>1471</v>
      </c>
      <c r="C436" s="133">
        <v>2</v>
      </c>
      <c r="D436" s="133" t="s">
        <v>1066</v>
      </c>
      <c r="E436" s="133">
        <v>215</v>
      </c>
      <c r="F436" s="133" t="s">
        <v>1469</v>
      </c>
      <c r="G436" s="133">
        <v>21500</v>
      </c>
      <c r="H436" s="133" t="s">
        <v>1469</v>
      </c>
      <c r="I436" s="133">
        <v>336192</v>
      </c>
      <c r="J436" s="133" t="s">
        <v>1507</v>
      </c>
      <c r="K436" s="133" t="s">
        <v>884</v>
      </c>
      <c r="L436" s="135" t="str">
        <f t="shared" si="12"/>
        <v>AA</v>
      </c>
      <c r="M436" s="131">
        <f t="shared" si="13"/>
        <v>0</v>
      </c>
      <c r="P436" s="136"/>
      <c r="Q436" s="136"/>
      <c r="R436" s="136"/>
      <c r="S436" s="136"/>
      <c r="T436"/>
      <c r="U436" s="136"/>
      <c r="V436" s="136"/>
      <c r="W436"/>
      <c r="X436" s="136"/>
      <c r="Y436" s="136"/>
      <c r="Z436" s="136"/>
      <c r="AA436" s="136"/>
      <c r="AB436" s="136"/>
      <c r="AC436" s="136"/>
      <c r="AD436" s="136"/>
      <c r="AE436" s="136"/>
      <c r="AF436" s="136"/>
      <c r="AG436" s="136"/>
      <c r="AH436" s="136"/>
      <c r="AI436" s="136"/>
    </row>
    <row r="437" spans="1:37" ht="30" x14ac:dyDescent="0.25">
      <c r="A437" s="133">
        <v>201241</v>
      </c>
      <c r="B437" s="133" t="s">
        <v>1471</v>
      </c>
      <c r="C437" s="133">
        <v>2</v>
      </c>
      <c r="D437" s="133" t="s">
        <v>1066</v>
      </c>
      <c r="E437" s="133">
        <v>215</v>
      </c>
      <c r="F437" s="133" t="s">
        <v>1469</v>
      </c>
      <c r="G437" s="133">
        <v>21500</v>
      </c>
      <c r="H437" s="133" t="s">
        <v>1469</v>
      </c>
      <c r="I437" s="133">
        <v>336195</v>
      </c>
      <c r="J437" s="133" t="s">
        <v>1509</v>
      </c>
      <c r="K437" s="133" t="s">
        <v>884</v>
      </c>
      <c r="L437" s="135" t="str">
        <f t="shared" si="12"/>
        <v>AA</v>
      </c>
      <c r="M437" s="131">
        <f t="shared" si="13"/>
        <v>0</v>
      </c>
      <c r="P437" s="136"/>
      <c r="Q437" s="136"/>
      <c r="R437" s="136"/>
      <c r="S437" s="136"/>
      <c r="T437"/>
      <c r="U437" s="136"/>
      <c r="V437" s="136"/>
      <c r="W437"/>
      <c r="X437" s="136"/>
      <c r="Y437" s="136"/>
      <c r="Z437" s="136"/>
      <c r="AA437" s="136"/>
      <c r="AB437" s="136"/>
      <c r="AC437" s="136"/>
      <c r="AD437" s="136"/>
      <c r="AE437" s="136"/>
      <c r="AF437" s="136"/>
      <c r="AG437" s="136"/>
      <c r="AH437" s="136"/>
      <c r="AI437" s="136"/>
    </row>
    <row r="438" spans="1:37" ht="30" x14ac:dyDescent="0.25">
      <c r="A438" s="133">
        <v>201241</v>
      </c>
      <c r="B438" s="133" t="s">
        <v>1471</v>
      </c>
      <c r="C438" s="133">
        <v>2</v>
      </c>
      <c r="D438" s="133" t="s">
        <v>1066</v>
      </c>
      <c r="E438" s="133">
        <v>215</v>
      </c>
      <c r="F438" s="133" t="s">
        <v>1469</v>
      </c>
      <c r="G438" s="133">
        <v>21500</v>
      </c>
      <c r="H438" s="133" t="s">
        <v>1469</v>
      </c>
      <c r="I438" s="133">
        <v>336202</v>
      </c>
      <c r="J438" s="133" t="s">
        <v>1511</v>
      </c>
      <c r="K438" s="133" t="s">
        <v>884</v>
      </c>
      <c r="L438" s="135" t="str">
        <f t="shared" si="12"/>
        <v>AA</v>
      </c>
      <c r="M438" s="131">
        <f t="shared" si="13"/>
        <v>0</v>
      </c>
      <c r="P438" s="136"/>
      <c r="Q438" s="136"/>
      <c r="R438" s="136"/>
      <c r="S438" s="136"/>
      <c r="T438"/>
      <c r="U438" s="136"/>
      <c r="V438" s="136"/>
      <c r="W438"/>
      <c r="X438" s="136"/>
      <c r="Y438" s="136"/>
      <c r="Z438" s="136"/>
      <c r="AA438" s="136"/>
      <c r="AB438" s="136"/>
      <c r="AC438" s="136"/>
      <c r="AD438" s="136"/>
      <c r="AE438" s="136"/>
      <c r="AF438" s="136"/>
      <c r="AG438" s="136"/>
      <c r="AH438" s="136"/>
      <c r="AI438" s="136"/>
    </row>
    <row r="439" spans="1:37" ht="30" x14ac:dyDescent="0.25">
      <c r="A439" s="133">
        <v>201241</v>
      </c>
      <c r="B439" s="133" t="s">
        <v>1471</v>
      </c>
      <c r="C439" s="133">
        <v>2</v>
      </c>
      <c r="D439" s="133" t="s">
        <v>1066</v>
      </c>
      <c r="E439" s="133">
        <v>215</v>
      </c>
      <c r="F439" s="133" t="s">
        <v>1469</v>
      </c>
      <c r="G439" s="133">
        <v>21500</v>
      </c>
      <c r="H439" s="133" t="s">
        <v>1469</v>
      </c>
      <c r="I439" s="133">
        <v>336265</v>
      </c>
      <c r="J439" s="133" t="s">
        <v>1513</v>
      </c>
      <c r="K439" s="133" t="s">
        <v>884</v>
      </c>
      <c r="L439" s="135" t="str">
        <f t="shared" si="12"/>
        <v>AA</v>
      </c>
      <c r="M439" s="131">
        <f t="shared" si="13"/>
        <v>0</v>
      </c>
      <c r="P439" s="136"/>
      <c r="Q439" s="136"/>
      <c r="R439" s="136"/>
      <c r="S439" s="136"/>
      <c r="T439"/>
      <c r="U439" s="136"/>
      <c r="V439" s="136"/>
      <c r="W439"/>
      <c r="X439" s="136"/>
      <c r="Y439" s="136"/>
      <c r="Z439" s="136"/>
      <c r="AA439" s="136"/>
      <c r="AB439" s="136"/>
      <c r="AC439" s="136"/>
      <c r="AD439" s="136"/>
      <c r="AE439" s="136"/>
      <c r="AF439" s="136"/>
      <c r="AG439" s="136"/>
      <c r="AH439" s="136"/>
      <c r="AI439" s="136"/>
    </row>
    <row r="440" spans="1:37" ht="30" x14ac:dyDescent="0.25">
      <c r="A440" s="133">
        <v>201241</v>
      </c>
      <c r="B440" s="133" t="s">
        <v>1471</v>
      </c>
      <c r="C440" s="133">
        <v>2</v>
      </c>
      <c r="D440" s="133" t="s">
        <v>1066</v>
      </c>
      <c r="E440" s="133">
        <v>215</v>
      </c>
      <c r="F440" s="133" t="s">
        <v>1469</v>
      </c>
      <c r="G440" s="133">
        <v>21500</v>
      </c>
      <c r="H440" s="133" t="s">
        <v>1469</v>
      </c>
      <c r="I440" s="133">
        <v>336272</v>
      </c>
      <c r="J440" s="133" t="s">
        <v>1515</v>
      </c>
      <c r="K440" s="133" t="s">
        <v>884</v>
      </c>
      <c r="L440" s="135" t="str">
        <f t="shared" si="12"/>
        <v>AA</v>
      </c>
      <c r="M440" s="131">
        <f t="shared" si="13"/>
        <v>0</v>
      </c>
      <c r="P440" s="136"/>
      <c r="Q440" s="136"/>
      <c r="R440" s="136"/>
      <c r="S440" s="136"/>
      <c r="T440"/>
      <c r="U440" s="136"/>
      <c r="V440" s="136"/>
      <c r="W440"/>
      <c r="X440" s="136"/>
      <c r="Y440" s="136"/>
      <c r="Z440" s="136"/>
      <c r="AA440" s="136"/>
      <c r="AB440" s="136"/>
      <c r="AC440" s="136"/>
      <c r="AD440" s="136"/>
      <c r="AE440" s="136"/>
      <c r="AF440" s="136"/>
      <c r="AG440" s="136"/>
      <c r="AH440" s="136"/>
      <c r="AI440" s="136"/>
    </row>
    <row r="441" spans="1:37" ht="30" x14ac:dyDescent="0.25">
      <c r="A441" s="133">
        <v>201241</v>
      </c>
      <c r="B441" s="133" t="s">
        <v>1471</v>
      </c>
      <c r="C441" s="133">
        <v>2</v>
      </c>
      <c r="D441" s="133" t="s">
        <v>1066</v>
      </c>
      <c r="E441" s="133">
        <v>215</v>
      </c>
      <c r="F441" s="133" t="s">
        <v>1469</v>
      </c>
      <c r="G441" s="133">
        <v>21500</v>
      </c>
      <c r="H441" s="133" t="s">
        <v>1469</v>
      </c>
      <c r="I441" s="133">
        <v>336275</v>
      </c>
      <c r="J441" s="133" t="s">
        <v>1517</v>
      </c>
      <c r="K441" s="133" t="s">
        <v>884</v>
      </c>
      <c r="L441" s="135" t="str">
        <f t="shared" si="12"/>
        <v>AA</v>
      </c>
      <c r="M441" s="131">
        <f t="shared" si="13"/>
        <v>0</v>
      </c>
      <c r="P441" s="136"/>
      <c r="Q441" s="136"/>
      <c r="R441" s="136"/>
      <c r="S441" s="136"/>
      <c r="T441"/>
      <c r="U441" s="136"/>
      <c r="V441" s="136"/>
      <c r="W441"/>
      <c r="X441" s="136"/>
      <c r="Y441" s="136"/>
      <c r="Z441" s="136"/>
      <c r="AA441" s="136"/>
      <c r="AB441" s="136"/>
      <c r="AC441" s="136"/>
      <c r="AD441" s="136"/>
      <c r="AE441" s="136"/>
      <c r="AF441" s="136"/>
      <c r="AG441" s="136"/>
      <c r="AH441" s="136"/>
      <c r="AI441" s="136"/>
    </row>
    <row r="442" spans="1:37" ht="30" x14ac:dyDescent="0.25">
      <c r="A442" s="133">
        <v>201241</v>
      </c>
      <c r="B442" s="133" t="s">
        <v>1471</v>
      </c>
      <c r="C442" s="133">
        <v>2</v>
      </c>
      <c r="D442" s="133" t="s">
        <v>1066</v>
      </c>
      <c r="E442" s="133">
        <v>215</v>
      </c>
      <c r="F442" s="133" t="s">
        <v>1469</v>
      </c>
      <c r="G442" s="133">
        <v>21500</v>
      </c>
      <c r="H442" s="133" t="s">
        <v>1469</v>
      </c>
      <c r="I442" s="133">
        <v>336285</v>
      </c>
      <c r="J442" s="133" t="s">
        <v>1519</v>
      </c>
      <c r="K442" s="133" t="s">
        <v>884</v>
      </c>
      <c r="L442" s="135" t="str">
        <f t="shared" si="12"/>
        <v>AA</v>
      </c>
      <c r="M442" s="131">
        <f t="shared" si="13"/>
        <v>0</v>
      </c>
      <c r="P442" s="136"/>
      <c r="Q442" s="136"/>
      <c r="R442" s="136"/>
      <c r="S442" s="136"/>
      <c r="T442"/>
      <c r="U442" s="136"/>
      <c r="V442" s="136"/>
      <c r="W442"/>
      <c r="X442" s="136"/>
      <c r="Y442" s="136"/>
      <c r="Z442" s="136"/>
      <c r="AA442" s="136"/>
      <c r="AB442" s="136"/>
      <c r="AC442" s="136"/>
      <c r="AD442" s="136"/>
      <c r="AE442" s="136"/>
      <c r="AF442" s="136"/>
      <c r="AG442" s="136"/>
      <c r="AH442" s="136"/>
      <c r="AI442" s="136"/>
    </row>
    <row r="443" spans="1:37" s="150" customFormat="1" ht="30" x14ac:dyDescent="0.25">
      <c r="A443" s="133">
        <v>201241</v>
      </c>
      <c r="B443" s="133" t="s">
        <v>1471</v>
      </c>
      <c r="C443" s="133">
        <v>2</v>
      </c>
      <c r="D443" s="133" t="s">
        <v>1066</v>
      </c>
      <c r="E443" s="133">
        <v>215</v>
      </c>
      <c r="F443" s="133" t="s">
        <v>1469</v>
      </c>
      <c r="G443" s="133">
        <v>21500</v>
      </c>
      <c r="H443" s="133" t="s">
        <v>1469</v>
      </c>
      <c r="I443" s="133">
        <v>336295</v>
      </c>
      <c r="J443" s="133" t="s">
        <v>1521</v>
      </c>
      <c r="K443" s="133" t="s">
        <v>884</v>
      </c>
      <c r="L443" s="147" t="str">
        <f t="shared" si="12"/>
        <v>AA</v>
      </c>
      <c r="M443" s="131">
        <f t="shared" si="13"/>
        <v>0</v>
      </c>
      <c r="N443" s="148"/>
      <c r="O443" s="148"/>
      <c r="P443" s="149"/>
      <c r="Q443" s="149"/>
      <c r="R443" s="149"/>
      <c r="S443" s="149"/>
      <c r="T443"/>
      <c r="U443" s="149"/>
      <c r="V443" s="149"/>
      <c r="W443"/>
      <c r="X443" s="149"/>
      <c r="Y443" s="149"/>
      <c r="Z443" s="149"/>
      <c r="AA443" s="149"/>
      <c r="AB443" s="149"/>
      <c r="AC443" s="149"/>
      <c r="AD443" s="149"/>
      <c r="AE443" s="149"/>
      <c r="AF443" s="149"/>
      <c r="AG443" s="149"/>
      <c r="AH443" s="149"/>
      <c r="AI443" s="149"/>
      <c r="AJ443" s="148"/>
      <c r="AK443" s="148"/>
    </row>
    <row r="444" spans="1:37" ht="30" x14ac:dyDescent="0.25">
      <c r="A444" s="133">
        <v>201241</v>
      </c>
      <c r="B444" s="133" t="s">
        <v>1471</v>
      </c>
      <c r="C444" s="133">
        <v>2</v>
      </c>
      <c r="D444" s="133" t="s">
        <v>1066</v>
      </c>
      <c r="E444" s="133">
        <v>215</v>
      </c>
      <c r="F444" s="133" t="s">
        <v>1469</v>
      </c>
      <c r="G444" s="133">
        <v>21500</v>
      </c>
      <c r="H444" s="133" t="s">
        <v>1469</v>
      </c>
      <c r="I444" s="133">
        <v>336300</v>
      </c>
      <c r="J444" s="133" t="s">
        <v>1523</v>
      </c>
      <c r="K444" s="133" t="s">
        <v>884</v>
      </c>
      <c r="L444" s="135" t="str">
        <f t="shared" si="12"/>
        <v>AA</v>
      </c>
      <c r="M444" s="131">
        <f t="shared" si="13"/>
        <v>0</v>
      </c>
      <c r="P444" s="136"/>
      <c r="Q444" s="136"/>
      <c r="R444" s="136"/>
      <c r="S444" s="136"/>
      <c r="T444"/>
      <c r="U444" s="136"/>
      <c r="V444" s="136"/>
      <c r="W444"/>
      <c r="X444" s="136"/>
      <c r="Y444" s="136"/>
      <c r="Z444" s="136"/>
      <c r="AA444" s="136"/>
      <c r="AB444" s="136"/>
      <c r="AC444" s="136"/>
      <c r="AD444" s="136"/>
      <c r="AE444" s="136"/>
      <c r="AF444" s="136"/>
      <c r="AG444" s="136"/>
      <c r="AH444" s="136"/>
      <c r="AI444" s="136"/>
    </row>
    <row r="445" spans="1:37" ht="30" x14ac:dyDescent="0.25">
      <c r="A445" s="133">
        <v>201241</v>
      </c>
      <c r="B445" s="133" t="s">
        <v>1471</v>
      </c>
      <c r="C445" s="133">
        <v>2</v>
      </c>
      <c r="D445" s="133" t="s">
        <v>1066</v>
      </c>
      <c r="E445" s="133">
        <v>215</v>
      </c>
      <c r="F445" s="133" t="s">
        <v>1469</v>
      </c>
      <c r="G445" s="133">
        <v>21500</v>
      </c>
      <c r="H445" s="133" t="s">
        <v>1469</v>
      </c>
      <c r="I445" s="133">
        <v>336314</v>
      </c>
      <c r="J445" s="133" t="s">
        <v>1525</v>
      </c>
      <c r="K445" s="133" t="s">
        <v>884</v>
      </c>
      <c r="L445" s="135" t="str">
        <f t="shared" si="12"/>
        <v>AA</v>
      </c>
      <c r="M445" s="131">
        <f t="shared" si="13"/>
        <v>0</v>
      </c>
      <c r="P445" s="136"/>
      <c r="Q445" s="136"/>
      <c r="R445" s="136"/>
      <c r="S445" s="136"/>
      <c r="T445"/>
      <c r="U445" s="136"/>
      <c r="V445" s="136"/>
      <c r="W445"/>
      <c r="X445" s="136"/>
      <c r="Y445" s="136"/>
      <c r="Z445" s="136"/>
      <c r="AA445" s="136"/>
      <c r="AB445" s="136"/>
      <c r="AC445" s="136"/>
      <c r="AD445" s="136"/>
      <c r="AE445" s="136"/>
      <c r="AF445" s="136"/>
      <c r="AG445" s="136"/>
      <c r="AH445" s="136"/>
      <c r="AI445" s="136"/>
    </row>
    <row r="446" spans="1:37" ht="30" x14ac:dyDescent="0.25">
      <c r="A446" s="133">
        <v>201241</v>
      </c>
      <c r="B446" s="133" t="s">
        <v>1471</v>
      </c>
      <c r="C446" s="133">
        <v>2</v>
      </c>
      <c r="D446" s="133" t="s">
        <v>1066</v>
      </c>
      <c r="E446" s="133">
        <v>215</v>
      </c>
      <c r="F446" s="133" t="s">
        <v>1469</v>
      </c>
      <c r="G446" s="133">
        <v>21500</v>
      </c>
      <c r="H446" s="133" t="s">
        <v>1469</v>
      </c>
      <c r="I446" s="133">
        <v>336323</v>
      </c>
      <c r="J446" s="133" t="s">
        <v>1527</v>
      </c>
      <c r="K446" s="133" t="s">
        <v>884</v>
      </c>
      <c r="L446" s="135" t="str">
        <f t="shared" si="12"/>
        <v>AA</v>
      </c>
      <c r="M446" s="131">
        <f t="shared" si="13"/>
        <v>0</v>
      </c>
      <c r="P446" s="136"/>
      <c r="Q446" s="136"/>
      <c r="R446" s="136"/>
      <c r="S446" s="136"/>
      <c r="T446"/>
      <c r="U446" s="136"/>
      <c r="V446" s="136"/>
      <c r="W446"/>
      <c r="X446" s="136"/>
      <c r="Y446" s="136"/>
      <c r="Z446" s="136"/>
      <c r="AA446" s="136"/>
      <c r="AB446" s="136"/>
      <c r="AC446" s="136"/>
      <c r="AD446" s="136"/>
      <c r="AE446" s="136"/>
      <c r="AF446" s="136"/>
      <c r="AG446" s="136"/>
      <c r="AH446" s="136"/>
      <c r="AI446" s="136"/>
    </row>
    <row r="447" spans="1:37" ht="30" x14ac:dyDescent="0.25">
      <c r="A447" s="133">
        <v>201241</v>
      </c>
      <c r="B447" s="133" t="s">
        <v>1471</v>
      </c>
      <c r="C447" s="133">
        <v>2</v>
      </c>
      <c r="D447" s="133" t="s">
        <v>1066</v>
      </c>
      <c r="E447" s="133">
        <v>215</v>
      </c>
      <c r="F447" s="133" t="s">
        <v>1469</v>
      </c>
      <c r="G447" s="133">
        <v>21500</v>
      </c>
      <c r="H447" s="133" t="s">
        <v>1469</v>
      </c>
      <c r="I447" s="133">
        <v>336355</v>
      </c>
      <c r="J447" s="133" t="s">
        <v>1529</v>
      </c>
      <c r="K447" s="133" t="s">
        <v>884</v>
      </c>
      <c r="L447" s="135" t="str">
        <f t="shared" si="12"/>
        <v>AA</v>
      </c>
      <c r="M447" s="131">
        <f t="shared" si="13"/>
        <v>0</v>
      </c>
      <c r="P447" s="136"/>
      <c r="Q447" s="136"/>
      <c r="R447" s="136"/>
      <c r="S447" s="136"/>
      <c r="T447"/>
      <c r="U447" s="136"/>
      <c r="V447" s="136"/>
      <c r="W447"/>
      <c r="X447" s="136"/>
      <c r="Y447" s="136"/>
      <c r="Z447" s="136"/>
      <c r="AA447" s="136"/>
      <c r="AB447" s="136"/>
      <c r="AC447" s="136"/>
      <c r="AD447" s="136"/>
      <c r="AE447" s="136"/>
      <c r="AF447" s="136"/>
      <c r="AG447" s="136"/>
      <c r="AH447" s="136"/>
      <c r="AI447" s="136"/>
    </row>
    <row r="448" spans="1:37" ht="30" x14ac:dyDescent="0.25">
      <c r="A448" s="133">
        <v>201241</v>
      </c>
      <c r="B448" s="133" t="s">
        <v>1471</v>
      </c>
      <c r="C448" s="133">
        <v>2</v>
      </c>
      <c r="D448" s="133" t="s">
        <v>1066</v>
      </c>
      <c r="E448" s="133">
        <v>215</v>
      </c>
      <c r="F448" s="133" t="s">
        <v>1469</v>
      </c>
      <c r="G448" s="133">
        <v>21500</v>
      </c>
      <c r="H448" s="133" t="s">
        <v>1469</v>
      </c>
      <c r="I448" s="133">
        <v>336361</v>
      </c>
      <c r="J448" s="133" t="s">
        <v>1531</v>
      </c>
      <c r="K448" s="133" t="s">
        <v>884</v>
      </c>
      <c r="L448" s="135" t="str">
        <f t="shared" si="12"/>
        <v>AA</v>
      </c>
      <c r="M448" s="131">
        <f t="shared" si="13"/>
        <v>0</v>
      </c>
      <c r="P448" s="136"/>
      <c r="Q448" s="136"/>
      <c r="R448" s="136"/>
      <c r="S448" s="136"/>
      <c r="T448"/>
      <c r="U448" s="136"/>
      <c r="V448" s="136"/>
      <c r="W448"/>
      <c r="X448" s="136"/>
      <c r="Y448" s="136"/>
      <c r="Z448" s="136"/>
      <c r="AA448" s="136"/>
      <c r="AB448" s="136"/>
      <c r="AC448" s="136"/>
      <c r="AD448" s="136"/>
      <c r="AE448" s="136"/>
      <c r="AF448" s="136"/>
      <c r="AG448" s="136"/>
      <c r="AH448" s="136"/>
      <c r="AI448" s="136"/>
    </row>
    <row r="449" spans="1:35" ht="30" x14ac:dyDescent="0.25">
      <c r="A449" s="133">
        <v>201241</v>
      </c>
      <c r="B449" s="133" t="s">
        <v>1471</v>
      </c>
      <c r="C449" s="133">
        <v>2</v>
      </c>
      <c r="D449" s="133" t="s">
        <v>1066</v>
      </c>
      <c r="E449" s="133">
        <v>215</v>
      </c>
      <c r="F449" s="133" t="s">
        <v>1469</v>
      </c>
      <c r="G449" s="133">
        <v>21500</v>
      </c>
      <c r="H449" s="133" t="s">
        <v>1469</v>
      </c>
      <c r="I449" s="133">
        <v>336384</v>
      </c>
      <c r="J449" s="133" t="s">
        <v>1533</v>
      </c>
      <c r="K449" s="133" t="s">
        <v>884</v>
      </c>
      <c r="L449" s="135" t="str">
        <f t="shared" si="12"/>
        <v>AA</v>
      </c>
      <c r="M449" s="131">
        <f t="shared" si="13"/>
        <v>0</v>
      </c>
      <c r="P449" s="136"/>
      <c r="Q449" s="136"/>
      <c r="R449" s="136"/>
      <c r="S449" s="136"/>
      <c r="T449"/>
      <c r="U449" s="136"/>
      <c r="V449" s="136"/>
      <c r="W449"/>
      <c r="X449" s="136"/>
      <c r="Y449" s="136"/>
      <c r="Z449" s="136"/>
      <c r="AA449" s="136"/>
      <c r="AB449" s="136"/>
      <c r="AC449" s="136"/>
      <c r="AD449" s="136"/>
      <c r="AE449" s="136"/>
      <c r="AF449" s="136"/>
      <c r="AG449" s="136"/>
      <c r="AH449" s="136"/>
      <c r="AI449" s="136"/>
    </row>
    <row r="450" spans="1:35" ht="30" x14ac:dyDescent="0.25">
      <c r="A450" s="133">
        <v>201241</v>
      </c>
      <c r="B450" s="133" t="s">
        <v>1471</v>
      </c>
      <c r="C450" s="133">
        <v>2</v>
      </c>
      <c r="D450" s="133" t="s">
        <v>1066</v>
      </c>
      <c r="E450" s="133">
        <v>215</v>
      </c>
      <c r="F450" s="133" t="s">
        <v>1469</v>
      </c>
      <c r="G450" s="133">
        <v>21500</v>
      </c>
      <c r="H450" s="133" t="s">
        <v>1469</v>
      </c>
      <c r="I450" s="133">
        <v>336385</v>
      </c>
      <c r="J450" s="133" t="s">
        <v>1535</v>
      </c>
      <c r="K450" s="133" t="s">
        <v>884</v>
      </c>
      <c r="L450" s="135" t="str">
        <f t="shared" si="12"/>
        <v>AA</v>
      </c>
      <c r="M450" s="131">
        <f t="shared" si="13"/>
        <v>0</v>
      </c>
      <c r="P450" s="136"/>
      <c r="Q450" s="136"/>
      <c r="R450" s="136"/>
      <c r="S450" s="136"/>
      <c r="T450"/>
      <c r="U450" s="136"/>
      <c r="V450" s="136"/>
      <c r="W450"/>
      <c r="X450" s="136"/>
      <c r="Y450" s="136"/>
      <c r="Z450" s="136"/>
      <c r="AA450" s="136"/>
      <c r="AB450" s="136"/>
      <c r="AC450" s="136"/>
      <c r="AD450" s="136"/>
      <c r="AE450" s="136"/>
      <c r="AF450" s="136"/>
      <c r="AG450" s="136"/>
      <c r="AH450" s="136"/>
      <c r="AI450" s="136"/>
    </row>
    <row r="451" spans="1:35" ht="30" x14ac:dyDescent="0.25">
      <c r="A451" s="133">
        <v>201241</v>
      </c>
      <c r="B451" s="133" t="s">
        <v>1471</v>
      </c>
      <c r="C451" s="133">
        <v>2</v>
      </c>
      <c r="D451" s="133" t="s">
        <v>1066</v>
      </c>
      <c r="E451" s="133">
        <v>215</v>
      </c>
      <c r="F451" s="133" t="s">
        <v>1469</v>
      </c>
      <c r="G451" s="133">
        <v>21500</v>
      </c>
      <c r="H451" s="133" t="s">
        <v>1469</v>
      </c>
      <c r="I451" s="133">
        <v>336415</v>
      </c>
      <c r="J451" s="133" t="s">
        <v>1537</v>
      </c>
      <c r="K451" s="133" t="s">
        <v>884</v>
      </c>
      <c r="L451" s="135" t="str">
        <f t="shared" si="12"/>
        <v>AA</v>
      </c>
      <c r="M451" s="131">
        <f t="shared" si="13"/>
        <v>0</v>
      </c>
      <c r="P451" s="136"/>
      <c r="Q451" s="136"/>
      <c r="R451" s="136"/>
      <c r="S451" s="136"/>
      <c r="T451"/>
      <c r="U451" s="136"/>
      <c r="V451" s="136"/>
      <c r="W451"/>
      <c r="X451" s="136"/>
      <c r="Y451" s="136"/>
      <c r="Z451" s="136"/>
      <c r="AA451" s="136"/>
      <c r="AB451" s="136"/>
      <c r="AC451" s="136"/>
      <c r="AD451" s="136"/>
      <c r="AE451" s="136"/>
      <c r="AF451" s="136"/>
      <c r="AG451" s="136"/>
      <c r="AH451" s="136"/>
      <c r="AI451" s="136"/>
    </row>
    <row r="452" spans="1:35" ht="30" x14ac:dyDescent="0.25">
      <c r="A452" s="133">
        <v>201241</v>
      </c>
      <c r="B452" s="133" t="s">
        <v>1471</v>
      </c>
      <c r="C452" s="133">
        <v>2</v>
      </c>
      <c r="D452" s="133" t="s">
        <v>1066</v>
      </c>
      <c r="E452" s="133">
        <v>215</v>
      </c>
      <c r="F452" s="133" t="s">
        <v>1469</v>
      </c>
      <c r="G452" s="133">
        <v>21500</v>
      </c>
      <c r="H452" s="133" t="s">
        <v>1469</v>
      </c>
      <c r="I452" s="133">
        <v>336423</v>
      </c>
      <c r="J452" s="133" t="s">
        <v>1539</v>
      </c>
      <c r="K452" s="133" t="s">
        <v>884</v>
      </c>
      <c r="L452" s="135" t="str">
        <f t="shared" si="12"/>
        <v>AA</v>
      </c>
      <c r="M452" s="131">
        <f t="shared" si="13"/>
        <v>0</v>
      </c>
      <c r="P452" s="136"/>
      <c r="Q452" s="136"/>
      <c r="R452" s="136"/>
      <c r="S452" s="136"/>
      <c r="T452"/>
      <c r="U452" s="136"/>
      <c r="V452" s="136"/>
      <c r="W452"/>
      <c r="X452" s="136"/>
      <c r="Y452" s="136"/>
      <c r="Z452" s="136"/>
      <c r="AA452" s="136"/>
      <c r="AB452" s="136"/>
      <c r="AC452" s="136"/>
      <c r="AD452" s="136"/>
      <c r="AE452" s="136"/>
      <c r="AF452" s="136"/>
      <c r="AG452" s="136"/>
      <c r="AH452" s="136"/>
      <c r="AI452" s="136"/>
    </row>
    <row r="453" spans="1:35" ht="12.75" customHeight="1" x14ac:dyDescent="0.25">
      <c r="A453" s="133">
        <v>201241</v>
      </c>
      <c r="B453" s="133" t="s">
        <v>1471</v>
      </c>
      <c r="C453" s="133">
        <v>2</v>
      </c>
      <c r="D453" s="133" t="s">
        <v>1066</v>
      </c>
      <c r="E453" s="133">
        <v>215</v>
      </c>
      <c r="F453" s="133" t="s">
        <v>1469</v>
      </c>
      <c r="G453" s="133">
        <v>21500</v>
      </c>
      <c r="H453" s="133" t="s">
        <v>1469</v>
      </c>
      <c r="I453" s="133">
        <v>336425</v>
      </c>
      <c r="J453" s="133" t="s">
        <v>1541</v>
      </c>
      <c r="K453" s="133" t="s">
        <v>884</v>
      </c>
      <c r="L453" s="135" t="str">
        <f t="shared" ref="L453:L516" si="14">IF(K453=102,"AA102",IF(K453=103,"AA103",VLOOKUP(C453,$AJ$5:$AK$13,2,0)))</f>
        <v>AA</v>
      </c>
      <c r="M453" s="131">
        <f t="shared" si="13"/>
        <v>0</v>
      </c>
      <c r="P453" s="136"/>
      <c r="Q453" s="136"/>
      <c r="R453" s="136"/>
      <c r="S453" s="136"/>
      <c r="T453"/>
      <c r="U453" s="136"/>
      <c r="V453" s="136"/>
      <c r="W453"/>
      <c r="X453" s="136"/>
      <c r="Y453" s="136"/>
      <c r="Z453" s="136"/>
      <c r="AA453" s="136"/>
      <c r="AB453" s="136"/>
      <c r="AC453" s="136"/>
      <c r="AD453" s="136"/>
      <c r="AE453" s="136"/>
      <c r="AF453" s="136"/>
      <c r="AG453" s="136"/>
      <c r="AH453" s="136"/>
      <c r="AI453" s="136"/>
    </row>
    <row r="454" spans="1:35" ht="30" x14ac:dyDescent="0.25">
      <c r="A454" s="133">
        <v>201241</v>
      </c>
      <c r="B454" s="133" t="s">
        <v>1471</v>
      </c>
      <c r="C454" s="133">
        <v>2</v>
      </c>
      <c r="D454" s="133" t="s">
        <v>1066</v>
      </c>
      <c r="E454" s="133">
        <v>215</v>
      </c>
      <c r="F454" s="133" t="s">
        <v>1469</v>
      </c>
      <c r="G454" s="133">
        <v>21500</v>
      </c>
      <c r="H454" s="133" t="s">
        <v>1469</v>
      </c>
      <c r="I454" s="133">
        <v>336452</v>
      </c>
      <c r="J454" s="133" t="s">
        <v>1543</v>
      </c>
      <c r="K454" s="133" t="s">
        <v>884</v>
      </c>
      <c r="L454" s="135" t="str">
        <f t="shared" si="14"/>
        <v>AA</v>
      </c>
      <c r="M454" s="131">
        <f t="shared" ref="M454:M517" si="15">VLOOKUP(H454,$W$5:$X$227,2,FALSE)</f>
        <v>0</v>
      </c>
      <c r="P454" s="136"/>
      <c r="Q454" s="136"/>
      <c r="R454" s="136"/>
      <c r="S454" s="136"/>
      <c r="T454"/>
      <c r="U454" s="136"/>
      <c r="V454" s="136"/>
      <c r="W454"/>
      <c r="X454" s="136"/>
      <c r="Y454" s="136"/>
      <c r="Z454" s="136"/>
      <c r="AA454" s="136"/>
      <c r="AB454" s="136"/>
      <c r="AC454" s="136"/>
      <c r="AD454" s="136"/>
      <c r="AE454" s="136"/>
      <c r="AF454" s="136"/>
      <c r="AG454" s="136"/>
      <c r="AH454" s="136"/>
      <c r="AI454" s="136"/>
    </row>
    <row r="455" spans="1:35" ht="12.75" customHeight="1" x14ac:dyDescent="0.25">
      <c r="A455" s="133">
        <v>201241</v>
      </c>
      <c r="B455" s="133" t="s">
        <v>1471</v>
      </c>
      <c r="C455" s="133">
        <v>2</v>
      </c>
      <c r="D455" s="133" t="s">
        <v>1066</v>
      </c>
      <c r="E455" s="133">
        <v>215</v>
      </c>
      <c r="F455" s="133" t="s">
        <v>1469</v>
      </c>
      <c r="G455" s="133">
        <v>21500</v>
      </c>
      <c r="H455" s="133" t="s">
        <v>1469</v>
      </c>
      <c r="I455" s="133">
        <v>336475</v>
      </c>
      <c r="J455" s="133" t="s">
        <v>1545</v>
      </c>
      <c r="K455" s="133" t="s">
        <v>884</v>
      </c>
      <c r="L455" s="135" t="str">
        <f t="shared" si="14"/>
        <v>AA</v>
      </c>
      <c r="M455" s="131">
        <f t="shared" si="15"/>
        <v>0</v>
      </c>
      <c r="P455" s="136"/>
      <c r="Q455" s="136"/>
      <c r="R455" s="136"/>
      <c r="S455" s="136"/>
      <c r="T455"/>
      <c r="U455" s="136"/>
      <c r="V455" s="136"/>
      <c r="W455"/>
      <c r="X455" s="136"/>
      <c r="Y455" s="136"/>
      <c r="Z455" s="136"/>
      <c r="AA455" s="136"/>
      <c r="AB455" s="136"/>
      <c r="AC455" s="136"/>
      <c r="AD455" s="136"/>
      <c r="AE455" s="136"/>
      <c r="AF455" s="136"/>
      <c r="AG455" s="136"/>
      <c r="AH455" s="136"/>
      <c r="AI455" s="136"/>
    </row>
    <row r="456" spans="1:35" ht="12.75" customHeight="1" x14ac:dyDescent="0.25">
      <c r="A456" s="133">
        <v>201241</v>
      </c>
      <c r="B456" s="133" t="s">
        <v>1471</v>
      </c>
      <c r="C456" s="133">
        <v>2</v>
      </c>
      <c r="D456" s="133" t="s">
        <v>1066</v>
      </c>
      <c r="E456" s="133">
        <v>215</v>
      </c>
      <c r="F456" s="133" t="s">
        <v>1469</v>
      </c>
      <c r="G456" s="133">
        <v>21500</v>
      </c>
      <c r="H456" s="133" t="s">
        <v>1469</v>
      </c>
      <c r="I456" s="133">
        <v>336505</v>
      </c>
      <c r="J456" s="133" t="s">
        <v>1547</v>
      </c>
      <c r="K456" s="133" t="s">
        <v>884</v>
      </c>
      <c r="L456" s="135" t="str">
        <f t="shared" si="14"/>
        <v>AA</v>
      </c>
      <c r="M456" s="131">
        <f t="shared" si="15"/>
        <v>0</v>
      </c>
      <c r="P456" s="136"/>
      <c r="Q456" s="136"/>
      <c r="R456" s="136"/>
      <c r="S456" s="136"/>
      <c r="T456"/>
      <c r="U456" s="136"/>
      <c r="V456" s="136"/>
      <c r="W456"/>
      <c r="X456" s="136"/>
      <c r="Y456" s="136"/>
      <c r="Z456" s="136"/>
      <c r="AA456" s="136"/>
      <c r="AB456" s="136"/>
      <c r="AC456" s="136"/>
      <c r="AD456" s="136"/>
      <c r="AE456" s="136"/>
      <c r="AF456" s="136"/>
      <c r="AG456" s="136"/>
      <c r="AH456" s="136"/>
      <c r="AI456" s="136"/>
    </row>
    <row r="457" spans="1:35" ht="12.75" customHeight="1" x14ac:dyDescent="0.25">
      <c r="A457" s="133">
        <v>201241</v>
      </c>
      <c r="B457" s="133" t="s">
        <v>1471</v>
      </c>
      <c r="C457" s="133">
        <v>2</v>
      </c>
      <c r="D457" s="133" t="s">
        <v>1066</v>
      </c>
      <c r="E457" s="133">
        <v>215</v>
      </c>
      <c r="F457" s="133" t="s">
        <v>1469</v>
      </c>
      <c r="G457" s="133">
        <v>21500</v>
      </c>
      <c r="H457" s="133" t="s">
        <v>1469</v>
      </c>
      <c r="I457" s="133">
        <v>336525</v>
      </c>
      <c r="J457" s="133" t="s">
        <v>1549</v>
      </c>
      <c r="K457" s="133" t="s">
        <v>884</v>
      </c>
      <c r="L457" s="135" t="str">
        <f t="shared" si="14"/>
        <v>AA</v>
      </c>
      <c r="M457" s="131">
        <f t="shared" si="15"/>
        <v>0</v>
      </c>
      <c r="P457" s="136"/>
      <c r="Q457" s="136"/>
      <c r="R457" s="136"/>
      <c r="S457" s="136"/>
      <c r="T457"/>
      <c r="U457" s="136"/>
      <c r="V457" s="136"/>
      <c r="W457"/>
      <c r="X457" s="136"/>
      <c r="Y457" s="136"/>
      <c r="Z457" s="136"/>
      <c r="AA457" s="136"/>
      <c r="AB457" s="136"/>
      <c r="AC457" s="136"/>
      <c r="AD457" s="136"/>
      <c r="AE457" s="136"/>
      <c r="AF457" s="136"/>
      <c r="AG457" s="136"/>
      <c r="AH457" s="136"/>
      <c r="AI457" s="136"/>
    </row>
    <row r="458" spans="1:35" ht="30" x14ac:dyDescent="0.25">
      <c r="A458" s="133">
        <v>201241</v>
      </c>
      <c r="B458" s="133" t="s">
        <v>1471</v>
      </c>
      <c r="C458" s="133">
        <v>2</v>
      </c>
      <c r="D458" s="133" t="s">
        <v>1066</v>
      </c>
      <c r="E458" s="133">
        <v>215</v>
      </c>
      <c r="F458" s="133" t="s">
        <v>1469</v>
      </c>
      <c r="G458" s="133">
        <v>21500</v>
      </c>
      <c r="H458" s="133" t="s">
        <v>1469</v>
      </c>
      <c r="I458" s="133">
        <v>336541</v>
      </c>
      <c r="J458" s="133" t="s">
        <v>1551</v>
      </c>
      <c r="K458" s="133" t="s">
        <v>884</v>
      </c>
      <c r="L458" s="135" t="str">
        <f t="shared" si="14"/>
        <v>AA</v>
      </c>
      <c r="M458" s="131">
        <f t="shared" si="15"/>
        <v>0</v>
      </c>
      <c r="P458" s="136"/>
      <c r="Q458" s="136"/>
      <c r="R458" s="136"/>
      <c r="S458" s="136"/>
      <c r="T458"/>
      <c r="U458" s="136"/>
      <c r="V458" s="136"/>
      <c r="W458"/>
      <c r="X458" s="136"/>
      <c r="Y458" s="136"/>
      <c r="Z458" s="136"/>
      <c r="AA458" s="136"/>
      <c r="AB458" s="136"/>
      <c r="AC458" s="136"/>
      <c r="AD458" s="136"/>
      <c r="AE458" s="136"/>
      <c r="AF458" s="136"/>
      <c r="AG458" s="136"/>
      <c r="AH458" s="136"/>
      <c r="AI458" s="136"/>
    </row>
    <row r="459" spans="1:35" ht="30" x14ac:dyDescent="0.25">
      <c r="A459" s="133">
        <v>201241</v>
      </c>
      <c r="B459" s="133" t="s">
        <v>1471</v>
      </c>
      <c r="C459" s="133">
        <v>2</v>
      </c>
      <c r="D459" s="133" t="s">
        <v>1066</v>
      </c>
      <c r="E459" s="133">
        <v>215</v>
      </c>
      <c r="F459" s="133" t="s">
        <v>1469</v>
      </c>
      <c r="G459" s="133">
        <v>21500</v>
      </c>
      <c r="H459" s="133" t="s">
        <v>1469</v>
      </c>
      <c r="I459" s="133">
        <v>336565</v>
      </c>
      <c r="J459" s="133" t="s">
        <v>1553</v>
      </c>
      <c r="K459" s="133" t="s">
        <v>884</v>
      </c>
      <c r="L459" s="135" t="str">
        <f t="shared" si="14"/>
        <v>AA</v>
      </c>
      <c r="M459" s="131">
        <f t="shared" si="15"/>
        <v>0</v>
      </c>
      <c r="P459" s="136"/>
      <c r="Q459" s="136"/>
      <c r="R459" s="136"/>
      <c r="S459" s="136"/>
      <c r="T459"/>
      <c r="U459" s="136"/>
      <c r="V459" s="136"/>
      <c r="W459"/>
      <c r="X459" s="136"/>
      <c r="Y459" s="136"/>
      <c r="Z459" s="136"/>
      <c r="AA459" s="136"/>
      <c r="AB459" s="136"/>
      <c r="AC459" s="136"/>
      <c r="AD459" s="136"/>
      <c r="AE459" s="136"/>
      <c r="AF459" s="136"/>
      <c r="AG459" s="136"/>
      <c r="AH459" s="136"/>
      <c r="AI459" s="136"/>
    </row>
    <row r="460" spans="1:35" ht="30" x14ac:dyDescent="0.25">
      <c r="A460" s="133">
        <v>201241</v>
      </c>
      <c r="B460" s="133" t="s">
        <v>1471</v>
      </c>
      <c r="C460" s="133">
        <v>2</v>
      </c>
      <c r="D460" s="133" t="s">
        <v>1066</v>
      </c>
      <c r="E460" s="133">
        <v>215</v>
      </c>
      <c r="F460" s="133" t="s">
        <v>1469</v>
      </c>
      <c r="G460" s="133">
        <v>21500</v>
      </c>
      <c r="H460" s="133" t="s">
        <v>1469</v>
      </c>
      <c r="I460" s="133">
        <v>336574</v>
      </c>
      <c r="J460" s="133" t="s">
        <v>1555</v>
      </c>
      <c r="K460" s="133" t="s">
        <v>884</v>
      </c>
      <c r="L460" s="135" t="str">
        <f t="shared" si="14"/>
        <v>AA</v>
      </c>
      <c r="M460" s="131">
        <f t="shared" si="15"/>
        <v>0</v>
      </c>
      <c r="P460" s="136"/>
      <c r="Q460" s="136"/>
      <c r="R460" s="136"/>
      <c r="S460" s="136"/>
      <c r="T460"/>
      <c r="U460" s="136"/>
      <c r="V460" s="136"/>
      <c r="W460"/>
      <c r="X460" s="136"/>
      <c r="Y460" s="136"/>
      <c r="Z460" s="136"/>
      <c r="AA460" s="136"/>
      <c r="AB460" s="136"/>
      <c r="AC460" s="136"/>
      <c r="AD460" s="136"/>
      <c r="AE460" s="136"/>
      <c r="AF460" s="136"/>
      <c r="AG460" s="136"/>
      <c r="AH460" s="136"/>
      <c r="AI460" s="136"/>
    </row>
    <row r="461" spans="1:35" ht="30" x14ac:dyDescent="0.25">
      <c r="A461" s="133">
        <v>201241</v>
      </c>
      <c r="B461" s="133" t="s">
        <v>1471</v>
      </c>
      <c r="C461" s="133">
        <v>2</v>
      </c>
      <c r="D461" s="133" t="s">
        <v>1066</v>
      </c>
      <c r="E461" s="133">
        <v>215</v>
      </c>
      <c r="F461" s="133" t="s">
        <v>1469</v>
      </c>
      <c r="G461" s="133">
        <v>21500</v>
      </c>
      <c r="H461" s="133" t="s">
        <v>1469</v>
      </c>
      <c r="I461" s="133">
        <v>336615</v>
      </c>
      <c r="J461" s="133" t="s">
        <v>1557</v>
      </c>
      <c r="K461" s="133" t="s">
        <v>884</v>
      </c>
      <c r="L461" s="135" t="str">
        <f t="shared" si="14"/>
        <v>AA</v>
      </c>
      <c r="M461" s="131">
        <f t="shared" si="15"/>
        <v>0</v>
      </c>
      <c r="P461" s="136"/>
      <c r="Q461" s="136"/>
      <c r="R461" s="136"/>
      <c r="S461" s="136"/>
      <c r="T461"/>
      <c r="U461" s="136"/>
      <c r="V461" s="136"/>
      <c r="W461"/>
      <c r="X461" s="136"/>
      <c r="Y461" s="136"/>
      <c r="Z461" s="136"/>
      <c r="AA461" s="136"/>
      <c r="AB461" s="136"/>
      <c r="AC461" s="136"/>
      <c r="AD461" s="136"/>
      <c r="AE461" s="136"/>
      <c r="AF461" s="136"/>
      <c r="AG461" s="136"/>
      <c r="AH461" s="136"/>
      <c r="AI461" s="136"/>
    </row>
    <row r="462" spans="1:35" ht="30" x14ac:dyDescent="0.25">
      <c r="A462" s="133">
        <v>201241</v>
      </c>
      <c r="B462" s="133" t="s">
        <v>1471</v>
      </c>
      <c r="C462" s="133">
        <v>2</v>
      </c>
      <c r="D462" s="133" t="s">
        <v>1066</v>
      </c>
      <c r="E462" s="133">
        <v>215</v>
      </c>
      <c r="F462" s="133" t="s">
        <v>1469</v>
      </c>
      <c r="G462" s="133">
        <v>21500</v>
      </c>
      <c r="H462" s="133" t="s">
        <v>1469</v>
      </c>
      <c r="I462" s="133">
        <v>336616</v>
      </c>
      <c r="J462" s="133" t="s">
        <v>1559</v>
      </c>
      <c r="K462" s="133" t="s">
        <v>884</v>
      </c>
      <c r="L462" s="135" t="str">
        <f t="shared" si="14"/>
        <v>AA</v>
      </c>
      <c r="M462" s="131">
        <f t="shared" si="15"/>
        <v>0</v>
      </c>
      <c r="P462" s="136"/>
      <c r="Q462" s="136"/>
      <c r="R462" s="136"/>
      <c r="S462" s="136"/>
      <c r="T462"/>
      <c r="U462" s="136"/>
      <c r="V462" s="136"/>
      <c r="W462"/>
      <c r="X462" s="136"/>
      <c r="Y462" s="136"/>
      <c r="Z462" s="136"/>
      <c r="AA462" s="136"/>
      <c r="AB462" s="136"/>
      <c r="AC462" s="136"/>
      <c r="AD462" s="136"/>
      <c r="AE462" s="136"/>
      <c r="AF462" s="136"/>
      <c r="AG462" s="136"/>
      <c r="AH462" s="136"/>
      <c r="AI462" s="136"/>
    </row>
    <row r="463" spans="1:35" ht="30" x14ac:dyDescent="0.25">
      <c r="A463" s="133">
        <v>201241</v>
      </c>
      <c r="B463" s="133" t="s">
        <v>1471</v>
      </c>
      <c r="C463" s="133">
        <v>2</v>
      </c>
      <c r="D463" s="133" t="s">
        <v>1066</v>
      </c>
      <c r="E463" s="133">
        <v>215</v>
      </c>
      <c r="F463" s="133" t="s">
        <v>1469</v>
      </c>
      <c r="G463" s="133">
        <v>21500</v>
      </c>
      <c r="H463" s="133" t="s">
        <v>1469</v>
      </c>
      <c r="I463" s="133">
        <v>336635</v>
      </c>
      <c r="J463" s="133" t="s">
        <v>1561</v>
      </c>
      <c r="K463" s="133" t="s">
        <v>884</v>
      </c>
      <c r="L463" s="135" t="str">
        <f t="shared" si="14"/>
        <v>AA</v>
      </c>
      <c r="M463" s="131">
        <f t="shared" si="15"/>
        <v>0</v>
      </c>
      <c r="P463" s="136"/>
      <c r="Q463" s="136"/>
      <c r="R463" s="136"/>
      <c r="S463" s="136"/>
      <c r="T463"/>
      <c r="U463" s="136"/>
      <c r="V463" s="136"/>
      <c r="W463"/>
      <c r="X463" s="136"/>
      <c r="Y463" s="136"/>
      <c r="Z463" s="136"/>
      <c r="AA463" s="136"/>
      <c r="AB463" s="136"/>
      <c r="AC463" s="136"/>
      <c r="AD463" s="136"/>
      <c r="AE463" s="136"/>
      <c r="AF463" s="136"/>
      <c r="AG463" s="136"/>
      <c r="AH463" s="136"/>
      <c r="AI463" s="136"/>
    </row>
    <row r="464" spans="1:35" ht="30" x14ac:dyDescent="0.25">
      <c r="A464" s="133">
        <v>201241</v>
      </c>
      <c r="B464" s="133" t="s">
        <v>1471</v>
      </c>
      <c r="C464" s="133">
        <v>2</v>
      </c>
      <c r="D464" s="133" t="s">
        <v>1066</v>
      </c>
      <c r="E464" s="133">
        <v>215</v>
      </c>
      <c r="F464" s="133" t="s">
        <v>1469</v>
      </c>
      <c r="G464" s="133">
        <v>21500</v>
      </c>
      <c r="H464" s="133" t="s">
        <v>1469</v>
      </c>
      <c r="I464" s="133">
        <v>336636</v>
      </c>
      <c r="J464" s="133" t="s">
        <v>1563</v>
      </c>
      <c r="K464" s="133" t="s">
        <v>884</v>
      </c>
      <c r="L464" s="135" t="str">
        <f t="shared" si="14"/>
        <v>AA</v>
      </c>
      <c r="M464" s="131">
        <f t="shared" si="15"/>
        <v>0</v>
      </c>
      <c r="P464" s="136"/>
      <c r="Q464" s="136"/>
      <c r="R464" s="136"/>
      <c r="S464" s="136"/>
      <c r="T464"/>
      <c r="U464" s="136"/>
      <c r="V464" s="136"/>
      <c r="W464"/>
      <c r="X464" s="136"/>
      <c r="Y464" s="136"/>
      <c r="Z464" s="136"/>
      <c r="AA464" s="136"/>
      <c r="AB464" s="136"/>
      <c r="AC464" s="136"/>
      <c r="AD464" s="136"/>
      <c r="AE464" s="136"/>
      <c r="AF464" s="136"/>
      <c r="AG464" s="136"/>
      <c r="AH464" s="136"/>
      <c r="AI464" s="136"/>
    </row>
    <row r="465" spans="1:35" ht="30" x14ac:dyDescent="0.25">
      <c r="A465" s="133">
        <v>201241</v>
      </c>
      <c r="B465" s="133" t="s">
        <v>1471</v>
      </c>
      <c r="C465" s="133">
        <v>2</v>
      </c>
      <c r="D465" s="133" t="s">
        <v>1066</v>
      </c>
      <c r="E465" s="133">
        <v>215</v>
      </c>
      <c r="F465" s="133" t="s">
        <v>1469</v>
      </c>
      <c r="G465" s="133">
        <v>21500</v>
      </c>
      <c r="H465" s="133" t="s">
        <v>1469</v>
      </c>
      <c r="I465" s="133">
        <v>336655</v>
      </c>
      <c r="J465" s="133" t="s">
        <v>1565</v>
      </c>
      <c r="K465" s="133" t="s">
        <v>884</v>
      </c>
      <c r="L465" s="135" t="str">
        <f t="shared" si="14"/>
        <v>AA</v>
      </c>
      <c r="M465" s="131">
        <f t="shared" si="15"/>
        <v>0</v>
      </c>
      <c r="P465" s="136"/>
      <c r="Q465" s="136"/>
      <c r="R465" s="136"/>
      <c r="S465" s="136"/>
      <c r="T465"/>
      <c r="U465" s="136"/>
      <c r="V465" s="136"/>
      <c r="W465"/>
      <c r="X465" s="136"/>
      <c r="Y465" s="136"/>
      <c r="Z465" s="136"/>
      <c r="AA465" s="136"/>
      <c r="AB465" s="136"/>
      <c r="AC465" s="136"/>
      <c r="AD465" s="136"/>
      <c r="AE465" s="136"/>
      <c r="AF465" s="136"/>
      <c r="AG465" s="136"/>
      <c r="AH465" s="136"/>
      <c r="AI465" s="136"/>
    </row>
    <row r="466" spans="1:35" ht="30" x14ac:dyDescent="0.25">
      <c r="A466" s="133">
        <v>201241</v>
      </c>
      <c r="B466" s="133" t="s">
        <v>1471</v>
      </c>
      <c r="C466" s="133">
        <v>2</v>
      </c>
      <c r="D466" s="133" t="s">
        <v>1066</v>
      </c>
      <c r="E466" s="133">
        <v>215</v>
      </c>
      <c r="F466" s="133" t="s">
        <v>1469</v>
      </c>
      <c r="G466" s="133">
        <v>21500</v>
      </c>
      <c r="H466" s="133" t="s">
        <v>1469</v>
      </c>
      <c r="I466" s="133">
        <v>336661</v>
      </c>
      <c r="J466" s="133" t="s">
        <v>1567</v>
      </c>
      <c r="K466" s="133" t="s">
        <v>884</v>
      </c>
      <c r="L466" s="135" t="str">
        <f t="shared" si="14"/>
        <v>AA</v>
      </c>
      <c r="M466" s="131">
        <f t="shared" si="15"/>
        <v>0</v>
      </c>
      <c r="P466" s="136"/>
      <c r="Q466" s="136"/>
      <c r="R466" s="136"/>
      <c r="S466" s="136"/>
      <c r="T466"/>
      <c r="U466" s="136"/>
      <c r="V466" s="136"/>
      <c r="W466"/>
      <c r="X466" s="136"/>
      <c r="Y466" s="136"/>
      <c r="Z466" s="136"/>
      <c r="AA466" s="136"/>
      <c r="AB466" s="136"/>
      <c r="AC466" s="136"/>
      <c r="AD466" s="136"/>
      <c r="AE466" s="136"/>
      <c r="AF466" s="136"/>
      <c r="AG466" s="136"/>
      <c r="AH466" s="136"/>
      <c r="AI466" s="136"/>
    </row>
    <row r="467" spans="1:35" ht="30" x14ac:dyDescent="0.25">
      <c r="A467" s="133">
        <v>201241</v>
      </c>
      <c r="B467" s="133" t="s">
        <v>1471</v>
      </c>
      <c r="C467" s="133">
        <v>2</v>
      </c>
      <c r="D467" s="133" t="s">
        <v>1066</v>
      </c>
      <c r="E467" s="133">
        <v>215</v>
      </c>
      <c r="F467" s="133" t="s">
        <v>1469</v>
      </c>
      <c r="G467" s="133">
        <v>21500</v>
      </c>
      <c r="H467" s="133" t="s">
        <v>1469</v>
      </c>
      <c r="I467" s="133">
        <v>336663</v>
      </c>
      <c r="J467" s="133" t="s">
        <v>1569</v>
      </c>
      <c r="K467" s="133" t="s">
        <v>884</v>
      </c>
      <c r="L467" s="135" t="str">
        <f t="shared" si="14"/>
        <v>AA</v>
      </c>
      <c r="M467" s="131">
        <f t="shared" si="15"/>
        <v>0</v>
      </c>
      <c r="P467" s="136"/>
      <c r="Q467" s="136"/>
      <c r="R467" s="136"/>
      <c r="S467" s="136"/>
      <c r="T467"/>
      <c r="U467" s="136"/>
      <c r="V467" s="136"/>
      <c r="W467"/>
      <c r="X467" s="136"/>
      <c r="Y467" s="136"/>
      <c r="Z467" s="136"/>
      <c r="AA467" s="136"/>
      <c r="AB467" s="136"/>
      <c r="AC467" s="136"/>
      <c r="AD467" s="136"/>
      <c r="AE467" s="136"/>
      <c r="AF467" s="136"/>
      <c r="AG467" s="136"/>
      <c r="AH467" s="136"/>
      <c r="AI467" s="136"/>
    </row>
    <row r="468" spans="1:35" ht="30" x14ac:dyDescent="0.25">
      <c r="A468" s="133">
        <v>201241</v>
      </c>
      <c r="B468" s="133" t="s">
        <v>1471</v>
      </c>
      <c r="C468" s="133">
        <v>2</v>
      </c>
      <c r="D468" s="133" t="s">
        <v>1066</v>
      </c>
      <c r="E468" s="133">
        <v>215</v>
      </c>
      <c r="F468" s="133" t="s">
        <v>1469</v>
      </c>
      <c r="G468" s="133">
        <v>21500</v>
      </c>
      <c r="H468" s="133" t="s">
        <v>1469</v>
      </c>
      <c r="I468" s="133">
        <v>336675</v>
      </c>
      <c r="J468" s="133" t="s">
        <v>1571</v>
      </c>
      <c r="K468" s="133" t="s">
        <v>884</v>
      </c>
      <c r="L468" s="135" t="str">
        <f t="shared" si="14"/>
        <v>AA</v>
      </c>
      <c r="M468" s="131">
        <f t="shared" si="15"/>
        <v>0</v>
      </c>
      <c r="P468" s="136"/>
      <c r="Q468" s="136"/>
      <c r="R468" s="136"/>
      <c r="S468" s="136"/>
      <c r="T468"/>
      <c r="U468" s="136"/>
      <c r="V468" s="136"/>
      <c r="W468"/>
      <c r="X468" s="136"/>
      <c r="Y468" s="136"/>
      <c r="Z468" s="136"/>
      <c r="AA468" s="136"/>
      <c r="AB468" s="136"/>
      <c r="AC468" s="136"/>
      <c r="AD468" s="136"/>
      <c r="AE468" s="136"/>
      <c r="AF468" s="136"/>
      <c r="AG468" s="136"/>
      <c r="AH468" s="136"/>
      <c r="AI468" s="136"/>
    </row>
    <row r="469" spans="1:35" ht="30" x14ac:dyDescent="0.25">
      <c r="A469" s="133">
        <v>201241</v>
      </c>
      <c r="B469" s="133" t="s">
        <v>1471</v>
      </c>
      <c r="C469" s="133">
        <v>2</v>
      </c>
      <c r="D469" s="133" t="s">
        <v>1066</v>
      </c>
      <c r="E469" s="133">
        <v>215</v>
      </c>
      <c r="F469" s="133" t="s">
        <v>1469</v>
      </c>
      <c r="G469" s="133">
        <v>21500</v>
      </c>
      <c r="H469" s="133" t="s">
        <v>1469</v>
      </c>
      <c r="I469" s="133">
        <v>336680</v>
      </c>
      <c r="J469" s="133" t="s">
        <v>1573</v>
      </c>
      <c r="K469" s="133" t="s">
        <v>884</v>
      </c>
      <c r="L469" s="135" t="str">
        <f t="shared" si="14"/>
        <v>AA</v>
      </c>
      <c r="M469" s="131">
        <f t="shared" si="15"/>
        <v>0</v>
      </c>
      <c r="P469" s="136"/>
      <c r="Q469" s="136"/>
      <c r="R469" s="136"/>
      <c r="S469" s="136"/>
      <c r="T469"/>
      <c r="U469" s="136"/>
      <c r="V469" s="136"/>
      <c r="W469"/>
      <c r="X469" s="136"/>
      <c r="Y469" s="136"/>
      <c r="Z469" s="136"/>
      <c r="AA469" s="136"/>
      <c r="AB469" s="136"/>
      <c r="AC469" s="136"/>
      <c r="AD469" s="136"/>
      <c r="AE469" s="136"/>
      <c r="AF469" s="136"/>
      <c r="AG469" s="136"/>
      <c r="AH469" s="136"/>
      <c r="AI469" s="136"/>
    </row>
    <row r="470" spans="1:35" ht="30" x14ac:dyDescent="0.25">
      <c r="A470" s="133">
        <v>201241</v>
      </c>
      <c r="B470" s="133" t="s">
        <v>1471</v>
      </c>
      <c r="C470" s="133">
        <v>2</v>
      </c>
      <c r="D470" s="133" t="s">
        <v>1066</v>
      </c>
      <c r="E470" s="133">
        <v>215</v>
      </c>
      <c r="F470" s="133" t="s">
        <v>1469</v>
      </c>
      <c r="G470" s="133">
        <v>21500</v>
      </c>
      <c r="H470" s="133" t="s">
        <v>1469</v>
      </c>
      <c r="I470" s="133">
        <v>336683</v>
      </c>
      <c r="J470" s="133" t="s">
        <v>1575</v>
      </c>
      <c r="K470" s="133" t="s">
        <v>884</v>
      </c>
      <c r="L470" s="135" t="str">
        <f t="shared" si="14"/>
        <v>AA</v>
      </c>
      <c r="M470" s="131">
        <f t="shared" si="15"/>
        <v>0</v>
      </c>
      <c r="P470" s="136"/>
      <c r="Q470" s="136"/>
      <c r="R470" s="136"/>
      <c r="S470" s="136"/>
      <c r="T470"/>
      <c r="U470" s="136"/>
      <c r="V470" s="136"/>
      <c r="W470"/>
      <c r="X470" s="136"/>
      <c r="Y470" s="136"/>
      <c r="Z470" s="136"/>
      <c r="AA470" s="136"/>
      <c r="AB470" s="136"/>
      <c r="AC470" s="136"/>
      <c r="AD470" s="136"/>
      <c r="AE470" s="136"/>
      <c r="AF470" s="136"/>
      <c r="AG470" s="136"/>
      <c r="AH470" s="136"/>
      <c r="AI470" s="136"/>
    </row>
    <row r="471" spans="1:35" ht="30" x14ac:dyDescent="0.25">
      <c r="A471" s="133">
        <v>201241</v>
      </c>
      <c r="B471" s="133" t="s">
        <v>1471</v>
      </c>
      <c r="C471" s="133">
        <v>2</v>
      </c>
      <c r="D471" s="133" t="s">
        <v>1066</v>
      </c>
      <c r="E471" s="133">
        <v>215</v>
      </c>
      <c r="F471" s="133" t="s">
        <v>1469</v>
      </c>
      <c r="G471" s="133">
        <v>21500</v>
      </c>
      <c r="H471" s="133" t="s">
        <v>1469</v>
      </c>
      <c r="I471" s="133">
        <v>336685</v>
      </c>
      <c r="J471" s="133" t="s">
        <v>1577</v>
      </c>
      <c r="K471" s="133" t="s">
        <v>884</v>
      </c>
      <c r="L471" s="135" t="str">
        <f t="shared" si="14"/>
        <v>AA</v>
      </c>
      <c r="M471" s="131">
        <f t="shared" si="15"/>
        <v>0</v>
      </c>
      <c r="P471" s="136"/>
      <c r="Q471" s="136"/>
      <c r="R471" s="136"/>
      <c r="S471" s="136"/>
      <c r="T471"/>
      <c r="U471" s="136"/>
      <c r="V471" s="136"/>
      <c r="W471"/>
      <c r="X471" s="136"/>
      <c r="Y471" s="136"/>
      <c r="Z471" s="136"/>
      <c r="AA471" s="136"/>
      <c r="AB471" s="136"/>
      <c r="AC471" s="136"/>
      <c r="AD471" s="136"/>
      <c r="AE471" s="136"/>
      <c r="AF471" s="136"/>
      <c r="AG471" s="136"/>
      <c r="AH471" s="136"/>
      <c r="AI471" s="136"/>
    </row>
    <row r="472" spans="1:35" ht="30" x14ac:dyDescent="0.25">
      <c r="A472" s="133">
        <v>201241</v>
      </c>
      <c r="B472" s="133" t="s">
        <v>1471</v>
      </c>
      <c r="C472" s="133">
        <v>2</v>
      </c>
      <c r="D472" s="133" t="s">
        <v>1066</v>
      </c>
      <c r="E472" s="133">
        <v>215</v>
      </c>
      <c r="F472" s="133" t="s">
        <v>1469</v>
      </c>
      <c r="G472" s="133">
        <v>21500</v>
      </c>
      <c r="H472" s="133" t="s">
        <v>1469</v>
      </c>
      <c r="I472" s="133">
        <v>336694</v>
      </c>
      <c r="J472" s="133" t="s">
        <v>1579</v>
      </c>
      <c r="K472" s="133" t="s">
        <v>884</v>
      </c>
      <c r="L472" s="135" t="str">
        <f t="shared" si="14"/>
        <v>AA</v>
      </c>
      <c r="M472" s="131">
        <f t="shared" si="15"/>
        <v>0</v>
      </c>
      <c r="P472" s="136"/>
      <c r="Q472" s="136"/>
      <c r="R472" s="136"/>
      <c r="S472" s="136"/>
      <c r="T472"/>
      <c r="U472" s="136"/>
      <c r="V472" s="136"/>
      <c r="W472"/>
      <c r="X472" s="136"/>
      <c r="Y472" s="136"/>
      <c r="Z472" s="136"/>
      <c r="AA472" s="136"/>
      <c r="AB472" s="136"/>
      <c r="AC472" s="136"/>
      <c r="AD472" s="136"/>
      <c r="AE472" s="136"/>
      <c r="AF472" s="136"/>
      <c r="AG472" s="136"/>
      <c r="AH472" s="136"/>
      <c r="AI472" s="136"/>
    </row>
    <row r="473" spans="1:35" ht="30" x14ac:dyDescent="0.25">
      <c r="A473" s="133">
        <v>201241</v>
      </c>
      <c r="B473" s="133" t="s">
        <v>1471</v>
      </c>
      <c r="C473" s="133">
        <v>2</v>
      </c>
      <c r="D473" s="133" t="s">
        <v>1066</v>
      </c>
      <c r="E473" s="133">
        <v>215</v>
      </c>
      <c r="F473" s="133" t="s">
        <v>1469</v>
      </c>
      <c r="G473" s="133">
        <v>21500</v>
      </c>
      <c r="H473" s="133" t="s">
        <v>1469</v>
      </c>
      <c r="I473" s="133">
        <v>336702</v>
      </c>
      <c r="J473" s="133" t="s">
        <v>1581</v>
      </c>
      <c r="K473" s="133" t="s">
        <v>884</v>
      </c>
      <c r="L473" s="135" t="str">
        <f t="shared" si="14"/>
        <v>AA</v>
      </c>
      <c r="M473" s="131">
        <f t="shared" si="15"/>
        <v>0</v>
      </c>
      <c r="P473" s="136"/>
      <c r="Q473" s="136"/>
      <c r="R473" s="136"/>
      <c r="S473" s="136"/>
      <c r="T473"/>
      <c r="U473" s="136"/>
      <c r="V473" s="136"/>
      <c r="W473"/>
      <c r="X473" s="136"/>
      <c r="Y473" s="136"/>
      <c r="Z473" s="136"/>
      <c r="AA473" s="136"/>
      <c r="AB473" s="136"/>
      <c r="AC473" s="136"/>
      <c r="AD473" s="136"/>
      <c r="AE473" s="136"/>
      <c r="AF473" s="136"/>
      <c r="AG473" s="136"/>
      <c r="AH473" s="136"/>
      <c r="AI473" s="136"/>
    </row>
    <row r="474" spans="1:35" ht="30" x14ac:dyDescent="0.25">
      <c r="A474" s="133">
        <v>201241</v>
      </c>
      <c r="B474" s="133" t="s">
        <v>1471</v>
      </c>
      <c r="C474" s="133">
        <v>2</v>
      </c>
      <c r="D474" s="133" t="s">
        <v>1066</v>
      </c>
      <c r="E474" s="133">
        <v>215</v>
      </c>
      <c r="F474" s="133" t="s">
        <v>1469</v>
      </c>
      <c r="G474" s="133">
        <v>21500</v>
      </c>
      <c r="H474" s="133" t="s">
        <v>1469</v>
      </c>
      <c r="I474" s="133">
        <v>336712</v>
      </c>
      <c r="J474" s="133" t="s">
        <v>1583</v>
      </c>
      <c r="K474" s="133" t="s">
        <v>884</v>
      </c>
      <c r="L474" s="135" t="str">
        <f t="shared" si="14"/>
        <v>AA</v>
      </c>
      <c r="M474" s="131">
        <f t="shared" si="15"/>
        <v>0</v>
      </c>
      <c r="P474" s="136"/>
      <c r="Q474" s="136"/>
      <c r="R474" s="136"/>
      <c r="S474" s="136"/>
      <c r="T474"/>
      <c r="U474" s="136"/>
      <c r="V474" s="136"/>
      <c r="W474"/>
      <c r="X474" s="136"/>
      <c r="Y474" s="136"/>
      <c r="Z474" s="136"/>
      <c r="AA474" s="136"/>
      <c r="AB474" s="136"/>
      <c r="AC474" s="136"/>
      <c r="AD474" s="136"/>
      <c r="AE474" s="136"/>
      <c r="AF474" s="136"/>
      <c r="AG474" s="136"/>
      <c r="AH474" s="136"/>
      <c r="AI474" s="136"/>
    </row>
    <row r="475" spans="1:35" ht="30" x14ac:dyDescent="0.25">
      <c r="A475" s="133">
        <v>201241</v>
      </c>
      <c r="B475" s="133" t="s">
        <v>1471</v>
      </c>
      <c r="C475" s="133">
        <v>2</v>
      </c>
      <c r="D475" s="133" t="s">
        <v>1066</v>
      </c>
      <c r="E475" s="133">
        <v>215</v>
      </c>
      <c r="F475" s="133" t="s">
        <v>1469</v>
      </c>
      <c r="G475" s="133">
        <v>21500</v>
      </c>
      <c r="H475" s="133" t="s">
        <v>1469</v>
      </c>
      <c r="I475" s="133">
        <v>336716</v>
      </c>
      <c r="J475" s="133" t="s">
        <v>1585</v>
      </c>
      <c r="K475" s="133" t="s">
        <v>884</v>
      </c>
      <c r="L475" s="135" t="str">
        <f t="shared" si="14"/>
        <v>AA</v>
      </c>
      <c r="M475" s="131">
        <f t="shared" si="15"/>
        <v>0</v>
      </c>
      <c r="P475" s="136"/>
      <c r="Q475" s="136"/>
      <c r="R475" s="136"/>
      <c r="S475" s="136"/>
      <c r="T475"/>
      <c r="U475" s="136"/>
      <c r="V475" s="136"/>
      <c r="W475"/>
      <c r="X475" s="136"/>
      <c r="Y475" s="136"/>
      <c r="Z475" s="136"/>
      <c r="AA475" s="136"/>
      <c r="AB475" s="136"/>
      <c r="AC475" s="136"/>
      <c r="AD475" s="136"/>
      <c r="AE475" s="136"/>
      <c r="AF475" s="136"/>
      <c r="AG475" s="136"/>
      <c r="AH475" s="136"/>
      <c r="AI475" s="136"/>
    </row>
    <row r="476" spans="1:35" ht="30" x14ac:dyDescent="0.25">
      <c r="A476" s="133">
        <v>201241</v>
      </c>
      <c r="B476" s="133" t="s">
        <v>1471</v>
      </c>
      <c r="C476" s="133">
        <v>2</v>
      </c>
      <c r="D476" s="133" t="s">
        <v>1066</v>
      </c>
      <c r="E476" s="133">
        <v>215</v>
      </c>
      <c r="F476" s="133" t="s">
        <v>1469</v>
      </c>
      <c r="G476" s="133">
        <v>21500</v>
      </c>
      <c r="H476" s="133" t="s">
        <v>1469</v>
      </c>
      <c r="I476" s="133">
        <v>336731</v>
      </c>
      <c r="J476" s="133" t="s">
        <v>1587</v>
      </c>
      <c r="K476" s="133" t="s">
        <v>884</v>
      </c>
      <c r="L476" s="135" t="str">
        <f t="shared" si="14"/>
        <v>AA</v>
      </c>
      <c r="M476" s="131">
        <f t="shared" si="15"/>
        <v>0</v>
      </c>
      <c r="P476" s="136"/>
      <c r="Q476" s="136"/>
      <c r="R476" s="136"/>
      <c r="S476" s="136"/>
      <c r="T476"/>
      <c r="U476" s="136"/>
      <c r="V476" s="136"/>
      <c r="W476"/>
      <c r="X476" s="136"/>
      <c r="Y476" s="136"/>
      <c r="Z476" s="136"/>
      <c r="AA476" s="136"/>
      <c r="AB476" s="136"/>
      <c r="AC476" s="136"/>
      <c r="AD476" s="136"/>
      <c r="AE476" s="136"/>
      <c r="AF476" s="136"/>
      <c r="AG476" s="136"/>
      <c r="AH476" s="136"/>
      <c r="AI476" s="136"/>
    </row>
    <row r="477" spans="1:35" ht="30" x14ac:dyDescent="0.25">
      <c r="A477" s="133">
        <v>201241</v>
      </c>
      <c r="B477" s="133" t="s">
        <v>1471</v>
      </c>
      <c r="C477" s="133">
        <v>2</v>
      </c>
      <c r="D477" s="133" t="s">
        <v>1066</v>
      </c>
      <c r="E477" s="133">
        <v>215</v>
      </c>
      <c r="F477" s="133" t="s">
        <v>1469</v>
      </c>
      <c r="G477" s="133">
        <v>21500</v>
      </c>
      <c r="H477" s="133" t="s">
        <v>1469</v>
      </c>
      <c r="I477" s="133">
        <v>336735</v>
      </c>
      <c r="J477" s="133" t="s">
        <v>1589</v>
      </c>
      <c r="K477" s="133" t="s">
        <v>884</v>
      </c>
      <c r="L477" s="135" t="str">
        <f t="shared" si="14"/>
        <v>AA</v>
      </c>
      <c r="M477" s="131">
        <f t="shared" si="15"/>
        <v>0</v>
      </c>
      <c r="P477" s="136"/>
      <c r="Q477" s="136"/>
      <c r="R477" s="136"/>
      <c r="S477" s="136"/>
      <c r="T477"/>
      <c r="U477" s="136"/>
      <c r="V477" s="136"/>
      <c r="W477"/>
      <c r="X477" s="136"/>
      <c r="Y477" s="136"/>
      <c r="Z477" s="136"/>
      <c r="AA477" s="136"/>
      <c r="AB477" s="136"/>
      <c r="AC477" s="136"/>
      <c r="AD477" s="136"/>
      <c r="AE477" s="136"/>
      <c r="AF477" s="136"/>
      <c r="AG477" s="136"/>
      <c r="AH477" s="136"/>
      <c r="AI477" s="136"/>
    </row>
    <row r="478" spans="1:35" ht="30" x14ac:dyDescent="0.25">
      <c r="A478" s="133">
        <v>201241</v>
      </c>
      <c r="B478" s="133" t="s">
        <v>1471</v>
      </c>
      <c r="C478" s="133">
        <v>2</v>
      </c>
      <c r="D478" s="133" t="s">
        <v>1066</v>
      </c>
      <c r="E478" s="133">
        <v>215</v>
      </c>
      <c r="F478" s="133" t="s">
        <v>1469</v>
      </c>
      <c r="G478" s="133">
        <v>21500</v>
      </c>
      <c r="H478" s="133" t="s">
        <v>1469</v>
      </c>
      <c r="I478" s="133">
        <v>336736</v>
      </c>
      <c r="J478" s="133" t="s">
        <v>1591</v>
      </c>
      <c r="K478" s="133" t="s">
        <v>884</v>
      </c>
      <c r="L478" s="135" t="str">
        <f t="shared" si="14"/>
        <v>AA</v>
      </c>
      <c r="M478" s="131">
        <f t="shared" si="15"/>
        <v>0</v>
      </c>
      <c r="P478" s="136"/>
      <c r="Q478" s="136"/>
      <c r="R478" s="136"/>
      <c r="S478" s="136"/>
      <c r="T478"/>
      <c r="U478" s="136"/>
      <c r="V478" s="136"/>
      <c r="W478"/>
      <c r="X478" s="136"/>
      <c r="Y478" s="136"/>
      <c r="Z478" s="136"/>
      <c r="AA478" s="136"/>
      <c r="AB478" s="136"/>
      <c r="AC478" s="136"/>
      <c r="AD478" s="136"/>
      <c r="AE478" s="136"/>
      <c r="AF478" s="136"/>
      <c r="AG478" s="136"/>
      <c r="AH478" s="136"/>
      <c r="AI478" s="136"/>
    </row>
    <row r="479" spans="1:35" ht="30" x14ac:dyDescent="0.25">
      <c r="A479" s="133">
        <v>201241</v>
      </c>
      <c r="B479" s="133" t="s">
        <v>1471</v>
      </c>
      <c r="C479" s="133">
        <v>2</v>
      </c>
      <c r="D479" s="133" t="s">
        <v>1066</v>
      </c>
      <c r="E479" s="133">
        <v>215</v>
      </c>
      <c r="F479" s="133" t="s">
        <v>1469</v>
      </c>
      <c r="G479" s="133">
        <v>21500</v>
      </c>
      <c r="H479" s="133" t="s">
        <v>1469</v>
      </c>
      <c r="I479" s="133">
        <v>336742</v>
      </c>
      <c r="J479" s="133" t="s">
        <v>1593</v>
      </c>
      <c r="K479" s="133" t="s">
        <v>884</v>
      </c>
      <c r="L479" s="135" t="str">
        <f t="shared" si="14"/>
        <v>AA</v>
      </c>
      <c r="M479" s="131">
        <f t="shared" si="15"/>
        <v>0</v>
      </c>
      <c r="P479" s="136"/>
      <c r="Q479" s="136"/>
      <c r="R479" s="136"/>
      <c r="S479" s="136"/>
      <c r="T479"/>
      <c r="U479" s="136"/>
      <c r="V479" s="136"/>
      <c r="W479"/>
      <c r="X479" s="136"/>
      <c r="Y479" s="136"/>
      <c r="Z479" s="136"/>
      <c r="AA479" s="136"/>
      <c r="AB479" s="136"/>
      <c r="AC479" s="136"/>
      <c r="AD479" s="136"/>
      <c r="AE479" s="136"/>
      <c r="AF479" s="136"/>
      <c r="AG479" s="136"/>
      <c r="AH479" s="136"/>
      <c r="AI479" s="136"/>
    </row>
    <row r="480" spans="1:35" ht="30" x14ac:dyDescent="0.25">
      <c r="A480" s="133">
        <v>201241</v>
      </c>
      <c r="B480" s="133" t="s">
        <v>1471</v>
      </c>
      <c r="C480" s="133">
        <v>2</v>
      </c>
      <c r="D480" s="133" t="s">
        <v>1066</v>
      </c>
      <c r="E480" s="133">
        <v>215</v>
      </c>
      <c r="F480" s="133" t="s">
        <v>1469</v>
      </c>
      <c r="G480" s="133">
        <v>21500</v>
      </c>
      <c r="H480" s="133" t="s">
        <v>1469</v>
      </c>
      <c r="I480" s="133">
        <v>336745</v>
      </c>
      <c r="J480" s="133" t="s">
        <v>1595</v>
      </c>
      <c r="K480" s="133" t="s">
        <v>884</v>
      </c>
      <c r="L480" s="135" t="str">
        <f t="shared" si="14"/>
        <v>AA</v>
      </c>
      <c r="M480" s="131">
        <f t="shared" si="15"/>
        <v>0</v>
      </c>
      <c r="P480" s="136"/>
      <c r="Q480" s="136"/>
      <c r="R480" s="136"/>
      <c r="S480" s="136"/>
      <c r="T480"/>
      <c r="U480" s="136"/>
      <c r="V480" s="136"/>
      <c r="W480"/>
      <c r="X480" s="136"/>
      <c r="Y480" s="136"/>
      <c r="Z480" s="136"/>
      <c r="AA480" s="136"/>
      <c r="AB480" s="136"/>
      <c r="AC480" s="136"/>
      <c r="AD480" s="136"/>
      <c r="AE480" s="136"/>
      <c r="AF480" s="136"/>
      <c r="AG480" s="136"/>
      <c r="AH480" s="136"/>
      <c r="AI480" s="136"/>
    </row>
    <row r="481" spans="1:35" ht="30" x14ac:dyDescent="0.25">
      <c r="A481" s="133">
        <v>201241</v>
      </c>
      <c r="B481" s="133" t="s">
        <v>1471</v>
      </c>
      <c r="C481" s="133">
        <v>2</v>
      </c>
      <c r="D481" s="133" t="s">
        <v>1066</v>
      </c>
      <c r="E481" s="133">
        <v>215</v>
      </c>
      <c r="F481" s="133" t="s">
        <v>1469</v>
      </c>
      <c r="G481" s="133">
        <v>21500</v>
      </c>
      <c r="H481" s="133" t="s">
        <v>1469</v>
      </c>
      <c r="I481" s="133">
        <v>336773</v>
      </c>
      <c r="J481" s="133" t="s">
        <v>1597</v>
      </c>
      <c r="K481" s="133" t="s">
        <v>884</v>
      </c>
      <c r="L481" s="135" t="str">
        <f t="shared" si="14"/>
        <v>AA</v>
      </c>
      <c r="M481" s="131">
        <f t="shared" si="15"/>
        <v>0</v>
      </c>
      <c r="P481" s="136"/>
      <c r="Q481" s="136"/>
      <c r="R481" s="136"/>
      <c r="S481" s="136"/>
      <c r="T481"/>
      <c r="U481" s="136"/>
      <c r="V481" s="136"/>
      <c r="W481"/>
      <c r="X481" s="136"/>
      <c r="Y481" s="136"/>
      <c r="Z481" s="136"/>
      <c r="AA481" s="136"/>
      <c r="AB481" s="136"/>
      <c r="AC481" s="136"/>
      <c r="AD481" s="136"/>
      <c r="AE481" s="136"/>
      <c r="AF481" s="136"/>
      <c r="AG481" s="136"/>
      <c r="AH481" s="136"/>
      <c r="AI481" s="136"/>
    </row>
    <row r="482" spans="1:35" ht="30" x14ac:dyDescent="0.25">
      <c r="A482" s="133">
        <v>201241</v>
      </c>
      <c r="B482" s="133" t="s">
        <v>1471</v>
      </c>
      <c r="C482" s="133">
        <v>2</v>
      </c>
      <c r="D482" s="133" t="s">
        <v>1066</v>
      </c>
      <c r="E482" s="133">
        <v>215</v>
      </c>
      <c r="F482" s="133" t="s">
        <v>1469</v>
      </c>
      <c r="G482" s="133">
        <v>21500</v>
      </c>
      <c r="H482" s="133" t="s">
        <v>1469</v>
      </c>
      <c r="I482" s="133">
        <v>336785</v>
      </c>
      <c r="J482" s="133" t="s">
        <v>1599</v>
      </c>
      <c r="K482" s="133" t="s">
        <v>884</v>
      </c>
      <c r="L482" s="135" t="str">
        <f t="shared" si="14"/>
        <v>AA</v>
      </c>
      <c r="M482" s="131">
        <f t="shared" si="15"/>
        <v>0</v>
      </c>
      <c r="P482" s="136"/>
      <c r="Q482" s="136"/>
      <c r="R482" s="136"/>
      <c r="S482" s="136"/>
      <c r="T482"/>
      <c r="U482" s="136"/>
      <c r="V482" s="136"/>
      <c r="W482"/>
      <c r="X482" s="136"/>
      <c r="Y482" s="136"/>
      <c r="Z482" s="136"/>
      <c r="AA482" s="136"/>
      <c r="AB482" s="136"/>
      <c r="AC482" s="136"/>
      <c r="AD482" s="136"/>
      <c r="AE482" s="136"/>
      <c r="AF482" s="136"/>
      <c r="AG482" s="136"/>
      <c r="AH482" s="136"/>
      <c r="AI482" s="136"/>
    </row>
    <row r="483" spans="1:35" ht="30" x14ac:dyDescent="0.25">
      <c r="A483" s="133">
        <v>201241</v>
      </c>
      <c r="B483" s="133" t="s">
        <v>1471</v>
      </c>
      <c r="C483" s="133">
        <v>2</v>
      </c>
      <c r="D483" s="133" t="s">
        <v>1066</v>
      </c>
      <c r="E483" s="133">
        <v>215</v>
      </c>
      <c r="F483" s="133" t="s">
        <v>1469</v>
      </c>
      <c r="G483" s="133">
        <v>21500</v>
      </c>
      <c r="H483" s="133" t="s">
        <v>1469</v>
      </c>
      <c r="I483" s="133">
        <v>336815</v>
      </c>
      <c r="J483" s="133" t="s">
        <v>1601</v>
      </c>
      <c r="K483" s="133" t="s">
        <v>884</v>
      </c>
      <c r="L483" s="135" t="str">
        <f t="shared" si="14"/>
        <v>AA</v>
      </c>
      <c r="M483" s="131">
        <f t="shared" si="15"/>
        <v>0</v>
      </c>
      <c r="P483" s="136"/>
      <c r="Q483" s="136"/>
      <c r="R483" s="136"/>
      <c r="S483" s="136"/>
      <c r="T483"/>
      <c r="U483" s="136"/>
      <c r="V483" s="136"/>
      <c r="W483"/>
      <c r="X483" s="136"/>
      <c r="Y483" s="136"/>
      <c r="Z483" s="136"/>
      <c r="AA483" s="136"/>
      <c r="AB483" s="136"/>
      <c r="AC483" s="136"/>
      <c r="AD483" s="136"/>
      <c r="AE483" s="136"/>
      <c r="AF483" s="136"/>
      <c r="AG483" s="136"/>
      <c r="AH483" s="136"/>
      <c r="AI483" s="136"/>
    </row>
    <row r="484" spans="1:35" ht="30" x14ac:dyDescent="0.25">
      <c r="A484" s="133">
        <v>201241</v>
      </c>
      <c r="B484" s="133" t="s">
        <v>1471</v>
      </c>
      <c r="C484" s="133">
        <v>2</v>
      </c>
      <c r="D484" s="133" t="s">
        <v>1066</v>
      </c>
      <c r="E484" s="133">
        <v>215</v>
      </c>
      <c r="F484" s="133" t="s">
        <v>1469</v>
      </c>
      <c r="G484" s="133">
        <v>21500</v>
      </c>
      <c r="H484" s="133" t="s">
        <v>1469</v>
      </c>
      <c r="I484" s="133">
        <v>336820</v>
      </c>
      <c r="J484" s="133" t="s">
        <v>1603</v>
      </c>
      <c r="K484" s="133" t="s">
        <v>884</v>
      </c>
      <c r="L484" s="135" t="str">
        <f t="shared" si="14"/>
        <v>AA</v>
      </c>
      <c r="M484" s="131">
        <f t="shared" si="15"/>
        <v>0</v>
      </c>
      <c r="P484" s="136"/>
      <c r="Q484" s="136"/>
      <c r="R484" s="136"/>
      <c r="S484" s="136"/>
      <c r="T484"/>
      <c r="U484" s="136"/>
      <c r="V484" s="136"/>
      <c r="W484"/>
      <c r="X484" s="136"/>
      <c r="Y484" s="136"/>
      <c r="Z484" s="136"/>
      <c r="AA484" s="136"/>
      <c r="AB484" s="136"/>
      <c r="AC484" s="136"/>
      <c r="AD484" s="136"/>
      <c r="AE484" s="136"/>
      <c r="AF484" s="136"/>
      <c r="AG484" s="136"/>
      <c r="AH484" s="136"/>
      <c r="AI484" s="136"/>
    </row>
    <row r="485" spans="1:35" ht="30" x14ac:dyDescent="0.25">
      <c r="A485" s="133">
        <v>201241</v>
      </c>
      <c r="B485" s="133" t="s">
        <v>1471</v>
      </c>
      <c r="C485" s="133">
        <v>2</v>
      </c>
      <c r="D485" s="133" t="s">
        <v>1066</v>
      </c>
      <c r="E485" s="133">
        <v>215</v>
      </c>
      <c r="F485" s="133" t="s">
        <v>1469</v>
      </c>
      <c r="G485" s="133">
        <v>21500</v>
      </c>
      <c r="H485" s="133" t="s">
        <v>1469</v>
      </c>
      <c r="I485" s="133">
        <v>336855</v>
      </c>
      <c r="J485" s="133" t="s">
        <v>1605</v>
      </c>
      <c r="K485" s="133" t="s">
        <v>884</v>
      </c>
      <c r="L485" s="135" t="str">
        <f t="shared" si="14"/>
        <v>AA</v>
      </c>
      <c r="M485" s="131">
        <f t="shared" si="15"/>
        <v>0</v>
      </c>
      <c r="P485" s="136"/>
      <c r="Q485" s="136"/>
      <c r="R485" s="136"/>
      <c r="S485" s="136"/>
      <c r="T485"/>
      <c r="U485" s="136"/>
      <c r="V485" s="136"/>
      <c r="W485"/>
      <c r="X485" s="136"/>
      <c r="Y485" s="136"/>
      <c r="Z485" s="136"/>
      <c r="AA485" s="136"/>
      <c r="AB485" s="136"/>
      <c r="AC485" s="136"/>
      <c r="AD485" s="136"/>
      <c r="AE485" s="136"/>
      <c r="AF485" s="136"/>
      <c r="AG485" s="136"/>
      <c r="AH485" s="136"/>
      <c r="AI485" s="136"/>
    </row>
    <row r="486" spans="1:35" ht="30" x14ac:dyDescent="0.25">
      <c r="A486" s="133">
        <v>201241</v>
      </c>
      <c r="B486" s="133" t="s">
        <v>1471</v>
      </c>
      <c r="C486" s="133">
        <v>2</v>
      </c>
      <c r="D486" s="133" t="s">
        <v>1066</v>
      </c>
      <c r="E486" s="133">
        <v>215</v>
      </c>
      <c r="F486" s="133" t="s">
        <v>1469</v>
      </c>
      <c r="G486" s="133">
        <v>21500</v>
      </c>
      <c r="H486" s="133" t="s">
        <v>1469</v>
      </c>
      <c r="I486" s="133">
        <v>336874</v>
      </c>
      <c r="J486" s="133" t="s">
        <v>1607</v>
      </c>
      <c r="K486" s="133" t="s">
        <v>884</v>
      </c>
      <c r="L486" s="135" t="str">
        <f t="shared" si="14"/>
        <v>AA</v>
      </c>
      <c r="M486" s="131">
        <f t="shared" si="15"/>
        <v>0</v>
      </c>
      <c r="P486" s="136"/>
      <c r="Q486" s="136"/>
      <c r="R486" s="136"/>
      <c r="S486" s="136"/>
      <c r="T486"/>
      <c r="U486" s="136"/>
      <c r="V486" s="136"/>
      <c r="W486"/>
      <c r="X486" s="136"/>
      <c r="Y486" s="136"/>
      <c r="Z486" s="136"/>
      <c r="AA486" s="136"/>
      <c r="AB486" s="136"/>
      <c r="AC486" s="136"/>
      <c r="AD486" s="136"/>
      <c r="AE486" s="136"/>
      <c r="AF486" s="136"/>
      <c r="AG486" s="136"/>
      <c r="AH486" s="136"/>
      <c r="AI486" s="136"/>
    </row>
    <row r="487" spans="1:35" ht="30" x14ac:dyDescent="0.25">
      <c r="A487" s="133">
        <v>201241</v>
      </c>
      <c r="B487" s="133" t="s">
        <v>1471</v>
      </c>
      <c r="C487" s="133">
        <v>2</v>
      </c>
      <c r="D487" s="133" t="s">
        <v>1066</v>
      </c>
      <c r="E487" s="133">
        <v>215</v>
      </c>
      <c r="F487" s="133" t="s">
        <v>1469</v>
      </c>
      <c r="G487" s="133">
        <v>21500</v>
      </c>
      <c r="H487" s="133" t="s">
        <v>1469</v>
      </c>
      <c r="I487" s="133">
        <v>336875</v>
      </c>
      <c r="J487" s="133" t="s">
        <v>1609</v>
      </c>
      <c r="K487" s="133" t="s">
        <v>884</v>
      </c>
      <c r="L487" s="135" t="str">
        <f t="shared" si="14"/>
        <v>AA</v>
      </c>
      <c r="M487" s="131">
        <f t="shared" si="15"/>
        <v>0</v>
      </c>
      <c r="P487" s="136"/>
      <c r="Q487" s="136"/>
      <c r="R487" s="136"/>
      <c r="S487" s="136"/>
      <c r="T487"/>
      <c r="U487" s="136"/>
      <c r="V487" s="136"/>
      <c r="W487"/>
      <c r="X487" s="136"/>
      <c r="Y487" s="136"/>
      <c r="Z487" s="136"/>
      <c r="AA487" s="136"/>
      <c r="AB487" s="136"/>
      <c r="AC487" s="136"/>
      <c r="AD487" s="136"/>
      <c r="AE487" s="136"/>
      <c r="AF487" s="136"/>
      <c r="AG487" s="136"/>
      <c r="AH487" s="136"/>
      <c r="AI487" s="136"/>
    </row>
    <row r="488" spans="1:35" ht="30" x14ac:dyDescent="0.25">
      <c r="A488" s="133">
        <v>201241</v>
      </c>
      <c r="B488" s="133" t="s">
        <v>1471</v>
      </c>
      <c r="C488" s="133">
        <v>2</v>
      </c>
      <c r="D488" s="133" t="s">
        <v>1066</v>
      </c>
      <c r="E488" s="133">
        <v>215</v>
      </c>
      <c r="F488" s="133" t="s">
        <v>1469</v>
      </c>
      <c r="G488" s="133">
        <v>21500</v>
      </c>
      <c r="H488" s="133" t="s">
        <v>1469</v>
      </c>
      <c r="I488" s="133">
        <v>336900</v>
      </c>
      <c r="J488" s="133" t="s">
        <v>1611</v>
      </c>
      <c r="K488" s="133" t="s">
        <v>884</v>
      </c>
      <c r="L488" s="135" t="str">
        <f t="shared" si="14"/>
        <v>AA</v>
      </c>
      <c r="M488" s="131">
        <f t="shared" si="15"/>
        <v>0</v>
      </c>
      <c r="P488" s="136"/>
      <c r="Q488" s="136"/>
      <c r="R488" s="136"/>
      <c r="S488" s="136"/>
      <c r="T488"/>
      <c r="U488" s="136"/>
      <c r="V488" s="136"/>
      <c r="W488"/>
      <c r="X488" s="136"/>
      <c r="Y488" s="136"/>
      <c r="Z488" s="136"/>
      <c r="AA488" s="136"/>
      <c r="AB488" s="136"/>
      <c r="AC488" s="136"/>
      <c r="AD488" s="136"/>
      <c r="AE488" s="136"/>
      <c r="AF488" s="136"/>
      <c r="AG488" s="136"/>
      <c r="AH488" s="136"/>
      <c r="AI488" s="136"/>
    </row>
    <row r="489" spans="1:35" ht="30" x14ac:dyDescent="0.25">
      <c r="A489" s="133">
        <v>201241</v>
      </c>
      <c r="B489" s="133" t="s">
        <v>1471</v>
      </c>
      <c r="C489" s="133">
        <v>2</v>
      </c>
      <c r="D489" s="133" t="s">
        <v>1066</v>
      </c>
      <c r="E489" s="133">
        <v>215</v>
      </c>
      <c r="F489" s="133" t="s">
        <v>1469</v>
      </c>
      <c r="G489" s="133">
        <v>21500</v>
      </c>
      <c r="H489" s="133" t="s">
        <v>1469</v>
      </c>
      <c r="I489" s="133">
        <v>336905</v>
      </c>
      <c r="J489" s="133" t="s">
        <v>1613</v>
      </c>
      <c r="K489" s="133" t="s">
        <v>884</v>
      </c>
      <c r="L489" s="135" t="str">
        <f t="shared" si="14"/>
        <v>AA</v>
      </c>
      <c r="M489" s="131">
        <f t="shared" si="15"/>
        <v>0</v>
      </c>
      <c r="P489" s="136"/>
      <c r="Q489" s="136"/>
      <c r="R489" s="136"/>
      <c r="S489" s="136"/>
      <c r="T489"/>
      <c r="U489" s="136"/>
      <c r="V489" s="136"/>
      <c r="W489"/>
      <c r="X489" s="136"/>
      <c r="Y489" s="136"/>
      <c r="Z489" s="136"/>
      <c r="AA489" s="136"/>
      <c r="AB489" s="136"/>
      <c r="AC489" s="136"/>
      <c r="AD489" s="136"/>
      <c r="AE489" s="136"/>
      <c r="AF489" s="136"/>
      <c r="AG489" s="136"/>
      <c r="AH489" s="136"/>
      <c r="AI489" s="136"/>
    </row>
    <row r="490" spans="1:35" ht="30" x14ac:dyDescent="0.25">
      <c r="A490" s="133">
        <v>201241</v>
      </c>
      <c r="B490" s="133" t="s">
        <v>1471</v>
      </c>
      <c r="C490" s="133">
        <v>2</v>
      </c>
      <c r="D490" s="133" t="s">
        <v>1066</v>
      </c>
      <c r="E490" s="133">
        <v>215</v>
      </c>
      <c r="F490" s="133" t="s">
        <v>1469</v>
      </c>
      <c r="G490" s="133">
        <v>21500</v>
      </c>
      <c r="H490" s="133" t="s">
        <v>1469</v>
      </c>
      <c r="I490" s="133">
        <v>336915</v>
      </c>
      <c r="J490" s="133" t="s">
        <v>1615</v>
      </c>
      <c r="K490" s="133" t="s">
        <v>884</v>
      </c>
      <c r="L490" s="135" t="str">
        <f t="shared" si="14"/>
        <v>AA</v>
      </c>
      <c r="M490" s="131">
        <f t="shared" si="15"/>
        <v>0</v>
      </c>
      <c r="P490" s="136"/>
      <c r="Q490" s="136"/>
      <c r="R490" s="136"/>
      <c r="S490" s="136"/>
      <c r="T490"/>
      <c r="U490" s="136"/>
      <c r="V490" s="136"/>
      <c r="W490"/>
      <c r="X490" s="136"/>
      <c r="Y490" s="136"/>
      <c r="Z490" s="136"/>
      <c r="AA490" s="136"/>
      <c r="AB490" s="136"/>
      <c r="AC490" s="136"/>
      <c r="AD490" s="136"/>
      <c r="AE490" s="136"/>
      <c r="AF490" s="136"/>
      <c r="AG490" s="136"/>
      <c r="AH490" s="136"/>
      <c r="AI490" s="136"/>
    </row>
    <row r="491" spans="1:35" ht="30" x14ac:dyDescent="0.25">
      <c r="A491" s="133">
        <v>201241</v>
      </c>
      <c r="B491" s="133" t="s">
        <v>1471</v>
      </c>
      <c r="C491" s="133">
        <v>2</v>
      </c>
      <c r="D491" s="133" t="s">
        <v>1066</v>
      </c>
      <c r="E491" s="133">
        <v>215</v>
      </c>
      <c r="F491" s="133" t="s">
        <v>1469</v>
      </c>
      <c r="G491" s="133">
        <v>21500</v>
      </c>
      <c r="H491" s="133" t="s">
        <v>1469</v>
      </c>
      <c r="I491" s="133">
        <v>336934</v>
      </c>
      <c r="J491" s="133" t="s">
        <v>1617</v>
      </c>
      <c r="K491" s="133" t="s">
        <v>884</v>
      </c>
      <c r="L491" s="135" t="str">
        <f t="shared" si="14"/>
        <v>AA</v>
      </c>
      <c r="M491" s="131">
        <f t="shared" si="15"/>
        <v>0</v>
      </c>
      <c r="P491" s="136"/>
      <c r="Q491" s="136"/>
      <c r="R491" s="136"/>
      <c r="S491" s="136"/>
      <c r="T491"/>
      <c r="U491" s="136"/>
      <c r="V491" s="136"/>
      <c r="W491"/>
      <c r="X491" s="136"/>
      <c r="Y491" s="136"/>
      <c r="Z491" s="136"/>
      <c r="AA491" s="136"/>
      <c r="AB491" s="136"/>
      <c r="AC491" s="136"/>
      <c r="AD491" s="136"/>
      <c r="AE491" s="136"/>
      <c r="AF491" s="136"/>
      <c r="AG491" s="136"/>
      <c r="AH491" s="136"/>
      <c r="AI491" s="136"/>
    </row>
    <row r="492" spans="1:35" ht="30" x14ac:dyDescent="0.25">
      <c r="A492" s="133">
        <v>201241</v>
      </c>
      <c r="B492" s="133" t="s">
        <v>1471</v>
      </c>
      <c r="C492" s="133">
        <v>2</v>
      </c>
      <c r="D492" s="133" t="s">
        <v>1066</v>
      </c>
      <c r="E492" s="133">
        <v>215</v>
      </c>
      <c r="F492" s="133" t="s">
        <v>1469</v>
      </c>
      <c r="G492" s="133">
        <v>21500</v>
      </c>
      <c r="H492" s="133" t="s">
        <v>1469</v>
      </c>
      <c r="I492" s="133">
        <v>336935</v>
      </c>
      <c r="J492" s="133" t="s">
        <v>1619</v>
      </c>
      <c r="K492" s="133" t="s">
        <v>884</v>
      </c>
      <c r="L492" s="135" t="str">
        <f t="shared" si="14"/>
        <v>AA</v>
      </c>
      <c r="M492" s="131">
        <f t="shared" si="15"/>
        <v>0</v>
      </c>
      <c r="P492" s="136"/>
      <c r="Q492" s="136"/>
      <c r="R492" s="136"/>
      <c r="S492" s="136"/>
      <c r="T492"/>
      <c r="U492" s="136"/>
      <c r="V492" s="136"/>
      <c r="W492"/>
      <c r="X492" s="136"/>
      <c r="Y492" s="136"/>
      <c r="Z492" s="136"/>
      <c r="AA492" s="136"/>
      <c r="AB492" s="136"/>
      <c r="AC492" s="136"/>
      <c r="AD492" s="136"/>
      <c r="AE492" s="136"/>
      <c r="AF492" s="136"/>
      <c r="AG492" s="136"/>
      <c r="AH492" s="136"/>
      <c r="AI492" s="136"/>
    </row>
    <row r="493" spans="1:35" ht="30" x14ac:dyDescent="0.25">
      <c r="A493" s="133">
        <v>201241</v>
      </c>
      <c r="B493" s="133" t="s">
        <v>1471</v>
      </c>
      <c r="C493" s="133">
        <v>2</v>
      </c>
      <c r="D493" s="133" t="s">
        <v>1066</v>
      </c>
      <c r="E493" s="133">
        <v>215</v>
      </c>
      <c r="F493" s="133" t="s">
        <v>1469</v>
      </c>
      <c r="G493" s="133">
        <v>21500</v>
      </c>
      <c r="H493" s="133" t="s">
        <v>1469</v>
      </c>
      <c r="I493" s="133">
        <v>336940</v>
      </c>
      <c r="J493" s="133" t="s">
        <v>1621</v>
      </c>
      <c r="K493" s="133" t="s">
        <v>884</v>
      </c>
      <c r="L493" s="135" t="str">
        <f t="shared" si="14"/>
        <v>AA</v>
      </c>
      <c r="M493" s="131">
        <f t="shared" si="15"/>
        <v>0</v>
      </c>
      <c r="P493" s="136"/>
      <c r="Q493" s="136"/>
      <c r="R493" s="136"/>
      <c r="S493" s="136"/>
      <c r="T493"/>
      <c r="U493" s="136"/>
      <c r="V493" s="136"/>
      <c r="W493"/>
      <c r="X493" s="136"/>
      <c r="Y493" s="136"/>
      <c r="Z493" s="136"/>
      <c r="AA493" s="136"/>
      <c r="AB493" s="136"/>
      <c r="AC493" s="136"/>
      <c r="AD493" s="136"/>
      <c r="AE493" s="136"/>
      <c r="AF493" s="136"/>
      <c r="AG493" s="136"/>
      <c r="AH493" s="136"/>
      <c r="AI493" s="136"/>
    </row>
    <row r="494" spans="1:35" ht="30" x14ac:dyDescent="0.25">
      <c r="A494" s="133">
        <v>201241</v>
      </c>
      <c r="B494" s="133" t="s">
        <v>1471</v>
      </c>
      <c r="C494" s="133">
        <v>2</v>
      </c>
      <c r="D494" s="133" t="s">
        <v>1066</v>
      </c>
      <c r="E494" s="133">
        <v>215</v>
      </c>
      <c r="F494" s="133" t="s">
        <v>1469</v>
      </c>
      <c r="G494" s="133">
        <v>21500</v>
      </c>
      <c r="H494" s="133" t="s">
        <v>1469</v>
      </c>
      <c r="I494" s="133">
        <v>336943</v>
      </c>
      <c r="J494" s="133" t="s">
        <v>1623</v>
      </c>
      <c r="K494" s="133" t="s">
        <v>884</v>
      </c>
      <c r="L494" s="135" t="str">
        <f t="shared" si="14"/>
        <v>AA</v>
      </c>
      <c r="M494" s="131">
        <f t="shared" si="15"/>
        <v>0</v>
      </c>
      <c r="P494" s="136"/>
      <c r="Q494" s="136"/>
      <c r="R494" s="136"/>
      <c r="S494" s="136"/>
      <c r="T494"/>
      <c r="U494" s="136"/>
      <c r="V494" s="136"/>
      <c r="W494"/>
      <c r="X494" s="136"/>
      <c r="Y494" s="136"/>
      <c r="Z494" s="136"/>
      <c r="AA494" s="136"/>
      <c r="AB494" s="136"/>
      <c r="AC494" s="136"/>
      <c r="AD494" s="136"/>
      <c r="AE494" s="136"/>
      <c r="AF494" s="136"/>
      <c r="AG494" s="136"/>
      <c r="AH494" s="136"/>
      <c r="AI494" s="136"/>
    </row>
    <row r="495" spans="1:35" ht="30" x14ac:dyDescent="0.25">
      <c r="A495" s="133">
        <v>201241</v>
      </c>
      <c r="B495" s="133" t="s">
        <v>1471</v>
      </c>
      <c r="C495" s="133">
        <v>2</v>
      </c>
      <c r="D495" s="133" t="s">
        <v>1066</v>
      </c>
      <c r="E495" s="133">
        <v>215</v>
      </c>
      <c r="F495" s="133" t="s">
        <v>1469</v>
      </c>
      <c r="G495" s="133">
        <v>21500</v>
      </c>
      <c r="H495" s="133" t="s">
        <v>1469</v>
      </c>
      <c r="I495" s="133">
        <v>336944</v>
      </c>
      <c r="J495" s="133" t="s">
        <v>1625</v>
      </c>
      <c r="K495" s="133" t="s">
        <v>884</v>
      </c>
      <c r="L495" s="135" t="str">
        <f t="shared" si="14"/>
        <v>AA</v>
      </c>
      <c r="M495" s="131">
        <f t="shared" si="15"/>
        <v>0</v>
      </c>
      <c r="P495" s="136"/>
      <c r="Q495" s="136"/>
      <c r="R495" s="136"/>
      <c r="S495" s="136"/>
      <c r="T495"/>
      <c r="U495" s="136"/>
      <c r="V495" s="136"/>
      <c r="W495"/>
      <c r="X495" s="136"/>
      <c r="Y495" s="136"/>
      <c r="Z495" s="136"/>
      <c r="AA495" s="136"/>
      <c r="AB495" s="136"/>
      <c r="AC495" s="136"/>
      <c r="AD495" s="136"/>
      <c r="AE495" s="136"/>
      <c r="AF495" s="136"/>
      <c r="AG495" s="136"/>
      <c r="AH495" s="136"/>
      <c r="AI495" s="136"/>
    </row>
    <row r="496" spans="1:35" ht="30" x14ac:dyDescent="0.25">
      <c r="A496" s="133">
        <v>201241</v>
      </c>
      <c r="B496" s="133" t="s">
        <v>1471</v>
      </c>
      <c r="C496" s="133">
        <v>2</v>
      </c>
      <c r="D496" s="133" t="s">
        <v>1066</v>
      </c>
      <c r="E496" s="133">
        <v>215</v>
      </c>
      <c r="F496" s="133" t="s">
        <v>1469</v>
      </c>
      <c r="G496" s="133">
        <v>21500</v>
      </c>
      <c r="H496" s="133" t="s">
        <v>1469</v>
      </c>
      <c r="I496" s="133">
        <v>336945</v>
      </c>
      <c r="J496" s="133" t="s">
        <v>1627</v>
      </c>
      <c r="K496" s="133" t="s">
        <v>884</v>
      </c>
      <c r="L496" s="135" t="str">
        <f t="shared" si="14"/>
        <v>AA</v>
      </c>
      <c r="M496" s="131">
        <f t="shared" si="15"/>
        <v>0</v>
      </c>
      <c r="P496" s="136"/>
      <c r="Q496" s="136"/>
      <c r="R496" s="136"/>
      <c r="S496" s="136"/>
      <c r="T496"/>
      <c r="U496" s="136"/>
      <c r="V496" s="136"/>
      <c r="W496"/>
      <c r="X496" s="136"/>
      <c r="Y496" s="136"/>
      <c r="Z496" s="136"/>
      <c r="AA496" s="136"/>
      <c r="AB496" s="136"/>
      <c r="AC496" s="136"/>
      <c r="AD496" s="136"/>
      <c r="AE496" s="136"/>
      <c r="AF496" s="136"/>
      <c r="AG496" s="136"/>
      <c r="AH496" s="136"/>
      <c r="AI496" s="136"/>
    </row>
    <row r="497" spans="1:35" ht="30" x14ac:dyDescent="0.25">
      <c r="A497" s="133">
        <v>201241</v>
      </c>
      <c r="B497" s="133" t="s">
        <v>1471</v>
      </c>
      <c r="C497" s="133">
        <v>2</v>
      </c>
      <c r="D497" s="133" t="s">
        <v>1066</v>
      </c>
      <c r="E497" s="133">
        <v>215</v>
      </c>
      <c r="F497" s="133" t="s">
        <v>1469</v>
      </c>
      <c r="G497" s="133">
        <v>21500</v>
      </c>
      <c r="H497" s="133" t="s">
        <v>1469</v>
      </c>
      <c r="I497" s="133">
        <v>336950</v>
      </c>
      <c r="J497" s="133" t="s">
        <v>1629</v>
      </c>
      <c r="K497" s="133" t="s">
        <v>884</v>
      </c>
      <c r="L497" s="135" t="str">
        <f t="shared" si="14"/>
        <v>AA</v>
      </c>
      <c r="M497" s="131">
        <f t="shared" si="15"/>
        <v>0</v>
      </c>
      <c r="P497" s="136"/>
      <c r="Q497" s="136"/>
      <c r="R497" s="136"/>
      <c r="S497" s="136"/>
      <c r="T497"/>
      <c r="U497" s="136"/>
      <c r="V497" s="136"/>
      <c r="W497"/>
      <c r="X497" s="136"/>
      <c r="Y497" s="136"/>
      <c r="Z497" s="136"/>
      <c r="AA497" s="136"/>
      <c r="AB497" s="136"/>
      <c r="AC497" s="136"/>
      <c r="AD497" s="136"/>
      <c r="AE497" s="136"/>
      <c r="AF497" s="136"/>
      <c r="AG497" s="136"/>
      <c r="AH497" s="136"/>
      <c r="AI497" s="136"/>
    </row>
    <row r="498" spans="1:35" ht="30" x14ac:dyDescent="0.25">
      <c r="A498" s="133">
        <v>201241</v>
      </c>
      <c r="B498" s="133" t="s">
        <v>1471</v>
      </c>
      <c r="C498" s="133">
        <v>2</v>
      </c>
      <c r="D498" s="133" t="s">
        <v>1066</v>
      </c>
      <c r="E498" s="133">
        <v>215</v>
      </c>
      <c r="F498" s="133" t="s">
        <v>1469</v>
      </c>
      <c r="G498" s="133">
        <v>21500</v>
      </c>
      <c r="H498" s="133" t="s">
        <v>1469</v>
      </c>
      <c r="I498" s="133">
        <v>336955</v>
      </c>
      <c r="J498" s="133" t="s">
        <v>1631</v>
      </c>
      <c r="K498" s="133" t="s">
        <v>884</v>
      </c>
      <c r="L498" s="135" t="str">
        <f t="shared" si="14"/>
        <v>AA</v>
      </c>
      <c r="M498" s="131">
        <f t="shared" si="15"/>
        <v>0</v>
      </c>
      <c r="P498" s="136"/>
      <c r="Q498" s="136"/>
      <c r="R498" s="136"/>
      <c r="S498" s="136"/>
      <c r="T498"/>
      <c r="U498" s="136"/>
      <c r="V498" s="136"/>
      <c r="W498"/>
      <c r="X498" s="136"/>
      <c r="Y498" s="136"/>
      <c r="Z498" s="136"/>
      <c r="AA498" s="136"/>
      <c r="AB498" s="136"/>
      <c r="AC498" s="136"/>
      <c r="AD498" s="136"/>
      <c r="AE498" s="136"/>
      <c r="AF498" s="136"/>
      <c r="AG498" s="136"/>
      <c r="AH498" s="136"/>
      <c r="AI498" s="136"/>
    </row>
    <row r="499" spans="1:35" ht="30" x14ac:dyDescent="0.25">
      <c r="A499" s="133">
        <v>201241</v>
      </c>
      <c r="B499" s="133" t="s">
        <v>1471</v>
      </c>
      <c r="C499" s="133">
        <v>2</v>
      </c>
      <c r="D499" s="133" t="s">
        <v>1066</v>
      </c>
      <c r="E499" s="133">
        <v>215</v>
      </c>
      <c r="F499" s="133" t="s">
        <v>1469</v>
      </c>
      <c r="G499" s="133">
        <v>21500</v>
      </c>
      <c r="H499" s="133" t="s">
        <v>1469</v>
      </c>
      <c r="I499" s="133">
        <v>336966</v>
      </c>
      <c r="J499" s="133" t="s">
        <v>1633</v>
      </c>
      <c r="K499" s="133" t="s">
        <v>884</v>
      </c>
      <c r="L499" s="135" t="str">
        <f t="shared" si="14"/>
        <v>AA</v>
      </c>
      <c r="M499" s="131">
        <f t="shared" si="15"/>
        <v>0</v>
      </c>
      <c r="P499" s="136"/>
      <c r="Q499" s="136"/>
      <c r="R499" s="136"/>
      <c r="S499" s="136"/>
      <c r="T499"/>
      <c r="U499" s="136"/>
      <c r="V499" s="136"/>
      <c r="W499"/>
      <c r="X499" s="136"/>
      <c r="Y499" s="136"/>
      <c r="Z499" s="136"/>
      <c r="AA499" s="136"/>
      <c r="AB499" s="136"/>
      <c r="AC499" s="136"/>
      <c r="AD499" s="136"/>
      <c r="AE499" s="136"/>
      <c r="AF499" s="136"/>
      <c r="AG499" s="136"/>
      <c r="AH499" s="136"/>
      <c r="AI499" s="136"/>
    </row>
    <row r="500" spans="1:35" ht="30" x14ac:dyDescent="0.25">
      <c r="A500" s="133">
        <v>201241</v>
      </c>
      <c r="B500" s="133" t="s">
        <v>1471</v>
      </c>
      <c r="C500" s="133">
        <v>2</v>
      </c>
      <c r="D500" s="133" t="s">
        <v>1066</v>
      </c>
      <c r="E500" s="133">
        <v>215</v>
      </c>
      <c r="F500" s="133" t="s">
        <v>1469</v>
      </c>
      <c r="G500" s="133">
        <v>21500</v>
      </c>
      <c r="H500" s="133" t="s">
        <v>1469</v>
      </c>
      <c r="I500" s="133">
        <v>336970</v>
      </c>
      <c r="J500" s="133" t="s">
        <v>1635</v>
      </c>
      <c r="K500" s="133" t="s">
        <v>884</v>
      </c>
      <c r="L500" s="135" t="str">
        <f t="shared" si="14"/>
        <v>AA</v>
      </c>
      <c r="M500" s="131">
        <f t="shared" si="15"/>
        <v>0</v>
      </c>
      <c r="P500" s="136"/>
      <c r="Q500" s="136"/>
      <c r="R500" s="136"/>
      <c r="S500" s="136"/>
      <c r="T500"/>
      <c r="U500" s="136"/>
      <c r="V500" s="136"/>
      <c r="W500"/>
      <c r="X500" s="136"/>
      <c r="Y500" s="136"/>
      <c r="Z500" s="136"/>
      <c r="AA500" s="136"/>
      <c r="AB500" s="136"/>
      <c r="AC500" s="136"/>
      <c r="AD500" s="136"/>
      <c r="AE500" s="136"/>
      <c r="AF500" s="136"/>
      <c r="AG500" s="136"/>
      <c r="AH500" s="136"/>
      <c r="AI500" s="136"/>
    </row>
    <row r="501" spans="1:35" ht="30" x14ac:dyDescent="0.25">
      <c r="A501" s="133">
        <v>201241</v>
      </c>
      <c r="B501" s="133" t="s">
        <v>1471</v>
      </c>
      <c r="C501" s="133">
        <v>2</v>
      </c>
      <c r="D501" s="133" t="s">
        <v>1066</v>
      </c>
      <c r="E501" s="133">
        <v>215</v>
      </c>
      <c r="F501" s="133" t="s">
        <v>1469</v>
      </c>
      <c r="G501" s="133">
        <v>21500</v>
      </c>
      <c r="H501" s="133" t="s">
        <v>1469</v>
      </c>
      <c r="I501" s="133">
        <v>336974</v>
      </c>
      <c r="J501" s="133" t="s">
        <v>1637</v>
      </c>
      <c r="K501" s="133" t="s">
        <v>884</v>
      </c>
      <c r="L501" s="135" t="str">
        <f t="shared" si="14"/>
        <v>AA</v>
      </c>
      <c r="M501" s="131">
        <f t="shared" si="15"/>
        <v>0</v>
      </c>
      <c r="P501" s="136"/>
      <c r="Q501" s="136"/>
      <c r="R501" s="136"/>
      <c r="S501" s="136"/>
      <c r="T501"/>
      <c r="U501" s="136"/>
      <c r="V501" s="136"/>
      <c r="W501"/>
      <c r="X501" s="136"/>
      <c r="Y501" s="136"/>
      <c r="Z501" s="136"/>
      <c r="AA501" s="136"/>
      <c r="AB501" s="136"/>
      <c r="AC501" s="136"/>
      <c r="AD501" s="136"/>
      <c r="AE501" s="136"/>
      <c r="AF501" s="136"/>
      <c r="AG501" s="136"/>
      <c r="AH501" s="136"/>
      <c r="AI501" s="136"/>
    </row>
    <row r="502" spans="1:35" ht="30" x14ac:dyDescent="0.25">
      <c r="A502" s="133">
        <v>201241</v>
      </c>
      <c r="B502" s="133" t="s">
        <v>1471</v>
      </c>
      <c r="C502" s="133">
        <v>2</v>
      </c>
      <c r="D502" s="133" t="s">
        <v>1066</v>
      </c>
      <c r="E502" s="133">
        <v>215</v>
      </c>
      <c r="F502" s="133" t="s">
        <v>1469</v>
      </c>
      <c r="G502" s="133">
        <v>21500</v>
      </c>
      <c r="H502" s="133" t="s">
        <v>1469</v>
      </c>
      <c r="I502" s="133">
        <v>336982</v>
      </c>
      <c r="J502" s="133" t="s">
        <v>1639</v>
      </c>
      <c r="K502" s="133" t="s">
        <v>884</v>
      </c>
      <c r="L502" s="135" t="str">
        <f t="shared" si="14"/>
        <v>AA</v>
      </c>
      <c r="M502" s="131">
        <f t="shared" si="15"/>
        <v>0</v>
      </c>
      <c r="P502" s="136"/>
      <c r="Q502" s="136"/>
      <c r="R502" s="136"/>
      <c r="S502" s="136"/>
      <c r="T502"/>
      <c r="U502" s="136"/>
      <c r="V502" s="136"/>
      <c r="W502"/>
      <c r="X502" s="136"/>
      <c r="Y502" s="136"/>
      <c r="Z502" s="136"/>
      <c r="AA502" s="136"/>
      <c r="AB502" s="136"/>
      <c r="AC502" s="136"/>
      <c r="AD502" s="136"/>
      <c r="AE502" s="136"/>
      <c r="AF502" s="136"/>
      <c r="AG502" s="136"/>
      <c r="AH502" s="136"/>
      <c r="AI502" s="136"/>
    </row>
    <row r="503" spans="1:35" ht="30" x14ac:dyDescent="0.25">
      <c r="A503" s="133">
        <v>201241</v>
      </c>
      <c r="B503" s="133" t="s">
        <v>1471</v>
      </c>
      <c r="C503" s="133">
        <v>2</v>
      </c>
      <c r="D503" s="133" t="s">
        <v>1066</v>
      </c>
      <c r="E503" s="133">
        <v>215</v>
      </c>
      <c r="F503" s="133" t="s">
        <v>1469</v>
      </c>
      <c r="G503" s="133">
        <v>21500</v>
      </c>
      <c r="H503" s="133" t="s">
        <v>1469</v>
      </c>
      <c r="I503" s="133">
        <v>336983</v>
      </c>
      <c r="J503" s="133" t="s">
        <v>1641</v>
      </c>
      <c r="K503" s="133" t="s">
        <v>884</v>
      </c>
      <c r="L503" s="135" t="str">
        <f t="shared" si="14"/>
        <v>AA</v>
      </c>
      <c r="M503" s="131">
        <f t="shared" si="15"/>
        <v>0</v>
      </c>
      <c r="P503" s="136"/>
      <c r="Q503" s="136"/>
      <c r="R503" s="136"/>
      <c r="S503" s="136"/>
      <c r="T503"/>
      <c r="U503" s="136"/>
      <c r="V503" s="136"/>
      <c r="W503"/>
      <c r="X503" s="136"/>
      <c r="Y503" s="136"/>
      <c r="Z503" s="136"/>
      <c r="AA503" s="136"/>
      <c r="AB503" s="136"/>
      <c r="AC503" s="136"/>
      <c r="AD503" s="136"/>
      <c r="AE503" s="136"/>
      <c r="AF503" s="136"/>
      <c r="AG503" s="136"/>
      <c r="AH503" s="136"/>
      <c r="AI503" s="136"/>
    </row>
    <row r="504" spans="1:35" ht="30" x14ac:dyDescent="0.25">
      <c r="A504" s="133">
        <v>201241</v>
      </c>
      <c r="B504" s="133" t="s">
        <v>1471</v>
      </c>
      <c r="C504" s="133">
        <v>2</v>
      </c>
      <c r="D504" s="133" t="s">
        <v>1066</v>
      </c>
      <c r="E504" s="133">
        <v>215</v>
      </c>
      <c r="F504" s="133" t="s">
        <v>1469</v>
      </c>
      <c r="G504" s="133">
        <v>21500</v>
      </c>
      <c r="H504" s="133" t="s">
        <v>1469</v>
      </c>
      <c r="I504" s="133">
        <v>336996</v>
      </c>
      <c r="J504" s="133" t="s">
        <v>1643</v>
      </c>
      <c r="K504" s="133" t="s">
        <v>884</v>
      </c>
      <c r="L504" s="135" t="str">
        <f t="shared" si="14"/>
        <v>AA</v>
      </c>
      <c r="M504" s="131">
        <f t="shared" si="15"/>
        <v>0</v>
      </c>
      <c r="P504" s="136"/>
      <c r="Q504" s="136"/>
      <c r="R504" s="136"/>
      <c r="S504" s="136"/>
      <c r="T504"/>
      <c r="U504" s="136"/>
      <c r="V504" s="136"/>
      <c r="W504"/>
      <c r="X504" s="136"/>
      <c r="Y504" s="136"/>
      <c r="Z504" s="136"/>
      <c r="AA504" s="136"/>
      <c r="AB504" s="136"/>
      <c r="AC504" s="136"/>
      <c r="AD504" s="136"/>
      <c r="AE504" s="136"/>
      <c r="AF504" s="136"/>
      <c r="AG504" s="136"/>
      <c r="AH504" s="136"/>
      <c r="AI504" s="136"/>
    </row>
    <row r="505" spans="1:35" ht="30" x14ac:dyDescent="0.25">
      <c r="A505" s="133">
        <v>215000</v>
      </c>
      <c r="B505" s="133" t="s">
        <v>1469</v>
      </c>
      <c r="C505" s="133">
        <v>2</v>
      </c>
      <c r="D505" s="133" t="s">
        <v>1066</v>
      </c>
      <c r="E505" s="133">
        <v>215</v>
      </c>
      <c r="F505" s="133" t="s">
        <v>1469</v>
      </c>
      <c r="G505" s="133">
        <v>21500</v>
      </c>
      <c r="H505" s="133" t="s">
        <v>1469</v>
      </c>
      <c r="I505" s="133">
        <v>101320</v>
      </c>
      <c r="J505" s="133" t="s">
        <v>1645</v>
      </c>
      <c r="K505" s="133" t="s">
        <v>557</v>
      </c>
      <c r="L505" s="135" t="str">
        <f t="shared" si="14"/>
        <v>AA</v>
      </c>
      <c r="M505" s="131">
        <f t="shared" si="15"/>
        <v>0</v>
      </c>
      <c r="P505" s="136"/>
      <c r="Q505" s="136"/>
      <c r="R505" s="136"/>
      <c r="S505" s="136"/>
      <c r="T505"/>
      <c r="U505" s="136"/>
      <c r="V505" s="136"/>
      <c r="W505"/>
      <c r="X505" s="136"/>
      <c r="Y505" s="136"/>
      <c r="Z505" s="136"/>
      <c r="AA505" s="136"/>
      <c r="AB505" s="136"/>
      <c r="AC505" s="136"/>
      <c r="AD505" s="136"/>
      <c r="AE505" s="136"/>
      <c r="AF505" s="136"/>
      <c r="AG505" s="136"/>
      <c r="AH505" s="136"/>
      <c r="AI505" s="136"/>
    </row>
    <row r="506" spans="1:35" ht="30" x14ac:dyDescent="0.25">
      <c r="A506" s="133">
        <v>215000</v>
      </c>
      <c r="B506" s="133" t="s">
        <v>1469</v>
      </c>
      <c r="C506" s="133">
        <v>2</v>
      </c>
      <c r="D506" s="133" t="s">
        <v>1066</v>
      </c>
      <c r="E506" s="133">
        <v>215</v>
      </c>
      <c r="F506" s="133" t="s">
        <v>1469</v>
      </c>
      <c r="G506" s="133">
        <v>21500</v>
      </c>
      <c r="H506" s="133" t="s">
        <v>1469</v>
      </c>
      <c r="I506" s="133">
        <v>104260</v>
      </c>
      <c r="J506" s="133" t="s">
        <v>1647</v>
      </c>
      <c r="K506" s="133" t="s">
        <v>1079</v>
      </c>
      <c r="L506" s="135" t="str">
        <f t="shared" si="14"/>
        <v>AA</v>
      </c>
      <c r="M506" s="131">
        <f t="shared" si="15"/>
        <v>0</v>
      </c>
      <c r="P506" s="136"/>
      <c r="Q506" s="136"/>
      <c r="R506" s="136"/>
      <c r="S506" s="136"/>
      <c r="T506"/>
      <c r="U506" s="136"/>
      <c r="V506" s="136"/>
      <c r="W506"/>
      <c r="X506" s="136"/>
      <c r="Y506" s="136"/>
      <c r="Z506" s="136"/>
      <c r="AA506" s="136"/>
      <c r="AB506" s="136"/>
      <c r="AC506" s="136"/>
      <c r="AD506" s="136"/>
      <c r="AE506" s="136"/>
      <c r="AF506" s="136"/>
      <c r="AG506" s="136"/>
      <c r="AH506" s="136"/>
      <c r="AI506" s="136"/>
    </row>
    <row r="507" spans="1:35" ht="30" x14ac:dyDescent="0.25">
      <c r="A507" s="133">
        <v>215000</v>
      </c>
      <c r="B507" s="133" t="s">
        <v>1469</v>
      </c>
      <c r="C507" s="133">
        <v>2</v>
      </c>
      <c r="D507" s="133" t="s">
        <v>1066</v>
      </c>
      <c r="E507" s="133">
        <v>215</v>
      </c>
      <c r="F507" s="133" t="s">
        <v>1469</v>
      </c>
      <c r="G507" s="133">
        <v>21500</v>
      </c>
      <c r="H507" s="133" t="s">
        <v>1469</v>
      </c>
      <c r="I507" s="133">
        <v>107115</v>
      </c>
      <c r="J507" s="133" t="s">
        <v>1649</v>
      </c>
      <c r="K507" s="133" t="s">
        <v>545</v>
      </c>
      <c r="L507" s="135" t="str">
        <f t="shared" si="14"/>
        <v>AA</v>
      </c>
      <c r="M507" s="131">
        <f t="shared" si="15"/>
        <v>0</v>
      </c>
      <c r="P507" s="136"/>
      <c r="Q507" s="136"/>
      <c r="R507" s="136"/>
      <c r="S507" s="136"/>
      <c r="T507"/>
      <c r="U507" s="136"/>
      <c r="V507" s="136"/>
      <c r="W507"/>
      <c r="X507" s="136"/>
      <c r="Y507" s="136"/>
      <c r="Z507" s="136"/>
      <c r="AA507" s="136"/>
      <c r="AB507" s="136"/>
      <c r="AC507" s="136"/>
      <c r="AD507" s="136"/>
      <c r="AE507" s="136"/>
      <c r="AF507" s="136"/>
      <c r="AG507" s="136"/>
      <c r="AH507" s="136"/>
      <c r="AI507" s="136"/>
    </row>
    <row r="508" spans="1:35" ht="30" x14ac:dyDescent="0.25">
      <c r="A508" s="133">
        <v>215000</v>
      </c>
      <c r="B508" s="133" t="s">
        <v>1469</v>
      </c>
      <c r="C508" s="133">
        <v>2</v>
      </c>
      <c r="D508" s="133" t="s">
        <v>1066</v>
      </c>
      <c r="E508" s="133">
        <v>215</v>
      </c>
      <c r="F508" s="133" t="s">
        <v>1469</v>
      </c>
      <c r="G508" s="133">
        <v>21500</v>
      </c>
      <c r="H508" s="133" t="s">
        <v>1469</v>
      </c>
      <c r="I508" s="133">
        <v>107120</v>
      </c>
      <c r="J508" s="133" t="s">
        <v>1651</v>
      </c>
      <c r="K508" s="133" t="s">
        <v>545</v>
      </c>
      <c r="L508" s="135" t="str">
        <f t="shared" si="14"/>
        <v>AA</v>
      </c>
      <c r="M508" s="131">
        <f t="shared" si="15"/>
        <v>0</v>
      </c>
      <c r="P508" s="136"/>
      <c r="Q508" s="136"/>
      <c r="R508" s="136"/>
      <c r="S508" s="136"/>
      <c r="T508"/>
      <c r="U508" s="136"/>
      <c r="V508" s="136"/>
      <c r="W508"/>
      <c r="X508" s="136"/>
      <c r="Y508" s="136"/>
      <c r="Z508" s="136"/>
      <c r="AA508" s="136"/>
      <c r="AB508" s="136"/>
      <c r="AC508" s="136"/>
      <c r="AD508" s="136"/>
      <c r="AE508" s="136"/>
      <c r="AF508" s="136"/>
      <c r="AG508" s="136"/>
      <c r="AH508" s="136"/>
      <c r="AI508" s="136"/>
    </row>
    <row r="509" spans="1:35" ht="30" x14ac:dyDescent="0.25">
      <c r="A509" s="133">
        <v>215000</v>
      </c>
      <c r="B509" s="133" t="s">
        <v>1469</v>
      </c>
      <c r="C509" s="133">
        <v>2</v>
      </c>
      <c r="D509" s="133" t="s">
        <v>1066</v>
      </c>
      <c r="E509" s="133">
        <v>215</v>
      </c>
      <c r="F509" s="133" t="s">
        <v>1469</v>
      </c>
      <c r="G509" s="133">
        <v>21500</v>
      </c>
      <c r="H509" s="133" t="s">
        <v>1469</v>
      </c>
      <c r="I509" s="133">
        <v>108240</v>
      </c>
      <c r="J509" s="133" t="s">
        <v>1653</v>
      </c>
      <c r="K509" s="133" t="s">
        <v>1001</v>
      </c>
      <c r="L509" s="135" t="str">
        <f t="shared" si="14"/>
        <v>AA</v>
      </c>
      <c r="M509" s="131">
        <f t="shared" si="15"/>
        <v>0</v>
      </c>
      <c r="P509" s="136"/>
      <c r="Q509" s="136"/>
      <c r="R509" s="136"/>
      <c r="S509" s="136"/>
      <c r="T509"/>
      <c r="U509" s="136"/>
      <c r="V509" s="136"/>
      <c r="W509"/>
      <c r="X509" s="136"/>
      <c r="Y509" s="136"/>
      <c r="Z509" s="136"/>
      <c r="AA509" s="136"/>
      <c r="AB509" s="136"/>
      <c r="AC509" s="136"/>
      <c r="AD509" s="136"/>
      <c r="AE509" s="136"/>
      <c r="AF509" s="136"/>
      <c r="AG509" s="136"/>
      <c r="AH509" s="136"/>
      <c r="AI509" s="136"/>
    </row>
    <row r="510" spans="1:35" ht="30" x14ac:dyDescent="0.25">
      <c r="A510" s="133">
        <v>215000</v>
      </c>
      <c r="B510" s="133" t="s">
        <v>1469</v>
      </c>
      <c r="C510" s="133">
        <v>2</v>
      </c>
      <c r="D510" s="133" t="s">
        <v>1066</v>
      </c>
      <c r="E510" s="133">
        <v>215</v>
      </c>
      <c r="F510" s="133" t="s">
        <v>1469</v>
      </c>
      <c r="G510" s="133">
        <v>21500</v>
      </c>
      <c r="H510" s="133" t="s">
        <v>1469</v>
      </c>
      <c r="I510" s="133">
        <v>220222</v>
      </c>
      <c r="J510" s="133" t="s">
        <v>1655</v>
      </c>
      <c r="K510" s="133" t="s">
        <v>1159</v>
      </c>
      <c r="L510" s="135" t="str">
        <f t="shared" si="14"/>
        <v>AA</v>
      </c>
      <c r="M510" s="131">
        <f t="shared" si="15"/>
        <v>0</v>
      </c>
      <c r="P510" s="136"/>
      <c r="Q510" s="136"/>
      <c r="R510" s="136"/>
      <c r="S510" s="136"/>
      <c r="T510"/>
      <c r="U510" s="136"/>
      <c r="V510" s="136"/>
      <c r="W510"/>
      <c r="X510" s="136"/>
      <c r="Y510" s="136"/>
      <c r="Z510" s="136"/>
      <c r="AA510" s="136"/>
      <c r="AB510" s="136"/>
      <c r="AC510" s="136"/>
      <c r="AD510" s="136"/>
      <c r="AE510" s="136"/>
      <c r="AF510" s="136"/>
      <c r="AG510" s="136"/>
      <c r="AH510" s="136"/>
      <c r="AI510" s="136"/>
    </row>
    <row r="511" spans="1:35" ht="30" x14ac:dyDescent="0.25">
      <c r="A511" s="133">
        <v>215000</v>
      </c>
      <c r="B511" s="133" t="s">
        <v>1469</v>
      </c>
      <c r="C511" s="133">
        <v>2</v>
      </c>
      <c r="D511" s="133" t="s">
        <v>1066</v>
      </c>
      <c r="E511" s="133">
        <v>215</v>
      </c>
      <c r="F511" s="133" t="s">
        <v>1469</v>
      </c>
      <c r="G511" s="133">
        <v>21500</v>
      </c>
      <c r="H511" s="133" t="s">
        <v>1469</v>
      </c>
      <c r="I511" s="133">
        <v>225501</v>
      </c>
      <c r="J511" s="133" t="s">
        <v>1657</v>
      </c>
      <c r="K511" s="133" t="s">
        <v>545</v>
      </c>
      <c r="L511" s="135" t="str">
        <f t="shared" si="14"/>
        <v>AA</v>
      </c>
      <c r="M511" s="131">
        <f t="shared" si="15"/>
        <v>0</v>
      </c>
      <c r="P511" s="136"/>
      <c r="Q511" s="136"/>
      <c r="R511" s="136"/>
      <c r="S511" s="136"/>
      <c r="T511"/>
      <c r="U511" s="136"/>
      <c r="V511" s="136"/>
      <c r="W511"/>
      <c r="X511" s="136"/>
      <c r="Y511" s="136"/>
      <c r="Z511" s="136"/>
      <c r="AA511" s="136"/>
      <c r="AB511" s="136"/>
      <c r="AC511" s="136"/>
      <c r="AD511" s="136"/>
      <c r="AE511" s="136"/>
      <c r="AF511" s="136"/>
      <c r="AG511" s="136"/>
      <c r="AH511" s="136"/>
      <c r="AI511" s="136"/>
    </row>
    <row r="512" spans="1:35" ht="30" x14ac:dyDescent="0.25">
      <c r="A512" s="133">
        <v>215000</v>
      </c>
      <c r="B512" s="133" t="s">
        <v>1469</v>
      </c>
      <c r="C512" s="133">
        <v>2</v>
      </c>
      <c r="D512" s="133" t="s">
        <v>1066</v>
      </c>
      <c r="E512" s="133">
        <v>215</v>
      </c>
      <c r="F512" s="133" t="s">
        <v>1469</v>
      </c>
      <c r="G512" s="133">
        <v>21500</v>
      </c>
      <c r="H512" s="133" t="s">
        <v>1469</v>
      </c>
      <c r="I512" s="133">
        <v>225506</v>
      </c>
      <c r="J512" s="133" t="s">
        <v>1659</v>
      </c>
      <c r="K512" s="133" t="s">
        <v>545</v>
      </c>
      <c r="L512" s="135" t="str">
        <f t="shared" si="14"/>
        <v>AA</v>
      </c>
      <c r="M512" s="131">
        <f t="shared" si="15"/>
        <v>0</v>
      </c>
      <c r="P512" s="136"/>
      <c r="Q512" s="136"/>
      <c r="R512" s="136"/>
      <c r="S512" s="136"/>
      <c r="T512"/>
      <c r="U512" s="136"/>
      <c r="V512" s="136"/>
      <c r="W512"/>
      <c r="X512" s="136"/>
      <c r="Y512" s="136"/>
      <c r="Z512" s="136"/>
      <c r="AA512" s="136"/>
      <c r="AB512" s="136"/>
      <c r="AC512" s="136"/>
      <c r="AD512" s="136"/>
      <c r="AE512" s="136"/>
      <c r="AF512" s="136"/>
      <c r="AG512" s="136"/>
      <c r="AH512" s="136"/>
      <c r="AI512" s="136"/>
    </row>
    <row r="513" spans="1:35" ht="30" x14ac:dyDescent="0.25">
      <c r="A513" s="133">
        <v>215000</v>
      </c>
      <c r="B513" s="133" t="s">
        <v>1469</v>
      </c>
      <c r="C513" s="133">
        <v>2</v>
      </c>
      <c r="D513" s="133" t="s">
        <v>1066</v>
      </c>
      <c r="E513" s="133">
        <v>215</v>
      </c>
      <c r="F513" s="133" t="s">
        <v>1469</v>
      </c>
      <c r="G513" s="133">
        <v>21500</v>
      </c>
      <c r="H513" s="133" t="s">
        <v>1469</v>
      </c>
      <c r="I513" s="133">
        <v>227213</v>
      </c>
      <c r="J513" s="133" t="s">
        <v>1661</v>
      </c>
      <c r="K513" s="133" t="s">
        <v>545</v>
      </c>
      <c r="L513" s="135" t="str">
        <f t="shared" si="14"/>
        <v>AA</v>
      </c>
      <c r="M513" s="131">
        <f t="shared" si="15"/>
        <v>0</v>
      </c>
      <c r="P513" s="136"/>
      <c r="Q513" s="136"/>
      <c r="R513" s="136"/>
      <c r="S513" s="136"/>
      <c r="T513"/>
      <c r="U513" s="136"/>
      <c r="V513" s="136"/>
      <c r="W513"/>
      <c r="X513" s="136"/>
      <c r="Y513" s="136"/>
      <c r="Z513" s="136"/>
      <c r="AA513" s="136"/>
      <c r="AB513" s="136"/>
      <c r="AC513" s="136"/>
      <c r="AD513" s="136"/>
      <c r="AE513" s="136"/>
      <c r="AF513" s="136"/>
      <c r="AG513" s="136"/>
      <c r="AH513" s="136"/>
      <c r="AI513" s="136"/>
    </row>
    <row r="514" spans="1:35" ht="30" x14ac:dyDescent="0.25">
      <c r="A514" s="133">
        <v>215000</v>
      </c>
      <c r="B514" s="133" t="s">
        <v>1469</v>
      </c>
      <c r="C514" s="133">
        <v>2</v>
      </c>
      <c r="D514" s="133" t="s">
        <v>1066</v>
      </c>
      <c r="E514" s="133">
        <v>215</v>
      </c>
      <c r="F514" s="133" t="s">
        <v>1469</v>
      </c>
      <c r="G514" s="133">
        <v>21500</v>
      </c>
      <c r="H514" s="133" t="s">
        <v>1469</v>
      </c>
      <c r="I514" s="133">
        <v>227895</v>
      </c>
      <c r="J514" s="133" t="s">
        <v>1663</v>
      </c>
      <c r="K514" s="133" t="s">
        <v>545</v>
      </c>
      <c r="L514" s="135" t="str">
        <f t="shared" si="14"/>
        <v>AA</v>
      </c>
      <c r="M514" s="131">
        <f t="shared" si="15"/>
        <v>0</v>
      </c>
      <c r="P514" s="136"/>
      <c r="Q514" s="136"/>
      <c r="R514" s="136"/>
      <c r="S514" s="136"/>
      <c r="T514"/>
      <c r="U514" s="136"/>
      <c r="V514" s="136"/>
      <c r="W514"/>
      <c r="X514" s="136"/>
      <c r="Y514" s="136"/>
      <c r="Z514" s="136"/>
      <c r="AA514" s="136"/>
      <c r="AB514" s="136"/>
      <c r="AC514" s="136"/>
      <c r="AD514" s="136"/>
      <c r="AE514" s="136"/>
      <c r="AF514" s="136"/>
      <c r="AG514" s="136"/>
      <c r="AH514" s="136"/>
      <c r="AI514" s="136"/>
    </row>
    <row r="515" spans="1:35" ht="30" x14ac:dyDescent="0.25">
      <c r="A515" s="133">
        <v>215000</v>
      </c>
      <c r="B515" s="133" t="s">
        <v>1469</v>
      </c>
      <c r="C515" s="133">
        <v>2</v>
      </c>
      <c r="D515" s="133" t="s">
        <v>1066</v>
      </c>
      <c r="E515" s="133">
        <v>215</v>
      </c>
      <c r="F515" s="133" t="s">
        <v>1469</v>
      </c>
      <c r="G515" s="133">
        <v>21500</v>
      </c>
      <c r="H515" s="133" t="s">
        <v>1469</v>
      </c>
      <c r="I515" s="133">
        <v>228522</v>
      </c>
      <c r="J515" s="133" t="s">
        <v>1665</v>
      </c>
      <c r="K515" s="133" t="s">
        <v>545</v>
      </c>
      <c r="L515" s="135" t="str">
        <f t="shared" si="14"/>
        <v>AA</v>
      </c>
      <c r="M515" s="131">
        <f t="shared" si="15"/>
        <v>0</v>
      </c>
      <c r="P515" s="136"/>
      <c r="Q515" s="136"/>
      <c r="R515" s="136"/>
      <c r="S515" s="136"/>
      <c r="T515"/>
      <c r="U515" s="136"/>
      <c r="V515" s="136"/>
      <c r="W515"/>
      <c r="X515" s="136"/>
      <c r="Y515" s="136"/>
      <c r="Z515" s="136"/>
      <c r="AA515" s="136"/>
      <c r="AB515" s="136"/>
      <c r="AC515" s="136"/>
      <c r="AD515" s="136"/>
      <c r="AE515" s="136"/>
      <c r="AF515" s="136"/>
      <c r="AG515" s="136"/>
      <c r="AH515" s="136"/>
      <c r="AI515" s="136"/>
    </row>
    <row r="516" spans="1:35" ht="30" x14ac:dyDescent="0.25">
      <c r="A516" s="133">
        <v>215000</v>
      </c>
      <c r="B516" s="133" t="s">
        <v>1469</v>
      </c>
      <c r="C516" s="133">
        <v>2</v>
      </c>
      <c r="D516" s="133" t="s">
        <v>1066</v>
      </c>
      <c r="E516" s="133">
        <v>215</v>
      </c>
      <c r="F516" s="133" t="s">
        <v>1469</v>
      </c>
      <c r="G516" s="133">
        <v>21500</v>
      </c>
      <c r="H516" s="133" t="s">
        <v>1469</v>
      </c>
      <c r="I516" s="133">
        <v>228699</v>
      </c>
      <c r="J516" s="133" t="s">
        <v>1667</v>
      </c>
      <c r="K516" s="133" t="s">
        <v>545</v>
      </c>
      <c r="L516" s="135" t="str">
        <f t="shared" si="14"/>
        <v>AA</v>
      </c>
      <c r="M516" s="131">
        <f t="shared" si="15"/>
        <v>0</v>
      </c>
      <c r="P516" s="136"/>
      <c r="Q516" s="136"/>
      <c r="R516" s="136"/>
      <c r="S516" s="136"/>
      <c r="T516"/>
      <c r="U516" s="136"/>
      <c r="V516" s="136"/>
      <c r="W516"/>
      <c r="X516" s="136"/>
      <c r="Y516" s="136"/>
      <c r="Z516" s="136"/>
      <c r="AA516" s="136"/>
      <c r="AB516" s="136"/>
      <c r="AC516" s="136"/>
      <c r="AD516" s="136"/>
      <c r="AE516" s="136"/>
      <c r="AF516" s="136"/>
      <c r="AG516" s="136"/>
      <c r="AH516" s="136"/>
      <c r="AI516" s="136"/>
    </row>
    <row r="517" spans="1:35" ht="30" x14ac:dyDescent="0.25">
      <c r="A517" s="133">
        <v>215000</v>
      </c>
      <c r="B517" s="133" t="s">
        <v>1469</v>
      </c>
      <c r="C517" s="133">
        <v>2</v>
      </c>
      <c r="D517" s="133" t="s">
        <v>1066</v>
      </c>
      <c r="E517" s="133">
        <v>215</v>
      </c>
      <c r="F517" s="133" t="s">
        <v>1469</v>
      </c>
      <c r="G517" s="133">
        <v>21500</v>
      </c>
      <c r="H517" s="133" t="s">
        <v>1469</v>
      </c>
      <c r="I517" s="133">
        <v>228704</v>
      </c>
      <c r="J517" s="133" t="s">
        <v>1669</v>
      </c>
      <c r="K517" s="133" t="s">
        <v>545</v>
      </c>
      <c r="L517" s="135" t="str">
        <f t="shared" ref="L517:L580" si="16">IF(K517=102,"AA102",IF(K517=103,"AA103",VLOOKUP(C517,$AJ$5:$AK$13,2,0)))</f>
        <v>AA</v>
      </c>
      <c r="M517" s="131">
        <f t="shared" si="15"/>
        <v>0</v>
      </c>
      <c r="P517" s="136"/>
      <c r="Q517" s="136"/>
      <c r="R517" s="136"/>
      <c r="S517" s="136"/>
      <c r="T517"/>
      <c r="U517" s="136"/>
      <c r="V517" s="136"/>
      <c r="W517"/>
      <c r="X517" s="136"/>
      <c r="Y517" s="136"/>
      <c r="Z517" s="136"/>
      <c r="AA517" s="136"/>
      <c r="AB517" s="136"/>
      <c r="AC517" s="136"/>
      <c r="AD517" s="136"/>
      <c r="AE517" s="136"/>
      <c r="AF517" s="136"/>
      <c r="AG517" s="136"/>
      <c r="AH517" s="136"/>
      <c r="AI517" s="136"/>
    </row>
    <row r="518" spans="1:35" ht="30" x14ac:dyDescent="0.25">
      <c r="A518" s="133">
        <v>215000</v>
      </c>
      <c r="B518" s="133" t="s">
        <v>1469</v>
      </c>
      <c r="C518" s="133">
        <v>2</v>
      </c>
      <c r="D518" s="133" t="s">
        <v>1066</v>
      </c>
      <c r="E518" s="133">
        <v>215</v>
      </c>
      <c r="F518" s="133" t="s">
        <v>1469</v>
      </c>
      <c r="G518" s="133">
        <v>21500</v>
      </c>
      <c r="H518" s="133" t="s">
        <v>1469</v>
      </c>
      <c r="I518" s="133">
        <v>228965</v>
      </c>
      <c r="J518" s="133" t="s">
        <v>1671</v>
      </c>
      <c r="K518" s="133" t="s">
        <v>545</v>
      </c>
      <c r="L518" s="135" t="str">
        <f t="shared" si="16"/>
        <v>AA</v>
      </c>
      <c r="M518" s="131">
        <f t="shared" ref="M518:M581" si="17">VLOOKUP(H518,$W$5:$X$227,2,FALSE)</f>
        <v>0</v>
      </c>
      <c r="P518" s="136"/>
      <c r="Q518" s="136"/>
      <c r="R518" s="136"/>
      <c r="S518" s="136"/>
      <c r="T518"/>
      <c r="U518" s="136"/>
      <c r="V518" s="136"/>
      <c r="W518"/>
      <c r="X518" s="136"/>
      <c r="Y518" s="136"/>
      <c r="Z518" s="136"/>
      <c r="AA518" s="136"/>
      <c r="AB518" s="136"/>
      <c r="AC518" s="136"/>
      <c r="AD518" s="136"/>
      <c r="AE518" s="136"/>
      <c r="AF518" s="136"/>
      <c r="AG518" s="136"/>
      <c r="AH518" s="136"/>
      <c r="AI518" s="136"/>
    </row>
    <row r="519" spans="1:35" ht="30" x14ac:dyDescent="0.25">
      <c r="A519" s="133">
        <v>215000</v>
      </c>
      <c r="B519" s="133" t="s">
        <v>1469</v>
      </c>
      <c r="C519" s="133">
        <v>2</v>
      </c>
      <c r="D519" s="133" t="s">
        <v>1066</v>
      </c>
      <c r="E519" s="133">
        <v>215</v>
      </c>
      <c r="F519" s="133" t="s">
        <v>1469</v>
      </c>
      <c r="G519" s="133">
        <v>21500</v>
      </c>
      <c r="H519" s="133" t="s">
        <v>1469</v>
      </c>
      <c r="I519" s="133">
        <v>336001</v>
      </c>
      <c r="J519" s="133" t="s">
        <v>1673</v>
      </c>
      <c r="K519" s="133" t="s">
        <v>884</v>
      </c>
      <c r="L519" s="135" t="str">
        <f t="shared" si="16"/>
        <v>AA</v>
      </c>
      <c r="M519" s="131">
        <f t="shared" si="17"/>
        <v>0</v>
      </c>
      <c r="P519" s="136"/>
      <c r="Q519" s="136"/>
      <c r="R519" s="136"/>
      <c r="S519" s="136"/>
      <c r="T519"/>
      <c r="U519" s="136"/>
      <c r="V519" s="136"/>
      <c r="W519"/>
      <c r="X519" s="136"/>
      <c r="Y519" s="136"/>
      <c r="Z519" s="136"/>
      <c r="AA519" s="136"/>
      <c r="AB519" s="136"/>
      <c r="AC519" s="136"/>
      <c r="AD519" s="136"/>
      <c r="AE519" s="136"/>
      <c r="AF519" s="136"/>
      <c r="AG519" s="136"/>
      <c r="AH519" s="136"/>
      <c r="AI519" s="136"/>
    </row>
    <row r="520" spans="1:35" ht="30" x14ac:dyDescent="0.25">
      <c r="A520" s="133">
        <v>215000</v>
      </c>
      <c r="B520" s="133" t="s">
        <v>1469</v>
      </c>
      <c r="C520" s="133">
        <v>2</v>
      </c>
      <c r="D520" s="133" t="s">
        <v>1066</v>
      </c>
      <c r="E520" s="133">
        <v>215</v>
      </c>
      <c r="F520" s="133" t="s">
        <v>1469</v>
      </c>
      <c r="G520" s="133">
        <v>21500</v>
      </c>
      <c r="H520" s="133" t="s">
        <v>1469</v>
      </c>
      <c r="I520" s="133">
        <v>336009</v>
      </c>
      <c r="J520" s="133" t="s">
        <v>1675</v>
      </c>
      <c r="K520" s="133" t="s">
        <v>884</v>
      </c>
      <c r="L520" s="135" t="str">
        <f t="shared" si="16"/>
        <v>AA</v>
      </c>
      <c r="M520" s="131">
        <f t="shared" si="17"/>
        <v>0</v>
      </c>
      <c r="P520" s="136"/>
      <c r="Q520" s="136"/>
      <c r="R520" s="136"/>
      <c r="S520" s="136"/>
      <c r="T520"/>
      <c r="U520" s="136"/>
      <c r="V520" s="136"/>
      <c r="W520"/>
      <c r="X520" s="136"/>
      <c r="Y520" s="136"/>
      <c r="Z520" s="136"/>
      <c r="AA520" s="136"/>
      <c r="AB520" s="136"/>
      <c r="AC520" s="136"/>
      <c r="AD520" s="136"/>
      <c r="AE520" s="136"/>
      <c r="AF520" s="136"/>
      <c r="AG520" s="136"/>
      <c r="AH520" s="136"/>
      <c r="AI520" s="136"/>
    </row>
    <row r="521" spans="1:35" ht="30" x14ac:dyDescent="0.25">
      <c r="A521" s="133">
        <v>215000</v>
      </c>
      <c r="B521" s="133" t="s">
        <v>1469</v>
      </c>
      <c r="C521" s="133">
        <v>2</v>
      </c>
      <c r="D521" s="133" t="s">
        <v>1066</v>
      </c>
      <c r="E521" s="133">
        <v>215</v>
      </c>
      <c r="F521" s="133" t="s">
        <v>1469</v>
      </c>
      <c r="G521" s="133">
        <v>21500</v>
      </c>
      <c r="H521" s="133" t="s">
        <v>1469</v>
      </c>
      <c r="I521" s="133">
        <v>336011</v>
      </c>
      <c r="J521" s="133" t="s">
        <v>1677</v>
      </c>
      <c r="K521" s="133" t="s">
        <v>884</v>
      </c>
      <c r="L521" s="135" t="str">
        <f t="shared" si="16"/>
        <v>AA</v>
      </c>
      <c r="M521" s="131">
        <f t="shared" si="17"/>
        <v>0</v>
      </c>
      <c r="P521" s="136"/>
      <c r="Q521" s="136"/>
      <c r="R521" s="136"/>
      <c r="S521" s="136"/>
      <c r="T521"/>
      <c r="U521" s="136"/>
      <c r="V521" s="136"/>
      <c r="W521"/>
      <c r="X521" s="136"/>
      <c r="Y521" s="136"/>
      <c r="Z521" s="136"/>
      <c r="AA521" s="136"/>
      <c r="AB521" s="136"/>
      <c r="AC521" s="136"/>
      <c r="AD521" s="136"/>
      <c r="AE521" s="136"/>
      <c r="AF521" s="136"/>
      <c r="AG521" s="136"/>
      <c r="AH521" s="136"/>
      <c r="AI521" s="136"/>
    </row>
    <row r="522" spans="1:35" ht="30" x14ac:dyDescent="0.25">
      <c r="A522" s="133">
        <v>215000</v>
      </c>
      <c r="B522" s="133" t="s">
        <v>1469</v>
      </c>
      <c r="C522" s="133">
        <v>2</v>
      </c>
      <c r="D522" s="133" t="s">
        <v>1066</v>
      </c>
      <c r="E522" s="133">
        <v>215</v>
      </c>
      <c r="F522" s="133" t="s">
        <v>1469</v>
      </c>
      <c r="G522" s="133">
        <v>21500</v>
      </c>
      <c r="H522" s="133" t="s">
        <v>1469</v>
      </c>
      <c r="I522" s="133">
        <v>336012</v>
      </c>
      <c r="J522" s="133" t="s">
        <v>1679</v>
      </c>
      <c r="K522" s="133" t="s">
        <v>884</v>
      </c>
      <c r="L522" s="135" t="str">
        <f t="shared" si="16"/>
        <v>AA</v>
      </c>
      <c r="M522" s="131">
        <f t="shared" si="17"/>
        <v>0</v>
      </c>
      <c r="P522" s="136"/>
      <c r="Q522" s="136"/>
      <c r="R522" s="136"/>
      <c r="S522" s="136"/>
      <c r="T522"/>
      <c r="U522" s="136"/>
      <c r="V522" s="136"/>
      <c r="W522"/>
      <c r="X522" s="136"/>
      <c r="Y522" s="136"/>
      <c r="Z522" s="136"/>
      <c r="AA522" s="136"/>
      <c r="AB522" s="136"/>
      <c r="AC522" s="136"/>
      <c r="AD522" s="136"/>
      <c r="AE522" s="136"/>
      <c r="AF522" s="136"/>
      <c r="AG522" s="136"/>
      <c r="AH522" s="136"/>
      <c r="AI522" s="136"/>
    </row>
    <row r="523" spans="1:35" ht="30" x14ac:dyDescent="0.25">
      <c r="A523" s="133">
        <v>215000</v>
      </c>
      <c r="B523" s="133" t="s">
        <v>1469</v>
      </c>
      <c r="C523" s="133">
        <v>2</v>
      </c>
      <c r="D523" s="133" t="s">
        <v>1066</v>
      </c>
      <c r="E523" s="133">
        <v>215</v>
      </c>
      <c r="F523" s="133" t="s">
        <v>1469</v>
      </c>
      <c r="G523" s="133">
        <v>21500</v>
      </c>
      <c r="H523" s="133" t="s">
        <v>1469</v>
      </c>
      <c r="I523" s="133">
        <v>336013</v>
      </c>
      <c r="J523" s="133" t="s">
        <v>1681</v>
      </c>
      <c r="K523" s="133" t="s">
        <v>884</v>
      </c>
      <c r="L523" s="135" t="str">
        <f t="shared" si="16"/>
        <v>AA</v>
      </c>
      <c r="M523" s="131">
        <f t="shared" si="17"/>
        <v>0</v>
      </c>
      <c r="P523" s="136"/>
      <c r="Q523" s="136"/>
      <c r="R523" s="136"/>
      <c r="S523" s="136"/>
      <c r="T523"/>
      <c r="U523" s="136"/>
      <c r="V523" s="136"/>
      <c r="W523"/>
      <c r="X523" s="136"/>
      <c r="Y523" s="136"/>
      <c r="Z523" s="136"/>
      <c r="AA523" s="136"/>
      <c r="AB523" s="136"/>
      <c r="AC523" s="136"/>
      <c r="AD523" s="136"/>
      <c r="AE523" s="136"/>
      <c r="AF523" s="136"/>
      <c r="AG523" s="136"/>
      <c r="AH523" s="136"/>
      <c r="AI523" s="136"/>
    </row>
    <row r="524" spans="1:35" ht="30" x14ac:dyDescent="0.25">
      <c r="A524" s="133">
        <v>215000</v>
      </c>
      <c r="B524" s="133" t="s">
        <v>1469</v>
      </c>
      <c r="C524" s="133">
        <v>2</v>
      </c>
      <c r="D524" s="133" t="s">
        <v>1066</v>
      </c>
      <c r="E524" s="133">
        <v>215</v>
      </c>
      <c r="F524" s="133" t="s">
        <v>1469</v>
      </c>
      <c r="G524" s="133">
        <v>21500</v>
      </c>
      <c r="H524" s="133" t="s">
        <v>1469</v>
      </c>
      <c r="I524" s="133">
        <v>336019</v>
      </c>
      <c r="J524" s="133" t="s">
        <v>1683</v>
      </c>
      <c r="K524" s="133" t="s">
        <v>884</v>
      </c>
      <c r="L524" s="135" t="str">
        <f t="shared" si="16"/>
        <v>AA</v>
      </c>
      <c r="M524" s="131">
        <f t="shared" si="17"/>
        <v>0</v>
      </c>
      <c r="P524" s="136"/>
      <c r="Q524" s="136"/>
      <c r="R524" s="136"/>
      <c r="S524" s="136"/>
      <c r="T524"/>
      <c r="U524" s="136"/>
      <c r="V524" s="136"/>
      <c r="W524"/>
      <c r="X524" s="136"/>
      <c r="Y524" s="136"/>
      <c r="Z524" s="136"/>
      <c r="AA524" s="136"/>
      <c r="AB524" s="136"/>
      <c r="AC524" s="136"/>
      <c r="AD524" s="136"/>
      <c r="AE524" s="136"/>
      <c r="AF524" s="136"/>
      <c r="AG524" s="136"/>
      <c r="AH524" s="136"/>
      <c r="AI524" s="136"/>
    </row>
    <row r="525" spans="1:35" ht="30" x14ac:dyDescent="0.25">
      <c r="A525" s="133">
        <v>215000</v>
      </c>
      <c r="B525" s="133" t="s">
        <v>1469</v>
      </c>
      <c r="C525" s="133">
        <v>2</v>
      </c>
      <c r="D525" s="133" t="s">
        <v>1066</v>
      </c>
      <c r="E525" s="133">
        <v>215</v>
      </c>
      <c r="F525" s="133" t="s">
        <v>1469</v>
      </c>
      <c r="G525" s="133">
        <v>21500</v>
      </c>
      <c r="H525" s="133" t="s">
        <v>1469</v>
      </c>
      <c r="I525" s="133">
        <v>336020</v>
      </c>
      <c r="J525" s="133" t="s">
        <v>1685</v>
      </c>
      <c r="K525" s="133" t="s">
        <v>884</v>
      </c>
      <c r="L525" s="135" t="str">
        <f t="shared" si="16"/>
        <v>AA</v>
      </c>
      <c r="M525" s="131">
        <f t="shared" si="17"/>
        <v>0</v>
      </c>
      <c r="P525" s="136"/>
      <c r="Q525" s="136"/>
      <c r="R525" s="136"/>
      <c r="S525" s="136"/>
      <c r="T525"/>
      <c r="U525" s="136"/>
      <c r="V525" s="136"/>
      <c r="W525"/>
      <c r="X525" s="136"/>
      <c r="Y525" s="136"/>
      <c r="Z525" s="136"/>
      <c r="AA525" s="136"/>
      <c r="AB525" s="136"/>
      <c r="AC525" s="136"/>
      <c r="AD525" s="136"/>
      <c r="AE525" s="136"/>
      <c r="AF525" s="136"/>
      <c r="AG525" s="136"/>
      <c r="AH525" s="136"/>
      <c r="AI525" s="136"/>
    </row>
    <row r="526" spans="1:35" ht="30" x14ac:dyDescent="0.25">
      <c r="A526" s="133">
        <v>215000</v>
      </c>
      <c r="B526" s="133" t="s">
        <v>1469</v>
      </c>
      <c r="C526" s="133">
        <v>2</v>
      </c>
      <c r="D526" s="133" t="s">
        <v>1066</v>
      </c>
      <c r="E526" s="133">
        <v>215</v>
      </c>
      <c r="F526" s="133" t="s">
        <v>1469</v>
      </c>
      <c r="G526" s="133">
        <v>21500</v>
      </c>
      <c r="H526" s="133" t="s">
        <v>1469</v>
      </c>
      <c r="I526" s="133">
        <v>336026</v>
      </c>
      <c r="J526" s="133" t="s">
        <v>1687</v>
      </c>
      <c r="K526" s="133" t="s">
        <v>884</v>
      </c>
      <c r="L526" s="135" t="str">
        <f t="shared" si="16"/>
        <v>AA</v>
      </c>
      <c r="M526" s="131">
        <f t="shared" si="17"/>
        <v>0</v>
      </c>
      <c r="P526" s="136"/>
      <c r="Q526" s="136"/>
      <c r="R526" s="136"/>
      <c r="S526" s="136"/>
      <c r="T526"/>
      <c r="U526" s="136"/>
      <c r="V526" s="136"/>
      <c r="W526"/>
      <c r="X526" s="136"/>
      <c r="Y526" s="136"/>
      <c r="Z526" s="136"/>
      <c r="AA526" s="136"/>
      <c r="AB526" s="136"/>
      <c r="AC526" s="136"/>
      <c r="AD526" s="136"/>
      <c r="AE526" s="136"/>
      <c r="AF526" s="136"/>
      <c r="AG526" s="136"/>
      <c r="AH526" s="136"/>
      <c r="AI526" s="136"/>
    </row>
    <row r="527" spans="1:35" ht="30" x14ac:dyDescent="0.25">
      <c r="A527" s="133">
        <v>215000</v>
      </c>
      <c r="B527" s="133" t="s">
        <v>1469</v>
      </c>
      <c r="C527" s="133">
        <v>2</v>
      </c>
      <c r="D527" s="133" t="s">
        <v>1066</v>
      </c>
      <c r="E527" s="133">
        <v>215</v>
      </c>
      <c r="F527" s="133" t="s">
        <v>1469</v>
      </c>
      <c r="G527" s="133">
        <v>21500</v>
      </c>
      <c r="H527" s="133" t="s">
        <v>1469</v>
      </c>
      <c r="I527" s="133">
        <v>336029</v>
      </c>
      <c r="J527" s="133" t="s">
        <v>1689</v>
      </c>
      <c r="K527" s="133" t="s">
        <v>884</v>
      </c>
      <c r="L527" s="135" t="str">
        <f t="shared" si="16"/>
        <v>AA</v>
      </c>
      <c r="M527" s="131">
        <f t="shared" si="17"/>
        <v>0</v>
      </c>
      <c r="P527" s="136"/>
      <c r="Q527" s="136"/>
      <c r="R527" s="136"/>
      <c r="S527" s="136"/>
      <c r="T527"/>
      <c r="U527" s="136"/>
      <c r="V527" s="136"/>
      <c r="W527"/>
      <c r="X527" s="136"/>
      <c r="Y527" s="136"/>
      <c r="Z527" s="136"/>
      <c r="AA527" s="136"/>
      <c r="AB527" s="136"/>
      <c r="AC527" s="136"/>
      <c r="AD527" s="136"/>
      <c r="AE527" s="136"/>
      <c r="AF527" s="136"/>
      <c r="AG527" s="136"/>
      <c r="AH527" s="136"/>
      <c r="AI527" s="136"/>
    </row>
    <row r="528" spans="1:35" ht="30" x14ac:dyDescent="0.25">
      <c r="A528" s="133">
        <v>215000</v>
      </c>
      <c r="B528" s="133" t="s">
        <v>1469</v>
      </c>
      <c r="C528" s="133">
        <v>2</v>
      </c>
      <c r="D528" s="133" t="s">
        <v>1066</v>
      </c>
      <c r="E528" s="133">
        <v>215</v>
      </c>
      <c r="F528" s="133" t="s">
        <v>1469</v>
      </c>
      <c r="G528" s="133">
        <v>21500</v>
      </c>
      <c r="H528" s="133" t="s">
        <v>1469</v>
      </c>
      <c r="I528" s="133">
        <v>336030</v>
      </c>
      <c r="J528" s="133" t="s">
        <v>1691</v>
      </c>
      <c r="K528" s="133" t="s">
        <v>884</v>
      </c>
      <c r="L528" s="135" t="str">
        <f t="shared" si="16"/>
        <v>AA</v>
      </c>
      <c r="M528" s="131">
        <f t="shared" si="17"/>
        <v>0</v>
      </c>
      <c r="P528" s="136"/>
      <c r="Q528" s="136"/>
      <c r="R528" s="136"/>
      <c r="S528" s="136"/>
      <c r="T528"/>
      <c r="U528" s="136"/>
      <c r="V528" s="136"/>
      <c r="W528"/>
      <c r="X528" s="136"/>
      <c r="Y528" s="136"/>
      <c r="Z528" s="136"/>
      <c r="AA528" s="136"/>
      <c r="AB528" s="136"/>
      <c r="AC528" s="136"/>
      <c r="AD528" s="136"/>
      <c r="AE528" s="136"/>
      <c r="AF528" s="136"/>
      <c r="AG528" s="136"/>
      <c r="AH528" s="136"/>
      <c r="AI528" s="136"/>
    </row>
    <row r="529" spans="1:35" ht="30" x14ac:dyDescent="0.25">
      <c r="A529" s="133">
        <v>215000</v>
      </c>
      <c r="B529" s="133" t="s">
        <v>1469</v>
      </c>
      <c r="C529" s="133">
        <v>2</v>
      </c>
      <c r="D529" s="133" t="s">
        <v>1066</v>
      </c>
      <c r="E529" s="133">
        <v>215</v>
      </c>
      <c r="F529" s="133" t="s">
        <v>1469</v>
      </c>
      <c r="G529" s="133">
        <v>21500</v>
      </c>
      <c r="H529" s="133" t="s">
        <v>1469</v>
      </c>
      <c r="I529" s="133">
        <v>336041</v>
      </c>
      <c r="J529" s="133" t="s">
        <v>1693</v>
      </c>
      <c r="K529" s="133" t="s">
        <v>884</v>
      </c>
      <c r="L529" s="135" t="str">
        <f t="shared" si="16"/>
        <v>AA</v>
      </c>
      <c r="M529" s="131">
        <f t="shared" si="17"/>
        <v>0</v>
      </c>
      <c r="P529" s="136"/>
      <c r="Q529" s="136"/>
      <c r="R529" s="136"/>
      <c r="S529" s="136"/>
      <c r="T529"/>
      <c r="U529" s="136"/>
      <c r="V529" s="136"/>
      <c r="W529"/>
      <c r="X529" s="136"/>
      <c r="Y529" s="136"/>
      <c r="Z529" s="136"/>
      <c r="AA529" s="136"/>
      <c r="AB529" s="136"/>
      <c r="AC529" s="136"/>
      <c r="AD529" s="136"/>
      <c r="AE529" s="136"/>
      <c r="AF529" s="136"/>
      <c r="AG529" s="136"/>
      <c r="AH529" s="136"/>
      <c r="AI529" s="136"/>
    </row>
    <row r="530" spans="1:35" ht="30" x14ac:dyDescent="0.25">
      <c r="A530" s="133">
        <v>215000</v>
      </c>
      <c r="B530" s="133" t="s">
        <v>1469</v>
      </c>
      <c r="C530" s="133">
        <v>2</v>
      </c>
      <c r="D530" s="133" t="s">
        <v>1066</v>
      </c>
      <c r="E530" s="133">
        <v>215</v>
      </c>
      <c r="F530" s="133" t="s">
        <v>1469</v>
      </c>
      <c r="G530" s="133">
        <v>21500</v>
      </c>
      <c r="H530" s="133" t="s">
        <v>1469</v>
      </c>
      <c r="I530" s="133">
        <v>336060</v>
      </c>
      <c r="J530" s="133" t="s">
        <v>1695</v>
      </c>
      <c r="K530" s="133" t="s">
        <v>884</v>
      </c>
      <c r="L530" s="135" t="str">
        <f t="shared" si="16"/>
        <v>AA</v>
      </c>
      <c r="M530" s="131">
        <f t="shared" si="17"/>
        <v>0</v>
      </c>
      <c r="P530" s="136"/>
      <c r="Q530" s="136"/>
      <c r="R530" s="136"/>
      <c r="S530" s="136"/>
      <c r="T530"/>
      <c r="U530" s="136"/>
      <c r="V530" s="136"/>
      <c r="W530"/>
      <c r="X530" s="136"/>
      <c r="Y530" s="136"/>
      <c r="Z530" s="136"/>
      <c r="AA530" s="136"/>
      <c r="AB530" s="136"/>
      <c r="AC530" s="136"/>
      <c r="AD530" s="136"/>
      <c r="AE530" s="136"/>
      <c r="AF530" s="136"/>
      <c r="AG530" s="136"/>
      <c r="AH530" s="136"/>
      <c r="AI530" s="136"/>
    </row>
    <row r="531" spans="1:35" ht="30" x14ac:dyDescent="0.25">
      <c r="A531" s="133">
        <v>215000</v>
      </c>
      <c r="B531" s="133" t="s">
        <v>1469</v>
      </c>
      <c r="C531" s="133">
        <v>2</v>
      </c>
      <c r="D531" s="133" t="s">
        <v>1066</v>
      </c>
      <c r="E531" s="133">
        <v>215</v>
      </c>
      <c r="F531" s="133" t="s">
        <v>1469</v>
      </c>
      <c r="G531" s="133">
        <v>21500</v>
      </c>
      <c r="H531" s="133" t="s">
        <v>1469</v>
      </c>
      <c r="I531" s="133">
        <v>336070</v>
      </c>
      <c r="J531" s="133" t="s">
        <v>1697</v>
      </c>
      <c r="K531" s="133" t="s">
        <v>884</v>
      </c>
      <c r="L531" s="135" t="str">
        <f t="shared" si="16"/>
        <v>AA</v>
      </c>
      <c r="M531" s="131">
        <f t="shared" si="17"/>
        <v>0</v>
      </c>
      <c r="P531" s="136"/>
      <c r="Q531" s="136"/>
      <c r="R531" s="136"/>
      <c r="S531" s="136"/>
      <c r="T531"/>
      <c r="U531" s="136"/>
      <c r="V531" s="136"/>
      <c r="W531"/>
      <c r="X531" s="136"/>
      <c r="Y531" s="136"/>
      <c r="Z531" s="136"/>
      <c r="AA531" s="136"/>
      <c r="AB531" s="136"/>
      <c r="AC531" s="136"/>
      <c r="AD531" s="136"/>
      <c r="AE531" s="136"/>
      <c r="AF531" s="136"/>
      <c r="AG531" s="136"/>
      <c r="AH531" s="136"/>
      <c r="AI531" s="136"/>
    </row>
    <row r="532" spans="1:35" ht="30" x14ac:dyDescent="0.25">
      <c r="A532" s="133">
        <v>215000</v>
      </c>
      <c r="B532" s="133" t="s">
        <v>1469</v>
      </c>
      <c r="C532" s="133">
        <v>2</v>
      </c>
      <c r="D532" s="133" t="s">
        <v>1066</v>
      </c>
      <c r="E532" s="133">
        <v>215</v>
      </c>
      <c r="F532" s="133" t="s">
        <v>1469</v>
      </c>
      <c r="G532" s="133">
        <v>21500</v>
      </c>
      <c r="H532" s="133" t="s">
        <v>1469</v>
      </c>
      <c r="I532" s="133">
        <v>336079</v>
      </c>
      <c r="J532" s="133" t="s">
        <v>1699</v>
      </c>
      <c r="K532" s="133" t="s">
        <v>884</v>
      </c>
      <c r="L532" s="135" t="str">
        <f t="shared" si="16"/>
        <v>AA</v>
      </c>
      <c r="M532" s="131">
        <f t="shared" si="17"/>
        <v>0</v>
      </c>
      <c r="P532" s="136"/>
      <c r="Q532" s="136"/>
      <c r="R532" s="136"/>
      <c r="S532" s="136"/>
      <c r="T532"/>
      <c r="U532" s="136"/>
      <c r="V532" s="136"/>
      <c r="W532"/>
      <c r="X532" s="136"/>
      <c r="Y532" s="136"/>
      <c r="Z532" s="136"/>
      <c r="AA532" s="136"/>
      <c r="AB532" s="136"/>
      <c r="AC532" s="136"/>
      <c r="AD532" s="136"/>
      <c r="AE532" s="136"/>
      <c r="AF532" s="136"/>
      <c r="AG532" s="136"/>
      <c r="AH532" s="136"/>
      <c r="AI532" s="136"/>
    </row>
    <row r="533" spans="1:35" ht="30" x14ac:dyDescent="0.25">
      <c r="A533" s="133">
        <v>215000</v>
      </c>
      <c r="B533" s="133" t="s">
        <v>1469</v>
      </c>
      <c r="C533" s="133">
        <v>2</v>
      </c>
      <c r="D533" s="133" t="s">
        <v>1066</v>
      </c>
      <c r="E533" s="133">
        <v>215</v>
      </c>
      <c r="F533" s="133" t="s">
        <v>1469</v>
      </c>
      <c r="G533" s="133">
        <v>21500</v>
      </c>
      <c r="H533" s="133" t="s">
        <v>1469</v>
      </c>
      <c r="I533" s="133">
        <v>336080</v>
      </c>
      <c r="J533" s="133" t="s">
        <v>1701</v>
      </c>
      <c r="K533" s="133" t="s">
        <v>884</v>
      </c>
      <c r="L533" s="135" t="str">
        <f t="shared" si="16"/>
        <v>AA</v>
      </c>
      <c r="M533" s="131">
        <f t="shared" si="17"/>
        <v>0</v>
      </c>
      <c r="P533" s="136"/>
      <c r="Q533" s="136"/>
      <c r="R533" s="136"/>
      <c r="S533" s="136"/>
      <c r="T533"/>
      <c r="U533" s="136"/>
      <c r="V533" s="136"/>
      <c r="W533"/>
      <c r="X533" s="136"/>
      <c r="Y533" s="136"/>
      <c r="Z533" s="136"/>
      <c r="AA533" s="136"/>
      <c r="AB533" s="136"/>
      <c r="AC533" s="136"/>
      <c r="AD533" s="136"/>
      <c r="AE533" s="136"/>
      <c r="AF533" s="136"/>
      <c r="AG533" s="136"/>
      <c r="AH533" s="136"/>
      <c r="AI533" s="136"/>
    </row>
    <row r="534" spans="1:35" ht="30" x14ac:dyDescent="0.25">
      <c r="A534" s="133">
        <v>215000</v>
      </c>
      <c r="B534" s="133" t="s">
        <v>1469</v>
      </c>
      <c r="C534" s="133">
        <v>2</v>
      </c>
      <c r="D534" s="133" t="s">
        <v>1066</v>
      </c>
      <c r="E534" s="133">
        <v>215</v>
      </c>
      <c r="F534" s="133" t="s">
        <v>1469</v>
      </c>
      <c r="G534" s="133">
        <v>21500</v>
      </c>
      <c r="H534" s="133" t="s">
        <v>1469</v>
      </c>
      <c r="I534" s="133">
        <v>336088</v>
      </c>
      <c r="J534" s="133" t="s">
        <v>1703</v>
      </c>
      <c r="K534" s="133" t="s">
        <v>884</v>
      </c>
      <c r="L534" s="135" t="str">
        <f t="shared" si="16"/>
        <v>AA</v>
      </c>
      <c r="M534" s="131">
        <f t="shared" si="17"/>
        <v>0</v>
      </c>
      <c r="P534" s="136"/>
      <c r="Q534" s="136"/>
      <c r="R534" s="136"/>
      <c r="S534" s="136"/>
      <c r="T534"/>
      <c r="U534" s="136"/>
      <c r="V534" s="136"/>
      <c r="W534"/>
      <c r="X534" s="136"/>
      <c r="Y534" s="136"/>
      <c r="Z534" s="136"/>
      <c r="AA534" s="136"/>
      <c r="AB534" s="136"/>
      <c r="AC534" s="136"/>
      <c r="AD534" s="136"/>
      <c r="AE534" s="136"/>
      <c r="AF534" s="136"/>
      <c r="AG534" s="136"/>
      <c r="AH534" s="136"/>
      <c r="AI534" s="136"/>
    </row>
    <row r="535" spans="1:35" ht="30" x14ac:dyDescent="0.25">
      <c r="A535" s="133">
        <v>215000</v>
      </c>
      <c r="B535" s="133" t="s">
        <v>1469</v>
      </c>
      <c r="C535" s="133">
        <v>2</v>
      </c>
      <c r="D535" s="133" t="s">
        <v>1066</v>
      </c>
      <c r="E535" s="133">
        <v>215</v>
      </c>
      <c r="F535" s="133" t="s">
        <v>1469</v>
      </c>
      <c r="G535" s="133">
        <v>21500</v>
      </c>
      <c r="H535" s="133" t="s">
        <v>1469</v>
      </c>
      <c r="I535" s="133">
        <v>336089</v>
      </c>
      <c r="J535" s="133" t="s">
        <v>1705</v>
      </c>
      <c r="K535" s="133" t="s">
        <v>884</v>
      </c>
      <c r="L535" s="135" t="str">
        <f t="shared" si="16"/>
        <v>AA</v>
      </c>
      <c r="M535" s="131">
        <f t="shared" si="17"/>
        <v>0</v>
      </c>
      <c r="P535" s="136"/>
      <c r="Q535" s="136"/>
      <c r="R535" s="136"/>
      <c r="S535" s="136"/>
      <c r="T535"/>
      <c r="U535" s="136"/>
      <c r="V535" s="136"/>
      <c r="W535"/>
      <c r="X535" s="136"/>
      <c r="Y535" s="136"/>
      <c r="Z535" s="136"/>
      <c r="AA535" s="136"/>
      <c r="AB535" s="136"/>
      <c r="AC535" s="136"/>
      <c r="AD535" s="136"/>
      <c r="AE535" s="136"/>
      <c r="AF535" s="136"/>
      <c r="AG535" s="136"/>
      <c r="AH535" s="136"/>
      <c r="AI535" s="136"/>
    </row>
    <row r="536" spans="1:35" ht="30" x14ac:dyDescent="0.25">
      <c r="A536" s="133">
        <v>215000</v>
      </c>
      <c r="B536" s="133" t="s">
        <v>1469</v>
      </c>
      <c r="C536" s="133">
        <v>2</v>
      </c>
      <c r="D536" s="133" t="s">
        <v>1066</v>
      </c>
      <c r="E536" s="133">
        <v>215</v>
      </c>
      <c r="F536" s="133" t="s">
        <v>1469</v>
      </c>
      <c r="G536" s="133">
        <v>21500</v>
      </c>
      <c r="H536" s="133" t="s">
        <v>1469</v>
      </c>
      <c r="I536" s="133">
        <v>336155</v>
      </c>
      <c r="J536" s="133" t="s">
        <v>1707</v>
      </c>
      <c r="K536" s="133" t="s">
        <v>884</v>
      </c>
      <c r="L536" s="135" t="str">
        <f t="shared" si="16"/>
        <v>AA</v>
      </c>
      <c r="M536" s="131">
        <f t="shared" si="17"/>
        <v>0</v>
      </c>
      <c r="P536" s="136"/>
      <c r="Q536" s="136"/>
      <c r="R536" s="136"/>
      <c r="S536" s="136"/>
      <c r="T536"/>
      <c r="U536" s="136"/>
      <c r="V536" s="136"/>
      <c r="W536"/>
      <c r="X536" s="136"/>
      <c r="Y536" s="136"/>
      <c r="Z536" s="136"/>
      <c r="AA536" s="136"/>
      <c r="AB536" s="136"/>
      <c r="AC536" s="136"/>
      <c r="AD536" s="136"/>
      <c r="AE536" s="136"/>
      <c r="AF536" s="136"/>
      <c r="AG536" s="136"/>
      <c r="AH536" s="136"/>
      <c r="AI536" s="136"/>
    </row>
    <row r="537" spans="1:35" ht="30" x14ac:dyDescent="0.25">
      <c r="A537" s="133">
        <v>215000</v>
      </c>
      <c r="B537" s="133" t="s">
        <v>1469</v>
      </c>
      <c r="C537" s="133">
        <v>2</v>
      </c>
      <c r="D537" s="133" t="s">
        <v>1066</v>
      </c>
      <c r="E537" s="133">
        <v>215</v>
      </c>
      <c r="F537" s="133" t="s">
        <v>1469</v>
      </c>
      <c r="G537" s="133">
        <v>21500</v>
      </c>
      <c r="H537" s="133" t="s">
        <v>1469</v>
      </c>
      <c r="I537" s="133">
        <v>336699</v>
      </c>
      <c r="J537" s="133" t="s">
        <v>1709</v>
      </c>
      <c r="K537" s="133" t="s">
        <v>884</v>
      </c>
      <c r="L537" s="135" t="str">
        <f t="shared" si="16"/>
        <v>AA</v>
      </c>
      <c r="M537" s="131">
        <f t="shared" si="17"/>
        <v>0</v>
      </c>
      <c r="P537" s="136"/>
      <c r="Q537" s="136"/>
      <c r="R537" s="136"/>
      <c r="S537" s="136"/>
      <c r="T537"/>
      <c r="U537" s="136"/>
      <c r="V537" s="136"/>
      <c r="W537"/>
      <c r="X537" s="136"/>
      <c r="Y537" s="136"/>
      <c r="Z537" s="136"/>
      <c r="AA537" s="136"/>
      <c r="AB537" s="136"/>
      <c r="AC537" s="136"/>
      <c r="AD537" s="136"/>
      <c r="AE537" s="136"/>
      <c r="AF537" s="136"/>
      <c r="AG537" s="136"/>
      <c r="AH537" s="136"/>
      <c r="AI537" s="136"/>
    </row>
    <row r="538" spans="1:35" ht="30" x14ac:dyDescent="0.25">
      <c r="A538" s="133">
        <v>215000</v>
      </c>
      <c r="B538" s="133" t="s">
        <v>1469</v>
      </c>
      <c r="C538" s="133">
        <v>2</v>
      </c>
      <c r="D538" s="133" t="s">
        <v>1066</v>
      </c>
      <c r="E538" s="133">
        <v>215</v>
      </c>
      <c r="F538" s="133" t="s">
        <v>1469</v>
      </c>
      <c r="G538" s="133">
        <v>21500</v>
      </c>
      <c r="H538" s="133" t="s">
        <v>1469</v>
      </c>
      <c r="I538" s="133">
        <v>336892</v>
      </c>
      <c r="J538" s="133" t="s">
        <v>1711</v>
      </c>
      <c r="K538" s="133" t="s">
        <v>884</v>
      </c>
      <c r="L538" s="135" t="str">
        <f t="shared" si="16"/>
        <v>AA</v>
      </c>
      <c r="M538" s="131">
        <f t="shared" si="17"/>
        <v>0</v>
      </c>
      <c r="P538" s="136"/>
      <c r="Q538" s="136"/>
      <c r="R538" s="136"/>
      <c r="S538" s="136"/>
      <c r="T538"/>
      <c r="U538" s="136"/>
      <c r="V538" s="136"/>
      <c r="W538"/>
      <c r="X538" s="136"/>
      <c r="Y538" s="136"/>
      <c r="Z538" s="136"/>
      <c r="AA538" s="136"/>
      <c r="AB538" s="136"/>
      <c r="AC538" s="136"/>
      <c r="AD538" s="136"/>
      <c r="AE538" s="136"/>
      <c r="AF538" s="136"/>
      <c r="AG538" s="136"/>
      <c r="AH538" s="136"/>
      <c r="AI538" s="136"/>
    </row>
    <row r="539" spans="1:35" ht="30" x14ac:dyDescent="0.25">
      <c r="A539" s="133">
        <v>215000</v>
      </c>
      <c r="B539" s="133" t="s">
        <v>1469</v>
      </c>
      <c r="C539" s="133">
        <v>2</v>
      </c>
      <c r="D539" s="133" t="s">
        <v>1066</v>
      </c>
      <c r="E539" s="133">
        <v>215</v>
      </c>
      <c r="F539" s="133" t="s">
        <v>1469</v>
      </c>
      <c r="G539" s="133">
        <v>21500</v>
      </c>
      <c r="H539" s="133" t="s">
        <v>1469</v>
      </c>
      <c r="I539" s="133">
        <v>336897</v>
      </c>
      <c r="J539" s="133" t="s">
        <v>1713</v>
      </c>
      <c r="K539" s="133" t="s">
        <v>884</v>
      </c>
      <c r="L539" s="135" t="str">
        <f t="shared" si="16"/>
        <v>AA</v>
      </c>
      <c r="M539" s="131">
        <f t="shared" si="17"/>
        <v>0</v>
      </c>
      <c r="P539" s="136"/>
      <c r="Q539" s="136"/>
      <c r="R539" s="136"/>
      <c r="S539" s="136"/>
      <c r="T539"/>
      <c r="U539" s="136"/>
      <c r="V539" s="136"/>
      <c r="W539"/>
      <c r="X539" s="136"/>
      <c r="Y539" s="136"/>
      <c r="Z539" s="136"/>
      <c r="AA539" s="136"/>
      <c r="AB539" s="136"/>
      <c r="AC539" s="136"/>
      <c r="AD539" s="136"/>
      <c r="AE539" s="136"/>
      <c r="AF539" s="136"/>
      <c r="AG539" s="136"/>
      <c r="AH539" s="136"/>
      <c r="AI539" s="136"/>
    </row>
    <row r="540" spans="1:35" ht="30" x14ac:dyDescent="0.25">
      <c r="A540" s="133">
        <v>215000</v>
      </c>
      <c r="B540" s="133" t="s">
        <v>1469</v>
      </c>
      <c r="C540" s="133">
        <v>2</v>
      </c>
      <c r="D540" s="133" t="s">
        <v>1066</v>
      </c>
      <c r="E540" s="133">
        <v>215</v>
      </c>
      <c r="F540" s="133" t="s">
        <v>1469</v>
      </c>
      <c r="G540" s="133">
        <v>21500</v>
      </c>
      <c r="H540" s="133" t="s">
        <v>1469</v>
      </c>
      <c r="I540" s="133">
        <v>336976</v>
      </c>
      <c r="J540" s="133" t="s">
        <v>1715</v>
      </c>
      <c r="K540" s="133" t="s">
        <v>884</v>
      </c>
      <c r="L540" s="135" t="str">
        <f t="shared" si="16"/>
        <v>AA</v>
      </c>
      <c r="M540" s="131">
        <f t="shared" si="17"/>
        <v>0</v>
      </c>
      <c r="P540" s="136"/>
      <c r="Q540" s="136"/>
      <c r="R540" s="136"/>
      <c r="S540" s="136"/>
      <c r="T540"/>
      <c r="U540" s="136"/>
      <c r="V540" s="136"/>
      <c r="W540"/>
      <c r="X540" s="136"/>
      <c r="Y540" s="136"/>
      <c r="Z540" s="136"/>
      <c r="AA540" s="136"/>
      <c r="AB540" s="136"/>
      <c r="AC540" s="136"/>
      <c r="AD540" s="136"/>
      <c r="AE540" s="136"/>
      <c r="AF540" s="136"/>
      <c r="AG540" s="136"/>
      <c r="AH540" s="136"/>
      <c r="AI540" s="136"/>
    </row>
    <row r="541" spans="1:35" ht="30" x14ac:dyDescent="0.25">
      <c r="A541" s="133">
        <v>215000</v>
      </c>
      <c r="B541" s="133" t="s">
        <v>1469</v>
      </c>
      <c r="C541" s="133">
        <v>2</v>
      </c>
      <c r="D541" s="133" t="s">
        <v>1066</v>
      </c>
      <c r="E541" s="133">
        <v>215</v>
      </c>
      <c r="F541" s="133" t="s">
        <v>1469</v>
      </c>
      <c r="G541" s="133">
        <v>21500</v>
      </c>
      <c r="H541" s="133" t="s">
        <v>1469</v>
      </c>
      <c r="I541" s="133">
        <v>336992</v>
      </c>
      <c r="J541" s="133" t="s">
        <v>1717</v>
      </c>
      <c r="K541" s="133" t="s">
        <v>884</v>
      </c>
      <c r="L541" s="135" t="str">
        <f t="shared" si="16"/>
        <v>AA</v>
      </c>
      <c r="M541" s="131">
        <f t="shared" si="17"/>
        <v>0</v>
      </c>
      <c r="P541" s="136"/>
      <c r="Q541" s="136"/>
      <c r="R541" s="136"/>
      <c r="S541" s="136"/>
      <c r="T541"/>
      <c r="U541" s="136"/>
      <c r="V541" s="136"/>
      <c r="W541"/>
      <c r="X541" s="136"/>
      <c r="Y541" s="136"/>
      <c r="Z541" s="136"/>
      <c r="AA541" s="136"/>
      <c r="AB541" s="136"/>
      <c r="AC541" s="136"/>
      <c r="AD541" s="136"/>
      <c r="AE541" s="136"/>
      <c r="AF541" s="136"/>
      <c r="AG541" s="136"/>
      <c r="AH541" s="136"/>
      <c r="AI541" s="136"/>
    </row>
    <row r="542" spans="1:35" ht="30" x14ac:dyDescent="0.25">
      <c r="A542" s="133">
        <v>215000</v>
      </c>
      <c r="B542" s="133" t="s">
        <v>1469</v>
      </c>
      <c r="C542" s="133">
        <v>2</v>
      </c>
      <c r="D542" s="133" t="s">
        <v>1066</v>
      </c>
      <c r="E542" s="133">
        <v>215</v>
      </c>
      <c r="F542" s="133" t="s">
        <v>1469</v>
      </c>
      <c r="G542" s="133">
        <v>21500</v>
      </c>
      <c r="H542" s="133" t="s">
        <v>1469</v>
      </c>
      <c r="I542" s="133">
        <v>552159</v>
      </c>
      <c r="J542" s="133" t="s">
        <v>1719</v>
      </c>
      <c r="K542" s="133" t="s">
        <v>1162</v>
      </c>
      <c r="L542" s="135" t="str">
        <f t="shared" si="16"/>
        <v>AA</v>
      </c>
      <c r="M542" s="131">
        <f t="shared" si="17"/>
        <v>0</v>
      </c>
      <c r="P542" s="136"/>
      <c r="Q542" s="136"/>
      <c r="R542" s="136"/>
      <c r="S542" s="136"/>
      <c r="T542"/>
      <c r="U542" s="136"/>
      <c r="V542" s="136"/>
      <c r="W542"/>
      <c r="X542" s="136"/>
      <c r="Y542" s="136"/>
      <c r="Z542" s="136"/>
      <c r="AA542" s="136"/>
      <c r="AB542" s="136"/>
      <c r="AC542" s="136"/>
      <c r="AD542" s="136"/>
      <c r="AE542" s="136"/>
      <c r="AF542" s="136"/>
      <c r="AG542" s="136"/>
      <c r="AH542" s="136"/>
      <c r="AI542" s="136"/>
    </row>
    <row r="543" spans="1:35" ht="30" x14ac:dyDescent="0.25">
      <c r="A543" s="133">
        <v>215000</v>
      </c>
      <c r="B543" s="133" t="s">
        <v>1469</v>
      </c>
      <c r="C543" s="133">
        <v>2</v>
      </c>
      <c r="D543" s="133" t="s">
        <v>1066</v>
      </c>
      <c r="E543" s="133">
        <v>215</v>
      </c>
      <c r="F543" s="133" t="s">
        <v>1469</v>
      </c>
      <c r="G543" s="133">
        <v>21500</v>
      </c>
      <c r="H543" s="133" t="s">
        <v>1469</v>
      </c>
      <c r="I543" s="133">
        <v>552181</v>
      </c>
      <c r="J543" s="133" t="s">
        <v>1721</v>
      </c>
      <c r="K543" s="133" t="s">
        <v>1162</v>
      </c>
      <c r="L543" s="135" t="str">
        <f t="shared" si="16"/>
        <v>AA</v>
      </c>
      <c r="M543" s="131">
        <f t="shared" si="17"/>
        <v>0</v>
      </c>
      <c r="P543" s="136"/>
      <c r="Q543" s="136"/>
      <c r="R543" s="136"/>
      <c r="S543" s="136"/>
      <c r="T543"/>
      <c r="U543" s="136"/>
      <c r="V543" s="136"/>
      <c r="W543"/>
      <c r="X543" s="136"/>
      <c r="Y543" s="136"/>
      <c r="Z543" s="136"/>
      <c r="AA543" s="136"/>
      <c r="AB543" s="136"/>
      <c r="AC543" s="136"/>
      <c r="AD543" s="136"/>
      <c r="AE543" s="136"/>
      <c r="AF543" s="136"/>
      <c r="AG543" s="136"/>
      <c r="AH543" s="136"/>
      <c r="AI543" s="136"/>
    </row>
    <row r="544" spans="1:35" ht="30" x14ac:dyDescent="0.25">
      <c r="A544" s="133">
        <v>215000</v>
      </c>
      <c r="B544" s="133" t="s">
        <v>1469</v>
      </c>
      <c r="C544" s="133">
        <v>2</v>
      </c>
      <c r="D544" s="133" t="s">
        <v>1066</v>
      </c>
      <c r="E544" s="133">
        <v>215</v>
      </c>
      <c r="F544" s="133" t="s">
        <v>1469</v>
      </c>
      <c r="G544" s="133">
        <v>21500</v>
      </c>
      <c r="H544" s="133" t="s">
        <v>1469</v>
      </c>
      <c r="I544" s="133">
        <v>552185</v>
      </c>
      <c r="J544" s="133" t="s">
        <v>1723</v>
      </c>
      <c r="K544" s="133" t="s">
        <v>1162</v>
      </c>
      <c r="L544" s="135" t="str">
        <f t="shared" si="16"/>
        <v>AA</v>
      </c>
      <c r="M544" s="131">
        <f t="shared" si="17"/>
        <v>0</v>
      </c>
      <c r="P544" s="136"/>
      <c r="Q544" s="136"/>
      <c r="R544" s="136"/>
      <c r="S544" s="136"/>
      <c r="T544"/>
      <c r="U544" s="136"/>
      <c r="V544" s="136"/>
      <c r="W544"/>
      <c r="X544" s="136"/>
      <c r="Y544" s="136"/>
      <c r="Z544" s="136"/>
      <c r="AA544" s="136"/>
      <c r="AB544" s="136"/>
      <c r="AC544" s="136"/>
      <c r="AD544" s="136"/>
      <c r="AE544" s="136"/>
      <c r="AF544" s="136"/>
      <c r="AG544" s="136"/>
      <c r="AH544" s="136"/>
      <c r="AI544" s="136"/>
    </row>
    <row r="545" spans="1:35" ht="30" x14ac:dyDescent="0.25">
      <c r="A545" s="133">
        <v>215000</v>
      </c>
      <c r="B545" s="133" t="s">
        <v>1469</v>
      </c>
      <c r="C545" s="133">
        <v>2</v>
      </c>
      <c r="D545" s="133" t="s">
        <v>1066</v>
      </c>
      <c r="E545" s="133">
        <v>215</v>
      </c>
      <c r="F545" s="133" t="s">
        <v>1469</v>
      </c>
      <c r="G545" s="133">
        <v>21500</v>
      </c>
      <c r="H545" s="133" t="s">
        <v>1469</v>
      </c>
      <c r="I545" s="133">
        <v>559125</v>
      </c>
      <c r="J545" s="133" t="s">
        <v>1725</v>
      </c>
      <c r="K545" s="133" t="s">
        <v>1162</v>
      </c>
      <c r="L545" s="135" t="str">
        <f t="shared" si="16"/>
        <v>AA</v>
      </c>
      <c r="M545" s="131">
        <f t="shared" si="17"/>
        <v>0</v>
      </c>
      <c r="P545" s="136"/>
      <c r="Q545" s="136"/>
      <c r="R545" s="136"/>
      <c r="S545" s="136"/>
      <c r="T545"/>
      <c r="U545" s="136"/>
      <c r="V545" s="136"/>
      <c r="W545"/>
      <c r="X545" s="136"/>
      <c r="Y545" s="136"/>
      <c r="Z545" s="136"/>
      <c r="AA545" s="136"/>
      <c r="AB545" s="136"/>
      <c r="AC545" s="136"/>
      <c r="AD545" s="136"/>
      <c r="AE545" s="136"/>
      <c r="AF545" s="136"/>
      <c r="AG545" s="136"/>
      <c r="AH545" s="136"/>
      <c r="AI545" s="136"/>
    </row>
    <row r="546" spans="1:35" ht="30" x14ac:dyDescent="0.25">
      <c r="A546" s="133">
        <v>215000</v>
      </c>
      <c r="B546" s="133" t="s">
        <v>1469</v>
      </c>
      <c r="C546" s="133">
        <v>2</v>
      </c>
      <c r="D546" s="133" t="s">
        <v>1066</v>
      </c>
      <c r="E546" s="133">
        <v>215</v>
      </c>
      <c r="F546" s="133" t="s">
        <v>1469</v>
      </c>
      <c r="G546" s="133">
        <v>21500</v>
      </c>
      <c r="H546" s="133" t="s">
        <v>1469</v>
      </c>
      <c r="I546" s="133">
        <v>559339</v>
      </c>
      <c r="J546" s="133" t="s">
        <v>1727</v>
      </c>
      <c r="K546" s="133" t="s">
        <v>1162</v>
      </c>
      <c r="L546" s="135" t="str">
        <f t="shared" si="16"/>
        <v>AA</v>
      </c>
      <c r="M546" s="131">
        <f t="shared" si="17"/>
        <v>0</v>
      </c>
      <c r="P546" s="136"/>
      <c r="Q546" s="136"/>
      <c r="R546" s="136"/>
      <c r="S546" s="136"/>
      <c r="T546"/>
      <c r="U546" s="136"/>
      <c r="V546" s="136"/>
      <c r="W546"/>
      <c r="X546" s="136"/>
      <c r="Y546" s="136"/>
      <c r="Z546" s="136"/>
      <c r="AA546" s="136"/>
      <c r="AB546" s="136"/>
      <c r="AC546" s="136"/>
      <c r="AD546" s="136"/>
      <c r="AE546" s="136"/>
      <c r="AF546" s="136"/>
      <c r="AG546" s="136"/>
      <c r="AH546" s="136"/>
      <c r="AI546" s="136"/>
    </row>
    <row r="547" spans="1:35" ht="15" customHeight="1" x14ac:dyDescent="0.25">
      <c r="A547" s="133">
        <v>215000</v>
      </c>
      <c r="B547" s="133" t="s">
        <v>1469</v>
      </c>
      <c r="C547" s="133">
        <v>2</v>
      </c>
      <c r="D547" s="133" t="s">
        <v>1066</v>
      </c>
      <c r="E547" s="133">
        <v>215</v>
      </c>
      <c r="F547" s="133" t="s">
        <v>1469</v>
      </c>
      <c r="G547" s="133">
        <v>21500</v>
      </c>
      <c r="H547" s="133" t="s">
        <v>1469</v>
      </c>
      <c r="I547" s="133">
        <v>559382</v>
      </c>
      <c r="J547" s="133" t="s">
        <v>1729</v>
      </c>
      <c r="K547" s="133" t="s">
        <v>545</v>
      </c>
      <c r="L547" s="135" t="str">
        <f t="shared" si="16"/>
        <v>AA</v>
      </c>
      <c r="M547" s="131">
        <f t="shared" si="17"/>
        <v>0</v>
      </c>
      <c r="P547" s="136"/>
      <c r="Q547" s="136"/>
      <c r="R547" s="136"/>
      <c r="S547" s="136"/>
      <c r="T547"/>
      <c r="U547" s="136"/>
      <c r="V547" s="136"/>
      <c r="W547"/>
      <c r="X547" s="136"/>
      <c r="Y547" s="136"/>
      <c r="Z547" s="136"/>
      <c r="AA547" s="136"/>
      <c r="AB547" s="136"/>
      <c r="AC547" s="136"/>
      <c r="AD547" s="136"/>
      <c r="AE547" s="136"/>
      <c r="AF547" s="136"/>
      <c r="AG547" s="136"/>
      <c r="AH547" s="136"/>
      <c r="AI547" s="136"/>
    </row>
    <row r="548" spans="1:35" ht="30" x14ac:dyDescent="0.25">
      <c r="A548" s="133">
        <v>215000</v>
      </c>
      <c r="B548" s="133" t="s">
        <v>1469</v>
      </c>
      <c r="C548" s="133">
        <v>2</v>
      </c>
      <c r="D548" s="133" t="s">
        <v>1066</v>
      </c>
      <c r="E548" s="133">
        <v>215</v>
      </c>
      <c r="F548" s="133" t="s">
        <v>1469</v>
      </c>
      <c r="G548" s="133">
        <v>21500</v>
      </c>
      <c r="H548" s="133" t="s">
        <v>1469</v>
      </c>
      <c r="I548" s="133">
        <v>559456</v>
      </c>
      <c r="J548" s="133" t="s">
        <v>1731</v>
      </c>
      <c r="K548" s="133" t="s">
        <v>1162</v>
      </c>
      <c r="L548" s="135" t="str">
        <f t="shared" si="16"/>
        <v>AA</v>
      </c>
      <c r="M548" s="131">
        <f t="shared" si="17"/>
        <v>0</v>
      </c>
      <c r="P548" s="136"/>
      <c r="Q548" s="136"/>
      <c r="R548" s="136"/>
      <c r="S548" s="136"/>
      <c r="T548"/>
      <c r="U548" s="136"/>
      <c r="V548" s="136"/>
      <c r="W548"/>
      <c r="X548" s="136"/>
      <c r="Y548" s="136"/>
      <c r="Z548" s="136"/>
      <c r="AA548" s="136"/>
      <c r="AB548" s="136"/>
      <c r="AC548" s="136"/>
      <c r="AD548" s="136"/>
      <c r="AE548" s="136"/>
      <c r="AF548" s="136"/>
      <c r="AG548" s="136"/>
      <c r="AH548" s="136"/>
      <c r="AI548" s="136"/>
    </row>
    <row r="549" spans="1:35" ht="30" x14ac:dyDescent="0.25">
      <c r="A549" s="133">
        <v>215000</v>
      </c>
      <c r="B549" s="133" t="s">
        <v>1469</v>
      </c>
      <c r="C549" s="133">
        <v>2</v>
      </c>
      <c r="D549" s="133" t="s">
        <v>1066</v>
      </c>
      <c r="E549" s="133">
        <v>215</v>
      </c>
      <c r="F549" s="133" t="s">
        <v>1469</v>
      </c>
      <c r="G549" s="133">
        <v>21500</v>
      </c>
      <c r="H549" s="133" t="s">
        <v>1469</v>
      </c>
      <c r="I549" s="133">
        <v>559498</v>
      </c>
      <c r="J549" s="133" t="s">
        <v>1733</v>
      </c>
      <c r="K549" s="133" t="s">
        <v>1162</v>
      </c>
      <c r="L549" s="135" t="str">
        <f t="shared" si="16"/>
        <v>AA</v>
      </c>
      <c r="M549" s="131">
        <f t="shared" si="17"/>
        <v>0</v>
      </c>
      <c r="P549" s="136"/>
      <c r="Q549" s="136"/>
      <c r="R549" s="136"/>
      <c r="S549" s="136"/>
      <c r="T549"/>
      <c r="U549" s="136"/>
      <c r="V549" s="136"/>
      <c r="W549"/>
      <c r="X549" s="136"/>
      <c r="Y549" s="136"/>
      <c r="Z549" s="136"/>
      <c r="AA549" s="136"/>
      <c r="AB549" s="136"/>
      <c r="AC549" s="136"/>
      <c r="AD549" s="136"/>
      <c r="AE549" s="136"/>
      <c r="AF549" s="136"/>
      <c r="AG549" s="136"/>
      <c r="AH549" s="136"/>
      <c r="AI549" s="136"/>
    </row>
    <row r="550" spans="1:35" ht="30" x14ac:dyDescent="0.25">
      <c r="A550" s="133">
        <v>215000</v>
      </c>
      <c r="B550" s="133" t="s">
        <v>1469</v>
      </c>
      <c r="C550" s="133">
        <v>2</v>
      </c>
      <c r="D550" s="133" t="s">
        <v>1066</v>
      </c>
      <c r="E550" s="133">
        <v>215</v>
      </c>
      <c r="F550" s="133" t="s">
        <v>1469</v>
      </c>
      <c r="G550" s="133">
        <v>21500</v>
      </c>
      <c r="H550" s="133" t="s">
        <v>1469</v>
      </c>
      <c r="I550" s="133">
        <v>559525</v>
      </c>
      <c r="J550" s="133" t="s">
        <v>1735</v>
      </c>
      <c r="K550" s="133" t="s">
        <v>1162</v>
      </c>
      <c r="L550" s="135" t="str">
        <f t="shared" si="16"/>
        <v>AA</v>
      </c>
      <c r="M550" s="131">
        <f t="shared" si="17"/>
        <v>0</v>
      </c>
      <c r="P550" s="136"/>
      <c r="Q550" s="136"/>
      <c r="R550" s="136"/>
      <c r="S550" s="136"/>
      <c r="T550"/>
      <c r="U550" s="136"/>
      <c r="V550" s="136"/>
      <c r="W550"/>
      <c r="X550" s="136"/>
      <c r="Y550" s="136"/>
      <c r="Z550" s="136"/>
      <c r="AA550" s="136"/>
      <c r="AB550" s="136"/>
      <c r="AC550" s="136"/>
      <c r="AD550" s="136"/>
      <c r="AE550" s="136"/>
      <c r="AF550" s="136"/>
      <c r="AG550" s="136"/>
      <c r="AH550" s="136"/>
      <c r="AI550" s="136"/>
    </row>
    <row r="551" spans="1:35" ht="30" x14ac:dyDescent="0.25">
      <c r="A551" s="133">
        <v>226000</v>
      </c>
      <c r="B551" s="133" t="s">
        <v>1737</v>
      </c>
      <c r="C551" s="133">
        <v>2</v>
      </c>
      <c r="D551" s="133" t="s">
        <v>1066</v>
      </c>
      <c r="E551" s="133">
        <v>226</v>
      </c>
      <c r="F551" s="133" t="s">
        <v>1737</v>
      </c>
      <c r="G551" s="133">
        <v>22600</v>
      </c>
      <c r="H551" s="133" t="s">
        <v>1737</v>
      </c>
      <c r="I551" s="133">
        <v>107220</v>
      </c>
      <c r="J551" s="133" t="s">
        <v>1737</v>
      </c>
      <c r="K551" s="133" t="s">
        <v>545</v>
      </c>
      <c r="L551" s="135" t="str">
        <f t="shared" si="16"/>
        <v>AA</v>
      </c>
      <c r="M551" s="131">
        <f t="shared" si="17"/>
        <v>0</v>
      </c>
      <c r="P551" s="136"/>
      <c r="Q551" s="136"/>
      <c r="R551" s="136"/>
      <c r="S551" s="136"/>
      <c r="T551"/>
      <c r="U551" s="136"/>
      <c r="V551" s="136"/>
      <c r="W551"/>
      <c r="X551" s="136"/>
      <c r="Y551" s="136"/>
      <c r="Z551" s="136"/>
      <c r="AA551" s="136"/>
      <c r="AB551" s="136"/>
      <c r="AC551" s="136"/>
      <c r="AD551" s="136"/>
      <c r="AE551" s="136"/>
      <c r="AF551" s="136"/>
      <c r="AG551" s="136"/>
      <c r="AH551" s="136"/>
      <c r="AI551" s="136"/>
    </row>
    <row r="552" spans="1:35" ht="30" x14ac:dyDescent="0.25">
      <c r="A552" s="133">
        <v>230000</v>
      </c>
      <c r="B552" s="133" t="s">
        <v>1740</v>
      </c>
      <c r="C552" s="133">
        <v>2</v>
      </c>
      <c r="D552" s="133" t="s">
        <v>1066</v>
      </c>
      <c r="E552" s="133">
        <v>230</v>
      </c>
      <c r="F552" s="133" t="s">
        <v>1740</v>
      </c>
      <c r="G552" s="133">
        <v>23000</v>
      </c>
      <c r="H552" s="133" t="s">
        <v>1740</v>
      </c>
      <c r="I552" s="133">
        <v>107570</v>
      </c>
      <c r="J552" s="133" t="s">
        <v>1743</v>
      </c>
      <c r="K552" s="133" t="s">
        <v>545</v>
      </c>
      <c r="L552" s="135" t="str">
        <f t="shared" si="16"/>
        <v>AA</v>
      </c>
      <c r="M552" s="131">
        <f t="shared" si="17"/>
        <v>0</v>
      </c>
      <c r="P552" s="136"/>
      <c r="Q552" s="136"/>
      <c r="R552" s="136"/>
      <c r="S552" s="136"/>
      <c r="T552"/>
      <c r="U552" s="136"/>
      <c r="V552" s="136"/>
      <c r="W552"/>
      <c r="X552" s="136"/>
      <c r="Y552" s="136"/>
      <c r="Z552" s="136"/>
      <c r="AA552" s="136"/>
      <c r="AB552" s="136"/>
      <c r="AC552" s="136"/>
      <c r="AD552" s="136"/>
      <c r="AE552" s="136"/>
      <c r="AF552" s="136"/>
      <c r="AG552" s="136"/>
      <c r="AH552" s="136"/>
      <c r="AI552" s="136"/>
    </row>
    <row r="553" spans="1:35" ht="30" x14ac:dyDescent="0.25">
      <c r="A553" s="133">
        <v>230000</v>
      </c>
      <c r="B553" s="133" t="s">
        <v>1740</v>
      </c>
      <c r="C553" s="133">
        <v>2</v>
      </c>
      <c r="D553" s="133" t="s">
        <v>1066</v>
      </c>
      <c r="E553" s="133">
        <v>230</v>
      </c>
      <c r="F553" s="133" t="s">
        <v>1740</v>
      </c>
      <c r="G553" s="133">
        <v>23000</v>
      </c>
      <c r="H553" s="133" t="s">
        <v>1740</v>
      </c>
      <c r="I553" s="133">
        <v>225535</v>
      </c>
      <c r="J553" s="133" t="s">
        <v>1745</v>
      </c>
      <c r="K553" s="133" t="s">
        <v>545</v>
      </c>
      <c r="L553" s="135" t="str">
        <f t="shared" si="16"/>
        <v>AA</v>
      </c>
      <c r="M553" s="131">
        <f t="shared" si="17"/>
        <v>0</v>
      </c>
      <c r="P553" s="136"/>
      <c r="Q553" s="136"/>
      <c r="R553" s="136"/>
      <c r="S553" s="136"/>
      <c r="T553"/>
      <c r="U553" s="136"/>
      <c r="V553" s="136"/>
      <c r="W553"/>
      <c r="X553" s="136"/>
      <c r="Y553" s="136"/>
      <c r="Z553" s="136"/>
      <c r="AA553" s="136"/>
      <c r="AB553" s="136"/>
      <c r="AC553" s="136"/>
      <c r="AD553" s="136"/>
      <c r="AE553" s="136"/>
      <c r="AF553" s="136"/>
      <c r="AG553" s="136"/>
      <c r="AH553" s="136"/>
      <c r="AI553" s="136"/>
    </row>
    <row r="554" spans="1:35" ht="30" x14ac:dyDescent="0.25">
      <c r="A554" s="133">
        <v>230000</v>
      </c>
      <c r="B554" s="133" t="s">
        <v>1740</v>
      </c>
      <c r="C554" s="133">
        <v>2</v>
      </c>
      <c r="D554" s="133" t="s">
        <v>1066</v>
      </c>
      <c r="E554" s="133">
        <v>230</v>
      </c>
      <c r="F554" s="133" t="s">
        <v>1740</v>
      </c>
      <c r="G554" s="133">
        <v>23000</v>
      </c>
      <c r="H554" s="133" t="s">
        <v>1740</v>
      </c>
      <c r="I554" s="133">
        <v>225549</v>
      </c>
      <c r="J554" s="133" t="s">
        <v>1747</v>
      </c>
      <c r="K554" s="133" t="s">
        <v>545</v>
      </c>
      <c r="L554" s="135" t="str">
        <f t="shared" si="16"/>
        <v>AA</v>
      </c>
      <c r="M554" s="131">
        <f t="shared" si="17"/>
        <v>0</v>
      </c>
      <c r="P554" s="136"/>
      <c r="Q554" s="136"/>
      <c r="R554" s="136"/>
      <c r="S554" s="136"/>
      <c r="T554"/>
      <c r="U554" s="136"/>
      <c r="V554" s="136"/>
      <c r="W554"/>
      <c r="X554" s="136"/>
      <c r="Y554" s="136"/>
      <c r="Z554" s="136"/>
      <c r="AA554" s="136"/>
      <c r="AB554" s="136"/>
      <c r="AC554" s="136"/>
      <c r="AD554" s="136"/>
      <c r="AE554" s="136"/>
      <c r="AF554" s="136"/>
      <c r="AG554" s="136"/>
      <c r="AH554" s="136"/>
      <c r="AI554" s="136"/>
    </row>
    <row r="555" spans="1:35" ht="30" x14ac:dyDescent="0.25">
      <c r="A555" s="133">
        <v>230000</v>
      </c>
      <c r="B555" s="133" t="s">
        <v>1740</v>
      </c>
      <c r="C555" s="133">
        <v>2</v>
      </c>
      <c r="D555" s="133" t="s">
        <v>1066</v>
      </c>
      <c r="E555" s="133">
        <v>230</v>
      </c>
      <c r="F555" s="133" t="s">
        <v>1740</v>
      </c>
      <c r="G555" s="133">
        <v>23000</v>
      </c>
      <c r="H555" s="133" t="s">
        <v>1740</v>
      </c>
      <c r="I555" s="133">
        <v>227392</v>
      </c>
      <c r="J555" s="133" t="s">
        <v>1749</v>
      </c>
      <c r="K555" s="133" t="s">
        <v>545</v>
      </c>
      <c r="L555" s="135" t="str">
        <f t="shared" si="16"/>
        <v>AA</v>
      </c>
      <c r="M555" s="131">
        <f t="shared" si="17"/>
        <v>0</v>
      </c>
      <c r="P555" s="136"/>
      <c r="Q555" s="136"/>
      <c r="R555" s="136"/>
      <c r="S555" s="136"/>
      <c r="T555"/>
      <c r="U555" s="136"/>
      <c r="V555" s="136"/>
      <c r="W555"/>
      <c r="X555" s="136"/>
      <c r="Y555" s="136"/>
      <c r="Z555" s="136"/>
      <c r="AA555" s="136"/>
      <c r="AB555" s="136"/>
      <c r="AC555" s="136"/>
      <c r="AD555" s="136"/>
      <c r="AE555" s="136"/>
      <c r="AF555" s="136"/>
      <c r="AG555" s="136"/>
      <c r="AH555" s="136"/>
      <c r="AI555" s="136"/>
    </row>
    <row r="556" spans="1:35" ht="30" x14ac:dyDescent="0.25">
      <c r="A556" s="133">
        <v>230000</v>
      </c>
      <c r="B556" s="133" t="s">
        <v>1740</v>
      </c>
      <c r="C556" s="133">
        <v>2</v>
      </c>
      <c r="D556" s="133" t="s">
        <v>1066</v>
      </c>
      <c r="E556" s="133">
        <v>230</v>
      </c>
      <c r="F556" s="133" t="s">
        <v>1740</v>
      </c>
      <c r="G556" s="133">
        <v>23000</v>
      </c>
      <c r="H556" s="133" t="s">
        <v>1740</v>
      </c>
      <c r="I556" s="133">
        <v>227829</v>
      </c>
      <c r="J556" s="133" t="s">
        <v>1751</v>
      </c>
      <c r="K556" s="133" t="s">
        <v>545</v>
      </c>
      <c r="L556" s="135" t="str">
        <f t="shared" si="16"/>
        <v>AA</v>
      </c>
      <c r="M556" s="131">
        <f t="shared" si="17"/>
        <v>0</v>
      </c>
      <c r="P556" s="136"/>
      <c r="Q556" s="136"/>
      <c r="R556" s="136"/>
      <c r="S556" s="136"/>
      <c r="T556"/>
      <c r="U556" s="136"/>
      <c r="V556" s="136"/>
      <c r="W556"/>
      <c r="X556" s="136"/>
      <c r="Y556" s="136"/>
      <c r="Z556" s="136"/>
      <c r="AA556" s="136"/>
      <c r="AB556" s="136"/>
      <c r="AC556" s="136"/>
      <c r="AD556" s="136"/>
      <c r="AE556" s="136"/>
      <c r="AF556" s="136"/>
      <c r="AG556" s="136"/>
      <c r="AH556" s="136"/>
      <c r="AI556" s="136"/>
    </row>
    <row r="557" spans="1:35" ht="30" x14ac:dyDescent="0.25">
      <c r="A557" s="133">
        <v>230000</v>
      </c>
      <c r="B557" s="133" t="s">
        <v>1740</v>
      </c>
      <c r="C557" s="133">
        <v>2</v>
      </c>
      <c r="D557" s="133" t="s">
        <v>1066</v>
      </c>
      <c r="E557" s="133">
        <v>230</v>
      </c>
      <c r="F557" s="133" t="s">
        <v>1740</v>
      </c>
      <c r="G557" s="133">
        <v>23000</v>
      </c>
      <c r="H557" s="133" t="s">
        <v>1740</v>
      </c>
      <c r="I557" s="133">
        <v>228498</v>
      </c>
      <c r="J557" s="133" t="s">
        <v>1753</v>
      </c>
      <c r="K557" s="133" t="s">
        <v>545</v>
      </c>
      <c r="L557" s="135" t="str">
        <f t="shared" si="16"/>
        <v>AA</v>
      </c>
      <c r="M557" s="131">
        <f t="shared" si="17"/>
        <v>0</v>
      </c>
      <c r="P557" s="136"/>
      <c r="Q557" s="136"/>
      <c r="R557" s="136"/>
      <c r="S557" s="136"/>
      <c r="T557"/>
      <c r="U557" s="136"/>
      <c r="V557" s="136"/>
      <c r="W557"/>
      <c r="X557" s="136"/>
      <c r="Y557" s="136"/>
      <c r="Z557" s="136"/>
      <c r="AA557" s="136"/>
      <c r="AB557" s="136"/>
      <c r="AC557" s="136"/>
      <c r="AD557" s="136"/>
      <c r="AE557" s="136"/>
      <c r="AF557" s="136"/>
      <c r="AG557" s="136"/>
      <c r="AH557" s="136"/>
      <c r="AI557" s="136"/>
    </row>
    <row r="558" spans="1:35" ht="30" x14ac:dyDescent="0.25">
      <c r="A558" s="133">
        <v>230000</v>
      </c>
      <c r="B558" s="133" t="s">
        <v>1740</v>
      </c>
      <c r="C558" s="133">
        <v>2</v>
      </c>
      <c r="D558" s="133" t="s">
        <v>1066</v>
      </c>
      <c r="E558" s="133">
        <v>230</v>
      </c>
      <c r="F558" s="133" t="s">
        <v>1740</v>
      </c>
      <c r="G558" s="133">
        <v>23000</v>
      </c>
      <c r="H558" s="133" t="s">
        <v>1740</v>
      </c>
      <c r="I558" s="133">
        <v>228973</v>
      </c>
      <c r="J558" s="133" t="s">
        <v>1755</v>
      </c>
      <c r="K558" s="133" t="s">
        <v>545</v>
      </c>
      <c r="L558" s="135" t="str">
        <f t="shared" si="16"/>
        <v>AA</v>
      </c>
      <c r="M558" s="131">
        <f t="shared" si="17"/>
        <v>0</v>
      </c>
      <c r="P558" s="136"/>
      <c r="Q558" s="136"/>
      <c r="R558" s="136"/>
      <c r="S558" s="136"/>
      <c r="T558"/>
      <c r="U558" s="136"/>
      <c r="V558" s="136"/>
      <c r="W558"/>
      <c r="X558" s="136"/>
      <c r="Y558" s="136"/>
      <c r="Z558" s="136"/>
      <c r="AA558" s="136"/>
      <c r="AB558" s="136"/>
      <c r="AC558" s="136"/>
      <c r="AD558" s="136"/>
      <c r="AE558" s="136"/>
      <c r="AF558" s="136"/>
      <c r="AG558" s="136"/>
      <c r="AH558" s="136"/>
      <c r="AI558" s="136"/>
    </row>
    <row r="559" spans="1:35" ht="30" x14ac:dyDescent="0.25">
      <c r="A559" s="133">
        <v>230000</v>
      </c>
      <c r="B559" s="133" t="s">
        <v>1740</v>
      </c>
      <c r="C559" s="133">
        <v>2</v>
      </c>
      <c r="D559" s="133" t="s">
        <v>1066</v>
      </c>
      <c r="E559" s="133">
        <v>230</v>
      </c>
      <c r="F559" s="133" t="s">
        <v>1740</v>
      </c>
      <c r="G559" s="133">
        <v>23000</v>
      </c>
      <c r="H559" s="133" t="s">
        <v>1740</v>
      </c>
      <c r="I559" s="133">
        <v>336174</v>
      </c>
      <c r="J559" s="133" t="s">
        <v>1757</v>
      </c>
      <c r="K559" s="133" t="s">
        <v>884</v>
      </c>
      <c r="L559" s="135" t="str">
        <f t="shared" si="16"/>
        <v>AA</v>
      </c>
      <c r="M559" s="131">
        <f t="shared" si="17"/>
        <v>0</v>
      </c>
      <c r="P559" s="136"/>
      <c r="Q559" s="136"/>
      <c r="R559" s="136"/>
      <c r="S559" s="136"/>
      <c r="T559"/>
      <c r="U559" s="136"/>
      <c r="V559" s="136"/>
      <c r="W559"/>
      <c r="X559" s="136"/>
      <c r="Y559" s="136"/>
      <c r="Z559" s="136"/>
      <c r="AA559" s="136"/>
      <c r="AB559" s="136"/>
      <c r="AC559" s="136"/>
      <c r="AD559" s="136"/>
      <c r="AE559" s="136"/>
      <c r="AF559" s="136"/>
      <c r="AG559" s="136"/>
      <c r="AH559" s="136"/>
      <c r="AI559" s="136"/>
    </row>
    <row r="560" spans="1:35" ht="30" x14ac:dyDescent="0.25">
      <c r="A560" s="133">
        <v>230000</v>
      </c>
      <c r="B560" s="133" t="s">
        <v>1740</v>
      </c>
      <c r="C560" s="133">
        <v>2</v>
      </c>
      <c r="D560" s="133" t="s">
        <v>1066</v>
      </c>
      <c r="E560" s="133">
        <v>230</v>
      </c>
      <c r="F560" s="133" t="s">
        <v>1740</v>
      </c>
      <c r="G560" s="133">
        <v>23000</v>
      </c>
      <c r="H560" s="133" t="s">
        <v>1740</v>
      </c>
      <c r="I560" s="133">
        <v>552189</v>
      </c>
      <c r="J560" s="133" t="s">
        <v>1759</v>
      </c>
      <c r="K560" s="133" t="s">
        <v>1156</v>
      </c>
      <c r="L560" s="135" t="str">
        <f t="shared" si="16"/>
        <v>AA</v>
      </c>
      <c r="M560" s="131">
        <f t="shared" si="17"/>
        <v>0</v>
      </c>
      <c r="P560" s="136"/>
      <c r="Q560" s="136"/>
      <c r="R560" s="136"/>
      <c r="S560" s="136"/>
      <c r="T560"/>
      <c r="U560" s="136"/>
      <c r="V560" s="136"/>
      <c r="W560"/>
      <c r="X560" s="136"/>
      <c r="Y560" s="136"/>
      <c r="Z560" s="136"/>
      <c r="AA560" s="136"/>
      <c r="AB560" s="136"/>
      <c r="AC560" s="136"/>
      <c r="AD560" s="136"/>
      <c r="AE560" s="136"/>
      <c r="AF560" s="136"/>
      <c r="AG560" s="136"/>
      <c r="AH560" s="136"/>
      <c r="AI560" s="136"/>
    </row>
    <row r="561" spans="1:35" ht="30" x14ac:dyDescent="0.25">
      <c r="A561" s="133">
        <v>230000</v>
      </c>
      <c r="B561" s="133" t="s">
        <v>1740</v>
      </c>
      <c r="C561" s="133">
        <v>2</v>
      </c>
      <c r="D561" s="133" t="s">
        <v>1066</v>
      </c>
      <c r="E561" s="133">
        <v>230</v>
      </c>
      <c r="F561" s="133" t="s">
        <v>1740</v>
      </c>
      <c r="G561" s="133">
        <v>23000</v>
      </c>
      <c r="H561" s="133" t="s">
        <v>1740</v>
      </c>
      <c r="I561" s="133">
        <v>552198</v>
      </c>
      <c r="J561" s="133" t="s">
        <v>1761</v>
      </c>
      <c r="K561" s="133" t="s">
        <v>1156</v>
      </c>
      <c r="L561" s="135" t="str">
        <f t="shared" si="16"/>
        <v>AA</v>
      </c>
      <c r="M561" s="131">
        <f t="shared" si="17"/>
        <v>0</v>
      </c>
      <c r="P561" s="136"/>
      <c r="Q561" s="136"/>
      <c r="R561" s="136"/>
      <c r="S561" s="136"/>
      <c r="T561"/>
      <c r="U561" s="136"/>
      <c r="V561" s="136"/>
      <c r="W561"/>
      <c r="X561" s="136"/>
      <c r="Y561" s="136"/>
      <c r="Z561" s="136"/>
      <c r="AA561" s="136"/>
      <c r="AB561" s="136"/>
      <c r="AC561" s="136"/>
      <c r="AD561" s="136"/>
      <c r="AE561" s="136"/>
      <c r="AF561" s="136"/>
      <c r="AG561" s="136"/>
      <c r="AH561" s="136"/>
      <c r="AI561" s="136"/>
    </row>
    <row r="562" spans="1:35" ht="30" x14ac:dyDescent="0.25">
      <c r="A562" s="133">
        <v>230000</v>
      </c>
      <c r="B562" s="133" t="s">
        <v>1740</v>
      </c>
      <c r="C562" s="133">
        <v>2</v>
      </c>
      <c r="D562" s="133" t="s">
        <v>1066</v>
      </c>
      <c r="E562" s="133">
        <v>230</v>
      </c>
      <c r="F562" s="133" t="s">
        <v>1740</v>
      </c>
      <c r="G562" s="133">
        <v>23000</v>
      </c>
      <c r="H562" s="133" t="s">
        <v>1740</v>
      </c>
      <c r="I562" s="133">
        <v>552199</v>
      </c>
      <c r="J562" s="133" t="s">
        <v>1763</v>
      </c>
      <c r="K562" s="133" t="s">
        <v>1156</v>
      </c>
      <c r="L562" s="135" t="str">
        <f t="shared" si="16"/>
        <v>AA</v>
      </c>
      <c r="M562" s="131">
        <f t="shared" si="17"/>
        <v>0</v>
      </c>
      <c r="P562" s="136"/>
      <c r="Q562" s="136"/>
      <c r="R562" s="136"/>
      <c r="S562" s="136"/>
      <c r="T562"/>
      <c r="U562" s="136"/>
      <c r="V562" s="136"/>
      <c r="W562"/>
      <c r="X562" s="136"/>
      <c r="Y562" s="136"/>
      <c r="Z562" s="136"/>
      <c r="AA562" s="136"/>
      <c r="AB562" s="136"/>
      <c r="AC562" s="136"/>
      <c r="AD562" s="136"/>
      <c r="AE562" s="136"/>
      <c r="AF562" s="136"/>
      <c r="AG562" s="136"/>
      <c r="AH562" s="136"/>
      <c r="AI562" s="136"/>
    </row>
    <row r="563" spans="1:35" ht="30" x14ac:dyDescent="0.25">
      <c r="A563" s="133">
        <v>230000</v>
      </c>
      <c r="B563" s="133" t="s">
        <v>1740</v>
      </c>
      <c r="C563" s="133">
        <v>2</v>
      </c>
      <c r="D563" s="133" t="s">
        <v>1066</v>
      </c>
      <c r="E563" s="133">
        <v>230</v>
      </c>
      <c r="F563" s="133" t="s">
        <v>1740</v>
      </c>
      <c r="G563" s="133">
        <v>23000</v>
      </c>
      <c r="H563" s="133" t="s">
        <v>1740</v>
      </c>
      <c r="I563" s="133">
        <v>553546</v>
      </c>
      <c r="J563" s="133" t="s">
        <v>1765</v>
      </c>
      <c r="K563" s="133" t="s">
        <v>1156</v>
      </c>
      <c r="L563" s="135" t="str">
        <f t="shared" si="16"/>
        <v>AA</v>
      </c>
      <c r="M563" s="131">
        <f t="shared" si="17"/>
        <v>0</v>
      </c>
      <c r="P563" s="136"/>
      <c r="Q563" s="136"/>
      <c r="R563" s="136"/>
      <c r="S563" s="136"/>
      <c r="T563"/>
      <c r="U563" s="136"/>
      <c r="V563" s="136"/>
      <c r="W563"/>
      <c r="X563" s="136"/>
      <c r="Y563" s="136"/>
      <c r="Z563" s="136"/>
      <c r="AA563" s="136"/>
      <c r="AB563" s="136"/>
      <c r="AC563" s="136"/>
      <c r="AD563" s="136"/>
      <c r="AE563" s="136"/>
      <c r="AF563" s="136"/>
      <c r="AG563" s="136"/>
      <c r="AH563" s="136"/>
      <c r="AI563" s="136"/>
    </row>
    <row r="564" spans="1:35" ht="30" x14ac:dyDescent="0.25">
      <c r="A564" s="133">
        <v>230000</v>
      </c>
      <c r="B564" s="133" t="s">
        <v>1740</v>
      </c>
      <c r="C564" s="133">
        <v>2</v>
      </c>
      <c r="D564" s="133" t="s">
        <v>1066</v>
      </c>
      <c r="E564" s="133">
        <v>230</v>
      </c>
      <c r="F564" s="133" t="s">
        <v>1740</v>
      </c>
      <c r="G564" s="133">
        <v>23000</v>
      </c>
      <c r="H564" s="133" t="s">
        <v>1740</v>
      </c>
      <c r="I564" s="133">
        <v>553547</v>
      </c>
      <c r="J564" s="133" t="s">
        <v>1767</v>
      </c>
      <c r="K564" s="133" t="s">
        <v>1156</v>
      </c>
      <c r="L564" s="135" t="str">
        <f t="shared" si="16"/>
        <v>AA</v>
      </c>
      <c r="M564" s="131">
        <f t="shared" si="17"/>
        <v>0</v>
      </c>
      <c r="P564" s="136"/>
      <c r="Q564" s="136"/>
      <c r="R564" s="136"/>
      <c r="S564" s="136"/>
      <c r="T564"/>
      <c r="U564" s="136"/>
      <c r="V564" s="136"/>
      <c r="W564"/>
      <c r="X564" s="136"/>
      <c r="Y564" s="136"/>
      <c r="Z564" s="136"/>
      <c r="AA564" s="136"/>
      <c r="AB564" s="136"/>
      <c r="AC564" s="136"/>
      <c r="AD564" s="136"/>
      <c r="AE564" s="136"/>
      <c r="AF564" s="136"/>
      <c r="AG564" s="136"/>
      <c r="AH564" s="136"/>
      <c r="AI564" s="136"/>
    </row>
    <row r="565" spans="1:35" ht="30" x14ac:dyDescent="0.25">
      <c r="A565" s="133">
        <v>230000</v>
      </c>
      <c r="B565" s="133" t="s">
        <v>1740</v>
      </c>
      <c r="C565" s="133">
        <v>2</v>
      </c>
      <c r="D565" s="133" t="s">
        <v>1066</v>
      </c>
      <c r="E565" s="133">
        <v>230</v>
      </c>
      <c r="F565" s="133" t="s">
        <v>1740</v>
      </c>
      <c r="G565" s="133">
        <v>23000</v>
      </c>
      <c r="H565" s="133" t="s">
        <v>1740</v>
      </c>
      <c r="I565" s="133">
        <v>553556</v>
      </c>
      <c r="J565" s="133" t="s">
        <v>1769</v>
      </c>
      <c r="K565" s="133" t="s">
        <v>1156</v>
      </c>
      <c r="L565" s="135" t="str">
        <f t="shared" si="16"/>
        <v>AA</v>
      </c>
      <c r="M565" s="131">
        <f t="shared" si="17"/>
        <v>0</v>
      </c>
      <c r="P565" s="136"/>
      <c r="Q565" s="136"/>
      <c r="R565" s="136"/>
      <c r="S565" s="136"/>
      <c r="T565"/>
      <c r="U565" s="136"/>
      <c r="V565" s="136"/>
      <c r="W565"/>
      <c r="X565" s="136"/>
      <c r="Y565" s="136"/>
      <c r="Z565" s="136"/>
      <c r="AA565" s="136"/>
      <c r="AB565" s="136"/>
      <c r="AC565" s="136"/>
      <c r="AD565" s="136"/>
      <c r="AE565" s="136"/>
      <c r="AF565" s="136"/>
      <c r="AG565" s="136"/>
      <c r="AH565" s="136"/>
      <c r="AI565" s="136"/>
    </row>
    <row r="566" spans="1:35" ht="30" x14ac:dyDescent="0.25">
      <c r="A566" s="133">
        <v>230000</v>
      </c>
      <c r="B566" s="133" t="s">
        <v>1740</v>
      </c>
      <c r="C566" s="133">
        <v>2</v>
      </c>
      <c r="D566" s="133" t="s">
        <v>1066</v>
      </c>
      <c r="E566" s="133">
        <v>230</v>
      </c>
      <c r="F566" s="133" t="s">
        <v>1740</v>
      </c>
      <c r="G566" s="133">
        <v>23000</v>
      </c>
      <c r="H566" s="133" t="s">
        <v>1740</v>
      </c>
      <c r="I566" s="133">
        <v>557615</v>
      </c>
      <c r="J566" s="133" t="s">
        <v>1771</v>
      </c>
      <c r="K566" s="133" t="s">
        <v>1156</v>
      </c>
      <c r="L566" s="135" t="str">
        <f t="shared" si="16"/>
        <v>AA</v>
      </c>
      <c r="M566" s="131">
        <f t="shared" si="17"/>
        <v>0</v>
      </c>
      <c r="P566" s="136"/>
      <c r="Q566" s="136"/>
      <c r="R566" s="136"/>
      <c r="S566" s="136"/>
      <c r="T566"/>
      <c r="U566" s="136"/>
      <c r="V566" s="136"/>
      <c r="W566"/>
      <c r="X566" s="136"/>
      <c r="Y566" s="136"/>
      <c r="Z566" s="136"/>
      <c r="AA566" s="136"/>
      <c r="AB566" s="136"/>
      <c r="AC566" s="136"/>
      <c r="AD566" s="136"/>
      <c r="AE566" s="136"/>
      <c r="AF566" s="136"/>
      <c r="AG566" s="136"/>
      <c r="AH566" s="136"/>
      <c r="AI566" s="136"/>
    </row>
    <row r="567" spans="1:35" ht="30" x14ac:dyDescent="0.25">
      <c r="A567" s="133">
        <v>230000</v>
      </c>
      <c r="B567" s="133" t="s">
        <v>1740</v>
      </c>
      <c r="C567" s="133">
        <v>2</v>
      </c>
      <c r="D567" s="133" t="s">
        <v>1066</v>
      </c>
      <c r="E567" s="133">
        <v>230</v>
      </c>
      <c r="F567" s="133" t="s">
        <v>1740</v>
      </c>
      <c r="G567" s="133">
        <v>23000</v>
      </c>
      <c r="H567" s="133" t="s">
        <v>1740</v>
      </c>
      <c r="I567" s="133">
        <v>559298</v>
      </c>
      <c r="J567" s="133" t="s">
        <v>1773</v>
      </c>
      <c r="K567" s="133" t="s">
        <v>604</v>
      </c>
      <c r="L567" s="135" t="str">
        <f t="shared" si="16"/>
        <v>AA</v>
      </c>
      <c r="M567" s="131">
        <f t="shared" si="17"/>
        <v>0</v>
      </c>
      <c r="P567" s="136"/>
      <c r="Q567" s="136"/>
      <c r="R567" s="136"/>
      <c r="S567" s="136"/>
      <c r="T567"/>
      <c r="U567" s="136"/>
      <c r="V567" s="136"/>
      <c r="W567"/>
      <c r="X567" s="136"/>
      <c r="Y567" s="136"/>
      <c r="Z567" s="136"/>
      <c r="AA567" s="136"/>
      <c r="AB567" s="136"/>
      <c r="AC567" s="136"/>
      <c r="AD567" s="136"/>
      <c r="AE567" s="136"/>
      <c r="AF567" s="136"/>
      <c r="AG567" s="136"/>
      <c r="AH567" s="136"/>
      <c r="AI567" s="136"/>
    </row>
    <row r="568" spans="1:35" ht="30" x14ac:dyDescent="0.25">
      <c r="A568" s="133">
        <v>230000</v>
      </c>
      <c r="B568" s="133" t="s">
        <v>1740</v>
      </c>
      <c r="C568" s="133">
        <v>2</v>
      </c>
      <c r="D568" s="133" t="s">
        <v>1066</v>
      </c>
      <c r="E568" s="133">
        <v>230</v>
      </c>
      <c r="F568" s="133" t="s">
        <v>1740</v>
      </c>
      <c r="G568" s="133">
        <v>23000</v>
      </c>
      <c r="H568" s="133" t="s">
        <v>1740</v>
      </c>
      <c r="I568" s="133">
        <v>559371</v>
      </c>
      <c r="J568" s="133" t="s">
        <v>1775</v>
      </c>
      <c r="K568" s="133" t="s">
        <v>604</v>
      </c>
      <c r="L568" s="135" t="str">
        <f t="shared" si="16"/>
        <v>AA</v>
      </c>
      <c r="M568" s="131">
        <f t="shared" si="17"/>
        <v>0</v>
      </c>
      <c r="P568" s="136"/>
      <c r="Q568" s="136"/>
      <c r="R568" s="136"/>
      <c r="S568" s="136"/>
      <c r="T568"/>
      <c r="U568" s="136"/>
      <c r="V568" s="136"/>
      <c r="W568"/>
      <c r="X568" s="136"/>
      <c r="Y568" s="136"/>
      <c r="Z568" s="136"/>
      <c r="AA568" s="136"/>
      <c r="AB568" s="136"/>
      <c r="AC568" s="136"/>
      <c r="AD568" s="136"/>
      <c r="AE568" s="136"/>
      <c r="AF568" s="136"/>
      <c r="AG568" s="136"/>
      <c r="AH568" s="136"/>
      <c r="AI568" s="136"/>
    </row>
    <row r="569" spans="1:35" ht="30" x14ac:dyDescent="0.25">
      <c r="A569" s="133">
        <v>230000</v>
      </c>
      <c r="B569" s="133" t="s">
        <v>1740</v>
      </c>
      <c r="C569" s="133">
        <v>2</v>
      </c>
      <c r="D569" s="133" t="s">
        <v>1066</v>
      </c>
      <c r="E569" s="133">
        <v>230</v>
      </c>
      <c r="F569" s="133" t="s">
        <v>1740</v>
      </c>
      <c r="G569" s="133">
        <v>23000</v>
      </c>
      <c r="H569" s="133" t="s">
        <v>1740</v>
      </c>
      <c r="I569" s="133">
        <v>559381</v>
      </c>
      <c r="J569" s="133" t="s">
        <v>1777</v>
      </c>
      <c r="K569" s="133" t="s">
        <v>1156</v>
      </c>
      <c r="L569" s="135" t="str">
        <f t="shared" si="16"/>
        <v>AA</v>
      </c>
      <c r="M569" s="131">
        <f t="shared" si="17"/>
        <v>0</v>
      </c>
      <c r="P569" s="136"/>
      <c r="Q569" s="136"/>
      <c r="R569" s="136"/>
      <c r="S569" s="136"/>
      <c r="T569"/>
      <c r="U569" s="136"/>
      <c r="V569" s="136"/>
      <c r="W569"/>
      <c r="X569" s="136"/>
      <c r="Y569" s="136"/>
      <c r="Z569" s="136"/>
      <c r="AA569" s="136"/>
      <c r="AB569" s="136"/>
      <c r="AC569" s="136"/>
      <c r="AD569" s="136"/>
      <c r="AE569" s="136"/>
      <c r="AF569" s="136"/>
      <c r="AG569" s="136"/>
      <c r="AH569" s="136"/>
      <c r="AI569" s="136"/>
    </row>
    <row r="570" spans="1:35" ht="30" x14ac:dyDescent="0.25">
      <c r="A570" s="133">
        <v>230000</v>
      </c>
      <c r="B570" s="133" t="s">
        <v>1740</v>
      </c>
      <c r="C570" s="133">
        <v>2</v>
      </c>
      <c r="D570" s="133" t="s">
        <v>1066</v>
      </c>
      <c r="E570" s="133">
        <v>230</v>
      </c>
      <c r="F570" s="133" t="s">
        <v>1740</v>
      </c>
      <c r="G570" s="133">
        <v>23000</v>
      </c>
      <c r="H570" s="133" t="s">
        <v>1740</v>
      </c>
      <c r="I570" s="133">
        <v>559457</v>
      </c>
      <c r="J570" s="133" t="s">
        <v>1779</v>
      </c>
      <c r="K570" s="133" t="s">
        <v>1156</v>
      </c>
      <c r="L570" s="135" t="str">
        <f t="shared" si="16"/>
        <v>AA</v>
      </c>
      <c r="M570" s="131">
        <f t="shared" si="17"/>
        <v>0</v>
      </c>
      <c r="P570" s="136"/>
      <c r="Q570" s="136"/>
      <c r="R570" s="136"/>
      <c r="S570" s="136"/>
      <c r="T570"/>
      <c r="U570" s="136"/>
      <c r="V570" s="136"/>
      <c r="W570"/>
      <c r="X570" s="136"/>
      <c r="Y570" s="136"/>
      <c r="Z570" s="136"/>
      <c r="AA570" s="136"/>
      <c r="AB570" s="136"/>
      <c r="AC570" s="136"/>
      <c r="AD570" s="136"/>
      <c r="AE570" s="136"/>
      <c r="AF570" s="136"/>
      <c r="AG570" s="136"/>
      <c r="AH570" s="136"/>
      <c r="AI570" s="136"/>
    </row>
    <row r="571" spans="1:35" ht="30" x14ac:dyDescent="0.25">
      <c r="A571" s="133">
        <v>230000</v>
      </c>
      <c r="B571" s="133" t="s">
        <v>1740</v>
      </c>
      <c r="C571" s="133">
        <v>2</v>
      </c>
      <c r="D571" s="133" t="s">
        <v>1066</v>
      </c>
      <c r="E571" s="133">
        <v>230</v>
      </c>
      <c r="F571" s="133" t="s">
        <v>1740</v>
      </c>
      <c r="G571" s="133">
        <v>23000</v>
      </c>
      <c r="H571" s="133" t="s">
        <v>1740</v>
      </c>
      <c r="I571" s="133">
        <v>559470</v>
      </c>
      <c r="J571" s="133" t="s">
        <v>1781</v>
      </c>
      <c r="K571" s="133" t="s">
        <v>1156</v>
      </c>
      <c r="L571" s="135" t="str">
        <f t="shared" si="16"/>
        <v>AA</v>
      </c>
      <c r="M571" s="131">
        <f t="shared" si="17"/>
        <v>0</v>
      </c>
      <c r="P571" s="136"/>
      <c r="Q571" s="136"/>
      <c r="R571" s="136"/>
      <c r="S571" s="136"/>
      <c r="T571"/>
      <c r="U571" s="136"/>
      <c r="V571" s="136"/>
      <c r="W571"/>
      <c r="X571" s="136"/>
      <c r="Y571" s="136"/>
      <c r="Z571" s="136"/>
      <c r="AA571" s="136"/>
      <c r="AB571" s="136"/>
      <c r="AC571" s="136"/>
      <c r="AD571" s="136"/>
      <c r="AE571" s="136"/>
      <c r="AF571" s="136"/>
      <c r="AG571" s="136"/>
      <c r="AH571" s="136"/>
      <c r="AI571" s="136"/>
    </row>
    <row r="572" spans="1:35" ht="30" x14ac:dyDescent="0.25">
      <c r="A572" s="133">
        <v>230000</v>
      </c>
      <c r="B572" s="133" t="s">
        <v>1740</v>
      </c>
      <c r="C572" s="133">
        <v>2</v>
      </c>
      <c r="D572" s="133" t="s">
        <v>1066</v>
      </c>
      <c r="E572" s="133">
        <v>230</v>
      </c>
      <c r="F572" s="133" t="s">
        <v>1740</v>
      </c>
      <c r="G572" s="133">
        <v>23000</v>
      </c>
      <c r="H572" s="133" t="s">
        <v>1740</v>
      </c>
      <c r="I572" s="133">
        <v>559499</v>
      </c>
      <c r="J572" s="133" t="s">
        <v>1783</v>
      </c>
      <c r="K572" s="133" t="s">
        <v>1156</v>
      </c>
      <c r="L572" s="135" t="str">
        <f t="shared" si="16"/>
        <v>AA</v>
      </c>
      <c r="M572" s="131">
        <f t="shared" si="17"/>
        <v>0</v>
      </c>
      <c r="P572" s="136"/>
      <c r="Q572" s="136"/>
      <c r="R572" s="136"/>
      <c r="S572" s="136"/>
      <c r="T572"/>
      <c r="U572" s="136"/>
      <c r="V572" s="136"/>
      <c r="W572"/>
      <c r="X572" s="136"/>
      <c r="Y572" s="136"/>
      <c r="Z572" s="136"/>
      <c r="AA572" s="136"/>
      <c r="AB572" s="136"/>
      <c r="AC572" s="136"/>
      <c r="AD572" s="136"/>
      <c r="AE572" s="136"/>
      <c r="AF572" s="136"/>
      <c r="AG572" s="136"/>
      <c r="AH572" s="136"/>
      <c r="AI572" s="136"/>
    </row>
    <row r="573" spans="1:35" ht="30" x14ac:dyDescent="0.25">
      <c r="A573" s="133">
        <v>230000</v>
      </c>
      <c r="B573" s="133" t="s">
        <v>1740</v>
      </c>
      <c r="C573" s="133">
        <v>2</v>
      </c>
      <c r="D573" s="133" t="s">
        <v>1066</v>
      </c>
      <c r="E573" s="133">
        <v>230</v>
      </c>
      <c r="F573" s="133" t="s">
        <v>1740</v>
      </c>
      <c r="G573" s="133">
        <v>23000</v>
      </c>
      <c r="H573" s="133" t="s">
        <v>1740</v>
      </c>
      <c r="I573" s="133">
        <v>559503</v>
      </c>
      <c r="J573" s="133" t="s">
        <v>1785</v>
      </c>
      <c r="K573" s="133" t="s">
        <v>1156</v>
      </c>
      <c r="L573" s="135" t="str">
        <f t="shared" si="16"/>
        <v>AA</v>
      </c>
      <c r="M573" s="131">
        <f t="shared" si="17"/>
        <v>0</v>
      </c>
      <c r="P573" s="136"/>
      <c r="Q573" s="136"/>
      <c r="R573" s="136"/>
      <c r="S573" s="136"/>
      <c r="T573"/>
      <c r="U573" s="136"/>
      <c r="V573" s="136"/>
      <c r="W573"/>
      <c r="X573" s="136"/>
      <c r="Y573" s="136"/>
      <c r="Z573" s="136"/>
      <c r="AA573" s="136"/>
      <c r="AB573" s="136"/>
      <c r="AC573" s="136"/>
      <c r="AD573" s="136"/>
      <c r="AE573" s="136"/>
      <c r="AF573" s="136"/>
      <c r="AG573" s="136"/>
      <c r="AH573" s="136"/>
      <c r="AI573" s="136"/>
    </row>
    <row r="574" spans="1:35" ht="30" x14ac:dyDescent="0.25">
      <c r="A574" s="133">
        <v>230000</v>
      </c>
      <c r="B574" s="133" t="s">
        <v>1740</v>
      </c>
      <c r="C574" s="133">
        <v>2</v>
      </c>
      <c r="D574" s="133" t="s">
        <v>1066</v>
      </c>
      <c r="E574" s="133">
        <v>230</v>
      </c>
      <c r="F574" s="133" t="s">
        <v>1740</v>
      </c>
      <c r="G574" s="133">
        <v>23000</v>
      </c>
      <c r="H574" s="133" t="s">
        <v>1740</v>
      </c>
      <c r="I574" s="133">
        <v>559506</v>
      </c>
      <c r="J574" s="133" t="s">
        <v>1787</v>
      </c>
      <c r="K574" s="133" t="s">
        <v>1156</v>
      </c>
      <c r="L574" s="135" t="str">
        <f t="shared" si="16"/>
        <v>AA</v>
      </c>
      <c r="M574" s="131">
        <f t="shared" si="17"/>
        <v>0</v>
      </c>
      <c r="P574" s="136"/>
      <c r="Q574" s="136"/>
      <c r="R574" s="136"/>
      <c r="S574" s="136"/>
      <c r="T574"/>
      <c r="U574" s="136"/>
      <c r="V574" s="136"/>
      <c r="W574"/>
      <c r="X574" s="136"/>
      <c r="Y574" s="136"/>
      <c r="Z574" s="136"/>
      <c r="AA574" s="136"/>
      <c r="AB574" s="136"/>
      <c r="AC574" s="136"/>
      <c r="AD574" s="136"/>
      <c r="AE574" s="136"/>
      <c r="AF574" s="136"/>
      <c r="AG574" s="136"/>
      <c r="AH574" s="136"/>
      <c r="AI574" s="136"/>
    </row>
    <row r="575" spans="1:35" ht="30" x14ac:dyDescent="0.25">
      <c r="A575" s="133">
        <v>230000</v>
      </c>
      <c r="B575" s="133" t="s">
        <v>1740</v>
      </c>
      <c r="C575" s="133">
        <v>2</v>
      </c>
      <c r="D575" s="133" t="s">
        <v>1066</v>
      </c>
      <c r="E575" s="133">
        <v>230</v>
      </c>
      <c r="F575" s="133" t="s">
        <v>1740</v>
      </c>
      <c r="G575" s="133">
        <v>23000</v>
      </c>
      <c r="H575" s="133" t="s">
        <v>1740</v>
      </c>
      <c r="I575" s="133">
        <v>559533</v>
      </c>
      <c r="J575" s="133" t="s">
        <v>1789</v>
      </c>
      <c r="K575" s="133" t="s">
        <v>604</v>
      </c>
      <c r="L575" s="135" t="str">
        <f t="shared" si="16"/>
        <v>AA</v>
      </c>
      <c r="M575" s="131">
        <f t="shared" si="17"/>
        <v>0</v>
      </c>
      <c r="P575" s="136"/>
      <c r="Q575" s="136"/>
      <c r="R575" s="136"/>
      <c r="S575" s="136"/>
      <c r="T575"/>
      <c r="U575" s="136"/>
      <c r="V575" s="136"/>
      <c r="W575"/>
      <c r="X575" s="136"/>
      <c r="Y575" s="136"/>
      <c r="Z575" s="136"/>
      <c r="AA575" s="136"/>
      <c r="AB575" s="136"/>
      <c r="AC575" s="136"/>
      <c r="AD575" s="136"/>
      <c r="AE575" s="136"/>
      <c r="AF575" s="136"/>
      <c r="AG575" s="136"/>
      <c r="AH575" s="136"/>
      <c r="AI575" s="136"/>
    </row>
    <row r="576" spans="1:35" ht="30" x14ac:dyDescent="0.25">
      <c r="A576" s="133">
        <v>230000</v>
      </c>
      <c r="B576" s="133" t="s">
        <v>1740</v>
      </c>
      <c r="C576" s="133">
        <v>2</v>
      </c>
      <c r="D576" s="133" t="s">
        <v>1066</v>
      </c>
      <c r="E576" s="133">
        <v>230</v>
      </c>
      <c r="F576" s="133" t="s">
        <v>1740</v>
      </c>
      <c r="G576" s="133">
        <v>23000</v>
      </c>
      <c r="H576" s="133" t="s">
        <v>1740</v>
      </c>
      <c r="I576" s="133">
        <v>559902</v>
      </c>
      <c r="J576" s="133" t="s">
        <v>1791</v>
      </c>
      <c r="K576" s="133" t="s">
        <v>1156</v>
      </c>
      <c r="L576" s="135" t="str">
        <f t="shared" si="16"/>
        <v>AA</v>
      </c>
      <c r="M576" s="131">
        <f t="shared" si="17"/>
        <v>0</v>
      </c>
      <c r="P576" s="136"/>
      <c r="Q576" s="136"/>
      <c r="R576" s="136"/>
      <c r="S576" s="136"/>
      <c r="T576"/>
      <c r="U576" s="136"/>
      <c r="V576" s="136"/>
      <c r="W576"/>
      <c r="X576" s="136"/>
      <c r="Y576" s="136"/>
      <c r="Z576" s="136"/>
      <c r="AA576" s="136"/>
      <c r="AB576" s="136"/>
      <c r="AC576" s="136"/>
      <c r="AD576" s="136"/>
      <c r="AE576" s="136"/>
      <c r="AF576" s="136"/>
      <c r="AG576" s="136"/>
      <c r="AH576" s="136"/>
      <c r="AI576" s="136"/>
    </row>
    <row r="577" spans="1:35" ht="30" x14ac:dyDescent="0.25">
      <c r="A577" s="133">
        <v>231000</v>
      </c>
      <c r="B577" s="133" t="s">
        <v>1793</v>
      </c>
      <c r="C577" s="133">
        <v>2</v>
      </c>
      <c r="D577" s="133" t="s">
        <v>1066</v>
      </c>
      <c r="E577" s="133">
        <v>231</v>
      </c>
      <c r="F577" s="133" t="s">
        <v>1793</v>
      </c>
      <c r="G577" s="133">
        <v>23100</v>
      </c>
      <c r="H577" s="133" t="s">
        <v>1793</v>
      </c>
      <c r="I577" s="133">
        <v>225505</v>
      </c>
      <c r="J577" s="133" t="s">
        <v>1796</v>
      </c>
      <c r="K577" s="133" t="s">
        <v>545</v>
      </c>
      <c r="L577" s="135" t="str">
        <f t="shared" si="16"/>
        <v>AA</v>
      </c>
      <c r="M577" s="131">
        <f t="shared" si="17"/>
        <v>0</v>
      </c>
      <c r="P577" s="136"/>
      <c r="Q577" s="136"/>
      <c r="R577" s="136"/>
      <c r="S577" s="136"/>
      <c r="T577"/>
      <c r="U577" s="136"/>
      <c r="V577" s="136"/>
      <c r="W577"/>
      <c r="X577" s="136"/>
      <c r="Y577" s="136"/>
      <c r="Z577" s="136"/>
      <c r="AA577" s="136"/>
      <c r="AB577" s="136"/>
      <c r="AC577" s="136"/>
      <c r="AD577" s="136"/>
      <c r="AE577" s="136"/>
      <c r="AF577" s="136"/>
      <c r="AG577" s="136"/>
      <c r="AH577" s="136"/>
      <c r="AI577" s="136"/>
    </row>
    <row r="578" spans="1:35" ht="30" x14ac:dyDescent="0.25">
      <c r="A578" s="133">
        <v>231000</v>
      </c>
      <c r="B578" s="133" t="s">
        <v>1793</v>
      </c>
      <c r="C578" s="133">
        <v>2</v>
      </c>
      <c r="D578" s="133" t="s">
        <v>1066</v>
      </c>
      <c r="E578" s="133">
        <v>231</v>
      </c>
      <c r="F578" s="133" t="s">
        <v>1793</v>
      </c>
      <c r="G578" s="133">
        <v>23100</v>
      </c>
      <c r="H578" s="133" t="s">
        <v>1793</v>
      </c>
      <c r="I578" s="133">
        <v>227259</v>
      </c>
      <c r="J578" s="133" t="s">
        <v>1798</v>
      </c>
      <c r="K578" s="133" t="s">
        <v>545</v>
      </c>
      <c r="L578" s="135" t="str">
        <f t="shared" si="16"/>
        <v>AA</v>
      </c>
      <c r="M578" s="131">
        <f t="shared" si="17"/>
        <v>0</v>
      </c>
      <c r="P578" s="136"/>
      <c r="Q578" s="136"/>
      <c r="R578" s="136"/>
      <c r="S578" s="136"/>
      <c r="T578"/>
      <c r="U578" s="136"/>
      <c r="V578" s="136"/>
      <c r="W578"/>
      <c r="X578" s="136"/>
      <c r="Y578" s="136"/>
      <c r="Z578" s="136"/>
      <c r="AA578" s="136"/>
      <c r="AB578" s="136"/>
      <c r="AC578" s="136"/>
      <c r="AD578" s="136"/>
      <c r="AE578" s="136"/>
      <c r="AF578" s="136"/>
      <c r="AG578" s="136"/>
      <c r="AH578" s="136"/>
      <c r="AI578" s="136"/>
    </row>
    <row r="579" spans="1:35" ht="12.75" customHeight="1" x14ac:dyDescent="0.25">
      <c r="A579" s="133">
        <v>231000</v>
      </c>
      <c r="B579" s="133" t="s">
        <v>1793</v>
      </c>
      <c r="C579" s="133">
        <v>2</v>
      </c>
      <c r="D579" s="133" t="s">
        <v>1066</v>
      </c>
      <c r="E579" s="133">
        <v>231</v>
      </c>
      <c r="F579" s="133" t="s">
        <v>1793</v>
      </c>
      <c r="G579" s="133">
        <v>23100</v>
      </c>
      <c r="H579" s="133" t="s">
        <v>1793</v>
      </c>
      <c r="I579" s="133">
        <v>228969</v>
      </c>
      <c r="J579" s="133" t="s">
        <v>1800</v>
      </c>
      <c r="K579" s="133" t="s">
        <v>545</v>
      </c>
      <c r="L579" s="135" t="str">
        <f t="shared" si="16"/>
        <v>AA</v>
      </c>
      <c r="M579" s="131">
        <f t="shared" si="17"/>
        <v>0</v>
      </c>
      <c r="P579" s="136"/>
      <c r="Q579" s="136"/>
      <c r="R579" s="136"/>
      <c r="S579" s="136"/>
      <c r="T579"/>
      <c r="U579" s="136"/>
      <c r="V579" s="136"/>
      <c r="W579"/>
      <c r="X579" s="136"/>
      <c r="Y579" s="136"/>
      <c r="Z579" s="136"/>
      <c r="AA579" s="136"/>
      <c r="AB579" s="136"/>
      <c r="AC579" s="136"/>
      <c r="AD579" s="136"/>
      <c r="AE579" s="136"/>
      <c r="AF579" s="136"/>
      <c r="AG579" s="136"/>
      <c r="AH579" s="136"/>
      <c r="AI579" s="136"/>
    </row>
    <row r="580" spans="1:35" ht="12.75" customHeight="1" x14ac:dyDescent="0.25">
      <c r="A580" s="133">
        <v>231000</v>
      </c>
      <c r="B580" s="133" t="s">
        <v>1793</v>
      </c>
      <c r="C580" s="133">
        <v>2</v>
      </c>
      <c r="D580" s="133" t="s">
        <v>1066</v>
      </c>
      <c r="E580" s="133">
        <v>231</v>
      </c>
      <c r="F580" s="133" t="s">
        <v>1793</v>
      </c>
      <c r="G580" s="133">
        <v>23100</v>
      </c>
      <c r="H580" s="133" t="s">
        <v>1793</v>
      </c>
      <c r="I580" s="133">
        <v>553560</v>
      </c>
      <c r="J580" s="133" t="s">
        <v>1802</v>
      </c>
      <c r="K580" s="133" t="s">
        <v>1156</v>
      </c>
      <c r="L580" s="135" t="str">
        <f t="shared" si="16"/>
        <v>AA</v>
      </c>
      <c r="M580" s="131">
        <f t="shared" si="17"/>
        <v>0</v>
      </c>
      <c r="P580" s="136"/>
      <c r="Q580" s="136"/>
      <c r="R580" s="136"/>
      <c r="S580" s="136"/>
      <c r="T580"/>
      <c r="U580" s="136"/>
      <c r="V580" s="136"/>
      <c r="W580"/>
      <c r="X580" s="136"/>
      <c r="Y580" s="136"/>
      <c r="Z580" s="136"/>
      <c r="AA580" s="136"/>
      <c r="AB580" s="136"/>
      <c r="AC580" s="136"/>
      <c r="AD580" s="136"/>
      <c r="AE580" s="136"/>
      <c r="AF580" s="136"/>
      <c r="AG580" s="136"/>
      <c r="AH580" s="136"/>
      <c r="AI580" s="136"/>
    </row>
    <row r="581" spans="1:35" ht="12.75" customHeight="1" x14ac:dyDescent="0.25">
      <c r="A581" s="133">
        <v>231000</v>
      </c>
      <c r="B581" s="133" t="s">
        <v>1793</v>
      </c>
      <c r="C581" s="133">
        <v>2</v>
      </c>
      <c r="D581" s="133" t="s">
        <v>1066</v>
      </c>
      <c r="E581" s="133">
        <v>231</v>
      </c>
      <c r="F581" s="133" t="s">
        <v>1793</v>
      </c>
      <c r="G581" s="133">
        <v>23100</v>
      </c>
      <c r="H581" s="133" t="s">
        <v>1793</v>
      </c>
      <c r="I581" s="133">
        <v>557055</v>
      </c>
      <c r="J581" s="133" t="s">
        <v>1804</v>
      </c>
      <c r="K581" s="133" t="s">
        <v>1156</v>
      </c>
      <c r="L581" s="135" t="str">
        <f t="shared" ref="L581:L644" si="18">IF(K581=102,"AA102",IF(K581=103,"AA103",VLOOKUP(C581,$AJ$5:$AK$13,2,0)))</f>
        <v>AA</v>
      </c>
      <c r="M581" s="131">
        <f t="shared" si="17"/>
        <v>0</v>
      </c>
      <c r="P581" s="136"/>
      <c r="Q581" s="136"/>
      <c r="R581" s="136"/>
      <c r="S581" s="136"/>
      <c r="T581"/>
      <c r="U581" s="136"/>
      <c r="V581" s="136"/>
      <c r="W581"/>
      <c r="X581" s="136"/>
      <c r="Y581" s="136"/>
      <c r="Z581" s="136"/>
      <c r="AA581" s="136"/>
      <c r="AB581" s="136"/>
      <c r="AC581" s="136"/>
      <c r="AD581" s="136"/>
      <c r="AE581" s="136"/>
      <c r="AF581" s="136"/>
      <c r="AG581" s="136"/>
      <c r="AH581" s="136"/>
      <c r="AI581" s="136"/>
    </row>
    <row r="582" spans="1:35" ht="12.75" customHeight="1" x14ac:dyDescent="0.25">
      <c r="A582" s="133">
        <v>231000</v>
      </c>
      <c r="B582" s="133" t="s">
        <v>1793</v>
      </c>
      <c r="C582" s="133">
        <v>2</v>
      </c>
      <c r="D582" s="133" t="s">
        <v>1066</v>
      </c>
      <c r="E582" s="133">
        <v>231</v>
      </c>
      <c r="F582" s="133" t="s">
        <v>1793</v>
      </c>
      <c r="G582" s="133">
        <v>23100</v>
      </c>
      <c r="H582" s="133" t="s">
        <v>1793</v>
      </c>
      <c r="I582" s="133">
        <v>559234</v>
      </c>
      <c r="J582" s="133" t="s">
        <v>1808</v>
      </c>
      <c r="K582" s="133" t="s">
        <v>1156</v>
      </c>
      <c r="L582" s="135" t="str">
        <f t="shared" si="18"/>
        <v>AA</v>
      </c>
      <c r="M582" s="131">
        <f t="shared" ref="M582:M645" si="19">VLOOKUP(H582,$W$5:$X$227,2,FALSE)</f>
        <v>0</v>
      </c>
      <c r="P582" s="136"/>
      <c r="Q582" s="136"/>
      <c r="R582" s="136"/>
      <c r="S582" s="136"/>
      <c r="T582"/>
      <c r="U582" s="136"/>
      <c r="V582" s="136"/>
      <c r="W582"/>
      <c r="X582" s="136"/>
      <c r="Y582" s="136"/>
      <c r="Z582" s="136"/>
      <c r="AA582" s="136"/>
      <c r="AB582" s="136"/>
      <c r="AC582" s="136"/>
      <c r="AD582" s="136"/>
      <c r="AE582" s="136"/>
      <c r="AF582" s="136"/>
      <c r="AG582" s="136"/>
      <c r="AH582" s="136"/>
      <c r="AI582" s="136"/>
    </row>
    <row r="583" spans="1:35" ht="12.75" customHeight="1" x14ac:dyDescent="0.25">
      <c r="A583" s="133">
        <v>231000</v>
      </c>
      <c r="B583" s="133" t="s">
        <v>1793</v>
      </c>
      <c r="C583" s="133">
        <v>2</v>
      </c>
      <c r="D583" s="133" t="s">
        <v>1066</v>
      </c>
      <c r="E583" s="133">
        <v>231</v>
      </c>
      <c r="F583" s="133" t="s">
        <v>1793</v>
      </c>
      <c r="G583" s="133">
        <v>23100</v>
      </c>
      <c r="H583" s="133" t="s">
        <v>1793</v>
      </c>
      <c r="I583" s="133">
        <v>559367</v>
      </c>
      <c r="J583" s="133" t="s">
        <v>1810</v>
      </c>
      <c r="K583" s="133" t="s">
        <v>1156</v>
      </c>
      <c r="L583" s="135" t="str">
        <f t="shared" si="18"/>
        <v>AA</v>
      </c>
      <c r="M583" s="131">
        <f t="shared" si="19"/>
        <v>0</v>
      </c>
      <c r="P583" s="136"/>
      <c r="Q583" s="136"/>
      <c r="R583" s="136"/>
      <c r="S583" s="136"/>
      <c r="T583"/>
      <c r="U583" s="136"/>
      <c r="V583" s="136"/>
      <c r="W583"/>
      <c r="X583" s="136"/>
      <c r="Y583" s="136"/>
      <c r="Z583" s="136"/>
      <c r="AA583" s="136"/>
      <c r="AB583" s="136"/>
      <c r="AC583" s="136"/>
      <c r="AD583" s="136"/>
      <c r="AE583" s="136"/>
      <c r="AF583" s="136"/>
      <c r="AG583" s="136"/>
      <c r="AH583" s="136"/>
      <c r="AI583" s="136"/>
    </row>
    <row r="584" spans="1:35" ht="12.75" customHeight="1" x14ac:dyDescent="0.25">
      <c r="A584" s="133">
        <v>231000</v>
      </c>
      <c r="B584" s="133" t="s">
        <v>1793</v>
      </c>
      <c r="C584" s="133">
        <v>2</v>
      </c>
      <c r="D584" s="133" t="s">
        <v>1066</v>
      </c>
      <c r="E584" s="133">
        <v>231</v>
      </c>
      <c r="F584" s="133" t="s">
        <v>1793</v>
      </c>
      <c r="G584" s="133">
        <v>23100</v>
      </c>
      <c r="H584" s="133" t="s">
        <v>1793</v>
      </c>
      <c r="I584" s="133">
        <v>559505</v>
      </c>
      <c r="J584" s="133" t="s">
        <v>1812</v>
      </c>
      <c r="K584" s="133" t="s">
        <v>604</v>
      </c>
      <c r="L584" s="135" t="str">
        <f t="shared" si="18"/>
        <v>AA</v>
      </c>
      <c r="M584" s="131">
        <f t="shared" si="19"/>
        <v>0</v>
      </c>
      <c r="P584" s="136"/>
      <c r="Q584" s="136"/>
      <c r="R584" s="136"/>
      <c r="S584" s="136"/>
      <c r="T584"/>
      <c r="U584" s="136"/>
      <c r="V584" s="136"/>
      <c r="W584"/>
      <c r="X584" s="136"/>
      <c r="Y584" s="136"/>
      <c r="Z584" s="136"/>
      <c r="AA584" s="136"/>
      <c r="AB584" s="136"/>
      <c r="AC584" s="136"/>
      <c r="AD584" s="136"/>
      <c r="AE584" s="136"/>
      <c r="AF584" s="136"/>
      <c r="AG584" s="136"/>
      <c r="AH584" s="136"/>
      <c r="AI584" s="136"/>
    </row>
    <row r="585" spans="1:35" ht="12.75" customHeight="1" x14ac:dyDescent="0.25">
      <c r="A585" s="133">
        <v>232000</v>
      </c>
      <c r="B585" s="133" t="s">
        <v>1814</v>
      </c>
      <c r="C585" s="133">
        <v>2</v>
      </c>
      <c r="D585" s="133" t="s">
        <v>1066</v>
      </c>
      <c r="E585" s="133">
        <v>232</v>
      </c>
      <c r="F585" s="133" t="s">
        <v>1814</v>
      </c>
      <c r="G585" s="133">
        <v>23200</v>
      </c>
      <c r="H585" s="133" t="s">
        <v>1814</v>
      </c>
      <c r="I585" s="133">
        <v>106500</v>
      </c>
      <c r="J585" s="133" t="s">
        <v>1814</v>
      </c>
      <c r="K585" s="133" t="s">
        <v>604</v>
      </c>
      <c r="L585" s="135" t="str">
        <f t="shared" si="18"/>
        <v>AA</v>
      </c>
      <c r="M585" s="131">
        <f t="shared" si="19"/>
        <v>0</v>
      </c>
      <c r="P585" s="136"/>
      <c r="Q585" s="136"/>
      <c r="R585" s="136"/>
      <c r="S585" s="136"/>
      <c r="T585"/>
      <c r="U585" s="136"/>
      <c r="V585" s="136"/>
      <c r="W585"/>
      <c r="X585" s="136"/>
      <c r="Y585" s="136"/>
      <c r="Z585" s="136"/>
      <c r="AA585" s="136"/>
      <c r="AB585" s="136"/>
      <c r="AC585" s="136"/>
      <c r="AD585" s="136"/>
      <c r="AE585" s="136"/>
      <c r="AF585" s="136"/>
      <c r="AG585" s="136"/>
      <c r="AH585" s="136"/>
      <c r="AI585" s="136"/>
    </row>
    <row r="586" spans="1:35" ht="12.75" customHeight="1" x14ac:dyDescent="0.25">
      <c r="A586" s="133">
        <v>232000</v>
      </c>
      <c r="B586" s="133" t="s">
        <v>1814</v>
      </c>
      <c r="C586" s="133">
        <v>2</v>
      </c>
      <c r="D586" s="133" t="s">
        <v>1066</v>
      </c>
      <c r="E586" s="133">
        <v>232</v>
      </c>
      <c r="F586" s="133" t="s">
        <v>1814</v>
      </c>
      <c r="G586" s="133">
        <v>23200</v>
      </c>
      <c r="H586" s="133" t="s">
        <v>1814</v>
      </c>
      <c r="I586" s="133">
        <v>106501</v>
      </c>
      <c r="J586" s="133" t="s">
        <v>1818</v>
      </c>
      <c r="K586" s="133" t="s">
        <v>604</v>
      </c>
      <c r="L586" s="135" t="str">
        <f t="shared" si="18"/>
        <v>AA</v>
      </c>
      <c r="M586" s="131">
        <f t="shared" si="19"/>
        <v>0</v>
      </c>
      <c r="P586" s="136"/>
      <c r="Q586" s="136"/>
      <c r="R586" s="136"/>
      <c r="S586" s="136"/>
      <c r="T586"/>
      <c r="U586" s="136"/>
      <c r="V586" s="136"/>
      <c r="W586"/>
      <c r="X586" s="136"/>
      <c r="Y586" s="136"/>
      <c r="Z586" s="136"/>
      <c r="AA586" s="136"/>
      <c r="AB586" s="136"/>
      <c r="AC586" s="136"/>
      <c r="AD586" s="136"/>
      <c r="AE586" s="136"/>
      <c r="AF586" s="136"/>
      <c r="AG586" s="136"/>
      <c r="AH586" s="136"/>
      <c r="AI586" s="136"/>
    </row>
    <row r="587" spans="1:35" ht="12.75" customHeight="1" x14ac:dyDescent="0.25">
      <c r="A587" s="133">
        <v>232000</v>
      </c>
      <c r="B587" s="133" t="s">
        <v>1814</v>
      </c>
      <c r="C587" s="133">
        <v>2</v>
      </c>
      <c r="D587" s="133" t="s">
        <v>1066</v>
      </c>
      <c r="E587" s="133">
        <v>232</v>
      </c>
      <c r="F587" s="133" t="s">
        <v>1814</v>
      </c>
      <c r="G587" s="133">
        <v>23200</v>
      </c>
      <c r="H587" s="133" t="s">
        <v>1814</v>
      </c>
      <c r="I587" s="133">
        <v>225517</v>
      </c>
      <c r="J587" s="133" t="s">
        <v>1820</v>
      </c>
      <c r="K587" s="133" t="s">
        <v>545</v>
      </c>
      <c r="L587" s="135" t="str">
        <f t="shared" si="18"/>
        <v>AA</v>
      </c>
      <c r="M587" s="131">
        <f t="shared" si="19"/>
        <v>0</v>
      </c>
      <c r="P587" s="136"/>
      <c r="Q587" s="136"/>
      <c r="R587" s="136"/>
      <c r="S587" s="136"/>
      <c r="T587"/>
      <c r="U587" s="136"/>
      <c r="V587" s="136"/>
      <c r="W587"/>
      <c r="X587" s="136"/>
      <c r="Y587" s="136"/>
      <c r="Z587" s="136"/>
      <c r="AA587" s="136"/>
      <c r="AB587" s="136"/>
      <c r="AC587" s="136"/>
      <c r="AD587" s="136"/>
      <c r="AE587" s="136"/>
      <c r="AF587" s="136"/>
      <c r="AG587" s="136"/>
      <c r="AH587" s="136"/>
      <c r="AI587" s="136"/>
    </row>
    <row r="588" spans="1:35" ht="12.75" customHeight="1" x14ac:dyDescent="0.25">
      <c r="A588" s="133">
        <v>232000</v>
      </c>
      <c r="B588" s="133" t="s">
        <v>1814</v>
      </c>
      <c r="C588" s="133">
        <v>2</v>
      </c>
      <c r="D588" s="133" t="s">
        <v>1066</v>
      </c>
      <c r="E588" s="133">
        <v>232</v>
      </c>
      <c r="F588" s="133" t="s">
        <v>1814</v>
      </c>
      <c r="G588" s="133">
        <v>23200</v>
      </c>
      <c r="H588" s="133" t="s">
        <v>1814</v>
      </c>
      <c r="I588" s="133">
        <v>227613</v>
      </c>
      <c r="J588" s="133" t="s">
        <v>1822</v>
      </c>
      <c r="K588" s="133" t="s">
        <v>545</v>
      </c>
      <c r="L588" s="135" t="str">
        <f t="shared" si="18"/>
        <v>AA</v>
      </c>
      <c r="M588" s="131">
        <f t="shared" si="19"/>
        <v>0</v>
      </c>
      <c r="P588" s="136"/>
      <c r="Q588" s="136"/>
      <c r="R588" s="136"/>
      <c r="S588" s="136"/>
      <c r="T588"/>
      <c r="U588" s="136"/>
      <c r="V588" s="136"/>
      <c r="W588"/>
      <c r="X588" s="136"/>
      <c r="Y588" s="136"/>
      <c r="Z588" s="136"/>
      <c r="AA588" s="136"/>
      <c r="AB588" s="136"/>
      <c r="AC588" s="136"/>
      <c r="AD588" s="136"/>
      <c r="AE588" s="136"/>
      <c r="AF588" s="136"/>
      <c r="AG588" s="136"/>
      <c r="AH588" s="136"/>
      <c r="AI588" s="136"/>
    </row>
    <row r="589" spans="1:35" ht="12.75" customHeight="1" x14ac:dyDescent="0.25">
      <c r="A589" s="133">
        <v>232000</v>
      </c>
      <c r="B589" s="133" t="s">
        <v>1814</v>
      </c>
      <c r="C589" s="133">
        <v>2</v>
      </c>
      <c r="D589" s="133" t="s">
        <v>1066</v>
      </c>
      <c r="E589" s="133">
        <v>232</v>
      </c>
      <c r="F589" s="133" t="s">
        <v>1814</v>
      </c>
      <c r="G589" s="133">
        <v>23200</v>
      </c>
      <c r="H589" s="133" t="s">
        <v>1814</v>
      </c>
      <c r="I589" s="133">
        <v>228528</v>
      </c>
      <c r="J589" s="133" t="s">
        <v>1824</v>
      </c>
      <c r="K589" s="133" t="s">
        <v>545</v>
      </c>
      <c r="L589" s="135" t="str">
        <f t="shared" si="18"/>
        <v>AA</v>
      </c>
      <c r="M589" s="131">
        <f t="shared" si="19"/>
        <v>0</v>
      </c>
      <c r="P589" s="136"/>
      <c r="Q589" s="136"/>
      <c r="R589" s="136"/>
      <c r="S589" s="136"/>
      <c r="T589"/>
      <c r="U589" s="136"/>
      <c r="V589" s="136"/>
      <c r="W589"/>
      <c r="X589" s="136"/>
      <c r="Y589" s="136"/>
      <c r="Z589" s="136"/>
      <c r="AA589" s="136"/>
      <c r="AB589" s="136"/>
      <c r="AC589" s="136"/>
      <c r="AD589" s="136"/>
      <c r="AE589" s="136"/>
      <c r="AF589" s="136"/>
      <c r="AG589" s="136"/>
      <c r="AH589" s="136"/>
      <c r="AI589" s="136"/>
    </row>
    <row r="590" spans="1:35" ht="12.75" customHeight="1" x14ac:dyDescent="0.25">
      <c r="A590" s="133">
        <v>232000</v>
      </c>
      <c r="B590" s="133" t="s">
        <v>1814</v>
      </c>
      <c r="C590" s="133">
        <v>2</v>
      </c>
      <c r="D590" s="133" t="s">
        <v>1066</v>
      </c>
      <c r="E590" s="133">
        <v>232</v>
      </c>
      <c r="F590" s="133" t="s">
        <v>1814</v>
      </c>
      <c r="G590" s="133">
        <v>23200</v>
      </c>
      <c r="H590" s="133" t="s">
        <v>1814</v>
      </c>
      <c r="I590" s="133">
        <v>228655</v>
      </c>
      <c r="J590" s="133" t="s">
        <v>1826</v>
      </c>
      <c r="K590" s="133" t="s">
        <v>545</v>
      </c>
      <c r="L590" s="135" t="str">
        <f t="shared" si="18"/>
        <v>AA</v>
      </c>
      <c r="M590" s="131">
        <f t="shared" si="19"/>
        <v>0</v>
      </c>
      <c r="P590" s="136"/>
      <c r="Q590" s="136"/>
      <c r="R590" s="136"/>
      <c r="S590" s="136"/>
      <c r="T590"/>
      <c r="U590" s="136"/>
      <c r="V590" s="136"/>
      <c r="W590"/>
      <c r="X590" s="136"/>
      <c r="Y590" s="136"/>
      <c r="Z590" s="136"/>
      <c r="AA590" s="136"/>
      <c r="AB590" s="136"/>
      <c r="AC590" s="136"/>
      <c r="AD590" s="136"/>
      <c r="AE590" s="136"/>
      <c r="AF590" s="136"/>
      <c r="AG590" s="136"/>
      <c r="AH590" s="136"/>
      <c r="AI590" s="136"/>
    </row>
    <row r="591" spans="1:35" ht="12.75" customHeight="1" x14ac:dyDescent="0.25">
      <c r="A591" s="133">
        <v>232000</v>
      </c>
      <c r="B591" s="133" t="s">
        <v>1814</v>
      </c>
      <c r="C591" s="133">
        <v>2</v>
      </c>
      <c r="D591" s="133" t="s">
        <v>1066</v>
      </c>
      <c r="E591" s="133">
        <v>232</v>
      </c>
      <c r="F591" s="133" t="s">
        <v>1814</v>
      </c>
      <c r="G591" s="133">
        <v>23200</v>
      </c>
      <c r="H591" s="133" t="s">
        <v>1814</v>
      </c>
      <c r="I591" s="133">
        <v>228678</v>
      </c>
      <c r="J591" s="133" t="s">
        <v>1828</v>
      </c>
      <c r="K591" s="133" t="s">
        <v>545</v>
      </c>
      <c r="L591" s="135" t="str">
        <f t="shared" si="18"/>
        <v>AA</v>
      </c>
      <c r="M591" s="131">
        <f t="shared" si="19"/>
        <v>0</v>
      </c>
      <c r="P591" s="136"/>
      <c r="Q591" s="136"/>
      <c r="R591" s="136"/>
      <c r="S591" s="136"/>
      <c r="T591"/>
      <c r="U591" s="136"/>
      <c r="V591" s="136"/>
      <c r="W591"/>
      <c r="X591" s="136"/>
      <c r="Y591" s="136"/>
      <c r="Z591" s="136"/>
      <c r="AA591" s="136"/>
      <c r="AB591" s="136"/>
      <c r="AC591" s="136"/>
      <c r="AD591" s="136"/>
      <c r="AE591" s="136"/>
      <c r="AF591" s="136"/>
      <c r="AG591" s="136"/>
      <c r="AH591" s="136"/>
      <c r="AI591" s="136"/>
    </row>
    <row r="592" spans="1:35" ht="12.75" customHeight="1" x14ac:dyDescent="0.25">
      <c r="A592" s="133">
        <v>232000</v>
      </c>
      <c r="B592" s="133" t="s">
        <v>1814</v>
      </c>
      <c r="C592" s="133">
        <v>2</v>
      </c>
      <c r="D592" s="133" t="s">
        <v>1066</v>
      </c>
      <c r="E592" s="133">
        <v>232</v>
      </c>
      <c r="F592" s="133" t="s">
        <v>1814</v>
      </c>
      <c r="G592" s="133">
        <v>23200</v>
      </c>
      <c r="H592" s="133" t="s">
        <v>1814</v>
      </c>
      <c r="I592" s="133">
        <v>228710</v>
      </c>
      <c r="J592" s="133" t="s">
        <v>1830</v>
      </c>
      <c r="K592" s="133" t="s">
        <v>545</v>
      </c>
      <c r="L592" s="135" t="str">
        <f t="shared" si="18"/>
        <v>AA</v>
      </c>
      <c r="M592" s="131">
        <f t="shared" si="19"/>
        <v>0</v>
      </c>
      <c r="P592" s="136"/>
      <c r="Q592" s="136"/>
      <c r="R592" s="136"/>
      <c r="S592" s="136"/>
      <c r="T592"/>
      <c r="U592" s="136"/>
      <c r="V592" s="136"/>
      <c r="W592"/>
      <c r="X592" s="136"/>
      <c r="Y592" s="136"/>
      <c r="Z592" s="136"/>
      <c r="AA592" s="136"/>
      <c r="AB592" s="136"/>
      <c r="AC592" s="136"/>
      <c r="AD592" s="136"/>
      <c r="AE592" s="136"/>
      <c r="AF592" s="136"/>
      <c r="AG592" s="136"/>
      <c r="AH592" s="136"/>
      <c r="AI592" s="136"/>
    </row>
    <row r="593" spans="1:35" ht="12.75" customHeight="1" x14ac:dyDescent="0.25">
      <c r="A593" s="133">
        <v>232000</v>
      </c>
      <c r="B593" s="133" t="s">
        <v>1814</v>
      </c>
      <c r="C593" s="133">
        <v>2</v>
      </c>
      <c r="D593" s="133" t="s">
        <v>1066</v>
      </c>
      <c r="E593" s="133">
        <v>232</v>
      </c>
      <c r="F593" s="133" t="s">
        <v>1814</v>
      </c>
      <c r="G593" s="133">
        <v>23200</v>
      </c>
      <c r="H593" s="133" t="s">
        <v>1814</v>
      </c>
      <c r="I593" s="133">
        <v>228967</v>
      </c>
      <c r="J593" s="133" t="s">
        <v>1832</v>
      </c>
      <c r="K593" s="133" t="s">
        <v>545</v>
      </c>
      <c r="L593" s="135" t="str">
        <f t="shared" si="18"/>
        <v>AA</v>
      </c>
      <c r="M593" s="131">
        <f t="shared" si="19"/>
        <v>0</v>
      </c>
      <c r="P593" s="136"/>
      <c r="Q593" s="136"/>
      <c r="R593" s="136"/>
      <c r="S593" s="136"/>
      <c r="T593"/>
      <c r="U593" s="136"/>
      <c r="V593" s="136"/>
      <c r="W593"/>
      <c r="X593" s="136"/>
      <c r="Y593" s="136"/>
      <c r="Z593" s="136"/>
      <c r="AA593" s="136"/>
      <c r="AB593" s="136"/>
      <c r="AC593" s="136"/>
      <c r="AD593" s="136"/>
      <c r="AE593" s="136"/>
      <c r="AF593" s="136"/>
      <c r="AG593" s="136"/>
      <c r="AH593" s="136"/>
      <c r="AI593" s="136"/>
    </row>
    <row r="594" spans="1:35" ht="12.75" customHeight="1" x14ac:dyDescent="0.25">
      <c r="A594" s="133">
        <v>232000</v>
      </c>
      <c r="B594" s="133" t="s">
        <v>1814</v>
      </c>
      <c r="C594" s="133">
        <v>2</v>
      </c>
      <c r="D594" s="133" t="s">
        <v>1066</v>
      </c>
      <c r="E594" s="133">
        <v>232</v>
      </c>
      <c r="F594" s="133" t="s">
        <v>1814</v>
      </c>
      <c r="G594" s="133">
        <v>23200</v>
      </c>
      <c r="H594" s="133" t="s">
        <v>1814</v>
      </c>
      <c r="I594" s="133">
        <v>336617</v>
      </c>
      <c r="J594" s="133" t="s">
        <v>1834</v>
      </c>
      <c r="K594" s="133" t="s">
        <v>884</v>
      </c>
      <c r="L594" s="135" t="str">
        <f t="shared" si="18"/>
        <v>AA</v>
      </c>
      <c r="M594" s="131">
        <f t="shared" si="19"/>
        <v>0</v>
      </c>
      <c r="P594" s="136"/>
      <c r="Q594" s="136"/>
      <c r="R594" s="136"/>
      <c r="S594" s="136"/>
      <c r="T594"/>
      <c r="U594" s="136"/>
      <c r="V594" s="136"/>
      <c r="W594"/>
      <c r="X594" s="136"/>
      <c r="Y594" s="136"/>
      <c r="Z594" s="136"/>
      <c r="AA594" s="136"/>
      <c r="AB594" s="136"/>
      <c r="AC594" s="136"/>
      <c r="AD594" s="136"/>
      <c r="AE594" s="136"/>
      <c r="AF594" s="136"/>
      <c r="AG594" s="136"/>
      <c r="AH594" s="136"/>
      <c r="AI594" s="136"/>
    </row>
    <row r="595" spans="1:35" ht="12.75" customHeight="1" x14ac:dyDescent="0.25">
      <c r="A595" s="133">
        <v>232000</v>
      </c>
      <c r="B595" s="133" t="s">
        <v>1814</v>
      </c>
      <c r="C595" s="133">
        <v>2</v>
      </c>
      <c r="D595" s="133" t="s">
        <v>1066</v>
      </c>
      <c r="E595" s="133">
        <v>232</v>
      </c>
      <c r="F595" s="133" t="s">
        <v>1814</v>
      </c>
      <c r="G595" s="133">
        <v>23200</v>
      </c>
      <c r="H595" s="133" t="s">
        <v>1814</v>
      </c>
      <c r="I595" s="133">
        <v>336646</v>
      </c>
      <c r="J595" s="133" t="s">
        <v>1836</v>
      </c>
      <c r="K595" s="133" t="s">
        <v>545</v>
      </c>
      <c r="L595" s="135" t="str">
        <f t="shared" si="18"/>
        <v>AA</v>
      </c>
      <c r="M595" s="131">
        <f t="shared" si="19"/>
        <v>0</v>
      </c>
      <c r="P595" s="136"/>
      <c r="Q595" s="136"/>
      <c r="R595" s="136"/>
      <c r="S595" s="136"/>
      <c r="T595"/>
      <c r="U595" s="136"/>
      <c r="V595" s="136"/>
      <c r="W595"/>
      <c r="X595" s="136"/>
      <c r="Y595" s="136"/>
      <c r="Z595" s="136"/>
      <c r="AA595" s="136"/>
      <c r="AB595" s="136"/>
      <c r="AC595" s="136"/>
      <c r="AD595" s="136"/>
      <c r="AE595" s="136"/>
      <c r="AF595" s="136"/>
      <c r="AG595" s="136"/>
      <c r="AH595" s="136"/>
      <c r="AI595" s="136"/>
    </row>
    <row r="596" spans="1:35" ht="12.75" customHeight="1" x14ac:dyDescent="0.25">
      <c r="A596" s="133">
        <v>232000</v>
      </c>
      <c r="B596" s="133" t="s">
        <v>1814</v>
      </c>
      <c r="C596" s="133">
        <v>2</v>
      </c>
      <c r="D596" s="133" t="s">
        <v>1066</v>
      </c>
      <c r="E596" s="133">
        <v>232</v>
      </c>
      <c r="F596" s="133" t="s">
        <v>1814</v>
      </c>
      <c r="G596" s="133">
        <v>23200</v>
      </c>
      <c r="H596" s="133" t="s">
        <v>1814</v>
      </c>
      <c r="I596" s="133">
        <v>336962</v>
      </c>
      <c r="J596" s="133" t="s">
        <v>1838</v>
      </c>
      <c r="K596" s="133" t="s">
        <v>884</v>
      </c>
      <c r="L596" s="135" t="str">
        <f t="shared" si="18"/>
        <v>AA</v>
      </c>
      <c r="M596" s="131">
        <f t="shared" si="19"/>
        <v>0</v>
      </c>
      <c r="P596" s="136"/>
      <c r="Q596" s="136"/>
      <c r="R596" s="136"/>
      <c r="S596" s="136"/>
      <c r="T596"/>
      <c r="U596" s="136"/>
      <c r="V596" s="136"/>
      <c r="W596"/>
      <c r="X596" s="136"/>
      <c r="Y596" s="136"/>
      <c r="Z596" s="136"/>
      <c r="AA596" s="136"/>
      <c r="AB596" s="136"/>
      <c r="AC596" s="136"/>
      <c r="AD596" s="136"/>
      <c r="AE596" s="136"/>
      <c r="AF596" s="136"/>
      <c r="AG596" s="136"/>
      <c r="AH596" s="136"/>
      <c r="AI596" s="136"/>
    </row>
    <row r="597" spans="1:35" ht="30" x14ac:dyDescent="0.25">
      <c r="A597" s="133">
        <v>232000</v>
      </c>
      <c r="B597" s="133" t="s">
        <v>1814</v>
      </c>
      <c r="C597" s="133">
        <v>2</v>
      </c>
      <c r="D597" s="133" t="s">
        <v>1066</v>
      </c>
      <c r="E597" s="133">
        <v>232</v>
      </c>
      <c r="F597" s="133" t="s">
        <v>1814</v>
      </c>
      <c r="G597" s="133">
        <v>23200</v>
      </c>
      <c r="H597" s="133" t="s">
        <v>1814</v>
      </c>
      <c r="I597" s="133">
        <v>557044</v>
      </c>
      <c r="J597" s="133" t="s">
        <v>1840</v>
      </c>
      <c r="K597" s="133" t="s">
        <v>1156</v>
      </c>
      <c r="L597" s="135" t="str">
        <f t="shared" si="18"/>
        <v>AA</v>
      </c>
      <c r="M597" s="131">
        <f t="shared" si="19"/>
        <v>0</v>
      </c>
      <c r="P597" s="136"/>
      <c r="Q597" s="136"/>
      <c r="R597" s="136"/>
      <c r="S597" s="136"/>
      <c r="T597"/>
      <c r="U597" s="136"/>
      <c r="V597" s="136"/>
      <c r="W597"/>
      <c r="X597" s="136"/>
      <c r="Y597" s="136"/>
      <c r="Z597" s="136"/>
      <c r="AA597" s="136"/>
      <c r="AB597" s="136"/>
      <c r="AC597" s="136"/>
      <c r="AD597" s="136"/>
      <c r="AE597" s="136"/>
      <c r="AF597" s="136"/>
      <c r="AG597" s="136"/>
      <c r="AH597" s="136"/>
      <c r="AI597" s="136"/>
    </row>
    <row r="598" spans="1:35" ht="30" x14ac:dyDescent="0.25">
      <c r="A598" s="133">
        <v>232000</v>
      </c>
      <c r="B598" s="133" t="s">
        <v>1814</v>
      </c>
      <c r="C598" s="133">
        <v>2</v>
      </c>
      <c r="D598" s="133" t="s">
        <v>1066</v>
      </c>
      <c r="E598" s="133">
        <v>232</v>
      </c>
      <c r="F598" s="133" t="s">
        <v>1814</v>
      </c>
      <c r="G598" s="133">
        <v>23200</v>
      </c>
      <c r="H598" s="133" t="s">
        <v>1814</v>
      </c>
      <c r="I598" s="133">
        <v>557046</v>
      </c>
      <c r="J598" s="133" t="s">
        <v>1842</v>
      </c>
      <c r="K598" s="133" t="s">
        <v>604</v>
      </c>
      <c r="L598" s="135" t="str">
        <f t="shared" si="18"/>
        <v>AA</v>
      </c>
      <c r="M598" s="131">
        <f t="shared" si="19"/>
        <v>0</v>
      </c>
      <c r="P598" s="136"/>
      <c r="Q598" s="136"/>
      <c r="R598" s="136"/>
      <c r="S598" s="136"/>
      <c r="T598"/>
      <c r="U598" s="136"/>
      <c r="V598" s="136"/>
      <c r="W598"/>
      <c r="X598" s="136"/>
      <c r="Y598" s="136"/>
      <c r="Z598" s="136"/>
      <c r="AA598" s="136"/>
      <c r="AB598" s="136"/>
      <c r="AC598" s="136"/>
      <c r="AD598" s="136"/>
      <c r="AE598" s="136"/>
      <c r="AF598" s="136"/>
      <c r="AG598" s="136"/>
      <c r="AH598" s="136"/>
      <c r="AI598" s="136"/>
    </row>
    <row r="599" spans="1:35" ht="30" x14ac:dyDescent="0.25">
      <c r="A599" s="133">
        <v>232000</v>
      </c>
      <c r="B599" s="133" t="s">
        <v>1814</v>
      </c>
      <c r="C599" s="133">
        <v>2</v>
      </c>
      <c r="D599" s="133" t="s">
        <v>1066</v>
      </c>
      <c r="E599" s="133">
        <v>232</v>
      </c>
      <c r="F599" s="133" t="s">
        <v>1814</v>
      </c>
      <c r="G599" s="133">
        <v>23200</v>
      </c>
      <c r="H599" s="133" t="s">
        <v>1814</v>
      </c>
      <c r="I599" s="133">
        <v>557114</v>
      </c>
      <c r="J599" s="133" t="s">
        <v>1844</v>
      </c>
      <c r="K599" s="133" t="s">
        <v>604</v>
      </c>
      <c r="L599" s="135" t="str">
        <f t="shared" si="18"/>
        <v>AA</v>
      </c>
      <c r="M599" s="131">
        <f t="shared" si="19"/>
        <v>0</v>
      </c>
      <c r="P599" s="136"/>
      <c r="Q599" s="136"/>
      <c r="R599" s="136"/>
      <c r="S599" s="136"/>
      <c r="T599"/>
      <c r="U599" s="136"/>
      <c r="V599" s="136"/>
      <c r="W599"/>
      <c r="X599" s="136"/>
      <c r="Y599" s="136"/>
      <c r="Z599" s="136"/>
      <c r="AA599" s="136"/>
      <c r="AB599" s="136"/>
      <c r="AC599" s="136"/>
      <c r="AD599" s="136"/>
      <c r="AE599" s="136"/>
      <c r="AF599" s="136"/>
      <c r="AG599" s="136"/>
      <c r="AH599" s="136"/>
      <c r="AI599" s="136"/>
    </row>
    <row r="600" spans="1:35" ht="30" x14ac:dyDescent="0.25">
      <c r="A600" s="133">
        <v>232000</v>
      </c>
      <c r="B600" s="133" t="s">
        <v>1814</v>
      </c>
      <c r="C600" s="133">
        <v>2</v>
      </c>
      <c r="D600" s="133" t="s">
        <v>1066</v>
      </c>
      <c r="E600" s="133">
        <v>232</v>
      </c>
      <c r="F600" s="133" t="s">
        <v>1814</v>
      </c>
      <c r="G600" s="133">
        <v>23200</v>
      </c>
      <c r="H600" s="133" t="s">
        <v>1814</v>
      </c>
      <c r="I600" s="133">
        <v>557514</v>
      </c>
      <c r="J600" s="133" t="s">
        <v>1846</v>
      </c>
      <c r="K600" s="133" t="s">
        <v>1156</v>
      </c>
      <c r="L600" s="135" t="str">
        <f t="shared" si="18"/>
        <v>AA</v>
      </c>
      <c r="M600" s="131">
        <f t="shared" si="19"/>
        <v>0</v>
      </c>
      <c r="P600" s="136"/>
      <c r="Q600" s="136"/>
      <c r="R600" s="136"/>
      <c r="S600" s="136"/>
      <c r="T600"/>
      <c r="U600" s="136"/>
      <c r="V600" s="136"/>
      <c r="W600"/>
      <c r="X600" s="136"/>
      <c r="Y600" s="136"/>
      <c r="Z600" s="136"/>
      <c r="AA600" s="136"/>
      <c r="AB600" s="136"/>
      <c r="AC600" s="136"/>
      <c r="AD600" s="136"/>
      <c r="AE600" s="136"/>
      <c r="AF600" s="136"/>
      <c r="AG600" s="136"/>
      <c r="AH600" s="136"/>
      <c r="AI600" s="136"/>
    </row>
    <row r="601" spans="1:35" ht="30" x14ac:dyDescent="0.25">
      <c r="A601" s="133">
        <v>232000</v>
      </c>
      <c r="B601" s="133" t="s">
        <v>1814</v>
      </c>
      <c r="C601" s="133">
        <v>2</v>
      </c>
      <c r="D601" s="133" t="s">
        <v>1066</v>
      </c>
      <c r="E601" s="133">
        <v>232</v>
      </c>
      <c r="F601" s="133" t="s">
        <v>1814</v>
      </c>
      <c r="G601" s="133">
        <v>23200</v>
      </c>
      <c r="H601" s="133" t="s">
        <v>1814</v>
      </c>
      <c r="I601" s="133">
        <v>557622</v>
      </c>
      <c r="J601" s="133" t="s">
        <v>1848</v>
      </c>
      <c r="K601" s="133" t="s">
        <v>1156</v>
      </c>
      <c r="L601" s="135" t="str">
        <f t="shared" si="18"/>
        <v>AA</v>
      </c>
      <c r="M601" s="131">
        <f t="shared" si="19"/>
        <v>0</v>
      </c>
      <c r="P601" s="136"/>
      <c r="Q601" s="136"/>
      <c r="R601" s="136"/>
      <c r="S601" s="136"/>
      <c r="T601"/>
      <c r="U601" s="136"/>
      <c r="V601" s="136"/>
      <c r="W601"/>
      <c r="X601" s="136"/>
      <c r="Y601" s="136"/>
      <c r="Z601" s="136"/>
      <c r="AA601" s="136"/>
      <c r="AB601" s="136"/>
      <c r="AC601" s="136"/>
      <c r="AD601" s="136"/>
      <c r="AE601" s="136"/>
      <c r="AF601" s="136"/>
      <c r="AG601" s="136"/>
      <c r="AH601" s="136"/>
      <c r="AI601" s="136"/>
    </row>
    <row r="602" spans="1:35" ht="30" x14ac:dyDescent="0.25">
      <c r="A602" s="133">
        <v>232000</v>
      </c>
      <c r="B602" s="133" t="s">
        <v>1814</v>
      </c>
      <c r="C602" s="133">
        <v>2</v>
      </c>
      <c r="D602" s="133" t="s">
        <v>1066</v>
      </c>
      <c r="E602" s="133">
        <v>232</v>
      </c>
      <c r="F602" s="133" t="s">
        <v>1814</v>
      </c>
      <c r="G602" s="133">
        <v>23200</v>
      </c>
      <c r="H602" s="133" t="s">
        <v>1814</v>
      </c>
      <c r="I602" s="133">
        <v>559265</v>
      </c>
      <c r="J602" s="133" t="s">
        <v>1850</v>
      </c>
      <c r="K602" s="133" t="s">
        <v>1156</v>
      </c>
      <c r="L602" s="135" t="str">
        <f t="shared" si="18"/>
        <v>AA</v>
      </c>
      <c r="M602" s="131">
        <f t="shared" si="19"/>
        <v>0</v>
      </c>
      <c r="P602" s="136"/>
      <c r="Q602" s="136"/>
      <c r="R602" s="136"/>
      <c r="S602" s="136"/>
      <c r="T602"/>
      <c r="U602" s="136"/>
      <c r="V602" s="136"/>
      <c r="W602"/>
      <c r="X602" s="136"/>
      <c r="Y602" s="136"/>
      <c r="Z602" s="136"/>
      <c r="AA602" s="136"/>
      <c r="AB602" s="136"/>
      <c r="AC602" s="136"/>
      <c r="AD602" s="136"/>
      <c r="AE602" s="136"/>
      <c r="AF602" s="136"/>
      <c r="AG602" s="136"/>
      <c r="AH602" s="136"/>
      <c r="AI602" s="136"/>
    </row>
    <row r="603" spans="1:35" ht="30" x14ac:dyDescent="0.25">
      <c r="A603" s="133">
        <v>232000</v>
      </c>
      <c r="B603" s="133" t="s">
        <v>1814</v>
      </c>
      <c r="C603" s="133">
        <v>2</v>
      </c>
      <c r="D603" s="133" t="s">
        <v>1066</v>
      </c>
      <c r="E603" s="133">
        <v>232</v>
      </c>
      <c r="F603" s="133" t="s">
        <v>1814</v>
      </c>
      <c r="G603" s="133">
        <v>23200</v>
      </c>
      <c r="H603" s="133" t="s">
        <v>1814</v>
      </c>
      <c r="I603" s="133">
        <v>559402</v>
      </c>
      <c r="J603" s="133" t="s">
        <v>1852</v>
      </c>
      <c r="K603" s="133" t="s">
        <v>604</v>
      </c>
      <c r="L603" s="135" t="str">
        <f t="shared" si="18"/>
        <v>AA</v>
      </c>
      <c r="M603" s="131">
        <f t="shared" si="19"/>
        <v>0</v>
      </c>
      <c r="P603" s="136"/>
      <c r="Q603" s="136"/>
      <c r="R603" s="136"/>
      <c r="S603" s="136"/>
      <c r="T603"/>
      <c r="U603" s="136"/>
      <c r="V603" s="136"/>
      <c r="W603"/>
      <c r="X603" s="136"/>
      <c r="Y603" s="136"/>
      <c r="Z603" s="136"/>
      <c r="AA603" s="136"/>
      <c r="AB603" s="136"/>
      <c r="AC603" s="136"/>
      <c r="AD603" s="136"/>
      <c r="AE603" s="136"/>
      <c r="AF603" s="136"/>
      <c r="AG603" s="136"/>
      <c r="AH603" s="136"/>
      <c r="AI603" s="136"/>
    </row>
    <row r="604" spans="1:35" ht="30" x14ac:dyDescent="0.25">
      <c r="A604" s="133">
        <v>232000</v>
      </c>
      <c r="B604" s="133" t="s">
        <v>1814</v>
      </c>
      <c r="C604" s="133">
        <v>2</v>
      </c>
      <c r="D604" s="133" t="s">
        <v>1066</v>
      </c>
      <c r="E604" s="133">
        <v>232</v>
      </c>
      <c r="F604" s="133" t="s">
        <v>1814</v>
      </c>
      <c r="G604" s="133">
        <v>23200</v>
      </c>
      <c r="H604" s="133" t="s">
        <v>1814</v>
      </c>
      <c r="I604" s="133">
        <v>559522</v>
      </c>
      <c r="J604" s="133" t="s">
        <v>1854</v>
      </c>
      <c r="K604" s="133" t="s">
        <v>1156</v>
      </c>
      <c r="L604" s="135" t="str">
        <f t="shared" si="18"/>
        <v>AA</v>
      </c>
      <c r="M604" s="131">
        <f t="shared" si="19"/>
        <v>0</v>
      </c>
      <c r="P604" s="136"/>
      <c r="Q604" s="136"/>
      <c r="R604" s="136"/>
      <c r="S604" s="136"/>
      <c r="T604"/>
      <c r="U604" s="136"/>
      <c r="V604" s="136"/>
      <c r="W604"/>
      <c r="X604" s="136"/>
      <c r="Y604" s="136"/>
      <c r="Z604" s="136"/>
      <c r="AA604" s="136"/>
      <c r="AB604" s="136"/>
      <c r="AC604" s="136"/>
      <c r="AD604" s="136"/>
      <c r="AE604" s="136"/>
      <c r="AF604" s="136"/>
      <c r="AG604" s="136"/>
      <c r="AH604" s="136"/>
      <c r="AI604" s="136"/>
    </row>
    <row r="605" spans="1:35" ht="30" x14ac:dyDescent="0.25">
      <c r="A605" s="133">
        <v>232001</v>
      </c>
      <c r="B605" s="133" t="s">
        <v>1855</v>
      </c>
      <c r="C605" s="133">
        <v>2</v>
      </c>
      <c r="D605" s="133" t="s">
        <v>1066</v>
      </c>
      <c r="E605" s="133">
        <v>232</v>
      </c>
      <c r="F605" s="133" t="s">
        <v>1814</v>
      </c>
      <c r="G605" s="133">
        <v>23200</v>
      </c>
      <c r="H605" s="133" t="s">
        <v>1814</v>
      </c>
      <c r="I605" s="133"/>
      <c r="J605" s="133"/>
      <c r="K605" s="133"/>
      <c r="L605" s="135" t="str">
        <f t="shared" si="18"/>
        <v>AA</v>
      </c>
      <c r="M605" s="131">
        <f t="shared" si="19"/>
        <v>0</v>
      </c>
      <c r="P605" s="136"/>
      <c r="Q605" s="136"/>
      <c r="R605" s="136"/>
      <c r="S605" s="136"/>
      <c r="T605"/>
      <c r="U605" s="136"/>
      <c r="V605" s="136"/>
      <c r="W605"/>
      <c r="X605" s="136"/>
      <c r="Y605" s="136"/>
      <c r="Z605" s="136"/>
      <c r="AA605" s="136"/>
      <c r="AB605" s="136"/>
      <c r="AC605" s="136"/>
      <c r="AD605" s="136"/>
      <c r="AE605" s="136"/>
      <c r="AF605" s="136"/>
      <c r="AG605" s="136"/>
      <c r="AH605" s="136"/>
      <c r="AI605" s="136"/>
    </row>
    <row r="606" spans="1:35" ht="30" x14ac:dyDescent="0.25">
      <c r="A606" s="133">
        <v>233000</v>
      </c>
      <c r="B606" s="133" t="s">
        <v>1857</v>
      </c>
      <c r="C606" s="133">
        <v>2</v>
      </c>
      <c r="D606" s="133" t="s">
        <v>1066</v>
      </c>
      <c r="E606" s="133">
        <v>233</v>
      </c>
      <c r="F606" s="133" t="s">
        <v>1857</v>
      </c>
      <c r="G606" s="133">
        <v>23300</v>
      </c>
      <c r="H606" s="133" t="s">
        <v>1857</v>
      </c>
      <c r="I606" s="133">
        <v>225516</v>
      </c>
      <c r="J606" s="133" t="s">
        <v>1860</v>
      </c>
      <c r="K606" s="133" t="s">
        <v>545</v>
      </c>
      <c r="L606" s="135" t="str">
        <f t="shared" si="18"/>
        <v>AA</v>
      </c>
      <c r="M606" s="131">
        <f t="shared" si="19"/>
        <v>0</v>
      </c>
      <c r="P606" s="136"/>
      <c r="Q606" s="136"/>
      <c r="R606" s="136"/>
      <c r="S606" s="136"/>
      <c r="T606"/>
      <c r="U606" s="136"/>
      <c r="V606" s="136"/>
      <c r="W606"/>
      <c r="X606" s="136"/>
      <c r="Y606" s="136"/>
      <c r="Z606" s="136"/>
      <c r="AA606" s="136"/>
      <c r="AB606" s="136"/>
      <c r="AC606" s="136"/>
      <c r="AD606" s="136"/>
      <c r="AE606" s="136"/>
      <c r="AF606" s="136"/>
      <c r="AG606" s="136"/>
      <c r="AH606" s="136"/>
      <c r="AI606" s="136"/>
    </row>
    <row r="607" spans="1:35" ht="30" x14ac:dyDescent="0.25">
      <c r="A607" s="133">
        <v>233000</v>
      </c>
      <c r="B607" s="133" t="s">
        <v>1857</v>
      </c>
      <c r="C607" s="133">
        <v>2</v>
      </c>
      <c r="D607" s="133" t="s">
        <v>1066</v>
      </c>
      <c r="E607" s="133">
        <v>233</v>
      </c>
      <c r="F607" s="133" t="s">
        <v>1857</v>
      </c>
      <c r="G607" s="133">
        <v>23300</v>
      </c>
      <c r="H607" s="133" t="s">
        <v>1857</v>
      </c>
      <c r="I607" s="133">
        <v>227148</v>
      </c>
      <c r="J607" s="133" t="s">
        <v>1862</v>
      </c>
      <c r="K607" s="133" t="s">
        <v>545</v>
      </c>
      <c r="L607" s="135" t="str">
        <f t="shared" si="18"/>
        <v>AA</v>
      </c>
      <c r="M607" s="131">
        <f t="shared" si="19"/>
        <v>0</v>
      </c>
      <c r="P607" s="136"/>
      <c r="Q607" s="136"/>
      <c r="R607" s="136"/>
      <c r="S607" s="136"/>
      <c r="T607"/>
      <c r="U607" s="136"/>
      <c r="V607" s="136"/>
      <c r="W607"/>
      <c r="X607" s="136"/>
      <c r="Y607" s="136"/>
      <c r="Z607" s="136"/>
      <c r="AA607" s="136"/>
      <c r="AB607" s="136"/>
      <c r="AC607" s="136"/>
      <c r="AD607" s="136"/>
      <c r="AE607" s="136"/>
      <c r="AF607" s="136"/>
      <c r="AG607" s="136"/>
      <c r="AH607" s="136"/>
      <c r="AI607" s="136"/>
    </row>
    <row r="608" spans="1:35" ht="30" x14ac:dyDescent="0.25">
      <c r="A608" s="133">
        <v>233000</v>
      </c>
      <c r="B608" s="133" t="s">
        <v>1857</v>
      </c>
      <c r="C608" s="133">
        <v>2</v>
      </c>
      <c r="D608" s="133" t="s">
        <v>1066</v>
      </c>
      <c r="E608" s="133">
        <v>233</v>
      </c>
      <c r="F608" s="133" t="s">
        <v>1857</v>
      </c>
      <c r="G608" s="133">
        <v>23300</v>
      </c>
      <c r="H608" s="133" t="s">
        <v>1857</v>
      </c>
      <c r="I608" s="133">
        <v>228988</v>
      </c>
      <c r="J608" s="133" t="s">
        <v>1864</v>
      </c>
      <c r="K608" s="133" t="s">
        <v>545</v>
      </c>
      <c r="L608" s="135" t="str">
        <f t="shared" si="18"/>
        <v>AA</v>
      </c>
      <c r="M608" s="131">
        <f t="shared" si="19"/>
        <v>0</v>
      </c>
      <c r="P608" s="136"/>
      <c r="Q608" s="136"/>
      <c r="R608" s="136"/>
      <c r="S608" s="136"/>
      <c r="T608"/>
      <c r="U608" s="136"/>
      <c r="V608" s="136"/>
      <c r="W608"/>
      <c r="X608" s="136"/>
      <c r="Y608" s="136"/>
      <c r="Z608" s="136"/>
      <c r="AA608" s="136"/>
      <c r="AB608" s="136"/>
      <c r="AC608" s="136"/>
      <c r="AD608" s="136"/>
      <c r="AE608" s="136"/>
      <c r="AF608" s="136"/>
      <c r="AG608" s="136"/>
      <c r="AH608" s="136"/>
      <c r="AI608" s="136"/>
    </row>
    <row r="609" spans="1:35" ht="30" x14ac:dyDescent="0.25">
      <c r="A609" s="133">
        <v>233000</v>
      </c>
      <c r="B609" s="133" t="s">
        <v>1857</v>
      </c>
      <c r="C609" s="133">
        <v>2</v>
      </c>
      <c r="D609" s="133" t="s">
        <v>1066</v>
      </c>
      <c r="E609" s="133">
        <v>233</v>
      </c>
      <c r="F609" s="133" t="s">
        <v>1857</v>
      </c>
      <c r="G609" s="133">
        <v>23300</v>
      </c>
      <c r="H609" s="133" t="s">
        <v>1857</v>
      </c>
      <c r="I609" s="133">
        <v>557085</v>
      </c>
      <c r="J609" s="133" t="s">
        <v>1866</v>
      </c>
      <c r="K609" s="133" t="s">
        <v>1156</v>
      </c>
      <c r="L609" s="135" t="str">
        <f t="shared" si="18"/>
        <v>AA</v>
      </c>
      <c r="M609" s="131">
        <f t="shared" si="19"/>
        <v>0</v>
      </c>
      <c r="P609" s="136"/>
      <c r="Q609" s="136"/>
      <c r="R609" s="136"/>
      <c r="S609" s="136"/>
      <c r="T609"/>
      <c r="U609" s="136"/>
      <c r="V609" s="136"/>
      <c r="W609"/>
      <c r="X609" s="136"/>
      <c r="Y609" s="136"/>
      <c r="Z609" s="136"/>
      <c r="AA609" s="136"/>
      <c r="AB609" s="136"/>
      <c r="AC609" s="136"/>
      <c r="AD609" s="136"/>
      <c r="AE609" s="136"/>
      <c r="AF609" s="136"/>
      <c r="AG609" s="136"/>
      <c r="AH609" s="136"/>
      <c r="AI609" s="136"/>
    </row>
    <row r="610" spans="1:35" ht="30" x14ac:dyDescent="0.25">
      <c r="A610" s="133">
        <v>233000</v>
      </c>
      <c r="B610" s="133" t="s">
        <v>1857</v>
      </c>
      <c r="C610" s="133">
        <v>2</v>
      </c>
      <c r="D610" s="133" t="s">
        <v>1066</v>
      </c>
      <c r="E610" s="133">
        <v>233</v>
      </c>
      <c r="F610" s="133" t="s">
        <v>1857</v>
      </c>
      <c r="G610" s="133">
        <v>23300</v>
      </c>
      <c r="H610" s="133" t="s">
        <v>1857</v>
      </c>
      <c r="I610" s="133">
        <v>557632</v>
      </c>
      <c r="J610" s="133" t="s">
        <v>1866</v>
      </c>
      <c r="K610" s="133" t="s">
        <v>1156</v>
      </c>
      <c r="L610" s="135" t="str">
        <f t="shared" si="18"/>
        <v>AA</v>
      </c>
      <c r="M610" s="131">
        <f t="shared" si="19"/>
        <v>0</v>
      </c>
      <c r="P610" s="136"/>
      <c r="Q610" s="136"/>
      <c r="R610" s="136"/>
      <c r="S610" s="136"/>
      <c r="T610"/>
      <c r="U610" s="136"/>
      <c r="V610" s="136"/>
      <c r="W610"/>
      <c r="X610" s="136"/>
      <c r="Y610" s="136"/>
      <c r="Z610" s="136"/>
      <c r="AA610" s="136"/>
      <c r="AB610" s="136"/>
      <c r="AC610" s="136"/>
      <c r="AD610" s="136"/>
      <c r="AE610" s="136"/>
      <c r="AF610" s="136"/>
      <c r="AG610" s="136"/>
      <c r="AH610" s="136"/>
      <c r="AI610" s="136"/>
    </row>
    <row r="611" spans="1:35" ht="30" x14ac:dyDescent="0.25">
      <c r="A611" s="133">
        <v>245000</v>
      </c>
      <c r="B611" s="133" t="s">
        <v>1869</v>
      </c>
      <c r="C611" s="133">
        <v>2</v>
      </c>
      <c r="D611" s="133" t="s">
        <v>1066</v>
      </c>
      <c r="E611" s="133">
        <v>245</v>
      </c>
      <c r="F611" s="133" t="s">
        <v>1869</v>
      </c>
      <c r="G611" s="133">
        <v>24500</v>
      </c>
      <c r="H611" s="133" t="s">
        <v>1869</v>
      </c>
      <c r="I611" s="133">
        <v>102710</v>
      </c>
      <c r="J611" s="133" t="s">
        <v>1872</v>
      </c>
      <c r="K611" s="133" t="s">
        <v>557</v>
      </c>
      <c r="L611" s="135" t="str">
        <f t="shared" si="18"/>
        <v>AA</v>
      </c>
      <c r="M611" s="131">
        <f t="shared" si="19"/>
        <v>0</v>
      </c>
      <c r="P611" s="136"/>
      <c r="Q611" s="136"/>
      <c r="R611" s="136"/>
      <c r="S611" s="136"/>
      <c r="T611"/>
      <c r="U611" s="136"/>
      <c r="V611" s="136"/>
      <c r="W611"/>
      <c r="X611" s="136"/>
      <c r="Y611" s="136"/>
      <c r="Z611" s="136"/>
      <c r="AA611" s="136"/>
      <c r="AB611" s="136"/>
      <c r="AC611" s="136"/>
      <c r="AD611" s="136"/>
      <c r="AE611" s="136"/>
      <c r="AF611" s="136"/>
      <c r="AG611" s="136"/>
      <c r="AH611" s="136"/>
      <c r="AI611" s="136"/>
    </row>
    <row r="612" spans="1:35" ht="30" x14ac:dyDescent="0.25">
      <c r="A612" s="133">
        <v>245000</v>
      </c>
      <c r="B612" s="133" t="s">
        <v>1869</v>
      </c>
      <c r="C612" s="133">
        <v>2</v>
      </c>
      <c r="D612" s="133" t="s">
        <v>1066</v>
      </c>
      <c r="E612" s="133">
        <v>245</v>
      </c>
      <c r="F612" s="133" t="s">
        <v>1869</v>
      </c>
      <c r="G612" s="133">
        <v>24500</v>
      </c>
      <c r="H612" s="133" t="s">
        <v>1869</v>
      </c>
      <c r="I612" s="133">
        <v>104345</v>
      </c>
      <c r="J612" s="133" t="s">
        <v>1874</v>
      </c>
      <c r="K612" s="133" t="s">
        <v>1079</v>
      </c>
      <c r="L612" s="135" t="str">
        <f t="shared" si="18"/>
        <v>AA</v>
      </c>
      <c r="M612" s="131">
        <f t="shared" si="19"/>
        <v>0</v>
      </c>
      <c r="P612" s="136"/>
      <c r="Q612" s="136"/>
      <c r="R612" s="136"/>
      <c r="S612" s="136"/>
      <c r="T612"/>
      <c r="U612" s="136"/>
      <c r="V612" s="136"/>
      <c r="W612"/>
      <c r="X612" s="136"/>
      <c r="Y612" s="136"/>
      <c r="Z612" s="136"/>
      <c r="AA612" s="136"/>
      <c r="AB612" s="136"/>
      <c r="AC612" s="136"/>
      <c r="AD612" s="136"/>
      <c r="AE612" s="136"/>
      <c r="AF612" s="136"/>
      <c r="AG612" s="136"/>
      <c r="AH612" s="136"/>
      <c r="AI612" s="136"/>
    </row>
    <row r="613" spans="1:35" ht="30" x14ac:dyDescent="0.25">
      <c r="A613" s="133">
        <v>245000</v>
      </c>
      <c r="B613" s="133" t="s">
        <v>1869</v>
      </c>
      <c r="C613" s="133">
        <v>2</v>
      </c>
      <c r="D613" s="133" t="s">
        <v>1066</v>
      </c>
      <c r="E613" s="133">
        <v>245</v>
      </c>
      <c r="F613" s="133" t="s">
        <v>1869</v>
      </c>
      <c r="G613" s="133">
        <v>24500</v>
      </c>
      <c r="H613" s="133" t="s">
        <v>1869</v>
      </c>
      <c r="I613" s="133">
        <v>107470</v>
      </c>
      <c r="J613" s="133" t="s">
        <v>1876</v>
      </c>
      <c r="K613" s="133" t="s">
        <v>545</v>
      </c>
      <c r="L613" s="135" t="str">
        <f t="shared" si="18"/>
        <v>AA</v>
      </c>
      <c r="M613" s="131">
        <f t="shared" si="19"/>
        <v>0</v>
      </c>
      <c r="P613" s="136"/>
      <c r="Q613" s="136"/>
      <c r="R613" s="136"/>
      <c r="S613" s="136"/>
      <c r="T613"/>
      <c r="U613" s="136"/>
      <c r="V613" s="136"/>
      <c r="W613"/>
      <c r="X613" s="136"/>
      <c r="Y613" s="136"/>
      <c r="Z613" s="136"/>
      <c r="AA613" s="136"/>
      <c r="AB613" s="136"/>
      <c r="AC613" s="136"/>
      <c r="AD613" s="136"/>
      <c r="AE613" s="136"/>
      <c r="AF613" s="136"/>
      <c r="AG613" s="136"/>
      <c r="AH613" s="136"/>
      <c r="AI613" s="136"/>
    </row>
    <row r="614" spans="1:35" ht="30" x14ac:dyDescent="0.25">
      <c r="A614" s="133">
        <v>245000</v>
      </c>
      <c r="B614" s="133" t="s">
        <v>1869</v>
      </c>
      <c r="C614" s="133">
        <v>2</v>
      </c>
      <c r="D614" s="133" t="s">
        <v>1066</v>
      </c>
      <c r="E614" s="133">
        <v>245</v>
      </c>
      <c r="F614" s="133" t="s">
        <v>1869</v>
      </c>
      <c r="G614" s="133">
        <v>24500</v>
      </c>
      <c r="H614" s="133" t="s">
        <v>1869</v>
      </c>
      <c r="I614" s="133">
        <v>220248</v>
      </c>
      <c r="J614" s="133" t="s">
        <v>1878</v>
      </c>
      <c r="K614" s="133" t="s">
        <v>1159</v>
      </c>
      <c r="L614" s="135" t="str">
        <f t="shared" si="18"/>
        <v>AA</v>
      </c>
      <c r="M614" s="131">
        <f t="shared" si="19"/>
        <v>0</v>
      </c>
      <c r="P614" s="136"/>
      <c r="Q614" s="136"/>
      <c r="R614" s="136"/>
      <c r="S614" s="136"/>
      <c r="T614"/>
      <c r="U614" s="136"/>
      <c r="V614" s="136"/>
      <c r="W614"/>
      <c r="X614" s="136"/>
      <c r="Y614" s="136"/>
      <c r="Z614" s="136"/>
      <c r="AA614" s="136"/>
      <c r="AB614" s="136"/>
      <c r="AC614" s="136"/>
      <c r="AD614" s="136"/>
      <c r="AE614" s="136"/>
      <c r="AF614" s="136"/>
      <c r="AG614" s="136"/>
      <c r="AH614" s="136"/>
      <c r="AI614" s="136"/>
    </row>
    <row r="615" spans="1:35" ht="30" x14ac:dyDescent="0.25">
      <c r="A615" s="133">
        <v>245000</v>
      </c>
      <c r="B615" s="133" t="s">
        <v>1869</v>
      </c>
      <c r="C615" s="133">
        <v>2</v>
      </c>
      <c r="D615" s="133" t="s">
        <v>1066</v>
      </c>
      <c r="E615" s="133">
        <v>245</v>
      </c>
      <c r="F615" s="133" t="s">
        <v>1869</v>
      </c>
      <c r="G615" s="133">
        <v>24500</v>
      </c>
      <c r="H615" s="133" t="s">
        <v>1869</v>
      </c>
      <c r="I615" s="133">
        <v>227121</v>
      </c>
      <c r="J615" s="133" t="s">
        <v>1880</v>
      </c>
      <c r="K615" s="133" t="s">
        <v>545</v>
      </c>
      <c r="L615" s="135" t="str">
        <f t="shared" si="18"/>
        <v>AA</v>
      </c>
      <c r="M615" s="131">
        <f t="shared" si="19"/>
        <v>0</v>
      </c>
      <c r="P615" s="136"/>
      <c r="Q615" s="136"/>
      <c r="R615" s="136"/>
      <c r="S615" s="136"/>
      <c r="T615"/>
      <c r="U615" s="136"/>
      <c r="V615" s="136"/>
      <c r="W615"/>
      <c r="X615" s="136"/>
      <c r="Y615" s="136"/>
      <c r="Z615" s="136"/>
      <c r="AA615" s="136"/>
      <c r="AB615" s="136"/>
      <c r="AC615" s="136"/>
      <c r="AD615" s="136"/>
      <c r="AE615" s="136"/>
      <c r="AF615" s="136"/>
      <c r="AG615" s="136"/>
      <c r="AH615" s="136"/>
      <c r="AI615" s="136"/>
    </row>
    <row r="616" spans="1:35" ht="30" x14ac:dyDescent="0.25">
      <c r="A616" s="133">
        <v>245000</v>
      </c>
      <c r="B616" s="133" t="s">
        <v>1869</v>
      </c>
      <c r="C616" s="133">
        <v>2</v>
      </c>
      <c r="D616" s="133" t="s">
        <v>1066</v>
      </c>
      <c r="E616" s="133">
        <v>245</v>
      </c>
      <c r="F616" s="133" t="s">
        <v>1869</v>
      </c>
      <c r="G616" s="133">
        <v>24500</v>
      </c>
      <c r="H616" s="133" t="s">
        <v>1869</v>
      </c>
      <c r="I616" s="133">
        <v>227865</v>
      </c>
      <c r="J616" s="133" t="s">
        <v>1882</v>
      </c>
      <c r="K616" s="133" t="s">
        <v>545</v>
      </c>
      <c r="L616" s="135" t="str">
        <f t="shared" si="18"/>
        <v>AA</v>
      </c>
      <c r="M616" s="131">
        <f t="shared" si="19"/>
        <v>0</v>
      </c>
      <c r="P616" s="136"/>
      <c r="Q616" s="136"/>
      <c r="R616" s="136"/>
      <c r="S616" s="136"/>
      <c r="T616"/>
      <c r="U616" s="136"/>
      <c r="V616" s="136"/>
      <c r="W616"/>
      <c r="X616" s="136"/>
      <c r="Y616" s="136"/>
      <c r="Z616" s="136"/>
      <c r="AA616" s="136"/>
      <c r="AB616" s="136"/>
      <c r="AC616" s="136"/>
      <c r="AD616" s="136"/>
      <c r="AE616" s="136"/>
      <c r="AF616" s="136"/>
      <c r="AG616" s="136"/>
      <c r="AH616" s="136"/>
      <c r="AI616" s="136"/>
    </row>
    <row r="617" spans="1:35" ht="30" x14ac:dyDescent="0.25">
      <c r="A617" s="133">
        <v>245000</v>
      </c>
      <c r="B617" s="133" t="s">
        <v>1869</v>
      </c>
      <c r="C617" s="133">
        <v>2</v>
      </c>
      <c r="D617" s="133" t="s">
        <v>1066</v>
      </c>
      <c r="E617" s="133">
        <v>245</v>
      </c>
      <c r="F617" s="133" t="s">
        <v>1869</v>
      </c>
      <c r="G617" s="133">
        <v>24500</v>
      </c>
      <c r="H617" s="133" t="s">
        <v>1869</v>
      </c>
      <c r="I617" s="133">
        <v>228916</v>
      </c>
      <c r="J617" s="133" t="s">
        <v>1884</v>
      </c>
      <c r="K617" s="133" t="s">
        <v>545</v>
      </c>
      <c r="L617" s="135" t="str">
        <f t="shared" si="18"/>
        <v>AA</v>
      </c>
      <c r="M617" s="131">
        <f t="shared" si="19"/>
        <v>0</v>
      </c>
      <c r="P617" s="136"/>
      <c r="Q617" s="136"/>
      <c r="R617" s="136"/>
      <c r="S617" s="136"/>
      <c r="T617"/>
      <c r="U617" s="136"/>
      <c r="V617" s="136"/>
      <c r="W617"/>
      <c r="X617" s="136"/>
      <c r="Y617" s="136"/>
      <c r="Z617" s="136"/>
      <c r="AA617" s="136"/>
      <c r="AB617" s="136"/>
      <c r="AC617" s="136"/>
      <c r="AD617" s="136"/>
      <c r="AE617" s="136"/>
      <c r="AF617" s="136"/>
      <c r="AG617" s="136"/>
      <c r="AH617" s="136"/>
      <c r="AI617" s="136"/>
    </row>
    <row r="618" spans="1:35" ht="30" x14ac:dyDescent="0.25">
      <c r="A618" s="133">
        <v>245000</v>
      </c>
      <c r="B618" s="133" t="s">
        <v>1869</v>
      </c>
      <c r="C618" s="133">
        <v>2</v>
      </c>
      <c r="D618" s="133" t="s">
        <v>1066</v>
      </c>
      <c r="E618" s="133">
        <v>245</v>
      </c>
      <c r="F618" s="133" t="s">
        <v>1869</v>
      </c>
      <c r="G618" s="133">
        <v>24500</v>
      </c>
      <c r="H618" s="133" t="s">
        <v>1869</v>
      </c>
      <c r="I618" s="133">
        <v>333549</v>
      </c>
      <c r="J618" s="133" t="s">
        <v>1886</v>
      </c>
      <c r="K618" s="133" t="s">
        <v>545</v>
      </c>
      <c r="L618" s="135" t="str">
        <f t="shared" si="18"/>
        <v>AA</v>
      </c>
      <c r="M618" s="131">
        <f t="shared" si="19"/>
        <v>0</v>
      </c>
      <c r="P618" s="136"/>
      <c r="Q618" s="136"/>
      <c r="R618" s="136"/>
      <c r="S618" s="136"/>
      <c r="T618"/>
      <c r="U618" s="136"/>
      <c r="V618" s="136"/>
      <c r="W618"/>
      <c r="X618" s="136"/>
      <c r="Y618" s="136"/>
      <c r="Z618" s="136"/>
      <c r="AA618" s="136"/>
      <c r="AB618" s="136"/>
      <c r="AC618" s="136"/>
      <c r="AD618" s="136"/>
      <c r="AE618" s="136"/>
      <c r="AF618" s="136"/>
      <c r="AG618" s="136"/>
      <c r="AH618" s="136"/>
      <c r="AI618" s="136"/>
    </row>
    <row r="619" spans="1:35" ht="30" x14ac:dyDescent="0.25">
      <c r="A619" s="133">
        <v>250000</v>
      </c>
      <c r="B619" s="133" t="s">
        <v>17</v>
      </c>
      <c r="C619" s="133">
        <v>2</v>
      </c>
      <c r="D619" s="133" t="s">
        <v>1066</v>
      </c>
      <c r="E619" s="133">
        <v>250</v>
      </c>
      <c r="F619" s="133" t="s">
        <v>17</v>
      </c>
      <c r="G619" s="133">
        <v>25000</v>
      </c>
      <c r="H619" s="133" t="s">
        <v>17</v>
      </c>
      <c r="I619" s="133">
        <v>101600</v>
      </c>
      <c r="J619" s="133" t="s">
        <v>1890</v>
      </c>
      <c r="K619" s="133" t="s">
        <v>557</v>
      </c>
      <c r="L619" s="135" t="str">
        <f t="shared" si="18"/>
        <v>AA</v>
      </c>
      <c r="M619" s="131">
        <f t="shared" si="19"/>
        <v>0</v>
      </c>
      <c r="P619" s="136"/>
      <c r="Q619" s="136"/>
      <c r="R619" s="136"/>
      <c r="S619" s="136"/>
      <c r="T619"/>
      <c r="U619" s="136"/>
      <c r="V619" s="136"/>
      <c r="W619"/>
      <c r="X619" s="136"/>
      <c r="Y619" s="136"/>
      <c r="Z619" s="136"/>
      <c r="AA619" s="136"/>
      <c r="AB619" s="136"/>
      <c r="AC619" s="136"/>
      <c r="AD619" s="136"/>
      <c r="AE619" s="136"/>
      <c r="AF619" s="136"/>
      <c r="AG619" s="136"/>
      <c r="AH619" s="136"/>
      <c r="AI619" s="136"/>
    </row>
    <row r="620" spans="1:35" ht="30" x14ac:dyDescent="0.25">
      <c r="A620" s="133">
        <v>250000</v>
      </c>
      <c r="B620" s="133" t="s">
        <v>17</v>
      </c>
      <c r="C620" s="133">
        <v>2</v>
      </c>
      <c r="D620" s="133" t="s">
        <v>1066</v>
      </c>
      <c r="E620" s="133">
        <v>250</v>
      </c>
      <c r="F620" s="133" t="s">
        <v>17</v>
      </c>
      <c r="G620" s="133">
        <v>25000</v>
      </c>
      <c r="H620" s="133" t="s">
        <v>17</v>
      </c>
      <c r="I620" s="133">
        <v>101601</v>
      </c>
      <c r="J620" s="133" t="s">
        <v>1892</v>
      </c>
      <c r="K620" s="133" t="s">
        <v>557</v>
      </c>
      <c r="L620" s="135" t="str">
        <f t="shared" si="18"/>
        <v>AA</v>
      </c>
      <c r="M620" s="131">
        <f t="shared" si="19"/>
        <v>0</v>
      </c>
      <c r="P620" s="136"/>
      <c r="Q620" s="136"/>
      <c r="R620" s="136"/>
      <c r="S620" s="136"/>
      <c r="T620"/>
      <c r="U620" s="136"/>
      <c r="V620" s="136"/>
      <c r="W620"/>
      <c r="X620" s="136"/>
      <c r="Y620" s="136"/>
      <c r="Z620" s="136"/>
      <c r="AA620" s="136"/>
      <c r="AB620" s="136"/>
      <c r="AC620" s="136"/>
      <c r="AD620" s="136"/>
      <c r="AE620" s="136"/>
      <c r="AF620" s="136"/>
      <c r="AG620" s="136"/>
      <c r="AH620" s="136"/>
      <c r="AI620" s="136"/>
    </row>
    <row r="621" spans="1:35" ht="30" x14ac:dyDescent="0.25">
      <c r="A621" s="133">
        <v>250000</v>
      </c>
      <c r="B621" s="133" t="s">
        <v>17</v>
      </c>
      <c r="C621" s="133">
        <v>2</v>
      </c>
      <c r="D621" s="133" t="s">
        <v>1066</v>
      </c>
      <c r="E621" s="133">
        <v>250</v>
      </c>
      <c r="F621" s="133" t="s">
        <v>17</v>
      </c>
      <c r="G621" s="133">
        <v>25000</v>
      </c>
      <c r="H621" s="133" t="s">
        <v>17</v>
      </c>
      <c r="I621" s="133">
        <v>101615</v>
      </c>
      <c r="J621" s="133" t="s">
        <v>1894</v>
      </c>
      <c r="K621" s="133" t="s">
        <v>557</v>
      </c>
      <c r="L621" s="135" t="str">
        <f t="shared" si="18"/>
        <v>AA</v>
      </c>
      <c r="M621" s="131">
        <f t="shared" si="19"/>
        <v>0</v>
      </c>
      <c r="P621" s="136"/>
      <c r="Q621" s="136"/>
      <c r="R621" s="136"/>
      <c r="S621" s="136"/>
      <c r="T621"/>
      <c r="U621" s="136"/>
      <c r="V621" s="136"/>
      <c r="W621"/>
      <c r="X621" s="136"/>
      <c r="Y621" s="136"/>
      <c r="Z621" s="136"/>
      <c r="AA621" s="136"/>
      <c r="AB621" s="136"/>
      <c r="AC621" s="136"/>
      <c r="AD621" s="136"/>
      <c r="AE621" s="136"/>
      <c r="AF621" s="136"/>
      <c r="AG621" s="136"/>
      <c r="AH621" s="136"/>
      <c r="AI621" s="136"/>
    </row>
    <row r="622" spans="1:35" ht="30" x14ac:dyDescent="0.25">
      <c r="A622" s="133">
        <v>250000</v>
      </c>
      <c r="B622" s="133" t="s">
        <v>17</v>
      </c>
      <c r="C622" s="133">
        <v>2</v>
      </c>
      <c r="D622" s="133" t="s">
        <v>1066</v>
      </c>
      <c r="E622" s="133">
        <v>250</v>
      </c>
      <c r="F622" s="133" t="s">
        <v>17</v>
      </c>
      <c r="G622" s="133">
        <v>25000</v>
      </c>
      <c r="H622" s="133" t="s">
        <v>17</v>
      </c>
      <c r="I622" s="133">
        <v>101625</v>
      </c>
      <c r="J622" s="133" t="s">
        <v>1896</v>
      </c>
      <c r="K622" s="133" t="s">
        <v>557</v>
      </c>
      <c r="L622" s="135" t="str">
        <f t="shared" si="18"/>
        <v>AA</v>
      </c>
      <c r="M622" s="131">
        <f t="shared" si="19"/>
        <v>0</v>
      </c>
      <c r="P622" s="136"/>
      <c r="Q622" s="136"/>
      <c r="R622" s="136"/>
      <c r="S622" s="136"/>
      <c r="T622"/>
      <c r="U622" s="136"/>
      <c r="V622" s="136"/>
      <c r="W622"/>
      <c r="X622" s="136"/>
      <c r="Y622" s="136"/>
      <c r="Z622" s="136"/>
      <c r="AA622" s="136"/>
      <c r="AB622" s="136"/>
      <c r="AC622" s="136"/>
      <c r="AD622" s="136"/>
      <c r="AE622" s="136"/>
      <c r="AF622" s="136"/>
      <c r="AG622" s="136"/>
      <c r="AH622" s="136"/>
      <c r="AI622" s="136"/>
    </row>
    <row r="623" spans="1:35" ht="30" x14ac:dyDescent="0.25">
      <c r="A623" s="133">
        <v>250000</v>
      </c>
      <c r="B623" s="133" t="s">
        <v>17</v>
      </c>
      <c r="C623" s="133">
        <v>2</v>
      </c>
      <c r="D623" s="133" t="s">
        <v>1066</v>
      </c>
      <c r="E623" s="133">
        <v>250</v>
      </c>
      <c r="F623" s="133" t="s">
        <v>17</v>
      </c>
      <c r="G623" s="133">
        <v>25000</v>
      </c>
      <c r="H623" s="133" t="s">
        <v>17</v>
      </c>
      <c r="I623" s="133">
        <v>101635</v>
      </c>
      <c r="J623" s="133" t="s">
        <v>1898</v>
      </c>
      <c r="K623" s="133" t="s">
        <v>557</v>
      </c>
      <c r="L623" s="135" t="str">
        <f t="shared" si="18"/>
        <v>AA</v>
      </c>
      <c r="M623" s="131">
        <f t="shared" si="19"/>
        <v>0</v>
      </c>
      <c r="P623" s="136"/>
      <c r="Q623" s="136"/>
      <c r="R623" s="136"/>
      <c r="S623" s="136"/>
      <c r="T623"/>
      <c r="U623" s="136"/>
      <c r="V623" s="136"/>
      <c r="W623"/>
      <c r="X623" s="136"/>
      <c r="Y623" s="136"/>
      <c r="Z623" s="136"/>
      <c r="AA623" s="136"/>
      <c r="AB623" s="136"/>
      <c r="AC623" s="136"/>
      <c r="AD623" s="136"/>
      <c r="AE623" s="136"/>
      <c r="AF623" s="136"/>
      <c r="AG623" s="136"/>
      <c r="AH623" s="136"/>
      <c r="AI623" s="136"/>
    </row>
    <row r="624" spans="1:35" ht="30" x14ac:dyDescent="0.25">
      <c r="A624" s="133">
        <v>250000</v>
      </c>
      <c r="B624" s="133" t="s">
        <v>17</v>
      </c>
      <c r="C624" s="133">
        <v>2</v>
      </c>
      <c r="D624" s="133" t="s">
        <v>1066</v>
      </c>
      <c r="E624" s="133">
        <v>250</v>
      </c>
      <c r="F624" s="133" t="s">
        <v>17</v>
      </c>
      <c r="G624" s="133">
        <v>25000</v>
      </c>
      <c r="H624" s="133" t="s">
        <v>17</v>
      </c>
      <c r="I624" s="133">
        <v>104210</v>
      </c>
      <c r="J624" s="133" t="s">
        <v>1900</v>
      </c>
      <c r="K624" s="133" t="s">
        <v>1079</v>
      </c>
      <c r="L624" s="135" t="str">
        <f t="shared" si="18"/>
        <v>AA</v>
      </c>
      <c r="M624" s="131">
        <f t="shared" si="19"/>
        <v>0</v>
      </c>
      <c r="P624" s="136"/>
      <c r="Q624" s="136"/>
      <c r="R624" s="136"/>
      <c r="S624" s="136"/>
      <c r="T624"/>
      <c r="U624" s="136"/>
      <c r="V624" s="136"/>
      <c r="W624"/>
      <c r="X624" s="136"/>
      <c r="Y624" s="136"/>
      <c r="Z624" s="136"/>
      <c r="AA624" s="136"/>
      <c r="AB624" s="136"/>
      <c r="AC624" s="136"/>
      <c r="AD624" s="136"/>
      <c r="AE624" s="136"/>
      <c r="AF624" s="136"/>
      <c r="AG624" s="136"/>
      <c r="AH624" s="136"/>
      <c r="AI624" s="136"/>
    </row>
    <row r="625" spans="1:35" ht="30" x14ac:dyDescent="0.25">
      <c r="A625" s="133">
        <v>250000</v>
      </c>
      <c r="B625" s="133" t="s">
        <v>17</v>
      </c>
      <c r="C625" s="133">
        <v>2</v>
      </c>
      <c r="D625" s="133" t="s">
        <v>1066</v>
      </c>
      <c r="E625" s="133">
        <v>250</v>
      </c>
      <c r="F625" s="133" t="s">
        <v>17</v>
      </c>
      <c r="G625" s="133">
        <v>25000</v>
      </c>
      <c r="H625" s="133" t="s">
        <v>17</v>
      </c>
      <c r="I625" s="133">
        <v>104770</v>
      </c>
      <c r="J625" s="133" t="s">
        <v>1902</v>
      </c>
      <c r="K625" s="133" t="s">
        <v>1903</v>
      </c>
      <c r="L625" s="135" t="str">
        <f t="shared" si="18"/>
        <v>AA</v>
      </c>
      <c r="M625" s="131">
        <f t="shared" si="19"/>
        <v>0</v>
      </c>
      <c r="P625" s="136"/>
      <c r="Q625" s="136"/>
      <c r="R625" s="136"/>
      <c r="S625" s="136"/>
      <c r="T625"/>
      <c r="U625" s="136"/>
      <c r="V625" s="136"/>
      <c r="W625"/>
      <c r="X625" s="136"/>
      <c r="Y625" s="136"/>
      <c r="Z625" s="136"/>
      <c r="AA625" s="136"/>
      <c r="AB625" s="136"/>
      <c r="AC625" s="136"/>
      <c r="AD625" s="136"/>
      <c r="AE625" s="136"/>
      <c r="AF625" s="136"/>
      <c r="AG625" s="136"/>
      <c r="AH625" s="136"/>
      <c r="AI625" s="136"/>
    </row>
    <row r="626" spans="1:35" ht="30" x14ac:dyDescent="0.25">
      <c r="A626" s="133">
        <v>250000</v>
      </c>
      <c r="B626" s="133" t="s">
        <v>17</v>
      </c>
      <c r="C626" s="133">
        <v>2</v>
      </c>
      <c r="D626" s="133" t="s">
        <v>1066</v>
      </c>
      <c r="E626" s="133">
        <v>250</v>
      </c>
      <c r="F626" s="133" t="s">
        <v>17</v>
      </c>
      <c r="G626" s="133">
        <v>25000</v>
      </c>
      <c r="H626" s="133" t="s">
        <v>17</v>
      </c>
      <c r="I626" s="133">
        <v>105113</v>
      </c>
      <c r="J626" s="133" t="s">
        <v>1905</v>
      </c>
      <c r="K626" s="133" t="s">
        <v>557</v>
      </c>
      <c r="L626" s="135" t="str">
        <f t="shared" si="18"/>
        <v>AA</v>
      </c>
      <c r="M626" s="131">
        <f t="shared" si="19"/>
        <v>0</v>
      </c>
      <c r="P626" s="136"/>
      <c r="Q626" s="136"/>
      <c r="R626" s="136"/>
      <c r="S626" s="136"/>
      <c r="T626"/>
      <c r="U626" s="136"/>
      <c r="V626" s="136"/>
      <c r="W626"/>
      <c r="X626" s="136"/>
      <c r="Y626" s="136"/>
      <c r="Z626" s="136"/>
      <c r="AA626" s="136"/>
      <c r="AB626" s="136"/>
      <c r="AC626" s="136"/>
      <c r="AD626" s="136"/>
      <c r="AE626" s="136"/>
      <c r="AF626" s="136"/>
      <c r="AG626" s="136"/>
      <c r="AH626" s="136"/>
      <c r="AI626" s="136"/>
    </row>
    <row r="627" spans="1:35" ht="30" x14ac:dyDescent="0.25">
      <c r="A627" s="133">
        <v>250000</v>
      </c>
      <c r="B627" s="133" t="s">
        <v>17</v>
      </c>
      <c r="C627" s="133">
        <v>2</v>
      </c>
      <c r="D627" s="133" t="s">
        <v>1066</v>
      </c>
      <c r="E627" s="133">
        <v>250</v>
      </c>
      <c r="F627" s="133" t="s">
        <v>17</v>
      </c>
      <c r="G627" s="133">
        <v>25000</v>
      </c>
      <c r="H627" s="133" t="s">
        <v>17</v>
      </c>
      <c r="I627" s="133">
        <v>107430</v>
      </c>
      <c r="J627" s="133" t="s">
        <v>1907</v>
      </c>
      <c r="K627" s="133" t="s">
        <v>545</v>
      </c>
      <c r="L627" s="135" t="str">
        <f t="shared" si="18"/>
        <v>AA</v>
      </c>
      <c r="M627" s="131">
        <f t="shared" si="19"/>
        <v>0</v>
      </c>
      <c r="P627" s="136"/>
      <c r="Q627" s="136"/>
      <c r="R627" s="136"/>
      <c r="S627" s="136"/>
      <c r="T627"/>
      <c r="U627" s="136"/>
      <c r="V627" s="136"/>
      <c r="W627"/>
      <c r="X627" s="136"/>
      <c r="Y627" s="136"/>
      <c r="Z627" s="136"/>
      <c r="AA627" s="136"/>
      <c r="AB627" s="136"/>
      <c r="AC627" s="136"/>
      <c r="AD627" s="136"/>
      <c r="AE627" s="136"/>
      <c r="AF627" s="136"/>
      <c r="AG627" s="136"/>
      <c r="AH627" s="136"/>
      <c r="AI627" s="136"/>
    </row>
    <row r="628" spans="1:35" ht="30" x14ac:dyDescent="0.25">
      <c r="A628" s="133">
        <v>250000</v>
      </c>
      <c r="B628" s="133" t="s">
        <v>17</v>
      </c>
      <c r="C628" s="133">
        <v>2</v>
      </c>
      <c r="D628" s="133" t="s">
        <v>1066</v>
      </c>
      <c r="E628" s="133">
        <v>250</v>
      </c>
      <c r="F628" s="133" t="s">
        <v>17</v>
      </c>
      <c r="G628" s="133">
        <v>25000</v>
      </c>
      <c r="H628" s="133" t="s">
        <v>17</v>
      </c>
      <c r="I628" s="133">
        <v>107433</v>
      </c>
      <c r="J628" s="133" t="s">
        <v>1909</v>
      </c>
      <c r="K628" s="133" t="s">
        <v>545</v>
      </c>
      <c r="L628" s="135" t="str">
        <f t="shared" si="18"/>
        <v>AA</v>
      </c>
      <c r="M628" s="131">
        <f t="shared" si="19"/>
        <v>0</v>
      </c>
      <c r="P628" s="136"/>
      <c r="Q628" s="136"/>
      <c r="R628" s="136"/>
      <c r="S628" s="136"/>
      <c r="T628"/>
      <c r="U628" s="136"/>
      <c r="V628" s="136"/>
      <c r="W628"/>
      <c r="X628" s="136"/>
      <c r="Y628" s="136"/>
      <c r="Z628" s="136"/>
      <c r="AA628" s="136"/>
      <c r="AB628" s="136"/>
      <c r="AC628" s="136"/>
      <c r="AD628" s="136"/>
      <c r="AE628" s="136"/>
      <c r="AF628" s="136"/>
      <c r="AG628" s="136"/>
      <c r="AH628" s="136"/>
      <c r="AI628" s="136"/>
    </row>
    <row r="629" spans="1:35" ht="30" x14ac:dyDescent="0.25">
      <c r="A629" s="133">
        <v>250000</v>
      </c>
      <c r="B629" s="133" t="s">
        <v>17</v>
      </c>
      <c r="C629" s="133">
        <v>2</v>
      </c>
      <c r="D629" s="133" t="s">
        <v>1066</v>
      </c>
      <c r="E629" s="133">
        <v>250</v>
      </c>
      <c r="F629" s="133" t="s">
        <v>17</v>
      </c>
      <c r="G629" s="133">
        <v>25000</v>
      </c>
      <c r="H629" s="133" t="s">
        <v>17</v>
      </c>
      <c r="I629" s="133">
        <v>107435</v>
      </c>
      <c r="J629" s="133" t="s">
        <v>1911</v>
      </c>
      <c r="K629" s="133" t="s">
        <v>545</v>
      </c>
      <c r="L629" s="135" t="str">
        <f t="shared" si="18"/>
        <v>AA</v>
      </c>
      <c r="M629" s="131">
        <f t="shared" si="19"/>
        <v>0</v>
      </c>
      <c r="P629" s="136"/>
      <c r="Q629" s="136"/>
      <c r="R629" s="136"/>
      <c r="S629" s="136"/>
      <c r="T629"/>
      <c r="U629" s="136"/>
      <c r="V629" s="136"/>
      <c r="W629"/>
      <c r="X629" s="136"/>
      <c r="Y629" s="136"/>
      <c r="Z629" s="136"/>
      <c r="AA629" s="136"/>
      <c r="AB629" s="136"/>
      <c r="AC629" s="136"/>
      <c r="AD629" s="136"/>
      <c r="AE629" s="136"/>
      <c r="AF629" s="136"/>
      <c r="AG629" s="136"/>
      <c r="AH629" s="136"/>
      <c r="AI629" s="136"/>
    </row>
    <row r="630" spans="1:35" ht="30" x14ac:dyDescent="0.25">
      <c r="A630" s="133">
        <v>250000</v>
      </c>
      <c r="B630" s="133" t="s">
        <v>17</v>
      </c>
      <c r="C630" s="133">
        <v>2</v>
      </c>
      <c r="D630" s="133" t="s">
        <v>1066</v>
      </c>
      <c r="E630" s="133">
        <v>250</v>
      </c>
      <c r="F630" s="133" t="s">
        <v>17</v>
      </c>
      <c r="G630" s="133">
        <v>25000</v>
      </c>
      <c r="H630" s="133" t="s">
        <v>17</v>
      </c>
      <c r="I630" s="133">
        <v>227009</v>
      </c>
      <c r="J630" s="133" t="s">
        <v>1913</v>
      </c>
      <c r="K630" s="133" t="s">
        <v>545</v>
      </c>
      <c r="L630" s="135" t="str">
        <f t="shared" si="18"/>
        <v>AA</v>
      </c>
      <c r="M630" s="131">
        <f t="shared" si="19"/>
        <v>0</v>
      </c>
      <c r="P630" s="136"/>
      <c r="Q630" s="136"/>
      <c r="R630" s="136"/>
      <c r="S630" s="136"/>
      <c r="T630"/>
      <c r="U630" s="136"/>
      <c r="V630" s="136"/>
      <c r="W630"/>
      <c r="X630" s="136"/>
      <c r="Y630" s="136"/>
      <c r="Z630" s="136"/>
      <c r="AA630" s="136"/>
      <c r="AB630" s="136"/>
      <c r="AC630" s="136"/>
      <c r="AD630" s="136"/>
      <c r="AE630" s="136"/>
      <c r="AF630" s="136"/>
      <c r="AG630" s="136"/>
      <c r="AH630" s="136"/>
      <c r="AI630" s="136"/>
    </row>
    <row r="631" spans="1:35" ht="30" x14ac:dyDescent="0.25">
      <c r="A631" s="133">
        <v>250000</v>
      </c>
      <c r="B631" s="133" t="s">
        <v>17</v>
      </c>
      <c r="C631" s="133">
        <v>2</v>
      </c>
      <c r="D631" s="133" t="s">
        <v>1066</v>
      </c>
      <c r="E631" s="133">
        <v>250</v>
      </c>
      <c r="F631" s="133" t="s">
        <v>17</v>
      </c>
      <c r="G631" s="133">
        <v>25000</v>
      </c>
      <c r="H631" s="133" t="s">
        <v>17</v>
      </c>
      <c r="I631" s="133">
        <v>227010</v>
      </c>
      <c r="J631" s="133" t="s">
        <v>1915</v>
      </c>
      <c r="K631" s="133" t="s">
        <v>545</v>
      </c>
      <c r="L631" s="135" t="str">
        <f t="shared" si="18"/>
        <v>AA</v>
      </c>
      <c r="M631" s="131">
        <f t="shared" si="19"/>
        <v>0</v>
      </c>
      <c r="P631" s="136"/>
      <c r="Q631" s="136"/>
      <c r="R631" s="136"/>
      <c r="S631" s="136"/>
      <c r="T631"/>
      <c r="U631" s="136"/>
      <c r="V631" s="136"/>
      <c r="W631"/>
      <c r="X631" s="136"/>
      <c r="Y631" s="136"/>
      <c r="Z631" s="136"/>
      <c r="AA631" s="136"/>
      <c r="AB631" s="136"/>
      <c r="AC631" s="136"/>
      <c r="AD631" s="136"/>
      <c r="AE631" s="136"/>
      <c r="AF631" s="136"/>
      <c r="AG631" s="136"/>
      <c r="AH631" s="136"/>
      <c r="AI631" s="136"/>
    </row>
    <row r="632" spans="1:35" ht="30" x14ac:dyDescent="0.25">
      <c r="A632" s="133">
        <v>250000</v>
      </c>
      <c r="B632" s="133" t="s">
        <v>17</v>
      </c>
      <c r="C632" s="133">
        <v>2</v>
      </c>
      <c r="D632" s="133" t="s">
        <v>1066</v>
      </c>
      <c r="E632" s="133">
        <v>250</v>
      </c>
      <c r="F632" s="133" t="s">
        <v>17</v>
      </c>
      <c r="G632" s="133">
        <v>25000</v>
      </c>
      <c r="H632" s="133" t="s">
        <v>17</v>
      </c>
      <c r="I632" s="133">
        <v>227174</v>
      </c>
      <c r="J632" s="133" t="s">
        <v>1917</v>
      </c>
      <c r="K632" s="133" t="s">
        <v>545</v>
      </c>
      <c r="L632" s="135" t="str">
        <f t="shared" si="18"/>
        <v>AA</v>
      </c>
      <c r="M632" s="131">
        <f t="shared" si="19"/>
        <v>0</v>
      </c>
      <c r="P632" s="136"/>
      <c r="Q632" s="136"/>
      <c r="R632" s="136"/>
      <c r="S632" s="136"/>
      <c r="T632"/>
      <c r="U632" s="136"/>
      <c r="V632" s="136"/>
      <c r="W632"/>
      <c r="X632" s="136"/>
      <c r="Y632" s="136"/>
      <c r="Z632" s="136"/>
      <c r="AA632" s="136"/>
      <c r="AB632" s="136"/>
      <c r="AC632" s="136"/>
      <c r="AD632" s="136"/>
      <c r="AE632" s="136"/>
      <c r="AF632" s="136"/>
      <c r="AG632" s="136"/>
      <c r="AH632" s="136"/>
      <c r="AI632" s="136"/>
    </row>
    <row r="633" spans="1:35" ht="30" x14ac:dyDescent="0.25">
      <c r="A633" s="133">
        <v>250000</v>
      </c>
      <c r="B633" s="133" t="s">
        <v>17</v>
      </c>
      <c r="C633" s="133">
        <v>2</v>
      </c>
      <c r="D633" s="133" t="s">
        <v>1066</v>
      </c>
      <c r="E633" s="133">
        <v>250</v>
      </c>
      <c r="F633" s="133" t="s">
        <v>17</v>
      </c>
      <c r="G633" s="133">
        <v>25000</v>
      </c>
      <c r="H633" s="133" t="s">
        <v>17</v>
      </c>
      <c r="I633" s="133">
        <v>227177</v>
      </c>
      <c r="J633" s="133" t="s">
        <v>1919</v>
      </c>
      <c r="K633" s="133" t="s">
        <v>545</v>
      </c>
      <c r="L633" s="135" t="str">
        <f t="shared" si="18"/>
        <v>AA</v>
      </c>
      <c r="M633" s="131">
        <f t="shared" si="19"/>
        <v>0</v>
      </c>
      <c r="P633" s="136"/>
      <c r="Q633" s="136"/>
      <c r="R633" s="136"/>
      <c r="S633" s="136"/>
      <c r="T633"/>
      <c r="U633" s="136"/>
      <c r="V633" s="136"/>
      <c r="W633"/>
      <c r="X633" s="136"/>
      <c r="Y633" s="136"/>
      <c r="Z633" s="136"/>
      <c r="AA633" s="136"/>
      <c r="AB633" s="136"/>
      <c r="AC633" s="136"/>
      <c r="AD633" s="136"/>
      <c r="AE633" s="136"/>
      <c r="AF633" s="136"/>
      <c r="AG633" s="136"/>
      <c r="AH633" s="136"/>
      <c r="AI633" s="136"/>
    </row>
    <row r="634" spans="1:35" ht="12.75" customHeight="1" x14ac:dyDescent="0.25">
      <c r="A634" s="133">
        <v>250000</v>
      </c>
      <c r="B634" s="133" t="s">
        <v>17</v>
      </c>
      <c r="C634" s="133">
        <v>2</v>
      </c>
      <c r="D634" s="133" t="s">
        <v>1066</v>
      </c>
      <c r="E634" s="133">
        <v>250</v>
      </c>
      <c r="F634" s="133" t="s">
        <v>17</v>
      </c>
      <c r="G634" s="133">
        <v>25000</v>
      </c>
      <c r="H634" s="133" t="s">
        <v>17</v>
      </c>
      <c r="I634" s="133">
        <v>227300</v>
      </c>
      <c r="J634" s="133" t="s">
        <v>1921</v>
      </c>
      <c r="K634" s="133" t="s">
        <v>545</v>
      </c>
      <c r="L634" s="135" t="str">
        <f t="shared" si="18"/>
        <v>AA</v>
      </c>
      <c r="M634" s="131">
        <f t="shared" si="19"/>
        <v>0</v>
      </c>
      <c r="P634" s="136"/>
      <c r="Q634" s="136"/>
      <c r="R634" s="136"/>
      <c r="S634" s="136"/>
      <c r="T634"/>
      <c r="U634" s="136"/>
      <c r="V634" s="136"/>
      <c r="W634"/>
      <c r="X634" s="136"/>
      <c r="Y634" s="136"/>
      <c r="Z634" s="136"/>
      <c r="AA634" s="136"/>
      <c r="AB634" s="136"/>
      <c r="AC634" s="136"/>
      <c r="AD634" s="136"/>
      <c r="AE634" s="136"/>
      <c r="AF634" s="136"/>
      <c r="AG634" s="136"/>
      <c r="AH634" s="136"/>
      <c r="AI634" s="136"/>
    </row>
    <row r="635" spans="1:35" ht="12.75" customHeight="1" x14ac:dyDescent="0.25">
      <c r="A635" s="133">
        <v>250000</v>
      </c>
      <c r="B635" s="133" t="s">
        <v>17</v>
      </c>
      <c r="C635" s="133">
        <v>2</v>
      </c>
      <c r="D635" s="133" t="s">
        <v>1066</v>
      </c>
      <c r="E635" s="133">
        <v>250</v>
      </c>
      <c r="F635" s="133" t="s">
        <v>17</v>
      </c>
      <c r="G635" s="133">
        <v>25000</v>
      </c>
      <c r="H635" s="133" t="s">
        <v>17</v>
      </c>
      <c r="I635" s="133">
        <v>227327</v>
      </c>
      <c r="J635" s="133" t="s">
        <v>1923</v>
      </c>
      <c r="K635" s="133" t="s">
        <v>545</v>
      </c>
      <c r="L635" s="135" t="str">
        <f t="shared" si="18"/>
        <v>AA</v>
      </c>
      <c r="M635" s="131">
        <f t="shared" si="19"/>
        <v>0</v>
      </c>
      <c r="P635" s="136"/>
      <c r="Q635" s="136"/>
      <c r="R635" s="136"/>
      <c r="S635" s="136"/>
      <c r="T635"/>
      <c r="U635" s="136"/>
      <c r="V635" s="136"/>
      <c r="W635"/>
      <c r="X635" s="136"/>
      <c r="Y635" s="136"/>
      <c r="Z635" s="136"/>
      <c r="AA635" s="136"/>
      <c r="AB635" s="136"/>
      <c r="AC635" s="136"/>
      <c r="AD635" s="136"/>
      <c r="AE635" s="136"/>
      <c r="AF635" s="136"/>
      <c r="AG635" s="136"/>
      <c r="AH635" s="136"/>
      <c r="AI635" s="136"/>
    </row>
    <row r="636" spans="1:35" ht="30" x14ac:dyDescent="0.25">
      <c r="A636" s="133">
        <v>250000</v>
      </c>
      <c r="B636" s="133" t="s">
        <v>17</v>
      </c>
      <c r="C636" s="133">
        <v>2</v>
      </c>
      <c r="D636" s="133" t="s">
        <v>1066</v>
      </c>
      <c r="E636" s="133">
        <v>250</v>
      </c>
      <c r="F636" s="133" t="s">
        <v>17</v>
      </c>
      <c r="G636" s="133">
        <v>25000</v>
      </c>
      <c r="H636" s="133" t="s">
        <v>17</v>
      </c>
      <c r="I636" s="133">
        <v>227350</v>
      </c>
      <c r="J636" s="133" t="s">
        <v>1925</v>
      </c>
      <c r="K636" s="133" t="s">
        <v>545</v>
      </c>
      <c r="L636" s="135" t="str">
        <f t="shared" si="18"/>
        <v>AA</v>
      </c>
      <c r="M636" s="131">
        <f t="shared" si="19"/>
        <v>0</v>
      </c>
      <c r="P636" s="136"/>
      <c r="Q636" s="136"/>
      <c r="R636" s="136"/>
      <c r="S636" s="136"/>
      <c r="T636"/>
      <c r="U636" s="136"/>
      <c r="V636" s="136"/>
      <c r="W636"/>
      <c r="X636" s="136"/>
      <c r="Y636" s="136"/>
      <c r="Z636" s="136"/>
      <c r="AA636" s="136"/>
      <c r="AB636" s="136"/>
      <c r="AC636" s="136"/>
      <c r="AD636" s="136"/>
      <c r="AE636" s="136"/>
      <c r="AF636" s="136"/>
      <c r="AG636" s="136"/>
      <c r="AH636" s="136"/>
      <c r="AI636" s="136"/>
    </row>
    <row r="637" spans="1:35" ht="30" x14ac:dyDescent="0.25">
      <c r="A637" s="133">
        <v>250000</v>
      </c>
      <c r="B637" s="133" t="s">
        <v>17</v>
      </c>
      <c r="C637" s="133">
        <v>2</v>
      </c>
      <c r="D637" s="133" t="s">
        <v>1066</v>
      </c>
      <c r="E637" s="133">
        <v>250</v>
      </c>
      <c r="F637" s="133" t="s">
        <v>17</v>
      </c>
      <c r="G637" s="133">
        <v>25000</v>
      </c>
      <c r="H637" s="133" t="s">
        <v>17</v>
      </c>
      <c r="I637" s="133">
        <v>227420</v>
      </c>
      <c r="J637" s="133" t="s">
        <v>1927</v>
      </c>
      <c r="K637" s="133" t="s">
        <v>545</v>
      </c>
      <c r="L637" s="135" t="str">
        <f t="shared" si="18"/>
        <v>AA</v>
      </c>
      <c r="M637" s="131">
        <f t="shared" si="19"/>
        <v>0</v>
      </c>
      <c r="P637" s="136"/>
      <c r="Q637" s="136"/>
      <c r="R637" s="136"/>
      <c r="S637" s="136"/>
      <c r="T637"/>
      <c r="U637" s="136"/>
      <c r="V637" s="136"/>
      <c r="W637"/>
      <c r="X637" s="136"/>
      <c r="Y637" s="136"/>
      <c r="Z637" s="136"/>
      <c r="AA637" s="136"/>
      <c r="AB637" s="136"/>
      <c r="AC637" s="136"/>
      <c r="AD637" s="136"/>
      <c r="AE637" s="136"/>
      <c r="AF637" s="136"/>
      <c r="AG637" s="136"/>
      <c r="AH637" s="136"/>
      <c r="AI637" s="136"/>
    </row>
    <row r="638" spans="1:35" ht="30" x14ac:dyDescent="0.25">
      <c r="A638" s="133">
        <v>250000</v>
      </c>
      <c r="B638" s="133" t="s">
        <v>17</v>
      </c>
      <c r="C638" s="133">
        <v>2</v>
      </c>
      <c r="D638" s="133" t="s">
        <v>1066</v>
      </c>
      <c r="E638" s="133">
        <v>250</v>
      </c>
      <c r="F638" s="133" t="s">
        <v>17</v>
      </c>
      <c r="G638" s="133">
        <v>25000</v>
      </c>
      <c r="H638" s="133" t="s">
        <v>17</v>
      </c>
      <c r="I638" s="133">
        <v>227421</v>
      </c>
      <c r="J638" s="133" t="s">
        <v>1929</v>
      </c>
      <c r="K638" s="133" t="s">
        <v>545</v>
      </c>
      <c r="L638" s="135" t="str">
        <f t="shared" si="18"/>
        <v>AA</v>
      </c>
      <c r="M638" s="131">
        <f t="shared" si="19"/>
        <v>0</v>
      </c>
      <c r="P638" s="136"/>
      <c r="Q638" s="136"/>
      <c r="R638" s="136"/>
      <c r="S638" s="136"/>
      <c r="T638"/>
      <c r="U638" s="136"/>
      <c r="V638" s="136"/>
      <c r="W638"/>
      <c r="X638" s="136"/>
      <c r="Y638" s="136"/>
      <c r="Z638" s="136"/>
      <c r="AA638" s="136"/>
      <c r="AB638" s="136"/>
      <c r="AC638" s="136"/>
      <c r="AD638" s="136"/>
      <c r="AE638" s="136"/>
      <c r="AF638" s="136"/>
      <c r="AG638" s="136"/>
      <c r="AH638" s="136"/>
      <c r="AI638" s="136"/>
    </row>
    <row r="639" spans="1:35" ht="30" x14ac:dyDescent="0.25">
      <c r="A639" s="133">
        <v>250000</v>
      </c>
      <c r="B639" s="133" t="s">
        <v>17</v>
      </c>
      <c r="C639" s="133">
        <v>2</v>
      </c>
      <c r="D639" s="133" t="s">
        <v>1066</v>
      </c>
      <c r="E639" s="133">
        <v>250</v>
      </c>
      <c r="F639" s="133" t="s">
        <v>17</v>
      </c>
      <c r="G639" s="133">
        <v>25000</v>
      </c>
      <c r="H639" s="133" t="s">
        <v>17</v>
      </c>
      <c r="I639" s="133">
        <v>227431</v>
      </c>
      <c r="J639" s="133" t="s">
        <v>1931</v>
      </c>
      <c r="K639" s="133" t="s">
        <v>545</v>
      </c>
      <c r="L639" s="135" t="str">
        <f t="shared" si="18"/>
        <v>AA</v>
      </c>
      <c r="M639" s="131">
        <f t="shared" si="19"/>
        <v>0</v>
      </c>
      <c r="P639" s="136"/>
      <c r="Q639" s="136"/>
      <c r="R639" s="136"/>
      <c r="S639" s="136"/>
      <c r="T639"/>
      <c r="U639" s="136"/>
      <c r="V639" s="136"/>
      <c r="W639"/>
      <c r="X639" s="136"/>
      <c r="Y639" s="136"/>
      <c r="Z639" s="136"/>
      <c r="AA639" s="136"/>
      <c r="AB639" s="136"/>
      <c r="AC639" s="136"/>
      <c r="AD639" s="136"/>
      <c r="AE639" s="136"/>
      <c r="AF639" s="136"/>
      <c r="AG639" s="136"/>
      <c r="AH639" s="136"/>
      <c r="AI639" s="136"/>
    </row>
    <row r="640" spans="1:35" ht="30" x14ac:dyDescent="0.25">
      <c r="A640" s="133">
        <v>250000</v>
      </c>
      <c r="B640" s="133" t="s">
        <v>17</v>
      </c>
      <c r="C640" s="133">
        <v>2</v>
      </c>
      <c r="D640" s="133" t="s">
        <v>1066</v>
      </c>
      <c r="E640" s="133">
        <v>250</v>
      </c>
      <c r="F640" s="133" t="s">
        <v>17</v>
      </c>
      <c r="G640" s="133">
        <v>25000</v>
      </c>
      <c r="H640" s="133" t="s">
        <v>17</v>
      </c>
      <c r="I640" s="133">
        <v>227516</v>
      </c>
      <c r="J640" s="133" t="s">
        <v>1933</v>
      </c>
      <c r="K640" s="133" t="s">
        <v>545</v>
      </c>
      <c r="L640" s="135" t="str">
        <f t="shared" si="18"/>
        <v>AA</v>
      </c>
      <c r="M640" s="131">
        <f t="shared" si="19"/>
        <v>0</v>
      </c>
      <c r="P640" s="136"/>
      <c r="Q640" s="136"/>
      <c r="R640" s="136"/>
      <c r="S640" s="136"/>
      <c r="T640"/>
      <c r="U640" s="136"/>
      <c r="V640" s="136"/>
      <c r="W640"/>
      <c r="X640" s="136"/>
      <c r="Y640" s="136"/>
      <c r="Z640" s="136"/>
      <c r="AA640" s="136"/>
      <c r="AB640" s="136"/>
      <c r="AC640" s="136"/>
      <c r="AD640" s="136"/>
      <c r="AE640" s="136"/>
      <c r="AF640" s="136"/>
      <c r="AG640" s="136"/>
      <c r="AH640" s="136"/>
      <c r="AI640" s="136"/>
    </row>
    <row r="641" spans="1:35" ht="30" x14ac:dyDescent="0.25">
      <c r="A641" s="133">
        <v>250000</v>
      </c>
      <c r="B641" s="133" t="s">
        <v>17</v>
      </c>
      <c r="C641" s="133">
        <v>2</v>
      </c>
      <c r="D641" s="133" t="s">
        <v>1066</v>
      </c>
      <c r="E641" s="133">
        <v>250</v>
      </c>
      <c r="F641" s="133" t="s">
        <v>17</v>
      </c>
      <c r="G641" s="133">
        <v>25000</v>
      </c>
      <c r="H641" s="133" t="s">
        <v>17</v>
      </c>
      <c r="I641" s="133">
        <v>227520</v>
      </c>
      <c r="J641" s="133" t="s">
        <v>1935</v>
      </c>
      <c r="K641" s="133" t="s">
        <v>545</v>
      </c>
      <c r="L641" s="135" t="str">
        <f t="shared" si="18"/>
        <v>AA</v>
      </c>
      <c r="M641" s="131">
        <f t="shared" si="19"/>
        <v>0</v>
      </c>
      <c r="P641" s="136"/>
      <c r="Q641" s="136"/>
      <c r="R641" s="136"/>
      <c r="S641" s="136"/>
      <c r="T641"/>
      <c r="U641" s="136"/>
      <c r="V641" s="136"/>
      <c r="W641"/>
      <c r="X641" s="136"/>
      <c r="Y641" s="136"/>
      <c r="Z641" s="136"/>
      <c r="AA641" s="136"/>
      <c r="AB641" s="136"/>
      <c r="AC641" s="136"/>
      <c r="AD641" s="136"/>
      <c r="AE641" s="136"/>
      <c r="AF641" s="136"/>
      <c r="AG641" s="136"/>
      <c r="AH641" s="136"/>
      <c r="AI641" s="136"/>
    </row>
    <row r="642" spans="1:35" ht="30" x14ac:dyDescent="0.25">
      <c r="A642" s="133">
        <v>250000</v>
      </c>
      <c r="B642" s="133" t="s">
        <v>17</v>
      </c>
      <c r="C642" s="133">
        <v>2</v>
      </c>
      <c r="D642" s="133" t="s">
        <v>1066</v>
      </c>
      <c r="E642" s="133">
        <v>250</v>
      </c>
      <c r="F642" s="133" t="s">
        <v>17</v>
      </c>
      <c r="G642" s="133">
        <v>25000</v>
      </c>
      <c r="H642" s="133" t="s">
        <v>17</v>
      </c>
      <c r="I642" s="133">
        <v>227543</v>
      </c>
      <c r="J642" s="133" t="s">
        <v>1937</v>
      </c>
      <c r="K642" s="133" t="s">
        <v>545</v>
      </c>
      <c r="L642" s="135" t="str">
        <f t="shared" si="18"/>
        <v>AA</v>
      </c>
      <c r="M642" s="131">
        <f t="shared" si="19"/>
        <v>0</v>
      </c>
      <c r="P642" s="136"/>
      <c r="Q642" s="136"/>
      <c r="R642" s="136"/>
      <c r="S642" s="136"/>
      <c r="T642"/>
      <c r="U642" s="136"/>
      <c r="V642" s="136"/>
      <c r="W642"/>
      <c r="X642" s="136"/>
      <c r="Y642" s="136"/>
      <c r="Z642" s="136"/>
      <c r="AA642" s="136"/>
      <c r="AB642" s="136"/>
      <c r="AC642" s="136"/>
      <c r="AD642" s="136"/>
      <c r="AE642" s="136"/>
      <c r="AF642" s="136"/>
      <c r="AG642" s="136"/>
      <c r="AH642" s="136"/>
      <c r="AI642" s="136"/>
    </row>
    <row r="643" spans="1:35" ht="30" x14ac:dyDescent="0.25">
      <c r="A643" s="133">
        <v>250000</v>
      </c>
      <c r="B643" s="133" t="s">
        <v>17</v>
      </c>
      <c r="C643" s="133">
        <v>2</v>
      </c>
      <c r="D643" s="133" t="s">
        <v>1066</v>
      </c>
      <c r="E643" s="133">
        <v>250</v>
      </c>
      <c r="F643" s="133" t="s">
        <v>17</v>
      </c>
      <c r="G643" s="133">
        <v>25000</v>
      </c>
      <c r="H643" s="133" t="s">
        <v>17</v>
      </c>
      <c r="I643" s="133">
        <v>227545</v>
      </c>
      <c r="J643" s="133" t="s">
        <v>1939</v>
      </c>
      <c r="K643" s="133" t="s">
        <v>545</v>
      </c>
      <c r="L643" s="135" t="str">
        <f t="shared" si="18"/>
        <v>AA</v>
      </c>
      <c r="M643" s="131">
        <f t="shared" si="19"/>
        <v>0</v>
      </c>
      <c r="P643" s="136"/>
      <c r="Q643" s="136"/>
      <c r="R643" s="136"/>
      <c r="S643" s="136"/>
      <c r="T643"/>
      <c r="U643" s="136"/>
      <c r="V643" s="136"/>
      <c r="W643"/>
      <c r="X643" s="136"/>
      <c r="Y643" s="136"/>
      <c r="Z643" s="136"/>
      <c r="AA643" s="136"/>
      <c r="AB643" s="136"/>
      <c r="AC643" s="136"/>
      <c r="AD643" s="136"/>
      <c r="AE643" s="136"/>
      <c r="AF643" s="136"/>
      <c r="AG643" s="136"/>
      <c r="AH643" s="136"/>
      <c r="AI643" s="136"/>
    </row>
    <row r="644" spans="1:35" ht="30" x14ac:dyDescent="0.25">
      <c r="A644" s="133">
        <v>250000</v>
      </c>
      <c r="B644" s="133" t="s">
        <v>17</v>
      </c>
      <c r="C644" s="133">
        <v>2</v>
      </c>
      <c r="D644" s="133" t="s">
        <v>1066</v>
      </c>
      <c r="E644" s="133">
        <v>250</v>
      </c>
      <c r="F644" s="133" t="s">
        <v>17</v>
      </c>
      <c r="G644" s="133">
        <v>25000</v>
      </c>
      <c r="H644" s="133" t="s">
        <v>17</v>
      </c>
      <c r="I644" s="133">
        <v>227571</v>
      </c>
      <c r="J644" s="133" t="s">
        <v>8208</v>
      </c>
      <c r="K644" s="133" t="s">
        <v>545</v>
      </c>
      <c r="L644" s="135" t="str">
        <f t="shared" si="18"/>
        <v>AA</v>
      </c>
      <c r="M644" s="131">
        <f t="shared" si="19"/>
        <v>0</v>
      </c>
      <c r="P644" s="136"/>
      <c r="Q644" s="136"/>
      <c r="R644" s="136"/>
      <c r="S644" s="136"/>
      <c r="T644"/>
      <c r="U644" s="136"/>
      <c r="V644" s="136"/>
      <c r="W644"/>
      <c r="X644" s="136"/>
      <c r="Y644" s="136"/>
      <c r="Z644" s="136"/>
      <c r="AA644" s="136"/>
      <c r="AB644" s="136"/>
      <c r="AC644" s="136"/>
      <c r="AD644" s="136"/>
      <c r="AE644" s="136"/>
      <c r="AF644" s="136"/>
      <c r="AG644" s="136"/>
      <c r="AH644" s="136"/>
      <c r="AI644" s="136"/>
    </row>
    <row r="645" spans="1:35" ht="30" x14ac:dyDescent="0.25">
      <c r="A645" s="133">
        <v>250000</v>
      </c>
      <c r="B645" s="133" t="s">
        <v>17</v>
      </c>
      <c r="C645" s="133">
        <v>2</v>
      </c>
      <c r="D645" s="133" t="s">
        <v>1066</v>
      </c>
      <c r="E645" s="133">
        <v>250</v>
      </c>
      <c r="F645" s="133" t="s">
        <v>17</v>
      </c>
      <c r="G645" s="133">
        <v>25000</v>
      </c>
      <c r="H645" s="133" t="s">
        <v>17</v>
      </c>
      <c r="I645" s="133">
        <v>227640</v>
      </c>
      <c r="J645" s="133" t="s">
        <v>8209</v>
      </c>
      <c r="K645" s="133" t="s">
        <v>545</v>
      </c>
      <c r="L645" s="135" t="str">
        <f t="shared" ref="L645:L708" si="20">IF(K645=102,"AA102",IF(K645=103,"AA103",VLOOKUP(C645,$AJ$5:$AK$13,2,0)))</f>
        <v>AA</v>
      </c>
      <c r="M645" s="131">
        <f t="shared" si="19"/>
        <v>0</v>
      </c>
      <c r="P645" s="136"/>
      <c r="Q645" s="136"/>
      <c r="R645" s="136"/>
      <c r="S645" s="136"/>
      <c r="T645"/>
      <c r="U645" s="136"/>
      <c r="V645" s="136"/>
      <c r="W645"/>
      <c r="X645" s="136"/>
      <c r="Y645" s="136"/>
      <c r="Z645" s="136"/>
      <c r="AA645" s="136"/>
      <c r="AB645" s="136"/>
      <c r="AC645" s="136"/>
      <c r="AD645" s="136"/>
      <c r="AE645" s="136"/>
      <c r="AF645" s="136"/>
      <c r="AG645" s="136"/>
      <c r="AH645" s="136"/>
      <c r="AI645" s="136"/>
    </row>
    <row r="646" spans="1:35" ht="30" x14ac:dyDescent="0.25">
      <c r="A646" s="133">
        <v>250000</v>
      </c>
      <c r="B646" s="133" t="s">
        <v>17</v>
      </c>
      <c r="C646" s="133">
        <v>2</v>
      </c>
      <c r="D646" s="133" t="s">
        <v>1066</v>
      </c>
      <c r="E646" s="133">
        <v>250</v>
      </c>
      <c r="F646" s="133" t="s">
        <v>17</v>
      </c>
      <c r="G646" s="133">
        <v>25000</v>
      </c>
      <c r="H646" s="133" t="s">
        <v>17</v>
      </c>
      <c r="I646" s="133">
        <v>227659</v>
      </c>
      <c r="J646" s="133" t="s">
        <v>1941</v>
      </c>
      <c r="K646" s="133" t="s">
        <v>545</v>
      </c>
      <c r="L646" s="135" t="str">
        <f t="shared" si="20"/>
        <v>AA</v>
      </c>
      <c r="M646" s="131">
        <f t="shared" ref="M646:M709" si="21">VLOOKUP(H646,$W$5:$X$227,2,FALSE)</f>
        <v>0</v>
      </c>
      <c r="P646" s="136"/>
      <c r="Q646" s="136"/>
      <c r="R646" s="136"/>
      <c r="S646" s="136"/>
      <c r="T646"/>
      <c r="U646" s="136"/>
      <c r="V646" s="136"/>
      <c r="W646"/>
      <c r="X646" s="136"/>
      <c r="Y646" s="136"/>
      <c r="Z646" s="136"/>
      <c r="AA646" s="136"/>
      <c r="AB646" s="136"/>
      <c r="AC646" s="136"/>
      <c r="AD646" s="136"/>
      <c r="AE646" s="136"/>
      <c r="AF646" s="136"/>
      <c r="AG646" s="136"/>
      <c r="AH646" s="136"/>
      <c r="AI646" s="136"/>
    </row>
    <row r="647" spans="1:35" ht="30" x14ac:dyDescent="0.25">
      <c r="A647" s="133">
        <v>250000</v>
      </c>
      <c r="B647" s="133" t="s">
        <v>17</v>
      </c>
      <c r="C647" s="133">
        <v>2</v>
      </c>
      <c r="D647" s="133" t="s">
        <v>1066</v>
      </c>
      <c r="E647" s="133">
        <v>250</v>
      </c>
      <c r="F647" s="133" t="s">
        <v>17</v>
      </c>
      <c r="G647" s="133">
        <v>25000</v>
      </c>
      <c r="H647" s="133" t="s">
        <v>17</v>
      </c>
      <c r="I647" s="133">
        <v>228507</v>
      </c>
      <c r="J647" s="133" t="s">
        <v>1943</v>
      </c>
      <c r="K647" s="133" t="s">
        <v>545</v>
      </c>
      <c r="L647" s="135" t="str">
        <f t="shared" si="20"/>
        <v>AA</v>
      </c>
      <c r="M647" s="131">
        <f t="shared" si="21"/>
        <v>0</v>
      </c>
      <c r="P647" s="136"/>
      <c r="Q647" s="136"/>
      <c r="R647" s="136"/>
      <c r="S647" s="136"/>
      <c r="T647"/>
      <c r="U647" s="136"/>
      <c r="V647" s="136"/>
      <c r="W647"/>
      <c r="X647" s="136"/>
      <c r="Y647" s="136"/>
      <c r="Z647" s="136"/>
      <c r="AA647" s="136"/>
      <c r="AB647" s="136"/>
      <c r="AC647" s="136"/>
      <c r="AD647" s="136"/>
      <c r="AE647" s="136"/>
      <c r="AF647" s="136"/>
      <c r="AG647" s="136"/>
      <c r="AH647" s="136"/>
      <c r="AI647" s="136"/>
    </row>
    <row r="648" spans="1:35" ht="30" x14ac:dyDescent="0.25">
      <c r="A648" s="133">
        <v>250000</v>
      </c>
      <c r="B648" s="133" t="s">
        <v>17</v>
      </c>
      <c r="C648" s="133">
        <v>2</v>
      </c>
      <c r="D648" s="133" t="s">
        <v>1066</v>
      </c>
      <c r="E648" s="133">
        <v>250</v>
      </c>
      <c r="F648" s="133" t="s">
        <v>17</v>
      </c>
      <c r="G648" s="133">
        <v>25000</v>
      </c>
      <c r="H648" s="133" t="s">
        <v>17</v>
      </c>
      <c r="I648" s="133">
        <v>228728</v>
      </c>
      <c r="J648" s="133" t="s">
        <v>1945</v>
      </c>
      <c r="K648" s="133" t="s">
        <v>545</v>
      </c>
      <c r="L648" s="135" t="str">
        <f t="shared" si="20"/>
        <v>AA</v>
      </c>
      <c r="M648" s="131">
        <f t="shared" si="21"/>
        <v>0</v>
      </c>
      <c r="P648" s="136"/>
      <c r="Q648" s="136"/>
      <c r="R648" s="136"/>
      <c r="S648" s="136"/>
      <c r="T648"/>
      <c r="U648" s="136"/>
      <c r="V648" s="136"/>
      <c r="W648"/>
      <c r="X648" s="136"/>
      <c r="Y648" s="136"/>
      <c r="Z648" s="136"/>
      <c r="AA648" s="136"/>
      <c r="AB648" s="136"/>
      <c r="AC648" s="136"/>
      <c r="AD648" s="136"/>
      <c r="AE648" s="136"/>
      <c r="AF648" s="136"/>
      <c r="AG648" s="136"/>
      <c r="AH648" s="136"/>
      <c r="AI648" s="136"/>
    </row>
    <row r="649" spans="1:35" ht="30" x14ac:dyDescent="0.25">
      <c r="A649" s="133">
        <v>250000</v>
      </c>
      <c r="B649" s="133" t="s">
        <v>17</v>
      </c>
      <c r="C649" s="133">
        <v>2</v>
      </c>
      <c r="D649" s="133" t="s">
        <v>1066</v>
      </c>
      <c r="E649" s="133">
        <v>250</v>
      </c>
      <c r="F649" s="133" t="s">
        <v>17</v>
      </c>
      <c r="G649" s="133">
        <v>25000</v>
      </c>
      <c r="H649" s="133" t="s">
        <v>17</v>
      </c>
      <c r="I649" s="133">
        <v>228924</v>
      </c>
      <c r="J649" s="133" t="s">
        <v>1947</v>
      </c>
      <c r="K649" s="133" t="s">
        <v>545</v>
      </c>
      <c r="L649" s="135" t="str">
        <f t="shared" si="20"/>
        <v>AA</v>
      </c>
      <c r="M649" s="131">
        <f t="shared" si="21"/>
        <v>0</v>
      </c>
      <c r="P649" s="136"/>
      <c r="Q649" s="136"/>
      <c r="R649" s="136"/>
      <c r="S649" s="136"/>
      <c r="T649"/>
      <c r="U649" s="136"/>
      <c r="V649" s="136"/>
      <c r="W649"/>
      <c r="X649" s="136"/>
      <c r="Y649" s="136"/>
      <c r="Z649" s="136"/>
      <c r="AA649" s="136"/>
      <c r="AB649" s="136"/>
      <c r="AC649" s="136"/>
      <c r="AD649" s="136"/>
      <c r="AE649" s="136"/>
      <c r="AF649" s="136"/>
      <c r="AG649" s="136"/>
      <c r="AH649" s="136"/>
      <c r="AI649" s="136"/>
    </row>
    <row r="650" spans="1:35" ht="30" x14ac:dyDescent="0.25">
      <c r="A650" s="133">
        <v>250000</v>
      </c>
      <c r="B650" s="133" t="s">
        <v>17</v>
      </c>
      <c r="C650" s="133">
        <v>2</v>
      </c>
      <c r="D650" s="133" t="s">
        <v>1066</v>
      </c>
      <c r="E650" s="133">
        <v>250</v>
      </c>
      <c r="F650" s="133" t="s">
        <v>17</v>
      </c>
      <c r="G650" s="133">
        <v>25000</v>
      </c>
      <c r="H650" s="133" t="s">
        <v>17</v>
      </c>
      <c r="I650" s="133">
        <v>228984</v>
      </c>
      <c r="J650" s="133" t="s">
        <v>1949</v>
      </c>
      <c r="K650" s="133" t="s">
        <v>545</v>
      </c>
      <c r="L650" s="135" t="str">
        <f t="shared" si="20"/>
        <v>AA</v>
      </c>
      <c r="M650" s="131">
        <f t="shared" si="21"/>
        <v>0</v>
      </c>
      <c r="P650" s="136"/>
      <c r="Q650" s="136"/>
      <c r="R650" s="136"/>
      <c r="S650" s="136"/>
      <c r="T650"/>
      <c r="U650" s="136"/>
      <c r="V650" s="136"/>
      <c r="W650"/>
      <c r="X650" s="136"/>
      <c r="Y650" s="136"/>
      <c r="Z650" s="136"/>
      <c r="AA650" s="136"/>
      <c r="AB650" s="136"/>
      <c r="AC650" s="136"/>
      <c r="AD650" s="136"/>
      <c r="AE650" s="136"/>
      <c r="AF650" s="136"/>
      <c r="AG650" s="136"/>
      <c r="AH650" s="136"/>
      <c r="AI650" s="136"/>
    </row>
    <row r="651" spans="1:35" ht="30" x14ac:dyDescent="0.25">
      <c r="A651" s="133">
        <v>250000</v>
      </c>
      <c r="B651" s="133" t="s">
        <v>17</v>
      </c>
      <c r="C651" s="133">
        <v>2</v>
      </c>
      <c r="D651" s="133" t="s">
        <v>1066</v>
      </c>
      <c r="E651" s="133">
        <v>250</v>
      </c>
      <c r="F651" s="133" t="s">
        <v>17</v>
      </c>
      <c r="G651" s="133">
        <v>25000</v>
      </c>
      <c r="H651" s="133" t="s">
        <v>17</v>
      </c>
      <c r="I651" s="133">
        <v>333105</v>
      </c>
      <c r="J651" s="133" t="s">
        <v>1951</v>
      </c>
      <c r="K651" s="133" t="s">
        <v>545</v>
      </c>
      <c r="L651" s="135" t="str">
        <f t="shared" si="20"/>
        <v>AA</v>
      </c>
      <c r="M651" s="131">
        <f t="shared" si="21"/>
        <v>0</v>
      </c>
      <c r="P651" s="136"/>
      <c r="Q651" s="136"/>
      <c r="R651" s="136"/>
      <c r="S651" s="136"/>
      <c r="T651"/>
      <c r="U651" s="136"/>
      <c r="V651" s="136"/>
      <c r="W651"/>
      <c r="X651" s="136"/>
      <c r="Y651" s="136"/>
      <c r="Z651" s="136"/>
      <c r="AA651" s="136"/>
      <c r="AB651" s="136"/>
      <c r="AC651" s="136"/>
      <c r="AD651" s="136"/>
      <c r="AE651" s="136"/>
      <c r="AF651" s="136"/>
      <c r="AG651" s="136"/>
      <c r="AH651" s="136"/>
      <c r="AI651" s="136"/>
    </row>
    <row r="652" spans="1:35" ht="30" x14ac:dyDescent="0.25">
      <c r="A652" s="133">
        <v>250000</v>
      </c>
      <c r="B652" s="133" t="s">
        <v>17</v>
      </c>
      <c r="C652" s="133">
        <v>2</v>
      </c>
      <c r="D652" s="133" t="s">
        <v>1066</v>
      </c>
      <c r="E652" s="133">
        <v>250</v>
      </c>
      <c r="F652" s="133" t="s">
        <v>17</v>
      </c>
      <c r="G652" s="133">
        <v>25000</v>
      </c>
      <c r="H652" s="133" t="s">
        <v>17</v>
      </c>
      <c r="I652" s="133">
        <v>333518</v>
      </c>
      <c r="J652" s="133" t="s">
        <v>1953</v>
      </c>
      <c r="K652" s="133" t="s">
        <v>545</v>
      </c>
      <c r="L652" s="135" t="str">
        <f t="shared" si="20"/>
        <v>AA</v>
      </c>
      <c r="M652" s="131">
        <f t="shared" si="21"/>
        <v>0</v>
      </c>
      <c r="P652" s="136"/>
      <c r="Q652" s="136"/>
      <c r="R652" s="136"/>
      <c r="S652" s="136"/>
      <c r="T652"/>
      <c r="U652" s="136"/>
      <c r="V652" s="136"/>
      <c r="W652"/>
      <c r="X652" s="136"/>
      <c r="Y652" s="136"/>
      <c r="Z652" s="136"/>
      <c r="AA652" s="136"/>
      <c r="AB652" s="136"/>
      <c r="AC652" s="136"/>
      <c r="AD652" s="136"/>
      <c r="AE652" s="136"/>
      <c r="AF652" s="136"/>
      <c r="AG652" s="136"/>
      <c r="AH652" s="136"/>
      <c r="AI652" s="136"/>
    </row>
    <row r="653" spans="1:35" ht="30" x14ac:dyDescent="0.25">
      <c r="A653" s="133">
        <v>250000</v>
      </c>
      <c r="B653" s="133" t="s">
        <v>17</v>
      </c>
      <c r="C653" s="133">
        <v>2</v>
      </c>
      <c r="D653" s="133" t="s">
        <v>1066</v>
      </c>
      <c r="E653" s="133">
        <v>250</v>
      </c>
      <c r="F653" s="133" t="s">
        <v>17</v>
      </c>
      <c r="G653" s="133">
        <v>25000</v>
      </c>
      <c r="H653" s="133" t="s">
        <v>17</v>
      </c>
      <c r="I653" s="133">
        <v>333521</v>
      </c>
      <c r="J653" s="133" t="s">
        <v>1955</v>
      </c>
      <c r="K653" s="133" t="s">
        <v>545</v>
      </c>
      <c r="L653" s="135" t="str">
        <f t="shared" si="20"/>
        <v>AA</v>
      </c>
      <c r="M653" s="131">
        <f t="shared" si="21"/>
        <v>0</v>
      </c>
      <c r="P653" s="136"/>
      <c r="Q653" s="136"/>
      <c r="R653" s="136"/>
      <c r="S653" s="136"/>
      <c r="T653"/>
      <c r="U653" s="136"/>
      <c r="V653" s="136"/>
      <c r="W653"/>
      <c r="X653" s="136"/>
      <c r="Y653" s="136"/>
      <c r="Z653" s="136"/>
      <c r="AA653" s="136"/>
      <c r="AB653" s="136"/>
      <c r="AC653" s="136"/>
      <c r="AD653" s="136"/>
      <c r="AE653" s="136"/>
      <c r="AF653" s="136"/>
      <c r="AG653" s="136"/>
      <c r="AH653" s="136"/>
      <c r="AI653" s="136"/>
    </row>
    <row r="654" spans="1:35" ht="30" x14ac:dyDescent="0.25">
      <c r="A654" s="133">
        <v>250000</v>
      </c>
      <c r="B654" s="133" t="s">
        <v>17</v>
      </c>
      <c r="C654" s="133">
        <v>2</v>
      </c>
      <c r="D654" s="133" t="s">
        <v>1066</v>
      </c>
      <c r="E654" s="133">
        <v>250</v>
      </c>
      <c r="F654" s="133" t="s">
        <v>17</v>
      </c>
      <c r="G654" s="133">
        <v>25000</v>
      </c>
      <c r="H654" s="133" t="s">
        <v>17</v>
      </c>
      <c r="I654" s="133">
        <v>336624</v>
      </c>
      <c r="J654" s="133" t="s">
        <v>1957</v>
      </c>
      <c r="K654" s="133" t="s">
        <v>884</v>
      </c>
      <c r="L654" s="135" t="str">
        <f t="shared" si="20"/>
        <v>AA</v>
      </c>
      <c r="M654" s="131">
        <f t="shared" si="21"/>
        <v>0</v>
      </c>
      <c r="P654" s="136"/>
      <c r="Q654" s="136"/>
      <c r="R654" s="136"/>
      <c r="S654" s="136"/>
      <c r="T654"/>
      <c r="U654" s="136"/>
      <c r="V654" s="136"/>
      <c r="W654"/>
      <c r="X654" s="136"/>
      <c r="Y654" s="136"/>
      <c r="Z654" s="136"/>
      <c r="AA654" s="136"/>
      <c r="AB654" s="136"/>
      <c r="AC654" s="136"/>
      <c r="AD654" s="136"/>
      <c r="AE654" s="136"/>
      <c r="AF654" s="136"/>
      <c r="AG654" s="136"/>
      <c r="AH654" s="136"/>
      <c r="AI654" s="136"/>
    </row>
    <row r="655" spans="1:35" ht="30" x14ac:dyDescent="0.25">
      <c r="A655" s="133">
        <v>250000</v>
      </c>
      <c r="B655" s="133" t="s">
        <v>17</v>
      </c>
      <c r="C655" s="133">
        <v>2</v>
      </c>
      <c r="D655" s="133" t="s">
        <v>1066</v>
      </c>
      <c r="E655" s="133">
        <v>250</v>
      </c>
      <c r="F655" s="133" t="s">
        <v>17</v>
      </c>
      <c r="G655" s="133">
        <v>25000</v>
      </c>
      <c r="H655" s="133" t="s">
        <v>17</v>
      </c>
      <c r="I655" s="133">
        <v>336626</v>
      </c>
      <c r="J655" s="133" t="s">
        <v>1959</v>
      </c>
      <c r="K655" s="133" t="s">
        <v>884</v>
      </c>
      <c r="L655" s="135" t="str">
        <f t="shared" si="20"/>
        <v>AA</v>
      </c>
      <c r="M655" s="131">
        <f t="shared" si="21"/>
        <v>0</v>
      </c>
      <c r="P655" s="136"/>
      <c r="Q655" s="136"/>
      <c r="R655" s="136"/>
      <c r="S655" s="136"/>
      <c r="T655"/>
      <c r="U655" s="136"/>
      <c r="V655" s="136"/>
      <c r="W655"/>
      <c r="X655" s="136"/>
      <c r="Y655" s="136"/>
      <c r="Z655" s="136"/>
      <c r="AA655" s="136"/>
      <c r="AB655" s="136"/>
      <c r="AC655" s="136"/>
      <c r="AD655" s="136"/>
      <c r="AE655" s="136"/>
      <c r="AF655" s="136"/>
      <c r="AG655" s="136"/>
      <c r="AH655" s="136"/>
      <c r="AI655" s="136"/>
    </row>
    <row r="656" spans="1:35" ht="30" x14ac:dyDescent="0.25">
      <c r="A656" s="133">
        <v>250000</v>
      </c>
      <c r="B656" s="133" t="s">
        <v>17</v>
      </c>
      <c r="C656" s="133">
        <v>2</v>
      </c>
      <c r="D656" s="133" t="s">
        <v>1066</v>
      </c>
      <c r="E656" s="133">
        <v>250</v>
      </c>
      <c r="F656" s="133" t="s">
        <v>17</v>
      </c>
      <c r="G656" s="133">
        <v>25000</v>
      </c>
      <c r="H656" s="133" t="s">
        <v>17</v>
      </c>
      <c r="I656" s="133">
        <v>553544</v>
      </c>
      <c r="J656" s="133" t="s">
        <v>1961</v>
      </c>
      <c r="K656" s="133" t="s">
        <v>1156</v>
      </c>
      <c r="L656" s="135" t="str">
        <f t="shared" si="20"/>
        <v>AA</v>
      </c>
      <c r="M656" s="131">
        <f t="shared" si="21"/>
        <v>0</v>
      </c>
      <c r="P656" s="136"/>
      <c r="Q656" s="136"/>
      <c r="R656" s="136"/>
      <c r="S656" s="136"/>
      <c r="T656"/>
      <c r="U656" s="136"/>
      <c r="V656" s="136"/>
      <c r="W656"/>
      <c r="X656" s="136"/>
      <c r="Y656" s="136"/>
      <c r="Z656" s="136"/>
      <c r="AA656" s="136"/>
      <c r="AB656" s="136"/>
      <c r="AC656" s="136"/>
      <c r="AD656" s="136"/>
      <c r="AE656" s="136"/>
      <c r="AF656" s="136"/>
      <c r="AG656" s="136"/>
      <c r="AH656" s="136"/>
      <c r="AI656" s="136"/>
    </row>
    <row r="657" spans="1:35" ht="30" x14ac:dyDescent="0.25">
      <c r="A657" s="133">
        <v>250010</v>
      </c>
      <c r="B657" s="133" t="s">
        <v>1902</v>
      </c>
      <c r="C657" s="133">
        <v>2</v>
      </c>
      <c r="D657" s="133" t="s">
        <v>1066</v>
      </c>
      <c r="E657" s="133">
        <v>250</v>
      </c>
      <c r="F657" s="133" t="s">
        <v>17</v>
      </c>
      <c r="G657" s="133">
        <v>25001</v>
      </c>
      <c r="H657" s="133" t="s">
        <v>1902</v>
      </c>
      <c r="I657" s="133">
        <v>101651</v>
      </c>
      <c r="J657" s="133" t="s">
        <v>1964</v>
      </c>
      <c r="K657" s="133" t="s">
        <v>557</v>
      </c>
      <c r="L657" s="135" t="str">
        <f t="shared" si="20"/>
        <v>AA</v>
      </c>
      <c r="M657" s="131">
        <f t="shared" si="21"/>
        <v>0</v>
      </c>
      <c r="P657" s="136"/>
      <c r="Q657" s="136"/>
      <c r="R657" s="136"/>
      <c r="S657" s="136"/>
      <c r="T657"/>
      <c r="U657" s="136"/>
      <c r="V657" s="136"/>
      <c r="W657"/>
      <c r="X657" s="136"/>
      <c r="Y657" s="136"/>
      <c r="Z657" s="136"/>
      <c r="AA657" s="136"/>
      <c r="AB657" s="136"/>
      <c r="AC657" s="136"/>
      <c r="AD657" s="136"/>
      <c r="AE657" s="136"/>
      <c r="AF657" s="136"/>
      <c r="AG657" s="136"/>
      <c r="AH657" s="136"/>
      <c r="AI657" s="136"/>
    </row>
    <row r="658" spans="1:35" ht="30" x14ac:dyDescent="0.25">
      <c r="A658" s="133">
        <v>250010</v>
      </c>
      <c r="B658" s="133" t="s">
        <v>1902</v>
      </c>
      <c r="C658" s="133">
        <v>2</v>
      </c>
      <c r="D658" s="133" t="s">
        <v>1066</v>
      </c>
      <c r="E658" s="133">
        <v>250</v>
      </c>
      <c r="F658" s="133" t="s">
        <v>17</v>
      </c>
      <c r="G658" s="133">
        <v>25001</v>
      </c>
      <c r="H658" s="133" t="s">
        <v>1902</v>
      </c>
      <c r="I658" s="133">
        <v>333106</v>
      </c>
      <c r="J658" s="133" t="s">
        <v>1966</v>
      </c>
      <c r="K658" s="133" t="s">
        <v>545</v>
      </c>
      <c r="L658" s="135" t="str">
        <f t="shared" si="20"/>
        <v>AA</v>
      </c>
      <c r="M658" s="131">
        <f t="shared" si="21"/>
        <v>0</v>
      </c>
      <c r="P658" s="136"/>
      <c r="Q658" s="136"/>
      <c r="R658" s="136"/>
      <c r="S658" s="136"/>
      <c r="T658"/>
      <c r="U658" s="136"/>
      <c r="V658" s="136"/>
      <c r="W658"/>
      <c r="X658" s="136"/>
      <c r="Y658" s="136"/>
      <c r="Z658" s="136"/>
      <c r="AA658" s="136"/>
      <c r="AB658" s="136"/>
      <c r="AC658" s="136"/>
      <c r="AD658" s="136"/>
      <c r="AE658" s="136"/>
      <c r="AF658" s="136"/>
      <c r="AG658" s="136"/>
      <c r="AH658" s="136"/>
      <c r="AI658" s="136"/>
    </row>
    <row r="659" spans="1:35" ht="30" x14ac:dyDescent="0.25">
      <c r="A659" s="133">
        <v>250010</v>
      </c>
      <c r="B659" s="133" t="s">
        <v>1902</v>
      </c>
      <c r="C659" s="133">
        <v>2</v>
      </c>
      <c r="D659" s="133" t="s">
        <v>1066</v>
      </c>
      <c r="E659" s="133">
        <v>250</v>
      </c>
      <c r="F659" s="133" t="s">
        <v>17</v>
      </c>
      <c r="G659" s="133">
        <v>25001</v>
      </c>
      <c r="H659" s="133" t="s">
        <v>1902</v>
      </c>
      <c r="I659" s="133">
        <v>336667</v>
      </c>
      <c r="J659" s="133" t="s">
        <v>1902</v>
      </c>
      <c r="K659" s="133" t="s">
        <v>884</v>
      </c>
      <c r="L659" s="135" t="str">
        <f t="shared" si="20"/>
        <v>AA</v>
      </c>
      <c r="M659" s="131">
        <f t="shared" si="21"/>
        <v>0</v>
      </c>
      <c r="P659" s="136"/>
      <c r="Q659" s="136"/>
      <c r="R659" s="136"/>
      <c r="S659" s="136"/>
      <c r="T659"/>
      <c r="U659" s="136"/>
      <c r="V659" s="136"/>
      <c r="W659"/>
      <c r="X659" s="136"/>
      <c r="Y659" s="136"/>
      <c r="Z659" s="136"/>
      <c r="AA659" s="136"/>
      <c r="AB659" s="136"/>
      <c r="AC659" s="136"/>
      <c r="AD659" s="136"/>
      <c r="AE659" s="136"/>
      <c r="AF659" s="136"/>
      <c r="AG659" s="136"/>
      <c r="AH659" s="136"/>
      <c r="AI659" s="136"/>
    </row>
    <row r="660" spans="1:35" ht="30" x14ac:dyDescent="0.25">
      <c r="A660" s="133">
        <v>250050</v>
      </c>
      <c r="B660" s="133" t="s">
        <v>1969</v>
      </c>
      <c r="C660" s="133">
        <v>2</v>
      </c>
      <c r="D660" s="133" t="s">
        <v>1066</v>
      </c>
      <c r="E660" s="133">
        <v>250</v>
      </c>
      <c r="F660" s="133" t="s">
        <v>17</v>
      </c>
      <c r="G660" s="133">
        <v>25005</v>
      </c>
      <c r="H660" s="133" t="s">
        <v>1969</v>
      </c>
      <c r="I660" s="133">
        <v>101780</v>
      </c>
      <c r="J660" s="133" t="s">
        <v>1969</v>
      </c>
      <c r="K660" s="133" t="s">
        <v>557</v>
      </c>
      <c r="L660" s="135" t="str">
        <f t="shared" si="20"/>
        <v>AA</v>
      </c>
      <c r="M660" s="131">
        <f t="shared" si="21"/>
        <v>0</v>
      </c>
      <c r="P660" s="136"/>
      <c r="Q660" s="136"/>
      <c r="R660" s="136"/>
      <c r="S660" s="136"/>
      <c r="T660"/>
      <c r="U660" s="136"/>
      <c r="V660" s="136"/>
      <c r="W660"/>
      <c r="X660" s="136"/>
      <c r="Y660" s="136"/>
      <c r="Z660" s="136"/>
      <c r="AA660" s="136"/>
      <c r="AB660" s="136"/>
      <c r="AC660" s="136"/>
      <c r="AD660" s="136"/>
      <c r="AE660" s="136"/>
      <c r="AF660" s="136"/>
      <c r="AG660" s="136"/>
      <c r="AH660" s="136"/>
      <c r="AI660" s="136"/>
    </row>
    <row r="661" spans="1:35" ht="30" x14ac:dyDescent="0.25">
      <c r="A661" s="133">
        <v>250050</v>
      </c>
      <c r="B661" s="133" t="s">
        <v>1969</v>
      </c>
      <c r="C661" s="133">
        <v>2</v>
      </c>
      <c r="D661" s="133" t="s">
        <v>1066</v>
      </c>
      <c r="E661" s="133">
        <v>250</v>
      </c>
      <c r="F661" s="133" t="s">
        <v>17</v>
      </c>
      <c r="G661" s="133">
        <v>25005</v>
      </c>
      <c r="H661" s="133" t="s">
        <v>1969</v>
      </c>
      <c r="I661" s="133">
        <v>104250</v>
      </c>
      <c r="J661" s="133" t="s">
        <v>1972</v>
      </c>
      <c r="K661" s="133" t="s">
        <v>1079</v>
      </c>
      <c r="L661" s="135" t="str">
        <f t="shared" si="20"/>
        <v>AA</v>
      </c>
      <c r="M661" s="131">
        <f t="shared" si="21"/>
        <v>0</v>
      </c>
      <c r="P661" s="136"/>
      <c r="Q661" s="136"/>
      <c r="R661" s="136"/>
      <c r="S661" s="136"/>
      <c r="T661"/>
      <c r="U661" s="136"/>
      <c r="V661" s="136"/>
      <c r="W661"/>
      <c r="X661" s="136"/>
      <c r="Y661" s="136"/>
      <c r="Z661" s="136"/>
      <c r="AA661" s="136"/>
      <c r="AB661" s="136"/>
      <c r="AC661" s="136"/>
      <c r="AD661" s="136"/>
      <c r="AE661" s="136"/>
      <c r="AF661" s="136"/>
      <c r="AG661" s="136"/>
      <c r="AH661" s="136"/>
      <c r="AI661" s="136"/>
    </row>
    <row r="662" spans="1:35" ht="30" x14ac:dyDescent="0.25">
      <c r="A662" s="133">
        <v>250050</v>
      </c>
      <c r="B662" s="133" t="s">
        <v>1969</v>
      </c>
      <c r="C662" s="133">
        <v>2</v>
      </c>
      <c r="D662" s="133" t="s">
        <v>1066</v>
      </c>
      <c r="E662" s="133">
        <v>250</v>
      </c>
      <c r="F662" s="133" t="s">
        <v>17</v>
      </c>
      <c r="G662" s="133">
        <v>25005</v>
      </c>
      <c r="H662" s="133" t="s">
        <v>1969</v>
      </c>
      <c r="I662" s="133">
        <v>105520</v>
      </c>
      <c r="J662" s="133" t="s">
        <v>1969</v>
      </c>
      <c r="K662" s="133" t="s">
        <v>557</v>
      </c>
      <c r="L662" s="135" t="str">
        <f t="shared" si="20"/>
        <v>AA</v>
      </c>
      <c r="M662" s="131">
        <f t="shared" si="21"/>
        <v>0</v>
      </c>
      <c r="P662" s="136"/>
      <c r="Q662" s="136"/>
      <c r="R662" s="136"/>
      <c r="S662" s="136"/>
      <c r="T662"/>
      <c r="U662" s="136"/>
      <c r="V662" s="136"/>
      <c r="W662"/>
      <c r="X662" s="136"/>
      <c r="Y662" s="136"/>
      <c r="Z662" s="136"/>
      <c r="AA662" s="136"/>
      <c r="AB662" s="136"/>
      <c r="AC662" s="136"/>
      <c r="AD662" s="136"/>
      <c r="AE662" s="136"/>
      <c r="AF662" s="136"/>
      <c r="AG662" s="136"/>
      <c r="AH662" s="136"/>
      <c r="AI662" s="136"/>
    </row>
    <row r="663" spans="1:35" ht="30" x14ac:dyDescent="0.25">
      <c r="A663" s="133">
        <v>250050</v>
      </c>
      <c r="B663" s="133" t="s">
        <v>1969</v>
      </c>
      <c r="C663" s="133">
        <v>2</v>
      </c>
      <c r="D663" s="133" t="s">
        <v>1066</v>
      </c>
      <c r="E663" s="133">
        <v>250</v>
      </c>
      <c r="F663" s="133" t="s">
        <v>17</v>
      </c>
      <c r="G663" s="133">
        <v>25005</v>
      </c>
      <c r="H663" s="133" t="s">
        <v>1969</v>
      </c>
      <c r="I663" s="133">
        <v>225502</v>
      </c>
      <c r="J663" s="133" t="s">
        <v>1975</v>
      </c>
      <c r="K663" s="133" t="s">
        <v>545</v>
      </c>
      <c r="L663" s="135" t="str">
        <f t="shared" si="20"/>
        <v>AA</v>
      </c>
      <c r="M663" s="131">
        <f t="shared" si="21"/>
        <v>0</v>
      </c>
      <c r="P663" s="136"/>
      <c r="Q663" s="136"/>
      <c r="R663" s="136"/>
      <c r="S663" s="136"/>
      <c r="T663"/>
      <c r="U663" s="136"/>
      <c r="V663" s="136"/>
      <c r="W663"/>
      <c r="X663" s="136"/>
      <c r="Y663" s="136"/>
      <c r="Z663" s="136"/>
      <c r="AA663" s="136"/>
      <c r="AB663" s="136"/>
      <c r="AC663" s="136"/>
      <c r="AD663" s="136"/>
      <c r="AE663" s="136"/>
      <c r="AF663" s="136"/>
      <c r="AG663" s="136"/>
      <c r="AH663" s="136"/>
      <c r="AI663" s="136"/>
    </row>
    <row r="664" spans="1:35" ht="30" x14ac:dyDescent="0.25">
      <c r="A664" s="133">
        <v>250050</v>
      </c>
      <c r="B664" s="133" t="s">
        <v>1969</v>
      </c>
      <c r="C664" s="133">
        <v>2</v>
      </c>
      <c r="D664" s="133" t="s">
        <v>1066</v>
      </c>
      <c r="E664" s="133">
        <v>250</v>
      </c>
      <c r="F664" s="133" t="s">
        <v>17</v>
      </c>
      <c r="G664" s="133">
        <v>25005</v>
      </c>
      <c r="H664" s="133" t="s">
        <v>1969</v>
      </c>
      <c r="I664" s="133">
        <v>225550</v>
      </c>
      <c r="J664" s="133" t="s">
        <v>1977</v>
      </c>
      <c r="K664" s="133" t="s">
        <v>545</v>
      </c>
      <c r="L664" s="135" t="str">
        <f t="shared" si="20"/>
        <v>AA</v>
      </c>
      <c r="M664" s="131">
        <f t="shared" si="21"/>
        <v>0</v>
      </c>
      <c r="P664" s="136"/>
      <c r="Q664" s="136"/>
      <c r="R664" s="136"/>
      <c r="S664" s="136"/>
      <c r="T664"/>
      <c r="U664" s="136"/>
      <c r="V664" s="136"/>
      <c r="W664"/>
      <c r="X664" s="136"/>
      <c r="Y664" s="136"/>
      <c r="Z664" s="136"/>
      <c r="AA664" s="136"/>
      <c r="AB664" s="136"/>
      <c r="AC664" s="136"/>
      <c r="AD664" s="136"/>
      <c r="AE664" s="136"/>
      <c r="AF664" s="136"/>
      <c r="AG664" s="136"/>
      <c r="AH664" s="136"/>
      <c r="AI664" s="136"/>
    </row>
    <row r="665" spans="1:35" ht="30" x14ac:dyDescent="0.25">
      <c r="A665" s="133">
        <v>250050</v>
      </c>
      <c r="B665" s="133" t="s">
        <v>1969</v>
      </c>
      <c r="C665" s="133">
        <v>2</v>
      </c>
      <c r="D665" s="133" t="s">
        <v>1066</v>
      </c>
      <c r="E665" s="133">
        <v>250</v>
      </c>
      <c r="F665" s="133" t="s">
        <v>17</v>
      </c>
      <c r="G665" s="133">
        <v>25005</v>
      </c>
      <c r="H665" s="133" t="s">
        <v>1969</v>
      </c>
      <c r="I665" s="133">
        <v>227255</v>
      </c>
      <c r="J665" s="133" t="s">
        <v>1979</v>
      </c>
      <c r="K665" s="133" t="s">
        <v>545</v>
      </c>
      <c r="L665" s="135" t="str">
        <f t="shared" si="20"/>
        <v>AA</v>
      </c>
      <c r="M665" s="131">
        <f t="shared" si="21"/>
        <v>0</v>
      </c>
      <c r="P665" s="136"/>
      <c r="Q665" s="136"/>
      <c r="R665" s="136"/>
      <c r="S665" s="136"/>
      <c r="T665"/>
      <c r="U665" s="136"/>
      <c r="V665" s="136"/>
      <c r="W665"/>
      <c r="X665" s="136"/>
      <c r="Y665" s="136"/>
      <c r="Z665" s="136"/>
      <c r="AA665" s="136"/>
      <c r="AB665" s="136"/>
      <c r="AC665" s="136"/>
      <c r="AD665" s="136"/>
      <c r="AE665" s="136"/>
      <c r="AF665" s="136"/>
      <c r="AG665" s="136"/>
      <c r="AH665" s="136"/>
      <c r="AI665" s="136"/>
    </row>
    <row r="666" spans="1:35" ht="30" x14ac:dyDescent="0.25">
      <c r="A666" s="133">
        <v>250050</v>
      </c>
      <c r="B666" s="133" t="s">
        <v>1969</v>
      </c>
      <c r="C666" s="133">
        <v>2</v>
      </c>
      <c r="D666" s="133" t="s">
        <v>1066</v>
      </c>
      <c r="E666" s="133">
        <v>250</v>
      </c>
      <c r="F666" s="133" t="s">
        <v>17</v>
      </c>
      <c r="G666" s="133">
        <v>25005</v>
      </c>
      <c r="H666" s="133" t="s">
        <v>1969</v>
      </c>
      <c r="I666" s="133">
        <v>227542</v>
      </c>
      <c r="J666" s="133" t="s">
        <v>1981</v>
      </c>
      <c r="K666" s="133" t="s">
        <v>545</v>
      </c>
      <c r="L666" s="135" t="str">
        <f t="shared" si="20"/>
        <v>AA</v>
      </c>
      <c r="M666" s="131">
        <f t="shared" si="21"/>
        <v>0</v>
      </c>
      <c r="P666" s="136"/>
      <c r="Q666" s="136"/>
      <c r="R666" s="136"/>
      <c r="S666" s="136"/>
      <c r="T666"/>
      <c r="U666" s="136"/>
      <c r="V666" s="136"/>
      <c r="W666"/>
      <c r="X666" s="136"/>
      <c r="Y666" s="136"/>
      <c r="Z666" s="136"/>
      <c r="AA666" s="136"/>
      <c r="AB666" s="136"/>
      <c r="AC666" s="136"/>
      <c r="AD666" s="136"/>
      <c r="AE666" s="136"/>
      <c r="AF666" s="136"/>
      <c r="AG666" s="136"/>
      <c r="AH666" s="136"/>
      <c r="AI666" s="136"/>
    </row>
    <row r="667" spans="1:35" ht="30" x14ac:dyDescent="0.25">
      <c r="A667" s="133">
        <v>250050</v>
      </c>
      <c r="B667" s="133" t="s">
        <v>1969</v>
      </c>
      <c r="C667" s="133">
        <v>2</v>
      </c>
      <c r="D667" s="133" t="s">
        <v>1066</v>
      </c>
      <c r="E667" s="133">
        <v>250</v>
      </c>
      <c r="F667" s="133" t="s">
        <v>17</v>
      </c>
      <c r="G667" s="133">
        <v>25005</v>
      </c>
      <c r="H667" s="133" t="s">
        <v>1969</v>
      </c>
      <c r="I667" s="133">
        <v>227700</v>
      </c>
      <c r="J667" s="133" t="s">
        <v>1983</v>
      </c>
      <c r="K667" s="133" t="s">
        <v>545</v>
      </c>
      <c r="L667" s="135" t="str">
        <f t="shared" si="20"/>
        <v>AA</v>
      </c>
      <c r="M667" s="131">
        <f t="shared" si="21"/>
        <v>0</v>
      </c>
      <c r="P667" s="136"/>
      <c r="Q667" s="136"/>
      <c r="R667" s="136"/>
      <c r="S667" s="136"/>
      <c r="T667"/>
      <c r="U667" s="136"/>
      <c r="V667" s="136"/>
      <c r="W667"/>
      <c r="X667" s="136"/>
      <c r="Y667" s="136"/>
      <c r="Z667" s="136"/>
      <c r="AA667" s="136"/>
      <c r="AB667" s="136"/>
      <c r="AC667" s="136"/>
      <c r="AD667" s="136"/>
      <c r="AE667" s="136"/>
      <c r="AF667" s="136"/>
      <c r="AG667" s="136"/>
      <c r="AH667" s="136"/>
      <c r="AI667" s="136"/>
    </row>
    <row r="668" spans="1:35" ht="30" x14ac:dyDescent="0.25">
      <c r="A668" s="133">
        <v>250050</v>
      </c>
      <c r="B668" s="133" t="s">
        <v>1969</v>
      </c>
      <c r="C668" s="133">
        <v>2</v>
      </c>
      <c r="D668" s="133" t="s">
        <v>1066</v>
      </c>
      <c r="E668" s="133">
        <v>250</v>
      </c>
      <c r="F668" s="133" t="s">
        <v>17</v>
      </c>
      <c r="G668" s="133">
        <v>25005</v>
      </c>
      <c r="H668" s="133" t="s">
        <v>1969</v>
      </c>
      <c r="I668" s="133">
        <v>227996</v>
      </c>
      <c r="J668" s="133" t="s">
        <v>1985</v>
      </c>
      <c r="K668" s="133" t="s">
        <v>545</v>
      </c>
      <c r="L668" s="135" t="str">
        <f t="shared" si="20"/>
        <v>AA</v>
      </c>
      <c r="M668" s="131">
        <f t="shared" si="21"/>
        <v>0</v>
      </c>
      <c r="P668" s="136"/>
      <c r="Q668" s="136"/>
      <c r="R668" s="136"/>
      <c r="S668" s="136"/>
      <c r="T668"/>
      <c r="U668" s="136"/>
      <c r="V668" s="136"/>
      <c r="W668"/>
      <c r="X668" s="136"/>
      <c r="Y668" s="136"/>
      <c r="Z668" s="136"/>
      <c r="AA668" s="136"/>
      <c r="AB668" s="136"/>
      <c r="AC668" s="136"/>
      <c r="AD668" s="136"/>
      <c r="AE668" s="136"/>
      <c r="AF668" s="136"/>
      <c r="AG668" s="136"/>
      <c r="AH668" s="136"/>
      <c r="AI668" s="136"/>
    </row>
    <row r="669" spans="1:35" ht="30" x14ac:dyDescent="0.25">
      <c r="A669" s="133">
        <v>250050</v>
      </c>
      <c r="B669" s="133" t="s">
        <v>1969</v>
      </c>
      <c r="C669" s="133">
        <v>2</v>
      </c>
      <c r="D669" s="133" t="s">
        <v>1066</v>
      </c>
      <c r="E669" s="133">
        <v>250</v>
      </c>
      <c r="F669" s="133" t="s">
        <v>17</v>
      </c>
      <c r="G669" s="133">
        <v>25005</v>
      </c>
      <c r="H669" s="133" t="s">
        <v>1969</v>
      </c>
      <c r="I669" s="133">
        <v>228521</v>
      </c>
      <c r="J669" s="133" t="s">
        <v>1987</v>
      </c>
      <c r="K669" s="133" t="s">
        <v>545</v>
      </c>
      <c r="L669" s="135" t="str">
        <f t="shared" si="20"/>
        <v>AA</v>
      </c>
      <c r="M669" s="131">
        <f t="shared" si="21"/>
        <v>0</v>
      </c>
      <c r="P669" s="136"/>
      <c r="Q669" s="136"/>
      <c r="R669" s="136"/>
      <c r="S669" s="136"/>
      <c r="T669"/>
      <c r="U669" s="136"/>
      <c r="V669" s="136"/>
      <c r="W669"/>
      <c r="X669" s="136"/>
      <c r="Y669" s="136"/>
      <c r="Z669" s="136"/>
      <c r="AA669" s="136"/>
      <c r="AB669" s="136"/>
      <c r="AC669" s="136"/>
      <c r="AD669" s="136"/>
      <c r="AE669" s="136"/>
      <c r="AF669" s="136"/>
      <c r="AG669" s="136"/>
      <c r="AH669" s="136"/>
      <c r="AI669" s="136"/>
    </row>
    <row r="670" spans="1:35" ht="30" x14ac:dyDescent="0.25">
      <c r="A670" s="133">
        <v>250050</v>
      </c>
      <c r="B670" s="133" t="s">
        <v>1969</v>
      </c>
      <c r="C670" s="133">
        <v>2</v>
      </c>
      <c r="D670" s="133" t="s">
        <v>1066</v>
      </c>
      <c r="E670" s="133">
        <v>250</v>
      </c>
      <c r="F670" s="133" t="s">
        <v>17</v>
      </c>
      <c r="G670" s="133">
        <v>25005</v>
      </c>
      <c r="H670" s="133" t="s">
        <v>1969</v>
      </c>
      <c r="I670" s="133">
        <v>228935</v>
      </c>
      <c r="J670" s="133" t="s">
        <v>1989</v>
      </c>
      <c r="K670" s="133" t="s">
        <v>545</v>
      </c>
      <c r="L670" s="135" t="str">
        <f t="shared" si="20"/>
        <v>AA</v>
      </c>
      <c r="M670" s="131">
        <f t="shared" si="21"/>
        <v>0</v>
      </c>
      <c r="P670" s="136"/>
      <c r="Q670" s="136"/>
      <c r="R670" s="136"/>
      <c r="S670" s="136"/>
      <c r="T670"/>
      <c r="U670" s="136"/>
      <c r="V670" s="136"/>
      <c r="W670"/>
      <c r="X670" s="136"/>
      <c r="Y670" s="136"/>
      <c r="Z670" s="136"/>
      <c r="AA670" s="136"/>
      <c r="AB670" s="136"/>
      <c r="AC670" s="136"/>
      <c r="AD670" s="136"/>
      <c r="AE670" s="136"/>
      <c r="AF670" s="136"/>
      <c r="AG670" s="136"/>
      <c r="AH670" s="136"/>
      <c r="AI670" s="136"/>
    </row>
    <row r="671" spans="1:35" ht="30" x14ac:dyDescent="0.25">
      <c r="A671" s="133">
        <v>250050</v>
      </c>
      <c r="B671" s="133" t="s">
        <v>1969</v>
      </c>
      <c r="C671" s="133">
        <v>2</v>
      </c>
      <c r="D671" s="133" t="s">
        <v>1066</v>
      </c>
      <c r="E671" s="133">
        <v>250</v>
      </c>
      <c r="F671" s="133" t="s">
        <v>17</v>
      </c>
      <c r="G671" s="133">
        <v>25005</v>
      </c>
      <c r="H671" s="133" t="s">
        <v>1969</v>
      </c>
      <c r="I671" s="133">
        <v>333538</v>
      </c>
      <c r="J671" s="133" t="s">
        <v>1991</v>
      </c>
      <c r="K671" s="133" t="s">
        <v>545</v>
      </c>
      <c r="L671" s="135" t="str">
        <f t="shared" si="20"/>
        <v>AA</v>
      </c>
      <c r="M671" s="131">
        <f t="shared" si="21"/>
        <v>0</v>
      </c>
      <c r="P671" s="136"/>
      <c r="Q671" s="136"/>
      <c r="R671" s="136"/>
      <c r="S671" s="136"/>
      <c r="T671"/>
      <c r="U671" s="136"/>
      <c r="V671" s="136"/>
      <c r="W671"/>
      <c r="X671" s="136"/>
      <c r="Y671" s="136"/>
      <c r="Z671" s="136"/>
      <c r="AA671" s="136"/>
      <c r="AB671" s="136"/>
      <c r="AC671" s="136"/>
      <c r="AD671" s="136"/>
      <c r="AE671" s="136"/>
      <c r="AF671" s="136"/>
      <c r="AG671" s="136"/>
      <c r="AH671" s="136"/>
      <c r="AI671" s="136"/>
    </row>
    <row r="672" spans="1:35" ht="30" x14ac:dyDescent="0.25">
      <c r="A672" s="133">
        <v>250050</v>
      </c>
      <c r="B672" s="133" t="s">
        <v>1969</v>
      </c>
      <c r="C672" s="133">
        <v>2</v>
      </c>
      <c r="D672" s="133" t="s">
        <v>1066</v>
      </c>
      <c r="E672" s="133">
        <v>250</v>
      </c>
      <c r="F672" s="133" t="s">
        <v>17</v>
      </c>
      <c r="G672" s="133">
        <v>25005</v>
      </c>
      <c r="H672" s="133" t="s">
        <v>1969</v>
      </c>
      <c r="I672" s="133">
        <v>336809</v>
      </c>
      <c r="J672" s="133" t="s">
        <v>1993</v>
      </c>
      <c r="K672" s="133" t="s">
        <v>884</v>
      </c>
      <c r="L672" s="135" t="str">
        <f t="shared" si="20"/>
        <v>AA</v>
      </c>
      <c r="M672" s="131">
        <f t="shared" si="21"/>
        <v>0</v>
      </c>
      <c r="P672" s="136"/>
      <c r="Q672" s="136"/>
      <c r="R672" s="136"/>
      <c r="S672" s="136"/>
      <c r="T672"/>
      <c r="U672" s="136"/>
      <c r="V672" s="136"/>
      <c r="W672"/>
      <c r="X672" s="136"/>
      <c r="Y672" s="136"/>
      <c r="Z672" s="136"/>
      <c r="AA672" s="136"/>
      <c r="AB672" s="136"/>
      <c r="AC672" s="136"/>
      <c r="AD672" s="136"/>
      <c r="AE672" s="136"/>
      <c r="AF672" s="136"/>
      <c r="AG672" s="136"/>
      <c r="AH672" s="136"/>
      <c r="AI672" s="136"/>
    </row>
    <row r="673" spans="1:35" ht="30" x14ac:dyDescent="0.25">
      <c r="A673" s="133">
        <v>250050</v>
      </c>
      <c r="B673" s="133" t="s">
        <v>1969</v>
      </c>
      <c r="C673" s="133">
        <v>2</v>
      </c>
      <c r="D673" s="133" t="s">
        <v>1066</v>
      </c>
      <c r="E673" s="133">
        <v>250</v>
      </c>
      <c r="F673" s="133" t="s">
        <v>17</v>
      </c>
      <c r="G673" s="133">
        <v>25005</v>
      </c>
      <c r="H673" s="133" t="s">
        <v>1969</v>
      </c>
      <c r="I673" s="133">
        <v>552581</v>
      </c>
      <c r="J673" s="133" t="s">
        <v>1995</v>
      </c>
      <c r="K673" s="133" t="s">
        <v>604</v>
      </c>
      <c r="L673" s="135" t="str">
        <f t="shared" si="20"/>
        <v>AA</v>
      </c>
      <c r="M673" s="131">
        <f t="shared" si="21"/>
        <v>0</v>
      </c>
      <c r="P673" s="136"/>
      <c r="Q673" s="136"/>
      <c r="R673" s="136"/>
      <c r="S673" s="136"/>
      <c r="T673"/>
      <c r="U673" s="136"/>
      <c r="V673" s="136"/>
      <c r="W673"/>
      <c r="X673" s="136"/>
      <c r="Y673" s="136"/>
      <c r="Z673" s="136"/>
      <c r="AA673" s="136"/>
      <c r="AB673" s="136"/>
      <c r="AC673" s="136"/>
      <c r="AD673" s="136"/>
      <c r="AE673" s="136"/>
      <c r="AF673" s="136"/>
      <c r="AG673" s="136"/>
      <c r="AH673" s="136"/>
      <c r="AI673" s="136"/>
    </row>
    <row r="674" spans="1:35" ht="30" x14ac:dyDescent="0.25">
      <c r="A674" s="133">
        <v>250050</v>
      </c>
      <c r="B674" s="133" t="s">
        <v>1969</v>
      </c>
      <c r="C674" s="133">
        <v>2</v>
      </c>
      <c r="D674" s="133" t="s">
        <v>1066</v>
      </c>
      <c r="E674" s="133">
        <v>250</v>
      </c>
      <c r="F674" s="133" t="s">
        <v>17</v>
      </c>
      <c r="G674" s="133">
        <v>25005</v>
      </c>
      <c r="H674" s="133" t="s">
        <v>1969</v>
      </c>
      <c r="I674" s="133">
        <v>559284</v>
      </c>
      <c r="J674" s="133" t="s">
        <v>1997</v>
      </c>
      <c r="K674" s="133" t="s">
        <v>1156</v>
      </c>
      <c r="L674" s="135" t="str">
        <f t="shared" si="20"/>
        <v>AA</v>
      </c>
      <c r="M674" s="131">
        <f t="shared" si="21"/>
        <v>0</v>
      </c>
      <c r="P674" s="136"/>
      <c r="Q674" s="136"/>
      <c r="R674" s="136"/>
      <c r="S674" s="136"/>
      <c r="T674"/>
      <c r="U674" s="136"/>
      <c r="V674" s="136"/>
      <c r="W674"/>
      <c r="X674" s="136"/>
      <c r="Y674" s="136"/>
      <c r="Z674" s="136"/>
      <c r="AA674" s="136"/>
      <c r="AB674" s="136"/>
      <c r="AC674" s="136"/>
      <c r="AD674" s="136"/>
      <c r="AE674" s="136"/>
      <c r="AF674" s="136"/>
      <c r="AG674" s="136"/>
      <c r="AH674" s="136"/>
      <c r="AI674" s="136"/>
    </row>
    <row r="675" spans="1:35" ht="30" x14ac:dyDescent="0.25">
      <c r="A675" s="133">
        <v>250050</v>
      </c>
      <c r="B675" s="133" t="s">
        <v>1969</v>
      </c>
      <c r="C675" s="133">
        <v>2</v>
      </c>
      <c r="D675" s="133" t="s">
        <v>1066</v>
      </c>
      <c r="E675" s="133">
        <v>250</v>
      </c>
      <c r="F675" s="133" t="s">
        <v>17</v>
      </c>
      <c r="G675" s="133">
        <v>25005</v>
      </c>
      <c r="H675" s="133" t="s">
        <v>1969</v>
      </c>
      <c r="I675" s="133">
        <v>559434</v>
      </c>
      <c r="J675" s="133" t="s">
        <v>1999</v>
      </c>
      <c r="K675" s="133" t="s">
        <v>1156</v>
      </c>
      <c r="L675" s="135" t="str">
        <f t="shared" si="20"/>
        <v>AA</v>
      </c>
      <c r="M675" s="131">
        <f t="shared" si="21"/>
        <v>0</v>
      </c>
      <c r="P675" s="136"/>
      <c r="Q675" s="136"/>
      <c r="R675" s="136"/>
      <c r="S675" s="136"/>
      <c r="T675"/>
      <c r="U675" s="136"/>
      <c r="V675" s="136"/>
      <c r="W675"/>
      <c r="X675" s="136"/>
      <c r="Y675" s="136"/>
      <c r="Z675" s="136"/>
      <c r="AA675" s="136"/>
      <c r="AB675" s="136"/>
      <c r="AC675" s="136"/>
      <c r="AD675" s="136"/>
      <c r="AE675" s="136"/>
      <c r="AF675" s="136"/>
      <c r="AG675" s="136"/>
      <c r="AH675" s="136"/>
      <c r="AI675" s="136"/>
    </row>
    <row r="676" spans="1:35" ht="30" x14ac:dyDescent="0.25">
      <c r="A676" s="133">
        <v>250100</v>
      </c>
      <c r="B676" s="133" t="s">
        <v>2001</v>
      </c>
      <c r="C676" s="133">
        <v>2</v>
      </c>
      <c r="D676" s="133" t="s">
        <v>1066</v>
      </c>
      <c r="E676" s="133">
        <v>250</v>
      </c>
      <c r="F676" s="133" t="s">
        <v>17</v>
      </c>
      <c r="G676" s="133">
        <v>25010</v>
      </c>
      <c r="H676" s="133" t="s">
        <v>2001</v>
      </c>
      <c r="I676" s="133">
        <v>101630</v>
      </c>
      <c r="J676" s="133" t="s">
        <v>2001</v>
      </c>
      <c r="K676" s="133" t="s">
        <v>557</v>
      </c>
      <c r="L676" s="135" t="str">
        <f t="shared" si="20"/>
        <v>AA</v>
      </c>
      <c r="M676" s="131">
        <f t="shared" si="21"/>
        <v>0</v>
      </c>
      <c r="P676" s="136"/>
      <c r="Q676" s="136"/>
      <c r="R676" s="136"/>
      <c r="S676" s="136"/>
      <c r="T676"/>
      <c r="U676" s="136"/>
      <c r="V676" s="136"/>
      <c r="W676"/>
      <c r="X676" s="136"/>
      <c r="Y676" s="136"/>
      <c r="Z676" s="136"/>
      <c r="AA676" s="136"/>
      <c r="AB676" s="136"/>
      <c r="AC676" s="136"/>
      <c r="AD676" s="136"/>
      <c r="AE676" s="136"/>
      <c r="AF676" s="136"/>
      <c r="AG676" s="136"/>
      <c r="AH676" s="136"/>
      <c r="AI676" s="136"/>
    </row>
    <row r="677" spans="1:35" ht="30" x14ac:dyDescent="0.25">
      <c r="A677" s="133">
        <v>250100</v>
      </c>
      <c r="B677" s="133" t="s">
        <v>2001</v>
      </c>
      <c r="C677" s="133">
        <v>2</v>
      </c>
      <c r="D677" s="133" t="s">
        <v>1066</v>
      </c>
      <c r="E677" s="133">
        <v>250</v>
      </c>
      <c r="F677" s="133" t="s">
        <v>17</v>
      </c>
      <c r="G677" s="133">
        <v>25010</v>
      </c>
      <c r="H677" s="133" t="s">
        <v>2001</v>
      </c>
      <c r="I677" s="133">
        <v>102232</v>
      </c>
      <c r="J677" s="133" t="s">
        <v>2004</v>
      </c>
      <c r="K677" s="133" t="s">
        <v>557</v>
      </c>
      <c r="L677" s="135" t="str">
        <f t="shared" si="20"/>
        <v>AA</v>
      </c>
      <c r="M677" s="131">
        <f t="shared" si="21"/>
        <v>0</v>
      </c>
      <c r="P677" s="136"/>
      <c r="Q677" s="136"/>
      <c r="R677" s="136"/>
      <c r="S677" s="136"/>
      <c r="T677"/>
      <c r="U677" s="136"/>
      <c r="V677" s="136"/>
      <c r="W677"/>
      <c r="X677" s="136"/>
      <c r="Y677" s="136"/>
      <c r="Z677" s="136"/>
      <c r="AA677" s="136"/>
      <c r="AB677" s="136"/>
      <c r="AC677" s="136"/>
      <c r="AD677" s="136"/>
      <c r="AE677" s="136"/>
      <c r="AF677" s="136"/>
      <c r="AG677" s="136"/>
      <c r="AH677" s="136"/>
      <c r="AI677" s="136"/>
    </row>
    <row r="678" spans="1:35" ht="30" x14ac:dyDescent="0.25">
      <c r="A678" s="133">
        <v>250100</v>
      </c>
      <c r="B678" s="133" t="s">
        <v>2001</v>
      </c>
      <c r="C678" s="133">
        <v>2</v>
      </c>
      <c r="D678" s="133" t="s">
        <v>1066</v>
      </c>
      <c r="E678" s="133">
        <v>250</v>
      </c>
      <c r="F678" s="133" t="s">
        <v>17</v>
      </c>
      <c r="G678" s="133">
        <v>25010</v>
      </c>
      <c r="H678" s="133" t="s">
        <v>2001</v>
      </c>
      <c r="I678" s="133">
        <v>104255</v>
      </c>
      <c r="J678" s="133" t="s">
        <v>2006</v>
      </c>
      <c r="K678" s="133" t="s">
        <v>1079</v>
      </c>
      <c r="L678" s="135" t="str">
        <f t="shared" si="20"/>
        <v>AA</v>
      </c>
      <c r="M678" s="131">
        <f t="shared" si="21"/>
        <v>0</v>
      </c>
      <c r="P678" s="136"/>
      <c r="Q678" s="136"/>
      <c r="R678" s="136"/>
      <c r="S678" s="136"/>
      <c r="T678"/>
      <c r="U678" s="136"/>
      <c r="V678" s="136"/>
      <c r="W678"/>
      <c r="X678" s="136"/>
      <c r="Y678" s="136"/>
      <c r="Z678" s="136"/>
      <c r="AA678" s="136"/>
      <c r="AB678" s="136"/>
      <c r="AC678" s="136"/>
      <c r="AD678" s="136"/>
      <c r="AE678" s="136"/>
      <c r="AF678" s="136"/>
      <c r="AG678" s="136"/>
      <c r="AH678" s="136"/>
      <c r="AI678" s="136"/>
    </row>
    <row r="679" spans="1:35" ht="30" x14ac:dyDescent="0.25">
      <c r="A679" s="133">
        <v>250100</v>
      </c>
      <c r="B679" s="133" t="s">
        <v>2001</v>
      </c>
      <c r="C679" s="133">
        <v>2</v>
      </c>
      <c r="D679" s="133" t="s">
        <v>1066</v>
      </c>
      <c r="E679" s="133">
        <v>250</v>
      </c>
      <c r="F679" s="133" t="s">
        <v>17</v>
      </c>
      <c r="G679" s="133">
        <v>25010</v>
      </c>
      <c r="H679" s="133" t="s">
        <v>2001</v>
      </c>
      <c r="I679" s="133">
        <v>105540</v>
      </c>
      <c r="J679" s="133" t="s">
        <v>2008</v>
      </c>
      <c r="K679" s="133" t="s">
        <v>557</v>
      </c>
      <c r="L679" s="135" t="str">
        <f t="shared" si="20"/>
        <v>AA</v>
      </c>
      <c r="M679" s="131">
        <f t="shared" si="21"/>
        <v>0</v>
      </c>
      <c r="P679" s="136"/>
      <c r="Q679" s="136"/>
      <c r="R679" s="136"/>
      <c r="S679" s="136"/>
      <c r="T679"/>
      <c r="U679" s="136"/>
      <c r="V679" s="136"/>
      <c r="W679"/>
      <c r="X679" s="136"/>
      <c r="Y679" s="136"/>
      <c r="Z679" s="136"/>
      <c r="AA679" s="136"/>
      <c r="AB679" s="136"/>
      <c r="AC679" s="136"/>
      <c r="AD679" s="136"/>
      <c r="AE679" s="136"/>
      <c r="AF679" s="136"/>
      <c r="AG679" s="136"/>
      <c r="AH679" s="136"/>
      <c r="AI679" s="136"/>
    </row>
    <row r="680" spans="1:35" ht="30" x14ac:dyDescent="0.25">
      <c r="A680" s="133">
        <v>250100</v>
      </c>
      <c r="B680" s="133" t="s">
        <v>2001</v>
      </c>
      <c r="C680" s="133">
        <v>2</v>
      </c>
      <c r="D680" s="133" t="s">
        <v>1066</v>
      </c>
      <c r="E680" s="133">
        <v>250</v>
      </c>
      <c r="F680" s="133" t="s">
        <v>17</v>
      </c>
      <c r="G680" s="133">
        <v>25010</v>
      </c>
      <c r="H680" s="133" t="s">
        <v>2001</v>
      </c>
      <c r="I680" s="133">
        <v>224505</v>
      </c>
      <c r="J680" s="133" t="s">
        <v>2010</v>
      </c>
      <c r="K680" s="133" t="s">
        <v>545</v>
      </c>
      <c r="L680" s="135" t="str">
        <f t="shared" si="20"/>
        <v>AA</v>
      </c>
      <c r="M680" s="131">
        <f t="shared" si="21"/>
        <v>0</v>
      </c>
      <c r="P680" s="136"/>
      <c r="Q680" s="136"/>
      <c r="R680" s="136"/>
      <c r="S680" s="136"/>
      <c r="T680"/>
      <c r="U680" s="136"/>
      <c r="V680" s="136"/>
      <c r="W680"/>
      <c r="X680" s="136"/>
      <c r="Y680" s="136"/>
      <c r="Z680" s="136"/>
      <c r="AA680" s="136"/>
      <c r="AB680" s="136"/>
      <c r="AC680" s="136"/>
      <c r="AD680" s="136"/>
      <c r="AE680" s="136"/>
      <c r="AF680" s="136"/>
      <c r="AG680" s="136"/>
      <c r="AH680" s="136"/>
      <c r="AI680" s="136"/>
    </row>
    <row r="681" spans="1:35" ht="30" x14ac:dyDescent="0.25">
      <c r="A681" s="133">
        <v>250100</v>
      </c>
      <c r="B681" s="133" t="s">
        <v>2001</v>
      </c>
      <c r="C681" s="133">
        <v>2</v>
      </c>
      <c r="D681" s="133" t="s">
        <v>1066</v>
      </c>
      <c r="E681" s="133">
        <v>250</v>
      </c>
      <c r="F681" s="133" t="s">
        <v>17</v>
      </c>
      <c r="G681" s="133">
        <v>25010</v>
      </c>
      <c r="H681" s="133" t="s">
        <v>2001</v>
      </c>
      <c r="I681" s="133">
        <v>225508</v>
      </c>
      <c r="J681" s="133" t="s">
        <v>2012</v>
      </c>
      <c r="K681" s="133" t="s">
        <v>545</v>
      </c>
      <c r="L681" s="135" t="str">
        <f t="shared" si="20"/>
        <v>AA</v>
      </c>
      <c r="M681" s="131">
        <f t="shared" si="21"/>
        <v>0</v>
      </c>
      <c r="P681" s="136"/>
      <c r="Q681" s="136"/>
      <c r="R681" s="136"/>
      <c r="S681" s="136"/>
      <c r="T681"/>
      <c r="U681" s="136"/>
      <c r="V681" s="136"/>
      <c r="W681"/>
      <c r="X681" s="136"/>
      <c r="Y681" s="136"/>
      <c r="Z681" s="136"/>
      <c r="AA681" s="136"/>
      <c r="AB681" s="136"/>
      <c r="AC681" s="136"/>
      <c r="AD681" s="136"/>
      <c r="AE681" s="136"/>
      <c r="AF681" s="136"/>
      <c r="AG681" s="136"/>
      <c r="AH681" s="136"/>
      <c r="AI681" s="136"/>
    </row>
    <row r="682" spans="1:35" ht="30" x14ac:dyDescent="0.25">
      <c r="A682" s="133">
        <v>250100</v>
      </c>
      <c r="B682" s="133" t="s">
        <v>2001</v>
      </c>
      <c r="C682" s="133">
        <v>2</v>
      </c>
      <c r="D682" s="133" t="s">
        <v>1066</v>
      </c>
      <c r="E682" s="133">
        <v>250</v>
      </c>
      <c r="F682" s="133" t="s">
        <v>17</v>
      </c>
      <c r="G682" s="133">
        <v>25010</v>
      </c>
      <c r="H682" s="133" t="s">
        <v>2001</v>
      </c>
      <c r="I682" s="133">
        <v>225523</v>
      </c>
      <c r="J682" s="133" t="s">
        <v>2014</v>
      </c>
      <c r="K682" s="133" t="s">
        <v>545</v>
      </c>
      <c r="L682" s="135" t="str">
        <f t="shared" si="20"/>
        <v>AA</v>
      </c>
      <c r="M682" s="131">
        <f t="shared" si="21"/>
        <v>0</v>
      </c>
      <c r="P682" s="136"/>
      <c r="Q682" s="136"/>
      <c r="R682" s="136"/>
      <c r="S682" s="136"/>
      <c r="T682"/>
      <c r="U682" s="136"/>
      <c r="V682" s="136"/>
      <c r="W682"/>
      <c r="X682" s="136"/>
      <c r="Y682" s="136"/>
      <c r="Z682" s="136"/>
      <c r="AA682" s="136"/>
      <c r="AB682" s="136"/>
      <c r="AC682" s="136"/>
      <c r="AD682" s="136"/>
      <c r="AE682" s="136"/>
      <c r="AF682" s="136"/>
      <c r="AG682" s="136"/>
      <c r="AH682" s="136"/>
      <c r="AI682" s="136"/>
    </row>
    <row r="683" spans="1:35" ht="30" x14ac:dyDescent="0.25">
      <c r="A683" s="133">
        <v>250100</v>
      </c>
      <c r="B683" s="133" t="s">
        <v>2001</v>
      </c>
      <c r="C683" s="133">
        <v>2</v>
      </c>
      <c r="D683" s="133" t="s">
        <v>1066</v>
      </c>
      <c r="E683" s="133">
        <v>250</v>
      </c>
      <c r="F683" s="133" t="s">
        <v>17</v>
      </c>
      <c r="G683" s="133">
        <v>25010</v>
      </c>
      <c r="H683" s="133" t="s">
        <v>2001</v>
      </c>
      <c r="I683" s="133">
        <v>225528</v>
      </c>
      <c r="J683" s="133" t="s">
        <v>2016</v>
      </c>
      <c r="K683" s="133" t="s">
        <v>545</v>
      </c>
      <c r="L683" s="135" t="str">
        <f t="shared" si="20"/>
        <v>AA</v>
      </c>
      <c r="M683" s="131">
        <f t="shared" si="21"/>
        <v>0</v>
      </c>
      <c r="P683" s="136"/>
      <c r="Q683" s="136"/>
      <c r="R683" s="136"/>
      <c r="S683" s="136"/>
      <c r="T683"/>
      <c r="U683" s="136"/>
      <c r="V683" s="136"/>
      <c r="W683"/>
      <c r="X683" s="136"/>
      <c r="Y683" s="136"/>
      <c r="Z683" s="136"/>
      <c r="AA683" s="136"/>
      <c r="AB683" s="136"/>
      <c r="AC683" s="136"/>
      <c r="AD683" s="136"/>
      <c r="AE683" s="136"/>
      <c r="AF683" s="136"/>
      <c r="AG683" s="136"/>
      <c r="AH683" s="136"/>
      <c r="AI683" s="136"/>
    </row>
    <row r="684" spans="1:35" ht="30" x14ac:dyDescent="0.25">
      <c r="A684" s="133">
        <v>250100</v>
      </c>
      <c r="B684" s="133" t="s">
        <v>2001</v>
      </c>
      <c r="C684" s="133">
        <v>2</v>
      </c>
      <c r="D684" s="133" t="s">
        <v>1066</v>
      </c>
      <c r="E684" s="133">
        <v>250</v>
      </c>
      <c r="F684" s="133" t="s">
        <v>17</v>
      </c>
      <c r="G684" s="133">
        <v>25010</v>
      </c>
      <c r="H684" s="133" t="s">
        <v>2001</v>
      </c>
      <c r="I684" s="133">
        <v>225547</v>
      </c>
      <c r="J684" s="133" t="s">
        <v>2018</v>
      </c>
      <c r="K684" s="133" t="s">
        <v>545</v>
      </c>
      <c r="L684" s="135" t="str">
        <f t="shared" si="20"/>
        <v>AA</v>
      </c>
      <c r="M684" s="131">
        <f t="shared" si="21"/>
        <v>0</v>
      </c>
      <c r="P684" s="136"/>
      <c r="Q684" s="136"/>
      <c r="R684" s="136"/>
      <c r="S684" s="136"/>
      <c r="T684"/>
      <c r="U684" s="136"/>
      <c r="V684" s="136"/>
      <c r="W684"/>
      <c r="X684" s="136"/>
      <c r="Y684" s="136"/>
      <c r="Z684" s="136"/>
      <c r="AA684" s="136"/>
      <c r="AB684" s="136"/>
      <c r="AC684" s="136"/>
      <c r="AD684" s="136"/>
      <c r="AE684" s="136"/>
      <c r="AF684" s="136"/>
      <c r="AG684" s="136"/>
      <c r="AH684" s="136"/>
      <c r="AI684" s="136"/>
    </row>
    <row r="685" spans="1:35" ht="30" x14ac:dyDescent="0.25">
      <c r="A685" s="133">
        <v>250100</v>
      </c>
      <c r="B685" s="133" t="s">
        <v>2001</v>
      </c>
      <c r="C685" s="133">
        <v>2</v>
      </c>
      <c r="D685" s="133" t="s">
        <v>1066</v>
      </c>
      <c r="E685" s="133">
        <v>250</v>
      </c>
      <c r="F685" s="133" t="s">
        <v>17</v>
      </c>
      <c r="G685" s="133">
        <v>25010</v>
      </c>
      <c r="H685" s="133" t="s">
        <v>2001</v>
      </c>
      <c r="I685" s="133">
        <v>227007</v>
      </c>
      <c r="J685" s="133" t="s">
        <v>2020</v>
      </c>
      <c r="K685" s="133" t="s">
        <v>545</v>
      </c>
      <c r="L685" s="135" t="str">
        <f t="shared" si="20"/>
        <v>AA</v>
      </c>
      <c r="M685" s="131">
        <f t="shared" si="21"/>
        <v>0</v>
      </c>
      <c r="P685" s="136"/>
      <c r="Q685" s="136"/>
      <c r="R685" s="136"/>
      <c r="S685" s="136"/>
      <c r="T685"/>
      <c r="U685" s="136"/>
      <c r="V685" s="136"/>
      <c r="W685"/>
      <c r="X685" s="136"/>
      <c r="Y685" s="136"/>
      <c r="Z685" s="136"/>
      <c r="AA685" s="136"/>
      <c r="AB685" s="136"/>
      <c r="AC685" s="136"/>
      <c r="AD685" s="136"/>
      <c r="AE685" s="136"/>
      <c r="AF685" s="136"/>
      <c r="AG685" s="136"/>
      <c r="AH685" s="136"/>
      <c r="AI685" s="136"/>
    </row>
    <row r="686" spans="1:35" ht="30" x14ac:dyDescent="0.25">
      <c r="A686" s="133">
        <v>250100</v>
      </c>
      <c r="B686" s="133" t="s">
        <v>2001</v>
      </c>
      <c r="C686" s="133">
        <v>2</v>
      </c>
      <c r="D686" s="133" t="s">
        <v>1066</v>
      </c>
      <c r="E686" s="133">
        <v>250</v>
      </c>
      <c r="F686" s="133" t="s">
        <v>17</v>
      </c>
      <c r="G686" s="133">
        <v>25010</v>
      </c>
      <c r="H686" s="133" t="s">
        <v>2001</v>
      </c>
      <c r="I686" s="133">
        <v>227102</v>
      </c>
      <c r="J686" s="133" t="s">
        <v>2022</v>
      </c>
      <c r="K686" s="133" t="s">
        <v>545</v>
      </c>
      <c r="L686" s="135" t="str">
        <f t="shared" si="20"/>
        <v>AA</v>
      </c>
      <c r="M686" s="131">
        <f t="shared" si="21"/>
        <v>0</v>
      </c>
      <c r="P686" s="136"/>
      <c r="Q686" s="136"/>
      <c r="R686" s="136"/>
      <c r="S686" s="136"/>
      <c r="T686"/>
      <c r="U686" s="136"/>
      <c r="V686" s="136"/>
      <c r="W686"/>
      <c r="X686" s="136"/>
      <c r="Y686" s="136"/>
      <c r="Z686" s="136"/>
      <c r="AA686" s="136"/>
      <c r="AB686" s="136"/>
      <c r="AC686" s="136"/>
      <c r="AD686" s="136"/>
      <c r="AE686" s="136"/>
      <c r="AF686" s="136"/>
      <c r="AG686" s="136"/>
      <c r="AH686" s="136"/>
      <c r="AI686" s="136"/>
    </row>
    <row r="687" spans="1:35" ht="30" x14ac:dyDescent="0.25">
      <c r="A687" s="133">
        <v>250100</v>
      </c>
      <c r="B687" s="133" t="s">
        <v>2001</v>
      </c>
      <c r="C687" s="133">
        <v>2</v>
      </c>
      <c r="D687" s="133" t="s">
        <v>1066</v>
      </c>
      <c r="E687" s="133">
        <v>250</v>
      </c>
      <c r="F687" s="133" t="s">
        <v>17</v>
      </c>
      <c r="G687" s="133">
        <v>25010</v>
      </c>
      <c r="H687" s="133" t="s">
        <v>2001</v>
      </c>
      <c r="I687" s="133">
        <v>227103</v>
      </c>
      <c r="J687" s="133" t="s">
        <v>2024</v>
      </c>
      <c r="K687" s="133" t="s">
        <v>545</v>
      </c>
      <c r="L687" s="135" t="str">
        <f t="shared" si="20"/>
        <v>AA</v>
      </c>
      <c r="M687" s="131">
        <f t="shared" si="21"/>
        <v>0</v>
      </c>
      <c r="P687" s="136"/>
      <c r="Q687" s="136"/>
      <c r="R687" s="136"/>
      <c r="S687" s="136"/>
      <c r="T687"/>
      <c r="U687" s="136"/>
      <c r="V687" s="136"/>
      <c r="W687"/>
      <c r="X687" s="136"/>
      <c r="Y687" s="136"/>
      <c r="Z687" s="136"/>
      <c r="AA687" s="136"/>
      <c r="AB687" s="136"/>
      <c r="AC687" s="136"/>
      <c r="AD687" s="136"/>
      <c r="AE687" s="136"/>
      <c r="AF687" s="136"/>
      <c r="AG687" s="136"/>
      <c r="AH687" s="136"/>
      <c r="AI687" s="136"/>
    </row>
    <row r="688" spans="1:35" ht="30" x14ac:dyDescent="0.25">
      <c r="A688" s="133">
        <v>250100</v>
      </c>
      <c r="B688" s="133" t="s">
        <v>2001</v>
      </c>
      <c r="C688" s="133">
        <v>2</v>
      </c>
      <c r="D688" s="133" t="s">
        <v>1066</v>
      </c>
      <c r="E688" s="133">
        <v>250</v>
      </c>
      <c r="F688" s="133" t="s">
        <v>17</v>
      </c>
      <c r="G688" s="133">
        <v>25010</v>
      </c>
      <c r="H688" s="133" t="s">
        <v>2001</v>
      </c>
      <c r="I688" s="133">
        <v>227354</v>
      </c>
      <c r="J688" s="133" t="s">
        <v>2026</v>
      </c>
      <c r="K688" s="133" t="s">
        <v>545</v>
      </c>
      <c r="L688" s="135" t="str">
        <f t="shared" si="20"/>
        <v>AA</v>
      </c>
      <c r="M688" s="131">
        <f t="shared" si="21"/>
        <v>0</v>
      </c>
      <c r="P688" s="136"/>
      <c r="Q688" s="136"/>
      <c r="R688" s="136"/>
      <c r="S688" s="136"/>
      <c r="T688"/>
      <c r="U688" s="136"/>
      <c r="V688" s="136"/>
      <c r="W688"/>
      <c r="X688" s="136"/>
      <c r="Y688" s="136"/>
      <c r="Z688" s="136"/>
      <c r="AA688" s="136"/>
      <c r="AB688" s="136"/>
      <c r="AC688" s="136"/>
      <c r="AD688" s="136"/>
      <c r="AE688" s="136"/>
      <c r="AF688" s="136"/>
      <c r="AG688" s="136"/>
      <c r="AH688" s="136"/>
      <c r="AI688" s="136"/>
    </row>
    <row r="689" spans="1:35" ht="30" x14ac:dyDescent="0.25">
      <c r="A689" s="133">
        <v>250100</v>
      </c>
      <c r="B689" s="133" t="s">
        <v>2001</v>
      </c>
      <c r="C689" s="133">
        <v>2</v>
      </c>
      <c r="D689" s="133" t="s">
        <v>1066</v>
      </c>
      <c r="E689" s="133">
        <v>250</v>
      </c>
      <c r="F689" s="133" t="s">
        <v>17</v>
      </c>
      <c r="G689" s="133">
        <v>25010</v>
      </c>
      <c r="H689" s="133" t="s">
        <v>2001</v>
      </c>
      <c r="I689" s="133">
        <v>227908</v>
      </c>
      <c r="J689" s="133" t="s">
        <v>2028</v>
      </c>
      <c r="K689" s="133" t="s">
        <v>545</v>
      </c>
      <c r="L689" s="135" t="str">
        <f t="shared" si="20"/>
        <v>AA</v>
      </c>
      <c r="M689" s="131">
        <f t="shared" si="21"/>
        <v>0</v>
      </c>
      <c r="P689" s="136"/>
      <c r="Q689" s="136"/>
      <c r="R689" s="136"/>
      <c r="S689" s="136"/>
      <c r="T689"/>
      <c r="U689" s="136"/>
      <c r="V689" s="136"/>
      <c r="W689"/>
      <c r="X689" s="136"/>
      <c r="Y689" s="136"/>
      <c r="Z689" s="136"/>
      <c r="AA689" s="136"/>
      <c r="AB689" s="136"/>
      <c r="AC689" s="136"/>
      <c r="AD689" s="136"/>
      <c r="AE689" s="136"/>
      <c r="AF689" s="136"/>
      <c r="AG689" s="136"/>
      <c r="AH689" s="136"/>
      <c r="AI689" s="136"/>
    </row>
    <row r="690" spans="1:35" ht="30" x14ac:dyDescent="0.25">
      <c r="A690" s="133">
        <v>250100</v>
      </c>
      <c r="B690" s="133" t="s">
        <v>2001</v>
      </c>
      <c r="C690" s="133">
        <v>2</v>
      </c>
      <c r="D690" s="133" t="s">
        <v>1066</v>
      </c>
      <c r="E690" s="133">
        <v>250</v>
      </c>
      <c r="F690" s="133" t="s">
        <v>17</v>
      </c>
      <c r="G690" s="133">
        <v>25010</v>
      </c>
      <c r="H690" s="133" t="s">
        <v>2001</v>
      </c>
      <c r="I690" s="133">
        <v>227976</v>
      </c>
      <c r="J690" s="133" t="s">
        <v>2030</v>
      </c>
      <c r="K690" s="133" t="s">
        <v>545</v>
      </c>
      <c r="L690" s="135" t="str">
        <f t="shared" si="20"/>
        <v>AA</v>
      </c>
      <c r="M690" s="131">
        <f t="shared" si="21"/>
        <v>0</v>
      </c>
      <c r="P690" s="136"/>
      <c r="Q690" s="136"/>
      <c r="R690" s="136"/>
      <c r="S690" s="136"/>
      <c r="T690"/>
      <c r="U690" s="136"/>
      <c r="V690" s="136"/>
      <c r="W690"/>
      <c r="X690" s="136"/>
      <c r="Y690" s="136"/>
      <c r="Z690" s="136"/>
      <c r="AA690" s="136"/>
      <c r="AB690" s="136"/>
      <c r="AC690" s="136"/>
      <c r="AD690" s="136"/>
      <c r="AE690" s="136"/>
      <c r="AF690" s="136"/>
      <c r="AG690" s="136"/>
      <c r="AH690" s="136"/>
      <c r="AI690" s="136"/>
    </row>
    <row r="691" spans="1:35" ht="30" x14ac:dyDescent="0.25">
      <c r="A691" s="133">
        <v>250100</v>
      </c>
      <c r="B691" s="133" t="s">
        <v>2001</v>
      </c>
      <c r="C691" s="133">
        <v>2</v>
      </c>
      <c r="D691" s="133" t="s">
        <v>1066</v>
      </c>
      <c r="E691" s="133">
        <v>250</v>
      </c>
      <c r="F691" s="133" t="s">
        <v>17</v>
      </c>
      <c r="G691" s="133">
        <v>25010</v>
      </c>
      <c r="H691" s="133" t="s">
        <v>2001</v>
      </c>
      <c r="I691" s="133">
        <v>227995</v>
      </c>
      <c r="J691" s="133" t="s">
        <v>2032</v>
      </c>
      <c r="K691" s="133" t="s">
        <v>545</v>
      </c>
      <c r="L691" s="135" t="str">
        <f t="shared" si="20"/>
        <v>AA</v>
      </c>
      <c r="M691" s="131">
        <f t="shared" si="21"/>
        <v>0</v>
      </c>
      <c r="P691" s="136"/>
      <c r="Q691" s="136"/>
      <c r="R691" s="136"/>
      <c r="S691" s="136"/>
      <c r="T691"/>
      <c r="U691" s="136"/>
      <c r="V691" s="136"/>
      <c r="W691"/>
      <c r="X691" s="136"/>
      <c r="Y691" s="136"/>
      <c r="Z691" s="136"/>
      <c r="AA691" s="136"/>
      <c r="AB691" s="136"/>
      <c r="AC691" s="136"/>
      <c r="AD691" s="136"/>
      <c r="AE691" s="136"/>
      <c r="AF691" s="136"/>
      <c r="AG691" s="136"/>
      <c r="AH691" s="136"/>
      <c r="AI691" s="136"/>
    </row>
    <row r="692" spans="1:35" ht="30" x14ac:dyDescent="0.25">
      <c r="A692" s="133">
        <v>250100</v>
      </c>
      <c r="B692" s="133" t="s">
        <v>2001</v>
      </c>
      <c r="C692" s="133">
        <v>2</v>
      </c>
      <c r="D692" s="133" t="s">
        <v>1066</v>
      </c>
      <c r="E692" s="133">
        <v>250</v>
      </c>
      <c r="F692" s="133" t="s">
        <v>17</v>
      </c>
      <c r="G692" s="133">
        <v>25010</v>
      </c>
      <c r="H692" s="133" t="s">
        <v>2001</v>
      </c>
      <c r="I692" s="133">
        <v>227997</v>
      </c>
      <c r="J692" s="133" t="s">
        <v>2034</v>
      </c>
      <c r="K692" s="133" t="s">
        <v>545</v>
      </c>
      <c r="L692" s="135" t="str">
        <f t="shared" si="20"/>
        <v>AA</v>
      </c>
      <c r="M692" s="131">
        <f t="shared" si="21"/>
        <v>0</v>
      </c>
      <c r="P692" s="136"/>
      <c r="Q692" s="136"/>
      <c r="R692" s="136"/>
      <c r="S692" s="136"/>
      <c r="T692"/>
      <c r="U692" s="136"/>
      <c r="V692" s="136"/>
      <c r="W692"/>
      <c r="X692" s="136"/>
      <c r="Y692" s="136"/>
      <c r="Z692" s="136"/>
      <c r="AA692" s="136"/>
      <c r="AB692" s="136"/>
      <c r="AC692" s="136"/>
      <c r="AD692" s="136"/>
      <c r="AE692" s="136"/>
      <c r="AF692" s="136"/>
      <c r="AG692" s="136"/>
      <c r="AH692" s="136"/>
      <c r="AI692" s="136"/>
    </row>
    <row r="693" spans="1:35" ht="30" x14ac:dyDescent="0.25">
      <c r="A693" s="133">
        <v>250100</v>
      </c>
      <c r="B693" s="133" t="s">
        <v>2001</v>
      </c>
      <c r="C693" s="133">
        <v>2</v>
      </c>
      <c r="D693" s="133" t="s">
        <v>1066</v>
      </c>
      <c r="E693" s="133">
        <v>250</v>
      </c>
      <c r="F693" s="133" t="s">
        <v>17</v>
      </c>
      <c r="G693" s="133">
        <v>25010</v>
      </c>
      <c r="H693" s="133" t="s">
        <v>2001</v>
      </c>
      <c r="I693" s="133">
        <v>228265</v>
      </c>
      <c r="J693" s="133" t="s">
        <v>2036</v>
      </c>
      <c r="K693" s="133" t="s">
        <v>1156</v>
      </c>
      <c r="L693" s="135" t="str">
        <f t="shared" si="20"/>
        <v>AA</v>
      </c>
      <c r="M693" s="131">
        <f t="shared" si="21"/>
        <v>0</v>
      </c>
      <c r="P693" s="136"/>
      <c r="Q693" s="136"/>
      <c r="R693" s="136"/>
      <c r="S693" s="136"/>
      <c r="T693"/>
      <c r="U693" s="136"/>
      <c r="V693" s="136"/>
      <c r="W693"/>
      <c r="X693" s="136"/>
      <c r="Y693" s="136"/>
      <c r="Z693" s="136"/>
      <c r="AA693" s="136"/>
      <c r="AB693" s="136"/>
      <c r="AC693" s="136"/>
      <c r="AD693" s="136"/>
      <c r="AE693" s="136"/>
      <c r="AF693" s="136"/>
      <c r="AG693" s="136"/>
      <c r="AH693" s="136"/>
      <c r="AI693" s="136"/>
    </row>
    <row r="694" spans="1:35" ht="30" x14ac:dyDescent="0.25">
      <c r="A694" s="133">
        <v>250100</v>
      </c>
      <c r="B694" s="133" t="s">
        <v>2001</v>
      </c>
      <c r="C694" s="133">
        <v>2</v>
      </c>
      <c r="D694" s="133" t="s">
        <v>1066</v>
      </c>
      <c r="E694" s="133">
        <v>250</v>
      </c>
      <c r="F694" s="133" t="s">
        <v>17</v>
      </c>
      <c r="G694" s="133">
        <v>25010</v>
      </c>
      <c r="H694" s="133" t="s">
        <v>2001</v>
      </c>
      <c r="I694" s="133">
        <v>228269</v>
      </c>
      <c r="J694" s="133" t="s">
        <v>2038</v>
      </c>
      <c r="K694" s="133" t="s">
        <v>1156</v>
      </c>
      <c r="L694" s="135" t="str">
        <f t="shared" si="20"/>
        <v>AA</v>
      </c>
      <c r="M694" s="131">
        <f t="shared" si="21"/>
        <v>0</v>
      </c>
      <c r="P694" s="136"/>
      <c r="Q694" s="136"/>
      <c r="R694" s="136"/>
      <c r="S694" s="136"/>
      <c r="T694"/>
      <c r="U694" s="136"/>
      <c r="V694" s="136"/>
      <c r="W694"/>
      <c r="X694" s="136"/>
      <c r="Y694" s="136"/>
      <c r="Z694" s="136"/>
      <c r="AA694" s="136"/>
      <c r="AB694" s="136"/>
      <c r="AC694" s="136"/>
      <c r="AD694" s="136"/>
      <c r="AE694" s="136"/>
      <c r="AF694" s="136"/>
      <c r="AG694" s="136"/>
      <c r="AH694" s="136"/>
      <c r="AI694" s="136"/>
    </row>
    <row r="695" spans="1:35" ht="30" x14ac:dyDescent="0.25">
      <c r="A695" s="133">
        <v>250100</v>
      </c>
      <c r="B695" s="133" t="s">
        <v>2001</v>
      </c>
      <c r="C695" s="133">
        <v>2</v>
      </c>
      <c r="D695" s="133" t="s">
        <v>1066</v>
      </c>
      <c r="E695" s="133">
        <v>250</v>
      </c>
      <c r="F695" s="133" t="s">
        <v>17</v>
      </c>
      <c r="G695" s="133">
        <v>25010</v>
      </c>
      <c r="H695" s="133" t="s">
        <v>2001</v>
      </c>
      <c r="I695" s="133">
        <v>228418</v>
      </c>
      <c r="J695" s="133" t="s">
        <v>2042</v>
      </c>
      <c r="K695" s="133" t="s">
        <v>1156</v>
      </c>
      <c r="L695" s="135" t="str">
        <f t="shared" si="20"/>
        <v>AA</v>
      </c>
      <c r="M695" s="131">
        <f t="shared" si="21"/>
        <v>0</v>
      </c>
      <c r="P695" s="136"/>
      <c r="Q695" s="136"/>
      <c r="R695" s="136"/>
      <c r="S695" s="136"/>
      <c r="T695"/>
      <c r="U695" s="136"/>
      <c r="V695" s="136"/>
      <c r="W695"/>
      <c r="X695" s="136"/>
      <c r="Y695" s="136"/>
      <c r="Z695" s="136"/>
      <c r="AA695" s="136"/>
      <c r="AB695" s="136"/>
      <c r="AC695" s="136"/>
      <c r="AD695" s="136"/>
      <c r="AE695" s="136"/>
      <c r="AF695" s="136"/>
      <c r="AG695" s="136"/>
      <c r="AH695" s="136"/>
      <c r="AI695" s="136"/>
    </row>
    <row r="696" spans="1:35" ht="30" x14ac:dyDescent="0.25">
      <c r="A696" s="133">
        <v>250100</v>
      </c>
      <c r="B696" s="133" t="s">
        <v>2001</v>
      </c>
      <c r="C696" s="133">
        <v>2</v>
      </c>
      <c r="D696" s="133" t="s">
        <v>1066</v>
      </c>
      <c r="E696" s="133">
        <v>250</v>
      </c>
      <c r="F696" s="133" t="s">
        <v>17</v>
      </c>
      <c r="G696" s="133">
        <v>25010</v>
      </c>
      <c r="H696" s="133" t="s">
        <v>2001</v>
      </c>
      <c r="I696" s="133">
        <v>228424</v>
      </c>
      <c r="J696" s="133" t="s">
        <v>2044</v>
      </c>
      <c r="K696" s="133" t="s">
        <v>1156</v>
      </c>
      <c r="L696" s="135" t="str">
        <f t="shared" si="20"/>
        <v>AA</v>
      </c>
      <c r="M696" s="131">
        <f t="shared" si="21"/>
        <v>0</v>
      </c>
      <c r="P696" s="136"/>
      <c r="Q696" s="136"/>
      <c r="R696" s="136"/>
      <c r="S696" s="136"/>
      <c r="T696"/>
      <c r="U696" s="136"/>
      <c r="V696" s="136"/>
      <c r="W696"/>
      <c r="X696" s="136"/>
      <c r="Y696" s="136"/>
      <c r="Z696" s="136"/>
      <c r="AA696" s="136"/>
      <c r="AB696" s="136"/>
      <c r="AC696" s="136"/>
      <c r="AD696" s="136"/>
      <c r="AE696" s="136"/>
      <c r="AF696" s="136"/>
      <c r="AG696" s="136"/>
      <c r="AH696" s="136"/>
      <c r="AI696" s="136"/>
    </row>
    <row r="697" spans="1:35" ht="30" x14ac:dyDescent="0.25">
      <c r="A697" s="133">
        <v>250100</v>
      </c>
      <c r="B697" s="133" t="s">
        <v>2001</v>
      </c>
      <c r="C697" s="133">
        <v>2</v>
      </c>
      <c r="D697" s="133" t="s">
        <v>1066</v>
      </c>
      <c r="E697" s="133">
        <v>250</v>
      </c>
      <c r="F697" s="133" t="s">
        <v>17</v>
      </c>
      <c r="G697" s="133">
        <v>25010</v>
      </c>
      <c r="H697" s="133" t="s">
        <v>2001</v>
      </c>
      <c r="I697" s="133">
        <v>228497</v>
      </c>
      <c r="J697" s="133" t="s">
        <v>2046</v>
      </c>
      <c r="K697" s="133" t="s">
        <v>545</v>
      </c>
      <c r="L697" s="135" t="str">
        <f t="shared" si="20"/>
        <v>AA</v>
      </c>
      <c r="M697" s="131">
        <f t="shared" si="21"/>
        <v>0</v>
      </c>
      <c r="P697" s="136"/>
      <c r="Q697" s="136"/>
      <c r="R697" s="136"/>
      <c r="S697" s="136"/>
      <c r="T697"/>
      <c r="U697" s="136"/>
      <c r="V697" s="136"/>
      <c r="W697"/>
      <c r="X697" s="136"/>
      <c r="Y697" s="136"/>
      <c r="Z697" s="136"/>
      <c r="AA697" s="136"/>
      <c r="AB697" s="136"/>
      <c r="AC697" s="136"/>
      <c r="AD697" s="136"/>
      <c r="AE697" s="136"/>
      <c r="AF697" s="136"/>
      <c r="AG697" s="136"/>
      <c r="AH697" s="136"/>
      <c r="AI697" s="136"/>
    </row>
    <row r="698" spans="1:35" ht="30" x14ac:dyDescent="0.25">
      <c r="A698" s="133">
        <v>250100</v>
      </c>
      <c r="B698" s="133" t="s">
        <v>2001</v>
      </c>
      <c r="C698" s="133">
        <v>2</v>
      </c>
      <c r="D698" s="133" t="s">
        <v>1066</v>
      </c>
      <c r="E698" s="133">
        <v>250</v>
      </c>
      <c r="F698" s="133" t="s">
        <v>17</v>
      </c>
      <c r="G698" s="133">
        <v>25010</v>
      </c>
      <c r="H698" s="133" t="s">
        <v>2001</v>
      </c>
      <c r="I698" s="133">
        <v>228508</v>
      </c>
      <c r="J698" s="133" t="s">
        <v>2048</v>
      </c>
      <c r="K698" s="133" t="s">
        <v>545</v>
      </c>
      <c r="L698" s="135" t="str">
        <f t="shared" si="20"/>
        <v>AA</v>
      </c>
      <c r="M698" s="131">
        <f t="shared" si="21"/>
        <v>0</v>
      </c>
      <c r="P698" s="136"/>
      <c r="Q698" s="136"/>
      <c r="R698" s="136"/>
      <c r="S698" s="136"/>
      <c r="T698"/>
      <c r="U698" s="136"/>
      <c r="V698" s="136"/>
      <c r="W698"/>
      <c r="X698" s="136"/>
      <c r="Y698" s="136"/>
      <c r="Z698" s="136"/>
      <c r="AA698" s="136"/>
      <c r="AB698" s="136"/>
      <c r="AC698" s="136"/>
      <c r="AD698" s="136"/>
      <c r="AE698" s="136"/>
      <c r="AF698" s="136"/>
      <c r="AG698" s="136"/>
      <c r="AH698" s="136"/>
      <c r="AI698" s="136"/>
    </row>
    <row r="699" spans="1:35" ht="30" x14ac:dyDescent="0.25">
      <c r="A699" s="133">
        <v>250100</v>
      </c>
      <c r="B699" s="133" t="s">
        <v>2001</v>
      </c>
      <c r="C699" s="133">
        <v>2</v>
      </c>
      <c r="D699" s="133" t="s">
        <v>1066</v>
      </c>
      <c r="E699" s="133">
        <v>250</v>
      </c>
      <c r="F699" s="133" t="s">
        <v>17</v>
      </c>
      <c r="G699" s="133">
        <v>25010</v>
      </c>
      <c r="H699" s="133" t="s">
        <v>2001</v>
      </c>
      <c r="I699" s="133">
        <v>228509</v>
      </c>
      <c r="J699" s="133" t="s">
        <v>2050</v>
      </c>
      <c r="K699" s="133" t="s">
        <v>545</v>
      </c>
      <c r="L699" s="135" t="str">
        <f t="shared" si="20"/>
        <v>AA</v>
      </c>
      <c r="M699" s="131">
        <f t="shared" si="21"/>
        <v>0</v>
      </c>
      <c r="P699" s="136"/>
      <c r="Q699" s="136"/>
      <c r="R699" s="136"/>
      <c r="S699" s="136"/>
      <c r="T699"/>
      <c r="U699" s="136"/>
      <c r="V699" s="136"/>
      <c r="W699"/>
      <c r="X699" s="136"/>
      <c r="Y699" s="136"/>
      <c r="Z699" s="136"/>
      <c r="AA699" s="136"/>
      <c r="AB699" s="136"/>
      <c r="AC699" s="136"/>
      <c r="AD699" s="136"/>
      <c r="AE699" s="136"/>
      <c r="AF699" s="136"/>
      <c r="AG699" s="136"/>
      <c r="AH699" s="136"/>
      <c r="AI699" s="136"/>
    </row>
    <row r="700" spans="1:35" ht="30" x14ac:dyDescent="0.25">
      <c r="A700" s="133">
        <v>250100</v>
      </c>
      <c r="B700" s="133" t="s">
        <v>2001</v>
      </c>
      <c r="C700" s="133">
        <v>2</v>
      </c>
      <c r="D700" s="133" t="s">
        <v>1066</v>
      </c>
      <c r="E700" s="133">
        <v>250</v>
      </c>
      <c r="F700" s="133" t="s">
        <v>17</v>
      </c>
      <c r="G700" s="133">
        <v>25010</v>
      </c>
      <c r="H700" s="133" t="s">
        <v>2001</v>
      </c>
      <c r="I700" s="133">
        <v>228518</v>
      </c>
      <c r="J700" s="133" t="s">
        <v>2052</v>
      </c>
      <c r="K700" s="133" t="s">
        <v>545</v>
      </c>
      <c r="L700" s="135" t="str">
        <f t="shared" si="20"/>
        <v>AA</v>
      </c>
      <c r="M700" s="131">
        <f t="shared" si="21"/>
        <v>0</v>
      </c>
      <c r="P700" s="136"/>
      <c r="Q700" s="136"/>
      <c r="R700" s="136"/>
      <c r="S700" s="136"/>
      <c r="T700"/>
      <c r="U700" s="136"/>
      <c r="V700" s="136"/>
      <c r="W700"/>
      <c r="X700" s="136"/>
      <c r="Y700" s="136"/>
      <c r="Z700" s="136"/>
      <c r="AA700" s="136"/>
      <c r="AB700" s="136"/>
      <c r="AC700" s="136"/>
      <c r="AD700" s="136"/>
      <c r="AE700" s="136"/>
      <c r="AF700" s="136"/>
      <c r="AG700" s="136"/>
      <c r="AH700" s="136"/>
      <c r="AI700" s="136"/>
    </row>
    <row r="701" spans="1:35" ht="30" x14ac:dyDescent="0.25">
      <c r="A701" s="133">
        <v>250100</v>
      </c>
      <c r="B701" s="133" t="s">
        <v>2001</v>
      </c>
      <c r="C701" s="133">
        <v>2</v>
      </c>
      <c r="D701" s="133" t="s">
        <v>1066</v>
      </c>
      <c r="E701" s="133">
        <v>250</v>
      </c>
      <c r="F701" s="133" t="s">
        <v>17</v>
      </c>
      <c r="G701" s="133">
        <v>25010</v>
      </c>
      <c r="H701" s="133" t="s">
        <v>2001</v>
      </c>
      <c r="I701" s="133">
        <v>228520</v>
      </c>
      <c r="J701" s="133" t="s">
        <v>2054</v>
      </c>
      <c r="K701" s="133" t="s">
        <v>545</v>
      </c>
      <c r="L701" s="135" t="str">
        <f t="shared" si="20"/>
        <v>AA</v>
      </c>
      <c r="M701" s="131">
        <f t="shared" si="21"/>
        <v>0</v>
      </c>
      <c r="P701" s="136"/>
      <c r="Q701" s="136"/>
      <c r="R701" s="136"/>
      <c r="S701" s="136"/>
      <c r="T701"/>
      <c r="U701" s="136"/>
      <c r="V701" s="136"/>
      <c r="W701"/>
      <c r="X701" s="136"/>
      <c r="Y701" s="136"/>
      <c r="Z701" s="136"/>
      <c r="AA701" s="136"/>
      <c r="AB701" s="136"/>
      <c r="AC701" s="136"/>
      <c r="AD701" s="136"/>
      <c r="AE701" s="136"/>
      <c r="AF701" s="136"/>
      <c r="AG701" s="136"/>
      <c r="AH701" s="136"/>
      <c r="AI701" s="136"/>
    </row>
    <row r="702" spans="1:35" ht="30" x14ac:dyDescent="0.25">
      <c r="A702" s="133">
        <v>250100</v>
      </c>
      <c r="B702" s="133" t="s">
        <v>2001</v>
      </c>
      <c r="C702" s="133">
        <v>2</v>
      </c>
      <c r="D702" s="133" t="s">
        <v>1066</v>
      </c>
      <c r="E702" s="133">
        <v>250</v>
      </c>
      <c r="F702" s="133" t="s">
        <v>17</v>
      </c>
      <c r="G702" s="133">
        <v>25010</v>
      </c>
      <c r="H702" s="133" t="s">
        <v>2001</v>
      </c>
      <c r="I702" s="133">
        <v>228533</v>
      </c>
      <c r="J702" s="133" t="s">
        <v>2056</v>
      </c>
      <c r="K702" s="133" t="s">
        <v>545</v>
      </c>
      <c r="L702" s="135" t="str">
        <f t="shared" si="20"/>
        <v>AA</v>
      </c>
      <c r="M702" s="131">
        <f t="shared" si="21"/>
        <v>0</v>
      </c>
      <c r="P702" s="136"/>
      <c r="Q702" s="136"/>
      <c r="R702" s="136"/>
      <c r="S702" s="136"/>
      <c r="T702"/>
      <c r="U702" s="136"/>
      <c r="V702" s="136"/>
      <c r="W702"/>
      <c r="X702" s="136"/>
      <c r="Y702" s="136"/>
      <c r="Z702" s="136"/>
      <c r="AA702" s="136"/>
      <c r="AB702" s="136"/>
      <c r="AC702" s="136"/>
      <c r="AD702" s="136"/>
      <c r="AE702" s="136"/>
      <c r="AF702" s="136"/>
      <c r="AG702" s="136"/>
      <c r="AH702" s="136"/>
      <c r="AI702" s="136"/>
    </row>
    <row r="703" spans="1:35" ht="30" x14ac:dyDescent="0.25">
      <c r="A703" s="133">
        <v>250100</v>
      </c>
      <c r="B703" s="133" t="s">
        <v>2001</v>
      </c>
      <c r="C703" s="133">
        <v>2</v>
      </c>
      <c r="D703" s="133" t="s">
        <v>1066</v>
      </c>
      <c r="E703" s="133">
        <v>250</v>
      </c>
      <c r="F703" s="133" t="s">
        <v>17</v>
      </c>
      <c r="G703" s="133">
        <v>25010</v>
      </c>
      <c r="H703" s="133" t="s">
        <v>2001</v>
      </c>
      <c r="I703" s="133">
        <v>228545</v>
      </c>
      <c r="J703" s="133" t="s">
        <v>2058</v>
      </c>
      <c r="K703" s="133" t="s">
        <v>545</v>
      </c>
      <c r="L703" s="135" t="str">
        <f t="shared" si="20"/>
        <v>AA</v>
      </c>
      <c r="M703" s="131">
        <f t="shared" si="21"/>
        <v>0</v>
      </c>
      <c r="P703" s="136"/>
      <c r="Q703" s="136"/>
      <c r="R703" s="136"/>
      <c r="S703" s="136"/>
      <c r="T703"/>
      <c r="U703" s="136"/>
      <c r="V703" s="136"/>
      <c r="W703"/>
      <c r="X703" s="136"/>
      <c r="Y703" s="136"/>
      <c r="Z703" s="136"/>
      <c r="AA703" s="136"/>
      <c r="AB703" s="136"/>
      <c r="AC703" s="136"/>
      <c r="AD703" s="136"/>
      <c r="AE703" s="136"/>
      <c r="AF703" s="136"/>
      <c r="AG703" s="136"/>
      <c r="AH703" s="136"/>
      <c r="AI703" s="136"/>
    </row>
    <row r="704" spans="1:35" ht="30" x14ac:dyDescent="0.25">
      <c r="A704" s="133">
        <v>250100</v>
      </c>
      <c r="B704" s="133" t="s">
        <v>2001</v>
      </c>
      <c r="C704" s="133">
        <v>2</v>
      </c>
      <c r="D704" s="133" t="s">
        <v>1066</v>
      </c>
      <c r="E704" s="133">
        <v>250</v>
      </c>
      <c r="F704" s="133" t="s">
        <v>17</v>
      </c>
      <c r="G704" s="133">
        <v>25010</v>
      </c>
      <c r="H704" s="133" t="s">
        <v>2001</v>
      </c>
      <c r="I704" s="133">
        <v>228552</v>
      </c>
      <c r="J704" s="133" t="s">
        <v>2060</v>
      </c>
      <c r="K704" s="133" t="s">
        <v>545</v>
      </c>
      <c r="L704" s="135" t="str">
        <f t="shared" si="20"/>
        <v>AA</v>
      </c>
      <c r="M704" s="131">
        <f t="shared" si="21"/>
        <v>0</v>
      </c>
      <c r="P704" s="136"/>
      <c r="Q704" s="136"/>
      <c r="R704" s="136"/>
      <c r="S704" s="136"/>
      <c r="T704"/>
      <c r="U704" s="136"/>
      <c r="V704" s="136"/>
      <c r="W704"/>
      <c r="X704" s="136"/>
      <c r="Y704" s="136"/>
      <c r="Z704" s="136"/>
      <c r="AA704" s="136"/>
      <c r="AB704" s="136"/>
      <c r="AC704" s="136"/>
      <c r="AD704" s="136"/>
      <c r="AE704" s="136"/>
      <c r="AF704" s="136"/>
      <c r="AG704" s="136"/>
      <c r="AH704" s="136"/>
      <c r="AI704" s="136"/>
    </row>
    <row r="705" spans="1:35" ht="30" x14ac:dyDescent="0.25">
      <c r="A705" s="133">
        <v>250100</v>
      </c>
      <c r="B705" s="133" t="s">
        <v>2001</v>
      </c>
      <c r="C705" s="133">
        <v>2</v>
      </c>
      <c r="D705" s="133" t="s">
        <v>1066</v>
      </c>
      <c r="E705" s="133">
        <v>250</v>
      </c>
      <c r="F705" s="133" t="s">
        <v>17</v>
      </c>
      <c r="G705" s="133">
        <v>25010</v>
      </c>
      <c r="H705" s="133" t="s">
        <v>2001</v>
      </c>
      <c r="I705" s="133">
        <v>228705</v>
      </c>
      <c r="J705" s="133" t="s">
        <v>2062</v>
      </c>
      <c r="K705" s="133" t="s">
        <v>545</v>
      </c>
      <c r="L705" s="135" t="str">
        <f t="shared" si="20"/>
        <v>AA</v>
      </c>
      <c r="M705" s="131">
        <f t="shared" si="21"/>
        <v>0</v>
      </c>
      <c r="P705" s="136"/>
      <c r="Q705" s="136"/>
      <c r="R705" s="136"/>
      <c r="S705" s="136"/>
      <c r="T705"/>
      <c r="U705" s="136"/>
      <c r="V705" s="136"/>
      <c r="W705"/>
      <c r="X705" s="136"/>
      <c r="Y705" s="136"/>
      <c r="Z705" s="136"/>
      <c r="AA705" s="136"/>
      <c r="AB705" s="136"/>
      <c r="AC705" s="136"/>
      <c r="AD705" s="136"/>
      <c r="AE705" s="136"/>
      <c r="AF705" s="136"/>
      <c r="AG705" s="136"/>
      <c r="AH705" s="136"/>
      <c r="AI705" s="136"/>
    </row>
    <row r="706" spans="1:35" ht="30" x14ac:dyDescent="0.25">
      <c r="A706" s="133">
        <v>250100</v>
      </c>
      <c r="B706" s="133" t="s">
        <v>2001</v>
      </c>
      <c r="C706" s="133">
        <v>2</v>
      </c>
      <c r="D706" s="133" t="s">
        <v>1066</v>
      </c>
      <c r="E706" s="133">
        <v>250</v>
      </c>
      <c r="F706" s="133" t="s">
        <v>17</v>
      </c>
      <c r="G706" s="133">
        <v>25010</v>
      </c>
      <c r="H706" s="133" t="s">
        <v>2001</v>
      </c>
      <c r="I706" s="133">
        <v>228716</v>
      </c>
      <c r="J706" s="133" t="s">
        <v>2064</v>
      </c>
      <c r="K706" s="133" t="s">
        <v>545</v>
      </c>
      <c r="L706" s="135" t="str">
        <f t="shared" si="20"/>
        <v>AA</v>
      </c>
      <c r="M706" s="131">
        <f t="shared" si="21"/>
        <v>0</v>
      </c>
      <c r="P706" s="136"/>
      <c r="Q706" s="136"/>
      <c r="R706" s="136"/>
      <c r="S706" s="136"/>
      <c r="T706"/>
      <c r="U706" s="136"/>
      <c r="V706" s="136"/>
      <c r="W706"/>
      <c r="X706" s="136"/>
      <c r="Y706" s="136"/>
      <c r="Z706" s="136"/>
      <c r="AA706" s="136"/>
      <c r="AB706" s="136"/>
      <c r="AC706" s="136"/>
      <c r="AD706" s="136"/>
      <c r="AE706" s="136"/>
      <c r="AF706" s="136"/>
      <c r="AG706" s="136"/>
      <c r="AH706" s="136"/>
      <c r="AI706" s="136"/>
    </row>
    <row r="707" spans="1:35" ht="30" x14ac:dyDescent="0.25">
      <c r="A707" s="133">
        <v>250100</v>
      </c>
      <c r="B707" s="133" t="s">
        <v>2001</v>
      </c>
      <c r="C707" s="133">
        <v>2</v>
      </c>
      <c r="D707" s="133" t="s">
        <v>1066</v>
      </c>
      <c r="E707" s="133">
        <v>250</v>
      </c>
      <c r="F707" s="133" t="s">
        <v>17</v>
      </c>
      <c r="G707" s="133">
        <v>25010</v>
      </c>
      <c r="H707" s="133" t="s">
        <v>2001</v>
      </c>
      <c r="I707" s="133">
        <v>228736</v>
      </c>
      <c r="J707" s="133" t="s">
        <v>2066</v>
      </c>
      <c r="K707" s="133" t="s">
        <v>545</v>
      </c>
      <c r="L707" s="135" t="str">
        <f t="shared" si="20"/>
        <v>AA</v>
      </c>
      <c r="M707" s="131">
        <f t="shared" si="21"/>
        <v>0</v>
      </c>
      <c r="P707" s="136"/>
      <c r="Q707" s="136"/>
      <c r="R707" s="136"/>
      <c r="S707" s="136"/>
      <c r="T707"/>
      <c r="U707" s="136"/>
      <c r="V707" s="136"/>
      <c r="W707"/>
      <c r="X707" s="136"/>
      <c r="Y707" s="136"/>
      <c r="Z707" s="136"/>
      <c r="AA707" s="136"/>
      <c r="AB707" s="136"/>
      <c r="AC707" s="136"/>
      <c r="AD707" s="136"/>
      <c r="AE707" s="136"/>
      <c r="AF707" s="136"/>
      <c r="AG707" s="136"/>
      <c r="AH707" s="136"/>
      <c r="AI707" s="136"/>
    </row>
    <row r="708" spans="1:35" ht="30" x14ac:dyDescent="0.25">
      <c r="A708" s="133">
        <v>250100</v>
      </c>
      <c r="B708" s="133" t="s">
        <v>2001</v>
      </c>
      <c r="C708" s="133">
        <v>2</v>
      </c>
      <c r="D708" s="133" t="s">
        <v>1066</v>
      </c>
      <c r="E708" s="133">
        <v>250</v>
      </c>
      <c r="F708" s="133" t="s">
        <v>17</v>
      </c>
      <c r="G708" s="133">
        <v>25010</v>
      </c>
      <c r="H708" s="133" t="s">
        <v>2001</v>
      </c>
      <c r="I708" s="133">
        <v>228737</v>
      </c>
      <c r="J708" s="133" t="s">
        <v>2068</v>
      </c>
      <c r="K708" s="133" t="s">
        <v>545</v>
      </c>
      <c r="L708" s="135" t="str">
        <f t="shared" si="20"/>
        <v>AA</v>
      </c>
      <c r="M708" s="131">
        <f t="shared" si="21"/>
        <v>0</v>
      </c>
      <c r="P708" s="136"/>
      <c r="Q708" s="136"/>
      <c r="R708" s="136"/>
      <c r="S708" s="136"/>
      <c r="T708"/>
      <c r="U708" s="136"/>
      <c r="V708" s="136"/>
      <c r="W708"/>
      <c r="X708" s="136"/>
      <c r="Y708" s="136"/>
      <c r="Z708" s="136"/>
      <c r="AA708" s="136"/>
      <c r="AB708" s="136"/>
      <c r="AC708" s="136"/>
      <c r="AD708" s="136"/>
      <c r="AE708" s="136"/>
      <c r="AF708" s="136"/>
      <c r="AG708" s="136"/>
      <c r="AH708" s="136"/>
      <c r="AI708" s="136"/>
    </row>
    <row r="709" spans="1:35" ht="30" x14ac:dyDescent="0.25">
      <c r="A709" s="133">
        <v>250100</v>
      </c>
      <c r="B709" s="133" t="s">
        <v>2001</v>
      </c>
      <c r="C709" s="133">
        <v>2</v>
      </c>
      <c r="D709" s="133" t="s">
        <v>1066</v>
      </c>
      <c r="E709" s="133">
        <v>250</v>
      </c>
      <c r="F709" s="133" t="s">
        <v>17</v>
      </c>
      <c r="G709" s="133">
        <v>25010</v>
      </c>
      <c r="H709" s="133" t="s">
        <v>2001</v>
      </c>
      <c r="I709" s="133">
        <v>228741</v>
      </c>
      <c r="J709" s="133" t="s">
        <v>2070</v>
      </c>
      <c r="K709" s="133" t="s">
        <v>545</v>
      </c>
      <c r="L709" s="135" t="str">
        <f t="shared" ref="L709:L772" si="22">IF(K709=102,"AA102",IF(K709=103,"AA103",VLOOKUP(C709,$AJ$5:$AK$13,2,0)))</f>
        <v>AA</v>
      </c>
      <c r="M709" s="131">
        <f t="shared" si="21"/>
        <v>0</v>
      </c>
      <c r="P709" s="136"/>
      <c r="Q709" s="136"/>
      <c r="R709" s="136"/>
      <c r="S709" s="136"/>
      <c r="T709"/>
      <c r="U709" s="136"/>
      <c r="V709" s="136"/>
      <c r="W709"/>
      <c r="X709" s="136"/>
      <c r="Y709" s="136"/>
      <c r="Z709" s="136"/>
      <c r="AA709" s="136"/>
      <c r="AB709" s="136"/>
      <c r="AC709" s="136"/>
      <c r="AD709" s="136"/>
      <c r="AE709" s="136"/>
      <c r="AF709" s="136"/>
      <c r="AG709" s="136"/>
      <c r="AH709" s="136"/>
      <c r="AI709" s="136"/>
    </row>
    <row r="710" spans="1:35" ht="30" x14ac:dyDescent="0.25">
      <c r="A710" s="133">
        <v>250100</v>
      </c>
      <c r="B710" s="133" t="s">
        <v>2001</v>
      </c>
      <c r="C710" s="133">
        <v>2</v>
      </c>
      <c r="D710" s="133" t="s">
        <v>1066</v>
      </c>
      <c r="E710" s="133">
        <v>250</v>
      </c>
      <c r="F710" s="133" t="s">
        <v>17</v>
      </c>
      <c r="G710" s="133">
        <v>25010</v>
      </c>
      <c r="H710" s="133" t="s">
        <v>2001</v>
      </c>
      <c r="I710" s="133">
        <v>228749</v>
      </c>
      <c r="J710" s="133" t="s">
        <v>2072</v>
      </c>
      <c r="K710" s="133" t="s">
        <v>545</v>
      </c>
      <c r="L710" s="135" t="str">
        <f t="shared" si="22"/>
        <v>AA</v>
      </c>
      <c r="M710" s="131">
        <f t="shared" ref="M710:M773" si="23">VLOOKUP(H710,$W$5:$X$227,2,FALSE)</f>
        <v>0</v>
      </c>
      <c r="P710" s="136"/>
      <c r="Q710" s="136"/>
      <c r="R710" s="136"/>
      <c r="S710" s="136"/>
      <c r="T710"/>
      <c r="U710" s="136"/>
      <c r="V710" s="136"/>
      <c r="W710"/>
      <c r="X710" s="136"/>
      <c r="Y710" s="136"/>
      <c r="Z710" s="136"/>
      <c r="AA710" s="136"/>
      <c r="AB710" s="136"/>
      <c r="AC710" s="136"/>
      <c r="AD710" s="136"/>
      <c r="AE710" s="136"/>
      <c r="AF710" s="136"/>
      <c r="AG710" s="136"/>
      <c r="AH710" s="136"/>
      <c r="AI710" s="136"/>
    </row>
    <row r="711" spans="1:35" ht="30" x14ac:dyDescent="0.25">
      <c r="A711" s="133">
        <v>250100</v>
      </c>
      <c r="B711" s="133" t="s">
        <v>2001</v>
      </c>
      <c r="C711" s="133">
        <v>2</v>
      </c>
      <c r="D711" s="133" t="s">
        <v>1066</v>
      </c>
      <c r="E711" s="133">
        <v>250</v>
      </c>
      <c r="F711" s="133" t="s">
        <v>17</v>
      </c>
      <c r="G711" s="133">
        <v>25010</v>
      </c>
      <c r="H711" s="133" t="s">
        <v>2001</v>
      </c>
      <c r="I711" s="133">
        <v>228755</v>
      </c>
      <c r="J711" s="133" t="s">
        <v>2074</v>
      </c>
      <c r="K711" s="133" t="s">
        <v>545</v>
      </c>
      <c r="L711" s="135" t="str">
        <f t="shared" si="22"/>
        <v>AA</v>
      </c>
      <c r="M711" s="131">
        <f t="shared" si="23"/>
        <v>0</v>
      </c>
      <c r="P711" s="136"/>
      <c r="Q711" s="136"/>
      <c r="R711" s="136"/>
      <c r="S711" s="136"/>
      <c r="T711"/>
      <c r="U711" s="136"/>
      <c r="V711" s="136"/>
      <c r="W711"/>
      <c r="X711" s="136"/>
      <c r="Y711" s="136"/>
      <c r="Z711" s="136"/>
      <c r="AA711" s="136"/>
      <c r="AB711" s="136"/>
      <c r="AC711" s="136"/>
      <c r="AD711" s="136"/>
      <c r="AE711" s="136"/>
      <c r="AF711" s="136"/>
      <c r="AG711" s="136"/>
      <c r="AH711" s="136"/>
      <c r="AI711" s="136"/>
    </row>
    <row r="712" spans="1:35" ht="30" x14ac:dyDescent="0.25">
      <c r="A712" s="133">
        <v>250100</v>
      </c>
      <c r="B712" s="133" t="s">
        <v>2001</v>
      </c>
      <c r="C712" s="133">
        <v>2</v>
      </c>
      <c r="D712" s="133" t="s">
        <v>1066</v>
      </c>
      <c r="E712" s="133">
        <v>250</v>
      </c>
      <c r="F712" s="133" t="s">
        <v>17</v>
      </c>
      <c r="G712" s="133">
        <v>25010</v>
      </c>
      <c r="H712" s="133" t="s">
        <v>2001</v>
      </c>
      <c r="I712" s="133">
        <v>228758</v>
      </c>
      <c r="J712" s="133" t="s">
        <v>2076</v>
      </c>
      <c r="K712" s="133" t="s">
        <v>545</v>
      </c>
      <c r="L712" s="135" t="str">
        <f t="shared" si="22"/>
        <v>AA</v>
      </c>
      <c r="M712" s="131">
        <f t="shared" si="23"/>
        <v>0</v>
      </c>
      <c r="P712" s="136"/>
      <c r="Q712" s="136"/>
      <c r="R712" s="136"/>
      <c r="S712" s="136"/>
      <c r="T712"/>
      <c r="U712" s="136"/>
      <c r="V712" s="136"/>
      <c r="W712"/>
      <c r="X712" s="136"/>
      <c r="Y712" s="136"/>
      <c r="Z712" s="136"/>
      <c r="AA712" s="136"/>
      <c r="AB712" s="136"/>
      <c r="AC712" s="136"/>
      <c r="AD712" s="136"/>
      <c r="AE712" s="136"/>
      <c r="AF712" s="136"/>
      <c r="AG712" s="136"/>
      <c r="AH712" s="136"/>
      <c r="AI712" s="136"/>
    </row>
    <row r="713" spans="1:35" ht="30" x14ac:dyDescent="0.25">
      <c r="A713" s="133">
        <v>250100</v>
      </c>
      <c r="B713" s="133" t="s">
        <v>2001</v>
      </c>
      <c r="C713" s="133">
        <v>2</v>
      </c>
      <c r="D713" s="133" t="s">
        <v>1066</v>
      </c>
      <c r="E713" s="133">
        <v>250</v>
      </c>
      <c r="F713" s="133" t="s">
        <v>17</v>
      </c>
      <c r="G713" s="133">
        <v>25010</v>
      </c>
      <c r="H713" s="133" t="s">
        <v>2001</v>
      </c>
      <c r="I713" s="133">
        <v>228764</v>
      </c>
      <c r="J713" s="133" t="s">
        <v>2078</v>
      </c>
      <c r="K713" s="133" t="s">
        <v>545</v>
      </c>
      <c r="L713" s="135" t="str">
        <f t="shared" si="22"/>
        <v>AA</v>
      </c>
      <c r="M713" s="131">
        <f t="shared" si="23"/>
        <v>0</v>
      </c>
      <c r="P713" s="136"/>
      <c r="Q713" s="136"/>
      <c r="R713" s="136"/>
      <c r="S713" s="136"/>
      <c r="T713"/>
      <c r="U713" s="136"/>
      <c r="V713" s="136"/>
      <c r="W713"/>
      <c r="X713" s="136"/>
      <c r="Y713" s="136"/>
      <c r="Z713" s="136"/>
      <c r="AA713" s="136"/>
      <c r="AB713" s="136"/>
      <c r="AC713" s="136"/>
      <c r="AD713" s="136"/>
      <c r="AE713" s="136"/>
      <c r="AF713" s="136"/>
      <c r="AG713" s="136"/>
      <c r="AH713" s="136"/>
      <c r="AI713" s="136"/>
    </row>
    <row r="714" spans="1:35" ht="30" x14ac:dyDescent="0.25">
      <c r="A714" s="133">
        <v>250100</v>
      </c>
      <c r="B714" s="133" t="s">
        <v>2001</v>
      </c>
      <c r="C714" s="133">
        <v>2</v>
      </c>
      <c r="D714" s="133" t="s">
        <v>1066</v>
      </c>
      <c r="E714" s="133">
        <v>250</v>
      </c>
      <c r="F714" s="133" t="s">
        <v>17</v>
      </c>
      <c r="G714" s="133">
        <v>25010</v>
      </c>
      <c r="H714" s="133" t="s">
        <v>2001</v>
      </c>
      <c r="I714" s="133">
        <v>228770</v>
      </c>
      <c r="J714" s="133" t="s">
        <v>2080</v>
      </c>
      <c r="K714" s="133" t="s">
        <v>545</v>
      </c>
      <c r="L714" s="135" t="str">
        <f t="shared" si="22"/>
        <v>AA</v>
      </c>
      <c r="M714" s="131">
        <f t="shared" si="23"/>
        <v>0</v>
      </c>
      <c r="P714" s="136"/>
      <c r="Q714" s="136"/>
      <c r="R714" s="136"/>
      <c r="S714" s="136"/>
      <c r="T714"/>
      <c r="U714" s="136"/>
      <c r="V714" s="136"/>
      <c r="W714"/>
      <c r="X714" s="136"/>
      <c r="Y714" s="136"/>
      <c r="Z714" s="136"/>
      <c r="AA714" s="136"/>
      <c r="AB714" s="136"/>
      <c r="AC714" s="136"/>
      <c r="AD714" s="136"/>
      <c r="AE714" s="136"/>
      <c r="AF714" s="136"/>
      <c r="AG714" s="136"/>
      <c r="AH714" s="136"/>
      <c r="AI714" s="136"/>
    </row>
    <row r="715" spans="1:35" ht="30" x14ac:dyDescent="0.25">
      <c r="A715" s="133">
        <v>250100</v>
      </c>
      <c r="B715" s="133" t="s">
        <v>2001</v>
      </c>
      <c r="C715" s="133">
        <v>2</v>
      </c>
      <c r="D715" s="133" t="s">
        <v>1066</v>
      </c>
      <c r="E715" s="133">
        <v>250</v>
      </c>
      <c r="F715" s="133" t="s">
        <v>17</v>
      </c>
      <c r="G715" s="133">
        <v>25010</v>
      </c>
      <c r="H715" s="133" t="s">
        <v>2001</v>
      </c>
      <c r="I715" s="133">
        <v>228784</v>
      </c>
      <c r="J715" s="133" t="s">
        <v>2082</v>
      </c>
      <c r="K715" s="133" t="s">
        <v>545</v>
      </c>
      <c r="L715" s="135" t="str">
        <f t="shared" si="22"/>
        <v>AA</v>
      </c>
      <c r="M715" s="131">
        <f t="shared" si="23"/>
        <v>0</v>
      </c>
      <c r="P715" s="136"/>
      <c r="Q715" s="136"/>
      <c r="R715" s="136"/>
      <c r="S715" s="136"/>
      <c r="T715"/>
      <c r="U715" s="136"/>
      <c r="V715" s="136"/>
      <c r="W715"/>
      <c r="X715" s="136"/>
      <c r="Y715" s="136"/>
      <c r="Z715" s="136"/>
      <c r="AA715" s="136"/>
      <c r="AB715" s="136"/>
      <c r="AC715" s="136"/>
      <c r="AD715" s="136"/>
      <c r="AE715" s="136"/>
      <c r="AF715" s="136"/>
      <c r="AG715" s="136"/>
      <c r="AH715" s="136"/>
      <c r="AI715" s="136"/>
    </row>
    <row r="716" spans="1:35" ht="30" x14ac:dyDescent="0.25">
      <c r="A716" s="133">
        <v>250100</v>
      </c>
      <c r="B716" s="133" t="s">
        <v>2001</v>
      </c>
      <c r="C716" s="133">
        <v>2</v>
      </c>
      <c r="D716" s="133" t="s">
        <v>1066</v>
      </c>
      <c r="E716" s="133">
        <v>250</v>
      </c>
      <c r="F716" s="133" t="s">
        <v>17</v>
      </c>
      <c r="G716" s="133">
        <v>25010</v>
      </c>
      <c r="H716" s="133" t="s">
        <v>2001</v>
      </c>
      <c r="I716" s="133">
        <v>228925</v>
      </c>
      <c r="J716" s="133" t="s">
        <v>2084</v>
      </c>
      <c r="K716" s="133" t="s">
        <v>545</v>
      </c>
      <c r="L716" s="135" t="str">
        <f t="shared" si="22"/>
        <v>AA</v>
      </c>
      <c r="M716" s="131">
        <f t="shared" si="23"/>
        <v>0</v>
      </c>
      <c r="P716" s="136"/>
      <c r="Q716" s="136"/>
      <c r="R716" s="136"/>
      <c r="S716" s="136"/>
      <c r="T716"/>
      <c r="U716" s="136"/>
      <c r="V716" s="136"/>
      <c r="W716"/>
      <c r="X716" s="136"/>
      <c r="Y716" s="136"/>
      <c r="Z716" s="136"/>
      <c r="AA716" s="136"/>
      <c r="AB716" s="136"/>
      <c r="AC716" s="136"/>
      <c r="AD716" s="136"/>
      <c r="AE716" s="136"/>
      <c r="AF716" s="136"/>
      <c r="AG716" s="136"/>
      <c r="AH716" s="136"/>
      <c r="AI716" s="136"/>
    </row>
    <row r="717" spans="1:35" ht="30" x14ac:dyDescent="0.25">
      <c r="A717" s="133">
        <v>250100</v>
      </c>
      <c r="B717" s="133" t="s">
        <v>2001</v>
      </c>
      <c r="C717" s="133">
        <v>2</v>
      </c>
      <c r="D717" s="133" t="s">
        <v>1066</v>
      </c>
      <c r="E717" s="133">
        <v>250</v>
      </c>
      <c r="F717" s="133" t="s">
        <v>17</v>
      </c>
      <c r="G717" s="133">
        <v>25010</v>
      </c>
      <c r="H717" s="133" t="s">
        <v>2001</v>
      </c>
      <c r="I717" s="133">
        <v>228978</v>
      </c>
      <c r="J717" s="133" t="s">
        <v>2086</v>
      </c>
      <c r="K717" s="133" t="s">
        <v>545</v>
      </c>
      <c r="L717" s="135" t="str">
        <f t="shared" si="22"/>
        <v>AA</v>
      </c>
      <c r="M717" s="131">
        <f t="shared" si="23"/>
        <v>0</v>
      </c>
      <c r="P717" s="136"/>
      <c r="Q717" s="136"/>
      <c r="R717" s="136"/>
      <c r="S717" s="136"/>
      <c r="T717"/>
      <c r="U717" s="136"/>
      <c r="V717" s="136"/>
      <c r="W717"/>
      <c r="X717" s="136"/>
      <c r="Y717" s="136"/>
      <c r="Z717" s="136"/>
      <c r="AA717" s="136"/>
      <c r="AB717" s="136"/>
      <c r="AC717" s="136"/>
      <c r="AD717" s="136"/>
      <c r="AE717" s="136"/>
      <c r="AF717" s="136"/>
      <c r="AG717" s="136"/>
      <c r="AH717" s="136"/>
      <c r="AI717" s="136"/>
    </row>
    <row r="718" spans="1:35" ht="30" x14ac:dyDescent="0.25">
      <c r="A718" s="133">
        <v>250100</v>
      </c>
      <c r="B718" s="133" t="s">
        <v>2001</v>
      </c>
      <c r="C718" s="133">
        <v>2</v>
      </c>
      <c r="D718" s="133" t="s">
        <v>1066</v>
      </c>
      <c r="E718" s="133">
        <v>250</v>
      </c>
      <c r="F718" s="133" t="s">
        <v>17</v>
      </c>
      <c r="G718" s="133">
        <v>25010</v>
      </c>
      <c r="H718" s="133" t="s">
        <v>2001</v>
      </c>
      <c r="I718" s="133">
        <v>229032</v>
      </c>
      <c r="J718" s="133" t="s">
        <v>2088</v>
      </c>
      <c r="K718" s="133" t="s">
        <v>1156</v>
      </c>
      <c r="L718" s="135" t="str">
        <f t="shared" si="22"/>
        <v>AA</v>
      </c>
      <c r="M718" s="131">
        <f t="shared" si="23"/>
        <v>0</v>
      </c>
      <c r="P718" s="136"/>
      <c r="Q718" s="136"/>
      <c r="R718" s="136"/>
      <c r="S718" s="136"/>
      <c r="T718"/>
      <c r="U718" s="136"/>
      <c r="V718" s="136"/>
      <c r="W718"/>
      <c r="X718" s="136"/>
      <c r="Y718" s="136"/>
      <c r="Z718" s="136"/>
      <c r="AA718" s="136"/>
      <c r="AB718" s="136"/>
      <c r="AC718" s="136"/>
      <c r="AD718" s="136"/>
      <c r="AE718" s="136"/>
      <c r="AF718" s="136"/>
      <c r="AG718" s="136"/>
      <c r="AH718" s="136"/>
      <c r="AI718" s="136"/>
    </row>
    <row r="719" spans="1:35" ht="30" x14ac:dyDescent="0.25">
      <c r="A719" s="133">
        <v>250100</v>
      </c>
      <c r="B719" s="133" t="s">
        <v>2001</v>
      </c>
      <c r="C719" s="133">
        <v>2</v>
      </c>
      <c r="D719" s="133" t="s">
        <v>1066</v>
      </c>
      <c r="E719" s="133">
        <v>250</v>
      </c>
      <c r="F719" s="133" t="s">
        <v>17</v>
      </c>
      <c r="G719" s="133">
        <v>25010</v>
      </c>
      <c r="H719" s="133" t="s">
        <v>2001</v>
      </c>
      <c r="I719" s="133">
        <v>333537</v>
      </c>
      <c r="J719" s="133" t="s">
        <v>2090</v>
      </c>
      <c r="K719" s="133" t="s">
        <v>545</v>
      </c>
      <c r="L719" s="135" t="str">
        <f t="shared" si="22"/>
        <v>AA</v>
      </c>
      <c r="M719" s="131">
        <f t="shared" si="23"/>
        <v>0</v>
      </c>
      <c r="P719" s="136"/>
      <c r="Q719" s="136"/>
      <c r="R719" s="136"/>
      <c r="S719" s="136"/>
      <c r="T719"/>
      <c r="U719" s="136"/>
      <c r="V719" s="136"/>
      <c r="W719"/>
      <c r="X719" s="136"/>
      <c r="Y719" s="136"/>
      <c r="Z719" s="136"/>
      <c r="AA719" s="136"/>
      <c r="AB719" s="136"/>
      <c r="AC719" s="136"/>
      <c r="AD719" s="136"/>
      <c r="AE719" s="136"/>
      <c r="AF719" s="136"/>
      <c r="AG719" s="136"/>
      <c r="AH719" s="136"/>
      <c r="AI719" s="136"/>
    </row>
    <row r="720" spans="1:35" ht="30" x14ac:dyDescent="0.25">
      <c r="A720" s="133">
        <v>250100</v>
      </c>
      <c r="B720" s="133" t="s">
        <v>2001</v>
      </c>
      <c r="C720" s="133">
        <v>2</v>
      </c>
      <c r="D720" s="133" t="s">
        <v>1066</v>
      </c>
      <c r="E720" s="133">
        <v>250</v>
      </c>
      <c r="F720" s="133" t="s">
        <v>17</v>
      </c>
      <c r="G720" s="133">
        <v>25010</v>
      </c>
      <c r="H720" s="133" t="s">
        <v>2001</v>
      </c>
      <c r="I720" s="133">
        <v>336059</v>
      </c>
      <c r="J720" s="133" t="s">
        <v>2092</v>
      </c>
      <c r="K720" s="133" t="s">
        <v>884</v>
      </c>
      <c r="L720" s="135" t="str">
        <f t="shared" si="22"/>
        <v>AA</v>
      </c>
      <c r="M720" s="131">
        <f t="shared" si="23"/>
        <v>0</v>
      </c>
      <c r="P720" s="136"/>
      <c r="Q720" s="136"/>
      <c r="R720" s="136"/>
      <c r="S720" s="136"/>
      <c r="T720"/>
      <c r="U720" s="136"/>
      <c r="V720" s="136"/>
      <c r="W720"/>
      <c r="X720" s="136"/>
      <c r="Y720" s="136"/>
      <c r="Z720" s="136"/>
      <c r="AA720" s="136"/>
      <c r="AB720" s="136"/>
      <c r="AC720" s="136"/>
      <c r="AD720" s="136"/>
      <c r="AE720" s="136"/>
      <c r="AF720" s="136"/>
      <c r="AG720" s="136"/>
      <c r="AH720" s="136"/>
      <c r="AI720" s="136"/>
    </row>
    <row r="721" spans="1:35" ht="30" x14ac:dyDescent="0.25">
      <c r="A721" s="133">
        <v>250100</v>
      </c>
      <c r="B721" s="133" t="s">
        <v>2001</v>
      </c>
      <c r="C721" s="133">
        <v>2</v>
      </c>
      <c r="D721" s="133" t="s">
        <v>1066</v>
      </c>
      <c r="E721" s="133">
        <v>250</v>
      </c>
      <c r="F721" s="133" t="s">
        <v>17</v>
      </c>
      <c r="G721" s="133">
        <v>25010</v>
      </c>
      <c r="H721" s="133" t="s">
        <v>2001</v>
      </c>
      <c r="I721" s="133">
        <v>336069</v>
      </c>
      <c r="J721" s="133" t="s">
        <v>2094</v>
      </c>
      <c r="K721" s="133" t="s">
        <v>884</v>
      </c>
      <c r="L721" s="135" t="str">
        <f t="shared" si="22"/>
        <v>AA</v>
      </c>
      <c r="M721" s="131">
        <f t="shared" si="23"/>
        <v>0</v>
      </c>
      <c r="P721" s="136"/>
      <c r="Q721" s="136"/>
      <c r="R721" s="136"/>
      <c r="S721" s="136"/>
      <c r="T721"/>
      <c r="U721" s="136"/>
      <c r="V721" s="136"/>
      <c r="W721"/>
      <c r="X721" s="136"/>
      <c r="Y721" s="136"/>
      <c r="Z721" s="136"/>
      <c r="AA721" s="136"/>
      <c r="AB721" s="136"/>
      <c r="AC721" s="136"/>
      <c r="AD721" s="136"/>
      <c r="AE721" s="136"/>
      <c r="AF721" s="136"/>
      <c r="AG721" s="136"/>
      <c r="AH721" s="136"/>
      <c r="AI721" s="136"/>
    </row>
    <row r="722" spans="1:35" ht="30" x14ac:dyDescent="0.25">
      <c r="A722" s="133">
        <v>250100</v>
      </c>
      <c r="B722" s="133" t="s">
        <v>2001</v>
      </c>
      <c r="C722" s="133">
        <v>2</v>
      </c>
      <c r="D722" s="133" t="s">
        <v>1066</v>
      </c>
      <c r="E722" s="133">
        <v>250</v>
      </c>
      <c r="F722" s="133" t="s">
        <v>17</v>
      </c>
      <c r="G722" s="133">
        <v>25010</v>
      </c>
      <c r="H722" s="133" t="s">
        <v>2001</v>
      </c>
      <c r="I722" s="133">
        <v>336182</v>
      </c>
      <c r="J722" s="133" t="s">
        <v>2096</v>
      </c>
      <c r="K722" s="133" t="s">
        <v>884</v>
      </c>
      <c r="L722" s="135" t="str">
        <f t="shared" si="22"/>
        <v>AA</v>
      </c>
      <c r="M722" s="131">
        <f t="shared" si="23"/>
        <v>0</v>
      </c>
      <c r="P722" s="136"/>
      <c r="Q722" s="136"/>
      <c r="R722" s="136"/>
      <c r="S722" s="136"/>
      <c r="T722"/>
      <c r="U722" s="136"/>
      <c r="V722" s="136"/>
      <c r="W722"/>
      <c r="X722" s="136"/>
      <c r="Y722" s="136"/>
      <c r="Z722" s="136"/>
      <c r="AA722" s="136"/>
      <c r="AB722" s="136"/>
      <c r="AC722" s="136"/>
      <c r="AD722" s="136"/>
      <c r="AE722" s="136"/>
      <c r="AF722" s="136"/>
      <c r="AG722" s="136"/>
      <c r="AH722" s="136"/>
      <c r="AI722" s="136"/>
    </row>
    <row r="723" spans="1:35" ht="30" x14ac:dyDescent="0.25">
      <c r="A723" s="133">
        <v>250100</v>
      </c>
      <c r="B723" s="133" t="s">
        <v>2001</v>
      </c>
      <c r="C723" s="133">
        <v>2</v>
      </c>
      <c r="D723" s="133" t="s">
        <v>1066</v>
      </c>
      <c r="E723" s="133">
        <v>250</v>
      </c>
      <c r="F723" s="133" t="s">
        <v>17</v>
      </c>
      <c r="G723" s="133">
        <v>25010</v>
      </c>
      <c r="H723" s="133" t="s">
        <v>2001</v>
      </c>
      <c r="I723" s="133">
        <v>336351</v>
      </c>
      <c r="J723" s="133" t="s">
        <v>2098</v>
      </c>
      <c r="K723" s="133" t="s">
        <v>884</v>
      </c>
      <c r="L723" s="135" t="str">
        <f t="shared" si="22"/>
        <v>AA</v>
      </c>
      <c r="M723" s="131">
        <f t="shared" si="23"/>
        <v>0</v>
      </c>
      <c r="P723" s="136"/>
      <c r="Q723" s="136"/>
      <c r="R723" s="136"/>
      <c r="S723" s="136"/>
      <c r="T723"/>
      <c r="U723" s="136"/>
      <c r="V723" s="136"/>
      <c r="W723"/>
      <c r="X723" s="136"/>
      <c r="Y723" s="136"/>
      <c r="Z723" s="136"/>
      <c r="AA723" s="136"/>
      <c r="AB723" s="136"/>
      <c r="AC723" s="136"/>
      <c r="AD723" s="136"/>
      <c r="AE723" s="136"/>
      <c r="AF723" s="136"/>
      <c r="AG723" s="136"/>
      <c r="AH723" s="136"/>
      <c r="AI723" s="136"/>
    </row>
    <row r="724" spans="1:35" ht="30" x14ac:dyDescent="0.25">
      <c r="A724" s="133">
        <v>250100</v>
      </c>
      <c r="B724" s="133" t="s">
        <v>2001</v>
      </c>
      <c r="C724" s="133">
        <v>2</v>
      </c>
      <c r="D724" s="133" t="s">
        <v>1066</v>
      </c>
      <c r="E724" s="133">
        <v>250</v>
      </c>
      <c r="F724" s="133" t="s">
        <v>17</v>
      </c>
      <c r="G724" s="133">
        <v>25010</v>
      </c>
      <c r="H724" s="133" t="s">
        <v>2001</v>
      </c>
      <c r="I724" s="133">
        <v>336352</v>
      </c>
      <c r="J724" s="133" t="s">
        <v>2100</v>
      </c>
      <c r="K724" s="133" t="s">
        <v>884</v>
      </c>
      <c r="L724" s="135" t="str">
        <f t="shared" si="22"/>
        <v>AA</v>
      </c>
      <c r="M724" s="131">
        <f t="shared" si="23"/>
        <v>0</v>
      </c>
      <c r="P724" s="136"/>
      <c r="Q724" s="136"/>
      <c r="R724" s="136"/>
      <c r="S724" s="136"/>
      <c r="T724"/>
      <c r="U724" s="136"/>
      <c r="V724" s="136"/>
      <c r="W724"/>
      <c r="X724" s="136"/>
      <c r="Y724" s="136"/>
      <c r="Z724" s="136"/>
      <c r="AA724" s="136"/>
      <c r="AB724" s="136"/>
      <c r="AC724" s="136"/>
      <c r="AD724" s="136"/>
      <c r="AE724" s="136"/>
      <c r="AF724" s="136"/>
      <c r="AG724" s="136"/>
      <c r="AH724" s="136"/>
      <c r="AI724" s="136"/>
    </row>
    <row r="725" spans="1:35" ht="30" x14ac:dyDescent="0.25">
      <c r="A725" s="133">
        <v>250100</v>
      </c>
      <c r="B725" s="133" t="s">
        <v>2001</v>
      </c>
      <c r="C725" s="133">
        <v>2</v>
      </c>
      <c r="D725" s="133" t="s">
        <v>1066</v>
      </c>
      <c r="E725" s="133">
        <v>250</v>
      </c>
      <c r="F725" s="133" t="s">
        <v>17</v>
      </c>
      <c r="G725" s="133">
        <v>25010</v>
      </c>
      <c r="H725" s="133" t="s">
        <v>2001</v>
      </c>
      <c r="I725" s="133">
        <v>336532</v>
      </c>
      <c r="J725" s="133" t="s">
        <v>2102</v>
      </c>
      <c r="K725" s="133" t="s">
        <v>884</v>
      </c>
      <c r="L725" s="135" t="str">
        <f t="shared" si="22"/>
        <v>AA</v>
      </c>
      <c r="M725" s="131">
        <f t="shared" si="23"/>
        <v>0</v>
      </c>
      <c r="P725" s="136"/>
      <c r="Q725" s="136"/>
      <c r="R725" s="136"/>
      <c r="S725" s="136"/>
      <c r="T725"/>
      <c r="U725" s="136"/>
      <c r="V725" s="136"/>
      <c r="W725"/>
      <c r="X725" s="136"/>
      <c r="Y725" s="136"/>
      <c r="Z725" s="136"/>
      <c r="AA725" s="136"/>
      <c r="AB725" s="136"/>
      <c r="AC725" s="136"/>
      <c r="AD725" s="136"/>
      <c r="AE725" s="136"/>
      <c r="AF725" s="136"/>
      <c r="AG725" s="136"/>
      <c r="AH725" s="136"/>
      <c r="AI725" s="136"/>
    </row>
    <row r="726" spans="1:35" ht="30" x14ac:dyDescent="0.25">
      <c r="A726" s="133">
        <v>250100</v>
      </c>
      <c r="B726" s="133" t="s">
        <v>2001</v>
      </c>
      <c r="C726" s="133">
        <v>2</v>
      </c>
      <c r="D726" s="133" t="s">
        <v>1066</v>
      </c>
      <c r="E726" s="133">
        <v>250</v>
      </c>
      <c r="F726" s="133" t="s">
        <v>17</v>
      </c>
      <c r="G726" s="133">
        <v>25010</v>
      </c>
      <c r="H726" s="133" t="s">
        <v>2001</v>
      </c>
      <c r="I726" s="133">
        <v>552000</v>
      </c>
      <c r="J726" s="133" t="s">
        <v>2104</v>
      </c>
      <c r="K726" s="133" t="s">
        <v>1156</v>
      </c>
      <c r="L726" s="135" t="str">
        <f t="shared" si="22"/>
        <v>AA</v>
      </c>
      <c r="M726" s="131">
        <f t="shared" si="23"/>
        <v>0</v>
      </c>
      <c r="P726" s="136"/>
      <c r="Q726" s="136"/>
      <c r="R726" s="136"/>
      <c r="S726" s="136"/>
      <c r="T726"/>
      <c r="U726" s="136"/>
      <c r="V726" s="136"/>
      <c r="W726"/>
      <c r="X726" s="136"/>
      <c r="Y726" s="136"/>
      <c r="Z726" s="136"/>
      <c r="AA726" s="136"/>
      <c r="AB726" s="136"/>
      <c r="AC726" s="136"/>
      <c r="AD726" s="136"/>
      <c r="AE726" s="136"/>
      <c r="AF726" s="136"/>
      <c r="AG726" s="136"/>
      <c r="AH726" s="136"/>
      <c r="AI726" s="136"/>
    </row>
    <row r="727" spans="1:35" ht="30" x14ac:dyDescent="0.25">
      <c r="A727" s="133">
        <v>250100</v>
      </c>
      <c r="B727" s="133" t="s">
        <v>2001</v>
      </c>
      <c r="C727" s="133">
        <v>2</v>
      </c>
      <c r="D727" s="133" t="s">
        <v>1066</v>
      </c>
      <c r="E727" s="133">
        <v>250</v>
      </c>
      <c r="F727" s="133" t="s">
        <v>17</v>
      </c>
      <c r="G727" s="133">
        <v>25010</v>
      </c>
      <c r="H727" s="133" t="s">
        <v>2001</v>
      </c>
      <c r="I727" s="133">
        <v>552129</v>
      </c>
      <c r="J727" s="133" t="s">
        <v>2106</v>
      </c>
      <c r="K727" s="133" t="s">
        <v>1156</v>
      </c>
      <c r="L727" s="135" t="str">
        <f t="shared" si="22"/>
        <v>AA</v>
      </c>
      <c r="M727" s="131">
        <f t="shared" si="23"/>
        <v>0</v>
      </c>
      <c r="P727" s="136"/>
      <c r="Q727" s="136"/>
      <c r="R727" s="136"/>
      <c r="S727" s="136"/>
      <c r="T727"/>
      <c r="U727" s="136"/>
      <c r="V727" s="136"/>
      <c r="W727"/>
      <c r="X727" s="136"/>
      <c r="Y727" s="136"/>
      <c r="Z727" s="136"/>
      <c r="AA727" s="136"/>
      <c r="AB727" s="136"/>
      <c r="AC727" s="136"/>
      <c r="AD727" s="136"/>
      <c r="AE727" s="136"/>
      <c r="AF727" s="136"/>
      <c r="AG727" s="136"/>
      <c r="AH727" s="136"/>
      <c r="AI727" s="136"/>
    </row>
    <row r="728" spans="1:35" ht="30" x14ac:dyDescent="0.25">
      <c r="A728" s="133">
        <v>250100</v>
      </c>
      <c r="B728" s="133" t="s">
        <v>2001</v>
      </c>
      <c r="C728" s="133">
        <v>2</v>
      </c>
      <c r="D728" s="133" t="s">
        <v>1066</v>
      </c>
      <c r="E728" s="133">
        <v>250</v>
      </c>
      <c r="F728" s="133" t="s">
        <v>17</v>
      </c>
      <c r="G728" s="133">
        <v>25010</v>
      </c>
      <c r="H728" s="133" t="s">
        <v>2001</v>
      </c>
      <c r="I728" s="133">
        <v>552187</v>
      </c>
      <c r="J728" s="133" t="s">
        <v>2108</v>
      </c>
      <c r="K728" s="133" t="s">
        <v>1156</v>
      </c>
      <c r="L728" s="135" t="str">
        <f t="shared" si="22"/>
        <v>AA</v>
      </c>
      <c r="M728" s="131">
        <f t="shared" si="23"/>
        <v>0</v>
      </c>
      <c r="P728" s="136"/>
      <c r="Q728" s="136"/>
      <c r="R728" s="136"/>
      <c r="S728" s="136"/>
      <c r="T728"/>
      <c r="U728" s="136"/>
      <c r="V728" s="136"/>
      <c r="W728"/>
      <c r="X728" s="136"/>
      <c r="Y728" s="136"/>
      <c r="Z728" s="136"/>
      <c r="AA728" s="136"/>
      <c r="AB728" s="136"/>
      <c r="AC728" s="136"/>
      <c r="AD728" s="136"/>
      <c r="AE728" s="136"/>
      <c r="AF728" s="136"/>
      <c r="AG728" s="136"/>
      <c r="AH728" s="136"/>
      <c r="AI728" s="136"/>
    </row>
    <row r="729" spans="1:35" ht="30" x14ac:dyDescent="0.25">
      <c r="A729" s="133">
        <v>250100</v>
      </c>
      <c r="B729" s="133" t="s">
        <v>2001</v>
      </c>
      <c r="C729" s="133">
        <v>2</v>
      </c>
      <c r="D729" s="133" t="s">
        <v>1066</v>
      </c>
      <c r="E729" s="133">
        <v>250</v>
      </c>
      <c r="F729" s="133" t="s">
        <v>17</v>
      </c>
      <c r="G729" s="133">
        <v>25010</v>
      </c>
      <c r="H729" s="133" t="s">
        <v>2001</v>
      </c>
      <c r="I729" s="133">
        <v>552205</v>
      </c>
      <c r="J729" s="133" t="s">
        <v>2110</v>
      </c>
      <c r="K729" s="133" t="s">
        <v>1156</v>
      </c>
      <c r="L729" s="135" t="str">
        <f t="shared" si="22"/>
        <v>AA</v>
      </c>
      <c r="M729" s="131">
        <f t="shared" si="23"/>
        <v>0</v>
      </c>
      <c r="P729" s="136"/>
      <c r="Q729" s="136"/>
      <c r="R729" s="136"/>
      <c r="S729" s="136"/>
      <c r="T729"/>
      <c r="U729" s="136"/>
      <c r="V729" s="136"/>
      <c r="W729"/>
      <c r="X729" s="136"/>
      <c r="Y729" s="136"/>
      <c r="Z729" s="136"/>
      <c r="AA729" s="136"/>
      <c r="AB729" s="136"/>
      <c r="AC729" s="136"/>
      <c r="AD729" s="136"/>
      <c r="AE729" s="136"/>
      <c r="AF729" s="136"/>
      <c r="AG729" s="136"/>
      <c r="AH729" s="136"/>
      <c r="AI729" s="136"/>
    </row>
    <row r="730" spans="1:35" ht="30" x14ac:dyDescent="0.25">
      <c r="A730" s="133">
        <v>250100</v>
      </c>
      <c r="B730" s="133" t="s">
        <v>2001</v>
      </c>
      <c r="C730" s="133">
        <v>2</v>
      </c>
      <c r="D730" s="133" t="s">
        <v>1066</v>
      </c>
      <c r="E730" s="133">
        <v>250</v>
      </c>
      <c r="F730" s="133" t="s">
        <v>17</v>
      </c>
      <c r="G730" s="133">
        <v>25010</v>
      </c>
      <c r="H730" s="133" t="s">
        <v>2001</v>
      </c>
      <c r="I730" s="133">
        <v>552209</v>
      </c>
      <c r="J730" s="133" t="s">
        <v>2112</v>
      </c>
      <c r="K730" s="133" t="s">
        <v>1156</v>
      </c>
      <c r="L730" s="135" t="str">
        <f t="shared" si="22"/>
        <v>AA</v>
      </c>
      <c r="M730" s="131">
        <f t="shared" si="23"/>
        <v>0</v>
      </c>
      <c r="P730" s="136"/>
      <c r="Q730" s="136"/>
      <c r="R730" s="136"/>
      <c r="S730" s="136"/>
      <c r="T730"/>
      <c r="U730" s="136"/>
      <c r="V730" s="136"/>
      <c r="W730"/>
      <c r="X730" s="136"/>
      <c r="Y730" s="136"/>
      <c r="Z730" s="136"/>
      <c r="AA730" s="136"/>
      <c r="AB730" s="136"/>
      <c r="AC730" s="136"/>
      <c r="AD730" s="136"/>
      <c r="AE730" s="136"/>
      <c r="AF730" s="136"/>
      <c r="AG730" s="136"/>
      <c r="AH730" s="136"/>
      <c r="AI730" s="136"/>
    </row>
    <row r="731" spans="1:35" ht="30" x14ac:dyDescent="0.25">
      <c r="A731" s="133">
        <v>250100</v>
      </c>
      <c r="B731" s="133" t="s">
        <v>2001</v>
      </c>
      <c r="C731" s="133">
        <v>2</v>
      </c>
      <c r="D731" s="133" t="s">
        <v>1066</v>
      </c>
      <c r="E731" s="133">
        <v>250</v>
      </c>
      <c r="F731" s="133" t="s">
        <v>17</v>
      </c>
      <c r="G731" s="133">
        <v>25010</v>
      </c>
      <c r="H731" s="133" t="s">
        <v>2001</v>
      </c>
      <c r="I731" s="133">
        <v>552211</v>
      </c>
      <c r="J731" s="133" t="s">
        <v>2114</v>
      </c>
      <c r="K731" s="133" t="s">
        <v>1156</v>
      </c>
      <c r="L731" s="135" t="str">
        <f t="shared" si="22"/>
        <v>AA</v>
      </c>
      <c r="M731" s="131">
        <f t="shared" si="23"/>
        <v>0</v>
      </c>
      <c r="P731" s="136"/>
      <c r="Q731" s="136"/>
      <c r="R731" s="136"/>
      <c r="S731" s="136"/>
      <c r="T731"/>
      <c r="U731" s="136"/>
      <c r="V731" s="136"/>
      <c r="W731"/>
      <c r="X731" s="136"/>
      <c r="Y731" s="136"/>
      <c r="Z731" s="136"/>
      <c r="AA731" s="136"/>
      <c r="AB731" s="136"/>
      <c r="AC731" s="136"/>
      <c r="AD731" s="136"/>
      <c r="AE731" s="136"/>
      <c r="AF731" s="136"/>
      <c r="AG731" s="136"/>
      <c r="AH731" s="136"/>
      <c r="AI731" s="136"/>
    </row>
    <row r="732" spans="1:35" ht="30" x14ac:dyDescent="0.25">
      <c r="A732" s="133">
        <v>250100</v>
      </c>
      <c r="B732" s="133" t="s">
        <v>2001</v>
      </c>
      <c r="C732" s="133">
        <v>2</v>
      </c>
      <c r="D732" s="133" t="s">
        <v>1066</v>
      </c>
      <c r="E732" s="133">
        <v>250</v>
      </c>
      <c r="F732" s="133" t="s">
        <v>17</v>
      </c>
      <c r="G732" s="133">
        <v>25010</v>
      </c>
      <c r="H732" s="133" t="s">
        <v>2001</v>
      </c>
      <c r="I732" s="133">
        <v>552580</v>
      </c>
      <c r="J732" s="133" t="s">
        <v>2116</v>
      </c>
      <c r="K732" s="133" t="s">
        <v>1156</v>
      </c>
      <c r="L732" s="135" t="str">
        <f t="shared" si="22"/>
        <v>AA</v>
      </c>
      <c r="M732" s="131">
        <f t="shared" si="23"/>
        <v>0</v>
      </c>
      <c r="P732" s="136"/>
      <c r="Q732" s="136"/>
      <c r="R732" s="136"/>
      <c r="S732" s="136"/>
      <c r="T732"/>
      <c r="U732" s="136"/>
      <c r="V732" s="136"/>
      <c r="W732"/>
      <c r="X732" s="136"/>
      <c r="Y732" s="136"/>
      <c r="Z732" s="136"/>
      <c r="AA732" s="136"/>
      <c r="AB732" s="136"/>
      <c r="AC732" s="136"/>
      <c r="AD732" s="136"/>
      <c r="AE732" s="136"/>
      <c r="AF732" s="136"/>
      <c r="AG732" s="136"/>
      <c r="AH732" s="136"/>
      <c r="AI732" s="136"/>
    </row>
    <row r="733" spans="1:35" ht="30" x14ac:dyDescent="0.25">
      <c r="A733" s="133">
        <v>250100</v>
      </c>
      <c r="B733" s="133" t="s">
        <v>2001</v>
      </c>
      <c r="C733" s="133">
        <v>2</v>
      </c>
      <c r="D733" s="133" t="s">
        <v>1066</v>
      </c>
      <c r="E733" s="133">
        <v>250</v>
      </c>
      <c r="F733" s="133" t="s">
        <v>17</v>
      </c>
      <c r="G733" s="133">
        <v>25010</v>
      </c>
      <c r="H733" s="133" t="s">
        <v>2001</v>
      </c>
      <c r="I733" s="133">
        <v>553524</v>
      </c>
      <c r="J733" s="133" t="s">
        <v>2118</v>
      </c>
      <c r="K733" s="133" t="s">
        <v>545</v>
      </c>
      <c r="L733" s="135" t="str">
        <f t="shared" si="22"/>
        <v>AA</v>
      </c>
      <c r="M733" s="131">
        <f t="shared" si="23"/>
        <v>0</v>
      </c>
      <c r="P733" s="136"/>
      <c r="Q733" s="136"/>
      <c r="R733" s="136"/>
      <c r="S733" s="136"/>
      <c r="T733"/>
      <c r="U733" s="136"/>
      <c r="V733" s="136"/>
      <c r="W733"/>
      <c r="X733" s="136"/>
      <c r="Y733" s="136"/>
      <c r="Z733" s="136"/>
      <c r="AA733" s="136"/>
      <c r="AB733" s="136"/>
      <c r="AC733" s="136"/>
      <c r="AD733" s="136"/>
      <c r="AE733" s="136"/>
      <c r="AF733" s="136"/>
      <c r="AG733" s="136"/>
      <c r="AH733" s="136"/>
      <c r="AI733" s="136"/>
    </row>
    <row r="734" spans="1:35" ht="30" x14ac:dyDescent="0.25">
      <c r="A734" s="133">
        <v>250100</v>
      </c>
      <c r="B734" s="133" t="s">
        <v>2001</v>
      </c>
      <c r="C734" s="133">
        <v>2</v>
      </c>
      <c r="D734" s="133" t="s">
        <v>1066</v>
      </c>
      <c r="E734" s="133">
        <v>250</v>
      </c>
      <c r="F734" s="133" t="s">
        <v>17</v>
      </c>
      <c r="G734" s="133">
        <v>25010</v>
      </c>
      <c r="H734" s="133" t="s">
        <v>2001</v>
      </c>
      <c r="I734" s="133">
        <v>553529</v>
      </c>
      <c r="J734" s="133" t="s">
        <v>2120</v>
      </c>
      <c r="K734" s="133" t="s">
        <v>1156</v>
      </c>
      <c r="L734" s="135" t="str">
        <f t="shared" si="22"/>
        <v>AA</v>
      </c>
      <c r="M734" s="131">
        <f t="shared" si="23"/>
        <v>0</v>
      </c>
      <c r="P734" s="136"/>
      <c r="Q734" s="136"/>
      <c r="R734" s="136"/>
      <c r="S734" s="136"/>
      <c r="T734"/>
      <c r="U734" s="136"/>
      <c r="V734" s="136"/>
      <c r="W734"/>
      <c r="X734" s="136"/>
      <c r="Y734" s="136"/>
      <c r="Z734" s="136"/>
      <c r="AA734" s="136"/>
      <c r="AB734" s="136"/>
      <c r="AC734" s="136"/>
      <c r="AD734" s="136"/>
      <c r="AE734" s="136"/>
      <c r="AF734" s="136"/>
      <c r="AG734" s="136"/>
      <c r="AH734" s="136"/>
      <c r="AI734" s="136"/>
    </row>
    <row r="735" spans="1:35" ht="30" x14ac:dyDescent="0.25">
      <c r="A735" s="133">
        <v>250100</v>
      </c>
      <c r="B735" s="133" t="s">
        <v>2001</v>
      </c>
      <c r="C735" s="133">
        <v>2</v>
      </c>
      <c r="D735" s="133" t="s">
        <v>1066</v>
      </c>
      <c r="E735" s="133">
        <v>250</v>
      </c>
      <c r="F735" s="133" t="s">
        <v>17</v>
      </c>
      <c r="G735" s="133">
        <v>25010</v>
      </c>
      <c r="H735" s="133" t="s">
        <v>2001</v>
      </c>
      <c r="I735" s="133">
        <v>553535</v>
      </c>
      <c r="J735" s="133" t="s">
        <v>2122</v>
      </c>
      <c r="K735" s="133" t="s">
        <v>1156</v>
      </c>
      <c r="L735" s="135" t="str">
        <f t="shared" si="22"/>
        <v>AA</v>
      </c>
      <c r="M735" s="131">
        <f t="shared" si="23"/>
        <v>0</v>
      </c>
      <c r="P735" s="136"/>
      <c r="Q735" s="136"/>
      <c r="R735" s="136"/>
      <c r="S735" s="136"/>
      <c r="T735"/>
      <c r="U735" s="136"/>
      <c r="V735" s="136"/>
      <c r="W735"/>
      <c r="X735" s="136"/>
      <c r="Y735" s="136"/>
      <c r="Z735" s="136"/>
      <c r="AA735" s="136"/>
      <c r="AB735" s="136"/>
      <c r="AC735" s="136"/>
      <c r="AD735" s="136"/>
      <c r="AE735" s="136"/>
      <c r="AF735" s="136"/>
      <c r="AG735" s="136"/>
      <c r="AH735" s="136"/>
      <c r="AI735" s="136"/>
    </row>
    <row r="736" spans="1:35" ht="30" x14ac:dyDescent="0.25">
      <c r="A736" s="133">
        <v>250100</v>
      </c>
      <c r="B736" s="133" t="s">
        <v>2001</v>
      </c>
      <c r="C736" s="133">
        <v>2</v>
      </c>
      <c r="D736" s="133" t="s">
        <v>1066</v>
      </c>
      <c r="E736" s="133">
        <v>250</v>
      </c>
      <c r="F736" s="133" t="s">
        <v>17</v>
      </c>
      <c r="G736" s="133">
        <v>25010</v>
      </c>
      <c r="H736" s="133" t="s">
        <v>2001</v>
      </c>
      <c r="I736" s="133">
        <v>553549</v>
      </c>
      <c r="J736" s="133" t="s">
        <v>2124</v>
      </c>
      <c r="K736" s="133" t="s">
        <v>1156</v>
      </c>
      <c r="L736" s="135" t="str">
        <f t="shared" si="22"/>
        <v>AA</v>
      </c>
      <c r="M736" s="131">
        <f t="shared" si="23"/>
        <v>0</v>
      </c>
      <c r="P736" s="136"/>
      <c r="Q736" s="136"/>
      <c r="R736" s="136"/>
      <c r="S736" s="136"/>
      <c r="T736"/>
      <c r="U736" s="136"/>
      <c r="V736" s="136"/>
      <c r="W736"/>
      <c r="X736" s="136"/>
      <c r="Y736" s="136"/>
      <c r="Z736" s="136"/>
      <c r="AA736" s="136"/>
      <c r="AB736" s="136"/>
      <c r="AC736" s="136"/>
      <c r="AD736" s="136"/>
      <c r="AE736" s="136"/>
      <c r="AF736" s="136"/>
      <c r="AG736" s="136"/>
      <c r="AH736" s="136"/>
      <c r="AI736" s="136"/>
    </row>
    <row r="737" spans="1:35" ht="30" x14ac:dyDescent="0.25">
      <c r="A737" s="133">
        <v>250100</v>
      </c>
      <c r="B737" s="133" t="s">
        <v>2001</v>
      </c>
      <c r="C737" s="133">
        <v>2</v>
      </c>
      <c r="D737" s="133" t="s">
        <v>1066</v>
      </c>
      <c r="E737" s="133">
        <v>250</v>
      </c>
      <c r="F737" s="133" t="s">
        <v>17</v>
      </c>
      <c r="G737" s="133">
        <v>25010</v>
      </c>
      <c r="H737" s="133" t="s">
        <v>2001</v>
      </c>
      <c r="I737" s="133">
        <v>553550</v>
      </c>
      <c r="J737" s="133" t="s">
        <v>2126</v>
      </c>
      <c r="K737" s="133" t="s">
        <v>1156</v>
      </c>
      <c r="L737" s="135" t="str">
        <f t="shared" si="22"/>
        <v>AA</v>
      </c>
      <c r="M737" s="131">
        <f t="shared" si="23"/>
        <v>0</v>
      </c>
      <c r="P737" s="136"/>
      <c r="Q737" s="136"/>
      <c r="R737" s="136"/>
      <c r="S737" s="136"/>
      <c r="T737"/>
      <c r="U737" s="136"/>
      <c r="V737" s="136"/>
      <c r="W737"/>
      <c r="X737" s="136"/>
      <c r="Y737" s="136"/>
      <c r="Z737" s="136"/>
      <c r="AA737" s="136"/>
      <c r="AB737" s="136"/>
      <c r="AC737" s="136"/>
      <c r="AD737" s="136"/>
      <c r="AE737" s="136"/>
      <c r="AF737" s="136"/>
      <c r="AG737" s="136"/>
      <c r="AH737" s="136"/>
      <c r="AI737" s="136"/>
    </row>
    <row r="738" spans="1:35" ht="30" x14ac:dyDescent="0.25">
      <c r="A738" s="133">
        <v>250100</v>
      </c>
      <c r="B738" s="133" t="s">
        <v>2001</v>
      </c>
      <c r="C738" s="133">
        <v>2</v>
      </c>
      <c r="D738" s="133" t="s">
        <v>1066</v>
      </c>
      <c r="E738" s="133">
        <v>250</v>
      </c>
      <c r="F738" s="133" t="s">
        <v>17</v>
      </c>
      <c r="G738" s="133">
        <v>25010</v>
      </c>
      <c r="H738" s="133" t="s">
        <v>2001</v>
      </c>
      <c r="I738" s="133">
        <v>553554</v>
      </c>
      <c r="J738" s="133" t="s">
        <v>2128</v>
      </c>
      <c r="K738" s="133" t="s">
        <v>1156</v>
      </c>
      <c r="L738" s="135" t="str">
        <f t="shared" si="22"/>
        <v>AA</v>
      </c>
      <c r="M738" s="131">
        <f t="shared" si="23"/>
        <v>0</v>
      </c>
      <c r="P738" s="136"/>
      <c r="Q738" s="136"/>
      <c r="R738" s="136"/>
      <c r="S738" s="136"/>
      <c r="T738"/>
      <c r="U738" s="136"/>
      <c r="V738" s="136"/>
      <c r="W738"/>
      <c r="X738" s="136"/>
      <c r="Y738" s="136"/>
      <c r="Z738" s="136"/>
      <c r="AA738" s="136"/>
      <c r="AB738" s="136"/>
      <c r="AC738" s="136"/>
      <c r="AD738" s="136"/>
      <c r="AE738" s="136"/>
      <c r="AF738" s="136"/>
      <c r="AG738" s="136"/>
      <c r="AH738" s="136"/>
      <c r="AI738" s="136"/>
    </row>
    <row r="739" spans="1:35" ht="30" x14ac:dyDescent="0.25">
      <c r="A739" s="133">
        <v>250100</v>
      </c>
      <c r="B739" s="133" t="s">
        <v>2001</v>
      </c>
      <c r="C739" s="133">
        <v>2</v>
      </c>
      <c r="D739" s="133" t="s">
        <v>1066</v>
      </c>
      <c r="E739" s="133">
        <v>250</v>
      </c>
      <c r="F739" s="133" t="s">
        <v>17</v>
      </c>
      <c r="G739" s="133">
        <v>25010</v>
      </c>
      <c r="H739" s="133" t="s">
        <v>2001</v>
      </c>
      <c r="I739" s="133">
        <v>557043</v>
      </c>
      <c r="J739" s="133" t="s">
        <v>2130</v>
      </c>
      <c r="K739" s="133" t="s">
        <v>1156</v>
      </c>
      <c r="L739" s="135" t="str">
        <f t="shared" si="22"/>
        <v>AA</v>
      </c>
      <c r="M739" s="131">
        <f t="shared" si="23"/>
        <v>0</v>
      </c>
      <c r="P739" s="136"/>
      <c r="Q739" s="136"/>
      <c r="R739" s="136"/>
      <c r="S739" s="136"/>
      <c r="T739"/>
      <c r="U739" s="136"/>
      <c r="V739" s="136"/>
      <c r="W739"/>
      <c r="X739" s="136"/>
      <c r="Y739" s="136"/>
      <c r="Z739" s="136"/>
      <c r="AA739" s="136"/>
      <c r="AB739" s="136"/>
      <c r="AC739" s="136"/>
      <c r="AD739" s="136"/>
      <c r="AE739" s="136"/>
      <c r="AF739" s="136"/>
      <c r="AG739" s="136"/>
      <c r="AH739" s="136"/>
      <c r="AI739" s="136"/>
    </row>
    <row r="740" spans="1:35" ht="30" x14ac:dyDescent="0.25">
      <c r="A740" s="133">
        <v>250100</v>
      </c>
      <c r="B740" s="133" t="s">
        <v>2001</v>
      </c>
      <c r="C740" s="133">
        <v>2</v>
      </c>
      <c r="D740" s="133" t="s">
        <v>1066</v>
      </c>
      <c r="E740" s="133">
        <v>250</v>
      </c>
      <c r="F740" s="133" t="s">
        <v>17</v>
      </c>
      <c r="G740" s="133">
        <v>25010</v>
      </c>
      <c r="H740" s="133" t="s">
        <v>2001</v>
      </c>
      <c r="I740" s="133">
        <v>557624</v>
      </c>
      <c r="J740" s="133" t="s">
        <v>2132</v>
      </c>
      <c r="K740" s="133" t="s">
        <v>1156</v>
      </c>
      <c r="L740" s="135" t="str">
        <f t="shared" si="22"/>
        <v>AA</v>
      </c>
      <c r="M740" s="131">
        <f t="shared" si="23"/>
        <v>0</v>
      </c>
      <c r="P740" s="136"/>
      <c r="Q740" s="136"/>
      <c r="R740" s="136"/>
      <c r="S740" s="136"/>
      <c r="T740"/>
      <c r="U740" s="136"/>
      <c r="V740" s="136"/>
      <c r="W740"/>
      <c r="X740" s="136"/>
      <c r="Y740" s="136"/>
      <c r="Z740" s="136"/>
      <c r="AA740" s="136"/>
      <c r="AB740" s="136"/>
      <c r="AC740" s="136"/>
      <c r="AD740" s="136"/>
      <c r="AE740" s="136"/>
      <c r="AF740" s="136"/>
      <c r="AG740" s="136"/>
      <c r="AH740" s="136"/>
      <c r="AI740" s="136"/>
    </row>
    <row r="741" spans="1:35" ht="30" x14ac:dyDescent="0.25">
      <c r="A741" s="133">
        <v>250100</v>
      </c>
      <c r="B741" s="133" t="s">
        <v>2001</v>
      </c>
      <c r="C741" s="133">
        <v>2</v>
      </c>
      <c r="D741" s="133" t="s">
        <v>1066</v>
      </c>
      <c r="E741" s="133">
        <v>250</v>
      </c>
      <c r="F741" s="133" t="s">
        <v>17</v>
      </c>
      <c r="G741" s="133">
        <v>25010</v>
      </c>
      <c r="H741" s="133" t="s">
        <v>2001</v>
      </c>
      <c r="I741" s="133">
        <v>559235</v>
      </c>
      <c r="J741" s="133" t="s">
        <v>2134</v>
      </c>
      <c r="K741" s="133" t="s">
        <v>1156</v>
      </c>
      <c r="L741" s="135" t="str">
        <f t="shared" si="22"/>
        <v>AA</v>
      </c>
      <c r="M741" s="131">
        <f t="shared" si="23"/>
        <v>0</v>
      </c>
      <c r="P741" s="136"/>
      <c r="Q741" s="136"/>
      <c r="R741" s="136"/>
      <c r="S741" s="136"/>
      <c r="T741"/>
      <c r="U741" s="136"/>
      <c r="V741" s="136"/>
      <c r="W741"/>
      <c r="X741" s="136"/>
      <c r="Y741" s="136"/>
      <c r="Z741" s="136"/>
      <c r="AA741" s="136"/>
      <c r="AB741" s="136"/>
      <c r="AC741" s="136"/>
      <c r="AD741" s="136"/>
      <c r="AE741" s="136"/>
      <c r="AF741" s="136"/>
      <c r="AG741" s="136"/>
      <c r="AH741" s="136"/>
      <c r="AI741" s="136"/>
    </row>
    <row r="742" spans="1:35" ht="30" x14ac:dyDescent="0.25">
      <c r="A742" s="133">
        <v>250100</v>
      </c>
      <c r="B742" s="133" t="s">
        <v>2001</v>
      </c>
      <c r="C742" s="133">
        <v>2</v>
      </c>
      <c r="D742" s="133" t="s">
        <v>1066</v>
      </c>
      <c r="E742" s="133">
        <v>250</v>
      </c>
      <c r="F742" s="133" t="s">
        <v>17</v>
      </c>
      <c r="G742" s="133">
        <v>25010</v>
      </c>
      <c r="H742" s="133" t="s">
        <v>2001</v>
      </c>
      <c r="I742" s="133">
        <v>559236</v>
      </c>
      <c r="J742" s="133" t="s">
        <v>2136</v>
      </c>
      <c r="K742" s="133" t="s">
        <v>1156</v>
      </c>
      <c r="L742" s="135" t="str">
        <f t="shared" si="22"/>
        <v>AA</v>
      </c>
      <c r="M742" s="131">
        <f t="shared" si="23"/>
        <v>0</v>
      </c>
      <c r="P742" s="136"/>
      <c r="Q742" s="136"/>
      <c r="R742" s="136"/>
      <c r="S742" s="136"/>
      <c r="T742"/>
      <c r="U742" s="136"/>
      <c r="V742" s="136"/>
      <c r="W742"/>
      <c r="X742" s="136"/>
      <c r="Y742" s="136"/>
      <c r="Z742" s="136"/>
      <c r="AA742" s="136"/>
      <c r="AB742" s="136"/>
      <c r="AC742" s="136"/>
      <c r="AD742" s="136"/>
      <c r="AE742" s="136"/>
      <c r="AF742" s="136"/>
      <c r="AG742" s="136"/>
      <c r="AH742" s="136"/>
      <c r="AI742" s="136"/>
    </row>
    <row r="743" spans="1:35" ht="30" x14ac:dyDescent="0.25">
      <c r="A743" s="133">
        <v>250100</v>
      </c>
      <c r="B743" s="133" t="s">
        <v>2001</v>
      </c>
      <c r="C743" s="133">
        <v>2</v>
      </c>
      <c r="D743" s="133" t="s">
        <v>1066</v>
      </c>
      <c r="E743" s="133">
        <v>250</v>
      </c>
      <c r="F743" s="133" t="s">
        <v>17</v>
      </c>
      <c r="G743" s="133">
        <v>25010</v>
      </c>
      <c r="H743" s="133" t="s">
        <v>2001</v>
      </c>
      <c r="I743" s="133">
        <v>559304</v>
      </c>
      <c r="J743" s="133" t="s">
        <v>2138</v>
      </c>
      <c r="K743" s="133" t="s">
        <v>1156</v>
      </c>
      <c r="L743" s="135" t="str">
        <f t="shared" si="22"/>
        <v>AA</v>
      </c>
      <c r="M743" s="131">
        <f t="shared" si="23"/>
        <v>0</v>
      </c>
      <c r="P743" s="136"/>
      <c r="Q743" s="136"/>
      <c r="R743" s="136"/>
      <c r="S743" s="136"/>
      <c r="T743"/>
      <c r="U743" s="136"/>
      <c r="V743" s="136"/>
      <c r="W743"/>
      <c r="X743" s="136"/>
      <c r="Y743" s="136"/>
      <c r="Z743" s="136"/>
      <c r="AA743" s="136"/>
      <c r="AB743" s="136"/>
      <c r="AC743" s="136"/>
      <c r="AD743" s="136"/>
      <c r="AE743" s="136"/>
      <c r="AF743" s="136"/>
      <c r="AG743" s="136"/>
      <c r="AH743" s="136"/>
      <c r="AI743" s="136"/>
    </row>
    <row r="744" spans="1:35" ht="30" x14ac:dyDescent="0.25">
      <c r="A744" s="133">
        <v>250100</v>
      </c>
      <c r="B744" s="133" t="s">
        <v>2001</v>
      </c>
      <c r="C744" s="133">
        <v>2</v>
      </c>
      <c r="D744" s="133" t="s">
        <v>1066</v>
      </c>
      <c r="E744" s="133">
        <v>250</v>
      </c>
      <c r="F744" s="133" t="s">
        <v>17</v>
      </c>
      <c r="G744" s="133">
        <v>25010</v>
      </c>
      <c r="H744" s="133" t="s">
        <v>2001</v>
      </c>
      <c r="I744" s="133">
        <v>559309</v>
      </c>
      <c r="J744" s="133" t="s">
        <v>2140</v>
      </c>
      <c r="K744" s="133" t="s">
        <v>1156</v>
      </c>
      <c r="L744" s="135" t="str">
        <f t="shared" si="22"/>
        <v>AA</v>
      </c>
      <c r="M744" s="131">
        <f t="shared" si="23"/>
        <v>0</v>
      </c>
      <c r="P744" s="136"/>
      <c r="Q744" s="136"/>
      <c r="R744" s="136"/>
      <c r="S744" s="136"/>
      <c r="T744"/>
      <c r="U744" s="136"/>
      <c r="V744" s="136"/>
      <c r="W744"/>
      <c r="X744" s="136"/>
      <c r="Y744" s="136"/>
      <c r="Z744" s="136"/>
      <c r="AA744" s="136"/>
      <c r="AB744" s="136"/>
      <c r="AC744" s="136"/>
      <c r="AD744" s="136"/>
      <c r="AE744" s="136"/>
      <c r="AF744" s="136"/>
      <c r="AG744" s="136"/>
      <c r="AH744" s="136"/>
      <c r="AI744" s="136"/>
    </row>
    <row r="745" spans="1:35" ht="30" x14ac:dyDescent="0.25">
      <c r="A745" s="133">
        <v>250100</v>
      </c>
      <c r="B745" s="133" t="s">
        <v>2001</v>
      </c>
      <c r="C745" s="133">
        <v>2</v>
      </c>
      <c r="D745" s="133" t="s">
        <v>1066</v>
      </c>
      <c r="E745" s="133">
        <v>250</v>
      </c>
      <c r="F745" s="133" t="s">
        <v>17</v>
      </c>
      <c r="G745" s="133">
        <v>25010</v>
      </c>
      <c r="H745" s="133" t="s">
        <v>2001</v>
      </c>
      <c r="I745" s="133">
        <v>559321</v>
      </c>
      <c r="J745" s="133" t="s">
        <v>2142</v>
      </c>
      <c r="K745" s="133" t="s">
        <v>1156</v>
      </c>
      <c r="L745" s="135" t="str">
        <f t="shared" si="22"/>
        <v>AA</v>
      </c>
      <c r="M745" s="131">
        <f t="shared" si="23"/>
        <v>0</v>
      </c>
      <c r="P745" s="136"/>
      <c r="Q745" s="136"/>
      <c r="R745" s="136"/>
      <c r="S745" s="136"/>
      <c r="T745"/>
      <c r="U745" s="136"/>
      <c r="V745" s="136"/>
      <c r="W745"/>
      <c r="X745" s="136"/>
      <c r="Y745" s="136"/>
      <c r="Z745" s="136"/>
      <c r="AA745" s="136"/>
      <c r="AB745" s="136"/>
      <c r="AC745" s="136"/>
      <c r="AD745" s="136"/>
      <c r="AE745" s="136"/>
      <c r="AF745" s="136"/>
      <c r="AG745" s="136"/>
      <c r="AH745" s="136"/>
      <c r="AI745" s="136"/>
    </row>
    <row r="746" spans="1:35" ht="30" x14ac:dyDescent="0.25">
      <c r="A746" s="133">
        <v>250100</v>
      </c>
      <c r="B746" s="133" t="s">
        <v>2001</v>
      </c>
      <c r="C746" s="133">
        <v>2</v>
      </c>
      <c r="D746" s="133" t="s">
        <v>1066</v>
      </c>
      <c r="E746" s="133">
        <v>250</v>
      </c>
      <c r="F746" s="133" t="s">
        <v>17</v>
      </c>
      <c r="G746" s="133">
        <v>25010</v>
      </c>
      <c r="H746" s="133" t="s">
        <v>2001</v>
      </c>
      <c r="I746" s="133">
        <v>559326</v>
      </c>
      <c r="J746" s="133" t="s">
        <v>2136</v>
      </c>
      <c r="K746" s="133" t="s">
        <v>1156</v>
      </c>
      <c r="L746" s="135" t="str">
        <f t="shared" si="22"/>
        <v>AA</v>
      </c>
      <c r="M746" s="131">
        <f t="shared" si="23"/>
        <v>0</v>
      </c>
      <c r="P746" s="136"/>
      <c r="Q746" s="136"/>
      <c r="R746" s="136"/>
      <c r="S746" s="136"/>
      <c r="T746"/>
      <c r="U746" s="136"/>
      <c r="V746" s="136"/>
      <c r="W746"/>
      <c r="X746" s="136"/>
      <c r="Y746" s="136"/>
      <c r="Z746" s="136"/>
      <c r="AA746" s="136"/>
      <c r="AB746" s="136"/>
      <c r="AC746" s="136"/>
      <c r="AD746" s="136"/>
      <c r="AE746" s="136"/>
      <c r="AF746" s="136"/>
      <c r="AG746" s="136"/>
      <c r="AH746" s="136"/>
      <c r="AI746" s="136"/>
    </row>
    <row r="747" spans="1:35" ht="30" x14ac:dyDescent="0.25">
      <c r="A747" s="133">
        <v>250100</v>
      </c>
      <c r="B747" s="133" t="s">
        <v>2001</v>
      </c>
      <c r="C747" s="133">
        <v>2</v>
      </c>
      <c r="D747" s="133" t="s">
        <v>1066</v>
      </c>
      <c r="E747" s="133">
        <v>250</v>
      </c>
      <c r="F747" s="133" t="s">
        <v>17</v>
      </c>
      <c r="G747" s="133">
        <v>25010</v>
      </c>
      <c r="H747" s="133" t="s">
        <v>2001</v>
      </c>
      <c r="I747" s="133">
        <v>559338</v>
      </c>
      <c r="J747" s="133" t="s">
        <v>2145</v>
      </c>
      <c r="K747" s="133" t="s">
        <v>1156</v>
      </c>
      <c r="L747" s="135" t="str">
        <f t="shared" si="22"/>
        <v>AA</v>
      </c>
      <c r="M747" s="131">
        <f t="shared" si="23"/>
        <v>0</v>
      </c>
      <c r="P747" s="136"/>
      <c r="Q747" s="136"/>
      <c r="R747" s="136"/>
      <c r="S747" s="136"/>
      <c r="T747"/>
      <c r="U747" s="136"/>
      <c r="V747" s="136"/>
      <c r="W747"/>
      <c r="X747" s="136"/>
      <c r="Y747" s="136"/>
      <c r="Z747" s="136"/>
      <c r="AA747" s="136"/>
      <c r="AB747" s="136"/>
      <c r="AC747" s="136"/>
      <c r="AD747" s="136"/>
      <c r="AE747" s="136"/>
      <c r="AF747" s="136"/>
      <c r="AG747" s="136"/>
      <c r="AH747" s="136"/>
      <c r="AI747" s="136"/>
    </row>
    <row r="748" spans="1:35" ht="30" x14ac:dyDescent="0.25">
      <c r="A748" s="133">
        <v>250100</v>
      </c>
      <c r="B748" s="133" t="s">
        <v>2001</v>
      </c>
      <c r="C748" s="133">
        <v>2</v>
      </c>
      <c r="D748" s="133" t="s">
        <v>1066</v>
      </c>
      <c r="E748" s="133">
        <v>250</v>
      </c>
      <c r="F748" s="133" t="s">
        <v>17</v>
      </c>
      <c r="G748" s="133">
        <v>25010</v>
      </c>
      <c r="H748" s="133" t="s">
        <v>2001</v>
      </c>
      <c r="I748" s="133">
        <v>559356</v>
      </c>
      <c r="J748" s="133" t="s">
        <v>2147</v>
      </c>
      <c r="K748" s="133" t="s">
        <v>1156</v>
      </c>
      <c r="L748" s="135" t="str">
        <f t="shared" si="22"/>
        <v>AA</v>
      </c>
      <c r="M748" s="131">
        <f t="shared" si="23"/>
        <v>0</v>
      </c>
      <c r="P748" s="136"/>
      <c r="Q748" s="136"/>
      <c r="R748" s="136"/>
      <c r="S748" s="136"/>
      <c r="T748"/>
      <c r="U748" s="136"/>
      <c r="V748" s="136"/>
      <c r="W748"/>
      <c r="X748" s="136"/>
      <c r="Y748" s="136"/>
      <c r="Z748" s="136"/>
      <c r="AA748" s="136"/>
      <c r="AB748" s="136"/>
      <c r="AC748" s="136"/>
      <c r="AD748" s="136"/>
      <c r="AE748" s="136"/>
      <c r="AF748" s="136"/>
      <c r="AG748" s="136"/>
      <c r="AH748" s="136"/>
      <c r="AI748" s="136"/>
    </row>
    <row r="749" spans="1:35" ht="30" x14ac:dyDescent="0.25">
      <c r="A749" s="133">
        <v>250100</v>
      </c>
      <c r="B749" s="133" t="s">
        <v>2001</v>
      </c>
      <c r="C749" s="133">
        <v>2</v>
      </c>
      <c r="D749" s="133" t="s">
        <v>1066</v>
      </c>
      <c r="E749" s="133">
        <v>250</v>
      </c>
      <c r="F749" s="133" t="s">
        <v>17</v>
      </c>
      <c r="G749" s="133">
        <v>25010</v>
      </c>
      <c r="H749" s="133" t="s">
        <v>2001</v>
      </c>
      <c r="I749" s="133">
        <v>559374</v>
      </c>
      <c r="J749" s="133" t="s">
        <v>2149</v>
      </c>
      <c r="K749" s="133" t="s">
        <v>1156</v>
      </c>
      <c r="L749" s="135" t="str">
        <f t="shared" si="22"/>
        <v>AA</v>
      </c>
      <c r="M749" s="131">
        <f t="shared" si="23"/>
        <v>0</v>
      </c>
      <c r="P749" s="136"/>
      <c r="Q749" s="136"/>
      <c r="R749" s="136"/>
      <c r="S749" s="136"/>
      <c r="T749"/>
      <c r="U749" s="136"/>
      <c r="V749" s="136"/>
      <c r="W749"/>
      <c r="X749" s="136"/>
      <c r="Y749" s="136"/>
      <c r="Z749" s="136"/>
      <c r="AA749" s="136"/>
      <c r="AB749" s="136"/>
      <c r="AC749" s="136"/>
      <c r="AD749" s="136"/>
      <c r="AE749" s="136"/>
      <c r="AF749" s="136"/>
      <c r="AG749" s="136"/>
      <c r="AH749" s="136"/>
      <c r="AI749" s="136"/>
    </row>
    <row r="750" spans="1:35" ht="30" x14ac:dyDescent="0.25">
      <c r="A750" s="133">
        <v>250100</v>
      </c>
      <c r="B750" s="133" t="s">
        <v>2001</v>
      </c>
      <c r="C750" s="133">
        <v>2</v>
      </c>
      <c r="D750" s="133" t="s">
        <v>1066</v>
      </c>
      <c r="E750" s="133">
        <v>250</v>
      </c>
      <c r="F750" s="133" t="s">
        <v>17</v>
      </c>
      <c r="G750" s="133">
        <v>25010</v>
      </c>
      <c r="H750" s="133" t="s">
        <v>2001</v>
      </c>
      <c r="I750" s="133">
        <v>559388</v>
      </c>
      <c r="J750" s="133" t="s">
        <v>2151</v>
      </c>
      <c r="K750" s="133" t="s">
        <v>1156</v>
      </c>
      <c r="L750" s="135" t="str">
        <f t="shared" si="22"/>
        <v>AA</v>
      </c>
      <c r="M750" s="131">
        <f t="shared" si="23"/>
        <v>0</v>
      </c>
      <c r="P750" s="136"/>
      <c r="Q750" s="136"/>
      <c r="R750" s="136"/>
      <c r="S750" s="136"/>
      <c r="T750"/>
      <c r="U750" s="136"/>
      <c r="V750" s="136"/>
      <c r="W750"/>
      <c r="X750" s="136"/>
      <c r="Y750" s="136"/>
      <c r="Z750" s="136"/>
      <c r="AA750" s="136"/>
      <c r="AB750" s="136"/>
      <c r="AC750" s="136"/>
      <c r="AD750" s="136"/>
      <c r="AE750" s="136"/>
      <c r="AF750" s="136"/>
      <c r="AG750" s="136"/>
      <c r="AH750" s="136"/>
      <c r="AI750" s="136"/>
    </row>
    <row r="751" spans="1:35" ht="30" x14ac:dyDescent="0.25">
      <c r="A751" s="133">
        <v>250100</v>
      </c>
      <c r="B751" s="133" t="s">
        <v>2001</v>
      </c>
      <c r="C751" s="133">
        <v>2</v>
      </c>
      <c r="D751" s="133" t="s">
        <v>1066</v>
      </c>
      <c r="E751" s="133">
        <v>250</v>
      </c>
      <c r="F751" s="133" t="s">
        <v>17</v>
      </c>
      <c r="G751" s="133">
        <v>25010</v>
      </c>
      <c r="H751" s="133" t="s">
        <v>2001</v>
      </c>
      <c r="I751" s="133">
        <v>559413</v>
      </c>
      <c r="J751" s="133" t="s">
        <v>2153</v>
      </c>
      <c r="K751" s="133" t="s">
        <v>1156</v>
      </c>
      <c r="L751" s="135" t="str">
        <f t="shared" si="22"/>
        <v>AA</v>
      </c>
      <c r="M751" s="131">
        <f t="shared" si="23"/>
        <v>0</v>
      </c>
      <c r="P751" s="136"/>
      <c r="Q751" s="136"/>
      <c r="R751" s="136"/>
      <c r="S751" s="136"/>
      <c r="T751"/>
      <c r="U751" s="136"/>
      <c r="V751" s="136"/>
      <c r="W751"/>
      <c r="X751" s="136"/>
      <c r="Y751" s="136"/>
      <c r="Z751" s="136"/>
      <c r="AA751" s="136"/>
      <c r="AB751" s="136"/>
      <c r="AC751" s="136"/>
      <c r="AD751" s="136"/>
      <c r="AE751" s="136"/>
      <c r="AF751" s="136"/>
      <c r="AG751" s="136"/>
      <c r="AH751" s="136"/>
      <c r="AI751" s="136"/>
    </row>
    <row r="752" spans="1:35" ht="30" x14ac:dyDescent="0.25">
      <c r="A752" s="133">
        <v>250100</v>
      </c>
      <c r="B752" s="133" t="s">
        <v>2001</v>
      </c>
      <c r="C752" s="133">
        <v>2</v>
      </c>
      <c r="D752" s="133" t="s">
        <v>1066</v>
      </c>
      <c r="E752" s="133">
        <v>250</v>
      </c>
      <c r="F752" s="133" t="s">
        <v>17</v>
      </c>
      <c r="G752" s="133">
        <v>25010</v>
      </c>
      <c r="H752" s="133" t="s">
        <v>2001</v>
      </c>
      <c r="I752" s="133">
        <v>559440</v>
      </c>
      <c r="J752" s="133" t="s">
        <v>8210</v>
      </c>
      <c r="K752" s="133" t="s">
        <v>1156</v>
      </c>
      <c r="L752" s="135" t="str">
        <f t="shared" si="22"/>
        <v>AA</v>
      </c>
      <c r="M752" s="131">
        <f t="shared" si="23"/>
        <v>0</v>
      </c>
      <c r="P752" s="136"/>
      <c r="Q752" s="136"/>
      <c r="R752" s="136"/>
      <c r="S752" s="136"/>
      <c r="T752"/>
      <c r="U752" s="136"/>
      <c r="V752" s="136"/>
      <c r="W752"/>
      <c r="X752" s="136"/>
      <c r="Y752" s="136"/>
      <c r="Z752" s="136"/>
      <c r="AA752" s="136"/>
      <c r="AB752" s="136"/>
      <c r="AC752" s="136"/>
      <c r="AD752" s="136"/>
      <c r="AE752" s="136"/>
      <c r="AF752" s="136"/>
      <c r="AG752" s="136"/>
      <c r="AH752" s="136"/>
      <c r="AI752" s="136"/>
    </row>
    <row r="753" spans="1:35" ht="30" x14ac:dyDescent="0.25">
      <c r="A753" s="133">
        <v>250100</v>
      </c>
      <c r="B753" s="133" t="s">
        <v>2001</v>
      </c>
      <c r="C753" s="133">
        <v>2</v>
      </c>
      <c r="D753" s="133" t="s">
        <v>1066</v>
      </c>
      <c r="E753" s="133">
        <v>250</v>
      </c>
      <c r="F753" s="133" t="s">
        <v>17</v>
      </c>
      <c r="G753" s="133">
        <v>25010</v>
      </c>
      <c r="H753" s="133" t="s">
        <v>2001</v>
      </c>
      <c r="I753" s="133">
        <v>559459</v>
      </c>
      <c r="J753" s="133" t="s">
        <v>2155</v>
      </c>
      <c r="K753" s="133" t="s">
        <v>1156</v>
      </c>
      <c r="L753" s="135" t="str">
        <f t="shared" si="22"/>
        <v>AA</v>
      </c>
      <c r="M753" s="131">
        <f t="shared" si="23"/>
        <v>0</v>
      </c>
      <c r="P753" s="136"/>
      <c r="Q753" s="136"/>
      <c r="R753" s="136"/>
      <c r="S753" s="136"/>
      <c r="T753"/>
      <c r="U753" s="136"/>
      <c r="V753" s="136"/>
      <c r="W753"/>
      <c r="X753" s="136"/>
      <c r="Y753" s="136"/>
      <c r="Z753" s="136"/>
      <c r="AA753" s="136"/>
      <c r="AB753" s="136"/>
      <c r="AC753" s="136"/>
      <c r="AD753" s="136"/>
      <c r="AE753" s="136"/>
      <c r="AF753" s="136"/>
      <c r="AG753" s="136"/>
      <c r="AH753" s="136"/>
      <c r="AI753" s="136"/>
    </row>
    <row r="754" spans="1:35" ht="30" x14ac:dyDescent="0.25">
      <c r="A754" s="133">
        <v>250100</v>
      </c>
      <c r="B754" s="133" t="s">
        <v>2001</v>
      </c>
      <c r="C754" s="133">
        <v>2</v>
      </c>
      <c r="D754" s="133" t="s">
        <v>1066</v>
      </c>
      <c r="E754" s="133">
        <v>250</v>
      </c>
      <c r="F754" s="133" t="s">
        <v>17</v>
      </c>
      <c r="G754" s="133">
        <v>25010</v>
      </c>
      <c r="H754" s="133" t="s">
        <v>2001</v>
      </c>
      <c r="I754" s="133">
        <v>559464</v>
      </c>
      <c r="J754" s="133" t="s">
        <v>2157</v>
      </c>
      <c r="K754" s="133" t="s">
        <v>1156</v>
      </c>
      <c r="L754" s="135" t="str">
        <f t="shared" si="22"/>
        <v>AA</v>
      </c>
      <c r="M754" s="131">
        <f t="shared" si="23"/>
        <v>0</v>
      </c>
      <c r="P754" s="136"/>
      <c r="Q754" s="136"/>
      <c r="R754" s="136"/>
      <c r="S754" s="136"/>
      <c r="T754"/>
      <c r="U754" s="136"/>
      <c r="V754" s="136"/>
      <c r="W754"/>
      <c r="X754" s="136"/>
      <c r="Y754" s="136"/>
      <c r="Z754" s="136"/>
      <c r="AA754" s="136"/>
      <c r="AB754" s="136"/>
      <c r="AC754" s="136"/>
      <c r="AD754" s="136"/>
      <c r="AE754" s="136"/>
      <c r="AF754" s="136"/>
      <c r="AG754" s="136"/>
      <c r="AH754" s="136"/>
      <c r="AI754" s="136"/>
    </row>
    <row r="755" spans="1:35" ht="30" x14ac:dyDescent="0.25">
      <c r="A755" s="133">
        <v>250100</v>
      </c>
      <c r="B755" s="133" t="s">
        <v>2001</v>
      </c>
      <c r="C755" s="133">
        <v>2</v>
      </c>
      <c r="D755" s="133" t="s">
        <v>1066</v>
      </c>
      <c r="E755" s="133">
        <v>250</v>
      </c>
      <c r="F755" s="133" t="s">
        <v>17</v>
      </c>
      <c r="G755" s="133">
        <v>25010</v>
      </c>
      <c r="H755" s="133" t="s">
        <v>2001</v>
      </c>
      <c r="I755" s="133">
        <v>559531</v>
      </c>
      <c r="J755" s="133" t="s">
        <v>2161</v>
      </c>
      <c r="K755" s="133" t="s">
        <v>1156</v>
      </c>
      <c r="L755" s="135" t="str">
        <f t="shared" si="22"/>
        <v>AA</v>
      </c>
      <c r="M755" s="131">
        <f t="shared" si="23"/>
        <v>0</v>
      </c>
      <c r="P755" s="136"/>
      <c r="Q755" s="136"/>
      <c r="R755" s="136"/>
      <c r="S755" s="136"/>
      <c r="T755"/>
      <c r="U755" s="136"/>
      <c r="V755" s="136"/>
      <c r="W755"/>
      <c r="X755" s="136"/>
      <c r="Y755" s="136"/>
      <c r="Z755" s="136"/>
      <c r="AA755" s="136"/>
      <c r="AB755" s="136"/>
      <c r="AC755" s="136"/>
      <c r="AD755" s="136"/>
      <c r="AE755" s="136"/>
      <c r="AF755" s="136"/>
      <c r="AG755" s="136"/>
      <c r="AH755" s="136"/>
      <c r="AI755" s="136"/>
    </row>
    <row r="756" spans="1:35" ht="30" x14ac:dyDescent="0.25">
      <c r="A756" s="133">
        <v>250100</v>
      </c>
      <c r="B756" s="133" t="s">
        <v>2001</v>
      </c>
      <c r="C756" s="133">
        <v>2</v>
      </c>
      <c r="D756" s="133" t="s">
        <v>1066</v>
      </c>
      <c r="E756" s="133">
        <v>250</v>
      </c>
      <c r="F756" s="133" t="s">
        <v>17</v>
      </c>
      <c r="G756" s="133">
        <v>25010</v>
      </c>
      <c r="H756" s="133" t="s">
        <v>2001</v>
      </c>
      <c r="I756" s="133">
        <v>559819</v>
      </c>
      <c r="J756" s="133" t="s">
        <v>2163</v>
      </c>
      <c r="K756" s="133" t="s">
        <v>1156</v>
      </c>
      <c r="L756" s="135" t="str">
        <f t="shared" si="22"/>
        <v>AA</v>
      </c>
      <c r="M756" s="131">
        <f t="shared" si="23"/>
        <v>0</v>
      </c>
      <c r="P756" s="136"/>
      <c r="Q756" s="136"/>
      <c r="R756" s="136"/>
      <c r="S756" s="136"/>
      <c r="T756"/>
      <c r="U756" s="136"/>
      <c r="V756" s="136"/>
      <c r="W756"/>
      <c r="X756" s="136"/>
      <c r="Y756" s="136"/>
      <c r="Z756" s="136"/>
      <c r="AA756" s="136"/>
      <c r="AB756" s="136"/>
      <c r="AC756" s="136"/>
      <c r="AD756" s="136"/>
      <c r="AE756" s="136"/>
      <c r="AF756" s="136"/>
      <c r="AG756" s="136"/>
      <c r="AH756" s="136"/>
      <c r="AI756" s="136"/>
    </row>
    <row r="757" spans="1:35" ht="30" x14ac:dyDescent="0.25">
      <c r="A757" s="133">
        <v>250100</v>
      </c>
      <c r="B757" s="133" t="s">
        <v>2001</v>
      </c>
      <c r="C757" s="133">
        <v>2</v>
      </c>
      <c r="D757" s="133" t="s">
        <v>1066</v>
      </c>
      <c r="E757" s="133">
        <v>250</v>
      </c>
      <c r="F757" s="133" t="s">
        <v>17</v>
      </c>
      <c r="G757" s="133">
        <v>25010</v>
      </c>
      <c r="H757" s="133" t="s">
        <v>2001</v>
      </c>
      <c r="I757" s="133">
        <v>660550</v>
      </c>
      <c r="J757" s="133" t="s">
        <v>2165</v>
      </c>
      <c r="K757" s="133" t="s">
        <v>545</v>
      </c>
      <c r="L757" s="135" t="str">
        <f t="shared" si="22"/>
        <v>AA</v>
      </c>
      <c r="M757" s="131">
        <f t="shared" si="23"/>
        <v>0</v>
      </c>
      <c r="P757" s="136"/>
      <c r="Q757" s="136"/>
      <c r="R757" s="136"/>
      <c r="S757" s="136"/>
      <c r="T757"/>
      <c r="U757" s="136"/>
      <c r="V757" s="136"/>
      <c r="W757"/>
      <c r="X757" s="136"/>
      <c r="Y757" s="136"/>
      <c r="Z757" s="136"/>
      <c r="AA757" s="136"/>
      <c r="AB757" s="136"/>
      <c r="AC757" s="136"/>
      <c r="AD757" s="136"/>
      <c r="AE757" s="136"/>
      <c r="AF757" s="136"/>
      <c r="AG757" s="136"/>
      <c r="AH757" s="136"/>
      <c r="AI757" s="136"/>
    </row>
    <row r="758" spans="1:35" ht="30" x14ac:dyDescent="0.25">
      <c r="A758" s="133">
        <v>250100</v>
      </c>
      <c r="B758" s="133" t="s">
        <v>2001</v>
      </c>
      <c r="C758" s="133">
        <v>2</v>
      </c>
      <c r="D758" s="133" t="s">
        <v>1066</v>
      </c>
      <c r="E758" s="133">
        <v>250</v>
      </c>
      <c r="F758" s="133" t="s">
        <v>17</v>
      </c>
      <c r="G758" s="133">
        <v>25010</v>
      </c>
      <c r="H758" s="133" t="s">
        <v>2001</v>
      </c>
      <c r="I758" s="133">
        <v>770550</v>
      </c>
      <c r="J758" s="133" t="s">
        <v>2167</v>
      </c>
      <c r="K758" s="133" t="s">
        <v>538</v>
      </c>
      <c r="L758" s="135" t="str">
        <f t="shared" si="22"/>
        <v>AA</v>
      </c>
      <c r="M758" s="131">
        <f t="shared" si="23"/>
        <v>0</v>
      </c>
      <c r="P758" s="136"/>
      <c r="Q758" s="136"/>
      <c r="R758" s="136"/>
      <c r="S758" s="136"/>
      <c r="T758"/>
      <c r="U758" s="136"/>
      <c r="V758" s="136"/>
      <c r="W758"/>
      <c r="X758" s="136"/>
      <c r="Y758" s="136"/>
      <c r="Z758" s="136"/>
      <c r="AA758" s="136"/>
      <c r="AB758" s="136"/>
      <c r="AC758" s="136"/>
      <c r="AD758" s="136"/>
      <c r="AE758" s="136"/>
      <c r="AF758" s="136"/>
      <c r="AG758" s="136"/>
      <c r="AH758" s="136"/>
      <c r="AI758" s="136"/>
    </row>
    <row r="759" spans="1:35" ht="30" x14ac:dyDescent="0.25">
      <c r="A759" s="133">
        <v>250101</v>
      </c>
      <c r="B759" s="133" t="s">
        <v>2168</v>
      </c>
      <c r="C759" s="133">
        <v>2</v>
      </c>
      <c r="D759" s="133" t="s">
        <v>1066</v>
      </c>
      <c r="E759" s="133">
        <v>250</v>
      </c>
      <c r="F759" s="133" t="s">
        <v>17</v>
      </c>
      <c r="G759" s="133">
        <v>25010</v>
      </c>
      <c r="H759" s="133" t="s">
        <v>2001</v>
      </c>
      <c r="I759" s="133"/>
      <c r="J759" s="133"/>
      <c r="K759" s="133"/>
      <c r="L759" s="135" t="str">
        <f t="shared" si="22"/>
        <v>AA</v>
      </c>
      <c r="M759" s="131">
        <f t="shared" si="23"/>
        <v>0</v>
      </c>
      <c r="P759" s="136"/>
      <c r="Q759" s="136"/>
      <c r="R759" s="136"/>
      <c r="S759" s="136"/>
      <c r="T759"/>
      <c r="U759" s="136"/>
      <c r="V759" s="136"/>
      <c r="W759"/>
      <c r="X759" s="136"/>
      <c r="Y759" s="136"/>
      <c r="Z759" s="136"/>
      <c r="AA759" s="136"/>
      <c r="AB759" s="136"/>
      <c r="AC759" s="136"/>
      <c r="AD759" s="136"/>
      <c r="AE759" s="136"/>
      <c r="AF759" s="136"/>
      <c r="AG759" s="136"/>
      <c r="AH759" s="136"/>
      <c r="AI759" s="136"/>
    </row>
    <row r="760" spans="1:35" ht="30" x14ac:dyDescent="0.25">
      <c r="A760" s="133">
        <v>250150</v>
      </c>
      <c r="B760" s="133" t="s">
        <v>2170</v>
      </c>
      <c r="C760" s="133">
        <v>2</v>
      </c>
      <c r="D760" s="133" t="s">
        <v>1066</v>
      </c>
      <c r="E760" s="133">
        <v>250</v>
      </c>
      <c r="F760" s="133" t="s">
        <v>17</v>
      </c>
      <c r="G760" s="133">
        <v>25015</v>
      </c>
      <c r="H760" s="133" t="s">
        <v>2170</v>
      </c>
      <c r="I760" s="133">
        <v>101640</v>
      </c>
      <c r="J760" s="133" t="s">
        <v>2170</v>
      </c>
      <c r="K760" s="133" t="s">
        <v>557</v>
      </c>
      <c r="L760" s="135" t="str">
        <f t="shared" si="22"/>
        <v>AA</v>
      </c>
      <c r="M760" s="131">
        <f t="shared" si="23"/>
        <v>0</v>
      </c>
      <c r="P760" s="136"/>
      <c r="Q760" s="136"/>
      <c r="R760" s="136"/>
      <c r="S760" s="136"/>
      <c r="T760"/>
      <c r="U760" s="136"/>
      <c r="V760" s="136"/>
      <c r="W760"/>
      <c r="X760" s="136"/>
      <c r="Y760" s="136"/>
      <c r="Z760" s="136"/>
      <c r="AA760" s="136"/>
      <c r="AB760" s="136"/>
      <c r="AC760" s="136"/>
      <c r="AD760" s="136"/>
      <c r="AE760" s="136"/>
      <c r="AF760" s="136"/>
      <c r="AG760" s="136"/>
      <c r="AH760" s="136"/>
      <c r="AI760" s="136"/>
    </row>
    <row r="761" spans="1:35" ht="30" x14ac:dyDescent="0.25">
      <c r="A761" s="133">
        <v>250150</v>
      </c>
      <c r="B761" s="133" t="s">
        <v>2170</v>
      </c>
      <c r="C761" s="133">
        <v>2</v>
      </c>
      <c r="D761" s="133" t="s">
        <v>1066</v>
      </c>
      <c r="E761" s="133">
        <v>250</v>
      </c>
      <c r="F761" s="133" t="s">
        <v>17</v>
      </c>
      <c r="G761" s="133">
        <v>25015</v>
      </c>
      <c r="H761" s="133" t="s">
        <v>2170</v>
      </c>
      <c r="I761" s="133">
        <v>101642</v>
      </c>
      <c r="J761" s="133" t="s">
        <v>2173</v>
      </c>
      <c r="K761" s="133" t="s">
        <v>557</v>
      </c>
      <c r="L761" s="135" t="str">
        <f t="shared" si="22"/>
        <v>AA</v>
      </c>
      <c r="M761" s="131">
        <f t="shared" si="23"/>
        <v>0</v>
      </c>
      <c r="P761" s="136"/>
      <c r="Q761" s="136"/>
      <c r="R761" s="136"/>
      <c r="S761" s="136"/>
      <c r="T761"/>
      <c r="U761" s="136"/>
      <c r="V761" s="136"/>
      <c r="W761"/>
      <c r="X761" s="136"/>
      <c r="Y761" s="136"/>
      <c r="Z761" s="136"/>
      <c r="AA761" s="136"/>
      <c r="AB761" s="136"/>
      <c r="AC761" s="136"/>
      <c r="AD761" s="136"/>
      <c r="AE761" s="136"/>
      <c r="AF761" s="136"/>
      <c r="AG761" s="136"/>
      <c r="AH761" s="136"/>
      <c r="AI761" s="136"/>
    </row>
    <row r="762" spans="1:35" ht="30" x14ac:dyDescent="0.25">
      <c r="A762" s="133">
        <v>250150</v>
      </c>
      <c r="B762" s="133" t="s">
        <v>2170</v>
      </c>
      <c r="C762" s="133">
        <v>2</v>
      </c>
      <c r="D762" s="133" t="s">
        <v>1066</v>
      </c>
      <c r="E762" s="133">
        <v>250</v>
      </c>
      <c r="F762" s="133" t="s">
        <v>17</v>
      </c>
      <c r="G762" s="133">
        <v>25015</v>
      </c>
      <c r="H762" s="133" t="s">
        <v>2170</v>
      </c>
      <c r="I762" s="133">
        <v>104265</v>
      </c>
      <c r="J762" s="133" t="s">
        <v>2175</v>
      </c>
      <c r="K762" s="133" t="s">
        <v>1079</v>
      </c>
      <c r="L762" s="135" t="str">
        <f t="shared" si="22"/>
        <v>AA</v>
      </c>
      <c r="M762" s="131">
        <f t="shared" si="23"/>
        <v>0</v>
      </c>
      <c r="P762" s="136"/>
      <c r="Q762" s="136"/>
      <c r="R762" s="136"/>
      <c r="S762" s="136"/>
      <c r="T762"/>
      <c r="U762" s="136"/>
      <c r="V762" s="136"/>
      <c r="W762"/>
      <c r="X762" s="136"/>
      <c r="Y762" s="136"/>
      <c r="Z762" s="136"/>
      <c r="AA762" s="136"/>
      <c r="AB762" s="136"/>
      <c r="AC762" s="136"/>
      <c r="AD762" s="136"/>
      <c r="AE762" s="136"/>
      <c r="AF762" s="136"/>
      <c r="AG762" s="136"/>
      <c r="AH762" s="136"/>
      <c r="AI762" s="136"/>
    </row>
    <row r="763" spans="1:35" ht="30" x14ac:dyDescent="0.25">
      <c r="A763" s="133">
        <v>250150</v>
      </c>
      <c r="B763" s="133" t="s">
        <v>2170</v>
      </c>
      <c r="C763" s="133">
        <v>2</v>
      </c>
      <c r="D763" s="133" t="s">
        <v>1066</v>
      </c>
      <c r="E763" s="133">
        <v>250</v>
      </c>
      <c r="F763" s="133" t="s">
        <v>17</v>
      </c>
      <c r="G763" s="133">
        <v>25015</v>
      </c>
      <c r="H763" s="133" t="s">
        <v>2170</v>
      </c>
      <c r="I763" s="133">
        <v>106014</v>
      </c>
      <c r="J763" s="133" t="s">
        <v>2177</v>
      </c>
      <c r="K763" s="133" t="s">
        <v>1156</v>
      </c>
      <c r="L763" s="135" t="str">
        <f t="shared" si="22"/>
        <v>AA</v>
      </c>
      <c r="M763" s="131">
        <f t="shared" si="23"/>
        <v>0</v>
      </c>
      <c r="P763" s="136"/>
      <c r="Q763" s="136"/>
      <c r="R763" s="136"/>
      <c r="S763" s="136"/>
      <c r="T763"/>
      <c r="U763" s="136"/>
      <c r="V763" s="136"/>
      <c r="W763"/>
      <c r="X763" s="136"/>
      <c r="Y763" s="136"/>
      <c r="Z763" s="136"/>
      <c r="AA763" s="136"/>
      <c r="AB763" s="136"/>
      <c r="AC763" s="136"/>
      <c r="AD763" s="136"/>
      <c r="AE763" s="136"/>
      <c r="AF763" s="136"/>
      <c r="AG763" s="136"/>
      <c r="AH763" s="136"/>
      <c r="AI763" s="136"/>
    </row>
    <row r="764" spans="1:35" ht="30" x14ac:dyDescent="0.25">
      <c r="A764" s="133">
        <v>250150</v>
      </c>
      <c r="B764" s="133" t="s">
        <v>2170</v>
      </c>
      <c r="C764" s="133">
        <v>2</v>
      </c>
      <c r="D764" s="133" t="s">
        <v>1066</v>
      </c>
      <c r="E764" s="133">
        <v>250</v>
      </c>
      <c r="F764" s="133" t="s">
        <v>17</v>
      </c>
      <c r="G764" s="133">
        <v>25015</v>
      </c>
      <c r="H764" s="133" t="s">
        <v>2170</v>
      </c>
      <c r="I764" s="133">
        <v>224512</v>
      </c>
      <c r="J764" s="133" t="s">
        <v>2179</v>
      </c>
      <c r="K764" s="133" t="s">
        <v>545</v>
      </c>
      <c r="L764" s="135" t="str">
        <f t="shared" si="22"/>
        <v>AA</v>
      </c>
      <c r="M764" s="131">
        <f t="shared" si="23"/>
        <v>0</v>
      </c>
      <c r="P764" s="136"/>
      <c r="Q764" s="136"/>
      <c r="R764" s="136"/>
      <c r="S764" s="136"/>
      <c r="T764"/>
      <c r="U764" s="136"/>
      <c r="V764" s="136"/>
      <c r="W764"/>
      <c r="X764" s="136"/>
      <c r="Y764" s="136"/>
      <c r="Z764" s="136"/>
      <c r="AA764" s="136"/>
      <c r="AB764" s="136"/>
      <c r="AC764" s="136"/>
      <c r="AD764" s="136"/>
      <c r="AE764" s="136"/>
      <c r="AF764" s="136"/>
      <c r="AG764" s="136"/>
      <c r="AH764" s="136"/>
      <c r="AI764" s="136"/>
    </row>
    <row r="765" spans="1:35" ht="30" x14ac:dyDescent="0.25">
      <c r="A765" s="133">
        <v>250150</v>
      </c>
      <c r="B765" s="133" t="s">
        <v>2170</v>
      </c>
      <c r="C765" s="133">
        <v>2</v>
      </c>
      <c r="D765" s="133" t="s">
        <v>1066</v>
      </c>
      <c r="E765" s="133">
        <v>250</v>
      </c>
      <c r="F765" s="133" t="s">
        <v>17</v>
      </c>
      <c r="G765" s="133">
        <v>25015</v>
      </c>
      <c r="H765" s="133" t="s">
        <v>2170</v>
      </c>
      <c r="I765" s="133">
        <v>225526</v>
      </c>
      <c r="J765" s="133" t="s">
        <v>2181</v>
      </c>
      <c r="K765" s="133" t="s">
        <v>545</v>
      </c>
      <c r="L765" s="135" t="str">
        <f t="shared" si="22"/>
        <v>AA</v>
      </c>
      <c r="M765" s="131">
        <f t="shared" si="23"/>
        <v>0</v>
      </c>
      <c r="P765" s="136"/>
      <c r="Q765" s="136"/>
      <c r="R765" s="136"/>
      <c r="S765" s="136"/>
      <c r="T765"/>
      <c r="U765" s="136"/>
      <c r="V765" s="136"/>
      <c r="W765"/>
      <c r="X765" s="136"/>
      <c r="Y765" s="136"/>
      <c r="Z765" s="136"/>
      <c r="AA765" s="136"/>
      <c r="AB765" s="136"/>
      <c r="AC765" s="136"/>
      <c r="AD765" s="136"/>
      <c r="AE765" s="136"/>
      <c r="AF765" s="136"/>
      <c r="AG765" s="136"/>
      <c r="AH765" s="136"/>
      <c r="AI765" s="136"/>
    </row>
    <row r="766" spans="1:35" ht="30" x14ac:dyDescent="0.25">
      <c r="A766" s="133">
        <v>250150</v>
      </c>
      <c r="B766" s="133" t="s">
        <v>2170</v>
      </c>
      <c r="C766" s="133">
        <v>2</v>
      </c>
      <c r="D766" s="133" t="s">
        <v>1066</v>
      </c>
      <c r="E766" s="133">
        <v>250</v>
      </c>
      <c r="F766" s="133" t="s">
        <v>17</v>
      </c>
      <c r="G766" s="133">
        <v>25015</v>
      </c>
      <c r="H766" s="133" t="s">
        <v>2170</v>
      </c>
      <c r="I766" s="133">
        <v>225539</v>
      </c>
      <c r="J766" s="133" t="s">
        <v>2183</v>
      </c>
      <c r="K766" s="133" t="s">
        <v>545</v>
      </c>
      <c r="L766" s="135" t="str">
        <f t="shared" si="22"/>
        <v>AA</v>
      </c>
      <c r="M766" s="131">
        <f t="shared" si="23"/>
        <v>0</v>
      </c>
      <c r="P766" s="136"/>
      <c r="Q766" s="136"/>
      <c r="R766" s="136"/>
      <c r="S766" s="136"/>
      <c r="T766"/>
      <c r="U766" s="136"/>
      <c r="V766" s="136"/>
      <c r="W766"/>
      <c r="X766" s="136"/>
      <c r="Y766" s="136"/>
      <c r="Z766" s="136"/>
      <c r="AA766" s="136"/>
      <c r="AB766" s="136"/>
      <c r="AC766" s="136"/>
      <c r="AD766" s="136"/>
      <c r="AE766" s="136"/>
      <c r="AF766" s="136"/>
      <c r="AG766" s="136"/>
      <c r="AH766" s="136"/>
      <c r="AI766" s="136"/>
    </row>
    <row r="767" spans="1:35" ht="30" x14ac:dyDescent="0.25">
      <c r="A767" s="133">
        <v>250150</v>
      </c>
      <c r="B767" s="133" t="s">
        <v>2170</v>
      </c>
      <c r="C767" s="133">
        <v>2</v>
      </c>
      <c r="D767" s="133" t="s">
        <v>1066</v>
      </c>
      <c r="E767" s="133">
        <v>250</v>
      </c>
      <c r="F767" s="133" t="s">
        <v>17</v>
      </c>
      <c r="G767" s="133">
        <v>25015</v>
      </c>
      <c r="H767" s="133" t="s">
        <v>2170</v>
      </c>
      <c r="I767" s="133">
        <v>227015</v>
      </c>
      <c r="J767" s="133" t="s">
        <v>2185</v>
      </c>
      <c r="K767" s="133" t="s">
        <v>545</v>
      </c>
      <c r="L767" s="135" t="str">
        <f t="shared" si="22"/>
        <v>AA</v>
      </c>
      <c r="M767" s="131">
        <f t="shared" si="23"/>
        <v>0</v>
      </c>
      <c r="P767" s="136"/>
      <c r="Q767" s="136"/>
      <c r="R767" s="136"/>
      <c r="S767" s="136"/>
      <c r="T767"/>
      <c r="U767" s="136"/>
      <c r="V767" s="136"/>
      <c r="W767"/>
      <c r="X767" s="136"/>
      <c r="Y767" s="136"/>
      <c r="Z767" s="136"/>
      <c r="AA767" s="136"/>
      <c r="AB767" s="136"/>
      <c r="AC767" s="136"/>
      <c r="AD767" s="136"/>
      <c r="AE767" s="136"/>
      <c r="AF767" s="136"/>
      <c r="AG767" s="136"/>
      <c r="AH767" s="136"/>
      <c r="AI767" s="136"/>
    </row>
    <row r="768" spans="1:35" ht="30" x14ac:dyDescent="0.25">
      <c r="A768" s="133">
        <v>250150</v>
      </c>
      <c r="B768" s="133" t="s">
        <v>2170</v>
      </c>
      <c r="C768" s="133">
        <v>2</v>
      </c>
      <c r="D768" s="133" t="s">
        <v>1066</v>
      </c>
      <c r="E768" s="133">
        <v>250</v>
      </c>
      <c r="F768" s="133" t="s">
        <v>17</v>
      </c>
      <c r="G768" s="133">
        <v>25015</v>
      </c>
      <c r="H768" s="133" t="s">
        <v>2170</v>
      </c>
      <c r="I768" s="133">
        <v>227175</v>
      </c>
      <c r="J768" s="133" t="s">
        <v>2187</v>
      </c>
      <c r="K768" s="133" t="s">
        <v>545</v>
      </c>
      <c r="L768" s="135" t="str">
        <f t="shared" si="22"/>
        <v>AA</v>
      </c>
      <c r="M768" s="131">
        <f t="shared" si="23"/>
        <v>0</v>
      </c>
      <c r="P768" s="136"/>
      <c r="Q768" s="136"/>
      <c r="R768" s="136"/>
      <c r="S768" s="136"/>
      <c r="T768"/>
      <c r="U768" s="136"/>
      <c r="V768" s="136"/>
      <c r="W768"/>
      <c r="X768" s="136"/>
      <c r="Y768" s="136"/>
      <c r="Z768" s="136"/>
      <c r="AA768" s="136"/>
      <c r="AB768" s="136"/>
      <c r="AC768" s="136"/>
      <c r="AD768" s="136"/>
      <c r="AE768" s="136"/>
      <c r="AF768" s="136"/>
      <c r="AG768" s="136"/>
      <c r="AH768" s="136"/>
      <c r="AI768" s="136"/>
    </row>
    <row r="769" spans="1:35" ht="30" x14ac:dyDescent="0.25">
      <c r="A769" s="133">
        <v>250150</v>
      </c>
      <c r="B769" s="133" t="s">
        <v>2170</v>
      </c>
      <c r="C769" s="133">
        <v>2</v>
      </c>
      <c r="D769" s="133" t="s">
        <v>1066</v>
      </c>
      <c r="E769" s="133">
        <v>250</v>
      </c>
      <c r="F769" s="133" t="s">
        <v>17</v>
      </c>
      <c r="G769" s="133">
        <v>25015</v>
      </c>
      <c r="H769" s="133" t="s">
        <v>2170</v>
      </c>
      <c r="I769" s="133">
        <v>227185</v>
      </c>
      <c r="J769" s="133" t="s">
        <v>2189</v>
      </c>
      <c r="K769" s="133" t="s">
        <v>545</v>
      </c>
      <c r="L769" s="135" t="str">
        <f t="shared" si="22"/>
        <v>AA</v>
      </c>
      <c r="M769" s="131">
        <f t="shared" si="23"/>
        <v>0</v>
      </c>
      <c r="P769" s="136"/>
      <c r="Q769" s="136"/>
      <c r="R769" s="136"/>
      <c r="S769" s="136"/>
      <c r="T769"/>
      <c r="U769" s="136"/>
      <c r="V769" s="136"/>
      <c r="W769"/>
      <c r="X769" s="136"/>
      <c r="Y769" s="136"/>
      <c r="Z769" s="136"/>
      <c r="AA769" s="136"/>
      <c r="AB769" s="136"/>
      <c r="AC769" s="136"/>
      <c r="AD769" s="136"/>
      <c r="AE769" s="136"/>
      <c r="AF769" s="136"/>
      <c r="AG769" s="136"/>
      <c r="AH769" s="136"/>
      <c r="AI769" s="136"/>
    </row>
    <row r="770" spans="1:35" ht="30" x14ac:dyDescent="0.25">
      <c r="A770" s="133">
        <v>250150</v>
      </c>
      <c r="B770" s="133" t="s">
        <v>2170</v>
      </c>
      <c r="C770" s="133">
        <v>2</v>
      </c>
      <c r="D770" s="133" t="s">
        <v>1066</v>
      </c>
      <c r="E770" s="133">
        <v>250</v>
      </c>
      <c r="F770" s="133" t="s">
        <v>17</v>
      </c>
      <c r="G770" s="133">
        <v>25015</v>
      </c>
      <c r="H770" s="133" t="s">
        <v>2170</v>
      </c>
      <c r="I770" s="133">
        <v>227414</v>
      </c>
      <c r="J770" s="133" t="s">
        <v>2191</v>
      </c>
      <c r="K770" s="133" t="s">
        <v>545</v>
      </c>
      <c r="L770" s="135" t="str">
        <f t="shared" si="22"/>
        <v>AA</v>
      </c>
      <c r="M770" s="131">
        <f t="shared" si="23"/>
        <v>0</v>
      </c>
      <c r="P770" s="136"/>
      <c r="Q770" s="136"/>
      <c r="R770" s="136"/>
      <c r="S770" s="136"/>
      <c r="T770"/>
      <c r="U770" s="136"/>
      <c r="V770" s="136"/>
      <c r="W770"/>
      <c r="X770" s="136"/>
      <c r="Y770" s="136"/>
      <c r="Z770" s="136"/>
      <c r="AA770" s="136"/>
      <c r="AB770" s="136"/>
      <c r="AC770" s="136"/>
      <c r="AD770" s="136"/>
      <c r="AE770" s="136"/>
      <c r="AF770" s="136"/>
      <c r="AG770" s="136"/>
      <c r="AH770" s="136"/>
      <c r="AI770" s="136"/>
    </row>
    <row r="771" spans="1:35" ht="30" x14ac:dyDescent="0.25">
      <c r="A771" s="133">
        <v>250150</v>
      </c>
      <c r="B771" s="133" t="s">
        <v>2170</v>
      </c>
      <c r="C771" s="133">
        <v>2</v>
      </c>
      <c r="D771" s="133" t="s">
        <v>1066</v>
      </c>
      <c r="E771" s="133">
        <v>250</v>
      </c>
      <c r="F771" s="133" t="s">
        <v>17</v>
      </c>
      <c r="G771" s="133">
        <v>25015</v>
      </c>
      <c r="H771" s="133" t="s">
        <v>2170</v>
      </c>
      <c r="I771" s="133">
        <v>227450</v>
      </c>
      <c r="J771" s="133" t="s">
        <v>2193</v>
      </c>
      <c r="K771" s="133" t="s">
        <v>545</v>
      </c>
      <c r="L771" s="135" t="str">
        <f t="shared" si="22"/>
        <v>AA</v>
      </c>
      <c r="M771" s="131">
        <f t="shared" si="23"/>
        <v>0</v>
      </c>
      <c r="P771" s="136"/>
      <c r="Q771" s="136"/>
      <c r="R771" s="136"/>
      <c r="S771" s="136"/>
      <c r="T771"/>
      <c r="U771" s="136"/>
      <c r="V771" s="136"/>
      <c r="W771"/>
      <c r="X771" s="136"/>
      <c r="Y771" s="136"/>
      <c r="Z771" s="136"/>
      <c r="AA771" s="136"/>
      <c r="AB771" s="136"/>
      <c r="AC771" s="136"/>
      <c r="AD771" s="136"/>
      <c r="AE771" s="136"/>
      <c r="AF771" s="136"/>
      <c r="AG771" s="136"/>
      <c r="AH771" s="136"/>
      <c r="AI771" s="136"/>
    </row>
    <row r="772" spans="1:35" ht="30" x14ac:dyDescent="0.25">
      <c r="A772" s="133">
        <v>250150</v>
      </c>
      <c r="B772" s="133" t="s">
        <v>2170</v>
      </c>
      <c r="C772" s="133">
        <v>2</v>
      </c>
      <c r="D772" s="133" t="s">
        <v>1066</v>
      </c>
      <c r="E772" s="133">
        <v>250</v>
      </c>
      <c r="F772" s="133" t="s">
        <v>17</v>
      </c>
      <c r="G772" s="133">
        <v>25015</v>
      </c>
      <c r="H772" s="133" t="s">
        <v>2170</v>
      </c>
      <c r="I772" s="133">
        <v>227530</v>
      </c>
      <c r="J772" s="133" t="s">
        <v>2195</v>
      </c>
      <c r="K772" s="133" t="s">
        <v>545</v>
      </c>
      <c r="L772" s="135" t="str">
        <f t="shared" si="22"/>
        <v>AA</v>
      </c>
      <c r="M772" s="131">
        <f t="shared" si="23"/>
        <v>0</v>
      </c>
      <c r="P772" s="136"/>
      <c r="Q772" s="136"/>
      <c r="R772" s="136"/>
      <c r="S772" s="136"/>
      <c r="T772"/>
      <c r="U772" s="136"/>
      <c r="V772" s="136"/>
      <c r="W772"/>
      <c r="X772" s="136"/>
      <c r="Y772" s="136"/>
      <c r="Z772" s="136"/>
      <c r="AA772" s="136"/>
      <c r="AB772" s="136"/>
      <c r="AC772" s="136"/>
      <c r="AD772" s="136"/>
      <c r="AE772" s="136"/>
      <c r="AF772" s="136"/>
      <c r="AG772" s="136"/>
      <c r="AH772" s="136"/>
      <c r="AI772" s="136"/>
    </row>
    <row r="773" spans="1:35" ht="30" x14ac:dyDescent="0.25">
      <c r="A773" s="133">
        <v>250150</v>
      </c>
      <c r="B773" s="133" t="s">
        <v>2170</v>
      </c>
      <c r="C773" s="133">
        <v>2</v>
      </c>
      <c r="D773" s="133" t="s">
        <v>1066</v>
      </c>
      <c r="E773" s="133">
        <v>250</v>
      </c>
      <c r="F773" s="133" t="s">
        <v>17</v>
      </c>
      <c r="G773" s="133">
        <v>25015</v>
      </c>
      <c r="H773" s="133" t="s">
        <v>2170</v>
      </c>
      <c r="I773" s="133">
        <v>227645</v>
      </c>
      <c r="J773" s="133" t="s">
        <v>2197</v>
      </c>
      <c r="K773" s="133" t="s">
        <v>545</v>
      </c>
      <c r="L773" s="135" t="str">
        <f t="shared" ref="L773:L836" si="24">IF(K773=102,"AA102",IF(K773=103,"AA103",VLOOKUP(C773,$AJ$5:$AK$13,2,0)))</f>
        <v>AA</v>
      </c>
      <c r="M773" s="131">
        <f t="shared" si="23"/>
        <v>0</v>
      </c>
      <c r="P773" s="136"/>
      <c r="Q773" s="136"/>
      <c r="R773" s="136"/>
      <c r="S773" s="136"/>
      <c r="T773"/>
      <c r="U773" s="136"/>
      <c r="V773" s="136"/>
      <c r="W773"/>
      <c r="X773" s="136"/>
      <c r="Y773" s="136"/>
      <c r="Z773" s="136"/>
      <c r="AA773" s="136"/>
      <c r="AB773" s="136"/>
      <c r="AC773" s="136"/>
      <c r="AD773" s="136"/>
      <c r="AE773" s="136"/>
      <c r="AF773" s="136"/>
      <c r="AG773" s="136"/>
      <c r="AH773" s="136"/>
      <c r="AI773" s="136"/>
    </row>
    <row r="774" spans="1:35" ht="30" x14ac:dyDescent="0.25">
      <c r="A774" s="133">
        <v>250150</v>
      </c>
      <c r="B774" s="133" t="s">
        <v>2170</v>
      </c>
      <c r="C774" s="133">
        <v>2</v>
      </c>
      <c r="D774" s="133" t="s">
        <v>1066</v>
      </c>
      <c r="E774" s="133">
        <v>250</v>
      </c>
      <c r="F774" s="133" t="s">
        <v>17</v>
      </c>
      <c r="G774" s="133">
        <v>25015</v>
      </c>
      <c r="H774" s="133" t="s">
        <v>2170</v>
      </c>
      <c r="I774" s="133">
        <v>228203</v>
      </c>
      <c r="J774" s="133" t="s">
        <v>2199</v>
      </c>
      <c r="K774" s="133" t="s">
        <v>1156</v>
      </c>
      <c r="L774" s="135" t="str">
        <f t="shared" si="24"/>
        <v>AA</v>
      </c>
      <c r="M774" s="131">
        <f t="shared" ref="M774:M837" si="25">VLOOKUP(H774,$W$5:$X$227,2,FALSE)</f>
        <v>0</v>
      </c>
      <c r="P774" s="136"/>
      <c r="Q774" s="136"/>
      <c r="R774" s="136"/>
      <c r="S774" s="136"/>
      <c r="T774"/>
      <c r="U774" s="136"/>
      <c r="V774" s="136"/>
      <c r="W774"/>
      <c r="X774" s="136"/>
      <c r="Y774" s="136"/>
      <c r="Z774" s="136"/>
      <c r="AA774" s="136"/>
      <c r="AB774" s="136"/>
      <c r="AC774" s="136"/>
      <c r="AD774" s="136"/>
      <c r="AE774" s="136"/>
      <c r="AF774" s="136"/>
      <c r="AG774" s="136"/>
      <c r="AH774" s="136"/>
      <c r="AI774" s="136"/>
    </row>
    <row r="775" spans="1:35" ht="30" x14ac:dyDescent="0.25">
      <c r="A775" s="133">
        <v>250150</v>
      </c>
      <c r="B775" s="133" t="s">
        <v>2170</v>
      </c>
      <c r="C775" s="133">
        <v>2</v>
      </c>
      <c r="D775" s="133" t="s">
        <v>1066</v>
      </c>
      <c r="E775" s="133">
        <v>250</v>
      </c>
      <c r="F775" s="133" t="s">
        <v>17</v>
      </c>
      <c r="G775" s="133">
        <v>25015</v>
      </c>
      <c r="H775" s="133" t="s">
        <v>2170</v>
      </c>
      <c r="I775" s="133">
        <v>228243</v>
      </c>
      <c r="J775" s="133" t="s">
        <v>2201</v>
      </c>
      <c r="K775" s="133" t="s">
        <v>1156</v>
      </c>
      <c r="L775" s="135" t="str">
        <f t="shared" si="24"/>
        <v>AA</v>
      </c>
      <c r="M775" s="131">
        <f t="shared" si="25"/>
        <v>0</v>
      </c>
      <c r="P775" s="136"/>
      <c r="Q775" s="136"/>
      <c r="R775" s="136"/>
      <c r="S775" s="136"/>
      <c r="T775"/>
      <c r="U775" s="136"/>
      <c r="V775" s="136"/>
      <c r="W775"/>
      <c r="X775" s="136"/>
      <c r="Y775" s="136"/>
      <c r="Z775" s="136"/>
      <c r="AA775" s="136"/>
      <c r="AB775" s="136"/>
      <c r="AC775" s="136"/>
      <c r="AD775" s="136"/>
      <c r="AE775" s="136"/>
      <c r="AF775" s="136"/>
      <c r="AG775" s="136"/>
      <c r="AH775" s="136"/>
      <c r="AI775" s="136"/>
    </row>
    <row r="776" spans="1:35" ht="30" x14ac:dyDescent="0.25">
      <c r="A776" s="133">
        <v>250150</v>
      </c>
      <c r="B776" s="133" t="s">
        <v>2170</v>
      </c>
      <c r="C776" s="133">
        <v>2</v>
      </c>
      <c r="D776" s="133" t="s">
        <v>1066</v>
      </c>
      <c r="E776" s="133">
        <v>250</v>
      </c>
      <c r="F776" s="133" t="s">
        <v>17</v>
      </c>
      <c r="G776" s="133">
        <v>25015</v>
      </c>
      <c r="H776" s="133" t="s">
        <v>2170</v>
      </c>
      <c r="I776" s="133">
        <v>228256</v>
      </c>
      <c r="J776" s="133" t="s">
        <v>2203</v>
      </c>
      <c r="K776" s="133" t="s">
        <v>1156</v>
      </c>
      <c r="L776" s="135" t="str">
        <f t="shared" si="24"/>
        <v>AA</v>
      </c>
      <c r="M776" s="131">
        <f t="shared" si="25"/>
        <v>0</v>
      </c>
      <c r="P776" s="136"/>
      <c r="Q776" s="136"/>
      <c r="R776" s="136"/>
      <c r="S776" s="136"/>
      <c r="T776"/>
      <c r="U776" s="136"/>
      <c r="V776" s="136"/>
      <c r="W776"/>
      <c r="X776" s="136"/>
      <c r="Y776" s="136"/>
      <c r="Z776" s="136"/>
      <c r="AA776" s="136"/>
      <c r="AB776" s="136"/>
      <c r="AC776" s="136"/>
      <c r="AD776" s="136"/>
      <c r="AE776" s="136"/>
      <c r="AF776" s="136"/>
      <c r="AG776" s="136"/>
      <c r="AH776" s="136"/>
      <c r="AI776" s="136"/>
    </row>
    <row r="777" spans="1:35" ht="30" x14ac:dyDescent="0.25">
      <c r="A777" s="133">
        <v>250150</v>
      </c>
      <c r="B777" s="133" t="s">
        <v>2170</v>
      </c>
      <c r="C777" s="133">
        <v>2</v>
      </c>
      <c r="D777" s="133" t="s">
        <v>1066</v>
      </c>
      <c r="E777" s="133">
        <v>250</v>
      </c>
      <c r="F777" s="133" t="s">
        <v>17</v>
      </c>
      <c r="G777" s="133">
        <v>25015</v>
      </c>
      <c r="H777" s="133" t="s">
        <v>2170</v>
      </c>
      <c r="I777" s="133">
        <v>228490</v>
      </c>
      <c r="J777" s="133" t="s">
        <v>2205</v>
      </c>
      <c r="K777" s="133" t="s">
        <v>545</v>
      </c>
      <c r="L777" s="135" t="str">
        <f t="shared" si="24"/>
        <v>AA</v>
      </c>
      <c r="M777" s="131">
        <f t="shared" si="25"/>
        <v>0</v>
      </c>
      <c r="P777" s="136"/>
      <c r="Q777" s="136"/>
      <c r="R777" s="136"/>
      <c r="S777" s="136"/>
      <c r="T777"/>
      <c r="U777" s="136"/>
      <c r="V777" s="136"/>
      <c r="W777"/>
      <c r="X777" s="136"/>
      <c r="Y777" s="136"/>
      <c r="Z777" s="136"/>
      <c r="AA777" s="136"/>
      <c r="AB777" s="136"/>
      <c r="AC777" s="136"/>
      <c r="AD777" s="136"/>
      <c r="AE777" s="136"/>
      <c r="AF777" s="136"/>
      <c r="AG777" s="136"/>
      <c r="AH777" s="136"/>
      <c r="AI777" s="136"/>
    </row>
    <row r="778" spans="1:35" ht="30" x14ac:dyDescent="0.25">
      <c r="A778" s="133">
        <v>250150</v>
      </c>
      <c r="B778" s="133" t="s">
        <v>2170</v>
      </c>
      <c r="C778" s="133">
        <v>2</v>
      </c>
      <c r="D778" s="133" t="s">
        <v>1066</v>
      </c>
      <c r="E778" s="133">
        <v>250</v>
      </c>
      <c r="F778" s="133" t="s">
        <v>17</v>
      </c>
      <c r="G778" s="133">
        <v>25015</v>
      </c>
      <c r="H778" s="133" t="s">
        <v>2170</v>
      </c>
      <c r="I778" s="133">
        <v>228506</v>
      </c>
      <c r="J778" s="133" t="s">
        <v>2207</v>
      </c>
      <c r="K778" s="133" t="s">
        <v>545</v>
      </c>
      <c r="L778" s="135" t="str">
        <f t="shared" si="24"/>
        <v>AA</v>
      </c>
      <c r="M778" s="131">
        <f t="shared" si="25"/>
        <v>0</v>
      </c>
      <c r="P778" s="136"/>
      <c r="Q778" s="136"/>
      <c r="R778" s="136"/>
      <c r="S778" s="136"/>
      <c r="T778"/>
      <c r="U778" s="136"/>
      <c r="V778" s="136"/>
      <c r="W778"/>
      <c r="X778" s="136"/>
      <c r="Y778" s="136"/>
      <c r="Z778" s="136"/>
      <c r="AA778" s="136"/>
      <c r="AB778" s="136"/>
      <c r="AC778" s="136"/>
      <c r="AD778" s="136"/>
      <c r="AE778" s="136"/>
      <c r="AF778" s="136"/>
      <c r="AG778" s="136"/>
      <c r="AH778" s="136"/>
      <c r="AI778" s="136"/>
    </row>
    <row r="779" spans="1:35" ht="30" x14ac:dyDescent="0.25">
      <c r="A779" s="133">
        <v>250150</v>
      </c>
      <c r="B779" s="133" t="s">
        <v>2170</v>
      </c>
      <c r="C779" s="133">
        <v>2</v>
      </c>
      <c r="D779" s="133" t="s">
        <v>1066</v>
      </c>
      <c r="E779" s="133">
        <v>250</v>
      </c>
      <c r="F779" s="133" t="s">
        <v>17</v>
      </c>
      <c r="G779" s="133">
        <v>25015</v>
      </c>
      <c r="H779" s="133" t="s">
        <v>2170</v>
      </c>
      <c r="I779" s="133">
        <v>228510</v>
      </c>
      <c r="J779" s="133" t="s">
        <v>2209</v>
      </c>
      <c r="K779" s="133" t="s">
        <v>545</v>
      </c>
      <c r="L779" s="135" t="str">
        <f t="shared" si="24"/>
        <v>AA</v>
      </c>
      <c r="M779" s="131">
        <f t="shared" si="25"/>
        <v>0</v>
      </c>
      <c r="P779" s="136"/>
      <c r="Q779" s="136"/>
      <c r="R779" s="136"/>
      <c r="S779" s="136"/>
      <c r="T779"/>
      <c r="U779" s="136"/>
      <c r="V779" s="136"/>
      <c r="W779"/>
      <c r="X779" s="136"/>
      <c r="Y779" s="136"/>
      <c r="Z779" s="136"/>
      <c r="AA779" s="136"/>
      <c r="AB779" s="136"/>
      <c r="AC779" s="136"/>
      <c r="AD779" s="136"/>
      <c r="AE779" s="136"/>
      <c r="AF779" s="136"/>
      <c r="AG779" s="136"/>
      <c r="AH779" s="136"/>
      <c r="AI779" s="136"/>
    </row>
    <row r="780" spans="1:35" ht="30" x14ac:dyDescent="0.25">
      <c r="A780" s="133">
        <v>250150</v>
      </c>
      <c r="B780" s="133" t="s">
        <v>2170</v>
      </c>
      <c r="C780" s="133">
        <v>2</v>
      </c>
      <c r="D780" s="133" t="s">
        <v>1066</v>
      </c>
      <c r="E780" s="133">
        <v>250</v>
      </c>
      <c r="F780" s="133" t="s">
        <v>17</v>
      </c>
      <c r="G780" s="133">
        <v>25015</v>
      </c>
      <c r="H780" s="133" t="s">
        <v>2170</v>
      </c>
      <c r="I780" s="133">
        <v>228548</v>
      </c>
      <c r="J780" s="133" t="s">
        <v>2211</v>
      </c>
      <c r="K780" s="133" t="s">
        <v>545</v>
      </c>
      <c r="L780" s="135" t="str">
        <f t="shared" si="24"/>
        <v>AA</v>
      </c>
      <c r="M780" s="131">
        <f t="shared" si="25"/>
        <v>0</v>
      </c>
      <c r="P780" s="136"/>
      <c r="Q780" s="136"/>
      <c r="R780" s="136"/>
      <c r="S780" s="136"/>
      <c r="T780"/>
      <c r="U780" s="136"/>
      <c r="V780" s="136"/>
      <c r="W780"/>
      <c r="X780" s="136"/>
      <c r="Y780" s="136"/>
      <c r="Z780" s="136"/>
      <c r="AA780" s="136"/>
      <c r="AB780" s="136"/>
      <c r="AC780" s="136"/>
      <c r="AD780" s="136"/>
      <c r="AE780" s="136"/>
      <c r="AF780" s="136"/>
      <c r="AG780" s="136"/>
      <c r="AH780" s="136"/>
      <c r="AI780" s="136"/>
    </row>
    <row r="781" spans="1:35" ht="30" x14ac:dyDescent="0.25">
      <c r="A781" s="133">
        <v>250150</v>
      </c>
      <c r="B781" s="133" t="s">
        <v>2170</v>
      </c>
      <c r="C781" s="133">
        <v>2</v>
      </c>
      <c r="D781" s="133" t="s">
        <v>1066</v>
      </c>
      <c r="E781" s="133">
        <v>250</v>
      </c>
      <c r="F781" s="133" t="s">
        <v>17</v>
      </c>
      <c r="G781" s="133">
        <v>25015</v>
      </c>
      <c r="H781" s="133" t="s">
        <v>2170</v>
      </c>
      <c r="I781" s="133">
        <v>228558</v>
      </c>
      <c r="J781" s="133" t="s">
        <v>2213</v>
      </c>
      <c r="K781" s="133" t="s">
        <v>545</v>
      </c>
      <c r="L781" s="135" t="str">
        <f t="shared" si="24"/>
        <v>AA</v>
      </c>
      <c r="M781" s="131">
        <f t="shared" si="25"/>
        <v>0</v>
      </c>
      <c r="P781" s="136"/>
      <c r="Q781" s="136"/>
      <c r="R781" s="136"/>
      <c r="S781" s="136"/>
      <c r="T781"/>
      <c r="U781" s="136"/>
      <c r="V781" s="136"/>
      <c r="W781"/>
      <c r="X781" s="136"/>
      <c r="Y781" s="136"/>
      <c r="Z781" s="136"/>
      <c r="AA781" s="136"/>
      <c r="AB781" s="136"/>
      <c r="AC781" s="136"/>
      <c r="AD781" s="136"/>
      <c r="AE781" s="136"/>
      <c r="AF781" s="136"/>
      <c r="AG781" s="136"/>
      <c r="AH781" s="136"/>
      <c r="AI781" s="136"/>
    </row>
    <row r="782" spans="1:35" ht="30" x14ac:dyDescent="0.25">
      <c r="A782" s="133">
        <v>250150</v>
      </c>
      <c r="B782" s="133" t="s">
        <v>2170</v>
      </c>
      <c r="C782" s="133">
        <v>2</v>
      </c>
      <c r="D782" s="133" t="s">
        <v>1066</v>
      </c>
      <c r="E782" s="133">
        <v>250</v>
      </c>
      <c r="F782" s="133" t="s">
        <v>17</v>
      </c>
      <c r="G782" s="133">
        <v>25015</v>
      </c>
      <c r="H782" s="133" t="s">
        <v>2170</v>
      </c>
      <c r="I782" s="133">
        <v>228612</v>
      </c>
      <c r="J782" s="133" t="s">
        <v>2215</v>
      </c>
      <c r="K782" s="133" t="s">
        <v>545</v>
      </c>
      <c r="L782" s="135" t="str">
        <f t="shared" si="24"/>
        <v>AA</v>
      </c>
      <c r="M782" s="131">
        <f t="shared" si="25"/>
        <v>0</v>
      </c>
      <c r="P782" s="136"/>
      <c r="Q782" s="136"/>
      <c r="R782" s="136"/>
      <c r="S782" s="136"/>
      <c r="T782"/>
      <c r="U782" s="136"/>
      <c r="V782" s="136"/>
      <c r="W782"/>
      <c r="X782" s="136"/>
      <c r="Y782" s="136"/>
      <c r="Z782" s="136"/>
      <c r="AA782" s="136"/>
      <c r="AB782" s="136"/>
      <c r="AC782" s="136"/>
      <c r="AD782" s="136"/>
      <c r="AE782" s="136"/>
      <c r="AF782" s="136"/>
      <c r="AG782" s="136"/>
      <c r="AH782" s="136"/>
      <c r="AI782" s="136"/>
    </row>
    <row r="783" spans="1:35" ht="30" x14ac:dyDescent="0.25">
      <c r="A783" s="133">
        <v>250150</v>
      </c>
      <c r="B783" s="133" t="s">
        <v>2170</v>
      </c>
      <c r="C783" s="133">
        <v>2</v>
      </c>
      <c r="D783" s="133" t="s">
        <v>1066</v>
      </c>
      <c r="E783" s="133">
        <v>250</v>
      </c>
      <c r="F783" s="133" t="s">
        <v>17</v>
      </c>
      <c r="G783" s="133">
        <v>25015</v>
      </c>
      <c r="H783" s="133" t="s">
        <v>2170</v>
      </c>
      <c r="I783" s="133">
        <v>228613</v>
      </c>
      <c r="J783" s="133" t="s">
        <v>2217</v>
      </c>
      <c r="K783" s="133" t="s">
        <v>545</v>
      </c>
      <c r="L783" s="135" t="str">
        <f t="shared" si="24"/>
        <v>AA</v>
      </c>
      <c r="M783" s="131">
        <f t="shared" si="25"/>
        <v>0</v>
      </c>
      <c r="P783" s="136"/>
      <c r="Q783" s="136"/>
      <c r="R783" s="136"/>
      <c r="S783" s="136"/>
      <c r="T783"/>
      <c r="U783" s="136"/>
      <c r="V783" s="136"/>
      <c r="W783"/>
      <c r="X783" s="136"/>
      <c r="Y783" s="136"/>
      <c r="Z783" s="136"/>
      <c r="AA783" s="136"/>
      <c r="AB783" s="136"/>
      <c r="AC783" s="136"/>
      <c r="AD783" s="136"/>
      <c r="AE783" s="136"/>
      <c r="AF783" s="136"/>
      <c r="AG783" s="136"/>
      <c r="AH783" s="136"/>
      <c r="AI783" s="136"/>
    </row>
    <row r="784" spans="1:35" ht="30" x14ac:dyDescent="0.25">
      <c r="A784" s="133">
        <v>250150</v>
      </c>
      <c r="B784" s="133" t="s">
        <v>2170</v>
      </c>
      <c r="C784" s="133">
        <v>2</v>
      </c>
      <c r="D784" s="133" t="s">
        <v>1066</v>
      </c>
      <c r="E784" s="133">
        <v>250</v>
      </c>
      <c r="F784" s="133" t="s">
        <v>17</v>
      </c>
      <c r="G784" s="133">
        <v>25015</v>
      </c>
      <c r="H784" s="133" t="s">
        <v>2170</v>
      </c>
      <c r="I784" s="133">
        <v>228671</v>
      </c>
      <c r="J784" s="133" t="s">
        <v>2219</v>
      </c>
      <c r="K784" s="133" t="s">
        <v>545</v>
      </c>
      <c r="L784" s="135" t="str">
        <f t="shared" si="24"/>
        <v>AA</v>
      </c>
      <c r="M784" s="131">
        <f t="shared" si="25"/>
        <v>0</v>
      </c>
      <c r="P784" s="136"/>
      <c r="Q784" s="136"/>
      <c r="R784" s="136"/>
      <c r="S784" s="136"/>
      <c r="T784"/>
      <c r="U784" s="136"/>
      <c r="V784" s="136"/>
      <c r="W784"/>
      <c r="X784" s="136"/>
      <c r="Y784" s="136"/>
      <c r="Z784" s="136"/>
      <c r="AA784" s="136"/>
      <c r="AB784" s="136"/>
      <c r="AC784" s="136"/>
      <c r="AD784" s="136"/>
      <c r="AE784" s="136"/>
      <c r="AF784" s="136"/>
      <c r="AG784" s="136"/>
      <c r="AH784" s="136"/>
      <c r="AI784" s="136"/>
    </row>
    <row r="785" spans="1:35" ht="30" x14ac:dyDescent="0.25">
      <c r="A785" s="133">
        <v>250150</v>
      </c>
      <c r="B785" s="133" t="s">
        <v>2170</v>
      </c>
      <c r="C785" s="133">
        <v>2</v>
      </c>
      <c r="D785" s="133" t="s">
        <v>1066</v>
      </c>
      <c r="E785" s="133">
        <v>250</v>
      </c>
      <c r="F785" s="133" t="s">
        <v>17</v>
      </c>
      <c r="G785" s="133">
        <v>25015</v>
      </c>
      <c r="H785" s="133" t="s">
        <v>2170</v>
      </c>
      <c r="I785" s="133">
        <v>228720</v>
      </c>
      <c r="J785" s="133" t="s">
        <v>2221</v>
      </c>
      <c r="K785" s="133" t="s">
        <v>545</v>
      </c>
      <c r="L785" s="135" t="str">
        <f t="shared" si="24"/>
        <v>AA</v>
      </c>
      <c r="M785" s="131">
        <f t="shared" si="25"/>
        <v>0</v>
      </c>
      <c r="P785" s="136"/>
      <c r="Q785" s="136"/>
      <c r="R785" s="136"/>
      <c r="S785" s="136"/>
      <c r="T785"/>
      <c r="U785" s="136"/>
      <c r="V785" s="136"/>
      <c r="W785"/>
      <c r="X785" s="136"/>
      <c r="Y785" s="136"/>
      <c r="Z785" s="136"/>
      <c r="AA785" s="136"/>
      <c r="AB785" s="136"/>
      <c r="AC785" s="136"/>
      <c r="AD785" s="136"/>
      <c r="AE785" s="136"/>
      <c r="AF785" s="136"/>
      <c r="AG785" s="136"/>
      <c r="AH785" s="136"/>
      <c r="AI785" s="136"/>
    </row>
    <row r="786" spans="1:35" ht="30" x14ac:dyDescent="0.25">
      <c r="A786" s="133">
        <v>250150</v>
      </c>
      <c r="B786" s="133" t="s">
        <v>2170</v>
      </c>
      <c r="C786" s="133">
        <v>2</v>
      </c>
      <c r="D786" s="133" t="s">
        <v>1066</v>
      </c>
      <c r="E786" s="133">
        <v>250</v>
      </c>
      <c r="F786" s="133" t="s">
        <v>17</v>
      </c>
      <c r="G786" s="133">
        <v>25015</v>
      </c>
      <c r="H786" s="133" t="s">
        <v>2170</v>
      </c>
      <c r="I786" s="133">
        <v>228759</v>
      </c>
      <c r="J786" s="133" t="s">
        <v>2223</v>
      </c>
      <c r="K786" s="133" t="s">
        <v>545</v>
      </c>
      <c r="L786" s="135" t="str">
        <f t="shared" si="24"/>
        <v>AA</v>
      </c>
      <c r="M786" s="131">
        <f t="shared" si="25"/>
        <v>0</v>
      </c>
      <c r="P786" s="136"/>
      <c r="Q786" s="136"/>
      <c r="R786" s="136"/>
      <c r="S786" s="136"/>
      <c r="T786"/>
      <c r="U786" s="136"/>
      <c r="V786" s="136"/>
      <c r="W786"/>
      <c r="X786" s="136"/>
      <c r="Y786" s="136"/>
      <c r="Z786" s="136"/>
      <c r="AA786" s="136"/>
      <c r="AB786" s="136"/>
      <c r="AC786" s="136"/>
      <c r="AD786" s="136"/>
      <c r="AE786" s="136"/>
      <c r="AF786" s="136"/>
      <c r="AG786" s="136"/>
      <c r="AH786" s="136"/>
      <c r="AI786" s="136"/>
    </row>
    <row r="787" spans="1:35" ht="30" x14ac:dyDescent="0.25">
      <c r="A787" s="133">
        <v>250150</v>
      </c>
      <c r="B787" s="133" t="s">
        <v>2170</v>
      </c>
      <c r="C787" s="133">
        <v>2</v>
      </c>
      <c r="D787" s="133" t="s">
        <v>1066</v>
      </c>
      <c r="E787" s="133">
        <v>250</v>
      </c>
      <c r="F787" s="133" t="s">
        <v>17</v>
      </c>
      <c r="G787" s="133">
        <v>25015</v>
      </c>
      <c r="H787" s="133" t="s">
        <v>2170</v>
      </c>
      <c r="I787" s="133">
        <v>228934</v>
      </c>
      <c r="J787" s="133" t="s">
        <v>2225</v>
      </c>
      <c r="K787" s="133" t="s">
        <v>545</v>
      </c>
      <c r="L787" s="135" t="str">
        <f t="shared" si="24"/>
        <v>AA</v>
      </c>
      <c r="M787" s="131">
        <f t="shared" si="25"/>
        <v>0</v>
      </c>
      <c r="P787" s="136"/>
      <c r="Q787" s="136"/>
      <c r="R787" s="136"/>
      <c r="S787" s="136"/>
      <c r="T787"/>
      <c r="U787" s="136"/>
      <c r="V787" s="136"/>
      <c r="W787"/>
      <c r="X787" s="136"/>
      <c r="Y787" s="136"/>
      <c r="Z787" s="136"/>
      <c r="AA787" s="136"/>
      <c r="AB787" s="136"/>
      <c r="AC787" s="136"/>
      <c r="AD787" s="136"/>
      <c r="AE787" s="136"/>
      <c r="AF787" s="136"/>
      <c r="AG787" s="136"/>
      <c r="AH787" s="136"/>
      <c r="AI787" s="136"/>
    </row>
    <row r="788" spans="1:35" ht="30" x14ac:dyDescent="0.25">
      <c r="A788" s="133">
        <v>250150</v>
      </c>
      <c r="B788" s="133" t="s">
        <v>2170</v>
      </c>
      <c r="C788" s="133">
        <v>2</v>
      </c>
      <c r="D788" s="133" t="s">
        <v>1066</v>
      </c>
      <c r="E788" s="133">
        <v>250</v>
      </c>
      <c r="F788" s="133" t="s">
        <v>17</v>
      </c>
      <c r="G788" s="133">
        <v>25015</v>
      </c>
      <c r="H788" s="133" t="s">
        <v>2170</v>
      </c>
      <c r="I788" s="133">
        <v>228957</v>
      </c>
      <c r="J788" s="133" t="s">
        <v>2227</v>
      </c>
      <c r="K788" s="133" t="s">
        <v>545</v>
      </c>
      <c r="L788" s="135" t="str">
        <f t="shared" si="24"/>
        <v>AA</v>
      </c>
      <c r="M788" s="131">
        <f t="shared" si="25"/>
        <v>0</v>
      </c>
      <c r="P788" s="136"/>
      <c r="Q788" s="136"/>
      <c r="R788" s="136"/>
      <c r="S788" s="136"/>
      <c r="T788"/>
      <c r="U788" s="136"/>
      <c r="V788" s="136"/>
      <c r="W788"/>
      <c r="X788" s="136"/>
      <c r="Y788" s="136"/>
      <c r="Z788" s="136"/>
      <c r="AA788" s="136"/>
      <c r="AB788" s="136"/>
      <c r="AC788" s="136"/>
      <c r="AD788" s="136"/>
      <c r="AE788" s="136"/>
      <c r="AF788" s="136"/>
      <c r="AG788" s="136"/>
      <c r="AH788" s="136"/>
      <c r="AI788" s="136"/>
    </row>
    <row r="789" spans="1:35" ht="30" x14ac:dyDescent="0.25">
      <c r="A789" s="133">
        <v>250150</v>
      </c>
      <c r="B789" s="133" t="s">
        <v>2170</v>
      </c>
      <c r="C789" s="133">
        <v>2</v>
      </c>
      <c r="D789" s="133" t="s">
        <v>1066</v>
      </c>
      <c r="E789" s="133">
        <v>250</v>
      </c>
      <c r="F789" s="133" t="s">
        <v>17</v>
      </c>
      <c r="G789" s="133">
        <v>25015</v>
      </c>
      <c r="H789" s="133" t="s">
        <v>2170</v>
      </c>
      <c r="I789" s="133">
        <v>333522</v>
      </c>
      <c r="J789" s="133" t="s">
        <v>2229</v>
      </c>
      <c r="K789" s="133" t="s">
        <v>545</v>
      </c>
      <c r="L789" s="135" t="str">
        <f t="shared" si="24"/>
        <v>AA</v>
      </c>
      <c r="M789" s="131">
        <f t="shared" si="25"/>
        <v>0</v>
      </c>
      <c r="P789" s="136"/>
      <c r="Q789" s="136"/>
      <c r="R789" s="136"/>
      <c r="S789" s="136"/>
      <c r="T789"/>
      <c r="U789" s="136"/>
      <c r="V789" s="136"/>
      <c r="W789"/>
      <c r="X789" s="136"/>
      <c r="Y789" s="136"/>
      <c r="Z789" s="136"/>
      <c r="AA789" s="136"/>
      <c r="AB789" s="136"/>
      <c r="AC789" s="136"/>
      <c r="AD789" s="136"/>
      <c r="AE789" s="136"/>
      <c r="AF789" s="136"/>
      <c r="AG789" s="136"/>
      <c r="AH789" s="136"/>
      <c r="AI789" s="136"/>
    </row>
    <row r="790" spans="1:35" ht="30" x14ac:dyDescent="0.25">
      <c r="A790" s="133">
        <v>250150</v>
      </c>
      <c r="B790" s="133" t="s">
        <v>2170</v>
      </c>
      <c r="C790" s="133">
        <v>2</v>
      </c>
      <c r="D790" s="133" t="s">
        <v>1066</v>
      </c>
      <c r="E790" s="133">
        <v>250</v>
      </c>
      <c r="F790" s="133" t="s">
        <v>17</v>
      </c>
      <c r="G790" s="133">
        <v>25015</v>
      </c>
      <c r="H790" s="133" t="s">
        <v>2170</v>
      </c>
      <c r="I790" s="133">
        <v>333536</v>
      </c>
      <c r="J790" s="133" t="s">
        <v>2231</v>
      </c>
      <c r="K790" s="133" t="s">
        <v>545</v>
      </c>
      <c r="L790" s="135" t="str">
        <f t="shared" si="24"/>
        <v>AA</v>
      </c>
      <c r="M790" s="131">
        <f t="shared" si="25"/>
        <v>0</v>
      </c>
      <c r="P790" s="136"/>
      <c r="Q790" s="136"/>
      <c r="R790" s="136"/>
      <c r="S790" s="136"/>
      <c r="T790"/>
      <c r="U790" s="136"/>
      <c r="V790" s="136"/>
      <c r="W790"/>
      <c r="X790" s="136"/>
      <c r="Y790" s="136"/>
      <c r="Z790" s="136"/>
      <c r="AA790" s="136"/>
      <c r="AB790" s="136"/>
      <c r="AC790" s="136"/>
      <c r="AD790" s="136"/>
      <c r="AE790" s="136"/>
      <c r="AF790" s="136"/>
      <c r="AG790" s="136"/>
      <c r="AH790" s="136"/>
      <c r="AI790" s="136"/>
    </row>
    <row r="791" spans="1:35" ht="30" x14ac:dyDescent="0.25">
      <c r="A791" s="133">
        <v>250150</v>
      </c>
      <c r="B791" s="133" t="s">
        <v>2170</v>
      </c>
      <c r="C791" s="133">
        <v>2</v>
      </c>
      <c r="D791" s="133" t="s">
        <v>1066</v>
      </c>
      <c r="E791" s="133">
        <v>250</v>
      </c>
      <c r="F791" s="133" t="s">
        <v>17</v>
      </c>
      <c r="G791" s="133">
        <v>25015</v>
      </c>
      <c r="H791" s="133" t="s">
        <v>2170</v>
      </c>
      <c r="I791" s="133">
        <v>336201</v>
      </c>
      <c r="J791" s="133" t="s">
        <v>2233</v>
      </c>
      <c r="K791" s="133" t="s">
        <v>884</v>
      </c>
      <c r="L791" s="135" t="str">
        <f t="shared" si="24"/>
        <v>AA</v>
      </c>
      <c r="M791" s="131">
        <f t="shared" si="25"/>
        <v>0</v>
      </c>
      <c r="P791" s="136"/>
      <c r="Q791" s="136"/>
      <c r="R791" s="136"/>
      <c r="S791" s="136"/>
      <c r="T791"/>
      <c r="U791" s="136"/>
      <c r="V791" s="136"/>
      <c r="W791"/>
      <c r="X791" s="136"/>
      <c r="Y791" s="136"/>
      <c r="Z791" s="136"/>
      <c r="AA791" s="136"/>
      <c r="AB791" s="136"/>
      <c r="AC791" s="136"/>
      <c r="AD791" s="136"/>
      <c r="AE791" s="136"/>
      <c r="AF791" s="136"/>
      <c r="AG791" s="136"/>
      <c r="AH791" s="136"/>
      <c r="AI791" s="136"/>
    </row>
    <row r="792" spans="1:35" ht="30" x14ac:dyDescent="0.25">
      <c r="A792" s="133">
        <v>250150</v>
      </c>
      <c r="B792" s="133" t="s">
        <v>2170</v>
      </c>
      <c r="C792" s="133">
        <v>2</v>
      </c>
      <c r="D792" s="133" t="s">
        <v>1066</v>
      </c>
      <c r="E792" s="133">
        <v>250</v>
      </c>
      <c r="F792" s="133" t="s">
        <v>17</v>
      </c>
      <c r="G792" s="133">
        <v>25015</v>
      </c>
      <c r="H792" s="133" t="s">
        <v>2170</v>
      </c>
      <c r="I792" s="133">
        <v>336255</v>
      </c>
      <c r="J792" s="133" t="s">
        <v>2235</v>
      </c>
      <c r="K792" s="133" t="s">
        <v>884</v>
      </c>
      <c r="L792" s="135" t="str">
        <f t="shared" si="24"/>
        <v>AA</v>
      </c>
      <c r="M792" s="131">
        <f t="shared" si="25"/>
        <v>0</v>
      </c>
      <c r="P792" s="136"/>
      <c r="Q792" s="136"/>
      <c r="R792" s="136"/>
      <c r="S792" s="136"/>
      <c r="T792"/>
      <c r="U792" s="136"/>
      <c r="V792" s="136"/>
      <c r="W792"/>
      <c r="X792" s="136"/>
      <c r="Y792" s="136"/>
      <c r="Z792" s="136"/>
      <c r="AA792" s="136"/>
      <c r="AB792" s="136"/>
      <c r="AC792" s="136"/>
      <c r="AD792" s="136"/>
      <c r="AE792" s="136"/>
      <c r="AF792" s="136"/>
      <c r="AG792" s="136"/>
      <c r="AH792" s="136"/>
      <c r="AI792" s="136"/>
    </row>
    <row r="793" spans="1:35" ht="30" x14ac:dyDescent="0.25">
      <c r="A793" s="133">
        <v>250150</v>
      </c>
      <c r="B793" s="133" t="s">
        <v>2170</v>
      </c>
      <c r="C793" s="133">
        <v>2</v>
      </c>
      <c r="D793" s="133" t="s">
        <v>1066</v>
      </c>
      <c r="E793" s="133">
        <v>250</v>
      </c>
      <c r="F793" s="133" t="s">
        <v>17</v>
      </c>
      <c r="G793" s="133">
        <v>25015</v>
      </c>
      <c r="H793" s="133" t="s">
        <v>2170</v>
      </c>
      <c r="I793" s="133">
        <v>336589</v>
      </c>
      <c r="J793" s="133" t="s">
        <v>2237</v>
      </c>
      <c r="K793" s="133" t="s">
        <v>884</v>
      </c>
      <c r="L793" s="135" t="str">
        <f t="shared" si="24"/>
        <v>AA</v>
      </c>
      <c r="M793" s="131">
        <f t="shared" si="25"/>
        <v>0</v>
      </c>
      <c r="P793" s="136"/>
      <c r="Q793" s="136"/>
      <c r="R793" s="136"/>
      <c r="S793" s="136"/>
      <c r="T793"/>
      <c r="U793" s="136"/>
      <c r="V793" s="136"/>
      <c r="W793"/>
      <c r="X793" s="136"/>
      <c r="Y793" s="136"/>
      <c r="Z793" s="136"/>
      <c r="AA793" s="136"/>
      <c r="AB793" s="136"/>
      <c r="AC793" s="136"/>
      <c r="AD793" s="136"/>
      <c r="AE793" s="136"/>
      <c r="AF793" s="136"/>
      <c r="AG793" s="136"/>
      <c r="AH793" s="136"/>
      <c r="AI793" s="136"/>
    </row>
    <row r="794" spans="1:35" ht="30" x14ac:dyDescent="0.25">
      <c r="A794" s="133">
        <v>250150</v>
      </c>
      <c r="B794" s="133" t="s">
        <v>2170</v>
      </c>
      <c r="C794" s="133">
        <v>2</v>
      </c>
      <c r="D794" s="133" t="s">
        <v>1066</v>
      </c>
      <c r="E794" s="133">
        <v>250</v>
      </c>
      <c r="F794" s="133" t="s">
        <v>17</v>
      </c>
      <c r="G794" s="133">
        <v>25015</v>
      </c>
      <c r="H794" s="133" t="s">
        <v>2170</v>
      </c>
      <c r="I794" s="133">
        <v>336652</v>
      </c>
      <c r="J794" s="133" t="s">
        <v>2239</v>
      </c>
      <c r="K794" s="133" t="s">
        <v>884</v>
      </c>
      <c r="L794" s="135" t="str">
        <f t="shared" si="24"/>
        <v>AA</v>
      </c>
      <c r="M794" s="131">
        <f t="shared" si="25"/>
        <v>0</v>
      </c>
      <c r="P794" s="136"/>
      <c r="Q794" s="136"/>
      <c r="R794" s="136"/>
      <c r="S794" s="136"/>
      <c r="T794"/>
      <c r="U794" s="136"/>
      <c r="V794" s="136"/>
      <c r="W794"/>
      <c r="X794" s="136"/>
      <c r="Y794" s="136"/>
      <c r="Z794" s="136"/>
      <c r="AA794" s="136"/>
      <c r="AB794" s="136"/>
      <c r="AC794" s="136"/>
      <c r="AD794" s="136"/>
      <c r="AE794" s="136"/>
      <c r="AF794" s="136"/>
      <c r="AG794" s="136"/>
      <c r="AH794" s="136"/>
      <c r="AI794" s="136"/>
    </row>
    <row r="795" spans="1:35" ht="30" x14ac:dyDescent="0.25">
      <c r="A795" s="133">
        <v>250150</v>
      </c>
      <c r="B795" s="133" t="s">
        <v>2170</v>
      </c>
      <c r="C795" s="133">
        <v>2</v>
      </c>
      <c r="D795" s="133" t="s">
        <v>1066</v>
      </c>
      <c r="E795" s="133">
        <v>250</v>
      </c>
      <c r="F795" s="133" t="s">
        <v>17</v>
      </c>
      <c r="G795" s="133">
        <v>25015</v>
      </c>
      <c r="H795" s="133" t="s">
        <v>2170</v>
      </c>
      <c r="I795" s="133">
        <v>552156</v>
      </c>
      <c r="J795" s="133" t="s">
        <v>2241</v>
      </c>
      <c r="K795" s="133" t="s">
        <v>604</v>
      </c>
      <c r="L795" s="135" t="str">
        <f t="shared" si="24"/>
        <v>AA</v>
      </c>
      <c r="M795" s="131">
        <f t="shared" si="25"/>
        <v>0</v>
      </c>
      <c r="P795" s="136"/>
      <c r="Q795" s="136"/>
      <c r="R795" s="136"/>
      <c r="S795" s="136"/>
      <c r="T795"/>
      <c r="U795" s="136"/>
      <c r="V795" s="136"/>
      <c r="W795"/>
      <c r="X795" s="136"/>
      <c r="Y795" s="136"/>
      <c r="Z795" s="136"/>
      <c r="AA795" s="136"/>
      <c r="AB795" s="136"/>
      <c r="AC795" s="136"/>
      <c r="AD795" s="136"/>
      <c r="AE795" s="136"/>
      <c r="AF795" s="136"/>
      <c r="AG795" s="136"/>
      <c r="AH795" s="136"/>
      <c r="AI795" s="136"/>
    </row>
    <row r="796" spans="1:35" ht="30" x14ac:dyDescent="0.25">
      <c r="A796" s="133">
        <v>250150</v>
      </c>
      <c r="B796" s="133" t="s">
        <v>2170</v>
      </c>
      <c r="C796" s="133">
        <v>2</v>
      </c>
      <c r="D796" s="133" t="s">
        <v>1066</v>
      </c>
      <c r="E796" s="133">
        <v>250</v>
      </c>
      <c r="F796" s="133" t="s">
        <v>17</v>
      </c>
      <c r="G796" s="133">
        <v>25015</v>
      </c>
      <c r="H796" s="133" t="s">
        <v>2170</v>
      </c>
      <c r="I796" s="133">
        <v>552157</v>
      </c>
      <c r="J796" s="133" t="s">
        <v>2243</v>
      </c>
      <c r="K796" s="133" t="s">
        <v>1156</v>
      </c>
      <c r="L796" s="135" t="str">
        <f t="shared" si="24"/>
        <v>AA</v>
      </c>
      <c r="M796" s="131">
        <f t="shared" si="25"/>
        <v>0</v>
      </c>
      <c r="P796" s="136"/>
      <c r="Q796" s="136"/>
      <c r="R796" s="136"/>
      <c r="S796" s="136"/>
      <c r="T796"/>
      <c r="U796" s="136"/>
      <c r="V796" s="136"/>
      <c r="W796"/>
      <c r="X796" s="136"/>
      <c r="Y796" s="136"/>
      <c r="Z796" s="136"/>
      <c r="AA796" s="136"/>
      <c r="AB796" s="136"/>
      <c r="AC796" s="136"/>
      <c r="AD796" s="136"/>
      <c r="AE796" s="136"/>
      <c r="AF796" s="136"/>
      <c r="AG796" s="136"/>
      <c r="AH796" s="136"/>
      <c r="AI796" s="136"/>
    </row>
    <row r="797" spans="1:35" ht="30" x14ac:dyDescent="0.25">
      <c r="A797" s="133">
        <v>250150</v>
      </c>
      <c r="B797" s="133" t="s">
        <v>2170</v>
      </c>
      <c r="C797" s="133">
        <v>2</v>
      </c>
      <c r="D797" s="133" t="s">
        <v>1066</v>
      </c>
      <c r="E797" s="133">
        <v>250</v>
      </c>
      <c r="F797" s="133" t="s">
        <v>17</v>
      </c>
      <c r="G797" s="133">
        <v>25015</v>
      </c>
      <c r="H797" s="133" t="s">
        <v>2170</v>
      </c>
      <c r="I797" s="133">
        <v>553528</v>
      </c>
      <c r="J797" s="133" t="s">
        <v>2245</v>
      </c>
      <c r="K797" s="133" t="s">
        <v>1156</v>
      </c>
      <c r="L797" s="135" t="str">
        <f t="shared" si="24"/>
        <v>AA</v>
      </c>
      <c r="M797" s="131">
        <f t="shared" si="25"/>
        <v>0</v>
      </c>
      <c r="P797" s="136"/>
      <c r="Q797" s="136"/>
      <c r="R797" s="136"/>
      <c r="S797" s="136"/>
      <c r="T797"/>
      <c r="U797" s="136"/>
      <c r="V797" s="136"/>
      <c r="W797"/>
      <c r="X797" s="136"/>
      <c r="Y797" s="136"/>
      <c r="Z797" s="136"/>
      <c r="AA797" s="136"/>
      <c r="AB797" s="136"/>
      <c r="AC797" s="136"/>
      <c r="AD797" s="136"/>
      <c r="AE797" s="136"/>
      <c r="AF797" s="136"/>
      <c r="AG797" s="136"/>
      <c r="AH797" s="136"/>
      <c r="AI797" s="136"/>
    </row>
    <row r="798" spans="1:35" ht="30" x14ac:dyDescent="0.25">
      <c r="A798" s="133">
        <v>250150</v>
      </c>
      <c r="B798" s="133" t="s">
        <v>2170</v>
      </c>
      <c r="C798" s="133">
        <v>2</v>
      </c>
      <c r="D798" s="133" t="s">
        <v>1066</v>
      </c>
      <c r="E798" s="133">
        <v>250</v>
      </c>
      <c r="F798" s="133" t="s">
        <v>17</v>
      </c>
      <c r="G798" s="133">
        <v>25015</v>
      </c>
      <c r="H798" s="133" t="s">
        <v>2170</v>
      </c>
      <c r="I798" s="133">
        <v>553548</v>
      </c>
      <c r="J798" s="133" t="s">
        <v>2247</v>
      </c>
      <c r="K798" s="133" t="s">
        <v>1156</v>
      </c>
      <c r="L798" s="135" t="str">
        <f t="shared" si="24"/>
        <v>AA</v>
      </c>
      <c r="M798" s="131">
        <f t="shared" si="25"/>
        <v>0</v>
      </c>
      <c r="P798" s="136"/>
      <c r="Q798" s="136"/>
      <c r="R798" s="136"/>
      <c r="S798" s="136"/>
      <c r="T798"/>
      <c r="U798" s="136"/>
      <c r="V798" s="136"/>
      <c r="W798"/>
      <c r="X798" s="136"/>
      <c r="Y798" s="136"/>
      <c r="Z798" s="136"/>
      <c r="AA798" s="136"/>
      <c r="AB798" s="136"/>
      <c r="AC798" s="136"/>
      <c r="AD798" s="136"/>
      <c r="AE798" s="136"/>
      <c r="AF798" s="136"/>
      <c r="AG798" s="136"/>
      <c r="AH798" s="136"/>
      <c r="AI798" s="136"/>
    </row>
    <row r="799" spans="1:35" ht="30" x14ac:dyDescent="0.25">
      <c r="A799" s="133">
        <v>250150</v>
      </c>
      <c r="B799" s="133" t="s">
        <v>2170</v>
      </c>
      <c r="C799" s="133">
        <v>2</v>
      </c>
      <c r="D799" s="133" t="s">
        <v>1066</v>
      </c>
      <c r="E799" s="133">
        <v>250</v>
      </c>
      <c r="F799" s="133" t="s">
        <v>17</v>
      </c>
      <c r="G799" s="133">
        <v>25015</v>
      </c>
      <c r="H799" s="133" t="s">
        <v>2170</v>
      </c>
      <c r="I799" s="133">
        <v>553559</v>
      </c>
      <c r="J799" s="133" t="s">
        <v>2249</v>
      </c>
      <c r="K799" s="133" t="s">
        <v>1156</v>
      </c>
      <c r="L799" s="135" t="str">
        <f t="shared" si="24"/>
        <v>AA</v>
      </c>
      <c r="M799" s="131">
        <f t="shared" si="25"/>
        <v>0</v>
      </c>
      <c r="P799" s="136"/>
      <c r="Q799" s="136"/>
      <c r="R799" s="136"/>
      <c r="S799" s="136"/>
      <c r="T799"/>
      <c r="U799" s="136"/>
      <c r="V799" s="136"/>
      <c r="W799"/>
      <c r="X799" s="136"/>
      <c r="Y799" s="136"/>
      <c r="Z799" s="136"/>
      <c r="AA799" s="136"/>
      <c r="AB799" s="136"/>
      <c r="AC799" s="136"/>
      <c r="AD799" s="136"/>
      <c r="AE799" s="136"/>
      <c r="AF799" s="136"/>
      <c r="AG799" s="136"/>
      <c r="AH799" s="136"/>
      <c r="AI799" s="136"/>
    </row>
    <row r="800" spans="1:35" ht="30" x14ac:dyDescent="0.25">
      <c r="A800" s="133">
        <v>250150</v>
      </c>
      <c r="B800" s="133" t="s">
        <v>2170</v>
      </c>
      <c r="C800" s="133">
        <v>2</v>
      </c>
      <c r="D800" s="133" t="s">
        <v>1066</v>
      </c>
      <c r="E800" s="133">
        <v>250</v>
      </c>
      <c r="F800" s="133" t="s">
        <v>17</v>
      </c>
      <c r="G800" s="133">
        <v>25015</v>
      </c>
      <c r="H800" s="133" t="s">
        <v>2170</v>
      </c>
      <c r="I800" s="133">
        <v>557605</v>
      </c>
      <c r="J800" s="133" t="s">
        <v>2251</v>
      </c>
      <c r="K800" s="133" t="s">
        <v>1156</v>
      </c>
      <c r="L800" s="135" t="str">
        <f t="shared" si="24"/>
        <v>AA</v>
      </c>
      <c r="M800" s="131">
        <f t="shared" si="25"/>
        <v>0</v>
      </c>
      <c r="P800" s="136"/>
      <c r="Q800" s="136"/>
      <c r="R800" s="136"/>
      <c r="S800" s="136"/>
      <c r="T800"/>
      <c r="U800" s="136"/>
      <c r="V800" s="136"/>
      <c r="W800"/>
      <c r="X800" s="136"/>
      <c r="Y800" s="136"/>
      <c r="Z800" s="136"/>
      <c r="AA800" s="136"/>
      <c r="AB800" s="136"/>
      <c r="AC800" s="136"/>
      <c r="AD800" s="136"/>
      <c r="AE800" s="136"/>
      <c r="AF800" s="136"/>
      <c r="AG800" s="136"/>
      <c r="AH800" s="136"/>
      <c r="AI800" s="136"/>
    </row>
    <row r="801" spans="1:35" ht="30" x14ac:dyDescent="0.25">
      <c r="A801" s="133">
        <v>250150</v>
      </c>
      <c r="B801" s="133" t="s">
        <v>2170</v>
      </c>
      <c r="C801" s="133">
        <v>2</v>
      </c>
      <c r="D801" s="133" t="s">
        <v>1066</v>
      </c>
      <c r="E801" s="133">
        <v>250</v>
      </c>
      <c r="F801" s="133" t="s">
        <v>17</v>
      </c>
      <c r="G801" s="133">
        <v>25015</v>
      </c>
      <c r="H801" s="133" t="s">
        <v>2170</v>
      </c>
      <c r="I801" s="133">
        <v>559422</v>
      </c>
      <c r="J801" s="133" t="s">
        <v>2253</v>
      </c>
      <c r="K801" s="133" t="s">
        <v>1156</v>
      </c>
      <c r="L801" s="135" t="str">
        <f t="shared" si="24"/>
        <v>AA</v>
      </c>
      <c r="M801" s="131">
        <f t="shared" si="25"/>
        <v>0</v>
      </c>
      <c r="P801" s="136"/>
      <c r="Q801" s="136"/>
      <c r="R801" s="136"/>
      <c r="S801" s="136"/>
      <c r="T801"/>
      <c r="U801" s="136"/>
      <c r="V801" s="136"/>
      <c r="W801"/>
      <c r="X801" s="136"/>
      <c r="Y801" s="136"/>
      <c r="Z801" s="136"/>
      <c r="AA801" s="136"/>
      <c r="AB801" s="136"/>
      <c r="AC801" s="136"/>
      <c r="AD801" s="136"/>
      <c r="AE801" s="136"/>
      <c r="AF801" s="136"/>
      <c r="AG801" s="136"/>
      <c r="AH801" s="136"/>
      <c r="AI801" s="136"/>
    </row>
    <row r="802" spans="1:35" ht="30" x14ac:dyDescent="0.25">
      <c r="A802" s="133">
        <v>250150</v>
      </c>
      <c r="B802" s="133" t="s">
        <v>2170</v>
      </c>
      <c r="C802" s="133">
        <v>2</v>
      </c>
      <c r="D802" s="133" t="s">
        <v>1066</v>
      </c>
      <c r="E802" s="133">
        <v>250</v>
      </c>
      <c r="F802" s="133" t="s">
        <v>17</v>
      </c>
      <c r="G802" s="133">
        <v>25015</v>
      </c>
      <c r="H802" s="133" t="s">
        <v>2170</v>
      </c>
      <c r="I802" s="133">
        <v>559439</v>
      </c>
      <c r="J802" s="133" t="s">
        <v>2255</v>
      </c>
      <c r="K802" s="133" t="s">
        <v>1156</v>
      </c>
      <c r="L802" s="135" t="str">
        <f t="shared" si="24"/>
        <v>AA</v>
      </c>
      <c r="M802" s="131">
        <f t="shared" si="25"/>
        <v>0</v>
      </c>
      <c r="P802" s="136"/>
      <c r="Q802" s="136"/>
      <c r="R802" s="136"/>
      <c r="S802" s="136"/>
      <c r="T802"/>
      <c r="U802" s="136"/>
      <c r="V802" s="136"/>
      <c r="W802"/>
      <c r="X802" s="136"/>
      <c r="Y802" s="136"/>
      <c r="Z802" s="136"/>
      <c r="AA802" s="136"/>
      <c r="AB802" s="136"/>
      <c r="AC802" s="136"/>
      <c r="AD802" s="136"/>
      <c r="AE802" s="136"/>
      <c r="AF802" s="136"/>
      <c r="AG802" s="136"/>
      <c r="AH802" s="136"/>
      <c r="AI802" s="136"/>
    </row>
    <row r="803" spans="1:35" ht="30" x14ac:dyDescent="0.25">
      <c r="A803" s="133">
        <v>250150</v>
      </c>
      <c r="B803" s="133" t="s">
        <v>2170</v>
      </c>
      <c r="C803" s="133">
        <v>2</v>
      </c>
      <c r="D803" s="133" t="s">
        <v>1066</v>
      </c>
      <c r="E803" s="133">
        <v>250</v>
      </c>
      <c r="F803" s="133" t="s">
        <v>17</v>
      </c>
      <c r="G803" s="133">
        <v>25015</v>
      </c>
      <c r="H803" s="133" t="s">
        <v>2170</v>
      </c>
      <c r="I803" s="133">
        <v>559447</v>
      </c>
      <c r="J803" s="133" t="s">
        <v>2257</v>
      </c>
      <c r="K803" s="133" t="s">
        <v>1156</v>
      </c>
      <c r="L803" s="135" t="str">
        <f t="shared" si="24"/>
        <v>AA</v>
      </c>
      <c r="M803" s="131">
        <f t="shared" si="25"/>
        <v>0</v>
      </c>
      <c r="P803" s="136"/>
      <c r="Q803" s="136"/>
      <c r="R803" s="136"/>
      <c r="S803" s="136"/>
      <c r="T803"/>
      <c r="U803" s="136"/>
      <c r="V803" s="136"/>
      <c r="W803"/>
      <c r="X803" s="136"/>
      <c r="Y803" s="136"/>
      <c r="Z803" s="136"/>
      <c r="AA803" s="136"/>
      <c r="AB803" s="136"/>
      <c r="AC803" s="136"/>
      <c r="AD803" s="136"/>
      <c r="AE803" s="136"/>
      <c r="AF803" s="136"/>
      <c r="AG803" s="136"/>
      <c r="AH803" s="136"/>
      <c r="AI803" s="136"/>
    </row>
    <row r="804" spans="1:35" ht="30" x14ac:dyDescent="0.25">
      <c r="A804" s="133">
        <v>250150</v>
      </c>
      <c r="B804" s="133" t="s">
        <v>2170</v>
      </c>
      <c r="C804" s="133">
        <v>2</v>
      </c>
      <c r="D804" s="133" t="s">
        <v>1066</v>
      </c>
      <c r="E804" s="133">
        <v>250</v>
      </c>
      <c r="F804" s="133" t="s">
        <v>17</v>
      </c>
      <c r="G804" s="133">
        <v>25015</v>
      </c>
      <c r="H804" s="133" t="s">
        <v>2170</v>
      </c>
      <c r="I804" s="133">
        <v>559521</v>
      </c>
      <c r="J804" s="133" t="s">
        <v>2259</v>
      </c>
      <c r="K804" s="133" t="s">
        <v>1156</v>
      </c>
      <c r="L804" s="135" t="str">
        <f t="shared" si="24"/>
        <v>AA</v>
      </c>
      <c r="M804" s="131">
        <f t="shared" si="25"/>
        <v>0</v>
      </c>
      <c r="P804" s="136"/>
      <c r="Q804" s="136"/>
      <c r="R804" s="136"/>
      <c r="S804" s="136"/>
      <c r="T804"/>
      <c r="U804" s="136"/>
      <c r="V804" s="136"/>
      <c r="W804"/>
      <c r="X804" s="136"/>
      <c r="Y804" s="136"/>
      <c r="Z804" s="136"/>
      <c r="AA804" s="136"/>
      <c r="AB804" s="136"/>
      <c r="AC804" s="136"/>
      <c r="AD804" s="136"/>
      <c r="AE804" s="136"/>
      <c r="AF804" s="136"/>
      <c r="AG804" s="136"/>
      <c r="AH804" s="136"/>
      <c r="AI804" s="136"/>
    </row>
    <row r="805" spans="1:35" ht="30" x14ac:dyDescent="0.25">
      <c r="A805" s="133">
        <v>250150</v>
      </c>
      <c r="B805" s="133" t="s">
        <v>2170</v>
      </c>
      <c r="C805" s="133">
        <v>2</v>
      </c>
      <c r="D805" s="133" t="s">
        <v>1066</v>
      </c>
      <c r="E805" s="133">
        <v>250</v>
      </c>
      <c r="F805" s="133" t="s">
        <v>17</v>
      </c>
      <c r="G805" s="133">
        <v>25015</v>
      </c>
      <c r="H805" s="133" t="s">
        <v>2170</v>
      </c>
      <c r="I805" s="133">
        <v>990231</v>
      </c>
      <c r="J805" s="133" t="s">
        <v>2261</v>
      </c>
      <c r="K805" s="133" t="s">
        <v>538</v>
      </c>
      <c r="L805" s="135" t="str">
        <f t="shared" si="24"/>
        <v>AA</v>
      </c>
      <c r="M805" s="131">
        <f t="shared" si="25"/>
        <v>0</v>
      </c>
      <c r="P805" s="136"/>
      <c r="Q805" s="136"/>
      <c r="R805" s="136"/>
      <c r="S805" s="136"/>
      <c r="T805"/>
      <c r="U805" s="136"/>
      <c r="V805" s="136"/>
      <c r="W805"/>
      <c r="X805" s="136"/>
      <c r="Y805" s="136"/>
      <c r="Z805" s="136"/>
      <c r="AA805" s="136"/>
      <c r="AB805" s="136"/>
      <c r="AC805" s="136"/>
      <c r="AD805" s="136"/>
      <c r="AE805" s="136"/>
      <c r="AF805" s="136"/>
      <c r="AG805" s="136"/>
      <c r="AH805" s="136"/>
      <c r="AI805" s="136"/>
    </row>
    <row r="806" spans="1:35" ht="30" x14ac:dyDescent="0.25">
      <c r="A806" s="133">
        <v>250200</v>
      </c>
      <c r="B806" s="133" t="s">
        <v>2263</v>
      </c>
      <c r="C806" s="133">
        <v>2</v>
      </c>
      <c r="D806" s="133" t="s">
        <v>1066</v>
      </c>
      <c r="E806" s="133">
        <v>250</v>
      </c>
      <c r="F806" s="133" t="s">
        <v>17</v>
      </c>
      <c r="G806" s="133">
        <v>25020</v>
      </c>
      <c r="H806" s="133" t="s">
        <v>2263</v>
      </c>
      <c r="I806" s="133">
        <v>101650</v>
      </c>
      <c r="J806" s="133" t="s">
        <v>2263</v>
      </c>
      <c r="K806" s="133" t="s">
        <v>557</v>
      </c>
      <c r="L806" s="135" t="str">
        <f t="shared" si="24"/>
        <v>AA</v>
      </c>
      <c r="M806" s="131">
        <f t="shared" si="25"/>
        <v>0</v>
      </c>
      <c r="P806" s="136"/>
      <c r="Q806" s="136"/>
      <c r="R806" s="136"/>
      <c r="S806" s="136"/>
      <c r="T806"/>
      <c r="U806" s="136"/>
      <c r="V806" s="136"/>
      <c r="W806"/>
      <c r="X806" s="136"/>
      <c r="Y806" s="136"/>
      <c r="Z806" s="136"/>
      <c r="AA806" s="136"/>
      <c r="AB806" s="136"/>
      <c r="AC806" s="136"/>
      <c r="AD806" s="136"/>
      <c r="AE806" s="136"/>
      <c r="AF806" s="136"/>
      <c r="AG806" s="136"/>
      <c r="AH806" s="136"/>
      <c r="AI806" s="136"/>
    </row>
    <row r="807" spans="1:35" ht="30" x14ac:dyDescent="0.25">
      <c r="A807" s="133">
        <v>250200</v>
      </c>
      <c r="B807" s="133" t="s">
        <v>2263</v>
      </c>
      <c r="C807" s="133">
        <v>2</v>
      </c>
      <c r="D807" s="133" t="s">
        <v>1066</v>
      </c>
      <c r="E807" s="133">
        <v>250</v>
      </c>
      <c r="F807" s="133" t="s">
        <v>17</v>
      </c>
      <c r="G807" s="133">
        <v>25020</v>
      </c>
      <c r="H807" s="133" t="s">
        <v>2263</v>
      </c>
      <c r="I807" s="133">
        <v>104280</v>
      </c>
      <c r="J807" s="133" t="s">
        <v>2266</v>
      </c>
      <c r="K807" s="133" t="s">
        <v>1079</v>
      </c>
      <c r="L807" s="135" t="str">
        <f t="shared" si="24"/>
        <v>AA</v>
      </c>
      <c r="M807" s="131">
        <f t="shared" si="25"/>
        <v>0</v>
      </c>
      <c r="P807" s="136"/>
      <c r="Q807" s="136"/>
      <c r="R807" s="136"/>
      <c r="S807" s="136"/>
      <c r="T807"/>
      <c r="U807" s="136"/>
      <c r="V807" s="136"/>
      <c r="W807"/>
      <c r="X807" s="136"/>
      <c r="Y807" s="136"/>
      <c r="Z807" s="136"/>
      <c r="AA807" s="136"/>
      <c r="AB807" s="136"/>
      <c r="AC807" s="136"/>
      <c r="AD807" s="136"/>
      <c r="AE807" s="136"/>
      <c r="AF807" s="136"/>
      <c r="AG807" s="136"/>
      <c r="AH807" s="136"/>
      <c r="AI807" s="136"/>
    </row>
    <row r="808" spans="1:35" ht="30" x14ac:dyDescent="0.25">
      <c r="A808" s="133">
        <v>250200</v>
      </c>
      <c r="B808" s="133" t="s">
        <v>2263</v>
      </c>
      <c r="C808" s="133">
        <v>2</v>
      </c>
      <c r="D808" s="133" t="s">
        <v>1066</v>
      </c>
      <c r="E808" s="133">
        <v>250</v>
      </c>
      <c r="F808" s="133" t="s">
        <v>17</v>
      </c>
      <c r="G808" s="133">
        <v>25020</v>
      </c>
      <c r="H808" s="133" t="s">
        <v>2263</v>
      </c>
      <c r="I808" s="133">
        <v>105556</v>
      </c>
      <c r="J808" s="133" t="s">
        <v>2268</v>
      </c>
      <c r="K808" s="133" t="s">
        <v>557</v>
      </c>
      <c r="L808" s="135" t="str">
        <f t="shared" si="24"/>
        <v>AA</v>
      </c>
      <c r="M808" s="131">
        <f t="shared" si="25"/>
        <v>0</v>
      </c>
      <c r="P808" s="136"/>
      <c r="Q808" s="136"/>
      <c r="R808" s="136"/>
      <c r="S808" s="136"/>
      <c r="T808"/>
      <c r="U808" s="136"/>
      <c r="V808" s="136"/>
      <c r="W808"/>
      <c r="X808" s="136"/>
      <c r="Y808" s="136"/>
      <c r="Z808" s="136"/>
      <c r="AA808" s="136"/>
      <c r="AB808" s="136"/>
      <c r="AC808" s="136"/>
      <c r="AD808" s="136"/>
      <c r="AE808" s="136"/>
      <c r="AF808" s="136"/>
      <c r="AG808" s="136"/>
      <c r="AH808" s="136"/>
      <c r="AI808" s="136"/>
    </row>
    <row r="809" spans="1:35" ht="30" x14ac:dyDescent="0.25">
      <c r="A809" s="133">
        <v>250200</v>
      </c>
      <c r="B809" s="133" t="s">
        <v>2263</v>
      </c>
      <c r="C809" s="133">
        <v>2</v>
      </c>
      <c r="D809" s="133" t="s">
        <v>1066</v>
      </c>
      <c r="E809" s="133">
        <v>250</v>
      </c>
      <c r="F809" s="133" t="s">
        <v>17</v>
      </c>
      <c r="G809" s="133">
        <v>25020</v>
      </c>
      <c r="H809" s="133" t="s">
        <v>2263</v>
      </c>
      <c r="I809" s="133">
        <v>224511</v>
      </c>
      <c r="J809" s="133" t="s">
        <v>2270</v>
      </c>
      <c r="K809" s="133" t="s">
        <v>545</v>
      </c>
      <c r="L809" s="135" t="str">
        <f t="shared" si="24"/>
        <v>AA</v>
      </c>
      <c r="M809" s="131">
        <f t="shared" si="25"/>
        <v>0</v>
      </c>
      <c r="P809" s="136"/>
      <c r="Q809" s="136"/>
      <c r="R809" s="136"/>
      <c r="S809" s="136"/>
      <c r="T809"/>
      <c r="U809" s="136"/>
      <c r="V809" s="136"/>
      <c r="W809"/>
      <c r="X809" s="136"/>
      <c r="Y809" s="136"/>
      <c r="Z809" s="136"/>
      <c r="AA809" s="136"/>
      <c r="AB809" s="136"/>
      <c r="AC809" s="136"/>
      <c r="AD809" s="136"/>
      <c r="AE809" s="136"/>
      <c r="AF809" s="136"/>
      <c r="AG809" s="136"/>
      <c r="AH809" s="136"/>
      <c r="AI809" s="136"/>
    </row>
    <row r="810" spans="1:35" ht="30" x14ac:dyDescent="0.25">
      <c r="A810" s="133">
        <v>250200</v>
      </c>
      <c r="B810" s="133" t="s">
        <v>2263</v>
      </c>
      <c r="C810" s="133">
        <v>2</v>
      </c>
      <c r="D810" s="133" t="s">
        <v>1066</v>
      </c>
      <c r="E810" s="133">
        <v>250</v>
      </c>
      <c r="F810" s="133" t="s">
        <v>17</v>
      </c>
      <c r="G810" s="133">
        <v>25020</v>
      </c>
      <c r="H810" s="133" t="s">
        <v>2263</v>
      </c>
      <c r="I810" s="133">
        <v>225554</v>
      </c>
      <c r="J810" s="133" t="s">
        <v>2272</v>
      </c>
      <c r="K810" s="133" t="s">
        <v>545</v>
      </c>
      <c r="L810" s="135" t="str">
        <f t="shared" si="24"/>
        <v>AA</v>
      </c>
      <c r="M810" s="131">
        <f t="shared" si="25"/>
        <v>0</v>
      </c>
      <c r="P810" s="136"/>
      <c r="Q810" s="136"/>
      <c r="R810" s="136"/>
      <c r="S810" s="136"/>
      <c r="T810"/>
      <c r="U810" s="136"/>
      <c r="V810" s="136"/>
      <c r="W810"/>
      <c r="X810" s="136"/>
      <c r="Y810" s="136"/>
      <c r="Z810" s="136"/>
      <c r="AA810" s="136"/>
      <c r="AB810" s="136"/>
      <c r="AC810" s="136"/>
      <c r="AD810" s="136"/>
      <c r="AE810" s="136"/>
      <c r="AF810" s="136"/>
      <c r="AG810" s="136"/>
      <c r="AH810" s="136"/>
      <c r="AI810" s="136"/>
    </row>
    <row r="811" spans="1:35" ht="30" x14ac:dyDescent="0.25">
      <c r="A811" s="133">
        <v>250200</v>
      </c>
      <c r="B811" s="133" t="s">
        <v>2263</v>
      </c>
      <c r="C811" s="133">
        <v>2</v>
      </c>
      <c r="D811" s="133" t="s">
        <v>1066</v>
      </c>
      <c r="E811" s="133">
        <v>250</v>
      </c>
      <c r="F811" s="133" t="s">
        <v>17</v>
      </c>
      <c r="G811" s="133">
        <v>25020</v>
      </c>
      <c r="H811" s="133" t="s">
        <v>2263</v>
      </c>
      <c r="I811" s="133">
        <v>225567</v>
      </c>
      <c r="J811" s="133" t="s">
        <v>2274</v>
      </c>
      <c r="K811" s="133" t="s">
        <v>545</v>
      </c>
      <c r="L811" s="135" t="str">
        <f t="shared" si="24"/>
        <v>AA</v>
      </c>
      <c r="M811" s="131">
        <f t="shared" si="25"/>
        <v>0</v>
      </c>
      <c r="P811" s="136"/>
      <c r="Q811" s="136"/>
      <c r="R811" s="136"/>
      <c r="S811" s="136"/>
      <c r="T811"/>
      <c r="U811" s="136"/>
      <c r="V811" s="136"/>
      <c r="W811"/>
      <c r="X811" s="136"/>
      <c r="Y811" s="136"/>
      <c r="Z811" s="136"/>
      <c r="AA811" s="136"/>
      <c r="AB811" s="136"/>
      <c r="AC811" s="136"/>
      <c r="AD811" s="136"/>
      <c r="AE811" s="136"/>
      <c r="AF811" s="136"/>
      <c r="AG811" s="136"/>
      <c r="AH811" s="136"/>
      <c r="AI811" s="136"/>
    </row>
    <row r="812" spans="1:35" ht="30" x14ac:dyDescent="0.25">
      <c r="A812" s="133">
        <v>250200</v>
      </c>
      <c r="B812" s="133" t="s">
        <v>2263</v>
      </c>
      <c r="C812" s="133">
        <v>2</v>
      </c>
      <c r="D812" s="133" t="s">
        <v>1066</v>
      </c>
      <c r="E812" s="133">
        <v>250</v>
      </c>
      <c r="F812" s="133" t="s">
        <v>17</v>
      </c>
      <c r="G812" s="133">
        <v>25020</v>
      </c>
      <c r="H812" s="133" t="s">
        <v>2263</v>
      </c>
      <c r="I812" s="133">
        <v>227008</v>
      </c>
      <c r="J812" s="133" t="s">
        <v>2276</v>
      </c>
      <c r="K812" s="133" t="s">
        <v>545</v>
      </c>
      <c r="L812" s="135" t="str">
        <f t="shared" si="24"/>
        <v>AA</v>
      </c>
      <c r="M812" s="131">
        <f t="shared" si="25"/>
        <v>0</v>
      </c>
      <c r="P812" s="136"/>
      <c r="Q812" s="136"/>
      <c r="R812" s="136"/>
      <c r="S812" s="136"/>
      <c r="T812"/>
      <c r="U812" s="136"/>
      <c r="V812" s="136"/>
      <c r="W812"/>
      <c r="X812" s="136"/>
      <c r="Y812" s="136"/>
      <c r="Z812" s="136"/>
      <c r="AA812" s="136"/>
      <c r="AB812" s="136"/>
      <c r="AC812" s="136"/>
      <c r="AD812" s="136"/>
      <c r="AE812" s="136"/>
      <c r="AF812" s="136"/>
      <c r="AG812" s="136"/>
      <c r="AH812" s="136"/>
      <c r="AI812" s="136"/>
    </row>
    <row r="813" spans="1:35" ht="30" x14ac:dyDescent="0.25">
      <c r="A813" s="133">
        <v>250200</v>
      </c>
      <c r="B813" s="133" t="s">
        <v>2263</v>
      </c>
      <c r="C813" s="133">
        <v>2</v>
      </c>
      <c r="D813" s="133" t="s">
        <v>1066</v>
      </c>
      <c r="E813" s="133">
        <v>250</v>
      </c>
      <c r="F813" s="133" t="s">
        <v>17</v>
      </c>
      <c r="G813" s="133">
        <v>25020</v>
      </c>
      <c r="H813" s="133" t="s">
        <v>2263</v>
      </c>
      <c r="I813" s="133">
        <v>227012</v>
      </c>
      <c r="J813" s="133" t="s">
        <v>2278</v>
      </c>
      <c r="K813" s="133" t="s">
        <v>545</v>
      </c>
      <c r="L813" s="135" t="str">
        <f t="shared" si="24"/>
        <v>AA</v>
      </c>
      <c r="M813" s="131">
        <f t="shared" si="25"/>
        <v>0</v>
      </c>
      <c r="P813" s="136"/>
      <c r="Q813" s="136"/>
      <c r="R813" s="136"/>
      <c r="S813" s="136"/>
      <c r="T813"/>
      <c r="U813" s="136"/>
      <c r="V813" s="136"/>
      <c r="W813"/>
      <c r="X813" s="136"/>
      <c r="Y813" s="136"/>
      <c r="Z813" s="136"/>
      <c r="AA813" s="136"/>
      <c r="AB813" s="136"/>
      <c r="AC813" s="136"/>
      <c r="AD813" s="136"/>
      <c r="AE813" s="136"/>
      <c r="AF813" s="136"/>
      <c r="AG813" s="136"/>
      <c r="AH813" s="136"/>
      <c r="AI813" s="136"/>
    </row>
    <row r="814" spans="1:35" ht="30" x14ac:dyDescent="0.25">
      <c r="A814" s="133">
        <v>250200</v>
      </c>
      <c r="B814" s="133" t="s">
        <v>2263</v>
      </c>
      <c r="C814" s="133">
        <v>2</v>
      </c>
      <c r="D814" s="133" t="s">
        <v>1066</v>
      </c>
      <c r="E814" s="133">
        <v>250</v>
      </c>
      <c r="F814" s="133" t="s">
        <v>17</v>
      </c>
      <c r="G814" s="133">
        <v>25020</v>
      </c>
      <c r="H814" s="133" t="s">
        <v>2263</v>
      </c>
      <c r="I814" s="133">
        <v>227095</v>
      </c>
      <c r="J814" s="133" t="s">
        <v>2280</v>
      </c>
      <c r="K814" s="133" t="s">
        <v>545</v>
      </c>
      <c r="L814" s="135" t="str">
        <f t="shared" si="24"/>
        <v>AA</v>
      </c>
      <c r="M814" s="131">
        <f t="shared" si="25"/>
        <v>0</v>
      </c>
      <c r="P814" s="136"/>
      <c r="Q814" s="136"/>
      <c r="R814" s="136"/>
      <c r="S814" s="136"/>
      <c r="T814"/>
      <c r="U814" s="136"/>
      <c r="V814" s="136"/>
      <c r="W814"/>
      <c r="X814" s="136"/>
      <c r="Y814" s="136"/>
      <c r="Z814" s="136"/>
      <c r="AA814" s="136"/>
      <c r="AB814" s="136"/>
      <c r="AC814" s="136"/>
      <c r="AD814" s="136"/>
      <c r="AE814" s="136"/>
      <c r="AF814" s="136"/>
      <c r="AG814" s="136"/>
      <c r="AH814" s="136"/>
      <c r="AI814" s="136"/>
    </row>
    <row r="815" spans="1:35" ht="30" x14ac:dyDescent="0.25">
      <c r="A815" s="133">
        <v>250200</v>
      </c>
      <c r="B815" s="133" t="s">
        <v>2263</v>
      </c>
      <c r="C815" s="133">
        <v>2</v>
      </c>
      <c r="D815" s="133" t="s">
        <v>1066</v>
      </c>
      <c r="E815" s="133">
        <v>250</v>
      </c>
      <c r="F815" s="133" t="s">
        <v>17</v>
      </c>
      <c r="G815" s="133">
        <v>25020</v>
      </c>
      <c r="H815" s="133" t="s">
        <v>2263</v>
      </c>
      <c r="I815" s="133">
        <v>227349</v>
      </c>
      <c r="J815" s="133" t="s">
        <v>2282</v>
      </c>
      <c r="K815" s="133" t="s">
        <v>545</v>
      </c>
      <c r="L815" s="135" t="str">
        <f t="shared" si="24"/>
        <v>AA</v>
      </c>
      <c r="M815" s="131">
        <f t="shared" si="25"/>
        <v>0</v>
      </c>
      <c r="P815" s="136"/>
      <c r="Q815" s="136"/>
      <c r="R815" s="136"/>
      <c r="S815" s="136"/>
      <c r="T815"/>
      <c r="U815" s="136"/>
      <c r="V815" s="136"/>
      <c r="W815"/>
      <c r="X815" s="136"/>
      <c r="Y815" s="136"/>
      <c r="Z815" s="136"/>
      <c r="AA815" s="136"/>
      <c r="AB815" s="136"/>
      <c r="AC815" s="136"/>
      <c r="AD815" s="136"/>
      <c r="AE815" s="136"/>
      <c r="AF815" s="136"/>
      <c r="AG815" s="136"/>
      <c r="AH815" s="136"/>
      <c r="AI815" s="136"/>
    </row>
    <row r="816" spans="1:35" ht="30" x14ac:dyDescent="0.25">
      <c r="A816" s="133">
        <v>250200</v>
      </c>
      <c r="B816" s="133" t="s">
        <v>2263</v>
      </c>
      <c r="C816" s="133">
        <v>2</v>
      </c>
      <c r="D816" s="133" t="s">
        <v>1066</v>
      </c>
      <c r="E816" s="133">
        <v>250</v>
      </c>
      <c r="F816" s="133" t="s">
        <v>17</v>
      </c>
      <c r="G816" s="133">
        <v>25020</v>
      </c>
      <c r="H816" s="133" t="s">
        <v>2263</v>
      </c>
      <c r="I816" s="133">
        <v>227501</v>
      </c>
      <c r="J816" s="133" t="s">
        <v>2284</v>
      </c>
      <c r="K816" s="133" t="s">
        <v>545</v>
      </c>
      <c r="L816" s="135" t="str">
        <f t="shared" si="24"/>
        <v>AA</v>
      </c>
      <c r="M816" s="131">
        <f t="shared" si="25"/>
        <v>0</v>
      </c>
      <c r="P816" s="136"/>
      <c r="Q816" s="136"/>
      <c r="R816" s="136"/>
      <c r="S816" s="136"/>
      <c r="T816"/>
      <c r="U816" s="136"/>
      <c r="V816" s="136"/>
      <c r="W816"/>
      <c r="X816" s="136"/>
      <c r="Y816" s="136"/>
      <c r="Z816" s="136"/>
      <c r="AA816" s="136"/>
      <c r="AB816" s="136"/>
      <c r="AC816" s="136"/>
      <c r="AD816" s="136"/>
      <c r="AE816" s="136"/>
      <c r="AF816" s="136"/>
      <c r="AG816" s="136"/>
      <c r="AH816" s="136"/>
      <c r="AI816" s="136"/>
    </row>
    <row r="817" spans="1:35" ht="30" x14ac:dyDescent="0.25">
      <c r="A817" s="133">
        <v>250200</v>
      </c>
      <c r="B817" s="133" t="s">
        <v>2263</v>
      </c>
      <c r="C817" s="133">
        <v>2</v>
      </c>
      <c r="D817" s="133" t="s">
        <v>1066</v>
      </c>
      <c r="E817" s="133">
        <v>250</v>
      </c>
      <c r="F817" s="133" t="s">
        <v>17</v>
      </c>
      <c r="G817" s="133">
        <v>25020</v>
      </c>
      <c r="H817" s="133" t="s">
        <v>2263</v>
      </c>
      <c r="I817" s="133">
        <v>227541</v>
      </c>
      <c r="J817" s="133" t="s">
        <v>2286</v>
      </c>
      <c r="K817" s="133" t="s">
        <v>545</v>
      </c>
      <c r="L817" s="135" t="str">
        <f t="shared" si="24"/>
        <v>AA</v>
      </c>
      <c r="M817" s="131">
        <f t="shared" si="25"/>
        <v>0</v>
      </c>
      <c r="P817" s="136"/>
      <c r="Q817" s="136"/>
      <c r="R817" s="136"/>
      <c r="S817" s="136"/>
      <c r="T817"/>
      <c r="U817" s="136"/>
      <c r="V817" s="136"/>
      <c r="W817"/>
      <c r="X817" s="136"/>
      <c r="Y817" s="136"/>
      <c r="Z817" s="136"/>
      <c r="AA817" s="136"/>
      <c r="AB817" s="136"/>
      <c r="AC817" s="136"/>
      <c r="AD817" s="136"/>
      <c r="AE817" s="136"/>
      <c r="AF817" s="136"/>
      <c r="AG817" s="136"/>
      <c r="AH817" s="136"/>
      <c r="AI817" s="136"/>
    </row>
    <row r="818" spans="1:35" ht="30" x14ac:dyDescent="0.25">
      <c r="A818" s="133">
        <v>250200</v>
      </c>
      <c r="B818" s="133" t="s">
        <v>2263</v>
      </c>
      <c r="C818" s="133">
        <v>2</v>
      </c>
      <c r="D818" s="133" t="s">
        <v>1066</v>
      </c>
      <c r="E818" s="133">
        <v>250</v>
      </c>
      <c r="F818" s="133" t="s">
        <v>17</v>
      </c>
      <c r="G818" s="133">
        <v>25020</v>
      </c>
      <c r="H818" s="133" t="s">
        <v>2263</v>
      </c>
      <c r="I818" s="133">
        <v>227576</v>
      </c>
      <c r="J818" s="133" t="s">
        <v>2288</v>
      </c>
      <c r="K818" s="133" t="s">
        <v>545</v>
      </c>
      <c r="L818" s="135" t="str">
        <f t="shared" si="24"/>
        <v>AA</v>
      </c>
      <c r="M818" s="131">
        <f t="shared" si="25"/>
        <v>0</v>
      </c>
      <c r="P818" s="136"/>
      <c r="Q818" s="136"/>
      <c r="R818" s="136"/>
      <c r="S818" s="136"/>
      <c r="T818"/>
      <c r="U818" s="136"/>
      <c r="V818" s="136"/>
      <c r="W818"/>
      <c r="X818" s="136"/>
      <c r="Y818" s="136"/>
      <c r="Z818" s="136"/>
      <c r="AA818" s="136"/>
      <c r="AB818" s="136"/>
      <c r="AC818" s="136"/>
      <c r="AD818" s="136"/>
      <c r="AE818" s="136"/>
      <c r="AF818" s="136"/>
      <c r="AG818" s="136"/>
      <c r="AH818" s="136"/>
      <c r="AI818" s="136"/>
    </row>
    <row r="819" spans="1:35" ht="30" x14ac:dyDescent="0.25">
      <c r="A819" s="133">
        <v>250200</v>
      </c>
      <c r="B819" s="133" t="s">
        <v>2263</v>
      </c>
      <c r="C819" s="133">
        <v>2</v>
      </c>
      <c r="D819" s="133" t="s">
        <v>1066</v>
      </c>
      <c r="E819" s="133">
        <v>250</v>
      </c>
      <c r="F819" s="133" t="s">
        <v>17</v>
      </c>
      <c r="G819" s="133">
        <v>25020</v>
      </c>
      <c r="H819" s="133" t="s">
        <v>2263</v>
      </c>
      <c r="I819" s="133">
        <v>227838</v>
      </c>
      <c r="J819" s="133" t="s">
        <v>2290</v>
      </c>
      <c r="K819" s="133" t="s">
        <v>545</v>
      </c>
      <c r="L819" s="135" t="str">
        <f t="shared" si="24"/>
        <v>AA</v>
      </c>
      <c r="M819" s="131">
        <f t="shared" si="25"/>
        <v>0</v>
      </c>
      <c r="P819" s="136"/>
      <c r="Q819" s="136"/>
      <c r="R819" s="136"/>
      <c r="S819" s="136"/>
      <c r="T819"/>
      <c r="U819" s="136"/>
      <c r="V819" s="136"/>
      <c r="W819"/>
      <c r="X819" s="136"/>
      <c r="Y819" s="136"/>
      <c r="Z819" s="136"/>
      <c r="AA819" s="136"/>
      <c r="AB819" s="136"/>
      <c r="AC819" s="136"/>
      <c r="AD819" s="136"/>
      <c r="AE819" s="136"/>
      <c r="AF819" s="136"/>
      <c r="AG819" s="136"/>
      <c r="AH819" s="136"/>
      <c r="AI819" s="136"/>
    </row>
    <row r="820" spans="1:35" ht="30" x14ac:dyDescent="0.25">
      <c r="A820" s="133">
        <v>250200</v>
      </c>
      <c r="B820" s="133" t="s">
        <v>2263</v>
      </c>
      <c r="C820" s="133">
        <v>2</v>
      </c>
      <c r="D820" s="133" t="s">
        <v>1066</v>
      </c>
      <c r="E820" s="133">
        <v>250</v>
      </c>
      <c r="F820" s="133" t="s">
        <v>17</v>
      </c>
      <c r="G820" s="133">
        <v>25020</v>
      </c>
      <c r="H820" s="133" t="s">
        <v>2263</v>
      </c>
      <c r="I820" s="133">
        <v>227904</v>
      </c>
      <c r="J820" s="133" t="s">
        <v>2292</v>
      </c>
      <c r="K820" s="133" t="s">
        <v>545</v>
      </c>
      <c r="L820" s="135" t="str">
        <f t="shared" si="24"/>
        <v>AA</v>
      </c>
      <c r="M820" s="131">
        <f t="shared" si="25"/>
        <v>0</v>
      </c>
      <c r="P820" s="136"/>
      <c r="Q820" s="136"/>
      <c r="R820" s="136"/>
      <c r="S820" s="136"/>
      <c r="T820"/>
      <c r="U820" s="136"/>
      <c r="V820" s="136"/>
      <c r="W820"/>
      <c r="X820" s="136"/>
      <c r="Y820" s="136"/>
      <c r="Z820" s="136"/>
      <c r="AA820" s="136"/>
      <c r="AB820" s="136"/>
      <c r="AC820" s="136"/>
      <c r="AD820" s="136"/>
      <c r="AE820" s="136"/>
      <c r="AF820" s="136"/>
      <c r="AG820" s="136"/>
      <c r="AH820" s="136"/>
      <c r="AI820" s="136"/>
    </row>
    <row r="821" spans="1:35" ht="30" x14ac:dyDescent="0.25">
      <c r="A821" s="133">
        <v>250200</v>
      </c>
      <c r="B821" s="133" t="s">
        <v>2263</v>
      </c>
      <c r="C821" s="133">
        <v>2</v>
      </c>
      <c r="D821" s="133" t="s">
        <v>1066</v>
      </c>
      <c r="E821" s="133">
        <v>250</v>
      </c>
      <c r="F821" s="133" t="s">
        <v>17</v>
      </c>
      <c r="G821" s="133">
        <v>25020</v>
      </c>
      <c r="H821" s="133" t="s">
        <v>2263</v>
      </c>
      <c r="I821" s="133">
        <v>228505</v>
      </c>
      <c r="J821" s="133" t="s">
        <v>2294</v>
      </c>
      <c r="K821" s="133" t="s">
        <v>545</v>
      </c>
      <c r="L821" s="135" t="str">
        <f t="shared" si="24"/>
        <v>AA</v>
      </c>
      <c r="M821" s="131">
        <f t="shared" si="25"/>
        <v>0</v>
      </c>
      <c r="P821" s="136"/>
      <c r="Q821" s="136"/>
      <c r="R821" s="136"/>
      <c r="S821" s="136"/>
      <c r="T821"/>
      <c r="U821" s="136"/>
      <c r="V821" s="136"/>
      <c r="W821"/>
      <c r="X821" s="136"/>
      <c r="Y821" s="136"/>
      <c r="Z821" s="136"/>
      <c r="AA821" s="136"/>
      <c r="AB821" s="136"/>
      <c r="AC821" s="136"/>
      <c r="AD821" s="136"/>
      <c r="AE821" s="136"/>
      <c r="AF821" s="136"/>
      <c r="AG821" s="136"/>
      <c r="AH821" s="136"/>
      <c r="AI821" s="136"/>
    </row>
    <row r="822" spans="1:35" ht="30" x14ac:dyDescent="0.25">
      <c r="A822" s="133">
        <v>250200</v>
      </c>
      <c r="B822" s="133" t="s">
        <v>2263</v>
      </c>
      <c r="C822" s="133">
        <v>2</v>
      </c>
      <c r="D822" s="133" t="s">
        <v>1066</v>
      </c>
      <c r="E822" s="133">
        <v>250</v>
      </c>
      <c r="F822" s="133" t="s">
        <v>17</v>
      </c>
      <c r="G822" s="133">
        <v>25020</v>
      </c>
      <c r="H822" s="133" t="s">
        <v>2263</v>
      </c>
      <c r="I822" s="133">
        <v>228733</v>
      </c>
      <c r="J822" s="133" t="s">
        <v>2296</v>
      </c>
      <c r="K822" s="133" t="s">
        <v>545</v>
      </c>
      <c r="L822" s="135" t="str">
        <f t="shared" si="24"/>
        <v>AA</v>
      </c>
      <c r="M822" s="131">
        <f t="shared" si="25"/>
        <v>0</v>
      </c>
      <c r="P822" s="136"/>
      <c r="Q822" s="136"/>
      <c r="R822" s="136"/>
      <c r="S822" s="136"/>
      <c r="T822"/>
      <c r="U822" s="136"/>
      <c r="V822" s="136"/>
      <c r="W822"/>
      <c r="X822" s="136"/>
      <c r="Y822" s="136"/>
      <c r="Z822" s="136"/>
      <c r="AA822" s="136"/>
      <c r="AB822" s="136"/>
      <c r="AC822" s="136"/>
      <c r="AD822" s="136"/>
      <c r="AE822" s="136"/>
      <c r="AF822" s="136"/>
      <c r="AG822" s="136"/>
      <c r="AH822" s="136"/>
      <c r="AI822" s="136"/>
    </row>
    <row r="823" spans="1:35" ht="30" x14ac:dyDescent="0.25">
      <c r="A823" s="133">
        <v>250200</v>
      </c>
      <c r="B823" s="133" t="s">
        <v>2263</v>
      </c>
      <c r="C823" s="133">
        <v>2</v>
      </c>
      <c r="D823" s="133" t="s">
        <v>1066</v>
      </c>
      <c r="E823" s="133">
        <v>250</v>
      </c>
      <c r="F823" s="133" t="s">
        <v>17</v>
      </c>
      <c r="G823" s="133">
        <v>25020</v>
      </c>
      <c r="H823" s="133" t="s">
        <v>2263</v>
      </c>
      <c r="I823" s="133">
        <v>228975</v>
      </c>
      <c r="J823" s="133" t="s">
        <v>2298</v>
      </c>
      <c r="K823" s="133" t="s">
        <v>545</v>
      </c>
      <c r="L823" s="135" t="str">
        <f t="shared" si="24"/>
        <v>AA</v>
      </c>
      <c r="M823" s="131">
        <f t="shared" si="25"/>
        <v>0</v>
      </c>
      <c r="P823" s="136"/>
      <c r="Q823" s="136"/>
      <c r="R823" s="136"/>
      <c r="S823" s="136"/>
      <c r="T823"/>
      <c r="U823" s="136"/>
      <c r="V823" s="136"/>
      <c r="W823"/>
      <c r="X823" s="136"/>
      <c r="Y823" s="136"/>
      <c r="Z823" s="136"/>
      <c r="AA823" s="136"/>
      <c r="AB823" s="136"/>
      <c r="AC823" s="136"/>
      <c r="AD823" s="136"/>
      <c r="AE823" s="136"/>
      <c r="AF823" s="136"/>
      <c r="AG823" s="136"/>
      <c r="AH823" s="136"/>
      <c r="AI823" s="136"/>
    </row>
    <row r="824" spans="1:35" ht="30" x14ac:dyDescent="0.25">
      <c r="A824" s="133">
        <v>250200</v>
      </c>
      <c r="B824" s="133" t="s">
        <v>2263</v>
      </c>
      <c r="C824" s="133">
        <v>2</v>
      </c>
      <c r="D824" s="133" t="s">
        <v>1066</v>
      </c>
      <c r="E824" s="133">
        <v>250</v>
      </c>
      <c r="F824" s="133" t="s">
        <v>17</v>
      </c>
      <c r="G824" s="133">
        <v>25020</v>
      </c>
      <c r="H824" s="133" t="s">
        <v>2263</v>
      </c>
      <c r="I824" s="133">
        <v>333533</v>
      </c>
      <c r="J824" s="133" t="s">
        <v>2300</v>
      </c>
      <c r="K824" s="133" t="s">
        <v>545</v>
      </c>
      <c r="L824" s="135" t="str">
        <f t="shared" si="24"/>
        <v>AA</v>
      </c>
      <c r="M824" s="131">
        <f t="shared" si="25"/>
        <v>0</v>
      </c>
      <c r="P824" s="136"/>
      <c r="Q824" s="136"/>
      <c r="R824" s="136"/>
      <c r="S824" s="136"/>
      <c r="T824"/>
      <c r="U824" s="136"/>
      <c r="V824" s="136"/>
      <c r="W824"/>
      <c r="X824" s="136"/>
      <c r="Y824" s="136"/>
      <c r="Z824" s="136"/>
      <c r="AA824" s="136"/>
      <c r="AB824" s="136"/>
      <c r="AC824" s="136"/>
      <c r="AD824" s="136"/>
      <c r="AE824" s="136"/>
      <c r="AF824" s="136"/>
      <c r="AG824" s="136"/>
      <c r="AH824" s="136"/>
      <c r="AI824" s="136"/>
    </row>
    <row r="825" spans="1:35" ht="30" x14ac:dyDescent="0.25">
      <c r="A825" s="133">
        <v>250200</v>
      </c>
      <c r="B825" s="133" t="s">
        <v>2263</v>
      </c>
      <c r="C825" s="133">
        <v>2</v>
      </c>
      <c r="D825" s="133" t="s">
        <v>1066</v>
      </c>
      <c r="E825" s="133">
        <v>250</v>
      </c>
      <c r="F825" s="133" t="s">
        <v>17</v>
      </c>
      <c r="G825" s="133">
        <v>25020</v>
      </c>
      <c r="H825" s="133" t="s">
        <v>2263</v>
      </c>
      <c r="I825" s="133">
        <v>559124</v>
      </c>
      <c r="J825" s="133" t="s">
        <v>2302</v>
      </c>
      <c r="K825" s="133" t="s">
        <v>604</v>
      </c>
      <c r="L825" s="135" t="str">
        <f t="shared" si="24"/>
        <v>AA</v>
      </c>
      <c r="M825" s="131">
        <f t="shared" si="25"/>
        <v>0</v>
      </c>
      <c r="P825" s="136"/>
      <c r="Q825" s="136"/>
      <c r="R825" s="136"/>
      <c r="S825" s="136"/>
      <c r="T825"/>
      <c r="U825" s="136"/>
      <c r="V825" s="136"/>
      <c r="W825"/>
      <c r="X825" s="136"/>
      <c r="Y825" s="136"/>
      <c r="Z825" s="136"/>
      <c r="AA825" s="136"/>
      <c r="AB825" s="136"/>
      <c r="AC825" s="136"/>
      <c r="AD825" s="136"/>
      <c r="AE825" s="136"/>
      <c r="AF825" s="136"/>
      <c r="AG825" s="136"/>
      <c r="AH825" s="136"/>
      <c r="AI825" s="136"/>
    </row>
    <row r="826" spans="1:35" ht="30" x14ac:dyDescent="0.25">
      <c r="A826" s="133">
        <v>250200</v>
      </c>
      <c r="B826" s="133" t="s">
        <v>2263</v>
      </c>
      <c r="C826" s="133">
        <v>2</v>
      </c>
      <c r="D826" s="133" t="s">
        <v>1066</v>
      </c>
      <c r="E826" s="133">
        <v>250</v>
      </c>
      <c r="F826" s="133" t="s">
        <v>17</v>
      </c>
      <c r="G826" s="133">
        <v>25020</v>
      </c>
      <c r="H826" s="133" t="s">
        <v>2263</v>
      </c>
      <c r="I826" s="133">
        <v>660586</v>
      </c>
      <c r="J826" s="133" t="s">
        <v>2304</v>
      </c>
      <c r="K826" s="133" t="s">
        <v>545</v>
      </c>
      <c r="L826" s="135" t="str">
        <f t="shared" si="24"/>
        <v>AA</v>
      </c>
      <c r="M826" s="131">
        <f t="shared" si="25"/>
        <v>0</v>
      </c>
      <c r="P826" s="136"/>
      <c r="Q826" s="136"/>
      <c r="R826" s="136"/>
      <c r="S826" s="136"/>
      <c r="T826"/>
      <c r="U826" s="136"/>
      <c r="V826" s="136"/>
      <c r="W826"/>
      <c r="X826" s="136"/>
      <c r="Y826" s="136"/>
      <c r="Z826" s="136"/>
      <c r="AA826" s="136"/>
      <c r="AB826" s="136"/>
      <c r="AC826" s="136"/>
      <c r="AD826" s="136"/>
      <c r="AE826" s="136"/>
      <c r="AF826" s="136"/>
      <c r="AG826" s="136"/>
      <c r="AH826" s="136"/>
      <c r="AI826" s="136"/>
    </row>
    <row r="827" spans="1:35" ht="30" x14ac:dyDescent="0.25">
      <c r="A827" s="133">
        <v>250200</v>
      </c>
      <c r="B827" s="133" t="s">
        <v>2263</v>
      </c>
      <c r="C827" s="133">
        <v>2</v>
      </c>
      <c r="D827" s="133" t="s">
        <v>1066</v>
      </c>
      <c r="E827" s="133">
        <v>250</v>
      </c>
      <c r="F827" s="133" t="s">
        <v>17</v>
      </c>
      <c r="G827" s="133">
        <v>25020</v>
      </c>
      <c r="H827" s="133" t="s">
        <v>2263</v>
      </c>
      <c r="I827" s="133">
        <v>660597</v>
      </c>
      <c r="J827" s="133" t="s">
        <v>2306</v>
      </c>
      <c r="K827" s="133" t="s">
        <v>538</v>
      </c>
      <c r="L827" s="135" t="str">
        <f t="shared" si="24"/>
        <v>AA</v>
      </c>
      <c r="M827" s="131">
        <f t="shared" si="25"/>
        <v>0</v>
      </c>
      <c r="P827" s="136"/>
      <c r="Q827" s="136"/>
      <c r="R827" s="136"/>
      <c r="S827" s="136"/>
      <c r="T827"/>
      <c r="U827" s="136"/>
      <c r="V827" s="136"/>
      <c r="W827"/>
      <c r="X827" s="136"/>
      <c r="Y827" s="136"/>
      <c r="Z827" s="136"/>
      <c r="AA827" s="136"/>
      <c r="AB827" s="136"/>
      <c r="AC827" s="136"/>
      <c r="AD827" s="136"/>
      <c r="AE827" s="136"/>
      <c r="AF827" s="136"/>
      <c r="AG827" s="136"/>
      <c r="AH827" s="136"/>
      <c r="AI827" s="136"/>
    </row>
    <row r="828" spans="1:35" ht="30" x14ac:dyDescent="0.25">
      <c r="A828" s="133">
        <v>250250</v>
      </c>
      <c r="B828" s="133" t="s">
        <v>2308</v>
      </c>
      <c r="C828" s="133">
        <v>2</v>
      </c>
      <c r="D828" s="133" t="s">
        <v>1066</v>
      </c>
      <c r="E828" s="133">
        <v>250</v>
      </c>
      <c r="F828" s="133" t="s">
        <v>17</v>
      </c>
      <c r="G828" s="133">
        <v>25025</v>
      </c>
      <c r="H828" s="133" t="s">
        <v>2308</v>
      </c>
      <c r="I828" s="133">
        <v>101660</v>
      </c>
      <c r="J828" s="133" t="s">
        <v>2308</v>
      </c>
      <c r="K828" s="133" t="s">
        <v>557</v>
      </c>
      <c r="L828" s="135" t="str">
        <f t="shared" si="24"/>
        <v>AA</v>
      </c>
      <c r="M828" s="131">
        <f t="shared" si="25"/>
        <v>0</v>
      </c>
      <c r="P828" s="136"/>
      <c r="Q828" s="136"/>
      <c r="R828" s="136"/>
      <c r="S828" s="136"/>
      <c r="T828"/>
      <c r="U828" s="136"/>
      <c r="V828" s="136"/>
      <c r="W828"/>
      <c r="X828" s="136"/>
      <c r="Y828" s="136"/>
      <c r="Z828" s="136"/>
      <c r="AA828" s="136"/>
      <c r="AB828" s="136"/>
      <c r="AC828" s="136"/>
      <c r="AD828" s="136"/>
      <c r="AE828" s="136"/>
      <c r="AF828" s="136"/>
      <c r="AG828" s="136"/>
      <c r="AH828" s="136"/>
      <c r="AI828" s="136"/>
    </row>
    <row r="829" spans="1:35" ht="30" x14ac:dyDescent="0.25">
      <c r="A829" s="133">
        <v>250250</v>
      </c>
      <c r="B829" s="133" t="s">
        <v>2308</v>
      </c>
      <c r="C829" s="133">
        <v>2</v>
      </c>
      <c r="D829" s="133" t="s">
        <v>1066</v>
      </c>
      <c r="E829" s="133">
        <v>250</v>
      </c>
      <c r="F829" s="133" t="s">
        <v>17</v>
      </c>
      <c r="G829" s="133">
        <v>25025</v>
      </c>
      <c r="H829" s="133" t="s">
        <v>2308</v>
      </c>
      <c r="I829" s="133">
        <v>104303</v>
      </c>
      <c r="J829" s="133" t="s">
        <v>2311</v>
      </c>
      <c r="K829" s="133" t="s">
        <v>1079</v>
      </c>
      <c r="L829" s="135" t="str">
        <f t="shared" si="24"/>
        <v>AA</v>
      </c>
      <c r="M829" s="131">
        <f t="shared" si="25"/>
        <v>0</v>
      </c>
      <c r="P829" s="136"/>
      <c r="Q829" s="136"/>
      <c r="R829" s="136"/>
      <c r="S829" s="136"/>
      <c r="T829"/>
      <c r="U829" s="136"/>
      <c r="V829" s="136"/>
      <c r="W829"/>
      <c r="X829" s="136"/>
      <c r="Y829" s="136"/>
      <c r="Z829" s="136"/>
      <c r="AA829" s="136"/>
      <c r="AB829" s="136"/>
      <c r="AC829" s="136"/>
      <c r="AD829" s="136"/>
      <c r="AE829" s="136"/>
      <c r="AF829" s="136"/>
      <c r="AG829" s="136"/>
      <c r="AH829" s="136"/>
      <c r="AI829" s="136"/>
    </row>
    <row r="830" spans="1:35" ht="30" x14ac:dyDescent="0.25">
      <c r="A830" s="133">
        <v>250250</v>
      </c>
      <c r="B830" s="133" t="s">
        <v>2308</v>
      </c>
      <c r="C830" s="133">
        <v>2</v>
      </c>
      <c r="D830" s="133" t="s">
        <v>1066</v>
      </c>
      <c r="E830" s="133">
        <v>250</v>
      </c>
      <c r="F830" s="133" t="s">
        <v>17</v>
      </c>
      <c r="G830" s="133">
        <v>25025</v>
      </c>
      <c r="H830" s="133" t="s">
        <v>2308</v>
      </c>
      <c r="I830" s="133">
        <v>105509</v>
      </c>
      <c r="J830" s="133" t="s">
        <v>2313</v>
      </c>
      <c r="K830" s="133" t="s">
        <v>557</v>
      </c>
      <c r="L830" s="135" t="str">
        <f t="shared" si="24"/>
        <v>AA</v>
      </c>
      <c r="M830" s="131">
        <f t="shared" si="25"/>
        <v>0</v>
      </c>
      <c r="P830" s="136"/>
      <c r="Q830" s="136"/>
      <c r="R830" s="136"/>
      <c r="S830" s="136"/>
      <c r="T830"/>
      <c r="U830" s="136"/>
      <c r="V830" s="136"/>
      <c r="W830"/>
      <c r="X830" s="136"/>
      <c r="Y830" s="136"/>
      <c r="Z830" s="136"/>
      <c r="AA830" s="136"/>
      <c r="AB830" s="136"/>
      <c r="AC830" s="136"/>
      <c r="AD830" s="136"/>
      <c r="AE830" s="136"/>
      <c r="AF830" s="136"/>
      <c r="AG830" s="136"/>
      <c r="AH830" s="136"/>
      <c r="AI830" s="136"/>
    </row>
    <row r="831" spans="1:35" ht="30" x14ac:dyDescent="0.25">
      <c r="A831" s="133">
        <v>250250</v>
      </c>
      <c r="B831" s="133" t="s">
        <v>2308</v>
      </c>
      <c r="C831" s="133">
        <v>2</v>
      </c>
      <c r="D831" s="133" t="s">
        <v>1066</v>
      </c>
      <c r="E831" s="133">
        <v>250</v>
      </c>
      <c r="F831" s="133" t="s">
        <v>17</v>
      </c>
      <c r="G831" s="133">
        <v>25025</v>
      </c>
      <c r="H831" s="133" t="s">
        <v>2308</v>
      </c>
      <c r="I831" s="133">
        <v>227666</v>
      </c>
      <c r="J831" s="133" t="s">
        <v>2315</v>
      </c>
      <c r="K831" s="133" t="s">
        <v>545</v>
      </c>
      <c r="L831" s="135" t="str">
        <f t="shared" si="24"/>
        <v>AA</v>
      </c>
      <c r="M831" s="131">
        <f t="shared" si="25"/>
        <v>0</v>
      </c>
      <c r="P831" s="136"/>
      <c r="Q831" s="136"/>
      <c r="R831" s="136"/>
      <c r="S831" s="136"/>
      <c r="T831"/>
      <c r="U831" s="136"/>
      <c r="V831" s="136"/>
      <c r="W831"/>
      <c r="X831" s="136"/>
      <c r="Y831" s="136"/>
      <c r="Z831" s="136"/>
      <c r="AA831" s="136"/>
      <c r="AB831" s="136"/>
      <c r="AC831" s="136"/>
      <c r="AD831" s="136"/>
      <c r="AE831" s="136"/>
      <c r="AF831" s="136"/>
      <c r="AG831" s="136"/>
      <c r="AH831" s="136"/>
      <c r="AI831" s="136"/>
    </row>
    <row r="832" spans="1:35" ht="30" x14ac:dyDescent="0.25">
      <c r="A832" s="133">
        <v>250250</v>
      </c>
      <c r="B832" s="133" t="s">
        <v>2308</v>
      </c>
      <c r="C832" s="133">
        <v>2</v>
      </c>
      <c r="D832" s="133" t="s">
        <v>1066</v>
      </c>
      <c r="E832" s="133">
        <v>250</v>
      </c>
      <c r="F832" s="133" t="s">
        <v>17</v>
      </c>
      <c r="G832" s="133">
        <v>25025</v>
      </c>
      <c r="H832" s="133" t="s">
        <v>2308</v>
      </c>
      <c r="I832" s="133">
        <v>228207</v>
      </c>
      <c r="J832" s="133" t="s">
        <v>2317</v>
      </c>
      <c r="K832" s="133" t="s">
        <v>1156</v>
      </c>
      <c r="L832" s="135" t="str">
        <f t="shared" si="24"/>
        <v>AA</v>
      </c>
      <c r="M832" s="131">
        <f t="shared" si="25"/>
        <v>0</v>
      </c>
      <c r="P832" s="136"/>
      <c r="Q832" s="136"/>
      <c r="R832" s="136"/>
      <c r="S832" s="136"/>
      <c r="T832"/>
      <c r="U832" s="136"/>
      <c r="V832" s="136"/>
      <c r="W832"/>
      <c r="X832" s="136"/>
      <c r="Y832" s="136"/>
      <c r="Z832" s="136"/>
      <c r="AA832" s="136"/>
      <c r="AB832" s="136"/>
      <c r="AC832" s="136"/>
      <c r="AD832" s="136"/>
      <c r="AE832" s="136"/>
      <c r="AF832" s="136"/>
      <c r="AG832" s="136"/>
      <c r="AH832" s="136"/>
      <c r="AI832" s="136"/>
    </row>
    <row r="833" spans="1:35" ht="30" x14ac:dyDescent="0.25">
      <c r="A833" s="133">
        <v>250250</v>
      </c>
      <c r="B833" s="133" t="s">
        <v>2308</v>
      </c>
      <c r="C833" s="133">
        <v>2</v>
      </c>
      <c r="D833" s="133" t="s">
        <v>1066</v>
      </c>
      <c r="E833" s="133">
        <v>250</v>
      </c>
      <c r="F833" s="133" t="s">
        <v>17</v>
      </c>
      <c r="G833" s="133">
        <v>25025</v>
      </c>
      <c r="H833" s="133" t="s">
        <v>2308</v>
      </c>
      <c r="I833" s="133">
        <v>228535</v>
      </c>
      <c r="J833" s="133" t="s">
        <v>2319</v>
      </c>
      <c r="K833" s="133" t="s">
        <v>545</v>
      </c>
      <c r="L833" s="135" t="str">
        <f t="shared" si="24"/>
        <v>AA</v>
      </c>
      <c r="M833" s="131">
        <f t="shared" si="25"/>
        <v>0</v>
      </c>
      <c r="P833" s="136"/>
      <c r="Q833" s="136"/>
      <c r="R833" s="136"/>
      <c r="S833" s="136"/>
      <c r="T833"/>
      <c r="U833" s="136"/>
      <c r="V833" s="136"/>
      <c r="W833"/>
      <c r="X833" s="136"/>
      <c r="Y833" s="136"/>
      <c r="Z833" s="136"/>
      <c r="AA833" s="136"/>
      <c r="AB833" s="136"/>
      <c r="AC833" s="136"/>
      <c r="AD833" s="136"/>
      <c r="AE833" s="136"/>
      <c r="AF833" s="136"/>
      <c r="AG833" s="136"/>
      <c r="AH833" s="136"/>
      <c r="AI833" s="136"/>
    </row>
    <row r="834" spans="1:35" ht="30" x14ac:dyDescent="0.25">
      <c r="A834" s="133">
        <v>250250</v>
      </c>
      <c r="B834" s="133" t="s">
        <v>2308</v>
      </c>
      <c r="C834" s="133">
        <v>2</v>
      </c>
      <c r="D834" s="133" t="s">
        <v>1066</v>
      </c>
      <c r="E834" s="133">
        <v>250</v>
      </c>
      <c r="F834" s="133" t="s">
        <v>17</v>
      </c>
      <c r="G834" s="133">
        <v>25025</v>
      </c>
      <c r="H834" s="133" t="s">
        <v>2308</v>
      </c>
      <c r="I834" s="133">
        <v>228536</v>
      </c>
      <c r="J834" s="133" t="s">
        <v>2321</v>
      </c>
      <c r="K834" s="133" t="s">
        <v>545</v>
      </c>
      <c r="L834" s="135" t="str">
        <f t="shared" si="24"/>
        <v>AA</v>
      </c>
      <c r="M834" s="131">
        <f t="shared" si="25"/>
        <v>0</v>
      </c>
      <c r="P834" s="136"/>
      <c r="Q834" s="136"/>
      <c r="R834" s="136"/>
      <c r="S834" s="136"/>
      <c r="T834"/>
      <c r="U834" s="136"/>
      <c r="V834" s="136"/>
      <c r="W834"/>
      <c r="X834" s="136"/>
      <c r="Y834" s="136"/>
      <c r="Z834" s="136"/>
      <c r="AA834" s="136"/>
      <c r="AB834" s="136"/>
      <c r="AC834" s="136"/>
      <c r="AD834" s="136"/>
      <c r="AE834" s="136"/>
      <c r="AF834" s="136"/>
      <c r="AG834" s="136"/>
      <c r="AH834" s="136"/>
      <c r="AI834" s="136"/>
    </row>
    <row r="835" spans="1:35" ht="30" x14ac:dyDescent="0.25">
      <c r="A835" s="133">
        <v>250250</v>
      </c>
      <c r="B835" s="133" t="s">
        <v>2308</v>
      </c>
      <c r="C835" s="133">
        <v>2</v>
      </c>
      <c r="D835" s="133" t="s">
        <v>1066</v>
      </c>
      <c r="E835" s="133">
        <v>250</v>
      </c>
      <c r="F835" s="133" t="s">
        <v>17</v>
      </c>
      <c r="G835" s="133">
        <v>25025</v>
      </c>
      <c r="H835" s="133" t="s">
        <v>2308</v>
      </c>
      <c r="I835" s="133">
        <v>228606</v>
      </c>
      <c r="J835" s="133" t="s">
        <v>2323</v>
      </c>
      <c r="K835" s="133" t="s">
        <v>545</v>
      </c>
      <c r="L835" s="135" t="str">
        <f t="shared" si="24"/>
        <v>AA</v>
      </c>
      <c r="M835" s="131">
        <f t="shared" si="25"/>
        <v>0</v>
      </c>
      <c r="P835" s="136"/>
      <c r="Q835" s="136"/>
      <c r="R835" s="136"/>
      <c r="S835" s="136"/>
      <c r="T835"/>
      <c r="U835" s="136"/>
      <c r="V835" s="136"/>
      <c r="W835"/>
      <c r="X835" s="136"/>
      <c r="Y835" s="136"/>
      <c r="Z835" s="136"/>
      <c r="AA835" s="136"/>
      <c r="AB835" s="136"/>
      <c r="AC835" s="136"/>
      <c r="AD835" s="136"/>
      <c r="AE835" s="136"/>
      <c r="AF835" s="136"/>
      <c r="AG835" s="136"/>
      <c r="AH835" s="136"/>
      <c r="AI835" s="136"/>
    </row>
    <row r="836" spans="1:35" ht="30" x14ac:dyDescent="0.25">
      <c r="A836" s="133">
        <v>250250</v>
      </c>
      <c r="B836" s="133" t="s">
        <v>2308</v>
      </c>
      <c r="C836" s="133">
        <v>2</v>
      </c>
      <c r="D836" s="133" t="s">
        <v>1066</v>
      </c>
      <c r="E836" s="133">
        <v>250</v>
      </c>
      <c r="F836" s="133" t="s">
        <v>17</v>
      </c>
      <c r="G836" s="133">
        <v>25025</v>
      </c>
      <c r="H836" s="133" t="s">
        <v>2308</v>
      </c>
      <c r="I836" s="133">
        <v>228972</v>
      </c>
      <c r="J836" s="133" t="s">
        <v>2325</v>
      </c>
      <c r="K836" s="133" t="s">
        <v>545</v>
      </c>
      <c r="L836" s="135" t="str">
        <f t="shared" si="24"/>
        <v>AA</v>
      </c>
      <c r="M836" s="131">
        <f t="shared" si="25"/>
        <v>0</v>
      </c>
      <c r="P836" s="136"/>
      <c r="Q836" s="136"/>
      <c r="R836" s="136"/>
      <c r="S836" s="136"/>
      <c r="T836"/>
      <c r="U836" s="136"/>
      <c r="V836" s="136"/>
      <c r="W836"/>
      <c r="X836" s="136"/>
      <c r="Y836" s="136"/>
      <c r="Z836" s="136"/>
      <c r="AA836" s="136"/>
      <c r="AB836" s="136"/>
      <c r="AC836" s="136"/>
      <c r="AD836" s="136"/>
      <c r="AE836" s="136"/>
      <c r="AF836" s="136"/>
      <c r="AG836" s="136"/>
      <c r="AH836" s="136"/>
      <c r="AI836" s="136"/>
    </row>
    <row r="837" spans="1:35" ht="30" x14ac:dyDescent="0.25">
      <c r="A837" s="133">
        <v>250250</v>
      </c>
      <c r="B837" s="133" t="s">
        <v>2308</v>
      </c>
      <c r="C837" s="133">
        <v>2</v>
      </c>
      <c r="D837" s="133" t="s">
        <v>1066</v>
      </c>
      <c r="E837" s="133">
        <v>250</v>
      </c>
      <c r="F837" s="133" t="s">
        <v>17</v>
      </c>
      <c r="G837" s="133">
        <v>25025</v>
      </c>
      <c r="H837" s="133" t="s">
        <v>2308</v>
      </c>
      <c r="I837" s="133">
        <v>333528</v>
      </c>
      <c r="J837" s="133" t="s">
        <v>2327</v>
      </c>
      <c r="K837" s="133" t="s">
        <v>545</v>
      </c>
      <c r="L837" s="135" t="str">
        <f t="shared" ref="L837:L900" si="26">IF(K837=102,"AA102",IF(K837=103,"AA103",VLOOKUP(C837,$AJ$5:$AK$13,2,0)))</f>
        <v>AA</v>
      </c>
      <c r="M837" s="131">
        <f t="shared" si="25"/>
        <v>0</v>
      </c>
      <c r="P837" s="136"/>
      <c r="Q837" s="136"/>
      <c r="R837" s="136"/>
      <c r="S837" s="136"/>
      <c r="T837"/>
      <c r="U837" s="136"/>
      <c r="V837" s="136"/>
      <c r="W837"/>
      <c r="X837" s="136"/>
      <c r="Y837" s="136"/>
      <c r="Z837" s="136"/>
      <c r="AA837" s="136"/>
      <c r="AB837" s="136"/>
      <c r="AC837" s="136"/>
      <c r="AD837" s="136"/>
      <c r="AE837" s="136"/>
      <c r="AF837" s="136"/>
      <c r="AG837" s="136"/>
      <c r="AH837" s="136"/>
      <c r="AI837" s="136"/>
    </row>
    <row r="838" spans="1:35" ht="30" x14ac:dyDescent="0.25">
      <c r="A838" s="133">
        <v>250250</v>
      </c>
      <c r="B838" s="133" t="s">
        <v>2308</v>
      </c>
      <c r="C838" s="133">
        <v>2</v>
      </c>
      <c r="D838" s="133" t="s">
        <v>1066</v>
      </c>
      <c r="E838" s="133">
        <v>250</v>
      </c>
      <c r="F838" s="133" t="s">
        <v>17</v>
      </c>
      <c r="G838" s="133">
        <v>25025</v>
      </c>
      <c r="H838" s="133" t="s">
        <v>2308</v>
      </c>
      <c r="I838" s="133">
        <v>336313</v>
      </c>
      <c r="J838" s="133" t="s">
        <v>2329</v>
      </c>
      <c r="K838" s="133" t="s">
        <v>884</v>
      </c>
      <c r="L838" s="135" t="str">
        <f t="shared" si="26"/>
        <v>AA</v>
      </c>
      <c r="M838" s="131">
        <f t="shared" ref="M838:M901" si="27">VLOOKUP(H838,$W$5:$X$227,2,FALSE)</f>
        <v>0</v>
      </c>
      <c r="P838" s="136"/>
      <c r="Q838" s="136"/>
      <c r="R838" s="136"/>
      <c r="S838" s="136"/>
      <c r="T838"/>
      <c r="U838" s="136"/>
      <c r="V838" s="136"/>
      <c r="W838"/>
      <c r="X838" s="136"/>
      <c r="Y838" s="136"/>
      <c r="Z838" s="136"/>
      <c r="AA838" s="136"/>
      <c r="AB838" s="136"/>
      <c r="AC838" s="136"/>
      <c r="AD838" s="136"/>
      <c r="AE838" s="136"/>
      <c r="AF838" s="136"/>
      <c r="AG838" s="136"/>
      <c r="AH838" s="136"/>
      <c r="AI838" s="136"/>
    </row>
    <row r="839" spans="1:35" ht="30" x14ac:dyDescent="0.25">
      <c r="A839" s="133">
        <v>250250</v>
      </c>
      <c r="B839" s="133" t="s">
        <v>2308</v>
      </c>
      <c r="C839" s="133">
        <v>2</v>
      </c>
      <c r="D839" s="133" t="s">
        <v>1066</v>
      </c>
      <c r="E839" s="133">
        <v>250</v>
      </c>
      <c r="F839" s="133" t="s">
        <v>17</v>
      </c>
      <c r="G839" s="133">
        <v>25025</v>
      </c>
      <c r="H839" s="133" t="s">
        <v>2308</v>
      </c>
      <c r="I839" s="133">
        <v>336408</v>
      </c>
      <c r="J839" s="133" t="s">
        <v>2331</v>
      </c>
      <c r="K839" s="133" t="s">
        <v>884</v>
      </c>
      <c r="L839" s="135" t="str">
        <f t="shared" si="26"/>
        <v>AA</v>
      </c>
      <c r="M839" s="131">
        <f t="shared" si="27"/>
        <v>0</v>
      </c>
      <c r="P839" s="136"/>
      <c r="Q839" s="136"/>
      <c r="R839" s="136"/>
      <c r="S839" s="136"/>
      <c r="T839"/>
      <c r="U839" s="136"/>
      <c r="V839" s="136"/>
      <c r="W839"/>
      <c r="X839" s="136"/>
      <c r="Y839" s="136"/>
      <c r="Z839" s="136"/>
      <c r="AA839" s="136"/>
      <c r="AB839" s="136"/>
      <c r="AC839" s="136"/>
      <c r="AD839" s="136"/>
      <c r="AE839" s="136"/>
      <c r="AF839" s="136"/>
      <c r="AG839" s="136"/>
      <c r="AH839" s="136"/>
      <c r="AI839" s="136"/>
    </row>
    <row r="840" spans="1:35" ht="30" x14ac:dyDescent="0.25">
      <c r="A840" s="133">
        <v>250250</v>
      </c>
      <c r="B840" s="133" t="s">
        <v>2308</v>
      </c>
      <c r="C840" s="133">
        <v>2</v>
      </c>
      <c r="D840" s="133" t="s">
        <v>1066</v>
      </c>
      <c r="E840" s="133">
        <v>250</v>
      </c>
      <c r="F840" s="133" t="s">
        <v>17</v>
      </c>
      <c r="G840" s="133">
        <v>25025</v>
      </c>
      <c r="H840" s="133" t="s">
        <v>2308</v>
      </c>
      <c r="I840" s="133">
        <v>552197</v>
      </c>
      <c r="J840" s="133" t="s">
        <v>2333</v>
      </c>
      <c r="K840" s="133" t="s">
        <v>1162</v>
      </c>
      <c r="L840" s="135" t="str">
        <f t="shared" si="26"/>
        <v>AA</v>
      </c>
      <c r="M840" s="131">
        <f t="shared" si="27"/>
        <v>0</v>
      </c>
      <c r="P840" s="136"/>
      <c r="Q840" s="136"/>
      <c r="R840" s="136"/>
      <c r="S840" s="136"/>
      <c r="T840"/>
      <c r="U840" s="136"/>
      <c r="V840" s="136"/>
      <c r="W840"/>
      <c r="X840" s="136"/>
      <c r="Y840" s="136"/>
      <c r="Z840" s="136"/>
      <c r="AA840" s="136"/>
      <c r="AB840" s="136"/>
      <c r="AC840" s="136"/>
      <c r="AD840" s="136"/>
      <c r="AE840" s="136"/>
      <c r="AF840" s="136"/>
      <c r="AG840" s="136"/>
      <c r="AH840" s="136"/>
      <c r="AI840" s="136"/>
    </row>
    <row r="841" spans="1:35" ht="30" x14ac:dyDescent="0.25">
      <c r="A841" s="133">
        <v>250250</v>
      </c>
      <c r="B841" s="133" t="s">
        <v>2308</v>
      </c>
      <c r="C841" s="133">
        <v>2</v>
      </c>
      <c r="D841" s="133" t="s">
        <v>1066</v>
      </c>
      <c r="E841" s="133">
        <v>250</v>
      </c>
      <c r="F841" s="133" t="s">
        <v>17</v>
      </c>
      <c r="G841" s="133">
        <v>25025</v>
      </c>
      <c r="H841" s="133" t="s">
        <v>2308</v>
      </c>
      <c r="I841" s="133">
        <v>557636</v>
      </c>
      <c r="J841" s="133" t="s">
        <v>2335</v>
      </c>
      <c r="K841" s="133" t="s">
        <v>604</v>
      </c>
      <c r="L841" s="135" t="str">
        <f t="shared" si="26"/>
        <v>AA</v>
      </c>
      <c r="M841" s="131">
        <f t="shared" si="27"/>
        <v>0</v>
      </c>
      <c r="P841" s="136"/>
      <c r="Q841" s="136"/>
      <c r="R841" s="136"/>
      <c r="S841" s="136"/>
      <c r="T841"/>
      <c r="U841" s="136"/>
      <c r="V841" s="136"/>
      <c r="W841"/>
      <c r="X841" s="136"/>
      <c r="Y841" s="136"/>
      <c r="Z841" s="136"/>
      <c r="AA841" s="136"/>
      <c r="AB841" s="136"/>
      <c r="AC841" s="136"/>
      <c r="AD841" s="136"/>
      <c r="AE841" s="136"/>
      <c r="AF841" s="136"/>
      <c r="AG841" s="136"/>
      <c r="AH841" s="136"/>
      <c r="AI841" s="136"/>
    </row>
    <row r="842" spans="1:35" ht="30" x14ac:dyDescent="0.25">
      <c r="A842" s="133">
        <v>250250</v>
      </c>
      <c r="B842" s="133" t="s">
        <v>2308</v>
      </c>
      <c r="C842" s="133">
        <v>2</v>
      </c>
      <c r="D842" s="133" t="s">
        <v>1066</v>
      </c>
      <c r="E842" s="133">
        <v>250</v>
      </c>
      <c r="F842" s="133" t="s">
        <v>17</v>
      </c>
      <c r="G842" s="133">
        <v>25025</v>
      </c>
      <c r="H842" s="133" t="s">
        <v>2308</v>
      </c>
      <c r="I842" s="133">
        <v>559392</v>
      </c>
      <c r="J842" s="133" t="s">
        <v>2337</v>
      </c>
      <c r="K842" s="133" t="s">
        <v>545</v>
      </c>
      <c r="L842" s="135" t="str">
        <f t="shared" si="26"/>
        <v>AA</v>
      </c>
      <c r="M842" s="131">
        <f t="shared" si="27"/>
        <v>0</v>
      </c>
      <c r="P842" s="136"/>
      <c r="Q842" s="136"/>
      <c r="R842" s="136"/>
      <c r="S842" s="136"/>
      <c r="T842"/>
      <c r="U842" s="136"/>
      <c r="V842" s="136"/>
      <c r="W842"/>
      <c r="X842" s="136"/>
      <c r="Y842" s="136"/>
      <c r="Z842" s="136"/>
      <c r="AA842" s="136"/>
      <c r="AB842" s="136"/>
      <c r="AC842" s="136"/>
      <c r="AD842" s="136"/>
      <c r="AE842" s="136"/>
      <c r="AF842" s="136"/>
      <c r="AG842" s="136"/>
      <c r="AH842" s="136"/>
      <c r="AI842" s="136"/>
    </row>
    <row r="843" spans="1:35" ht="30" x14ac:dyDescent="0.25">
      <c r="A843" s="133">
        <v>250250</v>
      </c>
      <c r="B843" s="133" t="s">
        <v>2308</v>
      </c>
      <c r="C843" s="133">
        <v>2</v>
      </c>
      <c r="D843" s="133" t="s">
        <v>1066</v>
      </c>
      <c r="E843" s="133">
        <v>250</v>
      </c>
      <c r="F843" s="133" t="s">
        <v>17</v>
      </c>
      <c r="G843" s="133">
        <v>25025</v>
      </c>
      <c r="H843" s="133" t="s">
        <v>2308</v>
      </c>
      <c r="I843" s="133">
        <v>990024</v>
      </c>
      <c r="J843" s="133" t="s">
        <v>2339</v>
      </c>
      <c r="K843" s="133" t="s">
        <v>545</v>
      </c>
      <c r="L843" s="135" t="str">
        <f t="shared" si="26"/>
        <v>AA</v>
      </c>
      <c r="M843" s="131">
        <f t="shared" si="27"/>
        <v>0</v>
      </c>
      <c r="P843" s="136"/>
      <c r="Q843" s="136"/>
      <c r="R843" s="136"/>
      <c r="S843" s="136"/>
      <c r="T843"/>
      <c r="U843" s="136"/>
      <c r="V843" s="136"/>
      <c r="W843"/>
      <c r="X843" s="136"/>
      <c r="Y843" s="136"/>
      <c r="Z843" s="136"/>
      <c r="AA843" s="136"/>
      <c r="AB843" s="136"/>
      <c r="AC843" s="136"/>
      <c r="AD843" s="136"/>
      <c r="AE843" s="136"/>
      <c r="AF843" s="136"/>
      <c r="AG843" s="136"/>
      <c r="AH843" s="136"/>
      <c r="AI843" s="136"/>
    </row>
    <row r="844" spans="1:35" ht="30" x14ac:dyDescent="0.25">
      <c r="A844" s="133">
        <v>250250</v>
      </c>
      <c r="B844" s="133" t="s">
        <v>2308</v>
      </c>
      <c r="C844" s="133">
        <v>2</v>
      </c>
      <c r="D844" s="133" t="s">
        <v>1066</v>
      </c>
      <c r="E844" s="133">
        <v>250</v>
      </c>
      <c r="F844" s="133" t="s">
        <v>17</v>
      </c>
      <c r="G844" s="133">
        <v>25025</v>
      </c>
      <c r="H844" s="133" t="s">
        <v>2308</v>
      </c>
      <c r="I844" s="133">
        <v>990211</v>
      </c>
      <c r="J844" s="133" t="s">
        <v>2341</v>
      </c>
      <c r="K844" s="133" t="s">
        <v>843</v>
      </c>
      <c r="L844" s="135" t="str">
        <f t="shared" si="26"/>
        <v>AA</v>
      </c>
      <c r="M844" s="131">
        <f t="shared" si="27"/>
        <v>0</v>
      </c>
      <c r="P844" s="136"/>
      <c r="Q844" s="136"/>
      <c r="R844" s="136"/>
      <c r="S844" s="136"/>
      <c r="T844"/>
      <c r="U844" s="136"/>
      <c r="V844" s="136"/>
      <c r="W844"/>
      <c r="X844" s="136"/>
      <c r="Y844" s="136"/>
      <c r="Z844" s="136"/>
      <c r="AA844" s="136"/>
      <c r="AB844" s="136"/>
      <c r="AC844" s="136"/>
      <c r="AD844" s="136"/>
      <c r="AE844" s="136"/>
      <c r="AF844" s="136"/>
      <c r="AG844" s="136"/>
      <c r="AH844" s="136"/>
      <c r="AI844" s="136"/>
    </row>
    <row r="845" spans="1:35" ht="30" x14ac:dyDescent="0.25">
      <c r="A845" s="133">
        <v>250250</v>
      </c>
      <c r="B845" s="133" t="s">
        <v>2308</v>
      </c>
      <c r="C845" s="133">
        <v>2</v>
      </c>
      <c r="D845" s="133" t="s">
        <v>1066</v>
      </c>
      <c r="E845" s="133">
        <v>250</v>
      </c>
      <c r="F845" s="133" t="s">
        <v>17</v>
      </c>
      <c r="G845" s="133">
        <v>25025</v>
      </c>
      <c r="H845" s="133" t="s">
        <v>2308</v>
      </c>
      <c r="I845" s="133">
        <v>990238</v>
      </c>
      <c r="J845" s="133" t="s">
        <v>2343</v>
      </c>
      <c r="K845" s="133" t="s">
        <v>604</v>
      </c>
      <c r="L845" s="135" t="str">
        <f t="shared" si="26"/>
        <v>AA</v>
      </c>
      <c r="M845" s="131">
        <f t="shared" si="27"/>
        <v>0</v>
      </c>
      <c r="P845" s="136"/>
      <c r="Q845" s="136"/>
      <c r="R845" s="136"/>
      <c r="S845" s="136"/>
      <c r="T845"/>
      <c r="U845" s="136"/>
      <c r="V845" s="136"/>
      <c r="W845"/>
      <c r="X845" s="136"/>
      <c r="Y845" s="136"/>
      <c r="Z845" s="136"/>
      <c r="AA845" s="136"/>
      <c r="AB845" s="136"/>
      <c r="AC845" s="136"/>
      <c r="AD845" s="136"/>
      <c r="AE845" s="136"/>
      <c r="AF845" s="136"/>
      <c r="AG845" s="136"/>
      <c r="AH845" s="136"/>
      <c r="AI845" s="136"/>
    </row>
    <row r="846" spans="1:35" ht="30" x14ac:dyDescent="0.25">
      <c r="A846" s="133">
        <v>250300</v>
      </c>
      <c r="B846" s="133" t="s">
        <v>2345</v>
      </c>
      <c r="C846" s="133">
        <v>2</v>
      </c>
      <c r="D846" s="133" t="s">
        <v>1066</v>
      </c>
      <c r="E846" s="133">
        <v>250</v>
      </c>
      <c r="F846" s="133" t="s">
        <v>17</v>
      </c>
      <c r="G846" s="133">
        <v>25030</v>
      </c>
      <c r="H846" s="133" t="s">
        <v>2345</v>
      </c>
      <c r="I846" s="133">
        <v>101670</v>
      </c>
      <c r="J846" s="133" t="s">
        <v>2345</v>
      </c>
      <c r="K846" s="133" t="s">
        <v>557</v>
      </c>
      <c r="L846" s="135" t="str">
        <f t="shared" si="26"/>
        <v>AA</v>
      </c>
      <c r="M846" s="131">
        <f t="shared" si="27"/>
        <v>0</v>
      </c>
      <c r="P846" s="136"/>
      <c r="Q846" s="136"/>
      <c r="R846" s="136"/>
      <c r="S846" s="136"/>
      <c r="T846"/>
      <c r="U846" s="136"/>
      <c r="V846" s="136"/>
      <c r="W846"/>
      <c r="X846" s="136"/>
      <c r="Y846" s="136"/>
      <c r="Z846" s="136"/>
      <c r="AA846" s="136"/>
      <c r="AB846" s="136"/>
      <c r="AC846" s="136"/>
      <c r="AD846" s="136"/>
      <c r="AE846" s="136"/>
      <c r="AF846" s="136"/>
      <c r="AG846" s="136"/>
      <c r="AH846" s="136"/>
      <c r="AI846" s="136"/>
    </row>
    <row r="847" spans="1:35" ht="30" x14ac:dyDescent="0.25">
      <c r="A847" s="133">
        <v>250300</v>
      </c>
      <c r="B847" s="133" t="s">
        <v>2345</v>
      </c>
      <c r="C847" s="133">
        <v>2</v>
      </c>
      <c r="D847" s="133" t="s">
        <v>1066</v>
      </c>
      <c r="E847" s="133">
        <v>250</v>
      </c>
      <c r="F847" s="133" t="s">
        <v>17</v>
      </c>
      <c r="G847" s="133">
        <v>25030</v>
      </c>
      <c r="H847" s="133" t="s">
        <v>2345</v>
      </c>
      <c r="I847" s="133">
        <v>104285</v>
      </c>
      <c r="J847" s="133" t="s">
        <v>2348</v>
      </c>
      <c r="K847" s="133" t="s">
        <v>1079</v>
      </c>
      <c r="L847" s="135" t="str">
        <f t="shared" si="26"/>
        <v>AA</v>
      </c>
      <c r="M847" s="131">
        <f t="shared" si="27"/>
        <v>0</v>
      </c>
      <c r="P847" s="136"/>
      <c r="Q847" s="136"/>
      <c r="R847" s="136"/>
      <c r="S847" s="136"/>
      <c r="T847"/>
      <c r="U847" s="136"/>
      <c r="V847" s="136"/>
      <c r="W847"/>
      <c r="X847" s="136"/>
      <c r="Y847" s="136"/>
      <c r="Z847" s="136"/>
      <c r="AA847" s="136"/>
      <c r="AB847" s="136"/>
      <c r="AC847" s="136"/>
      <c r="AD847" s="136"/>
      <c r="AE847" s="136"/>
      <c r="AF847" s="136"/>
      <c r="AG847" s="136"/>
      <c r="AH847" s="136"/>
      <c r="AI847" s="136"/>
    </row>
    <row r="848" spans="1:35" ht="30" x14ac:dyDescent="0.25">
      <c r="A848" s="133">
        <v>250300</v>
      </c>
      <c r="B848" s="133" t="s">
        <v>2345</v>
      </c>
      <c r="C848" s="133">
        <v>2</v>
      </c>
      <c r="D848" s="133" t="s">
        <v>1066</v>
      </c>
      <c r="E848" s="133">
        <v>250</v>
      </c>
      <c r="F848" s="133" t="s">
        <v>17</v>
      </c>
      <c r="G848" s="133">
        <v>25030</v>
      </c>
      <c r="H848" s="133" t="s">
        <v>2345</v>
      </c>
      <c r="I848" s="133">
        <v>105541</v>
      </c>
      <c r="J848" s="133" t="s">
        <v>2350</v>
      </c>
      <c r="K848" s="133" t="s">
        <v>557</v>
      </c>
      <c r="L848" s="135" t="str">
        <f t="shared" si="26"/>
        <v>AA</v>
      </c>
      <c r="M848" s="131">
        <f t="shared" si="27"/>
        <v>0</v>
      </c>
      <c r="P848" s="136"/>
      <c r="Q848" s="136"/>
      <c r="R848" s="136"/>
      <c r="S848" s="136"/>
      <c r="T848"/>
      <c r="U848" s="136"/>
      <c r="V848" s="136"/>
      <c r="W848"/>
      <c r="X848" s="136"/>
      <c r="Y848" s="136"/>
      <c r="Z848" s="136"/>
      <c r="AA848" s="136"/>
      <c r="AB848" s="136"/>
      <c r="AC848" s="136"/>
      <c r="AD848" s="136"/>
      <c r="AE848" s="136"/>
      <c r="AF848" s="136"/>
      <c r="AG848" s="136"/>
      <c r="AH848" s="136"/>
      <c r="AI848" s="136"/>
    </row>
    <row r="849" spans="1:35" ht="30" x14ac:dyDescent="0.25">
      <c r="A849" s="133">
        <v>250300</v>
      </c>
      <c r="B849" s="133" t="s">
        <v>2345</v>
      </c>
      <c r="C849" s="133">
        <v>2</v>
      </c>
      <c r="D849" s="133" t="s">
        <v>1066</v>
      </c>
      <c r="E849" s="133">
        <v>250</v>
      </c>
      <c r="F849" s="133" t="s">
        <v>17</v>
      </c>
      <c r="G849" s="133">
        <v>25030</v>
      </c>
      <c r="H849" s="133" t="s">
        <v>2345</v>
      </c>
      <c r="I849" s="133">
        <v>225527</v>
      </c>
      <c r="J849" s="133" t="s">
        <v>2352</v>
      </c>
      <c r="K849" s="133" t="s">
        <v>545</v>
      </c>
      <c r="L849" s="135" t="str">
        <f t="shared" si="26"/>
        <v>AA</v>
      </c>
      <c r="M849" s="131">
        <f t="shared" si="27"/>
        <v>0</v>
      </c>
      <c r="P849" s="136"/>
      <c r="Q849" s="136"/>
      <c r="R849" s="136"/>
      <c r="S849" s="136"/>
      <c r="T849"/>
      <c r="U849" s="136"/>
      <c r="V849" s="136"/>
      <c r="W849"/>
      <c r="X849" s="136"/>
      <c r="Y849" s="136"/>
      <c r="Z849" s="136"/>
      <c r="AA849" s="136"/>
      <c r="AB849" s="136"/>
      <c r="AC849" s="136"/>
      <c r="AD849" s="136"/>
      <c r="AE849" s="136"/>
      <c r="AF849" s="136"/>
      <c r="AG849" s="136"/>
      <c r="AH849" s="136"/>
      <c r="AI849" s="136"/>
    </row>
    <row r="850" spans="1:35" ht="30" x14ac:dyDescent="0.25">
      <c r="A850" s="133">
        <v>250300</v>
      </c>
      <c r="B850" s="133" t="s">
        <v>2345</v>
      </c>
      <c r="C850" s="133">
        <v>2</v>
      </c>
      <c r="D850" s="133" t="s">
        <v>1066</v>
      </c>
      <c r="E850" s="133">
        <v>250</v>
      </c>
      <c r="F850" s="133" t="s">
        <v>17</v>
      </c>
      <c r="G850" s="133">
        <v>25030</v>
      </c>
      <c r="H850" s="133" t="s">
        <v>2345</v>
      </c>
      <c r="I850" s="133">
        <v>225540</v>
      </c>
      <c r="J850" s="133" t="s">
        <v>2354</v>
      </c>
      <c r="K850" s="133" t="s">
        <v>545</v>
      </c>
      <c r="L850" s="135" t="str">
        <f t="shared" si="26"/>
        <v>AA</v>
      </c>
      <c r="M850" s="131">
        <f t="shared" si="27"/>
        <v>0</v>
      </c>
      <c r="P850" s="136"/>
      <c r="Q850" s="136"/>
      <c r="R850" s="136"/>
      <c r="S850" s="136"/>
      <c r="T850"/>
      <c r="U850" s="136"/>
      <c r="V850" s="136"/>
      <c r="W850"/>
      <c r="X850" s="136"/>
      <c r="Y850" s="136"/>
      <c r="Z850" s="136"/>
      <c r="AA850" s="136"/>
      <c r="AB850" s="136"/>
      <c r="AC850" s="136"/>
      <c r="AD850" s="136"/>
      <c r="AE850" s="136"/>
      <c r="AF850" s="136"/>
      <c r="AG850" s="136"/>
      <c r="AH850" s="136"/>
      <c r="AI850" s="136"/>
    </row>
    <row r="851" spans="1:35" ht="30" x14ac:dyDescent="0.25">
      <c r="A851" s="133">
        <v>250300</v>
      </c>
      <c r="B851" s="133" t="s">
        <v>2345</v>
      </c>
      <c r="C851" s="133">
        <v>2</v>
      </c>
      <c r="D851" s="133" t="s">
        <v>1066</v>
      </c>
      <c r="E851" s="133">
        <v>250</v>
      </c>
      <c r="F851" s="133" t="s">
        <v>17</v>
      </c>
      <c r="G851" s="133">
        <v>25030</v>
      </c>
      <c r="H851" s="133" t="s">
        <v>2345</v>
      </c>
      <c r="I851" s="133">
        <v>227089</v>
      </c>
      <c r="J851" s="133" t="s">
        <v>2356</v>
      </c>
      <c r="K851" s="133" t="s">
        <v>545</v>
      </c>
      <c r="L851" s="135" t="str">
        <f t="shared" si="26"/>
        <v>AA</v>
      </c>
      <c r="M851" s="131">
        <f t="shared" si="27"/>
        <v>0</v>
      </c>
      <c r="P851" s="136"/>
      <c r="Q851" s="136"/>
      <c r="R851" s="136"/>
      <c r="S851" s="136"/>
      <c r="T851"/>
      <c r="U851" s="136"/>
      <c r="V851" s="136"/>
      <c r="W851"/>
      <c r="X851" s="136"/>
      <c r="Y851" s="136"/>
      <c r="Z851" s="136"/>
      <c r="AA851" s="136"/>
      <c r="AB851" s="136"/>
      <c r="AC851" s="136"/>
      <c r="AD851" s="136"/>
      <c r="AE851" s="136"/>
      <c r="AF851" s="136"/>
      <c r="AG851" s="136"/>
      <c r="AH851" s="136"/>
      <c r="AI851" s="136"/>
    </row>
    <row r="852" spans="1:35" ht="30" x14ac:dyDescent="0.25">
      <c r="A852" s="133">
        <v>250300</v>
      </c>
      <c r="B852" s="133" t="s">
        <v>2345</v>
      </c>
      <c r="C852" s="133">
        <v>2</v>
      </c>
      <c r="D852" s="133" t="s">
        <v>1066</v>
      </c>
      <c r="E852" s="133">
        <v>250</v>
      </c>
      <c r="F852" s="133" t="s">
        <v>17</v>
      </c>
      <c r="G852" s="133">
        <v>25030</v>
      </c>
      <c r="H852" s="133" t="s">
        <v>2345</v>
      </c>
      <c r="I852" s="133">
        <v>227098</v>
      </c>
      <c r="J852" s="133" t="s">
        <v>2358</v>
      </c>
      <c r="K852" s="133" t="s">
        <v>545</v>
      </c>
      <c r="L852" s="135" t="str">
        <f t="shared" si="26"/>
        <v>AA</v>
      </c>
      <c r="M852" s="131">
        <f t="shared" si="27"/>
        <v>0</v>
      </c>
      <c r="P852" s="136"/>
      <c r="Q852" s="136"/>
      <c r="R852" s="136"/>
      <c r="S852" s="136"/>
      <c r="T852"/>
      <c r="U852" s="136"/>
      <c r="V852" s="136"/>
      <c r="W852"/>
      <c r="X852" s="136"/>
      <c r="Y852" s="136"/>
      <c r="Z852" s="136"/>
      <c r="AA852" s="136"/>
      <c r="AB852" s="136"/>
      <c r="AC852" s="136"/>
      <c r="AD852" s="136"/>
      <c r="AE852" s="136"/>
      <c r="AF852" s="136"/>
      <c r="AG852" s="136"/>
      <c r="AH852" s="136"/>
      <c r="AI852" s="136"/>
    </row>
    <row r="853" spans="1:35" ht="30" x14ac:dyDescent="0.25">
      <c r="A853" s="133">
        <v>250300</v>
      </c>
      <c r="B853" s="133" t="s">
        <v>2345</v>
      </c>
      <c r="C853" s="133">
        <v>2</v>
      </c>
      <c r="D853" s="133" t="s">
        <v>1066</v>
      </c>
      <c r="E853" s="133">
        <v>250</v>
      </c>
      <c r="F853" s="133" t="s">
        <v>17</v>
      </c>
      <c r="G853" s="133">
        <v>25030</v>
      </c>
      <c r="H853" s="133" t="s">
        <v>2345</v>
      </c>
      <c r="I853" s="133">
        <v>227822</v>
      </c>
      <c r="J853" s="133" t="s">
        <v>2360</v>
      </c>
      <c r="K853" s="133" t="s">
        <v>545</v>
      </c>
      <c r="L853" s="135" t="str">
        <f t="shared" si="26"/>
        <v>AA</v>
      </c>
      <c r="M853" s="131">
        <f t="shared" si="27"/>
        <v>0</v>
      </c>
      <c r="P853" s="136"/>
      <c r="Q853" s="136"/>
      <c r="R853" s="136"/>
      <c r="S853" s="136"/>
      <c r="T853"/>
      <c r="U853" s="136"/>
      <c r="V853" s="136"/>
      <c r="W853"/>
      <c r="X853" s="136"/>
      <c r="Y853" s="136"/>
      <c r="Z853" s="136"/>
      <c r="AA853" s="136"/>
      <c r="AB853" s="136"/>
      <c r="AC853" s="136"/>
      <c r="AD853" s="136"/>
      <c r="AE853" s="136"/>
      <c r="AF853" s="136"/>
      <c r="AG853" s="136"/>
      <c r="AH853" s="136"/>
      <c r="AI853" s="136"/>
    </row>
    <row r="854" spans="1:35" ht="30" x14ac:dyDescent="0.25">
      <c r="A854" s="133">
        <v>250300</v>
      </c>
      <c r="B854" s="133" t="s">
        <v>2345</v>
      </c>
      <c r="C854" s="133">
        <v>2</v>
      </c>
      <c r="D854" s="133" t="s">
        <v>1066</v>
      </c>
      <c r="E854" s="133">
        <v>250</v>
      </c>
      <c r="F854" s="133" t="s">
        <v>17</v>
      </c>
      <c r="G854" s="133">
        <v>25030</v>
      </c>
      <c r="H854" s="133" t="s">
        <v>2345</v>
      </c>
      <c r="I854" s="133">
        <v>227972</v>
      </c>
      <c r="J854" s="133" t="s">
        <v>2362</v>
      </c>
      <c r="K854" s="133" t="s">
        <v>545</v>
      </c>
      <c r="L854" s="135" t="str">
        <f t="shared" si="26"/>
        <v>AA</v>
      </c>
      <c r="M854" s="131">
        <f t="shared" si="27"/>
        <v>0</v>
      </c>
      <c r="P854" s="136"/>
      <c r="Q854" s="136"/>
      <c r="R854" s="136"/>
      <c r="S854" s="136"/>
      <c r="T854"/>
      <c r="U854" s="136"/>
      <c r="V854" s="136"/>
      <c r="W854"/>
      <c r="X854" s="136"/>
      <c r="Y854" s="136"/>
      <c r="Z854" s="136"/>
      <c r="AA854" s="136"/>
      <c r="AB854" s="136"/>
      <c r="AC854" s="136"/>
      <c r="AD854" s="136"/>
      <c r="AE854" s="136"/>
      <c r="AF854" s="136"/>
      <c r="AG854" s="136"/>
      <c r="AH854" s="136"/>
      <c r="AI854" s="136"/>
    </row>
    <row r="855" spans="1:35" ht="30" x14ac:dyDescent="0.25">
      <c r="A855" s="133">
        <v>250300</v>
      </c>
      <c r="B855" s="133" t="s">
        <v>2345</v>
      </c>
      <c r="C855" s="133">
        <v>2</v>
      </c>
      <c r="D855" s="133" t="s">
        <v>1066</v>
      </c>
      <c r="E855" s="133">
        <v>250</v>
      </c>
      <c r="F855" s="133" t="s">
        <v>17</v>
      </c>
      <c r="G855" s="133">
        <v>25030</v>
      </c>
      <c r="H855" s="133" t="s">
        <v>2345</v>
      </c>
      <c r="I855" s="133">
        <v>228495</v>
      </c>
      <c r="J855" s="133" t="s">
        <v>2364</v>
      </c>
      <c r="K855" s="133" t="s">
        <v>545</v>
      </c>
      <c r="L855" s="135" t="str">
        <f t="shared" si="26"/>
        <v>AA</v>
      </c>
      <c r="M855" s="131">
        <f t="shared" si="27"/>
        <v>0</v>
      </c>
      <c r="P855" s="136"/>
      <c r="Q855" s="136"/>
      <c r="R855" s="136"/>
      <c r="S855" s="136"/>
      <c r="T855"/>
      <c r="U855" s="136"/>
      <c r="V855" s="136"/>
      <c r="W855"/>
      <c r="X855" s="136"/>
      <c r="Y855" s="136"/>
      <c r="Z855" s="136"/>
      <c r="AA855" s="136"/>
      <c r="AB855" s="136"/>
      <c r="AC855" s="136"/>
      <c r="AD855" s="136"/>
      <c r="AE855" s="136"/>
      <c r="AF855" s="136"/>
      <c r="AG855" s="136"/>
      <c r="AH855" s="136"/>
      <c r="AI855" s="136"/>
    </row>
    <row r="856" spans="1:35" ht="30" x14ac:dyDescent="0.25">
      <c r="A856" s="133">
        <v>250300</v>
      </c>
      <c r="B856" s="133" t="s">
        <v>2345</v>
      </c>
      <c r="C856" s="133">
        <v>2</v>
      </c>
      <c r="D856" s="133" t="s">
        <v>1066</v>
      </c>
      <c r="E856" s="133">
        <v>250</v>
      </c>
      <c r="F856" s="133" t="s">
        <v>17</v>
      </c>
      <c r="G856" s="133">
        <v>25030</v>
      </c>
      <c r="H856" s="133" t="s">
        <v>2345</v>
      </c>
      <c r="I856" s="133">
        <v>228543</v>
      </c>
      <c r="J856" s="133" t="s">
        <v>2366</v>
      </c>
      <c r="K856" s="133" t="s">
        <v>545</v>
      </c>
      <c r="L856" s="135" t="str">
        <f t="shared" si="26"/>
        <v>AA</v>
      </c>
      <c r="M856" s="131">
        <f t="shared" si="27"/>
        <v>0</v>
      </c>
      <c r="P856" s="136"/>
      <c r="Q856" s="136"/>
      <c r="R856" s="136"/>
      <c r="S856" s="136"/>
      <c r="T856"/>
      <c r="U856" s="136"/>
      <c r="V856" s="136"/>
      <c r="W856"/>
      <c r="X856" s="136"/>
      <c r="Y856" s="136"/>
      <c r="Z856" s="136"/>
      <c r="AA856" s="136"/>
      <c r="AB856" s="136"/>
      <c r="AC856" s="136"/>
      <c r="AD856" s="136"/>
      <c r="AE856" s="136"/>
      <c r="AF856" s="136"/>
      <c r="AG856" s="136"/>
      <c r="AH856" s="136"/>
      <c r="AI856" s="136"/>
    </row>
    <row r="857" spans="1:35" ht="30" x14ac:dyDescent="0.25">
      <c r="A857" s="133">
        <v>250300</v>
      </c>
      <c r="B857" s="133" t="s">
        <v>2345</v>
      </c>
      <c r="C857" s="133">
        <v>2</v>
      </c>
      <c r="D857" s="133" t="s">
        <v>1066</v>
      </c>
      <c r="E857" s="133">
        <v>250</v>
      </c>
      <c r="F857" s="133" t="s">
        <v>17</v>
      </c>
      <c r="G857" s="133">
        <v>25030</v>
      </c>
      <c r="H857" s="133" t="s">
        <v>2345</v>
      </c>
      <c r="I857" s="133">
        <v>228544</v>
      </c>
      <c r="J857" s="133" t="s">
        <v>2368</v>
      </c>
      <c r="K857" s="133" t="s">
        <v>545</v>
      </c>
      <c r="L857" s="135" t="str">
        <f t="shared" si="26"/>
        <v>AA</v>
      </c>
      <c r="M857" s="131">
        <f t="shared" si="27"/>
        <v>0</v>
      </c>
      <c r="P857" s="136"/>
      <c r="Q857" s="136"/>
      <c r="R857" s="136"/>
      <c r="S857" s="136"/>
      <c r="T857"/>
      <c r="U857" s="136"/>
      <c r="V857" s="136"/>
      <c r="W857"/>
      <c r="X857" s="136"/>
      <c r="Y857" s="136"/>
      <c r="Z857" s="136"/>
      <c r="AA857" s="136"/>
      <c r="AB857" s="136"/>
      <c r="AC857" s="136"/>
      <c r="AD857" s="136"/>
      <c r="AE857" s="136"/>
      <c r="AF857" s="136"/>
      <c r="AG857" s="136"/>
      <c r="AH857" s="136"/>
      <c r="AI857" s="136"/>
    </row>
    <row r="858" spans="1:35" ht="30" x14ac:dyDescent="0.25">
      <c r="A858" s="133">
        <v>250300</v>
      </c>
      <c r="B858" s="133" t="s">
        <v>2345</v>
      </c>
      <c r="C858" s="133">
        <v>2</v>
      </c>
      <c r="D858" s="133" t="s">
        <v>1066</v>
      </c>
      <c r="E858" s="133">
        <v>250</v>
      </c>
      <c r="F858" s="133" t="s">
        <v>17</v>
      </c>
      <c r="G858" s="133">
        <v>25030</v>
      </c>
      <c r="H858" s="133" t="s">
        <v>2345</v>
      </c>
      <c r="I858" s="133">
        <v>228639</v>
      </c>
      <c r="J858" s="133" t="s">
        <v>2370</v>
      </c>
      <c r="K858" s="133" t="s">
        <v>545</v>
      </c>
      <c r="L858" s="135" t="str">
        <f t="shared" si="26"/>
        <v>AA</v>
      </c>
      <c r="M858" s="131">
        <f t="shared" si="27"/>
        <v>0</v>
      </c>
      <c r="P858" s="136"/>
      <c r="Q858" s="136"/>
      <c r="R858" s="136"/>
      <c r="S858" s="136"/>
      <c r="T858"/>
      <c r="U858" s="136"/>
      <c r="V858" s="136"/>
      <c r="W858"/>
      <c r="X858" s="136"/>
      <c r="Y858" s="136"/>
      <c r="Z858" s="136"/>
      <c r="AA858" s="136"/>
      <c r="AB858" s="136"/>
      <c r="AC858" s="136"/>
      <c r="AD858" s="136"/>
      <c r="AE858" s="136"/>
      <c r="AF858" s="136"/>
      <c r="AG858" s="136"/>
      <c r="AH858" s="136"/>
      <c r="AI858" s="136"/>
    </row>
    <row r="859" spans="1:35" ht="30" x14ac:dyDescent="0.25">
      <c r="A859" s="133">
        <v>250300</v>
      </c>
      <c r="B859" s="133" t="s">
        <v>2345</v>
      </c>
      <c r="C859" s="133">
        <v>2</v>
      </c>
      <c r="D859" s="133" t="s">
        <v>1066</v>
      </c>
      <c r="E859" s="133">
        <v>250</v>
      </c>
      <c r="F859" s="133" t="s">
        <v>17</v>
      </c>
      <c r="G859" s="133">
        <v>25030</v>
      </c>
      <c r="H859" s="133" t="s">
        <v>2345</v>
      </c>
      <c r="I859" s="133">
        <v>228664</v>
      </c>
      <c r="J859" s="133" t="s">
        <v>2372</v>
      </c>
      <c r="K859" s="133" t="s">
        <v>545</v>
      </c>
      <c r="L859" s="135" t="str">
        <f t="shared" si="26"/>
        <v>AA</v>
      </c>
      <c r="M859" s="131">
        <f t="shared" si="27"/>
        <v>0</v>
      </c>
      <c r="P859" s="136"/>
      <c r="Q859" s="136"/>
      <c r="R859" s="136"/>
      <c r="S859" s="136"/>
      <c r="T859"/>
      <c r="U859" s="136"/>
      <c r="V859" s="136"/>
      <c r="W859"/>
      <c r="X859" s="136"/>
      <c r="Y859" s="136"/>
      <c r="Z859" s="136"/>
      <c r="AA859" s="136"/>
      <c r="AB859" s="136"/>
      <c r="AC859" s="136"/>
      <c r="AD859" s="136"/>
      <c r="AE859" s="136"/>
      <c r="AF859" s="136"/>
      <c r="AG859" s="136"/>
      <c r="AH859" s="136"/>
      <c r="AI859" s="136"/>
    </row>
    <row r="860" spans="1:35" ht="30" x14ac:dyDescent="0.25">
      <c r="A860" s="133">
        <v>250300</v>
      </c>
      <c r="B860" s="133" t="s">
        <v>2345</v>
      </c>
      <c r="C860" s="133">
        <v>2</v>
      </c>
      <c r="D860" s="133" t="s">
        <v>1066</v>
      </c>
      <c r="E860" s="133">
        <v>250</v>
      </c>
      <c r="F860" s="133" t="s">
        <v>17</v>
      </c>
      <c r="G860" s="133">
        <v>25030</v>
      </c>
      <c r="H860" s="133" t="s">
        <v>2345</v>
      </c>
      <c r="I860" s="133">
        <v>228674</v>
      </c>
      <c r="J860" s="133" t="s">
        <v>2374</v>
      </c>
      <c r="K860" s="133" t="s">
        <v>545</v>
      </c>
      <c r="L860" s="135" t="str">
        <f t="shared" si="26"/>
        <v>AA</v>
      </c>
      <c r="M860" s="131">
        <f t="shared" si="27"/>
        <v>0</v>
      </c>
      <c r="P860" s="136"/>
      <c r="Q860" s="136"/>
      <c r="R860" s="136"/>
      <c r="S860" s="136"/>
      <c r="T860"/>
      <c r="U860" s="136"/>
      <c r="V860" s="136"/>
      <c r="W860"/>
      <c r="X860" s="136"/>
      <c r="Y860" s="136"/>
      <c r="Z860" s="136"/>
      <c r="AA860" s="136"/>
      <c r="AB860" s="136"/>
      <c r="AC860" s="136"/>
      <c r="AD860" s="136"/>
      <c r="AE860" s="136"/>
      <c r="AF860" s="136"/>
      <c r="AG860" s="136"/>
      <c r="AH860" s="136"/>
      <c r="AI860" s="136"/>
    </row>
    <row r="861" spans="1:35" ht="30" x14ac:dyDescent="0.25">
      <c r="A861" s="133">
        <v>250300</v>
      </c>
      <c r="B861" s="133" t="s">
        <v>2345</v>
      </c>
      <c r="C861" s="133">
        <v>2</v>
      </c>
      <c r="D861" s="133" t="s">
        <v>1066</v>
      </c>
      <c r="E861" s="133">
        <v>250</v>
      </c>
      <c r="F861" s="133" t="s">
        <v>17</v>
      </c>
      <c r="G861" s="133">
        <v>25030</v>
      </c>
      <c r="H861" s="133" t="s">
        <v>2345</v>
      </c>
      <c r="I861" s="133">
        <v>228691</v>
      </c>
      <c r="J861" s="133" t="s">
        <v>2376</v>
      </c>
      <c r="K861" s="133" t="s">
        <v>545</v>
      </c>
      <c r="L861" s="135" t="str">
        <f t="shared" si="26"/>
        <v>AA</v>
      </c>
      <c r="M861" s="131">
        <f t="shared" si="27"/>
        <v>0</v>
      </c>
      <c r="P861" s="136"/>
      <c r="Q861" s="136"/>
      <c r="R861" s="136"/>
      <c r="S861" s="136"/>
      <c r="T861"/>
      <c r="U861" s="136"/>
      <c r="V861" s="136"/>
      <c r="W861"/>
      <c r="X861" s="136"/>
      <c r="Y861" s="136"/>
      <c r="Z861" s="136"/>
      <c r="AA861" s="136"/>
      <c r="AB861" s="136"/>
      <c r="AC861" s="136"/>
      <c r="AD861" s="136"/>
      <c r="AE861" s="136"/>
      <c r="AF861" s="136"/>
      <c r="AG861" s="136"/>
      <c r="AH861" s="136"/>
      <c r="AI861" s="136"/>
    </row>
    <row r="862" spans="1:35" ht="30" x14ac:dyDescent="0.25">
      <c r="A862" s="133">
        <v>250300</v>
      </c>
      <c r="B862" s="133" t="s">
        <v>2345</v>
      </c>
      <c r="C862" s="133">
        <v>2</v>
      </c>
      <c r="D862" s="133" t="s">
        <v>1066</v>
      </c>
      <c r="E862" s="133">
        <v>250</v>
      </c>
      <c r="F862" s="133" t="s">
        <v>17</v>
      </c>
      <c r="G862" s="133">
        <v>25030</v>
      </c>
      <c r="H862" s="133" t="s">
        <v>2345</v>
      </c>
      <c r="I862" s="133">
        <v>228696</v>
      </c>
      <c r="J862" s="133" t="s">
        <v>2378</v>
      </c>
      <c r="K862" s="133" t="s">
        <v>545</v>
      </c>
      <c r="L862" s="135" t="str">
        <f t="shared" si="26"/>
        <v>AA</v>
      </c>
      <c r="M862" s="131">
        <f t="shared" si="27"/>
        <v>0</v>
      </c>
      <c r="P862" s="136"/>
      <c r="Q862" s="136"/>
      <c r="R862" s="136"/>
      <c r="S862" s="136"/>
      <c r="T862"/>
      <c r="U862" s="136"/>
      <c r="V862" s="136"/>
      <c r="W862"/>
      <c r="X862" s="136"/>
      <c r="Y862" s="136"/>
      <c r="Z862" s="136"/>
      <c r="AA862" s="136"/>
      <c r="AB862" s="136"/>
      <c r="AC862" s="136"/>
      <c r="AD862" s="136"/>
      <c r="AE862" s="136"/>
      <c r="AF862" s="136"/>
      <c r="AG862" s="136"/>
      <c r="AH862" s="136"/>
      <c r="AI862" s="136"/>
    </row>
    <row r="863" spans="1:35" ht="30" x14ac:dyDescent="0.25">
      <c r="A863" s="133">
        <v>250300</v>
      </c>
      <c r="B863" s="133" t="s">
        <v>2345</v>
      </c>
      <c r="C863" s="133">
        <v>2</v>
      </c>
      <c r="D863" s="133" t="s">
        <v>1066</v>
      </c>
      <c r="E863" s="133">
        <v>250</v>
      </c>
      <c r="F863" s="133" t="s">
        <v>17</v>
      </c>
      <c r="G863" s="133">
        <v>25030</v>
      </c>
      <c r="H863" s="133" t="s">
        <v>2345</v>
      </c>
      <c r="I863" s="133">
        <v>228707</v>
      </c>
      <c r="J863" s="133" t="s">
        <v>2380</v>
      </c>
      <c r="K863" s="133" t="s">
        <v>545</v>
      </c>
      <c r="L863" s="135" t="str">
        <f t="shared" si="26"/>
        <v>AA</v>
      </c>
      <c r="M863" s="131">
        <f t="shared" si="27"/>
        <v>0</v>
      </c>
      <c r="P863" s="136"/>
      <c r="Q863" s="136"/>
      <c r="R863" s="136"/>
      <c r="S863" s="136"/>
      <c r="T863"/>
      <c r="U863" s="136"/>
      <c r="V863" s="136"/>
      <c r="W863"/>
      <c r="X863" s="136"/>
      <c r="Y863" s="136"/>
      <c r="Z863" s="136"/>
      <c r="AA863" s="136"/>
      <c r="AB863" s="136"/>
      <c r="AC863" s="136"/>
      <c r="AD863" s="136"/>
      <c r="AE863" s="136"/>
      <c r="AF863" s="136"/>
      <c r="AG863" s="136"/>
      <c r="AH863" s="136"/>
      <c r="AI863" s="136"/>
    </row>
    <row r="864" spans="1:35" ht="30" x14ac:dyDescent="0.25">
      <c r="A864" s="133">
        <v>250300</v>
      </c>
      <c r="B864" s="133" t="s">
        <v>2345</v>
      </c>
      <c r="C864" s="133">
        <v>2</v>
      </c>
      <c r="D864" s="133" t="s">
        <v>1066</v>
      </c>
      <c r="E864" s="133">
        <v>250</v>
      </c>
      <c r="F864" s="133" t="s">
        <v>17</v>
      </c>
      <c r="G864" s="133">
        <v>25030</v>
      </c>
      <c r="H864" s="133" t="s">
        <v>2345</v>
      </c>
      <c r="I864" s="133">
        <v>228766</v>
      </c>
      <c r="J864" s="133" t="s">
        <v>2382</v>
      </c>
      <c r="K864" s="133" t="s">
        <v>545</v>
      </c>
      <c r="L864" s="135" t="str">
        <f t="shared" si="26"/>
        <v>AA</v>
      </c>
      <c r="M864" s="131">
        <f t="shared" si="27"/>
        <v>0</v>
      </c>
      <c r="P864" s="136"/>
      <c r="Q864" s="136"/>
      <c r="R864" s="136"/>
      <c r="S864" s="136"/>
      <c r="T864"/>
      <c r="U864" s="136"/>
      <c r="V864" s="136"/>
      <c r="W864"/>
      <c r="X864" s="136"/>
      <c r="Y864" s="136"/>
      <c r="Z864" s="136"/>
      <c r="AA864" s="136"/>
      <c r="AB864" s="136"/>
      <c r="AC864" s="136"/>
      <c r="AD864" s="136"/>
      <c r="AE864" s="136"/>
      <c r="AF864" s="136"/>
      <c r="AG864" s="136"/>
      <c r="AH864" s="136"/>
      <c r="AI864" s="136"/>
    </row>
    <row r="865" spans="1:35" ht="30" x14ac:dyDescent="0.25">
      <c r="A865" s="133">
        <v>250300</v>
      </c>
      <c r="B865" s="133" t="s">
        <v>2345</v>
      </c>
      <c r="C865" s="133">
        <v>2</v>
      </c>
      <c r="D865" s="133" t="s">
        <v>1066</v>
      </c>
      <c r="E865" s="133">
        <v>250</v>
      </c>
      <c r="F865" s="133" t="s">
        <v>17</v>
      </c>
      <c r="G865" s="133">
        <v>25030</v>
      </c>
      <c r="H865" s="133" t="s">
        <v>2345</v>
      </c>
      <c r="I865" s="133">
        <v>228767</v>
      </c>
      <c r="J865" s="133" t="s">
        <v>2384</v>
      </c>
      <c r="K865" s="133" t="s">
        <v>545</v>
      </c>
      <c r="L865" s="135" t="str">
        <f t="shared" si="26"/>
        <v>AA</v>
      </c>
      <c r="M865" s="131">
        <f t="shared" si="27"/>
        <v>0</v>
      </c>
      <c r="P865" s="136"/>
      <c r="Q865" s="136"/>
      <c r="R865" s="136"/>
      <c r="S865" s="136"/>
      <c r="T865"/>
      <c r="U865" s="136"/>
      <c r="V865" s="136"/>
      <c r="W865"/>
      <c r="X865" s="136"/>
      <c r="Y865" s="136"/>
      <c r="Z865" s="136"/>
      <c r="AA865" s="136"/>
      <c r="AB865" s="136"/>
      <c r="AC865" s="136"/>
      <c r="AD865" s="136"/>
      <c r="AE865" s="136"/>
      <c r="AF865" s="136"/>
      <c r="AG865" s="136"/>
      <c r="AH865" s="136"/>
      <c r="AI865" s="136"/>
    </row>
    <row r="866" spans="1:35" ht="30" x14ac:dyDescent="0.25">
      <c r="A866" s="133">
        <v>250300</v>
      </c>
      <c r="B866" s="133" t="s">
        <v>2345</v>
      </c>
      <c r="C866" s="133">
        <v>2</v>
      </c>
      <c r="D866" s="133" t="s">
        <v>1066</v>
      </c>
      <c r="E866" s="133">
        <v>250</v>
      </c>
      <c r="F866" s="133" t="s">
        <v>17</v>
      </c>
      <c r="G866" s="133">
        <v>25030</v>
      </c>
      <c r="H866" s="133" t="s">
        <v>2345</v>
      </c>
      <c r="I866" s="133">
        <v>228777</v>
      </c>
      <c r="J866" s="133" t="s">
        <v>2386</v>
      </c>
      <c r="K866" s="133" t="s">
        <v>545</v>
      </c>
      <c r="L866" s="135" t="str">
        <f t="shared" si="26"/>
        <v>AA</v>
      </c>
      <c r="M866" s="131">
        <f t="shared" si="27"/>
        <v>0</v>
      </c>
      <c r="P866" s="136"/>
      <c r="Q866" s="136"/>
      <c r="R866" s="136"/>
      <c r="S866" s="136"/>
      <c r="T866"/>
      <c r="U866" s="136"/>
      <c r="V866" s="136"/>
      <c r="W866"/>
      <c r="X866" s="136"/>
      <c r="Y866" s="136"/>
      <c r="Z866" s="136"/>
      <c r="AA866" s="136"/>
      <c r="AB866" s="136"/>
      <c r="AC866" s="136"/>
      <c r="AD866" s="136"/>
      <c r="AE866" s="136"/>
      <c r="AF866" s="136"/>
      <c r="AG866" s="136"/>
      <c r="AH866" s="136"/>
      <c r="AI866" s="136"/>
    </row>
    <row r="867" spans="1:35" ht="30" x14ac:dyDescent="0.25">
      <c r="A867" s="133">
        <v>250300</v>
      </c>
      <c r="B867" s="133" t="s">
        <v>2345</v>
      </c>
      <c r="C867" s="133">
        <v>2</v>
      </c>
      <c r="D867" s="133" t="s">
        <v>1066</v>
      </c>
      <c r="E867" s="133">
        <v>250</v>
      </c>
      <c r="F867" s="133" t="s">
        <v>17</v>
      </c>
      <c r="G867" s="133">
        <v>25030</v>
      </c>
      <c r="H867" s="133" t="s">
        <v>2345</v>
      </c>
      <c r="I867" s="133">
        <v>228871</v>
      </c>
      <c r="J867" s="133" t="s">
        <v>2388</v>
      </c>
      <c r="K867" s="133" t="s">
        <v>1156</v>
      </c>
      <c r="L867" s="135" t="str">
        <f t="shared" si="26"/>
        <v>AA</v>
      </c>
      <c r="M867" s="131">
        <f t="shared" si="27"/>
        <v>0</v>
      </c>
      <c r="P867" s="136"/>
      <c r="Q867" s="136"/>
      <c r="R867" s="136"/>
      <c r="S867" s="136"/>
      <c r="T867"/>
      <c r="U867" s="136"/>
      <c r="V867" s="136"/>
      <c r="W867"/>
      <c r="X867" s="136"/>
      <c r="Y867" s="136"/>
      <c r="Z867" s="136"/>
      <c r="AA867" s="136"/>
      <c r="AB867" s="136"/>
      <c r="AC867" s="136"/>
      <c r="AD867" s="136"/>
      <c r="AE867" s="136"/>
      <c r="AF867" s="136"/>
      <c r="AG867" s="136"/>
      <c r="AH867" s="136"/>
      <c r="AI867" s="136"/>
    </row>
    <row r="868" spans="1:35" ht="30" x14ac:dyDescent="0.25">
      <c r="A868" s="133">
        <v>250300</v>
      </c>
      <c r="B868" s="133" t="s">
        <v>2345</v>
      </c>
      <c r="C868" s="133">
        <v>2</v>
      </c>
      <c r="D868" s="133" t="s">
        <v>1066</v>
      </c>
      <c r="E868" s="133">
        <v>250</v>
      </c>
      <c r="F868" s="133" t="s">
        <v>17</v>
      </c>
      <c r="G868" s="133">
        <v>25030</v>
      </c>
      <c r="H868" s="133" t="s">
        <v>2345</v>
      </c>
      <c r="I868" s="133">
        <v>228933</v>
      </c>
      <c r="J868" s="133" t="s">
        <v>2390</v>
      </c>
      <c r="K868" s="133" t="s">
        <v>545</v>
      </c>
      <c r="L868" s="135" t="str">
        <f t="shared" si="26"/>
        <v>AA</v>
      </c>
      <c r="M868" s="131">
        <f t="shared" si="27"/>
        <v>0</v>
      </c>
      <c r="P868" s="136"/>
      <c r="Q868" s="136"/>
      <c r="R868" s="136"/>
      <c r="S868" s="136"/>
      <c r="T868"/>
      <c r="U868" s="136"/>
      <c r="V868" s="136"/>
      <c r="W868"/>
      <c r="X868" s="136"/>
      <c r="Y868" s="136"/>
      <c r="Z868" s="136"/>
      <c r="AA868" s="136"/>
      <c r="AB868" s="136"/>
      <c r="AC868" s="136"/>
      <c r="AD868" s="136"/>
      <c r="AE868" s="136"/>
      <c r="AF868" s="136"/>
      <c r="AG868" s="136"/>
      <c r="AH868" s="136"/>
      <c r="AI868" s="136"/>
    </row>
    <row r="869" spans="1:35" ht="30" x14ac:dyDescent="0.25">
      <c r="A869" s="133">
        <v>250300</v>
      </c>
      <c r="B869" s="133" t="s">
        <v>2345</v>
      </c>
      <c r="C869" s="133">
        <v>2</v>
      </c>
      <c r="D869" s="133" t="s">
        <v>1066</v>
      </c>
      <c r="E869" s="133">
        <v>250</v>
      </c>
      <c r="F869" s="133" t="s">
        <v>17</v>
      </c>
      <c r="G869" s="133">
        <v>25030</v>
      </c>
      <c r="H869" s="133" t="s">
        <v>2345</v>
      </c>
      <c r="I869" s="133">
        <v>333532</v>
      </c>
      <c r="J869" s="133" t="s">
        <v>2392</v>
      </c>
      <c r="K869" s="133" t="s">
        <v>545</v>
      </c>
      <c r="L869" s="135" t="str">
        <f t="shared" si="26"/>
        <v>AA</v>
      </c>
      <c r="M869" s="131">
        <f t="shared" si="27"/>
        <v>0</v>
      </c>
      <c r="P869" s="136"/>
      <c r="Q869" s="136"/>
      <c r="R869" s="136"/>
      <c r="S869" s="136"/>
      <c r="T869"/>
      <c r="U869" s="136"/>
      <c r="V869" s="136"/>
      <c r="W869"/>
      <c r="X869" s="136"/>
      <c r="Y869" s="136"/>
      <c r="Z869" s="136"/>
      <c r="AA869" s="136"/>
      <c r="AB869" s="136"/>
      <c r="AC869" s="136"/>
      <c r="AD869" s="136"/>
      <c r="AE869" s="136"/>
      <c r="AF869" s="136"/>
      <c r="AG869" s="136"/>
      <c r="AH869" s="136"/>
      <c r="AI869" s="136"/>
    </row>
    <row r="870" spans="1:35" ht="30" x14ac:dyDescent="0.25">
      <c r="A870" s="133">
        <v>250300</v>
      </c>
      <c r="B870" s="133" t="s">
        <v>2345</v>
      </c>
      <c r="C870" s="133">
        <v>2</v>
      </c>
      <c r="D870" s="133" t="s">
        <v>1066</v>
      </c>
      <c r="E870" s="133">
        <v>250</v>
      </c>
      <c r="F870" s="133" t="s">
        <v>17</v>
      </c>
      <c r="G870" s="133">
        <v>25030</v>
      </c>
      <c r="H870" s="133" t="s">
        <v>2345</v>
      </c>
      <c r="I870" s="133">
        <v>557612</v>
      </c>
      <c r="J870" s="133" t="s">
        <v>2394</v>
      </c>
      <c r="K870" s="133" t="s">
        <v>1156</v>
      </c>
      <c r="L870" s="135" t="str">
        <f t="shared" si="26"/>
        <v>AA</v>
      </c>
      <c r="M870" s="131">
        <f t="shared" si="27"/>
        <v>0</v>
      </c>
      <c r="P870" s="136"/>
      <c r="Q870" s="136"/>
      <c r="R870" s="136"/>
      <c r="S870" s="136"/>
      <c r="T870"/>
      <c r="U870" s="136"/>
      <c r="V870" s="136"/>
      <c r="W870"/>
      <c r="X870" s="136"/>
      <c r="Y870" s="136"/>
      <c r="Z870" s="136"/>
      <c r="AA870" s="136"/>
      <c r="AB870" s="136"/>
      <c r="AC870" s="136"/>
      <c r="AD870" s="136"/>
      <c r="AE870" s="136"/>
      <c r="AF870" s="136"/>
      <c r="AG870" s="136"/>
      <c r="AH870" s="136"/>
      <c r="AI870" s="136"/>
    </row>
    <row r="871" spans="1:35" ht="30" x14ac:dyDescent="0.25">
      <c r="A871" s="133">
        <v>250300</v>
      </c>
      <c r="B871" s="133" t="s">
        <v>2345</v>
      </c>
      <c r="C871" s="133">
        <v>2</v>
      </c>
      <c r="D871" s="133" t="s">
        <v>1066</v>
      </c>
      <c r="E871" s="133">
        <v>250</v>
      </c>
      <c r="F871" s="133" t="s">
        <v>17</v>
      </c>
      <c r="G871" s="133">
        <v>25030</v>
      </c>
      <c r="H871" s="133" t="s">
        <v>2345</v>
      </c>
      <c r="I871" s="133">
        <v>559350</v>
      </c>
      <c r="J871" s="133" t="s">
        <v>2396</v>
      </c>
      <c r="K871" s="133" t="s">
        <v>1156</v>
      </c>
      <c r="L871" s="135" t="str">
        <f t="shared" si="26"/>
        <v>AA</v>
      </c>
      <c r="M871" s="131">
        <f t="shared" si="27"/>
        <v>0</v>
      </c>
      <c r="P871" s="136"/>
      <c r="Q871" s="136"/>
      <c r="R871" s="136"/>
      <c r="S871" s="136"/>
      <c r="T871"/>
      <c r="U871" s="136"/>
      <c r="V871" s="136"/>
      <c r="W871"/>
      <c r="X871" s="136"/>
      <c r="Y871" s="136"/>
      <c r="Z871" s="136"/>
      <c r="AA871" s="136"/>
      <c r="AB871" s="136"/>
      <c r="AC871" s="136"/>
      <c r="AD871" s="136"/>
      <c r="AE871" s="136"/>
      <c r="AF871" s="136"/>
      <c r="AG871" s="136"/>
      <c r="AH871" s="136"/>
      <c r="AI871" s="136"/>
    </row>
    <row r="872" spans="1:35" ht="30" x14ac:dyDescent="0.25">
      <c r="A872" s="133">
        <v>250300</v>
      </c>
      <c r="B872" s="133" t="s">
        <v>2345</v>
      </c>
      <c r="C872" s="133">
        <v>2</v>
      </c>
      <c r="D872" s="133" t="s">
        <v>1066</v>
      </c>
      <c r="E872" s="133">
        <v>250</v>
      </c>
      <c r="F872" s="133" t="s">
        <v>17</v>
      </c>
      <c r="G872" s="133">
        <v>25030</v>
      </c>
      <c r="H872" s="133" t="s">
        <v>2345</v>
      </c>
      <c r="I872" s="133">
        <v>559510</v>
      </c>
      <c r="J872" s="133" t="s">
        <v>2398</v>
      </c>
      <c r="K872" s="133" t="s">
        <v>1156</v>
      </c>
      <c r="L872" s="135" t="str">
        <f t="shared" si="26"/>
        <v>AA</v>
      </c>
      <c r="M872" s="131">
        <f t="shared" si="27"/>
        <v>0</v>
      </c>
      <c r="P872" s="136"/>
      <c r="Q872" s="136"/>
      <c r="R872" s="136"/>
      <c r="S872" s="136"/>
      <c r="T872"/>
      <c r="U872" s="136"/>
      <c r="V872" s="136"/>
      <c r="W872"/>
      <c r="X872" s="136"/>
      <c r="Y872" s="136"/>
      <c r="Z872" s="136"/>
      <c r="AA872" s="136"/>
      <c r="AB872" s="136"/>
      <c r="AC872" s="136"/>
      <c r="AD872" s="136"/>
      <c r="AE872" s="136"/>
      <c r="AF872" s="136"/>
      <c r="AG872" s="136"/>
      <c r="AH872" s="136"/>
      <c r="AI872" s="136"/>
    </row>
    <row r="873" spans="1:35" ht="30" x14ac:dyDescent="0.25">
      <c r="A873" s="133">
        <v>250300</v>
      </c>
      <c r="B873" s="133" t="s">
        <v>2345</v>
      </c>
      <c r="C873" s="133">
        <v>2</v>
      </c>
      <c r="D873" s="133" t="s">
        <v>1066</v>
      </c>
      <c r="E873" s="133">
        <v>250</v>
      </c>
      <c r="F873" s="133" t="s">
        <v>17</v>
      </c>
      <c r="G873" s="133">
        <v>25030</v>
      </c>
      <c r="H873" s="133" t="s">
        <v>2345</v>
      </c>
      <c r="I873" s="133">
        <v>559514</v>
      </c>
      <c r="J873" s="133" t="s">
        <v>2400</v>
      </c>
      <c r="K873" s="133" t="s">
        <v>1156</v>
      </c>
      <c r="L873" s="135" t="str">
        <f t="shared" si="26"/>
        <v>AA</v>
      </c>
      <c r="M873" s="131">
        <f t="shared" si="27"/>
        <v>0</v>
      </c>
      <c r="P873" s="136"/>
      <c r="Q873" s="136"/>
      <c r="R873" s="136"/>
      <c r="S873" s="136"/>
      <c r="T873"/>
      <c r="U873" s="136"/>
      <c r="V873" s="136"/>
      <c r="W873"/>
      <c r="X873" s="136"/>
      <c r="Y873" s="136"/>
      <c r="Z873" s="136"/>
      <c r="AA873" s="136"/>
      <c r="AB873" s="136"/>
      <c r="AC873" s="136"/>
      <c r="AD873" s="136"/>
      <c r="AE873" s="136"/>
      <c r="AF873" s="136"/>
      <c r="AG873" s="136"/>
      <c r="AH873" s="136"/>
      <c r="AI873" s="136"/>
    </row>
    <row r="874" spans="1:35" ht="30" x14ac:dyDescent="0.25">
      <c r="A874" s="133" t="s">
        <v>2401</v>
      </c>
      <c r="B874" s="133" t="s">
        <v>2402</v>
      </c>
      <c r="C874" s="133">
        <v>2</v>
      </c>
      <c r="D874" s="133" t="s">
        <v>1066</v>
      </c>
      <c r="E874" s="133">
        <v>250</v>
      </c>
      <c r="F874" s="133" t="s">
        <v>17</v>
      </c>
      <c r="G874" s="133">
        <v>25030</v>
      </c>
      <c r="H874" s="133" t="s">
        <v>2345</v>
      </c>
      <c r="I874" s="133"/>
      <c r="J874" s="133"/>
      <c r="K874" s="133"/>
      <c r="L874" s="135" t="str">
        <f t="shared" si="26"/>
        <v>AA</v>
      </c>
      <c r="M874" s="131">
        <f t="shared" si="27"/>
        <v>0</v>
      </c>
      <c r="P874" s="136"/>
      <c r="Q874" s="136"/>
      <c r="R874" s="136"/>
      <c r="S874" s="136"/>
      <c r="T874"/>
      <c r="U874" s="136"/>
      <c r="V874" s="136"/>
      <c r="W874"/>
      <c r="X874" s="136"/>
      <c r="Y874" s="136"/>
      <c r="Z874" s="136"/>
      <c r="AA874" s="136"/>
      <c r="AB874" s="136"/>
      <c r="AC874" s="136"/>
      <c r="AD874" s="136"/>
      <c r="AE874" s="136"/>
      <c r="AF874" s="136"/>
      <c r="AG874" s="136"/>
      <c r="AH874" s="136"/>
      <c r="AI874" s="136"/>
    </row>
    <row r="875" spans="1:35" ht="30" x14ac:dyDescent="0.25">
      <c r="A875" s="133">
        <v>250350</v>
      </c>
      <c r="B875" s="133" t="s">
        <v>2404</v>
      </c>
      <c r="C875" s="133">
        <v>2</v>
      </c>
      <c r="D875" s="133" t="s">
        <v>1066</v>
      </c>
      <c r="E875" s="133">
        <v>250</v>
      </c>
      <c r="F875" s="133" t="s">
        <v>17</v>
      </c>
      <c r="G875" s="133">
        <v>25035</v>
      </c>
      <c r="H875" s="133" t="s">
        <v>2404</v>
      </c>
      <c r="I875" s="133">
        <v>101680</v>
      </c>
      <c r="J875" s="133" t="s">
        <v>2404</v>
      </c>
      <c r="K875" s="133" t="s">
        <v>557</v>
      </c>
      <c r="L875" s="135" t="str">
        <f t="shared" si="26"/>
        <v>AA</v>
      </c>
      <c r="M875" s="131">
        <f t="shared" si="27"/>
        <v>0</v>
      </c>
      <c r="P875" s="136"/>
      <c r="Q875" s="136"/>
      <c r="R875" s="136"/>
      <c r="S875" s="136"/>
      <c r="T875"/>
      <c r="U875" s="136"/>
      <c r="V875" s="136"/>
      <c r="W875"/>
      <c r="X875" s="136"/>
      <c r="Y875" s="136"/>
      <c r="Z875" s="136"/>
      <c r="AA875" s="136"/>
      <c r="AB875" s="136"/>
      <c r="AC875" s="136"/>
      <c r="AD875" s="136"/>
      <c r="AE875" s="136"/>
      <c r="AF875" s="136"/>
      <c r="AG875" s="136"/>
      <c r="AH875" s="136"/>
      <c r="AI875" s="136"/>
    </row>
    <row r="876" spans="1:35" ht="30" x14ac:dyDescent="0.25">
      <c r="A876" s="133">
        <v>250350</v>
      </c>
      <c r="B876" s="133" t="s">
        <v>2404</v>
      </c>
      <c r="C876" s="133">
        <v>2</v>
      </c>
      <c r="D876" s="133" t="s">
        <v>1066</v>
      </c>
      <c r="E876" s="133">
        <v>250</v>
      </c>
      <c r="F876" s="133" t="s">
        <v>17</v>
      </c>
      <c r="G876" s="133">
        <v>25035</v>
      </c>
      <c r="H876" s="133" t="s">
        <v>2404</v>
      </c>
      <c r="I876" s="133">
        <v>104290</v>
      </c>
      <c r="J876" s="133" t="s">
        <v>2407</v>
      </c>
      <c r="K876" s="133" t="s">
        <v>1079</v>
      </c>
      <c r="L876" s="135" t="str">
        <f t="shared" si="26"/>
        <v>AA</v>
      </c>
      <c r="M876" s="131">
        <f t="shared" si="27"/>
        <v>0</v>
      </c>
      <c r="P876" s="136"/>
      <c r="Q876" s="136"/>
      <c r="R876" s="136"/>
      <c r="S876" s="136"/>
      <c r="T876"/>
      <c r="U876" s="136"/>
      <c r="V876" s="136"/>
      <c r="W876"/>
      <c r="X876" s="136"/>
      <c r="Y876" s="136"/>
      <c r="Z876" s="136"/>
      <c r="AA876" s="136"/>
      <c r="AB876" s="136"/>
      <c r="AC876" s="136"/>
      <c r="AD876" s="136"/>
      <c r="AE876" s="136"/>
      <c r="AF876" s="136"/>
      <c r="AG876" s="136"/>
      <c r="AH876" s="136"/>
      <c r="AI876" s="136"/>
    </row>
    <row r="877" spans="1:35" ht="30" x14ac:dyDescent="0.25">
      <c r="A877" s="133">
        <v>250350</v>
      </c>
      <c r="B877" s="133" t="s">
        <v>2404</v>
      </c>
      <c r="C877" s="133">
        <v>2</v>
      </c>
      <c r="D877" s="133" t="s">
        <v>1066</v>
      </c>
      <c r="E877" s="133">
        <v>250</v>
      </c>
      <c r="F877" s="133" t="s">
        <v>17</v>
      </c>
      <c r="G877" s="133">
        <v>25035</v>
      </c>
      <c r="H877" s="133" t="s">
        <v>2404</v>
      </c>
      <c r="I877" s="133">
        <v>225507</v>
      </c>
      <c r="J877" s="133" t="s">
        <v>2409</v>
      </c>
      <c r="K877" s="133" t="s">
        <v>545</v>
      </c>
      <c r="L877" s="135" t="str">
        <f t="shared" si="26"/>
        <v>AA</v>
      </c>
      <c r="M877" s="131">
        <f t="shared" si="27"/>
        <v>0</v>
      </c>
      <c r="P877" s="136"/>
      <c r="Q877" s="136"/>
      <c r="R877" s="136"/>
      <c r="S877" s="136"/>
      <c r="T877"/>
      <c r="U877" s="136"/>
      <c r="V877" s="136"/>
      <c r="W877"/>
      <c r="X877" s="136"/>
      <c r="Y877" s="136"/>
      <c r="Z877" s="136"/>
      <c r="AA877" s="136"/>
      <c r="AB877" s="136"/>
      <c r="AC877" s="136"/>
      <c r="AD877" s="136"/>
      <c r="AE877" s="136"/>
      <c r="AF877" s="136"/>
      <c r="AG877" s="136"/>
      <c r="AH877" s="136"/>
      <c r="AI877" s="136"/>
    </row>
    <row r="878" spans="1:35" ht="30" x14ac:dyDescent="0.25">
      <c r="A878" s="133">
        <v>250350</v>
      </c>
      <c r="B878" s="133" t="s">
        <v>2404</v>
      </c>
      <c r="C878" s="133">
        <v>2</v>
      </c>
      <c r="D878" s="133" t="s">
        <v>1066</v>
      </c>
      <c r="E878" s="133">
        <v>250</v>
      </c>
      <c r="F878" s="133" t="s">
        <v>17</v>
      </c>
      <c r="G878" s="133">
        <v>25035</v>
      </c>
      <c r="H878" s="133" t="s">
        <v>2404</v>
      </c>
      <c r="I878" s="133">
        <v>227366</v>
      </c>
      <c r="J878" s="133" t="s">
        <v>2411</v>
      </c>
      <c r="K878" s="133" t="s">
        <v>545</v>
      </c>
      <c r="L878" s="135" t="str">
        <f t="shared" si="26"/>
        <v>AA</v>
      </c>
      <c r="M878" s="131">
        <f t="shared" si="27"/>
        <v>0</v>
      </c>
      <c r="P878" s="136"/>
      <c r="Q878" s="136"/>
      <c r="R878" s="136"/>
      <c r="S878" s="136"/>
      <c r="T878"/>
      <c r="U878" s="136"/>
      <c r="V878" s="136"/>
      <c r="W878"/>
      <c r="X878" s="136"/>
      <c r="Y878" s="136"/>
      <c r="Z878" s="136"/>
      <c r="AA878" s="136"/>
      <c r="AB878" s="136"/>
      <c r="AC878" s="136"/>
      <c r="AD878" s="136"/>
      <c r="AE878" s="136"/>
      <c r="AF878" s="136"/>
      <c r="AG878" s="136"/>
      <c r="AH878" s="136"/>
      <c r="AI878" s="136"/>
    </row>
    <row r="879" spans="1:35" ht="30" x14ac:dyDescent="0.25">
      <c r="A879" s="133">
        <v>250350</v>
      </c>
      <c r="B879" s="133" t="s">
        <v>2404</v>
      </c>
      <c r="C879" s="133">
        <v>2</v>
      </c>
      <c r="D879" s="133" t="s">
        <v>1066</v>
      </c>
      <c r="E879" s="133">
        <v>250</v>
      </c>
      <c r="F879" s="133" t="s">
        <v>17</v>
      </c>
      <c r="G879" s="133">
        <v>25035</v>
      </c>
      <c r="H879" s="133" t="s">
        <v>2404</v>
      </c>
      <c r="I879" s="133">
        <v>227377</v>
      </c>
      <c r="J879" s="133" t="s">
        <v>2413</v>
      </c>
      <c r="K879" s="133" t="s">
        <v>545</v>
      </c>
      <c r="L879" s="135" t="str">
        <f t="shared" si="26"/>
        <v>AA</v>
      </c>
      <c r="M879" s="131">
        <f t="shared" si="27"/>
        <v>0</v>
      </c>
      <c r="P879" s="136"/>
      <c r="Q879" s="136"/>
      <c r="R879" s="136"/>
      <c r="S879" s="136"/>
      <c r="T879"/>
      <c r="U879" s="136"/>
      <c r="V879" s="136"/>
      <c r="W879"/>
      <c r="X879" s="136"/>
      <c r="Y879" s="136"/>
      <c r="Z879" s="136"/>
      <c r="AA879" s="136"/>
      <c r="AB879" s="136"/>
      <c r="AC879" s="136"/>
      <c r="AD879" s="136"/>
      <c r="AE879" s="136"/>
      <c r="AF879" s="136"/>
      <c r="AG879" s="136"/>
      <c r="AH879" s="136"/>
      <c r="AI879" s="136"/>
    </row>
    <row r="880" spans="1:35" ht="30" x14ac:dyDescent="0.25">
      <c r="A880" s="133">
        <v>250350</v>
      </c>
      <c r="B880" s="133" t="s">
        <v>2404</v>
      </c>
      <c r="C880" s="133">
        <v>2</v>
      </c>
      <c r="D880" s="133" t="s">
        <v>1066</v>
      </c>
      <c r="E880" s="133">
        <v>250</v>
      </c>
      <c r="F880" s="133" t="s">
        <v>17</v>
      </c>
      <c r="G880" s="133">
        <v>25035</v>
      </c>
      <c r="H880" s="133" t="s">
        <v>2404</v>
      </c>
      <c r="I880" s="133">
        <v>227620</v>
      </c>
      <c r="J880" s="133" t="s">
        <v>2415</v>
      </c>
      <c r="K880" s="133" t="s">
        <v>545</v>
      </c>
      <c r="L880" s="135" t="str">
        <f t="shared" si="26"/>
        <v>AA</v>
      </c>
      <c r="M880" s="131">
        <f t="shared" si="27"/>
        <v>0</v>
      </c>
      <c r="P880" s="136"/>
      <c r="Q880" s="136"/>
      <c r="R880" s="136"/>
      <c r="S880" s="136"/>
      <c r="T880"/>
      <c r="U880" s="136"/>
      <c r="V880" s="136"/>
      <c r="W880"/>
      <c r="X880" s="136"/>
      <c r="Y880" s="136"/>
      <c r="Z880" s="136"/>
      <c r="AA880" s="136"/>
      <c r="AB880" s="136"/>
      <c r="AC880" s="136"/>
      <c r="AD880" s="136"/>
      <c r="AE880" s="136"/>
      <c r="AF880" s="136"/>
      <c r="AG880" s="136"/>
      <c r="AH880" s="136"/>
      <c r="AI880" s="136"/>
    </row>
    <row r="881" spans="1:35" ht="30" x14ac:dyDescent="0.25">
      <c r="A881" s="133">
        <v>250350</v>
      </c>
      <c r="B881" s="133" t="s">
        <v>2404</v>
      </c>
      <c r="C881" s="133">
        <v>2</v>
      </c>
      <c r="D881" s="133" t="s">
        <v>1066</v>
      </c>
      <c r="E881" s="133">
        <v>250</v>
      </c>
      <c r="F881" s="133" t="s">
        <v>17</v>
      </c>
      <c r="G881" s="133">
        <v>25035</v>
      </c>
      <c r="H881" s="133" t="s">
        <v>2404</v>
      </c>
      <c r="I881" s="133">
        <v>227635</v>
      </c>
      <c r="J881" s="133" t="s">
        <v>2417</v>
      </c>
      <c r="K881" s="133" t="s">
        <v>545</v>
      </c>
      <c r="L881" s="135" t="str">
        <f t="shared" si="26"/>
        <v>AA</v>
      </c>
      <c r="M881" s="131">
        <f t="shared" si="27"/>
        <v>0</v>
      </c>
      <c r="P881" s="136"/>
      <c r="Q881" s="136"/>
      <c r="R881" s="136"/>
      <c r="S881" s="136"/>
      <c r="T881"/>
      <c r="U881" s="136"/>
      <c r="V881" s="136"/>
      <c r="W881"/>
      <c r="X881" s="136"/>
      <c r="Y881" s="136"/>
      <c r="Z881" s="136"/>
      <c r="AA881" s="136"/>
      <c r="AB881" s="136"/>
      <c r="AC881" s="136"/>
      <c r="AD881" s="136"/>
      <c r="AE881" s="136"/>
      <c r="AF881" s="136"/>
      <c r="AG881" s="136"/>
      <c r="AH881" s="136"/>
      <c r="AI881" s="136"/>
    </row>
    <row r="882" spans="1:35" ht="30" x14ac:dyDescent="0.25">
      <c r="A882" s="133">
        <v>250350</v>
      </c>
      <c r="B882" s="133" t="s">
        <v>2404</v>
      </c>
      <c r="C882" s="133">
        <v>2</v>
      </c>
      <c r="D882" s="133" t="s">
        <v>1066</v>
      </c>
      <c r="E882" s="133">
        <v>250</v>
      </c>
      <c r="F882" s="133" t="s">
        <v>17</v>
      </c>
      <c r="G882" s="133">
        <v>25035</v>
      </c>
      <c r="H882" s="133" t="s">
        <v>2404</v>
      </c>
      <c r="I882" s="133">
        <v>227669</v>
      </c>
      <c r="J882" s="133" t="s">
        <v>2419</v>
      </c>
      <c r="K882" s="133" t="s">
        <v>545</v>
      </c>
      <c r="L882" s="135" t="str">
        <f t="shared" si="26"/>
        <v>AA</v>
      </c>
      <c r="M882" s="131">
        <f t="shared" si="27"/>
        <v>0</v>
      </c>
      <c r="P882" s="136"/>
      <c r="Q882" s="136"/>
      <c r="R882" s="136"/>
      <c r="S882" s="136"/>
      <c r="T882"/>
      <c r="U882" s="136"/>
      <c r="V882" s="136"/>
      <c r="W882"/>
      <c r="X882" s="136"/>
      <c r="Y882" s="136"/>
      <c r="Z882" s="136"/>
      <c r="AA882" s="136"/>
      <c r="AB882" s="136"/>
      <c r="AC882" s="136"/>
      <c r="AD882" s="136"/>
      <c r="AE882" s="136"/>
      <c r="AF882" s="136"/>
      <c r="AG882" s="136"/>
      <c r="AH882" s="136"/>
      <c r="AI882" s="136"/>
    </row>
    <row r="883" spans="1:35" ht="30" x14ac:dyDescent="0.25">
      <c r="A883" s="133">
        <v>250350</v>
      </c>
      <c r="B883" s="133" t="s">
        <v>2404</v>
      </c>
      <c r="C883" s="133">
        <v>2</v>
      </c>
      <c r="D883" s="133" t="s">
        <v>1066</v>
      </c>
      <c r="E883" s="133">
        <v>250</v>
      </c>
      <c r="F883" s="133" t="s">
        <v>17</v>
      </c>
      <c r="G883" s="133">
        <v>25035</v>
      </c>
      <c r="H883" s="133" t="s">
        <v>2404</v>
      </c>
      <c r="I883" s="133">
        <v>227816</v>
      </c>
      <c r="J883" s="133" t="s">
        <v>2421</v>
      </c>
      <c r="K883" s="133" t="s">
        <v>545</v>
      </c>
      <c r="L883" s="135" t="str">
        <f t="shared" si="26"/>
        <v>AA</v>
      </c>
      <c r="M883" s="131">
        <f t="shared" si="27"/>
        <v>0</v>
      </c>
      <c r="P883" s="136"/>
      <c r="Q883" s="136"/>
      <c r="R883" s="136"/>
      <c r="S883" s="136"/>
      <c r="T883"/>
      <c r="U883" s="136"/>
      <c r="V883" s="136"/>
      <c r="W883"/>
      <c r="X883" s="136"/>
      <c r="Y883" s="136"/>
      <c r="Z883" s="136"/>
      <c r="AA883" s="136"/>
      <c r="AB883" s="136"/>
      <c r="AC883" s="136"/>
      <c r="AD883" s="136"/>
      <c r="AE883" s="136"/>
      <c r="AF883" s="136"/>
      <c r="AG883" s="136"/>
      <c r="AH883" s="136"/>
      <c r="AI883" s="136"/>
    </row>
    <row r="884" spans="1:35" ht="30" x14ac:dyDescent="0.25">
      <c r="A884" s="133">
        <v>250350</v>
      </c>
      <c r="B884" s="133" t="s">
        <v>2404</v>
      </c>
      <c r="C884" s="133">
        <v>2</v>
      </c>
      <c r="D884" s="133" t="s">
        <v>1066</v>
      </c>
      <c r="E884" s="133">
        <v>250</v>
      </c>
      <c r="F884" s="133" t="s">
        <v>17</v>
      </c>
      <c r="G884" s="133">
        <v>25035</v>
      </c>
      <c r="H884" s="133" t="s">
        <v>2404</v>
      </c>
      <c r="I884" s="133">
        <v>227858</v>
      </c>
      <c r="J884" s="133" t="s">
        <v>2423</v>
      </c>
      <c r="K884" s="133" t="s">
        <v>545</v>
      </c>
      <c r="L884" s="135" t="str">
        <f t="shared" si="26"/>
        <v>AA</v>
      </c>
      <c r="M884" s="131">
        <f t="shared" si="27"/>
        <v>0</v>
      </c>
      <c r="P884" s="136"/>
      <c r="Q884" s="136"/>
      <c r="R884" s="136"/>
      <c r="S884" s="136"/>
      <c r="T884"/>
      <c r="U884" s="136"/>
      <c r="V884" s="136"/>
      <c r="W884"/>
      <c r="X884" s="136"/>
      <c r="Y884" s="136"/>
      <c r="Z884" s="136"/>
      <c r="AA884" s="136"/>
      <c r="AB884" s="136"/>
      <c r="AC884" s="136"/>
      <c r="AD884" s="136"/>
      <c r="AE884" s="136"/>
      <c r="AF884" s="136"/>
      <c r="AG884" s="136"/>
      <c r="AH884" s="136"/>
      <c r="AI884" s="136"/>
    </row>
    <row r="885" spans="1:35" ht="30" x14ac:dyDescent="0.25">
      <c r="A885" s="133">
        <v>250350</v>
      </c>
      <c r="B885" s="133" t="s">
        <v>2404</v>
      </c>
      <c r="C885" s="133">
        <v>2</v>
      </c>
      <c r="D885" s="133" t="s">
        <v>1066</v>
      </c>
      <c r="E885" s="133">
        <v>250</v>
      </c>
      <c r="F885" s="133" t="s">
        <v>17</v>
      </c>
      <c r="G885" s="133">
        <v>25035</v>
      </c>
      <c r="H885" s="133" t="s">
        <v>2404</v>
      </c>
      <c r="I885" s="133">
        <v>227896</v>
      </c>
      <c r="J885" s="133" t="s">
        <v>2425</v>
      </c>
      <c r="K885" s="133" t="s">
        <v>545</v>
      </c>
      <c r="L885" s="135" t="str">
        <f t="shared" si="26"/>
        <v>AA</v>
      </c>
      <c r="M885" s="131">
        <f t="shared" si="27"/>
        <v>0</v>
      </c>
      <c r="P885" s="136"/>
      <c r="Q885" s="136"/>
      <c r="R885" s="136"/>
      <c r="S885" s="136"/>
      <c r="T885"/>
      <c r="U885" s="136"/>
      <c r="V885" s="136"/>
      <c r="W885"/>
      <c r="X885" s="136"/>
      <c r="Y885" s="136"/>
      <c r="Z885" s="136"/>
      <c r="AA885" s="136"/>
      <c r="AB885" s="136"/>
      <c r="AC885" s="136"/>
      <c r="AD885" s="136"/>
      <c r="AE885" s="136"/>
      <c r="AF885" s="136"/>
      <c r="AG885" s="136"/>
      <c r="AH885" s="136"/>
      <c r="AI885" s="136"/>
    </row>
    <row r="886" spans="1:35" ht="30" x14ac:dyDescent="0.25">
      <c r="A886" s="133">
        <v>250350</v>
      </c>
      <c r="B886" s="133" t="s">
        <v>2404</v>
      </c>
      <c r="C886" s="133">
        <v>2</v>
      </c>
      <c r="D886" s="133" t="s">
        <v>1066</v>
      </c>
      <c r="E886" s="133">
        <v>250</v>
      </c>
      <c r="F886" s="133" t="s">
        <v>17</v>
      </c>
      <c r="G886" s="133">
        <v>25035</v>
      </c>
      <c r="H886" s="133" t="s">
        <v>2404</v>
      </c>
      <c r="I886" s="133">
        <v>227958</v>
      </c>
      <c r="J886" s="133" t="s">
        <v>2427</v>
      </c>
      <c r="K886" s="133" t="s">
        <v>545</v>
      </c>
      <c r="L886" s="135" t="str">
        <f t="shared" si="26"/>
        <v>AA</v>
      </c>
      <c r="M886" s="131">
        <f t="shared" si="27"/>
        <v>0</v>
      </c>
      <c r="P886" s="136"/>
      <c r="Q886" s="136"/>
      <c r="R886" s="136"/>
      <c r="S886" s="136"/>
      <c r="T886"/>
      <c r="U886" s="136"/>
      <c r="V886" s="136"/>
      <c r="W886"/>
      <c r="X886" s="136"/>
      <c r="Y886" s="136"/>
      <c r="Z886" s="136"/>
      <c r="AA886" s="136"/>
      <c r="AB886" s="136"/>
      <c r="AC886" s="136"/>
      <c r="AD886" s="136"/>
      <c r="AE886" s="136"/>
      <c r="AF886" s="136"/>
      <c r="AG886" s="136"/>
      <c r="AH886" s="136"/>
      <c r="AI886" s="136"/>
    </row>
    <row r="887" spans="1:35" ht="30" x14ac:dyDescent="0.25">
      <c r="A887" s="133">
        <v>250350</v>
      </c>
      <c r="B887" s="133" t="s">
        <v>2404</v>
      </c>
      <c r="C887" s="133">
        <v>2</v>
      </c>
      <c r="D887" s="133" t="s">
        <v>1066</v>
      </c>
      <c r="E887" s="133">
        <v>250</v>
      </c>
      <c r="F887" s="133" t="s">
        <v>17</v>
      </c>
      <c r="G887" s="133">
        <v>25035</v>
      </c>
      <c r="H887" s="133" t="s">
        <v>2404</v>
      </c>
      <c r="I887" s="133">
        <v>227989</v>
      </c>
      <c r="J887" s="133" t="s">
        <v>2429</v>
      </c>
      <c r="K887" s="133" t="s">
        <v>545</v>
      </c>
      <c r="L887" s="135" t="str">
        <f t="shared" si="26"/>
        <v>AA</v>
      </c>
      <c r="M887" s="131">
        <f t="shared" si="27"/>
        <v>0</v>
      </c>
      <c r="P887" s="136"/>
      <c r="Q887" s="136"/>
      <c r="R887" s="136"/>
      <c r="S887" s="136"/>
      <c r="T887"/>
      <c r="U887" s="136"/>
      <c r="V887" s="136"/>
      <c r="W887"/>
      <c r="X887" s="136"/>
      <c r="Y887" s="136"/>
      <c r="Z887" s="136"/>
      <c r="AA887" s="136"/>
      <c r="AB887" s="136"/>
      <c r="AC887" s="136"/>
      <c r="AD887" s="136"/>
      <c r="AE887" s="136"/>
      <c r="AF887" s="136"/>
      <c r="AG887" s="136"/>
      <c r="AH887" s="136"/>
      <c r="AI887" s="136"/>
    </row>
    <row r="888" spans="1:35" ht="30" x14ac:dyDescent="0.25">
      <c r="A888" s="133">
        <v>250350</v>
      </c>
      <c r="B888" s="133" t="s">
        <v>2404</v>
      </c>
      <c r="C888" s="133">
        <v>2</v>
      </c>
      <c r="D888" s="133" t="s">
        <v>1066</v>
      </c>
      <c r="E888" s="133">
        <v>250</v>
      </c>
      <c r="F888" s="133" t="s">
        <v>17</v>
      </c>
      <c r="G888" s="133">
        <v>25035</v>
      </c>
      <c r="H888" s="133" t="s">
        <v>2404</v>
      </c>
      <c r="I888" s="133">
        <v>228514</v>
      </c>
      <c r="J888" s="133" t="s">
        <v>2431</v>
      </c>
      <c r="K888" s="133" t="s">
        <v>545</v>
      </c>
      <c r="L888" s="135" t="str">
        <f t="shared" si="26"/>
        <v>AA</v>
      </c>
      <c r="M888" s="131">
        <f t="shared" si="27"/>
        <v>0</v>
      </c>
      <c r="P888" s="136"/>
      <c r="Q888" s="136"/>
      <c r="R888" s="136"/>
      <c r="S888" s="136"/>
      <c r="T888"/>
      <c r="U888" s="136"/>
      <c r="V888" s="136"/>
      <c r="W888"/>
      <c r="X888" s="136"/>
      <c r="Y888" s="136"/>
      <c r="Z888" s="136"/>
      <c r="AA888" s="136"/>
      <c r="AB888" s="136"/>
      <c r="AC888" s="136"/>
      <c r="AD888" s="136"/>
      <c r="AE888" s="136"/>
      <c r="AF888" s="136"/>
      <c r="AG888" s="136"/>
      <c r="AH888" s="136"/>
      <c r="AI888" s="136"/>
    </row>
    <row r="889" spans="1:35" ht="30" x14ac:dyDescent="0.25">
      <c r="A889" s="133">
        <v>250350</v>
      </c>
      <c r="B889" s="133" t="s">
        <v>2404</v>
      </c>
      <c r="C889" s="133">
        <v>2</v>
      </c>
      <c r="D889" s="133" t="s">
        <v>1066</v>
      </c>
      <c r="E889" s="133">
        <v>250</v>
      </c>
      <c r="F889" s="133" t="s">
        <v>17</v>
      </c>
      <c r="G889" s="133">
        <v>25035</v>
      </c>
      <c r="H889" s="133" t="s">
        <v>2404</v>
      </c>
      <c r="I889" s="133">
        <v>228515</v>
      </c>
      <c r="J889" s="133" t="s">
        <v>2433</v>
      </c>
      <c r="K889" s="133" t="s">
        <v>545</v>
      </c>
      <c r="L889" s="135" t="str">
        <f t="shared" si="26"/>
        <v>AA</v>
      </c>
      <c r="M889" s="131">
        <f t="shared" si="27"/>
        <v>0</v>
      </c>
      <c r="P889" s="136"/>
      <c r="Q889" s="136"/>
      <c r="R889" s="136"/>
      <c r="S889" s="136"/>
      <c r="T889"/>
      <c r="U889" s="136"/>
      <c r="V889" s="136"/>
      <c r="W889"/>
      <c r="X889" s="136"/>
      <c r="Y889" s="136"/>
      <c r="Z889" s="136"/>
      <c r="AA889" s="136"/>
      <c r="AB889" s="136"/>
      <c r="AC889" s="136"/>
      <c r="AD889" s="136"/>
      <c r="AE889" s="136"/>
      <c r="AF889" s="136"/>
      <c r="AG889" s="136"/>
      <c r="AH889" s="136"/>
      <c r="AI889" s="136"/>
    </row>
    <row r="890" spans="1:35" ht="30" x14ac:dyDescent="0.25">
      <c r="A890" s="133">
        <v>250350</v>
      </c>
      <c r="B890" s="133" t="s">
        <v>2404</v>
      </c>
      <c r="C890" s="133">
        <v>2</v>
      </c>
      <c r="D890" s="133" t="s">
        <v>1066</v>
      </c>
      <c r="E890" s="133">
        <v>250</v>
      </c>
      <c r="F890" s="133" t="s">
        <v>17</v>
      </c>
      <c r="G890" s="133">
        <v>25035</v>
      </c>
      <c r="H890" s="133" t="s">
        <v>2404</v>
      </c>
      <c r="I890" s="133">
        <v>228525</v>
      </c>
      <c r="J890" s="133" t="s">
        <v>2435</v>
      </c>
      <c r="K890" s="133" t="s">
        <v>545</v>
      </c>
      <c r="L890" s="135" t="str">
        <f t="shared" si="26"/>
        <v>AA</v>
      </c>
      <c r="M890" s="131">
        <f t="shared" si="27"/>
        <v>0</v>
      </c>
      <c r="P890" s="136"/>
      <c r="Q890" s="136"/>
      <c r="R890" s="136"/>
      <c r="S890" s="136"/>
      <c r="T890"/>
      <c r="U890" s="136"/>
      <c r="V890" s="136"/>
      <c r="W890"/>
      <c r="X890" s="136"/>
      <c r="Y890" s="136"/>
      <c r="Z890" s="136"/>
      <c r="AA890" s="136"/>
      <c r="AB890" s="136"/>
      <c r="AC890" s="136"/>
      <c r="AD890" s="136"/>
      <c r="AE890" s="136"/>
      <c r="AF890" s="136"/>
      <c r="AG890" s="136"/>
      <c r="AH890" s="136"/>
      <c r="AI890" s="136"/>
    </row>
    <row r="891" spans="1:35" ht="30" x14ac:dyDescent="0.25">
      <c r="A891" s="133">
        <v>250350</v>
      </c>
      <c r="B891" s="133" t="s">
        <v>2404</v>
      </c>
      <c r="C891" s="133">
        <v>2</v>
      </c>
      <c r="D891" s="133" t="s">
        <v>1066</v>
      </c>
      <c r="E891" s="133">
        <v>250</v>
      </c>
      <c r="F891" s="133" t="s">
        <v>17</v>
      </c>
      <c r="G891" s="133">
        <v>25035</v>
      </c>
      <c r="H891" s="133" t="s">
        <v>2404</v>
      </c>
      <c r="I891" s="133">
        <v>228534</v>
      </c>
      <c r="J891" s="133" t="s">
        <v>2437</v>
      </c>
      <c r="K891" s="133" t="s">
        <v>545</v>
      </c>
      <c r="L891" s="135" t="str">
        <f t="shared" si="26"/>
        <v>AA</v>
      </c>
      <c r="M891" s="131">
        <f t="shared" si="27"/>
        <v>0</v>
      </c>
      <c r="P891" s="136"/>
      <c r="Q891" s="136"/>
      <c r="R891" s="136"/>
      <c r="S891" s="136"/>
      <c r="T891"/>
      <c r="U891" s="136"/>
      <c r="V891" s="136"/>
      <c r="W891"/>
      <c r="X891" s="136"/>
      <c r="Y891" s="136"/>
      <c r="Z891" s="136"/>
      <c r="AA891" s="136"/>
      <c r="AB891" s="136"/>
      <c r="AC891" s="136"/>
      <c r="AD891" s="136"/>
      <c r="AE891" s="136"/>
      <c r="AF891" s="136"/>
      <c r="AG891" s="136"/>
      <c r="AH891" s="136"/>
      <c r="AI891" s="136"/>
    </row>
    <row r="892" spans="1:35" ht="30" x14ac:dyDescent="0.25">
      <c r="A892" s="133">
        <v>250350</v>
      </c>
      <c r="B892" s="133" t="s">
        <v>2404</v>
      </c>
      <c r="C892" s="133">
        <v>2</v>
      </c>
      <c r="D892" s="133" t="s">
        <v>1066</v>
      </c>
      <c r="E892" s="133">
        <v>250</v>
      </c>
      <c r="F892" s="133" t="s">
        <v>17</v>
      </c>
      <c r="G892" s="133">
        <v>25035</v>
      </c>
      <c r="H892" s="133" t="s">
        <v>2404</v>
      </c>
      <c r="I892" s="133">
        <v>228551</v>
      </c>
      <c r="J892" s="133" t="s">
        <v>2439</v>
      </c>
      <c r="K892" s="133" t="s">
        <v>545</v>
      </c>
      <c r="L892" s="135" t="str">
        <f t="shared" si="26"/>
        <v>AA</v>
      </c>
      <c r="M892" s="131">
        <f t="shared" si="27"/>
        <v>0</v>
      </c>
      <c r="P892" s="136"/>
      <c r="Q892" s="136"/>
      <c r="R892" s="136"/>
      <c r="S892" s="136"/>
      <c r="T892"/>
      <c r="U892" s="136"/>
      <c r="V892" s="136"/>
      <c r="W892"/>
      <c r="X892" s="136"/>
      <c r="Y892" s="136"/>
      <c r="Z892" s="136"/>
      <c r="AA892" s="136"/>
      <c r="AB892" s="136"/>
      <c r="AC892" s="136"/>
      <c r="AD892" s="136"/>
      <c r="AE892" s="136"/>
      <c r="AF892" s="136"/>
      <c r="AG892" s="136"/>
      <c r="AH892" s="136"/>
      <c r="AI892" s="136"/>
    </row>
    <row r="893" spans="1:35" ht="30" x14ac:dyDescent="0.25">
      <c r="A893" s="133">
        <v>250350</v>
      </c>
      <c r="B893" s="133" t="s">
        <v>2404</v>
      </c>
      <c r="C893" s="133">
        <v>2</v>
      </c>
      <c r="D893" s="133" t="s">
        <v>1066</v>
      </c>
      <c r="E893" s="133">
        <v>250</v>
      </c>
      <c r="F893" s="133" t="s">
        <v>17</v>
      </c>
      <c r="G893" s="133">
        <v>25035</v>
      </c>
      <c r="H893" s="133" t="s">
        <v>2404</v>
      </c>
      <c r="I893" s="133">
        <v>228553</v>
      </c>
      <c r="J893" s="133" t="s">
        <v>2441</v>
      </c>
      <c r="K893" s="133" t="s">
        <v>545</v>
      </c>
      <c r="L893" s="135" t="str">
        <f t="shared" si="26"/>
        <v>AA</v>
      </c>
      <c r="M893" s="131">
        <f t="shared" si="27"/>
        <v>0</v>
      </c>
      <c r="P893" s="136"/>
      <c r="Q893" s="136"/>
      <c r="R893" s="136"/>
      <c r="S893" s="136"/>
      <c r="T893"/>
      <c r="U893" s="136"/>
      <c r="V893" s="136"/>
      <c r="W893"/>
      <c r="X893" s="136"/>
      <c r="Y893" s="136"/>
      <c r="Z893" s="136"/>
      <c r="AA893" s="136"/>
      <c r="AB893" s="136"/>
      <c r="AC893" s="136"/>
      <c r="AD893" s="136"/>
      <c r="AE893" s="136"/>
      <c r="AF893" s="136"/>
      <c r="AG893" s="136"/>
      <c r="AH893" s="136"/>
      <c r="AI893" s="136"/>
    </row>
    <row r="894" spans="1:35" ht="30" x14ac:dyDescent="0.25">
      <c r="A894" s="133">
        <v>250350</v>
      </c>
      <c r="B894" s="133" t="s">
        <v>2404</v>
      </c>
      <c r="C894" s="133">
        <v>2</v>
      </c>
      <c r="D894" s="133" t="s">
        <v>1066</v>
      </c>
      <c r="E894" s="133">
        <v>250</v>
      </c>
      <c r="F894" s="133" t="s">
        <v>17</v>
      </c>
      <c r="G894" s="133">
        <v>25035</v>
      </c>
      <c r="H894" s="133" t="s">
        <v>2404</v>
      </c>
      <c r="I894" s="133">
        <v>228658</v>
      </c>
      <c r="J894" s="133" t="s">
        <v>2443</v>
      </c>
      <c r="K894" s="133" t="s">
        <v>545</v>
      </c>
      <c r="L894" s="135" t="str">
        <f t="shared" si="26"/>
        <v>AA</v>
      </c>
      <c r="M894" s="131">
        <f t="shared" si="27"/>
        <v>0</v>
      </c>
      <c r="P894" s="136"/>
      <c r="Q894" s="136"/>
      <c r="R894" s="136"/>
      <c r="S894" s="136"/>
      <c r="T894"/>
      <c r="U894" s="136"/>
      <c r="V894" s="136"/>
      <c r="W894"/>
      <c r="X894" s="136"/>
      <c r="Y894" s="136"/>
      <c r="Z894" s="136"/>
      <c r="AA894" s="136"/>
      <c r="AB894" s="136"/>
      <c r="AC894" s="136"/>
      <c r="AD894" s="136"/>
      <c r="AE894" s="136"/>
      <c r="AF894" s="136"/>
      <c r="AG894" s="136"/>
      <c r="AH894" s="136"/>
      <c r="AI894" s="136"/>
    </row>
    <row r="895" spans="1:35" ht="30" x14ac:dyDescent="0.25">
      <c r="A895" s="133">
        <v>250350</v>
      </c>
      <c r="B895" s="133" t="s">
        <v>2404</v>
      </c>
      <c r="C895" s="133">
        <v>2</v>
      </c>
      <c r="D895" s="133" t="s">
        <v>1066</v>
      </c>
      <c r="E895" s="133">
        <v>250</v>
      </c>
      <c r="F895" s="133" t="s">
        <v>17</v>
      </c>
      <c r="G895" s="133">
        <v>25035</v>
      </c>
      <c r="H895" s="133" t="s">
        <v>2404</v>
      </c>
      <c r="I895" s="133">
        <v>228660</v>
      </c>
      <c r="J895" s="133" t="s">
        <v>2445</v>
      </c>
      <c r="K895" s="133" t="s">
        <v>545</v>
      </c>
      <c r="L895" s="135" t="str">
        <f t="shared" si="26"/>
        <v>AA</v>
      </c>
      <c r="M895" s="131">
        <f t="shared" si="27"/>
        <v>0</v>
      </c>
      <c r="P895" s="136"/>
      <c r="Q895" s="136"/>
      <c r="R895" s="136"/>
      <c r="S895" s="136"/>
      <c r="T895"/>
      <c r="U895" s="136"/>
      <c r="V895" s="136"/>
      <c r="W895"/>
      <c r="X895" s="136"/>
      <c r="Y895" s="136"/>
      <c r="Z895" s="136"/>
      <c r="AA895" s="136"/>
      <c r="AB895" s="136"/>
      <c r="AC895" s="136"/>
      <c r="AD895" s="136"/>
      <c r="AE895" s="136"/>
      <c r="AF895" s="136"/>
      <c r="AG895" s="136"/>
      <c r="AH895" s="136"/>
      <c r="AI895" s="136"/>
    </row>
    <row r="896" spans="1:35" ht="30" x14ac:dyDescent="0.25">
      <c r="A896" s="133">
        <v>250350</v>
      </c>
      <c r="B896" s="133" t="s">
        <v>2404</v>
      </c>
      <c r="C896" s="133">
        <v>2</v>
      </c>
      <c r="D896" s="133" t="s">
        <v>1066</v>
      </c>
      <c r="E896" s="133">
        <v>250</v>
      </c>
      <c r="F896" s="133" t="s">
        <v>17</v>
      </c>
      <c r="G896" s="133">
        <v>25035</v>
      </c>
      <c r="H896" s="133" t="s">
        <v>2404</v>
      </c>
      <c r="I896" s="133">
        <v>228675</v>
      </c>
      <c r="J896" s="133" t="s">
        <v>2447</v>
      </c>
      <c r="K896" s="133" t="s">
        <v>545</v>
      </c>
      <c r="L896" s="135" t="str">
        <f t="shared" si="26"/>
        <v>AA</v>
      </c>
      <c r="M896" s="131">
        <f t="shared" si="27"/>
        <v>0</v>
      </c>
      <c r="P896" s="136"/>
      <c r="Q896" s="136"/>
      <c r="R896" s="136"/>
      <c r="S896" s="136"/>
      <c r="T896"/>
      <c r="U896" s="136"/>
      <c r="V896" s="136"/>
      <c r="W896"/>
      <c r="X896" s="136"/>
      <c r="Y896" s="136"/>
      <c r="Z896" s="136"/>
      <c r="AA896" s="136"/>
      <c r="AB896" s="136"/>
      <c r="AC896" s="136"/>
      <c r="AD896" s="136"/>
      <c r="AE896" s="136"/>
      <c r="AF896" s="136"/>
      <c r="AG896" s="136"/>
      <c r="AH896" s="136"/>
      <c r="AI896" s="136"/>
    </row>
    <row r="897" spans="1:35" ht="30" x14ac:dyDescent="0.25">
      <c r="A897" s="133">
        <v>250350</v>
      </c>
      <c r="B897" s="133" t="s">
        <v>2404</v>
      </c>
      <c r="C897" s="133">
        <v>2</v>
      </c>
      <c r="D897" s="133" t="s">
        <v>1066</v>
      </c>
      <c r="E897" s="133">
        <v>250</v>
      </c>
      <c r="F897" s="133" t="s">
        <v>17</v>
      </c>
      <c r="G897" s="133">
        <v>25035</v>
      </c>
      <c r="H897" s="133" t="s">
        <v>2404</v>
      </c>
      <c r="I897" s="133">
        <v>228735</v>
      </c>
      <c r="J897" s="133" t="s">
        <v>2449</v>
      </c>
      <c r="K897" s="133" t="s">
        <v>545</v>
      </c>
      <c r="L897" s="135" t="str">
        <f t="shared" si="26"/>
        <v>AA</v>
      </c>
      <c r="M897" s="131">
        <f t="shared" si="27"/>
        <v>0</v>
      </c>
      <c r="P897" s="136"/>
      <c r="Q897" s="136"/>
      <c r="R897" s="136"/>
      <c r="S897" s="136"/>
      <c r="T897"/>
      <c r="U897" s="136"/>
      <c r="V897" s="136"/>
      <c r="W897"/>
      <c r="X897" s="136"/>
      <c r="Y897" s="136"/>
      <c r="Z897" s="136"/>
      <c r="AA897" s="136"/>
      <c r="AB897" s="136"/>
      <c r="AC897" s="136"/>
      <c r="AD897" s="136"/>
      <c r="AE897" s="136"/>
      <c r="AF897" s="136"/>
      <c r="AG897" s="136"/>
      <c r="AH897" s="136"/>
      <c r="AI897" s="136"/>
    </row>
    <row r="898" spans="1:35" ht="30" x14ac:dyDescent="0.25">
      <c r="A898" s="133">
        <v>250350</v>
      </c>
      <c r="B898" s="133" t="s">
        <v>2404</v>
      </c>
      <c r="C898" s="133">
        <v>2</v>
      </c>
      <c r="D898" s="133" t="s">
        <v>1066</v>
      </c>
      <c r="E898" s="133">
        <v>250</v>
      </c>
      <c r="F898" s="133" t="s">
        <v>17</v>
      </c>
      <c r="G898" s="133">
        <v>25035</v>
      </c>
      <c r="H898" s="133" t="s">
        <v>2404</v>
      </c>
      <c r="I898" s="133">
        <v>228744</v>
      </c>
      <c r="J898" s="133" t="s">
        <v>2451</v>
      </c>
      <c r="K898" s="133" t="s">
        <v>545</v>
      </c>
      <c r="L898" s="135" t="str">
        <f t="shared" si="26"/>
        <v>AA</v>
      </c>
      <c r="M898" s="131">
        <f t="shared" si="27"/>
        <v>0</v>
      </c>
      <c r="P898" s="136"/>
      <c r="Q898" s="136"/>
      <c r="R898" s="136"/>
      <c r="S898" s="136"/>
      <c r="T898"/>
      <c r="U898" s="136"/>
      <c r="V898" s="136"/>
      <c r="W898"/>
      <c r="X898" s="136"/>
      <c r="Y898" s="136"/>
      <c r="Z898" s="136"/>
      <c r="AA898" s="136"/>
      <c r="AB898" s="136"/>
      <c r="AC898" s="136"/>
      <c r="AD898" s="136"/>
      <c r="AE898" s="136"/>
      <c r="AF898" s="136"/>
      <c r="AG898" s="136"/>
      <c r="AH898" s="136"/>
      <c r="AI898" s="136"/>
    </row>
    <row r="899" spans="1:35" ht="30" x14ac:dyDescent="0.25">
      <c r="A899" s="133">
        <v>250350</v>
      </c>
      <c r="B899" s="133" t="s">
        <v>2404</v>
      </c>
      <c r="C899" s="133">
        <v>2</v>
      </c>
      <c r="D899" s="133" t="s">
        <v>1066</v>
      </c>
      <c r="E899" s="133">
        <v>250</v>
      </c>
      <c r="F899" s="133" t="s">
        <v>17</v>
      </c>
      <c r="G899" s="133">
        <v>25035</v>
      </c>
      <c r="H899" s="133" t="s">
        <v>2404</v>
      </c>
      <c r="I899" s="133">
        <v>228752</v>
      </c>
      <c r="J899" s="133" t="s">
        <v>2453</v>
      </c>
      <c r="K899" s="133" t="s">
        <v>545</v>
      </c>
      <c r="L899" s="135" t="str">
        <f t="shared" si="26"/>
        <v>AA</v>
      </c>
      <c r="M899" s="131">
        <f t="shared" si="27"/>
        <v>0</v>
      </c>
      <c r="P899" s="136"/>
      <c r="Q899" s="136"/>
      <c r="R899" s="136"/>
      <c r="S899" s="136"/>
      <c r="T899"/>
      <c r="U899" s="136"/>
      <c r="V899" s="136"/>
      <c r="W899"/>
      <c r="X899" s="136"/>
      <c r="Y899" s="136"/>
      <c r="Z899" s="136"/>
      <c r="AA899" s="136"/>
      <c r="AB899" s="136"/>
      <c r="AC899" s="136"/>
      <c r="AD899" s="136"/>
      <c r="AE899" s="136"/>
      <c r="AF899" s="136"/>
      <c r="AG899" s="136"/>
      <c r="AH899" s="136"/>
      <c r="AI899" s="136"/>
    </row>
    <row r="900" spans="1:35" ht="30" x14ac:dyDescent="0.25">
      <c r="A900" s="133">
        <v>250350</v>
      </c>
      <c r="B900" s="133" t="s">
        <v>2404</v>
      </c>
      <c r="C900" s="133">
        <v>2</v>
      </c>
      <c r="D900" s="133" t="s">
        <v>1066</v>
      </c>
      <c r="E900" s="133">
        <v>250</v>
      </c>
      <c r="F900" s="133" t="s">
        <v>17</v>
      </c>
      <c r="G900" s="133">
        <v>25035</v>
      </c>
      <c r="H900" s="133" t="s">
        <v>2404</v>
      </c>
      <c r="I900" s="133">
        <v>228756</v>
      </c>
      <c r="J900" s="133" t="s">
        <v>2455</v>
      </c>
      <c r="K900" s="133" t="s">
        <v>545</v>
      </c>
      <c r="L900" s="135" t="str">
        <f t="shared" si="26"/>
        <v>AA</v>
      </c>
      <c r="M900" s="131">
        <f t="shared" si="27"/>
        <v>0</v>
      </c>
      <c r="P900" s="136"/>
      <c r="Q900" s="136"/>
      <c r="R900" s="136"/>
      <c r="S900" s="136"/>
      <c r="T900"/>
      <c r="U900" s="136"/>
      <c r="V900" s="136"/>
      <c r="W900"/>
      <c r="X900" s="136"/>
      <c r="Y900" s="136"/>
      <c r="Z900" s="136"/>
      <c r="AA900" s="136"/>
      <c r="AB900" s="136"/>
      <c r="AC900" s="136"/>
      <c r="AD900" s="136"/>
      <c r="AE900" s="136"/>
      <c r="AF900" s="136"/>
      <c r="AG900" s="136"/>
      <c r="AH900" s="136"/>
      <c r="AI900" s="136"/>
    </row>
    <row r="901" spans="1:35" ht="30" x14ac:dyDescent="0.25">
      <c r="A901" s="133">
        <v>250350</v>
      </c>
      <c r="B901" s="133" t="s">
        <v>2404</v>
      </c>
      <c r="C901" s="133">
        <v>2</v>
      </c>
      <c r="D901" s="133" t="s">
        <v>1066</v>
      </c>
      <c r="E901" s="133">
        <v>250</v>
      </c>
      <c r="F901" s="133" t="s">
        <v>17</v>
      </c>
      <c r="G901" s="133">
        <v>25035</v>
      </c>
      <c r="H901" s="133" t="s">
        <v>2404</v>
      </c>
      <c r="I901" s="133">
        <v>228774</v>
      </c>
      <c r="J901" s="133" t="s">
        <v>2457</v>
      </c>
      <c r="K901" s="133" t="s">
        <v>545</v>
      </c>
      <c r="L901" s="135" t="str">
        <f t="shared" ref="L901:L964" si="28">IF(K901=102,"AA102",IF(K901=103,"AA103",VLOOKUP(C901,$AJ$5:$AK$13,2,0)))</f>
        <v>AA</v>
      </c>
      <c r="M901" s="131">
        <f t="shared" si="27"/>
        <v>0</v>
      </c>
      <c r="P901" s="136"/>
      <c r="Q901" s="136"/>
      <c r="R901" s="136"/>
      <c r="S901" s="136"/>
      <c r="T901"/>
      <c r="U901" s="136"/>
      <c r="V901" s="136"/>
      <c r="W901"/>
      <c r="X901" s="136"/>
      <c r="Y901" s="136"/>
      <c r="Z901" s="136"/>
      <c r="AA901" s="136"/>
      <c r="AB901" s="136"/>
      <c r="AC901" s="136"/>
      <c r="AD901" s="136"/>
      <c r="AE901" s="136"/>
      <c r="AF901" s="136"/>
      <c r="AG901" s="136"/>
      <c r="AH901" s="136"/>
      <c r="AI901" s="136"/>
    </row>
    <row r="902" spans="1:35" ht="30" x14ac:dyDescent="0.25">
      <c r="A902" s="133">
        <v>250350</v>
      </c>
      <c r="B902" s="133" t="s">
        <v>2404</v>
      </c>
      <c r="C902" s="133">
        <v>2</v>
      </c>
      <c r="D902" s="133" t="s">
        <v>1066</v>
      </c>
      <c r="E902" s="133">
        <v>250</v>
      </c>
      <c r="F902" s="133" t="s">
        <v>17</v>
      </c>
      <c r="G902" s="133">
        <v>25035</v>
      </c>
      <c r="H902" s="133" t="s">
        <v>2404</v>
      </c>
      <c r="I902" s="133">
        <v>228951</v>
      </c>
      <c r="J902" s="133" t="s">
        <v>2459</v>
      </c>
      <c r="K902" s="133" t="s">
        <v>545</v>
      </c>
      <c r="L902" s="135" t="str">
        <f t="shared" si="28"/>
        <v>AA</v>
      </c>
      <c r="M902" s="131">
        <f t="shared" ref="M902:M965" si="29">VLOOKUP(H902,$W$5:$X$227,2,FALSE)</f>
        <v>0</v>
      </c>
      <c r="P902" s="136"/>
      <c r="Q902" s="136"/>
      <c r="R902" s="136"/>
      <c r="S902" s="136"/>
      <c r="T902"/>
      <c r="U902" s="136"/>
      <c r="V902" s="136"/>
      <c r="W902"/>
      <c r="X902" s="136"/>
      <c r="Y902" s="136"/>
      <c r="Z902" s="136"/>
      <c r="AA902" s="136"/>
      <c r="AB902" s="136"/>
      <c r="AC902" s="136"/>
      <c r="AD902" s="136"/>
      <c r="AE902" s="136"/>
      <c r="AF902" s="136"/>
      <c r="AG902" s="136"/>
      <c r="AH902" s="136"/>
      <c r="AI902" s="136"/>
    </row>
    <row r="903" spans="1:35" ht="30" x14ac:dyDescent="0.25">
      <c r="A903" s="133">
        <v>250350</v>
      </c>
      <c r="B903" s="133" t="s">
        <v>2404</v>
      </c>
      <c r="C903" s="133">
        <v>2</v>
      </c>
      <c r="D903" s="133" t="s">
        <v>1066</v>
      </c>
      <c r="E903" s="133">
        <v>250</v>
      </c>
      <c r="F903" s="133" t="s">
        <v>17</v>
      </c>
      <c r="G903" s="133">
        <v>25035</v>
      </c>
      <c r="H903" s="133" t="s">
        <v>2404</v>
      </c>
      <c r="I903" s="133">
        <v>333531</v>
      </c>
      <c r="J903" s="133" t="s">
        <v>2461</v>
      </c>
      <c r="K903" s="133" t="s">
        <v>545</v>
      </c>
      <c r="L903" s="135" t="str">
        <f t="shared" si="28"/>
        <v>AA</v>
      </c>
      <c r="M903" s="131">
        <f t="shared" si="29"/>
        <v>0</v>
      </c>
      <c r="P903" s="136"/>
      <c r="Q903" s="136"/>
      <c r="R903" s="136"/>
      <c r="S903" s="136"/>
      <c r="T903"/>
      <c r="U903" s="136"/>
      <c r="V903" s="136"/>
      <c r="W903"/>
      <c r="X903" s="136"/>
      <c r="Y903" s="136"/>
      <c r="Z903" s="136"/>
      <c r="AA903" s="136"/>
      <c r="AB903" s="136"/>
      <c r="AC903" s="136"/>
      <c r="AD903" s="136"/>
      <c r="AE903" s="136"/>
      <c r="AF903" s="136"/>
      <c r="AG903" s="136"/>
      <c r="AH903" s="136"/>
      <c r="AI903" s="136"/>
    </row>
    <row r="904" spans="1:35" ht="30" x14ac:dyDescent="0.25">
      <c r="A904" s="133">
        <v>250350</v>
      </c>
      <c r="B904" s="133" t="s">
        <v>2404</v>
      </c>
      <c r="C904" s="133">
        <v>2</v>
      </c>
      <c r="D904" s="133" t="s">
        <v>1066</v>
      </c>
      <c r="E904" s="133">
        <v>250</v>
      </c>
      <c r="F904" s="133" t="s">
        <v>17</v>
      </c>
      <c r="G904" s="133">
        <v>25035</v>
      </c>
      <c r="H904" s="133" t="s">
        <v>2404</v>
      </c>
      <c r="I904" s="133">
        <v>336257</v>
      </c>
      <c r="J904" s="133" t="s">
        <v>2463</v>
      </c>
      <c r="K904" s="133" t="s">
        <v>884</v>
      </c>
      <c r="L904" s="135" t="str">
        <f t="shared" si="28"/>
        <v>AA</v>
      </c>
      <c r="M904" s="131">
        <f t="shared" si="29"/>
        <v>0</v>
      </c>
      <c r="P904" s="136"/>
      <c r="Q904" s="136"/>
      <c r="R904" s="136"/>
      <c r="S904" s="136"/>
      <c r="T904"/>
      <c r="U904" s="136"/>
      <c r="V904" s="136"/>
      <c r="W904"/>
      <c r="X904" s="136"/>
      <c r="Y904" s="136"/>
      <c r="Z904" s="136"/>
      <c r="AA904" s="136"/>
      <c r="AB904" s="136"/>
      <c r="AC904" s="136"/>
      <c r="AD904" s="136"/>
      <c r="AE904" s="136"/>
      <c r="AF904" s="136"/>
      <c r="AG904" s="136"/>
      <c r="AH904" s="136"/>
      <c r="AI904" s="136"/>
    </row>
    <row r="905" spans="1:35" ht="30" x14ac:dyDescent="0.25">
      <c r="A905" s="133">
        <v>250350</v>
      </c>
      <c r="B905" s="133" t="s">
        <v>2404</v>
      </c>
      <c r="C905" s="133">
        <v>2</v>
      </c>
      <c r="D905" s="133" t="s">
        <v>1066</v>
      </c>
      <c r="E905" s="133">
        <v>250</v>
      </c>
      <c r="F905" s="133" t="s">
        <v>17</v>
      </c>
      <c r="G905" s="133">
        <v>25035</v>
      </c>
      <c r="H905" s="133" t="s">
        <v>2404</v>
      </c>
      <c r="I905" s="133">
        <v>553449</v>
      </c>
      <c r="J905" s="133" t="s">
        <v>2465</v>
      </c>
      <c r="K905" s="133" t="s">
        <v>1156</v>
      </c>
      <c r="L905" s="135" t="str">
        <f t="shared" si="28"/>
        <v>AA</v>
      </c>
      <c r="M905" s="131">
        <f t="shared" si="29"/>
        <v>0</v>
      </c>
      <c r="P905" s="136"/>
      <c r="Q905" s="136"/>
      <c r="R905" s="136"/>
      <c r="S905" s="136"/>
      <c r="T905"/>
      <c r="U905" s="136"/>
      <c r="V905" s="136"/>
      <c r="W905"/>
      <c r="X905" s="136"/>
      <c r="Y905" s="136"/>
      <c r="Z905" s="136"/>
      <c r="AA905" s="136"/>
      <c r="AB905" s="136"/>
      <c r="AC905" s="136"/>
      <c r="AD905" s="136"/>
      <c r="AE905" s="136"/>
      <c r="AF905" s="136"/>
      <c r="AG905" s="136"/>
      <c r="AH905" s="136"/>
      <c r="AI905" s="136"/>
    </row>
    <row r="906" spans="1:35" ht="30" x14ac:dyDescent="0.25">
      <c r="A906" s="133">
        <v>250350</v>
      </c>
      <c r="B906" s="133" t="s">
        <v>2404</v>
      </c>
      <c r="C906" s="133">
        <v>2</v>
      </c>
      <c r="D906" s="133" t="s">
        <v>1066</v>
      </c>
      <c r="E906" s="133">
        <v>250</v>
      </c>
      <c r="F906" s="133" t="s">
        <v>17</v>
      </c>
      <c r="G906" s="133">
        <v>25035</v>
      </c>
      <c r="H906" s="133" t="s">
        <v>2404</v>
      </c>
      <c r="I906" s="133">
        <v>553531</v>
      </c>
      <c r="J906" s="133" t="s">
        <v>2467</v>
      </c>
      <c r="K906" s="133" t="s">
        <v>1156</v>
      </c>
      <c r="L906" s="135" t="str">
        <f t="shared" si="28"/>
        <v>AA</v>
      </c>
      <c r="M906" s="131">
        <f t="shared" si="29"/>
        <v>0</v>
      </c>
      <c r="P906" s="136"/>
      <c r="Q906" s="136"/>
      <c r="R906" s="136"/>
      <c r="S906" s="136"/>
      <c r="T906"/>
      <c r="U906" s="136"/>
      <c r="V906" s="136"/>
      <c r="W906"/>
      <c r="X906" s="136"/>
      <c r="Y906" s="136"/>
      <c r="Z906" s="136"/>
      <c r="AA906" s="136"/>
      <c r="AB906" s="136"/>
      <c r="AC906" s="136"/>
      <c r="AD906" s="136"/>
      <c r="AE906" s="136"/>
      <c r="AF906" s="136"/>
      <c r="AG906" s="136"/>
      <c r="AH906" s="136"/>
      <c r="AI906" s="136"/>
    </row>
    <row r="907" spans="1:35" ht="30" x14ac:dyDescent="0.25">
      <c r="A907" s="133">
        <v>250350</v>
      </c>
      <c r="B907" s="133" t="s">
        <v>2404</v>
      </c>
      <c r="C907" s="133">
        <v>2</v>
      </c>
      <c r="D907" s="133" t="s">
        <v>1066</v>
      </c>
      <c r="E907" s="133">
        <v>250</v>
      </c>
      <c r="F907" s="133" t="s">
        <v>17</v>
      </c>
      <c r="G907" s="133">
        <v>25035</v>
      </c>
      <c r="H907" s="133" t="s">
        <v>2404</v>
      </c>
      <c r="I907" s="133">
        <v>553534</v>
      </c>
      <c r="J907" s="133" t="s">
        <v>2469</v>
      </c>
      <c r="K907" s="133" t="s">
        <v>1156</v>
      </c>
      <c r="L907" s="135" t="str">
        <f t="shared" si="28"/>
        <v>AA</v>
      </c>
      <c r="M907" s="131">
        <f t="shared" si="29"/>
        <v>0</v>
      </c>
      <c r="P907" s="136"/>
      <c r="Q907" s="136"/>
      <c r="R907" s="136"/>
      <c r="S907" s="136"/>
      <c r="T907"/>
      <c r="U907" s="136"/>
      <c r="V907" s="136"/>
      <c r="W907"/>
      <c r="X907" s="136"/>
      <c r="Y907" s="136"/>
      <c r="Z907" s="136"/>
      <c r="AA907" s="136"/>
      <c r="AB907" s="136"/>
      <c r="AC907" s="136"/>
      <c r="AD907" s="136"/>
      <c r="AE907" s="136"/>
      <c r="AF907" s="136"/>
      <c r="AG907" s="136"/>
      <c r="AH907" s="136"/>
      <c r="AI907" s="136"/>
    </row>
    <row r="908" spans="1:35" ht="30" x14ac:dyDescent="0.25">
      <c r="A908" s="133">
        <v>250350</v>
      </c>
      <c r="B908" s="133" t="s">
        <v>2404</v>
      </c>
      <c r="C908" s="133">
        <v>2</v>
      </c>
      <c r="D908" s="133" t="s">
        <v>1066</v>
      </c>
      <c r="E908" s="133">
        <v>250</v>
      </c>
      <c r="F908" s="133" t="s">
        <v>17</v>
      </c>
      <c r="G908" s="133">
        <v>25035</v>
      </c>
      <c r="H908" s="133" t="s">
        <v>2404</v>
      </c>
      <c r="I908" s="133">
        <v>553540</v>
      </c>
      <c r="J908" s="133" t="s">
        <v>2471</v>
      </c>
      <c r="K908" s="133" t="s">
        <v>1156</v>
      </c>
      <c r="L908" s="135" t="str">
        <f t="shared" si="28"/>
        <v>AA</v>
      </c>
      <c r="M908" s="131">
        <f t="shared" si="29"/>
        <v>0</v>
      </c>
      <c r="P908" s="136"/>
      <c r="Q908" s="136"/>
      <c r="R908" s="136"/>
      <c r="S908" s="136"/>
      <c r="T908"/>
      <c r="U908" s="136"/>
      <c r="V908" s="136"/>
      <c r="W908"/>
      <c r="X908" s="136"/>
      <c r="Y908" s="136"/>
      <c r="Z908" s="136"/>
      <c r="AA908" s="136"/>
      <c r="AB908" s="136"/>
      <c r="AC908" s="136"/>
      <c r="AD908" s="136"/>
      <c r="AE908" s="136"/>
      <c r="AF908" s="136"/>
      <c r="AG908" s="136"/>
      <c r="AH908" s="136"/>
      <c r="AI908" s="136"/>
    </row>
    <row r="909" spans="1:35" ht="30" x14ac:dyDescent="0.25">
      <c r="A909" s="133">
        <v>250350</v>
      </c>
      <c r="B909" s="133" t="s">
        <v>2404</v>
      </c>
      <c r="C909" s="133">
        <v>2</v>
      </c>
      <c r="D909" s="133" t="s">
        <v>1066</v>
      </c>
      <c r="E909" s="133">
        <v>250</v>
      </c>
      <c r="F909" s="133" t="s">
        <v>17</v>
      </c>
      <c r="G909" s="133">
        <v>25035</v>
      </c>
      <c r="H909" s="133" t="s">
        <v>2404</v>
      </c>
      <c r="I909" s="133">
        <v>553551</v>
      </c>
      <c r="J909" s="133" t="s">
        <v>2473</v>
      </c>
      <c r="K909" s="133" t="s">
        <v>1156</v>
      </c>
      <c r="L909" s="135" t="str">
        <f t="shared" si="28"/>
        <v>AA</v>
      </c>
      <c r="M909" s="131">
        <f t="shared" si="29"/>
        <v>0</v>
      </c>
      <c r="P909" s="136"/>
      <c r="Q909" s="136"/>
      <c r="R909" s="136"/>
      <c r="S909" s="136"/>
      <c r="T909"/>
      <c r="U909" s="136"/>
      <c r="V909" s="136"/>
      <c r="W909"/>
      <c r="X909" s="136"/>
      <c r="Y909" s="136"/>
      <c r="Z909" s="136"/>
      <c r="AA909" s="136"/>
      <c r="AB909" s="136"/>
      <c r="AC909" s="136"/>
      <c r="AD909" s="136"/>
      <c r="AE909" s="136"/>
      <c r="AF909" s="136"/>
      <c r="AG909" s="136"/>
      <c r="AH909" s="136"/>
      <c r="AI909" s="136"/>
    </row>
    <row r="910" spans="1:35" ht="30" x14ac:dyDescent="0.25">
      <c r="A910" s="133">
        <v>250350</v>
      </c>
      <c r="B910" s="133" t="s">
        <v>2404</v>
      </c>
      <c r="C910" s="133">
        <v>2</v>
      </c>
      <c r="D910" s="133" t="s">
        <v>1066</v>
      </c>
      <c r="E910" s="133">
        <v>250</v>
      </c>
      <c r="F910" s="133" t="s">
        <v>17</v>
      </c>
      <c r="G910" s="133">
        <v>25035</v>
      </c>
      <c r="H910" s="133" t="s">
        <v>2404</v>
      </c>
      <c r="I910" s="133">
        <v>553557</v>
      </c>
      <c r="J910" s="133" t="s">
        <v>2475</v>
      </c>
      <c r="K910" s="133" t="s">
        <v>1156</v>
      </c>
      <c r="L910" s="135" t="str">
        <f t="shared" si="28"/>
        <v>AA</v>
      </c>
      <c r="M910" s="131">
        <f t="shared" si="29"/>
        <v>0</v>
      </c>
      <c r="P910" s="136"/>
      <c r="Q910" s="136"/>
      <c r="R910" s="136"/>
      <c r="S910" s="136"/>
      <c r="T910"/>
      <c r="U910" s="136"/>
      <c r="V910" s="136"/>
      <c r="W910"/>
      <c r="X910" s="136"/>
      <c r="Y910" s="136"/>
      <c r="Z910" s="136"/>
      <c r="AA910" s="136"/>
      <c r="AB910" s="136"/>
      <c r="AC910" s="136"/>
      <c r="AD910" s="136"/>
      <c r="AE910" s="136"/>
      <c r="AF910" s="136"/>
      <c r="AG910" s="136"/>
      <c r="AH910" s="136"/>
      <c r="AI910" s="136"/>
    </row>
    <row r="911" spans="1:35" ht="30" x14ac:dyDescent="0.25">
      <c r="A911" s="133">
        <v>250350</v>
      </c>
      <c r="B911" s="133" t="s">
        <v>2404</v>
      </c>
      <c r="C911" s="133">
        <v>2</v>
      </c>
      <c r="D911" s="133" t="s">
        <v>1066</v>
      </c>
      <c r="E911" s="133">
        <v>250</v>
      </c>
      <c r="F911" s="133" t="s">
        <v>17</v>
      </c>
      <c r="G911" s="133">
        <v>25035</v>
      </c>
      <c r="H911" s="133" t="s">
        <v>2404</v>
      </c>
      <c r="I911" s="133">
        <v>559261</v>
      </c>
      <c r="J911" s="133" t="s">
        <v>2477</v>
      </c>
      <c r="K911" s="133" t="s">
        <v>1156</v>
      </c>
      <c r="L911" s="135" t="str">
        <f t="shared" si="28"/>
        <v>AA</v>
      </c>
      <c r="M911" s="131">
        <f t="shared" si="29"/>
        <v>0</v>
      </c>
      <c r="P911" s="136"/>
      <c r="Q911" s="136"/>
      <c r="R911" s="136"/>
      <c r="S911" s="136"/>
      <c r="T911"/>
      <c r="U911" s="136"/>
      <c r="V911" s="136"/>
      <c r="W911"/>
      <c r="X911" s="136"/>
      <c r="Y911" s="136"/>
      <c r="Z911" s="136"/>
      <c r="AA911" s="136"/>
      <c r="AB911" s="136"/>
      <c r="AC911" s="136"/>
      <c r="AD911" s="136"/>
      <c r="AE911" s="136"/>
      <c r="AF911" s="136"/>
      <c r="AG911" s="136"/>
      <c r="AH911" s="136"/>
      <c r="AI911" s="136"/>
    </row>
    <row r="912" spans="1:35" ht="30" x14ac:dyDescent="0.25">
      <c r="A912" s="133">
        <v>250350</v>
      </c>
      <c r="B912" s="133" t="s">
        <v>2404</v>
      </c>
      <c r="C912" s="133">
        <v>2</v>
      </c>
      <c r="D912" s="133" t="s">
        <v>1066</v>
      </c>
      <c r="E912" s="133">
        <v>250</v>
      </c>
      <c r="F912" s="133" t="s">
        <v>17</v>
      </c>
      <c r="G912" s="133">
        <v>25035</v>
      </c>
      <c r="H912" s="133" t="s">
        <v>2404</v>
      </c>
      <c r="I912" s="133">
        <v>559282</v>
      </c>
      <c r="J912" s="133" t="s">
        <v>2479</v>
      </c>
      <c r="K912" s="133" t="s">
        <v>1156</v>
      </c>
      <c r="L912" s="135" t="str">
        <f t="shared" si="28"/>
        <v>AA</v>
      </c>
      <c r="M912" s="131">
        <f t="shared" si="29"/>
        <v>0</v>
      </c>
      <c r="P912" s="136"/>
      <c r="Q912" s="136"/>
      <c r="R912" s="136"/>
      <c r="S912" s="136"/>
      <c r="T912"/>
      <c r="U912" s="136"/>
      <c r="V912" s="136"/>
      <c r="W912"/>
      <c r="X912" s="136"/>
      <c r="Y912" s="136"/>
      <c r="Z912" s="136"/>
      <c r="AA912" s="136"/>
      <c r="AB912" s="136"/>
      <c r="AC912" s="136"/>
      <c r="AD912" s="136"/>
      <c r="AE912" s="136"/>
      <c r="AF912" s="136"/>
      <c r="AG912" s="136"/>
      <c r="AH912" s="136"/>
      <c r="AI912" s="136"/>
    </row>
    <row r="913" spans="1:35" ht="30" x14ac:dyDescent="0.25">
      <c r="A913" s="133">
        <v>250350</v>
      </c>
      <c r="B913" s="133" t="s">
        <v>2404</v>
      </c>
      <c r="C913" s="133">
        <v>2</v>
      </c>
      <c r="D913" s="133" t="s">
        <v>1066</v>
      </c>
      <c r="E913" s="133">
        <v>250</v>
      </c>
      <c r="F913" s="133" t="s">
        <v>17</v>
      </c>
      <c r="G913" s="133">
        <v>25035</v>
      </c>
      <c r="H913" s="133" t="s">
        <v>2404</v>
      </c>
      <c r="I913" s="133">
        <v>559430</v>
      </c>
      <c r="J913" s="133" t="s">
        <v>2481</v>
      </c>
      <c r="K913" s="133" t="s">
        <v>1156</v>
      </c>
      <c r="L913" s="135" t="str">
        <f t="shared" si="28"/>
        <v>AA</v>
      </c>
      <c r="M913" s="131">
        <f t="shared" si="29"/>
        <v>0</v>
      </c>
      <c r="P913" s="136"/>
      <c r="Q913" s="136"/>
      <c r="R913" s="136"/>
      <c r="S913" s="136"/>
      <c r="T913"/>
      <c r="U913" s="136"/>
      <c r="V913" s="136"/>
      <c r="W913"/>
      <c r="X913" s="136"/>
      <c r="Y913" s="136"/>
      <c r="Z913" s="136"/>
      <c r="AA913" s="136"/>
      <c r="AB913" s="136"/>
      <c r="AC913" s="136"/>
      <c r="AD913" s="136"/>
      <c r="AE913" s="136"/>
      <c r="AF913" s="136"/>
      <c r="AG913" s="136"/>
      <c r="AH913" s="136"/>
      <c r="AI913" s="136"/>
    </row>
    <row r="914" spans="1:35" ht="30" x14ac:dyDescent="0.25">
      <c r="A914" s="133">
        <v>250350</v>
      </c>
      <c r="B914" s="133" t="s">
        <v>2404</v>
      </c>
      <c r="C914" s="133">
        <v>2</v>
      </c>
      <c r="D914" s="133" t="s">
        <v>1066</v>
      </c>
      <c r="E914" s="133">
        <v>250</v>
      </c>
      <c r="F914" s="133" t="s">
        <v>17</v>
      </c>
      <c r="G914" s="133">
        <v>25035</v>
      </c>
      <c r="H914" s="133" t="s">
        <v>2404</v>
      </c>
      <c r="I914" s="133">
        <v>559518</v>
      </c>
      <c r="J914" s="133" t="s">
        <v>2483</v>
      </c>
      <c r="K914" s="133" t="s">
        <v>1156</v>
      </c>
      <c r="L914" s="135" t="str">
        <f t="shared" si="28"/>
        <v>AA</v>
      </c>
      <c r="M914" s="131">
        <f t="shared" si="29"/>
        <v>0</v>
      </c>
      <c r="P914" s="136"/>
      <c r="Q914" s="136"/>
      <c r="R914" s="136"/>
      <c r="S914" s="136"/>
      <c r="T914"/>
      <c r="U914" s="136"/>
      <c r="V914" s="136"/>
      <c r="W914"/>
      <c r="X914" s="136"/>
      <c r="Y914" s="136"/>
      <c r="Z914" s="136"/>
      <c r="AA914" s="136"/>
      <c r="AB914" s="136"/>
      <c r="AC914" s="136"/>
      <c r="AD914" s="136"/>
      <c r="AE914" s="136"/>
      <c r="AF914" s="136"/>
      <c r="AG914" s="136"/>
      <c r="AH914" s="136"/>
      <c r="AI914" s="136"/>
    </row>
    <row r="915" spans="1:35" ht="30" x14ac:dyDescent="0.25">
      <c r="A915" s="133">
        <v>250350</v>
      </c>
      <c r="B915" s="133" t="s">
        <v>2404</v>
      </c>
      <c r="C915" s="133">
        <v>2</v>
      </c>
      <c r="D915" s="133" t="s">
        <v>1066</v>
      </c>
      <c r="E915" s="133">
        <v>250</v>
      </c>
      <c r="F915" s="133" t="s">
        <v>17</v>
      </c>
      <c r="G915" s="133">
        <v>25035</v>
      </c>
      <c r="H915" s="133" t="s">
        <v>2404</v>
      </c>
      <c r="I915" s="133">
        <v>559519</v>
      </c>
      <c r="J915" s="133" t="s">
        <v>2485</v>
      </c>
      <c r="K915" s="133" t="s">
        <v>1156</v>
      </c>
      <c r="L915" s="135" t="str">
        <f t="shared" si="28"/>
        <v>AA</v>
      </c>
      <c r="M915" s="131">
        <f t="shared" si="29"/>
        <v>0</v>
      </c>
      <c r="P915" s="136"/>
      <c r="Q915" s="136"/>
      <c r="R915" s="136"/>
      <c r="S915" s="136"/>
      <c r="T915"/>
      <c r="U915" s="136"/>
      <c r="V915" s="136"/>
      <c r="W915"/>
      <c r="X915" s="136"/>
      <c r="Y915" s="136"/>
      <c r="Z915" s="136"/>
      <c r="AA915" s="136"/>
      <c r="AB915" s="136"/>
      <c r="AC915" s="136"/>
      <c r="AD915" s="136"/>
      <c r="AE915" s="136"/>
      <c r="AF915" s="136"/>
      <c r="AG915" s="136"/>
      <c r="AH915" s="136"/>
      <c r="AI915" s="136"/>
    </row>
    <row r="916" spans="1:35" ht="30" x14ac:dyDescent="0.25">
      <c r="A916" s="133">
        <v>250400</v>
      </c>
      <c r="B916" s="133" t="s">
        <v>2487</v>
      </c>
      <c r="C916" s="133">
        <v>2</v>
      </c>
      <c r="D916" s="133" t="s">
        <v>1066</v>
      </c>
      <c r="E916" s="133">
        <v>250</v>
      </c>
      <c r="F916" s="133" t="s">
        <v>17</v>
      </c>
      <c r="G916" s="133">
        <v>25040</v>
      </c>
      <c r="H916" s="133" t="s">
        <v>2487</v>
      </c>
      <c r="I916" s="133">
        <v>101690</v>
      </c>
      <c r="J916" s="133" t="s">
        <v>2487</v>
      </c>
      <c r="K916" s="133" t="s">
        <v>557</v>
      </c>
      <c r="L916" s="135" t="str">
        <f t="shared" si="28"/>
        <v>AA</v>
      </c>
      <c r="M916" s="131">
        <f t="shared" si="29"/>
        <v>0</v>
      </c>
      <c r="P916" s="136"/>
      <c r="Q916" s="136"/>
      <c r="R916" s="136"/>
      <c r="S916" s="136"/>
      <c r="T916"/>
      <c r="U916" s="136"/>
      <c r="V916" s="136"/>
      <c r="W916"/>
      <c r="X916" s="136"/>
      <c r="Y916" s="136"/>
      <c r="Z916" s="136"/>
      <c r="AA916" s="136"/>
      <c r="AB916" s="136"/>
      <c r="AC916" s="136"/>
      <c r="AD916" s="136"/>
      <c r="AE916" s="136"/>
      <c r="AF916" s="136"/>
      <c r="AG916" s="136"/>
      <c r="AH916" s="136"/>
      <c r="AI916" s="136"/>
    </row>
    <row r="917" spans="1:35" ht="30" x14ac:dyDescent="0.25">
      <c r="A917" s="133">
        <v>250400</v>
      </c>
      <c r="B917" s="133" t="s">
        <v>2487</v>
      </c>
      <c r="C917" s="133">
        <v>2</v>
      </c>
      <c r="D917" s="133" t="s">
        <v>1066</v>
      </c>
      <c r="E917" s="133">
        <v>250</v>
      </c>
      <c r="F917" s="133" t="s">
        <v>17</v>
      </c>
      <c r="G917" s="133">
        <v>25040</v>
      </c>
      <c r="H917" s="133" t="s">
        <v>2487</v>
      </c>
      <c r="I917" s="133">
        <v>104300</v>
      </c>
      <c r="J917" s="133" t="s">
        <v>2490</v>
      </c>
      <c r="K917" s="133" t="s">
        <v>1079</v>
      </c>
      <c r="L917" s="135" t="str">
        <f t="shared" si="28"/>
        <v>AA</v>
      </c>
      <c r="M917" s="131">
        <f t="shared" si="29"/>
        <v>0</v>
      </c>
      <c r="P917" s="136"/>
      <c r="Q917" s="136"/>
      <c r="R917" s="136"/>
      <c r="S917" s="136"/>
      <c r="T917"/>
      <c r="U917" s="136"/>
      <c r="V917" s="136"/>
      <c r="W917"/>
      <c r="X917" s="136"/>
      <c r="Y917" s="136"/>
      <c r="Z917" s="136"/>
      <c r="AA917" s="136"/>
      <c r="AB917" s="136"/>
      <c r="AC917" s="136"/>
      <c r="AD917" s="136"/>
      <c r="AE917" s="136"/>
      <c r="AF917" s="136"/>
      <c r="AG917" s="136"/>
      <c r="AH917" s="136"/>
      <c r="AI917" s="136"/>
    </row>
    <row r="918" spans="1:35" ht="30" x14ac:dyDescent="0.25">
      <c r="A918" s="133">
        <v>250400</v>
      </c>
      <c r="B918" s="133" t="s">
        <v>2487</v>
      </c>
      <c r="C918" s="133">
        <v>2</v>
      </c>
      <c r="D918" s="133" t="s">
        <v>1066</v>
      </c>
      <c r="E918" s="133">
        <v>250</v>
      </c>
      <c r="F918" s="133" t="s">
        <v>17</v>
      </c>
      <c r="G918" s="133">
        <v>25040</v>
      </c>
      <c r="H918" s="133" t="s">
        <v>2487</v>
      </c>
      <c r="I918" s="133">
        <v>105555</v>
      </c>
      <c r="J918" s="133" t="s">
        <v>2492</v>
      </c>
      <c r="K918" s="133" t="s">
        <v>557</v>
      </c>
      <c r="L918" s="135" t="str">
        <f t="shared" si="28"/>
        <v>AA</v>
      </c>
      <c r="M918" s="131">
        <f t="shared" si="29"/>
        <v>0</v>
      </c>
      <c r="P918" s="136"/>
      <c r="Q918" s="136"/>
      <c r="R918" s="136"/>
      <c r="S918" s="136"/>
      <c r="T918"/>
      <c r="U918" s="136"/>
      <c r="V918" s="136"/>
      <c r="W918"/>
      <c r="X918" s="136"/>
      <c r="Y918" s="136"/>
      <c r="Z918" s="136"/>
      <c r="AA918" s="136"/>
      <c r="AB918" s="136"/>
      <c r="AC918" s="136"/>
      <c r="AD918" s="136"/>
      <c r="AE918" s="136"/>
      <c r="AF918" s="136"/>
      <c r="AG918" s="136"/>
      <c r="AH918" s="136"/>
      <c r="AI918" s="136"/>
    </row>
    <row r="919" spans="1:35" ht="30" x14ac:dyDescent="0.25">
      <c r="A919" s="133">
        <v>250400</v>
      </c>
      <c r="B919" s="133" t="s">
        <v>2487</v>
      </c>
      <c r="C919" s="133">
        <v>2</v>
      </c>
      <c r="D919" s="133" t="s">
        <v>1066</v>
      </c>
      <c r="E919" s="133">
        <v>250</v>
      </c>
      <c r="F919" s="133" t="s">
        <v>17</v>
      </c>
      <c r="G919" s="133">
        <v>25040</v>
      </c>
      <c r="H919" s="133" t="s">
        <v>2487</v>
      </c>
      <c r="I919" s="133">
        <v>225548</v>
      </c>
      <c r="J919" s="133" t="s">
        <v>2494</v>
      </c>
      <c r="K919" s="133" t="s">
        <v>545</v>
      </c>
      <c r="L919" s="135" t="str">
        <f t="shared" si="28"/>
        <v>AA</v>
      </c>
      <c r="M919" s="131">
        <f t="shared" si="29"/>
        <v>0</v>
      </c>
      <c r="P919" s="136"/>
      <c r="Q919" s="136"/>
      <c r="R919" s="136"/>
      <c r="S919" s="136"/>
      <c r="T919"/>
      <c r="U919" s="136"/>
      <c r="V919" s="136"/>
      <c r="W919"/>
      <c r="X919" s="136"/>
      <c r="Y919" s="136"/>
      <c r="Z919" s="136"/>
      <c r="AA919" s="136"/>
      <c r="AB919" s="136"/>
      <c r="AC919" s="136"/>
      <c r="AD919" s="136"/>
      <c r="AE919" s="136"/>
      <c r="AF919" s="136"/>
      <c r="AG919" s="136"/>
      <c r="AH919" s="136"/>
      <c r="AI919" s="136"/>
    </row>
    <row r="920" spans="1:35" ht="30" x14ac:dyDescent="0.25">
      <c r="A920" s="133">
        <v>250400</v>
      </c>
      <c r="B920" s="133" t="s">
        <v>2487</v>
      </c>
      <c r="C920" s="133">
        <v>2</v>
      </c>
      <c r="D920" s="133" t="s">
        <v>1066</v>
      </c>
      <c r="E920" s="133">
        <v>250</v>
      </c>
      <c r="F920" s="133" t="s">
        <v>17</v>
      </c>
      <c r="G920" s="133">
        <v>25040</v>
      </c>
      <c r="H920" s="133" t="s">
        <v>2487</v>
      </c>
      <c r="I920" s="133">
        <v>227149</v>
      </c>
      <c r="J920" s="133" t="s">
        <v>2496</v>
      </c>
      <c r="K920" s="133" t="s">
        <v>545</v>
      </c>
      <c r="L920" s="135" t="str">
        <f t="shared" si="28"/>
        <v>AA</v>
      </c>
      <c r="M920" s="131">
        <f t="shared" si="29"/>
        <v>0</v>
      </c>
      <c r="P920" s="136"/>
      <c r="Q920" s="136"/>
      <c r="R920" s="136"/>
      <c r="S920" s="136"/>
      <c r="T920"/>
      <c r="U920" s="136"/>
      <c r="V920" s="136"/>
      <c r="W920"/>
      <c r="X920" s="136"/>
      <c r="Y920" s="136"/>
      <c r="Z920" s="136"/>
      <c r="AA920" s="136"/>
      <c r="AB920" s="136"/>
      <c r="AC920" s="136"/>
      <c r="AD920" s="136"/>
      <c r="AE920" s="136"/>
      <c r="AF920" s="136"/>
      <c r="AG920" s="136"/>
      <c r="AH920" s="136"/>
      <c r="AI920" s="136"/>
    </row>
    <row r="921" spans="1:35" ht="30" x14ac:dyDescent="0.25">
      <c r="A921" s="133">
        <v>250400</v>
      </c>
      <c r="B921" s="133" t="s">
        <v>2487</v>
      </c>
      <c r="C921" s="133">
        <v>2</v>
      </c>
      <c r="D921" s="133" t="s">
        <v>1066</v>
      </c>
      <c r="E921" s="133">
        <v>250</v>
      </c>
      <c r="F921" s="133" t="s">
        <v>17</v>
      </c>
      <c r="G921" s="133">
        <v>25040</v>
      </c>
      <c r="H921" s="133" t="s">
        <v>2487</v>
      </c>
      <c r="I921" s="133">
        <v>227193</v>
      </c>
      <c r="J921" s="133" t="s">
        <v>2498</v>
      </c>
      <c r="K921" s="133" t="s">
        <v>545</v>
      </c>
      <c r="L921" s="135" t="str">
        <f t="shared" si="28"/>
        <v>AA</v>
      </c>
      <c r="M921" s="131">
        <f t="shared" si="29"/>
        <v>0</v>
      </c>
      <c r="P921" s="136"/>
      <c r="Q921" s="136"/>
      <c r="R921" s="136"/>
      <c r="S921" s="136"/>
      <c r="T921"/>
      <c r="U921" s="136"/>
      <c r="V921" s="136"/>
      <c r="W921"/>
      <c r="X921" s="136"/>
      <c r="Y921" s="136"/>
      <c r="Z921" s="136"/>
      <c r="AA921" s="136"/>
      <c r="AB921" s="136"/>
      <c r="AC921" s="136"/>
      <c r="AD921" s="136"/>
      <c r="AE921" s="136"/>
      <c r="AF921" s="136"/>
      <c r="AG921" s="136"/>
      <c r="AH921" s="136"/>
      <c r="AI921" s="136"/>
    </row>
    <row r="922" spans="1:35" ht="30" x14ac:dyDescent="0.25">
      <c r="A922" s="133">
        <v>250400</v>
      </c>
      <c r="B922" s="133" t="s">
        <v>2487</v>
      </c>
      <c r="C922" s="133">
        <v>2</v>
      </c>
      <c r="D922" s="133" t="s">
        <v>1066</v>
      </c>
      <c r="E922" s="133">
        <v>250</v>
      </c>
      <c r="F922" s="133" t="s">
        <v>17</v>
      </c>
      <c r="G922" s="133">
        <v>25040</v>
      </c>
      <c r="H922" s="133" t="s">
        <v>2487</v>
      </c>
      <c r="I922" s="133">
        <v>227655</v>
      </c>
      <c r="J922" s="133" t="s">
        <v>2500</v>
      </c>
      <c r="K922" s="133" t="s">
        <v>545</v>
      </c>
      <c r="L922" s="135" t="str">
        <f t="shared" si="28"/>
        <v>AA</v>
      </c>
      <c r="M922" s="131">
        <f t="shared" si="29"/>
        <v>0</v>
      </c>
      <c r="P922" s="136"/>
      <c r="Q922" s="136"/>
      <c r="R922" s="136"/>
      <c r="S922" s="136"/>
      <c r="T922"/>
      <c r="U922" s="136"/>
      <c r="V922" s="136"/>
      <c r="W922"/>
      <c r="X922" s="136"/>
      <c r="Y922" s="136"/>
      <c r="Z922" s="136"/>
      <c r="AA922" s="136"/>
      <c r="AB922" s="136"/>
      <c r="AC922" s="136"/>
      <c r="AD922" s="136"/>
      <c r="AE922" s="136"/>
      <c r="AF922" s="136"/>
      <c r="AG922" s="136"/>
      <c r="AH922" s="136"/>
      <c r="AI922" s="136"/>
    </row>
    <row r="923" spans="1:35" ht="30" x14ac:dyDescent="0.25">
      <c r="A923" s="133">
        <v>250400</v>
      </c>
      <c r="B923" s="133" t="s">
        <v>2487</v>
      </c>
      <c r="C923" s="133">
        <v>2</v>
      </c>
      <c r="D923" s="133" t="s">
        <v>1066</v>
      </c>
      <c r="E923" s="133">
        <v>250</v>
      </c>
      <c r="F923" s="133" t="s">
        <v>17</v>
      </c>
      <c r="G923" s="133">
        <v>25040</v>
      </c>
      <c r="H923" s="133" t="s">
        <v>2487</v>
      </c>
      <c r="I923" s="133">
        <v>227665</v>
      </c>
      <c r="J923" s="133" t="s">
        <v>2502</v>
      </c>
      <c r="K923" s="133" t="s">
        <v>545</v>
      </c>
      <c r="L923" s="135" t="str">
        <f t="shared" si="28"/>
        <v>AA</v>
      </c>
      <c r="M923" s="131">
        <f t="shared" si="29"/>
        <v>0</v>
      </c>
      <c r="P923" s="136"/>
      <c r="Q923" s="136"/>
      <c r="R923" s="136"/>
      <c r="S923" s="136"/>
      <c r="T923"/>
      <c r="U923" s="136"/>
      <c r="V923" s="136"/>
      <c r="W923"/>
      <c r="X923" s="136"/>
      <c r="Y923" s="136"/>
      <c r="Z923" s="136"/>
      <c r="AA923" s="136"/>
      <c r="AB923" s="136"/>
      <c r="AC923" s="136"/>
      <c r="AD923" s="136"/>
      <c r="AE923" s="136"/>
      <c r="AF923" s="136"/>
      <c r="AG923" s="136"/>
      <c r="AH923" s="136"/>
      <c r="AI923" s="136"/>
    </row>
    <row r="924" spans="1:35" ht="30" x14ac:dyDescent="0.25">
      <c r="A924" s="133">
        <v>250400</v>
      </c>
      <c r="B924" s="133" t="s">
        <v>2487</v>
      </c>
      <c r="C924" s="133">
        <v>2</v>
      </c>
      <c r="D924" s="133" t="s">
        <v>1066</v>
      </c>
      <c r="E924" s="133">
        <v>250</v>
      </c>
      <c r="F924" s="133" t="s">
        <v>17</v>
      </c>
      <c r="G924" s="133">
        <v>25040</v>
      </c>
      <c r="H924" s="133" t="s">
        <v>2487</v>
      </c>
      <c r="I924" s="133">
        <v>227670</v>
      </c>
      <c r="J924" s="133" t="s">
        <v>2504</v>
      </c>
      <c r="K924" s="133" t="s">
        <v>545</v>
      </c>
      <c r="L924" s="135" t="str">
        <f t="shared" si="28"/>
        <v>AA</v>
      </c>
      <c r="M924" s="131">
        <f t="shared" si="29"/>
        <v>0</v>
      </c>
      <c r="P924" s="136"/>
      <c r="Q924" s="136"/>
      <c r="R924" s="136"/>
      <c r="S924" s="136"/>
      <c r="T924"/>
      <c r="U924" s="136"/>
      <c r="V924" s="136"/>
      <c r="W924"/>
      <c r="X924" s="136"/>
      <c r="Y924" s="136"/>
      <c r="Z924" s="136"/>
      <c r="AA924" s="136"/>
      <c r="AB924" s="136"/>
      <c r="AC924" s="136"/>
      <c r="AD924" s="136"/>
      <c r="AE924" s="136"/>
      <c r="AF924" s="136"/>
      <c r="AG924" s="136"/>
      <c r="AH924" s="136"/>
      <c r="AI924" s="136"/>
    </row>
    <row r="925" spans="1:35" ht="30" x14ac:dyDescent="0.25">
      <c r="A925" s="133">
        <v>250400</v>
      </c>
      <c r="B925" s="133" t="s">
        <v>2487</v>
      </c>
      <c r="C925" s="133">
        <v>2</v>
      </c>
      <c r="D925" s="133" t="s">
        <v>1066</v>
      </c>
      <c r="E925" s="133">
        <v>250</v>
      </c>
      <c r="F925" s="133" t="s">
        <v>17</v>
      </c>
      <c r="G925" s="133">
        <v>25040</v>
      </c>
      <c r="H925" s="133" t="s">
        <v>2487</v>
      </c>
      <c r="I925" s="133">
        <v>227921</v>
      </c>
      <c r="J925" s="133" t="s">
        <v>2506</v>
      </c>
      <c r="K925" s="133" t="s">
        <v>545</v>
      </c>
      <c r="L925" s="135" t="str">
        <f t="shared" si="28"/>
        <v>AA</v>
      </c>
      <c r="M925" s="131">
        <f t="shared" si="29"/>
        <v>0</v>
      </c>
      <c r="P925" s="136"/>
      <c r="Q925" s="136"/>
      <c r="R925" s="136"/>
      <c r="S925" s="136"/>
      <c r="T925"/>
      <c r="U925" s="136"/>
      <c r="V925" s="136"/>
      <c r="W925"/>
      <c r="X925" s="136"/>
      <c r="Y925" s="136"/>
      <c r="Z925" s="136"/>
      <c r="AA925" s="136"/>
      <c r="AB925" s="136"/>
      <c r="AC925" s="136"/>
      <c r="AD925" s="136"/>
      <c r="AE925" s="136"/>
      <c r="AF925" s="136"/>
      <c r="AG925" s="136"/>
      <c r="AH925" s="136"/>
      <c r="AI925" s="136"/>
    </row>
    <row r="926" spans="1:35" ht="30" x14ac:dyDescent="0.25">
      <c r="A926" s="133">
        <v>250400</v>
      </c>
      <c r="B926" s="133" t="s">
        <v>2487</v>
      </c>
      <c r="C926" s="133">
        <v>2</v>
      </c>
      <c r="D926" s="133" t="s">
        <v>1066</v>
      </c>
      <c r="E926" s="133">
        <v>250</v>
      </c>
      <c r="F926" s="133" t="s">
        <v>17</v>
      </c>
      <c r="G926" s="133">
        <v>25040</v>
      </c>
      <c r="H926" s="133" t="s">
        <v>2487</v>
      </c>
      <c r="I926" s="133">
        <v>228690</v>
      </c>
      <c r="J926" s="133" t="s">
        <v>2508</v>
      </c>
      <c r="K926" s="133" t="s">
        <v>545</v>
      </c>
      <c r="L926" s="135" t="str">
        <f t="shared" si="28"/>
        <v>AA</v>
      </c>
      <c r="M926" s="131">
        <f t="shared" si="29"/>
        <v>0</v>
      </c>
      <c r="P926" s="136"/>
      <c r="Q926" s="136"/>
      <c r="R926" s="136"/>
      <c r="S926" s="136"/>
      <c r="T926"/>
      <c r="U926" s="136"/>
      <c r="V926" s="136"/>
      <c r="W926"/>
      <c r="X926" s="136"/>
      <c r="Y926" s="136"/>
      <c r="Z926" s="136"/>
      <c r="AA926" s="136"/>
      <c r="AB926" s="136"/>
      <c r="AC926" s="136"/>
      <c r="AD926" s="136"/>
      <c r="AE926" s="136"/>
      <c r="AF926" s="136"/>
      <c r="AG926" s="136"/>
      <c r="AH926" s="136"/>
      <c r="AI926" s="136"/>
    </row>
    <row r="927" spans="1:35" ht="30" x14ac:dyDescent="0.25">
      <c r="A927" s="133">
        <v>250400</v>
      </c>
      <c r="B927" s="133" t="s">
        <v>2487</v>
      </c>
      <c r="C927" s="133">
        <v>2</v>
      </c>
      <c r="D927" s="133" t="s">
        <v>1066</v>
      </c>
      <c r="E927" s="133">
        <v>250</v>
      </c>
      <c r="F927" s="133" t="s">
        <v>17</v>
      </c>
      <c r="G927" s="133">
        <v>25040</v>
      </c>
      <c r="H927" s="133" t="s">
        <v>2487</v>
      </c>
      <c r="I927" s="133">
        <v>228945</v>
      </c>
      <c r="J927" s="133" t="s">
        <v>2510</v>
      </c>
      <c r="K927" s="133" t="s">
        <v>545</v>
      </c>
      <c r="L927" s="135" t="str">
        <f t="shared" si="28"/>
        <v>AA</v>
      </c>
      <c r="M927" s="131">
        <f t="shared" si="29"/>
        <v>0</v>
      </c>
      <c r="P927" s="136"/>
      <c r="Q927" s="136"/>
      <c r="R927" s="136"/>
      <c r="S927" s="136"/>
      <c r="T927"/>
      <c r="U927" s="136"/>
      <c r="V927" s="136"/>
      <c r="W927"/>
      <c r="X927" s="136"/>
      <c r="Y927" s="136"/>
      <c r="Z927" s="136"/>
      <c r="AA927" s="136"/>
      <c r="AB927" s="136"/>
      <c r="AC927" s="136"/>
      <c r="AD927" s="136"/>
      <c r="AE927" s="136"/>
      <c r="AF927" s="136"/>
      <c r="AG927" s="136"/>
      <c r="AH927" s="136"/>
      <c r="AI927" s="136"/>
    </row>
    <row r="928" spans="1:35" ht="30" x14ac:dyDescent="0.25">
      <c r="A928" s="133">
        <v>250400</v>
      </c>
      <c r="B928" s="133" t="s">
        <v>2487</v>
      </c>
      <c r="C928" s="133">
        <v>2</v>
      </c>
      <c r="D928" s="133" t="s">
        <v>1066</v>
      </c>
      <c r="E928" s="133">
        <v>250</v>
      </c>
      <c r="F928" s="133" t="s">
        <v>17</v>
      </c>
      <c r="G928" s="133">
        <v>25040</v>
      </c>
      <c r="H928" s="133" t="s">
        <v>2487</v>
      </c>
      <c r="I928" s="133">
        <v>333529</v>
      </c>
      <c r="J928" s="133" t="s">
        <v>2512</v>
      </c>
      <c r="K928" s="133" t="s">
        <v>545</v>
      </c>
      <c r="L928" s="135" t="str">
        <f t="shared" si="28"/>
        <v>AA</v>
      </c>
      <c r="M928" s="131">
        <f t="shared" si="29"/>
        <v>0</v>
      </c>
      <c r="P928" s="136"/>
      <c r="Q928" s="136"/>
      <c r="R928" s="136"/>
      <c r="S928" s="136"/>
      <c r="T928"/>
      <c r="U928" s="136"/>
      <c r="V928" s="136"/>
      <c r="W928"/>
      <c r="X928" s="136"/>
      <c r="Y928" s="136"/>
      <c r="Z928" s="136"/>
      <c r="AA928" s="136"/>
      <c r="AB928" s="136"/>
      <c r="AC928" s="136"/>
      <c r="AD928" s="136"/>
      <c r="AE928" s="136"/>
      <c r="AF928" s="136"/>
      <c r="AG928" s="136"/>
      <c r="AH928" s="136"/>
      <c r="AI928" s="136"/>
    </row>
    <row r="929" spans="1:35" ht="30" x14ac:dyDescent="0.25">
      <c r="A929" s="133">
        <v>250400</v>
      </c>
      <c r="B929" s="133" t="s">
        <v>2487</v>
      </c>
      <c r="C929" s="133">
        <v>2</v>
      </c>
      <c r="D929" s="133" t="s">
        <v>1066</v>
      </c>
      <c r="E929" s="133">
        <v>250</v>
      </c>
      <c r="F929" s="133" t="s">
        <v>17</v>
      </c>
      <c r="G929" s="133">
        <v>25040</v>
      </c>
      <c r="H929" s="133" t="s">
        <v>2487</v>
      </c>
      <c r="I929" s="133">
        <v>336335</v>
      </c>
      <c r="J929" s="133" t="s">
        <v>2514</v>
      </c>
      <c r="K929" s="133" t="s">
        <v>884</v>
      </c>
      <c r="L929" s="135" t="str">
        <f t="shared" si="28"/>
        <v>AA</v>
      </c>
      <c r="M929" s="131">
        <f t="shared" si="29"/>
        <v>0</v>
      </c>
      <c r="P929" s="136"/>
      <c r="Q929" s="136"/>
      <c r="R929" s="136"/>
      <c r="S929" s="136"/>
      <c r="T929"/>
      <c r="U929" s="136"/>
      <c r="V929" s="136"/>
      <c r="W929"/>
      <c r="X929" s="136"/>
      <c r="Y929" s="136"/>
      <c r="Z929" s="136"/>
      <c r="AA929" s="136"/>
      <c r="AB929" s="136"/>
      <c r="AC929" s="136"/>
      <c r="AD929" s="136"/>
      <c r="AE929" s="136"/>
      <c r="AF929" s="136"/>
      <c r="AG929" s="136"/>
      <c r="AH929" s="136"/>
      <c r="AI929" s="136"/>
    </row>
    <row r="930" spans="1:35" ht="30" x14ac:dyDescent="0.25">
      <c r="A930" s="133">
        <v>250400</v>
      </c>
      <c r="B930" s="133" t="s">
        <v>2487</v>
      </c>
      <c r="C930" s="133">
        <v>2</v>
      </c>
      <c r="D930" s="133" t="s">
        <v>1066</v>
      </c>
      <c r="E930" s="133">
        <v>250</v>
      </c>
      <c r="F930" s="133" t="s">
        <v>17</v>
      </c>
      <c r="G930" s="133">
        <v>25040</v>
      </c>
      <c r="H930" s="133" t="s">
        <v>2487</v>
      </c>
      <c r="I930" s="133">
        <v>552141</v>
      </c>
      <c r="J930" s="133" t="s">
        <v>2516</v>
      </c>
      <c r="K930" s="133" t="s">
        <v>604</v>
      </c>
      <c r="L930" s="135" t="str">
        <f t="shared" si="28"/>
        <v>AA</v>
      </c>
      <c r="M930" s="131">
        <f t="shared" si="29"/>
        <v>0</v>
      </c>
      <c r="P930" s="136"/>
      <c r="Q930" s="136"/>
      <c r="R930" s="136"/>
      <c r="S930" s="136"/>
      <c r="T930"/>
      <c r="U930" s="136"/>
      <c r="V930" s="136"/>
      <c r="W930"/>
      <c r="X930" s="136"/>
      <c r="Y930" s="136"/>
      <c r="Z930" s="136"/>
      <c r="AA930" s="136"/>
      <c r="AB930" s="136"/>
      <c r="AC930" s="136"/>
      <c r="AD930" s="136"/>
      <c r="AE930" s="136"/>
      <c r="AF930" s="136"/>
      <c r="AG930" s="136"/>
      <c r="AH930" s="136"/>
      <c r="AI930" s="136"/>
    </row>
    <row r="931" spans="1:35" ht="30" x14ac:dyDescent="0.25">
      <c r="A931" s="133">
        <v>250400</v>
      </c>
      <c r="B931" s="133" t="s">
        <v>2487</v>
      </c>
      <c r="C931" s="133">
        <v>2</v>
      </c>
      <c r="D931" s="133" t="s">
        <v>1066</v>
      </c>
      <c r="E931" s="133">
        <v>250</v>
      </c>
      <c r="F931" s="133" t="s">
        <v>17</v>
      </c>
      <c r="G931" s="133">
        <v>25040</v>
      </c>
      <c r="H931" s="133" t="s">
        <v>2487</v>
      </c>
      <c r="I931" s="133">
        <v>660599</v>
      </c>
      <c r="J931" s="133" t="s">
        <v>2518</v>
      </c>
      <c r="K931" s="133" t="s">
        <v>545</v>
      </c>
      <c r="L931" s="135" t="str">
        <f t="shared" si="28"/>
        <v>AA</v>
      </c>
      <c r="M931" s="131">
        <f t="shared" si="29"/>
        <v>0</v>
      </c>
      <c r="P931" s="136"/>
      <c r="Q931" s="136"/>
      <c r="R931" s="136"/>
      <c r="S931" s="136"/>
      <c r="T931"/>
      <c r="U931" s="136"/>
      <c r="V931" s="136"/>
      <c r="W931"/>
      <c r="X931" s="136"/>
      <c r="Y931" s="136"/>
      <c r="Z931" s="136"/>
      <c r="AA931" s="136"/>
      <c r="AB931" s="136"/>
      <c r="AC931" s="136"/>
      <c r="AD931" s="136"/>
      <c r="AE931" s="136"/>
      <c r="AF931" s="136"/>
      <c r="AG931" s="136"/>
      <c r="AH931" s="136"/>
      <c r="AI931" s="136"/>
    </row>
    <row r="932" spans="1:35" ht="30" x14ac:dyDescent="0.25">
      <c r="A932" s="133">
        <v>250450</v>
      </c>
      <c r="B932" s="133" t="s">
        <v>2520</v>
      </c>
      <c r="C932" s="133">
        <v>2</v>
      </c>
      <c r="D932" s="133" t="s">
        <v>1066</v>
      </c>
      <c r="E932" s="133">
        <v>250</v>
      </c>
      <c r="F932" s="133" t="s">
        <v>17</v>
      </c>
      <c r="G932" s="133">
        <v>25045</v>
      </c>
      <c r="H932" s="133" t="s">
        <v>2520</v>
      </c>
      <c r="I932" s="133">
        <v>101775</v>
      </c>
      <c r="J932" s="133" t="s">
        <v>2522</v>
      </c>
      <c r="K932" s="133" t="s">
        <v>557</v>
      </c>
      <c r="L932" s="135" t="str">
        <f t="shared" si="28"/>
        <v>AA</v>
      </c>
      <c r="M932" s="131">
        <f t="shared" si="29"/>
        <v>0</v>
      </c>
      <c r="P932" s="136"/>
      <c r="Q932" s="136"/>
      <c r="R932" s="136"/>
      <c r="S932" s="136"/>
      <c r="T932"/>
      <c r="U932" s="136"/>
      <c r="V932" s="136"/>
      <c r="W932"/>
      <c r="X932" s="136"/>
      <c r="Y932" s="136"/>
      <c r="Z932" s="136"/>
      <c r="AA932" s="136"/>
      <c r="AB932" s="136"/>
      <c r="AC932" s="136"/>
      <c r="AD932" s="136"/>
      <c r="AE932" s="136"/>
      <c r="AF932" s="136"/>
      <c r="AG932" s="136"/>
      <c r="AH932" s="136"/>
      <c r="AI932" s="136"/>
    </row>
    <row r="933" spans="1:35" ht="30" x14ac:dyDescent="0.25">
      <c r="A933" s="133">
        <v>250450</v>
      </c>
      <c r="B933" s="133" t="s">
        <v>2520</v>
      </c>
      <c r="C933" s="133">
        <v>2</v>
      </c>
      <c r="D933" s="133" t="s">
        <v>1066</v>
      </c>
      <c r="E933" s="133">
        <v>250</v>
      </c>
      <c r="F933" s="133" t="s">
        <v>17</v>
      </c>
      <c r="G933" s="133">
        <v>25045</v>
      </c>
      <c r="H933" s="133" t="s">
        <v>2520</v>
      </c>
      <c r="I933" s="133">
        <v>104275</v>
      </c>
      <c r="J933" s="133" t="s">
        <v>2524</v>
      </c>
      <c r="K933" s="133" t="s">
        <v>1079</v>
      </c>
      <c r="L933" s="135" t="str">
        <f t="shared" si="28"/>
        <v>AA</v>
      </c>
      <c r="M933" s="131">
        <f t="shared" si="29"/>
        <v>0</v>
      </c>
      <c r="P933" s="136"/>
      <c r="Q933" s="136"/>
      <c r="R933" s="136"/>
      <c r="S933" s="136"/>
      <c r="T933"/>
      <c r="U933" s="136"/>
      <c r="V933" s="136"/>
      <c r="W933"/>
      <c r="X933" s="136"/>
      <c r="Y933" s="136"/>
      <c r="Z933" s="136"/>
      <c r="AA933" s="136"/>
      <c r="AB933" s="136"/>
      <c r="AC933" s="136"/>
      <c r="AD933" s="136"/>
      <c r="AE933" s="136"/>
      <c r="AF933" s="136"/>
      <c r="AG933" s="136"/>
      <c r="AH933" s="136"/>
      <c r="AI933" s="136"/>
    </row>
    <row r="934" spans="1:35" ht="30" x14ac:dyDescent="0.25">
      <c r="A934" s="133">
        <v>250450</v>
      </c>
      <c r="B934" s="133" t="s">
        <v>2520</v>
      </c>
      <c r="C934" s="133">
        <v>2</v>
      </c>
      <c r="D934" s="133" t="s">
        <v>1066</v>
      </c>
      <c r="E934" s="133">
        <v>250</v>
      </c>
      <c r="F934" s="133" t="s">
        <v>17</v>
      </c>
      <c r="G934" s="133">
        <v>25045</v>
      </c>
      <c r="H934" s="133" t="s">
        <v>2520</v>
      </c>
      <c r="I934" s="133">
        <v>105542</v>
      </c>
      <c r="J934" s="133" t="s">
        <v>2526</v>
      </c>
      <c r="K934" s="133" t="s">
        <v>557</v>
      </c>
      <c r="L934" s="135" t="str">
        <f t="shared" si="28"/>
        <v>AA</v>
      </c>
      <c r="M934" s="131">
        <f t="shared" si="29"/>
        <v>0</v>
      </c>
      <c r="P934" s="136"/>
      <c r="Q934" s="136"/>
      <c r="R934" s="136"/>
      <c r="S934" s="136"/>
      <c r="T934"/>
      <c r="U934" s="136"/>
      <c r="V934" s="136"/>
      <c r="W934"/>
      <c r="X934" s="136"/>
      <c r="Y934" s="136"/>
      <c r="Z934" s="136"/>
      <c r="AA934" s="136"/>
      <c r="AB934" s="136"/>
      <c r="AC934" s="136"/>
      <c r="AD934" s="136"/>
      <c r="AE934" s="136"/>
      <c r="AF934" s="136"/>
      <c r="AG934" s="136"/>
      <c r="AH934" s="136"/>
      <c r="AI934" s="136"/>
    </row>
    <row r="935" spans="1:35" ht="30" x14ac:dyDescent="0.25">
      <c r="A935" s="133">
        <v>250450</v>
      </c>
      <c r="B935" s="133" t="s">
        <v>2520</v>
      </c>
      <c r="C935" s="133">
        <v>2</v>
      </c>
      <c r="D935" s="133" t="s">
        <v>1066</v>
      </c>
      <c r="E935" s="133">
        <v>250</v>
      </c>
      <c r="F935" s="133" t="s">
        <v>17</v>
      </c>
      <c r="G935" s="133">
        <v>25045</v>
      </c>
      <c r="H935" s="133" t="s">
        <v>2520</v>
      </c>
      <c r="I935" s="133">
        <v>227248</v>
      </c>
      <c r="J935" s="133" t="s">
        <v>2528</v>
      </c>
      <c r="K935" s="133" t="s">
        <v>545</v>
      </c>
      <c r="L935" s="135" t="str">
        <f t="shared" si="28"/>
        <v>AA</v>
      </c>
      <c r="M935" s="131">
        <f t="shared" si="29"/>
        <v>0</v>
      </c>
      <c r="P935" s="136"/>
      <c r="Q935" s="136"/>
      <c r="R935" s="136"/>
      <c r="S935" s="136"/>
      <c r="T935"/>
      <c r="U935" s="136"/>
      <c r="V935" s="136"/>
      <c r="W935"/>
      <c r="X935" s="136"/>
      <c r="Y935" s="136"/>
      <c r="Z935" s="136"/>
      <c r="AA935" s="136"/>
      <c r="AB935" s="136"/>
      <c r="AC935" s="136"/>
      <c r="AD935" s="136"/>
      <c r="AE935" s="136"/>
      <c r="AF935" s="136"/>
      <c r="AG935" s="136"/>
      <c r="AH935" s="136"/>
      <c r="AI935" s="136"/>
    </row>
    <row r="936" spans="1:35" ht="30" x14ac:dyDescent="0.25">
      <c r="A936" s="133">
        <v>250450</v>
      </c>
      <c r="B936" s="133" t="s">
        <v>2520</v>
      </c>
      <c r="C936" s="133">
        <v>2</v>
      </c>
      <c r="D936" s="133" t="s">
        <v>1066</v>
      </c>
      <c r="E936" s="133">
        <v>250</v>
      </c>
      <c r="F936" s="133" t="s">
        <v>17</v>
      </c>
      <c r="G936" s="133">
        <v>25045</v>
      </c>
      <c r="H936" s="133" t="s">
        <v>2520</v>
      </c>
      <c r="I936" s="133">
        <v>227256</v>
      </c>
      <c r="J936" s="133" t="s">
        <v>2530</v>
      </c>
      <c r="K936" s="133" t="s">
        <v>545</v>
      </c>
      <c r="L936" s="135" t="str">
        <f t="shared" si="28"/>
        <v>AA</v>
      </c>
      <c r="M936" s="131">
        <f t="shared" si="29"/>
        <v>0</v>
      </c>
      <c r="P936" s="136"/>
      <c r="Q936" s="136"/>
      <c r="R936" s="136"/>
      <c r="S936" s="136"/>
      <c r="T936"/>
      <c r="U936" s="136"/>
      <c r="V936" s="136"/>
      <c r="W936"/>
      <c r="X936" s="136"/>
      <c r="Y936" s="136"/>
      <c r="Z936" s="136"/>
      <c r="AA936" s="136"/>
      <c r="AB936" s="136"/>
      <c r="AC936" s="136"/>
      <c r="AD936" s="136"/>
      <c r="AE936" s="136"/>
      <c r="AF936" s="136"/>
      <c r="AG936" s="136"/>
      <c r="AH936" s="136"/>
      <c r="AI936" s="136"/>
    </row>
    <row r="937" spans="1:35" ht="30" x14ac:dyDescent="0.25">
      <c r="A937" s="133">
        <v>250450</v>
      </c>
      <c r="B937" s="133" t="s">
        <v>2520</v>
      </c>
      <c r="C937" s="133">
        <v>2</v>
      </c>
      <c r="D937" s="133" t="s">
        <v>1066</v>
      </c>
      <c r="E937" s="133">
        <v>250</v>
      </c>
      <c r="F937" s="133" t="s">
        <v>17</v>
      </c>
      <c r="G937" s="133">
        <v>25045</v>
      </c>
      <c r="H937" s="133" t="s">
        <v>2520</v>
      </c>
      <c r="I937" s="133">
        <v>227376</v>
      </c>
      <c r="J937" s="133" t="s">
        <v>2532</v>
      </c>
      <c r="K937" s="133" t="s">
        <v>545</v>
      </c>
      <c r="L937" s="135" t="str">
        <f t="shared" si="28"/>
        <v>AA</v>
      </c>
      <c r="M937" s="131">
        <f t="shared" si="29"/>
        <v>0</v>
      </c>
      <c r="P937" s="136"/>
      <c r="Q937" s="136"/>
      <c r="R937" s="136"/>
      <c r="S937" s="136"/>
      <c r="T937"/>
      <c r="U937" s="136"/>
      <c r="V937" s="136"/>
      <c r="W937"/>
      <c r="X937" s="136"/>
      <c r="Y937" s="136"/>
      <c r="Z937" s="136"/>
      <c r="AA937" s="136"/>
      <c r="AB937" s="136"/>
      <c r="AC937" s="136"/>
      <c r="AD937" s="136"/>
      <c r="AE937" s="136"/>
      <c r="AF937" s="136"/>
      <c r="AG937" s="136"/>
      <c r="AH937" s="136"/>
      <c r="AI937" s="136"/>
    </row>
    <row r="938" spans="1:35" ht="30" x14ac:dyDescent="0.25">
      <c r="A938" s="133">
        <v>250450</v>
      </c>
      <c r="B938" s="133" t="s">
        <v>2520</v>
      </c>
      <c r="C938" s="133">
        <v>2</v>
      </c>
      <c r="D938" s="133" t="s">
        <v>1066</v>
      </c>
      <c r="E938" s="133">
        <v>250</v>
      </c>
      <c r="F938" s="133" t="s">
        <v>17</v>
      </c>
      <c r="G938" s="133">
        <v>25045</v>
      </c>
      <c r="H938" s="133" t="s">
        <v>2520</v>
      </c>
      <c r="I938" s="133">
        <v>227513</v>
      </c>
      <c r="J938" s="133" t="s">
        <v>2534</v>
      </c>
      <c r="K938" s="133" t="s">
        <v>545</v>
      </c>
      <c r="L938" s="135" t="str">
        <f t="shared" si="28"/>
        <v>AA</v>
      </c>
      <c r="M938" s="131">
        <f t="shared" si="29"/>
        <v>0</v>
      </c>
      <c r="P938" s="136"/>
      <c r="Q938" s="136"/>
      <c r="R938" s="136"/>
      <c r="S938" s="136"/>
      <c r="T938"/>
      <c r="U938" s="136"/>
      <c r="V938" s="136"/>
      <c r="W938"/>
      <c r="X938" s="136"/>
      <c r="Y938" s="136"/>
      <c r="Z938" s="136"/>
      <c r="AA938" s="136"/>
      <c r="AB938" s="136"/>
      <c r="AC938" s="136"/>
      <c r="AD938" s="136"/>
      <c r="AE938" s="136"/>
      <c r="AF938" s="136"/>
      <c r="AG938" s="136"/>
      <c r="AH938" s="136"/>
      <c r="AI938" s="136"/>
    </row>
    <row r="939" spans="1:35" ht="30" x14ac:dyDescent="0.25">
      <c r="A939" s="133">
        <v>250450</v>
      </c>
      <c r="B939" s="133" t="s">
        <v>2520</v>
      </c>
      <c r="C939" s="133">
        <v>2</v>
      </c>
      <c r="D939" s="133" t="s">
        <v>1066</v>
      </c>
      <c r="E939" s="133">
        <v>250</v>
      </c>
      <c r="F939" s="133" t="s">
        <v>17</v>
      </c>
      <c r="G939" s="133">
        <v>25045</v>
      </c>
      <c r="H939" s="133" t="s">
        <v>2520</v>
      </c>
      <c r="I939" s="133">
        <v>227681</v>
      </c>
      <c r="J939" s="133" t="s">
        <v>2536</v>
      </c>
      <c r="K939" s="133" t="s">
        <v>545</v>
      </c>
      <c r="L939" s="135" t="str">
        <f t="shared" si="28"/>
        <v>AA</v>
      </c>
      <c r="M939" s="131">
        <f t="shared" si="29"/>
        <v>0</v>
      </c>
      <c r="P939" s="136"/>
      <c r="Q939" s="136"/>
      <c r="R939" s="136"/>
      <c r="S939" s="136"/>
      <c r="T939"/>
      <c r="U939" s="136"/>
      <c r="V939" s="136"/>
      <c r="W939"/>
      <c r="X939" s="136"/>
      <c r="Y939" s="136"/>
      <c r="Z939" s="136"/>
      <c r="AA939" s="136"/>
      <c r="AB939" s="136"/>
      <c r="AC939" s="136"/>
      <c r="AD939" s="136"/>
      <c r="AE939" s="136"/>
      <c r="AF939" s="136"/>
      <c r="AG939" s="136"/>
      <c r="AH939" s="136"/>
      <c r="AI939" s="136"/>
    </row>
    <row r="940" spans="1:35" ht="30" x14ac:dyDescent="0.25">
      <c r="A940" s="133">
        <v>250450</v>
      </c>
      <c r="B940" s="133" t="s">
        <v>2520</v>
      </c>
      <c r="C940" s="133">
        <v>2</v>
      </c>
      <c r="D940" s="133" t="s">
        <v>1066</v>
      </c>
      <c r="E940" s="133">
        <v>250</v>
      </c>
      <c r="F940" s="133" t="s">
        <v>17</v>
      </c>
      <c r="G940" s="133">
        <v>25045</v>
      </c>
      <c r="H940" s="133" t="s">
        <v>2520</v>
      </c>
      <c r="I940" s="133">
        <v>227876</v>
      </c>
      <c r="J940" s="133" t="s">
        <v>2538</v>
      </c>
      <c r="K940" s="133" t="s">
        <v>545</v>
      </c>
      <c r="L940" s="135" t="str">
        <f t="shared" si="28"/>
        <v>AA</v>
      </c>
      <c r="M940" s="131">
        <f t="shared" si="29"/>
        <v>0</v>
      </c>
      <c r="P940" s="136"/>
      <c r="Q940" s="136"/>
      <c r="R940" s="136"/>
      <c r="S940" s="136"/>
      <c r="T940"/>
      <c r="U940" s="136"/>
      <c r="V940" s="136"/>
      <c r="W940"/>
      <c r="X940" s="136"/>
      <c r="Y940" s="136"/>
      <c r="Z940" s="136"/>
      <c r="AA940" s="136"/>
      <c r="AB940" s="136"/>
      <c r="AC940" s="136"/>
      <c r="AD940" s="136"/>
      <c r="AE940" s="136"/>
      <c r="AF940" s="136"/>
      <c r="AG940" s="136"/>
      <c r="AH940" s="136"/>
      <c r="AI940" s="136"/>
    </row>
    <row r="941" spans="1:35" ht="30" x14ac:dyDescent="0.25">
      <c r="A941" s="133">
        <v>250450</v>
      </c>
      <c r="B941" s="133" t="s">
        <v>2520</v>
      </c>
      <c r="C941" s="133">
        <v>2</v>
      </c>
      <c r="D941" s="133" t="s">
        <v>1066</v>
      </c>
      <c r="E941" s="133">
        <v>250</v>
      </c>
      <c r="F941" s="133" t="s">
        <v>17</v>
      </c>
      <c r="G941" s="133">
        <v>25045</v>
      </c>
      <c r="H941" s="133" t="s">
        <v>2520</v>
      </c>
      <c r="I941" s="133">
        <v>227878</v>
      </c>
      <c r="J941" s="133" t="s">
        <v>2540</v>
      </c>
      <c r="K941" s="133" t="s">
        <v>545</v>
      </c>
      <c r="L941" s="135" t="str">
        <f t="shared" si="28"/>
        <v>AA</v>
      </c>
      <c r="M941" s="131">
        <f t="shared" si="29"/>
        <v>0</v>
      </c>
      <c r="P941" s="136"/>
      <c r="Q941" s="136"/>
      <c r="R941" s="136"/>
      <c r="S941" s="136"/>
      <c r="T941"/>
      <c r="U941" s="136"/>
      <c r="V941" s="136"/>
      <c r="W941"/>
      <c r="X941" s="136"/>
      <c r="Y941" s="136"/>
      <c r="Z941" s="136"/>
      <c r="AA941" s="136"/>
      <c r="AB941" s="136"/>
      <c r="AC941" s="136"/>
      <c r="AD941" s="136"/>
      <c r="AE941" s="136"/>
      <c r="AF941" s="136"/>
      <c r="AG941" s="136"/>
      <c r="AH941" s="136"/>
      <c r="AI941" s="136"/>
    </row>
    <row r="942" spans="1:35" ht="30" x14ac:dyDescent="0.25">
      <c r="A942" s="133">
        <v>250450</v>
      </c>
      <c r="B942" s="133" t="s">
        <v>2520</v>
      </c>
      <c r="C942" s="133">
        <v>2</v>
      </c>
      <c r="D942" s="133" t="s">
        <v>1066</v>
      </c>
      <c r="E942" s="133">
        <v>250</v>
      </c>
      <c r="F942" s="133" t="s">
        <v>17</v>
      </c>
      <c r="G942" s="133">
        <v>25045</v>
      </c>
      <c r="H942" s="133" t="s">
        <v>2520</v>
      </c>
      <c r="I942" s="133">
        <v>228125</v>
      </c>
      <c r="J942" s="133" t="s">
        <v>2542</v>
      </c>
      <c r="K942" s="133" t="s">
        <v>1156</v>
      </c>
      <c r="L942" s="135" t="str">
        <f t="shared" si="28"/>
        <v>AA</v>
      </c>
      <c r="M942" s="131">
        <f t="shared" si="29"/>
        <v>0</v>
      </c>
      <c r="P942" s="136"/>
      <c r="Q942" s="136"/>
      <c r="R942" s="136"/>
      <c r="S942" s="136"/>
      <c r="T942"/>
      <c r="U942" s="136"/>
      <c r="V942" s="136"/>
      <c r="W942"/>
      <c r="X942" s="136"/>
      <c r="Y942" s="136"/>
      <c r="Z942" s="136"/>
      <c r="AA942" s="136"/>
      <c r="AB942" s="136"/>
      <c r="AC942" s="136"/>
      <c r="AD942" s="136"/>
      <c r="AE942" s="136"/>
      <c r="AF942" s="136"/>
      <c r="AG942" s="136"/>
      <c r="AH942" s="136"/>
      <c r="AI942" s="136"/>
    </row>
    <row r="943" spans="1:35" ht="30" x14ac:dyDescent="0.25">
      <c r="A943" s="133">
        <v>250450</v>
      </c>
      <c r="B943" s="133" t="s">
        <v>2520</v>
      </c>
      <c r="C943" s="133">
        <v>2</v>
      </c>
      <c r="D943" s="133" t="s">
        <v>1066</v>
      </c>
      <c r="E943" s="133">
        <v>250</v>
      </c>
      <c r="F943" s="133" t="s">
        <v>17</v>
      </c>
      <c r="G943" s="133">
        <v>25045</v>
      </c>
      <c r="H943" s="133" t="s">
        <v>2520</v>
      </c>
      <c r="I943" s="133">
        <v>228199</v>
      </c>
      <c r="J943" s="133" t="s">
        <v>2544</v>
      </c>
      <c r="K943" s="133" t="s">
        <v>1156</v>
      </c>
      <c r="L943" s="135" t="str">
        <f t="shared" si="28"/>
        <v>AA</v>
      </c>
      <c r="M943" s="131">
        <f t="shared" si="29"/>
        <v>0</v>
      </c>
      <c r="P943" s="136"/>
      <c r="Q943" s="136"/>
      <c r="R943" s="136"/>
      <c r="S943" s="136"/>
      <c r="T943"/>
      <c r="U943" s="136"/>
      <c r="V943" s="136"/>
      <c r="W943"/>
      <c r="X943" s="136"/>
      <c r="Y943" s="136"/>
      <c r="Z943" s="136"/>
      <c r="AA943" s="136"/>
      <c r="AB943" s="136"/>
      <c r="AC943" s="136"/>
      <c r="AD943" s="136"/>
      <c r="AE943" s="136"/>
      <c r="AF943" s="136"/>
      <c r="AG943" s="136"/>
      <c r="AH943" s="136"/>
      <c r="AI943" s="136"/>
    </row>
    <row r="944" spans="1:35" ht="30" x14ac:dyDescent="0.25">
      <c r="A944" s="133">
        <v>250450</v>
      </c>
      <c r="B944" s="133" t="s">
        <v>2520</v>
      </c>
      <c r="C944" s="133">
        <v>2</v>
      </c>
      <c r="D944" s="133" t="s">
        <v>1066</v>
      </c>
      <c r="E944" s="133">
        <v>250</v>
      </c>
      <c r="F944" s="133" t="s">
        <v>17</v>
      </c>
      <c r="G944" s="133">
        <v>25045</v>
      </c>
      <c r="H944" s="133" t="s">
        <v>2520</v>
      </c>
      <c r="I944" s="133">
        <v>228271</v>
      </c>
      <c r="J944" s="133" t="s">
        <v>2546</v>
      </c>
      <c r="K944" s="133" t="s">
        <v>1156</v>
      </c>
      <c r="L944" s="135" t="str">
        <f t="shared" si="28"/>
        <v>AA</v>
      </c>
      <c r="M944" s="131">
        <f t="shared" si="29"/>
        <v>0</v>
      </c>
      <c r="P944" s="136"/>
      <c r="Q944" s="136"/>
      <c r="R944" s="136"/>
      <c r="S944" s="136"/>
      <c r="T944"/>
      <c r="U944" s="136"/>
      <c r="V944" s="136"/>
      <c r="W944"/>
      <c r="X944" s="136"/>
      <c r="Y944" s="136"/>
      <c r="Z944" s="136"/>
      <c r="AA944" s="136"/>
      <c r="AB944" s="136"/>
      <c r="AC944" s="136"/>
      <c r="AD944" s="136"/>
      <c r="AE944" s="136"/>
      <c r="AF944" s="136"/>
      <c r="AG944" s="136"/>
      <c r="AH944" s="136"/>
      <c r="AI944" s="136"/>
    </row>
    <row r="945" spans="1:35" ht="30" x14ac:dyDescent="0.25">
      <c r="A945" s="133">
        <v>250450</v>
      </c>
      <c r="B945" s="133" t="s">
        <v>2520</v>
      </c>
      <c r="C945" s="133">
        <v>2</v>
      </c>
      <c r="D945" s="133" t="s">
        <v>1066</v>
      </c>
      <c r="E945" s="133">
        <v>250</v>
      </c>
      <c r="F945" s="133" t="s">
        <v>17</v>
      </c>
      <c r="G945" s="133">
        <v>25045</v>
      </c>
      <c r="H945" s="133" t="s">
        <v>2520</v>
      </c>
      <c r="I945" s="133">
        <v>228517</v>
      </c>
      <c r="J945" s="133" t="s">
        <v>2550</v>
      </c>
      <c r="K945" s="133" t="s">
        <v>545</v>
      </c>
      <c r="L945" s="135" t="str">
        <f t="shared" si="28"/>
        <v>AA</v>
      </c>
      <c r="M945" s="131">
        <f t="shared" si="29"/>
        <v>0</v>
      </c>
      <c r="P945" s="136"/>
      <c r="Q945" s="136"/>
      <c r="R945" s="136"/>
      <c r="S945" s="136"/>
      <c r="T945"/>
      <c r="U945" s="136"/>
      <c r="V945" s="136"/>
      <c r="W945"/>
      <c r="X945" s="136"/>
      <c r="Y945" s="136"/>
      <c r="Z945" s="136"/>
      <c r="AA945" s="136"/>
      <c r="AB945" s="136"/>
      <c r="AC945" s="136"/>
      <c r="AD945" s="136"/>
      <c r="AE945" s="136"/>
      <c r="AF945" s="136"/>
      <c r="AG945" s="136"/>
      <c r="AH945" s="136"/>
      <c r="AI945" s="136"/>
    </row>
    <row r="946" spans="1:35" ht="30" x14ac:dyDescent="0.25">
      <c r="A946" s="133">
        <v>250450</v>
      </c>
      <c r="B946" s="133" t="s">
        <v>2520</v>
      </c>
      <c r="C946" s="133">
        <v>2</v>
      </c>
      <c r="D946" s="133" t="s">
        <v>1066</v>
      </c>
      <c r="E946" s="133">
        <v>250</v>
      </c>
      <c r="F946" s="133" t="s">
        <v>17</v>
      </c>
      <c r="G946" s="133">
        <v>25045</v>
      </c>
      <c r="H946" s="133" t="s">
        <v>2520</v>
      </c>
      <c r="I946" s="133">
        <v>228703</v>
      </c>
      <c r="J946" s="133" t="s">
        <v>2552</v>
      </c>
      <c r="K946" s="133" t="s">
        <v>545</v>
      </c>
      <c r="L946" s="135" t="str">
        <f t="shared" si="28"/>
        <v>AA</v>
      </c>
      <c r="M946" s="131">
        <f t="shared" si="29"/>
        <v>0</v>
      </c>
      <c r="P946" s="136"/>
      <c r="Q946" s="136"/>
      <c r="R946" s="136"/>
      <c r="S946" s="136"/>
      <c r="T946"/>
      <c r="U946" s="136"/>
      <c r="V946" s="136"/>
      <c r="W946"/>
      <c r="X946" s="136"/>
      <c r="Y946" s="136"/>
      <c r="Z946" s="136"/>
      <c r="AA946" s="136"/>
      <c r="AB946" s="136"/>
      <c r="AC946" s="136"/>
      <c r="AD946" s="136"/>
      <c r="AE946" s="136"/>
      <c r="AF946" s="136"/>
      <c r="AG946" s="136"/>
      <c r="AH946" s="136"/>
      <c r="AI946" s="136"/>
    </row>
    <row r="947" spans="1:35" ht="30" x14ac:dyDescent="0.25">
      <c r="A947" s="133">
        <v>250450</v>
      </c>
      <c r="B947" s="133" t="s">
        <v>2520</v>
      </c>
      <c r="C947" s="133">
        <v>2</v>
      </c>
      <c r="D947" s="133" t="s">
        <v>1066</v>
      </c>
      <c r="E947" s="133">
        <v>250</v>
      </c>
      <c r="F947" s="133" t="s">
        <v>17</v>
      </c>
      <c r="G947" s="133">
        <v>25045</v>
      </c>
      <c r="H947" s="133" t="s">
        <v>2520</v>
      </c>
      <c r="I947" s="133">
        <v>228962</v>
      </c>
      <c r="J947" s="133" t="s">
        <v>2554</v>
      </c>
      <c r="K947" s="133" t="s">
        <v>545</v>
      </c>
      <c r="L947" s="135" t="str">
        <f t="shared" si="28"/>
        <v>AA</v>
      </c>
      <c r="M947" s="131">
        <f t="shared" si="29"/>
        <v>0</v>
      </c>
      <c r="P947" s="136"/>
      <c r="Q947" s="136"/>
      <c r="R947" s="136"/>
      <c r="S947" s="136"/>
      <c r="T947"/>
      <c r="U947" s="136"/>
      <c r="V947" s="136"/>
      <c r="W947"/>
      <c r="X947" s="136"/>
      <c r="Y947" s="136"/>
      <c r="Z947" s="136"/>
      <c r="AA947" s="136"/>
      <c r="AB947" s="136"/>
      <c r="AC947" s="136"/>
      <c r="AD947" s="136"/>
      <c r="AE947" s="136"/>
      <c r="AF947" s="136"/>
      <c r="AG947" s="136"/>
      <c r="AH947" s="136"/>
      <c r="AI947" s="136"/>
    </row>
    <row r="948" spans="1:35" ht="30" x14ac:dyDescent="0.25">
      <c r="A948" s="133">
        <v>250450</v>
      </c>
      <c r="B948" s="133" t="s">
        <v>2520</v>
      </c>
      <c r="C948" s="133">
        <v>2</v>
      </c>
      <c r="D948" s="133" t="s">
        <v>1066</v>
      </c>
      <c r="E948" s="133">
        <v>250</v>
      </c>
      <c r="F948" s="133" t="s">
        <v>17</v>
      </c>
      <c r="G948" s="133">
        <v>25045</v>
      </c>
      <c r="H948" s="133" t="s">
        <v>2520</v>
      </c>
      <c r="I948" s="133">
        <v>333534</v>
      </c>
      <c r="J948" s="133" t="s">
        <v>2556</v>
      </c>
      <c r="K948" s="133" t="s">
        <v>545</v>
      </c>
      <c r="L948" s="135" t="str">
        <f t="shared" si="28"/>
        <v>AA</v>
      </c>
      <c r="M948" s="131">
        <f t="shared" si="29"/>
        <v>0</v>
      </c>
      <c r="P948" s="136"/>
      <c r="Q948" s="136"/>
      <c r="R948" s="136"/>
      <c r="S948" s="136"/>
      <c r="T948"/>
      <c r="U948" s="136"/>
      <c r="V948" s="136"/>
      <c r="W948"/>
      <c r="X948" s="136"/>
      <c r="Y948" s="136"/>
      <c r="Z948" s="136"/>
      <c r="AA948" s="136"/>
      <c r="AB948" s="136"/>
      <c r="AC948" s="136"/>
      <c r="AD948" s="136"/>
      <c r="AE948" s="136"/>
      <c r="AF948" s="136"/>
      <c r="AG948" s="136"/>
      <c r="AH948" s="136"/>
      <c r="AI948" s="136"/>
    </row>
    <row r="949" spans="1:35" ht="30" x14ac:dyDescent="0.25">
      <c r="A949" s="133">
        <v>250450</v>
      </c>
      <c r="B949" s="133" t="s">
        <v>2520</v>
      </c>
      <c r="C949" s="133">
        <v>2</v>
      </c>
      <c r="D949" s="133" t="s">
        <v>1066</v>
      </c>
      <c r="E949" s="133">
        <v>250</v>
      </c>
      <c r="F949" s="133" t="s">
        <v>17</v>
      </c>
      <c r="G949" s="133">
        <v>25045</v>
      </c>
      <c r="H949" s="133" t="s">
        <v>2520</v>
      </c>
      <c r="I949" s="133">
        <v>660584</v>
      </c>
      <c r="J949" s="133" t="s">
        <v>2558</v>
      </c>
      <c r="K949" s="133" t="s">
        <v>538</v>
      </c>
      <c r="L949" s="135" t="str">
        <f t="shared" si="28"/>
        <v>AA</v>
      </c>
      <c r="M949" s="131">
        <f t="shared" si="29"/>
        <v>0</v>
      </c>
      <c r="P949" s="136"/>
      <c r="Q949" s="136"/>
      <c r="R949" s="136"/>
      <c r="S949" s="136"/>
      <c r="T949"/>
      <c r="U949" s="136"/>
      <c r="V949" s="136"/>
      <c r="W949"/>
      <c r="X949" s="136"/>
      <c r="Y949" s="136"/>
      <c r="Z949" s="136"/>
      <c r="AA949" s="136"/>
      <c r="AB949" s="136"/>
      <c r="AC949" s="136"/>
      <c r="AD949" s="136"/>
      <c r="AE949" s="136"/>
      <c r="AF949" s="136"/>
      <c r="AG949" s="136"/>
      <c r="AH949" s="136"/>
      <c r="AI949" s="136"/>
    </row>
    <row r="950" spans="1:35" ht="30" x14ac:dyDescent="0.25">
      <c r="A950" s="133">
        <v>250450</v>
      </c>
      <c r="B950" s="133" t="s">
        <v>2520</v>
      </c>
      <c r="C950" s="133">
        <v>2</v>
      </c>
      <c r="D950" s="133" t="s">
        <v>1066</v>
      </c>
      <c r="E950" s="133">
        <v>250</v>
      </c>
      <c r="F950" s="133" t="s">
        <v>17</v>
      </c>
      <c r="G950" s="133">
        <v>25045</v>
      </c>
      <c r="H950" s="133" t="s">
        <v>2520</v>
      </c>
      <c r="I950" s="133">
        <v>990234</v>
      </c>
      <c r="J950" s="133" t="s">
        <v>2560</v>
      </c>
      <c r="K950" s="133" t="s">
        <v>604</v>
      </c>
      <c r="L950" s="135" t="str">
        <f t="shared" si="28"/>
        <v>AA</v>
      </c>
      <c r="M950" s="131">
        <f t="shared" si="29"/>
        <v>0</v>
      </c>
      <c r="P950" s="136"/>
      <c r="Q950" s="136"/>
      <c r="R950" s="136"/>
      <c r="S950" s="136"/>
      <c r="T950"/>
      <c r="U950" s="136"/>
      <c r="V950" s="136"/>
      <c r="W950"/>
      <c r="X950" s="136"/>
      <c r="Y950" s="136"/>
      <c r="Z950" s="136"/>
      <c r="AA950" s="136"/>
      <c r="AB950" s="136"/>
      <c r="AC950" s="136"/>
      <c r="AD950" s="136"/>
      <c r="AE950" s="136"/>
      <c r="AF950" s="136"/>
      <c r="AG950" s="136"/>
      <c r="AH950" s="136"/>
      <c r="AI950" s="136"/>
    </row>
    <row r="951" spans="1:35" ht="30" x14ac:dyDescent="0.25">
      <c r="A951" s="133">
        <v>250470</v>
      </c>
      <c r="B951" s="133" t="s">
        <v>2562</v>
      </c>
      <c r="C951" s="133">
        <v>2</v>
      </c>
      <c r="D951" s="133" t="s">
        <v>1066</v>
      </c>
      <c r="E951" s="133">
        <v>250</v>
      </c>
      <c r="F951" s="133" t="s">
        <v>17</v>
      </c>
      <c r="G951" s="133">
        <v>25047</v>
      </c>
      <c r="H951" s="133" t="s">
        <v>2562</v>
      </c>
      <c r="I951" s="133">
        <v>227133</v>
      </c>
      <c r="J951" s="133" t="s">
        <v>2562</v>
      </c>
      <c r="K951" s="133" t="s">
        <v>545</v>
      </c>
      <c r="L951" s="135" t="str">
        <f t="shared" si="28"/>
        <v>AA</v>
      </c>
      <c r="M951" s="131">
        <f t="shared" si="29"/>
        <v>0</v>
      </c>
      <c r="P951" s="136"/>
      <c r="Q951" s="136"/>
      <c r="R951" s="136"/>
      <c r="S951" s="136"/>
      <c r="T951"/>
      <c r="U951" s="136"/>
      <c r="V951" s="136"/>
      <c r="W951"/>
      <c r="X951" s="136"/>
      <c r="Y951" s="136"/>
      <c r="Z951" s="136"/>
      <c r="AA951" s="136"/>
      <c r="AB951" s="136"/>
      <c r="AC951" s="136"/>
      <c r="AD951" s="136"/>
      <c r="AE951" s="136"/>
      <c r="AF951" s="136"/>
      <c r="AG951" s="136"/>
      <c r="AH951" s="136"/>
      <c r="AI951" s="136"/>
    </row>
    <row r="952" spans="1:35" ht="30" x14ac:dyDescent="0.25">
      <c r="A952" s="133">
        <v>250470</v>
      </c>
      <c r="B952" s="133" t="s">
        <v>2562</v>
      </c>
      <c r="C952" s="133">
        <v>2</v>
      </c>
      <c r="D952" s="133" t="s">
        <v>1066</v>
      </c>
      <c r="E952" s="133">
        <v>250</v>
      </c>
      <c r="F952" s="133" t="s">
        <v>17</v>
      </c>
      <c r="G952" s="133">
        <v>25047</v>
      </c>
      <c r="H952" s="133" t="s">
        <v>2562</v>
      </c>
      <c r="I952" s="133">
        <v>227563</v>
      </c>
      <c r="J952" s="133" t="s">
        <v>2565</v>
      </c>
      <c r="K952" s="133" t="s">
        <v>545</v>
      </c>
      <c r="L952" s="135" t="str">
        <f t="shared" si="28"/>
        <v>AA</v>
      </c>
      <c r="M952" s="131">
        <f t="shared" si="29"/>
        <v>0</v>
      </c>
      <c r="P952" s="136"/>
      <c r="Q952" s="136"/>
      <c r="R952" s="136"/>
      <c r="S952" s="136"/>
      <c r="T952"/>
      <c r="U952" s="136"/>
      <c r="V952" s="136"/>
      <c r="W952"/>
      <c r="X952" s="136"/>
      <c r="Y952" s="136"/>
      <c r="Z952" s="136"/>
      <c r="AA952" s="136"/>
      <c r="AB952" s="136"/>
      <c r="AC952" s="136"/>
      <c r="AD952" s="136"/>
      <c r="AE952" s="136"/>
      <c r="AF952" s="136"/>
      <c r="AG952" s="136"/>
      <c r="AH952" s="136"/>
      <c r="AI952" s="136"/>
    </row>
    <row r="953" spans="1:35" ht="30" x14ac:dyDescent="0.25">
      <c r="A953" s="133">
        <v>250470</v>
      </c>
      <c r="B953" s="133" t="s">
        <v>2562</v>
      </c>
      <c r="C953" s="133">
        <v>2</v>
      </c>
      <c r="D953" s="133" t="s">
        <v>1066</v>
      </c>
      <c r="E953" s="133">
        <v>250</v>
      </c>
      <c r="F953" s="133" t="s">
        <v>17</v>
      </c>
      <c r="G953" s="133">
        <v>25047</v>
      </c>
      <c r="H953" s="133" t="s">
        <v>2562</v>
      </c>
      <c r="I953" s="133">
        <v>228513</v>
      </c>
      <c r="J953" s="133" t="s">
        <v>2567</v>
      </c>
      <c r="K953" s="133" t="s">
        <v>545</v>
      </c>
      <c r="L953" s="135" t="str">
        <f t="shared" si="28"/>
        <v>AA</v>
      </c>
      <c r="M953" s="131">
        <f t="shared" si="29"/>
        <v>0</v>
      </c>
      <c r="P953" s="136"/>
      <c r="Q953" s="136"/>
      <c r="R953" s="136"/>
      <c r="S953" s="136"/>
      <c r="T953"/>
      <c r="U953" s="136"/>
      <c r="V953" s="136"/>
      <c r="W953"/>
      <c r="X953" s="136"/>
      <c r="Y953" s="136"/>
      <c r="Z953" s="136"/>
      <c r="AA953" s="136"/>
      <c r="AB953" s="136"/>
      <c r="AC953" s="136"/>
      <c r="AD953" s="136"/>
      <c r="AE953" s="136"/>
      <c r="AF953" s="136"/>
      <c r="AG953" s="136"/>
      <c r="AH953" s="136"/>
      <c r="AI953" s="136"/>
    </row>
    <row r="954" spans="1:35" ht="30" x14ac:dyDescent="0.25">
      <c r="A954" s="133">
        <v>250470</v>
      </c>
      <c r="B954" s="133" t="s">
        <v>2562</v>
      </c>
      <c r="C954" s="133">
        <v>2</v>
      </c>
      <c r="D954" s="133" t="s">
        <v>1066</v>
      </c>
      <c r="E954" s="133">
        <v>250</v>
      </c>
      <c r="F954" s="133" t="s">
        <v>17</v>
      </c>
      <c r="G954" s="133">
        <v>25047</v>
      </c>
      <c r="H954" s="133" t="s">
        <v>2562</v>
      </c>
      <c r="I954" s="133">
        <v>336014</v>
      </c>
      <c r="J954" s="133" t="s">
        <v>2569</v>
      </c>
      <c r="K954" s="133" t="s">
        <v>884</v>
      </c>
      <c r="L954" s="135" t="str">
        <f t="shared" si="28"/>
        <v>AA</v>
      </c>
      <c r="M954" s="131">
        <f t="shared" si="29"/>
        <v>0</v>
      </c>
      <c r="P954" s="136"/>
      <c r="Q954" s="136"/>
      <c r="R954" s="136"/>
      <c r="S954" s="136"/>
      <c r="T954"/>
      <c r="U954" s="136"/>
      <c r="V954" s="136"/>
      <c r="W954"/>
      <c r="X954" s="136"/>
      <c r="Y954" s="136"/>
      <c r="Z954" s="136"/>
      <c r="AA954" s="136"/>
      <c r="AB954" s="136"/>
      <c r="AC954" s="136"/>
      <c r="AD954" s="136"/>
      <c r="AE954" s="136"/>
      <c r="AF954" s="136"/>
      <c r="AG954" s="136"/>
      <c r="AH954" s="136"/>
      <c r="AI954" s="136"/>
    </row>
    <row r="955" spans="1:35" ht="30" x14ac:dyDescent="0.25">
      <c r="A955" s="133">
        <v>250500</v>
      </c>
      <c r="B955" s="133" t="s">
        <v>2572</v>
      </c>
      <c r="C955" s="133">
        <v>2</v>
      </c>
      <c r="D955" s="133" t="s">
        <v>1066</v>
      </c>
      <c r="E955" s="133">
        <v>250</v>
      </c>
      <c r="F955" s="133" t="s">
        <v>17</v>
      </c>
      <c r="G955" s="133">
        <v>25050</v>
      </c>
      <c r="H955" s="133" t="s">
        <v>2571</v>
      </c>
      <c r="I955" s="133">
        <v>101720</v>
      </c>
      <c r="J955" s="133" t="s">
        <v>2574</v>
      </c>
      <c r="K955" s="133" t="s">
        <v>557</v>
      </c>
      <c r="L955" s="135" t="str">
        <f t="shared" si="28"/>
        <v>AA</v>
      </c>
      <c r="M955" s="131">
        <f t="shared" si="29"/>
        <v>0</v>
      </c>
      <c r="P955" s="136"/>
      <c r="Q955" s="136"/>
      <c r="R955" s="136"/>
      <c r="S955" s="136"/>
      <c r="T955"/>
      <c r="U955" s="136"/>
      <c r="V955" s="136"/>
      <c r="W955"/>
      <c r="X955" s="136"/>
      <c r="Y955" s="136"/>
      <c r="Z955" s="136"/>
      <c r="AA955" s="136"/>
      <c r="AB955" s="136"/>
      <c r="AC955" s="136"/>
      <c r="AD955" s="136"/>
      <c r="AE955" s="136"/>
      <c r="AF955" s="136"/>
      <c r="AG955" s="136"/>
      <c r="AH955" s="136"/>
      <c r="AI955" s="136"/>
    </row>
    <row r="956" spans="1:35" ht="30" x14ac:dyDescent="0.25">
      <c r="A956" s="133">
        <v>250500</v>
      </c>
      <c r="B956" s="133" t="s">
        <v>2572</v>
      </c>
      <c r="C956" s="133">
        <v>2</v>
      </c>
      <c r="D956" s="133" t="s">
        <v>1066</v>
      </c>
      <c r="E956" s="133">
        <v>250</v>
      </c>
      <c r="F956" s="133" t="s">
        <v>17</v>
      </c>
      <c r="G956" s="133">
        <v>25050</v>
      </c>
      <c r="H956" s="133" t="s">
        <v>2571</v>
      </c>
      <c r="I956" s="133">
        <v>104305</v>
      </c>
      <c r="J956" s="133" t="s">
        <v>2576</v>
      </c>
      <c r="K956" s="133" t="s">
        <v>1079</v>
      </c>
      <c r="L956" s="135" t="str">
        <f t="shared" si="28"/>
        <v>AA</v>
      </c>
      <c r="M956" s="131">
        <f t="shared" si="29"/>
        <v>0</v>
      </c>
      <c r="P956" s="136"/>
      <c r="Q956" s="136"/>
      <c r="R956" s="136"/>
      <c r="S956" s="136"/>
      <c r="T956"/>
      <c r="U956" s="136"/>
      <c r="V956" s="136"/>
      <c r="W956"/>
      <c r="X956" s="136"/>
      <c r="Y956" s="136"/>
      <c r="Z956" s="136"/>
      <c r="AA956" s="136"/>
      <c r="AB956" s="136"/>
      <c r="AC956" s="136"/>
      <c r="AD956" s="136"/>
      <c r="AE956" s="136"/>
      <c r="AF956" s="136"/>
      <c r="AG956" s="136"/>
      <c r="AH956" s="136"/>
      <c r="AI956" s="136"/>
    </row>
    <row r="957" spans="1:35" ht="30" x14ac:dyDescent="0.25">
      <c r="A957" s="133">
        <v>250500</v>
      </c>
      <c r="B957" s="133" t="s">
        <v>2572</v>
      </c>
      <c r="C957" s="133">
        <v>2</v>
      </c>
      <c r="D957" s="133" t="s">
        <v>1066</v>
      </c>
      <c r="E957" s="133">
        <v>250</v>
      </c>
      <c r="F957" s="133" t="s">
        <v>17</v>
      </c>
      <c r="G957" s="133">
        <v>25050</v>
      </c>
      <c r="H957" s="133" t="s">
        <v>2571</v>
      </c>
      <c r="I957" s="133">
        <v>105503</v>
      </c>
      <c r="J957" s="133" t="s">
        <v>2578</v>
      </c>
      <c r="K957" s="133" t="s">
        <v>557</v>
      </c>
      <c r="L957" s="135" t="str">
        <f t="shared" si="28"/>
        <v>AA</v>
      </c>
      <c r="M957" s="131">
        <f t="shared" si="29"/>
        <v>0</v>
      </c>
      <c r="P957" s="136"/>
      <c r="Q957" s="136"/>
      <c r="R957" s="136"/>
      <c r="S957" s="136"/>
      <c r="T957"/>
      <c r="U957" s="136"/>
      <c r="V957" s="136"/>
      <c r="W957"/>
      <c r="X957" s="136"/>
      <c r="Y957" s="136"/>
      <c r="Z957" s="136"/>
      <c r="AA957" s="136"/>
      <c r="AB957" s="136"/>
      <c r="AC957" s="136"/>
      <c r="AD957" s="136"/>
      <c r="AE957" s="136"/>
      <c r="AF957" s="136"/>
      <c r="AG957" s="136"/>
      <c r="AH957" s="136"/>
      <c r="AI957" s="136"/>
    </row>
    <row r="958" spans="1:35" ht="30" x14ac:dyDescent="0.25">
      <c r="A958" s="133">
        <v>250500</v>
      </c>
      <c r="B958" s="133" t="s">
        <v>2572</v>
      </c>
      <c r="C958" s="133">
        <v>2</v>
      </c>
      <c r="D958" s="133" t="s">
        <v>1066</v>
      </c>
      <c r="E958" s="133">
        <v>250</v>
      </c>
      <c r="F958" s="133" t="s">
        <v>17</v>
      </c>
      <c r="G958" s="133">
        <v>25050</v>
      </c>
      <c r="H958" s="133" t="s">
        <v>2571</v>
      </c>
      <c r="I958" s="133">
        <v>224507</v>
      </c>
      <c r="J958" s="133" t="s">
        <v>2580</v>
      </c>
      <c r="K958" s="133" t="s">
        <v>545</v>
      </c>
      <c r="L958" s="135" t="str">
        <f t="shared" si="28"/>
        <v>AA</v>
      </c>
      <c r="M958" s="131">
        <f t="shared" si="29"/>
        <v>0</v>
      </c>
      <c r="P958" s="136"/>
      <c r="Q958" s="136"/>
      <c r="R958" s="136"/>
      <c r="S958" s="136"/>
      <c r="T958"/>
      <c r="U958" s="136"/>
      <c r="V958" s="136"/>
      <c r="W958"/>
      <c r="X958" s="136"/>
      <c r="Y958" s="136"/>
      <c r="Z958" s="136"/>
      <c r="AA958" s="136"/>
      <c r="AB958" s="136"/>
      <c r="AC958" s="136"/>
      <c r="AD958" s="136"/>
      <c r="AE958" s="136"/>
      <c r="AF958" s="136"/>
      <c r="AG958" s="136"/>
      <c r="AH958" s="136"/>
      <c r="AI958" s="136"/>
    </row>
    <row r="959" spans="1:35" ht="30" x14ac:dyDescent="0.25">
      <c r="A959" s="133">
        <v>250500</v>
      </c>
      <c r="B959" s="133" t="s">
        <v>2572</v>
      </c>
      <c r="C959" s="133">
        <v>2</v>
      </c>
      <c r="D959" s="133" t="s">
        <v>1066</v>
      </c>
      <c r="E959" s="133">
        <v>250</v>
      </c>
      <c r="F959" s="133" t="s">
        <v>17</v>
      </c>
      <c r="G959" s="133">
        <v>25050</v>
      </c>
      <c r="H959" s="133" t="s">
        <v>2571</v>
      </c>
      <c r="I959" s="133">
        <v>225522</v>
      </c>
      <c r="J959" s="133" t="s">
        <v>2582</v>
      </c>
      <c r="K959" s="133" t="s">
        <v>545</v>
      </c>
      <c r="L959" s="135" t="str">
        <f t="shared" si="28"/>
        <v>AA</v>
      </c>
      <c r="M959" s="131">
        <f t="shared" si="29"/>
        <v>0</v>
      </c>
      <c r="P959" s="136"/>
      <c r="Q959" s="136"/>
      <c r="R959" s="136"/>
      <c r="S959" s="136"/>
      <c r="T959"/>
      <c r="U959" s="136"/>
      <c r="V959" s="136"/>
      <c r="W959"/>
      <c r="X959" s="136"/>
      <c r="Y959" s="136"/>
      <c r="Z959" s="136"/>
      <c r="AA959" s="136"/>
      <c r="AB959" s="136"/>
      <c r="AC959" s="136"/>
      <c r="AD959" s="136"/>
      <c r="AE959" s="136"/>
      <c r="AF959" s="136"/>
      <c r="AG959" s="136"/>
      <c r="AH959" s="136"/>
      <c r="AI959" s="136"/>
    </row>
    <row r="960" spans="1:35" ht="30" x14ac:dyDescent="0.25">
      <c r="A960" s="133">
        <v>250500</v>
      </c>
      <c r="B960" s="133" t="s">
        <v>2572</v>
      </c>
      <c r="C960" s="133">
        <v>2</v>
      </c>
      <c r="D960" s="133" t="s">
        <v>1066</v>
      </c>
      <c r="E960" s="133">
        <v>250</v>
      </c>
      <c r="F960" s="133" t="s">
        <v>17</v>
      </c>
      <c r="G960" s="133">
        <v>25050</v>
      </c>
      <c r="H960" s="133" t="s">
        <v>2571</v>
      </c>
      <c r="I960" s="133">
        <v>227203</v>
      </c>
      <c r="J960" s="133" t="s">
        <v>2584</v>
      </c>
      <c r="K960" s="133" t="s">
        <v>545</v>
      </c>
      <c r="L960" s="135" t="str">
        <f t="shared" si="28"/>
        <v>AA</v>
      </c>
      <c r="M960" s="131">
        <f t="shared" si="29"/>
        <v>0</v>
      </c>
      <c r="P960" s="136"/>
      <c r="Q960" s="136"/>
      <c r="R960" s="136"/>
      <c r="S960" s="136"/>
      <c r="T960"/>
      <c r="U960" s="136"/>
      <c r="V960" s="136"/>
      <c r="W960"/>
      <c r="X960" s="136"/>
      <c r="Y960" s="136"/>
      <c r="Z960" s="136"/>
      <c r="AA960" s="136"/>
      <c r="AB960" s="136"/>
      <c r="AC960" s="136"/>
      <c r="AD960" s="136"/>
      <c r="AE960" s="136"/>
      <c r="AF960" s="136"/>
      <c r="AG960" s="136"/>
      <c r="AH960" s="136"/>
      <c r="AI960" s="136"/>
    </row>
    <row r="961" spans="1:35" ht="30" x14ac:dyDescent="0.25">
      <c r="A961" s="133">
        <v>250500</v>
      </c>
      <c r="B961" s="133" t="s">
        <v>2572</v>
      </c>
      <c r="C961" s="133">
        <v>2</v>
      </c>
      <c r="D961" s="133" t="s">
        <v>1066</v>
      </c>
      <c r="E961" s="133">
        <v>250</v>
      </c>
      <c r="F961" s="133" t="s">
        <v>17</v>
      </c>
      <c r="G961" s="133">
        <v>25050</v>
      </c>
      <c r="H961" s="133" t="s">
        <v>2571</v>
      </c>
      <c r="I961" s="133">
        <v>227435</v>
      </c>
      <c r="J961" s="133" t="s">
        <v>2586</v>
      </c>
      <c r="K961" s="133" t="s">
        <v>545</v>
      </c>
      <c r="L961" s="135" t="str">
        <f t="shared" si="28"/>
        <v>AA</v>
      </c>
      <c r="M961" s="131">
        <f t="shared" si="29"/>
        <v>0</v>
      </c>
      <c r="P961" s="136"/>
      <c r="Q961" s="136"/>
      <c r="R961" s="136"/>
      <c r="S961" s="136"/>
      <c r="T961"/>
      <c r="U961" s="136"/>
      <c r="V961" s="136"/>
      <c r="W961"/>
      <c r="X961" s="136"/>
      <c r="Y961" s="136"/>
      <c r="Z961" s="136"/>
      <c r="AA961" s="136"/>
      <c r="AB961" s="136"/>
      <c r="AC961" s="136"/>
      <c r="AD961" s="136"/>
      <c r="AE961" s="136"/>
      <c r="AF961" s="136"/>
      <c r="AG961" s="136"/>
      <c r="AH961" s="136"/>
      <c r="AI961" s="136"/>
    </row>
    <row r="962" spans="1:35" ht="30" x14ac:dyDescent="0.25">
      <c r="A962" s="133">
        <v>250500</v>
      </c>
      <c r="B962" s="133" t="s">
        <v>2572</v>
      </c>
      <c r="C962" s="133">
        <v>2</v>
      </c>
      <c r="D962" s="133" t="s">
        <v>1066</v>
      </c>
      <c r="E962" s="133">
        <v>250</v>
      </c>
      <c r="F962" s="133" t="s">
        <v>17</v>
      </c>
      <c r="G962" s="133">
        <v>25050</v>
      </c>
      <c r="H962" s="133" t="s">
        <v>2571</v>
      </c>
      <c r="I962" s="133">
        <v>227551</v>
      </c>
      <c r="J962" s="133" t="s">
        <v>2572</v>
      </c>
      <c r="K962" s="133" t="s">
        <v>545</v>
      </c>
      <c r="L962" s="135" t="str">
        <f t="shared" si="28"/>
        <v>AA</v>
      </c>
      <c r="M962" s="131">
        <f t="shared" si="29"/>
        <v>0</v>
      </c>
      <c r="P962" s="136"/>
      <c r="Q962" s="136"/>
      <c r="R962" s="136"/>
      <c r="S962" s="136"/>
      <c r="T962"/>
      <c r="U962" s="136"/>
      <c r="V962" s="136"/>
      <c r="W962"/>
      <c r="X962" s="136"/>
      <c r="Y962" s="136"/>
      <c r="Z962" s="136"/>
      <c r="AA962" s="136"/>
      <c r="AB962" s="136"/>
      <c r="AC962" s="136"/>
      <c r="AD962" s="136"/>
      <c r="AE962" s="136"/>
      <c r="AF962" s="136"/>
      <c r="AG962" s="136"/>
      <c r="AH962" s="136"/>
      <c r="AI962" s="136"/>
    </row>
    <row r="963" spans="1:35" ht="30" x14ac:dyDescent="0.25">
      <c r="A963" s="133">
        <v>250500</v>
      </c>
      <c r="B963" s="133" t="s">
        <v>2572</v>
      </c>
      <c r="C963" s="133">
        <v>2</v>
      </c>
      <c r="D963" s="133" t="s">
        <v>1066</v>
      </c>
      <c r="E963" s="133">
        <v>250</v>
      </c>
      <c r="F963" s="133" t="s">
        <v>17</v>
      </c>
      <c r="G963" s="133">
        <v>25050</v>
      </c>
      <c r="H963" s="133" t="s">
        <v>2571</v>
      </c>
      <c r="I963" s="133">
        <v>227902</v>
      </c>
      <c r="J963" s="133" t="s">
        <v>2589</v>
      </c>
      <c r="K963" s="133" t="s">
        <v>545</v>
      </c>
      <c r="L963" s="135" t="str">
        <f t="shared" si="28"/>
        <v>AA</v>
      </c>
      <c r="M963" s="131">
        <f t="shared" si="29"/>
        <v>0</v>
      </c>
      <c r="P963" s="136"/>
      <c r="Q963" s="136"/>
      <c r="R963" s="136"/>
      <c r="S963" s="136"/>
      <c r="T963"/>
      <c r="U963" s="136"/>
      <c r="V963" s="136"/>
      <c r="W963"/>
      <c r="X963" s="136"/>
      <c r="Y963" s="136"/>
      <c r="Z963" s="136"/>
      <c r="AA963" s="136"/>
      <c r="AB963" s="136"/>
      <c r="AC963" s="136"/>
      <c r="AD963" s="136"/>
      <c r="AE963" s="136"/>
      <c r="AF963" s="136"/>
      <c r="AG963" s="136"/>
      <c r="AH963" s="136"/>
      <c r="AI963" s="136"/>
    </row>
    <row r="964" spans="1:35" ht="30" x14ac:dyDescent="0.25">
      <c r="A964" s="133">
        <v>250500</v>
      </c>
      <c r="B964" s="133" t="s">
        <v>2572</v>
      </c>
      <c r="C964" s="133">
        <v>2</v>
      </c>
      <c r="D964" s="133" t="s">
        <v>1066</v>
      </c>
      <c r="E964" s="133">
        <v>250</v>
      </c>
      <c r="F964" s="133" t="s">
        <v>17</v>
      </c>
      <c r="G964" s="133">
        <v>25050</v>
      </c>
      <c r="H964" s="133" t="s">
        <v>2571</v>
      </c>
      <c r="I964" s="133">
        <v>227906</v>
      </c>
      <c r="J964" s="133" t="s">
        <v>2591</v>
      </c>
      <c r="K964" s="133" t="s">
        <v>545</v>
      </c>
      <c r="L964" s="135" t="str">
        <f t="shared" si="28"/>
        <v>AA</v>
      </c>
      <c r="M964" s="131">
        <f t="shared" si="29"/>
        <v>0</v>
      </c>
      <c r="P964" s="136"/>
      <c r="Q964" s="136"/>
      <c r="R964" s="136"/>
      <c r="S964" s="136"/>
      <c r="T964"/>
      <c r="U964" s="136"/>
      <c r="V964" s="136"/>
      <c r="W964"/>
      <c r="X964" s="136"/>
      <c r="Y964" s="136"/>
      <c r="Z964" s="136"/>
      <c r="AA964" s="136"/>
      <c r="AB964" s="136"/>
      <c r="AC964" s="136"/>
      <c r="AD964" s="136"/>
      <c r="AE964" s="136"/>
      <c r="AF964" s="136"/>
      <c r="AG964" s="136"/>
      <c r="AH964" s="136"/>
      <c r="AI964" s="136"/>
    </row>
    <row r="965" spans="1:35" ht="30" x14ac:dyDescent="0.25">
      <c r="A965" s="133">
        <v>250500</v>
      </c>
      <c r="B965" s="133" t="s">
        <v>2572</v>
      </c>
      <c r="C965" s="133">
        <v>2</v>
      </c>
      <c r="D965" s="133" t="s">
        <v>1066</v>
      </c>
      <c r="E965" s="133">
        <v>250</v>
      </c>
      <c r="F965" s="133" t="s">
        <v>17</v>
      </c>
      <c r="G965" s="133">
        <v>25050</v>
      </c>
      <c r="H965" s="133" t="s">
        <v>2571</v>
      </c>
      <c r="I965" s="133">
        <v>228393</v>
      </c>
      <c r="J965" s="133" t="s">
        <v>2593</v>
      </c>
      <c r="K965" s="133" t="s">
        <v>545</v>
      </c>
      <c r="L965" s="135" t="str">
        <f t="shared" ref="L965:L1028" si="30">IF(K965=102,"AA102",IF(K965=103,"AA103",VLOOKUP(C965,$AJ$5:$AK$13,2,0)))</f>
        <v>AA</v>
      </c>
      <c r="M965" s="131">
        <f t="shared" si="29"/>
        <v>0</v>
      </c>
      <c r="P965" s="136"/>
      <c r="Q965" s="136"/>
      <c r="R965" s="136"/>
      <c r="S965" s="136"/>
      <c r="T965"/>
      <c r="U965" s="136"/>
      <c r="V965" s="136"/>
      <c r="W965"/>
      <c r="X965" s="136"/>
      <c r="Y965" s="136"/>
      <c r="Z965" s="136"/>
      <c r="AA965" s="136"/>
      <c r="AB965" s="136"/>
      <c r="AC965" s="136"/>
      <c r="AD965" s="136"/>
      <c r="AE965" s="136"/>
      <c r="AF965" s="136"/>
      <c r="AG965" s="136"/>
      <c r="AH965" s="136"/>
      <c r="AI965" s="136"/>
    </row>
    <row r="966" spans="1:35" ht="30" x14ac:dyDescent="0.25">
      <c r="A966" s="133">
        <v>250500</v>
      </c>
      <c r="B966" s="133" t="s">
        <v>2572</v>
      </c>
      <c r="C966" s="133">
        <v>2</v>
      </c>
      <c r="D966" s="133" t="s">
        <v>1066</v>
      </c>
      <c r="E966" s="133">
        <v>250</v>
      </c>
      <c r="F966" s="133" t="s">
        <v>17</v>
      </c>
      <c r="G966" s="133">
        <v>25050</v>
      </c>
      <c r="H966" s="133" t="s">
        <v>2571</v>
      </c>
      <c r="I966" s="133">
        <v>228501</v>
      </c>
      <c r="J966" s="133" t="s">
        <v>2595</v>
      </c>
      <c r="K966" s="133" t="s">
        <v>545</v>
      </c>
      <c r="L966" s="135" t="str">
        <f t="shared" si="30"/>
        <v>AA</v>
      </c>
      <c r="M966" s="131">
        <f t="shared" ref="M966:M1029" si="31">VLOOKUP(H966,$W$5:$X$227,2,FALSE)</f>
        <v>0</v>
      </c>
      <c r="P966" s="136"/>
      <c r="Q966" s="136"/>
      <c r="R966" s="136"/>
      <c r="S966" s="136"/>
      <c r="T966"/>
      <c r="U966" s="136"/>
      <c r="V966" s="136"/>
      <c r="W966"/>
      <c r="X966" s="136"/>
      <c r="Y966" s="136"/>
      <c r="Z966" s="136"/>
      <c r="AA966" s="136"/>
      <c r="AB966" s="136"/>
      <c r="AC966" s="136"/>
      <c r="AD966" s="136"/>
      <c r="AE966" s="136"/>
      <c r="AF966" s="136"/>
      <c r="AG966" s="136"/>
      <c r="AH966" s="136"/>
      <c r="AI966" s="136"/>
    </row>
    <row r="967" spans="1:35" ht="30" x14ac:dyDescent="0.25">
      <c r="A967" s="133">
        <v>250500</v>
      </c>
      <c r="B967" s="133" t="s">
        <v>2572</v>
      </c>
      <c r="C967" s="133">
        <v>2</v>
      </c>
      <c r="D967" s="133" t="s">
        <v>1066</v>
      </c>
      <c r="E967" s="133">
        <v>250</v>
      </c>
      <c r="F967" s="133" t="s">
        <v>17</v>
      </c>
      <c r="G967" s="133">
        <v>25050</v>
      </c>
      <c r="H967" s="133" t="s">
        <v>2571</v>
      </c>
      <c r="I967" s="133">
        <v>228530</v>
      </c>
      <c r="J967" s="133" t="s">
        <v>2597</v>
      </c>
      <c r="K967" s="133" t="s">
        <v>545</v>
      </c>
      <c r="L967" s="135" t="str">
        <f t="shared" si="30"/>
        <v>AA</v>
      </c>
      <c r="M967" s="131">
        <f t="shared" si="31"/>
        <v>0</v>
      </c>
      <c r="P967" s="136"/>
      <c r="Q967" s="136"/>
      <c r="R967" s="136"/>
      <c r="S967" s="136"/>
      <c r="T967"/>
      <c r="U967" s="136"/>
      <c r="V967" s="136"/>
      <c r="W967"/>
      <c r="X967" s="136"/>
      <c r="Y967" s="136"/>
      <c r="Z967" s="136"/>
      <c r="AA967" s="136"/>
      <c r="AB967" s="136"/>
      <c r="AC967" s="136"/>
      <c r="AD967" s="136"/>
      <c r="AE967" s="136"/>
      <c r="AF967" s="136"/>
      <c r="AG967" s="136"/>
      <c r="AH967" s="136"/>
      <c r="AI967" s="136"/>
    </row>
    <row r="968" spans="1:35" ht="30" x14ac:dyDescent="0.25">
      <c r="A968" s="133">
        <v>250500</v>
      </c>
      <c r="B968" s="133" t="s">
        <v>2572</v>
      </c>
      <c r="C968" s="133">
        <v>2</v>
      </c>
      <c r="D968" s="133" t="s">
        <v>1066</v>
      </c>
      <c r="E968" s="133">
        <v>250</v>
      </c>
      <c r="F968" s="133" t="s">
        <v>17</v>
      </c>
      <c r="G968" s="133">
        <v>25050</v>
      </c>
      <c r="H968" s="133" t="s">
        <v>2571</v>
      </c>
      <c r="I968" s="133">
        <v>228617</v>
      </c>
      <c r="J968" s="133" t="s">
        <v>2599</v>
      </c>
      <c r="K968" s="133" t="s">
        <v>545</v>
      </c>
      <c r="L968" s="135" t="str">
        <f t="shared" si="30"/>
        <v>AA</v>
      </c>
      <c r="M968" s="131">
        <f t="shared" si="31"/>
        <v>0</v>
      </c>
      <c r="P968" s="136"/>
      <c r="Q968" s="136"/>
      <c r="R968" s="136"/>
      <c r="S968" s="136"/>
      <c r="T968"/>
      <c r="U968" s="136"/>
      <c r="V968" s="136"/>
      <c r="W968"/>
      <c r="X968" s="136"/>
      <c r="Y968" s="136"/>
      <c r="Z968" s="136"/>
      <c r="AA968" s="136"/>
      <c r="AB968" s="136"/>
      <c r="AC968" s="136"/>
      <c r="AD968" s="136"/>
      <c r="AE968" s="136"/>
      <c r="AF968" s="136"/>
      <c r="AG968" s="136"/>
      <c r="AH968" s="136"/>
      <c r="AI968" s="136"/>
    </row>
    <row r="969" spans="1:35" ht="30" x14ac:dyDescent="0.25">
      <c r="A969" s="133">
        <v>250500</v>
      </c>
      <c r="B969" s="133" t="s">
        <v>2572</v>
      </c>
      <c r="C969" s="133">
        <v>2</v>
      </c>
      <c r="D969" s="133" t="s">
        <v>1066</v>
      </c>
      <c r="E969" s="133">
        <v>250</v>
      </c>
      <c r="F969" s="133" t="s">
        <v>17</v>
      </c>
      <c r="G969" s="133">
        <v>25050</v>
      </c>
      <c r="H969" s="133" t="s">
        <v>2571</v>
      </c>
      <c r="I969" s="133">
        <v>228648</v>
      </c>
      <c r="J969" s="133" t="s">
        <v>2601</v>
      </c>
      <c r="K969" s="133" t="s">
        <v>545</v>
      </c>
      <c r="L969" s="135" t="str">
        <f t="shared" si="30"/>
        <v>AA</v>
      </c>
      <c r="M969" s="131">
        <f t="shared" si="31"/>
        <v>0</v>
      </c>
      <c r="P969" s="136"/>
      <c r="Q969" s="136"/>
      <c r="R969" s="136"/>
      <c r="S969" s="136"/>
      <c r="T969"/>
      <c r="U969" s="136"/>
      <c r="V969" s="136"/>
      <c r="W969"/>
      <c r="X969" s="136"/>
      <c r="Y969" s="136"/>
      <c r="Z969" s="136"/>
      <c r="AA969" s="136"/>
      <c r="AB969" s="136"/>
      <c r="AC969" s="136"/>
      <c r="AD969" s="136"/>
      <c r="AE969" s="136"/>
      <c r="AF969" s="136"/>
      <c r="AG969" s="136"/>
      <c r="AH969" s="136"/>
      <c r="AI969" s="136"/>
    </row>
    <row r="970" spans="1:35" ht="30" x14ac:dyDescent="0.25">
      <c r="A970" s="133">
        <v>250500</v>
      </c>
      <c r="B970" s="133" t="s">
        <v>2572</v>
      </c>
      <c r="C970" s="133">
        <v>2</v>
      </c>
      <c r="D970" s="133" t="s">
        <v>1066</v>
      </c>
      <c r="E970" s="133">
        <v>250</v>
      </c>
      <c r="F970" s="133" t="s">
        <v>17</v>
      </c>
      <c r="G970" s="133">
        <v>25050</v>
      </c>
      <c r="H970" s="133" t="s">
        <v>2571</v>
      </c>
      <c r="I970" s="133">
        <v>228659</v>
      </c>
      <c r="J970" s="133" t="s">
        <v>2603</v>
      </c>
      <c r="K970" s="133" t="s">
        <v>545</v>
      </c>
      <c r="L970" s="135" t="str">
        <f t="shared" si="30"/>
        <v>AA</v>
      </c>
      <c r="M970" s="131">
        <f t="shared" si="31"/>
        <v>0</v>
      </c>
      <c r="P970" s="136"/>
      <c r="Q970" s="136"/>
      <c r="R970" s="136"/>
      <c r="S970" s="136"/>
      <c r="T970"/>
      <c r="U970" s="136"/>
      <c r="V970" s="136"/>
      <c r="W970"/>
      <c r="X970" s="136"/>
      <c r="Y970" s="136"/>
      <c r="Z970" s="136"/>
      <c r="AA970" s="136"/>
      <c r="AB970" s="136"/>
      <c r="AC970" s="136"/>
      <c r="AD970" s="136"/>
      <c r="AE970" s="136"/>
      <c r="AF970" s="136"/>
      <c r="AG970" s="136"/>
      <c r="AH970" s="136"/>
      <c r="AI970" s="136"/>
    </row>
    <row r="971" spans="1:35" ht="30" x14ac:dyDescent="0.25">
      <c r="A971" s="133">
        <v>250500</v>
      </c>
      <c r="B971" s="133" t="s">
        <v>2572</v>
      </c>
      <c r="C971" s="133">
        <v>2</v>
      </c>
      <c r="D971" s="133" t="s">
        <v>1066</v>
      </c>
      <c r="E971" s="133">
        <v>250</v>
      </c>
      <c r="F971" s="133" t="s">
        <v>17</v>
      </c>
      <c r="G971" s="133">
        <v>25050</v>
      </c>
      <c r="H971" s="133" t="s">
        <v>2571</v>
      </c>
      <c r="I971" s="133">
        <v>228667</v>
      </c>
      <c r="J971" s="133" t="s">
        <v>2605</v>
      </c>
      <c r="K971" s="133" t="s">
        <v>545</v>
      </c>
      <c r="L971" s="135" t="str">
        <f t="shared" si="30"/>
        <v>AA</v>
      </c>
      <c r="M971" s="131">
        <f t="shared" si="31"/>
        <v>0</v>
      </c>
      <c r="P971" s="136"/>
      <c r="Q971" s="136"/>
      <c r="R971" s="136"/>
      <c r="S971" s="136"/>
      <c r="T971"/>
      <c r="U971" s="136"/>
      <c r="V971" s="136"/>
      <c r="W971"/>
      <c r="X971" s="136"/>
      <c r="Y971" s="136"/>
      <c r="Z971" s="136"/>
      <c r="AA971" s="136"/>
      <c r="AB971" s="136"/>
      <c r="AC971" s="136"/>
      <c r="AD971" s="136"/>
      <c r="AE971" s="136"/>
      <c r="AF971" s="136"/>
      <c r="AG971" s="136"/>
      <c r="AH971" s="136"/>
      <c r="AI971" s="136"/>
    </row>
    <row r="972" spans="1:35" ht="30" x14ac:dyDescent="0.25">
      <c r="A972" s="133">
        <v>250500</v>
      </c>
      <c r="B972" s="133" t="s">
        <v>2572</v>
      </c>
      <c r="C972" s="133">
        <v>2</v>
      </c>
      <c r="D972" s="133" t="s">
        <v>1066</v>
      </c>
      <c r="E972" s="133">
        <v>250</v>
      </c>
      <c r="F972" s="133" t="s">
        <v>17</v>
      </c>
      <c r="G972" s="133">
        <v>25050</v>
      </c>
      <c r="H972" s="133" t="s">
        <v>2571</v>
      </c>
      <c r="I972" s="133">
        <v>228683</v>
      </c>
      <c r="J972" s="133" t="s">
        <v>2607</v>
      </c>
      <c r="K972" s="133" t="s">
        <v>545</v>
      </c>
      <c r="L972" s="135" t="str">
        <f t="shared" si="30"/>
        <v>AA</v>
      </c>
      <c r="M972" s="131">
        <f t="shared" si="31"/>
        <v>0</v>
      </c>
      <c r="P972" s="136"/>
      <c r="Q972" s="136"/>
      <c r="R972" s="136"/>
      <c r="S972" s="136"/>
      <c r="T972"/>
      <c r="U972" s="136"/>
      <c r="V972" s="136"/>
      <c r="W972"/>
      <c r="X972" s="136"/>
      <c r="Y972" s="136"/>
      <c r="Z972" s="136"/>
      <c r="AA972" s="136"/>
      <c r="AB972" s="136"/>
      <c r="AC972" s="136"/>
      <c r="AD972" s="136"/>
      <c r="AE972" s="136"/>
      <c r="AF972" s="136"/>
      <c r="AG972" s="136"/>
      <c r="AH972" s="136"/>
      <c r="AI972" s="136"/>
    </row>
    <row r="973" spans="1:35" ht="30" x14ac:dyDescent="0.25">
      <c r="A973" s="133">
        <v>250500</v>
      </c>
      <c r="B973" s="133" t="s">
        <v>2572</v>
      </c>
      <c r="C973" s="133">
        <v>2</v>
      </c>
      <c r="D973" s="133" t="s">
        <v>1066</v>
      </c>
      <c r="E973" s="133">
        <v>250</v>
      </c>
      <c r="F973" s="133" t="s">
        <v>17</v>
      </c>
      <c r="G973" s="133">
        <v>25050</v>
      </c>
      <c r="H973" s="133" t="s">
        <v>2571</v>
      </c>
      <c r="I973" s="133">
        <v>228684</v>
      </c>
      <c r="J973" s="133" t="s">
        <v>2609</v>
      </c>
      <c r="K973" s="133" t="s">
        <v>545</v>
      </c>
      <c r="L973" s="135" t="str">
        <f t="shared" si="30"/>
        <v>AA</v>
      </c>
      <c r="M973" s="131">
        <f t="shared" si="31"/>
        <v>0</v>
      </c>
      <c r="P973" s="136"/>
      <c r="Q973" s="136"/>
      <c r="R973" s="136"/>
      <c r="S973" s="136"/>
      <c r="T973"/>
      <c r="U973" s="136"/>
      <c r="V973" s="136"/>
      <c r="W973"/>
      <c r="X973" s="136"/>
      <c r="Y973" s="136"/>
      <c r="Z973" s="136"/>
      <c r="AA973" s="136"/>
      <c r="AB973" s="136"/>
      <c r="AC973" s="136"/>
      <c r="AD973" s="136"/>
      <c r="AE973" s="136"/>
      <c r="AF973" s="136"/>
      <c r="AG973" s="136"/>
      <c r="AH973" s="136"/>
      <c r="AI973" s="136"/>
    </row>
    <row r="974" spans="1:35" ht="30" x14ac:dyDescent="0.25">
      <c r="A974" s="133">
        <v>250500</v>
      </c>
      <c r="B974" s="133" t="s">
        <v>2572</v>
      </c>
      <c r="C974" s="133">
        <v>2</v>
      </c>
      <c r="D974" s="133" t="s">
        <v>1066</v>
      </c>
      <c r="E974" s="133">
        <v>250</v>
      </c>
      <c r="F974" s="133" t="s">
        <v>17</v>
      </c>
      <c r="G974" s="133">
        <v>25050</v>
      </c>
      <c r="H974" s="133" t="s">
        <v>2571</v>
      </c>
      <c r="I974" s="133">
        <v>228692</v>
      </c>
      <c r="J974" s="133" t="s">
        <v>2611</v>
      </c>
      <c r="K974" s="133" t="s">
        <v>545</v>
      </c>
      <c r="L974" s="135" t="str">
        <f t="shared" si="30"/>
        <v>AA</v>
      </c>
      <c r="M974" s="131">
        <f t="shared" si="31"/>
        <v>0</v>
      </c>
      <c r="P974" s="136"/>
      <c r="Q974" s="136"/>
      <c r="R974" s="136"/>
      <c r="S974" s="136"/>
      <c r="T974"/>
      <c r="U974" s="136"/>
      <c r="V974" s="136"/>
      <c r="W974"/>
      <c r="X974" s="136"/>
      <c r="Y974" s="136"/>
      <c r="Z974" s="136"/>
      <c r="AA974" s="136"/>
      <c r="AB974" s="136"/>
      <c r="AC974" s="136"/>
      <c r="AD974" s="136"/>
      <c r="AE974" s="136"/>
      <c r="AF974" s="136"/>
      <c r="AG974" s="136"/>
      <c r="AH974" s="136"/>
      <c r="AI974" s="136"/>
    </row>
    <row r="975" spans="1:35" ht="30" x14ac:dyDescent="0.25">
      <c r="A975" s="133">
        <v>250500</v>
      </c>
      <c r="B975" s="133" t="s">
        <v>2572</v>
      </c>
      <c r="C975" s="133">
        <v>2</v>
      </c>
      <c r="D975" s="133" t="s">
        <v>1066</v>
      </c>
      <c r="E975" s="133">
        <v>250</v>
      </c>
      <c r="F975" s="133" t="s">
        <v>17</v>
      </c>
      <c r="G975" s="133">
        <v>25050</v>
      </c>
      <c r="H975" s="133" t="s">
        <v>2571</v>
      </c>
      <c r="I975" s="133">
        <v>228776</v>
      </c>
      <c r="J975" s="133" t="s">
        <v>2613</v>
      </c>
      <c r="K975" s="133" t="s">
        <v>545</v>
      </c>
      <c r="L975" s="135" t="str">
        <f t="shared" si="30"/>
        <v>AA</v>
      </c>
      <c r="M975" s="131">
        <f t="shared" si="31"/>
        <v>0</v>
      </c>
      <c r="P975" s="136"/>
      <c r="Q975" s="136"/>
      <c r="R975" s="136"/>
      <c r="S975" s="136"/>
      <c r="T975"/>
      <c r="U975" s="136"/>
      <c r="V975" s="136"/>
      <c r="W975"/>
      <c r="X975" s="136"/>
      <c r="Y975" s="136"/>
      <c r="Z975" s="136"/>
      <c r="AA975" s="136"/>
      <c r="AB975" s="136"/>
      <c r="AC975" s="136"/>
      <c r="AD975" s="136"/>
      <c r="AE975" s="136"/>
      <c r="AF975" s="136"/>
      <c r="AG975" s="136"/>
      <c r="AH975" s="136"/>
      <c r="AI975" s="136"/>
    </row>
    <row r="976" spans="1:35" ht="30" x14ac:dyDescent="0.25">
      <c r="A976" s="133">
        <v>250500</v>
      </c>
      <c r="B976" s="133" t="s">
        <v>2572</v>
      </c>
      <c r="C976" s="133">
        <v>2</v>
      </c>
      <c r="D976" s="133" t="s">
        <v>1066</v>
      </c>
      <c r="E976" s="133">
        <v>250</v>
      </c>
      <c r="F976" s="133" t="s">
        <v>17</v>
      </c>
      <c r="G976" s="133">
        <v>25050</v>
      </c>
      <c r="H976" s="133" t="s">
        <v>2571</v>
      </c>
      <c r="I976" s="133">
        <v>228942</v>
      </c>
      <c r="J976" s="133" t="s">
        <v>2615</v>
      </c>
      <c r="K976" s="133" t="s">
        <v>545</v>
      </c>
      <c r="L976" s="135" t="str">
        <f t="shared" si="30"/>
        <v>AA</v>
      </c>
      <c r="M976" s="131">
        <f t="shared" si="31"/>
        <v>0</v>
      </c>
      <c r="P976" s="136"/>
      <c r="Q976" s="136"/>
      <c r="R976" s="136"/>
      <c r="S976" s="136"/>
      <c r="T976"/>
      <c r="U976" s="136"/>
      <c r="V976" s="136"/>
      <c r="W976"/>
      <c r="X976" s="136"/>
      <c r="Y976" s="136"/>
      <c r="Z976" s="136"/>
      <c r="AA976" s="136"/>
      <c r="AB976" s="136"/>
      <c r="AC976" s="136"/>
      <c r="AD976" s="136"/>
      <c r="AE976" s="136"/>
      <c r="AF976" s="136"/>
      <c r="AG976" s="136"/>
      <c r="AH976" s="136"/>
      <c r="AI976" s="136"/>
    </row>
    <row r="977" spans="1:35" ht="30" x14ac:dyDescent="0.25">
      <c r="A977" s="133">
        <v>250500</v>
      </c>
      <c r="B977" s="133" t="s">
        <v>2572</v>
      </c>
      <c r="C977" s="133">
        <v>2</v>
      </c>
      <c r="D977" s="133" t="s">
        <v>1066</v>
      </c>
      <c r="E977" s="133">
        <v>250</v>
      </c>
      <c r="F977" s="133" t="s">
        <v>17</v>
      </c>
      <c r="G977" s="133">
        <v>25050</v>
      </c>
      <c r="H977" s="133" t="s">
        <v>2571</v>
      </c>
      <c r="I977" s="133">
        <v>333527</v>
      </c>
      <c r="J977" s="133" t="s">
        <v>2617</v>
      </c>
      <c r="K977" s="133" t="s">
        <v>545</v>
      </c>
      <c r="L977" s="135" t="str">
        <f t="shared" si="30"/>
        <v>AA</v>
      </c>
      <c r="M977" s="131">
        <f t="shared" si="31"/>
        <v>0</v>
      </c>
      <c r="P977" s="136"/>
      <c r="Q977" s="136"/>
      <c r="R977" s="136"/>
      <c r="S977" s="136"/>
      <c r="T977"/>
      <c r="U977" s="136"/>
      <c r="V977" s="136"/>
      <c r="W977"/>
      <c r="X977" s="136"/>
      <c r="Y977" s="136"/>
      <c r="Z977" s="136"/>
      <c r="AA977" s="136"/>
      <c r="AB977" s="136"/>
      <c r="AC977" s="136"/>
      <c r="AD977" s="136"/>
      <c r="AE977" s="136"/>
      <c r="AF977" s="136"/>
      <c r="AG977" s="136"/>
      <c r="AH977" s="136"/>
      <c r="AI977" s="136"/>
    </row>
    <row r="978" spans="1:35" ht="30" x14ac:dyDescent="0.25">
      <c r="A978" s="133">
        <v>250500</v>
      </c>
      <c r="B978" s="133" t="s">
        <v>2572</v>
      </c>
      <c r="C978" s="133">
        <v>2</v>
      </c>
      <c r="D978" s="133" t="s">
        <v>1066</v>
      </c>
      <c r="E978" s="133">
        <v>250</v>
      </c>
      <c r="F978" s="133" t="s">
        <v>17</v>
      </c>
      <c r="G978" s="133">
        <v>25050</v>
      </c>
      <c r="H978" s="133" t="s">
        <v>2571</v>
      </c>
      <c r="I978" s="133">
        <v>336145</v>
      </c>
      <c r="J978" s="133" t="s">
        <v>2619</v>
      </c>
      <c r="K978" s="133" t="s">
        <v>884</v>
      </c>
      <c r="L978" s="135" t="str">
        <f t="shared" si="30"/>
        <v>AA</v>
      </c>
      <c r="M978" s="131">
        <f t="shared" si="31"/>
        <v>0</v>
      </c>
      <c r="P978" s="136"/>
      <c r="Q978" s="136"/>
      <c r="R978" s="136"/>
      <c r="S978" s="136"/>
      <c r="T978"/>
      <c r="U978" s="136"/>
      <c r="V978" s="136"/>
      <c r="W978"/>
      <c r="X978" s="136"/>
      <c r="Y978" s="136"/>
      <c r="Z978" s="136"/>
      <c r="AA978" s="136"/>
      <c r="AB978" s="136"/>
      <c r="AC978" s="136"/>
      <c r="AD978" s="136"/>
      <c r="AE978" s="136"/>
      <c r="AF978" s="136"/>
      <c r="AG978" s="136"/>
      <c r="AH978" s="136"/>
      <c r="AI978" s="136"/>
    </row>
    <row r="979" spans="1:35" ht="30" x14ac:dyDescent="0.25">
      <c r="A979" s="133">
        <v>250500</v>
      </c>
      <c r="B979" s="133" t="s">
        <v>2572</v>
      </c>
      <c r="C979" s="133">
        <v>2</v>
      </c>
      <c r="D979" s="133" t="s">
        <v>1066</v>
      </c>
      <c r="E979" s="133">
        <v>250</v>
      </c>
      <c r="F979" s="133" t="s">
        <v>17</v>
      </c>
      <c r="G979" s="133">
        <v>25050</v>
      </c>
      <c r="H979" s="133" t="s">
        <v>2571</v>
      </c>
      <c r="I979" s="133">
        <v>336963</v>
      </c>
      <c r="J979" s="133" t="s">
        <v>2621</v>
      </c>
      <c r="K979" s="133" t="s">
        <v>884</v>
      </c>
      <c r="L979" s="135" t="str">
        <f t="shared" si="30"/>
        <v>AA</v>
      </c>
      <c r="M979" s="131">
        <f t="shared" si="31"/>
        <v>0</v>
      </c>
      <c r="P979" s="136"/>
      <c r="Q979" s="136"/>
      <c r="R979" s="136"/>
      <c r="S979" s="136"/>
      <c r="T979"/>
      <c r="U979" s="136"/>
      <c r="V979" s="136"/>
      <c r="W979"/>
      <c r="X979" s="136"/>
      <c r="Y979" s="136"/>
      <c r="Z979" s="136"/>
      <c r="AA979" s="136"/>
      <c r="AB979" s="136"/>
      <c r="AC979" s="136"/>
      <c r="AD979" s="136"/>
      <c r="AE979" s="136"/>
      <c r="AF979" s="136"/>
      <c r="AG979" s="136"/>
      <c r="AH979" s="136"/>
      <c r="AI979" s="136"/>
    </row>
    <row r="980" spans="1:35" ht="30" x14ac:dyDescent="0.25">
      <c r="A980" s="133">
        <v>250500</v>
      </c>
      <c r="B980" s="133" t="s">
        <v>2572</v>
      </c>
      <c r="C980" s="133">
        <v>2</v>
      </c>
      <c r="D980" s="133" t="s">
        <v>1066</v>
      </c>
      <c r="E980" s="133">
        <v>250</v>
      </c>
      <c r="F980" s="133" t="s">
        <v>17</v>
      </c>
      <c r="G980" s="133">
        <v>25050</v>
      </c>
      <c r="H980" s="133" t="s">
        <v>2571</v>
      </c>
      <c r="I980" s="133">
        <v>553448</v>
      </c>
      <c r="J980" s="133" t="s">
        <v>2623</v>
      </c>
      <c r="K980" s="133" t="s">
        <v>1156</v>
      </c>
      <c r="L980" s="135" t="str">
        <f t="shared" si="30"/>
        <v>AA</v>
      </c>
      <c r="M980" s="131">
        <f t="shared" si="31"/>
        <v>0</v>
      </c>
      <c r="P980" s="136"/>
      <c r="Q980" s="136"/>
      <c r="R980" s="136"/>
      <c r="S980" s="136"/>
      <c r="T980"/>
      <c r="U980" s="136"/>
      <c r="V980" s="136"/>
      <c r="W980"/>
      <c r="X980" s="136"/>
      <c r="Y980" s="136"/>
      <c r="Z980" s="136"/>
      <c r="AA980" s="136"/>
      <c r="AB980" s="136"/>
      <c r="AC980" s="136"/>
      <c r="AD980" s="136"/>
      <c r="AE980" s="136"/>
      <c r="AF980" s="136"/>
      <c r="AG980" s="136"/>
      <c r="AH980" s="136"/>
      <c r="AI980" s="136"/>
    </row>
    <row r="981" spans="1:35" ht="30" x14ac:dyDescent="0.25">
      <c r="A981" s="133">
        <v>250550</v>
      </c>
      <c r="B981" s="133" t="s">
        <v>2624</v>
      </c>
      <c r="C981" s="133">
        <v>2</v>
      </c>
      <c r="D981" s="133" t="s">
        <v>1066</v>
      </c>
      <c r="E981" s="133">
        <v>250</v>
      </c>
      <c r="F981" s="133" t="s">
        <v>17</v>
      </c>
      <c r="G981" s="133">
        <v>25050</v>
      </c>
      <c r="H981" s="133" t="s">
        <v>2571</v>
      </c>
      <c r="I981" s="133">
        <v>101725</v>
      </c>
      <c r="J981" s="133" t="s">
        <v>2626</v>
      </c>
      <c r="K981" s="133" t="s">
        <v>557</v>
      </c>
      <c r="L981" s="135" t="str">
        <f t="shared" si="30"/>
        <v>AA</v>
      </c>
      <c r="M981" s="131">
        <f t="shared" si="31"/>
        <v>0</v>
      </c>
      <c r="P981" s="136"/>
      <c r="Q981" s="136"/>
      <c r="R981" s="136"/>
      <c r="S981" s="136"/>
      <c r="T981"/>
      <c r="U981" s="136"/>
      <c r="V981" s="136"/>
      <c r="W981"/>
      <c r="X981" s="136"/>
      <c r="Y981" s="136"/>
      <c r="Z981" s="136"/>
      <c r="AA981" s="136"/>
      <c r="AB981" s="136"/>
      <c r="AC981" s="136"/>
      <c r="AD981" s="136"/>
      <c r="AE981" s="136"/>
      <c r="AF981" s="136"/>
      <c r="AG981" s="136"/>
      <c r="AH981" s="136"/>
      <c r="AI981" s="136"/>
    </row>
    <row r="982" spans="1:35" ht="30" x14ac:dyDescent="0.25">
      <c r="A982" s="133">
        <v>250550</v>
      </c>
      <c r="B982" s="133" t="s">
        <v>2624</v>
      </c>
      <c r="C982" s="133">
        <v>2</v>
      </c>
      <c r="D982" s="133" t="s">
        <v>1066</v>
      </c>
      <c r="E982" s="133">
        <v>250</v>
      </c>
      <c r="F982" s="133" t="s">
        <v>17</v>
      </c>
      <c r="G982" s="133">
        <v>25050</v>
      </c>
      <c r="H982" s="133" t="s">
        <v>2571</v>
      </c>
      <c r="I982" s="133">
        <v>336027</v>
      </c>
      <c r="J982" s="133" t="s">
        <v>2628</v>
      </c>
      <c r="K982" s="133" t="s">
        <v>884</v>
      </c>
      <c r="L982" s="135" t="str">
        <f t="shared" si="30"/>
        <v>AA</v>
      </c>
      <c r="M982" s="131">
        <f t="shared" si="31"/>
        <v>0</v>
      </c>
      <c r="P982" s="136"/>
      <c r="Q982" s="136"/>
      <c r="R982" s="136"/>
      <c r="S982" s="136"/>
      <c r="T982"/>
      <c r="U982" s="136"/>
      <c r="V982" s="136"/>
      <c r="W982"/>
      <c r="X982" s="136"/>
      <c r="Y982" s="136"/>
      <c r="Z982" s="136"/>
      <c r="AA982" s="136"/>
      <c r="AB982" s="136"/>
      <c r="AC982" s="136"/>
      <c r="AD982" s="136"/>
      <c r="AE982" s="136"/>
      <c r="AF982" s="136"/>
      <c r="AG982" s="136"/>
      <c r="AH982" s="136"/>
      <c r="AI982" s="136"/>
    </row>
    <row r="983" spans="1:35" ht="30" x14ac:dyDescent="0.25">
      <c r="A983" s="133">
        <v>250550</v>
      </c>
      <c r="B983" s="133" t="s">
        <v>2624</v>
      </c>
      <c r="C983" s="133">
        <v>2</v>
      </c>
      <c r="D983" s="133" t="s">
        <v>1066</v>
      </c>
      <c r="E983" s="133">
        <v>250</v>
      </c>
      <c r="F983" s="133" t="s">
        <v>17</v>
      </c>
      <c r="G983" s="133">
        <v>25050</v>
      </c>
      <c r="H983" s="133" t="s">
        <v>2571</v>
      </c>
      <c r="I983" s="133">
        <v>660590</v>
      </c>
      <c r="J983" s="133" t="s">
        <v>2630</v>
      </c>
      <c r="K983" s="133" t="s">
        <v>538</v>
      </c>
      <c r="L983" s="135" t="str">
        <f t="shared" si="30"/>
        <v>AA</v>
      </c>
      <c r="M983" s="131">
        <f t="shared" si="31"/>
        <v>0</v>
      </c>
      <c r="P983" s="136"/>
      <c r="Q983" s="136"/>
      <c r="R983" s="136"/>
      <c r="S983" s="136"/>
      <c r="T983"/>
      <c r="U983" s="136"/>
      <c r="V983" s="136"/>
      <c r="W983"/>
      <c r="X983" s="136"/>
      <c r="Y983" s="136"/>
      <c r="Z983" s="136"/>
      <c r="AA983" s="136"/>
      <c r="AB983" s="136"/>
      <c r="AC983" s="136"/>
      <c r="AD983" s="136"/>
      <c r="AE983" s="136"/>
      <c r="AF983" s="136"/>
      <c r="AG983" s="136"/>
      <c r="AH983" s="136"/>
      <c r="AI983" s="136"/>
    </row>
    <row r="984" spans="1:35" ht="30" x14ac:dyDescent="0.25">
      <c r="A984" s="133">
        <v>250600</v>
      </c>
      <c r="B984" s="133" t="s">
        <v>2632</v>
      </c>
      <c r="C984" s="133">
        <v>2</v>
      </c>
      <c r="D984" s="133" t="s">
        <v>1066</v>
      </c>
      <c r="E984" s="133">
        <v>250</v>
      </c>
      <c r="F984" s="133" t="s">
        <v>17</v>
      </c>
      <c r="G984" s="133">
        <v>25060</v>
      </c>
      <c r="H984" s="133" t="s">
        <v>2632</v>
      </c>
      <c r="I984" s="133">
        <v>101605</v>
      </c>
      <c r="J984" s="133" t="s">
        <v>2632</v>
      </c>
      <c r="K984" s="133" t="s">
        <v>557</v>
      </c>
      <c r="L984" s="135" t="str">
        <f t="shared" si="30"/>
        <v>AA</v>
      </c>
      <c r="M984" s="131">
        <f t="shared" si="31"/>
        <v>0</v>
      </c>
      <c r="P984" s="136"/>
      <c r="Q984" s="136"/>
      <c r="R984" s="136"/>
      <c r="S984" s="136"/>
      <c r="T984"/>
      <c r="U984" s="136"/>
      <c r="V984" s="136"/>
      <c r="W984"/>
      <c r="X984" s="136"/>
      <c r="Y984" s="136"/>
      <c r="Z984" s="136"/>
      <c r="AA984" s="136"/>
      <c r="AB984" s="136"/>
      <c r="AC984" s="136"/>
      <c r="AD984" s="136"/>
      <c r="AE984" s="136"/>
      <c r="AF984" s="136"/>
      <c r="AG984" s="136"/>
      <c r="AH984" s="136"/>
      <c r="AI984" s="136"/>
    </row>
    <row r="985" spans="1:35" ht="30" x14ac:dyDescent="0.25">
      <c r="A985" s="133">
        <v>250600</v>
      </c>
      <c r="B985" s="133" t="s">
        <v>2632</v>
      </c>
      <c r="C985" s="133">
        <v>2</v>
      </c>
      <c r="D985" s="133" t="s">
        <v>1066</v>
      </c>
      <c r="E985" s="133">
        <v>250</v>
      </c>
      <c r="F985" s="133" t="s">
        <v>17</v>
      </c>
      <c r="G985" s="133">
        <v>25060</v>
      </c>
      <c r="H985" s="133" t="s">
        <v>2632</v>
      </c>
      <c r="I985" s="133">
        <v>104270</v>
      </c>
      <c r="J985" s="133" t="s">
        <v>2635</v>
      </c>
      <c r="K985" s="133" t="s">
        <v>1079</v>
      </c>
      <c r="L985" s="135" t="str">
        <f t="shared" si="30"/>
        <v>AA</v>
      </c>
      <c r="M985" s="131">
        <f t="shared" si="31"/>
        <v>0</v>
      </c>
      <c r="P985" s="136"/>
      <c r="Q985" s="136"/>
      <c r="R985" s="136"/>
      <c r="S985" s="136"/>
      <c r="T985"/>
      <c r="U985" s="136"/>
      <c r="V985" s="136"/>
      <c r="W985"/>
      <c r="X985" s="136"/>
      <c r="Y985" s="136"/>
      <c r="Z985" s="136"/>
      <c r="AA985" s="136"/>
      <c r="AB985" s="136"/>
      <c r="AC985" s="136"/>
      <c r="AD985" s="136"/>
      <c r="AE985" s="136"/>
      <c r="AF985" s="136"/>
      <c r="AG985" s="136"/>
      <c r="AH985" s="136"/>
      <c r="AI985" s="136"/>
    </row>
    <row r="986" spans="1:35" ht="30" x14ac:dyDescent="0.25">
      <c r="A986" s="133">
        <v>250600</v>
      </c>
      <c r="B986" s="133" t="s">
        <v>2632</v>
      </c>
      <c r="C986" s="133">
        <v>2</v>
      </c>
      <c r="D986" s="133" t="s">
        <v>1066</v>
      </c>
      <c r="E986" s="133">
        <v>250</v>
      </c>
      <c r="F986" s="133" t="s">
        <v>17</v>
      </c>
      <c r="G986" s="133">
        <v>25060</v>
      </c>
      <c r="H986" s="133" t="s">
        <v>2632</v>
      </c>
      <c r="I986" s="133">
        <v>105554</v>
      </c>
      <c r="J986" s="133" t="s">
        <v>2637</v>
      </c>
      <c r="K986" s="133" t="s">
        <v>557</v>
      </c>
      <c r="L986" s="135" t="str">
        <f t="shared" si="30"/>
        <v>AA</v>
      </c>
      <c r="M986" s="131">
        <f t="shared" si="31"/>
        <v>0</v>
      </c>
      <c r="P986" s="136"/>
      <c r="Q986" s="136"/>
      <c r="R986" s="136"/>
      <c r="S986" s="136"/>
      <c r="T986"/>
      <c r="U986" s="136"/>
      <c r="V986" s="136"/>
      <c r="W986"/>
      <c r="X986" s="136"/>
      <c r="Y986" s="136"/>
      <c r="Z986" s="136"/>
      <c r="AA986" s="136"/>
      <c r="AB986" s="136"/>
      <c r="AC986" s="136"/>
      <c r="AD986" s="136"/>
      <c r="AE986" s="136"/>
      <c r="AF986" s="136"/>
      <c r="AG986" s="136"/>
      <c r="AH986" s="136"/>
      <c r="AI986" s="136"/>
    </row>
    <row r="987" spans="1:35" ht="30" x14ac:dyDescent="0.25">
      <c r="A987" s="133">
        <v>250600</v>
      </c>
      <c r="B987" s="133" t="s">
        <v>2632</v>
      </c>
      <c r="C987" s="133">
        <v>2</v>
      </c>
      <c r="D987" s="133" t="s">
        <v>1066</v>
      </c>
      <c r="E987" s="133">
        <v>250</v>
      </c>
      <c r="F987" s="133" t="s">
        <v>17</v>
      </c>
      <c r="G987" s="133">
        <v>25060</v>
      </c>
      <c r="H987" s="133" t="s">
        <v>2632</v>
      </c>
      <c r="I987" s="133">
        <v>106016</v>
      </c>
      <c r="J987" s="133" t="s">
        <v>2639</v>
      </c>
      <c r="K987" s="133" t="s">
        <v>1156</v>
      </c>
      <c r="L987" s="135" t="str">
        <f t="shared" si="30"/>
        <v>AA</v>
      </c>
      <c r="M987" s="131">
        <f t="shared" si="31"/>
        <v>0</v>
      </c>
      <c r="P987" s="136"/>
      <c r="Q987" s="136"/>
      <c r="R987" s="136"/>
      <c r="S987" s="136"/>
      <c r="T987"/>
      <c r="U987" s="136"/>
      <c r="V987" s="136"/>
      <c r="W987"/>
      <c r="X987" s="136"/>
      <c r="Y987" s="136"/>
      <c r="Z987" s="136"/>
      <c r="AA987" s="136"/>
      <c r="AB987" s="136"/>
      <c r="AC987" s="136"/>
      <c r="AD987" s="136"/>
      <c r="AE987" s="136"/>
      <c r="AF987" s="136"/>
      <c r="AG987" s="136"/>
      <c r="AH987" s="136"/>
      <c r="AI987" s="136"/>
    </row>
    <row r="988" spans="1:35" ht="30" x14ac:dyDescent="0.25">
      <c r="A988" s="133">
        <v>250600</v>
      </c>
      <c r="B988" s="133" t="s">
        <v>2632</v>
      </c>
      <c r="C988" s="133">
        <v>2</v>
      </c>
      <c r="D988" s="133" t="s">
        <v>1066</v>
      </c>
      <c r="E988" s="133">
        <v>250</v>
      </c>
      <c r="F988" s="133" t="s">
        <v>17</v>
      </c>
      <c r="G988" s="133">
        <v>25060</v>
      </c>
      <c r="H988" s="133" t="s">
        <v>2632</v>
      </c>
      <c r="I988" s="133">
        <v>225555</v>
      </c>
      <c r="J988" s="133" t="s">
        <v>2641</v>
      </c>
      <c r="K988" s="133" t="s">
        <v>545</v>
      </c>
      <c r="L988" s="135" t="str">
        <f t="shared" si="30"/>
        <v>AA</v>
      </c>
      <c r="M988" s="131">
        <f t="shared" si="31"/>
        <v>0</v>
      </c>
      <c r="P988" s="136"/>
      <c r="Q988" s="136"/>
      <c r="R988" s="136"/>
      <c r="S988" s="136"/>
      <c r="T988"/>
      <c r="U988" s="136"/>
      <c r="V988" s="136"/>
      <c r="W988"/>
      <c r="X988" s="136"/>
      <c r="Y988" s="136"/>
      <c r="Z988" s="136"/>
      <c r="AA988" s="136"/>
      <c r="AB988" s="136"/>
      <c r="AC988" s="136"/>
      <c r="AD988" s="136"/>
      <c r="AE988" s="136"/>
      <c r="AF988" s="136"/>
      <c r="AG988" s="136"/>
      <c r="AH988" s="136"/>
      <c r="AI988" s="136"/>
    </row>
    <row r="989" spans="1:35" ht="30" x14ac:dyDescent="0.25">
      <c r="A989" s="133">
        <v>250600</v>
      </c>
      <c r="B989" s="133" t="s">
        <v>2632</v>
      </c>
      <c r="C989" s="133">
        <v>2</v>
      </c>
      <c r="D989" s="133" t="s">
        <v>1066</v>
      </c>
      <c r="E989" s="133">
        <v>250</v>
      </c>
      <c r="F989" s="133" t="s">
        <v>17</v>
      </c>
      <c r="G989" s="133">
        <v>25060</v>
      </c>
      <c r="H989" s="133" t="s">
        <v>2632</v>
      </c>
      <c r="I989" s="133">
        <v>227900</v>
      </c>
      <c r="J989" s="133" t="s">
        <v>2643</v>
      </c>
      <c r="K989" s="133" t="s">
        <v>545</v>
      </c>
      <c r="L989" s="135" t="str">
        <f t="shared" si="30"/>
        <v>AA</v>
      </c>
      <c r="M989" s="131">
        <f t="shared" si="31"/>
        <v>0</v>
      </c>
      <c r="P989" s="136"/>
      <c r="Q989" s="136"/>
      <c r="R989" s="136"/>
      <c r="S989" s="136"/>
      <c r="T989"/>
      <c r="U989" s="136"/>
      <c r="V989" s="136"/>
      <c r="W989"/>
      <c r="X989" s="136"/>
      <c r="Y989" s="136"/>
      <c r="Z989" s="136"/>
      <c r="AA989" s="136"/>
      <c r="AB989" s="136"/>
      <c r="AC989" s="136"/>
      <c r="AD989" s="136"/>
      <c r="AE989" s="136"/>
      <c r="AF989" s="136"/>
      <c r="AG989" s="136"/>
      <c r="AH989" s="136"/>
      <c r="AI989" s="136"/>
    </row>
    <row r="990" spans="1:35" ht="30" x14ac:dyDescent="0.25">
      <c r="A990" s="133">
        <v>250600</v>
      </c>
      <c r="B990" s="133" t="s">
        <v>2632</v>
      </c>
      <c r="C990" s="133">
        <v>2</v>
      </c>
      <c r="D990" s="133" t="s">
        <v>1066</v>
      </c>
      <c r="E990" s="133">
        <v>250</v>
      </c>
      <c r="F990" s="133" t="s">
        <v>17</v>
      </c>
      <c r="G990" s="133">
        <v>25060</v>
      </c>
      <c r="H990" s="133" t="s">
        <v>2632</v>
      </c>
      <c r="I990" s="133">
        <v>228529</v>
      </c>
      <c r="J990" s="133" t="s">
        <v>2645</v>
      </c>
      <c r="K990" s="133" t="s">
        <v>545</v>
      </c>
      <c r="L990" s="135" t="str">
        <f t="shared" si="30"/>
        <v>AA</v>
      </c>
      <c r="M990" s="131">
        <f t="shared" si="31"/>
        <v>0</v>
      </c>
      <c r="P990" s="136"/>
      <c r="Q990" s="136"/>
      <c r="R990" s="136"/>
      <c r="S990" s="136"/>
      <c r="T990"/>
      <c r="U990" s="136"/>
      <c r="V990" s="136"/>
      <c r="W990"/>
      <c r="X990" s="136"/>
      <c r="Y990" s="136"/>
      <c r="Z990" s="136"/>
      <c r="AA990" s="136"/>
      <c r="AB990" s="136"/>
      <c r="AC990" s="136"/>
      <c r="AD990" s="136"/>
      <c r="AE990" s="136"/>
      <c r="AF990" s="136"/>
      <c r="AG990" s="136"/>
      <c r="AH990" s="136"/>
      <c r="AI990" s="136"/>
    </row>
    <row r="991" spans="1:35" ht="30" x14ac:dyDescent="0.25">
      <c r="A991" s="133">
        <v>250600</v>
      </c>
      <c r="B991" s="133" t="s">
        <v>2632</v>
      </c>
      <c r="C991" s="133">
        <v>2</v>
      </c>
      <c r="D991" s="133" t="s">
        <v>1066</v>
      </c>
      <c r="E991" s="133">
        <v>250</v>
      </c>
      <c r="F991" s="133" t="s">
        <v>17</v>
      </c>
      <c r="G991" s="133">
        <v>25060</v>
      </c>
      <c r="H991" s="133" t="s">
        <v>2632</v>
      </c>
      <c r="I991" s="133">
        <v>228531</v>
      </c>
      <c r="J991" s="133" t="s">
        <v>2647</v>
      </c>
      <c r="K991" s="133" t="s">
        <v>545</v>
      </c>
      <c r="L991" s="135" t="str">
        <f t="shared" si="30"/>
        <v>AA</v>
      </c>
      <c r="M991" s="131">
        <f t="shared" si="31"/>
        <v>0</v>
      </c>
      <c r="P991" s="136"/>
      <c r="Q991" s="136"/>
      <c r="R991" s="136"/>
      <c r="S991" s="136"/>
      <c r="T991"/>
      <c r="U991" s="136"/>
      <c r="V991" s="136"/>
      <c r="W991"/>
      <c r="X991" s="136"/>
      <c r="Y991" s="136"/>
      <c r="Z991" s="136"/>
      <c r="AA991" s="136"/>
      <c r="AB991" s="136"/>
      <c r="AC991" s="136"/>
      <c r="AD991" s="136"/>
      <c r="AE991" s="136"/>
      <c r="AF991" s="136"/>
      <c r="AG991" s="136"/>
      <c r="AH991" s="136"/>
      <c r="AI991" s="136"/>
    </row>
    <row r="992" spans="1:35" ht="30" x14ac:dyDescent="0.25">
      <c r="A992" s="133">
        <v>250600</v>
      </c>
      <c r="B992" s="133" t="s">
        <v>2632</v>
      </c>
      <c r="C992" s="133">
        <v>2</v>
      </c>
      <c r="D992" s="133" t="s">
        <v>1066</v>
      </c>
      <c r="E992" s="133">
        <v>250</v>
      </c>
      <c r="F992" s="133" t="s">
        <v>17</v>
      </c>
      <c r="G992" s="133">
        <v>25060</v>
      </c>
      <c r="H992" s="133" t="s">
        <v>2632</v>
      </c>
      <c r="I992" s="133">
        <v>228542</v>
      </c>
      <c r="J992" s="133" t="s">
        <v>2649</v>
      </c>
      <c r="K992" s="133" t="s">
        <v>545</v>
      </c>
      <c r="L992" s="135" t="str">
        <f t="shared" si="30"/>
        <v>AA</v>
      </c>
      <c r="M992" s="131">
        <f t="shared" si="31"/>
        <v>0</v>
      </c>
      <c r="P992" s="136"/>
      <c r="Q992" s="136"/>
      <c r="R992" s="136"/>
      <c r="S992" s="136"/>
      <c r="T992"/>
      <c r="U992" s="136"/>
      <c r="V992" s="136"/>
      <c r="W992"/>
      <c r="X992" s="136"/>
      <c r="Y992" s="136"/>
      <c r="Z992" s="136"/>
      <c r="AA992" s="136"/>
      <c r="AB992" s="136"/>
      <c r="AC992" s="136"/>
      <c r="AD992" s="136"/>
      <c r="AE992" s="136"/>
      <c r="AF992" s="136"/>
      <c r="AG992" s="136"/>
      <c r="AH992" s="136"/>
      <c r="AI992" s="136"/>
    </row>
    <row r="993" spans="1:35" ht="30" x14ac:dyDescent="0.25">
      <c r="A993" s="133">
        <v>250600</v>
      </c>
      <c r="B993" s="133" t="s">
        <v>2632</v>
      </c>
      <c r="C993" s="133">
        <v>2</v>
      </c>
      <c r="D993" s="133" t="s">
        <v>1066</v>
      </c>
      <c r="E993" s="133">
        <v>250</v>
      </c>
      <c r="F993" s="133" t="s">
        <v>17</v>
      </c>
      <c r="G993" s="133">
        <v>25060</v>
      </c>
      <c r="H993" s="133" t="s">
        <v>2632</v>
      </c>
      <c r="I993" s="133">
        <v>228554</v>
      </c>
      <c r="J993" s="133" t="s">
        <v>2651</v>
      </c>
      <c r="K993" s="133" t="s">
        <v>545</v>
      </c>
      <c r="L993" s="135" t="str">
        <f t="shared" si="30"/>
        <v>AA</v>
      </c>
      <c r="M993" s="131">
        <f t="shared" si="31"/>
        <v>0</v>
      </c>
      <c r="P993" s="136"/>
      <c r="Q993" s="136"/>
      <c r="R993" s="136"/>
      <c r="S993" s="136"/>
      <c r="T993"/>
      <c r="U993" s="136"/>
      <c r="V993" s="136"/>
      <c r="W993"/>
      <c r="X993" s="136"/>
      <c r="Y993" s="136"/>
      <c r="Z993" s="136"/>
      <c r="AA993" s="136"/>
      <c r="AB993" s="136"/>
      <c r="AC993" s="136"/>
      <c r="AD993" s="136"/>
      <c r="AE993" s="136"/>
      <c r="AF993" s="136"/>
      <c r="AG993" s="136"/>
      <c r="AH993" s="136"/>
      <c r="AI993" s="136"/>
    </row>
    <row r="994" spans="1:35" ht="30" x14ac:dyDescent="0.25">
      <c r="A994" s="133">
        <v>250600</v>
      </c>
      <c r="B994" s="133" t="s">
        <v>2632</v>
      </c>
      <c r="C994" s="133">
        <v>2</v>
      </c>
      <c r="D994" s="133" t="s">
        <v>1066</v>
      </c>
      <c r="E994" s="133">
        <v>250</v>
      </c>
      <c r="F994" s="133" t="s">
        <v>17</v>
      </c>
      <c r="G994" s="133">
        <v>25060</v>
      </c>
      <c r="H994" s="133" t="s">
        <v>2632</v>
      </c>
      <c r="I994" s="133">
        <v>228611</v>
      </c>
      <c r="J994" s="133" t="s">
        <v>2653</v>
      </c>
      <c r="K994" s="133" t="s">
        <v>545</v>
      </c>
      <c r="L994" s="135" t="str">
        <f t="shared" si="30"/>
        <v>AA</v>
      </c>
      <c r="M994" s="131">
        <f t="shared" si="31"/>
        <v>0</v>
      </c>
      <c r="P994" s="136"/>
      <c r="Q994" s="136"/>
      <c r="R994" s="136"/>
      <c r="S994" s="136"/>
      <c r="T994"/>
      <c r="U994" s="136"/>
      <c r="V994" s="136"/>
      <c r="W994"/>
      <c r="X994" s="136"/>
      <c r="Y994" s="136"/>
      <c r="Z994" s="136"/>
      <c r="AA994" s="136"/>
      <c r="AB994" s="136"/>
      <c r="AC994" s="136"/>
      <c r="AD994" s="136"/>
      <c r="AE994" s="136"/>
      <c r="AF994" s="136"/>
      <c r="AG994" s="136"/>
      <c r="AH994" s="136"/>
      <c r="AI994" s="136"/>
    </row>
    <row r="995" spans="1:35" ht="30" x14ac:dyDescent="0.25">
      <c r="A995" s="133">
        <v>250600</v>
      </c>
      <c r="B995" s="133" t="s">
        <v>2632</v>
      </c>
      <c r="C995" s="133">
        <v>2</v>
      </c>
      <c r="D995" s="133" t="s">
        <v>1066</v>
      </c>
      <c r="E995" s="133">
        <v>250</v>
      </c>
      <c r="F995" s="133" t="s">
        <v>17</v>
      </c>
      <c r="G995" s="133">
        <v>25060</v>
      </c>
      <c r="H995" s="133" t="s">
        <v>2632</v>
      </c>
      <c r="I995" s="133">
        <v>228768</v>
      </c>
      <c r="J995" s="133" t="s">
        <v>2655</v>
      </c>
      <c r="K995" s="133" t="s">
        <v>545</v>
      </c>
      <c r="L995" s="135" t="str">
        <f t="shared" si="30"/>
        <v>AA</v>
      </c>
      <c r="M995" s="131">
        <f t="shared" si="31"/>
        <v>0</v>
      </c>
      <c r="P995" s="136"/>
      <c r="Q995" s="136"/>
      <c r="R995" s="136"/>
      <c r="S995" s="136"/>
      <c r="T995"/>
      <c r="U995" s="136"/>
      <c r="V995" s="136"/>
      <c r="W995"/>
      <c r="X995" s="136"/>
      <c r="Y995" s="136"/>
      <c r="Z995" s="136"/>
      <c r="AA995" s="136"/>
      <c r="AB995" s="136"/>
      <c r="AC995" s="136"/>
      <c r="AD995" s="136"/>
      <c r="AE995" s="136"/>
      <c r="AF995" s="136"/>
      <c r="AG995" s="136"/>
      <c r="AH995" s="136"/>
      <c r="AI995" s="136"/>
    </row>
    <row r="996" spans="1:35" ht="30" x14ac:dyDescent="0.25">
      <c r="A996" s="133">
        <v>250600</v>
      </c>
      <c r="B996" s="133" t="s">
        <v>2632</v>
      </c>
      <c r="C996" s="133">
        <v>2</v>
      </c>
      <c r="D996" s="133" t="s">
        <v>1066</v>
      </c>
      <c r="E996" s="133">
        <v>250</v>
      </c>
      <c r="F996" s="133" t="s">
        <v>17</v>
      </c>
      <c r="G996" s="133">
        <v>25060</v>
      </c>
      <c r="H996" s="133" t="s">
        <v>2632</v>
      </c>
      <c r="I996" s="133">
        <v>228781</v>
      </c>
      <c r="J996" s="133" t="s">
        <v>2657</v>
      </c>
      <c r="K996" s="133" t="s">
        <v>545</v>
      </c>
      <c r="L996" s="135" t="str">
        <f t="shared" si="30"/>
        <v>AA</v>
      </c>
      <c r="M996" s="131">
        <f t="shared" si="31"/>
        <v>0</v>
      </c>
      <c r="P996" s="136"/>
      <c r="Q996" s="136"/>
      <c r="R996" s="136"/>
      <c r="S996" s="136"/>
      <c r="T996"/>
      <c r="U996" s="136"/>
      <c r="V996" s="136"/>
      <c r="W996"/>
      <c r="X996" s="136"/>
      <c r="Y996" s="136"/>
      <c r="Z996" s="136"/>
      <c r="AA996" s="136"/>
      <c r="AB996" s="136"/>
      <c r="AC996" s="136"/>
      <c r="AD996" s="136"/>
      <c r="AE996" s="136"/>
      <c r="AF996" s="136"/>
      <c r="AG996" s="136"/>
      <c r="AH996" s="136"/>
      <c r="AI996" s="136"/>
    </row>
    <row r="997" spans="1:35" ht="30" x14ac:dyDescent="0.25">
      <c r="A997" s="133">
        <v>250600</v>
      </c>
      <c r="B997" s="133" t="s">
        <v>2632</v>
      </c>
      <c r="C997" s="133">
        <v>2</v>
      </c>
      <c r="D997" s="133" t="s">
        <v>1066</v>
      </c>
      <c r="E997" s="133">
        <v>250</v>
      </c>
      <c r="F997" s="133" t="s">
        <v>17</v>
      </c>
      <c r="G997" s="133">
        <v>25060</v>
      </c>
      <c r="H997" s="133" t="s">
        <v>2632</v>
      </c>
      <c r="I997" s="133">
        <v>228795</v>
      </c>
      <c r="J997" s="133" t="s">
        <v>2659</v>
      </c>
      <c r="K997" s="133" t="s">
        <v>545</v>
      </c>
      <c r="L997" s="135" t="str">
        <f t="shared" si="30"/>
        <v>AA</v>
      </c>
      <c r="M997" s="131">
        <f t="shared" si="31"/>
        <v>0</v>
      </c>
      <c r="P997" s="136"/>
      <c r="Q997" s="136"/>
      <c r="R997" s="136"/>
      <c r="S997" s="136"/>
      <c r="T997"/>
      <c r="U997" s="136"/>
      <c r="V997" s="136"/>
      <c r="W997"/>
      <c r="X997" s="136"/>
      <c r="Y997" s="136"/>
      <c r="Z997" s="136"/>
      <c r="AA997" s="136"/>
      <c r="AB997" s="136"/>
      <c r="AC997" s="136"/>
      <c r="AD997" s="136"/>
      <c r="AE997" s="136"/>
      <c r="AF997" s="136"/>
      <c r="AG997" s="136"/>
      <c r="AH997" s="136"/>
      <c r="AI997" s="136"/>
    </row>
    <row r="998" spans="1:35" ht="30" x14ac:dyDescent="0.25">
      <c r="A998" s="133">
        <v>250600</v>
      </c>
      <c r="B998" s="133" t="s">
        <v>2632</v>
      </c>
      <c r="C998" s="133">
        <v>2</v>
      </c>
      <c r="D998" s="133" t="s">
        <v>1066</v>
      </c>
      <c r="E998" s="133">
        <v>250</v>
      </c>
      <c r="F998" s="133" t="s">
        <v>17</v>
      </c>
      <c r="G998" s="133">
        <v>25060</v>
      </c>
      <c r="H998" s="133" t="s">
        <v>2632</v>
      </c>
      <c r="I998" s="133">
        <v>228938</v>
      </c>
      <c r="J998" s="133" t="s">
        <v>2661</v>
      </c>
      <c r="K998" s="133" t="s">
        <v>545</v>
      </c>
      <c r="L998" s="135" t="str">
        <f t="shared" si="30"/>
        <v>AA</v>
      </c>
      <c r="M998" s="131">
        <f t="shared" si="31"/>
        <v>0</v>
      </c>
      <c r="P998" s="136"/>
      <c r="Q998" s="136"/>
      <c r="R998" s="136"/>
      <c r="S998" s="136"/>
      <c r="T998"/>
      <c r="U998" s="136"/>
      <c r="V998" s="136"/>
      <c r="W998"/>
      <c r="X998" s="136"/>
      <c r="Y998" s="136"/>
      <c r="Z998" s="136"/>
      <c r="AA998" s="136"/>
      <c r="AB998" s="136"/>
      <c r="AC998" s="136"/>
      <c r="AD998" s="136"/>
      <c r="AE998" s="136"/>
      <c r="AF998" s="136"/>
      <c r="AG998" s="136"/>
      <c r="AH998" s="136"/>
      <c r="AI998" s="136"/>
    </row>
    <row r="999" spans="1:35" ht="30" x14ac:dyDescent="0.25">
      <c r="A999" s="133">
        <v>250600</v>
      </c>
      <c r="B999" s="133" t="s">
        <v>2632</v>
      </c>
      <c r="C999" s="133">
        <v>2</v>
      </c>
      <c r="D999" s="133" t="s">
        <v>1066</v>
      </c>
      <c r="E999" s="133">
        <v>250</v>
      </c>
      <c r="F999" s="133" t="s">
        <v>17</v>
      </c>
      <c r="G999" s="133">
        <v>25060</v>
      </c>
      <c r="H999" s="133" t="s">
        <v>2632</v>
      </c>
      <c r="I999" s="133">
        <v>333535</v>
      </c>
      <c r="J999" s="133" t="s">
        <v>2663</v>
      </c>
      <c r="K999" s="133" t="s">
        <v>545</v>
      </c>
      <c r="L999" s="135" t="str">
        <f t="shared" si="30"/>
        <v>AA</v>
      </c>
      <c r="M999" s="131">
        <f t="shared" si="31"/>
        <v>0</v>
      </c>
      <c r="P999" s="136"/>
      <c r="Q999" s="136"/>
      <c r="R999" s="136"/>
      <c r="S999" s="136"/>
      <c r="T999"/>
      <c r="U999" s="136"/>
      <c r="V999" s="136"/>
      <c r="W999"/>
      <c r="X999" s="136"/>
      <c r="Y999" s="136"/>
      <c r="Z999" s="136"/>
      <c r="AA999" s="136"/>
      <c r="AB999" s="136"/>
      <c r="AC999" s="136"/>
      <c r="AD999" s="136"/>
      <c r="AE999" s="136"/>
      <c r="AF999" s="136"/>
      <c r="AG999" s="136"/>
      <c r="AH999" s="136"/>
      <c r="AI999" s="136"/>
    </row>
    <row r="1000" spans="1:35" ht="30" x14ac:dyDescent="0.25">
      <c r="A1000" s="133">
        <v>250600</v>
      </c>
      <c r="B1000" s="133" t="s">
        <v>2632</v>
      </c>
      <c r="C1000" s="133">
        <v>2</v>
      </c>
      <c r="D1000" s="133" t="s">
        <v>1066</v>
      </c>
      <c r="E1000" s="133">
        <v>250</v>
      </c>
      <c r="F1000" s="133" t="s">
        <v>17</v>
      </c>
      <c r="G1000" s="133">
        <v>25060</v>
      </c>
      <c r="H1000" s="133" t="s">
        <v>2632</v>
      </c>
      <c r="I1000" s="133">
        <v>553530</v>
      </c>
      <c r="J1000" s="133" t="s">
        <v>2665</v>
      </c>
      <c r="K1000" s="133" t="s">
        <v>1159</v>
      </c>
      <c r="L1000" s="135" t="str">
        <f t="shared" si="30"/>
        <v>AA</v>
      </c>
      <c r="M1000" s="131">
        <f t="shared" si="31"/>
        <v>0</v>
      </c>
      <c r="P1000" s="136"/>
      <c r="Q1000" s="136"/>
      <c r="R1000" s="136"/>
      <c r="S1000" s="136"/>
      <c r="T1000"/>
      <c r="U1000" s="136"/>
      <c r="V1000" s="136"/>
      <c r="W1000"/>
      <c r="X1000" s="136"/>
      <c r="Y1000" s="136"/>
      <c r="Z1000" s="136"/>
      <c r="AA1000" s="136"/>
      <c r="AB1000" s="136"/>
      <c r="AC1000" s="136"/>
      <c r="AD1000" s="136"/>
      <c r="AE1000" s="136"/>
      <c r="AF1000" s="136"/>
      <c r="AG1000" s="136"/>
      <c r="AH1000" s="136"/>
      <c r="AI1000" s="136"/>
    </row>
    <row r="1001" spans="1:35" ht="30" x14ac:dyDescent="0.25">
      <c r="A1001" s="133">
        <v>250600</v>
      </c>
      <c r="B1001" s="133" t="s">
        <v>2632</v>
      </c>
      <c r="C1001" s="133">
        <v>2</v>
      </c>
      <c r="D1001" s="133" t="s">
        <v>1066</v>
      </c>
      <c r="E1001" s="133">
        <v>250</v>
      </c>
      <c r="F1001" s="133" t="s">
        <v>17</v>
      </c>
      <c r="G1001" s="133">
        <v>25060</v>
      </c>
      <c r="H1001" s="133" t="s">
        <v>2632</v>
      </c>
      <c r="I1001" s="133">
        <v>553536</v>
      </c>
      <c r="J1001" s="133" t="s">
        <v>2667</v>
      </c>
      <c r="K1001" s="133" t="s">
        <v>1156</v>
      </c>
      <c r="L1001" s="135" t="str">
        <f t="shared" si="30"/>
        <v>AA</v>
      </c>
      <c r="M1001" s="131">
        <f t="shared" si="31"/>
        <v>0</v>
      </c>
      <c r="P1001" s="136"/>
      <c r="Q1001" s="136"/>
      <c r="R1001" s="136"/>
      <c r="S1001" s="136"/>
      <c r="T1001"/>
      <c r="U1001" s="136"/>
      <c r="V1001" s="136"/>
      <c r="W1001"/>
      <c r="X1001" s="136"/>
      <c r="Y1001" s="136"/>
      <c r="Z1001" s="136"/>
      <c r="AA1001" s="136"/>
      <c r="AB1001" s="136"/>
      <c r="AC1001" s="136"/>
      <c r="AD1001" s="136"/>
      <c r="AE1001" s="136"/>
      <c r="AF1001" s="136"/>
      <c r="AG1001" s="136"/>
      <c r="AH1001" s="136"/>
      <c r="AI1001" s="136"/>
    </row>
    <row r="1002" spans="1:35" ht="30" x14ac:dyDescent="0.25">
      <c r="A1002" s="133">
        <v>250600</v>
      </c>
      <c r="B1002" s="133" t="s">
        <v>2632</v>
      </c>
      <c r="C1002" s="133">
        <v>2</v>
      </c>
      <c r="D1002" s="133" t="s">
        <v>1066</v>
      </c>
      <c r="E1002" s="133">
        <v>250</v>
      </c>
      <c r="F1002" s="133" t="s">
        <v>17</v>
      </c>
      <c r="G1002" s="133">
        <v>25060</v>
      </c>
      <c r="H1002" s="133" t="s">
        <v>2632</v>
      </c>
      <c r="I1002" s="133">
        <v>553538</v>
      </c>
      <c r="J1002" s="133" t="s">
        <v>2669</v>
      </c>
      <c r="K1002" s="133" t="s">
        <v>1156</v>
      </c>
      <c r="L1002" s="135" t="str">
        <f t="shared" si="30"/>
        <v>AA</v>
      </c>
      <c r="M1002" s="131">
        <f t="shared" si="31"/>
        <v>0</v>
      </c>
      <c r="P1002" s="136"/>
      <c r="Q1002" s="136"/>
      <c r="R1002" s="136"/>
      <c r="S1002" s="136"/>
      <c r="T1002"/>
      <c r="U1002" s="136"/>
      <c r="V1002" s="136"/>
      <c r="W1002"/>
      <c r="X1002" s="136"/>
      <c r="Y1002" s="136"/>
      <c r="Z1002" s="136"/>
      <c r="AA1002" s="136"/>
      <c r="AB1002" s="136"/>
      <c r="AC1002" s="136"/>
      <c r="AD1002" s="136"/>
      <c r="AE1002" s="136"/>
      <c r="AF1002" s="136"/>
      <c r="AG1002" s="136"/>
      <c r="AH1002" s="136"/>
      <c r="AI1002" s="136"/>
    </row>
    <row r="1003" spans="1:35" ht="30" x14ac:dyDescent="0.25">
      <c r="A1003" s="133">
        <v>250600</v>
      </c>
      <c r="B1003" s="133" t="s">
        <v>2632</v>
      </c>
      <c r="C1003" s="133">
        <v>2</v>
      </c>
      <c r="D1003" s="133" t="s">
        <v>1066</v>
      </c>
      <c r="E1003" s="133">
        <v>250</v>
      </c>
      <c r="F1003" s="133" t="s">
        <v>17</v>
      </c>
      <c r="G1003" s="133">
        <v>25060</v>
      </c>
      <c r="H1003" s="133" t="s">
        <v>2632</v>
      </c>
      <c r="I1003" s="133">
        <v>553553</v>
      </c>
      <c r="J1003" s="133" t="s">
        <v>2671</v>
      </c>
      <c r="K1003" s="133" t="s">
        <v>1156</v>
      </c>
      <c r="L1003" s="135" t="str">
        <f t="shared" si="30"/>
        <v>AA</v>
      </c>
      <c r="M1003" s="131">
        <f t="shared" si="31"/>
        <v>0</v>
      </c>
      <c r="P1003" s="136"/>
      <c r="Q1003" s="136"/>
      <c r="R1003" s="136"/>
      <c r="S1003" s="136"/>
      <c r="T1003"/>
      <c r="U1003" s="136"/>
      <c r="V1003" s="136"/>
      <c r="W1003"/>
      <c r="X1003" s="136"/>
      <c r="Y1003" s="136"/>
      <c r="Z1003" s="136"/>
      <c r="AA1003" s="136"/>
      <c r="AB1003" s="136"/>
      <c r="AC1003" s="136"/>
      <c r="AD1003" s="136"/>
      <c r="AE1003" s="136"/>
      <c r="AF1003" s="136"/>
      <c r="AG1003" s="136"/>
      <c r="AH1003" s="136"/>
      <c r="AI1003" s="136"/>
    </row>
    <row r="1004" spans="1:35" ht="30" x14ac:dyDescent="0.25">
      <c r="A1004" s="133">
        <v>250600</v>
      </c>
      <c r="B1004" s="133" t="s">
        <v>2632</v>
      </c>
      <c r="C1004" s="133">
        <v>2</v>
      </c>
      <c r="D1004" s="133" t="s">
        <v>1066</v>
      </c>
      <c r="E1004" s="133">
        <v>250</v>
      </c>
      <c r="F1004" s="133" t="s">
        <v>17</v>
      </c>
      <c r="G1004" s="133">
        <v>25060</v>
      </c>
      <c r="H1004" s="133" t="s">
        <v>2632</v>
      </c>
      <c r="I1004" s="133">
        <v>559250</v>
      </c>
      <c r="J1004" s="133" t="s">
        <v>2673</v>
      </c>
      <c r="K1004" s="133" t="s">
        <v>1156</v>
      </c>
      <c r="L1004" s="135" t="str">
        <f t="shared" si="30"/>
        <v>AA</v>
      </c>
      <c r="M1004" s="131">
        <f t="shared" si="31"/>
        <v>0</v>
      </c>
      <c r="P1004" s="136"/>
      <c r="Q1004" s="136"/>
      <c r="R1004" s="136"/>
      <c r="S1004" s="136"/>
      <c r="T1004"/>
      <c r="U1004" s="136"/>
      <c r="V1004" s="136"/>
      <c r="W1004"/>
      <c r="X1004" s="136"/>
      <c r="Y1004" s="136"/>
      <c r="Z1004" s="136"/>
      <c r="AA1004" s="136"/>
      <c r="AB1004" s="136"/>
      <c r="AC1004" s="136"/>
      <c r="AD1004" s="136"/>
      <c r="AE1004" s="136"/>
      <c r="AF1004" s="136"/>
      <c r="AG1004" s="136"/>
      <c r="AH1004" s="136"/>
      <c r="AI1004" s="136"/>
    </row>
    <row r="1005" spans="1:35" ht="30" x14ac:dyDescent="0.25">
      <c r="A1005" s="133">
        <v>250600</v>
      </c>
      <c r="B1005" s="133" t="s">
        <v>2632</v>
      </c>
      <c r="C1005" s="133">
        <v>2</v>
      </c>
      <c r="D1005" s="133" t="s">
        <v>1066</v>
      </c>
      <c r="E1005" s="133">
        <v>250</v>
      </c>
      <c r="F1005" s="133" t="s">
        <v>17</v>
      </c>
      <c r="G1005" s="133">
        <v>25060</v>
      </c>
      <c r="H1005" s="133" t="s">
        <v>2632</v>
      </c>
      <c r="I1005" s="133">
        <v>660595</v>
      </c>
      <c r="J1005" s="133" t="s">
        <v>2675</v>
      </c>
      <c r="K1005" s="133" t="s">
        <v>538</v>
      </c>
      <c r="L1005" s="135" t="str">
        <f t="shared" si="30"/>
        <v>AA</v>
      </c>
      <c r="M1005" s="131">
        <f t="shared" si="31"/>
        <v>0</v>
      </c>
      <c r="P1005" s="136"/>
      <c r="Q1005" s="136"/>
      <c r="R1005" s="136"/>
      <c r="S1005" s="136"/>
      <c r="T1005"/>
      <c r="U1005" s="136"/>
      <c r="V1005" s="136"/>
      <c r="W1005"/>
      <c r="X1005" s="136"/>
      <c r="Y1005" s="136"/>
      <c r="Z1005" s="136"/>
      <c r="AA1005" s="136"/>
      <c r="AB1005" s="136"/>
      <c r="AC1005" s="136"/>
      <c r="AD1005" s="136"/>
      <c r="AE1005" s="136"/>
      <c r="AF1005" s="136"/>
      <c r="AG1005" s="136"/>
      <c r="AH1005" s="136"/>
      <c r="AI1005" s="136"/>
    </row>
    <row r="1006" spans="1:35" ht="30" x14ac:dyDescent="0.25">
      <c r="A1006" s="133">
        <v>250650</v>
      </c>
      <c r="B1006" s="133" t="s">
        <v>2677</v>
      </c>
      <c r="C1006" s="133">
        <v>2</v>
      </c>
      <c r="D1006" s="133" t="s">
        <v>1066</v>
      </c>
      <c r="E1006" s="133">
        <v>250</v>
      </c>
      <c r="F1006" s="133" t="s">
        <v>17</v>
      </c>
      <c r="G1006" s="133">
        <v>25065</v>
      </c>
      <c r="H1006" s="133" t="s">
        <v>2677</v>
      </c>
      <c r="I1006" s="133">
        <v>101730</v>
      </c>
      <c r="J1006" s="133" t="s">
        <v>2679</v>
      </c>
      <c r="K1006" s="133" t="s">
        <v>557</v>
      </c>
      <c r="L1006" s="135" t="str">
        <f t="shared" si="30"/>
        <v>AA</v>
      </c>
      <c r="M1006" s="131">
        <f t="shared" si="31"/>
        <v>0</v>
      </c>
      <c r="P1006" s="136"/>
      <c r="Q1006" s="136"/>
      <c r="R1006" s="136"/>
      <c r="S1006" s="136"/>
      <c r="T1006"/>
      <c r="U1006" s="136"/>
      <c r="V1006" s="136"/>
      <c r="W1006"/>
      <c r="X1006" s="136"/>
      <c r="Y1006" s="136"/>
      <c r="Z1006" s="136"/>
      <c r="AA1006" s="136"/>
      <c r="AB1006" s="136"/>
      <c r="AC1006" s="136"/>
      <c r="AD1006" s="136"/>
      <c r="AE1006" s="136"/>
      <c r="AF1006" s="136"/>
      <c r="AG1006" s="136"/>
      <c r="AH1006" s="136"/>
      <c r="AI1006" s="136"/>
    </row>
    <row r="1007" spans="1:35" ht="30" x14ac:dyDescent="0.25">
      <c r="A1007" s="133">
        <v>250650</v>
      </c>
      <c r="B1007" s="133" t="s">
        <v>2677</v>
      </c>
      <c r="C1007" s="133">
        <v>2</v>
      </c>
      <c r="D1007" s="133" t="s">
        <v>1066</v>
      </c>
      <c r="E1007" s="133">
        <v>250</v>
      </c>
      <c r="F1007" s="133" t="s">
        <v>17</v>
      </c>
      <c r="G1007" s="133">
        <v>25065</v>
      </c>
      <c r="H1007" s="133" t="s">
        <v>2677</v>
      </c>
      <c r="I1007" s="133">
        <v>104315</v>
      </c>
      <c r="J1007" s="133" t="s">
        <v>2681</v>
      </c>
      <c r="K1007" s="133" t="s">
        <v>1079</v>
      </c>
      <c r="L1007" s="135" t="str">
        <f t="shared" si="30"/>
        <v>AA</v>
      </c>
      <c r="M1007" s="131">
        <f t="shared" si="31"/>
        <v>0</v>
      </c>
      <c r="P1007" s="136"/>
      <c r="Q1007" s="136"/>
      <c r="R1007" s="136"/>
      <c r="S1007" s="136"/>
      <c r="T1007"/>
      <c r="U1007" s="136"/>
      <c r="V1007" s="136"/>
      <c r="W1007"/>
      <c r="X1007" s="136"/>
      <c r="Y1007" s="136"/>
      <c r="Z1007" s="136"/>
      <c r="AA1007" s="136"/>
      <c r="AB1007" s="136"/>
      <c r="AC1007" s="136"/>
      <c r="AD1007" s="136"/>
      <c r="AE1007" s="136"/>
      <c r="AF1007" s="136"/>
      <c r="AG1007" s="136"/>
      <c r="AH1007" s="136"/>
      <c r="AI1007" s="136"/>
    </row>
    <row r="1008" spans="1:35" ht="30" x14ac:dyDescent="0.25">
      <c r="A1008" s="133">
        <v>250650</v>
      </c>
      <c r="B1008" s="133" t="s">
        <v>2677</v>
      </c>
      <c r="C1008" s="133">
        <v>2</v>
      </c>
      <c r="D1008" s="133" t="s">
        <v>1066</v>
      </c>
      <c r="E1008" s="133">
        <v>250</v>
      </c>
      <c r="F1008" s="133" t="s">
        <v>17</v>
      </c>
      <c r="G1008" s="133">
        <v>25065</v>
      </c>
      <c r="H1008" s="133" t="s">
        <v>2677</v>
      </c>
      <c r="I1008" s="133">
        <v>105507</v>
      </c>
      <c r="J1008" s="133" t="s">
        <v>2683</v>
      </c>
      <c r="K1008" s="133" t="s">
        <v>557</v>
      </c>
      <c r="L1008" s="135" t="str">
        <f t="shared" si="30"/>
        <v>AA</v>
      </c>
      <c r="M1008" s="131">
        <f t="shared" si="31"/>
        <v>0</v>
      </c>
      <c r="P1008" s="136"/>
      <c r="Q1008" s="136"/>
      <c r="R1008" s="136"/>
      <c r="S1008" s="136"/>
      <c r="T1008"/>
      <c r="U1008" s="136"/>
      <c r="V1008" s="136"/>
      <c r="W1008"/>
      <c r="X1008" s="136"/>
      <c r="Y1008" s="136"/>
      <c r="Z1008" s="136"/>
      <c r="AA1008" s="136"/>
      <c r="AB1008" s="136"/>
      <c r="AC1008" s="136"/>
      <c r="AD1008" s="136"/>
      <c r="AE1008" s="136"/>
      <c r="AF1008" s="136"/>
      <c r="AG1008" s="136"/>
      <c r="AH1008" s="136"/>
      <c r="AI1008" s="136"/>
    </row>
    <row r="1009" spans="1:35" ht="30" x14ac:dyDescent="0.25">
      <c r="A1009" s="133">
        <v>250650</v>
      </c>
      <c r="B1009" s="133" t="s">
        <v>2677</v>
      </c>
      <c r="C1009" s="133">
        <v>2</v>
      </c>
      <c r="D1009" s="133" t="s">
        <v>1066</v>
      </c>
      <c r="E1009" s="133">
        <v>250</v>
      </c>
      <c r="F1009" s="133" t="s">
        <v>17</v>
      </c>
      <c r="G1009" s="133">
        <v>25065</v>
      </c>
      <c r="H1009" s="133" t="s">
        <v>2677</v>
      </c>
      <c r="I1009" s="133">
        <v>227588</v>
      </c>
      <c r="J1009" s="133" t="s">
        <v>2685</v>
      </c>
      <c r="K1009" s="133" t="s">
        <v>545</v>
      </c>
      <c r="L1009" s="135" t="str">
        <f t="shared" si="30"/>
        <v>AA</v>
      </c>
      <c r="M1009" s="131">
        <f t="shared" si="31"/>
        <v>0</v>
      </c>
      <c r="P1009" s="136"/>
      <c r="Q1009" s="136"/>
      <c r="R1009" s="136"/>
      <c r="S1009" s="136"/>
      <c r="T1009"/>
      <c r="U1009" s="136"/>
      <c r="V1009" s="136"/>
      <c r="W1009"/>
      <c r="X1009" s="136"/>
      <c r="Y1009" s="136"/>
      <c r="Z1009" s="136"/>
      <c r="AA1009" s="136"/>
      <c r="AB1009" s="136"/>
      <c r="AC1009" s="136"/>
      <c r="AD1009" s="136"/>
      <c r="AE1009" s="136"/>
      <c r="AF1009" s="136"/>
      <c r="AG1009" s="136"/>
      <c r="AH1009" s="136"/>
      <c r="AI1009" s="136"/>
    </row>
    <row r="1010" spans="1:35" ht="30" x14ac:dyDescent="0.25">
      <c r="A1010" s="133">
        <v>250650</v>
      </c>
      <c r="B1010" s="133" t="s">
        <v>2677</v>
      </c>
      <c r="C1010" s="133">
        <v>2</v>
      </c>
      <c r="D1010" s="133" t="s">
        <v>1066</v>
      </c>
      <c r="E1010" s="133">
        <v>250</v>
      </c>
      <c r="F1010" s="133" t="s">
        <v>17</v>
      </c>
      <c r="G1010" s="133">
        <v>25065</v>
      </c>
      <c r="H1010" s="133" t="s">
        <v>2677</v>
      </c>
      <c r="I1010" s="133">
        <v>228421</v>
      </c>
      <c r="J1010" s="133" t="s">
        <v>8211</v>
      </c>
      <c r="K1010" s="133" t="s">
        <v>1156</v>
      </c>
      <c r="L1010" s="135" t="str">
        <f t="shared" si="30"/>
        <v>AA</v>
      </c>
      <c r="M1010" s="131">
        <f t="shared" si="31"/>
        <v>0</v>
      </c>
      <c r="P1010" s="136"/>
      <c r="Q1010" s="136"/>
      <c r="R1010" s="136"/>
      <c r="S1010" s="136"/>
      <c r="T1010"/>
      <c r="U1010" s="136"/>
      <c r="V1010" s="136"/>
      <c r="W1010"/>
      <c r="X1010" s="136"/>
      <c r="Y1010" s="136"/>
      <c r="Z1010" s="136"/>
      <c r="AA1010" s="136"/>
      <c r="AB1010" s="136"/>
      <c r="AC1010" s="136"/>
      <c r="AD1010" s="136"/>
      <c r="AE1010" s="136"/>
      <c r="AF1010" s="136"/>
      <c r="AG1010" s="136"/>
      <c r="AH1010" s="136"/>
      <c r="AI1010" s="136"/>
    </row>
    <row r="1011" spans="1:35" ht="30" x14ac:dyDescent="0.25">
      <c r="A1011" s="133">
        <v>250650</v>
      </c>
      <c r="B1011" s="133" t="s">
        <v>2677</v>
      </c>
      <c r="C1011" s="133">
        <v>2</v>
      </c>
      <c r="D1011" s="133" t="s">
        <v>1066</v>
      </c>
      <c r="E1011" s="133">
        <v>250</v>
      </c>
      <c r="F1011" s="133" t="s">
        <v>17</v>
      </c>
      <c r="G1011" s="133">
        <v>25065</v>
      </c>
      <c r="H1011" s="133" t="s">
        <v>2677</v>
      </c>
      <c r="I1011" s="133">
        <v>228670</v>
      </c>
      <c r="J1011" s="133" t="s">
        <v>2687</v>
      </c>
      <c r="K1011" s="133" t="s">
        <v>545</v>
      </c>
      <c r="L1011" s="135" t="str">
        <f t="shared" si="30"/>
        <v>AA</v>
      </c>
      <c r="M1011" s="131">
        <f t="shared" si="31"/>
        <v>0</v>
      </c>
      <c r="P1011" s="136"/>
      <c r="Q1011" s="136"/>
      <c r="R1011" s="136"/>
      <c r="S1011" s="136"/>
      <c r="T1011"/>
      <c r="U1011" s="136"/>
      <c r="V1011" s="136"/>
      <c r="W1011"/>
      <c r="X1011" s="136"/>
      <c r="Y1011" s="136"/>
      <c r="Z1011" s="136"/>
      <c r="AA1011" s="136"/>
      <c r="AB1011" s="136"/>
      <c r="AC1011" s="136"/>
      <c r="AD1011" s="136"/>
      <c r="AE1011" s="136"/>
      <c r="AF1011" s="136"/>
      <c r="AG1011" s="136"/>
      <c r="AH1011" s="136"/>
      <c r="AI1011" s="136"/>
    </row>
    <row r="1012" spans="1:35" ht="30" x14ac:dyDescent="0.25">
      <c r="A1012" s="133">
        <v>250650</v>
      </c>
      <c r="B1012" s="133" t="s">
        <v>2677</v>
      </c>
      <c r="C1012" s="133">
        <v>2</v>
      </c>
      <c r="D1012" s="133" t="s">
        <v>1066</v>
      </c>
      <c r="E1012" s="133">
        <v>250</v>
      </c>
      <c r="F1012" s="133" t="s">
        <v>17</v>
      </c>
      <c r="G1012" s="133">
        <v>25065</v>
      </c>
      <c r="H1012" s="133" t="s">
        <v>2677</v>
      </c>
      <c r="I1012" s="133">
        <v>228903</v>
      </c>
      <c r="J1012" s="133" t="s">
        <v>2689</v>
      </c>
      <c r="K1012" s="133" t="s">
        <v>545</v>
      </c>
      <c r="L1012" s="135" t="str">
        <f t="shared" si="30"/>
        <v>AA</v>
      </c>
      <c r="M1012" s="131">
        <f t="shared" si="31"/>
        <v>0</v>
      </c>
      <c r="P1012" s="136"/>
      <c r="Q1012" s="136"/>
      <c r="R1012" s="136"/>
      <c r="S1012" s="136"/>
      <c r="T1012"/>
      <c r="U1012" s="136"/>
      <c r="V1012" s="136"/>
      <c r="W1012"/>
      <c r="X1012" s="136"/>
      <c r="Y1012" s="136"/>
      <c r="Z1012" s="136"/>
      <c r="AA1012" s="136"/>
      <c r="AB1012" s="136"/>
      <c r="AC1012" s="136"/>
      <c r="AD1012" s="136"/>
      <c r="AE1012" s="136"/>
      <c r="AF1012" s="136"/>
      <c r="AG1012" s="136"/>
      <c r="AH1012" s="136"/>
      <c r="AI1012" s="136"/>
    </row>
    <row r="1013" spans="1:35" ht="30" x14ac:dyDescent="0.25">
      <c r="A1013" s="133">
        <v>250650</v>
      </c>
      <c r="B1013" s="133" t="s">
        <v>2677</v>
      </c>
      <c r="C1013" s="133">
        <v>2</v>
      </c>
      <c r="D1013" s="133" t="s">
        <v>1066</v>
      </c>
      <c r="E1013" s="133">
        <v>250</v>
      </c>
      <c r="F1013" s="133" t="s">
        <v>17</v>
      </c>
      <c r="G1013" s="133">
        <v>25065</v>
      </c>
      <c r="H1013" s="133" t="s">
        <v>2677</v>
      </c>
      <c r="I1013" s="133">
        <v>333526</v>
      </c>
      <c r="J1013" s="133" t="s">
        <v>2691</v>
      </c>
      <c r="K1013" s="133" t="s">
        <v>545</v>
      </c>
      <c r="L1013" s="135" t="str">
        <f t="shared" si="30"/>
        <v>AA</v>
      </c>
      <c r="M1013" s="131">
        <f t="shared" si="31"/>
        <v>0</v>
      </c>
      <c r="P1013" s="136"/>
      <c r="Q1013" s="136"/>
      <c r="R1013" s="136"/>
      <c r="S1013" s="136"/>
      <c r="T1013"/>
      <c r="U1013" s="136"/>
      <c r="V1013" s="136"/>
      <c r="W1013"/>
      <c r="X1013" s="136"/>
      <c r="Y1013" s="136"/>
      <c r="Z1013" s="136"/>
      <c r="AA1013" s="136"/>
      <c r="AB1013" s="136"/>
      <c r="AC1013" s="136"/>
      <c r="AD1013" s="136"/>
      <c r="AE1013" s="136"/>
      <c r="AF1013" s="136"/>
      <c r="AG1013" s="136"/>
      <c r="AH1013" s="136"/>
      <c r="AI1013" s="136"/>
    </row>
    <row r="1014" spans="1:35" ht="30" x14ac:dyDescent="0.25">
      <c r="A1014" s="133">
        <v>250650</v>
      </c>
      <c r="B1014" s="133" t="s">
        <v>2677</v>
      </c>
      <c r="C1014" s="133">
        <v>2</v>
      </c>
      <c r="D1014" s="133" t="s">
        <v>1066</v>
      </c>
      <c r="E1014" s="133">
        <v>250</v>
      </c>
      <c r="F1014" s="133" t="s">
        <v>17</v>
      </c>
      <c r="G1014" s="133">
        <v>25065</v>
      </c>
      <c r="H1014" s="133" t="s">
        <v>2677</v>
      </c>
      <c r="I1014" s="133">
        <v>559527</v>
      </c>
      <c r="J1014" s="133" t="s">
        <v>2693</v>
      </c>
      <c r="K1014" s="133" t="s">
        <v>1156</v>
      </c>
      <c r="L1014" s="135" t="str">
        <f t="shared" si="30"/>
        <v>AA</v>
      </c>
      <c r="M1014" s="131">
        <f t="shared" si="31"/>
        <v>0</v>
      </c>
      <c r="P1014" s="136"/>
      <c r="Q1014" s="136"/>
      <c r="R1014" s="136"/>
      <c r="S1014" s="136"/>
      <c r="T1014"/>
      <c r="U1014" s="136"/>
      <c r="V1014" s="136"/>
      <c r="W1014"/>
      <c r="X1014" s="136"/>
      <c r="Y1014" s="136"/>
      <c r="Z1014" s="136"/>
      <c r="AA1014" s="136"/>
      <c r="AB1014" s="136"/>
      <c r="AC1014" s="136"/>
      <c r="AD1014" s="136"/>
      <c r="AE1014" s="136"/>
      <c r="AF1014" s="136"/>
      <c r="AG1014" s="136"/>
      <c r="AH1014" s="136"/>
      <c r="AI1014" s="136"/>
    </row>
    <row r="1015" spans="1:35" ht="30" x14ac:dyDescent="0.25">
      <c r="A1015" s="133">
        <v>250700</v>
      </c>
      <c r="B1015" s="133" t="s">
        <v>2696</v>
      </c>
      <c r="C1015" s="133">
        <v>2</v>
      </c>
      <c r="D1015" s="133" t="s">
        <v>1066</v>
      </c>
      <c r="E1015" s="133">
        <v>250</v>
      </c>
      <c r="F1015" s="133" t="s">
        <v>17</v>
      </c>
      <c r="G1015" s="133">
        <v>25070</v>
      </c>
      <c r="H1015" s="133" t="s">
        <v>2695</v>
      </c>
      <c r="I1015" s="133">
        <v>101740</v>
      </c>
      <c r="J1015" s="133" t="s">
        <v>2698</v>
      </c>
      <c r="K1015" s="133" t="s">
        <v>557</v>
      </c>
      <c r="L1015" s="135" t="str">
        <f t="shared" si="30"/>
        <v>AA</v>
      </c>
      <c r="M1015" s="131">
        <f t="shared" si="31"/>
        <v>0</v>
      </c>
      <c r="P1015" s="136"/>
      <c r="Q1015" s="136"/>
      <c r="R1015" s="136"/>
      <c r="S1015" s="136"/>
      <c r="T1015"/>
      <c r="U1015" s="136"/>
      <c r="V1015" s="136"/>
      <c r="W1015"/>
      <c r="X1015" s="136"/>
      <c r="Y1015" s="136"/>
      <c r="Z1015" s="136"/>
      <c r="AA1015" s="136"/>
      <c r="AB1015" s="136"/>
      <c r="AC1015" s="136"/>
      <c r="AD1015" s="136"/>
      <c r="AE1015" s="136"/>
      <c r="AF1015" s="136"/>
      <c r="AG1015" s="136"/>
      <c r="AH1015" s="136"/>
      <c r="AI1015" s="136"/>
    </row>
    <row r="1016" spans="1:35" ht="30" x14ac:dyDescent="0.25">
      <c r="A1016" s="133">
        <v>250700</v>
      </c>
      <c r="B1016" s="133" t="s">
        <v>2696</v>
      </c>
      <c r="C1016" s="133">
        <v>2</v>
      </c>
      <c r="D1016" s="133" t="s">
        <v>1066</v>
      </c>
      <c r="E1016" s="133">
        <v>250</v>
      </c>
      <c r="F1016" s="133" t="s">
        <v>17</v>
      </c>
      <c r="G1016" s="133">
        <v>25070</v>
      </c>
      <c r="H1016" s="133" t="s">
        <v>2695</v>
      </c>
      <c r="I1016" s="133">
        <v>104325</v>
      </c>
      <c r="J1016" s="133" t="s">
        <v>2700</v>
      </c>
      <c r="K1016" s="133" t="s">
        <v>1079</v>
      </c>
      <c r="L1016" s="135" t="str">
        <f t="shared" si="30"/>
        <v>AA</v>
      </c>
      <c r="M1016" s="131">
        <f t="shared" si="31"/>
        <v>0</v>
      </c>
      <c r="P1016" s="136"/>
      <c r="Q1016" s="136"/>
      <c r="R1016" s="136"/>
      <c r="S1016" s="136"/>
      <c r="T1016"/>
      <c r="U1016" s="136"/>
      <c r="V1016" s="136"/>
      <c r="W1016"/>
      <c r="X1016" s="136"/>
      <c r="Y1016" s="136"/>
      <c r="Z1016" s="136"/>
      <c r="AA1016" s="136"/>
      <c r="AB1016" s="136"/>
      <c r="AC1016" s="136"/>
      <c r="AD1016" s="136"/>
      <c r="AE1016" s="136"/>
      <c r="AF1016" s="136"/>
      <c r="AG1016" s="136"/>
      <c r="AH1016" s="136"/>
      <c r="AI1016" s="136"/>
    </row>
    <row r="1017" spans="1:35" ht="30" x14ac:dyDescent="0.25">
      <c r="A1017" s="133">
        <v>250700</v>
      </c>
      <c r="B1017" s="133" t="s">
        <v>2696</v>
      </c>
      <c r="C1017" s="133">
        <v>2</v>
      </c>
      <c r="D1017" s="133" t="s">
        <v>1066</v>
      </c>
      <c r="E1017" s="133">
        <v>250</v>
      </c>
      <c r="F1017" s="133" t="s">
        <v>17</v>
      </c>
      <c r="G1017" s="133">
        <v>25070</v>
      </c>
      <c r="H1017" s="133" t="s">
        <v>2695</v>
      </c>
      <c r="I1017" s="133">
        <v>225509</v>
      </c>
      <c r="J1017" s="133" t="s">
        <v>2702</v>
      </c>
      <c r="K1017" s="133" t="s">
        <v>545</v>
      </c>
      <c r="L1017" s="135" t="str">
        <f t="shared" si="30"/>
        <v>AA</v>
      </c>
      <c r="M1017" s="131">
        <f t="shared" si="31"/>
        <v>0</v>
      </c>
      <c r="P1017" s="136"/>
      <c r="Q1017" s="136"/>
      <c r="R1017" s="136"/>
      <c r="S1017" s="136"/>
      <c r="T1017"/>
      <c r="U1017" s="136"/>
      <c r="V1017" s="136"/>
      <c r="W1017"/>
      <c r="X1017" s="136"/>
      <c r="Y1017" s="136"/>
      <c r="Z1017" s="136"/>
      <c r="AA1017" s="136"/>
      <c r="AB1017" s="136"/>
      <c r="AC1017" s="136"/>
      <c r="AD1017" s="136"/>
      <c r="AE1017" s="136"/>
      <c r="AF1017" s="136"/>
      <c r="AG1017" s="136"/>
      <c r="AH1017" s="136"/>
      <c r="AI1017" s="136"/>
    </row>
    <row r="1018" spans="1:35" ht="30" x14ac:dyDescent="0.25">
      <c r="A1018" s="133">
        <v>250700</v>
      </c>
      <c r="B1018" s="133" t="s">
        <v>2696</v>
      </c>
      <c r="C1018" s="133">
        <v>2</v>
      </c>
      <c r="D1018" s="133" t="s">
        <v>1066</v>
      </c>
      <c r="E1018" s="133">
        <v>250</v>
      </c>
      <c r="F1018" s="133" t="s">
        <v>17</v>
      </c>
      <c r="G1018" s="133">
        <v>25070</v>
      </c>
      <c r="H1018" s="133" t="s">
        <v>2695</v>
      </c>
      <c r="I1018" s="133">
        <v>225514</v>
      </c>
      <c r="J1018" s="133" t="s">
        <v>2704</v>
      </c>
      <c r="K1018" s="133" t="s">
        <v>545</v>
      </c>
      <c r="L1018" s="135" t="str">
        <f t="shared" si="30"/>
        <v>AA</v>
      </c>
      <c r="M1018" s="131">
        <f t="shared" si="31"/>
        <v>0</v>
      </c>
      <c r="P1018" s="136"/>
      <c r="Q1018" s="136"/>
      <c r="R1018" s="136"/>
      <c r="S1018" s="136"/>
      <c r="T1018"/>
      <c r="U1018" s="136"/>
      <c r="V1018" s="136"/>
      <c r="W1018"/>
      <c r="X1018" s="136"/>
      <c r="Y1018" s="136"/>
      <c r="Z1018" s="136"/>
      <c r="AA1018" s="136"/>
      <c r="AB1018" s="136"/>
      <c r="AC1018" s="136"/>
      <c r="AD1018" s="136"/>
      <c r="AE1018" s="136"/>
      <c r="AF1018" s="136"/>
      <c r="AG1018" s="136"/>
      <c r="AH1018" s="136"/>
      <c r="AI1018" s="136"/>
    </row>
    <row r="1019" spans="1:35" ht="30" x14ac:dyDescent="0.25">
      <c r="A1019" s="133">
        <v>250700</v>
      </c>
      <c r="B1019" s="133" t="s">
        <v>2696</v>
      </c>
      <c r="C1019" s="133">
        <v>2</v>
      </c>
      <c r="D1019" s="133" t="s">
        <v>1066</v>
      </c>
      <c r="E1019" s="133">
        <v>250</v>
      </c>
      <c r="F1019" s="133" t="s">
        <v>17</v>
      </c>
      <c r="G1019" s="133">
        <v>25070</v>
      </c>
      <c r="H1019" s="133" t="s">
        <v>2695</v>
      </c>
      <c r="I1019" s="133">
        <v>225529</v>
      </c>
      <c r="J1019" s="133" t="s">
        <v>2706</v>
      </c>
      <c r="K1019" s="133" t="s">
        <v>545</v>
      </c>
      <c r="L1019" s="135" t="str">
        <f t="shared" si="30"/>
        <v>AA</v>
      </c>
      <c r="M1019" s="131">
        <f t="shared" si="31"/>
        <v>0</v>
      </c>
      <c r="P1019" s="136"/>
      <c r="Q1019" s="136"/>
      <c r="R1019" s="136"/>
      <c r="S1019" s="136"/>
      <c r="T1019"/>
      <c r="U1019" s="136"/>
      <c r="V1019" s="136"/>
      <c r="W1019"/>
      <c r="X1019" s="136"/>
      <c r="Y1019" s="136"/>
      <c r="Z1019" s="136"/>
      <c r="AA1019" s="136"/>
      <c r="AB1019" s="136"/>
      <c r="AC1019" s="136"/>
      <c r="AD1019" s="136"/>
      <c r="AE1019" s="136"/>
      <c r="AF1019" s="136"/>
      <c r="AG1019" s="136"/>
      <c r="AH1019" s="136"/>
      <c r="AI1019" s="136"/>
    </row>
    <row r="1020" spans="1:35" ht="30" x14ac:dyDescent="0.25">
      <c r="A1020" s="133">
        <v>250700</v>
      </c>
      <c r="B1020" s="133" t="s">
        <v>2696</v>
      </c>
      <c r="C1020" s="133">
        <v>2</v>
      </c>
      <c r="D1020" s="133" t="s">
        <v>1066</v>
      </c>
      <c r="E1020" s="133">
        <v>250</v>
      </c>
      <c r="F1020" s="133" t="s">
        <v>17</v>
      </c>
      <c r="G1020" s="133">
        <v>25070</v>
      </c>
      <c r="H1020" s="133" t="s">
        <v>2695</v>
      </c>
      <c r="I1020" s="133">
        <v>227359</v>
      </c>
      <c r="J1020" s="133" t="s">
        <v>2708</v>
      </c>
      <c r="K1020" s="133" t="s">
        <v>545</v>
      </c>
      <c r="L1020" s="135" t="str">
        <f t="shared" si="30"/>
        <v>AA</v>
      </c>
      <c r="M1020" s="131">
        <f t="shared" si="31"/>
        <v>0</v>
      </c>
      <c r="P1020" s="136"/>
      <c r="Q1020" s="136"/>
      <c r="R1020" s="136"/>
      <c r="S1020" s="136"/>
      <c r="T1020"/>
      <c r="U1020" s="136"/>
      <c r="V1020" s="136"/>
      <c r="W1020"/>
      <c r="X1020" s="136"/>
      <c r="Y1020" s="136"/>
      <c r="Z1020" s="136"/>
      <c r="AA1020" s="136"/>
      <c r="AB1020" s="136"/>
      <c r="AC1020" s="136"/>
      <c r="AD1020" s="136"/>
      <c r="AE1020" s="136"/>
      <c r="AF1020" s="136"/>
      <c r="AG1020" s="136"/>
      <c r="AH1020" s="136"/>
      <c r="AI1020" s="136"/>
    </row>
    <row r="1021" spans="1:35" ht="30" x14ac:dyDescent="0.25">
      <c r="A1021" s="133">
        <v>250700</v>
      </c>
      <c r="B1021" s="133" t="s">
        <v>2696</v>
      </c>
      <c r="C1021" s="133">
        <v>2</v>
      </c>
      <c r="D1021" s="133" t="s">
        <v>1066</v>
      </c>
      <c r="E1021" s="133">
        <v>250</v>
      </c>
      <c r="F1021" s="133" t="s">
        <v>17</v>
      </c>
      <c r="G1021" s="133">
        <v>25070</v>
      </c>
      <c r="H1021" s="133" t="s">
        <v>2695</v>
      </c>
      <c r="I1021" s="133">
        <v>227384</v>
      </c>
      <c r="J1021" s="133" t="s">
        <v>2710</v>
      </c>
      <c r="K1021" s="133" t="s">
        <v>545</v>
      </c>
      <c r="L1021" s="135" t="str">
        <f t="shared" si="30"/>
        <v>AA</v>
      </c>
      <c r="M1021" s="131">
        <f t="shared" si="31"/>
        <v>0</v>
      </c>
      <c r="P1021" s="136"/>
      <c r="Q1021" s="136"/>
      <c r="R1021" s="136"/>
      <c r="S1021" s="136"/>
      <c r="T1021"/>
      <c r="U1021" s="136"/>
      <c r="V1021" s="136"/>
      <c r="W1021"/>
      <c r="X1021" s="136"/>
      <c r="Y1021" s="136"/>
      <c r="Z1021" s="136"/>
      <c r="AA1021" s="136"/>
      <c r="AB1021" s="136"/>
      <c r="AC1021" s="136"/>
      <c r="AD1021" s="136"/>
      <c r="AE1021" s="136"/>
      <c r="AF1021" s="136"/>
      <c r="AG1021" s="136"/>
      <c r="AH1021" s="136"/>
      <c r="AI1021" s="136"/>
    </row>
    <row r="1022" spans="1:35" ht="30" x14ac:dyDescent="0.25">
      <c r="A1022" s="133">
        <v>250700</v>
      </c>
      <c r="B1022" s="133" t="s">
        <v>2696</v>
      </c>
      <c r="C1022" s="133">
        <v>2</v>
      </c>
      <c r="D1022" s="133" t="s">
        <v>1066</v>
      </c>
      <c r="E1022" s="133">
        <v>250</v>
      </c>
      <c r="F1022" s="133" t="s">
        <v>17</v>
      </c>
      <c r="G1022" s="133">
        <v>25070</v>
      </c>
      <c r="H1022" s="133" t="s">
        <v>2695</v>
      </c>
      <c r="I1022" s="133">
        <v>227411</v>
      </c>
      <c r="J1022" s="133" t="s">
        <v>2712</v>
      </c>
      <c r="K1022" s="133" t="s">
        <v>545</v>
      </c>
      <c r="L1022" s="135" t="str">
        <f t="shared" si="30"/>
        <v>AA</v>
      </c>
      <c r="M1022" s="131">
        <f t="shared" si="31"/>
        <v>0</v>
      </c>
      <c r="P1022" s="136"/>
      <c r="Q1022" s="136"/>
      <c r="R1022" s="136"/>
      <c r="S1022" s="136"/>
      <c r="T1022"/>
      <c r="U1022" s="136"/>
      <c r="V1022" s="136"/>
      <c r="W1022"/>
      <c r="X1022" s="136"/>
      <c r="Y1022" s="136"/>
      <c r="Z1022" s="136"/>
      <c r="AA1022" s="136"/>
      <c r="AB1022" s="136"/>
      <c r="AC1022" s="136"/>
      <c r="AD1022" s="136"/>
      <c r="AE1022" s="136"/>
      <c r="AF1022" s="136"/>
      <c r="AG1022" s="136"/>
      <c r="AH1022" s="136"/>
      <c r="AI1022" s="136"/>
    </row>
    <row r="1023" spans="1:35" ht="30" x14ac:dyDescent="0.25">
      <c r="A1023" s="133">
        <v>250700</v>
      </c>
      <c r="B1023" s="133" t="s">
        <v>2696</v>
      </c>
      <c r="C1023" s="133">
        <v>2</v>
      </c>
      <c r="D1023" s="133" t="s">
        <v>1066</v>
      </c>
      <c r="E1023" s="133">
        <v>250</v>
      </c>
      <c r="F1023" s="133" t="s">
        <v>17</v>
      </c>
      <c r="G1023" s="133">
        <v>25070</v>
      </c>
      <c r="H1023" s="133" t="s">
        <v>2695</v>
      </c>
      <c r="I1023" s="133">
        <v>227517</v>
      </c>
      <c r="J1023" s="133" t="s">
        <v>2714</v>
      </c>
      <c r="K1023" s="133" t="s">
        <v>545</v>
      </c>
      <c r="L1023" s="135" t="str">
        <f t="shared" si="30"/>
        <v>AA</v>
      </c>
      <c r="M1023" s="131">
        <f t="shared" si="31"/>
        <v>0</v>
      </c>
      <c r="P1023" s="136"/>
      <c r="Q1023" s="136"/>
      <c r="R1023" s="136"/>
      <c r="S1023" s="136"/>
      <c r="T1023"/>
      <c r="U1023" s="136"/>
      <c r="V1023" s="136"/>
      <c r="W1023"/>
      <c r="X1023" s="136"/>
      <c r="Y1023" s="136"/>
      <c r="Z1023" s="136"/>
      <c r="AA1023" s="136"/>
      <c r="AB1023" s="136"/>
      <c r="AC1023" s="136"/>
      <c r="AD1023" s="136"/>
      <c r="AE1023" s="136"/>
      <c r="AF1023" s="136"/>
      <c r="AG1023" s="136"/>
      <c r="AH1023" s="136"/>
      <c r="AI1023" s="136"/>
    </row>
    <row r="1024" spans="1:35" ht="30" x14ac:dyDescent="0.25">
      <c r="A1024" s="133">
        <v>250700</v>
      </c>
      <c r="B1024" s="133" t="s">
        <v>2696</v>
      </c>
      <c r="C1024" s="133">
        <v>2</v>
      </c>
      <c r="D1024" s="133" t="s">
        <v>1066</v>
      </c>
      <c r="E1024" s="133">
        <v>250</v>
      </c>
      <c r="F1024" s="133" t="s">
        <v>17</v>
      </c>
      <c r="G1024" s="133">
        <v>25070</v>
      </c>
      <c r="H1024" s="133" t="s">
        <v>2695</v>
      </c>
      <c r="I1024" s="133">
        <v>227519</v>
      </c>
      <c r="J1024" s="133" t="s">
        <v>2716</v>
      </c>
      <c r="K1024" s="133" t="s">
        <v>545</v>
      </c>
      <c r="L1024" s="135" t="str">
        <f t="shared" si="30"/>
        <v>AA</v>
      </c>
      <c r="M1024" s="131">
        <f t="shared" si="31"/>
        <v>0</v>
      </c>
      <c r="P1024" s="136"/>
      <c r="Q1024" s="136"/>
      <c r="R1024" s="136"/>
      <c r="S1024" s="136"/>
      <c r="T1024"/>
      <c r="U1024" s="136"/>
      <c r="V1024" s="136"/>
      <c r="W1024"/>
      <c r="X1024" s="136"/>
      <c r="Y1024" s="136"/>
      <c r="Z1024" s="136"/>
      <c r="AA1024" s="136"/>
      <c r="AB1024" s="136"/>
      <c r="AC1024" s="136"/>
      <c r="AD1024" s="136"/>
      <c r="AE1024" s="136"/>
      <c r="AF1024" s="136"/>
      <c r="AG1024" s="136"/>
      <c r="AH1024" s="136"/>
      <c r="AI1024" s="136"/>
    </row>
    <row r="1025" spans="1:35" ht="30" x14ac:dyDescent="0.25">
      <c r="A1025" s="133">
        <v>250700</v>
      </c>
      <c r="B1025" s="133" t="s">
        <v>2696</v>
      </c>
      <c r="C1025" s="133">
        <v>2</v>
      </c>
      <c r="D1025" s="133" t="s">
        <v>1066</v>
      </c>
      <c r="E1025" s="133">
        <v>250</v>
      </c>
      <c r="F1025" s="133" t="s">
        <v>17</v>
      </c>
      <c r="G1025" s="133">
        <v>25070</v>
      </c>
      <c r="H1025" s="133" t="s">
        <v>2695</v>
      </c>
      <c r="I1025" s="133">
        <v>228230</v>
      </c>
      <c r="J1025" s="133" t="s">
        <v>2718</v>
      </c>
      <c r="K1025" s="133" t="s">
        <v>1156</v>
      </c>
      <c r="L1025" s="135" t="str">
        <f t="shared" si="30"/>
        <v>AA</v>
      </c>
      <c r="M1025" s="131">
        <f t="shared" si="31"/>
        <v>0</v>
      </c>
      <c r="P1025" s="136"/>
      <c r="Q1025" s="136"/>
      <c r="R1025" s="136"/>
      <c r="S1025" s="136"/>
      <c r="T1025"/>
      <c r="U1025" s="136"/>
      <c r="V1025" s="136"/>
      <c r="W1025"/>
      <c r="X1025" s="136"/>
      <c r="Y1025" s="136"/>
      <c r="Z1025" s="136"/>
      <c r="AA1025" s="136"/>
      <c r="AB1025" s="136"/>
      <c r="AC1025" s="136"/>
      <c r="AD1025" s="136"/>
      <c r="AE1025" s="136"/>
      <c r="AF1025" s="136"/>
      <c r="AG1025" s="136"/>
      <c r="AH1025" s="136"/>
      <c r="AI1025" s="136"/>
    </row>
    <row r="1026" spans="1:35" ht="30" x14ac:dyDescent="0.25">
      <c r="A1026" s="133">
        <v>250700</v>
      </c>
      <c r="B1026" s="133" t="s">
        <v>2696</v>
      </c>
      <c r="C1026" s="133">
        <v>2</v>
      </c>
      <c r="D1026" s="133" t="s">
        <v>1066</v>
      </c>
      <c r="E1026" s="133">
        <v>250</v>
      </c>
      <c r="F1026" s="133" t="s">
        <v>17</v>
      </c>
      <c r="G1026" s="133">
        <v>25070</v>
      </c>
      <c r="H1026" s="133" t="s">
        <v>2695</v>
      </c>
      <c r="I1026" s="133">
        <v>228512</v>
      </c>
      <c r="J1026" s="133" t="s">
        <v>2720</v>
      </c>
      <c r="K1026" s="133" t="s">
        <v>545</v>
      </c>
      <c r="L1026" s="135" t="str">
        <f t="shared" si="30"/>
        <v>AA</v>
      </c>
      <c r="M1026" s="131">
        <f t="shared" si="31"/>
        <v>0</v>
      </c>
      <c r="P1026" s="136"/>
      <c r="Q1026" s="136"/>
      <c r="R1026" s="136"/>
      <c r="S1026" s="136"/>
      <c r="T1026"/>
      <c r="U1026" s="136"/>
      <c r="V1026" s="136"/>
      <c r="W1026"/>
      <c r="X1026" s="136"/>
      <c r="Y1026" s="136"/>
      <c r="Z1026" s="136"/>
      <c r="AA1026" s="136"/>
      <c r="AB1026" s="136"/>
      <c r="AC1026" s="136"/>
      <c r="AD1026" s="136"/>
      <c r="AE1026" s="136"/>
      <c r="AF1026" s="136"/>
      <c r="AG1026" s="136"/>
      <c r="AH1026" s="136"/>
      <c r="AI1026" s="136"/>
    </row>
    <row r="1027" spans="1:35" ht="30" x14ac:dyDescent="0.25">
      <c r="A1027" s="133">
        <v>250700</v>
      </c>
      <c r="B1027" s="133" t="s">
        <v>2696</v>
      </c>
      <c r="C1027" s="133">
        <v>2</v>
      </c>
      <c r="D1027" s="133" t="s">
        <v>1066</v>
      </c>
      <c r="E1027" s="133">
        <v>250</v>
      </c>
      <c r="F1027" s="133" t="s">
        <v>17</v>
      </c>
      <c r="G1027" s="133">
        <v>25070</v>
      </c>
      <c r="H1027" s="133" t="s">
        <v>2695</v>
      </c>
      <c r="I1027" s="133">
        <v>228603</v>
      </c>
      <c r="J1027" s="133" t="s">
        <v>2722</v>
      </c>
      <c r="K1027" s="133" t="s">
        <v>545</v>
      </c>
      <c r="L1027" s="135" t="str">
        <f t="shared" si="30"/>
        <v>AA</v>
      </c>
      <c r="M1027" s="131">
        <f t="shared" si="31"/>
        <v>0</v>
      </c>
      <c r="P1027" s="136"/>
      <c r="Q1027" s="136"/>
      <c r="R1027" s="136"/>
      <c r="S1027" s="136"/>
      <c r="T1027"/>
      <c r="U1027" s="136"/>
      <c r="V1027" s="136"/>
      <c r="W1027"/>
      <c r="X1027" s="136"/>
      <c r="Y1027" s="136"/>
      <c r="Z1027" s="136"/>
      <c r="AA1027" s="136"/>
      <c r="AB1027" s="136"/>
      <c r="AC1027" s="136"/>
      <c r="AD1027" s="136"/>
      <c r="AE1027" s="136"/>
      <c r="AF1027" s="136"/>
      <c r="AG1027" s="136"/>
      <c r="AH1027" s="136"/>
      <c r="AI1027" s="136"/>
    </row>
    <row r="1028" spans="1:35" ht="30" x14ac:dyDescent="0.25">
      <c r="A1028" s="133">
        <v>250700</v>
      </c>
      <c r="B1028" s="133" t="s">
        <v>2696</v>
      </c>
      <c r="C1028" s="133">
        <v>2</v>
      </c>
      <c r="D1028" s="133" t="s">
        <v>1066</v>
      </c>
      <c r="E1028" s="133">
        <v>250</v>
      </c>
      <c r="F1028" s="133" t="s">
        <v>17</v>
      </c>
      <c r="G1028" s="133">
        <v>25070</v>
      </c>
      <c r="H1028" s="133" t="s">
        <v>2695</v>
      </c>
      <c r="I1028" s="133">
        <v>228605</v>
      </c>
      <c r="J1028" s="133" t="s">
        <v>2724</v>
      </c>
      <c r="K1028" s="133" t="s">
        <v>545</v>
      </c>
      <c r="L1028" s="135" t="str">
        <f t="shared" si="30"/>
        <v>AA</v>
      </c>
      <c r="M1028" s="131">
        <f t="shared" si="31"/>
        <v>0</v>
      </c>
      <c r="P1028" s="136"/>
      <c r="Q1028" s="136"/>
      <c r="R1028" s="136"/>
      <c r="S1028" s="136"/>
      <c r="T1028"/>
      <c r="U1028" s="136"/>
      <c r="V1028" s="136"/>
      <c r="W1028"/>
      <c r="X1028" s="136"/>
      <c r="Y1028" s="136"/>
      <c r="Z1028" s="136"/>
      <c r="AA1028" s="136"/>
      <c r="AB1028" s="136"/>
      <c r="AC1028" s="136"/>
      <c r="AD1028" s="136"/>
      <c r="AE1028" s="136"/>
      <c r="AF1028" s="136"/>
      <c r="AG1028" s="136"/>
      <c r="AH1028" s="136"/>
      <c r="AI1028" s="136"/>
    </row>
    <row r="1029" spans="1:35" ht="30" x14ac:dyDescent="0.25">
      <c r="A1029" s="133">
        <v>250700</v>
      </c>
      <c r="B1029" s="133" t="s">
        <v>2696</v>
      </c>
      <c r="C1029" s="133">
        <v>2</v>
      </c>
      <c r="D1029" s="133" t="s">
        <v>1066</v>
      </c>
      <c r="E1029" s="133">
        <v>250</v>
      </c>
      <c r="F1029" s="133" t="s">
        <v>17</v>
      </c>
      <c r="G1029" s="133">
        <v>25070</v>
      </c>
      <c r="H1029" s="133" t="s">
        <v>2695</v>
      </c>
      <c r="I1029" s="133">
        <v>228626</v>
      </c>
      <c r="J1029" s="133" t="s">
        <v>2726</v>
      </c>
      <c r="K1029" s="133" t="s">
        <v>545</v>
      </c>
      <c r="L1029" s="135" t="str">
        <f t="shared" ref="L1029:L1092" si="32">IF(K1029=102,"AA102",IF(K1029=103,"AA103",VLOOKUP(C1029,$AJ$5:$AK$13,2,0)))</f>
        <v>AA</v>
      </c>
      <c r="M1029" s="131">
        <f t="shared" si="31"/>
        <v>0</v>
      </c>
      <c r="P1029" s="136"/>
      <c r="Q1029" s="136"/>
      <c r="R1029" s="136"/>
      <c r="S1029" s="136"/>
      <c r="T1029"/>
      <c r="U1029" s="136"/>
      <c r="V1029" s="136"/>
      <c r="W1029"/>
      <c r="X1029" s="136"/>
      <c r="Y1029" s="136"/>
      <c r="Z1029" s="136"/>
      <c r="AA1029" s="136"/>
      <c r="AB1029" s="136"/>
      <c r="AC1029" s="136"/>
      <c r="AD1029" s="136"/>
      <c r="AE1029" s="136"/>
      <c r="AF1029" s="136"/>
      <c r="AG1029" s="136"/>
      <c r="AH1029" s="136"/>
      <c r="AI1029" s="136"/>
    </row>
    <row r="1030" spans="1:35" ht="30" x14ac:dyDescent="0.25">
      <c r="A1030" s="133">
        <v>250700</v>
      </c>
      <c r="B1030" s="133" t="s">
        <v>2696</v>
      </c>
      <c r="C1030" s="133">
        <v>2</v>
      </c>
      <c r="D1030" s="133" t="s">
        <v>1066</v>
      </c>
      <c r="E1030" s="133">
        <v>250</v>
      </c>
      <c r="F1030" s="133" t="s">
        <v>17</v>
      </c>
      <c r="G1030" s="133">
        <v>25070</v>
      </c>
      <c r="H1030" s="133" t="s">
        <v>2695</v>
      </c>
      <c r="I1030" s="133">
        <v>228656</v>
      </c>
      <c r="J1030" s="133" t="s">
        <v>2728</v>
      </c>
      <c r="K1030" s="133" t="s">
        <v>545</v>
      </c>
      <c r="L1030" s="135" t="str">
        <f t="shared" si="32"/>
        <v>AA</v>
      </c>
      <c r="M1030" s="131">
        <f t="shared" ref="M1030:M1093" si="33">VLOOKUP(H1030,$W$5:$X$227,2,FALSE)</f>
        <v>0</v>
      </c>
      <c r="P1030" s="136"/>
      <c r="Q1030" s="136"/>
      <c r="R1030" s="136"/>
      <c r="S1030" s="136"/>
      <c r="T1030"/>
      <c r="U1030" s="136"/>
      <c r="V1030" s="136"/>
      <c r="W1030"/>
      <c r="X1030" s="136"/>
      <c r="Y1030" s="136"/>
      <c r="Z1030" s="136"/>
      <c r="AA1030" s="136"/>
      <c r="AB1030" s="136"/>
      <c r="AC1030" s="136"/>
      <c r="AD1030" s="136"/>
      <c r="AE1030" s="136"/>
      <c r="AF1030" s="136"/>
      <c r="AG1030" s="136"/>
      <c r="AH1030" s="136"/>
      <c r="AI1030" s="136"/>
    </row>
    <row r="1031" spans="1:35" ht="30" x14ac:dyDescent="0.25">
      <c r="A1031" s="133">
        <v>250700</v>
      </c>
      <c r="B1031" s="133" t="s">
        <v>2696</v>
      </c>
      <c r="C1031" s="133">
        <v>2</v>
      </c>
      <c r="D1031" s="133" t="s">
        <v>1066</v>
      </c>
      <c r="E1031" s="133">
        <v>250</v>
      </c>
      <c r="F1031" s="133" t="s">
        <v>17</v>
      </c>
      <c r="G1031" s="133">
        <v>25070</v>
      </c>
      <c r="H1031" s="133" t="s">
        <v>2695</v>
      </c>
      <c r="I1031" s="133">
        <v>228669</v>
      </c>
      <c r="J1031" s="133" t="s">
        <v>2730</v>
      </c>
      <c r="K1031" s="133" t="s">
        <v>545</v>
      </c>
      <c r="L1031" s="135" t="str">
        <f t="shared" si="32"/>
        <v>AA</v>
      </c>
      <c r="M1031" s="131">
        <f t="shared" si="33"/>
        <v>0</v>
      </c>
      <c r="P1031" s="136"/>
      <c r="Q1031" s="136"/>
      <c r="R1031" s="136"/>
      <c r="S1031" s="136"/>
      <c r="T1031"/>
      <c r="U1031" s="136"/>
      <c r="V1031" s="136"/>
      <c r="W1031"/>
      <c r="X1031" s="136"/>
      <c r="Y1031" s="136"/>
      <c r="Z1031" s="136"/>
      <c r="AA1031" s="136"/>
      <c r="AB1031" s="136"/>
      <c r="AC1031" s="136"/>
      <c r="AD1031" s="136"/>
      <c r="AE1031" s="136"/>
      <c r="AF1031" s="136"/>
      <c r="AG1031" s="136"/>
      <c r="AH1031" s="136"/>
      <c r="AI1031" s="136"/>
    </row>
    <row r="1032" spans="1:35" ht="30" x14ac:dyDescent="0.25">
      <c r="A1032" s="133">
        <v>250700</v>
      </c>
      <c r="B1032" s="133" t="s">
        <v>2696</v>
      </c>
      <c r="C1032" s="133">
        <v>2</v>
      </c>
      <c r="D1032" s="133" t="s">
        <v>1066</v>
      </c>
      <c r="E1032" s="133">
        <v>250</v>
      </c>
      <c r="F1032" s="133" t="s">
        <v>17</v>
      </c>
      <c r="G1032" s="133">
        <v>25070</v>
      </c>
      <c r="H1032" s="133" t="s">
        <v>2695</v>
      </c>
      <c r="I1032" s="133">
        <v>228686</v>
      </c>
      <c r="J1032" s="133" t="s">
        <v>2732</v>
      </c>
      <c r="K1032" s="133" t="s">
        <v>545</v>
      </c>
      <c r="L1032" s="135" t="str">
        <f t="shared" si="32"/>
        <v>AA</v>
      </c>
      <c r="M1032" s="131">
        <f t="shared" si="33"/>
        <v>0</v>
      </c>
      <c r="P1032" s="136"/>
      <c r="Q1032" s="136"/>
      <c r="R1032" s="136"/>
      <c r="S1032" s="136"/>
      <c r="T1032"/>
      <c r="U1032" s="136"/>
      <c r="V1032" s="136"/>
      <c r="W1032"/>
      <c r="X1032" s="136"/>
      <c r="Y1032" s="136"/>
      <c r="Z1032" s="136"/>
      <c r="AA1032" s="136"/>
      <c r="AB1032" s="136"/>
      <c r="AC1032" s="136"/>
      <c r="AD1032" s="136"/>
      <c r="AE1032" s="136"/>
      <c r="AF1032" s="136"/>
      <c r="AG1032" s="136"/>
      <c r="AH1032" s="136"/>
      <c r="AI1032" s="136"/>
    </row>
    <row r="1033" spans="1:35" ht="30" x14ac:dyDescent="0.25">
      <c r="A1033" s="133">
        <v>250700</v>
      </c>
      <c r="B1033" s="133" t="s">
        <v>2696</v>
      </c>
      <c r="C1033" s="133">
        <v>2</v>
      </c>
      <c r="D1033" s="133" t="s">
        <v>1066</v>
      </c>
      <c r="E1033" s="133">
        <v>250</v>
      </c>
      <c r="F1033" s="133" t="s">
        <v>17</v>
      </c>
      <c r="G1033" s="133">
        <v>25070</v>
      </c>
      <c r="H1033" s="133" t="s">
        <v>2695</v>
      </c>
      <c r="I1033" s="133">
        <v>228695</v>
      </c>
      <c r="J1033" s="133" t="s">
        <v>2734</v>
      </c>
      <c r="K1033" s="133" t="s">
        <v>545</v>
      </c>
      <c r="L1033" s="135" t="str">
        <f t="shared" si="32"/>
        <v>AA</v>
      </c>
      <c r="M1033" s="131">
        <f t="shared" si="33"/>
        <v>0</v>
      </c>
      <c r="P1033" s="136"/>
      <c r="Q1033" s="136"/>
      <c r="R1033" s="136"/>
      <c r="S1033" s="136"/>
      <c r="T1033"/>
      <c r="U1033" s="136"/>
      <c r="V1033" s="136"/>
      <c r="W1033"/>
      <c r="X1033" s="136"/>
      <c r="Y1033" s="136"/>
      <c r="Z1033" s="136"/>
      <c r="AA1033" s="136"/>
      <c r="AB1033" s="136"/>
      <c r="AC1033" s="136"/>
      <c r="AD1033" s="136"/>
      <c r="AE1033" s="136"/>
      <c r="AF1033" s="136"/>
      <c r="AG1033" s="136"/>
      <c r="AH1033" s="136"/>
      <c r="AI1033" s="136"/>
    </row>
    <row r="1034" spans="1:35" ht="30" x14ac:dyDescent="0.25">
      <c r="A1034" s="133">
        <v>250700</v>
      </c>
      <c r="B1034" s="133" t="s">
        <v>2696</v>
      </c>
      <c r="C1034" s="133">
        <v>2</v>
      </c>
      <c r="D1034" s="133" t="s">
        <v>1066</v>
      </c>
      <c r="E1034" s="133">
        <v>250</v>
      </c>
      <c r="F1034" s="133" t="s">
        <v>17</v>
      </c>
      <c r="G1034" s="133">
        <v>25070</v>
      </c>
      <c r="H1034" s="133" t="s">
        <v>2695</v>
      </c>
      <c r="I1034" s="133">
        <v>228718</v>
      </c>
      <c r="J1034" s="133" t="s">
        <v>2736</v>
      </c>
      <c r="K1034" s="133" t="s">
        <v>545</v>
      </c>
      <c r="L1034" s="135" t="str">
        <f t="shared" si="32"/>
        <v>AA</v>
      </c>
      <c r="M1034" s="131">
        <f t="shared" si="33"/>
        <v>0</v>
      </c>
      <c r="P1034" s="136"/>
      <c r="Q1034" s="136"/>
      <c r="R1034" s="136"/>
      <c r="S1034" s="136"/>
      <c r="T1034"/>
      <c r="U1034" s="136"/>
      <c r="V1034" s="136"/>
      <c r="W1034"/>
      <c r="X1034" s="136"/>
      <c r="Y1034" s="136"/>
      <c r="Z1034" s="136"/>
      <c r="AA1034" s="136"/>
      <c r="AB1034" s="136"/>
      <c r="AC1034" s="136"/>
      <c r="AD1034" s="136"/>
      <c r="AE1034" s="136"/>
      <c r="AF1034" s="136"/>
      <c r="AG1034" s="136"/>
      <c r="AH1034" s="136"/>
      <c r="AI1034" s="136"/>
    </row>
    <row r="1035" spans="1:35" ht="30" x14ac:dyDescent="0.25">
      <c r="A1035" s="133">
        <v>250700</v>
      </c>
      <c r="B1035" s="133" t="s">
        <v>2696</v>
      </c>
      <c r="C1035" s="133">
        <v>2</v>
      </c>
      <c r="D1035" s="133" t="s">
        <v>1066</v>
      </c>
      <c r="E1035" s="133">
        <v>250</v>
      </c>
      <c r="F1035" s="133" t="s">
        <v>17</v>
      </c>
      <c r="G1035" s="133">
        <v>25070</v>
      </c>
      <c r="H1035" s="133" t="s">
        <v>2695</v>
      </c>
      <c r="I1035" s="133">
        <v>228727</v>
      </c>
      <c r="J1035" s="133" t="s">
        <v>2738</v>
      </c>
      <c r="K1035" s="133" t="s">
        <v>545</v>
      </c>
      <c r="L1035" s="135" t="str">
        <f t="shared" si="32"/>
        <v>AA</v>
      </c>
      <c r="M1035" s="131">
        <f t="shared" si="33"/>
        <v>0</v>
      </c>
      <c r="P1035" s="136"/>
      <c r="Q1035" s="136"/>
      <c r="R1035" s="136"/>
      <c r="S1035" s="136"/>
      <c r="T1035"/>
      <c r="U1035" s="136"/>
      <c r="V1035" s="136"/>
      <c r="W1035"/>
      <c r="X1035" s="136"/>
      <c r="Y1035" s="136"/>
      <c r="Z1035" s="136"/>
      <c r="AA1035" s="136"/>
      <c r="AB1035" s="136"/>
      <c r="AC1035" s="136"/>
      <c r="AD1035" s="136"/>
      <c r="AE1035" s="136"/>
      <c r="AF1035" s="136"/>
      <c r="AG1035" s="136"/>
      <c r="AH1035" s="136"/>
      <c r="AI1035" s="136"/>
    </row>
    <row r="1036" spans="1:35" ht="30" x14ac:dyDescent="0.25">
      <c r="A1036" s="133">
        <v>250700</v>
      </c>
      <c r="B1036" s="133" t="s">
        <v>2696</v>
      </c>
      <c r="C1036" s="133">
        <v>2</v>
      </c>
      <c r="D1036" s="133" t="s">
        <v>1066</v>
      </c>
      <c r="E1036" s="133">
        <v>250</v>
      </c>
      <c r="F1036" s="133" t="s">
        <v>17</v>
      </c>
      <c r="G1036" s="133">
        <v>25070</v>
      </c>
      <c r="H1036" s="133" t="s">
        <v>2695</v>
      </c>
      <c r="I1036" s="133">
        <v>228731</v>
      </c>
      <c r="J1036" s="133" t="s">
        <v>2740</v>
      </c>
      <c r="K1036" s="133" t="s">
        <v>545</v>
      </c>
      <c r="L1036" s="135" t="str">
        <f t="shared" si="32"/>
        <v>AA</v>
      </c>
      <c r="M1036" s="131">
        <f t="shared" si="33"/>
        <v>0</v>
      </c>
      <c r="P1036" s="136"/>
      <c r="Q1036" s="136"/>
      <c r="R1036" s="136"/>
      <c r="S1036" s="136"/>
      <c r="T1036"/>
      <c r="U1036" s="136"/>
      <c r="V1036" s="136"/>
      <c r="W1036"/>
      <c r="X1036" s="136"/>
      <c r="Y1036" s="136"/>
      <c r="Z1036" s="136"/>
      <c r="AA1036" s="136"/>
      <c r="AB1036" s="136"/>
      <c r="AC1036" s="136"/>
      <c r="AD1036" s="136"/>
      <c r="AE1036" s="136"/>
      <c r="AF1036" s="136"/>
      <c r="AG1036" s="136"/>
      <c r="AH1036" s="136"/>
      <c r="AI1036" s="136"/>
    </row>
    <row r="1037" spans="1:35" ht="30" x14ac:dyDescent="0.25">
      <c r="A1037" s="133">
        <v>250700</v>
      </c>
      <c r="B1037" s="133" t="s">
        <v>2696</v>
      </c>
      <c r="C1037" s="133">
        <v>2</v>
      </c>
      <c r="D1037" s="133" t="s">
        <v>1066</v>
      </c>
      <c r="E1037" s="133">
        <v>250</v>
      </c>
      <c r="F1037" s="133" t="s">
        <v>17</v>
      </c>
      <c r="G1037" s="133">
        <v>25070</v>
      </c>
      <c r="H1037" s="133" t="s">
        <v>2695</v>
      </c>
      <c r="I1037" s="133">
        <v>228827</v>
      </c>
      <c r="J1037" s="133" t="s">
        <v>2742</v>
      </c>
      <c r="K1037" s="133" t="s">
        <v>1156</v>
      </c>
      <c r="L1037" s="135" t="str">
        <f t="shared" si="32"/>
        <v>AA</v>
      </c>
      <c r="M1037" s="131">
        <f t="shared" si="33"/>
        <v>0</v>
      </c>
      <c r="P1037" s="136"/>
      <c r="Q1037" s="136"/>
      <c r="R1037" s="136"/>
      <c r="S1037" s="136"/>
      <c r="T1037"/>
      <c r="U1037" s="136"/>
      <c r="V1037" s="136"/>
      <c r="W1037"/>
      <c r="X1037" s="136"/>
      <c r="Y1037" s="136"/>
      <c r="Z1037" s="136"/>
      <c r="AA1037" s="136"/>
      <c r="AB1037" s="136"/>
      <c r="AC1037" s="136"/>
      <c r="AD1037" s="136"/>
      <c r="AE1037" s="136"/>
      <c r="AF1037" s="136"/>
      <c r="AG1037" s="136"/>
      <c r="AH1037" s="136"/>
      <c r="AI1037" s="136"/>
    </row>
    <row r="1038" spans="1:35" ht="30" x14ac:dyDescent="0.25">
      <c r="A1038" s="133">
        <v>250700</v>
      </c>
      <c r="B1038" s="133" t="s">
        <v>2696</v>
      </c>
      <c r="C1038" s="133">
        <v>2</v>
      </c>
      <c r="D1038" s="133" t="s">
        <v>1066</v>
      </c>
      <c r="E1038" s="133">
        <v>250</v>
      </c>
      <c r="F1038" s="133" t="s">
        <v>17</v>
      </c>
      <c r="G1038" s="133">
        <v>25070</v>
      </c>
      <c r="H1038" s="133" t="s">
        <v>2695</v>
      </c>
      <c r="I1038" s="133">
        <v>228941</v>
      </c>
      <c r="J1038" s="133" t="s">
        <v>2744</v>
      </c>
      <c r="K1038" s="133" t="s">
        <v>545</v>
      </c>
      <c r="L1038" s="135" t="str">
        <f t="shared" si="32"/>
        <v>AA</v>
      </c>
      <c r="M1038" s="131">
        <f t="shared" si="33"/>
        <v>0</v>
      </c>
      <c r="P1038" s="136"/>
      <c r="Q1038" s="136"/>
      <c r="R1038" s="136"/>
      <c r="S1038" s="136"/>
      <c r="T1038"/>
      <c r="U1038" s="136"/>
      <c r="V1038" s="136"/>
      <c r="W1038"/>
      <c r="X1038" s="136"/>
      <c r="Y1038" s="136"/>
      <c r="Z1038" s="136"/>
      <c r="AA1038" s="136"/>
      <c r="AB1038" s="136"/>
      <c r="AC1038" s="136"/>
      <c r="AD1038" s="136"/>
      <c r="AE1038" s="136"/>
      <c r="AF1038" s="136"/>
      <c r="AG1038" s="136"/>
      <c r="AH1038" s="136"/>
      <c r="AI1038" s="136"/>
    </row>
    <row r="1039" spans="1:35" ht="30" x14ac:dyDescent="0.25">
      <c r="A1039" s="133">
        <v>250700</v>
      </c>
      <c r="B1039" s="133" t="s">
        <v>2696</v>
      </c>
      <c r="C1039" s="133">
        <v>2</v>
      </c>
      <c r="D1039" s="133" t="s">
        <v>1066</v>
      </c>
      <c r="E1039" s="133">
        <v>250</v>
      </c>
      <c r="F1039" s="133" t="s">
        <v>17</v>
      </c>
      <c r="G1039" s="133">
        <v>25070</v>
      </c>
      <c r="H1039" s="133" t="s">
        <v>2695</v>
      </c>
      <c r="I1039" s="133">
        <v>333525</v>
      </c>
      <c r="J1039" s="133" t="s">
        <v>2746</v>
      </c>
      <c r="K1039" s="133" t="s">
        <v>545</v>
      </c>
      <c r="L1039" s="135" t="str">
        <f t="shared" si="32"/>
        <v>AA</v>
      </c>
      <c r="M1039" s="131">
        <f t="shared" si="33"/>
        <v>0</v>
      </c>
      <c r="P1039" s="136"/>
      <c r="Q1039" s="136"/>
      <c r="R1039" s="136"/>
      <c r="S1039" s="136"/>
      <c r="T1039"/>
      <c r="U1039" s="136"/>
      <c r="V1039" s="136"/>
      <c r="W1039"/>
      <c r="X1039" s="136"/>
      <c r="Y1039" s="136"/>
      <c r="Z1039" s="136"/>
      <c r="AA1039" s="136"/>
      <c r="AB1039" s="136"/>
      <c r="AC1039" s="136"/>
      <c r="AD1039" s="136"/>
      <c r="AE1039" s="136"/>
      <c r="AF1039" s="136"/>
      <c r="AG1039" s="136"/>
      <c r="AH1039" s="136"/>
      <c r="AI1039" s="136"/>
    </row>
    <row r="1040" spans="1:35" ht="30" x14ac:dyDescent="0.25">
      <c r="A1040" s="133">
        <v>250700</v>
      </c>
      <c r="B1040" s="133" t="s">
        <v>2696</v>
      </c>
      <c r="C1040" s="133">
        <v>2</v>
      </c>
      <c r="D1040" s="133" t="s">
        <v>1066</v>
      </c>
      <c r="E1040" s="133">
        <v>250</v>
      </c>
      <c r="F1040" s="133" t="s">
        <v>17</v>
      </c>
      <c r="G1040" s="133">
        <v>25070</v>
      </c>
      <c r="H1040" s="133" t="s">
        <v>2695</v>
      </c>
      <c r="I1040" s="133">
        <v>336902</v>
      </c>
      <c r="J1040" s="133" t="s">
        <v>2748</v>
      </c>
      <c r="K1040" s="133" t="s">
        <v>884</v>
      </c>
      <c r="L1040" s="135" t="str">
        <f t="shared" si="32"/>
        <v>AA</v>
      </c>
      <c r="M1040" s="131">
        <f t="shared" si="33"/>
        <v>0</v>
      </c>
      <c r="P1040" s="136"/>
      <c r="Q1040" s="136"/>
      <c r="R1040" s="136"/>
      <c r="S1040" s="136"/>
      <c r="T1040"/>
      <c r="U1040" s="136"/>
      <c r="V1040" s="136"/>
      <c r="W1040"/>
      <c r="X1040" s="136"/>
      <c r="Y1040" s="136"/>
      <c r="Z1040" s="136"/>
      <c r="AA1040" s="136"/>
      <c r="AB1040" s="136"/>
      <c r="AC1040" s="136"/>
      <c r="AD1040" s="136"/>
      <c r="AE1040" s="136"/>
      <c r="AF1040" s="136"/>
      <c r="AG1040" s="136"/>
      <c r="AH1040" s="136"/>
      <c r="AI1040" s="136"/>
    </row>
    <row r="1041" spans="1:35" ht="30" x14ac:dyDescent="0.25">
      <c r="A1041" s="133">
        <v>250700</v>
      </c>
      <c r="B1041" s="133" t="s">
        <v>2696</v>
      </c>
      <c r="C1041" s="133">
        <v>2</v>
      </c>
      <c r="D1041" s="133" t="s">
        <v>1066</v>
      </c>
      <c r="E1041" s="133">
        <v>250</v>
      </c>
      <c r="F1041" s="133" t="s">
        <v>17</v>
      </c>
      <c r="G1041" s="133">
        <v>25070</v>
      </c>
      <c r="H1041" s="133" t="s">
        <v>2695</v>
      </c>
      <c r="I1041" s="133">
        <v>552139</v>
      </c>
      <c r="J1041" s="133" t="s">
        <v>2750</v>
      </c>
      <c r="K1041" s="133" t="s">
        <v>1156</v>
      </c>
      <c r="L1041" s="135" t="str">
        <f t="shared" si="32"/>
        <v>AA</v>
      </c>
      <c r="M1041" s="131">
        <f t="shared" si="33"/>
        <v>0</v>
      </c>
      <c r="P1041" s="136"/>
      <c r="Q1041" s="136"/>
      <c r="R1041" s="136"/>
      <c r="S1041" s="136"/>
      <c r="T1041"/>
      <c r="U1041" s="136"/>
      <c r="V1041" s="136"/>
      <c r="W1041"/>
      <c r="X1041" s="136"/>
      <c r="Y1041" s="136"/>
      <c r="Z1041" s="136"/>
      <c r="AA1041" s="136"/>
      <c r="AB1041" s="136"/>
      <c r="AC1041" s="136"/>
      <c r="AD1041" s="136"/>
      <c r="AE1041" s="136"/>
      <c r="AF1041" s="136"/>
      <c r="AG1041" s="136"/>
      <c r="AH1041" s="136"/>
      <c r="AI1041" s="136"/>
    </row>
    <row r="1042" spans="1:35" ht="30" x14ac:dyDescent="0.25">
      <c r="A1042" s="133">
        <v>250700</v>
      </c>
      <c r="B1042" s="133" t="s">
        <v>2696</v>
      </c>
      <c r="C1042" s="133">
        <v>2</v>
      </c>
      <c r="D1042" s="133" t="s">
        <v>1066</v>
      </c>
      <c r="E1042" s="133">
        <v>250</v>
      </c>
      <c r="F1042" s="133" t="s">
        <v>17</v>
      </c>
      <c r="G1042" s="133">
        <v>25070</v>
      </c>
      <c r="H1042" s="133" t="s">
        <v>2695</v>
      </c>
      <c r="I1042" s="133">
        <v>552154</v>
      </c>
      <c r="J1042" s="133" t="s">
        <v>2752</v>
      </c>
      <c r="K1042" s="133" t="s">
        <v>1156</v>
      </c>
      <c r="L1042" s="135" t="str">
        <f t="shared" si="32"/>
        <v>AA</v>
      </c>
      <c r="M1042" s="131">
        <f t="shared" si="33"/>
        <v>0</v>
      </c>
      <c r="P1042" s="136"/>
      <c r="Q1042" s="136"/>
      <c r="R1042" s="136"/>
      <c r="S1042" s="136"/>
      <c r="T1042"/>
      <c r="U1042" s="136"/>
      <c r="V1042" s="136"/>
      <c r="W1042"/>
      <c r="X1042" s="136"/>
      <c r="Y1042" s="136"/>
      <c r="Z1042" s="136"/>
      <c r="AA1042" s="136"/>
      <c r="AB1042" s="136"/>
      <c r="AC1042" s="136"/>
      <c r="AD1042" s="136"/>
      <c r="AE1042" s="136"/>
      <c r="AF1042" s="136"/>
      <c r="AG1042" s="136"/>
      <c r="AH1042" s="136"/>
      <c r="AI1042" s="136"/>
    </row>
    <row r="1043" spans="1:35" ht="30" x14ac:dyDescent="0.25">
      <c r="A1043" s="133">
        <v>250700</v>
      </c>
      <c r="B1043" s="133" t="s">
        <v>2696</v>
      </c>
      <c r="C1043" s="133">
        <v>2</v>
      </c>
      <c r="D1043" s="133" t="s">
        <v>1066</v>
      </c>
      <c r="E1043" s="133">
        <v>250</v>
      </c>
      <c r="F1043" s="133" t="s">
        <v>17</v>
      </c>
      <c r="G1043" s="133">
        <v>25070</v>
      </c>
      <c r="H1043" s="133" t="s">
        <v>2695</v>
      </c>
      <c r="I1043" s="133">
        <v>552208</v>
      </c>
      <c r="J1043" s="133" t="s">
        <v>2754</v>
      </c>
      <c r="K1043" s="133" t="s">
        <v>1156</v>
      </c>
      <c r="L1043" s="135" t="str">
        <f t="shared" si="32"/>
        <v>AA</v>
      </c>
      <c r="M1043" s="131">
        <f t="shared" si="33"/>
        <v>0</v>
      </c>
      <c r="P1043" s="136"/>
      <c r="Q1043" s="136"/>
      <c r="R1043" s="136"/>
      <c r="S1043" s="136"/>
      <c r="T1043"/>
      <c r="U1043" s="136"/>
      <c r="V1043" s="136"/>
      <c r="W1043"/>
      <c r="X1043" s="136"/>
      <c r="Y1043" s="136"/>
      <c r="Z1043" s="136"/>
      <c r="AA1043" s="136"/>
      <c r="AB1043" s="136"/>
      <c r="AC1043" s="136"/>
      <c r="AD1043" s="136"/>
      <c r="AE1043" s="136"/>
      <c r="AF1043" s="136"/>
      <c r="AG1043" s="136"/>
      <c r="AH1043" s="136"/>
      <c r="AI1043" s="136"/>
    </row>
    <row r="1044" spans="1:35" ht="30" x14ac:dyDescent="0.25">
      <c r="A1044" s="133">
        <v>250700</v>
      </c>
      <c r="B1044" s="133" t="s">
        <v>2696</v>
      </c>
      <c r="C1044" s="133">
        <v>2</v>
      </c>
      <c r="D1044" s="133" t="s">
        <v>1066</v>
      </c>
      <c r="E1044" s="133">
        <v>250</v>
      </c>
      <c r="F1044" s="133" t="s">
        <v>17</v>
      </c>
      <c r="G1044" s="133">
        <v>25070</v>
      </c>
      <c r="H1044" s="133" t="s">
        <v>2695</v>
      </c>
      <c r="I1044" s="133">
        <v>552582</v>
      </c>
      <c r="J1044" s="133" t="s">
        <v>2756</v>
      </c>
      <c r="K1044" s="133" t="s">
        <v>1156</v>
      </c>
      <c r="L1044" s="135" t="str">
        <f t="shared" si="32"/>
        <v>AA</v>
      </c>
      <c r="M1044" s="131">
        <f t="shared" si="33"/>
        <v>0</v>
      </c>
      <c r="P1044" s="136"/>
      <c r="Q1044" s="136"/>
      <c r="R1044" s="136"/>
      <c r="S1044" s="136"/>
      <c r="T1044"/>
      <c r="U1044" s="136"/>
      <c r="V1044" s="136"/>
      <c r="W1044"/>
      <c r="X1044" s="136"/>
      <c r="Y1044" s="136"/>
      <c r="Z1044" s="136"/>
      <c r="AA1044" s="136"/>
      <c r="AB1044" s="136"/>
      <c r="AC1044" s="136"/>
      <c r="AD1044" s="136"/>
      <c r="AE1044" s="136"/>
      <c r="AF1044" s="136"/>
      <c r="AG1044" s="136"/>
      <c r="AH1044" s="136"/>
      <c r="AI1044" s="136"/>
    </row>
    <row r="1045" spans="1:35" ht="30" x14ac:dyDescent="0.25">
      <c r="A1045" s="133">
        <v>250700</v>
      </c>
      <c r="B1045" s="133" t="s">
        <v>2696</v>
      </c>
      <c r="C1045" s="133">
        <v>2</v>
      </c>
      <c r="D1045" s="133" t="s">
        <v>1066</v>
      </c>
      <c r="E1045" s="133">
        <v>250</v>
      </c>
      <c r="F1045" s="133" t="s">
        <v>17</v>
      </c>
      <c r="G1045" s="133">
        <v>25070</v>
      </c>
      <c r="H1045" s="133" t="s">
        <v>2695</v>
      </c>
      <c r="I1045" s="133">
        <v>553543</v>
      </c>
      <c r="J1045" s="133" t="s">
        <v>2758</v>
      </c>
      <c r="K1045" s="133" t="s">
        <v>1156</v>
      </c>
      <c r="L1045" s="135" t="str">
        <f t="shared" si="32"/>
        <v>AA</v>
      </c>
      <c r="M1045" s="131">
        <f t="shared" si="33"/>
        <v>0</v>
      </c>
      <c r="P1045" s="136"/>
      <c r="Q1045" s="136"/>
      <c r="R1045" s="136"/>
      <c r="S1045" s="136"/>
      <c r="T1045"/>
      <c r="U1045" s="136"/>
      <c r="V1045" s="136"/>
      <c r="W1045"/>
      <c r="X1045" s="136"/>
      <c r="Y1045" s="136"/>
      <c r="Z1045" s="136"/>
      <c r="AA1045" s="136"/>
      <c r="AB1045" s="136"/>
      <c r="AC1045" s="136"/>
      <c r="AD1045" s="136"/>
      <c r="AE1045" s="136"/>
      <c r="AF1045" s="136"/>
      <c r="AG1045" s="136"/>
      <c r="AH1045" s="136"/>
      <c r="AI1045" s="136"/>
    </row>
    <row r="1046" spans="1:35" ht="30" x14ac:dyDescent="0.25">
      <c r="A1046" s="133">
        <v>250700</v>
      </c>
      <c r="B1046" s="133" t="s">
        <v>2696</v>
      </c>
      <c r="C1046" s="133">
        <v>2</v>
      </c>
      <c r="D1046" s="133" t="s">
        <v>1066</v>
      </c>
      <c r="E1046" s="133">
        <v>250</v>
      </c>
      <c r="F1046" s="133" t="s">
        <v>17</v>
      </c>
      <c r="G1046" s="133">
        <v>25070</v>
      </c>
      <c r="H1046" s="133" t="s">
        <v>2695</v>
      </c>
      <c r="I1046" s="133">
        <v>553545</v>
      </c>
      <c r="J1046" s="133" t="s">
        <v>2760</v>
      </c>
      <c r="K1046" s="133" t="s">
        <v>1156</v>
      </c>
      <c r="L1046" s="135" t="str">
        <f t="shared" si="32"/>
        <v>AA</v>
      </c>
      <c r="M1046" s="131">
        <f t="shared" si="33"/>
        <v>0</v>
      </c>
      <c r="P1046" s="136"/>
      <c r="Q1046" s="136"/>
      <c r="R1046" s="136"/>
      <c r="S1046" s="136"/>
      <c r="T1046"/>
      <c r="U1046" s="136"/>
      <c r="V1046" s="136"/>
      <c r="W1046"/>
      <c r="X1046" s="136"/>
      <c r="Y1046" s="136"/>
      <c r="Z1046" s="136"/>
      <c r="AA1046" s="136"/>
      <c r="AB1046" s="136"/>
      <c r="AC1046" s="136"/>
      <c r="AD1046" s="136"/>
      <c r="AE1046" s="136"/>
      <c r="AF1046" s="136"/>
      <c r="AG1046" s="136"/>
      <c r="AH1046" s="136"/>
      <c r="AI1046" s="136"/>
    </row>
    <row r="1047" spans="1:35" ht="30" x14ac:dyDescent="0.25">
      <c r="A1047" s="133">
        <v>250700</v>
      </c>
      <c r="B1047" s="133" t="s">
        <v>2696</v>
      </c>
      <c r="C1047" s="133">
        <v>2</v>
      </c>
      <c r="D1047" s="133" t="s">
        <v>1066</v>
      </c>
      <c r="E1047" s="133">
        <v>250</v>
      </c>
      <c r="F1047" s="133" t="s">
        <v>17</v>
      </c>
      <c r="G1047" s="133">
        <v>25070</v>
      </c>
      <c r="H1047" s="133" t="s">
        <v>2695</v>
      </c>
      <c r="I1047" s="133">
        <v>553558</v>
      </c>
      <c r="J1047" s="133" t="s">
        <v>2762</v>
      </c>
      <c r="K1047" s="133" t="s">
        <v>1156</v>
      </c>
      <c r="L1047" s="135" t="str">
        <f t="shared" si="32"/>
        <v>AA</v>
      </c>
      <c r="M1047" s="131">
        <f t="shared" si="33"/>
        <v>0</v>
      </c>
      <c r="P1047" s="136"/>
      <c r="Q1047" s="136"/>
      <c r="R1047" s="136"/>
      <c r="S1047" s="136"/>
      <c r="T1047"/>
      <c r="U1047" s="136"/>
      <c r="V1047" s="136"/>
      <c r="W1047"/>
      <c r="X1047" s="136"/>
      <c r="Y1047" s="136"/>
      <c r="Z1047" s="136"/>
      <c r="AA1047" s="136"/>
      <c r="AB1047" s="136"/>
      <c r="AC1047" s="136"/>
      <c r="AD1047" s="136"/>
      <c r="AE1047" s="136"/>
      <c r="AF1047" s="136"/>
      <c r="AG1047" s="136"/>
      <c r="AH1047" s="136"/>
      <c r="AI1047" s="136"/>
    </row>
    <row r="1048" spans="1:35" ht="30" x14ac:dyDescent="0.25">
      <c r="A1048" s="133">
        <v>250700</v>
      </c>
      <c r="B1048" s="133" t="s">
        <v>2696</v>
      </c>
      <c r="C1048" s="133">
        <v>2</v>
      </c>
      <c r="D1048" s="133" t="s">
        <v>1066</v>
      </c>
      <c r="E1048" s="133">
        <v>250</v>
      </c>
      <c r="F1048" s="133" t="s">
        <v>17</v>
      </c>
      <c r="G1048" s="133">
        <v>25070</v>
      </c>
      <c r="H1048" s="133" t="s">
        <v>2695</v>
      </c>
      <c r="I1048" s="133">
        <v>557061</v>
      </c>
      <c r="J1048" s="133" t="s">
        <v>2764</v>
      </c>
      <c r="K1048" s="133" t="s">
        <v>1156</v>
      </c>
      <c r="L1048" s="135" t="str">
        <f t="shared" si="32"/>
        <v>AA</v>
      </c>
      <c r="M1048" s="131">
        <f t="shared" si="33"/>
        <v>0</v>
      </c>
      <c r="P1048" s="136"/>
      <c r="Q1048" s="136"/>
      <c r="R1048" s="136"/>
      <c r="S1048" s="136"/>
      <c r="T1048"/>
      <c r="U1048" s="136"/>
      <c r="V1048" s="136"/>
      <c r="W1048"/>
      <c r="X1048" s="136"/>
      <c r="Y1048" s="136"/>
      <c r="Z1048" s="136"/>
      <c r="AA1048" s="136"/>
      <c r="AB1048" s="136"/>
      <c r="AC1048" s="136"/>
      <c r="AD1048" s="136"/>
      <c r="AE1048" s="136"/>
      <c r="AF1048" s="136"/>
      <c r="AG1048" s="136"/>
      <c r="AH1048" s="136"/>
      <c r="AI1048" s="136"/>
    </row>
    <row r="1049" spans="1:35" ht="30" x14ac:dyDescent="0.25">
      <c r="A1049" s="133">
        <v>250700</v>
      </c>
      <c r="B1049" s="133" t="s">
        <v>2696</v>
      </c>
      <c r="C1049" s="133">
        <v>2</v>
      </c>
      <c r="D1049" s="133" t="s">
        <v>1066</v>
      </c>
      <c r="E1049" s="133">
        <v>250</v>
      </c>
      <c r="F1049" s="133" t="s">
        <v>17</v>
      </c>
      <c r="G1049" s="133">
        <v>25070</v>
      </c>
      <c r="H1049" s="133" t="s">
        <v>2695</v>
      </c>
      <c r="I1049" s="133">
        <v>557487</v>
      </c>
      <c r="J1049" s="133" t="s">
        <v>2766</v>
      </c>
      <c r="K1049" s="133" t="s">
        <v>604</v>
      </c>
      <c r="L1049" s="135" t="str">
        <f t="shared" si="32"/>
        <v>AA</v>
      </c>
      <c r="M1049" s="131">
        <f t="shared" si="33"/>
        <v>0</v>
      </c>
      <c r="P1049" s="136"/>
      <c r="Q1049" s="136"/>
      <c r="R1049" s="136"/>
      <c r="S1049" s="136"/>
      <c r="T1049"/>
      <c r="U1049" s="136"/>
      <c r="V1049" s="136"/>
      <c r="W1049"/>
      <c r="X1049" s="136"/>
      <c r="Y1049" s="136"/>
      <c r="Z1049" s="136"/>
      <c r="AA1049" s="136"/>
      <c r="AB1049" s="136"/>
      <c r="AC1049" s="136"/>
      <c r="AD1049" s="136"/>
      <c r="AE1049" s="136"/>
      <c r="AF1049" s="136"/>
      <c r="AG1049" s="136"/>
      <c r="AH1049" s="136"/>
      <c r="AI1049" s="136"/>
    </row>
    <row r="1050" spans="1:35" ht="30" x14ac:dyDescent="0.25">
      <c r="A1050" s="133">
        <v>250700</v>
      </c>
      <c r="B1050" s="133" t="s">
        <v>2696</v>
      </c>
      <c r="C1050" s="133">
        <v>2</v>
      </c>
      <c r="D1050" s="133" t="s">
        <v>1066</v>
      </c>
      <c r="E1050" s="133">
        <v>250</v>
      </c>
      <c r="F1050" s="133" t="s">
        <v>17</v>
      </c>
      <c r="G1050" s="133">
        <v>25070</v>
      </c>
      <c r="H1050" s="133" t="s">
        <v>2695</v>
      </c>
      <c r="I1050" s="133">
        <v>559453</v>
      </c>
      <c r="J1050" s="133" t="s">
        <v>2768</v>
      </c>
      <c r="K1050" s="133" t="s">
        <v>604</v>
      </c>
      <c r="L1050" s="135" t="str">
        <f t="shared" si="32"/>
        <v>AA</v>
      </c>
      <c r="M1050" s="131">
        <f t="shared" si="33"/>
        <v>0</v>
      </c>
      <c r="P1050" s="136"/>
      <c r="Q1050" s="136"/>
      <c r="R1050" s="136"/>
      <c r="S1050" s="136"/>
      <c r="T1050"/>
      <c r="U1050" s="136"/>
      <c r="V1050" s="136"/>
      <c r="W1050"/>
      <c r="X1050" s="136"/>
      <c r="Y1050" s="136"/>
      <c r="Z1050" s="136"/>
      <c r="AA1050" s="136"/>
      <c r="AB1050" s="136"/>
      <c r="AC1050" s="136"/>
      <c r="AD1050" s="136"/>
      <c r="AE1050" s="136"/>
      <c r="AF1050" s="136"/>
      <c r="AG1050" s="136"/>
      <c r="AH1050" s="136"/>
      <c r="AI1050" s="136"/>
    </row>
    <row r="1051" spans="1:35" ht="30" x14ac:dyDescent="0.25">
      <c r="A1051" s="133">
        <v>250700</v>
      </c>
      <c r="B1051" s="133" t="s">
        <v>2696</v>
      </c>
      <c r="C1051" s="133">
        <v>2</v>
      </c>
      <c r="D1051" s="133" t="s">
        <v>1066</v>
      </c>
      <c r="E1051" s="133">
        <v>250</v>
      </c>
      <c r="F1051" s="133" t="s">
        <v>17</v>
      </c>
      <c r="G1051" s="133">
        <v>25070</v>
      </c>
      <c r="H1051" s="133" t="s">
        <v>2695</v>
      </c>
      <c r="I1051" s="133">
        <v>559455</v>
      </c>
      <c r="J1051" s="133" t="s">
        <v>2770</v>
      </c>
      <c r="K1051" s="133" t="s">
        <v>1156</v>
      </c>
      <c r="L1051" s="135" t="str">
        <f t="shared" si="32"/>
        <v>AA</v>
      </c>
      <c r="M1051" s="131">
        <f t="shared" si="33"/>
        <v>0</v>
      </c>
      <c r="P1051" s="136"/>
      <c r="Q1051" s="136"/>
      <c r="R1051" s="136"/>
      <c r="S1051" s="136"/>
      <c r="T1051"/>
      <c r="U1051" s="136"/>
      <c r="V1051" s="136"/>
      <c r="W1051"/>
      <c r="X1051" s="136"/>
      <c r="Y1051" s="136"/>
      <c r="Z1051" s="136"/>
      <c r="AA1051" s="136"/>
      <c r="AB1051" s="136"/>
      <c r="AC1051" s="136"/>
      <c r="AD1051" s="136"/>
      <c r="AE1051" s="136"/>
      <c r="AF1051" s="136"/>
      <c r="AG1051" s="136"/>
      <c r="AH1051" s="136"/>
      <c r="AI1051" s="136"/>
    </row>
    <row r="1052" spans="1:35" ht="30" x14ac:dyDescent="0.25">
      <c r="A1052" s="133">
        <v>250700</v>
      </c>
      <c r="B1052" s="133" t="s">
        <v>2696</v>
      </c>
      <c r="C1052" s="133">
        <v>2</v>
      </c>
      <c r="D1052" s="133" t="s">
        <v>1066</v>
      </c>
      <c r="E1052" s="133">
        <v>250</v>
      </c>
      <c r="F1052" s="133" t="s">
        <v>17</v>
      </c>
      <c r="G1052" s="133">
        <v>25070</v>
      </c>
      <c r="H1052" s="133" t="s">
        <v>2695</v>
      </c>
      <c r="I1052" s="133">
        <v>559468</v>
      </c>
      <c r="J1052" s="133" t="s">
        <v>2772</v>
      </c>
      <c r="K1052" s="133" t="s">
        <v>1156</v>
      </c>
      <c r="L1052" s="135" t="str">
        <f t="shared" si="32"/>
        <v>AA</v>
      </c>
      <c r="M1052" s="131">
        <f t="shared" si="33"/>
        <v>0</v>
      </c>
      <c r="P1052" s="136"/>
      <c r="Q1052" s="136"/>
      <c r="R1052" s="136"/>
      <c r="S1052" s="136"/>
      <c r="T1052"/>
      <c r="U1052" s="136"/>
      <c r="V1052" s="136"/>
      <c r="W1052"/>
      <c r="X1052" s="136"/>
      <c r="Y1052" s="136"/>
      <c r="Z1052" s="136"/>
      <c r="AA1052" s="136"/>
      <c r="AB1052" s="136"/>
      <c r="AC1052" s="136"/>
      <c r="AD1052" s="136"/>
      <c r="AE1052" s="136"/>
      <c r="AF1052" s="136"/>
      <c r="AG1052" s="136"/>
      <c r="AH1052" s="136"/>
      <c r="AI1052" s="136"/>
    </row>
    <row r="1053" spans="1:35" ht="30" x14ac:dyDescent="0.25">
      <c r="A1053" s="133">
        <v>250700</v>
      </c>
      <c r="B1053" s="133" t="s">
        <v>2696</v>
      </c>
      <c r="C1053" s="133">
        <v>2</v>
      </c>
      <c r="D1053" s="133" t="s">
        <v>1066</v>
      </c>
      <c r="E1053" s="133">
        <v>250</v>
      </c>
      <c r="F1053" s="133" t="s">
        <v>17</v>
      </c>
      <c r="G1053" s="133">
        <v>25070</v>
      </c>
      <c r="H1053" s="133" t="s">
        <v>2695</v>
      </c>
      <c r="I1053" s="133">
        <v>660587</v>
      </c>
      <c r="J1053" s="133" t="s">
        <v>2774</v>
      </c>
      <c r="K1053" s="133" t="s">
        <v>538</v>
      </c>
      <c r="L1053" s="135" t="str">
        <f t="shared" si="32"/>
        <v>AA</v>
      </c>
      <c r="M1053" s="131">
        <f t="shared" si="33"/>
        <v>0</v>
      </c>
      <c r="P1053" s="136"/>
      <c r="Q1053" s="136"/>
      <c r="R1053" s="136"/>
      <c r="S1053" s="136"/>
      <c r="T1053"/>
      <c r="U1053" s="136"/>
      <c r="V1053" s="136"/>
      <c r="W1053"/>
      <c r="X1053" s="136"/>
      <c r="Y1053" s="136"/>
      <c r="Z1053" s="136"/>
      <c r="AA1053" s="136"/>
      <c r="AB1053" s="136"/>
      <c r="AC1053" s="136"/>
      <c r="AD1053" s="136"/>
      <c r="AE1053" s="136"/>
      <c r="AF1053" s="136"/>
      <c r="AG1053" s="136"/>
      <c r="AH1053" s="136"/>
      <c r="AI1053" s="136"/>
    </row>
    <row r="1054" spans="1:35" ht="30" x14ac:dyDescent="0.25">
      <c r="A1054" s="133">
        <v>250700</v>
      </c>
      <c r="B1054" s="133" t="s">
        <v>2696</v>
      </c>
      <c r="C1054" s="133">
        <v>2</v>
      </c>
      <c r="D1054" s="133" t="s">
        <v>1066</v>
      </c>
      <c r="E1054" s="133">
        <v>250</v>
      </c>
      <c r="F1054" s="133" t="s">
        <v>17</v>
      </c>
      <c r="G1054" s="133">
        <v>25070</v>
      </c>
      <c r="H1054" s="133" t="s">
        <v>2695</v>
      </c>
      <c r="I1054" s="133">
        <v>990084</v>
      </c>
      <c r="J1054" s="133" t="s">
        <v>2776</v>
      </c>
      <c r="K1054" s="133" t="s">
        <v>545</v>
      </c>
      <c r="L1054" s="135" t="str">
        <f t="shared" si="32"/>
        <v>AA</v>
      </c>
      <c r="M1054" s="131">
        <f t="shared" si="33"/>
        <v>0</v>
      </c>
      <c r="P1054" s="136"/>
      <c r="Q1054" s="136"/>
      <c r="R1054" s="136"/>
      <c r="S1054" s="136"/>
      <c r="T1054"/>
      <c r="U1054" s="136"/>
      <c r="V1054" s="136"/>
      <c r="W1054"/>
      <c r="X1054" s="136"/>
      <c r="Y1054" s="136"/>
      <c r="Z1054" s="136"/>
      <c r="AA1054" s="136"/>
      <c r="AB1054" s="136"/>
      <c r="AC1054" s="136"/>
      <c r="AD1054" s="136"/>
      <c r="AE1054" s="136"/>
      <c r="AF1054" s="136"/>
      <c r="AG1054" s="136"/>
      <c r="AH1054" s="136"/>
      <c r="AI1054" s="136"/>
    </row>
    <row r="1055" spans="1:35" ht="30" x14ac:dyDescent="0.25">
      <c r="A1055" s="133" t="s">
        <v>2777</v>
      </c>
      <c r="B1055" s="133" t="s">
        <v>2778</v>
      </c>
      <c r="C1055" s="133">
        <v>2</v>
      </c>
      <c r="D1055" s="133" t="s">
        <v>1066</v>
      </c>
      <c r="E1055" s="133">
        <v>250</v>
      </c>
      <c r="F1055" s="133" t="s">
        <v>17</v>
      </c>
      <c r="G1055" s="133">
        <v>25070</v>
      </c>
      <c r="H1055" s="133" t="s">
        <v>2695</v>
      </c>
      <c r="I1055" s="133"/>
      <c r="J1055" s="133"/>
      <c r="K1055" s="133"/>
      <c r="L1055" s="135" t="str">
        <f t="shared" si="32"/>
        <v>AA</v>
      </c>
      <c r="M1055" s="131">
        <f t="shared" si="33"/>
        <v>0</v>
      </c>
      <c r="P1055" s="136"/>
      <c r="Q1055" s="136"/>
      <c r="R1055" s="136"/>
      <c r="S1055" s="136"/>
      <c r="T1055"/>
      <c r="U1055" s="136"/>
      <c r="V1055" s="136"/>
      <c r="W1055"/>
      <c r="X1055" s="136"/>
      <c r="Y1055" s="136"/>
      <c r="Z1055" s="136"/>
      <c r="AA1055" s="136"/>
      <c r="AB1055" s="136"/>
      <c r="AC1055" s="136"/>
      <c r="AD1055" s="136"/>
      <c r="AE1055" s="136"/>
      <c r="AF1055" s="136"/>
      <c r="AG1055" s="136"/>
      <c r="AH1055" s="136"/>
      <c r="AI1055" s="136"/>
    </row>
    <row r="1056" spans="1:35" ht="30" x14ac:dyDescent="0.25">
      <c r="A1056" s="133">
        <v>250750</v>
      </c>
      <c r="B1056" s="133" t="s">
        <v>2781</v>
      </c>
      <c r="C1056" s="133">
        <v>2</v>
      </c>
      <c r="D1056" s="133" t="s">
        <v>1066</v>
      </c>
      <c r="E1056" s="133">
        <v>250</v>
      </c>
      <c r="F1056" s="133" t="s">
        <v>17</v>
      </c>
      <c r="G1056" s="133">
        <v>25075</v>
      </c>
      <c r="H1056" s="133" t="s">
        <v>2780</v>
      </c>
      <c r="I1056" s="133">
        <v>101750</v>
      </c>
      <c r="J1056" s="133" t="s">
        <v>2783</v>
      </c>
      <c r="K1056" s="133" t="s">
        <v>557</v>
      </c>
      <c r="L1056" s="135" t="str">
        <f t="shared" si="32"/>
        <v>AA</v>
      </c>
      <c r="M1056" s="131">
        <f t="shared" si="33"/>
        <v>0</v>
      </c>
      <c r="P1056" s="136"/>
      <c r="Q1056" s="136"/>
      <c r="R1056" s="136"/>
      <c r="S1056" s="136"/>
      <c r="T1056"/>
      <c r="U1056" s="136"/>
      <c r="V1056" s="136"/>
      <c r="W1056"/>
      <c r="X1056" s="136"/>
      <c r="Y1056" s="136"/>
      <c r="Z1056" s="136"/>
      <c r="AA1056" s="136"/>
      <c r="AB1056" s="136"/>
      <c r="AC1056" s="136"/>
      <c r="AD1056" s="136"/>
      <c r="AE1056" s="136"/>
      <c r="AF1056" s="136"/>
      <c r="AG1056" s="136"/>
      <c r="AH1056" s="136"/>
      <c r="AI1056" s="136"/>
    </row>
    <row r="1057" spans="1:35" ht="30" x14ac:dyDescent="0.25">
      <c r="A1057" s="133">
        <v>250750</v>
      </c>
      <c r="B1057" s="133" t="s">
        <v>2781</v>
      </c>
      <c r="C1057" s="133">
        <v>2</v>
      </c>
      <c r="D1057" s="133" t="s">
        <v>1066</v>
      </c>
      <c r="E1057" s="133">
        <v>250</v>
      </c>
      <c r="F1057" s="133" t="s">
        <v>17</v>
      </c>
      <c r="G1057" s="133">
        <v>25075</v>
      </c>
      <c r="H1057" s="133" t="s">
        <v>2780</v>
      </c>
      <c r="I1057" s="133">
        <v>104295</v>
      </c>
      <c r="J1057" s="133" t="s">
        <v>2785</v>
      </c>
      <c r="K1057" s="133" t="s">
        <v>1079</v>
      </c>
      <c r="L1057" s="135" t="str">
        <f t="shared" si="32"/>
        <v>AA</v>
      </c>
      <c r="M1057" s="131">
        <f t="shared" si="33"/>
        <v>0</v>
      </c>
      <c r="P1057" s="136"/>
      <c r="Q1057" s="136"/>
      <c r="R1057" s="136"/>
      <c r="S1057" s="136"/>
      <c r="T1057"/>
      <c r="U1057" s="136"/>
      <c r="V1057" s="136"/>
      <c r="W1057"/>
      <c r="X1057" s="136"/>
      <c r="Y1057" s="136"/>
      <c r="Z1057" s="136"/>
      <c r="AA1057" s="136"/>
      <c r="AB1057" s="136"/>
      <c r="AC1057" s="136"/>
      <c r="AD1057" s="136"/>
      <c r="AE1057" s="136"/>
      <c r="AF1057" s="136"/>
      <c r="AG1057" s="136"/>
      <c r="AH1057" s="136"/>
      <c r="AI1057" s="136"/>
    </row>
    <row r="1058" spans="1:35" ht="30" x14ac:dyDescent="0.25">
      <c r="A1058" s="133">
        <v>250750</v>
      </c>
      <c r="B1058" s="133" t="s">
        <v>2781</v>
      </c>
      <c r="C1058" s="133">
        <v>2</v>
      </c>
      <c r="D1058" s="133" t="s">
        <v>1066</v>
      </c>
      <c r="E1058" s="133">
        <v>250</v>
      </c>
      <c r="F1058" s="133" t="s">
        <v>17</v>
      </c>
      <c r="G1058" s="133">
        <v>25075</v>
      </c>
      <c r="H1058" s="133" t="s">
        <v>2780</v>
      </c>
      <c r="I1058" s="133">
        <v>105550</v>
      </c>
      <c r="J1058" s="133" t="s">
        <v>2787</v>
      </c>
      <c r="K1058" s="133" t="s">
        <v>557</v>
      </c>
      <c r="L1058" s="135" t="str">
        <f t="shared" si="32"/>
        <v>AA</v>
      </c>
      <c r="M1058" s="131">
        <f t="shared" si="33"/>
        <v>0</v>
      </c>
      <c r="P1058" s="136"/>
      <c r="Q1058" s="136"/>
      <c r="R1058" s="136"/>
      <c r="S1058" s="136"/>
      <c r="T1058"/>
      <c r="U1058" s="136"/>
      <c r="V1058" s="136"/>
      <c r="W1058"/>
      <c r="X1058" s="136"/>
      <c r="Y1058" s="136"/>
      <c r="Z1058" s="136"/>
      <c r="AA1058" s="136"/>
      <c r="AB1058" s="136"/>
      <c r="AC1058" s="136"/>
      <c r="AD1058" s="136"/>
      <c r="AE1058" s="136"/>
      <c r="AF1058" s="136"/>
      <c r="AG1058" s="136"/>
      <c r="AH1058" s="136"/>
      <c r="AI1058" s="136"/>
    </row>
    <row r="1059" spans="1:35" ht="30" x14ac:dyDescent="0.25">
      <c r="A1059" s="133">
        <v>250750</v>
      </c>
      <c r="B1059" s="133" t="s">
        <v>2781</v>
      </c>
      <c r="C1059" s="133">
        <v>2</v>
      </c>
      <c r="D1059" s="133" t="s">
        <v>1066</v>
      </c>
      <c r="E1059" s="133">
        <v>250</v>
      </c>
      <c r="F1059" s="133" t="s">
        <v>17</v>
      </c>
      <c r="G1059" s="133">
        <v>25075</v>
      </c>
      <c r="H1059" s="133" t="s">
        <v>2780</v>
      </c>
      <c r="I1059" s="133">
        <v>227016</v>
      </c>
      <c r="J1059" s="133" t="s">
        <v>2789</v>
      </c>
      <c r="K1059" s="133" t="s">
        <v>545</v>
      </c>
      <c r="L1059" s="135" t="str">
        <f t="shared" si="32"/>
        <v>AA</v>
      </c>
      <c r="M1059" s="131">
        <f t="shared" si="33"/>
        <v>0</v>
      </c>
      <c r="P1059" s="136"/>
      <c r="Q1059" s="136"/>
      <c r="R1059" s="136"/>
      <c r="S1059" s="136"/>
      <c r="T1059"/>
      <c r="U1059" s="136"/>
      <c r="V1059" s="136"/>
      <c r="W1059"/>
      <c r="X1059" s="136"/>
      <c r="Y1059" s="136"/>
      <c r="Z1059" s="136"/>
      <c r="AA1059" s="136"/>
      <c r="AB1059" s="136"/>
      <c r="AC1059" s="136"/>
      <c r="AD1059" s="136"/>
      <c r="AE1059" s="136"/>
      <c r="AF1059" s="136"/>
      <c r="AG1059" s="136"/>
      <c r="AH1059" s="136"/>
      <c r="AI1059" s="136"/>
    </row>
    <row r="1060" spans="1:35" ht="30" x14ac:dyDescent="0.25">
      <c r="A1060" s="133">
        <v>250750</v>
      </c>
      <c r="B1060" s="133" t="s">
        <v>2781</v>
      </c>
      <c r="C1060" s="133">
        <v>2</v>
      </c>
      <c r="D1060" s="133" t="s">
        <v>1066</v>
      </c>
      <c r="E1060" s="133">
        <v>250</v>
      </c>
      <c r="F1060" s="133" t="s">
        <v>17</v>
      </c>
      <c r="G1060" s="133">
        <v>25075</v>
      </c>
      <c r="H1060" s="133" t="s">
        <v>2780</v>
      </c>
      <c r="I1060" s="133">
        <v>227326</v>
      </c>
      <c r="J1060" s="133" t="s">
        <v>2791</v>
      </c>
      <c r="K1060" s="133" t="s">
        <v>545</v>
      </c>
      <c r="L1060" s="135" t="str">
        <f t="shared" si="32"/>
        <v>AA</v>
      </c>
      <c r="M1060" s="131">
        <f t="shared" si="33"/>
        <v>0</v>
      </c>
      <c r="P1060" s="136"/>
      <c r="Q1060" s="136"/>
      <c r="R1060" s="136"/>
      <c r="S1060" s="136"/>
      <c r="T1060"/>
      <c r="U1060" s="136"/>
      <c r="V1060" s="136"/>
      <c r="W1060"/>
      <c r="X1060" s="136"/>
      <c r="Y1060" s="136"/>
      <c r="Z1060" s="136"/>
      <c r="AA1060" s="136"/>
      <c r="AB1060" s="136"/>
      <c r="AC1060" s="136"/>
      <c r="AD1060" s="136"/>
      <c r="AE1060" s="136"/>
      <c r="AF1060" s="136"/>
      <c r="AG1060" s="136"/>
      <c r="AH1060" s="136"/>
      <c r="AI1060" s="136"/>
    </row>
    <row r="1061" spans="1:35" ht="30" x14ac:dyDescent="0.25">
      <c r="A1061" s="133">
        <v>250750</v>
      </c>
      <c r="B1061" s="133" t="s">
        <v>2781</v>
      </c>
      <c r="C1061" s="133">
        <v>2</v>
      </c>
      <c r="D1061" s="133" t="s">
        <v>1066</v>
      </c>
      <c r="E1061" s="133">
        <v>250</v>
      </c>
      <c r="F1061" s="133" t="s">
        <v>17</v>
      </c>
      <c r="G1061" s="133">
        <v>25075</v>
      </c>
      <c r="H1061" s="133" t="s">
        <v>2780</v>
      </c>
      <c r="I1061" s="133">
        <v>227355</v>
      </c>
      <c r="J1061" s="133" t="s">
        <v>2793</v>
      </c>
      <c r="K1061" s="133" t="s">
        <v>545</v>
      </c>
      <c r="L1061" s="135" t="str">
        <f t="shared" si="32"/>
        <v>AA</v>
      </c>
      <c r="M1061" s="131">
        <f t="shared" si="33"/>
        <v>0</v>
      </c>
      <c r="P1061" s="136"/>
      <c r="Q1061" s="136"/>
      <c r="R1061" s="136"/>
      <c r="S1061" s="136"/>
      <c r="T1061"/>
      <c r="U1061" s="136"/>
      <c r="V1061" s="136"/>
      <c r="W1061"/>
      <c r="X1061" s="136"/>
      <c r="Y1061" s="136"/>
      <c r="Z1061" s="136"/>
      <c r="AA1061" s="136"/>
      <c r="AB1061" s="136"/>
      <c r="AC1061" s="136"/>
      <c r="AD1061" s="136"/>
      <c r="AE1061" s="136"/>
      <c r="AF1061" s="136"/>
      <c r="AG1061" s="136"/>
      <c r="AH1061" s="136"/>
      <c r="AI1061" s="136"/>
    </row>
    <row r="1062" spans="1:35" ht="12.75" customHeight="1" x14ac:dyDescent="0.25">
      <c r="A1062" s="133">
        <v>250750</v>
      </c>
      <c r="B1062" s="133" t="s">
        <v>2781</v>
      </c>
      <c r="C1062" s="133">
        <v>2</v>
      </c>
      <c r="D1062" s="133" t="s">
        <v>1066</v>
      </c>
      <c r="E1062" s="133">
        <v>250</v>
      </c>
      <c r="F1062" s="133" t="s">
        <v>17</v>
      </c>
      <c r="G1062" s="133">
        <v>25075</v>
      </c>
      <c r="H1062" s="133" t="s">
        <v>2780</v>
      </c>
      <c r="I1062" s="133">
        <v>227544</v>
      </c>
      <c r="J1062" s="133" t="s">
        <v>2781</v>
      </c>
      <c r="K1062" s="133" t="s">
        <v>545</v>
      </c>
      <c r="L1062" s="135" t="str">
        <f t="shared" si="32"/>
        <v>AA</v>
      </c>
      <c r="M1062" s="131">
        <f t="shared" si="33"/>
        <v>0</v>
      </c>
      <c r="P1062" s="136"/>
      <c r="Q1062" s="136"/>
      <c r="R1062" s="136"/>
      <c r="S1062" s="136"/>
      <c r="T1062"/>
      <c r="U1062" s="136"/>
      <c r="V1062" s="136"/>
      <c r="W1062"/>
      <c r="X1062" s="136"/>
      <c r="Y1062" s="136"/>
      <c r="Z1062" s="136"/>
      <c r="AA1062" s="136"/>
      <c r="AB1062" s="136"/>
      <c r="AC1062" s="136"/>
      <c r="AD1062" s="136"/>
      <c r="AE1062" s="136"/>
      <c r="AF1062" s="136"/>
      <c r="AG1062" s="136"/>
      <c r="AH1062" s="136"/>
      <c r="AI1062" s="136"/>
    </row>
    <row r="1063" spans="1:35" ht="12.75" customHeight="1" x14ac:dyDescent="0.25">
      <c r="A1063" s="133">
        <v>250750</v>
      </c>
      <c r="B1063" s="133" t="s">
        <v>2781</v>
      </c>
      <c r="C1063" s="133">
        <v>2</v>
      </c>
      <c r="D1063" s="133" t="s">
        <v>1066</v>
      </c>
      <c r="E1063" s="133">
        <v>250</v>
      </c>
      <c r="F1063" s="133" t="s">
        <v>17</v>
      </c>
      <c r="G1063" s="133">
        <v>25075</v>
      </c>
      <c r="H1063" s="133" t="s">
        <v>2780</v>
      </c>
      <c r="I1063" s="133">
        <v>227608</v>
      </c>
      <c r="J1063" s="133" t="s">
        <v>2796</v>
      </c>
      <c r="K1063" s="133" t="s">
        <v>545</v>
      </c>
      <c r="L1063" s="135" t="str">
        <f t="shared" si="32"/>
        <v>AA</v>
      </c>
      <c r="M1063" s="131">
        <f t="shared" si="33"/>
        <v>0</v>
      </c>
      <c r="P1063" s="136"/>
      <c r="Q1063" s="136"/>
      <c r="R1063" s="136"/>
      <c r="S1063" s="136"/>
      <c r="T1063"/>
      <c r="U1063" s="136"/>
      <c r="V1063" s="136"/>
      <c r="W1063"/>
      <c r="X1063" s="136"/>
      <c r="Y1063" s="136"/>
      <c r="Z1063" s="136"/>
      <c r="AA1063" s="136"/>
      <c r="AB1063" s="136"/>
      <c r="AC1063" s="136"/>
      <c r="AD1063" s="136"/>
      <c r="AE1063" s="136"/>
      <c r="AF1063" s="136"/>
      <c r="AG1063" s="136"/>
      <c r="AH1063" s="136"/>
      <c r="AI1063" s="136"/>
    </row>
    <row r="1064" spans="1:35" ht="12.75" customHeight="1" x14ac:dyDescent="0.25">
      <c r="A1064" s="133">
        <v>250750</v>
      </c>
      <c r="B1064" s="133" t="s">
        <v>2781</v>
      </c>
      <c r="C1064" s="133">
        <v>2</v>
      </c>
      <c r="D1064" s="133" t="s">
        <v>1066</v>
      </c>
      <c r="E1064" s="133">
        <v>250</v>
      </c>
      <c r="F1064" s="133" t="s">
        <v>17</v>
      </c>
      <c r="G1064" s="133">
        <v>25075</v>
      </c>
      <c r="H1064" s="133" t="s">
        <v>2780</v>
      </c>
      <c r="I1064" s="133">
        <v>228621</v>
      </c>
      <c r="J1064" s="133" t="s">
        <v>2798</v>
      </c>
      <c r="K1064" s="133" t="s">
        <v>545</v>
      </c>
      <c r="L1064" s="135" t="str">
        <f t="shared" si="32"/>
        <v>AA</v>
      </c>
      <c r="M1064" s="131">
        <f t="shared" si="33"/>
        <v>0</v>
      </c>
      <c r="P1064" s="136"/>
      <c r="Q1064" s="136"/>
      <c r="R1064" s="136"/>
      <c r="S1064" s="136"/>
      <c r="T1064"/>
      <c r="U1064" s="136"/>
      <c r="V1064" s="136"/>
      <c r="W1064"/>
      <c r="X1064" s="136"/>
      <c r="Y1064" s="136"/>
      <c r="Z1064" s="136"/>
      <c r="AA1064" s="136"/>
      <c r="AB1064" s="136"/>
      <c r="AC1064" s="136"/>
      <c r="AD1064" s="136"/>
      <c r="AE1064" s="136"/>
      <c r="AF1064" s="136"/>
      <c r="AG1064" s="136"/>
      <c r="AH1064" s="136"/>
      <c r="AI1064" s="136"/>
    </row>
    <row r="1065" spans="1:35" ht="12.75" customHeight="1" x14ac:dyDescent="0.25">
      <c r="A1065" s="133">
        <v>250750</v>
      </c>
      <c r="B1065" s="133" t="s">
        <v>2781</v>
      </c>
      <c r="C1065" s="133">
        <v>2</v>
      </c>
      <c r="D1065" s="133" t="s">
        <v>1066</v>
      </c>
      <c r="E1065" s="133">
        <v>250</v>
      </c>
      <c r="F1065" s="133" t="s">
        <v>17</v>
      </c>
      <c r="G1065" s="133">
        <v>25075</v>
      </c>
      <c r="H1065" s="133" t="s">
        <v>2780</v>
      </c>
      <c r="I1065" s="133">
        <v>228950</v>
      </c>
      <c r="J1065" s="133" t="s">
        <v>2800</v>
      </c>
      <c r="K1065" s="133" t="s">
        <v>545</v>
      </c>
      <c r="L1065" s="135" t="str">
        <f t="shared" si="32"/>
        <v>AA</v>
      </c>
      <c r="M1065" s="131">
        <f t="shared" si="33"/>
        <v>0</v>
      </c>
      <c r="P1065" s="136"/>
      <c r="Q1065" s="136"/>
      <c r="R1065" s="136"/>
      <c r="S1065" s="136"/>
      <c r="T1065"/>
      <c r="U1065" s="136"/>
      <c r="V1065" s="136"/>
      <c r="W1065"/>
      <c r="X1065" s="136"/>
      <c r="Y1065" s="136"/>
      <c r="Z1065" s="136"/>
      <c r="AA1065" s="136"/>
      <c r="AB1065" s="136"/>
      <c r="AC1065" s="136"/>
      <c r="AD1065" s="136"/>
      <c r="AE1065" s="136"/>
      <c r="AF1065" s="136"/>
      <c r="AG1065" s="136"/>
      <c r="AH1065" s="136"/>
      <c r="AI1065" s="136"/>
    </row>
    <row r="1066" spans="1:35" ht="12.75" customHeight="1" x14ac:dyDescent="0.25">
      <c r="A1066" s="133">
        <v>250750</v>
      </c>
      <c r="B1066" s="133" t="s">
        <v>2781</v>
      </c>
      <c r="C1066" s="133">
        <v>2</v>
      </c>
      <c r="D1066" s="133" t="s">
        <v>1066</v>
      </c>
      <c r="E1066" s="133">
        <v>250</v>
      </c>
      <c r="F1066" s="133" t="s">
        <v>17</v>
      </c>
      <c r="G1066" s="133">
        <v>25075</v>
      </c>
      <c r="H1066" s="133" t="s">
        <v>2780</v>
      </c>
      <c r="I1066" s="133">
        <v>333530</v>
      </c>
      <c r="J1066" s="133" t="s">
        <v>2802</v>
      </c>
      <c r="K1066" s="133" t="s">
        <v>545</v>
      </c>
      <c r="L1066" s="135" t="str">
        <f t="shared" si="32"/>
        <v>AA</v>
      </c>
      <c r="M1066" s="131">
        <f t="shared" si="33"/>
        <v>0</v>
      </c>
      <c r="P1066" s="136"/>
      <c r="Q1066" s="136"/>
      <c r="R1066" s="136"/>
      <c r="S1066" s="136"/>
      <c r="T1066"/>
      <c r="U1066" s="136"/>
      <c r="V1066" s="136"/>
      <c r="W1066"/>
      <c r="X1066" s="136"/>
      <c r="Y1066" s="136"/>
      <c r="Z1066" s="136"/>
      <c r="AA1066" s="136"/>
      <c r="AB1066" s="136"/>
      <c r="AC1066" s="136"/>
      <c r="AD1066" s="136"/>
      <c r="AE1066" s="136"/>
      <c r="AF1066" s="136"/>
      <c r="AG1066" s="136"/>
      <c r="AH1066" s="136"/>
      <c r="AI1066" s="136"/>
    </row>
    <row r="1067" spans="1:35" ht="12.75" customHeight="1" x14ac:dyDescent="0.25">
      <c r="A1067" s="133">
        <v>250750</v>
      </c>
      <c r="B1067" s="133" t="s">
        <v>2781</v>
      </c>
      <c r="C1067" s="133">
        <v>2</v>
      </c>
      <c r="D1067" s="133" t="s">
        <v>1066</v>
      </c>
      <c r="E1067" s="133">
        <v>250</v>
      </c>
      <c r="F1067" s="133" t="s">
        <v>17</v>
      </c>
      <c r="G1067" s="133">
        <v>25075</v>
      </c>
      <c r="H1067" s="133" t="s">
        <v>2780</v>
      </c>
      <c r="I1067" s="133">
        <v>334120</v>
      </c>
      <c r="J1067" s="133" t="s">
        <v>2804</v>
      </c>
      <c r="K1067" s="133" t="s">
        <v>587</v>
      </c>
      <c r="L1067" s="135" t="str">
        <f t="shared" si="32"/>
        <v>AA</v>
      </c>
      <c r="M1067" s="131">
        <f t="shared" si="33"/>
        <v>0</v>
      </c>
      <c r="P1067" s="136"/>
      <c r="Q1067" s="136"/>
      <c r="R1067" s="136"/>
      <c r="S1067" s="136"/>
      <c r="T1067"/>
      <c r="U1067" s="136"/>
      <c r="V1067" s="136"/>
      <c r="W1067"/>
      <c r="X1067" s="136"/>
      <c r="Y1067" s="136"/>
      <c r="Z1067" s="136"/>
      <c r="AA1067" s="136"/>
      <c r="AB1067" s="136"/>
      <c r="AC1067" s="136"/>
      <c r="AD1067" s="136"/>
      <c r="AE1067" s="136"/>
      <c r="AF1067" s="136"/>
      <c r="AG1067" s="136"/>
      <c r="AH1067" s="136"/>
      <c r="AI1067" s="136"/>
    </row>
    <row r="1068" spans="1:35" ht="12.75" customHeight="1" x14ac:dyDescent="0.25">
      <c r="A1068" s="133">
        <v>250750</v>
      </c>
      <c r="B1068" s="133" t="s">
        <v>2781</v>
      </c>
      <c r="C1068" s="133">
        <v>2</v>
      </c>
      <c r="D1068" s="133" t="s">
        <v>1066</v>
      </c>
      <c r="E1068" s="133">
        <v>250</v>
      </c>
      <c r="F1068" s="133" t="s">
        <v>17</v>
      </c>
      <c r="G1068" s="133">
        <v>25075</v>
      </c>
      <c r="H1068" s="133" t="s">
        <v>2780</v>
      </c>
      <c r="I1068" s="133">
        <v>336591</v>
      </c>
      <c r="J1068" s="133" t="s">
        <v>2806</v>
      </c>
      <c r="K1068" s="133" t="s">
        <v>884</v>
      </c>
      <c r="L1068" s="135" t="str">
        <f t="shared" si="32"/>
        <v>AA</v>
      </c>
      <c r="M1068" s="131">
        <f t="shared" si="33"/>
        <v>0</v>
      </c>
      <c r="P1068" s="136"/>
      <c r="Q1068" s="136"/>
      <c r="R1068" s="136"/>
      <c r="S1068" s="136"/>
      <c r="T1068"/>
      <c r="U1068" s="136"/>
      <c r="V1068" s="136"/>
      <c r="W1068"/>
      <c r="X1068" s="136"/>
      <c r="Y1068" s="136"/>
      <c r="Z1068" s="136"/>
      <c r="AA1068" s="136"/>
      <c r="AB1068" s="136"/>
      <c r="AC1068" s="136"/>
      <c r="AD1068" s="136"/>
      <c r="AE1068" s="136"/>
      <c r="AF1068" s="136"/>
      <c r="AG1068" s="136"/>
      <c r="AH1068" s="136"/>
      <c r="AI1068" s="136"/>
    </row>
    <row r="1069" spans="1:35" ht="12.75" customHeight="1" x14ac:dyDescent="0.25">
      <c r="A1069" s="133">
        <v>250750</v>
      </c>
      <c r="B1069" s="133" t="s">
        <v>2781</v>
      </c>
      <c r="C1069" s="133">
        <v>2</v>
      </c>
      <c r="D1069" s="133" t="s">
        <v>1066</v>
      </c>
      <c r="E1069" s="133">
        <v>250</v>
      </c>
      <c r="F1069" s="133" t="s">
        <v>17</v>
      </c>
      <c r="G1069" s="133">
        <v>25075</v>
      </c>
      <c r="H1069" s="133" t="s">
        <v>2780</v>
      </c>
      <c r="I1069" s="133">
        <v>552215</v>
      </c>
      <c r="J1069" s="133" t="s">
        <v>2808</v>
      </c>
      <c r="K1069" s="133" t="s">
        <v>604</v>
      </c>
      <c r="L1069" s="135" t="str">
        <f t="shared" si="32"/>
        <v>AA</v>
      </c>
      <c r="M1069" s="131">
        <f t="shared" si="33"/>
        <v>0</v>
      </c>
      <c r="P1069" s="136"/>
      <c r="Q1069" s="136"/>
      <c r="R1069" s="136"/>
      <c r="S1069" s="136"/>
      <c r="T1069"/>
      <c r="U1069" s="136"/>
      <c r="V1069" s="136"/>
      <c r="W1069"/>
      <c r="X1069" s="136"/>
      <c r="Y1069" s="136"/>
      <c r="Z1069" s="136"/>
      <c r="AA1069" s="136"/>
      <c r="AB1069" s="136"/>
      <c r="AC1069" s="136"/>
      <c r="AD1069" s="136"/>
      <c r="AE1069" s="136"/>
      <c r="AF1069" s="136"/>
      <c r="AG1069" s="136"/>
      <c r="AH1069" s="136"/>
      <c r="AI1069" s="136"/>
    </row>
    <row r="1070" spans="1:35" ht="30" x14ac:dyDescent="0.25">
      <c r="A1070" s="133">
        <v>250750</v>
      </c>
      <c r="B1070" s="133" t="s">
        <v>2781</v>
      </c>
      <c r="C1070" s="133">
        <v>2</v>
      </c>
      <c r="D1070" s="133" t="s">
        <v>1066</v>
      </c>
      <c r="E1070" s="133">
        <v>250</v>
      </c>
      <c r="F1070" s="133" t="s">
        <v>17</v>
      </c>
      <c r="G1070" s="133">
        <v>25075</v>
      </c>
      <c r="H1070" s="133" t="s">
        <v>2780</v>
      </c>
      <c r="I1070" s="133">
        <v>559244</v>
      </c>
      <c r="J1070" s="133" t="s">
        <v>2812</v>
      </c>
      <c r="K1070" s="133" t="s">
        <v>1156</v>
      </c>
      <c r="L1070" s="135" t="str">
        <f t="shared" si="32"/>
        <v>AA</v>
      </c>
      <c r="M1070" s="131">
        <f t="shared" si="33"/>
        <v>0</v>
      </c>
      <c r="P1070" s="136"/>
      <c r="Q1070" s="136"/>
      <c r="R1070" s="136"/>
      <c r="S1070" s="136"/>
      <c r="T1070"/>
      <c r="U1070" s="136"/>
      <c r="V1070" s="136"/>
      <c r="W1070"/>
      <c r="X1070" s="136"/>
      <c r="Y1070" s="136"/>
      <c r="Z1070" s="136"/>
      <c r="AA1070" s="136"/>
      <c r="AB1070" s="136"/>
      <c r="AC1070" s="136"/>
      <c r="AD1070" s="136"/>
      <c r="AE1070" s="136"/>
      <c r="AF1070" s="136"/>
      <c r="AG1070" s="136"/>
      <c r="AH1070" s="136"/>
      <c r="AI1070" s="136"/>
    </row>
    <row r="1071" spans="1:35" ht="30" x14ac:dyDescent="0.25">
      <c r="A1071" s="133">
        <v>250750</v>
      </c>
      <c r="B1071" s="133" t="s">
        <v>2781</v>
      </c>
      <c r="C1071" s="133">
        <v>2</v>
      </c>
      <c r="D1071" s="133" t="s">
        <v>1066</v>
      </c>
      <c r="E1071" s="133">
        <v>250</v>
      </c>
      <c r="F1071" s="133" t="s">
        <v>17</v>
      </c>
      <c r="G1071" s="133">
        <v>25075</v>
      </c>
      <c r="H1071" s="133" t="s">
        <v>2780</v>
      </c>
      <c r="I1071" s="133">
        <v>559364</v>
      </c>
      <c r="J1071" s="133" t="s">
        <v>2814</v>
      </c>
      <c r="K1071" s="133" t="s">
        <v>604</v>
      </c>
      <c r="L1071" s="135" t="str">
        <f t="shared" si="32"/>
        <v>AA</v>
      </c>
      <c r="M1071" s="131">
        <f t="shared" si="33"/>
        <v>0</v>
      </c>
      <c r="P1071" s="136"/>
      <c r="Q1071" s="136"/>
      <c r="R1071" s="136"/>
      <c r="S1071" s="136"/>
      <c r="T1071"/>
      <c r="U1071" s="136"/>
      <c r="V1071" s="136"/>
      <c r="W1071"/>
      <c r="X1071" s="136"/>
      <c r="Y1071" s="136"/>
      <c r="Z1071" s="136"/>
      <c r="AA1071" s="136"/>
      <c r="AB1071" s="136"/>
      <c r="AC1071" s="136"/>
      <c r="AD1071" s="136"/>
      <c r="AE1071" s="136"/>
      <c r="AF1071" s="136"/>
      <c r="AG1071" s="136"/>
      <c r="AH1071" s="136"/>
      <c r="AI1071" s="136"/>
    </row>
    <row r="1072" spans="1:35" ht="30" x14ac:dyDescent="0.25">
      <c r="A1072" s="133">
        <v>250750</v>
      </c>
      <c r="B1072" s="133" t="s">
        <v>2781</v>
      </c>
      <c r="C1072" s="133">
        <v>2</v>
      </c>
      <c r="D1072" s="133" t="s">
        <v>1066</v>
      </c>
      <c r="E1072" s="133">
        <v>250</v>
      </c>
      <c r="F1072" s="133" t="s">
        <v>17</v>
      </c>
      <c r="G1072" s="133">
        <v>25075</v>
      </c>
      <c r="H1072" s="133" t="s">
        <v>2780</v>
      </c>
      <c r="I1072" s="133">
        <v>660573</v>
      </c>
      <c r="J1072" s="133" t="s">
        <v>2816</v>
      </c>
      <c r="K1072" s="133" t="s">
        <v>538</v>
      </c>
      <c r="L1072" s="135" t="str">
        <f t="shared" si="32"/>
        <v>AA</v>
      </c>
      <c r="M1072" s="131">
        <f t="shared" si="33"/>
        <v>0</v>
      </c>
      <c r="P1072" s="136"/>
      <c r="Q1072" s="136"/>
      <c r="R1072" s="136"/>
      <c r="S1072" s="136"/>
      <c r="T1072"/>
      <c r="U1072" s="136"/>
      <c r="V1072" s="136"/>
      <c r="W1072"/>
      <c r="X1072" s="136"/>
      <c r="Y1072" s="136"/>
      <c r="Z1072" s="136"/>
      <c r="AA1072" s="136"/>
      <c r="AB1072" s="136"/>
      <c r="AC1072" s="136"/>
      <c r="AD1072" s="136"/>
      <c r="AE1072" s="136"/>
      <c r="AF1072" s="136"/>
      <c r="AG1072" s="136"/>
      <c r="AH1072" s="136"/>
      <c r="AI1072" s="136"/>
    </row>
    <row r="1073" spans="1:35" ht="30" x14ac:dyDescent="0.25">
      <c r="A1073" s="133">
        <v>250750</v>
      </c>
      <c r="B1073" s="133" t="s">
        <v>2781</v>
      </c>
      <c r="C1073" s="133">
        <v>2</v>
      </c>
      <c r="D1073" s="133" t="s">
        <v>1066</v>
      </c>
      <c r="E1073" s="133">
        <v>250</v>
      </c>
      <c r="F1073" s="133" t="s">
        <v>17</v>
      </c>
      <c r="G1073" s="133">
        <v>25075</v>
      </c>
      <c r="H1073" s="133" t="s">
        <v>2780</v>
      </c>
      <c r="I1073" s="133">
        <v>990185</v>
      </c>
      <c r="J1073" s="133" t="s">
        <v>2818</v>
      </c>
      <c r="K1073" s="133" t="s">
        <v>538</v>
      </c>
      <c r="L1073" s="135" t="str">
        <f t="shared" si="32"/>
        <v>AA</v>
      </c>
      <c r="M1073" s="131">
        <f t="shared" si="33"/>
        <v>0</v>
      </c>
      <c r="P1073" s="136"/>
      <c r="Q1073" s="136"/>
      <c r="R1073" s="136"/>
      <c r="S1073" s="136"/>
      <c r="T1073"/>
      <c r="U1073" s="136"/>
      <c r="V1073" s="136"/>
      <c r="W1073"/>
      <c r="X1073" s="136"/>
      <c r="Y1073" s="136"/>
      <c r="Z1073" s="136"/>
      <c r="AA1073" s="136"/>
      <c r="AB1073" s="136"/>
      <c r="AC1073" s="136"/>
      <c r="AD1073" s="136"/>
      <c r="AE1073" s="136"/>
      <c r="AF1073" s="136"/>
      <c r="AG1073" s="136"/>
      <c r="AH1073" s="136"/>
      <c r="AI1073" s="136"/>
    </row>
    <row r="1074" spans="1:35" ht="30" x14ac:dyDescent="0.25">
      <c r="A1074" s="133">
        <v>250751</v>
      </c>
      <c r="B1074" s="133" t="s">
        <v>2819</v>
      </c>
      <c r="C1074" s="133">
        <v>2</v>
      </c>
      <c r="D1074" s="133" t="s">
        <v>1066</v>
      </c>
      <c r="E1074" s="133">
        <v>250</v>
      </c>
      <c r="F1074" s="133" t="s">
        <v>17</v>
      </c>
      <c r="G1074" s="133">
        <v>25075</v>
      </c>
      <c r="H1074" s="133" t="s">
        <v>2780</v>
      </c>
      <c r="I1074" s="133">
        <v>221510</v>
      </c>
      <c r="J1074" s="133" t="s">
        <v>2821</v>
      </c>
      <c r="K1074" s="133" t="s">
        <v>545</v>
      </c>
      <c r="L1074" s="135" t="str">
        <f t="shared" si="32"/>
        <v>AA</v>
      </c>
      <c r="M1074" s="131">
        <f t="shared" si="33"/>
        <v>0</v>
      </c>
      <c r="P1074" s="136"/>
      <c r="Q1074" s="136"/>
      <c r="R1074" s="136"/>
      <c r="S1074" s="136"/>
      <c r="T1074"/>
      <c r="U1074" s="136"/>
      <c r="V1074" s="136"/>
      <c r="W1074"/>
      <c r="X1074" s="136"/>
      <c r="Y1074" s="136"/>
      <c r="Z1074" s="136"/>
      <c r="AA1074" s="136"/>
      <c r="AB1074" s="136"/>
      <c r="AC1074" s="136"/>
      <c r="AD1074" s="136"/>
      <c r="AE1074" s="136"/>
      <c r="AF1074" s="136"/>
      <c r="AG1074" s="136"/>
      <c r="AH1074" s="136"/>
      <c r="AI1074" s="136"/>
    </row>
    <row r="1075" spans="1:35" ht="30" x14ac:dyDescent="0.25">
      <c r="A1075" s="133">
        <v>250800</v>
      </c>
      <c r="B1075" s="133" t="s">
        <v>2823</v>
      </c>
      <c r="C1075" s="133">
        <v>2</v>
      </c>
      <c r="D1075" s="133" t="s">
        <v>1066</v>
      </c>
      <c r="E1075" s="133">
        <v>250</v>
      </c>
      <c r="F1075" s="133" t="s">
        <v>17</v>
      </c>
      <c r="G1075" s="133">
        <v>25080</v>
      </c>
      <c r="H1075" s="133" t="s">
        <v>2823</v>
      </c>
      <c r="I1075" s="133">
        <v>101760</v>
      </c>
      <c r="J1075" s="133" t="s">
        <v>2823</v>
      </c>
      <c r="K1075" s="133" t="s">
        <v>557</v>
      </c>
      <c r="L1075" s="135" t="str">
        <f t="shared" si="32"/>
        <v>AA</v>
      </c>
      <c r="M1075" s="131">
        <f t="shared" si="33"/>
        <v>0</v>
      </c>
      <c r="P1075" s="136"/>
      <c r="Q1075" s="136"/>
      <c r="R1075" s="136"/>
      <c r="S1075" s="136"/>
      <c r="T1075"/>
      <c r="U1075" s="136"/>
      <c r="V1075" s="136"/>
      <c r="W1075"/>
      <c r="X1075" s="136"/>
      <c r="Y1075" s="136"/>
      <c r="Z1075" s="136"/>
      <c r="AA1075" s="136"/>
      <c r="AB1075" s="136"/>
      <c r="AC1075" s="136"/>
      <c r="AD1075" s="136"/>
      <c r="AE1075" s="136"/>
      <c r="AF1075" s="136"/>
      <c r="AG1075" s="136"/>
      <c r="AH1075" s="136"/>
      <c r="AI1075" s="136"/>
    </row>
    <row r="1076" spans="1:35" ht="30" x14ac:dyDescent="0.25">
      <c r="A1076" s="133">
        <v>250800</v>
      </c>
      <c r="B1076" s="133" t="s">
        <v>2823</v>
      </c>
      <c r="C1076" s="133">
        <v>2</v>
      </c>
      <c r="D1076" s="133" t="s">
        <v>1066</v>
      </c>
      <c r="E1076" s="133">
        <v>250</v>
      </c>
      <c r="F1076" s="133" t="s">
        <v>17</v>
      </c>
      <c r="G1076" s="133">
        <v>25080</v>
      </c>
      <c r="H1076" s="133" t="s">
        <v>2823</v>
      </c>
      <c r="I1076" s="133">
        <v>104340</v>
      </c>
      <c r="J1076" s="133" t="s">
        <v>2826</v>
      </c>
      <c r="K1076" s="133" t="s">
        <v>1079</v>
      </c>
      <c r="L1076" s="135" t="str">
        <f t="shared" si="32"/>
        <v>AA</v>
      </c>
      <c r="M1076" s="131">
        <f t="shared" si="33"/>
        <v>0</v>
      </c>
      <c r="P1076" s="136"/>
      <c r="Q1076" s="136"/>
      <c r="R1076" s="136"/>
      <c r="S1076" s="136"/>
      <c r="T1076"/>
      <c r="U1076" s="136"/>
      <c r="V1076" s="136"/>
      <c r="W1076"/>
      <c r="X1076" s="136"/>
      <c r="Y1076" s="136"/>
      <c r="Z1076" s="136"/>
      <c r="AA1076" s="136"/>
      <c r="AB1076" s="136"/>
      <c r="AC1076" s="136"/>
      <c r="AD1076" s="136"/>
      <c r="AE1076" s="136"/>
      <c r="AF1076" s="136"/>
      <c r="AG1076" s="136"/>
      <c r="AH1076" s="136"/>
      <c r="AI1076" s="136"/>
    </row>
    <row r="1077" spans="1:35" ht="30" x14ac:dyDescent="0.25">
      <c r="A1077" s="133">
        <v>250800</v>
      </c>
      <c r="B1077" s="133" t="s">
        <v>2823</v>
      </c>
      <c r="C1077" s="133">
        <v>2</v>
      </c>
      <c r="D1077" s="133" t="s">
        <v>1066</v>
      </c>
      <c r="E1077" s="133">
        <v>250</v>
      </c>
      <c r="F1077" s="133" t="s">
        <v>17</v>
      </c>
      <c r="G1077" s="133">
        <v>25080</v>
      </c>
      <c r="H1077" s="133" t="s">
        <v>2823</v>
      </c>
      <c r="I1077" s="133">
        <v>105531</v>
      </c>
      <c r="J1077" s="133" t="s">
        <v>2828</v>
      </c>
      <c r="K1077" s="133" t="s">
        <v>557</v>
      </c>
      <c r="L1077" s="135" t="str">
        <f t="shared" si="32"/>
        <v>AA</v>
      </c>
      <c r="M1077" s="131">
        <f t="shared" si="33"/>
        <v>0</v>
      </c>
      <c r="P1077" s="136"/>
      <c r="Q1077" s="136"/>
      <c r="R1077" s="136"/>
      <c r="S1077" s="136"/>
      <c r="T1077"/>
      <c r="U1077" s="136"/>
      <c r="V1077" s="136"/>
      <c r="W1077"/>
      <c r="X1077" s="136"/>
      <c r="Y1077" s="136"/>
      <c r="Z1077" s="136"/>
      <c r="AA1077" s="136"/>
      <c r="AB1077" s="136"/>
      <c r="AC1077" s="136"/>
      <c r="AD1077" s="136"/>
      <c r="AE1077" s="136"/>
      <c r="AF1077" s="136"/>
      <c r="AG1077" s="136"/>
      <c r="AH1077" s="136"/>
      <c r="AI1077" s="136"/>
    </row>
    <row r="1078" spans="1:35" ht="30" x14ac:dyDescent="0.25">
      <c r="A1078" s="133">
        <v>250800</v>
      </c>
      <c r="B1078" s="133" t="s">
        <v>2823</v>
      </c>
      <c r="C1078" s="133">
        <v>2</v>
      </c>
      <c r="D1078" s="133" t="s">
        <v>1066</v>
      </c>
      <c r="E1078" s="133">
        <v>250</v>
      </c>
      <c r="F1078" s="133" t="s">
        <v>17</v>
      </c>
      <c r="G1078" s="133">
        <v>25080</v>
      </c>
      <c r="H1078" s="133" t="s">
        <v>2823</v>
      </c>
      <c r="I1078" s="133">
        <v>225512</v>
      </c>
      <c r="J1078" s="133" t="s">
        <v>2830</v>
      </c>
      <c r="K1078" s="133" t="s">
        <v>545</v>
      </c>
      <c r="L1078" s="135" t="str">
        <f t="shared" si="32"/>
        <v>AA</v>
      </c>
      <c r="M1078" s="131">
        <f t="shared" si="33"/>
        <v>0</v>
      </c>
      <c r="P1078" s="136"/>
      <c r="Q1078" s="136"/>
      <c r="R1078" s="136"/>
      <c r="S1078" s="136"/>
      <c r="T1078"/>
      <c r="U1078" s="136"/>
      <c r="V1078" s="136"/>
      <c r="W1078"/>
      <c r="X1078" s="136"/>
      <c r="Y1078" s="136"/>
      <c r="Z1078" s="136"/>
      <c r="AA1078" s="136"/>
      <c r="AB1078" s="136"/>
      <c r="AC1078" s="136"/>
      <c r="AD1078" s="136"/>
      <c r="AE1078" s="136"/>
      <c r="AF1078" s="136"/>
      <c r="AG1078" s="136"/>
      <c r="AH1078" s="136"/>
      <c r="AI1078" s="136"/>
    </row>
    <row r="1079" spans="1:35" ht="30" x14ac:dyDescent="0.25">
      <c r="A1079" s="133">
        <v>250800</v>
      </c>
      <c r="B1079" s="133" t="s">
        <v>2823</v>
      </c>
      <c r="C1079" s="133">
        <v>2</v>
      </c>
      <c r="D1079" s="133" t="s">
        <v>1066</v>
      </c>
      <c r="E1079" s="133">
        <v>250</v>
      </c>
      <c r="F1079" s="133" t="s">
        <v>17</v>
      </c>
      <c r="G1079" s="133">
        <v>25080</v>
      </c>
      <c r="H1079" s="133" t="s">
        <v>2823</v>
      </c>
      <c r="I1079" s="133">
        <v>225534</v>
      </c>
      <c r="J1079" s="133" t="s">
        <v>2832</v>
      </c>
      <c r="K1079" s="133" t="s">
        <v>545</v>
      </c>
      <c r="L1079" s="135" t="str">
        <f t="shared" si="32"/>
        <v>AA</v>
      </c>
      <c r="M1079" s="131">
        <f t="shared" si="33"/>
        <v>0</v>
      </c>
      <c r="P1079" s="136"/>
      <c r="Q1079" s="136"/>
      <c r="R1079" s="136"/>
      <c r="S1079" s="136"/>
      <c r="T1079"/>
      <c r="U1079" s="136"/>
      <c r="V1079" s="136"/>
      <c r="W1079"/>
      <c r="X1079" s="136"/>
      <c r="Y1079" s="136"/>
      <c r="Z1079" s="136"/>
      <c r="AA1079" s="136"/>
      <c r="AB1079" s="136"/>
      <c r="AC1079" s="136"/>
      <c r="AD1079" s="136"/>
      <c r="AE1079" s="136"/>
      <c r="AF1079" s="136"/>
      <c r="AG1079" s="136"/>
      <c r="AH1079" s="136"/>
      <c r="AI1079" s="136"/>
    </row>
    <row r="1080" spans="1:35" ht="30" x14ac:dyDescent="0.25">
      <c r="A1080" s="133">
        <v>250800</v>
      </c>
      <c r="B1080" s="133" t="s">
        <v>2823</v>
      </c>
      <c r="C1080" s="133">
        <v>2</v>
      </c>
      <c r="D1080" s="133" t="s">
        <v>1066</v>
      </c>
      <c r="E1080" s="133">
        <v>250</v>
      </c>
      <c r="F1080" s="133" t="s">
        <v>17</v>
      </c>
      <c r="G1080" s="133">
        <v>25080</v>
      </c>
      <c r="H1080" s="133" t="s">
        <v>2823</v>
      </c>
      <c r="I1080" s="133">
        <v>225541</v>
      </c>
      <c r="J1080" s="133" t="s">
        <v>2834</v>
      </c>
      <c r="K1080" s="133" t="s">
        <v>545</v>
      </c>
      <c r="L1080" s="135" t="str">
        <f t="shared" si="32"/>
        <v>AA</v>
      </c>
      <c r="M1080" s="131">
        <f t="shared" si="33"/>
        <v>0</v>
      </c>
      <c r="P1080" s="136"/>
      <c r="Q1080" s="136"/>
      <c r="R1080" s="136"/>
      <c r="S1080" s="136"/>
      <c r="T1080"/>
      <c r="U1080" s="136"/>
      <c r="V1080" s="136"/>
      <c r="W1080"/>
      <c r="X1080" s="136"/>
      <c r="Y1080" s="136"/>
      <c r="Z1080" s="136"/>
      <c r="AA1080" s="136"/>
      <c r="AB1080" s="136"/>
      <c r="AC1080" s="136"/>
      <c r="AD1080" s="136"/>
      <c r="AE1080" s="136"/>
      <c r="AF1080" s="136"/>
      <c r="AG1080" s="136"/>
      <c r="AH1080" s="136"/>
      <c r="AI1080" s="136"/>
    </row>
    <row r="1081" spans="1:35" ht="30" x14ac:dyDescent="0.25">
      <c r="A1081" s="133">
        <v>250800</v>
      </c>
      <c r="B1081" s="133" t="s">
        <v>2823</v>
      </c>
      <c r="C1081" s="133">
        <v>2</v>
      </c>
      <c r="D1081" s="133" t="s">
        <v>1066</v>
      </c>
      <c r="E1081" s="133">
        <v>250</v>
      </c>
      <c r="F1081" s="133" t="s">
        <v>17</v>
      </c>
      <c r="G1081" s="133">
        <v>25080</v>
      </c>
      <c r="H1081" s="133" t="s">
        <v>2823</v>
      </c>
      <c r="I1081" s="133">
        <v>227026</v>
      </c>
      <c r="J1081" s="133" t="s">
        <v>2836</v>
      </c>
      <c r="K1081" s="133" t="s">
        <v>545</v>
      </c>
      <c r="L1081" s="135" t="str">
        <f t="shared" si="32"/>
        <v>AA</v>
      </c>
      <c r="M1081" s="131">
        <f t="shared" si="33"/>
        <v>0</v>
      </c>
      <c r="P1081" s="136"/>
      <c r="Q1081" s="136"/>
      <c r="R1081" s="136"/>
      <c r="S1081" s="136"/>
      <c r="T1081"/>
      <c r="U1081" s="136"/>
      <c r="V1081" s="136"/>
      <c r="W1081"/>
      <c r="X1081" s="136"/>
      <c r="Y1081" s="136"/>
      <c r="Z1081" s="136"/>
      <c r="AA1081" s="136"/>
      <c r="AB1081" s="136"/>
      <c r="AC1081" s="136"/>
      <c r="AD1081" s="136"/>
      <c r="AE1081" s="136"/>
      <c r="AF1081" s="136"/>
      <c r="AG1081" s="136"/>
      <c r="AH1081" s="136"/>
      <c r="AI1081" s="136"/>
    </row>
    <row r="1082" spans="1:35" ht="30" x14ac:dyDescent="0.25">
      <c r="A1082" s="133">
        <v>250800</v>
      </c>
      <c r="B1082" s="133" t="s">
        <v>2823</v>
      </c>
      <c r="C1082" s="133">
        <v>2</v>
      </c>
      <c r="D1082" s="133" t="s">
        <v>1066</v>
      </c>
      <c r="E1082" s="133">
        <v>250</v>
      </c>
      <c r="F1082" s="133" t="s">
        <v>17</v>
      </c>
      <c r="G1082" s="133">
        <v>25080</v>
      </c>
      <c r="H1082" s="133" t="s">
        <v>2823</v>
      </c>
      <c r="I1082" s="133">
        <v>227033</v>
      </c>
      <c r="J1082" s="133" t="s">
        <v>2838</v>
      </c>
      <c r="K1082" s="133" t="s">
        <v>545</v>
      </c>
      <c r="L1082" s="135" t="str">
        <f t="shared" si="32"/>
        <v>AA</v>
      </c>
      <c r="M1082" s="131">
        <f t="shared" si="33"/>
        <v>0</v>
      </c>
      <c r="P1082" s="136"/>
      <c r="Q1082" s="136"/>
      <c r="R1082" s="136"/>
      <c r="S1082" s="136"/>
      <c r="T1082"/>
      <c r="U1082" s="136"/>
      <c r="V1082" s="136"/>
      <c r="W1082"/>
      <c r="X1082" s="136"/>
      <c r="Y1082" s="136"/>
      <c r="Z1082" s="136"/>
      <c r="AA1082" s="136"/>
      <c r="AB1082" s="136"/>
      <c r="AC1082" s="136"/>
      <c r="AD1082" s="136"/>
      <c r="AE1082" s="136"/>
      <c r="AF1082" s="136"/>
      <c r="AG1082" s="136"/>
      <c r="AH1082" s="136"/>
      <c r="AI1082" s="136"/>
    </row>
    <row r="1083" spans="1:35" ht="30" x14ac:dyDescent="0.25">
      <c r="A1083" s="133">
        <v>250800</v>
      </c>
      <c r="B1083" s="133" t="s">
        <v>2823</v>
      </c>
      <c r="C1083" s="133">
        <v>2</v>
      </c>
      <c r="D1083" s="133" t="s">
        <v>1066</v>
      </c>
      <c r="E1083" s="133">
        <v>250</v>
      </c>
      <c r="F1083" s="133" t="s">
        <v>17</v>
      </c>
      <c r="G1083" s="133">
        <v>25080</v>
      </c>
      <c r="H1083" s="133" t="s">
        <v>2823</v>
      </c>
      <c r="I1083" s="133">
        <v>227099</v>
      </c>
      <c r="J1083" s="133" t="s">
        <v>2840</v>
      </c>
      <c r="K1083" s="133" t="s">
        <v>545</v>
      </c>
      <c r="L1083" s="135" t="str">
        <f t="shared" si="32"/>
        <v>AA</v>
      </c>
      <c r="M1083" s="131">
        <f t="shared" si="33"/>
        <v>0</v>
      </c>
      <c r="P1083" s="136"/>
      <c r="Q1083" s="136"/>
      <c r="R1083" s="136"/>
      <c r="S1083" s="136"/>
      <c r="T1083"/>
      <c r="U1083" s="136"/>
      <c r="V1083" s="136"/>
      <c r="W1083"/>
      <c r="X1083" s="136"/>
      <c r="Y1083" s="136"/>
      <c r="Z1083" s="136"/>
      <c r="AA1083" s="136"/>
      <c r="AB1083" s="136"/>
      <c r="AC1083" s="136"/>
      <c r="AD1083" s="136"/>
      <c r="AE1083" s="136"/>
      <c r="AF1083" s="136"/>
      <c r="AG1083" s="136"/>
      <c r="AH1083" s="136"/>
      <c r="AI1083" s="136"/>
    </row>
    <row r="1084" spans="1:35" ht="30" x14ac:dyDescent="0.25">
      <c r="A1084" s="133">
        <v>250800</v>
      </c>
      <c r="B1084" s="133" t="s">
        <v>2823</v>
      </c>
      <c r="C1084" s="133">
        <v>2</v>
      </c>
      <c r="D1084" s="133" t="s">
        <v>1066</v>
      </c>
      <c r="E1084" s="133">
        <v>250</v>
      </c>
      <c r="F1084" s="133" t="s">
        <v>17</v>
      </c>
      <c r="G1084" s="133">
        <v>25080</v>
      </c>
      <c r="H1084" s="133" t="s">
        <v>2823</v>
      </c>
      <c r="I1084" s="133">
        <v>227176</v>
      </c>
      <c r="J1084" s="133" t="s">
        <v>2842</v>
      </c>
      <c r="K1084" s="133" t="s">
        <v>545</v>
      </c>
      <c r="L1084" s="135" t="str">
        <f t="shared" si="32"/>
        <v>AA</v>
      </c>
      <c r="M1084" s="131">
        <f t="shared" si="33"/>
        <v>0</v>
      </c>
      <c r="P1084" s="136"/>
      <c r="Q1084" s="136"/>
      <c r="R1084" s="136"/>
      <c r="S1084" s="136"/>
      <c r="T1084"/>
      <c r="U1084" s="136"/>
      <c r="V1084" s="136"/>
      <c r="W1084"/>
      <c r="X1084" s="136"/>
      <c r="Y1084" s="136"/>
      <c r="Z1084" s="136"/>
      <c r="AA1084" s="136"/>
      <c r="AB1084" s="136"/>
      <c r="AC1084" s="136"/>
      <c r="AD1084" s="136"/>
      <c r="AE1084" s="136"/>
      <c r="AF1084" s="136"/>
      <c r="AG1084" s="136"/>
      <c r="AH1084" s="136"/>
      <c r="AI1084" s="136"/>
    </row>
    <row r="1085" spans="1:35" ht="30" x14ac:dyDescent="0.25">
      <c r="A1085" s="133">
        <v>250800</v>
      </c>
      <c r="B1085" s="133" t="s">
        <v>2823</v>
      </c>
      <c r="C1085" s="133">
        <v>2</v>
      </c>
      <c r="D1085" s="133" t="s">
        <v>1066</v>
      </c>
      <c r="E1085" s="133">
        <v>250</v>
      </c>
      <c r="F1085" s="133" t="s">
        <v>17</v>
      </c>
      <c r="G1085" s="133">
        <v>25080</v>
      </c>
      <c r="H1085" s="133" t="s">
        <v>2823</v>
      </c>
      <c r="I1085" s="133">
        <v>227518</v>
      </c>
      <c r="J1085" s="133" t="s">
        <v>2844</v>
      </c>
      <c r="K1085" s="133" t="s">
        <v>545</v>
      </c>
      <c r="L1085" s="135" t="str">
        <f t="shared" si="32"/>
        <v>AA</v>
      </c>
      <c r="M1085" s="131">
        <f t="shared" si="33"/>
        <v>0</v>
      </c>
      <c r="P1085" s="136"/>
      <c r="Q1085" s="136"/>
      <c r="R1085" s="136"/>
      <c r="S1085" s="136"/>
      <c r="T1085"/>
      <c r="U1085" s="136"/>
      <c r="V1085" s="136"/>
      <c r="W1085"/>
      <c r="X1085" s="136"/>
      <c r="Y1085" s="136"/>
      <c r="Z1085" s="136"/>
      <c r="AA1085" s="136"/>
      <c r="AB1085" s="136"/>
      <c r="AC1085" s="136"/>
      <c r="AD1085" s="136"/>
      <c r="AE1085" s="136"/>
      <c r="AF1085" s="136"/>
      <c r="AG1085" s="136"/>
      <c r="AH1085" s="136"/>
      <c r="AI1085" s="136"/>
    </row>
    <row r="1086" spans="1:35" ht="30" x14ac:dyDescent="0.25">
      <c r="A1086" s="133">
        <v>250800</v>
      </c>
      <c r="B1086" s="133" t="s">
        <v>2823</v>
      </c>
      <c r="C1086" s="133">
        <v>2</v>
      </c>
      <c r="D1086" s="133" t="s">
        <v>1066</v>
      </c>
      <c r="E1086" s="133">
        <v>250</v>
      </c>
      <c r="F1086" s="133" t="s">
        <v>17</v>
      </c>
      <c r="G1086" s="133">
        <v>25080</v>
      </c>
      <c r="H1086" s="133" t="s">
        <v>2823</v>
      </c>
      <c r="I1086" s="133">
        <v>227831</v>
      </c>
      <c r="J1086" s="133" t="s">
        <v>2846</v>
      </c>
      <c r="K1086" s="133" t="s">
        <v>545</v>
      </c>
      <c r="L1086" s="135" t="str">
        <f t="shared" si="32"/>
        <v>AA</v>
      </c>
      <c r="M1086" s="131">
        <f t="shared" si="33"/>
        <v>0</v>
      </c>
      <c r="P1086" s="136"/>
      <c r="Q1086" s="136"/>
      <c r="R1086" s="136"/>
      <c r="S1086" s="136"/>
      <c r="T1086"/>
      <c r="U1086" s="136"/>
      <c r="V1086" s="136"/>
      <c r="W1086"/>
      <c r="X1086" s="136"/>
      <c r="Y1086" s="136"/>
      <c r="Z1086" s="136"/>
      <c r="AA1086" s="136"/>
      <c r="AB1086" s="136"/>
      <c r="AC1086" s="136"/>
      <c r="AD1086" s="136"/>
      <c r="AE1086" s="136"/>
      <c r="AF1086" s="136"/>
      <c r="AG1086" s="136"/>
      <c r="AH1086" s="136"/>
      <c r="AI1086" s="136"/>
    </row>
    <row r="1087" spans="1:35" ht="30" x14ac:dyDescent="0.25">
      <c r="A1087" s="133">
        <v>250800</v>
      </c>
      <c r="B1087" s="133" t="s">
        <v>2823</v>
      </c>
      <c r="C1087" s="133">
        <v>2</v>
      </c>
      <c r="D1087" s="133" t="s">
        <v>1066</v>
      </c>
      <c r="E1087" s="133">
        <v>250</v>
      </c>
      <c r="F1087" s="133" t="s">
        <v>17</v>
      </c>
      <c r="G1087" s="133">
        <v>25080</v>
      </c>
      <c r="H1087" s="133" t="s">
        <v>2823</v>
      </c>
      <c r="I1087" s="133">
        <v>228270</v>
      </c>
      <c r="J1087" s="133" t="s">
        <v>2848</v>
      </c>
      <c r="K1087" s="133" t="s">
        <v>1156</v>
      </c>
      <c r="L1087" s="135" t="str">
        <f t="shared" si="32"/>
        <v>AA</v>
      </c>
      <c r="M1087" s="131">
        <f t="shared" si="33"/>
        <v>0</v>
      </c>
      <c r="P1087" s="136"/>
      <c r="Q1087" s="136"/>
      <c r="R1087" s="136"/>
      <c r="S1087" s="136"/>
      <c r="T1087"/>
      <c r="U1087" s="136"/>
      <c r="V1087" s="136"/>
      <c r="W1087"/>
      <c r="X1087" s="136"/>
      <c r="Y1087" s="136"/>
      <c r="Z1087" s="136"/>
      <c r="AA1087" s="136"/>
      <c r="AB1087" s="136"/>
      <c r="AC1087" s="136"/>
      <c r="AD1087" s="136"/>
      <c r="AE1087" s="136"/>
      <c r="AF1087" s="136"/>
      <c r="AG1087" s="136"/>
      <c r="AH1087" s="136"/>
      <c r="AI1087" s="136"/>
    </row>
    <row r="1088" spans="1:35" ht="30" x14ac:dyDescent="0.25">
      <c r="A1088" s="133">
        <v>250800</v>
      </c>
      <c r="B1088" s="133" t="s">
        <v>2823</v>
      </c>
      <c r="C1088" s="133">
        <v>2</v>
      </c>
      <c r="D1088" s="133" t="s">
        <v>1066</v>
      </c>
      <c r="E1088" s="133">
        <v>250</v>
      </c>
      <c r="F1088" s="133" t="s">
        <v>17</v>
      </c>
      <c r="G1088" s="133">
        <v>25080</v>
      </c>
      <c r="H1088" s="133" t="s">
        <v>2823</v>
      </c>
      <c r="I1088" s="133">
        <v>228491</v>
      </c>
      <c r="J1088" s="133" t="s">
        <v>2850</v>
      </c>
      <c r="K1088" s="133" t="s">
        <v>545</v>
      </c>
      <c r="L1088" s="135" t="str">
        <f t="shared" si="32"/>
        <v>AA</v>
      </c>
      <c r="M1088" s="131">
        <f t="shared" si="33"/>
        <v>0</v>
      </c>
      <c r="P1088" s="136"/>
      <c r="Q1088" s="136"/>
      <c r="R1088" s="136"/>
      <c r="S1088" s="136"/>
      <c r="T1088"/>
      <c r="U1088" s="136"/>
      <c r="V1088" s="136"/>
      <c r="W1088"/>
      <c r="X1088" s="136"/>
      <c r="Y1088" s="136"/>
      <c r="Z1088" s="136"/>
      <c r="AA1088" s="136"/>
      <c r="AB1088" s="136"/>
      <c r="AC1088" s="136"/>
      <c r="AD1088" s="136"/>
      <c r="AE1088" s="136"/>
      <c r="AF1088" s="136"/>
      <c r="AG1088" s="136"/>
      <c r="AH1088" s="136"/>
      <c r="AI1088" s="136"/>
    </row>
    <row r="1089" spans="1:35" ht="30" x14ac:dyDescent="0.25">
      <c r="A1089" s="133">
        <v>250800</v>
      </c>
      <c r="B1089" s="133" t="s">
        <v>2823</v>
      </c>
      <c r="C1089" s="133">
        <v>2</v>
      </c>
      <c r="D1089" s="133" t="s">
        <v>1066</v>
      </c>
      <c r="E1089" s="133">
        <v>250</v>
      </c>
      <c r="F1089" s="133" t="s">
        <v>17</v>
      </c>
      <c r="G1089" s="133">
        <v>25080</v>
      </c>
      <c r="H1089" s="133" t="s">
        <v>2823</v>
      </c>
      <c r="I1089" s="133">
        <v>228526</v>
      </c>
      <c r="J1089" s="133" t="s">
        <v>2852</v>
      </c>
      <c r="K1089" s="133" t="s">
        <v>545</v>
      </c>
      <c r="L1089" s="135" t="str">
        <f t="shared" si="32"/>
        <v>AA</v>
      </c>
      <c r="M1089" s="131">
        <f t="shared" si="33"/>
        <v>0</v>
      </c>
      <c r="P1089" s="136"/>
      <c r="Q1089" s="136"/>
      <c r="R1089" s="136"/>
      <c r="S1089" s="136"/>
      <c r="T1089"/>
      <c r="U1089" s="136"/>
      <c r="V1089" s="136"/>
      <c r="W1089"/>
      <c r="X1089" s="136"/>
      <c r="Y1089" s="136"/>
      <c r="Z1089" s="136"/>
      <c r="AA1089" s="136"/>
      <c r="AB1089" s="136"/>
      <c r="AC1089" s="136"/>
      <c r="AD1089" s="136"/>
      <c r="AE1089" s="136"/>
      <c r="AF1089" s="136"/>
      <c r="AG1089" s="136"/>
      <c r="AH1089" s="136"/>
      <c r="AI1089" s="136"/>
    </row>
    <row r="1090" spans="1:35" ht="30" x14ac:dyDescent="0.25">
      <c r="A1090" s="133">
        <v>250800</v>
      </c>
      <c r="B1090" s="133" t="s">
        <v>2823</v>
      </c>
      <c r="C1090" s="133">
        <v>2</v>
      </c>
      <c r="D1090" s="133" t="s">
        <v>1066</v>
      </c>
      <c r="E1090" s="133">
        <v>250</v>
      </c>
      <c r="F1090" s="133" t="s">
        <v>17</v>
      </c>
      <c r="G1090" s="133">
        <v>25080</v>
      </c>
      <c r="H1090" s="133" t="s">
        <v>2823</v>
      </c>
      <c r="I1090" s="133">
        <v>228546</v>
      </c>
      <c r="J1090" s="133" t="s">
        <v>2854</v>
      </c>
      <c r="K1090" s="133" t="s">
        <v>545</v>
      </c>
      <c r="L1090" s="135" t="str">
        <f t="shared" si="32"/>
        <v>AA</v>
      </c>
      <c r="M1090" s="131">
        <f t="shared" si="33"/>
        <v>0</v>
      </c>
      <c r="P1090" s="136"/>
      <c r="Q1090" s="136"/>
      <c r="R1090" s="136"/>
      <c r="S1090" s="136"/>
      <c r="T1090"/>
      <c r="U1090" s="136"/>
      <c r="V1090" s="136"/>
      <c r="W1090"/>
      <c r="X1090" s="136"/>
      <c r="Y1090" s="136"/>
      <c r="Z1090" s="136"/>
      <c r="AA1090" s="136"/>
      <c r="AB1090" s="136"/>
      <c r="AC1090" s="136"/>
      <c r="AD1090" s="136"/>
      <c r="AE1090" s="136"/>
      <c r="AF1090" s="136"/>
      <c r="AG1090" s="136"/>
      <c r="AH1090" s="136"/>
      <c r="AI1090" s="136"/>
    </row>
    <row r="1091" spans="1:35" ht="30" x14ac:dyDescent="0.25">
      <c r="A1091" s="133">
        <v>250800</v>
      </c>
      <c r="B1091" s="133" t="s">
        <v>2823</v>
      </c>
      <c r="C1091" s="133">
        <v>2</v>
      </c>
      <c r="D1091" s="133" t="s">
        <v>1066</v>
      </c>
      <c r="E1091" s="133">
        <v>250</v>
      </c>
      <c r="F1091" s="133" t="s">
        <v>17</v>
      </c>
      <c r="G1091" s="133">
        <v>25080</v>
      </c>
      <c r="H1091" s="133" t="s">
        <v>2823</v>
      </c>
      <c r="I1091" s="133">
        <v>228547</v>
      </c>
      <c r="J1091" s="133" t="s">
        <v>2856</v>
      </c>
      <c r="K1091" s="133" t="s">
        <v>545</v>
      </c>
      <c r="L1091" s="135" t="str">
        <f t="shared" si="32"/>
        <v>AA</v>
      </c>
      <c r="M1091" s="131">
        <f t="shared" si="33"/>
        <v>0</v>
      </c>
      <c r="P1091" s="136"/>
      <c r="Q1091" s="136"/>
      <c r="R1091" s="136"/>
      <c r="S1091" s="136"/>
      <c r="T1091"/>
      <c r="U1091" s="136"/>
      <c r="V1091" s="136"/>
      <c r="W1091"/>
      <c r="X1091" s="136"/>
      <c r="Y1091" s="136"/>
      <c r="Z1091" s="136"/>
      <c r="AA1091" s="136"/>
      <c r="AB1091" s="136"/>
      <c r="AC1091" s="136"/>
      <c r="AD1091" s="136"/>
      <c r="AE1091" s="136"/>
      <c r="AF1091" s="136"/>
      <c r="AG1091" s="136"/>
      <c r="AH1091" s="136"/>
      <c r="AI1091" s="136"/>
    </row>
    <row r="1092" spans="1:35" ht="30" x14ac:dyDescent="0.25">
      <c r="A1092" s="133">
        <v>250800</v>
      </c>
      <c r="B1092" s="133" t="s">
        <v>2823</v>
      </c>
      <c r="C1092" s="133">
        <v>2</v>
      </c>
      <c r="D1092" s="133" t="s">
        <v>1066</v>
      </c>
      <c r="E1092" s="133">
        <v>250</v>
      </c>
      <c r="F1092" s="133" t="s">
        <v>17</v>
      </c>
      <c r="G1092" s="133">
        <v>25080</v>
      </c>
      <c r="H1092" s="133" t="s">
        <v>2823</v>
      </c>
      <c r="I1092" s="133">
        <v>228652</v>
      </c>
      <c r="J1092" s="133" t="s">
        <v>2858</v>
      </c>
      <c r="K1092" s="133" t="s">
        <v>545</v>
      </c>
      <c r="L1092" s="135" t="str">
        <f t="shared" si="32"/>
        <v>AA</v>
      </c>
      <c r="M1092" s="131">
        <f t="shared" si="33"/>
        <v>0</v>
      </c>
      <c r="P1092" s="136"/>
      <c r="Q1092" s="136"/>
      <c r="R1092" s="136"/>
      <c r="S1092" s="136"/>
      <c r="T1092"/>
      <c r="U1092" s="136"/>
      <c r="V1092" s="136"/>
      <c r="W1092"/>
      <c r="X1092" s="136"/>
      <c r="Y1092" s="136"/>
      <c r="Z1092" s="136"/>
      <c r="AA1092" s="136"/>
      <c r="AB1092" s="136"/>
      <c r="AC1092" s="136"/>
      <c r="AD1092" s="136"/>
      <c r="AE1092" s="136"/>
      <c r="AF1092" s="136"/>
      <c r="AG1092" s="136"/>
      <c r="AH1092" s="136"/>
      <c r="AI1092" s="136"/>
    </row>
    <row r="1093" spans="1:35" ht="30" x14ac:dyDescent="0.25">
      <c r="A1093" s="133">
        <v>250800</v>
      </c>
      <c r="B1093" s="133" t="s">
        <v>2823</v>
      </c>
      <c r="C1093" s="133">
        <v>2</v>
      </c>
      <c r="D1093" s="133" t="s">
        <v>1066</v>
      </c>
      <c r="E1093" s="133">
        <v>250</v>
      </c>
      <c r="F1093" s="133" t="s">
        <v>17</v>
      </c>
      <c r="G1093" s="133">
        <v>25080</v>
      </c>
      <c r="H1093" s="133" t="s">
        <v>2823</v>
      </c>
      <c r="I1093" s="133">
        <v>228672</v>
      </c>
      <c r="J1093" s="133" t="s">
        <v>2860</v>
      </c>
      <c r="K1093" s="133" t="s">
        <v>545</v>
      </c>
      <c r="L1093" s="135" t="str">
        <f t="shared" ref="L1093:L1156" si="34">IF(K1093=102,"AA102",IF(K1093=103,"AA103",VLOOKUP(C1093,$AJ$5:$AK$13,2,0)))</f>
        <v>AA</v>
      </c>
      <c r="M1093" s="131">
        <f t="shared" si="33"/>
        <v>0</v>
      </c>
      <c r="P1093" s="136"/>
      <c r="Q1093" s="136"/>
      <c r="R1093" s="136"/>
      <c r="S1093" s="136"/>
      <c r="T1093"/>
      <c r="U1093" s="136"/>
      <c r="V1093" s="136"/>
      <c r="W1093"/>
      <c r="X1093" s="136"/>
      <c r="Y1093" s="136"/>
      <c r="Z1093" s="136"/>
      <c r="AA1093" s="136"/>
      <c r="AB1093" s="136"/>
      <c r="AC1093" s="136"/>
      <c r="AD1093" s="136"/>
      <c r="AE1093" s="136"/>
      <c r="AF1093" s="136"/>
      <c r="AG1093" s="136"/>
      <c r="AH1093" s="136"/>
      <c r="AI1093" s="136"/>
    </row>
    <row r="1094" spans="1:35" ht="30" x14ac:dyDescent="0.25">
      <c r="A1094" s="133">
        <v>250800</v>
      </c>
      <c r="B1094" s="133" t="s">
        <v>2823</v>
      </c>
      <c r="C1094" s="133">
        <v>2</v>
      </c>
      <c r="D1094" s="133" t="s">
        <v>1066</v>
      </c>
      <c r="E1094" s="133">
        <v>250</v>
      </c>
      <c r="F1094" s="133" t="s">
        <v>17</v>
      </c>
      <c r="G1094" s="133">
        <v>25080</v>
      </c>
      <c r="H1094" s="133" t="s">
        <v>2823</v>
      </c>
      <c r="I1094" s="133">
        <v>228723</v>
      </c>
      <c r="J1094" s="133" t="s">
        <v>2862</v>
      </c>
      <c r="K1094" s="133" t="s">
        <v>545</v>
      </c>
      <c r="L1094" s="135" t="str">
        <f t="shared" si="34"/>
        <v>AA</v>
      </c>
      <c r="M1094" s="131">
        <f t="shared" ref="M1094:M1157" si="35">VLOOKUP(H1094,$W$5:$X$227,2,FALSE)</f>
        <v>0</v>
      </c>
      <c r="P1094" s="136"/>
      <c r="Q1094" s="136"/>
      <c r="R1094" s="136"/>
      <c r="S1094" s="136"/>
      <c r="T1094"/>
      <c r="U1094" s="136"/>
      <c r="V1094" s="136"/>
      <c r="W1094"/>
      <c r="X1094" s="136"/>
      <c r="Y1094" s="136"/>
      <c r="Z1094" s="136"/>
      <c r="AA1094" s="136"/>
      <c r="AB1094" s="136"/>
      <c r="AC1094" s="136"/>
      <c r="AD1094" s="136"/>
      <c r="AE1094" s="136"/>
      <c r="AF1094" s="136"/>
      <c r="AG1094" s="136"/>
      <c r="AH1094" s="136"/>
      <c r="AI1094" s="136"/>
    </row>
    <row r="1095" spans="1:35" ht="30" x14ac:dyDescent="0.25">
      <c r="A1095" s="133">
        <v>250800</v>
      </c>
      <c r="B1095" s="133" t="s">
        <v>2823</v>
      </c>
      <c r="C1095" s="133">
        <v>2</v>
      </c>
      <c r="D1095" s="133" t="s">
        <v>1066</v>
      </c>
      <c r="E1095" s="133">
        <v>250</v>
      </c>
      <c r="F1095" s="133" t="s">
        <v>17</v>
      </c>
      <c r="G1095" s="133">
        <v>25080</v>
      </c>
      <c r="H1095" s="133" t="s">
        <v>2823</v>
      </c>
      <c r="I1095" s="133">
        <v>228748</v>
      </c>
      <c r="J1095" s="133" t="s">
        <v>2864</v>
      </c>
      <c r="K1095" s="133" t="s">
        <v>545</v>
      </c>
      <c r="L1095" s="135" t="str">
        <f t="shared" si="34"/>
        <v>AA</v>
      </c>
      <c r="M1095" s="131">
        <f t="shared" si="35"/>
        <v>0</v>
      </c>
      <c r="P1095" s="136"/>
      <c r="Q1095" s="136"/>
      <c r="R1095" s="136"/>
      <c r="S1095" s="136"/>
      <c r="T1095"/>
      <c r="U1095" s="136"/>
      <c r="V1095" s="136"/>
      <c r="W1095"/>
      <c r="X1095" s="136"/>
      <c r="Y1095" s="136"/>
      <c r="Z1095" s="136"/>
      <c r="AA1095" s="136"/>
      <c r="AB1095" s="136"/>
      <c r="AC1095" s="136"/>
      <c r="AD1095" s="136"/>
      <c r="AE1095" s="136"/>
      <c r="AF1095" s="136"/>
      <c r="AG1095" s="136"/>
      <c r="AH1095" s="136"/>
      <c r="AI1095" s="136"/>
    </row>
    <row r="1096" spans="1:35" ht="30" x14ac:dyDescent="0.25">
      <c r="A1096" s="133">
        <v>250800</v>
      </c>
      <c r="B1096" s="133" t="s">
        <v>2823</v>
      </c>
      <c r="C1096" s="133">
        <v>2</v>
      </c>
      <c r="D1096" s="133" t="s">
        <v>1066</v>
      </c>
      <c r="E1096" s="133">
        <v>250</v>
      </c>
      <c r="F1096" s="133" t="s">
        <v>17</v>
      </c>
      <c r="G1096" s="133">
        <v>25080</v>
      </c>
      <c r="H1096" s="133" t="s">
        <v>2823</v>
      </c>
      <c r="I1096" s="133">
        <v>228757</v>
      </c>
      <c r="J1096" s="133" t="s">
        <v>2866</v>
      </c>
      <c r="K1096" s="133" t="s">
        <v>545</v>
      </c>
      <c r="L1096" s="135" t="str">
        <f t="shared" si="34"/>
        <v>AA</v>
      </c>
      <c r="M1096" s="131">
        <f t="shared" si="35"/>
        <v>0</v>
      </c>
      <c r="P1096" s="136"/>
      <c r="Q1096" s="136"/>
      <c r="R1096" s="136"/>
      <c r="S1096" s="136"/>
      <c r="T1096"/>
      <c r="U1096" s="136"/>
      <c r="V1096" s="136"/>
      <c r="W1096"/>
      <c r="X1096" s="136"/>
      <c r="Y1096" s="136"/>
      <c r="Z1096" s="136"/>
      <c r="AA1096" s="136"/>
      <c r="AB1096" s="136"/>
      <c r="AC1096" s="136"/>
      <c r="AD1096" s="136"/>
      <c r="AE1096" s="136"/>
      <c r="AF1096" s="136"/>
      <c r="AG1096" s="136"/>
      <c r="AH1096" s="136"/>
      <c r="AI1096" s="136"/>
    </row>
    <row r="1097" spans="1:35" ht="30" x14ac:dyDescent="0.25">
      <c r="A1097" s="133">
        <v>250800</v>
      </c>
      <c r="B1097" s="133" t="s">
        <v>2823</v>
      </c>
      <c r="C1097" s="133">
        <v>2</v>
      </c>
      <c r="D1097" s="133" t="s">
        <v>1066</v>
      </c>
      <c r="E1097" s="133">
        <v>250</v>
      </c>
      <c r="F1097" s="133" t="s">
        <v>17</v>
      </c>
      <c r="G1097" s="133">
        <v>25080</v>
      </c>
      <c r="H1097" s="133" t="s">
        <v>2823</v>
      </c>
      <c r="I1097" s="133">
        <v>228765</v>
      </c>
      <c r="J1097" s="133" t="s">
        <v>2868</v>
      </c>
      <c r="K1097" s="133" t="s">
        <v>545</v>
      </c>
      <c r="L1097" s="135" t="str">
        <f t="shared" si="34"/>
        <v>AA</v>
      </c>
      <c r="M1097" s="131">
        <f t="shared" si="35"/>
        <v>0</v>
      </c>
      <c r="P1097" s="136"/>
      <c r="Q1097" s="136"/>
      <c r="R1097" s="136"/>
      <c r="S1097" s="136"/>
      <c r="T1097"/>
      <c r="U1097" s="136"/>
      <c r="V1097" s="136"/>
      <c r="W1097"/>
      <c r="X1097" s="136"/>
      <c r="Y1097" s="136"/>
      <c r="Z1097" s="136"/>
      <c r="AA1097" s="136"/>
      <c r="AB1097" s="136"/>
      <c r="AC1097" s="136"/>
      <c r="AD1097" s="136"/>
      <c r="AE1097" s="136"/>
      <c r="AF1097" s="136"/>
      <c r="AG1097" s="136"/>
      <c r="AH1097" s="136"/>
      <c r="AI1097" s="136"/>
    </row>
    <row r="1098" spans="1:35" ht="30" x14ac:dyDescent="0.25">
      <c r="A1098" s="133">
        <v>250800</v>
      </c>
      <c r="B1098" s="133" t="s">
        <v>2823</v>
      </c>
      <c r="C1098" s="133">
        <v>2</v>
      </c>
      <c r="D1098" s="133" t="s">
        <v>1066</v>
      </c>
      <c r="E1098" s="133">
        <v>250</v>
      </c>
      <c r="F1098" s="133" t="s">
        <v>17</v>
      </c>
      <c r="G1098" s="133">
        <v>25080</v>
      </c>
      <c r="H1098" s="133" t="s">
        <v>2823</v>
      </c>
      <c r="I1098" s="133">
        <v>228782</v>
      </c>
      <c r="J1098" s="133" t="s">
        <v>2870</v>
      </c>
      <c r="K1098" s="133" t="s">
        <v>545</v>
      </c>
      <c r="L1098" s="135" t="str">
        <f t="shared" si="34"/>
        <v>AA</v>
      </c>
      <c r="M1098" s="131">
        <f t="shared" si="35"/>
        <v>0</v>
      </c>
      <c r="P1098" s="136"/>
      <c r="Q1098" s="136"/>
      <c r="R1098" s="136"/>
      <c r="S1098" s="136"/>
      <c r="T1098"/>
      <c r="U1098" s="136"/>
      <c r="V1098" s="136"/>
      <c r="W1098"/>
      <c r="X1098" s="136"/>
      <c r="Y1098" s="136"/>
      <c r="Z1098" s="136"/>
      <c r="AA1098" s="136"/>
      <c r="AB1098" s="136"/>
      <c r="AC1098" s="136"/>
      <c r="AD1098" s="136"/>
      <c r="AE1098" s="136"/>
      <c r="AF1098" s="136"/>
      <c r="AG1098" s="136"/>
      <c r="AH1098" s="136"/>
      <c r="AI1098" s="136"/>
    </row>
    <row r="1099" spans="1:35" ht="30" x14ac:dyDescent="0.25">
      <c r="A1099" s="133">
        <v>250800</v>
      </c>
      <c r="B1099" s="133" t="s">
        <v>2823</v>
      </c>
      <c r="C1099" s="133">
        <v>2</v>
      </c>
      <c r="D1099" s="133" t="s">
        <v>1066</v>
      </c>
      <c r="E1099" s="133">
        <v>250</v>
      </c>
      <c r="F1099" s="133" t="s">
        <v>17</v>
      </c>
      <c r="G1099" s="133">
        <v>25080</v>
      </c>
      <c r="H1099" s="133" t="s">
        <v>2823</v>
      </c>
      <c r="I1099" s="133">
        <v>228786</v>
      </c>
      <c r="J1099" s="133" t="s">
        <v>2872</v>
      </c>
      <c r="K1099" s="133" t="s">
        <v>545</v>
      </c>
      <c r="L1099" s="135" t="str">
        <f t="shared" si="34"/>
        <v>AA</v>
      </c>
      <c r="M1099" s="131">
        <f t="shared" si="35"/>
        <v>0</v>
      </c>
      <c r="P1099" s="136"/>
      <c r="Q1099" s="136"/>
      <c r="R1099" s="136"/>
      <c r="S1099" s="136"/>
      <c r="T1099"/>
      <c r="U1099" s="136"/>
      <c r="V1099" s="136"/>
      <c r="W1099"/>
      <c r="X1099" s="136"/>
      <c r="Y1099" s="136"/>
      <c r="Z1099" s="136"/>
      <c r="AA1099" s="136"/>
      <c r="AB1099" s="136"/>
      <c r="AC1099" s="136"/>
      <c r="AD1099" s="136"/>
      <c r="AE1099" s="136"/>
      <c r="AF1099" s="136"/>
      <c r="AG1099" s="136"/>
      <c r="AH1099" s="136"/>
      <c r="AI1099" s="136"/>
    </row>
    <row r="1100" spans="1:35" ht="30" x14ac:dyDescent="0.25">
      <c r="A1100" s="133">
        <v>250800</v>
      </c>
      <c r="B1100" s="133" t="s">
        <v>2823</v>
      </c>
      <c r="C1100" s="133">
        <v>2</v>
      </c>
      <c r="D1100" s="133" t="s">
        <v>1066</v>
      </c>
      <c r="E1100" s="133">
        <v>250</v>
      </c>
      <c r="F1100" s="133" t="s">
        <v>17</v>
      </c>
      <c r="G1100" s="133">
        <v>25080</v>
      </c>
      <c r="H1100" s="133" t="s">
        <v>2823</v>
      </c>
      <c r="I1100" s="133">
        <v>228932</v>
      </c>
      <c r="J1100" s="133" t="s">
        <v>2874</v>
      </c>
      <c r="K1100" s="133" t="s">
        <v>545</v>
      </c>
      <c r="L1100" s="135" t="str">
        <f t="shared" si="34"/>
        <v>AA</v>
      </c>
      <c r="M1100" s="131">
        <f t="shared" si="35"/>
        <v>0</v>
      </c>
      <c r="P1100" s="136"/>
      <c r="Q1100" s="136"/>
      <c r="R1100" s="136"/>
      <c r="S1100" s="136"/>
      <c r="T1100"/>
      <c r="U1100" s="136"/>
      <c r="V1100" s="136"/>
      <c r="W1100"/>
      <c r="X1100" s="136"/>
      <c r="Y1100" s="136"/>
      <c r="Z1100" s="136"/>
      <c r="AA1100" s="136"/>
      <c r="AB1100" s="136"/>
      <c r="AC1100" s="136"/>
      <c r="AD1100" s="136"/>
      <c r="AE1100" s="136"/>
      <c r="AF1100" s="136"/>
      <c r="AG1100" s="136"/>
      <c r="AH1100" s="136"/>
      <c r="AI1100" s="136"/>
    </row>
    <row r="1101" spans="1:35" ht="30" x14ac:dyDescent="0.25">
      <c r="A1101" s="133">
        <v>250800</v>
      </c>
      <c r="B1101" s="133" t="s">
        <v>2823</v>
      </c>
      <c r="C1101" s="133">
        <v>2</v>
      </c>
      <c r="D1101" s="133" t="s">
        <v>1066</v>
      </c>
      <c r="E1101" s="133">
        <v>250</v>
      </c>
      <c r="F1101" s="133" t="s">
        <v>17</v>
      </c>
      <c r="G1101" s="133">
        <v>25080</v>
      </c>
      <c r="H1101" s="133" t="s">
        <v>2823</v>
      </c>
      <c r="I1101" s="133">
        <v>333524</v>
      </c>
      <c r="J1101" s="133" t="s">
        <v>2876</v>
      </c>
      <c r="K1101" s="133" t="s">
        <v>545</v>
      </c>
      <c r="L1101" s="135" t="str">
        <f t="shared" si="34"/>
        <v>AA</v>
      </c>
      <c r="M1101" s="131">
        <f t="shared" si="35"/>
        <v>0</v>
      </c>
      <c r="P1101" s="136"/>
      <c r="Q1101" s="136"/>
      <c r="R1101" s="136"/>
      <c r="S1101" s="136"/>
      <c r="T1101"/>
      <c r="U1101" s="136"/>
      <c r="V1101" s="136"/>
      <c r="W1101"/>
      <c r="X1101" s="136"/>
      <c r="Y1101" s="136"/>
      <c r="Z1101" s="136"/>
      <c r="AA1101" s="136"/>
      <c r="AB1101" s="136"/>
      <c r="AC1101" s="136"/>
      <c r="AD1101" s="136"/>
      <c r="AE1101" s="136"/>
      <c r="AF1101" s="136"/>
      <c r="AG1101" s="136"/>
      <c r="AH1101" s="136"/>
      <c r="AI1101" s="136"/>
    </row>
    <row r="1102" spans="1:35" ht="30" x14ac:dyDescent="0.25">
      <c r="A1102" s="133">
        <v>250800</v>
      </c>
      <c r="B1102" s="133" t="s">
        <v>2823</v>
      </c>
      <c r="C1102" s="133">
        <v>2</v>
      </c>
      <c r="D1102" s="133" t="s">
        <v>1066</v>
      </c>
      <c r="E1102" s="133">
        <v>250</v>
      </c>
      <c r="F1102" s="133" t="s">
        <v>17</v>
      </c>
      <c r="G1102" s="133">
        <v>25080</v>
      </c>
      <c r="H1102" s="133" t="s">
        <v>2823</v>
      </c>
      <c r="I1102" s="133">
        <v>336559</v>
      </c>
      <c r="J1102" s="133" t="s">
        <v>2878</v>
      </c>
      <c r="K1102" s="133" t="s">
        <v>884</v>
      </c>
      <c r="L1102" s="135" t="str">
        <f t="shared" si="34"/>
        <v>AA</v>
      </c>
      <c r="M1102" s="131">
        <f t="shared" si="35"/>
        <v>0</v>
      </c>
      <c r="P1102" s="136"/>
      <c r="Q1102" s="136"/>
      <c r="R1102" s="136"/>
      <c r="S1102" s="136"/>
      <c r="T1102"/>
      <c r="U1102" s="136"/>
      <c r="V1102" s="136"/>
      <c r="W1102"/>
      <c r="X1102" s="136"/>
      <c r="Y1102" s="136"/>
      <c r="Z1102" s="136"/>
      <c r="AA1102" s="136"/>
      <c r="AB1102" s="136"/>
      <c r="AC1102" s="136"/>
      <c r="AD1102" s="136"/>
      <c r="AE1102" s="136"/>
      <c r="AF1102" s="136"/>
      <c r="AG1102" s="136"/>
      <c r="AH1102" s="136"/>
      <c r="AI1102" s="136"/>
    </row>
    <row r="1103" spans="1:35" ht="30" x14ac:dyDescent="0.25">
      <c r="A1103" s="133">
        <v>250800</v>
      </c>
      <c r="B1103" s="133" t="s">
        <v>2823</v>
      </c>
      <c r="C1103" s="133">
        <v>2</v>
      </c>
      <c r="D1103" s="133" t="s">
        <v>1066</v>
      </c>
      <c r="E1103" s="133">
        <v>250</v>
      </c>
      <c r="F1103" s="133" t="s">
        <v>17</v>
      </c>
      <c r="G1103" s="133">
        <v>25080</v>
      </c>
      <c r="H1103" s="133" t="s">
        <v>2823</v>
      </c>
      <c r="I1103" s="133">
        <v>336605</v>
      </c>
      <c r="J1103" s="133" t="s">
        <v>2880</v>
      </c>
      <c r="K1103" s="133" t="s">
        <v>884</v>
      </c>
      <c r="L1103" s="135" t="str">
        <f t="shared" si="34"/>
        <v>AA</v>
      </c>
      <c r="M1103" s="131">
        <f t="shared" si="35"/>
        <v>0</v>
      </c>
      <c r="P1103" s="136"/>
      <c r="Q1103" s="136"/>
      <c r="R1103" s="136"/>
      <c r="S1103" s="136"/>
      <c r="T1103"/>
      <c r="U1103" s="136"/>
      <c r="V1103" s="136"/>
      <c r="W1103"/>
      <c r="X1103" s="136"/>
      <c r="Y1103" s="136"/>
      <c r="Z1103" s="136"/>
      <c r="AA1103" s="136"/>
      <c r="AB1103" s="136"/>
      <c r="AC1103" s="136"/>
      <c r="AD1103" s="136"/>
      <c r="AE1103" s="136"/>
      <c r="AF1103" s="136"/>
      <c r="AG1103" s="136"/>
      <c r="AH1103" s="136"/>
      <c r="AI1103" s="136"/>
    </row>
    <row r="1104" spans="1:35" ht="30" x14ac:dyDescent="0.25">
      <c r="A1104" s="133">
        <v>250800</v>
      </c>
      <c r="B1104" s="133" t="s">
        <v>2823</v>
      </c>
      <c r="C1104" s="133">
        <v>2</v>
      </c>
      <c r="D1104" s="133" t="s">
        <v>1066</v>
      </c>
      <c r="E1104" s="133">
        <v>250</v>
      </c>
      <c r="F1104" s="133" t="s">
        <v>17</v>
      </c>
      <c r="G1104" s="133">
        <v>25080</v>
      </c>
      <c r="H1104" s="133" t="s">
        <v>2823</v>
      </c>
      <c r="I1104" s="133">
        <v>552119</v>
      </c>
      <c r="J1104" s="133" t="s">
        <v>2882</v>
      </c>
      <c r="K1104" s="133" t="s">
        <v>1156</v>
      </c>
      <c r="L1104" s="135" t="str">
        <f t="shared" si="34"/>
        <v>AA</v>
      </c>
      <c r="M1104" s="131">
        <f t="shared" si="35"/>
        <v>0</v>
      </c>
      <c r="P1104" s="136"/>
      <c r="Q1104" s="136"/>
      <c r="R1104" s="136"/>
      <c r="S1104" s="136"/>
      <c r="T1104"/>
      <c r="U1104" s="136"/>
      <c r="V1104" s="136"/>
      <c r="W1104"/>
      <c r="X1104" s="136"/>
      <c r="Y1104" s="136"/>
      <c r="Z1104" s="136"/>
      <c r="AA1104" s="136"/>
      <c r="AB1104" s="136"/>
      <c r="AC1104" s="136"/>
      <c r="AD1104" s="136"/>
      <c r="AE1104" s="136"/>
      <c r="AF1104" s="136"/>
      <c r="AG1104" s="136"/>
      <c r="AH1104" s="136"/>
      <c r="AI1104" s="136"/>
    </row>
    <row r="1105" spans="1:35" ht="30" x14ac:dyDescent="0.25">
      <c r="A1105" s="133">
        <v>250800</v>
      </c>
      <c r="B1105" s="133" t="s">
        <v>2823</v>
      </c>
      <c r="C1105" s="133">
        <v>2</v>
      </c>
      <c r="D1105" s="133" t="s">
        <v>1066</v>
      </c>
      <c r="E1105" s="133">
        <v>250</v>
      </c>
      <c r="F1105" s="133" t="s">
        <v>17</v>
      </c>
      <c r="G1105" s="133">
        <v>25080</v>
      </c>
      <c r="H1105" s="133" t="s">
        <v>2823</v>
      </c>
      <c r="I1105" s="133">
        <v>553533</v>
      </c>
      <c r="J1105" s="133" t="s">
        <v>2884</v>
      </c>
      <c r="K1105" s="133" t="s">
        <v>1156</v>
      </c>
      <c r="L1105" s="135" t="str">
        <f t="shared" si="34"/>
        <v>AA</v>
      </c>
      <c r="M1105" s="131">
        <f t="shared" si="35"/>
        <v>0</v>
      </c>
      <c r="P1105" s="136"/>
      <c r="Q1105" s="136"/>
      <c r="R1105" s="136"/>
      <c r="S1105" s="136"/>
      <c r="T1105"/>
      <c r="U1105" s="136"/>
      <c r="V1105" s="136"/>
      <c r="W1105"/>
      <c r="X1105" s="136"/>
      <c r="Y1105" s="136"/>
      <c r="Z1105" s="136"/>
      <c r="AA1105" s="136"/>
      <c r="AB1105" s="136"/>
      <c r="AC1105" s="136"/>
      <c r="AD1105" s="136"/>
      <c r="AE1105" s="136"/>
      <c r="AF1105" s="136"/>
      <c r="AG1105" s="136"/>
      <c r="AH1105" s="136"/>
      <c r="AI1105" s="136"/>
    </row>
    <row r="1106" spans="1:35" ht="30" x14ac:dyDescent="0.25">
      <c r="A1106" s="133">
        <v>250800</v>
      </c>
      <c r="B1106" s="133" t="s">
        <v>2823</v>
      </c>
      <c r="C1106" s="133">
        <v>2</v>
      </c>
      <c r="D1106" s="133" t="s">
        <v>1066</v>
      </c>
      <c r="E1106" s="133">
        <v>250</v>
      </c>
      <c r="F1106" s="133" t="s">
        <v>17</v>
      </c>
      <c r="G1106" s="133">
        <v>25080</v>
      </c>
      <c r="H1106" s="133" t="s">
        <v>2823</v>
      </c>
      <c r="I1106" s="133">
        <v>558089</v>
      </c>
      <c r="J1106" s="133" t="s">
        <v>2886</v>
      </c>
      <c r="K1106" s="133" t="s">
        <v>604</v>
      </c>
      <c r="L1106" s="135" t="str">
        <f t="shared" si="34"/>
        <v>AA</v>
      </c>
      <c r="M1106" s="131">
        <f t="shared" si="35"/>
        <v>0</v>
      </c>
      <c r="P1106" s="136"/>
      <c r="Q1106" s="136"/>
      <c r="R1106" s="136"/>
      <c r="S1106" s="136"/>
      <c r="T1106"/>
      <c r="U1106" s="136"/>
      <c r="V1106" s="136"/>
      <c r="W1106"/>
      <c r="X1106" s="136"/>
      <c r="Y1106" s="136"/>
      <c r="Z1106" s="136"/>
      <c r="AA1106" s="136"/>
      <c r="AB1106" s="136"/>
      <c r="AC1106" s="136"/>
      <c r="AD1106" s="136"/>
      <c r="AE1106" s="136"/>
      <c r="AF1106" s="136"/>
      <c r="AG1106" s="136"/>
      <c r="AH1106" s="136"/>
      <c r="AI1106" s="136"/>
    </row>
    <row r="1107" spans="1:35" ht="30" x14ac:dyDescent="0.25">
      <c r="A1107" s="133">
        <v>250800</v>
      </c>
      <c r="B1107" s="133" t="s">
        <v>2823</v>
      </c>
      <c r="C1107" s="133">
        <v>2</v>
      </c>
      <c r="D1107" s="133" t="s">
        <v>1066</v>
      </c>
      <c r="E1107" s="133">
        <v>250</v>
      </c>
      <c r="F1107" s="133" t="s">
        <v>17</v>
      </c>
      <c r="G1107" s="133">
        <v>25080</v>
      </c>
      <c r="H1107" s="133" t="s">
        <v>2823</v>
      </c>
      <c r="I1107" s="133">
        <v>558094</v>
      </c>
      <c r="J1107" s="133" t="s">
        <v>2888</v>
      </c>
      <c r="K1107" s="133" t="s">
        <v>604</v>
      </c>
      <c r="L1107" s="135" t="str">
        <f t="shared" si="34"/>
        <v>AA</v>
      </c>
      <c r="M1107" s="131">
        <f t="shared" si="35"/>
        <v>0</v>
      </c>
      <c r="P1107" s="136"/>
      <c r="Q1107" s="136"/>
      <c r="R1107" s="136"/>
      <c r="S1107" s="136"/>
      <c r="T1107"/>
      <c r="U1107" s="136"/>
      <c r="V1107" s="136"/>
      <c r="W1107"/>
      <c r="X1107" s="136"/>
      <c r="Y1107" s="136"/>
      <c r="Z1107" s="136"/>
      <c r="AA1107" s="136"/>
      <c r="AB1107" s="136"/>
      <c r="AC1107" s="136"/>
      <c r="AD1107" s="136"/>
      <c r="AE1107" s="136"/>
      <c r="AF1107" s="136"/>
      <c r="AG1107" s="136"/>
      <c r="AH1107" s="136"/>
      <c r="AI1107" s="136"/>
    </row>
    <row r="1108" spans="1:35" ht="30" x14ac:dyDescent="0.25">
      <c r="A1108" s="133">
        <v>250800</v>
      </c>
      <c r="B1108" s="133" t="s">
        <v>2823</v>
      </c>
      <c r="C1108" s="133">
        <v>2</v>
      </c>
      <c r="D1108" s="133" t="s">
        <v>1066</v>
      </c>
      <c r="E1108" s="133">
        <v>250</v>
      </c>
      <c r="F1108" s="133" t="s">
        <v>17</v>
      </c>
      <c r="G1108" s="133">
        <v>25080</v>
      </c>
      <c r="H1108" s="133" t="s">
        <v>2823</v>
      </c>
      <c r="I1108" s="133">
        <v>558100</v>
      </c>
      <c r="J1108" s="133" t="s">
        <v>2890</v>
      </c>
      <c r="K1108" s="133" t="s">
        <v>604</v>
      </c>
      <c r="L1108" s="135" t="str">
        <f t="shared" si="34"/>
        <v>AA</v>
      </c>
      <c r="M1108" s="131">
        <f t="shared" si="35"/>
        <v>0</v>
      </c>
      <c r="P1108" s="136"/>
      <c r="Q1108" s="136"/>
      <c r="R1108" s="136"/>
      <c r="S1108" s="136"/>
      <c r="T1108"/>
      <c r="U1108" s="136"/>
      <c r="V1108" s="136"/>
      <c r="W1108"/>
      <c r="X1108" s="136"/>
      <c r="Y1108" s="136"/>
      <c r="Z1108" s="136"/>
      <c r="AA1108" s="136"/>
      <c r="AB1108" s="136"/>
      <c r="AC1108" s="136"/>
      <c r="AD1108" s="136"/>
      <c r="AE1108" s="136"/>
      <c r="AF1108" s="136"/>
      <c r="AG1108" s="136"/>
      <c r="AH1108" s="136"/>
      <c r="AI1108" s="136"/>
    </row>
    <row r="1109" spans="1:35" ht="30" x14ac:dyDescent="0.25">
      <c r="A1109" s="133">
        <v>250800</v>
      </c>
      <c r="B1109" s="133" t="s">
        <v>2823</v>
      </c>
      <c r="C1109" s="133">
        <v>2</v>
      </c>
      <c r="D1109" s="133" t="s">
        <v>1066</v>
      </c>
      <c r="E1109" s="133">
        <v>250</v>
      </c>
      <c r="F1109" s="133" t="s">
        <v>17</v>
      </c>
      <c r="G1109" s="133">
        <v>25080</v>
      </c>
      <c r="H1109" s="133" t="s">
        <v>2823</v>
      </c>
      <c r="I1109" s="133">
        <v>558108</v>
      </c>
      <c r="J1109" s="133" t="s">
        <v>2892</v>
      </c>
      <c r="K1109" s="133" t="s">
        <v>604</v>
      </c>
      <c r="L1109" s="135" t="str">
        <f t="shared" si="34"/>
        <v>AA</v>
      </c>
      <c r="M1109" s="131">
        <f t="shared" si="35"/>
        <v>0</v>
      </c>
      <c r="P1109" s="136"/>
      <c r="Q1109" s="136"/>
      <c r="R1109" s="136"/>
      <c r="S1109" s="136"/>
      <c r="T1109"/>
      <c r="U1109" s="136"/>
      <c r="V1109" s="136"/>
      <c r="W1109"/>
      <c r="X1109" s="136"/>
      <c r="Y1109" s="136"/>
      <c r="Z1109" s="136"/>
      <c r="AA1109" s="136"/>
      <c r="AB1109" s="136"/>
      <c r="AC1109" s="136"/>
      <c r="AD1109" s="136"/>
      <c r="AE1109" s="136"/>
      <c r="AF1109" s="136"/>
      <c r="AG1109" s="136"/>
      <c r="AH1109" s="136"/>
      <c r="AI1109" s="136"/>
    </row>
    <row r="1110" spans="1:35" ht="30" x14ac:dyDescent="0.25">
      <c r="A1110" s="133">
        <v>250800</v>
      </c>
      <c r="B1110" s="133" t="s">
        <v>2823</v>
      </c>
      <c r="C1110" s="133">
        <v>2</v>
      </c>
      <c r="D1110" s="133" t="s">
        <v>1066</v>
      </c>
      <c r="E1110" s="133">
        <v>250</v>
      </c>
      <c r="F1110" s="133" t="s">
        <v>17</v>
      </c>
      <c r="G1110" s="133">
        <v>25080</v>
      </c>
      <c r="H1110" s="133" t="s">
        <v>2823</v>
      </c>
      <c r="I1110" s="133">
        <v>558115</v>
      </c>
      <c r="J1110" s="133" t="s">
        <v>2888</v>
      </c>
      <c r="K1110" s="133" t="s">
        <v>604</v>
      </c>
      <c r="L1110" s="135" t="str">
        <f t="shared" si="34"/>
        <v>AA</v>
      </c>
      <c r="M1110" s="131">
        <f t="shared" si="35"/>
        <v>0</v>
      </c>
      <c r="P1110" s="136"/>
      <c r="Q1110" s="136"/>
      <c r="R1110" s="136"/>
      <c r="S1110" s="136"/>
      <c r="T1110"/>
      <c r="U1110" s="136"/>
      <c r="V1110" s="136"/>
      <c r="W1110"/>
      <c r="X1110" s="136"/>
      <c r="Y1110" s="136"/>
      <c r="Z1110" s="136"/>
      <c r="AA1110" s="136"/>
      <c r="AB1110" s="136"/>
      <c r="AC1110" s="136"/>
      <c r="AD1110" s="136"/>
      <c r="AE1110" s="136"/>
      <c r="AF1110" s="136"/>
      <c r="AG1110" s="136"/>
      <c r="AH1110" s="136"/>
      <c r="AI1110" s="136"/>
    </row>
    <row r="1111" spans="1:35" ht="30" x14ac:dyDescent="0.25">
      <c r="A1111" s="133">
        <v>250800</v>
      </c>
      <c r="B1111" s="133" t="s">
        <v>2823</v>
      </c>
      <c r="C1111" s="133">
        <v>2</v>
      </c>
      <c r="D1111" s="133" t="s">
        <v>1066</v>
      </c>
      <c r="E1111" s="133">
        <v>250</v>
      </c>
      <c r="F1111" s="133" t="s">
        <v>17</v>
      </c>
      <c r="G1111" s="133">
        <v>25080</v>
      </c>
      <c r="H1111" s="133" t="s">
        <v>2823</v>
      </c>
      <c r="I1111" s="133">
        <v>558116</v>
      </c>
      <c r="J1111" s="133" t="s">
        <v>2895</v>
      </c>
      <c r="K1111" s="133" t="s">
        <v>604</v>
      </c>
      <c r="L1111" s="135" t="str">
        <f t="shared" si="34"/>
        <v>AA</v>
      </c>
      <c r="M1111" s="131">
        <f t="shared" si="35"/>
        <v>0</v>
      </c>
      <c r="P1111" s="136"/>
      <c r="Q1111" s="136"/>
      <c r="R1111" s="136"/>
      <c r="S1111" s="136"/>
      <c r="T1111"/>
      <c r="U1111" s="136"/>
      <c r="V1111" s="136"/>
      <c r="W1111"/>
      <c r="X1111" s="136"/>
      <c r="Y1111" s="136"/>
      <c r="Z1111" s="136"/>
      <c r="AA1111" s="136"/>
      <c r="AB1111" s="136"/>
      <c r="AC1111" s="136"/>
      <c r="AD1111" s="136"/>
      <c r="AE1111" s="136"/>
      <c r="AF1111" s="136"/>
      <c r="AG1111" s="136"/>
      <c r="AH1111" s="136"/>
      <c r="AI1111" s="136"/>
    </row>
    <row r="1112" spans="1:35" ht="30" x14ac:dyDescent="0.25">
      <c r="A1112" s="133">
        <v>250800</v>
      </c>
      <c r="B1112" s="133" t="s">
        <v>2823</v>
      </c>
      <c r="C1112" s="133">
        <v>2</v>
      </c>
      <c r="D1112" s="133" t="s">
        <v>1066</v>
      </c>
      <c r="E1112" s="133">
        <v>250</v>
      </c>
      <c r="F1112" s="133" t="s">
        <v>17</v>
      </c>
      <c r="G1112" s="133">
        <v>25080</v>
      </c>
      <c r="H1112" s="133" t="s">
        <v>2823</v>
      </c>
      <c r="I1112" s="133">
        <v>559114</v>
      </c>
      <c r="J1112" s="133" t="s">
        <v>2897</v>
      </c>
      <c r="K1112" s="133" t="s">
        <v>1156</v>
      </c>
      <c r="L1112" s="135" t="str">
        <f t="shared" si="34"/>
        <v>AA</v>
      </c>
      <c r="M1112" s="131">
        <f t="shared" si="35"/>
        <v>0</v>
      </c>
      <c r="P1112" s="136"/>
      <c r="Q1112" s="136"/>
      <c r="R1112" s="136"/>
      <c r="S1112" s="136"/>
      <c r="T1112"/>
      <c r="U1112" s="136"/>
      <c r="V1112" s="136"/>
      <c r="W1112"/>
      <c r="X1112" s="136"/>
      <c r="Y1112" s="136"/>
      <c r="Z1112" s="136"/>
      <c r="AA1112" s="136"/>
      <c r="AB1112" s="136"/>
      <c r="AC1112" s="136"/>
      <c r="AD1112" s="136"/>
      <c r="AE1112" s="136"/>
      <c r="AF1112" s="136"/>
      <c r="AG1112" s="136"/>
      <c r="AH1112" s="136"/>
      <c r="AI1112" s="136"/>
    </row>
    <row r="1113" spans="1:35" ht="30" x14ac:dyDescent="0.25">
      <c r="A1113" s="133">
        <v>250800</v>
      </c>
      <c r="B1113" s="133" t="s">
        <v>2823</v>
      </c>
      <c r="C1113" s="133">
        <v>2</v>
      </c>
      <c r="D1113" s="133" t="s">
        <v>1066</v>
      </c>
      <c r="E1113" s="133">
        <v>250</v>
      </c>
      <c r="F1113" s="133" t="s">
        <v>17</v>
      </c>
      <c r="G1113" s="133">
        <v>25080</v>
      </c>
      <c r="H1113" s="133" t="s">
        <v>2823</v>
      </c>
      <c r="I1113" s="133">
        <v>559279</v>
      </c>
      <c r="J1113" s="133" t="s">
        <v>2899</v>
      </c>
      <c r="K1113" s="133" t="s">
        <v>604</v>
      </c>
      <c r="L1113" s="135" t="str">
        <f t="shared" si="34"/>
        <v>AA</v>
      </c>
      <c r="M1113" s="131">
        <f t="shared" si="35"/>
        <v>0</v>
      </c>
      <c r="P1113" s="136"/>
      <c r="Q1113" s="136"/>
      <c r="R1113" s="136"/>
      <c r="S1113" s="136"/>
      <c r="T1113"/>
      <c r="U1113" s="136"/>
      <c r="V1113" s="136"/>
      <c r="W1113"/>
      <c r="X1113" s="136"/>
      <c r="Y1113" s="136"/>
      <c r="Z1113" s="136"/>
      <c r="AA1113" s="136"/>
      <c r="AB1113" s="136"/>
      <c r="AC1113" s="136"/>
      <c r="AD1113" s="136"/>
      <c r="AE1113" s="136"/>
      <c r="AF1113" s="136"/>
      <c r="AG1113" s="136"/>
      <c r="AH1113" s="136"/>
      <c r="AI1113" s="136"/>
    </row>
    <row r="1114" spans="1:35" ht="30" x14ac:dyDescent="0.25">
      <c r="A1114" s="133">
        <v>250800</v>
      </c>
      <c r="B1114" s="133" t="s">
        <v>2823</v>
      </c>
      <c r="C1114" s="133">
        <v>2</v>
      </c>
      <c r="D1114" s="133" t="s">
        <v>1066</v>
      </c>
      <c r="E1114" s="133">
        <v>250</v>
      </c>
      <c r="F1114" s="133" t="s">
        <v>17</v>
      </c>
      <c r="G1114" s="133">
        <v>25080</v>
      </c>
      <c r="H1114" s="133" t="s">
        <v>2823</v>
      </c>
      <c r="I1114" s="133">
        <v>559295</v>
      </c>
      <c r="J1114" s="133" t="s">
        <v>2901</v>
      </c>
      <c r="K1114" s="133" t="s">
        <v>1156</v>
      </c>
      <c r="L1114" s="135" t="str">
        <f t="shared" si="34"/>
        <v>AA</v>
      </c>
      <c r="M1114" s="131">
        <f t="shared" si="35"/>
        <v>0</v>
      </c>
      <c r="P1114" s="136"/>
      <c r="Q1114" s="136"/>
      <c r="R1114" s="136"/>
      <c r="S1114" s="136"/>
      <c r="T1114"/>
      <c r="U1114" s="136"/>
      <c r="V1114" s="136"/>
      <c r="W1114"/>
      <c r="X1114" s="136"/>
      <c r="Y1114" s="136"/>
      <c r="Z1114" s="136"/>
      <c r="AA1114" s="136"/>
      <c r="AB1114" s="136"/>
      <c r="AC1114" s="136"/>
      <c r="AD1114" s="136"/>
      <c r="AE1114" s="136"/>
      <c r="AF1114" s="136"/>
      <c r="AG1114" s="136"/>
      <c r="AH1114" s="136"/>
      <c r="AI1114" s="136"/>
    </row>
    <row r="1115" spans="1:35" ht="30" x14ac:dyDescent="0.25">
      <c r="A1115" s="133">
        <v>250800</v>
      </c>
      <c r="B1115" s="133" t="s">
        <v>2823</v>
      </c>
      <c r="C1115" s="133">
        <v>2</v>
      </c>
      <c r="D1115" s="133" t="s">
        <v>1066</v>
      </c>
      <c r="E1115" s="133">
        <v>250</v>
      </c>
      <c r="F1115" s="133" t="s">
        <v>17</v>
      </c>
      <c r="G1115" s="133">
        <v>25080</v>
      </c>
      <c r="H1115" s="133" t="s">
        <v>2823</v>
      </c>
      <c r="I1115" s="133">
        <v>559331</v>
      </c>
      <c r="J1115" s="133" t="s">
        <v>2903</v>
      </c>
      <c r="K1115" s="133" t="s">
        <v>1156</v>
      </c>
      <c r="L1115" s="135" t="str">
        <f t="shared" si="34"/>
        <v>AA</v>
      </c>
      <c r="M1115" s="131">
        <f t="shared" si="35"/>
        <v>0</v>
      </c>
      <c r="P1115" s="136"/>
      <c r="Q1115" s="136"/>
      <c r="R1115" s="136"/>
      <c r="S1115" s="136"/>
      <c r="T1115"/>
      <c r="U1115" s="136"/>
      <c r="V1115" s="136"/>
      <c r="W1115"/>
      <c r="X1115" s="136"/>
      <c r="Y1115" s="136"/>
      <c r="Z1115" s="136"/>
      <c r="AA1115" s="136"/>
      <c r="AB1115" s="136"/>
      <c r="AC1115" s="136"/>
      <c r="AD1115" s="136"/>
      <c r="AE1115" s="136"/>
      <c r="AF1115" s="136"/>
      <c r="AG1115" s="136"/>
      <c r="AH1115" s="136"/>
      <c r="AI1115" s="136"/>
    </row>
    <row r="1116" spans="1:35" ht="30" x14ac:dyDescent="0.25">
      <c r="A1116" s="133">
        <v>250800</v>
      </c>
      <c r="B1116" s="133" t="s">
        <v>2823</v>
      </c>
      <c r="C1116" s="133">
        <v>2</v>
      </c>
      <c r="D1116" s="133" t="s">
        <v>1066</v>
      </c>
      <c r="E1116" s="133">
        <v>250</v>
      </c>
      <c r="F1116" s="133" t="s">
        <v>17</v>
      </c>
      <c r="G1116" s="133">
        <v>25080</v>
      </c>
      <c r="H1116" s="133" t="s">
        <v>2823</v>
      </c>
      <c r="I1116" s="133">
        <v>559424</v>
      </c>
      <c r="J1116" s="133" t="s">
        <v>2905</v>
      </c>
      <c r="K1116" s="133" t="s">
        <v>1156</v>
      </c>
      <c r="L1116" s="135" t="str">
        <f t="shared" si="34"/>
        <v>AA</v>
      </c>
      <c r="M1116" s="131">
        <f t="shared" si="35"/>
        <v>0</v>
      </c>
      <c r="P1116" s="136"/>
      <c r="Q1116" s="136"/>
      <c r="R1116" s="136"/>
      <c r="S1116" s="136"/>
      <c r="T1116"/>
      <c r="U1116" s="136"/>
      <c r="V1116" s="136"/>
      <c r="W1116"/>
      <c r="X1116" s="136"/>
      <c r="Y1116" s="136"/>
      <c r="Z1116" s="136"/>
      <c r="AA1116" s="136"/>
      <c r="AB1116" s="136"/>
      <c r="AC1116" s="136"/>
      <c r="AD1116" s="136"/>
      <c r="AE1116" s="136"/>
      <c r="AF1116" s="136"/>
      <c r="AG1116" s="136"/>
      <c r="AH1116" s="136"/>
      <c r="AI1116" s="136"/>
    </row>
    <row r="1117" spans="1:35" ht="30" x14ac:dyDescent="0.25">
      <c r="A1117" s="133">
        <v>250800</v>
      </c>
      <c r="B1117" s="133" t="s">
        <v>2823</v>
      </c>
      <c r="C1117" s="133">
        <v>2</v>
      </c>
      <c r="D1117" s="133" t="s">
        <v>1066</v>
      </c>
      <c r="E1117" s="133">
        <v>250</v>
      </c>
      <c r="F1117" s="133" t="s">
        <v>17</v>
      </c>
      <c r="G1117" s="133">
        <v>25080</v>
      </c>
      <c r="H1117" s="133" t="s">
        <v>2823</v>
      </c>
      <c r="I1117" s="133">
        <v>559471</v>
      </c>
      <c r="J1117" s="133" t="s">
        <v>2907</v>
      </c>
      <c r="K1117" s="133" t="s">
        <v>1156</v>
      </c>
      <c r="L1117" s="135" t="str">
        <f t="shared" si="34"/>
        <v>AA</v>
      </c>
      <c r="M1117" s="131">
        <f t="shared" si="35"/>
        <v>0</v>
      </c>
      <c r="P1117" s="136"/>
      <c r="Q1117" s="136"/>
      <c r="R1117" s="136"/>
      <c r="S1117" s="136"/>
      <c r="T1117"/>
      <c r="U1117" s="136"/>
      <c r="V1117" s="136"/>
      <c r="W1117"/>
      <c r="X1117" s="136"/>
      <c r="Y1117" s="136"/>
      <c r="Z1117" s="136"/>
      <c r="AA1117" s="136"/>
      <c r="AB1117" s="136"/>
      <c r="AC1117" s="136"/>
      <c r="AD1117" s="136"/>
      <c r="AE1117" s="136"/>
      <c r="AF1117" s="136"/>
      <c r="AG1117" s="136"/>
      <c r="AH1117" s="136"/>
      <c r="AI1117" s="136"/>
    </row>
    <row r="1118" spans="1:35" ht="30" x14ac:dyDescent="0.25">
      <c r="A1118" s="133">
        <v>250800</v>
      </c>
      <c r="B1118" s="133" t="s">
        <v>2823</v>
      </c>
      <c r="C1118" s="133">
        <v>2</v>
      </c>
      <c r="D1118" s="133" t="s">
        <v>1066</v>
      </c>
      <c r="E1118" s="133">
        <v>250</v>
      </c>
      <c r="F1118" s="133" t="s">
        <v>17</v>
      </c>
      <c r="G1118" s="133">
        <v>25080</v>
      </c>
      <c r="H1118" s="133" t="s">
        <v>2823</v>
      </c>
      <c r="I1118" s="133">
        <v>660581</v>
      </c>
      <c r="J1118" s="133" t="s">
        <v>2909</v>
      </c>
      <c r="K1118" s="133" t="s">
        <v>545</v>
      </c>
      <c r="L1118" s="135" t="str">
        <f t="shared" si="34"/>
        <v>AA</v>
      </c>
      <c r="M1118" s="131">
        <f t="shared" si="35"/>
        <v>0</v>
      </c>
      <c r="P1118" s="136"/>
      <c r="Q1118" s="136"/>
      <c r="R1118" s="136"/>
      <c r="S1118" s="136"/>
      <c r="T1118"/>
      <c r="U1118" s="136"/>
      <c r="V1118" s="136"/>
      <c r="W1118"/>
      <c r="X1118" s="136"/>
      <c r="Y1118" s="136"/>
      <c r="Z1118" s="136"/>
      <c r="AA1118" s="136"/>
      <c r="AB1118" s="136"/>
      <c r="AC1118" s="136"/>
      <c r="AD1118" s="136"/>
      <c r="AE1118" s="136"/>
      <c r="AF1118" s="136"/>
      <c r="AG1118" s="136"/>
      <c r="AH1118" s="136"/>
      <c r="AI1118" s="136"/>
    </row>
    <row r="1119" spans="1:35" ht="30" x14ac:dyDescent="0.25">
      <c r="A1119" s="133">
        <v>250800</v>
      </c>
      <c r="B1119" s="133" t="s">
        <v>2823</v>
      </c>
      <c r="C1119" s="133">
        <v>2</v>
      </c>
      <c r="D1119" s="133" t="s">
        <v>1066</v>
      </c>
      <c r="E1119" s="133">
        <v>250</v>
      </c>
      <c r="F1119" s="133" t="s">
        <v>17</v>
      </c>
      <c r="G1119" s="133">
        <v>25080</v>
      </c>
      <c r="H1119" s="133" t="s">
        <v>2823</v>
      </c>
      <c r="I1119" s="133">
        <v>660582</v>
      </c>
      <c r="J1119" s="133" t="s">
        <v>2911</v>
      </c>
      <c r="K1119" s="133" t="s">
        <v>538</v>
      </c>
      <c r="L1119" s="135" t="str">
        <f t="shared" si="34"/>
        <v>AA</v>
      </c>
      <c r="M1119" s="131">
        <f t="shared" si="35"/>
        <v>0</v>
      </c>
      <c r="P1119" s="136"/>
      <c r="Q1119" s="136"/>
      <c r="R1119" s="136"/>
      <c r="S1119" s="136"/>
      <c r="T1119"/>
      <c r="U1119" s="136"/>
      <c r="V1119" s="136"/>
      <c r="W1119"/>
      <c r="X1119" s="136"/>
      <c r="Y1119" s="136"/>
      <c r="Z1119" s="136"/>
      <c r="AA1119" s="136"/>
      <c r="AB1119" s="136"/>
      <c r="AC1119" s="136"/>
      <c r="AD1119" s="136"/>
      <c r="AE1119" s="136"/>
      <c r="AF1119" s="136"/>
      <c r="AG1119" s="136"/>
      <c r="AH1119" s="136"/>
      <c r="AI1119" s="136"/>
    </row>
    <row r="1120" spans="1:35" ht="30" x14ac:dyDescent="0.25">
      <c r="A1120" s="133" t="s">
        <v>2912</v>
      </c>
      <c r="B1120" s="133" t="s">
        <v>2913</v>
      </c>
      <c r="C1120" s="133">
        <v>2</v>
      </c>
      <c r="D1120" s="133" t="s">
        <v>1066</v>
      </c>
      <c r="E1120" s="133">
        <v>250</v>
      </c>
      <c r="F1120" s="133" t="s">
        <v>17</v>
      </c>
      <c r="G1120" s="133">
        <v>25080</v>
      </c>
      <c r="H1120" s="133" t="s">
        <v>2823</v>
      </c>
      <c r="I1120" s="133"/>
      <c r="J1120" s="133"/>
      <c r="K1120" s="133"/>
      <c r="L1120" s="135" t="str">
        <f t="shared" si="34"/>
        <v>AA</v>
      </c>
      <c r="M1120" s="131">
        <f t="shared" si="35"/>
        <v>0</v>
      </c>
      <c r="P1120" s="136"/>
      <c r="Q1120" s="136"/>
      <c r="R1120" s="136"/>
      <c r="S1120" s="136"/>
      <c r="T1120"/>
      <c r="U1120" s="136"/>
      <c r="V1120" s="136"/>
      <c r="W1120"/>
      <c r="X1120" s="136"/>
      <c r="Y1120" s="136"/>
      <c r="Z1120" s="136"/>
      <c r="AA1120" s="136"/>
      <c r="AB1120" s="136"/>
      <c r="AC1120" s="136"/>
      <c r="AD1120" s="136"/>
      <c r="AE1120" s="136"/>
      <c r="AF1120" s="136"/>
      <c r="AG1120" s="136"/>
      <c r="AH1120" s="136"/>
      <c r="AI1120" s="136"/>
    </row>
    <row r="1121" spans="1:35" ht="30" x14ac:dyDescent="0.25">
      <c r="A1121" s="133">
        <v>250850</v>
      </c>
      <c r="B1121" s="133" t="s">
        <v>2915</v>
      </c>
      <c r="C1121" s="133">
        <v>2</v>
      </c>
      <c r="D1121" s="133" t="s">
        <v>1066</v>
      </c>
      <c r="E1121" s="133">
        <v>250</v>
      </c>
      <c r="F1121" s="133" t="s">
        <v>17</v>
      </c>
      <c r="G1121" s="133">
        <v>25085</v>
      </c>
      <c r="H1121" s="133" t="s">
        <v>2915</v>
      </c>
      <c r="I1121" s="133">
        <v>101770</v>
      </c>
      <c r="J1121" s="133" t="s">
        <v>2915</v>
      </c>
      <c r="K1121" s="133" t="s">
        <v>557</v>
      </c>
      <c r="L1121" s="135" t="str">
        <f t="shared" si="34"/>
        <v>AA</v>
      </c>
      <c r="M1121" s="131">
        <f t="shared" si="35"/>
        <v>0</v>
      </c>
      <c r="P1121" s="136"/>
      <c r="Q1121" s="136"/>
      <c r="R1121" s="136"/>
      <c r="S1121" s="136"/>
      <c r="T1121"/>
      <c r="U1121" s="136"/>
      <c r="V1121" s="136"/>
      <c r="W1121"/>
      <c r="X1121" s="136"/>
      <c r="Y1121" s="136"/>
      <c r="Z1121" s="136"/>
      <c r="AA1121" s="136"/>
      <c r="AB1121" s="136"/>
      <c r="AC1121" s="136"/>
      <c r="AD1121" s="136"/>
      <c r="AE1121" s="136"/>
      <c r="AF1121" s="136"/>
      <c r="AG1121" s="136"/>
      <c r="AH1121" s="136"/>
      <c r="AI1121" s="136"/>
    </row>
    <row r="1122" spans="1:35" ht="30" x14ac:dyDescent="0.25">
      <c r="A1122" s="133">
        <v>250850</v>
      </c>
      <c r="B1122" s="133" t="s">
        <v>2915</v>
      </c>
      <c r="C1122" s="133">
        <v>2</v>
      </c>
      <c r="D1122" s="133" t="s">
        <v>1066</v>
      </c>
      <c r="E1122" s="133">
        <v>250</v>
      </c>
      <c r="F1122" s="133" t="s">
        <v>17</v>
      </c>
      <c r="G1122" s="133">
        <v>25085</v>
      </c>
      <c r="H1122" s="133" t="s">
        <v>2915</v>
      </c>
      <c r="I1122" s="133">
        <v>104350</v>
      </c>
      <c r="J1122" s="133" t="s">
        <v>2918</v>
      </c>
      <c r="K1122" s="133" t="s">
        <v>1079</v>
      </c>
      <c r="L1122" s="135" t="str">
        <f t="shared" si="34"/>
        <v>AA</v>
      </c>
      <c r="M1122" s="131">
        <f t="shared" si="35"/>
        <v>0</v>
      </c>
      <c r="P1122" s="136"/>
      <c r="Q1122" s="136"/>
      <c r="R1122" s="136"/>
      <c r="S1122" s="136"/>
      <c r="T1122"/>
      <c r="U1122" s="136"/>
      <c r="V1122" s="136"/>
      <c r="W1122"/>
      <c r="X1122" s="136"/>
      <c r="Y1122" s="136"/>
      <c r="Z1122" s="136"/>
      <c r="AA1122" s="136"/>
      <c r="AB1122" s="136"/>
      <c r="AC1122" s="136"/>
      <c r="AD1122" s="136"/>
      <c r="AE1122" s="136"/>
      <c r="AF1122" s="136"/>
      <c r="AG1122" s="136"/>
      <c r="AH1122" s="136"/>
      <c r="AI1122" s="136"/>
    </row>
    <row r="1123" spans="1:35" ht="30" x14ac:dyDescent="0.25">
      <c r="A1123" s="133">
        <v>250850</v>
      </c>
      <c r="B1123" s="133" t="s">
        <v>2915</v>
      </c>
      <c r="C1123" s="133">
        <v>2</v>
      </c>
      <c r="D1123" s="133" t="s">
        <v>1066</v>
      </c>
      <c r="E1123" s="133">
        <v>250</v>
      </c>
      <c r="F1123" s="133" t="s">
        <v>17</v>
      </c>
      <c r="G1123" s="133">
        <v>25085</v>
      </c>
      <c r="H1123" s="133" t="s">
        <v>2915</v>
      </c>
      <c r="I1123" s="133">
        <v>105566</v>
      </c>
      <c r="J1123" s="133" t="s">
        <v>2920</v>
      </c>
      <c r="K1123" s="133" t="s">
        <v>557</v>
      </c>
      <c r="L1123" s="135" t="str">
        <f t="shared" si="34"/>
        <v>AA</v>
      </c>
      <c r="M1123" s="131">
        <f t="shared" si="35"/>
        <v>0</v>
      </c>
      <c r="P1123" s="136"/>
      <c r="Q1123" s="136"/>
      <c r="R1123" s="136"/>
      <c r="S1123" s="136"/>
      <c r="T1123"/>
      <c r="U1123" s="136"/>
      <c r="V1123" s="136"/>
      <c r="W1123"/>
      <c r="X1123" s="136"/>
      <c r="Y1123" s="136"/>
      <c r="Z1123" s="136"/>
      <c r="AA1123" s="136"/>
      <c r="AB1123" s="136"/>
      <c r="AC1123" s="136"/>
      <c r="AD1123" s="136"/>
      <c r="AE1123" s="136"/>
      <c r="AF1123" s="136"/>
      <c r="AG1123" s="136"/>
      <c r="AH1123" s="136"/>
      <c r="AI1123" s="136"/>
    </row>
    <row r="1124" spans="1:35" ht="30" x14ac:dyDescent="0.25">
      <c r="A1124" s="133">
        <v>250850</v>
      </c>
      <c r="B1124" s="133" t="s">
        <v>2915</v>
      </c>
      <c r="C1124" s="133">
        <v>2</v>
      </c>
      <c r="D1124" s="133" t="s">
        <v>1066</v>
      </c>
      <c r="E1124" s="133">
        <v>250</v>
      </c>
      <c r="F1124" s="133" t="s">
        <v>17</v>
      </c>
      <c r="G1124" s="133">
        <v>25085</v>
      </c>
      <c r="H1124" s="133" t="s">
        <v>2915</v>
      </c>
      <c r="I1124" s="133">
        <v>227323</v>
      </c>
      <c r="J1124" s="133" t="s">
        <v>2922</v>
      </c>
      <c r="K1124" s="133" t="s">
        <v>545</v>
      </c>
      <c r="L1124" s="135" t="str">
        <f t="shared" si="34"/>
        <v>AA</v>
      </c>
      <c r="M1124" s="131">
        <f t="shared" si="35"/>
        <v>0</v>
      </c>
      <c r="P1124" s="136"/>
      <c r="Q1124" s="136"/>
      <c r="R1124" s="136"/>
      <c r="S1124" s="136"/>
      <c r="T1124"/>
      <c r="U1124" s="136"/>
      <c r="V1124" s="136"/>
      <c r="W1124"/>
      <c r="X1124" s="136"/>
      <c r="Y1124" s="136"/>
      <c r="Z1124" s="136"/>
      <c r="AA1124" s="136"/>
      <c r="AB1124" s="136"/>
      <c r="AC1124" s="136"/>
      <c r="AD1124" s="136"/>
      <c r="AE1124" s="136"/>
      <c r="AF1124" s="136"/>
      <c r="AG1124" s="136"/>
      <c r="AH1124" s="136"/>
      <c r="AI1124" s="136"/>
    </row>
    <row r="1125" spans="1:35" ht="30" x14ac:dyDescent="0.25">
      <c r="A1125" s="133">
        <v>250850</v>
      </c>
      <c r="B1125" s="133" t="s">
        <v>2915</v>
      </c>
      <c r="C1125" s="133">
        <v>2</v>
      </c>
      <c r="D1125" s="133" t="s">
        <v>1066</v>
      </c>
      <c r="E1125" s="133">
        <v>250</v>
      </c>
      <c r="F1125" s="133" t="s">
        <v>17</v>
      </c>
      <c r="G1125" s="133">
        <v>25085</v>
      </c>
      <c r="H1125" s="133" t="s">
        <v>2915</v>
      </c>
      <c r="I1125" s="133">
        <v>227598</v>
      </c>
      <c r="J1125" s="133" t="s">
        <v>2924</v>
      </c>
      <c r="K1125" s="133" t="s">
        <v>545</v>
      </c>
      <c r="L1125" s="135" t="str">
        <f t="shared" si="34"/>
        <v>AA</v>
      </c>
      <c r="M1125" s="131">
        <f t="shared" si="35"/>
        <v>0</v>
      </c>
      <c r="P1125" s="136"/>
      <c r="Q1125" s="136"/>
      <c r="R1125" s="136"/>
      <c r="S1125" s="136"/>
      <c r="T1125"/>
      <c r="U1125" s="136"/>
      <c r="V1125" s="136"/>
      <c r="W1125"/>
      <c r="X1125" s="136"/>
      <c r="Y1125" s="136"/>
      <c r="Z1125" s="136"/>
      <c r="AA1125" s="136"/>
      <c r="AB1125" s="136"/>
      <c r="AC1125" s="136"/>
      <c r="AD1125" s="136"/>
      <c r="AE1125" s="136"/>
      <c r="AF1125" s="136"/>
      <c r="AG1125" s="136"/>
      <c r="AH1125" s="136"/>
      <c r="AI1125" s="136"/>
    </row>
    <row r="1126" spans="1:35" ht="30" x14ac:dyDescent="0.25">
      <c r="A1126" s="133">
        <v>250850</v>
      </c>
      <c r="B1126" s="133" t="s">
        <v>2915</v>
      </c>
      <c r="C1126" s="133">
        <v>2</v>
      </c>
      <c r="D1126" s="133" t="s">
        <v>1066</v>
      </c>
      <c r="E1126" s="133">
        <v>250</v>
      </c>
      <c r="F1126" s="133" t="s">
        <v>17</v>
      </c>
      <c r="G1126" s="133">
        <v>25085</v>
      </c>
      <c r="H1126" s="133" t="s">
        <v>2915</v>
      </c>
      <c r="I1126" s="133">
        <v>227649</v>
      </c>
      <c r="J1126" s="133" t="s">
        <v>2926</v>
      </c>
      <c r="K1126" s="133" t="s">
        <v>545</v>
      </c>
      <c r="L1126" s="135" t="str">
        <f t="shared" si="34"/>
        <v>AA</v>
      </c>
      <c r="M1126" s="131">
        <f t="shared" si="35"/>
        <v>0</v>
      </c>
      <c r="P1126" s="136"/>
      <c r="Q1126" s="136"/>
      <c r="R1126" s="136"/>
      <c r="S1126" s="136"/>
      <c r="T1126"/>
      <c r="U1126" s="136"/>
      <c r="V1126" s="136"/>
      <c r="W1126"/>
      <c r="X1126" s="136"/>
      <c r="Y1126" s="136"/>
      <c r="Z1126" s="136"/>
      <c r="AA1126" s="136"/>
      <c r="AB1126" s="136"/>
      <c r="AC1126" s="136"/>
      <c r="AD1126" s="136"/>
      <c r="AE1126" s="136"/>
      <c r="AF1126" s="136"/>
      <c r="AG1126" s="136"/>
      <c r="AH1126" s="136"/>
      <c r="AI1126" s="136"/>
    </row>
    <row r="1127" spans="1:35" ht="30" x14ac:dyDescent="0.25">
      <c r="A1127" s="133">
        <v>250850</v>
      </c>
      <c r="B1127" s="133" t="s">
        <v>2915</v>
      </c>
      <c r="C1127" s="133">
        <v>2</v>
      </c>
      <c r="D1127" s="133" t="s">
        <v>1066</v>
      </c>
      <c r="E1127" s="133">
        <v>250</v>
      </c>
      <c r="F1127" s="133" t="s">
        <v>17</v>
      </c>
      <c r="G1127" s="133">
        <v>25085</v>
      </c>
      <c r="H1127" s="133" t="s">
        <v>2915</v>
      </c>
      <c r="I1127" s="133">
        <v>227657</v>
      </c>
      <c r="J1127" s="133" t="s">
        <v>2928</v>
      </c>
      <c r="K1127" s="133" t="s">
        <v>545</v>
      </c>
      <c r="L1127" s="135" t="str">
        <f t="shared" si="34"/>
        <v>AA</v>
      </c>
      <c r="M1127" s="131">
        <f t="shared" si="35"/>
        <v>0</v>
      </c>
      <c r="P1127" s="136"/>
      <c r="Q1127" s="136"/>
      <c r="R1127" s="136"/>
      <c r="S1127" s="136"/>
      <c r="T1127"/>
      <c r="U1127" s="136"/>
      <c r="V1127" s="136"/>
      <c r="W1127"/>
      <c r="X1127" s="136"/>
      <c r="Y1127" s="136"/>
      <c r="Z1127" s="136"/>
      <c r="AA1127" s="136"/>
      <c r="AB1127" s="136"/>
      <c r="AC1127" s="136"/>
      <c r="AD1127" s="136"/>
      <c r="AE1127" s="136"/>
      <c r="AF1127" s="136"/>
      <c r="AG1127" s="136"/>
      <c r="AH1127" s="136"/>
      <c r="AI1127" s="136"/>
    </row>
    <row r="1128" spans="1:35" ht="30" x14ac:dyDescent="0.25">
      <c r="A1128" s="133">
        <v>250850</v>
      </c>
      <c r="B1128" s="133" t="s">
        <v>2915</v>
      </c>
      <c r="C1128" s="133">
        <v>2</v>
      </c>
      <c r="D1128" s="133" t="s">
        <v>1066</v>
      </c>
      <c r="E1128" s="133">
        <v>250</v>
      </c>
      <c r="F1128" s="133" t="s">
        <v>17</v>
      </c>
      <c r="G1128" s="133">
        <v>25085</v>
      </c>
      <c r="H1128" s="133" t="s">
        <v>2915</v>
      </c>
      <c r="I1128" s="133">
        <v>227947</v>
      </c>
      <c r="J1128" s="133" t="s">
        <v>2930</v>
      </c>
      <c r="K1128" s="133" t="s">
        <v>545</v>
      </c>
      <c r="L1128" s="135" t="str">
        <f t="shared" si="34"/>
        <v>AA</v>
      </c>
      <c r="M1128" s="131">
        <f t="shared" si="35"/>
        <v>0</v>
      </c>
      <c r="P1128" s="136"/>
      <c r="Q1128" s="136"/>
      <c r="R1128" s="136"/>
      <c r="S1128" s="136"/>
      <c r="T1128"/>
      <c r="U1128" s="136"/>
      <c r="V1128" s="136"/>
      <c r="W1128"/>
      <c r="X1128" s="136"/>
      <c r="Y1128" s="136"/>
      <c r="Z1128" s="136"/>
      <c r="AA1128" s="136"/>
      <c r="AB1128" s="136"/>
      <c r="AC1128" s="136"/>
      <c r="AD1128" s="136"/>
      <c r="AE1128" s="136"/>
      <c r="AF1128" s="136"/>
      <c r="AG1128" s="136"/>
      <c r="AH1128" s="136"/>
      <c r="AI1128" s="136"/>
    </row>
    <row r="1129" spans="1:35" ht="30" x14ac:dyDescent="0.25">
      <c r="A1129" s="133">
        <v>250850</v>
      </c>
      <c r="B1129" s="133" t="s">
        <v>2915</v>
      </c>
      <c r="C1129" s="133">
        <v>2</v>
      </c>
      <c r="D1129" s="133" t="s">
        <v>1066</v>
      </c>
      <c r="E1129" s="133">
        <v>250</v>
      </c>
      <c r="F1129" s="133" t="s">
        <v>17</v>
      </c>
      <c r="G1129" s="133">
        <v>25085</v>
      </c>
      <c r="H1129" s="133" t="s">
        <v>2915</v>
      </c>
      <c r="I1129" s="133">
        <v>228212</v>
      </c>
      <c r="J1129" s="133" t="s">
        <v>2932</v>
      </c>
      <c r="K1129" s="133" t="s">
        <v>1156</v>
      </c>
      <c r="L1129" s="135" t="str">
        <f t="shared" si="34"/>
        <v>AA</v>
      </c>
      <c r="M1129" s="131">
        <f t="shared" si="35"/>
        <v>0</v>
      </c>
      <c r="P1129" s="136"/>
      <c r="Q1129" s="136"/>
      <c r="R1129" s="136"/>
      <c r="S1129" s="136"/>
      <c r="T1129"/>
      <c r="U1129" s="136"/>
      <c r="V1129" s="136"/>
      <c r="W1129"/>
      <c r="X1129" s="136"/>
      <c r="Y1129" s="136"/>
      <c r="Z1129" s="136"/>
      <c r="AA1129" s="136"/>
      <c r="AB1129" s="136"/>
      <c r="AC1129" s="136"/>
      <c r="AD1129" s="136"/>
      <c r="AE1129" s="136"/>
      <c r="AF1129" s="136"/>
      <c r="AG1129" s="136"/>
      <c r="AH1129" s="136"/>
      <c r="AI1129" s="136"/>
    </row>
    <row r="1130" spans="1:35" ht="30" x14ac:dyDescent="0.25">
      <c r="A1130" s="133">
        <v>250850</v>
      </c>
      <c r="B1130" s="133" t="s">
        <v>2915</v>
      </c>
      <c r="C1130" s="133">
        <v>2</v>
      </c>
      <c r="D1130" s="133" t="s">
        <v>1066</v>
      </c>
      <c r="E1130" s="133">
        <v>250</v>
      </c>
      <c r="F1130" s="133" t="s">
        <v>17</v>
      </c>
      <c r="G1130" s="133">
        <v>25085</v>
      </c>
      <c r="H1130" s="133" t="s">
        <v>2915</v>
      </c>
      <c r="I1130" s="133">
        <v>228262</v>
      </c>
      <c r="J1130" s="133" t="s">
        <v>2934</v>
      </c>
      <c r="K1130" s="133" t="s">
        <v>1156</v>
      </c>
      <c r="L1130" s="135" t="str">
        <f t="shared" si="34"/>
        <v>AA</v>
      </c>
      <c r="M1130" s="131">
        <f t="shared" si="35"/>
        <v>0</v>
      </c>
      <c r="P1130" s="136"/>
      <c r="Q1130" s="136"/>
      <c r="R1130" s="136"/>
      <c r="S1130" s="136"/>
      <c r="T1130"/>
      <c r="U1130" s="136"/>
      <c r="V1130" s="136"/>
      <c r="W1130"/>
      <c r="X1130" s="136"/>
      <c r="Y1130" s="136"/>
      <c r="Z1130" s="136"/>
      <c r="AA1130" s="136"/>
      <c r="AB1130" s="136"/>
      <c r="AC1130" s="136"/>
      <c r="AD1130" s="136"/>
      <c r="AE1130" s="136"/>
      <c r="AF1130" s="136"/>
      <c r="AG1130" s="136"/>
      <c r="AH1130" s="136"/>
      <c r="AI1130" s="136"/>
    </row>
    <row r="1131" spans="1:35" ht="30" x14ac:dyDescent="0.25">
      <c r="A1131" s="133">
        <v>250850</v>
      </c>
      <c r="B1131" s="133" t="s">
        <v>2915</v>
      </c>
      <c r="C1131" s="133">
        <v>2</v>
      </c>
      <c r="D1131" s="133" t="s">
        <v>1066</v>
      </c>
      <c r="E1131" s="133">
        <v>250</v>
      </c>
      <c r="F1131" s="133" t="s">
        <v>17</v>
      </c>
      <c r="G1131" s="133">
        <v>25085</v>
      </c>
      <c r="H1131" s="133" t="s">
        <v>2915</v>
      </c>
      <c r="I1131" s="133">
        <v>228532</v>
      </c>
      <c r="J1131" s="133" t="s">
        <v>2936</v>
      </c>
      <c r="K1131" s="133" t="s">
        <v>545</v>
      </c>
      <c r="L1131" s="135" t="str">
        <f t="shared" si="34"/>
        <v>AA</v>
      </c>
      <c r="M1131" s="131">
        <f t="shared" si="35"/>
        <v>0</v>
      </c>
      <c r="P1131" s="136"/>
      <c r="Q1131" s="136"/>
      <c r="R1131" s="136"/>
      <c r="S1131" s="136"/>
      <c r="T1131"/>
      <c r="U1131" s="136"/>
      <c r="V1131" s="136"/>
      <c r="W1131"/>
      <c r="X1131" s="136"/>
      <c r="Y1131" s="136"/>
      <c r="Z1131" s="136"/>
      <c r="AA1131" s="136"/>
      <c r="AB1131" s="136"/>
      <c r="AC1131" s="136"/>
      <c r="AD1131" s="136"/>
      <c r="AE1131" s="136"/>
      <c r="AF1131" s="136"/>
      <c r="AG1131" s="136"/>
      <c r="AH1131" s="136"/>
      <c r="AI1131" s="136"/>
    </row>
    <row r="1132" spans="1:35" ht="30" x14ac:dyDescent="0.25">
      <c r="A1132" s="133">
        <v>250850</v>
      </c>
      <c r="B1132" s="133" t="s">
        <v>2915</v>
      </c>
      <c r="C1132" s="133">
        <v>2</v>
      </c>
      <c r="D1132" s="133" t="s">
        <v>1066</v>
      </c>
      <c r="E1132" s="133">
        <v>250</v>
      </c>
      <c r="F1132" s="133" t="s">
        <v>17</v>
      </c>
      <c r="G1132" s="133">
        <v>25085</v>
      </c>
      <c r="H1132" s="133" t="s">
        <v>2915</v>
      </c>
      <c r="I1132" s="133">
        <v>228740</v>
      </c>
      <c r="J1132" s="133" t="s">
        <v>2938</v>
      </c>
      <c r="K1132" s="133" t="s">
        <v>545</v>
      </c>
      <c r="L1132" s="135" t="str">
        <f t="shared" si="34"/>
        <v>AA</v>
      </c>
      <c r="M1132" s="131">
        <f t="shared" si="35"/>
        <v>0</v>
      </c>
      <c r="P1132" s="136"/>
      <c r="Q1132" s="136"/>
      <c r="R1132" s="136"/>
      <c r="S1132" s="136"/>
      <c r="T1132"/>
      <c r="U1132" s="136"/>
      <c r="V1132" s="136"/>
      <c r="W1132"/>
      <c r="X1132" s="136"/>
      <c r="Y1132" s="136"/>
      <c r="Z1132" s="136"/>
      <c r="AA1132" s="136"/>
      <c r="AB1132" s="136"/>
      <c r="AC1132" s="136"/>
      <c r="AD1132" s="136"/>
      <c r="AE1132" s="136"/>
      <c r="AF1132" s="136"/>
      <c r="AG1132" s="136"/>
      <c r="AH1132" s="136"/>
      <c r="AI1132" s="136"/>
    </row>
    <row r="1133" spans="1:35" ht="30" x14ac:dyDescent="0.25">
      <c r="A1133" s="133">
        <v>250850</v>
      </c>
      <c r="B1133" s="133" t="s">
        <v>2915</v>
      </c>
      <c r="C1133" s="133">
        <v>2</v>
      </c>
      <c r="D1133" s="133" t="s">
        <v>1066</v>
      </c>
      <c r="E1133" s="133">
        <v>250</v>
      </c>
      <c r="F1133" s="133" t="s">
        <v>17</v>
      </c>
      <c r="G1133" s="133">
        <v>25085</v>
      </c>
      <c r="H1133" s="133" t="s">
        <v>2915</v>
      </c>
      <c r="I1133" s="133">
        <v>228922</v>
      </c>
      <c r="J1133" s="133" t="s">
        <v>2940</v>
      </c>
      <c r="K1133" s="133" t="s">
        <v>545</v>
      </c>
      <c r="L1133" s="135" t="str">
        <f t="shared" si="34"/>
        <v>AA</v>
      </c>
      <c r="M1133" s="131">
        <f t="shared" si="35"/>
        <v>0</v>
      </c>
      <c r="P1133" s="136"/>
      <c r="Q1133" s="136"/>
      <c r="R1133" s="136"/>
      <c r="S1133" s="136"/>
      <c r="T1133"/>
      <c r="U1133" s="136"/>
      <c r="V1133" s="136"/>
      <c r="W1133"/>
      <c r="X1133" s="136"/>
      <c r="Y1133" s="136"/>
      <c r="Z1133" s="136"/>
      <c r="AA1133" s="136"/>
      <c r="AB1133" s="136"/>
      <c r="AC1133" s="136"/>
      <c r="AD1133" s="136"/>
      <c r="AE1133" s="136"/>
      <c r="AF1133" s="136"/>
      <c r="AG1133" s="136"/>
      <c r="AH1133" s="136"/>
      <c r="AI1133" s="136"/>
    </row>
    <row r="1134" spans="1:35" ht="30" x14ac:dyDescent="0.25">
      <c r="A1134" s="133">
        <v>250850</v>
      </c>
      <c r="B1134" s="133" t="s">
        <v>2915</v>
      </c>
      <c r="C1134" s="133">
        <v>2</v>
      </c>
      <c r="D1134" s="133" t="s">
        <v>1066</v>
      </c>
      <c r="E1134" s="133">
        <v>250</v>
      </c>
      <c r="F1134" s="133" t="s">
        <v>17</v>
      </c>
      <c r="G1134" s="133">
        <v>25085</v>
      </c>
      <c r="H1134" s="133" t="s">
        <v>2915</v>
      </c>
      <c r="I1134" s="133">
        <v>333523</v>
      </c>
      <c r="J1134" s="133" t="s">
        <v>2942</v>
      </c>
      <c r="K1134" s="133" t="s">
        <v>545</v>
      </c>
      <c r="L1134" s="135" t="str">
        <f t="shared" si="34"/>
        <v>AA</v>
      </c>
      <c r="M1134" s="131">
        <f t="shared" si="35"/>
        <v>0</v>
      </c>
      <c r="P1134" s="136"/>
      <c r="Q1134" s="136"/>
      <c r="R1134" s="136"/>
      <c r="S1134" s="136"/>
      <c r="T1134"/>
      <c r="U1134" s="136"/>
      <c r="V1134" s="136"/>
      <c r="W1134"/>
      <c r="X1134" s="136"/>
      <c r="Y1134" s="136"/>
      <c r="Z1134" s="136"/>
      <c r="AA1134" s="136"/>
      <c r="AB1134" s="136"/>
      <c r="AC1134" s="136"/>
      <c r="AD1134" s="136"/>
      <c r="AE1134" s="136"/>
      <c r="AF1134" s="136"/>
      <c r="AG1134" s="136"/>
      <c r="AH1134" s="136"/>
      <c r="AI1134" s="136"/>
    </row>
    <row r="1135" spans="1:35" ht="30" x14ac:dyDescent="0.25">
      <c r="A1135" s="133">
        <v>250850</v>
      </c>
      <c r="B1135" s="133" t="s">
        <v>2915</v>
      </c>
      <c r="C1135" s="133">
        <v>2</v>
      </c>
      <c r="D1135" s="133" t="s">
        <v>1066</v>
      </c>
      <c r="E1135" s="133">
        <v>250</v>
      </c>
      <c r="F1135" s="133" t="s">
        <v>17</v>
      </c>
      <c r="G1135" s="133">
        <v>25085</v>
      </c>
      <c r="H1135" s="133" t="s">
        <v>2915</v>
      </c>
      <c r="I1135" s="133">
        <v>552222</v>
      </c>
      <c r="J1135" s="133" t="s">
        <v>2944</v>
      </c>
      <c r="K1135" s="133" t="s">
        <v>604</v>
      </c>
      <c r="L1135" s="135" t="str">
        <f t="shared" si="34"/>
        <v>AA</v>
      </c>
      <c r="M1135" s="131">
        <f t="shared" si="35"/>
        <v>0</v>
      </c>
      <c r="P1135" s="136"/>
      <c r="Q1135" s="136"/>
      <c r="R1135" s="136"/>
      <c r="S1135" s="136"/>
      <c r="T1135"/>
      <c r="U1135" s="136"/>
      <c r="V1135" s="136"/>
      <c r="W1135"/>
      <c r="X1135" s="136"/>
      <c r="Y1135" s="136"/>
      <c r="Z1135" s="136"/>
      <c r="AA1135" s="136"/>
      <c r="AB1135" s="136"/>
      <c r="AC1135" s="136"/>
      <c r="AD1135" s="136"/>
      <c r="AE1135" s="136"/>
      <c r="AF1135" s="136"/>
      <c r="AG1135" s="136"/>
      <c r="AH1135" s="136"/>
      <c r="AI1135" s="136"/>
    </row>
    <row r="1136" spans="1:35" ht="30" x14ac:dyDescent="0.25">
      <c r="A1136" s="133">
        <v>250850</v>
      </c>
      <c r="B1136" s="133" t="s">
        <v>2915</v>
      </c>
      <c r="C1136" s="133">
        <v>2</v>
      </c>
      <c r="D1136" s="133" t="s">
        <v>1066</v>
      </c>
      <c r="E1136" s="133">
        <v>250</v>
      </c>
      <c r="F1136" s="133" t="s">
        <v>17</v>
      </c>
      <c r="G1136" s="133">
        <v>25085</v>
      </c>
      <c r="H1136" s="133" t="s">
        <v>2915</v>
      </c>
      <c r="I1136" s="133">
        <v>552223</v>
      </c>
      <c r="J1136" s="133" t="s">
        <v>2946</v>
      </c>
      <c r="K1136" s="133" t="s">
        <v>604</v>
      </c>
      <c r="L1136" s="135" t="str">
        <f t="shared" si="34"/>
        <v>AA</v>
      </c>
      <c r="M1136" s="131">
        <f t="shared" si="35"/>
        <v>0</v>
      </c>
      <c r="P1136" s="136"/>
      <c r="Q1136" s="136"/>
      <c r="R1136" s="136"/>
      <c r="S1136" s="136"/>
      <c r="T1136"/>
      <c r="U1136" s="136"/>
      <c r="V1136" s="136"/>
      <c r="W1136"/>
      <c r="X1136" s="136"/>
      <c r="Y1136" s="136"/>
      <c r="Z1136" s="136"/>
      <c r="AA1136" s="136"/>
      <c r="AB1136" s="136"/>
      <c r="AC1136" s="136"/>
      <c r="AD1136" s="136"/>
      <c r="AE1136" s="136"/>
      <c r="AF1136" s="136"/>
      <c r="AG1136" s="136"/>
      <c r="AH1136" s="136"/>
      <c r="AI1136" s="136"/>
    </row>
    <row r="1137" spans="1:35" ht="30" x14ac:dyDescent="0.25">
      <c r="A1137" s="133">
        <v>250850</v>
      </c>
      <c r="B1137" s="133" t="s">
        <v>2915</v>
      </c>
      <c r="C1137" s="133">
        <v>2</v>
      </c>
      <c r="D1137" s="133" t="s">
        <v>1066</v>
      </c>
      <c r="E1137" s="133">
        <v>250</v>
      </c>
      <c r="F1137" s="133" t="s">
        <v>17</v>
      </c>
      <c r="G1137" s="133">
        <v>25085</v>
      </c>
      <c r="H1137" s="133" t="s">
        <v>2915</v>
      </c>
      <c r="I1137" s="133">
        <v>559429</v>
      </c>
      <c r="J1137" s="133" t="s">
        <v>2948</v>
      </c>
      <c r="K1137" s="133" t="s">
        <v>1156</v>
      </c>
      <c r="L1137" s="135" t="str">
        <f t="shared" si="34"/>
        <v>AA</v>
      </c>
      <c r="M1137" s="131">
        <f t="shared" si="35"/>
        <v>0</v>
      </c>
      <c r="P1137" s="136"/>
      <c r="Q1137" s="136"/>
      <c r="R1137" s="136"/>
      <c r="S1137" s="136"/>
      <c r="T1137"/>
      <c r="U1137" s="136"/>
      <c r="V1137" s="136"/>
      <c r="W1137"/>
      <c r="X1137" s="136"/>
      <c r="Y1137" s="136"/>
      <c r="Z1137" s="136"/>
      <c r="AA1137" s="136"/>
      <c r="AB1137" s="136"/>
      <c r="AC1137" s="136"/>
      <c r="AD1137" s="136"/>
      <c r="AE1137" s="136"/>
      <c r="AF1137" s="136"/>
      <c r="AG1137" s="136"/>
      <c r="AH1137" s="136"/>
      <c r="AI1137" s="136"/>
    </row>
    <row r="1138" spans="1:35" ht="30" x14ac:dyDescent="0.25">
      <c r="A1138" s="133">
        <v>250850</v>
      </c>
      <c r="B1138" s="133" t="s">
        <v>2915</v>
      </c>
      <c r="C1138" s="133">
        <v>2</v>
      </c>
      <c r="D1138" s="133" t="s">
        <v>1066</v>
      </c>
      <c r="E1138" s="133">
        <v>250</v>
      </c>
      <c r="F1138" s="133" t="s">
        <v>17</v>
      </c>
      <c r="G1138" s="133">
        <v>25085</v>
      </c>
      <c r="H1138" s="133" t="s">
        <v>2915</v>
      </c>
      <c r="I1138" s="133">
        <v>559451</v>
      </c>
      <c r="J1138" s="133" t="s">
        <v>2950</v>
      </c>
      <c r="K1138" s="133" t="s">
        <v>1156</v>
      </c>
      <c r="L1138" s="135" t="str">
        <f t="shared" si="34"/>
        <v>AA</v>
      </c>
      <c r="M1138" s="131">
        <f t="shared" si="35"/>
        <v>0</v>
      </c>
      <c r="P1138" s="136"/>
      <c r="Q1138" s="136"/>
      <c r="R1138" s="136"/>
      <c r="S1138" s="136"/>
      <c r="T1138"/>
      <c r="U1138" s="136"/>
      <c r="V1138" s="136"/>
      <c r="W1138"/>
      <c r="X1138" s="136"/>
      <c r="Y1138" s="136"/>
      <c r="Z1138" s="136"/>
      <c r="AA1138" s="136"/>
      <c r="AB1138" s="136"/>
      <c r="AC1138" s="136"/>
      <c r="AD1138" s="136"/>
      <c r="AE1138" s="136"/>
      <c r="AF1138" s="136"/>
      <c r="AG1138" s="136"/>
      <c r="AH1138" s="136"/>
      <c r="AI1138" s="136"/>
    </row>
    <row r="1139" spans="1:35" ht="30" x14ac:dyDescent="0.25">
      <c r="A1139" s="133">
        <v>250850</v>
      </c>
      <c r="B1139" s="133" t="s">
        <v>2915</v>
      </c>
      <c r="C1139" s="133">
        <v>2</v>
      </c>
      <c r="D1139" s="133" t="s">
        <v>1066</v>
      </c>
      <c r="E1139" s="133">
        <v>250</v>
      </c>
      <c r="F1139" s="133" t="s">
        <v>17</v>
      </c>
      <c r="G1139" s="133">
        <v>25085</v>
      </c>
      <c r="H1139" s="133" t="s">
        <v>2915</v>
      </c>
      <c r="I1139" s="133">
        <v>559462</v>
      </c>
      <c r="J1139" s="133" t="s">
        <v>2952</v>
      </c>
      <c r="K1139" s="133" t="s">
        <v>604</v>
      </c>
      <c r="L1139" s="135" t="str">
        <f t="shared" si="34"/>
        <v>AA</v>
      </c>
      <c r="M1139" s="131">
        <f t="shared" si="35"/>
        <v>0</v>
      </c>
      <c r="P1139" s="136"/>
      <c r="Q1139" s="136"/>
      <c r="R1139" s="136"/>
      <c r="S1139" s="136"/>
      <c r="T1139"/>
      <c r="U1139" s="136"/>
      <c r="V1139" s="136"/>
      <c r="W1139"/>
      <c r="X1139" s="136"/>
      <c r="Y1139" s="136"/>
      <c r="Z1139" s="136"/>
      <c r="AA1139" s="136"/>
      <c r="AB1139" s="136"/>
      <c r="AC1139" s="136"/>
      <c r="AD1139" s="136"/>
      <c r="AE1139" s="136"/>
      <c r="AF1139" s="136"/>
      <c r="AG1139" s="136"/>
      <c r="AH1139" s="136"/>
      <c r="AI1139" s="136"/>
    </row>
    <row r="1140" spans="1:35" ht="30" x14ac:dyDescent="0.25">
      <c r="A1140" s="133">
        <v>250850</v>
      </c>
      <c r="B1140" s="133" t="s">
        <v>2915</v>
      </c>
      <c r="C1140" s="133">
        <v>2</v>
      </c>
      <c r="D1140" s="133" t="s">
        <v>1066</v>
      </c>
      <c r="E1140" s="133">
        <v>250</v>
      </c>
      <c r="F1140" s="133" t="s">
        <v>17</v>
      </c>
      <c r="G1140" s="133">
        <v>25085</v>
      </c>
      <c r="H1140" s="133" t="s">
        <v>2915</v>
      </c>
      <c r="I1140" s="133">
        <v>559463</v>
      </c>
      <c r="J1140" s="133" t="s">
        <v>2954</v>
      </c>
      <c r="K1140" s="133" t="s">
        <v>604</v>
      </c>
      <c r="L1140" s="135" t="str">
        <f t="shared" si="34"/>
        <v>AA</v>
      </c>
      <c r="M1140" s="131">
        <f t="shared" si="35"/>
        <v>0</v>
      </c>
      <c r="P1140" s="136"/>
      <c r="Q1140" s="136"/>
      <c r="R1140" s="136"/>
      <c r="S1140" s="136"/>
      <c r="T1140"/>
      <c r="U1140" s="136"/>
      <c r="V1140" s="136"/>
      <c r="W1140"/>
      <c r="X1140" s="136"/>
      <c r="Y1140" s="136"/>
      <c r="Z1140" s="136"/>
      <c r="AA1140" s="136"/>
      <c r="AB1140" s="136"/>
      <c r="AC1140" s="136"/>
      <c r="AD1140" s="136"/>
      <c r="AE1140" s="136"/>
      <c r="AF1140" s="136"/>
      <c r="AG1140" s="136"/>
      <c r="AH1140" s="136"/>
      <c r="AI1140" s="136"/>
    </row>
    <row r="1141" spans="1:35" ht="30" x14ac:dyDescent="0.25">
      <c r="A1141" s="133">
        <v>250850</v>
      </c>
      <c r="B1141" s="133" t="s">
        <v>2915</v>
      </c>
      <c r="C1141" s="133">
        <v>2</v>
      </c>
      <c r="D1141" s="133" t="s">
        <v>1066</v>
      </c>
      <c r="E1141" s="133">
        <v>250</v>
      </c>
      <c r="F1141" s="133" t="s">
        <v>17</v>
      </c>
      <c r="G1141" s="133">
        <v>25085</v>
      </c>
      <c r="H1141" s="133" t="s">
        <v>2915</v>
      </c>
      <c r="I1141" s="133">
        <v>559781</v>
      </c>
      <c r="J1141" s="133" t="s">
        <v>2956</v>
      </c>
      <c r="K1141" s="133" t="s">
        <v>604</v>
      </c>
      <c r="L1141" s="135" t="str">
        <f t="shared" si="34"/>
        <v>AA</v>
      </c>
      <c r="M1141" s="131">
        <f t="shared" si="35"/>
        <v>0</v>
      </c>
      <c r="P1141" s="136"/>
      <c r="Q1141" s="136"/>
      <c r="R1141" s="136"/>
      <c r="S1141" s="136"/>
      <c r="T1141"/>
      <c r="U1141" s="136"/>
      <c r="V1141" s="136"/>
      <c r="W1141"/>
      <c r="X1141" s="136"/>
      <c r="Y1141" s="136"/>
      <c r="Z1141" s="136"/>
      <c r="AA1141" s="136"/>
      <c r="AB1141" s="136"/>
      <c r="AC1141" s="136"/>
      <c r="AD1141" s="136"/>
      <c r="AE1141" s="136"/>
      <c r="AF1141" s="136"/>
      <c r="AG1141" s="136"/>
      <c r="AH1141" s="136"/>
      <c r="AI1141" s="136"/>
    </row>
    <row r="1142" spans="1:35" ht="30" x14ac:dyDescent="0.25">
      <c r="A1142" s="133">
        <v>250850</v>
      </c>
      <c r="B1142" s="133" t="s">
        <v>2915</v>
      </c>
      <c r="C1142" s="133">
        <v>2</v>
      </c>
      <c r="D1142" s="133" t="s">
        <v>1066</v>
      </c>
      <c r="E1142" s="133">
        <v>250</v>
      </c>
      <c r="F1142" s="133" t="s">
        <v>17</v>
      </c>
      <c r="G1142" s="133">
        <v>25085</v>
      </c>
      <c r="H1142" s="133" t="s">
        <v>2915</v>
      </c>
      <c r="I1142" s="133">
        <v>559835</v>
      </c>
      <c r="J1142" s="133" t="s">
        <v>2958</v>
      </c>
      <c r="K1142" s="133" t="s">
        <v>604</v>
      </c>
      <c r="L1142" s="135" t="str">
        <f t="shared" si="34"/>
        <v>AA</v>
      </c>
      <c r="M1142" s="131">
        <f t="shared" si="35"/>
        <v>0</v>
      </c>
      <c r="P1142" s="136"/>
      <c r="Q1142" s="136"/>
      <c r="R1142" s="136"/>
      <c r="S1142" s="136"/>
      <c r="T1142"/>
      <c r="U1142" s="136"/>
      <c r="V1142" s="136"/>
      <c r="W1142"/>
      <c r="X1142" s="136"/>
      <c r="Y1142" s="136"/>
      <c r="Z1142" s="136"/>
      <c r="AA1142" s="136"/>
      <c r="AB1142" s="136"/>
      <c r="AC1142" s="136"/>
      <c r="AD1142" s="136"/>
      <c r="AE1142" s="136"/>
      <c r="AF1142" s="136"/>
      <c r="AG1142" s="136"/>
      <c r="AH1142" s="136"/>
      <c r="AI1142" s="136"/>
    </row>
    <row r="1143" spans="1:35" ht="30" x14ac:dyDescent="0.25">
      <c r="A1143" s="133">
        <v>250851</v>
      </c>
      <c r="B1143" s="133" t="s">
        <v>2959</v>
      </c>
      <c r="C1143" s="133">
        <v>2</v>
      </c>
      <c r="D1143" s="133" t="s">
        <v>1066</v>
      </c>
      <c r="E1143" s="133">
        <v>250</v>
      </c>
      <c r="F1143" s="133" t="s">
        <v>17</v>
      </c>
      <c r="G1143" s="133">
        <v>25085</v>
      </c>
      <c r="H1143" s="133" t="s">
        <v>2915</v>
      </c>
      <c r="I1143" s="133"/>
      <c r="J1143" s="133"/>
      <c r="K1143" s="133"/>
      <c r="L1143" s="135" t="str">
        <f t="shared" si="34"/>
        <v>AA</v>
      </c>
      <c r="M1143" s="131">
        <f t="shared" si="35"/>
        <v>0</v>
      </c>
      <c r="P1143" s="136"/>
      <c r="Q1143" s="136"/>
      <c r="R1143" s="136"/>
      <c r="S1143" s="136"/>
      <c r="T1143"/>
      <c r="U1143" s="136"/>
      <c r="V1143" s="136"/>
      <c r="W1143"/>
      <c r="X1143" s="136"/>
      <c r="Y1143" s="136"/>
      <c r="Z1143" s="136"/>
      <c r="AA1143" s="136"/>
      <c r="AB1143" s="136"/>
      <c r="AC1143" s="136"/>
      <c r="AD1143" s="136"/>
      <c r="AE1143" s="136"/>
      <c r="AF1143" s="136"/>
      <c r="AG1143" s="136"/>
      <c r="AH1143" s="136"/>
      <c r="AI1143" s="136"/>
    </row>
    <row r="1144" spans="1:35" ht="30" x14ac:dyDescent="0.25">
      <c r="A1144" s="133" t="s">
        <v>2960</v>
      </c>
      <c r="B1144" s="133" t="s">
        <v>2961</v>
      </c>
      <c r="C1144" s="133">
        <v>2</v>
      </c>
      <c r="D1144" s="133" t="s">
        <v>1066</v>
      </c>
      <c r="E1144" s="133">
        <v>250</v>
      </c>
      <c r="F1144" s="133" t="s">
        <v>17</v>
      </c>
      <c r="G1144" s="133">
        <v>25085</v>
      </c>
      <c r="H1144" s="133" t="s">
        <v>2915</v>
      </c>
      <c r="I1144" s="133"/>
      <c r="J1144" s="133"/>
      <c r="K1144" s="133"/>
      <c r="L1144" s="135" t="str">
        <f t="shared" si="34"/>
        <v>AA</v>
      </c>
      <c r="M1144" s="131">
        <f t="shared" si="35"/>
        <v>0</v>
      </c>
      <c r="P1144" s="136"/>
      <c r="Q1144" s="136"/>
      <c r="R1144" s="136"/>
      <c r="S1144" s="136"/>
      <c r="T1144"/>
      <c r="U1144" s="136"/>
      <c r="V1144" s="136"/>
      <c r="W1144"/>
      <c r="X1144" s="136"/>
      <c r="Y1144" s="136"/>
      <c r="Z1144" s="136"/>
      <c r="AA1144" s="136"/>
      <c r="AB1144" s="136"/>
      <c r="AC1144" s="136"/>
      <c r="AD1144" s="136"/>
      <c r="AE1144" s="136"/>
      <c r="AF1144" s="136"/>
      <c r="AG1144" s="136"/>
      <c r="AH1144" s="136"/>
      <c r="AI1144" s="136"/>
    </row>
    <row r="1145" spans="1:35" ht="30" x14ac:dyDescent="0.25">
      <c r="A1145" s="133" t="s">
        <v>2962</v>
      </c>
      <c r="B1145" s="133" t="s">
        <v>2963</v>
      </c>
      <c r="C1145" s="133">
        <v>2</v>
      </c>
      <c r="D1145" s="133" t="s">
        <v>1066</v>
      </c>
      <c r="E1145" s="133">
        <v>250</v>
      </c>
      <c r="F1145" s="133" t="s">
        <v>17</v>
      </c>
      <c r="G1145" s="133">
        <v>25085</v>
      </c>
      <c r="H1145" s="133" t="s">
        <v>2915</v>
      </c>
      <c r="I1145" s="133"/>
      <c r="J1145" s="133"/>
      <c r="K1145" s="133"/>
      <c r="L1145" s="135" t="str">
        <f t="shared" si="34"/>
        <v>AA</v>
      </c>
      <c r="M1145" s="131">
        <f t="shared" si="35"/>
        <v>0</v>
      </c>
      <c r="P1145" s="136"/>
      <c r="Q1145" s="136"/>
      <c r="R1145" s="136"/>
      <c r="S1145" s="136"/>
      <c r="T1145"/>
      <c r="U1145" s="136"/>
      <c r="V1145" s="136"/>
      <c r="W1145"/>
      <c r="X1145" s="136"/>
      <c r="Y1145" s="136"/>
      <c r="Z1145" s="136"/>
      <c r="AA1145" s="136"/>
      <c r="AB1145" s="136"/>
      <c r="AC1145" s="136"/>
      <c r="AD1145" s="136"/>
      <c r="AE1145" s="136"/>
      <c r="AF1145" s="136"/>
      <c r="AG1145" s="136"/>
      <c r="AH1145" s="136"/>
      <c r="AI1145" s="136"/>
    </row>
    <row r="1146" spans="1:35" ht="30" x14ac:dyDescent="0.25">
      <c r="A1146" s="133" t="s">
        <v>2964</v>
      </c>
      <c r="B1146" s="133" t="s">
        <v>2965</v>
      </c>
      <c r="C1146" s="133">
        <v>2</v>
      </c>
      <c r="D1146" s="133" t="s">
        <v>1066</v>
      </c>
      <c r="E1146" s="133">
        <v>250</v>
      </c>
      <c r="F1146" s="133" t="s">
        <v>17</v>
      </c>
      <c r="G1146" s="133">
        <v>25085</v>
      </c>
      <c r="H1146" s="133" t="s">
        <v>2915</v>
      </c>
      <c r="I1146" s="133"/>
      <c r="J1146" s="133"/>
      <c r="K1146" s="133"/>
      <c r="L1146" s="135" t="str">
        <f t="shared" si="34"/>
        <v>AA</v>
      </c>
      <c r="M1146" s="131">
        <f t="shared" si="35"/>
        <v>0</v>
      </c>
      <c r="P1146" s="136"/>
      <c r="Q1146" s="136"/>
      <c r="R1146" s="136"/>
      <c r="S1146" s="136"/>
      <c r="T1146"/>
      <c r="U1146" s="136"/>
      <c r="V1146" s="136"/>
      <c r="W1146"/>
      <c r="X1146" s="136"/>
      <c r="Y1146" s="136"/>
      <c r="Z1146" s="136"/>
      <c r="AA1146" s="136"/>
      <c r="AB1146" s="136"/>
      <c r="AC1146" s="136"/>
      <c r="AD1146" s="136"/>
      <c r="AE1146" s="136"/>
      <c r="AF1146" s="136"/>
      <c r="AG1146" s="136"/>
      <c r="AH1146" s="136"/>
      <c r="AI1146" s="136"/>
    </row>
    <row r="1147" spans="1:35" ht="30" x14ac:dyDescent="0.25">
      <c r="A1147" s="133" t="s">
        <v>2966</v>
      </c>
      <c r="B1147" s="133" t="s">
        <v>2967</v>
      </c>
      <c r="C1147" s="133">
        <v>2</v>
      </c>
      <c r="D1147" s="133" t="s">
        <v>1066</v>
      </c>
      <c r="E1147" s="133">
        <v>250</v>
      </c>
      <c r="F1147" s="133" t="s">
        <v>17</v>
      </c>
      <c r="G1147" s="133">
        <v>25085</v>
      </c>
      <c r="H1147" s="133" t="s">
        <v>2915</v>
      </c>
      <c r="I1147" s="133"/>
      <c r="J1147" s="133"/>
      <c r="K1147" s="133"/>
      <c r="L1147" s="135" t="str">
        <f t="shared" si="34"/>
        <v>AA</v>
      </c>
      <c r="M1147" s="131">
        <f t="shared" si="35"/>
        <v>0</v>
      </c>
      <c r="P1147" s="136"/>
      <c r="Q1147" s="136"/>
      <c r="R1147" s="136"/>
      <c r="S1147" s="136"/>
      <c r="T1147"/>
      <c r="U1147" s="136"/>
      <c r="V1147" s="136"/>
      <c r="W1147"/>
      <c r="X1147" s="136"/>
      <c r="Y1147" s="136"/>
      <c r="Z1147" s="136"/>
      <c r="AA1147" s="136"/>
      <c r="AB1147" s="136"/>
      <c r="AC1147" s="136"/>
      <c r="AD1147" s="136"/>
      <c r="AE1147" s="136"/>
      <c r="AF1147" s="136"/>
      <c r="AG1147" s="136"/>
      <c r="AH1147" s="136"/>
      <c r="AI1147" s="136"/>
    </row>
    <row r="1148" spans="1:35" ht="30" x14ac:dyDescent="0.25">
      <c r="A1148" s="133">
        <v>250900</v>
      </c>
      <c r="B1148" s="133" t="s">
        <v>2969</v>
      </c>
      <c r="C1148" s="133">
        <v>2</v>
      </c>
      <c r="D1148" s="133" t="s">
        <v>1066</v>
      </c>
      <c r="E1148" s="133">
        <v>250</v>
      </c>
      <c r="F1148" s="133" t="s">
        <v>17</v>
      </c>
      <c r="G1148" s="133">
        <v>25090</v>
      </c>
      <c r="H1148" s="133" t="s">
        <v>2969</v>
      </c>
      <c r="I1148" s="133">
        <v>101620</v>
      </c>
      <c r="J1148" s="133" t="s">
        <v>2971</v>
      </c>
      <c r="K1148" s="133" t="s">
        <v>557</v>
      </c>
      <c r="L1148" s="135" t="str">
        <f t="shared" si="34"/>
        <v>AA</v>
      </c>
      <c r="M1148" s="131">
        <f t="shared" si="35"/>
        <v>0</v>
      </c>
      <c r="P1148" s="136"/>
      <c r="Q1148" s="136"/>
      <c r="R1148" s="136"/>
      <c r="S1148" s="136"/>
      <c r="T1148"/>
      <c r="U1148" s="136"/>
      <c r="V1148" s="136"/>
      <c r="W1148"/>
      <c r="X1148" s="136"/>
      <c r="Y1148" s="136"/>
      <c r="Z1148" s="136"/>
      <c r="AA1148" s="136"/>
      <c r="AB1148" s="136"/>
      <c r="AC1148" s="136"/>
      <c r="AD1148" s="136"/>
      <c r="AE1148" s="136"/>
      <c r="AF1148" s="136"/>
      <c r="AG1148" s="136"/>
      <c r="AH1148" s="136"/>
      <c r="AI1148" s="136"/>
    </row>
    <row r="1149" spans="1:35" ht="30" x14ac:dyDescent="0.25">
      <c r="A1149" s="133">
        <v>250900</v>
      </c>
      <c r="B1149" s="133" t="s">
        <v>2969</v>
      </c>
      <c r="C1149" s="133">
        <v>2</v>
      </c>
      <c r="D1149" s="133" t="s">
        <v>1066</v>
      </c>
      <c r="E1149" s="133">
        <v>250</v>
      </c>
      <c r="F1149" s="133" t="s">
        <v>17</v>
      </c>
      <c r="G1149" s="133">
        <v>25090</v>
      </c>
      <c r="H1149" s="133" t="s">
        <v>2969</v>
      </c>
      <c r="I1149" s="133">
        <v>105870</v>
      </c>
      <c r="J1149" s="133" t="s">
        <v>2973</v>
      </c>
      <c r="K1149" s="133" t="s">
        <v>1903</v>
      </c>
      <c r="L1149" s="135" t="str">
        <f t="shared" si="34"/>
        <v>AA</v>
      </c>
      <c r="M1149" s="131">
        <f t="shared" si="35"/>
        <v>0</v>
      </c>
      <c r="P1149" s="136"/>
      <c r="Q1149" s="136"/>
      <c r="R1149" s="136"/>
      <c r="S1149" s="136"/>
      <c r="T1149"/>
      <c r="U1149" s="136"/>
      <c r="V1149" s="136"/>
      <c r="W1149"/>
      <c r="X1149" s="136"/>
      <c r="Y1149" s="136"/>
      <c r="Z1149" s="136"/>
      <c r="AA1149" s="136"/>
      <c r="AB1149" s="136"/>
      <c r="AC1149" s="136"/>
      <c r="AD1149" s="136"/>
      <c r="AE1149" s="136"/>
      <c r="AF1149" s="136"/>
      <c r="AG1149" s="136"/>
      <c r="AH1149" s="136"/>
      <c r="AI1149" s="136"/>
    </row>
    <row r="1150" spans="1:35" ht="30" x14ac:dyDescent="0.25">
      <c r="A1150" s="133">
        <v>250900</v>
      </c>
      <c r="B1150" s="133" t="s">
        <v>2969</v>
      </c>
      <c r="C1150" s="133">
        <v>2</v>
      </c>
      <c r="D1150" s="133" t="s">
        <v>1066</v>
      </c>
      <c r="E1150" s="133">
        <v>250</v>
      </c>
      <c r="F1150" s="133" t="s">
        <v>17</v>
      </c>
      <c r="G1150" s="133">
        <v>25090</v>
      </c>
      <c r="H1150" s="133" t="s">
        <v>2969</v>
      </c>
      <c r="I1150" s="133">
        <v>107300</v>
      </c>
      <c r="J1150" s="133" t="s">
        <v>2975</v>
      </c>
      <c r="K1150" s="133" t="s">
        <v>545</v>
      </c>
      <c r="L1150" s="135" t="str">
        <f t="shared" si="34"/>
        <v>AA</v>
      </c>
      <c r="M1150" s="131">
        <f t="shared" si="35"/>
        <v>0</v>
      </c>
      <c r="P1150" s="136"/>
      <c r="Q1150" s="136"/>
      <c r="R1150" s="136"/>
      <c r="S1150" s="136"/>
      <c r="T1150"/>
      <c r="U1150" s="136"/>
      <c r="V1150" s="136"/>
      <c r="W1150"/>
      <c r="X1150" s="136"/>
      <c r="Y1150" s="136"/>
      <c r="Z1150" s="136"/>
      <c r="AA1150" s="136"/>
      <c r="AB1150" s="136"/>
      <c r="AC1150" s="136"/>
      <c r="AD1150" s="136"/>
      <c r="AE1150" s="136"/>
      <c r="AF1150" s="136"/>
      <c r="AG1150" s="136"/>
      <c r="AH1150" s="136"/>
      <c r="AI1150" s="136"/>
    </row>
    <row r="1151" spans="1:35" ht="30" x14ac:dyDescent="0.25">
      <c r="A1151" s="133">
        <v>250900</v>
      </c>
      <c r="B1151" s="133" t="s">
        <v>2969</v>
      </c>
      <c r="C1151" s="133">
        <v>2</v>
      </c>
      <c r="D1151" s="133" t="s">
        <v>1066</v>
      </c>
      <c r="E1151" s="133">
        <v>250</v>
      </c>
      <c r="F1151" s="133" t="s">
        <v>17</v>
      </c>
      <c r="G1151" s="133">
        <v>25090</v>
      </c>
      <c r="H1151" s="133" t="s">
        <v>2969</v>
      </c>
      <c r="I1151" s="133">
        <v>107440</v>
      </c>
      <c r="J1151" s="133" t="s">
        <v>2977</v>
      </c>
      <c r="K1151" s="133" t="s">
        <v>545</v>
      </c>
      <c r="L1151" s="135" t="str">
        <f t="shared" si="34"/>
        <v>AA</v>
      </c>
      <c r="M1151" s="131">
        <f t="shared" si="35"/>
        <v>0</v>
      </c>
      <c r="P1151" s="136"/>
      <c r="Q1151" s="136"/>
      <c r="R1151" s="136"/>
      <c r="S1151" s="136"/>
      <c r="T1151"/>
      <c r="U1151" s="136"/>
      <c r="V1151" s="136"/>
      <c r="W1151"/>
      <c r="X1151" s="136"/>
      <c r="Y1151" s="136"/>
      <c r="Z1151" s="136"/>
      <c r="AA1151" s="136"/>
      <c r="AB1151" s="136"/>
      <c r="AC1151" s="136"/>
      <c r="AD1151" s="136"/>
      <c r="AE1151" s="136"/>
      <c r="AF1151" s="136"/>
      <c r="AG1151" s="136"/>
      <c r="AH1151" s="136"/>
      <c r="AI1151" s="136"/>
    </row>
    <row r="1152" spans="1:35" ht="30" x14ac:dyDescent="0.25">
      <c r="A1152" s="133">
        <v>250900</v>
      </c>
      <c r="B1152" s="133" t="s">
        <v>2969</v>
      </c>
      <c r="C1152" s="133">
        <v>2</v>
      </c>
      <c r="D1152" s="133" t="s">
        <v>1066</v>
      </c>
      <c r="E1152" s="133">
        <v>250</v>
      </c>
      <c r="F1152" s="133" t="s">
        <v>17</v>
      </c>
      <c r="G1152" s="133">
        <v>25090</v>
      </c>
      <c r="H1152" s="133" t="s">
        <v>2969</v>
      </c>
      <c r="I1152" s="133">
        <v>227032</v>
      </c>
      <c r="J1152" s="133" t="s">
        <v>2979</v>
      </c>
      <c r="K1152" s="133" t="s">
        <v>545</v>
      </c>
      <c r="L1152" s="135" t="str">
        <f t="shared" si="34"/>
        <v>AA</v>
      </c>
      <c r="M1152" s="131">
        <f t="shared" si="35"/>
        <v>0</v>
      </c>
      <c r="P1152" s="136"/>
      <c r="Q1152" s="136"/>
      <c r="R1152" s="136"/>
      <c r="S1152" s="136"/>
      <c r="T1152"/>
      <c r="U1152" s="136"/>
      <c r="V1152" s="136"/>
      <c r="W1152"/>
      <c r="X1152" s="136"/>
      <c r="Y1152" s="136"/>
      <c r="Z1152" s="136"/>
      <c r="AA1152" s="136"/>
      <c r="AB1152" s="136"/>
      <c r="AC1152" s="136"/>
      <c r="AD1152" s="136"/>
      <c r="AE1152" s="136"/>
      <c r="AF1152" s="136"/>
      <c r="AG1152" s="136"/>
      <c r="AH1152" s="136"/>
      <c r="AI1152" s="136"/>
    </row>
    <row r="1153" spans="1:35" ht="30" x14ac:dyDescent="0.25">
      <c r="A1153" s="133">
        <v>250900</v>
      </c>
      <c r="B1153" s="133" t="s">
        <v>2969</v>
      </c>
      <c r="C1153" s="133">
        <v>2</v>
      </c>
      <c r="D1153" s="133" t="s">
        <v>1066</v>
      </c>
      <c r="E1153" s="133">
        <v>250</v>
      </c>
      <c r="F1153" s="133" t="s">
        <v>17</v>
      </c>
      <c r="G1153" s="133">
        <v>25090</v>
      </c>
      <c r="H1153" s="133" t="s">
        <v>2969</v>
      </c>
      <c r="I1153" s="133">
        <v>227406</v>
      </c>
      <c r="J1153" s="133" t="s">
        <v>2981</v>
      </c>
      <c r="K1153" s="133" t="s">
        <v>545</v>
      </c>
      <c r="L1153" s="135" t="str">
        <f t="shared" si="34"/>
        <v>AA</v>
      </c>
      <c r="M1153" s="131">
        <f t="shared" si="35"/>
        <v>0</v>
      </c>
      <c r="P1153" s="136"/>
      <c r="Q1153" s="136"/>
      <c r="R1153" s="136"/>
      <c r="S1153" s="136"/>
      <c r="T1153"/>
      <c r="U1153" s="136"/>
      <c r="V1153" s="136"/>
      <c r="W1153"/>
      <c r="X1153" s="136"/>
      <c r="Y1153" s="136"/>
      <c r="Z1153" s="136"/>
      <c r="AA1153" s="136"/>
      <c r="AB1153" s="136"/>
      <c r="AC1153" s="136"/>
      <c r="AD1153" s="136"/>
      <c r="AE1153" s="136"/>
      <c r="AF1153" s="136"/>
      <c r="AG1153" s="136"/>
      <c r="AH1153" s="136"/>
      <c r="AI1153" s="136"/>
    </row>
    <row r="1154" spans="1:35" ht="30" x14ac:dyDescent="0.25">
      <c r="A1154" s="133">
        <v>250900</v>
      </c>
      <c r="B1154" s="133" t="s">
        <v>2969</v>
      </c>
      <c r="C1154" s="133">
        <v>2</v>
      </c>
      <c r="D1154" s="133" t="s">
        <v>1066</v>
      </c>
      <c r="E1154" s="133">
        <v>250</v>
      </c>
      <c r="F1154" s="133" t="s">
        <v>17</v>
      </c>
      <c r="G1154" s="133">
        <v>25090</v>
      </c>
      <c r="H1154" s="133" t="s">
        <v>2969</v>
      </c>
      <c r="I1154" s="133">
        <v>227599</v>
      </c>
      <c r="J1154" s="133" t="s">
        <v>2983</v>
      </c>
      <c r="K1154" s="133" t="s">
        <v>545</v>
      </c>
      <c r="L1154" s="135" t="str">
        <f t="shared" si="34"/>
        <v>AA</v>
      </c>
      <c r="M1154" s="131">
        <f t="shared" si="35"/>
        <v>0</v>
      </c>
      <c r="P1154" s="136"/>
      <c r="Q1154" s="136"/>
      <c r="R1154" s="136"/>
      <c r="S1154" s="136"/>
      <c r="T1154"/>
      <c r="U1154" s="136"/>
      <c r="V1154" s="136"/>
      <c r="W1154"/>
      <c r="X1154" s="136"/>
      <c r="Y1154" s="136"/>
      <c r="Z1154" s="136"/>
      <c r="AA1154" s="136"/>
      <c r="AB1154" s="136"/>
      <c r="AC1154" s="136"/>
      <c r="AD1154" s="136"/>
      <c r="AE1154" s="136"/>
      <c r="AF1154" s="136"/>
      <c r="AG1154" s="136"/>
      <c r="AH1154" s="136"/>
      <c r="AI1154" s="136"/>
    </row>
    <row r="1155" spans="1:35" ht="30" x14ac:dyDescent="0.25">
      <c r="A1155" s="133">
        <v>250900</v>
      </c>
      <c r="B1155" s="133" t="s">
        <v>2969</v>
      </c>
      <c r="C1155" s="133">
        <v>2</v>
      </c>
      <c r="D1155" s="133" t="s">
        <v>1066</v>
      </c>
      <c r="E1155" s="133">
        <v>250</v>
      </c>
      <c r="F1155" s="133" t="s">
        <v>17</v>
      </c>
      <c r="G1155" s="133">
        <v>25090</v>
      </c>
      <c r="H1155" s="133" t="s">
        <v>2969</v>
      </c>
      <c r="I1155" s="133">
        <v>227622</v>
      </c>
      <c r="J1155" s="133" t="s">
        <v>2985</v>
      </c>
      <c r="K1155" s="133" t="s">
        <v>545</v>
      </c>
      <c r="L1155" s="135" t="str">
        <f t="shared" si="34"/>
        <v>AA</v>
      </c>
      <c r="M1155" s="131">
        <f t="shared" si="35"/>
        <v>0</v>
      </c>
      <c r="P1155" s="136"/>
      <c r="Q1155" s="136"/>
      <c r="R1155" s="136"/>
      <c r="S1155" s="136"/>
      <c r="T1155"/>
      <c r="U1155" s="136"/>
      <c r="V1155" s="136"/>
      <c r="W1155"/>
      <c r="X1155" s="136"/>
      <c r="Y1155" s="136"/>
      <c r="Z1155" s="136"/>
      <c r="AA1155" s="136"/>
      <c r="AB1155" s="136"/>
      <c r="AC1155" s="136"/>
      <c r="AD1155" s="136"/>
      <c r="AE1155" s="136"/>
      <c r="AF1155" s="136"/>
      <c r="AG1155" s="136"/>
      <c r="AH1155" s="136"/>
      <c r="AI1155" s="136"/>
    </row>
    <row r="1156" spans="1:35" ht="30" x14ac:dyDescent="0.25">
      <c r="A1156" s="133">
        <v>250900</v>
      </c>
      <c r="B1156" s="133" t="s">
        <v>2969</v>
      </c>
      <c r="C1156" s="133">
        <v>2</v>
      </c>
      <c r="D1156" s="133" t="s">
        <v>1066</v>
      </c>
      <c r="E1156" s="133">
        <v>250</v>
      </c>
      <c r="F1156" s="133" t="s">
        <v>17</v>
      </c>
      <c r="G1156" s="133">
        <v>25090</v>
      </c>
      <c r="H1156" s="133" t="s">
        <v>2969</v>
      </c>
      <c r="I1156" s="133">
        <v>227843</v>
      </c>
      <c r="J1156" s="133" t="s">
        <v>2987</v>
      </c>
      <c r="K1156" s="133" t="s">
        <v>545</v>
      </c>
      <c r="L1156" s="135" t="str">
        <f t="shared" si="34"/>
        <v>AA</v>
      </c>
      <c r="M1156" s="131">
        <f t="shared" si="35"/>
        <v>0</v>
      </c>
      <c r="P1156" s="136"/>
      <c r="Q1156" s="136"/>
      <c r="R1156" s="136"/>
      <c r="S1156" s="136"/>
      <c r="T1156"/>
      <c r="U1156" s="136"/>
      <c r="V1156" s="136"/>
      <c r="W1156"/>
      <c r="X1156" s="136"/>
      <c r="Y1156" s="136"/>
      <c r="Z1156" s="136"/>
      <c r="AA1156" s="136"/>
      <c r="AB1156" s="136"/>
      <c r="AC1156" s="136"/>
      <c r="AD1156" s="136"/>
      <c r="AE1156" s="136"/>
      <c r="AF1156" s="136"/>
      <c r="AG1156" s="136"/>
      <c r="AH1156" s="136"/>
      <c r="AI1156" s="136"/>
    </row>
    <row r="1157" spans="1:35" ht="30" x14ac:dyDescent="0.25">
      <c r="A1157" s="133">
        <v>250900</v>
      </c>
      <c r="B1157" s="133" t="s">
        <v>2969</v>
      </c>
      <c r="C1157" s="133">
        <v>2</v>
      </c>
      <c r="D1157" s="133" t="s">
        <v>1066</v>
      </c>
      <c r="E1157" s="133">
        <v>250</v>
      </c>
      <c r="F1157" s="133" t="s">
        <v>17</v>
      </c>
      <c r="G1157" s="133">
        <v>25090</v>
      </c>
      <c r="H1157" s="133" t="s">
        <v>2969</v>
      </c>
      <c r="I1157" s="133">
        <v>227923</v>
      </c>
      <c r="J1157" s="133" t="s">
        <v>2989</v>
      </c>
      <c r="K1157" s="133" t="s">
        <v>545</v>
      </c>
      <c r="L1157" s="135" t="str">
        <f t="shared" ref="L1157:L1220" si="36">IF(K1157=102,"AA102",IF(K1157=103,"AA103",VLOOKUP(C1157,$AJ$5:$AK$13,2,0)))</f>
        <v>AA</v>
      </c>
      <c r="M1157" s="131">
        <f t="shared" si="35"/>
        <v>0</v>
      </c>
      <c r="P1157" s="136"/>
      <c r="Q1157" s="136"/>
      <c r="R1157" s="136"/>
      <c r="S1157" s="136"/>
      <c r="T1157"/>
      <c r="U1157" s="136"/>
      <c r="V1157" s="136"/>
      <c r="W1157"/>
      <c r="X1157" s="136"/>
      <c r="Y1157" s="136"/>
      <c r="Z1157" s="136"/>
      <c r="AA1157" s="136"/>
      <c r="AB1157" s="136"/>
      <c r="AC1157" s="136"/>
      <c r="AD1157" s="136"/>
      <c r="AE1157" s="136"/>
      <c r="AF1157" s="136"/>
      <c r="AG1157" s="136"/>
      <c r="AH1157" s="136"/>
      <c r="AI1157" s="136"/>
    </row>
    <row r="1158" spans="1:35" ht="30" x14ac:dyDescent="0.25">
      <c r="A1158" s="133">
        <v>250900</v>
      </c>
      <c r="B1158" s="133" t="s">
        <v>2969</v>
      </c>
      <c r="C1158" s="133">
        <v>2</v>
      </c>
      <c r="D1158" s="133" t="s">
        <v>1066</v>
      </c>
      <c r="E1158" s="133">
        <v>250</v>
      </c>
      <c r="F1158" s="133" t="s">
        <v>17</v>
      </c>
      <c r="G1158" s="133">
        <v>25090</v>
      </c>
      <c r="H1158" s="133" t="s">
        <v>2969</v>
      </c>
      <c r="I1158" s="133">
        <v>227982</v>
      </c>
      <c r="J1158" s="133" t="s">
        <v>2991</v>
      </c>
      <c r="K1158" s="133" t="s">
        <v>545</v>
      </c>
      <c r="L1158" s="135" t="str">
        <f t="shared" si="36"/>
        <v>AA</v>
      </c>
      <c r="M1158" s="131">
        <f t="shared" ref="M1158:M1221" si="37">VLOOKUP(H1158,$W$5:$X$227,2,FALSE)</f>
        <v>0</v>
      </c>
      <c r="P1158" s="136"/>
      <c r="Q1158" s="136"/>
      <c r="R1158" s="136"/>
      <c r="S1158" s="136"/>
      <c r="T1158"/>
      <c r="U1158" s="136"/>
      <c r="V1158" s="136"/>
      <c r="W1158"/>
      <c r="X1158" s="136"/>
      <c r="Y1158" s="136"/>
      <c r="Z1158" s="136"/>
      <c r="AA1158" s="136"/>
      <c r="AB1158" s="136"/>
      <c r="AC1158" s="136"/>
      <c r="AD1158" s="136"/>
      <c r="AE1158" s="136"/>
      <c r="AF1158" s="136"/>
      <c r="AG1158" s="136"/>
      <c r="AH1158" s="136"/>
      <c r="AI1158" s="136"/>
    </row>
    <row r="1159" spans="1:35" ht="30" x14ac:dyDescent="0.25">
      <c r="A1159" s="133">
        <v>250900</v>
      </c>
      <c r="B1159" s="133" t="s">
        <v>2969</v>
      </c>
      <c r="C1159" s="133">
        <v>2</v>
      </c>
      <c r="D1159" s="133" t="s">
        <v>1066</v>
      </c>
      <c r="E1159" s="133">
        <v>250</v>
      </c>
      <c r="F1159" s="133" t="s">
        <v>17</v>
      </c>
      <c r="G1159" s="133">
        <v>25090</v>
      </c>
      <c r="H1159" s="133" t="s">
        <v>2969</v>
      </c>
      <c r="I1159" s="133">
        <v>228607</v>
      </c>
      <c r="J1159" s="133" t="s">
        <v>2993</v>
      </c>
      <c r="K1159" s="133" t="s">
        <v>545</v>
      </c>
      <c r="L1159" s="135" t="str">
        <f t="shared" si="36"/>
        <v>AA</v>
      </c>
      <c r="M1159" s="131">
        <f t="shared" si="37"/>
        <v>0</v>
      </c>
      <c r="P1159" s="136"/>
      <c r="Q1159" s="136"/>
      <c r="R1159" s="136"/>
      <c r="S1159" s="136"/>
      <c r="T1159"/>
      <c r="U1159" s="136"/>
      <c r="V1159" s="136"/>
      <c r="W1159"/>
      <c r="X1159" s="136"/>
      <c r="Y1159" s="136"/>
      <c r="Z1159" s="136"/>
      <c r="AA1159" s="136"/>
      <c r="AB1159" s="136"/>
      <c r="AC1159" s="136"/>
      <c r="AD1159" s="136"/>
      <c r="AE1159" s="136"/>
      <c r="AF1159" s="136"/>
      <c r="AG1159" s="136"/>
      <c r="AH1159" s="136"/>
      <c r="AI1159" s="136"/>
    </row>
    <row r="1160" spans="1:35" ht="30" x14ac:dyDescent="0.25">
      <c r="A1160" s="133">
        <v>250900</v>
      </c>
      <c r="B1160" s="133" t="s">
        <v>2969</v>
      </c>
      <c r="C1160" s="133">
        <v>2</v>
      </c>
      <c r="D1160" s="133" t="s">
        <v>1066</v>
      </c>
      <c r="E1160" s="133">
        <v>250</v>
      </c>
      <c r="F1160" s="133" t="s">
        <v>17</v>
      </c>
      <c r="G1160" s="133">
        <v>25090</v>
      </c>
      <c r="H1160" s="133" t="s">
        <v>2969</v>
      </c>
      <c r="I1160" s="133">
        <v>228947</v>
      </c>
      <c r="J1160" s="133" t="s">
        <v>2995</v>
      </c>
      <c r="K1160" s="133" t="s">
        <v>545</v>
      </c>
      <c r="L1160" s="135" t="str">
        <f t="shared" si="36"/>
        <v>AA</v>
      </c>
      <c r="M1160" s="131">
        <f t="shared" si="37"/>
        <v>0</v>
      </c>
      <c r="P1160" s="136"/>
      <c r="Q1160" s="136"/>
      <c r="R1160" s="136"/>
      <c r="S1160" s="136"/>
      <c r="T1160"/>
      <c r="U1160" s="136"/>
      <c r="V1160" s="136"/>
      <c r="W1160"/>
      <c r="X1160" s="136"/>
      <c r="Y1160" s="136"/>
      <c r="Z1160" s="136"/>
      <c r="AA1160" s="136"/>
      <c r="AB1160" s="136"/>
      <c r="AC1160" s="136"/>
      <c r="AD1160" s="136"/>
      <c r="AE1160" s="136"/>
      <c r="AF1160" s="136"/>
      <c r="AG1160" s="136"/>
      <c r="AH1160" s="136"/>
      <c r="AI1160" s="136"/>
    </row>
    <row r="1161" spans="1:35" ht="30" x14ac:dyDescent="0.25">
      <c r="A1161" s="133">
        <v>250900</v>
      </c>
      <c r="B1161" s="133" t="s">
        <v>2969</v>
      </c>
      <c r="C1161" s="133">
        <v>2</v>
      </c>
      <c r="D1161" s="133" t="s">
        <v>1066</v>
      </c>
      <c r="E1161" s="133">
        <v>250</v>
      </c>
      <c r="F1161" s="133" t="s">
        <v>17</v>
      </c>
      <c r="G1161" s="133">
        <v>25090</v>
      </c>
      <c r="H1161" s="133" t="s">
        <v>2969</v>
      </c>
      <c r="I1161" s="133">
        <v>333519</v>
      </c>
      <c r="J1161" s="133" t="s">
        <v>2997</v>
      </c>
      <c r="K1161" s="133" t="s">
        <v>545</v>
      </c>
      <c r="L1161" s="135" t="str">
        <f t="shared" si="36"/>
        <v>AA</v>
      </c>
      <c r="M1161" s="131">
        <f t="shared" si="37"/>
        <v>0</v>
      </c>
      <c r="P1161" s="136"/>
      <c r="Q1161" s="136"/>
      <c r="R1161" s="136"/>
      <c r="S1161" s="136"/>
      <c r="T1161"/>
      <c r="U1161" s="136"/>
      <c r="V1161" s="136"/>
      <c r="W1161"/>
      <c r="X1161" s="136"/>
      <c r="Y1161" s="136"/>
      <c r="Z1161" s="136"/>
      <c r="AA1161" s="136"/>
      <c r="AB1161" s="136"/>
      <c r="AC1161" s="136"/>
      <c r="AD1161" s="136"/>
      <c r="AE1161" s="136"/>
      <c r="AF1161" s="136"/>
      <c r="AG1161" s="136"/>
      <c r="AH1161" s="136"/>
      <c r="AI1161" s="136"/>
    </row>
    <row r="1162" spans="1:35" ht="30" x14ac:dyDescent="0.25">
      <c r="A1162" s="133">
        <v>250900</v>
      </c>
      <c r="B1162" s="133" t="s">
        <v>2969</v>
      </c>
      <c r="C1162" s="133">
        <v>2</v>
      </c>
      <c r="D1162" s="133" t="s">
        <v>1066</v>
      </c>
      <c r="E1162" s="133">
        <v>250</v>
      </c>
      <c r="F1162" s="133" t="s">
        <v>17</v>
      </c>
      <c r="G1162" s="133">
        <v>25090</v>
      </c>
      <c r="H1162" s="133" t="s">
        <v>2969</v>
      </c>
      <c r="I1162" s="133">
        <v>559322</v>
      </c>
      <c r="J1162" s="133" t="s">
        <v>2999</v>
      </c>
      <c r="K1162" s="133" t="s">
        <v>545</v>
      </c>
      <c r="L1162" s="135" t="str">
        <f t="shared" si="36"/>
        <v>AA</v>
      </c>
      <c r="M1162" s="131">
        <f t="shared" si="37"/>
        <v>0</v>
      </c>
      <c r="P1162" s="136"/>
      <c r="Q1162" s="136"/>
      <c r="R1162" s="136"/>
      <c r="S1162" s="136"/>
      <c r="T1162"/>
      <c r="U1162" s="136"/>
      <c r="V1162" s="136"/>
      <c r="W1162"/>
      <c r="X1162" s="136"/>
      <c r="Y1162" s="136"/>
      <c r="Z1162" s="136"/>
      <c r="AA1162" s="136"/>
      <c r="AB1162" s="136"/>
      <c r="AC1162" s="136"/>
      <c r="AD1162" s="136"/>
      <c r="AE1162" s="136"/>
      <c r="AF1162" s="136"/>
      <c r="AG1162" s="136"/>
      <c r="AH1162" s="136"/>
      <c r="AI1162" s="136"/>
    </row>
    <row r="1163" spans="1:35" ht="30" x14ac:dyDescent="0.25">
      <c r="A1163" s="133">
        <v>250900</v>
      </c>
      <c r="B1163" s="133" t="s">
        <v>2969</v>
      </c>
      <c r="C1163" s="133">
        <v>2</v>
      </c>
      <c r="D1163" s="133" t="s">
        <v>1066</v>
      </c>
      <c r="E1163" s="133">
        <v>250</v>
      </c>
      <c r="F1163" s="133" t="s">
        <v>17</v>
      </c>
      <c r="G1163" s="133">
        <v>25090</v>
      </c>
      <c r="H1163" s="133" t="s">
        <v>2969</v>
      </c>
      <c r="I1163" s="133">
        <v>559368</v>
      </c>
      <c r="J1163" s="133" t="s">
        <v>3001</v>
      </c>
      <c r="K1163" s="133" t="s">
        <v>545</v>
      </c>
      <c r="L1163" s="135" t="str">
        <f t="shared" si="36"/>
        <v>AA</v>
      </c>
      <c r="M1163" s="131">
        <f t="shared" si="37"/>
        <v>0</v>
      </c>
      <c r="P1163" s="136"/>
      <c r="Q1163" s="136"/>
      <c r="R1163" s="136"/>
      <c r="S1163" s="136"/>
      <c r="T1163"/>
      <c r="U1163" s="136"/>
      <c r="V1163" s="136"/>
      <c r="W1163"/>
      <c r="X1163" s="136"/>
      <c r="Y1163" s="136"/>
      <c r="Z1163" s="136"/>
      <c r="AA1163" s="136"/>
      <c r="AB1163" s="136"/>
      <c r="AC1163" s="136"/>
      <c r="AD1163" s="136"/>
      <c r="AE1163" s="136"/>
      <c r="AF1163" s="136"/>
      <c r="AG1163" s="136"/>
      <c r="AH1163" s="136"/>
      <c r="AI1163" s="136"/>
    </row>
    <row r="1164" spans="1:35" ht="30" x14ac:dyDescent="0.25">
      <c r="A1164" s="133">
        <v>250900</v>
      </c>
      <c r="B1164" s="133" t="s">
        <v>2969</v>
      </c>
      <c r="C1164" s="133">
        <v>2</v>
      </c>
      <c r="D1164" s="133" t="s">
        <v>1066</v>
      </c>
      <c r="E1164" s="133">
        <v>250</v>
      </c>
      <c r="F1164" s="133" t="s">
        <v>17</v>
      </c>
      <c r="G1164" s="133">
        <v>25090</v>
      </c>
      <c r="H1164" s="133" t="s">
        <v>2969</v>
      </c>
      <c r="I1164" s="133">
        <v>559466</v>
      </c>
      <c r="J1164" s="133" t="s">
        <v>3003</v>
      </c>
      <c r="K1164" s="133" t="s">
        <v>604</v>
      </c>
      <c r="L1164" s="135" t="str">
        <f t="shared" si="36"/>
        <v>AA</v>
      </c>
      <c r="M1164" s="131">
        <f t="shared" si="37"/>
        <v>0</v>
      </c>
      <c r="P1164" s="136"/>
      <c r="Q1164" s="136"/>
      <c r="R1164" s="136"/>
      <c r="S1164" s="136"/>
      <c r="T1164"/>
      <c r="U1164" s="136"/>
      <c r="V1164" s="136"/>
      <c r="W1164"/>
      <c r="X1164" s="136"/>
      <c r="Y1164" s="136"/>
      <c r="Z1164" s="136"/>
      <c r="AA1164" s="136"/>
      <c r="AB1164" s="136"/>
      <c r="AC1164" s="136"/>
      <c r="AD1164" s="136"/>
      <c r="AE1164" s="136"/>
      <c r="AF1164" s="136"/>
      <c r="AG1164" s="136"/>
      <c r="AH1164" s="136"/>
      <c r="AI1164" s="136"/>
    </row>
    <row r="1165" spans="1:35" ht="30" x14ac:dyDescent="0.25">
      <c r="A1165" s="133">
        <v>250900</v>
      </c>
      <c r="B1165" s="133" t="s">
        <v>2969</v>
      </c>
      <c r="C1165" s="133">
        <v>2</v>
      </c>
      <c r="D1165" s="133" t="s">
        <v>1066</v>
      </c>
      <c r="E1165" s="133">
        <v>250</v>
      </c>
      <c r="F1165" s="133" t="s">
        <v>17</v>
      </c>
      <c r="G1165" s="133">
        <v>25090</v>
      </c>
      <c r="H1165" s="133" t="s">
        <v>2969</v>
      </c>
      <c r="I1165" s="133">
        <v>660577</v>
      </c>
      <c r="J1165" s="133" t="s">
        <v>3005</v>
      </c>
      <c r="K1165" s="133" t="s">
        <v>545</v>
      </c>
      <c r="L1165" s="135" t="str">
        <f t="shared" si="36"/>
        <v>AA</v>
      </c>
      <c r="M1165" s="131">
        <f t="shared" si="37"/>
        <v>0</v>
      </c>
      <c r="P1165" s="136"/>
      <c r="Q1165" s="136"/>
      <c r="R1165" s="136"/>
      <c r="S1165" s="136"/>
      <c r="T1165"/>
      <c r="U1165" s="136"/>
      <c r="V1165" s="136"/>
      <c r="W1165"/>
      <c r="X1165" s="136"/>
      <c r="Y1165" s="136"/>
      <c r="Z1165" s="136"/>
      <c r="AA1165" s="136"/>
      <c r="AB1165" s="136"/>
      <c r="AC1165" s="136"/>
      <c r="AD1165" s="136"/>
      <c r="AE1165" s="136"/>
      <c r="AF1165" s="136"/>
      <c r="AG1165" s="136"/>
      <c r="AH1165" s="136"/>
      <c r="AI1165" s="136"/>
    </row>
    <row r="1166" spans="1:35" ht="30" x14ac:dyDescent="0.25">
      <c r="A1166" s="133">
        <v>250910</v>
      </c>
      <c r="B1166" s="133" t="s">
        <v>3007</v>
      </c>
      <c r="C1166" s="133">
        <v>2</v>
      </c>
      <c r="D1166" s="133" t="s">
        <v>1066</v>
      </c>
      <c r="E1166" s="133">
        <v>250</v>
      </c>
      <c r="F1166" s="133" t="s">
        <v>17</v>
      </c>
      <c r="G1166" s="133">
        <v>25091</v>
      </c>
      <c r="H1166" s="133" t="s">
        <v>3007</v>
      </c>
      <c r="I1166" s="133">
        <v>101220</v>
      </c>
      <c r="J1166" s="133" t="s">
        <v>3007</v>
      </c>
      <c r="K1166" s="133" t="s">
        <v>557</v>
      </c>
      <c r="L1166" s="135" t="str">
        <f t="shared" si="36"/>
        <v>AA</v>
      </c>
      <c r="M1166" s="131">
        <f t="shared" si="37"/>
        <v>0</v>
      </c>
      <c r="P1166" s="136"/>
      <c r="Q1166" s="136"/>
      <c r="R1166" s="136"/>
      <c r="S1166" s="136"/>
      <c r="T1166"/>
      <c r="U1166" s="136"/>
      <c r="V1166" s="136"/>
      <c r="W1166"/>
      <c r="X1166" s="136"/>
      <c r="Y1166" s="136"/>
      <c r="Z1166" s="136"/>
      <c r="AA1166" s="136"/>
      <c r="AB1166" s="136"/>
      <c r="AC1166" s="136"/>
      <c r="AD1166" s="136"/>
      <c r="AE1166" s="136"/>
      <c r="AF1166" s="136"/>
      <c r="AG1166" s="136"/>
      <c r="AH1166" s="136"/>
      <c r="AI1166" s="136"/>
    </row>
    <row r="1167" spans="1:35" ht="30" x14ac:dyDescent="0.25">
      <c r="A1167" s="133">
        <v>250910</v>
      </c>
      <c r="B1167" s="133" t="s">
        <v>3007</v>
      </c>
      <c r="C1167" s="133">
        <v>2</v>
      </c>
      <c r="D1167" s="133" t="s">
        <v>1066</v>
      </c>
      <c r="E1167" s="133">
        <v>250</v>
      </c>
      <c r="F1167" s="133" t="s">
        <v>17</v>
      </c>
      <c r="G1167" s="133">
        <v>25091</v>
      </c>
      <c r="H1167" s="133" t="s">
        <v>3007</v>
      </c>
      <c r="I1167" s="133">
        <v>224503</v>
      </c>
      <c r="J1167" s="133" t="s">
        <v>3010</v>
      </c>
      <c r="K1167" s="133" t="s">
        <v>545</v>
      </c>
      <c r="L1167" s="135" t="str">
        <f t="shared" si="36"/>
        <v>AA</v>
      </c>
      <c r="M1167" s="131">
        <f t="shared" si="37"/>
        <v>0</v>
      </c>
      <c r="P1167" s="136"/>
      <c r="Q1167" s="136"/>
      <c r="R1167" s="136"/>
      <c r="S1167" s="136"/>
      <c r="T1167"/>
      <c r="U1167" s="136"/>
      <c r="V1167" s="136"/>
      <c r="W1167"/>
      <c r="X1167" s="136"/>
      <c r="Y1167" s="136"/>
      <c r="Z1167" s="136"/>
      <c r="AA1167" s="136"/>
      <c r="AB1167" s="136"/>
      <c r="AC1167" s="136"/>
      <c r="AD1167" s="136"/>
      <c r="AE1167" s="136"/>
      <c r="AF1167" s="136"/>
      <c r="AG1167" s="136"/>
      <c r="AH1167" s="136"/>
      <c r="AI1167" s="136"/>
    </row>
    <row r="1168" spans="1:35" ht="30" x14ac:dyDescent="0.25">
      <c r="A1168" s="133">
        <v>250910</v>
      </c>
      <c r="B1168" s="133" t="s">
        <v>3007</v>
      </c>
      <c r="C1168" s="133">
        <v>2</v>
      </c>
      <c r="D1168" s="133" t="s">
        <v>1066</v>
      </c>
      <c r="E1168" s="133">
        <v>250</v>
      </c>
      <c r="F1168" s="133" t="s">
        <v>17</v>
      </c>
      <c r="G1168" s="133">
        <v>25091</v>
      </c>
      <c r="H1168" s="133" t="s">
        <v>3007</v>
      </c>
      <c r="I1168" s="133">
        <v>336302</v>
      </c>
      <c r="J1168" s="133" t="s">
        <v>3007</v>
      </c>
      <c r="K1168" s="133" t="s">
        <v>884</v>
      </c>
      <c r="L1168" s="135" t="str">
        <f t="shared" si="36"/>
        <v>AA</v>
      </c>
      <c r="M1168" s="131">
        <f t="shared" si="37"/>
        <v>0</v>
      </c>
      <c r="P1168" s="136"/>
      <c r="Q1168" s="136"/>
      <c r="R1168" s="136"/>
      <c r="S1168" s="136"/>
      <c r="T1168"/>
      <c r="U1168" s="136"/>
      <c r="V1168" s="136"/>
      <c r="W1168"/>
      <c r="X1168" s="136"/>
      <c r="Y1168" s="136"/>
      <c r="Z1168" s="136"/>
      <c r="AA1168" s="136"/>
      <c r="AB1168" s="136"/>
      <c r="AC1168" s="136"/>
      <c r="AD1168" s="136"/>
      <c r="AE1168" s="136"/>
      <c r="AF1168" s="136"/>
      <c r="AG1168" s="136"/>
      <c r="AH1168" s="136"/>
      <c r="AI1168" s="136"/>
    </row>
    <row r="1169" spans="1:35" ht="30" x14ac:dyDescent="0.25">
      <c r="A1169" s="133">
        <v>250950</v>
      </c>
      <c r="B1169" s="133" t="s">
        <v>3013</v>
      </c>
      <c r="C1169" s="133">
        <v>2</v>
      </c>
      <c r="D1169" s="133" t="s">
        <v>1066</v>
      </c>
      <c r="E1169" s="133">
        <v>250</v>
      </c>
      <c r="F1169" s="133" t="s">
        <v>17</v>
      </c>
      <c r="G1169" s="133">
        <v>25095</v>
      </c>
      <c r="H1169" s="133" t="s">
        <v>3013</v>
      </c>
      <c r="I1169" s="133">
        <v>227922</v>
      </c>
      <c r="J1169" s="133" t="s">
        <v>3015</v>
      </c>
      <c r="K1169" s="133" t="s">
        <v>545</v>
      </c>
      <c r="L1169" s="135" t="str">
        <f t="shared" si="36"/>
        <v>AA</v>
      </c>
      <c r="M1169" s="131">
        <f t="shared" si="37"/>
        <v>0</v>
      </c>
      <c r="P1169" s="136"/>
      <c r="Q1169" s="136"/>
      <c r="R1169" s="136"/>
      <c r="S1169" s="136"/>
      <c r="T1169"/>
      <c r="U1169" s="136"/>
      <c r="V1169" s="136"/>
      <c r="W1169"/>
      <c r="X1169" s="136"/>
      <c r="Y1169" s="136"/>
      <c r="Z1169" s="136"/>
      <c r="AA1169" s="136"/>
      <c r="AB1169" s="136"/>
      <c r="AC1169" s="136"/>
      <c r="AD1169" s="136"/>
      <c r="AE1169" s="136"/>
      <c r="AF1169" s="136"/>
      <c r="AG1169" s="136"/>
      <c r="AH1169" s="136"/>
      <c r="AI1169" s="136"/>
    </row>
    <row r="1170" spans="1:35" ht="30" x14ac:dyDescent="0.25">
      <c r="A1170" s="133">
        <v>250950</v>
      </c>
      <c r="B1170" s="133" t="s">
        <v>3013</v>
      </c>
      <c r="C1170" s="133">
        <v>2</v>
      </c>
      <c r="D1170" s="133" t="s">
        <v>1066</v>
      </c>
      <c r="E1170" s="133">
        <v>250</v>
      </c>
      <c r="F1170" s="133" t="s">
        <v>17</v>
      </c>
      <c r="G1170" s="133">
        <v>25095</v>
      </c>
      <c r="H1170" s="133" t="s">
        <v>3013</v>
      </c>
      <c r="I1170" s="133">
        <v>227964</v>
      </c>
      <c r="J1170" s="133" t="s">
        <v>3017</v>
      </c>
      <c r="K1170" s="133" t="s">
        <v>545</v>
      </c>
      <c r="L1170" s="135" t="str">
        <f t="shared" si="36"/>
        <v>AA</v>
      </c>
      <c r="M1170" s="131">
        <f t="shared" si="37"/>
        <v>0</v>
      </c>
      <c r="P1170" s="136"/>
      <c r="Q1170" s="136"/>
      <c r="R1170" s="136"/>
      <c r="S1170" s="136"/>
      <c r="T1170"/>
      <c r="U1170" s="136"/>
      <c r="V1170" s="136"/>
      <c r="W1170"/>
      <c r="X1170" s="136"/>
      <c r="Y1170" s="136"/>
      <c r="Z1170" s="136"/>
      <c r="AA1170" s="136"/>
      <c r="AB1170" s="136"/>
      <c r="AC1170" s="136"/>
      <c r="AD1170" s="136"/>
      <c r="AE1170" s="136"/>
      <c r="AF1170" s="136"/>
      <c r="AG1170" s="136"/>
      <c r="AH1170" s="136"/>
      <c r="AI1170" s="136"/>
    </row>
    <row r="1171" spans="1:35" ht="30" x14ac:dyDescent="0.25">
      <c r="A1171" s="133">
        <v>250950</v>
      </c>
      <c r="B1171" s="133" t="s">
        <v>3013</v>
      </c>
      <c r="C1171" s="133">
        <v>2</v>
      </c>
      <c r="D1171" s="133" t="s">
        <v>1066</v>
      </c>
      <c r="E1171" s="133">
        <v>250</v>
      </c>
      <c r="F1171" s="133" t="s">
        <v>17</v>
      </c>
      <c r="G1171" s="133">
        <v>25095</v>
      </c>
      <c r="H1171" s="133" t="s">
        <v>3013</v>
      </c>
      <c r="I1171" s="133">
        <v>336341</v>
      </c>
      <c r="J1171" s="133" t="s">
        <v>3019</v>
      </c>
      <c r="K1171" s="133" t="s">
        <v>884</v>
      </c>
      <c r="L1171" s="135" t="str">
        <f t="shared" si="36"/>
        <v>AA</v>
      </c>
      <c r="M1171" s="131">
        <f t="shared" si="37"/>
        <v>0</v>
      </c>
      <c r="P1171" s="136"/>
      <c r="Q1171" s="136"/>
      <c r="R1171" s="136"/>
      <c r="S1171" s="136"/>
      <c r="T1171"/>
      <c r="U1171" s="136"/>
      <c r="V1171" s="136"/>
      <c r="W1171"/>
      <c r="X1171" s="136"/>
      <c r="Y1171" s="136"/>
      <c r="Z1171" s="136"/>
      <c r="AA1171" s="136"/>
      <c r="AB1171" s="136"/>
      <c r="AC1171" s="136"/>
      <c r="AD1171" s="136"/>
      <c r="AE1171" s="136"/>
      <c r="AF1171" s="136"/>
      <c r="AG1171" s="136"/>
      <c r="AH1171" s="136"/>
      <c r="AI1171" s="136"/>
    </row>
    <row r="1172" spans="1:35" ht="30" x14ac:dyDescent="0.25">
      <c r="A1172" s="133">
        <v>250950</v>
      </c>
      <c r="B1172" s="133" t="s">
        <v>3013</v>
      </c>
      <c r="C1172" s="133">
        <v>2</v>
      </c>
      <c r="D1172" s="133" t="s">
        <v>1066</v>
      </c>
      <c r="E1172" s="133">
        <v>250</v>
      </c>
      <c r="F1172" s="133" t="s">
        <v>17</v>
      </c>
      <c r="G1172" s="133">
        <v>25095</v>
      </c>
      <c r="H1172" s="133" t="s">
        <v>3013</v>
      </c>
      <c r="I1172" s="133">
        <v>336345</v>
      </c>
      <c r="J1172" s="133" t="s">
        <v>3021</v>
      </c>
      <c r="K1172" s="133" t="s">
        <v>884</v>
      </c>
      <c r="L1172" s="135" t="str">
        <f t="shared" si="36"/>
        <v>AA</v>
      </c>
      <c r="M1172" s="131">
        <f t="shared" si="37"/>
        <v>0</v>
      </c>
      <c r="P1172" s="136"/>
      <c r="Q1172" s="136"/>
      <c r="R1172" s="136"/>
      <c r="S1172" s="136"/>
      <c r="T1172"/>
      <c r="U1172" s="136"/>
      <c r="V1172" s="136"/>
      <c r="W1172"/>
      <c r="X1172" s="136"/>
      <c r="Y1172" s="136"/>
      <c r="Z1172" s="136"/>
      <c r="AA1172" s="136"/>
      <c r="AB1172" s="136"/>
      <c r="AC1172" s="136"/>
      <c r="AD1172" s="136"/>
      <c r="AE1172" s="136"/>
      <c r="AF1172" s="136"/>
      <c r="AG1172" s="136"/>
      <c r="AH1172" s="136"/>
      <c r="AI1172" s="136"/>
    </row>
    <row r="1173" spans="1:35" ht="30" x14ac:dyDescent="0.25">
      <c r="A1173" s="133">
        <v>250960</v>
      </c>
      <c r="B1173" s="133" t="s">
        <v>3023</v>
      </c>
      <c r="C1173" s="133">
        <v>2</v>
      </c>
      <c r="D1173" s="133" t="s">
        <v>1066</v>
      </c>
      <c r="E1173" s="133">
        <v>250</v>
      </c>
      <c r="F1173" s="133" t="s">
        <v>17</v>
      </c>
      <c r="G1173" s="133">
        <v>25096</v>
      </c>
      <c r="H1173" s="133" t="s">
        <v>3023</v>
      </c>
      <c r="I1173" s="133">
        <v>227165</v>
      </c>
      <c r="J1173" s="133" t="s">
        <v>3025</v>
      </c>
      <c r="K1173" s="133" t="s">
        <v>545</v>
      </c>
      <c r="L1173" s="135" t="str">
        <f t="shared" si="36"/>
        <v>AA</v>
      </c>
      <c r="M1173" s="131">
        <f t="shared" si="37"/>
        <v>0</v>
      </c>
      <c r="P1173" s="136"/>
      <c r="Q1173" s="136"/>
      <c r="R1173" s="136"/>
      <c r="S1173" s="136"/>
      <c r="T1173"/>
      <c r="U1173" s="136"/>
      <c r="V1173" s="136"/>
      <c r="W1173"/>
      <c r="X1173" s="136"/>
      <c r="Y1173" s="136"/>
      <c r="Z1173" s="136"/>
      <c r="AA1173" s="136"/>
      <c r="AB1173" s="136"/>
      <c r="AC1173" s="136"/>
      <c r="AD1173" s="136"/>
      <c r="AE1173" s="136"/>
      <c r="AF1173" s="136"/>
      <c r="AG1173" s="136"/>
      <c r="AH1173" s="136"/>
      <c r="AI1173" s="136"/>
    </row>
    <row r="1174" spans="1:35" ht="30" x14ac:dyDescent="0.25">
      <c r="A1174" s="133">
        <v>250960</v>
      </c>
      <c r="B1174" s="133" t="s">
        <v>3023</v>
      </c>
      <c r="C1174" s="133">
        <v>2</v>
      </c>
      <c r="D1174" s="133" t="s">
        <v>1066</v>
      </c>
      <c r="E1174" s="133">
        <v>250</v>
      </c>
      <c r="F1174" s="133" t="s">
        <v>17</v>
      </c>
      <c r="G1174" s="133">
        <v>25096</v>
      </c>
      <c r="H1174" s="133" t="s">
        <v>3023</v>
      </c>
      <c r="I1174" s="133">
        <v>227243</v>
      </c>
      <c r="J1174" s="133" t="s">
        <v>3027</v>
      </c>
      <c r="K1174" s="133" t="s">
        <v>545</v>
      </c>
      <c r="L1174" s="135" t="str">
        <f t="shared" si="36"/>
        <v>AA</v>
      </c>
      <c r="M1174" s="131">
        <f t="shared" si="37"/>
        <v>0</v>
      </c>
      <c r="P1174" s="136"/>
      <c r="Q1174" s="136"/>
      <c r="R1174" s="136"/>
      <c r="S1174" s="136"/>
      <c r="T1174"/>
      <c r="U1174" s="136"/>
      <c r="V1174" s="136"/>
      <c r="W1174"/>
      <c r="X1174" s="136"/>
      <c r="Y1174" s="136"/>
      <c r="Z1174" s="136"/>
      <c r="AA1174" s="136"/>
      <c r="AB1174" s="136"/>
      <c r="AC1174" s="136"/>
      <c r="AD1174" s="136"/>
      <c r="AE1174" s="136"/>
      <c r="AF1174" s="136"/>
      <c r="AG1174" s="136"/>
      <c r="AH1174" s="136"/>
      <c r="AI1174" s="136"/>
    </row>
    <row r="1175" spans="1:35" ht="30" x14ac:dyDescent="0.25">
      <c r="A1175" s="133">
        <v>250960</v>
      </c>
      <c r="B1175" s="133" t="s">
        <v>3023</v>
      </c>
      <c r="C1175" s="133">
        <v>2</v>
      </c>
      <c r="D1175" s="133" t="s">
        <v>1066</v>
      </c>
      <c r="E1175" s="133">
        <v>250</v>
      </c>
      <c r="F1175" s="133" t="s">
        <v>17</v>
      </c>
      <c r="G1175" s="133">
        <v>25096</v>
      </c>
      <c r="H1175" s="133" t="s">
        <v>3023</v>
      </c>
      <c r="I1175" s="133">
        <v>227244</v>
      </c>
      <c r="J1175" s="133" t="s">
        <v>3029</v>
      </c>
      <c r="K1175" s="133" t="s">
        <v>545</v>
      </c>
      <c r="L1175" s="135" t="str">
        <f t="shared" si="36"/>
        <v>AA</v>
      </c>
      <c r="M1175" s="131">
        <f t="shared" si="37"/>
        <v>0</v>
      </c>
      <c r="P1175" s="136"/>
      <c r="Q1175" s="136"/>
      <c r="R1175" s="136"/>
      <c r="S1175" s="136"/>
      <c r="T1175"/>
      <c r="U1175" s="136"/>
      <c r="V1175" s="136"/>
      <c r="W1175"/>
      <c r="X1175" s="136"/>
      <c r="Y1175" s="136"/>
      <c r="Z1175" s="136"/>
      <c r="AA1175" s="136"/>
      <c r="AB1175" s="136"/>
      <c r="AC1175" s="136"/>
      <c r="AD1175" s="136"/>
      <c r="AE1175" s="136"/>
      <c r="AF1175" s="136"/>
      <c r="AG1175" s="136"/>
      <c r="AH1175" s="136"/>
      <c r="AI1175" s="136"/>
    </row>
    <row r="1176" spans="1:35" ht="30" x14ac:dyDescent="0.25">
      <c r="A1176" s="133">
        <v>250960</v>
      </c>
      <c r="B1176" s="133" t="s">
        <v>3023</v>
      </c>
      <c r="C1176" s="133">
        <v>2</v>
      </c>
      <c r="D1176" s="133" t="s">
        <v>1066</v>
      </c>
      <c r="E1176" s="133">
        <v>250</v>
      </c>
      <c r="F1176" s="133" t="s">
        <v>17</v>
      </c>
      <c r="G1176" s="133">
        <v>25096</v>
      </c>
      <c r="H1176" s="133" t="s">
        <v>3023</v>
      </c>
      <c r="I1176" s="133">
        <v>227257</v>
      </c>
      <c r="J1176" s="133" t="s">
        <v>3031</v>
      </c>
      <c r="K1176" s="133" t="s">
        <v>545</v>
      </c>
      <c r="L1176" s="135" t="str">
        <f t="shared" si="36"/>
        <v>AA</v>
      </c>
      <c r="M1176" s="131">
        <f t="shared" si="37"/>
        <v>0</v>
      </c>
      <c r="P1176" s="136"/>
      <c r="Q1176" s="136"/>
      <c r="R1176" s="136"/>
      <c r="S1176" s="136"/>
      <c r="T1176"/>
      <c r="U1176" s="136"/>
      <c r="V1176" s="136"/>
      <c r="W1176"/>
      <c r="X1176" s="136"/>
      <c r="Y1176" s="136"/>
      <c r="Z1176" s="136"/>
      <c r="AA1176" s="136"/>
      <c r="AB1176" s="136"/>
      <c r="AC1176" s="136"/>
      <c r="AD1176" s="136"/>
      <c r="AE1176" s="136"/>
      <c r="AF1176" s="136"/>
      <c r="AG1176" s="136"/>
      <c r="AH1176" s="136"/>
      <c r="AI1176" s="136"/>
    </row>
    <row r="1177" spans="1:35" ht="30" x14ac:dyDescent="0.25">
      <c r="A1177" s="133">
        <v>250960</v>
      </c>
      <c r="B1177" s="133" t="s">
        <v>3023</v>
      </c>
      <c r="C1177" s="133">
        <v>2</v>
      </c>
      <c r="D1177" s="133" t="s">
        <v>1066</v>
      </c>
      <c r="E1177" s="133">
        <v>250</v>
      </c>
      <c r="F1177" s="133" t="s">
        <v>17</v>
      </c>
      <c r="G1177" s="133">
        <v>25096</v>
      </c>
      <c r="H1177" s="133" t="s">
        <v>3023</v>
      </c>
      <c r="I1177" s="133">
        <v>227312</v>
      </c>
      <c r="J1177" s="133" t="s">
        <v>3033</v>
      </c>
      <c r="K1177" s="133" t="s">
        <v>545</v>
      </c>
      <c r="L1177" s="135" t="str">
        <f t="shared" si="36"/>
        <v>AA</v>
      </c>
      <c r="M1177" s="131">
        <f t="shared" si="37"/>
        <v>0</v>
      </c>
      <c r="P1177" s="136"/>
      <c r="Q1177" s="136"/>
      <c r="R1177" s="136"/>
      <c r="S1177" s="136"/>
      <c r="T1177"/>
      <c r="U1177" s="136"/>
      <c r="V1177" s="136"/>
      <c r="W1177"/>
      <c r="X1177" s="136"/>
      <c r="Y1177" s="136"/>
      <c r="Z1177" s="136"/>
      <c r="AA1177" s="136"/>
      <c r="AB1177" s="136"/>
      <c r="AC1177" s="136"/>
      <c r="AD1177" s="136"/>
      <c r="AE1177" s="136"/>
      <c r="AF1177" s="136"/>
      <c r="AG1177" s="136"/>
      <c r="AH1177" s="136"/>
      <c r="AI1177" s="136"/>
    </row>
    <row r="1178" spans="1:35" ht="30" x14ac:dyDescent="0.25">
      <c r="A1178" s="133">
        <v>250960</v>
      </c>
      <c r="B1178" s="133" t="s">
        <v>3023</v>
      </c>
      <c r="C1178" s="133">
        <v>2</v>
      </c>
      <c r="D1178" s="133" t="s">
        <v>1066</v>
      </c>
      <c r="E1178" s="133">
        <v>250</v>
      </c>
      <c r="F1178" s="133" t="s">
        <v>17</v>
      </c>
      <c r="G1178" s="133">
        <v>25096</v>
      </c>
      <c r="H1178" s="133" t="s">
        <v>3023</v>
      </c>
      <c r="I1178" s="133">
        <v>227890</v>
      </c>
      <c r="J1178" s="133" t="s">
        <v>3035</v>
      </c>
      <c r="K1178" s="133" t="s">
        <v>545</v>
      </c>
      <c r="L1178" s="135" t="str">
        <f t="shared" si="36"/>
        <v>AA</v>
      </c>
      <c r="M1178" s="131">
        <f t="shared" si="37"/>
        <v>0</v>
      </c>
      <c r="P1178" s="136"/>
      <c r="Q1178" s="136"/>
      <c r="R1178" s="136"/>
      <c r="S1178" s="136"/>
      <c r="T1178"/>
      <c r="U1178" s="136"/>
      <c r="V1178" s="136"/>
      <c r="W1178"/>
      <c r="X1178" s="136"/>
      <c r="Y1178" s="136"/>
      <c r="Z1178" s="136"/>
      <c r="AA1178" s="136"/>
      <c r="AB1178" s="136"/>
      <c r="AC1178" s="136"/>
      <c r="AD1178" s="136"/>
      <c r="AE1178" s="136"/>
      <c r="AF1178" s="136"/>
      <c r="AG1178" s="136"/>
      <c r="AH1178" s="136"/>
      <c r="AI1178" s="136"/>
    </row>
    <row r="1179" spans="1:35" ht="30" x14ac:dyDescent="0.25">
      <c r="A1179" s="133">
        <v>250960</v>
      </c>
      <c r="B1179" s="133" t="s">
        <v>3023</v>
      </c>
      <c r="C1179" s="133">
        <v>2</v>
      </c>
      <c r="D1179" s="133" t="s">
        <v>1066</v>
      </c>
      <c r="E1179" s="133">
        <v>250</v>
      </c>
      <c r="F1179" s="133" t="s">
        <v>17</v>
      </c>
      <c r="G1179" s="133">
        <v>25096</v>
      </c>
      <c r="H1179" s="133" t="s">
        <v>3023</v>
      </c>
      <c r="I1179" s="133">
        <v>559395</v>
      </c>
      <c r="J1179" s="133" t="s">
        <v>3037</v>
      </c>
      <c r="K1179" s="133" t="s">
        <v>604</v>
      </c>
      <c r="L1179" s="135" t="str">
        <f t="shared" si="36"/>
        <v>AA</v>
      </c>
      <c r="M1179" s="131">
        <f t="shared" si="37"/>
        <v>0</v>
      </c>
      <c r="P1179" s="136"/>
      <c r="Q1179" s="136"/>
      <c r="R1179" s="136"/>
      <c r="S1179" s="136"/>
      <c r="T1179"/>
      <c r="U1179" s="136"/>
      <c r="V1179" s="136"/>
      <c r="W1179"/>
      <c r="X1179" s="136"/>
      <c r="Y1179" s="136"/>
      <c r="Z1179" s="136"/>
      <c r="AA1179" s="136"/>
      <c r="AB1179" s="136"/>
      <c r="AC1179" s="136"/>
      <c r="AD1179" s="136"/>
      <c r="AE1179" s="136"/>
      <c r="AF1179" s="136"/>
      <c r="AG1179" s="136"/>
      <c r="AH1179" s="136"/>
      <c r="AI1179" s="136"/>
    </row>
    <row r="1180" spans="1:35" ht="30" x14ac:dyDescent="0.25">
      <c r="A1180" s="133">
        <v>250960</v>
      </c>
      <c r="B1180" s="133" t="s">
        <v>3023</v>
      </c>
      <c r="C1180" s="133">
        <v>2</v>
      </c>
      <c r="D1180" s="133" t="s">
        <v>1066</v>
      </c>
      <c r="E1180" s="133">
        <v>250</v>
      </c>
      <c r="F1180" s="133" t="s">
        <v>17</v>
      </c>
      <c r="G1180" s="133">
        <v>25096</v>
      </c>
      <c r="H1180" s="133" t="s">
        <v>3023</v>
      </c>
      <c r="I1180" s="133">
        <v>559523</v>
      </c>
      <c r="J1180" s="133" t="s">
        <v>3039</v>
      </c>
      <c r="K1180" s="133" t="s">
        <v>604</v>
      </c>
      <c r="L1180" s="135" t="str">
        <f t="shared" si="36"/>
        <v>AA</v>
      </c>
      <c r="M1180" s="131">
        <f t="shared" si="37"/>
        <v>0</v>
      </c>
      <c r="P1180" s="136"/>
      <c r="Q1180" s="136"/>
      <c r="R1180" s="136"/>
      <c r="S1180" s="136"/>
      <c r="T1180"/>
      <c r="U1180" s="136"/>
      <c r="V1180" s="136"/>
      <c r="W1180"/>
      <c r="X1180" s="136"/>
      <c r="Y1180" s="136"/>
      <c r="Z1180" s="136"/>
      <c r="AA1180" s="136"/>
      <c r="AB1180" s="136"/>
      <c r="AC1180" s="136"/>
      <c r="AD1180" s="136"/>
      <c r="AE1180" s="136"/>
      <c r="AF1180" s="136"/>
      <c r="AG1180" s="136"/>
      <c r="AH1180" s="136"/>
      <c r="AI1180" s="136"/>
    </row>
    <row r="1181" spans="1:35" ht="30" x14ac:dyDescent="0.25">
      <c r="A1181" s="133">
        <v>250960</v>
      </c>
      <c r="B1181" s="133" t="s">
        <v>3023</v>
      </c>
      <c r="C1181" s="133">
        <v>2</v>
      </c>
      <c r="D1181" s="133" t="s">
        <v>1066</v>
      </c>
      <c r="E1181" s="133">
        <v>250</v>
      </c>
      <c r="F1181" s="133" t="s">
        <v>17</v>
      </c>
      <c r="G1181" s="133">
        <v>25096</v>
      </c>
      <c r="H1181" s="133" t="s">
        <v>3023</v>
      </c>
      <c r="I1181" s="133">
        <v>660574</v>
      </c>
      <c r="J1181" s="133" t="s">
        <v>3041</v>
      </c>
      <c r="K1181" s="133" t="s">
        <v>545</v>
      </c>
      <c r="L1181" s="135" t="str">
        <f t="shared" si="36"/>
        <v>AA</v>
      </c>
      <c r="M1181" s="131">
        <f t="shared" si="37"/>
        <v>0</v>
      </c>
      <c r="P1181" s="136"/>
      <c r="Q1181" s="136"/>
      <c r="R1181" s="136"/>
      <c r="S1181" s="136"/>
      <c r="T1181"/>
      <c r="U1181" s="136"/>
      <c r="V1181" s="136"/>
      <c r="W1181"/>
      <c r="X1181" s="136"/>
      <c r="Y1181" s="136"/>
      <c r="Z1181" s="136"/>
      <c r="AA1181" s="136"/>
      <c r="AB1181" s="136"/>
      <c r="AC1181" s="136"/>
      <c r="AD1181" s="136"/>
      <c r="AE1181" s="136"/>
      <c r="AF1181" s="136"/>
      <c r="AG1181" s="136"/>
      <c r="AH1181" s="136"/>
      <c r="AI1181" s="136"/>
    </row>
    <row r="1182" spans="1:35" ht="30" x14ac:dyDescent="0.25">
      <c r="A1182" s="133">
        <v>251000</v>
      </c>
      <c r="B1182" s="133" t="s">
        <v>3043</v>
      </c>
      <c r="C1182" s="133">
        <v>2</v>
      </c>
      <c r="D1182" s="133" t="s">
        <v>1066</v>
      </c>
      <c r="E1182" s="133">
        <v>251</v>
      </c>
      <c r="F1182" s="133" t="s">
        <v>3043</v>
      </c>
      <c r="G1182" s="133">
        <v>25100</v>
      </c>
      <c r="H1182" s="133" t="s">
        <v>3043</v>
      </c>
      <c r="I1182" s="133">
        <v>104225</v>
      </c>
      <c r="J1182" s="133" t="s">
        <v>3046</v>
      </c>
      <c r="K1182" s="133" t="s">
        <v>1079</v>
      </c>
      <c r="L1182" s="135" t="str">
        <f t="shared" si="36"/>
        <v>AA</v>
      </c>
      <c r="M1182" s="131">
        <f t="shared" si="37"/>
        <v>0</v>
      </c>
      <c r="P1182" s="136"/>
      <c r="Q1182" s="136"/>
      <c r="R1182" s="136"/>
      <c r="S1182" s="136"/>
      <c r="T1182"/>
      <c r="U1182" s="136"/>
      <c r="V1182" s="136"/>
      <c r="W1182"/>
      <c r="X1182" s="136"/>
      <c r="Y1182" s="136"/>
      <c r="Z1182" s="136"/>
      <c r="AA1182" s="136"/>
      <c r="AB1182" s="136"/>
      <c r="AC1182" s="136"/>
      <c r="AD1182" s="136"/>
      <c r="AE1182" s="136"/>
      <c r="AF1182" s="136"/>
      <c r="AG1182" s="136"/>
      <c r="AH1182" s="136"/>
      <c r="AI1182" s="136"/>
    </row>
    <row r="1183" spans="1:35" ht="30" x14ac:dyDescent="0.25">
      <c r="A1183" s="133">
        <v>251000</v>
      </c>
      <c r="B1183" s="133" t="s">
        <v>3043</v>
      </c>
      <c r="C1183" s="133">
        <v>2</v>
      </c>
      <c r="D1183" s="133" t="s">
        <v>1066</v>
      </c>
      <c r="E1183" s="133">
        <v>251</v>
      </c>
      <c r="F1183" s="133" t="s">
        <v>3043</v>
      </c>
      <c r="G1183" s="133">
        <v>25100</v>
      </c>
      <c r="H1183" s="133" t="s">
        <v>3043</v>
      </c>
      <c r="I1183" s="133">
        <v>105650</v>
      </c>
      <c r="J1183" s="133" t="s">
        <v>3048</v>
      </c>
      <c r="K1183" s="133" t="s">
        <v>557</v>
      </c>
      <c r="L1183" s="135" t="str">
        <f t="shared" si="36"/>
        <v>AA</v>
      </c>
      <c r="M1183" s="131">
        <f t="shared" si="37"/>
        <v>0</v>
      </c>
      <c r="P1183" s="136"/>
      <c r="Q1183" s="136"/>
      <c r="R1183" s="136"/>
      <c r="S1183" s="136"/>
      <c r="T1183"/>
      <c r="U1183" s="136"/>
      <c r="V1183" s="136"/>
      <c r="W1183"/>
      <c r="X1183" s="136"/>
      <c r="Y1183" s="136"/>
      <c r="Z1183" s="136"/>
      <c r="AA1183" s="136"/>
      <c r="AB1183" s="136"/>
      <c r="AC1183" s="136"/>
      <c r="AD1183" s="136"/>
      <c r="AE1183" s="136"/>
      <c r="AF1183" s="136"/>
      <c r="AG1183" s="136"/>
      <c r="AH1183" s="136"/>
      <c r="AI1183" s="136"/>
    </row>
    <row r="1184" spans="1:35" ht="30" x14ac:dyDescent="0.25">
      <c r="A1184" s="133">
        <v>251000</v>
      </c>
      <c r="B1184" s="133" t="s">
        <v>3043</v>
      </c>
      <c r="C1184" s="133">
        <v>2</v>
      </c>
      <c r="D1184" s="133" t="s">
        <v>1066</v>
      </c>
      <c r="E1184" s="133">
        <v>251</v>
      </c>
      <c r="F1184" s="133" t="s">
        <v>3043</v>
      </c>
      <c r="G1184" s="133">
        <v>25100</v>
      </c>
      <c r="H1184" s="133" t="s">
        <v>3043</v>
      </c>
      <c r="I1184" s="133">
        <v>228919</v>
      </c>
      <c r="J1184" s="133" t="s">
        <v>3050</v>
      </c>
      <c r="K1184" s="133" t="s">
        <v>545</v>
      </c>
      <c r="L1184" s="135" t="str">
        <f t="shared" si="36"/>
        <v>AA</v>
      </c>
      <c r="M1184" s="131">
        <f t="shared" si="37"/>
        <v>0</v>
      </c>
      <c r="P1184" s="136"/>
      <c r="Q1184" s="136"/>
      <c r="R1184" s="136"/>
      <c r="S1184" s="136"/>
      <c r="T1184"/>
      <c r="U1184" s="136"/>
      <c r="V1184" s="136"/>
      <c r="W1184"/>
      <c r="X1184" s="136"/>
      <c r="Y1184" s="136"/>
      <c r="Z1184" s="136"/>
      <c r="AA1184" s="136"/>
      <c r="AB1184" s="136"/>
      <c r="AC1184" s="136"/>
      <c r="AD1184" s="136"/>
      <c r="AE1184" s="136"/>
      <c r="AF1184" s="136"/>
      <c r="AG1184" s="136"/>
      <c r="AH1184" s="136"/>
      <c r="AI1184" s="136"/>
    </row>
    <row r="1185" spans="1:35" ht="30" x14ac:dyDescent="0.25">
      <c r="A1185" s="133">
        <v>251000</v>
      </c>
      <c r="B1185" s="133" t="s">
        <v>3043</v>
      </c>
      <c r="C1185" s="133">
        <v>2</v>
      </c>
      <c r="D1185" s="133" t="s">
        <v>1066</v>
      </c>
      <c r="E1185" s="133">
        <v>251</v>
      </c>
      <c r="F1185" s="133" t="s">
        <v>3043</v>
      </c>
      <c r="G1185" s="133">
        <v>25100</v>
      </c>
      <c r="H1185" s="133" t="s">
        <v>3043</v>
      </c>
      <c r="I1185" s="133">
        <v>333600</v>
      </c>
      <c r="J1185" s="133" t="s">
        <v>3052</v>
      </c>
      <c r="K1185" s="133" t="s">
        <v>545</v>
      </c>
      <c r="L1185" s="135" t="str">
        <f t="shared" si="36"/>
        <v>AA</v>
      </c>
      <c r="M1185" s="131">
        <f t="shared" si="37"/>
        <v>0</v>
      </c>
      <c r="P1185" s="136"/>
      <c r="Q1185" s="136"/>
      <c r="R1185" s="136"/>
      <c r="S1185" s="136"/>
      <c r="T1185"/>
      <c r="U1185" s="136"/>
      <c r="V1185" s="136"/>
      <c r="W1185"/>
      <c r="X1185" s="136"/>
      <c r="Y1185" s="136"/>
      <c r="Z1185" s="136"/>
      <c r="AA1185" s="136"/>
      <c r="AB1185" s="136"/>
      <c r="AC1185" s="136"/>
      <c r="AD1185" s="136"/>
      <c r="AE1185" s="136"/>
      <c r="AF1185" s="136"/>
      <c r="AG1185" s="136"/>
      <c r="AH1185" s="136"/>
      <c r="AI1185" s="136"/>
    </row>
    <row r="1186" spans="1:35" ht="30" x14ac:dyDescent="0.25">
      <c r="A1186" s="133">
        <v>251000</v>
      </c>
      <c r="B1186" s="133" t="s">
        <v>3043</v>
      </c>
      <c r="C1186" s="133">
        <v>2</v>
      </c>
      <c r="D1186" s="133" t="s">
        <v>1066</v>
      </c>
      <c r="E1186" s="133">
        <v>251</v>
      </c>
      <c r="F1186" s="133" t="s">
        <v>3043</v>
      </c>
      <c r="G1186" s="133">
        <v>25100</v>
      </c>
      <c r="H1186" s="133" t="s">
        <v>3043</v>
      </c>
      <c r="I1186" s="133">
        <v>559126</v>
      </c>
      <c r="J1186" s="133" t="s">
        <v>3054</v>
      </c>
      <c r="K1186" s="133" t="s">
        <v>1162</v>
      </c>
      <c r="L1186" s="135" t="str">
        <f t="shared" si="36"/>
        <v>AA</v>
      </c>
      <c r="M1186" s="131">
        <f t="shared" si="37"/>
        <v>0</v>
      </c>
      <c r="P1186" s="136"/>
      <c r="Q1186" s="136"/>
      <c r="R1186" s="136"/>
      <c r="S1186" s="136"/>
      <c r="T1186"/>
      <c r="U1186" s="136"/>
      <c r="V1186" s="136"/>
      <c r="W1186"/>
      <c r="X1186" s="136"/>
      <c r="Y1186" s="136"/>
      <c r="Z1186" s="136"/>
      <c r="AA1186" s="136"/>
      <c r="AB1186" s="136"/>
      <c r="AC1186" s="136"/>
      <c r="AD1186" s="136"/>
      <c r="AE1186" s="136"/>
      <c r="AF1186" s="136"/>
      <c r="AG1186" s="136"/>
      <c r="AH1186" s="136"/>
      <c r="AI1186" s="136"/>
    </row>
    <row r="1187" spans="1:35" ht="30" x14ac:dyDescent="0.25">
      <c r="A1187" s="133">
        <v>251000</v>
      </c>
      <c r="B1187" s="133" t="s">
        <v>3043</v>
      </c>
      <c r="C1187" s="133">
        <v>2</v>
      </c>
      <c r="D1187" s="133" t="s">
        <v>1066</v>
      </c>
      <c r="E1187" s="133">
        <v>251</v>
      </c>
      <c r="F1187" s="133" t="s">
        <v>3043</v>
      </c>
      <c r="G1187" s="133">
        <v>25100</v>
      </c>
      <c r="H1187" s="133" t="s">
        <v>3043</v>
      </c>
      <c r="I1187" s="133">
        <v>559507</v>
      </c>
      <c r="J1187" s="133" t="s">
        <v>3056</v>
      </c>
      <c r="K1187" s="133" t="s">
        <v>1156</v>
      </c>
      <c r="L1187" s="135" t="str">
        <f t="shared" si="36"/>
        <v>AA</v>
      </c>
      <c r="M1187" s="131">
        <f t="shared" si="37"/>
        <v>0</v>
      </c>
      <c r="P1187" s="136"/>
      <c r="Q1187" s="136"/>
      <c r="R1187" s="136"/>
      <c r="S1187" s="136"/>
      <c r="T1187"/>
      <c r="U1187" s="136"/>
      <c r="V1187" s="136"/>
      <c r="W1187"/>
      <c r="X1187" s="136"/>
      <c r="Y1187" s="136"/>
      <c r="Z1187" s="136"/>
      <c r="AA1187" s="136"/>
      <c r="AB1187" s="136"/>
      <c r="AC1187" s="136"/>
      <c r="AD1187" s="136"/>
      <c r="AE1187" s="136"/>
      <c r="AF1187" s="136"/>
      <c r="AG1187" s="136"/>
      <c r="AH1187" s="136"/>
      <c r="AI1187" s="136"/>
    </row>
    <row r="1188" spans="1:35" ht="30" x14ac:dyDescent="0.25">
      <c r="A1188" s="133">
        <v>255000</v>
      </c>
      <c r="B1188" s="133" t="s">
        <v>19</v>
      </c>
      <c r="C1188" s="133">
        <v>2</v>
      </c>
      <c r="D1188" s="133" t="s">
        <v>1066</v>
      </c>
      <c r="E1188" s="133">
        <v>255</v>
      </c>
      <c r="F1188" s="133" t="s">
        <v>19</v>
      </c>
      <c r="G1188" s="133">
        <v>25500</v>
      </c>
      <c r="H1188" s="133" t="s">
        <v>19</v>
      </c>
      <c r="I1188" s="133">
        <v>101410</v>
      </c>
      <c r="J1188" s="133" t="s">
        <v>3060</v>
      </c>
      <c r="K1188" s="133" t="s">
        <v>557</v>
      </c>
      <c r="L1188" s="135" t="str">
        <f t="shared" si="36"/>
        <v>AA</v>
      </c>
      <c r="M1188" s="131">
        <f t="shared" si="37"/>
        <v>0</v>
      </c>
      <c r="P1188" s="136"/>
      <c r="Q1188" s="136"/>
      <c r="R1188" s="136"/>
      <c r="S1188" s="136"/>
      <c r="T1188"/>
      <c r="U1188" s="136"/>
      <c r="V1188" s="136"/>
      <c r="W1188"/>
      <c r="X1188" s="136"/>
      <c r="Y1188" s="136"/>
      <c r="Z1188" s="136"/>
      <c r="AA1188" s="136"/>
      <c r="AB1188" s="136"/>
      <c r="AC1188" s="136"/>
      <c r="AD1188" s="136"/>
      <c r="AE1188" s="136"/>
      <c r="AF1188" s="136"/>
      <c r="AG1188" s="136"/>
      <c r="AH1188" s="136"/>
      <c r="AI1188" s="136"/>
    </row>
    <row r="1189" spans="1:35" ht="30" x14ac:dyDescent="0.25">
      <c r="A1189" s="133">
        <v>255000</v>
      </c>
      <c r="B1189" s="133" t="s">
        <v>19</v>
      </c>
      <c r="C1189" s="133">
        <v>2</v>
      </c>
      <c r="D1189" s="133" t="s">
        <v>1066</v>
      </c>
      <c r="E1189" s="133">
        <v>255</v>
      </c>
      <c r="F1189" s="133" t="s">
        <v>19</v>
      </c>
      <c r="G1189" s="133">
        <v>25500</v>
      </c>
      <c r="H1189" s="133" t="s">
        <v>19</v>
      </c>
      <c r="I1189" s="133">
        <v>101900</v>
      </c>
      <c r="J1189" s="133" t="s">
        <v>3062</v>
      </c>
      <c r="K1189" s="133" t="s">
        <v>557</v>
      </c>
      <c r="L1189" s="135" t="str">
        <f t="shared" si="36"/>
        <v>AA</v>
      </c>
      <c r="M1189" s="131">
        <f t="shared" si="37"/>
        <v>0</v>
      </c>
      <c r="P1189" s="136"/>
      <c r="Q1189" s="136"/>
      <c r="R1189" s="136"/>
      <c r="S1189" s="136"/>
      <c r="T1189"/>
      <c r="U1189" s="136"/>
      <c r="V1189" s="136"/>
      <c r="W1189"/>
      <c r="X1189" s="136"/>
      <c r="Y1189" s="136"/>
      <c r="Z1189" s="136"/>
      <c r="AA1189" s="136"/>
      <c r="AB1189" s="136"/>
      <c r="AC1189" s="136"/>
      <c r="AD1189" s="136"/>
      <c r="AE1189" s="136"/>
      <c r="AF1189" s="136"/>
      <c r="AG1189" s="136"/>
      <c r="AH1189" s="136"/>
      <c r="AI1189" s="136"/>
    </row>
    <row r="1190" spans="1:35" ht="30" x14ac:dyDescent="0.25">
      <c r="A1190" s="133">
        <v>255000</v>
      </c>
      <c r="B1190" s="133" t="s">
        <v>19</v>
      </c>
      <c r="C1190" s="133">
        <v>2</v>
      </c>
      <c r="D1190" s="133" t="s">
        <v>1066</v>
      </c>
      <c r="E1190" s="133">
        <v>255</v>
      </c>
      <c r="F1190" s="133" t="s">
        <v>19</v>
      </c>
      <c r="G1190" s="133">
        <v>25500</v>
      </c>
      <c r="H1190" s="133" t="s">
        <v>19</v>
      </c>
      <c r="I1190" s="133">
        <v>101911</v>
      </c>
      <c r="J1190" s="133" t="s">
        <v>3064</v>
      </c>
      <c r="K1190" s="133" t="s">
        <v>557</v>
      </c>
      <c r="L1190" s="135" t="str">
        <f t="shared" si="36"/>
        <v>AA</v>
      </c>
      <c r="M1190" s="131">
        <f t="shared" si="37"/>
        <v>0</v>
      </c>
      <c r="P1190" s="136"/>
      <c r="Q1190" s="136"/>
      <c r="R1190" s="136"/>
      <c r="S1190" s="136"/>
      <c r="T1190"/>
      <c r="U1190" s="136"/>
      <c r="V1190" s="136"/>
      <c r="W1190"/>
      <c r="X1190" s="136"/>
      <c r="Y1190" s="136"/>
      <c r="Z1190" s="136"/>
      <c r="AA1190" s="136"/>
      <c r="AB1190" s="136"/>
      <c r="AC1190" s="136"/>
      <c r="AD1190" s="136"/>
      <c r="AE1190" s="136"/>
      <c r="AF1190" s="136"/>
      <c r="AG1190" s="136"/>
      <c r="AH1190" s="136"/>
      <c r="AI1190" s="136"/>
    </row>
    <row r="1191" spans="1:35" ht="30" x14ac:dyDescent="0.25">
      <c r="A1191" s="133">
        <v>255000</v>
      </c>
      <c r="B1191" s="133" t="s">
        <v>19</v>
      </c>
      <c r="C1191" s="133">
        <v>2</v>
      </c>
      <c r="D1191" s="133" t="s">
        <v>1066</v>
      </c>
      <c r="E1191" s="133">
        <v>255</v>
      </c>
      <c r="F1191" s="133" t="s">
        <v>19</v>
      </c>
      <c r="G1191" s="133">
        <v>25500</v>
      </c>
      <c r="H1191" s="133" t="s">
        <v>19</v>
      </c>
      <c r="I1191" s="133">
        <v>104220</v>
      </c>
      <c r="J1191" s="133" t="s">
        <v>3066</v>
      </c>
      <c r="K1191" s="133" t="s">
        <v>1079</v>
      </c>
      <c r="L1191" s="135" t="str">
        <f t="shared" si="36"/>
        <v>AA</v>
      </c>
      <c r="M1191" s="131">
        <f t="shared" si="37"/>
        <v>0</v>
      </c>
      <c r="P1191" s="136"/>
      <c r="Q1191" s="136"/>
      <c r="R1191" s="136"/>
      <c r="S1191" s="136"/>
      <c r="T1191"/>
      <c r="U1191" s="136"/>
      <c r="V1191" s="136"/>
      <c r="W1191"/>
      <c r="X1191" s="136"/>
      <c r="Y1191" s="136"/>
      <c r="Z1191" s="136"/>
      <c r="AA1191" s="136"/>
      <c r="AB1191" s="136"/>
      <c r="AC1191" s="136"/>
      <c r="AD1191" s="136"/>
      <c r="AE1191" s="136"/>
      <c r="AF1191" s="136"/>
      <c r="AG1191" s="136"/>
      <c r="AH1191" s="136"/>
      <c r="AI1191" s="136"/>
    </row>
    <row r="1192" spans="1:35" ht="30" x14ac:dyDescent="0.25">
      <c r="A1192" s="133">
        <v>255000</v>
      </c>
      <c r="B1192" s="133" t="s">
        <v>19</v>
      </c>
      <c r="C1192" s="133">
        <v>2</v>
      </c>
      <c r="D1192" s="133" t="s">
        <v>1066</v>
      </c>
      <c r="E1192" s="133">
        <v>255</v>
      </c>
      <c r="F1192" s="133" t="s">
        <v>19</v>
      </c>
      <c r="G1192" s="133">
        <v>25500</v>
      </c>
      <c r="H1192" s="133" t="s">
        <v>19</v>
      </c>
      <c r="I1192" s="133">
        <v>104710</v>
      </c>
      <c r="J1192" s="133" t="s">
        <v>3068</v>
      </c>
      <c r="K1192" s="133" t="s">
        <v>1903</v>
      </c>
      <c r="L1192" s="135" t="str">
        <f t="shared" si="36"/>
        <v>AA</v>
      </c>
      <c r="M1192" s="131">
        <f t="shared" si="37"/>
        <v>0</v>
      </c>
      <c r="P1192" s="136"/>
      <c r="Q1192" s="136"/>
      <c r="R1192" s="136"/>
      <c r="S1192" s="136"/>
      <c r="T1192"/>
      <c r="U1192" s="136"/>
      <c r="V1192" s="136"/>
      <c r="W1192"/>
      <c r="X1192" s="136"/>
      <c r="Y1192" s="136"/>
      <c r="Z1192" s="136"/>
      <c r="AA1192" s="136"/>
      <c r="AB1192" s="136"/>
      <c r="AC1192" s="136"/>
      <c r="AD1192" s="136"/>
      <c r="AE1192" s="136"/>
      <c r="AF1192" s="136"/>
      <c r="AG1192" s="136"/>
      <c r="AH1192" s="136"/>
      <c r="AI1192" s="136"/>
    </row>
    <row r="1193" spans="1:35" ht="30" x14ac:dyDescent="0.25">
      <c r="A1193" s="133">
        <v>255000</v>
      </c>
      <c r="B1193" s="133" t="s">
        <v>19</v>
      </c>
      <c r="C1193" s="133">
        <v>2</v>
      </c>
      <c r="D1193" s="133" t="s">
        <v>1066</v>
      </c>
      <c r="E1193" s="133">
        <v>255</v>
      </c>
      <c r="F1193" s="133" t="s">
        <v>19</v>
      </c>
      <c r="G1193" s="133">
        <v>25500</v>
      </c>
      <c r="H1193" s="133" t="s">
        <v>19</v>
      </c>
      <c r="I1193" s="133">
        <v>105112</v>
      </c>
      <c r="J1193" s="133" t="s">
        <v>3070</v>
      </c>
      <c r="K1193" s="133" t="s">
        <v>557</v>
      </c>
      <c r="L1193" s="135" t="str">
        <f t="shared" si="36"/>
        <v>AA</v>
      </c>
      <c r="M1193" s="131">
        <f t="shared" si="37"/>
        <v>0</v>
      </c>
      <c r="P1193" s="136"/>
      <c r="Q1193" s="136"/>
      <c r="R1193" s="136"/>
      <c r="S1193" s="136"/>
      <c r="T1193"/>
      <c r="U1193" s="136"/>
      <c r="V1193" s="136"/>
      <c r="W1193"/>
      <c r="X1193" s="136"/>
      <c r="Y1193" s="136"/>
      <c r="Z1193" s="136"/>
      <c r="AA1193" s="136"/>
      <c r="AB1193" s="136"/>
      <c r="AC1193" s="136"/>
      <c r="AD1193" s="136"/>
      <c r="AE1193" s="136"/>
      <c r="AF1193" s="136"/>
      <c r="AG1193" s="136"/>
      <c r="AH1193" s="136"/>
      <c r="AI1193" s="136"/>
    </row>
    <row r="1194" spans="1:35" ht="30" x14ac:dyDescent="0.25">
      <c r="A1194" s="133">
        <v>255000</v>
      </c>
      <c r="B1194" s="133" t="s">
        <v>19</v>
      </c>
      <c r="C1194" s="133">
        <v>2</v>
      </c>
      <c r="D1194" s="133" t="s">
        <v>1066</v>
      </c>
      <c r="E1194" s="133">
        <v>255</v>
      </c>
      <c r="F1194" s="133" t="s">
        <v>19</v>
      </c>
      <c r="G1194" s="133">
        <v>25500</v>
      </c>
      <c r="H1194" s="133" t="s">
        <v>19</v>
      </c>
      <c r="I1194" s="133">
        <v>107450</v>
      </c>
      <c r="J1194" s="133" t="s">
        <v>3072</v>
      </c>
      <c r="K1194" s="133" t="s">
        <v>545</v>
      </c>
      <c r="L1194" s="135" t="str">
        <f t="shared" si="36"/>
        <v>AA</v>
      </c>
      <c r="M1194" s="131">
        <f t="shared" si="37"/>
        <v>0</v>
      </c>
      <c r="P1194" s="136"/>
      <c r="Q1194" s="136"/>
      <c r="R1194" s="136"/>
      <c r="S1194" s="136"/>
      <c r="T1194"/>
      <c r="U1194" s="136"/>
      <c r="V1194" s="136"/>
      <c r="W1194"/>
      <c r="X1194" s="136"/>
      <c r="Y1194" s="136"/>
      <c r="Z1194" s="136"/>
      <c r="AA1194" s="136"/>
      <c r="AB1194" s="136"/>
      <c r="AC1194" s="136"/>
      <c r="AD1194" s="136"/>
      <c r="AE1194" s="136"/>
      <c r="AF1194" s="136"/>
      <c r="AG1194" s="136"/>
      <c r="AH1194" s="136"/>
      <c r="AI1194" s="136"/>
    </row>
    <row r="1195" spans="1:35" ht="30" x14ac:dyDescent="0.25">
      <c r="A1195" s="133">
        <v>255000</v>
      </c>
      <c r="B1195" s="133" t="s">
        <v>19</v>
      </c>
      <c r="C1195" s="133">
        <v>2</v>
      </c>
      <c r="D1195" s="133" t="s">
        <v>1066</v>
      </c>
      <c r="E1195" s="133">
        <v>255</v>
      </c>
      <c r="F1195" s="133" t="s">
        <v>19</v>
      </c>
      <c r="G1195" s="133">
        <v>25500</v>
      </c>
      <c r="H1195" s="133" t="s">
        <v>19</v>
      </c>
      <c r="I1195" s="133">
        <v>107451</v>
      </c>
      <c r="J1195" s="133" t="s">
        <v>3074</v>
      </c>
      <c r="K1195" s="133" t="s">
        <v>545</v>
      </c>
      <c r="L1195" s="135" t="str">
        <f t="shared" si="36"/>
        <v>AA</v>
      </c>
      <c r="M1195" s="131">
        <f t="shared" si="37"/>
        <v>0</v>
      </c>
      <c r="P1195" s="136"/>
      <c r="Q1195" s="136"/>
      <c r="R1195" s="136"/>
      <c r="S1195" s="136"/>
      <c r="T1195"/>
      <c r="U1195" s="136"/>
      <c r="V1195" s="136"/>
      <c r="W1195"/>
      <c r="X1195" s="136"/>
      <c r="Y1195" s="136"/>
      <c r="Z1195" s="136"/>
      <c r="AA1195" s="136"/>
      <c r="AB1195" s="136"/>
      <c r="AC1195" s="136"/>
      <c r="AD1195" s="136"/>
      <c r="AE1195" s="136"/>
      <c r="AF1195" s="136"/>
      <c r="AG1195" s="136"/>
      <c r="AH1195" s="136"/>
      <c r="AI1195" s="136"/>
    </row>
    <row r="1196" spans="1:35" ht="30" x14ac:dyDescent="0.25">
      <c r="A1196" s="133">
        <v>255000</v>
      </c>
      <c r="B1196" s="133" t="s">
        <v>19</v>
      </c>
      <c r="C1196" s="133">
        <v>2</v>
      </c>
      <c r="D1196" s="133" t="s">
        <v>1066</v>
      </c>
      <c r="E1196" s="133">
        <v>255</v>
      </c>
      <c r="F1196" s="133" t="s">
        <v>19</v>
      </c>
      <c r="G1196" s="133">
        <v>25500</v>
      </c>
      <c r="H1196" s="133" t="s">
        <v>19</v>
      </c>
      <c r="I1196" s="133">
        <v>107452</v>
      </c>
      <c r="J1196" s="133" t="s">
        <v>3076</v>
      </c>
      <c r="K1196" s="133" t="s">
        <v>545</v>
      </c>
      <c r="L1196" s="135" t="str">
        <f t="shared" si="36"/>
        <v>AA</v>
      </c>
      <c r="M1196" s="131">
        <f t="shared" si="37"/>
        <v>0</v>
      </c>
      <c r="P1196" s="136"/>
      <c r="Q1196" s="136"/>
      <c r="R1196" s="136"/>
      <c r="S1196" s="136"/>
      <c r="T1196"/>
      <c r="U1196" s="136"/>
      <c r="V1196" s="136"/>
      <c r="W1196"/>
      <c r="X1196" s="136"/>
      <c r="Y1196" s="136"/>
      <c r="Z1196" s="136"/>
      <c r="AA1196" s="136"/>
      <c r="AB1196" s="136"/>
      <c r="AC1196" s="136"/>
      <c r="AD1196" s="136"/>
      <c r="AE1196" s="136"/>
      <c r="AF1196" s="136"/>
      <c r="AG1196" s="136"/>
      <c r="AH1196" s="136"/>
      <c r="AI1196" s="136"/>
    </row>
    <row r="1197" spans="1:35" ht="30" x14ac:dyDescent="0.25">
      <c r="A1197" s="133">
        <v>255000</v>
      </c>
      <c r="B1197" s="133" t="s">
        <v>19</v>
      </c>
      <c r="C1197" s="133">
        <v>2</v>
      </c>
      <c r="D1197" s="133" t="s">
        <v>1066</v>
      </c>
      <c r="E1197" s="133">
        <v>255</v>
      </c>
      <c r="F1197" s="133" t="s">
        <v>19</v>
      </c>
      <c r="G1197" s="133">
        <v>25500</v>
      </c>
      <c r="H1197" s="133" t="s">
        <v>19</v>
      </c>
      <c r="I1197" s="133">
        <v>107453</v>
      </c>
      <c r="J1197" s="133" t="s">
        <v>3078</v>
      </c>
      <c r="K1197" s="133" t="s">
        <v>545</v>
      </c>
      <c r="L1197" s="135" t="str">
        <f t="shared" si="36"/>
        <v>AA</v>
      </c>
      <c r="M1197" s="131">
        <f t="shared" si="37"/>
        <v>0</v>
      </c>
      <c r="P1197" s="136"/>
      <c r="Q1197" s="136"/>
      <c r="R1197" s="136"/>
      <c r="S1197" s="136"/>
      <c r="T1197"/>
      <c r="U1197" s="136"/>
      <c r="V1197" s="136"/>
      <c r="W1197"/>
      <c r="X1197" s="136"/>
      <c r="Y1197" s="136"/>
      <c r="Z1197" s="136"/>
      <c r="AA1197" s="136"/>
      <c r="AB1197" s="136"/>
      <c r="AC1197" s="136"/>
      <c r="AD1197" s="136"/>
      <c r="AE1197" s="136"/>
      <c r="AF1197" s="136"/>
      <c r="AG1197" s="136"/>
      <c r="AH1197" s="136"/>
      <c r="AI1197" s="136"/>
    </row>
    <row r="1198" spans="1:35" ht="30" x14ac:dyDescent="0.25">
      <c r="A1198" s="133">
        <v>255000</v>
      </c>
      <c r="B1198" s="133" t="s">
        <v>19</v>
      </c>
      <c r="C1198" s="133">
        <v>2</v>
      </c>
      <c r="D1198" s="133" t="s">
        <v>1066</v>
      </c>
      <c r="E1198" s="133">
        <v>255</v>
      </c>
      <c r="F1198" s="133" t="s">
        <v>19</v>
      </c>
      <c r="G1198" s="133">
        <v>25500</v>
      </c>
      <c r="H1198" s="133" t="s">
        <v>19</v>
      </c>
      <c r="I1198" s="133">
        <v>227001</v>
      </c>
      <c r="J1198" s="133" t="s">
        <v>3080</v>
      </c>
      <c r="K1198" s="133" t="s">
        <v>545</v>
      </c>
      <c r="L1198" s="135" t="str">
        <f t="shared" si="36"/>
        <v>AA</v>
      </c>
      <c r="M1198" s="131">
        <f t="shared" si="37"/>
        <v>0</v>
      </c>
      <c r="P1198" s="136"/>
      <c r="Q1198" s="136"/>
      <c r="R1198" s="136"/>
      <c r="S1198" s="136"/>
      <c r="T1198"/>
      <c r="U1198" s="136"/>
      <c r="V1198" s="136"/>
      <c r="W1198"/>
      <c r="X1198" s="136"/>
      <c r="Y1198" s="136"/>
      <c r="Z1198" s="136"/>
      <c r="AA1198" s="136"/>
      <c r="AB1198" s="136"/>
      <c r="AC1198" s="136"/>
      <c r="AD1198" s="136"/>
      <c r="AE1198" s="136"/>
      <c r="AF1198" s="136"/>
      <c r="AG1198" s="136"/>
      <c r="AH1198" s="136"/>
      <c r="AI1198" s="136"/>
    </row>
    <row r="1199" spans="1:35" ht="30" x14ac:dyDescent="0.25">
      <c r="A1199" s="133">
        <v>255000</v>
      </c>
      <c r="B1199" s="133" t="s">
        <v>19</v>
      </c>
      <c r="C1199" s="133">
        <v>2</v>
      </c>
      <c r="D1199" s="133" t="s">
        <v>1066</v>
      </c>
      <c r="E1199" s="133">
        <v>255</v>
      </c>
      <c r="F1199" s="133" t="s">
        <v>19</v>
      </c>
      <c r="G1199" s="133">
        <v>25500</v>
      </c>
      <c r="H1199" s="133" t="s">
        <v>19</v>
      </c>
      <c r="I1199" s="133">
        <v>227002</v>
      </c>
      <c r="J1199" s="133" t="s">
        <v>3082</v>
      </c>
      <c r="K1199" s="133" t="s">
        <v>545</v>
      </c>
      <c r="L1199" s="135" t="str">
        <f t="shared" si="36"/>
        <v>AA</v>
      </c>
      <c r="M1199" s="131">
        <f t="shared" si="37"/>
        <v>0</v>
      </c>
      <c r="P1199" s="136"/>
      <c r="Q1199" s="136"/>
      <c r="R1199" s="136"/>
      <c r="S1199" s="136"/>
      <c r="T1199"/>
      <c r="U1199" s="136"/>
      <c r="V1199" s="136"/>
      <c r="W1199"/>
      <c r="X1199" s="136"/>
      <c r="Y1199" s="136"/>
      <c r="Z1199" s="136"/>
      <c r="AA1199" s="136"/>
      <c r="AB1199" s="136"/>
      <c r="AC1199" s="136"/>
      <c r="AD1199" s="136"/>
      <c r="AE1199" s="136"/>
      <c r="AF1199" s="136"/>
      <c r="AG1199" s="136"/>
      <c r="AH1199" s="136"/>
      <c r="AI1199" s="136"/>
    </row>
    <row r="1200" spans="1:35" ht="30" x14ac:dyDescent="0.25">
      <c r="A1200" s="133">
        <v>255000</v>
      </c>
      <c r="B1200" s="133" t="s">
        <v>19</v>
      </c>
      <c r="C1200" s="133">
        <v>2</v>
      </c>
      <c r="D1200" s="133" t="s">
        <v>1066</v>
      </c>
      <c r="E1200" s="133">
        <v>255</v>
      </c>
      <c r="F1200" s="133" t="s">
        <v>19</v>
      </c>
      <c r="G1200" s="133">
        <v>25500</v>
      </c>
      <c r="H1200" s="133" t="s">
        <v>19</v>
      </c>
      <c r="I1200" s="133">
        <v>227003</v>
      </c>
      <c r="J1200" s="133" t="s">
        <v>3084</v>
      </c>
      <c r="K1200" s="133" t="s">
        <v>545</v>
      </c>
      <c r="L1200" s="135" t="str">
        <f t="shared" si="36"/>
        <v>AA</v>
      </c>
      <c r="M1200" s="131">
        <f t="shared" si="37"/>
        <v>0</v>
      </c>
      <c r="P1200" s="136"/>
      <c r="Q1200" s="136"/>
      <c r="R1200" s="136"/>
      <c r="S1200" s="136"/>
      <c r="T1200"/>
      <c r="U1200" s="136"/>
      <c r="V1200" s="136"/>
      <c r="W1200"/>
      <c r="X1200" s="136"/>
      <c r="Y1200" s="136"/>
      <c r="Z1200" s="136"/>
      <c r="AA1200" s="136"/>
      <c r="AB1200" s="136"/>
      <c r="AC1200" s="136"/>
      <c r="AD1200" s="136"/>
      <c r="AE1200" s="136"/>
      <c r="AF1200" s="136"/>
      <c r="AG1200" s="136"/>
      <c r="AH1200" s="136"/>
      <c r="AI1200" s="136"/>
    </row>
    <row r="1201" spans="1:35" ht="30" x14ac:dyDescent="0.25">
      <c r="A1201" s="133">
        <v>255000</v>
      </c>
      <c r="B1201" s="133" t="s">
        <v>19</v>
      </c>
      <c r="C1201" s="133">
        <v>2</v>
      </c>
      <c r="D1201" s="133" t="s">
        <v>1066</v>
      </c>
      <c r="E1201" s="133">
        <v>255</v>
      </c>
      <c r="F1201" s="133" t="s">
        <v>19</v>
      </c>
      <c r="G1201" s="133">
        <v>25500</v>
      </c>
      <c r="H1201" s="133" t="s">
        <v>19</v>
      </c>
      <c r="I1201" s="133">
        <v>227036</v>
      </c>
      <c r="J1201" s="133" t="s">
        <v>3086</v>
      </c>
      <c r="K1201" s="133" t="s">
        <v>545</v>
      </c>
      <c r="L1201" s="135" t="str">
        <f t="shared" si="36"/>
        <v>AA</v>
      </c>
      <c r="M1201" s="131">
        <f t="shared" si="37"/>
        <v>0</v>
      </c>
      <c r="P1201" s="136"/>
      <c r="Q1201" s="136"/>
      <c r="R1201" s="136"/>
      <c r="S1201" s="136"/>
      <c r="T1201"/>
      <c r="U1201" s="136"/>
      <c r="V1201" s="136"/>
      <c r="W1201"/>
      <c r="X1201" s="136"/>
      <c r="Y1201" s="136"/>
      <c r="Z1201" s="136"/>
      <c r="AA1201" s="136"/>
      <c r="AB1201" s="136"/>
      <c r="AC1201" s="136"/>
      <c r="AD1201" s="136"/>
      <c r="AE1201" s="136"/>
      <c r="AF1201" s="136"/>
      <c r="AG1201" s="136"/>
      <c r="AH1201" s="136"/>
      <c r="AI1201" s="136"/>
    </row>
    <row r="1202" spans="1:35" ht="30" x14ac:dyDescent="0.25">
      <c r="A1202" s="133">
        <v>255000</v>
      </c>
      <c r="B1202" s="133" t="s">
        <v>19</v>
      </c>
      <c r="C1202" s="133">
        <v>2</v>
      </c>
      <c r="D1202" s="133" t="s">
        <v>1066</v>
      </c>
      <c r="E1202" s="133">
        <v>255</v>
      </c>
      <c r="F1202" s="133" t="s">
        <v>19</v>
      </c>
      <c r="G1202" s="133">
        <v>25500</v>
      </c>
      <c r="H1202" s="133" t="s">
        <v>19</v>
      </c>
      <c r="I1202" s="133">
        <v>227048</v>
      </c>
      <c r="J1202" s="133" t="s">
        <v>3088</v>
      </c>
      <c r="K1202" s="133" t="s">
        <v>545</v>
      </c>
      <c r="L1202" s="135" t="str">
        <f t="shared" si="36"/>
        <v>AA</v>
      </c>
      <c r="M1202" s="131">
        <f t="shared" si="37"/>
        <v>0</v>
      </c>
      <c r="P1202" s="136"/>
      <c r="Q1202" s="136"/>
      <c r="R1202" s="136"/>
      <c r="S1202" s="136"/>
      <c r="T1202"/>
      <c r="U1202" s="136"/>
      <c r="V1202" s="136"/>
      <c r="W1202"/>
      <c r="X1202" s="136"/>
      <c r="Y1202" s="136"/>
      <c r="Z1202" s="136"/>
      <c r="AA1202" s="136"/>
      <c r="AB1202" s="136"/>
      <c r="AC1202" s="136"/>
      <c r="AD1202" s="136"/>
      <c r="AE1202" s="136"/>
      <c r="AF1202" s="136"/>
      <c r="AG1202" s="136"/>
      <c r="AH1202" s="136"/>
      <c r="AI1202" s="136"/>
    </row>
    <row r="1203" spans="1:35" ht="30" x14ac:dyDescent="0.25">
      <c r="A1203" s="133">
        <v>255000</v>
      </c>
      <c r="B1203" s="133" t="s">
        <v>19</v>
      </c>
      <c r="C1203" s="133">
        <v>2</v>
      </c>
      <c r="D1203" s="133" t="s">
        <v>1066</v>
      </c>
      <c r="E1203" s="133">
        <v>255</v>
      </c>
      <c r="F1203" s="133" t="s">
        <v>19</v>
      </c>
      <c r="G1203" s="133">
        <v>25500</v>
      </c>
      <c r="H1203" s="133" t="s">
        <v>19</v>
      </c>
      <c r="I1203" s="133">
        <v>227049</v>
      </c>
      <c r="J1203" s="133" t="s">
        <v>3090</v>
      </c>
      <c r="K1203" s="133" t="s">
        <v>545</v>
      </c>
      <c r="L1203" s="135" t="str">
        <f t="shared" si="36"/>
        <v>AA</v>
      </c>
      <c r="M1203" s="131">
        <f t="shared" si="37"/>
        <v>0</v>
      </c>
      <c r="P1203" s="136"/>
      <c r="Q1203" s="136"/>
      <c r="R1203" s="136"/>
      <c r="S1203" s="136"/>
      <c r="T1203"/>
      <c r="U1203" s="136"/>
      <c r="V1203" s="136"/>
      <c r="W1203"/>
      <c r="X1203" s="136"/>
      <c r="Y1203" s="136"/>
      <c r="Z1203" s="136"/>
      <c r="AA1203" s="136"/>
      <c r="AB1203" s="136"/>
      <c r="AC1203" s="136"/>
      <c r="AD1203" s="136"/>
      <c r="AE1203" s="136"/>
      <c r="AF1203" s="136"/>
      <c r="AG1203" s="136"/>
      <c r="AH1203" s="136"/>
      <c r="AI1203" s="136"/>
    </row>
    <row r="1204" spans="1:35" ht="30" x14ac:dyDescent="0.25">
      <c r="A1204" s="133">
        <v>255000</v>
      </c>
      <c r="B1204" s="133" t="s">
        <v>19</v>
      </c>
      <c r="C1204" s="133">
        <v>2</v>
      </c>
      <c r="D1204" s="133" t="s">
        <v>1066</v>
      </c>
      <c r="E1204" s="133">
        <v>255</v>
      </c>
      <c r="F1204" s="133" t="s">
        <v>19</v>
      </c>
      <c r="G1204" s="133">
        <v>25500</v>
      </c>
      <c r="H1204" s="133" t="s">
        <v>19</v>
      </c>
      <c r="I1204" s="133">
        <v>227053</v>
      </c>
      <c r="J1204" s="133" t="s">
        <v>3092</v>
      </c>
      <c r="K1204" s="133" t="s">
        <v>545</v>
      </c>
      <c r="L1204" s="135" t="str">
        <f t="shared" si="36"/>
        <v>AA</v>
      </c>
      <c r="M1204" s="131">
        <f t="shared" si="37"/>
        <v>0</v>
      </c>
      <c r="P1204" s="136"/>
      <c r="Q1204" s="136"/>
      <c r="R1204" s="136"/>
      <c r="S1204" s="136"/>
      <c r="T1204"/>
      <c r="U1204" s="136"/>
      <c r="V1204" s="136"/>
      <c r="W1204"/>
      <c r="X1204" s="136"/>
      <c r="Y1204" s="136"/>
      <c r="Z1204" s="136"/>
      <c r="AA1204" s="136"/>
      <c r="AB1204" s="136"/>
      <c r="AC1204" s="136"/>
      <c r="AD1204" s="136"/>
      <c r="AE1204" s="136"/>
      <c r="AF1204" s="136"/>
      <c r="AG1204" s="136"/>
      <c r="AH1204" s="136"/>
      <c r="AI1204" s="136"/>
    </row>
    <row r="1205" spans="1:35" ht="30" x14ac:dyDescent="0.25">
      <c r="A1205" s="133">
        <v>255000</v>
      </c>
      <c r="B1205" s="133" t="s">
        <v>19</v>
      </c>
      <c r="C1205" s="133">
        <v>2</v>
      </c>
      <c r="D1205" s="133" t="s">
        <v>1066</v>
      </c>
      <c r="E1205" s="133">
        <v>255</v>
      </c>
      <c r="F1205" s="133" t="s">
        <v>19</v>
      </c>
      <c r="G1205" s="133">
        <v>25500</v>
      </c>
      <c r="H1205" s="133" t="s">
        <v>19</v>
      </c>
      <c r="I1205" s="133">
        <v>227125</v>
      </c>
      <c r="J1205" s="133" t="s">
        <v>3094</v>
      </c>
      <c r="K1205" s="133" t="s">
        <v>545</v>
      </c>
      <c r="L1205" s="135" t="str">
        <f t="shared" si="36"/>
        <v>AA</v>
      </c>
      <c r="M1205" s="131">
        <f t="shared" si="37"/>
        <v>0</v>
      </c>
      <c r="P1205" s="136"/>
      <c r="Q1205" s="136"/>
      <c r="R1205" s="136"/>
      <c r="S1205" s="136"/>
      <c r="T1205"/>
      <c r="U1205" s="136"/>
      <c r="V1205" s="136"/>
      <c r="W1205"/>
      <c r="X1205" s="136"/>
      <c r="Y1205" s="136"/>
      <c r="Z1205" s="136"/>
      <c r="AA1205" s="136"/>
      <c r="AB1205" s="136"/>
      <c r="AC1205" s="136"/>
      <c r="AD1205" s="136"/>
      <c r="AE1205" s="136"/>
      <c r="AF1205" s="136"/>
      <c r="AG1205" s="136"/>
      <c r="AH1205" s="136"/>
      <c r="AI1205" s="136"/>
    </row>
    <row r="1206" spans="1:35" ht="30" x14ac:dyDescent="0.25">
      <c r="A1206" s="133">
        <v>255000</v>
      </c>
      <c r="B1206" s="133" t="s">
        <v>19</v>
      </c>
      <c r="C1206" s="133">
        <v>2</v>
      </c>
      <c r="D1206" s="133" t="s">
        <v>1066</v>
      </c>
      <c r="E1206" s="133">
        <v>255</v>
      </c>
      <c r="F1206" s="133" t="s">
        <v>19</v>
      </c>
      <c r="G1206" s="133">
        <v>25500</v>
      </c>
      <c r="H1206" s="133" t="s">
        <v>19</v>
      </c>
      <c r="I1206" s="133">
        <v>227258</v>
      </c>
      <c r="J1206" s="133" t="s">
        <v>3096</v>
      </c>
      <c r="K1206" s="133" t="s">
        <v>545</v>
      </c>
      <c r="L1206" s="135" t="str">
        <f t="shared" si="36"/>
        <v>AA</v>
      </c>
      <c r="M1206" s="131">
        <f t="shared" si="37"/>
        <v>0</v>
      </c>
      <c r="P1206" s="136"/>
      <c r="Q1206" s="136"/>
      <c r="R1206" s="136"/>
      <c r="S1206" s="136"/>
      <c r="T1206"/>
      <c r="U1206" s="136"/>
      <c r="V1206" s="136"/>
      <c r="W1206"/>
      <c r="X1206" s="136"/>
      <c r="Y1206" s="136"/>
      <c r="Z1206" s="136"/>
      <c r="AA1206" s="136"/>
      <c r="AB1206" s="136"/>
      <c r="AC1206" s="136"/>
      <c r="AD1206" s="136"/>
      <c r="AE1206" s="136"/>
      <c r="AF1206" s="136"/>
      <c r="AG1206" s="136"/>
      <c r="AH1206" s="136"/>
      <c r="AI1206" s="136"/>
    </row>
    <row r="1207" spans="1:35" ht="30" x14ac:dyDescent="0.25">
      <c r="A1207" s="133">
        <v>255000</v>
      </c>
      <c r="B1207" s="133" t="s">
        <v>19</v>
      </c>
      <c r="C1207" s="133">
        <v>2</v>
      </c>
      <c r="D1207" s="133" t="s">
        <v>1066</v>
      </c>
      <c r="E1207" s="133">
        <v>255</v>
      </c>
      <c r="F1207" s="133" t="s">
        <v>19</v>
      </c>
      <c r="G1207" s="133">
        <v>25500</v>
      </c>
      <c r="H1207" s="133" t="s">
        <v>19</v>
      </c>
      <c r="I1207" s="133">
        <v>227299</v>
      </c>
      <c r="J1207" s="133" t="s">
        <v>3098</v>
      </c>
      <c r="K1207" s="133" t="s">
        <v>545</v>
      </c>
      <c r="L1207" s="135" t="str">
        <f t="shared" si="36"/>
        <v>AA</v>
      </c>
      <c r="M1207" s="131">
        <f t="shared" si="37"/>
        <v>0</v>
      </c>
      <c r="P1207" s="136"/>
      <c r="Q1207" s="136"/>
      <c r="R1207" s="136"/>
      <c r="S1207" s="136"/>
      <c r="T1207"/>
      <c r="U1207" s="136"/>
      <c r="V1207" s="136"/>
      <c r="W1207"/>
      <c r="X1207" s="136"/>
      <c r="Y1207" s="136"/>
      <c r="Z1207" s="136"/>
      <c r="AA1207" s="136"/>
      <c r="AB1207" s="136"/>
      <c r="AC1207" s="136"/>
      <c r="AD1207" s="136"/>
      <c r="AE1207" s="136"/>
      <c r="AF1207" s="136"/>
      <c r="AG1207" s="136"/>
      <c r="AH1207" s="136"/>
      <c r="AI1207" s="136"/>
    </row>
    <row r="1208" spans="1:35" ht="30" x14ac:dyDescent="0.25">
      <c r="A1208" s="133">
        <v>255000</v>
      </c>
      <c r="B1208" s="133" t="s">
        <v>19</v>
      </c>
      <c r="C1208" s="133">
        <v>2</v>
      </c>
      <c r="D1208" s="133" t="s">
        <v>1066</v>
      </c>
      <c r="E1208" s="133">
        <v>255</v>
      </c>
      <c r="F1208" s="133" t="s">
        <v>19</v>
      </c>
      <c r="G1208" s="133">
        <v>25500</v>
      </c>
      <c r="H1208" s="133" t="s">
        <v>19</v>
      </c>
      <c r="I1208" s="133">
        <v>227304</v>
      </c>
      <c r="J1208" s="133" t="s">
        <v>3100</v>
      </c>
      <c r="K1208" s="133" t="s">
        <v>545</v>
      </c>
      <c r="L1208" s="135" t="str">
        <f t="shared" si="36"/>
        <v>AA</v>
      </c>
      <c r="M1208" s="131">
        <f t="shared" si="37"/>
        <v>0</v>
      </c>
      <c r="P1208" s="136"/>
      <c r="Q1208" s="136"/>
      <c r="R1208" s="136"/>
      <c r="S1208" s="136"/>
      <c r="T1208"/>
      <c r="U1208" s="136"/>
      <c r="V1208" s="136"/>
      <c r="W1208"/>
      <c r="X1208" s="136"/>
      <c r="Y1208" s="136"/>
      <c r="Z1208" s="136"/>
      <c r="AA1208" s="136"/>
      <c r="AB1208" s="136"/>
      <c r="AC1208" s="136"/>
      <c r="AD1208" s="136"/>
      <c r="AE1208" s="136"/>
      <c r="AF1208" s="136"/>
      <c r="AG1208" s="136"/>
      <c r="AH1208" s="136"/>
      <c r="AI1208" s="136"/>
    </row>
    <row r="1209" spans="1:35" ht="30" x14ac:dyDescent="0.25">
      <c r="A1209" s="133">
        <v>255000</v>
      </c>
      <c r="B1209" s="133" t="s">
        <v>19</v>
      </c>
      <c r="C1209" s="133">
        <v>2</v>
      </c>
      <c r="D1209" s="133" t="s">
        <v>1066</v>
      </c>
      <c r="E1209" s="133">
        <v>255</v>
      </c>
      <c r="F1209" s="133" t="s">
        <v>19</v>
      </c>
      <c r="G1209" s="133">
        <v>25500</v>
      </c>
      <c r="H1209" s="133" t="s">
        <v>19</v>
      </c>
      <c r="I1209" s="133">
        <v>227321</v>
      </c>
      <c r="J1209" s="133" t="s">
        <v>3102</v>
      </c>
      <c r="K1209" s="133" t="s">
        <v>545</v>
      </c>
      <c r="L1209" s="135" t="str">
        <f t="shared" si="36"/>
        <v>AA</v>
      </c>
      <c r="M1209" s="131">
        <f t="shared" si="37"/>
        <v>0</v>
      </c>
      <c r="P1209" s="136"/>
      <c r="Q1209" s="136"/>
      <c r="R1209" s="136"/>
      <c r="S1209" s="136"/>
      <c r="T1209"/>
      <c r="U1209" s="136"/>
      <c r="V1209" s="136"/>
      <c r="W1209"/>
      <c r="X1209" s="136"/>
      <c r="Y1209" s="136"/>
      <c r="Z1209" s="136"/>
      <c r="AA1209" s="136"/>
      <c r="AB1209" s="136"/>
      <c r="AC1209" s="136"/>
      <c r="AD1209" s="136"/>
      <c r="AE1209" s="136"/>
      <c r="AF1209" s="136"/>
      <c r="AG1209" s="136"/>
      <c r="AH1209" s="136"/>
      <c r="AI1209" s="136"/>
    </row>
    <row r="1210" spans="1:35" ht="30" x14ac:dyDescent="0.25">
      <c r="A1210" s="133">
        <v>255000</v>
      </c>
      <c r="B1210" s="133" t="s">
        <v>19</v>
      </c>
      <c r="C1210" s="133">
        <v>2</v>
      </c>
      <c r="D1210" s="133" t="s">
        <v>1066</v>
      </c>
      <c r="E1210" s="133">
        <v>255</v>
      </c>
      <c r="F1210" s="133" t="s">
        <v>19</v>
      </c>
      <c r="G1210" s="133">
        <v>25500</v>
      </c>
      <c r="H1210" s="133" t="s">
        <v>19</v>
      </c>
      <c r="I1210" s="133">
        <v>227362</v>
      </c>
      <c r="J1210" s="133" t="s">
        <v>3104</v>
      </c>
      <c r="K1210" s="133" t="s">
        <v>545</v>
      </c>
      <c r="L1210" s="135" t="str">
        <f t="shared" si="36"/>
        <v>AA</v>
      </c>
      <c r="M1210" s="131">
        <f t="shared" si="37"/>
        <v>0</v>
      </c>
      <c r="P1210" s="136"/>
      <c r="Q1210" s="136"/>
      <c r="R1210" s="136"/>
      <c r="S1210" s="136"/>
      <c r="T1210"/>
      <c r="U1210" s="136"/>
      <c r="V1210" s="136"/>
      <c r="W1210"/>
      <c r="X1210" s="136"/>
      <c r="Y1210" s="136"/>
      <c r="Z1210" s="136"/>
      <c r="AA1210" s="136"/>
      <c r="AB1210" s="136"/>
      <c r="AC1210" s="136"/>
      <c r="AD1210" s="136"/>
      <c r="AE1210" s="136"/>
      <c r="AF1210" s="136"/>
      <c r="AG1210" s="136"/>
      <c r="AH1210" s="136"/>
      <c r="AI1210" s="136"/>
    </row>
    <row r="1211" spans="1:35" ht="30" x14ac:dyDescent="0.25">
      <c r="A1211" s="133">
        <v>255000</v>
      </c>
      <c r="B1211" s="133" t="s">
        <v>19</v>
      </c>
      <c r="C1211" s="133">
        <v>2</v>
      </c>
      <c r="D1211" s="133" t="s">
        <v>1066</v>
      </c>
      <c r="E1211" s="133">
        <v>255</v>
      </c>
      <c r="F1211" s="133" t="s">
        <v>19</v>
      </c>
      <c r="G1211" s="133">
        <v>25500</v>
      </c>
      <c r="H1211" s="133" t="s">
        <v>19</v>
      </c>
      <c r="I1211" s="133">
        <v>227380</v>
      </c>
      <c r="J1211" s="133" t="s">
        <v>3106</v>
      </c>
      <c r="K1211" s="133" t="s">
        <v>545</v>
      </c>
      <c r="L1211" s="135" t="str">
        <f t="shared" si="36"/>
        <v>AA</v>
      </c>
      <c r="M1211" s="131">
        <f t="shared" si="37"/>
        <v>0</v>
      </c>
      <c r="P1211" s="136"/>
      <c r="Q1211" s="136"/>
      <c r="R1211" s="136"/>
      <c r="S1211" s="136"/>
      <c r="T1211"/>
      <c r="U1211" s="136"/>
      <c r="V1211" s="136"/>
      <c r="W1211"/>
      <c r="X1211" s="136"/>
      <c r="Y1211" s="136"/>
      <c r="Z1211" s="136"/>
      <c r="AA1211" s="136"/>
      <c r="AB1211" s="136"/>
      <c r="AC1211" s="136"/>
      <c r="AD1211" s="136"/>
      <c r="AE1211" s="136"/>
      <c r="AF1211" s="136"/>
      <c r="AG1211" s="136"/>
      <c r="AH1211" s="136"/>
      <c r="AI1211" s="136"/>
    </row>
    <row r="1212" spans="1:35" ht="30" x14ac:dyDescent="0.25">
      <c r="A1212" s="133">
        <v>255000</v>
      </c>
      <c r="B1212" s="133" t="s">
        <v>19</v>
      </c>
      <c r="C1212" s="133">
        <v>2</v>
      </c>
      <c r="D1212" s="133" t="s">
        <v>1066</v>
      </c>
      <c r="E1212" s="133">
        <v>255</v>
      </c>
      <c r="F1212" s="133" t="s">
        <v>19</v>
      </c>
      <c r="G1212" s="133">
        <v>25500</v>
      </c>
      <c r="H1212" s="133" t="s">
        <v>19</v>
      </c>
      <c r="I1212" s="133">
        <v>227387</v>
      </c>
      <c r="J1212" s="133" t="s">
        <v>3108</v>
      </c>
      <c r="K1212" s="133" t="s">
        <v>545</v>
      </c>
      <c r="L1212" s="135" t="str">
        <f t="shared" si="36"/>
        <v>AA</v>
      </c>
      <c r="M1212" s="131">
        <f t="shared" si="37"/>
        <v>0</v>
      </c>
      <c r="P1212" s="136"/>
      <c r="Q1212" s="136"/>
      <c r="R1212" s="136"/>
      <c r="S1212" s="136"/>
      <c r="T1212"/>
      <c r="U1212" s="136"/>
      <c r="V1212" s="136"/>
      <c r="W1212"/>
      <c r="X1212" s="136"/>
      <c r="Y1212" s="136"/>
      <c r="Z1212" s="136"/>
      <c r="AA1212" s="136"/>
      <c r="AB1212" s="136"/>
      <c r="AC1212" s="136"/>
      <c r="AD1212" s="136"/>
      <c r="AE1212" s="136"/>
      <c r="AF1212" s="136"/>
      <c r="AG1212" s="136"/>
      <c r="AH1212" s="136"/>
      <c r="AI1212" s="136"/>
    </row>
    <row r="1213" spans="1:35" ht="30" x14ac:dyDescent="0.25">
      <c r="A1213" s="133">
        <v>255000</v>
      </c>
      <c r="B1213" s="133" t="s">
        <v>19</v>
      </c>
      <c r="C1213" s="133">
        <v>2</v>
      </c>
      <c r="D1213" s="133" t="s">
        <v>1066</v>
      </c>
      <c r="E1213" s="133">
        <v>255</v>
      </c>
      <c r="F1213" s="133" t="s">
        <v>19</v>
      </c>
      <c r="G1213" s="133">
        <v>25500</v>
      </c>
      <c r="H1213" s="133" t="s">
        <v>19</v>
      </c>
      <c r="I1213" s="133">
        <v>227388</v>
      </c>
      <c r="J1213" s="133" t="s">
        <v>3110</v>
      </c>
      <c r="K1213" s="133" t="s">
        <v>545</v>
      </c>
      <c r="L1213" s="135" t="str">
        <f t="shared" si="36"/>
        <v>AA</v>
      </c>
      <c r="M1213" s="131">
        <f t="shared" si="37"/>
        <v>0</v>
      </c>
      <c r="P1213" s="136"/>
      <c r="Q1213" s="136"/>
      <c r="R1213" s="136"/>
      <c r="S1213" s="136"/>
      <c r="T1213"/>
      <c r="U1213" s="136"/>
      <c r="V1213" s="136"/>
      <c r="W1213"/>
      <c r="X1213" s="136"/>
      <c r="Y1213" s="136"/>
      <c r="Z1213" s="136"/>
      <c r="AA1213" s="136"/>
      <c r="AB1213" s="136"/>
      <c r="AC1213" s="136"/>
      <c r="AD1213" s="136"/>
      <c r="AE1213" s="136"/>
      <c r="AF1213" s="136"/>
      <c r="AG1213" s="136"/>
      <c r="AH1213" s="136"/>
      <c r="AI1213" s="136"/>
    </row>
    <row r="1214" spans="1:35" ht="30" x14ac:dyDescent="0.25">
      <c r="A1214" s="133">
        <v>255000</v>
      </c>
      <c r="B1214" s="133" t="s">
        <v>19</v>
      </c>
      <c r="C1214" s="133">
        <v>2</v>
      </c>
      <c r="D1214" s="133" t="s">
        <v>1066</v>
      </c>
      <c r="E1214" s="133">
        <v>255</v>
      </c>
      <c r="F1214" s="133" t="s">
        <v>19</v>
      </c>
      <c r="G1214" s="133">
        <v>25500</v>
      </c>
      <c r="H1214" s="133" t="s">
        <v>19</v>
      </c>
      <c r="I1214" s="133">
        <v>227447</v>
      </c>
      <c r="J1214" s="133" t="s">
        <v>3112</v>
      </c>
      <c r="K1214" s="133" t="s">
        <v>545</v>
      </c>
      <c r="L1214" s="135" t="str">
        <f t="shared" si="36"/>
        <v>AA</v>
      </c>
      <c r="M1214" s="131">
        <f t="shared" si="37"/>
        <v>0</v>
      </c>
      <c r="P1214" s="136"/>
      <c r="Q1214" s="136"/>
      <c r="R1214" s="136"/>
      <c r="S1214" s="136"/>
      <c r="T1214"/>
      <c r="U1214" s="136"/>
      <c r="V1214" s="136"/>
      <c r="W1214"/>
      <c r="X1214" s="136"/>
      <c r="Y1214" s="136"/>
      <c r="Z1214" s="136"/>
      <c r="AA1214" s="136"/>
      <c r="AB1214" s="136"/>
      <c r="AC1214" s="136"/>
      <c r="AD1214" s="136"/>
      <c r="AE1214" s="136"/>
      <c r="AF1214" s="136"/>
      <c r="AG1214" s="136"/>
      <c r="AH1214" s="136"/>
      <c r="AI1214" s="136"/>
    </row>
    <row r="1215" spans="1:35" ht="30" x14ac:dyDescent="0.25">
      <c r="A1215" s="133">
        <v>255000</v>
      </c>
      <c r="B1215" s="133" t="s">
        <v>19</v>
      </c>
      <c r="C1215" s="133">
        <v>2</v>
      </c>
      <c r="D1215" s="133" t="s">
        <v>1066</v>
      </c>
      <c r="E1215" s="133">
        <v>255</v>
      </c>
      <c r="F1215" s="133" t="s">
        <v>19</v>
      </c>
      <c r="G1215" s="133">
        <v>25500</v>
      </c>
      <c r="H1215" s="133" t="s">
        <v>19</v>
      </c>
      <c r="I1215" s="133">
        <v>227564</v>
      </c>
      <c r="J1215" s="133" t="s">
        <v>3116</v>
      </c>
      <c r="K1215" s="133" t="s">
        <v>545</v>
      </c>
      <c r="L1215" s="135" t="str">
        <f t="shared" si="36"/>
        <v>AA</v>
      </c>
      <c r="M1215" s="131">
        <f t="shared" si="37"/>
        <v>0</v>
      </c>
      <c r="P1215" s="136"/>
      <c r="Q1215" s="136"/>
      <c r="R1215" s="136"/>
      <c r="S1215" s="136"/>
      <c r="T1215"/>
      <c r="U1215" s="136"/>
      <c r="V1215" s="136"/>
      <c r="W1215"/>
      <c r="X1215" s="136"/>
      <c r="Y1215" s="136"/>
      <c r="Z1215" s="136"/>
      <c r="AA1215" s="136"/>
      <c r="AB1215" s="136"/>
      <c r="AC1215" s="136"/>
      <c r="AD1215" s="136"/>
      <c r="AE1215" s="136"/>
      <c r="AF1215" s="136"/>
      <c r="AG1215" s="136"/>
      <c r="AH1215" s="136"/>
      <c r="AI1215" s="136"/>
    </row>
    <row r="1216" spans="1:35" ht="30" x14ac:dyDescent="0.25">
      <c r="A1216" s="133">
        <v>255000</v>
      </c>
      <c r="B1216" s="133" t="s">
        <v>19</v>
      </c>
      <c r="C1216" s="133">
        <v>2</v>
      </c>
      <c r="D1216" s="133" t="s">
        <v>1066</v>
      </c>
      <c r="E1216" s="133">
        <v>255</v>
      </c>
      <c r="F1216" s="133" t="s">
        <v>19</v>
      </c>
      <c r="G1216" s="133">
        <v>25500</v>
      </c>
      <c r="H1216" s="133" t="s">
        <v>19</v>
      </c>
      <c r="I1216" s="133">
        <v>227580</v>
      </c>
      <c r="J1216" s="133" t="s">
        <v>3118</v>
      </c>
      <c r="K1216" s="133" t="s">
        <v>545</v>
      </c>
      <c r="L1216" s="135" t="str">
        <f t="shared" si="36"/>
        <v>AA</v>
      </c>
      <c r="M1216" s="131">
        <f t="shared" si="37"/>
        <v>0</v>
      </c>
      <c r="P1216" s="136"/>
      <c r="Q1216" s="136"/>
      <c r="R1216" s="136"/>
      <c r="S1216" s="136"/>
      <c r="T1216"/>
      <c r="U1216" s="136"/>
      <c r="V1216" s="136"/>
      <c r="W1216"/>
      <c r="X1216" s="136"/>
      <c r="Y1216" s="136"/>
      <c r="Z1216" s="136"/>
      <c r="AA1216" s="136"/>
      <c r="AB1216" s="136"/>
      <c r="AC1216" s="136"/>
      <c r="AD1216" s="136"/>
      <c r="AE1216" s="136"/>
      <c r="AF1216" s="136"/>
      <c r="AG1216" s="136"/>
      <c r="AH1216" s="136"/>
      <c r="AI1216" s="136"/>
    </row>
    <row r="1217" spans="1:35" ht="30" x14ac:dyDescent="0.25">
      <c r="A1217" s="133">
        <v>255000</v>
      </c>
      <c r="B1217" s="133" t="s">
        <v>19</v>
      </c>
      <c r="C1217" s="133">
        <v>2</v>
      </c>
      <c r="D1217" s="133" t="s">
        <v>1066</v>
      </c>
      <c r="E1217" s="133">
        <v>255</v>
      </c>
      <c r="F1217" s="133" t="s">
        <v>19</v>
      </c>
      <c r="G1217" s="133">
        <v>25500</v>
      </c>
      <c r="H1217" s="133" t="s">
        <v>19</v>
      </c>
      <c r="I1217" s="133">
        <v>227686</v>
      </c>
      <c r="J1217" s="133" t="s">
        <v>3120</v>
      </c>
      <c r="K1217" s="133" t="s">
        <v>545</v>
      </c>
      <c r="L1217" s="135" t="str">
        <f t="shared" si="36"/>
        <v>AA</v>
      </c>
      <c r="M1217" s="131">
        <f t="shared" si="37"/>
        <v>0</v>
      </c>
      <c r="P1217" s="136"/>
      <c r="Q1217" s="136"/>
      <c r="R1217" s="136"/>
      <c r="S1217" s="136"/>
      <c r="T1217"/>
      <c r="U1217" s="136"/>
      <c r="V1217" s="136"/>
      <c r="W1217"/>
      <c r="X1217" s="136"/>
      <c r="Y1217" s="136"/>
      <c r="Z1217" s="136"/>
      <c r="AA1217" s="136"/>
      <c r="AB1217" s="136"/>
      <c r="AC1217" s="136"/>
      <c r="AD1217" s="136"/>
      <c r="AE1217" s="136"/>
      <c r="AF1217" s="136"/>
      <c r="AG1217" s="136"/>
      <c r="AH1217" s="136"/>
      <c r="AI1217" s="136"/>
    </row>
    <row r="1218" spans="1:35" ht="30" x14ac:dyDescent="0.25">
      <c r="A1218" s="133">
        <v>255000</v>
      </c>
      <c r="B1218" s="133" t="s">
        <v>19</v>
      </c>
      <c r="C1218" s="133">
        <v>2</v>
      </c>
      <c r="D1218" s="133" t="s">
        <v>1066</v>
      </c>
      <c r="E1218" s="133">
        <v>255</v>
      </c>
      <c r="F1218" s="133" t="s">
        <v>19</v>
      </c>
      <c r="G1218" s="133">
        <v>25500</v>
      </c>
      <c r="H1218" s="133" t="s">
        <v>19</v>
      </c>
      <c r="I1218" s="133">
        <v>227690</v>
      </c>
      <c r="J1218" s="133" t="s">
        <v>3122</v>
      </c>
      <c r="K1218" s="133" t="s">
        <v>545</v>
      </c>
      <c r="L1218" s="135" t="str">
        <f t="shared" si="36"/>
        <v>AA</v>
      </c>
      <c r="M1218" s="131">
        <f t="shared" si="37"/>
        <v>0</v>
      </c>
      <c r="P1218" s="136"/>
      <c r="Q1218" s="136"/>
      <c r="R1218" s="136"/>
      <c r="S1218" s="136"/>
      <c r="T1218"/>
      <c r="U1218" s="136"/>
      <c r="V1218" s="136"/>
      <c r="W1218"/>
      <c r="X1218" s="136"/>
      <c r="Y1218" s="136"/>
      <c r="Z1218" s="136"/>
      <c r="AA1218" s="136"/>
      <c r="AB1218" s="136"/>
      <c r="AC1218" s="136"/>
      <c r="AD1218" s="136"/>
      <c r="AE1218" s="136"/>
      <c r="AF1218" s="136"/>
      <c r="AG1218" s="136"/>
      <c r="AH1218" s="136"/>
      <c r="AI1218" s="136"/>
    </row>
    <row r="1219" spans="1:35" ht="30" x14ac:dyDescent="0.25">
      <c r="A1219" s="133">
        <v>255000</v>
      </c>
      <c r="B1219" s="133" t="s">
        <v>19</v>
      </c>
      <c r="C1219" s="133">
        <v>2</v>
      </c>
      <c r="D1219" s="133" t="s">
        <v>1066</v>
      </c>
      <c r="E1219" s="133">
        <v>255</v>
      </c>
      <c r="F1219" s="133" t="s">
        <v>19</v>
      </c>
      <c r="G1219" s="133">
        <v>25500</v>
      </c>
      <c r="H1219" s="133" t="s">
        <v>19</v>
      </c>
      <c r="I1219" s="133">
        <v>227691</v>
      </c>
      <c r="J1219" s="133" t="s">
        <v>3124</v>
      </c>
      <c r="K1219" s="133" t="s">
        <v>545</v>
      </c>
      <c r="L1219" s="135" t="str">
        <f t="shared" si="36"/>
        <v>AA</v>
      </c>
      <c r="M1219" s="131">
        <f t="shared" si="37"/>
        <v>0</v>
      </c>
      <c r="P1219" s="136"/>
      <c r="Q1219" s="136"/>
      <c r="R1219" s="136"/>
      <c r="S1219" s="136"/>
      <c r="T1219"/>
      <c r="U1219" s="136"/>
      <c r="V1219" s="136"/>
      <c r="W1219"/>
      <c r="X1219" s="136"/>
      <c r="Y1219" s="136"/>
      <c r="Z1219" s="136"/>
      <c r="AA1219" s="136"/>
      <c r="AB1219" s="136"/>
      <c r="AC1219" s="136"/>
      <c r="AD1219" s="136"/>
      <c r="AE1219" s="136"/>
      <c r="AF1219" s="136"/>
      <c r="AG1219" s="136"/>
      <c r="AH1219" s="136"/>
      <c r="AI1219" s="136"/>
    </row>
    <row r="1220" spans="1:35" ht="30" x14ac:dyDescent="0.25">
      <c r="A1220" s="133">
        <v>255000</v>
      </c>
      <c r="B1220" s="133" t="s">
        <v>19</v>
      </c>
      <c r="C1220" s="133">
        <v>2</v>
      </c>
      <c r="D1220" s="133" t="s">
        <v>1066</v>
      </c>
      <c r="E1220" s="133">
        <v>255</v>
      </c>
      <c r="F1220" s="133" t="s">
        <v>19</v>
      </c>
      <c r="G1220" s="133">
        <v>25500</v>
      </c>
      <c r="H1220" s="133" t="s">
        <v>19</v>
      </c>
      <c r="I1220" s="133">
        <v>227694</v>
      </c>
      <c r="J1220" s="133" t="s">
        <v>3126</v>
      </c>
      <c r="K1220" s="133" t="s">
        <v>545</v>
      </c>
      <c r="L1220" s="135" t="str">
        <f t="shared" si="36"/>
        <v>AA</v>
      </c>
      <c r="M1220" s="131">
        <f t="shared" si="37"/>
        <v>0</v>
      </c>
      <c r="P1220" s="136"/>
      <c r="Q1220" s="136"/>
      <c r="R1220" s="136"/>
      <c r="S1220" s="136"/>
      <c r="T1220"/>
      <c r="U1220" s="136"/>
      <c r="V1220" s="136"/>
      <c r="W1220"/>
      <c r="X1220" s="136"/>
      <c r="Y1220" s="136"/>
      <c r="Z1220" s="136"/>
      <c r="AA1220" s="136"/>
      <c r="AB1220" s="136"/>
      <c r="AC1220" s="136"/>
      <c r="AD1220" s="136"/>
      <c r="AE1220" s="136"/>
      <c r="AF1220" s="136"/>
      <c r="AG1220" s="136"/>
      <c r="AH1220" s="136"/>
      <c r="AI1220" s="136"/>
    </row>
    <row r="1221" spans="1:35" ht="30" x14ac:dyDescent="0.25">
      <c r="A1221" s="133">
        <v>255000</v>
      </c>
      <c r="B1221" s="133" t="s">
        <v>19</v>
      </c>
      <c r="C1221" s="133">
        <v>2</v>
      </c>
      <c r="D1221" s="133" t="s">
        <v>1066</v>
      </c>
      <c r="E1221" s="133">
        <v>255</v>
      </c>
      <c r="F1221" s="133" t="s">
        <v>19</v>
      </c>
      <c r="G1221" s="133">
        <v>25500</v>
      </c>
      <c r="H1221" s="133" t="s">
        <v>19</v>
      </c>
      <c r="I1221" s="133">
        <v>227697</v>
      </c>
      <c r="J1221" s="133" t="s">
        <v>3128</v>
      </c>
      <c r="K1221" s="133" t="s">
        <v>545</v>
      </c>
      <c r="L1221" s="135" t="str">
        <f t="shared" ref="L1221:L1284" si="38">IF(K1221=102,"AA102",IF(K1221=103,"AA103",VLOOKUP(C1221,$AJ$5:$AK$13,2,0)))</f>
        <v>AA</v>
      </c>
      <c r="M1221" s="131">
        <f t="shared" si="37"/>
        <v>0</v>
      </c>
      <c r="P1221" s="136"/>
      <c r="Q1221" s="136"/>
      <c r="R1221" s="136"/>
      <c r="S1221" s="136"/>
      <c r="T1221"/>
      <c r="U1221" s="136"/>
      <c r="V1221" s="136"/>
      <c r="W1221"/>
      <c r="X1221" s="136"/>
      <c r="Y1221" s="136"/>
      <c r="Z1221" s="136"/>
      <c r="AA1221" s="136"/>
      <c r="AB1221" s="136"/>
      <c r="AC1221" s="136"/>
      <c r="AD1221" s="136"/>
      <c r="AE1221" s="136"/>
      <c r="AF1221" s="136"/>
      <c r="AG1221" s="136"/>
      <c r="AH1221" s="136"/>
      <c r="AI1221" s="136"/>
    </row>
    <row r="1222" spans="1:35" ht="30" x14ac:dyDescent="0.25">
      <c r="A1222" s="133">
        <v>255000</v>
      </c>
      <c r="B1222" s="133" t="s">
        <v>19</v>
      </c>
      <c r="C1222" s="133">
        <v>2</v>
      </c>
      <c r="D1222" s="133" t="s">
        <v>1066</v>
      </c>
      <c r="E1222" s="133">
        <v>255</v>
      </c>
      <c r="F1222" s="133" t="s">
        <v>19</v>
      </c>
      <c r="G1222" s="133">
        <v>25500</v>
      </c>
      <c r="H1222" s="133" t="s">
        <v>19</v>
      </c>
      <c r="I1222" s="133">
        <v>227698</v>
      </c>
      <c r="J1222" s="133" t="s">
        <v>3130</v>
      </c>
      <c r="K1222" s="133" t="s">
        <v>545</v>
      </c>
      <c r="L1222" s="135" t="str">
        <f t="shared" si="38"/>
        <v>AA</v>
      </c>
      <c r="M1222" s="131">
        <f t="shared" ref="M1222:M1285" si="39">VLOOKUP(H1222,$W$5:$X$227,2,FALSE)</f>
        <v>0</v>
      </c>
      <c r="P1222" s="136"/>
      <c r="Q1222" s="136"/>
      <c r="R1222" s="136"/>
      <c r="S1222" s="136"/>
      <c r="T1222"/>
      <c r="U1222" s="136"/>
      <c r="V1222" s="136"/>
      <c r="W1222"/>
      <c r="X1222" s="136"/>
      <c r="Y1222" s="136"/>
      <c r="Z1222" s="136"/>
      <c r="AA1222" s="136"/>
      <c r="AB1222" s="136"/>
      <c r="AC1222" s="136"/>
      <c r="AD1222" s="136"/>
      <c r="AE1222" s="136"/>
      <c r="AF1222" s="136"/>
      <c r="AG1222" s="136"/>
      <c r="AH1222" s="136"/>
      <c r="AI1222" s="136"/>
    </row>
    <row r="1223" spans="1:35" ht="30" x14ac:dyDescent="0.25">
      <c r="A1223" s="133">
        <v>255000</v>
      </c>
      <c r="B1223" s="133" t="s">
        <v>19</v>
      </c>
      <c r="C1223" s="133">
        <v>2</v>
      </c>
      <c r="D1223" s="133" t="s">
        <v>1066</v>
      </c>
      <c r="E1223" s="133">
        <v>255</v>
      </c>
      <c r="F1223" s="133" t="s">
        <v>19</v>
      </c>
      <c r="G1223" s="133">
        <v>25500</v>
      </c>
      <c r="H1223" s="133" t="s">
        <v>19</v>
      </c>
      <c r="I1223" s="133">
        <v>227706</v>
      </c>
      <c r="J1223" s="133" t="s">
        <v>3132</v>
      </c>
      <c r="K1223" s="133" t="s">
        <v>545</v>
      </c>
      <c r="L1223" s="135" t="str">
        <f t="shared" si="38"/>
        <v>AA</v>
      </c>
      <c r="M1223" s="131">
        <f t="shared" si="39"/>
        <v>0</v>
      </c>
      <c r="P1223" s="136"/>
      <c r="Q1223" s="136"/>
      <c r="R1223" s="136"/>
      <c r="S1223" s="136"/>
      <c r="T1223"/>
      <c r="U1223" s="136"/>
      <c r="V1223" s="136"/>
      <c r="W1223"/>
      <c r="X1223" s="136"/>
      <c r="Y1223" s="136"/>
      <c r="Z1223" s="136"/>
      <c r="AA1223" s="136"/>
      <c r="AB1223" s="136"/>
      <c r="AC1223" s="136"/>
      <c r="AD1223" s="136"/>
      <c r="AE1223" s="136"/>
      <c r="AF1223" s="136"/>
      <c r="AG1223" s="136"/>
      <c r="AH1223" s="136"/>
      <c r="AI1223" s="136"/>
    </row>
    <row r="1224" spans="1:35" ht="30" x14ac:dyDescent="0.25">
      <c r="A1224" s="133">
        <v>255000</v>
      </c>
      <c r="B1224" s="133" t="s">
        <v>19</v>
      </c>
      <c r="C1224" s="133">
        <v>2</v>
      </c>
      <c r="D1224" s="133" t="s">
        <v>1066</v>
      </c>
      <c r="E1224" s="133">
        <v>255</v>
      </c>
      <c r="F1224" s="133" t="s">
        <v>19</v>
      </c>
      <c r="G1224" s="133">
        <v>25500</v>
      </c>
      <c r="H1224" s="133" t="s">
        <v>19</v>
      </c>
      <c r="I1224" s="133">
        <v>227711</v>
      </c>
      <c r="J1224" s="133" t="s">
        <v>3134</v>
      </c>
      <c r="K1224" s="133" t="s">
        <v>545</v>
      </c>
      <c r="L1224" s="135" t="str">
        <f t="shared" si="38"/>
        <v>AA</v>
      </c>
      <c r="M1224" s="131">
        <f t="shared" si="39"/>
        <v>0</v>
      </c>
      <c r="P1224" s="136"/>
      <c r="Q1224" s="136"/>
      <c r="R1224" s="136"/>
      <c r="S1224" s="136"/>
      <c r="T1224"/>
      <c r="U1224" s="136"/>
      <c r="V1224" s="136"/>
      <c r="W1224"/>
      <c r="X1224" s="136"/>
      <c r="Y1224" s="136"/>
      <c r="Z1224" s="136"/>
      <c r="AA1224" s="136"/>
      <c r="AB1224" s="136"/>
      <c r="AC1224" s="136"/>
      <c r="AD1224" s="136"/>
      <c r="AE1224" s="136"/>
      <c r="AF1224" s="136"/>
      <c r="AG1224" s="136"/>
      <c r="AH1224" s="136"/>
      <c r="AI1224" s="136"/>
    </row>
    <row r="1225" spans="1:35" ht="30" x14ac:dyDescent="0.25">
      <c r="A1225" s="133">
        <v>255000</v>
      </c>
      <c r="B1225" s="133" t="s">
        <v>19</v>
      </c>
      <c r="C1225" s="133">
        <v>2</v>
      </c>
      <c r="D1225" s="133" t="s">
        <v>1066</v>
      </c>
      <c r="E1225" s="133">
        <v>255</v>
      </c>
      <c r="F1225" s="133" t="s">
        <v>19</v>
      </c>
      <c r="G1225" s="133">
        <v>25500</v>
      </c>
      <c r="H1225" s="133" t="s">
        <v>19</v>
      </c>
      <c r="I1225" s="133">
        <v>227745</v>
      </c>
      <c r="J1225" s="133" t="s">
        <v>3136</v>
      </c>
      <c r="K1225" s="133" t="s">
        <v>545</v>
      </c>
      <c r="L1225" s="135" t="str">
        <f t="shared" si="38"/>
        <v>AA</v>
      </c>
      <c r="M1225" s="131">
        <f t="shared" si="39"/>
        <v>0</v>
      </c>
      <c r="P1225" s="136"/>
      <c r="Q1225" s="136"/>
      <c r="R1225" s="136"/>
      <c r="S1225" s="136"/>
      <c r="T1225"/>
      <c r="U1225" s="136"/>
      <c r="V1225" s="136"/>
      <c r="W1225"/>
      <c r="X1225" s="136"/>
      <c r="Y1225" s="136"/>
      <c r="Z1225" s="136"/>
      <c r="AA1225" s="136"/>
      <c r="AB1225" s="136"/>
      <c r="AC1225" s="136"/>
      <c r="AD1225" s="136"/>
      <c r="AE1225" s="136"/>
      <c r="AF1225" s="136"/>
      <c r="AG1225" s="136"/>
      <c r="AH1225" s="136"/>
      <c r="AI1225" s="136"/>
    </row>
    <row r="1226" spans="1:35" ht="30" x14ac:dyDescent="0.25">
      <c r="A1226" s="133">
        <v>255000</v>
      </c>
      <c r="B1226" s="133" t="s">
        <v>19</v>
      </c>
      <c r="C1226" s="133">
        <v>2</v>
      </c>
      <c r="D1226" s="133" t="s">
        <v>1066</v>
      </c>
      <c r="E1226" s="133">
        <v>255</v>
      </c>
      <c r="F1226" s="133" t="s">
        <v>19</v>
      </c>
      <c r="G1226" s="133">
        <v>25500</v>
      </c>
      <c r="H1226" s="133" t="s">
        <v>19</v>
      </c>
      <c r="I1226" s="133">
        <v>227755</v>
      </c>
      <c r="J1226" s="133" t="s">
        <v>3138</v>
      </c>
      <c r="K1226" s="133" t="s">
        <v>545</v>
      </c>
      <c r="L1226" s="135" t="str">
        <f t="shared" si="38"/>
        <v>AA</v>
      </c>
      <c r="M1226" s="131">
        <f t="shared" si="39"/>
        <v>0</v>
      </c>
      <c r="P1226" s="136"/>
      <c r="Q1226" s="136"/>
      <c r="R1226" s="136"/>
      <c r="S1226" s="136"/>
      <c r="T1226"/>
      <c r="U1226" s="136"/>
      <c r="V1226" s="136"/>
      <c r="W1226"/>
      <c r="X1226" s="136"/>
      <c r="Y1226" s="136"/>
      <c r="Z1226" s="136"/>
      <c r="AA1226" s="136"/>
      <c r="AB1226" s="136"/>
      <c r="AC1226" s="136"/>
      <c r="AD1226" s="136"/>
      <c r="AE1226" s="136"/>
      <c r="AF1226" s="136"/>
      <c r="AG1226" s="136"/>
      <c r="AH1226" s="136"/>
      <c r="AI1226" s="136"/>
    </row>
    <row r="1227" spans="1:35" ht="30" x14ac:dyDescent="0.25">
      <c r="A1227" s="133">
        <v>255000</v>
      </c>
      <c r="B1227" s="133" t="s">
        <v>19</v>
      </c>
      <c r="C1227" s="133">
        <v>2</v>
      </c>
      <c r="D1227" s="133" t="s">
        <v>1066</v>
      </c>
      <c r="E1227" s="133">
        <v>255</v>
      </c>
      <c r="F1227" s="133" t="s">
        <v>19</v>
      </c>
      <c r="G1227" s="133">
        <v>25500</v>
      </c>
      <c r="H1227" s="133" t="s">
        <v>19</v>
      </c>
      <c r="I1227" s="133">
        <v>227759</v>
      </c>
      <c r="J1227" s="133" t="s">
        <v>3140</v>
      </c>
      <c r="K1227" s="133" t="s">
        <v>545</v>
      </c>
      <c r="L1227" s="135" t="str">
        <f t="shared" si="38"/>
        <v>AA</v>
      </c>
      <c r="M1227" s="131">
        <f t="shared" si="39"/>
        <v>0</v>
      </c>
      <c r="P1227" s="136"/>
      <c r="Q1227" s="136"/>
      <c r="R1227" s="136"/>
      <c r="S1227" s="136"/>
      <c r="T1227"/>
      <c r="U1227" s="136"/>
      <c r="V1227" s="136"/>
      <c r="W1227"/>
      <c r="X1227" s="136"/>
      <c r="Y1227" s="136"/>
      <c r="Z1227" s="136"/>
      <c r="AA1227" s="136"/>
      <c r="AB1227" s="136"/>
      <c r="AC1227" s="136"/>
      <c r="AD1227" s="136"/>
      <c r="AE1227" s="136"/>
      <c r="AF1227" s="136"/>
      <c r="AG1227" s="136"/>
      <c r="AH1227" s="136"/>
      <c r="AI1227" s="136"/>
    </row>
    <row r="1228" spans="1:35" ht="30" x14ac:dyDescent="0.25">
      <c r="A1228" s="133">
        <v>255000</v>
      </c>
      <c r="B1228" s="133" t="s">
        <v>19</v>
      </c>
      <c r="C1228" s="133">
        <v>2</v>
      </c>
      <c r="D1228" s="133" t="s">
        <v>1066</v>
      </c>
      <c r="E1228" s="133">
        <v>255</v>
      </c>
      <c r="F1228" s="133" t="s">
        <v>19</v>
      </c>
      <c r="G1228" s="133">
        <v>25500</v>
      </c>
      <c r="H1228" s="133" t="s">
        <v>19</v>
      </c>
      <c r="I1228" s="133">
        <v>227775</v>
      </c>
      <c r="J1228" s="133" t="s">
        <v>3142</v>
      </c>
      <c r="K1228" s="133" t="s">
        <v>545</v>
      </c>
      <c r="L1228" s="135" t="str">
        <f t="shared" si="38"/>
        <v>AA</v>
      </c>
      <c r="M1228" s="131">
        <f t="shared" si="39"/>
        <v>0</v>
      </c>
      <c r="P1228" s="136"/>
      <c r="Q1228" s="136"/>
      <c r="R1228" s="136"/>
      <c r="S1228" s="136"/>
      <c r="T1228"/>
      <c r="U1228" s="136"/>
      <c r="V1228" s="136"/>
      <c r="W1228"/>
      <c r="X1228" s="136"/>
      <c r="Y1228" s="136"/>
      <c r="Z1228" s="136"/>
      <c r="AA1228" s="136"/>
      <c r="AB1228" s="136"/>
      <c r="AC1228" s="136"/>
      <c r="AD1228" s="136"/>
      <c r="AE1228" s="136"/>
      <c r="AF1228" s="136"/>
      <c r="AG1228" s="136"/>
      <c r="AH1228" s="136"/>
      <c r="AI1228" s="136"/>
    </row>
    <row r="1229" spans="1:35" ht="30" x14ac:dyDescent="0.25">
      <c r="A1229" s="133">
        <v>255000</v>
      </c>
      <c r="B1229" s="133" t="s">
        <v>19</v>
      </c>
      <c r="C1229" s="133">
        <v>2</v>
      </c>
      <c r="D1229" s="133" t="s">
        <v>1066</v>
      </c>
      <c r="E1229" s="133">
        <v>255</v>
      </c>
      <c r="F1229" s="133" t="s">
        <v>19</v>
      </c>
      <c r="G1229" s="133">
        <v>25500</v>
      </c>
      <c r="H1229" s="133" t="s">
        <v>19</v>
      </c>
      <c r="I1229" s="133">
        <v>227776</v>
      </c>
      <c r="J1229" s="133" t="s">
        <v>3144</v>
      </c>
      <c r="K1229" s="133" t="s">
        <v>545</v>
      </c>
      <c r="L1229" s="135" t="str">
        <f t="shared" si="38"/>
        <v>AA</v>
      </c>
      <c r="M1229" s="131">
        <f t="shared" si="39"/>
        <v>0</v>
      </c>
      <c r="P1229" s="136"/>
      <c r="Q1229" s="136"/>
      <c r="R1229" s="136"/>
      <c r="S1229" s="136"/>
      <c r="T1229"/>
      <c r="U1229" s="136"/>
      <c r="V1229" s="136"/>
      <c r="W1229"/>
      <c r="X1229" s="136"/>
      <c r="Y1229" s="136"/>
      <c r="Z1229" s="136"/>
      <c r="AA1229" s="136"/>
      <c r="AB1229" s="136"/>
      <c r="AC1229" s="136"/>
      <c r="AD1229" s="136"/>
      <c r="AE1229" s="136"/>
      <c r="AF1229" s="136"/>
      <c r="AG1229" s="136"/>
      <c r="AH1229" s="136"/>
      <c r="AI1229" s="136"/>
    </row>
    <row r="1230" spans="1:35" ht="30" x14ac:dyDescent="0.25">
      <c r="A1230" s="133">
        <v>255000</v>
      </c>
      <c r="B1230" s="133" t="s">
        <v>19</v>
      </c>
      <c r="C1230" s="133">
        <v>2</v>
      </c>
      <c r="D1230" s="133" t="s">
        <v>1066</v>
      </c>
      <c r="E1230" s="133">
        <v>255</v>
      </c>
      <c r="F1230" s="133" t="s">
        <v>19</v>
      </c>
      <c r="G1230" s="133">
        <v>25500</v>
      </c>
      <c r="H1230" s="133" t="s">
        <v>19</v>
      </c>
      <c r="I1230" s="133">
        <v>227830</v>
      </c>
      <c r="J1230" s="133" t="s">
        <v>3146</v>
      </c>
      <c r="K1230" s="133" t="s">
        <v>545</v>
      </c>
      <c r="L1230" s="135" t="str">
        <f t="shared" si="38"/>
        <v>AA</v>
      </c>
      <c r="M1230" s="131">
        <f t="shared" si="39"/>
        <v>0</v>
      </c>
      <c r="P1230" s="136"/>
      <c r="Q1230" s="136"/>
      <c r="R1230" s="136"/>
      <c r="S1230" s="136"/>
      <c r="T1230"/>
      <c r="U1230" s="136"/>
      <c r="V1230" s="136"/>
      <c r="W1230"/>
      <c r="X1230" s="136"/>
      <c r="Y1230" s="136"/>
      <c r="Z1230" s="136"/>
      <c r="AA1230" s="136"/>
      <c r="AB1230" s="136"/>
      <c r="AC1230" s="136"/>
      <c r="AD1230" s="136"/>
      <c r="AE1230" s="136"/>
      <c r="AF1230" s="136"/>
      <c r="AG1230" s="136"/>
      <c r="AH1230" s="136"/>
      <c r="AI1230" s="136"/>
    </row>
    <row r="1231" spans="1:35" ht="30" x14ac:dyDescent="0.25">
      <c r="A1231" s="133">
        <v>255000</v>
      </c>
      <c r="B1231" s="133" t="s">
        <v>19</v>
      </c>
      <c r="C1231" s="133">
        <v>2</v>
      </c>
      <c r="D1231" s="133" t="s">
        <v>1066</v>
      </c>
      <c r="E1231" s="133">
        <v>255</v>
      </c>
      <c r="F1231" s="133" t="s">
        <v>19</v>
      </c>
      <c r="G1231" s="133">
        <v>25500</v>
      </c>
      <c r="H1231" s="133" t="s">
        <v>19</v>
      </c>
      <c r="I1231" s="133">
        <v>227882</v>
      </c>
      <c r="J1231" s="133" t="s">
        <v>3148</v>
      </c>
      <c r="K1231" s="133" t="s">
        <v>545</v>
      </c>
      <c r="L1231" s="135" t="str">
        <f t="shared" si="38"/>
        <v>AA</v>
      </c>
      <c r="M1231" s="131">
        <f t="shared" si="39"/>
        <v>0</v>
      </c>
      <c r="P1231" s="136"/>
      <c r="Q1231" s="136"/>
      <c r="R1231" s="136"/>
      <c r="S1231" s="136"/>
      <c r="T1231"/>
      <c r="U1231" s="136"/>
      <c r="V1231" s="136"/>
      <c r="W1231"/>
      <c r="X1231" s="136"/>
      <c r="Y1231" s="136"/>
      <c r="Z1231" s="136"/>
      <c r="AA1231" s="136"/>
      <c r="AB1231" s="136"/>
      <c r="AC1231" s="136"/>
      <c r="AD1231" s="136"/>
      <c r="AE1231" s="136"/>
      <c r="AF1231" s="136"/>
      <c r="AG1231" s="136"/>
      <c r="AH1231" s="136"/>
      <c r="AI1231" s="136"/>
    </row>
    <row r="1232" spans="1:35" ht="30" x14ac:dyDescent="0.25">
      <c r="A1232" s="133">
        <v>255000</v>
      </c>
      <c r="B1232" s="133" t="s">
        <v>19</v>
      </c>
      <c r="C1232" s="133">
        <v>2</v>
      </c>
      <c r="D1232" s="133" t="s">
        <v>1066</v>
      </c>
      <c r="E1232" s="133">
        <v>255</v>
      </c>
      <c r="F1232" s="133" t="s">
        <v>19</v>
      </c>
      <c r="G1232" s="133">
        <v>25500</v>
      </c>
      <c r="H1232" s="133" t="s">
        <v>19</v>
      </c>
      <c r="I1232" s="133">
        <v>227897</v>
      </c>
      <c r="J1232" s="133" t="s">
        <v>3150</v>
      </c>
      <c r="K1232" s="133" t="s">
        <v>545</v>
      </c>
      <c r="L1232" s="135" t="str">
        <f t="shared" si="38"/>
        <v>AA</v>
      </c>
      <c r="M1232" s="131">
        <f t="shared" si="39"/>
        <v>0</v>
      </c>
      <c r="P1232" s="136"/>
      <c r="Q1232" s="136"/>
      <c r="R1232" s="136"/>
      <c r="S1232" s="136"/>
      <c r="T1232"/>
      <c r="U1232" s="136"/>
      <c r="V1232" s="136"/>
      <c r="W1232"/>
      <c r="X1232" s="136"/>
      <c r="Y1232" s="136"/>
      <c r="Z1232" s="136"/>
      <c r="AA1232" s="136"/>
      <c r="AB1232" s="136"/>
      <c r="AC1232" s="136"/>
      <c r="AD1232" s="136"/>
      <c r="AE1232" s="136"/>
      <c r="AF1232" s="136"/>
      <c r="AG1232" s="136"/>
      <c r="AH1232" s="136"/>
      <c r="AI1232" s="136"/>
    </row>
    <row r="1233" spans="1:35" ht="30" x14ac:dyDescent="0.25">
      <c r="A1233" s="133">
        <v>255000</v>
      </c>
      <c r="B1233" s="133" t="s">
        <v>19</v>
      </c>
      <c r="C1233" s="133">
        <v>2</v>
      </c>
      <c r="D1233" s="133" t="s">
        <v>1066</v>
      </c>
      <c r="E1233" s="133">
        <v>255</v>
      </c>
      <c r="F1233" s="133" t="s">
        <v>19</v>
      </c>
      <c r="G1233" s="133">
        <v>25500</v>
      </c>
      <c r="H1233" s="133" t="s">
        <v>19</v>
      </c>
      <c r="I1233" s="133">
        <v>227935</v>
      </c>
      <c r="J1233" s="133" t="s">
        <v>3152</v>
      </c>
      <c r="K1233" s="133" t="s">
        <v>545</v>
      </c>
      <c r="L1233" s="135" t="str">
        <f t="shared" si="38"/>
        <v>AA</v>
      </c>
      <c r="M1233" s="131">
        <f t="shared" si="39"/>
        <v>0</v>
      </c>
      <c r="P1233" s="136"/>
      <c r="Q1233" s="136"/>
      <c r="R1233" s="136"/>
      <c r="S1233" s="136"/>
      <c r="T1233"/>
      <c r="U1233" s="136"/>
      <c r="V1233" s="136"/>
      <c r="W1233"/>
      <c r="X1233" s="136"/>
      <c r="Y1233" s="136"/>
      <c r="Z1233" s="136"/>
      <c r="AA1233" s="136"/>
      <c r="AB1233" s="136"/>
      <c r="AC1233" s="136"/>
      <c r="AD1233" s="136"/>
      <c r="AE1233" s="136"/>
      <c r="AF1233" s="136"/>
      <c r="AG1233" s="136"/>
      <c r="AH1233" s="136"/>
      <c r="AI1233" s="136"/>
    </row>
    <row r="1234" spans="1:35" ht="30" x14ac:dyDescent="0.25">
      <c r="A1234" s="133">
        <v>255000</v>
      </c>
      <c r="B1234" s="133" t="s">
        <v>19</v>
      </c>
      <c r="C1234" s="133">
        <v>2</v>
      </c>
      <c r="D1234" s="133" t="s">
        <v>1066</v>
      </c>
      <c r="E1234" s="133">
        <v>255</v>
      </c>
      <c r="F1234" s="133" t="s">
        <v>19</v>
      </c>
      <c r="G1234" s="133">
        <v>25500</v>
      </c>
      <c r="H1234" s="133" t="s">
        <v>19</v>
      </c>
      <c r="I1234" s="133">
        <v>227950</v>
      </c>
      <c r="J1234" s="133" t="s">
        <v>3154</v>
      </c>
      <c r="K1234" s="133" t="s">
        <v>545</v>
      </c>
      <c r="L1234" s="135" t="str">
        <f t="shared" si="38"/>
        <v>AA</v>
      </c>
      <c r="M1234" s="131">
        <f t="shared" si="39"/>
        <v>0</v>
      </c>
      <c r="P1234" s="136"/>
      <c r="Q1234" s="136"/>
      <c r="R1234" s="136"/>
      <c r="S1234" s="136"/>
      <c r="T1234"/>
      <c r="U1234" s="136"/>
      <c r="V1234" s="136"/>
      <c r="W1234"/>
      <c r="X1234" s="136"/>
      <c r="Y1234" s="136"/>
      <c r="Z1234" s="136"/>
      <c r="AA1234" s="136"/>
      <c r="AB1234" s="136"/>
      <c r="AC1234" s="136"/>
      <c r="AD1234" s="136"/>
      <c r="AE1234" s="136"/>
      <c r="AF1234" s="136"/>
      <c r="AG1234" s="136"/>
      <c r="AH1234" s="136"/>
      <c r="AI1234" s="136"/>
    </row>
    <row r="1235" spans="1:35" ht="30" x14ac:dyDescent="0.25">
      <c r="A1235" s="133">
        <v>255000</v>
      </c>
      <c r="B1235" s="133" t="s">
        <v>19</v>
      </c>
      <c r="C1235" s="133">
        <v>2</v>
      </c>
      <c r="D1235" s="133" t="s">
        <v>1066</v>
      </c>
      <c r="E1235" s="133">
        <v>255</v>
      </c>
      <c r="F1235" s="133" t="s">
        <v>19</v>
      </c>
      <c r="G1235" s="133">
        <v>25500</v>
      </c>
      <c r="H1235" s="133" t="s">
        <v>19</v>
      </c>
      <c r="I1235" s="133">
        <v>227951</v>
      </c>
      <c r="J1235" s="133" t="s">
        <v>1571</v>
      </c>
      <c r="K1235" s="133" t="s">
        <v>545</v>
      </c>
      <c r="L1235" s="135" t="str">
        <f t="shared" si="38"/>
        <v>AA</v>
      </c>
      <c r="M1235" s="131">
        <f t="shared" si="39"/>
        <v>0</v>
      </c>
      <c r="P1235" s="136"/>
      <c r="Q1235" s="136"/>
      <c r="R1235" s="136"/>
      <c r="S1235" s="136"/>
      <c r="T1235"/>
      <c r="U1235" s="136"/>
      <c r="V1235" s="136"/>
      <c r="W1235"/>
      <c r="X1235" s="136"/>
      <c r="Y1235" s="136"/>
      <c r="Z1235" s="136"/>
      <c r="AA1235" s="136"/>
      <c r="AB1235" s="136"/>
      <c r="AC1235" s="136"/>
      <c r="AD1235" s="136"/>
      <c r="AE1235" s="136"/>
      <c r="AF1235" s="136"/>
      <c r="AG1235" s="136"/>
      <c r="AH1235" s="136"/>
      <c r="AI1235" s="136"/>
    </row>
    <row r="1236" spans="1:35" ht="30" x14ac:dyDescent="0.25">
      <c r="A1236" s="133">
        <v>255000</v>
      </c>
      <c r="B1236" s="133" t="s">
        <v>19</v>
      </c>
      <c r="C1236" s="133">
        <v>2</v>
      </c>
      <c r="D1236" s="133" t="s">
        <v>1066</v>
      </c>
      <c r="E1236" s="133">
        <v>255</v>
      </c>
      <c r="F1236" s="133" t="s">
        <v>19</v>
      </c>
      <c r="G1236" s="133">
        <v>25500</v>
      </c>
      <c r="H1236" s="133" t="s">
        <v>19</v>
      </c>
      <c r="I1236" s="133">
        <v>227954</v>
      </c>
      <c r="J1236" s="133" t="s">
        <v>3157</v>
      </c>
      <c r="K1236" s="133" t="s">
        <v>545</v>
      </c>
      <c r="L1236" s="135" t="str">
        <f t="shared" si="38"/>
        <v>AA</v>
      </c>
      <c r="M1236" s="131">
        <f t="shared" si="39"/>
        <v>0</v>
      </c>
      <c r="P1236" s="136"/>
      <c r="Q1236" s="136"/>
      <c r="R1236" s="136"/>
      <c r="S1236" s="136"/>
      <c r="T1236"/>
      <c r="U1236" s="136"/>
      <c r="V1236" s="136"/>
      <c r="W1236"/>
      <c r="X1236" s="136"/>
      <c r="Y1236" s="136"/>
      <c r="Z1236" s="136"/>
      <c r="AA1236" s="136"/>
      <c r="AB1236" s="136"/>
      <c r="AC1236" s="136"/>
      <c r="AD1236" s="136"/>
      <c r="AE1236" s="136"/>
      <c r="AF1236" s="136"/>
      <c r="AG1236" s="136"/>
      <c r="AH1236" s="136"/>
      <c r="AI1236" s="136"/>
    </row>
    <row r="1237" spans="1:35" ht="30" x14ac:dyDescent="0.25">
      <c r="A1237" s="133">
        <v>255000</v>
      </c>
      <c r="B1237" s="133" t="s">
        <v>19</v>
      </c>
      <c r="C1237" s="133">
        <v>2</v>
      </c>
      <c r="D1237" s="133" t="s">
        <v>1066</v>
      </c>
      <c r="E1237" s="133">
        <v>255</v>
      </c>
      <c r="F1237" s="133" t="s">
        <v>19</v>
      </c>
      <c r="G1237" s="133">
        <v>25500</v>
      </c>
      <c r="H1237" s="133" t="s">
        <v>19</v>
      </c>
      <c r="I1237" s="133">
        <v>228926</v>
      </c>
      <c r="J1237" s="133" t="s">
        <v>3159</v>
      </c>
      <c r="K1237" s="133" t="s">
        <v>545</v>
      </c>
      <c r="L1237" s="135" t="str">
        <f t="shared" si="38"/>
        <v>AA</v>
      </c>
      <c r="M1237" s="131">
        <f t="shared" si="39"/>
        <v>0</v>
      </c>
      <c r="P1237" s="136"/>
      <c r="Q1237" s="136"/>
      <c r="R1237" s="136"/>
      <c r="S1237" s="136"/>
      <c r="T1237"/>
      <c r="U1237" s="136"/>
      <c r="V1237" s="136"/>
      <c r="W1237"/>
      <c r="X1237" s="136"/>
      <c r="Y1237" s="136"/>
      <c r="Z1237" s="136"/>
      <c r="AA1237" s="136"/>
      <c r="AB1237" s="136"/>
      <c r="AC1237" s="136"/>
      <c r="AD1237" s="136"/>
      <c r="AE1237" s="136"/>
      <c r="AF1237" s="136"/>
      <c r="AG1237" s="136"/>
      <c r="AH1237" s="136"/>
      <c r="AI1237" s="136"/>
    </row>
    <row r="1238" spans="1:35" ht="30" x14ac:dyDescent="0.25">
      <c r="A1238" s="133">
        <v>255000</v>
      </c>
      <c r="B1238" s="133" t="s">
        <v>19</v>
      </c>
      <c r="C1238" s="133">
        <v>2</v>
      </c>
      <c r="D1238" s="133" t="s">
        <v>1066</v>
      </c>
      <c r="E1238" s="133">
        <v>255</v>
      </c>
      <c r="F1238" s="133" t="s">
        <v>19</v>
      </c>
      <c r="G1238" s="133">
        <v>25500</v>
      </c>
      <c r="H1238" s="133" t="s">
        <v>19</v>
      </c>
      <c r="I1238" s="133">
        <v>333110</v>
      </c>
      <c r="J1238" s="133" t="s">
        <v>3161</v>
      </c>
      <c r="K1238" s="133" t="s">
        <v>545</v>
      </c>
      <c r="L1238" s="135" t="str">
        <f t="shared" si="38"/>
        <v>AA</v>
      </c>
      <c r="M1238" s="131">
        <f t="shared" si="39"/>
        <v>0</v>
      </c>
      <c r="P1238" s="136"/>
      <c r="Q1238" s="136"/>
      <c r="R1238" s="136"/>
      <c r="S1238" s="136"/>
      <c r="T1238"/>
      <c r="U1238" s="136"/>
      <c r="V1238" s="136"/>
      <c r="W1238"/>
      <c r="X1238" s="136"/>
      <c r="Y1238" s="136"/>
      <c r="Z1238" s="136"/>
      <c r="AA1238" s="136"/>
      <c r="AB1238" s="136"/>
      <c r="AC1238" s="136"/>
      <c r="AD1238" s="136"/>
      <c r="AE1238" s="136"/>
      <c r="AF1238" s="136"/>
      <c r="AG1238" s="136"/>
      <c r="AH1238" s="136"/>
      <c r="AI1238" s="136"/>
    </row>
    <row r="1239" spans="1:35" ht="30" x14ac:dyDescent="0.25">
      <c r="A1239" s="133">
        <v>255000</v>
      </c>
      <c r="B1239" s="133" t="s">
        <v>19</v>
      </c>
      <c r="C1239" s="133">
        <v>2</v>
      </c>
      <c r="D1239" s="133" t="s">
        <v>1066</v>
      </c>
      <c r="E1239" s="133">
        <v>255</v>
      </c>
      <c r="F1239" s="133" t="s">
        <v>19</v>
      </c>
      <c r="G1239" s="133">
        <v>25500</v>
      </c>
      <c r="H1239" s="133" t="s">
        <v>19</v>
      </c>
      <c r="I1239" s="133">
        <v>336037</v>
      </c>
      <c r="J1239" s="133" t="s">
        <v>3163</v>
      </c>
      <c r="K1239" s="133" t="s">
        <v>884</v>
      </c>
      <c r="L1239" s="135" t="str">
        <f t="shared" si="38"/>
        <v>AA</v>
      </c>
      <c r="M1239" s="131">
        <f t="shared" si="39"/>
        <v>0</v>
      </c>
      <c r="P1239" s="136"/>
      <c r="Q1239" s="136"/>
      <c r="R1239" s="136"/>
      <c r="S1239" s="136"/>
      <c r="T1239"/>
      <c r="U1239" s="136"/>
      <c r="V1239" s="136"/>
      <c r="W1239"/>
      <c r="X1239" s="136"/>
      <c r="Y1239" s="136"/>
      <c r="Z1239" s="136"/>
      <c r="AA1239" s="136"/>
      <c r="AB1239" s="136"/>
      <c r="AC1239" s="136"/>
      <c r="AD1239" s="136"/>
      <c r="AE1239" s="136"/>
      <c r="AF1239" s="136"/>
      <c r="AG1239" s="136"/>
      <c r="AH1239" s="136"/>
      <c r="AI1239" s="136"/>
    </row>
    <row r="1240" spans="1:35" ht="30" x14ac:dyDescent="0.25">
      <c r="A1240" s="133">
        <v>255000</v>
      </c>
      <c r="B1240" s="133" t="s">
        <v>19</v>
      </c>
      <c r="C1240" s="133">
        <v>2</v>
      </c>
      <c r="D1240" s="133" t="s">
        <v>1066</v>
      </c>
      <c r="E1240" s="133">
        <v>255</v>
      </c>
      <c r="F1240" s="133" t="s">
        <v>19</v>
      </c>
      <c r="G1240" s="133">
        <v>25500</v>
      </c>
      <c r="H1240" s="133" t="s">
        <v>19</v>
      </c>
      <c r="I1240" s="133">
        <v>336048</v>
      </c>
      <c r="J1240" s="133" t="s">
        <v>3165</v>
      </c>
      <c r="K1240" s="133" t="s">
        <v>884</v>
      </c>
      <c r="L1240" s="135" t="str">
        <f t="shared" si="38"/>
        <v>AA</v>
      </c>
      <c r="M1240" s="131">
        <f t="shared" si="39"/>
        <v>0</v>
      </c>
      <c r="P1240" s="136"/>
      <c r="Q1240" s="136"/>
      <c r="R1240" s="136"/>
      <c r="S1240" s="136"/>
      <c r="T1240"/>
      <c r="U1240" s="136"/>
      <c r="V1240" s="136"/>
      <c r="W1240"/>
      <c r="X1240" s="136"/>
      <c r="Y1240" s="136"/>
      <c r="Z1240" s="136"/>
      <c r="AA1240" s="136"/>
      <c r="AB1240" s="136"/>
      <c r="AC1240" s="136"/>
      <c r="AD1240" s="136"/>
      <c r="AE1240" s="136"/>
      <c r="AF1240" s="136"/>
      <c r="AG1240" s="136"/>
      <c r="AH1240" s="136"/>
      <c r="AI1240" s="136"/>
    </row>
    <row r="1241" spans="1:35" ht="30" x14ac:dyDescent="0.25">
      <c r="A1241" s="133">
        <v>255000</v>
      </c>
      <c r="B1241" s="133" t="s">
        <v>19</v>
      </c>
      <c r="C1241" s="133">
        <v>2</v>
      </c>
      <c r="D1241" s="133" t="s">
        <v>1066</v>
      </c>
      <c r="E1241" s="133">
        <v>255</v>
      </c>
      <c r="F1241" s="133" t="s">
        <v>19</v>
      </c>
      <c r="G1241" s="133">
        <v>25500</v>
      </c>
      <c r="H1241" s="133" t="s">
        <v>19</v>
      </c>
      <c r="I1241" s="133">
        <v>559399</v>
      </c>
      <c r="J1241" s="133" t="s">
        <v>3167</v>
      </c>
      <c r="K1241" s="133" t="s">
        <v>1162</v>
      </c>
      <c r="L1241" s="135" t="str">
        <f t="shared" si="38"/>
        <v>AA</v>
      </c>
      <c r="M1241" s="131">
        <f t="shared" si="39"/>
        <v>0</v>
      </c>
      <c r="P1241" s="136"/>
      <c r="Q1241" s="136"/>
      <c r="R1241" s="136"/>
      <c r="S1241" s="136"/>
      <c r="T1241"/>
      <c r="U1241" s="136"/>
      <c r="V1241" s="136"/>
      <c r="W1241"/>
      <c r="X1241" s="136"/>
      <c r="Y1241" s="136"/>
      <c r="Z1241" s="136"/>
      <c r="AA1241" s="136"/>
      <c r="AB1241" s="136"/>
      <c r="AC1241" s="136"/>
      <c r="AD1241" s="136"/>
      <c r="AE1241" s="136"/>
      <c r="AF1241" s="136"/>
      <c r="AG1241" s="136"/>
      <c r="AH1241" s="136"/>
      <c r="AI1241" s="136"/>
    </row>
    <row r="1242" spans="1:35" ht="30" x14ac:dyDescent="0.25">
      <c r="A1242" s="133">
        <v>255000</v>
      </c>
      <c r="B1242" s="133" t="s">
        <v>19</v>
      </c>
      <c r="C1242" s="133">
        <v>2</v>
      </c>
      <c r="D1242" s="133" t="s">
        <v>1066</v>
      </c>
      <c r="E1242" s="133">
        <v>255</v>
      </c>
      <c r="F1242" s="133" t="s">
        <v>19</v>
      </c>
      <c r="G1242" s="133">
        <v>25500</v>
      </c>
      <c r="H1242" s="133" t="s">
        <v>19</v>
      </c>
      <c r="I1242" s="133">
        <v>559540</v>
      </c>
      <c r="J1242" s="133" t="s">
        <v>3169</v>
      </c>
      <c r="K1242" s="133" t="s">
        <v>545</v>
      </c>
      <c r="L1242" s="135" t="str">
        <f t="shared" si="38"/>
        <v>AA</v>
      </c>
      <c r="M1242" s="131">
        <f t="shared" si="39"/>
        <v>0</v>
      </c>
      <c r="P1242" s="136"/>
      <c r="Q1242" s="136"/>
      <c r="R1242" s="136"/>
      <c r="S1242" s="136"/>
      <c r="T1242"/>
      <c r="U1242" s="136"/>
      <c r="V1242" s="136"/>
      <c r="W1242"/>
      <c r="X1242" s="136"/>
      <c r="Y1242" s="136"/>
      <c r="Z1242" s="136"/>
      <c r="AA1242" s="136"/>
      <c r="AB1242" s="136"/>
      <c r="AC1242" s="136"/>
      <c r="AD1242" s="136"/>
      <c r="AE1242" s="136"/>
      <c r="AF1242" s="136"/>
      <c r="AG1242" s="136"/>
      <c r="AH1242" s="136"/>
      <c r="AI1242" s="136"/>
    </row>
    <row r="1243" spans="1:35" ht="30" x14ac:dyDescent="0.25">
      <c r="A1243" s="133">
        <v>255000</v>
      </c>
      <c r="B1243" s="133" t="s">
        <v>19</v>
      </c>
      <c r="C1243" s="133">
        <v>2</v>
      </c>
      <c r="D1243" s="133" t="s">
        <v>1066</v>
      </c>
      <c r="E1243" s="133">
        <v>255</v>
      </c>
      <c r="F1243" s="133" t="s">
        <v>19</v>
      </c>
      <c r="G1243" s="133">
        <v>25500</v>
      </c>
      <c r="H1243" s="133" t="s">
        <v>19</v>
      </c>
      <c r="I1243" s="133">
        <v>660572</v>
      </c>
      <c r="J1243" s="133" t="s">
        <v>3171</v>
      </c>
      <c r="K1243" s="133" t="s">
        <v>538</v>
      </c>
      <c r="L1243" s="135" t="str">
        <f t="shared" si="38"/>
        <v>AA</v>
      </c>
      <c r="M1243" s="131">
        <f t="shared" si="39"/>
        <v>0</v>
      </c>
      <c r="P1243" s="136"/>
      <c r="Q1243" s="136"/>
      <c r="R1243" s="136"/>
      <c r="S1243" s="136"/>
      <c r="T1243"/>
      <c r="U1243" s="136"/>
      <c r="V1243" s="136"/>
      <c r="W1243"/>
      <c r="X1243" s="136"/>
      <c r="Y1243" s="136"/>
      <c r="Z1243" s="136"/>
      <c r="AA1243" s="136"/>
      <c r="AB1243" s="136"/>
      <c r="AC1243" s="136"/>
      <c r="AD1243" s="136"/>
      <c r="AE1243" s="136"/>
      <c r="AF1243" s="136"/>
      <c r="AG1243" s="136"/>
      <c r="AH1243" s="136"/>
      <c r="AI1243" s="136"/>
    </row>
    <row r="1244" spans="1:35" ht="30" x14ac:dyDescent="0.25">
      <c r="A1244" s="133">
        <v>255000</v>
      </c>
      <c r="B1244" s="133" t="s">
        <v>19</v>
      </c>
      <c r="C1244" s="133">
        <v>2</v>
      </c>
      <c r="D1244" s="133" t="s">
        <v>1066</v>
      </c>
      <c r="E1244" s="133">
        <v>255</v>
      </c>
      <c r="F1244" s="133" t="s">
        <v>19</v>
      </c>
      <c r="G1244" s="133">
        <v>25500</v>
      </c>
      <c r="H1244" s="133" t="s">
        <v>19</v>
      </c>
      <c r="I1244" s="133">
        <v>660591</v>
      </c>
      <c r="J1244" s="133" t="s">
        <v>3173</v>
      </c>
      <c r="K1244" s="133" t="s">
        <v>545</v>
      </c>
      <c r="L1244" s="135" t="str">
        <f t="shared" si="38"/>
        <v>AA</v>
      </c>
      <c r="M1244" s="131">
        <f t="shared" si="39"/>
        <v>0</v>
      </c>
      <c r="P1244" s="136"/>
      <c r="Q1244" s="136"/>
      <c r="R1244" s="136"/>
      <c r="S1244" s="136"/>
      <c r="T1244"/>
      <c r="U1244" s="136"/>
      <c r="V1244" s="136"/>
      <c r="W1244"/>
      <c r="X1244" s="136"/>
      <c r="Y1244" s="136"/>
      <c r="Z1244" s="136"/>
      <c r="AA1244" s="136"/>
      <c r="AB1244" s="136"/>
      <c r="AC1244" s="136"/>
      <c r="AD1244" s="136"/>
      <c r="AE1244" s="136"/>
      <c r="AF1244" s="136"/>
      <c r="AG1244" s="136"/>
      <c r="AH1244" s="136"/>
      <c r="AI1244" s="136"/>
    </row>
    <row r="1245" spans="1:35" ht="30" x14ac:dyDescent="0.25">
      <c r="A1245" s="133">
        <v>255000</v>
      </c>
      <c r="B1245" s="133" t="s">
        <v>19</v>
      </c>
      <c r="C1245" s="133">
        <v>2</v>
      </c>
      <c r="D1245" s="133" t="s">
        <v>1066</v>
      </c>
      <c r="E1245" s="133">
        <v>255</v>
      </c>
      <c r="F1245" s="133" t="s">
        <v>19</v>
      </c>
      <c r="G1245" s="133">
        <v>25500</v>
      </c>
      <c r="H1245" s="133" t="s">
        <v>19</v>
      </c>
      <c r="I1245" s="133">
        <v>660592</v>
      </c>
      <c r="J1245" s="133" t="s">
        <v>3175</v>
      </c>
      <c r="K1245" s="133" t="s">
        <v>538</v>
      </c>
      <c r="L1245" s="135" t="str">
        <f t="shared" si="38"/>
        <v>AA</v>
      </c>
      <c r="M1245" s="131">
        <f t="shared" si="39"/>
        <v>0</v>
      </c>
      <c r="P1245" s="136"/>
      <c r="Q1245" s="136"/>
      <c r="R1245" s="136"/>
      <c r="S1245" s="136"/>
      <c r="T1245"/>
      <c r="U1245" s="136"/>
      <c r="V1245" s="136"/>
      <c r="W1245"/>
      <c r="X1245" s="136"/>
      <c r="Y1245" s="136"/>
      <c r="Z1245" s="136"/>
      <c r="AA1245" s="136"/>
      <c r="AB1245" s="136"/>
      <c r="AC1245" s="136"/>
      <c r="AD1245" s="136"/>
      <c r="AE1245" s="136"/>
      <c r="AF1245" s="136"/>
      <c r="AG1245" s="136"/>
      <c r="AH1245" s="136"/>
      <c r="AI1245" s="136"/>
    </row>
    <row r="1246" spans="1:35" ht="30" x14ac:dyDescent="0.25">
      <c r="A1246" s="133">
        <v>255001</v>
      </c>
      <c r="B1246" s="133" t="s">
        <v>3176</v>
      </c>
      <c r="C1246" s="133">
        <v>2</v>
      </c>
      <c r="D1246" s="133" t="s">
        <v>1066</v>
      </c>
      <c r="E1246" s="133">
        <v>255</v>
      </c>
      <c r="F1246" s="133" t="s">
        <v>19</v>
      </c>
      <c r="G1246" s="133">
        <v>25500</v>
      </c>
      <c r="H1246" s="133" t="s">
        <v>19</v>
      </c>
      <c r="I1246" s="133"/>
      <c r="J1246" s="133"/>
      <c r="K1246" s="133"/>
      <c r="L1246" s="135" t="str">
        <f t="shared" si="38"/>
        <v>AA</v>
      </c>
      <c r="M1246" s="131">
        <f t="shared" si="39"/>
        <v>0</v>
      </c>
      <c r="P1246" s="136"/>
      <c r="Q1246" s="136"/>
      <c r="R1246" s="136"/>
      <c r="S1246" s="136"/>
      <c r="T1246"/>
      <c r="U1246" s="136"/>
      <c r="V1246" s="136"/>
      <c r="W1246"/>
      <c r="X1246" s="136"/>
      <c r="Y1246" s="136"/>
      <c r="Z1246" s="136"/>
      <c r="AA1246" s="136"/>
      <c r="AB1246" s="136"/>
      <c r="AC1246" s="136"/>
      <c r="AD1246" s="136"/>
      <c r="AE1246" s="136"/>
      <c r="AF1246" s="136"/>
      <c r="AG1246" s="136"/>
      <c r="AH1246" s="136"/>
      <c r="AI1246" s="136"/>
    </row>
    <row r="1247" spans="1:35" ht="30" x14ac:dyDescent="0.25">
      <c r="A1247" s="133">
        <v>255002</v>
      </c>
      <c r="B1247" s="133" t="s">
        <v>3177</v>
      </c>
      <c r="C1247" s="133">
        <v>2</v>
      </c>
      <c r="D1247" s="133" t="s">
        <v>1066</v>
      </c>
      <c r="E1247" s="133">
        <v>255</v>
      </c>
      <c r="F1247" s="133" t="s">
        <v>19</v>
      </c>
      <c r="G1247" s="133">
        <v>25500</v>
      </c>
      <c r="H1247" s="133" t="s">
        <v>19</v>
      </c>
      <c r="I1247" s="133">
        <v>101910</v>
      </c>
      <c r="J1247" s="133" t="s">
        <v>3179</v>
      </c>
      <c r="K1247" s="133" t="s">
        <v>557</v>
      </c>
      <c r="L1247" s="135" t="str">
        <f t="shared" si="38"/>
        <v>AA</v>
      </c>
      <c r="M1247" s="131">
        <f t="shared" si="39"/>
        <v>0</v>
      </c>
      <c r="P1247" s="136"/>
      <c r="Q1247" s="136"/>
      <c r="R1247" s="136"/>
      <c r="S1247" s="136"/>
      <c r="T1247"/>
      <c r="U1247" s="136"/>
      <c r="V1247" s="136"/>
      <c r="W1247"/>
      <c r="X1247" s="136"/>
      <c r="Y1247" s="136"/>
      <c r="Z1247" s="136"/>
      <c r="AA1247" s="136"/>
      <c r="AB1247" s="136"/>
      <c r="AC1247" s="136"/>
      <c r="AD1247" s="136"/>
      <c r="AE1247" s="136"/>
      <c r="AF1247" s="136"/>
      <c r="AG1247" s="136"/>
      <c r="AH1247" s="136"/>
      <c r="AI1247" s="136"/>
    </row>
    <row r="1248" spans="1:35" ht="30" x14ac:dyDescent="0.25">
      <c r="A1248" s="133">
        <v>255002</v>
      </c>
      <c r="B1248" s="133" t="s">
        <v>3177</v>
      </c>
      <c r="C1248" s="133">
        <v>2</v>
      </c>
      <c r="D1248" s="133" t="s">
        <v>1066</v>
      </c>
      <c r="E1248" s="133">
        <v>255</v>
      </c>
      <c r="F1248" s="133" t="s">
        <v>19</v>
      </c>
      <c r="G1248" s="133">
        <v>25500</v>
      </c>
      <c r="H1248" s="133" t="s">
        <v>19</v>
      </c>
      <c r="I1248" s="133">
        <v>227459</v>
      </c>
      <c r="J1248" s="133" t="s">
        <v>3181</v>
      </c>
      <c r="K1248" s="133" t="s">
        <v>545</v>
      </c>
      <c r="L1248" s="135" t="str">
        <f t="shared" si="38"/>
        <v>AA</v>
      </c>
      <c r="M1248" s="131">
        <f t="shared" si="39"/>
        <v>0</v>
      </c>
      <c r="P1248" s="136"/>
      <c r="Q1248" s="136"/>
      <c r="R1248" s="136"/>
      <c r="S1248" s="136"/>
      <c r="T1248"/>
      <c r="U1248" s="136"/>
      <c r="V1248" s="136"/>
      <c r="W1248"/>
      <c r="X1248" s="136"/>
      <c r="Y1248" s="136"/>
      <c r="Z1248" s="136"/>
      <c r="AA1248" s="136"/>
      <c r="AB1248" s="136"/>
      <c r="AC1248" s="136"/>
      <c r="AD1248" s="136"/>
      <c r="AE1248" s="136"/>
      <c r="AF1248" s="136"/>
      <c r="AG1248" s="136"/>
      <c r="AH1248" s="136"/>
      <c r="AI1248" s="136"/>
    </row>
    <row r="1249" spans="1:35" ht="30" x14ac:dyDescent="0.25">
      <c r="A1249" s="133">
        <v>255002</v>
      </c>
      <c r="B1249" s="133" t="s">
        <v>3177</v>
      </c>
      <c r="C1249" s="133">
        <v>2</v>
      </c>
      <c r="D1249" s="133" t="s">
        <v>1066</v>
      </c>
      <c r="E1249" s="133">
        <v>255</v>
      </c>
      <c r="F1249" s="133" t="s">
        <v>19</v>
      </c>
      <c r="G1249" s="133">
        <v>25500</v>
      </c>
      <c r="H1249" s="133" t="s">
        <v>19</v>
      </c>
      <c r="I1249" s="133">
        <v>336049</v>
      </c>
      <c r="J1249" s="133" t="s">
        <v>3183</v>
      </c>
      <c r="K1249" s="133" t="s">
        <v>884</v>
      </c>
      <c r="L1249" s="135" t="str">
        <f t="shared" si="38"/>
        <v>AA</v>
      </c>
      <c r="M1249" s="131">
        <f t="shared" si="39"/>
        <v>0</v>
      </c>
      <c r="P1249" s="136"/>
      <c r="Q1249" s="136"/>
      <c r="R1249" s="136"/>
      <c r="S1249" s="136"/>
      <c r="T1249"/>
      <c r="U1249" s="136"/>
      <c r="V1249" s="136"/>
      <c r="W1249"/>
      <c r="X1249" s="136"/>
      <c r="Y1249" s="136"/>
      <c r="Z1249" s="136"/>
      <c r="AA1249" s="136"/>
      <c r="AB1249" s="136"/>
      <c r="AC1249" s="136"/>
      <c r="AD1249" s="136"/>
      <c r="AE1249" s="136"/>
      <c r="AF1249" s="136"/>
      <c r="AG1249" s="136"/>
      <c r="AH1249" s="136"/>
      <c r="AI1249" s="136"/>
    </row>
    <row r="1250" spans="1:35" ht="30" x14ac:dyDescent="0.25">
      <c r="A1250" s="133">
        <v>255003</v>
      </c>
      <c r="B1250" s="133" t="s">
        <v>3184</v>
      </c>
      <c r="C1250" s="133">
        <v>2</v>
      </c>
      <c r="D1250" s="133" t="s">
        <v>1066</v>
      </c>
      <c r="E1250" s="133">
        <v>255</v>
      </c>
      <c r="F1250" s="133" t="s">
        <v>19</v>
      </c>
      <c r="G1250" s="133">
        <v>25500</v>
      </c>
      <c r="H1250" s="133" t="s">
        <v>19</v>
      </c>
      <c r="I1250" s="133"/>
      <c r="J1250" s="133"/>
      <c r="K1250" s="133"/>
      <c r="L1250" s="135" t="str">
        <f t="shared" si="38"/>
        <v>AA</v>
      </c>
      <c r="M1250" s="131">
        <f t="shared" si="39"/>
        <v>0</v>
      </c>
      <c r="P1250" s="136"/>
      <c r="Q1250" s="136"/>
      <c r="R1250" s="136"/>
      <c r="S1250" s="136"/>
      <c r="T1250"/>
      <c r="U1250" s="136"/>
      <c r="V1250" s="136"/>
      <c r="W1250"/>
      <c r="X1250" s="136"/>
      <c r="Y1250" s="136"/>
      <c r="Z1250" s="136"/>
      <c r="AA1250" s="136"/>
      <c r="AB1250" s="136"/>
      <c r="AC1250" s="136"/>
      <c r="AD1250" s="136"/>
      <c r="AE1250" s="136"/>
      <c r="AF1250" s="136"/>
      <c r="AG1250" s="136"/>
      <c r="AH1250" s="136"/>
      <c r="AI1250" s="136"/>
    </row>
    <row r="1251" spans="1:35" ht="30" x14ac:dyDescent="0.25">
      <c r="A1251" s="133">
        <v>255004</v>
      </c>
      <c r="B1251" s="133" t="s">
        <v>3185</v>
      </c>
      <c r="C1251" s="133">
        <v>2</v>
      </c>
      <c r="D1251" s="133" t="s">
        <v>1066</v>
      </c>
      <c r="E1251" s="133">
        <v>255</v>
      </c>
      <c r="F1251" s="133" t="s">
        <v>19</v>
      </c>
      <c r="G1251" s="133">
        <v>25500</v>
      </c>
      <c r="H1251" s="133" t="s">
        <v>19</v>
      </c>
      <c r="I1251" s="133">
        <v>101909</v>
      </c>
      <c r="J1251" s="133" t="s">
        <v>3187</v>
      </c>
      <c r="K1251" s="133" t="s">
        <v>557</v>
      </c>
      <c r="L1251" s="135" t="str">
        <f t="shared" si="38"/>
        <v>AA</v>
      </c>
      <c r="M1251" s="131">
        <f t="shared" si="39"/>
        <v>0</v>
      </c>
      <c r="P1251" s="136"/>
      <c r="Q1251" s="136"/>
      <c r="R1251" s="136"/>
      <c r="S1251" s="136"/>
      <c r="T1251"/>
      <c r="U1251" s="136"/>
      <c r="V1251" s="136"/>
      <c r="W1251"/>
      <c r="X1251" s="136"/>
      <c r="Y1251" s="136"/>
      <c r="Z1251" s="136"/>
      <c r="AA1251" s="136"/>
      <c r="AB1251" s="136"/>
      <c r="AC1251" s="136"/>
      <c r="AD1251" s="136"/>
      <c r="AE1251" s="136"/>
      <c r="AF1251" s="136"/>
      <c r="AG1251" s="136"/>
      <c r="AH1251" s="136"/>
      <c r="AI1251" s="136"/>
    </row>
    <row r="1252" spans="1:35" ht="30" x14ac:dyDescent="0.25">
      <c r="A1252" s="133">
        <v>255004</v>
      </c>
      <c r="B1252" s="133" t="s">
        <v>3185</v>
      </c>
      <c r="C1252" s="133">
        <v>2</v>
      </c>
      <c r="D1252" s="133" t="s">
        <v>1066</v>
      </c>
      <c r="E1252" s="133">
        <v>255</v>
      </c>
      <c r="F1252" s="133" t="s">
        <v>19</v>
      </c>
      <c r="G1252" s="133">
        <v>25500</v>
      </c>
      <c r="H1252" s="133" t="s">
        <v>19</v>
      </c>
      <c r="I1252" s="133">
        <v>227034</v>
      </c>
      <c r="J1252" s="133" t="s">
        <v>3189</v>
      </c>
      <c r="K1252" s="133" t="s">
        <v>545</v>
      </c>
      <c r="L1252" s="135" t="str">
        <f t="shared" si="38"/>
        <v>AA</v>
      </c>
      <c r="M1252" s="131">
        <f t="shared" si="39"/>
        <v>0</v>
      </c>
      <c r="P1252" s="136"/>
      <c r="Q1252" s="136"/>
      <c r="R1252" s="136"/>
      <c r="S1252" s="136"/>
      <c r="T1252"/>
      <c r="U1252" s="136"/>
      <c r="V1252" s="136"/>
      <c r="W1252"/>
      <c r="X1252" s="136"/>
      <c r="Y1252" s="136"/>
      <c r="Z1252" s="136"/>
      <c r="AA1252" s="136"/>
      <c r="AB1252" s="136"/>
      <c r="AC1252" s="136"/>
      <c r="AD1252" s="136"/>
      <c r="AE1252" s="136"/>
      <c r="AF1252" s="136"/>
      <c r="AG1252" s="136"/>
      <c r="AH1252" s="136"/>
      <c r="AI1252" s="136"/>
    </row>
    <row r="1253" spans="1:35" ht="30" x14ac:dyDescent="0.25">
      <c r="A1253" s="133">
        <v>255004</v>
      </c>
      <c r="B1253" s="133" t="s">
        <v>3185</v>
      </c>
      <c r="C1253" s="133">
        <v>2</v>
      </c>
      <c r="D1253" s="133" t="s">
        <v>1066</v>
      </c>
      <c r="E1253" s="133">
        <v>255</v>
      </c>
      <c r="F1253" s="133" t="s">
        <v>19</v>
      </c>
      <c r="G1253" s="133">
        <v>25500</v>
      </c>
      <c r="H1253" s="133" t="s">
        <v>19</v>
      </c>
      <c r="I1253" s="133">
        <v>227309</v>
      </c>
      <c r="J1253" s="133" t="s">
        <v>3191</v>
      </c>
      <c r="K1253" s="133" t="s">
        <v>545</v>
      </c>
      <c r="L1253" s="135" t="str">
        <f t="shared" si="38"/>
        <v>AA</v>
      </c>
      <c r="M1253" s="131">
        <f t="shared" si="39"/>
        <v>0</v>
      </c>
      <c r="P1253" s="136"/>
      <c r="Q1253" s="136"/>
      <c r="R1253" s="136"/>
      <c r="S1253" s="136"/>
      <c r="T1253"/>
      <c r="U1253" s="136"/>
      <c r="V1253" s="136"/>
      <c r="W1253"/>
      <c r="X1253" s="136"/>
      <c r="Y1253" s="136"/>
      <c r="Z1253" s="136"/>
      <c r="AA1253" s="136"/>
      <c r="AB1253" s="136"/>
      <c r="AC1253" s="136"/>
      <c r="AD1253" s="136"/>
      <c r="AE1253" s="136"/>
      <c r="AF1253" s="136"/>
      <c r="AG1253" s="136"/>
      <c r="AH1253" s="136"/>
      <c r="AI1253" s="136"/>
    </row>
    <row r="1254" spans="1:35" ht="30" x14ac:dyDescent="0.25">
      <c r="A1254" s="133">
        <v>255004</v>
      </c>
      <c r="B1254" s="133" t="s">
        <v>3185</v>
      </c>
      <c r="C1254" s="133">
        <v>2</v>
      </c>
      <c r="D1254" s="133" t="s">
        <v>1066</v>
      </c>
      <c r="E1254" s="133">
        <v>255</v>
      </c>
      <c r="F1254" s="133" t="s">
        <v>19</v>
      </c>
      <c r="G1254" s="133">
        <v>25500</v>
      </c>
      <c r="H1254" s="133" t="s">
        <v>19</v>
      </c>
      <c r="I1254" s="133">
        <v>227448</v>
      </c>
      <c r="J1254" s="133" t="s">
        <v>3193</v>
      </c>
      <c r="K1254" s="133" t="s">
        <v>545</v>
      </c>
      <c r="L1254" s="135" t="str">
        <f t="shared" si="38"/>
        <v>AA</v>
      </c>
      <c r="M1254" s="131">
        <f t="shared" si="39"/>
        <v>0</v>
      </c>
      <c r="P1254" s="136"/>
      <c r="Q1254" s="136"/>
      <c r="R1254" s="136"/>
      <c r="S1254" s="136"/>
      <c r="T1254"/>
      <c r="U1254" s="136"/>
      <c r="V1254" s="136"/>
      <c r="W1254"/>
      <c r="X1254" s="136"/>
      <c r="Y1254" s="136"/>
      <c r="Z1254" s="136"/>
      <c r="AA1254" s="136"/>
      <c r="AB1254" s="136"/>
      <c r="AC1254" s="136"/>
      <c r="AD1254" s="136"/>
      <c r="AE1254" s="136"/>
      <c r="AF1254" s="136"/>
      <c r="AG1254" s="136"/>
      <c r="AH1254" s="136"/>
      <c r="AI1254" s="136"/>
    </row>
    <row r="1255" spans="1:35" ht="30" x14ac:dyDescent="0.25">
      <c r="A1255" s="133">
        <v>255004</v>
      </c>
      <c r="B1255" s="133" t="s">
        <v>3185</v>
      </c>
      <c r="C1255" s="133">
        <v>2</v>
      </c>
      <c r="D1255" s="133" t="s">
        <v>1066</v>
      </c>
      <c r="E1255" s="133">
        <v>255</v>
      </c>
      <c r="F1255" s="133" t="s">
        <v>19</v>
      </c>
      <c r="G1255" s="133">
        <v>25500</v>
      </c>
      <c r="H1255" s="133" t="s">
        <v>19</v>
      </c>
      <c r="I1255" s="133">
        <v>227461</v>
      </c>
      <c r="J1255" s="133" t="s">
        <v>3195</v>
      </c>
      <c r="K1255" s="133" t="s">
        <v>545</v>
      </c>
      <c r="L1255" s="135" t="str">
        <f t="shared" si="38"/>
        <v>AA</v>
      </c>
      <c r="M1255" s="131">
        <f t="shared" si="39"/>
        <v>0</v>
      </c>
      <c r="P1255" s="136"/>
      <c r="Q1255" s="136"/>
      <c r="R1255" s="136"/>
      <c r="S1255" s="136"/>
      <c r="T1255"/>
      <c r="U1255" s="136"/>
      <c r="V1255" s="136"/>
      <c r="W1255"/>
      <c r="X1255" s="136"/>
      <c r="Y1255" s="136"/>
      <c r="Z1255" s="136"/>
      <c r="AA1255" s="136"/>
      <c r="AB1255" s="136"/>
      <c r="AC1255" s="136"/>
      <c r="AD1255" s="136"/>
      <c r="AE1255" s="136"/>
      <c r="AF1255" s="136"/>
      <c r="AG1255" s="136"/>
      <c r="AH1255" s="136"/>
      <c r="AI1255" s="136"/>
    </row>
    <row r="1256" spans="1:35" ht="30" x14ac:dyDescent="0.25">
      <c r="A1256" s="133">
        <v>255004</v>
      </c>
      <c r="B1256" s="133" t="s">
        <v>3185</v>
      </c>
      <c r="C1256" s="133">
        <v>2</v>
      </c>
      <c r="D1256" s="133" t="s">
        <v>1066</v>
      </c>
      <c r="E1256" s="133">
        <v>255</v>
      </c>
      <c r="F1256" s="133" t="s">
        <v>19</v>
      </c>
      <c r="G1256" s="133">
        <v>25500</v>
      </c>
      <c r="H1256" s="133" t="s">
        <v>19</v>
      </c>
      <c r="I1256" s="133">
        <v>227699</v>
      </c>
      <c r="J1256" s="133" t="s">
        <v>3197</v>
      </c>
      <c r="K1256" s="133" t="s">
        <v>545</v>
      </c>
      <c r="L1256" s="135" t="str">
        <f t="shared" si="38"/>
        <v>AA</v>
      </c>
      <c r="M1256" s="131">
        <f t="shared" si="39"/>
        <v>0</v>
      </c>
      <c r="P1256" s="136"/>
      <c r="Q1256" s="136"/>
      <c r="R1256" s="136"/>
      <c r="S1256" s="136"/>
      <c r="T1256"/>
      <c r="U1256" s="136"/>
      <c r="V1256" s="136"/>
      <c r="W1256"/>
      <c r="X1256" s="136"/>
      <c r="Y1256" s="136"/>
      <c r="Z1256" s="136"/>
      <c r="AA1256" s="136"/>
      <c r="AB1256" s="136"/>
      <c r="AC1256" s="136"/>
      <c r="AD1256" s="136"/>
      <c r="AE1256" s="136"/>
      <c r="AF1256" s="136"/>
      <c r="AG1256" s="136"/>
      <c r="AH1256" s="136"/>
      <c r="AI1256" s="136"/>
    </row>
    <row r="1257" spans="1:35" ht="30" x14ac:dyDescent="0.25">
      <c r="A1257" s="133">
        <v>255004</v>
      </c>
      <c r="B1257" s="133" t="s">
        <v>3185</v>
      </c>
      <c r="C1257" s="133">
        <v>2</v>
      </c>
      <c r="D1257" s="133" t="s">
        <v>1066</v>
      </c>
      <c r="E1257" s="133">
        <v>255</v>
      </c>
      <c r="F1257" s="133" t="s">
        <v>19</v>
      </c>
      <c r="G1257" s="133">
        <v>25500</v>
      </c>
      <c r="H1257" s="133" t="s">
        <v>19</v>
      </c>
      <c r="I1257" s="133">
        <v>227994</v>
      </c>
      <c r="J1257" s="133" t="s">
        <v>3185</v>
      </c>
      <c r="K1257" s="133" t="s">
        <v>545</v>
      </c>
      <c r="L1257" s="135" t="str">
        <f t="shared" si="38"/>
        <v>AA</v>
      </c>
      <c r="M1257" s="131">
        <f t="shared" si="39"/>
        <v>0</v>
      </c>
      <c r="P1257" s="136"/>
      <c r="Q1257" s="136"/>
      <c r="R1257" s="136"/>
      <c r="S1257" s="136"/>
      <c r="T1257"/>
      <c r="U1257" s="136"/>
      <c r="V1257" s="136"/>
      <c r="W1257"/>
      <c r="X1257" s="136"/>
      <c r="Y1257" s="136"/>
      <c r="Z1257" s="136"/>
      <c r="AA1257" s="136"/>
      <c r="AB1257" s="136"/>
      <c r="AC1257" s="136"/>
      <c r="AD1257" s="136"/>
      <c r="AE1257" s="136"/>
      <c r="AF1257" s="136"/>
      <c r="AG1257" s="136"/>
      <c r="AH1257" s="136"/>
      <c r="AI1257" s="136"/>
    </row>
    <row r="1258" spans="1:35" ht="30" x14ac:dyDescent="0.25">
      <c r="A1258" s="133">
        <v>255004</v>
      </c>
      <c r="B1258" s="133" t="s">
        <v>3185</v>
      </c>
      <c r="C1258" s="133">
        <v>2</v>
      </c>
      <c r="D1258" s="133" t="s">
        <v>1066</v>
      </c>
      <c r="E1258" s="133">
        <v>255</v>
      </c>
      <c r="F1258" s="133" t="s">
        <v>19</v>
      </c>
      <c r="G1258" s="133">
        <v>25500</v>
      </c>
      <c r="H1258" s="133" t="s">
        <v>19</v>
      </c>
      <c r="I1258" s="133">
        <v>228906</v>
      </c>
      <c r="J1258" s="133" t="s">
        <v>3200</v>
      </c>
      <c r="K1258" s="133" t="s">
        <v>545</v>
      </c>
      <c r="L1258" s="135" t="str">
        <f t="shared" si="38"/>
        <v>AA</v>
      </c>
      <c r="M1258" s="131">
        <f t="shared" si="39"/>
        <v>0</v>
      </c>
      <c r="P1258" s="136"/>
      <c r="Q1258" s="136"/>
      <c r="R1258" s="136"/>
      <c r="S1258" s="136"/>
      <c r="T1258"/>
      <c r="U1258" s="136"/>
      <c r="V1258" s="136"/>
      <c r="W1258"/>
      <c r="X1258" s="136"/>
      <c r="Y1258" s="136"/>
      <c r="Z1258" s="136"/>
      <c r="AA1258" s="136"/>
      <c r="AB1258" s="136"/>
      <c r="AC1258" s="136"/>
      <c r="AD1258" s="136"/>
      <c r="AE1258" s="136"/>
      <c r="AF1258" s="136"/>
      <c r="AG1258" s="136"/>
      <c r="AH1258" s="136"/>
      <c r="AI1258" s="136"/>
    </row>
    <row r="1259" spans="1:35" ht="30" x14ac:dyDescent="0.25">
      <c r="A1259" s="133">
        <v>255004</v>
      </c>
      <c r="B1259" s="133" t="s">
        <v>3185</v>
      </c>
      <c r="C1259" s="133">
        <v>2</v>
      </c>
      <c r="D1259" s="133" t="s">
        <v>1066</v>
      </c>
      <c r="E1259" s="133">
        <v>255</v>
      </c>
      <c r="F1259" s="133" t="s">
        <v>19</v>
      </c>
      <c r="G1259" s="133">
        <v>25500</v>
      </c>
      <c r="H1259" s="133" t="s">
        <v>19</v>
      </c>
      <c r="I1259" s="133">
        <v>336018</v>
      </c>
      <c r="J1259" s="133" t="s">
        <v>3202</v>
      </c>
      <c r="K1259" s="133" t="s">
        <v>884</v>
      </c>
      <c r="L1259" s="135" t="str">
        <f t="shared" si="38"/>
        <v>AA</v>
      </c>
      <c r="M1259" s="131">
        <f t="shared" si="39"/>
        <v>0</v>
      </c>
      <c r="P1259" s="136"/>
      <c r="Q1259" s="136"/>
      <c r="R1259" s="136"/>
      <c r="S1259" s="136"/>
      <c r="T1259"/>
      <c r="U1259" s="136"/>
      <c r="V1259" s="136"/>
      <c r="W1259"/>
      <c r="X1259" s="136"/>
      <c r="Y1259" s="136"/>
      <c r="Z1259" s="136"/>
      <c r="AA1259" s="136"/>
      <c r="AB1259" s="136"/>
      <c r="AC1259" s="136"/>
      <c r="AD1259" s="136"/>
      <c r="AE1259" s="136"/>
      <c r="AF1259" s="136"/>
      <c r="AG1259" s="136"/>
      <c r="AH1259" s="136"/>
      <c r="AI1259" s="136"/>
    </row>
    <row r="1260" spans="1:35" ht="30" x14ac:dyDescent="0.25">
      <c r="A1260" s="133">
        <v>255005</v>
      </c>
      <c r="B1260" s="133" t="s">
        <v>3203</v>
      </c>
      <c r="C1260" s="133">
        <v>2</v>
      </c>
      <c r="D1260" s="133" t="s">
        <v>1066</v>
      </c>
      <c r="E1260" s="133">
        <v>255</v>
      </c>
      <c r="F1260" s="133" t="s">
        <v>19</v>
      </c>
      <c r="G1260" s="133">
        <v>25500</v>
      </c>
      <c r="H1260" s="133" t="s">
        <v>19</v>
      </c>
      <c r="I1260" s="133">
        <v>227206</v>
      </c>
      <c r="J1260" s="133" t="s">
        <v>3205</v>
      </c>
      <c r="K1260" s="133" t="s">
        <v>545</v>
      </c>
      <c r="L1260" s="135" t="str">
        <f t="shared" si="38"/>
        <v>AA</v>
      </c>
      <c r="M1260" s="131">
        <f t="shared" si="39"/>
        <v>0</v>
      </c>
      <c r="P1260" s="136"/>
      <c r="Q1260" s="136"/>
      <c r="R1260" s="136"/>
      <c r="S1260" s="136"/>
      <c r="T1260"/>
      <c r="U1260" s="136"/>
      <c r="V1260" s="136"/>
      <c r="W1260"/>
      <c r="X1260" s="136"/>
      <c r="Y1260" s="136"/>
      <c r="Z1260" s="136"/>
      <c r="AA1260" s="136"/>
      <c r="AB1260" s="136"/>
      <c r="AC1260" s="136"/>
      <c r="AD1260" s="136"/>
      <c r="AE1260" s="136"/>
      <c r="AF1260" s="136"/>
      <c r="AG1260" s="136"/>
      <c r="AH1260" s="136"/>
      <c r="AI1260" s="136"/>
    </row>
    <row r="1261" spans="1:35" ht="30" x14ac:dyDescent="0.25">
      <c r="A1261" s="133">
        <v>255005</v>
      </c>
      <c r="B1261" s="133" t="s">
        <v>3203</v>
      </c>
      <c r="C1261" s="133">
        <v>2</v>
      </c>
      <c r="D1261" s="133" t="s">
        <v>1066</v>
      </c>
      <c r="E1261" s="133">
        <v>255</v>
      </c>
      <c r="F1261" s="133" t="s">
        <v>19</v>
      </c>
      <c r="G1261" s="133">
        <v>25500</v>
      </c>
      <c r="H1261" s="133" t="s">
        <v>19</v>
      </c>
      <c r="I1261" s="133">
        <v>227261</v>
      </c>
      <c r="J1261" s="133" t="s">
        <v>3207</v>
      </c>
      <c r="K1261" s="133" t="s">
        <v>545</v>
      </c>
      <c r="L1261" s="135" t="str">
        <f t="shared" si="38"/>
        <v>AA</v>
      </c>
      <c r="M1261" s="131">
        <f t="shared" si="39"/>
        <v>0</v>
      </c>
      <c r="P1261" s="136"/>
      <c r="Q1261" s="136"/>
      <c r="R1261" s="136"/>
      <c r="S1261" s="136"/>
      <c r="T1261"/>
      <c r="U1261" s="136"/>
      <c r="V1261" s="136"/>
      <c r="W1261"/>
      <c r="X1261" s="136"/>
      <c r="Y1261" s="136"/>
      <c r="Z1261" s="136"/>
      <c r="AA1261" s="136"/>
      <c r="AB1261" s="136"/>
      <c r="AC1261" s="136"/>
      <c r="AD1261" s="136"/>
      <c r="AE1261" s="136"/>
      <c r="AF1261" s="136"/>
      <c r="AG1261" s="136"/>
      <c r="AH1261" s="136"/>
      <c r="AI1261" s="136"/>
    </row>
    <row r="1262" spans="1:35" ht="30" x14ac:dyDescent="0.25">
      <c r="A1262" s="133">
        <v>255005</v>
      </c>
      <c r="B1262" s="133" t="s">
        <v>3203</v>
      </c>
      <c r="C1262" s="133">
        <v>2</v>
      </c>
      <c r="D1262" s="133" t="s">
        <v>1066</v>
      </c>
      <c r="E1262" s="133">
        <v>255</v>
      </c>
      <c r="F1262" s="133" t="s">
        <v>19</v>
      </c>
      <c r="G1262" s="133">
        <v>25500</v>
      </c>
      <c r="H1262" s="133" t="s">
        <v>19</v>
      </c>
      <c r="I1262" s="133">
        <v>227281</v>
      </c>
      <c r="J1262" s="133" t="s">
        <v>3209</v>
      </c>
      <c r="K1262" s="133" t="s">
        <v>545</v>
      </c>
      <c r="L1262" s="135" t="str">
        <f t="shared" si="38"/>
        <v>AA</v>
      </c>
      <c r="M1262" s="131">
        <f t="shared" si="39"/>
        <v>0</v>
      </c>
      <c r="P1262" s="136"/>
      <c r="Q1262" s="136"/>
      <c r="R1262" s="136"/>
      <c r="S1262" s="136"/>
      <c r="T1262"/>
      <c r="U1262" s="136"/>
      <c r="V1262" s="136"/>
      <c r="W1262"/>
      <c r="X1262" s="136"/>
      <c r="Y1262" s="136"/>
      <c r="Z1262" s="136"/>
      <c r="AA1262" s="136"/>
      <c r="AB1262" s="136"/>
      <c r="AC1262" s="136"/>
      <c r="AD1262" s="136"/>
      <c r="AE1262" s="136"/>
      <c r="AF1262" s="136"/>
      <c r="AG1262" s="136"/>
      <c r="AH1262" s="136"/>
      <c r="AI1262" s="136"/>
    </row>
    <row r="1263" spans="1:35" ht="30" x14ac:dyDescent="0.25">
      <c r="A1263" s="133">
        <v>255005</v>
      </c>
      <c r="B1263" s="133" t="s">
        <v>3203</v>
      </c>
      <c r="C1263" s="133">
        <v>2</v>
      </c>
      <c r="D1263" s="133" t="s">
        <v>1066</v>
      </c>
      <c r="E1263" s="133">
        <v>255</v>
      </c>
      <c r="F1263" s="133" t="s">
        <v>19</v>
      </c>
      <c r="G1263" s="133">
        <v>25500</v>
      </c>
      <c r="H1263" s="133" t="s">
        <v>19</v>
      </c>
      <c r="I1263" s="133">
        <v>227305</v>
      </c>
      <c r="J1263" s="133" t="s">
        <v>3211</v>
      </c>
      <c r="K1263" s="133" t="s">
        <v>545</v>
      </c>
      <c r="L1263" s="135" t="str">
        <f t="shared" si="38"/>
        <v>AA</v>
      </c>
      <c r="M1263" s="131">
        <f t="shared" si="39"/>
        <v>0</v>
      </c>
      <c r="P1263" s="136"/>
      <c r="Q1263" s="136"/>
      <c r="R1263" s="136"/>
      <c r="S1263" s="136"/>
      <c r="T1263"/>
      <c r="U1263" s="136"/>
      <c r="V1263" s="136"/>
      <c r="W1263"/>
      <c r="X1263" s="136"/>
      <c r="Y1263" s="136"/>
      <c r="Z1263" s="136"/>
      <c r="AA1263" s="136"/>
      <c r="AB1263" s="136"/>
      <c r="AC1263" s="136"/>
      <c r="AD1263" s="136"/>
      <c r="AE1263" s="136"/>
      <c r="AF1263" s="136"/>
      <c r="AG1263" s="136"/>
      <c r="AH1263" s="136"/>
      <c r="AI1263" s="136"/>
    </row>
    <row r="1264" spans="1:35" ht="30" x14ac:dyDescent="0.25">
      <c r="A1264" s="133">
        <v>255005</v>
      </c>
      <c r="B1264" s="133" t="s">
        <v>3203</v>
      </c>
      <c r="C1264" s="133">
        <v>2</v>
      </c>
      <c r="D1264" s="133" t="s">
        <v>1066</v>
      </c>
      <c r="E1264" s="133">
        <v>255</v>
      </c>
      <c r="F1264" s="133" t="s">
        <v>19</v>
      </c>
      <c r="G1264" s="133">
        <v>25500</v>
      </c>
      <c r="H1264" s="133" t="s">
        <v>19</v>
      </c>
      <c r="I1264" s="133">
        <v>227320</v>
      </c>
      <c r="J1264" s="133" t="s">
        <v>3213</v>
      </c>
      <c r="K1264" s="133" t="s">
        <v>545</v>
      </c>
      <c r="L1264" s="135" t="str">
        <f t="shared" si="38"/>
        <v>AA</v>
      </c>
      <c r="M1264" s="131">
        <f t="shared" si="39"/>
        <v>0</v>
      </c>
      <c r="P1264" s="136"/>
      <c r="Q1264" s="136"/>
      <c r="R1264" s="136"/>
      <c r="S1264" s="136"/>
      <c r="T1264"/>
      <c r="U1264" s="136"/>
      <c r="V1264" s="136"/>
      <c r="W1264"/>
      <c r="X1264" s="136"/>
      <c r="Y1264" s="136"/>
      <c r="Z1264" s="136"/>
      <c r="AA1264" s="136"/>
      <c r="AB1264" s="136"/>
      <c r="AC1264" s="136"/>
      <c r="AD1264" s="136"/>
      <c r="AE1264" s="136"/>
      <c r="AF1264" s="136"/>
      <c r="AG1264" s="136"/>
      <c r="AH1264" s="136"/>
      <c r="AI1264" s="136"/>
    </row>
    <row r="1265" spans="1:35" ht="30" x14ac:dyDescent="0.25">
      <c r="A1265" s="133">
        <v>255005</v>
      </c>
      <c r="B1265" s="133" t="s">
        <v>3203</v>
      </c>
      <c r="C1265" s="133">
        <v>2</v>
      </c>
      <c r="D1265" s="133" t="s">
        <v>1066</v>
      </c>
      <c r="E1265" s="133">
        <v>255</v>
      </c>
      <c r="F1265" s="133" t="s">
        <v>19</v>
      </c>
      <c r="G1265" s="133">
        <v>25500</v>
      </c>
      <c r="H1265" s="133" t="s">
        <v>19</v>
      </c>
      <c r="I1265" s="133">
        <v>227373</v>
      </c>
      <c r="J1265" s="133" t="s">
        <v>3215</v>
      </c>
      <c r="K1265" s="133" t="s">
        <v>545</v>
      </c>
      <c r="L1265" s="135" t="str">
        <f t="shared" si="38"/>
        <v>AA</v>
      </c>
      <c r="M1265" s="131">
        <f t="shared" si="39"/>
        <v>0</v>
      </c>
      <c r="P1265" s="136"/>
      <c r="Q1265" s="136"/>
      <c r="R1265" s="136"/>
      <c r="S1265" s="136"/>
      <c r="T1265"/>
      <c r="U1265" s="136"/>
      <c r="V1265" s="136"/>
      <c r="W1265"/>
      <c r="X1265" s="136"/>
      <c r="Y1265" s="136"/>
      <c r="Z1265" s="136"/>
      <c r="AA1265" s="136"/>
      <c r="AB1265" s="136"/>
      <c r="AC1265" s="136"/>
      <c r="AD1265" s="136"/>
      <c r="AE1265" s="136"/>
      <c r="AF1265" s="136"/>
      <c r="AG1265" s="136"/>
      <c r="AH1265" s="136"/>
      <c r="AI1265" s="136"/>
    </row>
    <row r="1266" spans="1:35" ht="30" x14ac:dyDescent="0.25">
      <c r="A1266" s="133">
        <v>255005</v>
      </c>
      <c r="B1266" s="133" t="s">
        <v>3203</v>
      </c>
      <c r="C1266" s="133">
        <v>2</v>
      </c>
      <c r="D1266" s="133" t="s">
        <v>1066</v>
      </c>
      <c r="E1266" s="133">
        <v>255</v>
      </c>
      <c r="F1266" s="133" t="s">
        <v>19</v>
      </c>
      <c r="G1266" s="133">
        <v>25500</v>
      </c>
      <c r="H1266" s="133" t="s">
        <v>19</v>
      </c>
      <c r="I1266" s="133">
        <v>227418</v>
      </c>
      <c r="J1266" s="133" t="s">
        <v>3217</v>
      </c>
      <c r="K1266" s="133" t="s">
        <v>545</v>
      </c>
      <c r="L1266" s="135" t="str">
        <f t="shared" si="38"/>
        <v>AA</v>
      </c>
      <c r="M1266" s="131">
        <f t="shared" si="39"/>
        <v>0</v>
      </c>
      <c r="P1266" s="136"/>
      <c r="Q1266" s="136"/>
      <c r="R1266" s="136"/>
      <c r="S1266" s="136"/>
      <c r="T1266"/>
      <c r="U1266" s="136"/>
      <c r="V1266" s="136"/>
      <c r="W1266"/>
      <c r="X1266" s="136"/>
      <c r="Y1266" s="136"/>
      <c r="Z1266" s="136"/>
      <c r="AA1266" s="136"/>
      <c r="AB1266" s="136"/>
      <c r="AC1266" s="136"/>
      <c r="AD1266" s="136"/>
      <c r="AE1266" s="136"/>
      <c r="AF1266" s="136"/>
      <c r="AG1266" s="136"/>
      <c r="AH1266" s="136"/>
      <c r="AI1266" s="136"/>
    </row>
    <row r="1267" spans="1:35" ht="30" x14ac:dyDescent="0.25">
      <c r="A1267" s="133">
        <v>255005</v>
      </c>
      <c r="B1267" s="133" t="s">
        <v>3203</v>
      </c>
      <c r="C1267" s="133">
        <v>2</v>
      </c>
      <c r="D1267" s="133" t="s">
        <v>1066</v>
      </c>
      <c r="E1267" s="133">
        <v>255</v>
      </c>
      <c r="F1267" s="133" t="s">
        <v>19</v>
      </c>
      <c r="G1267" s="133">
        <v>25500</v>
      </c>
      <c r="H1267" s="133" t="s">
        <v>19</v>
      </c>
      <c r="I1267" s="133">
        <v>227430</v>
      </c>
      <c r="J1267" s="133" t="s">
        <v>3219</v>
      </c>
      <c r="K1267" s="133" t="s">
        <v>545</v>
      </c>
      <c r="L1267" s="135" t="str">
        <f t="shared" si="38"/>
        <v>AA</v>
      </c>
      <c r="M1267" s="131">
        <f t="shared" si="39"/>
        <v>0</v>
      </c>
      <c r="P1267" s="136"/>
      <c r="Q1267" s="136"/>
      <c r="R1267" s="136"/>
      <c r="S1267" s="136"/>
      <c r="T1267"/>
      <c r="U1267" s="136"/>
      <c r="V1267" s="136"/>
      <c r="W1267"/>
      <c r="X1267" s="136"/>
      <c r="Y1267" s="136"/>
      <c r="Z1267" s="136"/>
      <c r="AA1267" s="136"/>
      <c r="AB1267" s="136"/>
      <c r="AC1267" s="136"/>
      <c r="AD1267" s="136"/>
      <c r="AE1267" s="136"/>
      <c r="AF1267" s="136"/>
      <c r="AG1267" s="136"/>
      <c r="AH1267" s="136"/>
      <c r="AI1267" s="136"/>
    </row>
    <row r="1268" spans="1:35" ht="30" x14ac:dyDescent="0.25">
      <c r="A1268" s="133">
        <v>255005</v>
      </c>
      <c r="B1268" s="133" t="s">
        <v>3203</v>
      </c>
      <c r="C1268" s="133">
        <v>2</v>
      </c>
      <c r="D1268" s="133" t="s">
        <v>1066</v>
      </c>
      <c r="E1268" s="133">
        <v>255</v>
      </c>
      <c r="F1268" s="133" t="s">
        <v>19</v>
      </c>
      <c r="G1268" s="133">
        <v>25500</v>
      </c>
      <c r="H1268" s="133" t="s">
        <v>19</v>
      </c>
      <c r="I1268" s="133">
        <v>227453</v>
      </c>
      <c r="J1268" s="133" t="s">
        <v>3221</v>
      </c>
      <c r="K1268" s="133" t="s">
        <v>545</v>
      </c>
      <c r="L1268" s="135" t="str">
        <f t="shared" si="38"/>
        <v>AA</v>
      </c>
      <c r="M1268" s="131">
        <f t="shared" si="39"/>
        <v>0</v>
      </c>
      <c r="P1268" s="136"/>
      <c r="Q1268" s="136"/>
      <c r="R1268" s="136"/>
      <c r="S1268" s="136"/>
      <c r="T1268"/>
      <c r="U1268" s="136"/>
      <c r="V1268" s="136"/>
      <c r="W1268"/>
      <c r="X1268" s="136"/>
      <c r="Y1268" s="136"/>
      <c r="Z1268" s="136"/>
      <c r="AA1268" s="136"/>
      <c r="AB1268" s="136"/>
      <c r="AC1268" s="136"/>
      <c r="AD1268" s="136"/>
      <c r="AE1268" s="136"/>
      <c r="AF1268" s="136"/>
      <c r="AG1268" s="136"/>
      <c r="AH1268" s="136"/>
      <c r="AI1268" s="136"/>
    </row>
    <row r="1269" spans="1:35" ht="30" x14ac:dyDescent="0.25">
      <c r="A1269" s="133">
        <v>255005</v>
      </c>
      <c r="B1269" s="133" t="s">
        <v>3203</v>
      </c>
      <c r="C1269" s="133">
        <v>2</v>
      </c>
      <c r="D1269" s="133" t="s">
        <v>1066</v>
      </c>
      <c r="E1269" s="133">
        <v>255</v>
      </c>
      <c r="F1269" s="133" t="s">
        <v>19</v>
      </c>
      <c r="G1269" s="133">
        <v>25500</v>
      </c>
      <c r="H1269" s="133" t="s">
        <v>19</v>
      </c>
      <c r="I1269" s="133">
        <v>227463</v>
      </c>
      <c r="J1269" s="133" t="s">
        <v>3223</v>
      </c>
      <c r="K1269" s="133" t="s">
        <v>545</v>
      </c>
      <c r="L1269" s="135" t="str">
        <f t="shared" si="38"/>
        <v>AA</v>
      </c>
      <c r="M1269" s="131">
        <f t="shared" si="39"/>
        <v>0</v>
      </c>
      <c r="P1269" s="136"/>
      <c r="Q1269" s="136"/>
      <c r="R1269" s="136"/>
      <c r="S1269" s="136"/>
      <c r="T1269"/>
      <c r="U1269" s="136"/>
      <c r="V1269" s="136"/>
      <c r="W1269"/>
      <c r="X1269" s="136"/>
      <c r="Y1269" s="136"/>
      <c r="Z1269" s="136"/>
      <c r="AA1269" s="136"/>
      <c r="AB1269" s="136"/>
      <c r="AC1269" s="136"/>
      <c r="AD1269" s="136"/>
      <c r="AE1269" s="136"/>
      <c r="AF1269" s="136"/>
      <c r="AG1269" s="136"/>
      <c r="AH1269" s="136"/>
      <c r="AI1269" s="136"/>
    </row>
    <row r="1270" spans="1:35" ht="30" x14ac:dyDescent="0.25">
      <c r="A1270" s="133">
        <v>255005</v>
      </c>
      <c r="B1270" s="133" t="s">
        <v>3203</v>
      </c>
      <c r="C1270" s="133">
        <v>2</v>
      </c>
      <c r="D1270" s="133" t="s">
        <v>1066</v>
      </c>
      <c r="E1270" s="133">
        <v>255</v>
      </c>
      <c r="F1270" s="133" t="s">
        <v>19</v>
      </c>
      <c r="G1270" s="133">
        <v>25500</v>
      </c>
      <c r="H1270" s="133" t="s">
        <v>19</v>
      </c>
      <c r="I1270" s="133">
        <v>227537</v>
      </c>
      <c r="J1270" s="133" t="s">
        <v>3225</v>
      </c>
      <c r="K1270" s="133" t="s">
        <v>545</v>
      </c>
      <c r="L1270" s="135" t="str">
        <f t="shared" si="38"/>
        <v>AA</v>
      </c>
      <c r="M1270" s="131">
        <f t="shared" si="39"/>
        <v>0</v>
      </c>
      <c r="P1270" s="136"/>
      <c r="Q1270" s="136"/>
      <c r="R1270" s="136"/>
      <c r="S1270" s="136"/>
      <c r="T1270"/>
      <c r="U1270" s="136"/>
      <c r="V1270" s="136"/>
      <c r="W1270"/>
      <c r="X1270" s="136"/>
      <c r="Y1270" s="136"/>
      <c r="Z1270" s="136"/>
      <c r="AA1270" s="136"/>
      <c r="AB1270" s="136"/>
      <c r="AC1270" s="136"/>
      <c r="AD1270" s="136"/>
      <c r="AE1270" s="136"/>
      <c r="AF1270" s="136"/>
      <c r="AG1270" s="136"/>
      <c r="AH1270" s="136"/>
      <c r="AI1270" s="136"/>
    </row>
    <row r="1271" spans="1:35" ht="30" x14ac:dyDescent="0.25">
      <c r="A1271" s="133">
        <v>255005</v>
      </c>
      <c r="B1271" s="133" t="s">
        <v>3203</v>
      </c>
      <c r="C1271" s="133">
        <v>2</v>
      </c>
      <c r="D1271" s="133" t="s">
        <v>1066</v>
      </c>
      <c r="E1271" s="133">
        <v>255</v>
      </c>
      <c r="F1271" s="133" t="s">
        <v>19</v>
      </c>
      <c r="G1271" s="133">
        <v>25500</v>
      </c>
      <c r="H1271" s="133" t="s">
        <v>19</v>
      </c>
      <c r="I1271" s="133">
        <v>227590</v>
      </c>
      <c r="J1271" s="133" t="s">
        <v>3227</v>
      </c>
      <c r="K1271" s="133" t="s">
        <v>545</v>
      </c>
      <c r="L1271" s="135" t="str">
        <f t="shared" si="38"/>
        <v>AA</v>
      </c>
      <c r="M1271" s="131">
        <f t="shared" si="39"/>
        <v>0</v>
      </c>
      <c r="P1271" s="136"/>
      <c r="Q1271" s="136"/>
      <c r="R1271" s="136"/>
      <c r="S1271" s="136"/>
      <c r="T1271"/>
      <c r="U1271" s="136"/>
      <c r="V1271" s="136"/>
      <c r="W1271"/>
      <c r="X1271" s="136"/>
      <c r="Y1271" s="136"/>
      <c r="Z1271" s="136"/>
      <c r="AA1271" s="136"/>
      <c r="AB1271" s="136"/>
      <c r="AC1271" s="136"/>
      <c r="AD1271" s="136"/>
      <c r="AE1271" s="136"/>
      <c r="AF1271" s="136"/>
      <c r="AG1271" s="136"/>
      <c r="AH1271" s="136"/>
      <c r="AI1271" s="136"/>
    </row>
    <row r="1272" spans="1:35" ht="30" x14ac:dyDescent="0.25">
      <c r="A1272" s="133">
        <v>255005</v>
      </c>
      <c r="B1272" s="133" t="s">
        <v>3203</v>
      </c>
      <c r="C1272" s="133">
        <v>2</v>
      </c>
      <c r="D1272" s="133" t="s">
        <v>1066</v>
      </c>
      <c r="E1272" s="133">
        <v>255</v>
      </c>
      <c r="F1272" s="133" t="s">
        <v>19</v>
      </c>
      <c r="G1272" s="133">
        <v>25500</v>
      </c>
      <c r="H1272" s="133" t="s">
        <v>19</v>
      </c>
      <c r="I1272" s="133">
        <v>227695</v>
      </c>
      <c r="J1272" s="133" t="s">
        <v>3229</v>
      </c>
      <c r="K1272" s="133" t="s">
        <v>545</v>
      </c>
      <c r="L1272" s="135" t="str">
        <f t="shared" si="38"/>
        <v>AA</v>
      </c>
      <c r="M1272" s="131">
        <f t="shared" si="39"/>
        <v>0</v>
      </c>
      <c r="P1272" s="136"/>
      <c r="Q1272" s="136"/>
      <c r="R1272" s="136"/>
      <c r="S1272" s="136"/>
      <c r="T1272"/>
      <c r="U1272" s="136"/>
      <c r="V1272" s="136"/>
      <c r="W1272"/>
      <c r="X1272" s="136"/>
      <c r="Y1272" s="136"/>
      <c r="Z1272" s="136"/>
      <c r="AA1272" s="136"/>
      <c r="AB1272" s="136"/>
      <c r="AC1272" s="136"/>
      <c r="AD1272" s="136"/>
      <c r="AE1272" s="136"/>
      <c r="AF1272" s="136"/>
      <c r="AG1272" s="136"/>
      <c r="AH1272" s="136"/>
      <c r="AI1272" s="136"/>
    </row>
    <row r="1273" spans="1:35" ht="30" x14ac:dyDescent="0.25">
      <c r="A1273" s="133">
        <v>255005</v>
      </c>
      <c r="B1273" s="133" t="s">
        <v>3203</v>
      </c>
      <c r="C1273" s="133">
        <v>2</v>
      </c>
      <c r="D1273" s="133" t="s">
        <v>1066</v>
      </c>
      <c r="E1273" s="133">
        <v>255</v>
      </c>
      <c r="F1273" s="133" t="s">
        <v>19</v>
      </c>
      <c r="G1273" s="133">
        <v>25500</v>
      </c>
      <c r="H1273" s="133" t="s">
        <v>19</v>
      </c>
      <c r="I1273" s="133">
        <v>227844</v>
      </c>
      <c r="J1273" s="133" t="s">
        <v>3231</v>
      </c>
      <c r="K1273" s="133" t="s">
        <v>545</v>
      </c>
      <c r="L1273" s="135" t="str">
        <f t="shared" si="38"/>
        <v>AA</v>
      </c>
      <c r="M1273" s="131">
        <f t="shared" si="39"/>
        <v>0</v>
      </c>
      <c r="P1273" s="136"/>
      <c r="Q1273" s="136"/>
      <c r="R1273" s="136"/>
      <c r="S1273" s="136"/>
      <c r="T1273"/>
      <c r="U1273" s="136"/>
      <c r="V1273" s="136"/>
      <c r="W1273"/>
      <c r="X1273" s="136"/>
      <c r="Y1273" s="136"/>
      <c r="Z1273" s="136"/>
      <c r="AA1273" s="136"/>
      <c r="AB1273" s="136"/>
      <c r="AC1273" s="136"/>
      <c r="AD1273" s="136"/>
      <c r="AE1273" s="136"/>
      <c r="AF1273" s="136"/>
      <c r="AG1273" s="136"/>
      <c r="AH1273" s="136"/>
      <c r="AI1273" s="136"/>
    </row>
    <row r="1274" spans="1:35" ht="30" x14ac:dyDescent="0.25">
      <c r="A1274" s="133">
        <v>255005</v>
      </c>
      <c r="B1274" s="133" t="s">
        <v>3203</v>
      </c>
      <c r="C1274" s="133">
        <v>2</v>
      </c>
      <c r="D1274" s="133" t="s">
        <v>1066</v>
      </c>
      <c r="E1274" s="133">
        <v>255</v>
      </c>
      <c r="F1274" s="133" t="s">
        <v>19</v>
      </c>
      <c r="G1274" s="133">
        <v>25500</v>
      </c>
      <c r="H1274" s="133" t="s">
        <v>19</v>
      </c>
      <c r="I1274" s="133">
        <v>227885</v>
      </c>
      <c r="J1274" s="133" t="s">
        <v>3233</v>
      </c>
      <c r="K1274" s="133" t="s">
        <v>545</v>
      </c>
      <c r="L1274" s="135" t="str">
        <f t="shared" si="38"/>
        <v>AA</v>
      </c>
      <c r="M1274" s="131">
        <f t="shared" si="39"/>
        <v>0</v>
      </c>
      <c r="P1274" s="136"/>
      <c r="Q1274" s="136"/>
      <c r="R1274" s="136"/>
      <c r="S1274" s="136"/>
      <c r="T1274"/>
      <c r="U1274" s="136"/>
      <c r="V1274" s="136"/>
      <c r="W1274"/>
      <c r="X1274" s="136"/>
      <c r="Y1274" s="136"/>
      <c r="Z1274" s="136"/>
      <c r="AA1274" s="136"/>
      <c r="AB1274" s="136"/>
      <c r="AC1274" s="136"/>
      <c r="AD1274" s="136"/>
      <c r="AE1274" s="136"/>
      <c r="AF1274" s="136"/>
      <c r="AG1274" s="136"/>
      <c r="AH1274" s="136"/>
      <c r="AI1274" s="136"/>
    </row>
    <row r="1275" spans="1:35" ht="30" x14ac:dyDescent="0.25">
      <c r="A1275" s="133">
        <v>255005</v>
      </c>
      <c r="B1275" s="133" t="s">
        <v>3203</v>
      </c>
      <c r="C1275" s="133">
        <v>2</v>
      </c>
      <c r="D1275" s="133" t="s">
        <v>1066</v>
      </c>
      <c r="E1275" s="133">
        <v>255</v>
      </c>
      <c r="F1275" s="133" t="s">
        <v>19</v>
      </c>
      <c r="G1275" s="133">
        <v>25500</v>
      </c>
      <c r="H1275" s="133" t="s">
        <v>19</v>
      </c>
      <c r="I1275" s="133">
        <v>336371</v>
      </c>
      <c r="J1275" s="133" t="s">
        <v>3235</v>
      </c>
      <c r="K1275" s="133" t="s">
        <v>545</v>
      </c>
      <c r="L1275" s="135" t="str">
        <f t="shared" si="38"/>
        <v>AA</v>
      </c>
      <c r="M1275" s="131">
        <f t="shared" si="39"/>
        <v>0</v>
      </c>
      <c r="P1275" s="136"/>
      <c r="Q1275" s="136"/>
      <c r="R1275" s="136"/>
      <c r="S1275" s="136"/>
      <c r="T1275"/>
      <c r="U1275" s="136"/>
      <c r="V1275" s="136"/>
      <c r="W1275"/>
      <c r="X1275" s="136"/>
      <c r="Y1275" s="136"/>
      <c r="Z1275" s="136"/>
      <c r="AA1275" s="136"/>
      <c r="AB1275" s="136"/>
      <c r="AC1275" s="136"/>
      <c r="AD1275" s="136"/>
      <c r="AE1275" s="136"/>
      <c r="AF1275" s="136"/>
      <c r="AG1275" s="136"/>
      <c r="AH1275" s="136"/>
      <c r="AI1275" s="136"/>
    </row>
    <row r="1276" spans="1:35" ht="30" x14ac:dyDescent="0.25">
      <c r="A1276" s="133">
        <v>255006</v>
      </c>
      <c r="B1276" s="133" t="s">
        <v>3236</v>
      </c>
      <c r="C1276" s="133">
        <v>2</v>
      </c>
      <c r="D1276" s="133" t="s">
        <v>1066</v>
      </c>
      <c r="E1276" s="133">
        <v>255</v>
      </c>
      <c r="F1276" s="133" t="s">
        <v>19</v>
      </c>
      <c r="G1276" s="133">
        <v>25500</v>
      </c>
      <c r="H1276" s="133" t="s">
        <v>19</v>
      </c>
      <c r="I1276" s="133">
        <v>107275</v>
      </c>
      <c r="J1276" s="133" t="s">
        <v>3238</v>
      </c>
      <c r="K1276" s="133" t="s">
        <v>545</v>
      </c>
      <c r="L1276" s="135" t="str">
        <f t="shared" si="38"/>
        <v>AA</v>
      </c>
      <c r="M1276" s="131">
        <f t="shared" si="39"/>
        <v>0</v>
      </c>
      <c r="P1276" s="136"/>
      <c r="Q1276" s="136"/>
      <c r="R1276" s="136"/>
      <c r="S1276" s="136"/>
      <c r="T1276"/>
      <c r="U1276" s="136"/>
      <c r="V1276" s="136"/>
      <c r="W1276"/>
      <c r="X1276" s="136"/>
      <c r="Y1276" s="136"/>
      <c r="Z1276" s="136"/>
      <c r="AA1276" s="136"/>
      <c r="AB1276" s="136"/>
      <c r="AC1276" s="136"/>
      <c r="AD1276" s="136"/>
      <c r="AE1276" s="136"/>
      <c r="AF1276" s="136"/>
      <c r="AG1276" s="136"/>
      <c r="AH1276" s="136"/>
      <c r="AI1276" s="136"/>
    </row>
    <row r="1277" spans="1:35" ht="30" x14ac:dyDescent="0.25">
      <c r="A1277" s="133">
        <v>255006</v>
      </c>
      <c r="B1277" s="133" t="s">
        <v>3236</v>
      </c>
      <c r="C1277" s="133">
        <v>2</v>
      </c>
      <c r="D1277" s="133" t="s">
        <v>1066</v>
      </c>
      <c r="E1277" s="133">
        <v>255</v>
      </c>
      <c r="F1277" s="133" t="s">
        <v>19</v>
      </c>
      <c r="G1277" s="133">
        <v>25500</v>
      </c>
      <c r="H1277" s="133" t="s">
        <v>19</v>
      </c>
      <c r="I1277" s="133">
        <v>227611</v>
      </c>
      <c r="J1277" s="133" t="s">
        <v>3240</v>
      </c>
      <c r="K1277" s="133" t="s">
        <v>545</v>
      </c>
      <c r="L1277" s="135" t="str">
        <f t="shared" si="38"/>
        <v>AA</v>
      </c>
      <c r="M1277" s="131">
        <f t="shared" si="39"/>
        <v>0</v>
      </c>
      <c r="P1277" s="136"/>
      <c r="Q1277" s="136"/>
      <c r="R1277" s="136"/>
      <c r="S1277" s="136"/>
      <c r="T1277"/>
      <c r="U1277" s="136"/>
      <c r="V1277" s="136"/>
      <c r="W1277"/>
      <c r="X1277" s="136"/>
      <c r="Y1277" s="136"/>
      <c r="Z1277" s="136"/>
      <c r="AA1277" s="136"/>
      <c r="AB1277" s="136"/>
      <c r="AC1277" s="136"/>
      <c r="AD1277" s="136"/>
      <c r="AE1277" s="136"/>
      <c r="AF1277" s="136"/>
      <c r="AG1277" s="136"/>
      <c r="AH1277" s="136"/>
      <c r="AI1277" s="136"/>
    </row>
    <row r="1278" spans="1:35" ht="30" x14ac:dyDescent="0.25">
      <c r="A1278" s="133">
        <v>255006</v>
      </c>
      <c r="B1278" s="133" t="s">
        <v>3236</v>
      </c>
      <c r="C1278" s="133">
        <v>2</v>
      </c>
      <c r="D1278" s="133" t="s">
        <v>1066</v>
      </c>
      <c r="E1278" s="133">
        <v>255</v>
      </c>
      <c r="F1278" s="133" t="s">
        <v>19</v>
      </c>
      <c r="G1278" s="133">
        <v>25500</v>
      </c>
      <c r="H1278" s="133" t="s">
        <v>19</v>
      </c>
      <c r="I1278" s="133">
        <v>228494</v>
      </c>
      <c r="J1278" s="133" t="s">
        <v>3242</v>
      </c>
      <c r="K1278" s="133" t="s">
        <v>545</v>
      </c>
      <c r="L1278" s="135" t="str">
        <f t="shared" si="38"/>
        <v>AA</v>
      </c>
      <c r="M1278" s="131">
        <f t="shared" si="39"/>
        <v>0</v>
      </c>
      <c r="P1278" s="136"/>
      <c r="Q1278" s="136"/>
      <c r="R1278" s="136"/>
      <c r="S1278" s="136"/>
      <c r="T1278"/>
      <c r="U1278" s="136"/>
      <c r="V1278" s="136"/>
      <c r="W1278"/>
      <c r="X1278" s="136"/>
      <c r="Y1278" s="136"/>
      <c r="Z1278" s="136"/>
      <c r="AA1278" s="136"/>
      <c r="AB1278" s="136"/>
      <c r="AC1278" s="136"/>
      <c r="AD1278" s="136"/>
      <c r="AE1278" s="136"/>
      <c r="AF1278" s="136"/>
      <c r="AG1278" s="136"/>
      <c r="AH1278" s="136"/>
      <c r="AI1278" s="136"/>
    </row>
    <row r="1279" spans="1:35" ht="30" x14ac:dyDescent="0.25">
      <c r="A1279" s="133">
        <v>255006</v>
      </c>
      <c r="B1279" s="133" t="s">
        <v>3236</v>
      </c>
      <c r="C1279" s="133">
        <v>2</v>
      </c>
      <c r="D1279" s="133" t="s">
        <v>1066</v>
      </c>
      <c r="E1279" s="133">
        <v>255</v>
      </c>
      <c r="F1279" s="133" t="s">
        <v>19</v>
      </c>
      <c r="G1279" s="133">
        <v>25500</v>
      </c>
      <c r="H1279" s="133" t="s">
        <v>19</v>
      </c>
      <c r="I1279" s="133">
        <v>228917</v>
      </c>
      <c r="J1279" s="133" t="s">
        <v>3244</v>
      </c>
      <c r="K1279" s="133" t="s">
        <v>545</v>
      </c>
      <c r="L1279" s="135" t="str">
        <f t="shared" si="38"/>
        <v>AA</v>
      </c>
      <c r="M1279" s="131">
        <f t="shared" si="39"/>
        <v>0</v>
      </c>
      <c r="P1279" s="136"/>
      <c r="Q1279" s="136"/>
      <c r="R1279" s="136"/>
      <c r="S1279" s="136"/>
      <c r="T1279"/>
      <c r="U1279" s="136"/>
      <c r="V1279" s="136"/>
      <c r="W1279"/>
      <c r="X1279" s="136"/>
      <c r="Y1279" s="136"/>
      <c r="Z1279" s="136"/>
      <c r="AA1279" s="136"/>
      <c r="AB1279" s="136"/>
      <c r="AC1279" s="136"/>
      <c r="AD1279" s="136"/>
      <c r="AE1279" s="136"/>
      <c r="AF1279" s="136"/>
      <c r="AG1279" s="136"/>
      <c r="AH1279" s="136"/>
      <c r="AI1279" s="136"/>
    </row>
    <row r="1280" spans="1:35" ht="30" x14ac:dyDescent="0.25">
      <c r="A1280" s="133">
        <v>255006</v>
      </c>
      <c r="B1280" s="133" t="s">
        <v>3236</v>
      </c>
      <c r="C1280" s="133">
        <v>2</v>
      </c>
      <c r="D1280" s="133" t="s">
        <v>1066</v>
      </c>
      <c r="E1280" s="133">
        <v>255</v>
      </c>
      <c r="F1280" s="133" t="s">
        <v>19</v>
      </c>
      <c r="G1280" s="133">
        <v>25500</v>
      </c>
      <c r="H1280" s="133" t="s">
        <v>19</v>
      </c>
      <c r="I1280" s="133">
        <v>336988</v>
      </c>
      <c r="J1280" s="133" t="s">
        <v>3236</v>
      </c>
      <c r="K1280" s="133" t="s">
        <v>884</v>
      </c>
      <c r="L1280" s="135" t="str">
        <f t="shared" si="38"/>
        <v>AA</v>
      </c>
      <c r="M1280" s="131">
        <f t="shared" si="39"/>
        <v>0</v>
      </c>
      <c r="P1280" s="136"/>
      <c r="Q1280" s="136"/>
      <c r="R1280" s="136"/>
      <c r="S1280" s="136"/>
      <c r="T1280"/>
      <c r="U1280" s="136"/>
      <c r="V1280" s="136"/>
      <c r="W1280"/>
      <c r="X1280" s="136"/>
      <c r="Y1280" s="136"/>
      <c r="Z1280" s="136"/>
      <c r="AA1280" s="136"/>
      <c r="AB1280" s="136"/>
      <c r="AC1280" s="136"/>
      <c r="AD1280" s="136"/>
      <c r="AE1280" s="136"/>
      <c r="AF1280" s="136"/>
      <c r="AG1280" s="136"/>
      <c r="AH1280" s="136"/>
      <c r="AI1280" s="136"/>
    </row>
    <row r="1281" spans="1:35" ht="30" x14ac:dyDescent="0.25">
      <c r="A1281" s="133">
        <v>255006</v>
      </c>
      <c r="B1281" s="133" t="s">
        <v>3236</v>
      </c>
      <c r="C1281" s="133">
        <v>2</v>
      </c>
      <c r="D1281" s="133" t="s">
        <v>1066</v>
      </c>
      <c r="E1281" s="133">
        <v>255</v>
      </c>
      <c r="F1281" s="133" t="s">
        <v>19</v>
      </c>
      <c r="G1281" s="133">
        <v>25500</v>
      </c>
      <c r="H1281" s="133" t="s">
        <v>19</v>
      </c>
      <c r="I1281" s="133">
        <v>559151</v>
      </c>
      <c r="J1281" s="133" t="s">
        <v>3247</v>
      </c>
      <c r="K1281" s="133" t="s">
        <v>545</v>
      </c>
      <c r="L1281" s="135" t="str">
        <f t="shared" si="38"/>
        <v>AA</v>
      </c>
      <c r="M1281" s="131">
        <f t="shared" si="39"/>
        <v>0</v>
      </c>
      <c r="P1281" s="136"/>
      <c r="Q1281" s="136"/>
      <c r="R1281" s="136"/>
      <c r="S1281" s="136"/>
      <c r="T1281"/>
      <c r="U1281" s="136"/>
      <c r="V1281" s="136"/>
      <c r="W1281"/>
      <c r="X1281" s="136"/>
      <c r="Y1281" s="136"/>
      <c r="Z1281" s="136"/>
      <c r="AA1281" s="136"/>
      <c r="AB1281" s="136"/>
      <c r="AC1281" s="136"/>
      <c r="AD1281" s="136"/>
      <c r="AE1281" s="136"/>
      <c r="AF1281" s="136"/>
      <c r="AG1281" s="136"/>
      <c r="AH1281" s="136"/>
      <c r="AI1281" s="136"/>
    </row>
    <row r="1282" spans="1:35" ht="30" x14ac:dyDescent="0.25">
      <c r="A1282" s="133">
        <v>255006</v>
      </c>
      <c r="B1282" s="133" t="s">
        <v>3236</v>
      </c>
      <c r="C1282" s="133">
        <v>2</v>
      </c>
      <c r="D1282" s="133" t="s">
        <v>1066</v>
      </c>
      <c r="E1282" s="133">
        <v>255</v>
      </c>
      <c r="F1282" s="133" t="s">
        <v>19</v>
      </c>
      <c r="G1282" s="133">
        <v>25500</v>
      </c>
      <c r="H1282" s="133" t="s">
        <v>19</v>
      </c>
      <c r="I1282" s="133">
        <v>559197</v>
      </c>
      <c r="J1282" s="133" t="s">
        <v>3249</v>
      </c>
      <c r="K1282" s="133" t="s">
        <v>1156</v>
      </c>
      <c r="L1282" s="135" t="str">
        <f t="shared" si="38"/>
        <v>AA</v>
      </c>
      <c r="M1282" s="131">
        <f t="shared" si="39"/>
        <v>0</v>
      </c>
      <c r="P1282" s="136"/>
      <c r="Q1282" s="136"/>
      <c r="R1282" s="136"/>
      <c r="S1282" s="136"/>
      <c r="T1282"/>
      <c r="U1282" s="136"/>
      <c r="V1282" s="136"/>
      <c r="W1282"/>
      <c r="X1282" s="136"/>
      <c r="Y1282" s="136"/>
      <c r="Z1282" s="136"/>
      <c r="AA1282" s="136"/>
      <c r="AB1282" s="136"/>
      <c r="AC1282" s="136"/>
      <c r="AD1282" s="136"/>
      <c r="AE1282" s="136"/>
      <c r="AF1282" s="136"/>
      <c r="AG1282" s="136"/>
      <c r="AH1282" s="136"/>
      <c r="AI1282" s="136"/>
    </row>
    <row r="1283" spans="1:35" ht="30" x14ac:dyDescent="0.25">
      <c r="A1283" s="133">
        <v>255006</v>
      </c>
      <c r="B1283" s="133" t="s">
        <v>3236</v>
      </c>
      <c r="C1283" s="133">
        <v>2</v>
      </c>
      <c r="D1283" s="133" t="s">
        <v>1066</v>
      </c>
      <c r="E1283" s="133">
        <v>255</v>
      </c>
      <c r="F1283" s="133" t="s">
        <v>19</v>
      </c>
      <c r="G1283" s="133">
        <v>25500</v>
      </c>
      <c r="H1283" s="133" t="s">
        <v>19</v>
      </c>
      <c r="I1283" s="133">
        <v>559444</v>
      </c>
      <c r="J1283" s="133" t="s">
        <v>3251</v>
      </c>
      <c r="K1283" s="133" t="s">
        <v>1156</v>
      </c>
      <c r="L1283" s="135" t="str">
        <f t="shared" si="38"/>
        <v>AA</v>
      </c>
      <c r="M1283" s="131">
        <f t="shared" si="39"/>
        <v>0</v>
      </c>
      <c r="P1283" s="136"/>
      <c r="Q1283" s="136"/>
      <c r="R1283" s="136"/>
      <c r="S1283" s="136"/>
      <c r="T1283"/>
      <c r="U1283" s="136"/>
      <c r="V1283" s="136"/>
      <c r="W1283"/>
      <c r="X1283" s="136"/>
      <c r="Y1283" s="136"/>
      <c r="Z1283" s="136"/>
      <c r="AA1283" s="136"/>
      <c r="AB1283" s="136"/>
      <c r="AC1283" s="136"/>
      <c r="AD1283" s="136"/>
      <c r="AE1283" s="136"/>
      <c r="AF1283" s="136"/>
      <c r="AG1283" s="136"/>
      <c r="AH1283" s="136"/>
      <c r="AI1283" s="136"/>
    </row>
    <row r="1284" spans="1:35" ht="30" x14ac:dyDescent="0.25">
      <c r="A1284" s="133">
        <v>255010</v>
      </c>
      <c r="B1284" s="133" t="s">
        <v>3252</v>
      </c>
      <c r="C1284" s="133">
        <v>2</v>
      </c>
      <c r="D1284" s="133" t="s">
        <v>1066</v>
      </c>
      <c r="E1284" s="133">
        <v>255</v>
      </c>
      <c r="F1284" s="133" t="s">
        <v>19</v>
      </c>
      <c r="G1284" s="133">
        <v>25500</v>
      </c>
      <c r="H1284" s="133" t="s">
        <v>19</v>
      </c>
      <c r="I1284" s="133"/>
      <c r="J1284" s="133"/>
      <c r="K1284" s="133"/>
      <c r="L1284" s="135" t="str">
        <f t="shared" si="38"/>
        <v>AA</v>
      </c>
      <c r="M1284" s="131">
        <f t="shared" si="39"/>
        <v>0</v>
      </c>
      <c r="P1284" s="136"/>
      <c r="Q1284" s="136"/>
      <c r="R1284" s="136"/>
      <c r="S1284" s="136"/>
      <c r="T1284"/>
      <c r="U1284" s="136"/>
      <c r="V1284" s="136"/>
      <c r="W1284"/>
      <c r="X1284" s="136"/>
      <c r="Y1284" s="136"/>
      <c r="Z1284" s="136"/>
      <c r="AA1284" s="136"/>
      <c r="AB1284" s="136"/>
      <c r="AC1284" s="136"/>
      <c r="AD1284" s="136"/>
      <c r="AE1284" s="136"/>
      <c r="AF1284" s="136"/>
      <c r="AG1284" s="136"/>
      <c r="AH1284" s="136"/>
      <c r="AI1284" s="136"/>
    </row>
    <row r="1285" spans="1:35" ht="30" x14ac:dyDescent="0.25">
      <c r="A1285" s="133">
        <v>255015</v>
      </c>
      <c r="B1285" s="133" t="s">
        <v>3253</v>
      </c>
      <c r="C1285" s="133">
        <v>2</v>
      </c>
      <c r="D1285" s="133" t="s">
        <v>1066</v>
      </c>
      <c r="E1285" s="133">
        <v>255</v>
      </c>
      <c r="F1285" s="133" t="s">
        <v>19</v>
      </c>
      <c r="G1285" s="133">
        <v>25500</v>
      </c>
      <c r="H1285" s="133" t="s">
        <v>19</v>
      </c>
      <c r="I1285" s="133">
        <v>227123</v>
      </c>
      <c r="J1285" s="133" t="s">
        <v>3255</v>
      </c>
      <c r="K1285" s="133" t="s">
        <v>545</v>
      </c>
      <c r="L1285" s="135" t="str">
        <f t="shared" ref="L1285:L1348" si="40">IF(K1285=102,"AA102",IF(K1285=103,"AA103",VLOOKUP(C1285,$AJ$5:$AK$13,2,0)))</f>
        <v>AA</v>
      </c>
      <c r="M1285" s="131">
        <f t="shared" si="39"/>
        <v>0</v>
      </c>
      <c r="P1285" s="136"/>
      <c r="Q1285" s="136"/>
      <c r="R1285" s="136"/>
      <c r="S1285" s="136"/>
      <c r="T1285"/>
      <c r="U1285" s="136"/>
      <c r="V1285" s="136"/>
      <c r="W1285"/>
      <c r="X1285" s="136"/>
      <c r="Y1285" s="136"/>
      <c r="Z1285" s="136"/>
      <c r="AA1285" s="136"/>
      <c r="AB1285" s="136"/>
      <c r="AC1285" s="136"/>
      <c r="AD1285" s="136"/>
      <c r="AE1285" s="136"/>
      <c r="AF1285" s="136"/>
      <c r="AG1285" s="136"/>
      <c r="AH1285" s="136"/>
      <c r="AI1285" s="136"/>
    </row>
    <row r="1286" spans="1:35" ht="30" x14ac:dyDescent="0.25">
      <c r="A1286" s="133">
        <v>255015</v>
      </c>
      <c r="B1286" s="133" t="s">
        <v>3253</v>
      </c>
      <c r="C1286" s="133">
        <v>2</v>
      </c>
      <c r="D1286" s="133" t="s">
        <v>1066</v>
      </c>
      <c r="E1286" s="133">
        <v>255</v>
      </c>
      <c r="F1286" s="133" t="s">
        <v>19</v>
      </c>
      <c r="G1286" s="133">
        <v>25500</v>
      </c>
      <c r="H1286" s="133" t="s">
        <v>19</v>
      </c>
      <c r="I1286" s="133">
        <v>227342</v>
      </c>
      <c r="J1286" s="133" t="s">
        <v>3257</v>
      </c>
      <c r="K1286" s="133" t="s">
        <v>545</v>
      </c>
      <c r="L1286" s="135" t="str">
        <f t="shared" si="40"/>
        <v>AA</v>
      </c>
      <c r="M1286" s="131">
        <f t="shared" ref="M1286:M1349" si="41">VLOOKUP(H1286,$W$5:$X$227,2,FALSE)</f>
        <v>0</v>
      </c>
      <c r="P1286" s="136"/>
      <c r="Q1286" s="136"/>
      <c r="R1286" s="136"/>
      <c r="S1286" s="136"/>
      <c r="T1286"/>
      <c r="U1286" s="136"/>
      <c r="V1286" s="136"/>
      <c r="W1286"/>
      <c r="X1286" s="136"/>
      <c r="Y1286" s="136"/>
      <c r="Z1286" s="136"/>
      <c r="AA1286" s="136"/>
      <c r="AB1286" s="136"/>
      <c r="AC1286" s="136"/>
      <c r="AD1286" s="136"/>
      <c r="AE1286" s="136"/>
      <c r="AF1286" s="136"/>
      <c r="AG1286" s="136"/>
      <c r="AH1286" s="136"/>
      <c r="AI1286" s="136"/>
    </row>
    <row r="1287" spans="1:35" ht="30" x14ac:dyDescent="0.25">
      <c r="A1287" s="133">
        <v>255015</v>
      </c>
      <c r="B1287" s="133" t="s">
        <v>3253</v>
      </c>
      <c r="C1287" s="133">
        <v>2</v>
      </c>
      <c r="D1287" s="133" t="s">
        <v>1066</v>
      </c>
      <c r="E1287" s="133">
        <v>255</v>
      </c>
      <c r="F1287" s="133" t="s">
        <v>19</v>
      </c>
      <c r="G1287" s="133">
        <v>25500</v>
      </c>
      <c r="H1287" s="133" t="s">
        <v>19</v>
      </c>
      <c r="I1287" s="133">
        <v>336903</v>
      </c>
      <c r="J1287" s="133" t="s">
        <v>3259</v>
      </c>
      <c r="K1287" s="133" t="s">
        <v>884</v>
      </c>
      <c r="L1287" s="135" t="str">
        <f t="shared" si="40"/>
        <v>AA</v>
      </c>
      <c r="M1287" s="131">
        <f t="shared" si="41"/>
        <v>0</v>
      </c>
      <c r="P1287" s="136"/>
      <c r="Q1287" s="136"/>
      <c r="R1287" s="136"/>
      <c r="S1287" s="136"/>
      <c r="T1287"/>
      <c r="U1287" s="136"/>
      <c r="V1287" s="136"/>
      <c r="W1287"/>
      <c r="X1287" s="136"/>
      <c r="Y1287" s="136"/>
      <c r="Z1287" s="136"/>
      <c r="AA1287" s="136"/>
      <c r="AB1287" s="136"/>
      <c r="AC1287" s="136"/>
      <c r="AD1287" s="136"/>
      <c r="AE1287" s="136"/>
      <c r="AF1287" s="136"/>
      <c r="AG1287" s="136"/>
      <c r="AH1287" s="136"/>
      <c r="AI1287" s="136"/>
    </row>
    <row r="1288" spans="1:35" ht="30" x14ac:dyDescent="0.25">
      <c r="A1288" s="133">
        <v>255020</v>
      </c>
      <c r="B1288" s="133" t="s">
        <v>3260</v>
      </c>
      <c r="C1288" s="133">
        <v>2</v>
      </c>
      <c r="D1288" s="133" t="s">
        <v>1066</v>
      </c>
      <c r="E1288" s="133">
        <v>255</v>
      </c>
      <c r="F1288" s="133" t="s">
        <v>19</v>
      </c>
      <c r="G1288" s="133">
        <v>25500</v>
      </c>
      <c r="H1288" s="133" t="s">
        <v>19</v>
      </c>
      <c r="I1288" s="133">
        <v>107340</v>
      </c>
      <c r="J1288" s="133" t="s">
        <v>3260</v>
      </c>
      <c r="K1288" s="133" t="s">
        <v>545</v>
      </c>
      <c r="L1288" s="135" t="str">
        <f t="shared" si="40"/>
        <v>AA</v>
      </c>
      <c r="M1288" s="131">
        <f t="shared" si="41"/>
        <v>0</v>
      </c>
      <c r="P1288" s="136"/>
      <c r="Q1288" s="136"/>
      <c r="R1288" s="136"/>
      <c r="S1288" s="136"/>
      <c r="T1288"/>
      <c r="U1288" s="136"/>
      <c r="V1288" s="136"/>
      <c r="W1288"/>
      <c r="X1288" s="136"/>
      <c r="Y1288" s="136"/>
      <c r="Z1288" s="136"/>
      <c r="AA1288" s="136"/>
      <c r="AB1288" s="136"/>
      <c r="AC1288" s="136"/>
      <c r="AD1288" s="136"/>
      <c r="AE1288" s="136"/>
      <c r="AF1288" s="136"/>
      <c r="AG1288" s="136"/>
      <c r="AH1288" s="136"/>
      <c r="AI1288" s="136"/>
    </row>
    <row r="1289" spans="1:35" ht="30" x14ac:dyDescent="0.25">
      <c r="A1289" s="133" t="s">
        <v>3262</v>
      </c>
      <c r="B1289" s="133" t="s">
        <v>3263</v>
      </c>
      <c r="C1289" s="133">
        <v>2</v>
      </c>
      <c r="D1289" s="133" t="s">
        <v>1066</v>
      </c>
      <c r="E1289" s="133">
        <v>255</v>
      </c>
      <c r="F1289" s="133" t="s">
        <v>19</v>
      </c>
      <c r="G1289" s="133">
        <v>25500</v>
      </c>
      <c r="H1289" s="133" t="s">
        <v>19</v>
      </c>
      <c r="I1289" s="133"/>
      <c r="J1289" s="133"/>
      <c r="K1289" s="133"/>
      <c r="L1289" s="135" t="str">
        <f t="shared" si="40"/>
        <v>AA</v>
      </c>
      <c r="M1289" s="131">
        <f t="shared" si="41"/>
        <v>0</v>
      </c>
      <c r="P1289" s="136"/>
      <c r="Q1289" s="136"/>
      <c r="R1289" s="136"/>
      <c r="S1289" s="136"/>
      <c r="T1289"/>
      <c r="U1289" s="136"/>
      <c r="V1289" s="136"/>
      <c r="W1289"/>
      <c r="X1289" s="136"/>
      <c r="Y1289" s="136"/>
      <c r="Z1289" s="136"/>
      <c r="AA1289" s="136"/>
      <c r="AB1289" s="136"/>
      <c r="AC1289" s="136"/>
      <c r="AD1289" s="136"/>
      <c r="AE1289" s="136"/>
      <c r="AF1289" s="136"/>
      <c r="AG1289" s="136"/>
      <c r="AH1289" s="136"/>
      <c r="AI1289" s="136"/>
    </row>
    <row r="1290" spans="1:35" ht="30" x14ac:dyDescent="0.25">
      <c r="A1290" s="133" t="s">
        <v>3264</v>
      </c>
      <c r="B1290" s="133" t="s">
        <v>3265</v>
      </c>
      <c r="C1290" s="133">
        <v>2</v>
      </c>
      <c r="D1290" s="133" t="s">
        <v>1066</v>
      </c>
      <c r="E1290" s="133">
        <v>255</v>
      </c>
      <c r="F1290" s="133" t="s">
        <v>19</v>
      </c>
      <c r="G1290" s="133">
        <v>25500</v>
      </c>
      <c r="H1290" s="133" t="s">
        <v>19</v>
      </c>
      <c r="I1290" s="133"/>
      <c r="J1290" s="133"/>
      <c r="K1290" s="133"/>
      <c r="L1290" s="135" t="str">
        <f t="shared" si="40"/>
        <v>AA</v>
      </c>
      <c r="M1290" s="131">
        <f t="shared" si="41"/>
        <v>0</v>
      </c>
      <c r="P1290" s="136"/>
      <c r="Q1290" s="136"/>
      <c r="R1290" s="136"/>
      <c r="S1290" s="136"/>
      <c r="T1290"/>
      <c r="U1290" s="136"/>
      <c r="V1290" s="136"/>
      <c r="W1290"/>
      <c r="X1290" s="136"/>
      <c r="Y1290" s="136"/>
      <c r="Z1290" s="136"/>
      <c r="AA1290" s="136"/>
      <c r="AB1290" s="136"/>
      <c r="AC1290" s="136"/>
      <c r="AD1290" s="136"/>
      <c r="AE1290" s="136"/>
      <c r="AF1290" s="136"/>
      <c r="AG1290" s="136"/>
      <c r="AH1290" s="136"/>
      <c r="AI1290" s="136"/>
    </row>
    <row r="1291" spans="1:35" ht="30" x14ac:dyDescent="0.25">
      <c r="A1291" s="133" t="s">
        <v>3266</v>
      </c>
      <c r="B1291" s="133" t="s">
        <v>3267</v>
      </c>
      <c r="C1291" s="133">
        <v>2</v>
      </c>
      <c r="D1291" s="133" t="s">
        <v>1066</v>
      </c>
      <c r="E1291" s="133">
        <v>255</v>
      </c>
      <c r="F1291" s="133" t="s">
        <v>19</v>
      </c>
      <c r="G1291" s="133">
        <v>25500</v>
      </c>
      <c r="H1291" s="133" t="s">
        <v>19</v>
      </c>
      <c r="I1291" s="133"/>
      <c r="J1291" s="133"/>
      <c r="K1291" s="133"/>
      <c r="L1291" s="135" t="str">
        <f t="shared" si="40"/>
        <v>AA</v>
      </c>
      <c r="M1291" s="131">
        <f t="shared" si="41"/>
        <v>0</v>
      </c>
      <c r="P1291" s="136"/>
      <c r="Q1291" s="136"/>
      <c r="R1291" s="136"/>
      <c r="S1291" s="136"/>
      <c r="T1291"/>
      <c r="U1291" s="136"/>
      <c r="V1291" s="136"/>
      <c r="W1291"/>
      <c r="X1291" s="136"/>
      <c r="Y1291" s="136"/>
      <c r="Z1291" s="136"/>
      <c r="AA1291" s="136"/>
      <c r="AB1291" s="136"/>
      <c r="AC1291" s="136"/>
      <c r="AD1291" s="136"/>
      <c r="AE1291" s="136"/>
      <c r="AF1291" s="136"/>
      <c r="AG1291" s="136"/>
      <c r="AH1291" s="136"/>
      <c r="AI1291" s="136"/>
    </row>
    <row r="1292" spans="1:35" ht="30" x14ac:dyDescent="0.25">
      <c r="A1292" s="133" t="s">
        <v>3268</v>
      </c>
      <c r="B1292" s="133" t="s">
        <v>3269</v>
      </c>
      <c r="C1292" s="133">
        <v>2</v>
      </c>
      <c r="D1292" s="133" t="s">
        <v>1066</v>
      </c>
      <c r="E1292" s="133">
        <v>255</v>
      </c>
      <c r="F1292" s="133" t="s">
        <v>19</v>
      </c>
      <c r="G1292" s="133">
        <v>25500</v>
      </c>
      <c r="H1292" s="133" t="s">
        <v>19</v>
      </c>
      <c r="I1292" s="133"/>
      <c r="J1292" s="133"/>
      <c r="K1292" s="133"/>
      <c r="L1292" s="135" t="str">
        <f t="shared" si="40"/>
        <v>AA</v>
      </c>
      <c r="M1292" s="131">
        <f t="shared" si="41"/>
        <v>0</v>
      </c>
      <c r="P1292" s="136"/>
      <c r="Q1292" s="136"/>
      <c r="R1292" s="136"/>
      <c r="S1292" s="136"/>
      <c r="T1292"/>
      <c r="U1292" s="136"/>
      <c r="V1292" s="136"/>
      <c r="W1292"/>
      <c r="X1292" s="136"/>
      <c r="Y1292" s="136"/>
      <c r="Z1292" s="136"/>
      <c r="AA1292" s="136"/>
      <c r="AB1292" s="136"/>
      <c r="AC1292" s="136"/>
      <c r="AD1292" s="136"/>
      <c r="AE1292" s="136"/>
      <c r="AF1292" s="136"/>
      <c r="AG1292" s="136"/>
      <c r="AH1292" s="136"/>
      <c r="AI1292" s="136"/>
    </row>
    <row r="1293" spans="1:35" ht="30" x14ac:dyDescent="0.25">
      <c r="A1293" s="133" t="s">
        <v>3270</v>
      </c>
      <c r="B1293" s="133" t="s">
        <v>3271</v>
      </c>
      <c r="C1293" s="133">
        <v>2</v>
      </c>
      <c r="D1293" s="133" t="s">
        <v>1066</v>
      </c>
      <c r="E1293" s="133">
        <v>255</v>
      </c>
      <c r="F1293" s="133" t="s">
        <v>19</v>
      </c>
      <c r="G1293" s="133">
        <v>25500</v>
      </c>
      <c r="H1293" s="133" t="s">
        <v>19</v>
      </c>
      <c r="I1293" s="133"/>
      <c r="J1293" s="133"/>
      <c r="K1293" s="133"/>
      <c r="L1293" s="135" t="str">
        <f t="shared" si="40"/>
        <v>AA</v>
      </c>
      <c r="M1293" s="131">
        <f t="shared" si="41"/>
        <v>0</v>
      </c>
      <c r="P1293" s="136"/>
      <c r="Q1293" s="136"/>
      <c r="R1293" s="136"/>
      <c r="S1293" s="136"/>
      <c r="T1293"/>
      <c r="U1293" s="136"/>
      <c r="V1293" s="136"/>
      <c r="W1293"/>
      <c r="X1293" s="136"/>
      <c r="Y1293" s="136"/>
      <c r="Z1293" s="136"/>
      <c r="AA1293" s="136"/>
      <c r="AB1293" s="136"/>
      <c r="AC1293" s="136"/>
      <c r="AD1293" s="136"/>
      <c r="AE1293" s="136"/>
      <c r="AF1293" s="136"/>
      <c r="AG1293" s="136"/>
      <c r="AH1293" s="136"/>
      <c r="AI1293" s="136"/>
    </row>
    <row r="1294" spans="1:35" ht="30" x14ac:dyDescent="0.25">
      <c r="A1294" s="133">
        <v>255050</v>
      </c>
      <c r="B1294" s="133" t="s">
        <v>3273</v>
      </c>
      <c r="C1294" s="133">
        <v>2</v>
      </c>
      <c r="D1294" s="133" t="s">
        <v>1066</v>
      </c>
      <c r="E1294" s="133">
        <v>255</v>
      </c>
      <c r="F1294" s="133" t="s">
        <v>19</v>
      </c>
      <c r="G1294" s="133">
        <v>25505</v>
      </c>
      <c r="H1294" s="133" t="s">
        <v>3273</v>
      </c>
      <c r="I1294" s="133">
        <v>101908</v>
      </c>
      <c r="J1294" s="133" t="s">
        <v>3275</v>
      </c>
      <c r="K1294" s="133" t="s">
        <v>557</v>
      </c>
      <c r="L1294" s="135" t="str">
        <f t="shared" si="40"/>
        <v>AA</v>
      </c>
      <c r="M1294" s="131">
        <f t="shared" si="41"/>
        <v>0</v>
      </c>
      <c r="P1294" s="136"/>
      <c r="Q1294" s="136"/>
      <c r="R1294" s="136"/>
      <c r="S1294" s="136"/>
      <c r="T1294"/>
      <c r="U1294" s="136"/>
      <c r="V1294" s="136"/>
      <c r="W1294"/>
      <c r="X1294" s="136"/>
      <c r="Y1294" s="136"/>
      <c r="Z1294" s="136"/>
      <c r="AA1294" s="136"/>
      <c r="AB1294" s="136"/>
      <c r="AC1294" s="136"/>
      <c r="AD1294" s="136"/>
      <c r="AE1294" s="136"/>
      <c r="AF1294" s="136"/>
      <c r="AG1294" s="136"/>
      <c r="AH1294" s="136"/>
      <c r="AI1294" s="136"/>
    </row>
    <row r="1295" spans="1:35" ht="30" x14ac:dyDescent="0.25">
      <c r="A1295" s="133">
        <v>255050</v>
      </c>
      <c r="B1295" s="133" t="s">
        <v>3273</v>
      </c>
      <c r="C1295" s="133">
        <v>2</v>
      </c>
      <c r="D1295" s="133" t="s">
        <v>1066</v>
      </c>
      <c r="E1295" s="133">
        <v>255</v>
      </c>
      <c r="F1295" s="133" t="s">
        <v>19</v>
      </c>
      <c r="G1295" s="133">
        <v>25505</v>
      </c>
      <c r="H1295" s="133" t="s">
        <v>3273</v>
      </c>
      <c r="I1295" s="133">
        <v>227077</v>
      </c>
      <c r="J1295" s="133" t="s">
        <v>3277</v>
      </c>
      <c r="K1295" s="133" t="s">
        <v>545</v>
      </c>
      <c r="L1295" s="135" t="str">
        <f t="shared" si="40"/>
        <v>AA</v>
      </c>
      <c r="M1295" s="131">
        <f t="shared" si="41"/>
        <v>0</v>
      </c>
      <c r="P1295" s="136"/>
      <c r="Q1295" s="136"/>
      <c r="R1295" s="136"/>
      <c r="S1295" s="136"/>
      <c r="T1295"/>
      <c r="U1295" s="136"/>
      <c r="V1295" s="136"/>
      <c r="W1295"/>
      <c r="X1295" s="136"/>
      <c r="Y1295" s="136"/>
      <c r="Z1295" s="136"/>
      <c r="AA1295" s="136"/>
      <c r="AB1295" s="136"/>
      <c r="AC1295" s="136"/>
      <c r="AD1295" s="136"/>
      <c r="AE1295" s="136"/>
      <c r="AF1295" s="136"/>
      <c r="AG1295" s="136"/>
      <c r="AH1295" s="136"/>
      <c r="AI1295" s="136"/>
    </row>
    <row r="1296" spans="1:35" ht="30" x14ac:dyDescent="0.25">
      <c r="A1296" s="133">
        <v>255050</v>
      </c>
      <c r="B1296" s="133" t="s">
        <v>3273</v>
      </c>
      <c r="C1296" s="133">
        <v>2</v>
      </c>
      <c r="D1296" s="133" t="s">
        <v>1066</v>
      </c>
      <c r="E1296" s="133">
        <v>255</v>
      </c>
      <c r="F1296" s="133" t="s">
        <v>19</v>
      </c>
      <c r="G1296" s="133">
        <v>25505</v>
      </c>
      <c r="H1296" s="133" t="s">
        <v>3273</v>
      </c>
      <c r="I1296" s="133">
        <v>227163</v>
      </c>
      <c r="J1296" s="133" t="s">
        <v>3279</v>
      </c>
      <c r="K1296" s="133" t="s">
        <v>545</v>
      </c>
      <c r="L1296" s="135" t="str">
        <f t="shared" si="40"/>
        <v>AA</v>
      </c>
      <c r="M1296" s="131">
        <f t="shared" si="41"/>
        <v>0</v>
      </c>
      <c r="P1296" s="136"/>
      <c r="Q1296" s="136"/>
      <c r="R1296" s="136"/>
      <c r="S1296" s="136"/>
      <c r="T1296"/>
      <c r="U1296" s="136"/>
      <c r="V1296" s="136"/>
      <c r="W1296"/>
      <c r="X1296" s="136"/>
      <c r="Y1296" s="136"/>
      <c r="Z1296" s="136"/>
      <c r="AA1296" s="136"/>
      <c r="AB1296" s="136"/>
      <c r="AC1296" s="136"/>
      <c r="AD1296" s="136"/>
      <c r="AE1296" s="136"/>
      <c r="AF1296" s="136"/>
      <c r="AG1296" s="136"/>
      <c r="AH1296" s="136"/>
      <c r="AI1296" s="136"/>
    </row>
    <row r="1297" spans="1:35" ht="30" x14ac:dyDescent="0.25">
      <c r="A1297" s="133">
        <v>255050</v>
      </c>
      <c r="B1297" s="133" t="s">
        <v>3273</v>
      </c>
      <c r="C1297" s="133">
        <v>2</v>
      </c>
      <c r="D1297" s="133" t="s">
        <v>1066</v>
      </c>
      <c r="E1297" s="133">
        <v>255</v>
      </c>
      <c r="F1297" s="133" t="s">
        <v>19</v>
      </c>
      <c r="G1297" s="133">
        <v>25505</v>
      </c>
      <c r="H1297" s="133" t="s">
        <v>3273</v>
      </c>
      <c r="I1297" s="133">
        <v>227449</v>
      </c>
      <c r="J1297" s="133" t="s">
        <v>3281</v>
      </c>
      <c r="K1297" s="133" t="s">
        <v>545</v>
      </c>
      <c r="L1297" s="135" t="str">
        <f t="shared" si="40"/>
        <v>AA</v>
      </c>
      <c r="M1297" s="131">
        <f t="shared" si="41"/>
        <v>0</v>
      </c>
      <c r="P1297" s="136"/>
      <c r="Q1297" s="136"/>
      <c r="R1297" s="136"/>
      <c r="S1297" s="136"/>
      <c r="T1297"/>
      <c r="U1297" s="136"/>
      <c r="V1297" s="136"/>
      <c r="W1297"/>
      <c r="X1297" s="136"/>
      <c r="Y1297" s="136"/>
      <c r="Z1297" s="136"/>
      <c r="AA1297" s="136"/>
      <c r="AB1297" s="136"/>
      <c r="AC1297" s="136"/>
      <c r="AD1297" s="136"/>
      <c r="AE1297" s="136"/>
      <c r="AF1297" s="136"/>
      <c r="AG1297" s="136"/>
      <c r="AH1297" s="136"/>
      <c r="AI1297" s="136"/>
    </row>
    <row r="1298" spans="1:35" ht="30" x14ac:dyDescent="0.25">
      <c r="A1298" s="133">
        <v>255050</v>
      </c>
      <c r="B1298" s="133" t="s">
        <v>3273</v>
      </c>
      <c r="C1298" s="133">
        <v>2</v>
      </c>
      <c r="D1298" s="133" t="s">
        <v>1066</v>
      </c>
      <c r="E1298" s="133">
        <v>255</v>
      </c>
      <c r="F1298" s="133" t="s">
        <v>19</v>
      </c>
      <c r="G1298" s="133">
        <v>25505</v>
      </c>
      <c r="H1298" s="133" t="s">
        <v>3273</v>
      </c>
      <c r="I1298" s="133">
        <v>227532</v>
      </c>
      <c r="J1298" s="133" t="s">
        <v>3283</v>
      </c>
      <c r="K1298" s="133" t="s">
        <v>545</v>
      </c>
      <c r="L1298" s="135" t="str">
        <f t="shared" si="40"/>
        <v>AA</v>
      </c>
      <c r="M1298" s="131">
        <f t="shared" si="41"/>
        <v>0</v>
      </c>
      <c r="P1298" s="136"/>
      <c r="Q1298" s="136"/>
      <c r="R1298" s="136"/>
      <c r="S1298" s="136"/>
      <c r="T1298"/>
      <c r="U1298" s="136"/>
      <c r="V1298" s="136"/>
      <c r="W1298"/>
      <c r="X1298" s="136"/>
      <c r="Y1298" s="136"/>
      <c r="Z1298" s="136"/>
      <c r="AA1298" s="136"/>
      <c r="AB1298" s="136"/>
      <c r="AC1298" s="136"/>
      <c r="AD1298" s="136"/>
      <c r="AE1298" s="136"/>
      <c r="AF1298" s="136"/>
      <c r="AG1298" s="136"/>
      <c r="AH1298" s="136"/>
      <c r="AI1298" s="136"/>
    </row>
    <row r="1299" spans="1:35" ht="30" x14ac:dyDescent="0.25">
      <c r="A1299" s="133">
        <v>255050</v>
      </c>
      <c r="B1299" s="133" t="s">
        <v>3273</v>
      </c>
      <c r="C1299" s="133">
        <v>2</v>
      </c>
      <c r="D1299" s="133" t="s">
        <v>1066</v>
      </c>
      <c r="E1299" s="133">
        <v>255</v>
      </c>
      <c r="F1299" s="133" t="s">
        <v>19</v>
      </c>
      <c r="G1299" s="133">
        <v>25505</v>
      </c>
      <c r="H1299" s="133" t="s">
        <v>3273</v>
      </c>
      <c r="I1299" s="133">
        <v>227675</v>
      </c>
      <c r="J1299" s="133" t="s">
        <v>3285</v>
      </c>
      <c r="K1299" s="133" t="s">
        <v>545</v>
      </c>
      <c r="L1299" s="135" t="str">
        <f t="shared" si="40"/>
        <v>AA</v>
      </c>
      <c r="M1299" s="131">
        <f t="shared" si="41"/>
        <v>0</v>
      </c>
      <c r="P1299" s="136"/>
      <c r="Q1299" s="136"/>
      <c r="R1299" s="136"/>
      <c r="S1299" s="136"/>
      <c r="T1299"/>
      <c r="U1299" s="136"/>
      <c r="V1299" s="136"/>
      <c r="W1299"/>
      <c r="X1299" s="136"/>
      <c r="Y1299" s="136"/>
      <c r="Z1299" s="136"/>
      <c r="AA1299" s="136"/>
      <c r="AB1299" s="136"/>
      <c r="AC1299" s="136"/>
      <c r="AD1299" s="136"/>
      <c r="AE1299" s="136"/>
      <c r="AF1299" s="136"/>
      <c r="AG1299" s="136"/>
      <c r="AH1299" s="136"/>
      <c r="AI1299" s="136"/>
    </row>
    <row r="1300" spans="1:35" ht="30" x14ac:dyDescent="0.25">
      <c r="A1300" s="133">
        <v>255050</v>
      </c>
      <c r="B1300" s="133" t="s">
        <v>3273</v>
      </c>
      <c r="C1300" s="133">
        <v>2</v>
      </c>
      <c r="D1300" s="133" t="s">
        <v>1066</v>
      </c>
      <c r="E1300" s="133">
        <v>255</v>
      </c>
      <c r="F1300" s="133" t="s">
        <v>19</v>
      </c>
      <c r="G1300" s="133">
        <v>25505</v>
      </c>
      <c r="H1300" s="133" t="s">
        <v>3273</v>
      </c>
      <c r="I1300" s="133">
        <v>228954</v>
      </c>
      <c r="J1300" s="133" t="s">
        <v>3287</v>
      </c>
      <c r="K1300" s="133" t="s">
        <v>545</v>
      </c>
      <c r="L1300" s="135" t="str">
        <f t="shared" si="40"/>
        <v>AA</v>
      </c>
      <c r="M1300" s="131">
        <f t="shared" si="41"/>
        <v>0</v>
      </c>
      <c r="P1300" s="136"/>
      <c r="Q1300" s="136"/>
      <c r="R1300" s="136"/>
      <c r="S1300" s="136"/>
      <c r="T1300"/>
      <c r="U1300" s="136"/>
      <c r="V1300" s="136"/>
      <c r="W1300"/>
      <c r="X1300" s="136"/>
      <c r="Y1300" s="136"/>
      <c r="Z1300" s="136"/>
      <c r="AA1300" s="136"/>
      <c r="AB1300" s="136"/>
      <c r="AC1300" s="136"/>
      <c r="AD1300" s="136"/>
      <c r="AE1300" s="136"/>
      <c r="AF1300" s="136"/>
      <c r="AG1300" s="136"/>
      <c r="AH1300" s="136"/>
      <c r="AI1300" s="136"/>
    </row>
    <row r="1301" spans="1:35" ht="30" x14ac:dyDescent="0.25">
      <c r="A1301" s="133">
        <v>255050</v>
      </c>
      <c r="B1301" s="133" t="s">
        <v>3273</v>
      </c>
      <c r="C1301" s="133">
        <v>2</v>
      </c>
      <c r="D1301" s="133" t="s">
        <v>1066</v>
      </c>
      <c r="E1301" s="133">
        <v>255</v>
      </c>
      <c r="F1301" s="133" t="s">
        <v>19</v>
      </c>
      <c r="G1301" s="133">
        <v>25505</v>
      </c>
      <c r="H1301" s="133" t="s">
        <v>3273</v>
      </c>
      <c r="I1301" s="133">
        <v>333501</v>
      </c>
      <c r="J1301" s="133" t="s">
        <v>3289</v>
      </c>
      <c r="K1301" s="133" t="s">
        <v>545</v>
      </c>
      <c r="L1301" s="135" t="str">
        <f t="shared" si="40"/>
        <v>AA</v>
      </c>
      <c r="M1301" s="131">
        <f t="shared" si="41"/>
        <v>0</v>
      </c>
      <c r="P1301" s="136"/>
      <c r="Q1301" s="136"/>
      <c r="R1301" s="136"/>
      <c r="S1301" s="136"/>
      <c r="T1301"/>
      <c r="U1301" s="136"/>
      <c r="V1301" s="136"/>
      <c r="W1301"/>
      <c r="X1301" s="136"/>
      <c r="Y1301" s="136"/>
      <c r="Z1301" s="136"/>
      <c r="AA1301" s="136"/>
      <c r="AB1301" s="136"/>
      <c r="AC1301" s="136"/>
      <c r="AD1301" s="136"/>
      <c r="AE1301" s="136"/>
      <c r="AF1301" s="136"/>
      <c r="AG1301" s="136"/>
      <c r="AH1301" s="136"/>
      <c r="AI1301" s="136"/>
    </row>
    <row r="1302" spans="1:35" ht="30" x14ac:dyDescent="0.25">
      <c r="A1302" s="133">
        <v>255050</v>
      </c>
      <c r="B1302" s="133" t="s">
        <v>3273</v>
      </c>
      <c r="C1302" s="133">
        <v>2</v>
      </c>
      <c r="D1302" s="133" t="s">
        <v>1066</v>
      </c>
      <c r="E1302" s="133">
        <v>255</v>
      </c>
      <c r="F1302" s="133" t="s">
        <v>19</v>
      </c>
      <c r="G1302" s="133">
        <v>25505</v>
      </c>
      <c r="H1302" s="133" t="s">
        <v>3273</v>
      </c>
      <c r="I1302" s="133">
        <v>336151</v>
      </c>
      <c r="J1302" s="133" t="s">
        <v>3291</v>
      </c>
      <c r="K1302" s="133" t="s">
        <v>884</v>
      </c>
      <c r="L1302" s="135" t="str">
        <f t="shared" si="40"/>
        <v>AA</v>
      </c>
      <c r="M1302" s="131">
        <f t="shared" si="41"/>
        <v>0</v>
      </c>
      <c r="P1302" s="136"/>
      <c r="Q1302" s="136"/>
      <c r="R1302" s="136"/>
      <c r="S1302" s="136"/>
      <c r="T1302"/>
      <c r="U1302" s="136"/>
      <c r="V1302" s="136"/>
      <c r="W1302"/>
      <c r="X1302" s="136"/>
      <c r="Y1302" s="136"/>
      <c r="Z1302" s="136"/>
      <c r="AA1302" s="136"/>
      <c r="AB1302" s="136"/>
      <c r="AC1302" s="136"/>
      <c r="AD1302" s="136"/>
      <c r="AE1302" s="136"/>
      <c r="AF1302" s="136"/>
      <c r="AG1302" s="136"/>
      <c r="AH1302" s="136"/>
      <c r="AI1302" s="136"/>
    </row>
    <row r="1303" spans="1:35" ht="30" x14ac:dyDescent="0.25">
      <c r="A1303" s="133">
        <v>255050</v>
      </c>
      <c r="B1303" s="133" t="s">
        <v>3273</v>
      </c>
      <c r="C1303" s="133">
        <v>2</v>
      </c>
      <c r="D1303" s="133" t="s">
        <v>1066</v>
      </c>
      <c r="E1303" s="133">
        <v>255</v>
      </c>
      <c r="F1303" s="133" t="s">
        <v>19</v>
      </c>
      <c r="G1303" s="133">
        <v>25505</v>
      </c>
      <c r="H1303" s="133" t="s">
        <v>3273</v>
      </c>
      <c r="I1303" s="133">
        <v>336949</v>
      </c>
      <c r="J1303" s="133" t="s">
        <v>3293</v>
      </c>
      <c r="K1303" s="133" t="s">
        <v>884</v>
      </c>
      <c r="L1303" s="135" t="str">
        <f t="shared" si="40"/>
        <v>AA</v>
      </c>
      <c r="M1303" s="131">
        <f t="shared" si="41"/>
        <v>0</v>
      </c>
      <c r="P1303" s="136"/>
      <c r="Q1303" s="136"/>
      <c r="R1303" s="136"/>
      <c r="S1303" s="136"/>
      <c r="T1303"/>
      <c r="U1303" s="136"/>
      <c r="V1303" s="136"/>
      <c r="W1303"/>
      <c r="X1303" s="136"/>
      <c r="Y1303" s="136"/>
      <c r="Z1303" s="136"/>
      <c r="AA1303" s="136"/>
      <c r="AB1303" s="136"/>
      <c r="AC1303" s="136"/>
      <c r="AD1303" s="136"/>
      <c r="AE1303" s="136"/>
      <c r="AF1303" s="136"/>
      <c r="AG1303" s="136"/>
      <c r="AH1303" s="136"/>
      <c r="AI1303" s="136"/>
    </row>
    <row r="1304" spans="1:35" ht="30" x14ac:dyDescent="0.25">
      <c r="A1304" s="133">
        <v>255100</v>
      </c>
      <c r="B1304" s="133" t="s">
        <v>3295</v>
      </c>
      <c r="C1304" s="133">
        <v>2</v>
      </c>
      <c r="D1304" s="133" t="s">
        <v>1066</v>
      </c>
      <c r="E1304" s="133">
        <v>255</v>
      </c>
      <c r="F1304" s="133" t="s">
        <v>19</v>
      </c>
      <c r="G1304" s="133">
        <v>25510</v>
      </c>
      <c r="H1304" s="133" t="s">
        <v>3295</v>
      </c>
      <c r="I1304" s="133">
        <v>101901</v>
      </c>
      <c r="J1304" s="133" t="s">
        <v>3297</v>
      </c>
      <c r="K1304" s="133" t="s">
        <v>557</v>
      </c>
      <c r="L1304" s="135" t="str">
        <f t="shared" si="40"/>
        <v>AA</v>
      </c>
      <c r="M1304" s="131">
        <f t="shared" si="41"/>
        <v>0</v>
      </c>
      <c r="P1304" s="136"/>
      <c r="Q1304" s="136"/>
      <c r="R1304" s="136"/>
      <c r="S1304" s="136"/>
      <c r="T1304"/>
      <c r="U1304" s="136"/>
      <c r="V1304" s="136"/>
      <c r="W1304"/>
      <c r="X1304" s="136"/>
      <c r="Y1304" s="136"/>
      <c r="Z1304" s="136"/>
      <c r="AA1304" s="136"/>
      <c r="AB1304" s="136"/>
      <c r="AC1304" s="136"/>
      <c r="AD1304" s="136"/>
      <c r="AE1304" s="136"/>
      <c r="AF1304" s="136"/>
      <c r="AG1304" s="136"/>
      <c r="AH1304" s="136"/>
      <c r="AI1304" s="136"/>
    </row>
    <row r="1305" spans="1:35" ht="30" x14ac:dyDescent="0.25">
      <c r="A1305" s="133">
        <v>255100</v>
      </c>
      <c r="B1305" s="133" t="s">
        <v>3295</v>
      </c>
      <c r="C1305" s="133">
        <v>2</v>
      </c>
      <c r="D1305" s="133" t="s">
        <v>1066</v>
      </c>
      <c r="E1305" s="133">
        <v>255</v>
      </c>
      <c r="F1305" s="133" t="s">
        <v>19</v>
      </c>
      <c r="G1305" s="133">
        <v>25510</v>
      </c>
      <c r="H1305" s="133" t="s">
        <v>3295</v>
      </c>
      <c r="I1305" s="133">
        <v>105558</v>
      </c>
      <c r="J1305" s="133" t="s">
        <v>3299</v>
      </c>
      <c r="K1305" s="133" t="s">
        <v>557</v>
      </c>
      <c r="L1305" s="135" t="str">
        <f t="shared" si="40"/>
        <v>AA</v>
      </c>
      <c r="M1305" s="131">
        <f t="shared" si="41"/>
        <v>0</v>
      </c>
      <c r="P1305" s="136"/>
      <c r="Q1305" s="136"/>
      <c r="R1305" s="136"/>
      <c r="S1305" s="136"/>
      <c r="T1305"/>
      <c r="U1305" s="136"/>
      <c r="V1305" s="136"/>
      <c r="W1305"/>
      <c r="X1305" s="136"/>
      <c r="Y1305" s="136"/>
      <c r="Z1305" s="136"/>
      <c r="AA1305" s="136"/>
      <c r="AB1305" s="136"/>
      <c r="AC1305" s="136"/>
      <c r="AD1305" s="136"/>
      <c r="AE1305" s="136"/>
      <c r="AF1305" s="136"/>
      <c r="AG1305" s="136"/>
      <c r="AH1305" s="136"/>
      <c r="AI1305" s="136"/>
    </row>
    <row r="1306" spans="1:35" ht="30" x14ac:dyDescent="0.25">
      <c r="A1306" s="133">
        <v>255100</v>
      </c>
      <c r="B1306" s="133" t="s">
        <v>3295</v>
      </c>
      <c r="C1306" s="133">
        <v>2</v>
      </c>
      <c r="D1306" s="133" t="s">
        <v>1066</v>
      </c>
      <c r="E1306" s="133">
        <v>255</v>
      </c>
      <c r="F1306" s="133" t="s">
        <v>19</v>
      </c>
      <c r="G1306" s="133">
        <v>25510</v>
      </c>
      <c r="H1306" s="133" t="s">
        <v>3295</v>
      </c>
      <c r="I1306" s="133">
        <v>220300</v>
      </c>
      <c r="J1306" s="133" t="s">
        <v>3301</v>
      </c>
      <c r="K1306" s="133" t="s">
        <v>1159</v>
      </c>
      <c r="L1306" s="135" t="str">
        <f t="shared" si="40"/>
        <v>AA</v>
      </c>
      <c r="M1306" s="131">
        <f t="shared" si="41"/>
        <v>0</v>
      </c>
      <c r="P1306" s="136"/>
      <c r="Q1306" s="136"/>
      <c r="R1306" s="136"/>
      <c r="S1306" s="136"/>
      <c r="T1306"/>
      <c r="U1306" s="136"/>
      <c r="V1306" s="136"/>
      <c r="W1306"/>
      <c r="X1306" s="136"/>
      <c r="Y1306" s="136"/>
      <c r="Z1306" s="136"/>
      <c r="AA1306" s="136"/>
      <c r="AB1306" s="136"/>
      <c r="AC1306" s="136"/>
      <c r="AD1306" s="136"/>
      <c r="AE1306" s="136"/>
      <c r="AF1306" s="136"/>
      <c r="AG1306" s="136"/>
      <c r="AH1306" s="136"/>
      <c r="AI1306" s="136"/>
    </row>
    <row r="1307" spans="1:35" ht="30" x14ac:dyDescent="0.25">
      <c r="A1307" s="133">
        <v>255100</v>
      </c>
      <c r="B1307" s="133" t="s">
        <v>3295</v>
      </c>
      <c r="C1307" s="133">
        <v>2</v>
      </c>
      <c r="D1307" s="133" t="s">
        <v>1066</v>
      </c>
      <c r="E1307" s="133">
        <v>255</v>
      </c>
      <c r="F1307" s="133" t="s">
        <v>19</v>
      </c>
      <c r="G1307" s="133">
        <v>25510</v>
      </c>
      <c r="H1307" s="133" t="s">
        <v>3295</v>
      </c>
      <c r="I1307" s="133">
        <v>224506</v>
      </c>
      <c r="J1307" s="133" t="s">
        <v>3303</v>
      </c>
      <c r="K1307" s="133" t="s">
        <v>545</v>
      </c>
      <c r="L1307" s="135" t="str">
        <f t="shared" si="40"/>
        <v>AA</v>
      </c>
      <c r="M1307" s="131">
        <f t="shared" si="41"/>
        <v>0</v>
      </c>
      <c r="P1307" s="136"/>
      <c r="Q1307" s="136"/>
      <c r="R1307" s="136"/>
      <c r="S1307" s="136"/>
      <c r="T1307"/>
      <c r="U1307" s="136"/>
      <c r="V1307" s="136"/>
      <c r="W1307"/>
      <c r="X1307" s="136"/>
      <c r="Y1307" s="136"/>
      <c r="Z1307" s="136"/>
      <c r="AA1307" s="136"/>
      <c r="AB1307" s="136"/>
      <c r="AC1307" s="136"/>
      <c r="AD1307" s="136"/>
      <c r="AE1307" s="136"/>
      <c r="AF1307" s="136"/>
      <c r="AG1307" s="136"/>
      <c r="AH1307" s="136"/>
      <c r="AI1307" s="136"/>
    </row>
    <row r="1308" spans="1:35" ht="30" x14ac:dyDescent="0.25">
      <c r="A1308" s="133">
        <v>255100</v>
      </c>
      <c r="B1308" s="133" t="s">
        <v>3295</v>
      </c>
      <c r="C1308" s="133">
        <v>2</v>
      </c>
      <c r="D1308" s="133" t="s">
        <v>1066</v>
      </c>
      <c r="E1308" s="133">
        <v>255</v>
      </c>
      <c r="F1308" s="133" t="s">
        <v>19</v>
      </c>
      <c r="G1308" s="133">
        <v>25510</v>
      </c>
      <c r="H1308" s="133" t="s">
        <v>3295</v>
      </c>
      <c r="I1308" s="133">
        <v>225524</v>
      </c>
      <c r="J1308" s="133" t="s">
        <v>3305</v>
      </c>
      <c r="K1308" s="133" t="s">
        <v>545</v>
      </c>
      <c r="L1308" s="135" t="str">
        <f t="shared" si="40"/>
        <v>AA</v>
      </c>
      <c r="M1308" s="131">
        <f t="shared" si="41"/>
        <v>0</v>
      </c>
      <c r="P1308" s="136"/>
      <c r="Q1308" s="136"/>
      <c r="R1308" s="136"/>
      <c r="S1308" s="136"/>
      <c r="T1308"/>
      <c r="U1308" s="136"/>
      <c r="V1308" s="136"/>
      <c r="W1308"/>
      <c r="X1308" s="136"/>
      <c r="Y1308" s="136"/>
      <c r="Z1308" s="136"/>
      <c r="AA1308" s="136"/>
      <c r="AB1308" s="136"/>
      <c r="AC1308" s="136"/>
      <c r="AD1308" s="136"/>
      <c r="AE1308" s="136"/>
      <c r="AF1308" s="136"/>
      <c r="AG1308" s="136"/>
      <c r="AH1308" s="136"/>
      <c r="AI1308" s="136"/>
    </row>
    <row r="1309" spans="1:35" ht="30" x14ac:dyDescent="0.25">
      <c r="A1309" s="133">
        <v>255100</v>
      </c>
      <c r="B1309" s="133" t="s">
        <v>3295</v>
      </c>
      <c r="C1309" s="133">
        <v>2</v>
      </c>
      <c r="D1309" s="133" t="s">
        <v>1066</v>
      </c>
      <c r="E1309" s="133">
        <v>255</v>
      </c>
      <c r="F1309" s="133" t="s">
        <v>19</v>
      </c>
      <c r="G1309" s="133">
        <v>25510</v>
      </c>
      <c r="H1309" s="133" t="s">
        <v>3295</v>
      </c>
      <c r="I1309" s="133">
        <v>225544</v>
      </c>
      <c r="J1309" s="133" t="s">
        <v>3307</v>
      </c>
      <c r="K1309" s="133" t="s">
        <v>545</v>
      </c>
      <c r="L1309" s="135" t="str">
        <f t="shared" si="40"/>
        <v>AA</v>
      </c>
      <c r="M1309" s="131">
        <f t="shared" si="41"/>
        <v>0</v>
      </c>
      <c r="P1309" s="136"/>
      <c r="Q1309" s="136"/>
      <c r="R1309" s="136"/>
      <c r="S1309" s="136"/>
      <c r="T1309"/>
      <c r="U1309" s="136"/>
      <c r="V1309" s="136"/>
      <c r="W1309"/>
      <c r="X1309" s="136"/>
      <c r="Y1309" s="136"/>
      <c r="Z1309" s="136"/>
      <c r="AA1309" s="136"/>
      <c r="AB1309" s="136"/>
      <c r="AC1309" s="136"/>
      <c r="AD1309" s="136"/>
      <c r="AE1309" s="136"/>
      <c r="AF1309" s="136"/>
      <c r="AG1309" s="136"/>
      <c r="AH1309" s="136"/>
      <c r="AI1309" s="136"/>
    </row>
    <row r="1310" spans="1:35" ht="30" x14ac:dyDescent="0.25">
      <c r="A1310" s="133">
        <v>255100</v>
      </c>
      <c r="B1310" s="133" t="s">
        <v>3295</v>
      </c>
      <c r="C1310" s="133">
        <v>2</v>
      </c>
      <c r="D1310" s="133" t="s">
        <v>1066</v>
      </c>
      <c r="E1310" s="133">
        <v>255</v>
      </c>
      <c r="F1310" s="133" t="s">
        <v>19</v>
      </c>
      <c r="G1310" s="133">
        <v>25510</v>
      </c>
      <c r="H1310" s="133" t="s">
        <v>3295</v>
      </c>
      <c r="I1310" s="133">
        <v>227158</v>
      </c>
      <c r="J1310" s="133" t="s">
        <v>3309</v>
      </c>
      <c r="K1310" s="133" t="s">
        <v>545</v>
      </c>
      <c r="L1310" s="135" t="str">
        <f t="shared" si="40"/>
        <v>AA</v>
      </c>
      <c r="M1310" s="131">
        <f t="shared" si="41"/>
        <v>0</v>
      </c>
      <c r="P1310" s="136"/>
      <c r="Q1310" s="136"/>
      <c r="R1310" s="136"/>
      <c r="S1310" s="136"/>
      <c r="T1310"/>
      <c r="U1310" s="136"/>
      <c r="V1310" s="136"/>
      <c r="W1310"/>
      <c r="X1310" s="136"/>
      <c r="Y1310" s="136"/>
      <c r="Z1310" s="136"/>
      <c r="AA1310" s="136"/>
      <c r="AB1310" s="136"/>
      <c r="AC1310" s="136"/>
      <c r="AD1310" s="136"/>
      <c r="AE1310" s="136"/>
      <c r="AF1310" s="136"/>
      <c r="AG1310" s="136"/>
      <c r="AH1310" s="136"/>
      <c r="AI1310" s="136"/>
    </row>
    <row r="1311" spans="1:35" ht="30" x14ac:dyDescent="0.25">
      <c r="A1311" s="133">
        <v>255100</v>
      </c>
      <c r="B1311" s="133" t="s">
        <v>3295</v>
      </c>
      <c r="C1311" s="133">
        <v>2</v>
      </c>
      <c r="D1311" s="133" t="s">
        <v>1066</v>
      </c>
      <c r="E1311" s="133">
        <v>255</v>
      </c>
      <c r="F1311" s="133" t="s">
        <v>19</v>
      </c>
      <c r="G1311" s="133">
        <v>25510</v>
      </c>
      <c r="H1311" s="133" t="s">
        <v>3295</v>
      </c>
      <c r="I1311" s="133">
        <v>227383</v>
      </c>
      <c r="J1311" s="133" t="s">
        <v>3311</v>
      </c>
      <c r="K1311" s="133" t="s">
        <v>545</v>
      </c>
      <c r="L1311" s="135" t="str">
        <f t="shared" si="40"/>
        <v>AA</v>
      </c>
      <c r="M1311" s="131">
        <f t="shared" si="41"/>
        <v>0</v>
      </c>
      <c r="P1311" s="136"/>
      <c r="Q1311" s="136"/>
      <c r="R1311" s="136"/>
      <c r="S1311" s="136"/>
      <c r="T1311"/>
      <c r="U1311" s="136"/>
      <c r="V1311" s="136"/>
      <c r="W1311"/>
      <c r="X1311" s="136"/>
      <c r="Y1311" s="136"/>
      <c r="Z1311" s="136"/>
      <c r="AA1311" s="136"/>
      <c r="AB1311" s="136"/>
      <c r="AC1311" s="136"/>
      <c r="AD1311" s="136"/>
      <c r="AE1311" s="136"/>
      <c r="AF1311" s="136"/>
      <c r="AG1311" s="136"/>
      <c r="AH1311" s="136"/>
      <c r="AI1311" s="136"/>
    </row>
    <row r="1312" spans="1:35" ht="30" x14ac:dyDescent="0.25">
      <c r="A1312" s="133">
        <v>255100</v>
      </c>
      <c r="B1312" s="133" t="s">
        <v>3295</v>
      </c>
      <c r="C1312" s="133">
        <v>2</v>
      </c>
      <c r="D1312" s="133" t="s">
        <v>1066</v>
      </c>
      <c r="E1312" s="133">
        <v>255</v>
      </c>
      <c r="F1312" s="133" t="s">
        <v>19</v>
      </c>
      <c r="G1312" s="133">
        <v>25510</v>
      </c>
      <c r="H1312" s="133" t="s">
        <v>3295</v>
      </c>
      <c r="I1312" s="133">
        <v>227389</v>
      </c>
      <c r="J1312" s="133" t="s">
        <v>3313</v>
      </c>
      <c r="K1312" s="133" t="s">
        <v>545</v>
      </c>
      <c r="L1312" s="135" t="str">
        <f t="shared" si="40"/>
        <v>AA</v>
      </c>
      <c r="M1312" s="131">
        <f t="shared" si="41"/>
        <v>0</v>
      </c>
      <c r="P1312" s="136"/>
      <c r="Q1312" s="136"/>
      <c r="R1312" s="136"/>
      <c r="S1312" s="136"/>
      <c r="T1312"/>
      <c r="U1312" s="136"/>
      <c r="V1312" s="136"/>
      <c r="W1312"/>
      <c r="X1312" s="136"/>
      <c r="Y1312" s="136"/>
      <c r="Z1312" s="136"/>
      <c r="AA1312" s="136"/>
      <c r="AB1312" s="136"/>
      <c r="AC1312" s="136"/>
      <c r="AD1312" s="136"/>
      <c r="AE1312" s="136"/>
      <c r="AF1312" s="136"/>
      <c r="AG1312" s="136"/>
      <c r="AH1312" s="136"/>
      <c r="AI1312" s="136"/>
    </row>
    <row r="1313" spans="1:35" ht="30" x14ac:dyDescent="0.25">
      <c r="A1313" s="133">
        <v>255100</v>
      </c>
      <c r="B1313" s="133" t="s">
        <v>3295</v>
      </c>
      <c r="C1313" s="133">
        <v>2</v>
      </c>
      <c r="D1313" s="133" t="s">
        <v>1066</v>
      </c>
      <c r="E1313" s="133">
        <v>255</v>
      </c>
      <c r="F1313" s="133" t="s">
        <v>19</v>
      </c>
      <c r="G1313" s="133">
        <v>25510</v>
      </c>
      <c r="H1313" s="133" t="s">
        <v>3295</v>
      </c>
      <c r="I1313" s="133">
        <v>227717</v>
      </c>
      <c r="J1313" s="133" t="s">
        <v>3315</v>
      </c>
      <c r="K1313" s="133" t="s">
        <v>545</v>
      </c>
      <c r="L1313" s="135" t="str">
        <f t="shared" si="40"/>
        <v>AA</v>
      </c>
      <c r="M1313" s="131">
        <f t="shared" si="41"/>
        <v>0</v>
      </c>
      <c r="P1313" s="136"/>
      <c r="Q1313" s="136"/>
      <c r="R1313" s="136"/>
      <c r="S1313" s="136"/>
      <c r="T1313"/>
      <c r="U1313" s="136"/>
      <c r="V1313" s="136"/>
      <c r="W1313"/>
      <c r="X1313" s="136"/>
      <c r="Y1313" s="136"/>
      <c r="Z1313" s="136"/>
      <c r="AA1313" s="136"/>
      <c r="AB1313" s="136"/>
      <c r="AC1313" s="136"/>
      <c r="AD1313" s="136"/>
      <c r="AE1313" s="136"/>
      <c r="AF1313" s="136"/>
      <c r="AG1313" s="136"/>
      <c r="AH1313" s="136"/>
      <c r="AI1313" s="136"/>
    </row>
    <row r="1314" spans="1:35" ht="30" x14ac:dyDescent="0.25">
      <c r="A1314" s="133">
        <v>255100</v>
      </c>
      <c r="B1314" s="133" t="s">
        <v>3295</v>
      </c>
      <c r="C1314" s="133">
        <v>2</v>
      </c>
      <c r="D1314" s="133" t="s">
        <v>1066</v>
      </c>
      <c r="E1314" s="133">
        <v>255</v>
      </c>
      <c r="F1314" s="133" t="s">
        <v>19</v>
      </c>
      <c r="G1314" s="133">
        <v>25510</v>
      </c>
      <c r="H1314" s="133" t="s">
        <v>3295</v>
      </c>
      <c r="I1314" s="133">
        <v>228123</v>
      </c>
      <c r="J1314" s="133" t="s">
        <v>3317</v>
      </c>
      <c r="K1314" s="133" t="s">
        <v>1156</v>
      </c>
      <c r="L1314" s="135" t="str">
        <f t="shared" si="40"/>
        <v>AA</v>
      </c>
      <c r="M1314" s="131">
        <f t="shared" si="41"/>
        <v>0</v>
      </c>
      <c r="P1314" s="136"/>
      <c r="Q1314" s="136"/>
      <c r="R1314" s="136"/>
      <c r="S1314" s="136"/>
      <c r="T1314"/>
      <c r="U1314" s="136"/>
      <c r="V1314" s="136"/>
      <c r="W1314"/>
      <c r="X1314" s="136"/>
      <c r="Y1314" s="136"/>
      <c r="Z1314" s="136"/>
      <c r="AA1314" s="136"/>
      <c r="AB1314" s="136"/>
      <c r="AC1314" s="136"/>
      <c r="AD1314" s="136"/>
      <c r="AE1314" s="136"/>
      <c r="AF1314" s="136"/>
      <c r="AG1314" s="136"/>
      <c r="AH1314" s="136"/>
      <c r="AI1314" s="136"/>
    </row>
    <row r="1315" spans="1:35" ht="30" x14ac:dyDescent="0.25">
      <c r="A1315" s="133">
        <v>255100</v>
      </c>
      <c r="B1315" s="133" t="s">
        <v>3295</v>
      </c>
      <c r="C1315" s="133">
        <v>2</v>
      </c>
      <c r="D1315" s="133" t="s">
        <v>1066</v>
      </c>
      <c r="E1315" s="133">
        <v>255</v>
      </c>
      <c r="F1315" s="133" t="s">
        <v>19</v>
      </c>
      <c r="G1315" s="133">
        <v>25510</v>
      </c>
      <c r="H1315" s="133" t="s">
        <v>3295</v>
      </c>
      <c r="I1315" s="133">
        <v>228425</v>
      </c>
      <c r="J1315" s="133" t="s">
        <v>3321</v>
      </c>
      <c r="K1315" s="133" t="s">
        <v>545</v>
      </c>
      <c r="L1315" s="135" t="str">
        <f t="shared" si="40"/>
        <v>AA</v>
      </c>
      <c r="M1315" s="131">
        <f t="shared" si="41"/>
        <v>0</v>
      </c>
      <c r="P1315" s="136"/>
      <c r="Q1315" s="136"/>
      <c r="R1315" s="136"/>
      <c r="S1315" s="136"/>
      <c r="T1315"/>
      <c r="U1315" s="136"/>
      <c r="V1315" s="136"/>
      <c r="W1315"/>
      <c r="X1315" s="136"/>
      <c r="Y1315" s="136"/>
      <c r="Z1315" s="136"/>
      <c r="AA1315" s="136"/>
      <c r="AB1315" s="136"/>
      <c r="AC1315" s="136"/>
      <c r="AD1315" s="136"/>
      <c r="AE1315" s="136"/>
      <c r="AF1315" s="136"/>
      <c r="AG1315" s="136"/>
      <c r="AH1315" s="136"/>
      <c r="AI1315" s="136"/>
    </row>
    <row r="1316" spans="1:35" ht="30" x14ac:dyDescent="0.25">
      <c r="A1316" s="133">
        <v>255100</v>
      </c>
      <c r="B1316" s="133" t="s">
        <v>3295</v>
      </c>
      <c r="C1316" s="133">
        <v>2</v>
      </c>
      <c r="D1316" s="133" t="s">
        <v>1066</v>
      </c>
      <c r="E1316" s="133">
        <v>255</v>
      </c>
      <c r="F1316" s="133" t="s">
        <v>19</v>
      </c>
      <c r="G1316" s="133">
        <v>25510</v>
      </c>
      <c r="H1316" s="133" t="s">
        <v>3295</v>
      </c>
      <c r="I1316" s="133">
        <v>228689</v>
      </c>
      <c r="J1316" s="133" t="s">
        <v>3323</v>
      </c>
      <c r="K1316" s="133" t="s">
        <v>545</v>
      </c>
      <c r="L1316" s="135" t="str">
        <f t="shared" si="40"/>
        <v>AA</v>
      </c>
      <c r="M1316" s="131">
        <f t="shared" si="41"/>
        <v>0</v>
      </c>
      <c r="P1316" s="136"/>
      <c r="Q1316" s="136"/>
      <c r="R1316" s="136"/>
      <c r="S1316" s="136"/>
      <c r="T1316"/>
      <c r="U1316" s="136"/>
      <c r="V1316" s="136"/>
      <c r="W1316"/>
      <c r="X1316" s="136"/>
      <c r="Y1316" s="136"/>
      <c r="Z1316" s="136"/>
      <c r="AA1316" s="136"/>
      <c r="AB1316" s="136"/>
      <c r="AC1316" s="136"/>
      <c r="AD1316" s="136"/>
      <c r="AE1316" s="136"/>
      <c r="AF1316" s="136"/>
      <c r="AG1316" s="136"/>
      <c r="AH1316" s="136"/>
      <c r="AI1316" s="136"/>
    </row>
    <row r="1317" spans="1:35" ht="30" x14ac:dyDescent="0.25">
      <c r="A1317" s="133">
        <v>255100</v>
      </c>
      <c r="B1317" s="133" t="s">
        <v>3295</v>
      </c>
      <c r="C1317" s="133">
        <v>2</v>
      </c>
      <c r="D1317" s="133" t="s">
        <v>1066</v>
      </c>
      <c r="E1317" s="133">
        <v>255</v>
      </c>
      <c r="F1317" s="133" t="s">
        <v>19</v>
      </c>
      <c r="G1317" s="133">
        <v>25510</v>
      </c>
      <c r="H1317" s="133" t="s">
        <v>3295</v>
      </c>
      <c r="I1317" s="133">
        <v>228963</v>
      </c>
      <c r="J1317" s="133" t="s">
        <v>3325</v>
      </c>
      <c r="K1317" s="133" t="s">
        <v>545</v>
      </c>
      <c r="L1317" s="135" t="str">
        <f t="shared" si="40"/>
        <v>AA</v>
      </c>
      <c r="M1317" s="131">
        <f t="shared" si="41"/>
        <v>0</v>
      </c>
      <c r="P1317" s="136"/>
      <c r="Q1317" s="136"/>
      <c r="R1317" s="136"/>
      <c r="S1317" s="136"/>
      <c r="T1317"/>
      <c r="U1317" s="136"/>
      <c r="V1317" s="136"/>
      <c r="W1317"/>
      <c r="X1317" s="136"/>
      <c r="Y1317" s="136"/>
      <c r="Z1317" s="136"/>
      <c r="AA1317" s="136"/>
      <c r="AB1317" s="136"/>
      <c r="AC1317" s="136"/>
      <c r="AD1317" s="136"/>
      <c r="AE1317" s="136"/>
      <c r="AF1317" s="136"/>
      <c r="AG1317" s="136"/>
      <c r="AH1317" s="136"/>
      <c r="AI1317" s="136"/>
    </row>
    <row r="1318" spans="1:35" ht="30" x14ac:dyDescent="0.25">
      <c r="A1318" s="133">
        <v>255100</v>
      </c>
      <c r="B1318" s="133" t="s">
        <v>3295</v>
      </c>
      <c r="C1318" s="133">
        <v>2</v>
      </c>
      <c r="D1318" s="133" t="s">
        <v>1066</v>
      </c>
      <c r="E1318" s="133">
        <v>255</v>
      </c>
      <c r="F1318" s="133" t="s">
        <v>19</v>
      </c>
      <c r="G1318" s="133">
        <v>25510</v>
      </c>
      <c r="H1318" s="133" t="s">
        <v>3295</v>
      </c>
      <c r="I1318" s="133">
        <v>333502</v>
      </c>
      <c r="J1318" s="133" t="s">
        <v>3327</v>
      </c>
      <c r="K1318" s="133" t="s">
        <v>545</v>
      </c>
      <c r="L1318" s="135" t="str">
        <f t="shared" si="40"/>
        <v>AA</v>
      </c>
      <c r="M1318" s="131">
        <f t="shared" si="41"/>
        <v>0</v>
      </c>
      <c r="P1318" s="136"/>
      <c r="Q1318" s="136"/>
      <c r="R1318" s="136"/>
      <c r="S1318" s="136"/>
      <c r="T1318"/>
      <c r="U1318" s="136"/>
      <c r="V1318" s="136"/>
      <c r="W1318"/>
      <c r="X1318" s="136"/>
      <c r="Y1318" s="136"/>
      <c r="Z1318" s="136"/>
      <c r="AA1318" s="136"/>
      <c r="AB1318" s="136"/>
      <c r="AC1318" s="136"/>
      <c r="AD1318" s="136"/>
      <c r="AE1318" s="136"/>
      <c r="AF1318" s="136"/>
      <c r="AG1318" s="136"/>
      <c r="AH1318" s="136"/>
      <c r="AI1318" s="136"/>
    </row>
    <row r="1319" spans="1:35" ht="30" x14ac:dyDescent="0.25">
      <c r="A1319" s="133">
        <v>255100</v>
      </c>
      <c r="B1319" s="133" t="s">
        <v>3295</v>
      </c>
      <c r="C1319" s="133">
        <v>2</v>
      </c>
      <c r="D1319" s="133" t="s">
        <v>1066</v>
      </c>
      <c r="E1319" s="133">
        <v>255</v>
      </c>
      <c r="F1319" s="133" t="s">
        <v>19</v>
      </c>
      <c r="G1319" s="133">
        <v>25510</v>
      </c>
      <c r="H1319" s="133" t="s">
        <v>3295</v>
      </c>
      <c r="I1319" s="133">
        <v>559120</v>
      </c>
      <c r="J1319" s="133" t="s">
        <v>3329</v>
      </c>
      <c r="K1319" s="133" t="s">
        <v>1156</v>
      </c>
      <c r="L1319" s="135" t="str">
        <f t="shared" si="40"/>
        <v>AA</v>
      </c>
      <c r="M1319" s="131">
        <f t="shared" si="41"/>
        <v>0</v>
      </c>
      <c r="P1319" s="136"/>
      <c r="Q1319" s="136"/>
      <c r="R1319" s="136"/>
      <c r="S1319" s="136"/>
      <c r="T1319"/>
      <c r="U1319" s="136"/>
      <c r="V1319" s="136"/>
      <c r="W1319"/>
      <c r="X1319" s="136"/>
      <c r="Y1319" s="136"/>
      <c r="Z1319" s="136"/>
      <c r="AA1319" s="136"/>
      <c r="AB1319" s="136"/>
      <c r="AC1319" s="136"/>
      <c r="AD1319" s="136"/>
      <c r="AE1319" s="136"/>
      <c r="AF1319" s="136"/>
      <c r="AG1319" s="136"/>
      <c r="AH1319" s="136"/>
      <c r="AI1319" s="136"/>
    </row>
    <row r="1320" spans="1:35" ht="30" x14ac:dyDescent="0.25">
      <c r="A1320" s="133">
        <v>255100</v>
      </c>
      <c r="B1320" s="133" t="s">
        <v>3295</v>
      </c>
      <c r="C1320" s="133">
        <v>2</v>
      </c>
      <c r="D1320" s="133" t="s">
        <v>1066</v>
      </c>
      <c r="E1320" s="133">
        <v>255</v>
      </c>
      <c r="F1320" s="133" t="s">
        <v>19</v>
      </c>
      <c r="G1320" s="133">
        <v>25510</v>
      </c>
      <c r="H1320" s="133" t="s">
        <v>3295</v>
      </c>
      <c r="I1320" s="133">
        <v>660593</v>
      </c>
      <c r="J1320" s="133" t="s">
        <v>3331</v>
      </c>
      <c r="K1320" s="133" t="s">
        <v>545</v>
      </c>
      <c r="L1320" s="135" t="str">
        <f t="shared" si="40"/>
        <v>AA</v>
      </c>
      <c r="M1320" s="131">
        <f t="shared" si="41"/>
        <v>0</v>
      </c>
      <c r="P1320" s="136"/>
      <c r="Q1320" s="136"/>
      <c r="R1320" s="136"/>
      <c r="S1320" s="136"/>
      <c r="T1320"/>
      <c r="U1320" s="136"/>
      <c r="V1320" s="136"/>
      <c r="W1320"/>
      <c r="X1320" s="136"/>
      <c r="Y1320" s="136"/>
      <c r="Z1320" s="136"/>
      <c r="AA1320" s="136"/>
      <c r="AB1320" s="136"/>
      <c r="AC1320" s="136"/>
      <c r="AD1320" s="136"/>
      <c r="AE1320" s="136"/>
      <c r="AF1320" s="136"/>
      <c r="AG1320" s="136"/>
      <c r="AH1320" s="136"/>
      <c r="AI1320" s="136"/>
    </row>
    <row r="1321" spans="1:35" ht="30" x14ac:dyDescent="0.25">
      <c r="A1321" s="133">
        <v>255150</v>
      </c>
      <c r="B1321" s="133" t="s">
        <v>3333</v>
      </c>
      <c r="C1321" s="133">
        <v>2</v>
      </c>
      <c r="D1321" s="133" t="s">
        <v>1066</v>
      </c>
      <c r="E1321" s="133">
        <v>255</v>
      </c>
      <c r="F1321" s="133" t="s">
        <v>19</v>
      </c>
      <c r="G1321" s="133">
        <v>25515</v>
      </c>
      <c r="H1321" s="133" t="s">
        <v>3333</v>
      </c>
      <c r="I1321" s="133">
        <v>101902</v>
      </c>
      <c r="J1321" s="133" t="s">
        <v>3335</v>
      </c>
      <c r="K1321" s="133" t="s">
        <v>557</v>
      </c>
      <c r="L1321" s="135" t="str">
        <f t="shared" si="40"/>
        <v>AA</v>
      </c>
      <c r="M1321" s="131">
        <f t="shared" si="41"/>
        <v>0</v>
      </c>
      <c r="P1321" s="136"/>
      <c r="Q1321" s="136"/>
      <c r="R1321" s="136"/>
      <c r="S1321" s="136"/>
      <c r="T1321"/>
      <c r="U1321" s="136"/>
      <c r="V1321" s="136"/>
      <c r="W1321"/>
      <c r="X1321" s="136"/>
      <c r="Y1321" s="136"/>
      <c r="Z1321" s="136"/>
      <c r="AA1321" s="136"/>
      <c r="AB1321" s="136"/>
      <c r="AC1321" s="136"/>
      <c r="AD1321" s="136"/>
      <c r="AE1321" s="136"/>
      <c r="AF1321" s="136"/>
      <c r="AG1321" s="136"/>
      <c r="AH1321" s="136"/>
      <c r="AI1321" s="136"/>
    </row>
    <row r="1322" spans="1:35" ht="30" x14ac:dyDescent="0.25">
      <c r="A1322" s="133">
        <v>255150</v>
      </c>
      <c r="B1322" s="133" t="s">
        <v>3333</v>
      </c>
      <c r="C1322" s="133">
        <v>2</v>
      </c>
      <c r="D1322" s="133" t="s">
        <v>1066</v>
      </c>
      <c r="E1322" s="133">
        <v>255</v>
      </c>
      <c r="F1322" s="133" t="s">
        <v>19</v>
      </c>
      <c r="G1322" s="133">
        <v>25515</v>
      </c>
      <c r="H1322" s="133" t="s">
        <v>3333</v>
      </c>
      <c r="I1322" s="133">
        <v>225556</v>
      </c>
      <c r="J1322" s="133" t="s">
        <v>3337</v>
      </c>
      <c r="K1322" s="133" t="s">
        <v>545</v>
      </c>
      <c r="L1322" s="135" t="str">
        <f t="shared" si="40"/>
        <v>AA</v>
      </c>
      <c r="M1322" s="131">
        <f t="shared" si="41"/>
        <v>0</v>
      </c>
      <c r="P1322" s="136"/>
      <c r="Q1322" s="136"/>
      <c r="R1322" s="136"/>
      <c r="S1322" s="136"/>
      <c r="T1322"/>
      <c r="U1322" s="136"/>
      <c r="V1322" s="136"/>
      <c r="W1322"/>
      <c r="X1322" s="136"/>
      <c r="Y1322" s="136"/>
      <c r="Z1322" s="136"/>
      <c r="AA1322" s="136"/>
      <c r="AB1322" s="136"/>
      <c r="AC1322" s="136"/>
      <c r="AD1322" s="136"/>
      <c r="AE1322" s="136"/>
      <c r="AF1322" s="136"/>
      <c r="AG1322" s="136"/>
      <c r="AH1322" s="136"/>
      <c r="AI1322" s="136"/>
    </row>
    <row r="1323" spans="1:35" ht="30" x14ac:dyDescent="0.25">
      <c r="A1323" s="133">
        <v>255150</v>
      </c>
      <c r="B1323" s="133" t="s">
        <v>3333</v>
      </c>
      <c r="C1323" s="133">
        <v>2</v>
      </c>
      <c r="D1323" s="133" t="s">
        <v>1066</v>
      </c>
      <c r="E1323" s="133">
        <v>255</v>
      </c>
      <c r="F1323" s="133" t="s">
        <v>19</v>
      </c>
      <c r="G1323" s="133">
        <v>25515</v>
      </c>
      <c r="H1323" s="133" t="s">
        <v>3333</v>
      </c>
      <c r="I1323" s="133">
        <v>227062</v>
      </c>
      <c r="J1323" s="133" t="s">
        <v>3339</v>
      </c>
      <c r="K1323" s="133" t="s">
        <v>545</v>
      </c>
      <c r="L1323" s="135" t="str">
        <f t="shared" si="40"/>
        <v>AA</v>
      </c>
      <c r="M1323" s="131">
        <f t="shared" si="41"/>
        <v>0</v>
      </c>
      <c r="P1323" s="136"/>
      <c r="Q1323" s="136"/>
      <c r="R1323" s="136"/>
      <c r="S1323" s="136"/>
      <c r="T1323"/>
      <c r="U1323" s="136"/>
      <c r="V1323" s="136"/>
      <c r="W1323"/>
      <c r="X1323" s="136"/>
      <c r="Y1323" s="136"/>
      <c r="Z1323" s="136"/>
      <c r="AA1323" s="136"/>
      <c r="AB1323" s="136"/>
      <c r="AC1323" s="136"/>
      <c r="AD1323" s="136"/>
      <c r="AE1323" s="136"/>
      <c r="AF1323" s="136"/>
      <c r="AG1323" s="136"/>
      <c r="AH1323" s="136"/>
      <c r="AI1323" s="136"/>
    </row>
    <row r="1324" spans="1:35" ht="30" x14ac:dyDescent="0.25">
      <c r="A1324" s="133">
        <v>255150</v>
      </c>
      <c r="B1324" s="133" t="s">
        <v>3333</v>
      </c>
      <c r="C1324" s="133">
        <v>2</v>
      </c>
      <c r="D1324" s="133" t="s">
        <v>1066</v>
      </c>
      <c r="E1324" s="133">
        <v>255</v>
      </c>
      <c r="F1324" s="133" t="s">
        <v>19</v>
      </c>
      <c r="G1324" s="133">
        <v>25515</v>
      </c>
      <c r="H1324" s="133" t="s">
        <v>3333</v>
      </c>
      <c r="I1324" s="133">
        <v>227182</v>
      </c>
      <c r="J1324" s="133" t="s">
        <v>3341</v>
      </c>
      <c r="K1324" s="133" t="s">
        <v>545</v>
      </c>
      <c r="L1324" s="135" t="str">
        <f t="shared" si="40"/>
        <v>AA</v>
      </c>
      <c r="M1324" s="131">
        <f t="shared" si="41"/>
        <v>0</v>
      </c>
      <c r="P1324" s="136"/>
      <c r="Q1324" s="136"/>
      <c r="R1324" s="136"/>
      <c r="S1324" s="136"/>
      <c r="T1324"/>
      <c r="U1324" s="136"/>
      <c r="V1324" s="136"/>
      <c r="W1324"/>
      <c r="X1324" s="136"/>
      <c r="Y1324" s="136"/>
      <c r="Z1324" s="136"/>
      <c r="AA1324" s="136"/>
      <c r="AB1324" s="136"/>
      <c r="AC1324" s="136"/>
      <c r="AD1324" s="136"/>
      <c r="AE1324" s="136"/>
      <c r="AF1324" s="136"/>
      <c r="AG1324" s="136"/>
      <c r="AH1324" s="136"/>
      <c r="AI1324" s="136"/>
    </row>
    <row r="1325" spans="1:35" ht="30" x14ac:dyDescent="0.25">
      <c r="A1325" s="133">
        <v>255150</v>
      </c>
      <c r="B1325" s="133" t="s">
        <v>3333</v>
      </c>
      <c r="C1325" s="133">
        <v>2</v>
      </c>
      <c r="D1325" s="133" t="s">
        <v>1066</v>
      </c>
      <c r="E1325" s="133">
        <v>255</v>
      </c>
      <c r="F1325" s="133" t="s">
        <v>19</v>
      </c>
      <c r="G1325" s="133">
        <v>25515</v>
      </c>
      <c r="H1325" s="133" t="s">
        <v>3333</v>
      </c>
      <c r="I1325" s="133">
        <v>227395</v>
      </c>
      <c r="J1325" s="133" t="s">
        <v>3343</v>
      </c>
      <c r="K1325" s="133" t="s">
        <v>545</v>
      </c>
      <c r="L1325" s="135" t="str">
        <f t="shared" si="40"/>
        <v>AA</v>
      </c>
      <c r="M1325" s="131">
        <f t="shared" si="41"/>
        <v>0</v>
      </c>
      <c r="P1325" s="136"/>
      <c r="Q1325" s="136"/>
      <c r="R1325" s="136"/>
      <c r="S1325" s="136"/>
      <c r="T1325"/>
      <c r="U1325" s="136"/>
      <c r="V1325" s="136"/>
      <c r="W1325"/>
      <c r="X1325" s="136"/>
      <c r="Y1325" s="136"/>
      <c r="Z1325" s="136"/>
      <c r="AA1325" s="136"/>
      <c r="AB1325" s="136"/>
      <c r="AC1325" s="136"/>
      <c r="AD1325" s="136"/>
      <c r="AE1325" s="136"/>
      <c r="AF1325" s="136"/>
      <c r="AG1325" s="136"/>
      <c r="AH1325" s="136"/>
      <c r="AI1325" s="136"/>
    </row>
    <row r="1326" spans="1:35" ht="30" x14ac:dyDescent="0.25">
      <c r="A1326" s="133">
        <v>255150</v>
      </c>
      <c r="B1326" s="133" t="s">
        <v>3333</v>
      </c>
      <c r="C1326" s="133">
        <v>2</v>
      </c>
      <c r="D1326" s="133" t="s">
        <v>1066</v>
      </c>
      <c r="E1326" s="133">
        <v>255</v>
      </c>
      <c r="F1326" s="133" t="s">
        <v>19</v>
      </c>
      <c r="G1326" s="133">
        <v>25515</v>
      </c>
      <c r="H1326" s="133" t="s">
        <v>3333</v>
      </c>
      <c r="I1326" s="133">
        <v>227705</v>
      </c>
      <c r="J1326" s="133" t="s">
        <v>3345</v>
      </c>
      <c r="K1326" s="133" t="s">
        <v>545</v>
      </c>
      <c r="L1326" s="135" t="str">
        <f t="shared" si="40"/>
        <v>AA</v>
      </c>
      <c r="M1326" s="131">
        <f t="shared" si="41"/>
        <v>0</v>
      </c>
      <c r="P1326" s="136"/>
      <c r="Q1326" s="136"/>
      <c r="R1326" s="136"/>
      <c r="S1326" s="136"/>
      <c r="T1326"/>
      <c r="U1326" s="136"/>
      <c r="V1326" s="136"/>
      <c r="W1326"/>
      <c r="X1326" s="136"/>
      <c r="Y1326" s="136"/>
      <c r="Z1326" s="136"/>
      <c r="AA1326" s="136"/>
      <c r="AB1326" s="136"/>
      <c r="AC1326" s="136"/>
      <c r="AD1326" s="136"/>
      <c r="AE1326" s="136"/>
      <c r="AF1326" s="136"/>
      <c r="AG1326" s="136"/>
      <c r="AH1326" s="136"/>
      <c r="AI1326" s="136"/>
    </row>
    <row r="1327" spans="1:35" ht="30" x14ac:dyDescent="0.25">
      <c r="A1327" s="133">
        <v>255150</v>
      </c>
      <c r="B1327" s="133" t="s">
        <v>3333</v>
      </c>
      <c r="C1327" s="133">
        <v>2</v>
      </c>
      <c r="D1327" s="133" t="s">
        <v>1066</v>
      </c>
      <c r="E1327" s="133">
        <v>255</v>
      </c>
      <c r="F1327" s="133" t="s">
        <v>19</v>
      </c>
      <c r="G1327" s="133">
        <v>25515</v>
      </c>
      <c r="H1327" s="133" t="s">
        <v>3333</v>
      </c>
      <c r="I1327" s="133">
        <v>228511</v>
      </c>
      <c r="J1327" s="133" t="s">
        <v>3347</v>
      </c>
      <c r="K1327" s="133" t="s">
        <v>545</v>
      </c>
      <c r="L1327" s="135" t="str">
        <f t="shared" si="40"/>
        <v>AA</v>
      </c>
      <c r="M1327" s="131">
        <f t="shared" si="41"/>
        <v>0</v>
      </c>
      <c r="P1327" s="136"/>
      <c r="Q1327" s="136"/>
      <c r="R1327" s="136"/>
      <c r="S1327" s="136"/>
      <c r="T1327"/>
      <c r="U1327" s="136"/>
      <c r="V1327" s="136"/>
      <c r="W1327"/>
      <c r="X1327" s="136"/>
      <c r="Y1327" s="136"/>
      <c r="Z1327" s="136"/>
      <c r="AA1327" s="136"/>
      <c r="AB1327" s="136"/>
      <c r="AC1327" s="136"/>
      <c r="AD1327" s="136"/>
      <c r="AE1327" s="136"/>
      <c r="AF1327" s="136"/>
      <c r="AG1327" s="136"/>
      <c r="AH1327" s="136"/>
      <c r="AI1327" s="136"/>
    </row>
    <row r="1328" spans="1:35" ht="30" x14ac:dyDescent="0.25">
      <c r="A1328" s="133">
        <v>255150</v>
      </c>
      <c r="B1328" s="133" t="s">
        <v>3333</v>
      </c>
      <c r="C1328" s="133">
        <v>2</v>
      </c>
      <c r="D1328" s="133" t="s">
        <v>1066</v>
      </c>
      <c r="E1328" s="133">
        <v>255</v>
      </c>
      <c r="F1328" s="133" t="s">
        <v>19</v>
      </c>
      <c r="G1328" s="133">
        <v>25515</v>
      </c>
      <c r="H1328" s="133" t="s">
        <v>3333</v>
      </c>
      <c r="I1328" s="133">
        <v>228622</v>
      </c>
      <c r="J1328" s="133" t="s">
        <v>3349</v>
      </c>
      <c r="K1328" s="133" t="s">
        <v>545</v>
      </c>
      <c r="L1328" s="135" t="str">
        <f t="shared" si="40"/>
        <v>AA</v>
      </c>
      <c r="M1328" s="131">
        <f t="shared" si="41"/>
        <v>0</v>
      </c>
      <c r="P1328" s="136"/>
      <c r="Q1328" s="136"/>
      <c r="R1328" s="136"/>
      <c r="S1328" s="136"/>
      <c r="T1328"/>
      <c r="U1328" s="136"/>
      <c r="V1328" s="136"/>
      <c r="W1328"/>
      <c r="X1328" s="136"/>
      <c r="Y1328" s="136"/>
      <c r="Z1328" s="136"/>
      <c r="AA1328" s="136"/>
      <c r="AB1328" s="136"/>
      <c r="AC1328" s="136"/>
      <c r="AD1328" s="136"/>
      <c r="AE1328" s="136"/>
      <c r="AF1328" s="136"/>
      <c r="AG1328" s="136"/>
      <c r="AH1328" s="136"/>
      <c r="AI1328" s="136"/>
    </row>
    <row r="1329" spans="1:35" ht="30" x14ac:dyDescent="0.25">
      <c r="A1329" s="133">
        <v>255150</v>
      </c>
      <c r="B1329" s="133" t="s">
        <v>3333</v>
      </c>
      <c r="C1329" s="133">
        <v>2</v>
      </c>
      <c r="D1329" s="133" t="s">
        <v>1066</v>
      </c>
      <c r="E1329" s="133">
        <v>255</v>
      </c>
      <c r="F1329" s="133" t="s">
        <v>19</v>
      </c>
      <c r="G1329" s="133">
        <v>25515</v>
      </c>
      <c r="H1329" s="133" t="s">
        <v>3333</v>
      </c>
      <c r="I1329" s="133">
        <v>228697</v>
      </c>
      <c r="J1329" s="133" t="s">
        <v>3351</v>
      </c>
      <c r="K1329" s="133" t="s">
        <v>545</v>
      </c>
      <c r="L1329" s="135" t="str">
        <f t="shared" si="40"/>
        <v>AA</v>
      </c>
      <c r="M1329" s="131">
        <f t="shared" si="41"/>
        <v>0</v>
      </c>
      <c r="P1329" s="136"/>
      <c r="Q1329" s="136"/>
      <c r="R1329" s="136"/>
      <c r="S1329" s="136"/>
      <c r="T1329"/>
      <c r="U1329" s="136"/>
      <c r="V1329" s="136"/>
      <c r="W1329"/>
      <c r="X1329" s="136"/>
      <c r="Y1329" s="136"/>
      <c r="Z1329" s="136"/>
      <c r="AA1329" s="136"/>
      <c r="AB1329" s="136"/>
      <c r="AC1329" s="136"/>
      <c r="AD1329" s="136"/>
      <c r="AE1329" s="136"/>
      <c r="AF1329" s="136"/>
      <c r="AG1329" s="136"/>
      <c r="AH1329" s="136"/>
      <c r="AI1329" s="136"/>
    </row>
    <row r="1330" spans="1:35" ht="30" x14ac:dyDescent="0.25">
      <c r="A1330" s="133">
        <v>255150</v>
      </c>
      <c r="B1330" s="133" t="s">
        <v>3333</v>
      </c>
      <c r="C1330" s="133">
        <v>2</v>
      </c>
      <c r="D1330" s="133" t="s">
        <v>1066</v>
      </c>
      <c r="E1330" s="133">
        <v>255</v>
      </c>
      <c r="F1330" s="133" t="s">
        <v>19</v>
      </c>
      <c r="G1330" s="133">
        <v>25515</v>
      </c>
      <c r="H1330" s="133" t="s">
        <v>3333</v>
      </c>
      <c r="I1330" s="133">
        <v>228698</v>
      </c>
      <c r="J1330" s="133" t="s">
        <v>3353</v>
      </c>
      <c r="K1330" s="133" t="s">
        <v>545</v>
      </c>
      <c r="L1330" s="135" t="str">
        <f t="shared" si="40"/>
        <v>AA</v>
      </c>
      <c r="M1330" s="131">
        <f t="shared" si="41"/>
        <v>0</v>
      </c>
      <c r="P1330" s="136"/>
      <c r="Q1330" s="136"/>
      <c r="R1330" s="136"/>
      <c r="S1330" s="136"/>
      <c r="T1330"/>
      <c r="U1330" s="136"/>
      <c r="V1330" s="136"/>
      <c r="W1330"/>
      <c r="X1330" s="136"/>
      <c r="Y1330" s="136"/>
      <c r="Z1330" s="136"/>
      <c r="AA1330" s="136"/>
      <c r="AB1330" s="136"/>
      <c r="AC1330" s="136"/>
      <c r="AD1330" s="136"/>
      <c r="AE1330" s="136"/>
      <c r="AF1330" s="136"/>
      <c r="AG1330" s="136"/>
      <c r="AH1330" s="136"/>
      <c r="AI1330" s="136"/>
    </row>
    <row r="1331" spans="1:35" ht="30" x14ac:dyDescent="0.25">
      <c r="A1331" s="133">
        <v>255150</v>
      </c>
      <c r="B1331" s="133" t="s">
        <v>3333</v>
      </c>
      <c r="C1331" s="133">
        <v>2</v>
      </c>
      <c r="D1331" s="133" t="s">
        <v>1066</v>
      </c>
      <c r="E1331" s="133">
        <v>255</v>
      </c>
      <c r="F1331" s="133" t="s">
        <v>19</v>
      </c>
      <c r="G1331" s="133">
        <v>25515</v>
      </c>
      <c r="H1331" s="133" t="s">
        <v>3333</v>
      </c>
      <c r="I1331" s="133">
        <v>228706</v>
      </c>
      <c r="J1331" s="133" t="s">
        <v>3355</v>
      </c>
      <c r="K1331" s="133" t="s">
        <v>545</v>
      </c>
      <c r="L1331" s="135" t="str">
        <f t="shared" si="40"/>
        <v>AA</v>
      </c>
      <c r="M1331" s="131">
        <f t="shared" si="41"/>
        <v>0</v>
      </c>
      <c r="P1331" s="136"/>
      <c r="Q1331" s="136"/>
      <c r="R1331" s="136"/>
      <c r="S1331" s="136"/>
      <c r="T1331"/>
      <c r="U1331" s="136"/>
      <c r="V1331" s="136"/>
      <c r="W1331"/>
      <c r="X1331" s="136"/>
      <c r="Y1331" s="136"/>
      <c r="Z1331" s="136"/>
      <c r="AA1331" s="136"/>
      <c r="AB1331" s="136"/>
      <c r="AC1331" s="136"/>
      <c r="AD1331" s="136"/>
      <c r="AE1331" s="136"/>
      <c r="AF1331" s="136"/>
      <c r="AG1331" s="136"/>
      <c r="AH1331" s="136"/>
      <c r="AI1331" s="136"/>
    </row>
    <row r="1332" spans="1:35" ht="30" x14ac:dyDescent="0.25">
      <c r="A1332" s="133">
        <v>255150</v>
      </c>
      <c r="B1332" s="133" t="s">
        <v>3333</v>
      </c>
      <c r="C1332" s="133">
        <v>2</v>
      </c>
      <c r="D1332" s="133" t="s">
        <v>1066</v>
      </c>
      <c r="E1332" s="133">
        <v>255</v>
      </c>
      <c r="F1332" s="133" t="s">
        <v>19</v>
      </c>
      <c r="G1332" s="133">
        <v>25515</v>
      </c>
      <c r="H1332" s="133" t="s">
        <v>3333</v>
      </c>
      <c r="I1332" s="133">
        <v>228708</v>
      </c>
      <c r="J1332" s="133" t="s">
        <v>3357</v>
      </c>
      <c r="K1332" s="133" t="s">
        <v>545</v>
      </c>
      <c r="L1332" s="135" t="str">
        <f t="shared" si="40"/>
        <v>AA</v>
      </c>
      <c r="M1332" s="131">
        <f t="shared" si="41"/>
        <v>0</v>
      </c>
      <c r="P1332" s="136"/>
      <c r="Q1332" s="136"/>
      <c r="R1332" s="136"/>
      <c r="S1332" s="136"/>
      <c r="T1332"/>
      <c r="U1332" s="136"/>
      <c r="V1332" s="136"/>
      <c r="W1332"/>
      <c r="X1332" s="136"/>
      <c r="Y1332" s="136"/>
      <c r="Z1332" s="136"/>
      <c r="AA1332" s="136"/>
      <c r="AB1332" s="136"/>
      <c r="AC1332" s="136"/>
      <c r="AD1332" s="136"/>
      <c r="AE1332" s="136"/>
      <c r="AF1332" s="136"/>
      <c r="AG1332" s="136"/>
      <c r="AH1332" s="136"/>
      <c r="AI1332" s="136"/>
    </row>
    <row r="1333" spans="1:35" ht="30" x14ac:dyDescent="0.25">
      <c r="A1333" s="133">
        <v>255150</v>
      </c>
      <c r="B1333" s="133" t="s">
        <v>3333</v>
      </c>
      <c r="C1333" s="133">
        <v>2</v>
      </c>
      <c r="D1333" s="133" t="s">
        <v>1066</v>
      </c>
      <c r="E1333" s="133">
        <v>255</v>
      </c>
      <c r="F1333" s="133" t="s">
        <v>19</v>
      </c>
      <c r="G1333" s="133">
        <v>25515</v>
      </c>
      <c r="H1333" s="133" t="s">
        <v>3333</v>
      </c>
      <c r="I1333" s="133">
        <v>228959</v>
      </c>
      <c r="J1333" s="133" t="s">
        <v>3359</v>
      </c>
      <c r="K1333" s="133" t="s">
        <v>545</v>
      </c>
      <c r="L1333" s="135" t="str">
        <f t="shared" si="40"/>
        <v>AA</v>
      </c>
      <c r="M1333" s="131">
        <f t="shared" si="41"/>
        <v>0</v>
      </c>
      <c r="P1333" s="136"/>
      <c r="Q1333" s="136"/>
      <c r="R1333" s="136"/>
      <c r="S1333" s="136"/>
      <c r="T1333"/>
      <c r="U1333" s="136"/>
      <c r="V1333" s="136"/>
      <c r="W1333"/>
      <c r="X1333" s="136"/>
      <c r="Y1333" s="136"/>
      <c r="Z1333" s="136"/>
      <c r="AA1333" s="136"/>
      <c r="AB1333" s="136"/>
      <c r="AC1333" s="136"/>
      <c r="AD1333" s="136"/>
      <c r="AE1333" s="136"/>
      <c r="AF1333" s="136"/>
      <c r="AG1333" s="136"/>
      <c r="AH1333" s="136"/>
      <c r="AI1333" s="136"/>
    </row>
    <row r="1334" spans="1:35" ht="30" x14ac:dyDescent="0.25">
      <c r="A1334" s="133">
        <v>255150</v>
      </c>
      <c r="B1334" s="133" t="s">
        <v>3333</v>
      </c>
      <c r="C1334" s="133">
        <v>2</v>
      </c>
      <c r="D1334" s="133" t="s">
        <v>1066</v>
      </c>
      <c r="E1334" s="133">
        <v>255</v>
      </c>
      <c r="F1334" s="133" t="s">
        <v>19</v>
      </c>
      <c r="G1334" s="133">
        <v>25515</v>
      </c>
      <c r="H1334" s="133" t="s">
        <v>3333</v>
      </c>
      <c r="I1334" s="133">
        <v>333503</v>
      </c>
      <c r="J1334" s="133" t="s">
        <v>3361</v>
      </c>
      <c r="K1334" s="133" t="s">
        <v>545</v>
      </c>
      <c r="L1334" s="135" t="str">
        <f t="shared" si="40"/>
        <v>AA</v>
      </c>
      <c r="M1334" s="131">
        <f t="shared" si="41"/>
        <v>0</v>
      </c>
      <c r="P1334" s="136"/>
      <c r="Q1334" s="136"/>
      <c r="R1334" s="136"/>
      <c r="S1334" s="136"/>
      <c r="T1334"/>
      <c r="U1334" s="136"/>
      <c r="V1334" s="136"/>
      <c r="W1334"/>
      <c r="X1334" s="136"/>
      <c r="Y1334" s="136"/>
      <c r="Z1334" s="136"/>
      <c r="AA1334" s="136"/>
      <c r="AB1334" s="136"/>
      <c r="AC1334" s="136"/>
      <c r="AD1334" s="136"/>
      <c r="AE1334" s="136"/>
      <c r="AF1334" s="136"/>
      <c r="AG1334" s="136"/>
      <c r="AH1334" s="136"/>
      <c r="AI1334" s="136"/>
    </row>
    <row r="1335" spans="1:35" ht="30" x14ac:dyDescent="0.25">
      <c r="A1335" s="133">
        <v>255150</v>
      </c>
      <c r="B1335" s="133" t="s">
        <v>3333</v>
      </c>
      <c r="C1335" s="133">
        <v>2</v>
      </c>
      <c r="D1335" s="133" t="s">
        <v>1066</v>
      </c>
      <c r="E1335" s="133">
        <v>255</v>
      </c>
      <c r="F1335" s="133" t="s">
        <v>19</v>
      </c>
      <c r="G1335" s="133">
        <v>25515</v>
      </c>
      <c r="H1335" s="133" t="s">
        <v>3333</v>
      </c>
      <c r="I1335" s="133">
        <v>559375</v>
      </c>
      <c r="J1335" s="133" t="s">
        <v>3363</v>
      </c>
      <c r="K1335" s="133" t="s">
        <v>1156</v>
      </c>
      <c r="L1335" s="135" t="str">
        <f t="shared" si="40"/>
        <v>AA</v>
      </c>
      <c r="M1335" s="131">
        <f t="shared" si="41"/>
        <v>0</v>
      </c>
      <c r="P1335" s="136"/>
      <c r="Q1335" s="136"/>
      <c r="R1335" s="136"/>
      <c r="S1335" s="136"/>
      <c r="T1335"/>
      <c r="U1335" s="136"/>
      <c r="V1335" s="136"/>
      <c r="W1335"/>
      <c r="X1335" s="136"/>
      <c r="Y1335" s="136"/>
      <c r="Z1335" s="136"/>
      <c r="AA1335" s="136"/>
      <c r="AB1335" s="136"/>
      <c r="AC1335" s="136"/>
      <c r="AD1335" s="136"/>
      <c r="AE1335" s="136"/>
      <c r="AF1335" s="136"/>
      <c r="AG1335" s="136"/>
      <c r="AH1335" s="136"/>
      <c r="AI1335" s="136"/>
    </row>
    <row r="1336" spans="1:35" ht="30" x14ac:dyDescent="0.25">
      <c r="A1336" s="133">
        <v>255200</v>
      </c>
      <c r="B1336" s="133" t="s">
        <v>3365</v>
      </c>
      <c r="C1336" s="133">
        <v>2</v>
      </c>
      <c r="D1336" s="133" t="s">
        <v>1066</v>
      </c>
      <c r="E1336" s="133">
        <v>255</v>
      </c>
      <c r="F1336" s="133" t="s">
        <v>19</v>
      </c>
      <c r="G1336" s="133">
        <v>25520</v>
      </c>
      <c r="H1336" s="133" t="s">
        <v>3365</v>
      </c>
      <c r="I1336" s="133">
        <v>101903</v>
      </c>
      <c r="J1336" s="133" t="s">
        <v>3367</v>
      </c>
      <c r="K1336" s="133" t="s">
        <v>557</v>
      </c>
      <c r="L1336" s="135" t="str">
        <f t="shared" si="40"/>
        <v>AA</v>
      </c>
      <c r="M1336" s="131">
        <f t="shared" si="41"/>
        <v>0</v>
      </c>
      <c r="P1336" s="136"/>
      <c r="Q1336" s="136"/>
      <c r="R1336" s="136"/>
      <c r="S1336" s="136"/>
      <c r="T1336"/>
      <c r="U1336" s="136"/>
      <c r="V1336" s="136"/>
      <c r="W1336"/>
      <c r="X1336" s="136"/>
      <c r="Y1336" s="136"/>
      <c r="Z1336" s="136"/>
      <c r="AA1336" s="136"/>
      <c r="AB1336" s="136"/>
      <c r="AC1336" s="136"/>
      <c r="AD1336" s="136"/>
      <c r="AE1336" s="136"/>
      <c r="AF1336" s="136"/>
      <c r="AG1336" s="136"/>
      <c r="AH1336" s="136"/>
      <c r="AI1336" s="136"/>
    </row>
    <row r="1337" spans="1:35" ht="30" x14ac:dyDescent="0.25">
      <c r="A1337" s="133">
        <v>255200</v>
      </c>
      <c r="B1337" s="133" t="s">
        <v>3365</v>
      </c>
      <c r="C1337" s="133">
        <v>2</v>
      </c>
      <c r="D1337" s="133" t="s">
        <v>1066</v>
      </c>
      <c r="E1337" s="133">
        <v>255</v>
      </c>
      <c r="F1337" s="133" t="s">
        <v>19</v>
      </c>
      <c r="G1337" s="133">
        <v>25520</v>
      </c>
      <c r="H1337" s="133" t="s">
        <v>3365</v>
      </c>
      <c r="I1337" s="133">
        <v>227065</v>
      </c>
      <c r="J1337" s="133" t="s">
        <v>3369</v>
      </c>
      <c r="K1337" s="133" t="s">
        <v>545</v>
      </c>
      <c r="L1337" s="135" t="str">
        <f t="shared" si="40"/>
        <v>AA</v>
      </c>
      <c r="M1337" s="131">
        <f t="shared" si="41"/>
        <v>0</v>
      </c>
      <c r="P1337" s="136"/>
      <c r="Q1337" s="136"/>
      <c r="R1337" s="136"/>
      <c r="S1337" s="136"/>
      <c r="T1337"/>
      <c r="U1337" s="136"/>
      <c r="V1337" s="136"/>
      <c r="W1337"/>
      <c r="X1337" s="136"/>
      <c r="Y1337" s="136"/>
      <c r="Z1337" s="136"/>
      <c r="AA1337" s="136"/>
      <c r="AB1337" s="136"/>
      <c r="AC1337" s="136"/>
      <c r="AD1337" s="136"/>
      <c r="AE1337" s="136"/>
      <c r="AF1337" s="136"/>
      <c r="AG1337" s="136"/>
      <c r="AH1337" s="136"/>
      <c r="AI1337" s="136"/>
    </row>
    <row r="1338" spans="1:35" ht="30" x14ac:dyDescent="0.25">
      <c r="A1338" s="133">
        <v>255200</v>
      </c>
      <c r="B1338" s="133" t="s">
        <v>3365</v>
      </c>
      <c r="C1338" s="133">
        <v>2</v>
      </c>
      <c r="D1338" s="133" t="s">
        <v>1066</v>
      </c>
      <c r="E1338" s="133">
        <v>255</v>
      </c>
      <c r="F1338" s="133" t="s">
        <v>19</v>
      </c>
      <c r="G1338" s="133">
        <v>25520</v>
      </c>
      <c r="H1338" s="133" t="s">
        <v>3365</v>
      </c>
      <c r="I1338" s="133">
        <v>227161</v>
      </c>
      <c r="J1338" s="133" t="s">
        <v>3371</v>
      </c>
      <c r="K1338" s="133" t="s">
        <v>545</v>
      </c>
      <c r="L1338" s="135" t="str">
        <f t="shared" si="40"/>
        <v>AA</v>
      </c>
      <c r="M1338" s="131">
        <f t="shared" si="41"/>
        <v>0</v>
      </c>
      <c r="P1338" s="136"/>
      <c r="Q1338" s="136"/>
      <c r="R1338" s="136"/>
      <c r="S1338" s="136"/>
      <c r="T1338"/>
      <c r="U1338" s="136"/>
      <c r="V1338" s="136"/>
      <c r="W1338"/>
      <c r="X1338" s="136"/>
      <c r="Y1338" s="136"/>
      <c r="Z1338" s="136"/>
      <c r="AA1338" s="136"/>
      <c r="AB1338" s="136"/>
      <c r="AC1338" s="136"/>
      <c r="AD1338" s="136"/>
      <c r="AE1338" s="136"/>
      <c r="AF1338" s="136"/>
      <c r="AG1338" s="136"/>
      <c r="AH1338" s="136"/>
      <c r="AI1338" s="136"/>
    </row>
    <row r="1339" spans="1:35" ht="30" x14ac:dyDescent="0.25">
      <c r="A1339" s="133">
        <v>255200</v>
      </c>
      <c r="B1339" s="133" t="s">
        <v>3365</v>
      </c>
      <c r="C1339" s="133">
        <v>2</v>
      </c>
      <c r="D1339" s="133" t="s">
        <v>1066</v>
      </c>
      <c r="E1339" s="133">
        <v>255</v>
      </c>
      <c r="F1339" s="133" t="s">
        <v>19</v>
      </c>
      <c r="G1339" s="133">
        <v>25520</v>
      </c>
      <c r="H1339" s="133" t="s">
        <v>3365</v>
      </c>
      <c r="I1339" s="133">
        <v>227369</v>
      </c>
      <c r="J1339" s="133" t="s">
        <v>3373</v>
      </c>
      <c r="K1339" s="133" t="s">
        <v>545</v>
      </c>
      <c r="L1339" s="135" t="str">
        <f t="shared" si="40"/>
        <v>AA</v>
      </c>
      <c r="M1339" s="131">
        <f t="shared" si="41"/>
        <v>0</v>
      </c>
      <c r="P1339" s="136"/>
      <c r="Q1339" s="136"/>
      <c r="R1339" s="136"/>
      <c r="S1339" s="136"/>
      <c r="T1339"/>
      <c r="U1339" s="136"/>
      <c r="V1339" s="136"/>
      <c r="W1339"/>
      <c r="X1339" s="136"/>
      <c r="Y1339" s="136"/>
      <c r="Z1339" s="136"/>
      <c r="AA1339" s="136"/>
      <c r="AB1339" s="136"/>
      <c r="AC1339" s="136"/>
      <c r="AD1339" s="136"/>
      <c r="AE1339" s="136"/>
      <c r="AF1339" s="136"/>
      <c r="AG1339" s="136"/>
      <c r="AH1339" s="136"/>
      <c r="AI1339" s="136"/>
    </row>
    <row r="1340" spans="1:35" ht="30" x14ac:dyDescent="0.25">
      <c r="A1340" s="133">
        <v>255200</v>
      </c>
      <c r="B1340" s="133" t="s">
        <v>3365</v>
      </c>
      <c r="C1340" s="133">
        <v>2</v>
      </c>
      <c r="D1340" s="133" t="s">
        <v>1066</v>
      </c>
      <c r="E1340" s="133">
        <v>255</v>
      </c>
      <c r="F1340" s="133" t="s">
        <v>19</v>
      </c>
      <c r="G1340" s="133">
        <v>25520</v>
      </c>
      <c r="H1340" s="133" t="s">
        <v>3365</v>
      </c>
      <c r="I1340" s="133">
        <v>227812</v>
      </c>
      <c r="J1340" s="133" t="s">
        <v>3375</v>
      </c>
      <c r="K1340" s="133" t="s">
        <v>545</v>
      </c>
      <c r="L1340" s="135" t="str">
        <f t="shared" si="40"/>
        <v>AA</v>
      </c>
      <c r="M1340" s="131">
        <f t="shared" si="41"/>
        <v>0</v>
      </c>
      <c r="P1340" s="136"/>
      <c r="Q1340" s="136"/>
      <c r="R1340" s="136"/>
      <c r="S1340" s="136"/>
      <c r="T1340"/>
      <c r="U1340" s="136"/>
      <c r="V1340" s="136"/>
      <c r="W1340"/>
      <c r="X1340" s="136"/>
      <c r="Y1340" s="136"/>
      <c r="Z1340" s="136"/>
      <c r="AA1340" s="136"/>
      <c r="AB1340" s="136"/>
      <c r="AC1340" s="136"/>
      <c r="AD1340" s="136"/>
      <c r="AE1340" s="136"/>
      <c r="AF1340" s="136"/>
      <c r="AG1340" s="136"/>
      <c r="AH1340" s="136"/>
      <c r="AI1340" s="136"/>
    </row>
    <row r="1341" spans="1:35" ht="30" x14ac:dyDescent="0.25">
      <c r="A1341" s="133">
        <v>255200</v>
      </c>
      <c r="B1341" s="133" t="s">
        <v>3365</v>
      </c>
      <c r="C1341" s="133">
        <v>2</v>
      </c>
      <c r="D1341" s="133" t="s">
        <v>1066</v>
      </c>
      <c r="E1341" s="133">
        <v>255</v>
      </c>
      <c r="F1341" s="133" t="s">
        <v>19</v>
      </c>
      <c r="G1341" s="133">
        <v>25520</v>
      </c>
      <c r="H1341" s="133" t="s">
        <v>3365</v>
      </c>
      <c r="I1341" s="133">
        <v>227893</v>
      </c>
      <c r="J1341" s="133" t="s">
        <v>3377</v>
      </c>
      <c r="K1341" s="133" t="s">
        <v>545</v>
      </c>
      <c r="L1341" s="135" t="str">
        <f t="shared" si="40"/>
        <v>AA</v>
      </c>
      <c r="M1341" s="131">
        <f t="shared" si="41"/>
        <v>0</v>
      </c>
      <c r="P1341" s="136"/>
      <c r="Q1341" s="136"/>
      <c r="R1341" s="136"/>
      <c r="S1341" s="136"/>
      <c r="T1341"/>
      <c r="U1341" s="136"/>
      <c r="V1341" s="136"/>
      <c r="W1341"/>
      <c r="X1341" s="136"/>
      <c r="Y1341" s="136"/>
      <c r="Z1341" s="136"/>
      <c r="AA1341" s="136"/>
      <c r="AB1341" s="136"/>
      <c r="AC1341" s="136"/>
      <c r="AD1341" s="136"/>
      <c r="AE1341" s="136"/>
      <c r="AF1341" s="136"/>
      <c r="AG1341" s="136"/>
      <c r="AH1341" s="136"/>
      <c r="AI1341" s="136"/>
    </row>
    <row r="1342" spans="1:35" ht="30" x14ac:dyDescent="0.25">
      <c r="A1342" s="133">
        <v>255200</v>
      </c>
      <c r="B1342" s="133" t="s">
        <v>3365</v>
      </c>
      <c r="C1342" s="133">
        <v>2</v>
      </c>
      <c r="D1342" s="133" t="s">
        <v>1066</v>
      </c>
      <c r="E1342" s="133">
        <v>255</v>
      </c>
      <c r="F1342" s="133" t="s">
        <v>19</v>
      </c>
      <c r="G1342" s="133">
        <v>25520</v>
      </c>
      <c r="H1342" s="133" t="s">
        <v>3365</v>
      </c>
      <c r="I1342" s="133">
        <v>227925</v>
      </c>
      <c r="J1342" s="133" t="s">
        <v>3379</v>
      </c>
      <c r="K1342" s="133" t="s">
        <v>545</v>
      </c>
      <c r="L1342" s="135" t="str">
        <f t="shared" si="40"/>
        <v>AA</v>
      </c>
      <c r="M1342" s="131">
        <f t="shared" si="41"/>
        <v>0</v>
      </c>
      <c r="P1342" s="136"/>
      <c r="Q1342" s="136"/>
      <c r="R1342" s="136"/>
      <c r="S1342" s="136"/>
      <c r="T1342"/>
      <c r="U1342" s="136"/>
      <c r="V1342" s="136"/>
      <c r="W1342"/>
      <c r="X1342" s="136"/>
      <c r="Y1342" s="136"/>
      <c r="Z1342" s="136"/>
      <c r="AA1342" s="136"/>
      <c r="AB1342" s="136"/>
      <c r="AC1342" s="136"/>
      <c r="AD1342" s="136"/>
      <c r="AE1342" s="136"/>
      <c r="AF1342" s="136"/>
      <c r="AG1342" s="136"/>
      <c r="AH1342" s="136"/>
      <c r="AI1342" s="136"/>
    </row>
    <row r="1343" spans="1:35" ht="30" x14ac:dyDescent="0.25">
      <c r="A1343" s="133">
        <v>255200</v>
      </c>
      <c r="B1343" s="133" t="s">
        <v>3365</v>
      </c>
      <c r="C1343" s="133">
        <v>2</v>
      </c>
      <c r="D1343" s="133" t="s">
        <v>1066</v>
      </c>
      <c r="E1343" s="133">
        <v>255</v>
      </c>
      <c r="F1343" s="133" t="s">
        <v>19</v>
      </c>
      <c r="G1343" s="133">
        <v>25520</v>
      </c>
      <c r="H1343" s="133" t="s">
        <v>3365</v>
      </c>
      <c r="I1343" s="133">
        <v>227938</v>
      </c>
      <c r="J1343" s="133" t="s">
        <v>3381</v>
      </c>
      <c r="K1343" s="133" t="s">
        <v>545</v>
      </c>
      <c r="L1343" s="135" t="str">
        <f t="shared" si="40"/>
        <v>AA</v>
      </c>
      <c r="M1343" s="131">
        <f t="shared" si="41"/>
        <v>0</v>
      </c>
      <c r="P1343" s="136"/>
      <c r="Q1343" s="136"/>
      <c r="R1343" s="136"/>
      <c r="S1343" s="136"/>
      <c r="T1343"/>
      <c r="U1343" s="136"/>
      <c r="V1343" s="136"/>
      <c r="W1343"/>
      <c r="X1343" s="136"/>
      <c r="Y1343" s="136"/>
      <c r="Z1343" s="136"/>
      <c r="AA1343" s="136"/>
      <c r="AB1343" s="136"/>
      <c r="AC1343" s="136"/>
      <c r="AD1343" s="136"/>
      <c r="AE1343" s="136"/>
      <c r="AF1343" s="136"/>
      <c r="AG1343" s="136"/>
      <c r="AH1343" s="136"/>
      <c r="AI1343" s="136"/>
    </row>
    <row r="1344" spans="1:35" ht="30" x14ac:dyDescent="0.25">
      <c r="A1344" s="133">
        <v>255200</v>
      </c>
      <c r="B1344" s="133" t="s">
        <v>3365</v>
      </c>
      <c r="C1344" s="133">
        <v>2</v>
      </c>
      <c r="D1344" s="133" t="s">
        <v>1066</v>
      </c>
      <c r="E1344" s="133">
        <v>255</v>
      </c>
      <c r="F1344" s="133" t="s">
        <v>19</v>
      </c>
      <c r="G1344" s="133">
        <v>25520</v>
      </c>
      <c r="H1344" s="133" t="s">
        <v>3365</v>
      </c>
      <c r="I1344" s="133">
        <v>228953</v>
      </c>
      <c r="J1344" s="133" t="s">
        <v>3383</v>
      </c>
      <c r="K1344" s="133" t="s">
        <v>545</v>
      </c>
      <c r="L1344" s="135" t="str">
        <f t="shared" si="40"/>
        <v>AA</v>
      </c>
      <c r="M1344" s="131">
        <f t="shared" si="41"/>
        <v>0</v>
      </c>
      <c r="P1344" s="136"/>
      <c r="Q1344" s="136"/>
      <c r="R1344" s="136"/>
      <c r="S1344" s="136"/>
      <c r="T1344"/>
      <c r="U1344" s="136"/>
      <c r="V1344" s="136"/>
      <c r="W1344"/>
      <c r="X1344" s="136"/>
      <c r="Y1344" s="136"/>
      <c r="Z1344" s="136"/>
      <c r="AA1344" s="136"/>
      <c r="AB1344" s="136"/>
      <c r="AC1344" s="136"/>
      <c r="AD1344" s="136"/>
      <c r="AE1344" s="136"/>
      <c r="AF1344" s="136"/>
      <c r="AG1344" s="136"/>
      <c r="AH1344" s="136"/>
      <c r="AI1344" s="136"/>
    </row>
    <row r="1345" spans="1:35" ht="30" x14ac:dyDescent="0.25">
      <c r="A1345" s="133">
        <v>255200</v>
      </c>
      <c r="B1345" s="133" t="s">
        <v>3365</v>
      </c>
      <c r="C1345" s="133">
        <v>2</v>
      </c>
      <c r="D1345" s="133" t="s">
        <v>1066</v>
      </c>
      <c r="E1345" s="133">
        <v>255</v>
      </c>
      <c r="F1345" s="133" t="s">
        <v>19</v>
      </c>
      <c r="G1345" s="133">
        <v>25520</v>
      </c>
      <c r="H1345" s="133" t="s">
        <v>3365</v>
      </c>
      <c r="I1345" s="133">
        <v>229030</v>
      </c>
      <c r="J1345" s="133" t="s">
        <v>3385</v>
      </c>
      <c r="K1345" s="133" t="s">
        <v>538</v>
      </c>
      <c r="L1345" s="135" t="str">
        <f t="shared" si="40"/>
        <v>AA</v>
      </c>
      <c r="M1345" s="131">
        <f t="shared" si="41"/>
        <v>0</v>
      </c>
      <c r="P1345" s="136"/>
      <c r="Q1345" s="136"/>
      <c r="R1345" s="136"/>
      <c r="S1345" s="136"/>
      <c r="T1345"/>
      <c r="U1345" s="136"/>
      <c r="V1345" s="136"/>
      <c r="W1345"/>
      <c r="X1345" s="136"/>
      <c r="Y1345" s="136"/>
      <c r="Z1345" s="136"/>
      <c r="AA1345" s="136"/>
      <c r="AB1345" s="136"/>
      <c r="AC1345" s="136"/>
      <c r="AD1345" s="136"/>
      <c r="AE1345" s="136"/>
      <c r="AF1345" s="136"/>
      <c r="AG1345" s="136"/>
      <c r="AH1345" s="136"/>
      <c r="AI1345" s="136"/>
    </row>
    <row r="1346" spans="1:35" ht="30" x14ac:dyDescent="0.25">
      <c r="A1346" s="133">
        <v>255200</v>
      </c>
      <c r="B1346" s="133" t="s">
        <v>3365</v>
      </c>
      <c r="C1346" s="133">
        <v>2</v>
      </c>
      <c r="D1346" s="133" t="s">
        <v>1066</v>
      </c>
      <c r="E1346" s="133">
        <v>255</v>
      </c>
      <c r="F1346" s="133" t="s">
        <v>19</v>
      </c>
      <c r="G1346" s="133">
        <v>25520</v>
      </c>
      <c r="H1346" s="133" t="s">
        <v>3365</v>
      </c>
      <c r="I1346" s="133">
        <v>333504</v>
      </c>
      <c r="J1346" s="133" t="s">
        <v>3387</v>
      </c>
      <c r="K1346" s="133" t="s">
        <v>545</v>
      </c>
      <c r="L1346" s="135" t="str">
        <f t="shared" si="40"/>
        <v>AA</v>
      </c>
      <c r="M1346" s="131">
        <f t="shared" si="41"/>
        <v>0</v>
      </c>
      <c r="P1346" s="136"/>
      <c r="Q1346" s="136"/>
      <c r="R1346" s="136"/>
      <c r="S1346" s="136"/>
      <c r="T1346"/>
      <c r="U1346" s="136"/>
      <c r="V1346" s="136"/>
      <c r="W1346"/>
      <c r="X1346" s="136"/>
      <c r="Y1346" s="136"/>
      <c r="Z1346" s="136"/>
      <c r="AA1346" s="136"/>
      <c r="AB1346" s="136"/>
      <c r="AC1346" s="136"/>
      <c r="AD1346" s="136"/>
      <c r="AE1346" s="136"/>
      <c r="AF1346" s="136"/>
      <c r="AG1346" s="136"/>
      <c r="AH1346" s="136"/>
      <c r="AI1346" s="136"/>
    </row>
    <row r="1347" spans="1:35" ht="30" x14ac:dyDescent="0.25">
      <c r="A1347" s="133">
        <v>255200</v>
      </c>
      <c r="B1347" s="133" t="s">
        <v>3365</v>
      </c>
      <c r="C1347" s="133">
        <v>2</v>
      </c>
      <c r="D1347" s="133" t="s">
        <v>1066</v>
      </c>
      <c r="E1347" s="133">
        <v>255</v>
      </c>
      <c r="F1347" s="133" t="s">
        <v>19</v>
      </c>
      <c r="G1347" s="133">
        <v>25520</v>
      </c>
      <c r="H1347" s="133" t="s">
        <v>3365</v>
      </c>
      <c r="I1347" s="133">
        <v>660561</v>
      </c>
      <c r="J1347" s="133" t="s">
        <v>3389</v>
      </c>
      <c r="K1347" s="133" t="s">
        <v>545</v>
      </c>
      <c r="L1347" s="135" t="str">
        <f t="shared" si="40"/>
        <v>AA</v>
      </c>
      <c r="M1347" s="131">
        <f t="shared" si="41"/>
        <v>0</v>
      </c>
      <c r="P1347" s="136"/>
      <c r="Q1347" s="136"/>
      <c r="R1347" s="136"/>
      <c r="S1347" s="136"/>
      <c r="T1347"/>
      <c r="U1347" s="136"/>
      <c r="V1347" s="136"/>
      <c r="W1347"/>
      <c r="X1347" s="136"/>
      <c r="Y1347" s="136"/>
      <c r="Z1347" s="136"/>
      <c r="AA1347" s="136"/>
      <c r="AB1347" s="136"/>
      <c r="AC1347" s="136"/>
      <c r="AD1347" s="136"/>
      <c r="AE1347" s="136"/>
      <c r="AF1347" s="136"/>
      <c r="AG1347" s="136"/>
      <c r="AH1347" s="136"/>
      <c r="AI1347" s="136"/>
    </row>
    <row r="1348" spans="1:35" ht="30" x14ac:dyDescent="0.25">
      <c r="A1348" s="133">
        <v>255200</v>
      </c>
      <c r="B1348" s="133" t="s">
        <v>3365</v>
      </c>
      <c r="C1348" s="133">
        <v>2</v>
      </c>
      <c r="D1348" s="133" t="s">
        <v>1066</v>
      </c>
      <c r="E1348" s="133">
        <v>255</v>
      </c>
      <c r="F1348" s="133" t="s">
        <v>19</v>
      </c>
      <c r="G1348" s="133">
        <v>25520</v>
      </c>
      <c r="H1348" s="133" t="s">
        <v>3365</v>
      </c>
      <c r="I1348" s="133">
        <v>660565</v>
      </c>
      <c r="J1348" s="133" t="s">
        <v>3391</v>
      </c>
      <c r="K1348" s="133" t="s">
        <v>545</v>
      </c>
      <c r="L1348" s="135" t="str">
        <f t="shared" si="40"/>
        <v>AA</v>
      </c>
      <c r="M1348" s="131">
        <f t="shared" si="41"/>
        <v>0</v>
      </c>
      <c r="P1348" s="136"/>
      <c r="Q1348" s="136"/>
      <c r="R1348" s="136"/>
      <c r="S1348" s="136"/>
      <c r="T1348"/>
      <c r="U1348" s="136"/>
      <c r="V1348" s="136"/>
      <c r="W1348"/>
      <c r="X1348" s="136"/>
      <c r="Y1348" s="136"/>
      <c r="Z1348" s="136"/>
      <c r="AA1348" s="136"/>
      <c r="AB1348" s="136"/>
      <c r="AC1348" s="136"/>
      <c r="AD1348" s="136"/>
      <c r="AE1348" s="136"/>
      <c r="AF1348" s="136"/>
      <c r="AG1348" s="136"/>
      <c r="AH1348" s="136"/>
      <c r="AI1348" s="136"/>
    </row>
    <row r="1349" spans="1:35" ht="30" x14ac:dyDescent="0.25">
      <c r="A1349" s="133">
        <v>255200</v>
      </c>
      <c r="B1349" s="133" t="s">
        <v>3365</v>
      </c>
      <c r="C1349" s="133">
        <v>2</v>
      </c>
      <c r="D1349" s="133" t="s">
        <v>1066</v>
      </c>
      <c r="E1349" s="133">
        <v>255</v>
      </c>
      <c r="F1349" s="133" t="s">
        <v>19</v>
      </c>
      <c r="G1349" s="133">
        <v>25520</v>
      </c>
      <c r="H1349" s="133" t="s">
        <v>3365</v>
      </c>
      <c r="I1349" s="133">
        <v>660589</v>
      </c>
      <c r="J1349" s="133" t="s">
        <v>3393</v>
      </c>
      <c r="K1349" s="133" t="s">
        <v>545</v>
      </c>
      <c r="L1349" s="135" t="str">
        <f t="shared" ref="L1349:L1412" si="42">IF(K1349=102,"AA102",IF(K1349=103,"AA103",VLOOKUP(C1349,$AJ$5:$AK$13,2,0)))</f>
        <v>AA</v>
      </c>
      <c r="M1349" s="131">
        <f t="shared" si="41"/>
        <v>0</v>
      </c>
      <c r="P1349" s="136"/>
      <c r="Q1349" s="136"/>
      <c r="R1349" s="136"/>
      <c r="S1349" s="136"/>
      <c r="T1349"/>
      <c r="U1349" s="136"/>
      <c r="V1349" s="136"/>
      <c r="W1349"/>
      <c r="X1349" s="136"/>
      <c r="Y1349" s="136"/>
      <c r="Z1349" s="136"/>
      <c r="AA1349" s="136"/>
      <c r="AB1349" s="136"/>
      <c r="AC1349" s="136"/>
      <c r="AD1349" s="136"/>
      <c r="AE1349" s="136"/>
      <c r="AF1349" s="136"/>
      <c r="AG1349" s="136"/>
      <c r="AH1349" s="136"/>
      <c r="AI1349" s="136"/>
    </row>
    <row r="1350" spans="1:35" ht="30" x14ac:dyDescent="0.25">
      <c r="A1350" s="133">
        <v>255202</v>
      </c>
      <c r="B1350" s="133" t="s">
        <v>3394</v>
      </c>
      <c r="C1350" s="133">
        <v>2</v>
      </c>
      <c r="D1350" s="133" t="s">
        <v>1066</v>
      </c>
      <c r="E1350" s="133">
        <v>255</v>
      </c>
      <c r="F1350" s="133" t="s">
        <v>19</v>
      </c>
      <c r="G1350" s="133">
        <v>25520</v>
      </c>
      <c r="H1350" s="133" t="s">
        <v>3365</v>
      </c>
      <c r="I1350" s="133">
        <v>227735</v>
      </c>
      <c r="J1350" s="133" t="s">
        <v>3396</v>
      </c>
      <c r="K1350" s="133" t="s">
        <v>545</v>
      </c>
      <c r="L1350" s="135" t="str">
        <f t="shared" si="42"/>
        <v>AA</v>
      </c>
      <c r="M1350" s="131">
        <f t="shared" ref="M1350:M1413" si="43">VLOOKUP(H1350,$W$5:$X$227,2,FALSE)</f>
        <v>0</v>
      </c>
      <c r="P1350" s="136"/>
      <c r="Q1350" s="136"/>
      <c r="R1350" s="136"/>
      <c r="S1350" s="136"/>
      <c r="T1350"/>
      <c r="U1350" s="136"/>
      <c r="V1350" s="136"/>
      <c r="W1350"/>
      <c r="X1350" s="136"/>
      <c r="Y1350" s="136"/>
      <c r="Z1350" s="136"/>
      <c r="AA1350" s="136"/>
      <c r="AB1350" s="136"/>
      <c r="AC1350" s="136"/>
      <c r="AD1350" s="136"/>
      <c r="AE1350" s="136"/>
      <c r="AF1350" s="136"/>
      <c r="AG1350" s="136"/>
      <c r="AH1350" s="136"/>
      <c r="AI1350" s="136"/>
    </row>
    <row r="1351" spans="1:35" ht="30" x14ac:dyDescent="0.25">
      <c r="A1351" s="133">
        <v>255203</v>
      </c>
      <c r="B1351" s="133" t="s">
        <v>3397</v>
      </c>
      <c r="C1351" s="133">
        <v>2</v>
      </c>
      <c r="D1351" s="133" t="s">
        <v>1066</v>
      </c>
      <c r="E1351" s="133">
        <v>255</v>
      </c>
      <c r="F1351" s="133" t="s">
        <v>19</v>
      </c>
      <c r="G1351" s="133">
        <v>25520</v>
      </c>
      <c r="H1351" s="133" t="s">
        <v>3365</v>
      </c>
      <c r="I1351" s="133">
        <v>227725</v>
      </c>
      <c r="J1351" s="133" t="s">
        <v>3399</v>
      </c>
      <c r="K1351" s="133" t="s">
        <v>545</v>
      </c>
      <c r="L1351" s="135" t="str">
        <f t="shared" si="42"/>
        <v>AA</v>
      </c>
      <c r="M1351" s="131">
        <f t="shared" si="43"/>
        <v>0</v>
      </c>
      <c r="P1351" s="136"/>
      <c r="Q1351" s="136"/>
      <c r="R1351" s="136"/>
      <c r="S1351" s="136"/>
      <c r="T1351"/>
      <c r="U1351" s="136"/>
      <c r="V1351" s="136"/>
      <c r="W1351"/>
      <c r="X1351" s="136"/>
      <c r="Y1351" s="136"/>
      <c r="Z1351" s="136"/>
      <c r="AA1351" s="136"/>
      <c r="AB1351" s="136"/>
      <c r="AC1351" s="136"/>
      <c r="AD1351" s="136"/>
      <c r="AE1351" s="136"/>
      <c r="AF1351" s="136"/>
      <c r="AG1351" s="136"/>
      <c r="AH1351" s="136"/>
      <c r="AI1351" s="136"/>
    </row>
    <row r="1352" spans="1:35" ht="30" x14ac:dyDescent="0.25">
      <c r="A1352" s="133">
        <v>255204</v>
      </c>
      <c r="B1352" s="133" t="s">
        <v>3400</v>
      </c>
      <c r="C1352" s="133">
        <v>2</v>
      </c>
      <c r="D1352" s="133" t="s">
        <v>1066</v>
      </c>
      <c r="E1352" s="133">
        <v>255</v>
      </c>
      <c r="F1352" s="133" t="s">
        <v>19</v>
      </c>
      <c r="G1352" s="133">
        <v>25520</v>
      </c>
      <c r="H1352" s="133" t="s">
        <v>3365</v>
      </c>
      <c r="I1352" s="133">
        <v>660575</v>
      </c>
      <c r="J1352" s="133" t="s">
        <v>3402</v>
      </c>
      <c r="K1352" s="133" t="s">
        <v>545</v>
      </c>
      <c r="L1352" s="135" t="str">
        <f t="shared" si="42"/>
        <v>AA</v>
      </c>
      <c r="M1352" s="131">
        <f t="shared" si="43"/>
        <v>0</v>
      </c>
      <c r="P1352" s="136"/>
      <c r="Q1352" s="136"/>
      <c r="R1352" s="136"/>
      <c r="S1352" s="136"/>
      <c r="T1352"/>
      <c r="U1352" s="136"/>
      <c r="V1352" s="136"/>
      <c r="W1352"/>
      <c r="X1352" s="136"/>
      <c r="Y1352" s="136"/>
      <c r="Z1352" s="136"/>
      <c r="AA1352" s="136"/>
      <c r="AB1352" s="136"/>
      <c r="AC1352" s="136"/>
      <c r="AD1352" s="136"/>
      <c r="AE1352" s="136"/>
      <c r="AF1352" s="136"/>
      <c r="AG1352" s="136"/>
      <c r="AH1352" s="136"/>
      <c r="AI1352" s="136"/>
    </row>
    <row r="1353" spans="1:35" ht="30" x14ac:dyDescent="0.25">
      <c r="A1353" s="133">
        <v>255204</v>
      </c>
      <c r="B1353" s="133" t="s">
        <v>3400</v>
      </c>
      <c r="C1353" s="133">
        <v>2</v>
      </c>
      <c r="D1353" s="133" t="s">
        <v>1066</v>
      </c>
      <c r="E1353" s="133">
        <v>255</v>
      </c>
      <c r="F1353" s="133" t="s">
        <v>19</v>
      </c>
      <c r="G1353" s="133">
        <v>25520</v>
      </c>
      <c r="H1353" s="133" t="s">
        <v>3365</v>
      </c>
      <c r="I1353" s="133">
        <v>770575</v>
      </c>
      <c r="J1353" s="133" t="s">
        <v>3404</v>
      </c>
      <c r="K1353" s="133" t="s">
        <v>538</v>
      </c>
      <c r="L1353" s="135" t="str">
        <f t="shared" si="42"/>
        <v>AA</v>
      </c>
      <c r="M1353" s="131">
        <f t="shared" si="43"/>
        <v>0</v>
      </c>
      <c r="P1353" s="136"/>
      <c r="Q1353" s="136"/>
      <c r="R1353" s="136"/>
      <c r="S1353" s="136"/>
      <c r="T1353"/>
      <c r="U1353" s="136"/>
      <c r="V1353" s="136"/>
      <c r="W1353"/>
      <c r="X1353" s="136"/>
      <c r="Y1353" s="136"/>
      <c r="Z1353" s="136"/>
      <c r="AA1353" s="136"/>
      <c r="AB1353" s="136"/>
      <c r="AC1353" s="136"/>
      <c r="AD1353" s="136"/>
      <c r="AE1353" s="136"/>
      <c r="AF1353" s="136"/>
      <c r="AG1353" s="136"/>
      <c r="AH1353" s="136"/>
      <c r="AI1353" s="136"/>
    </row>
    <row r="1354" spans="1:35" ht="30" x14ac:dyDescent="0.25">
      <c r="A1354" s="133">
        <v>255300</v>
      </c>
      <c r="B1354" s="133" t="s">
        <v>3406</v>
      </c>
      <c r="C1354" s="133">
        <v>2</v>
      </c>
      <c r="D1354" s="133" t="s">
        <v>1066</v>
      </c>
      <c r="E1354" s="133">
        <v>255</v>
      </c>
      <c r="F1354" s="133" t="s">
        <v>19</v>
      </c>
      <c r="G1354" s="133">
        <v>25530</v>
      </c>
      <c r="H1354" s="133" t="s">
        <v>3406</v>
      </c>
      <c r="I1354" s="133">
        <v>101904</v>
      </c>
      <c r="J1354" s="133" t="s">
        <v>3408</v>
      </c>
      <c r="K1354" s="133" t="s">
        <v>557</v>
      </c>
      <c r="L1354" s="135" t="str">
        <f t="shared" si="42"/>
        <v>AA</v>
      </c>
      <c r="M1354" s="131">
        <f t="shared" si="43"/>
        <v>0</v>
      </c>
      <c r="P1354" s="136"/>
      <c r="Q1354" s="136"/>
      <c r="R1354" s="136"/>
      <c r="S1354" s="136"/>
      <c r="T1354"/>
      <c r="U1354" s="136"/>
      <c r="V1354" s="136"/>
      <c r="W1354"/>
      <c r="X1354" s="136"/>
      <c r="Y1354" s="136"/>
      <c r="Z1354" s="136"/>
      <c r="AA1354" s="136"/>
      <c r="AB1354" s="136"/>
      <c r="AC1354" s="136"/>
      <c r="AD1354" s="136"/>
      <c r="AE1354" s="136"/>
      <c r="AF1354" s="136"/>
      <c r="AG1354" s="136"/>
      <c r="AH1354" s="136"/>
      <c r="AI1354" s="136"/>
    </row>
    <row r="1355" spans="1:35" ht="30" x14ac:dyDescent="0.25">
      <c r="A1355" s="133">
        <v>255300</v>
      </c>
      <c r="B1355" s="133" t="s">
        <v>3406</v>
      </c>
      <c r="C1355" s="133">
        <v>2</v>
      </c>
      <c r="D1355" s="133" t="s">
        <v>1066</v>
      </c>
      <c r="E1355" s="133">
        <v>255</v>
      </c>
      <c r="F1355" s="133" t="s">
        <v>19</v>
      </c>
      <c r="G1355" s="133">
        <v>25530</v>
      </c>
      <c r="H1355" s="133" t="s">
        <v>3406</v>
      </c>
      <c r="I1355" s="133">
        <v>101906</v>
      </c>
      <c r="J1355" s="133" t="s">
        <v>3410</v>
      </c>
      <c r="K1355" s="133" t="s">
        <v>557</v>
      </c>
      <c r="L1355" s="135" t="str">
        <f t="shared" si="42"/>
        <v>AA</v>
      </c>
      <c r="M1355" s="131">
        <f t="shared" si="43"/>
        <v>0</v>
      </c>
      <c r="P1355" s="136"/>
      <c r="Q1355" s="136"/>
      <c r="R1355" s="136"/>
      <c r="S1355" s="136"/>
      <c r="T1355"/>
      <c r="U1355" s="136"/>
      <c r="V1355" s="136"/>
      <c r="W1355"/>
      <c r="X1355" s="136"/>
      <c r="Y1355" s="136"/>
      <c r="Z1355" s="136"/>
      <c r="AA1355" s="136"/>
      <c r="AB1355" s="136"/>
      <c r="AC1355" s="136"/>
      <c r="AD1355" s="136"/>
      <c r="AE1355" s="136"/>
      <c r="AF1355" s="136"/>
      <c r="AG1355" s="136"/>
      <c r="AH1355" s="136"/>
      <c r="AI1355" s="136"/>
    </row>
    <row r="1356" spans="1:35" ht="30" x14ac:dyDescent="0.25">
      <c r="A1356" s="133">
        <v>255300</v>
      </c>
      <c r="B1356" s="133" t="s">
        <v>3406</v>
      </c>
      <c r="C1356" s="133">
        <v>2</v>
      </c>
      <c r="D1356" s="133" t="s">
        <v>1066</v>
      </c>
      <c r="E1356" s="133">
        <v>255</v>
      </c>
      <c r="F1356" s="133" t="s">
        <v>19</v>
      </c>
      <c r="G1356" s="133">
        <v>25530</v>
      </c>
      <c r="H1356" s="133" t="s">
        <v>3406</v>
      </c>
      <c r="I1356" s="133">
        <v>225510</v>
      </c>
      <c r="J1356" s="133" t="s">
        <v>3412</v>
      </c>
      <c r="K1356" s="133" t="s">
        <v>545</v>
      </c>
      <c r="L1356" s="135" t="str">
        <f t="shared" si="42"/>
        <v>AA</v>
      </c>
      <c r="M1356" s="131">
        <f t="shared" si="43"/>
        <v>0</v>
      </c>
      <c r="P1356" s="136"/>
      <c r="Q1356" s="136"/>
      <c r="R1356" s="136"/>
      <c r="S1356" s="136"/>
      <c r="T1356"/>
      <c r="U1356" s="136"/>
      <c r="V1356" s="136"/>
      <c r="W1356"/>
      <c r="X1356" s="136"/>
      <c r="Y1356" s="136"/>
      <c r="Z1356" s="136"/>
      <c r="AA1356" s="136"/>
      <c r="AB1356" s="136"/>
      <c r="AC1356" s="136"/>
      <c r="AD1356" s="136"/>
      <c r="AE1356" s="136"/>
      <c r="AF1356" s="136"/>
      <c r="AG1356" s="136"/>
      <c r="AH1356" s="136"/>
      <c r="AI1356" s="136"/>
    </row>
    <row r="1357" spans="1:35" ht="30" x14ac:dyDescent="0.25">
      <c r="A1357" s="133">
        <v>255300</v>
      </c>
      <c r="B1357" s="133" t="s">
        <v>3406</v>
      </c>
      <c r="C1357" s="133">
        <v>2</v>
      </c>
      <c r="D1357" s="133" t="s">
        <v>1066</v>
      </c>
      <c r="E1357" s="133">
        <v>255</v>
      </c>
      <c r="F1357" s="133" t="s">
        <v>19</v>
      </c>
      <c r="G1357" s="133">
        <v>25530</v>
      </c>
      <c r="H1357" s="133" t="s">
        <v>3406</v>
      </c>
      <c r="I1357" s="133">
        <v>227035</v>
      </c>
      <c r="J1357" s="133" t="s">
        <v>3414</v>
      </c>
      <c r="K1357" s="133" t="s">
        <v>545</v>
      </c>
      <c r="L1357" s="135" t="str">
        <f t="shared" si="42"/>
        <v>AA</v>
      </c>
      <c r="M1357" s="131">
        <f t="shared" si="43"/>
        <v>0</v>
      </c>
      <c r="P1357" s="136"/>
      <c r="Q1357" s="136"/>
      <c r="R1357" s="136"/>
      <c r="S1357" s="136"/>
      <c r="T1357"/>
      <c r="U1357" s="136"/>
      <c r="V1357" s="136"/>
      <c r="W1357"/>
      <c r="X1357" s="136"/>
      <c r="Y1357" s="136"/>
      <c r="Z1357" s="136"/>
      <c r="AA1357" s="136"/>
      <c r="AB1357" s="136"/>
      <c r="AC1357" s="136"/>
      <c r="AD1357" s="136"/>
      <c r="AE1357" s="136"/>
      <c r="AF1357" s="136"/>
      <c r="AG1357" s="136"/>
      <c r="AH1357" s="136"/>
      <c r="AI1357" s="136"/>
    </row>
    <row r="1358" spans="1:35" ht="30" x14ac:dyDescent="0.25">
      <c r="A1358" s="133">
        <v>255300</v>
      </c>
      <c r="B1358" s="133" t="s">
        <v>3406</v>
      </c>
      <c r="C1358" s="133">
        <v>2</v>
      </c>
      <c r="D1358" s="133" t="s">
        <v>1066</v>
      </c>
      <c r="E1358" s="133">
        <v>255</v>
      </c>
      <c r="F1358" s="133" t="s">
        <v>19</v>
      </c>
      <c r="G1358" s="133">
        <v>25530</v>
      </c>
      <c r="H1358" s="133" t="s">
        <v>3406</v>
      </c>
      <c r="I1358" s="133">
        <v>227262</v>
      </c>
      <c r="J1358" s="133" t="s">
        <v>3416</v>
      </c>
      <c r="K1358" s="133" t="s">
        <v>545</v>
      </c>
      <c r="L1358" s="135" t="str">
        <f t="shared" si="42"/>
        <v>AA</v>
      </c>
      <c r="M1358" s="131">
        <f t="shared" si="43"/>
        <v>0</v>
      </c>
      <c r="P1358" s="136"/>
      <c r="Q1358" s="136"/>
      <c r="R1358" s="136"/>
      <c r="S1358" s="136"/>
      <c r="T1358"/>
      <c r="U1358" s="136"/>
      <c r="V1358" s="136"/>
      <c r="W1358"/>
      <c r="X1358" s="136"/>
      <c r="Y1358" s="136"/>
      <c r="Z1358" s="136"/>
      <c r="AA1358" s="136"/>
      <c r="AB1358" s="136"/>
      <c r="AC1358" s="136"/>
      <c r="AD1358" s="136"/>
      <c r="AE1358" s="136"/>
      <c r="AF1358" s="136"/>
      <c r="AG1358" s="136"/>
      <c r="AH1358" s="136"/>
      <c r="AI1358" s="136"/>
    </row>
    <row r="1359" spans="1:35" ht="30" x14ac:dyDescent="0.25">
      <c r="A1359" s="133">
        <v>255300</v>
      </c>
      <c r="B1359" s="133" t="s">
        <v>3406</v>
      </c>
      <c r="C1359" s="133">
        <v>2</v>
      </c>
      <c r="D1359" s="133" t="s">
        <v>1066</v>
      </c>
      <c r="E1359" s="133">
        <v>255</v>
      </c>
      <c r="F1359" s="133" t="s">
        <v>19</v>
      </c>
      <c r="G1359" s="133">
        <v>25530</v>
      </c>
      <c r="H1359" s="133" t="s">
        <v>3406</v>
      </c>
      <c r="I1359" s="133">
        <v>227709</v>
      </c>
      <c r="J1359" s="133" t="s">
        <v>3418</v>
      </c>
      <c r="K1359" s="133" t="s">
        <v>545</v>
      </c>
      <c r="L1359" s="135" t="str">
        <f t="shared" si="42"/>
        <v>AA</v>
      </c>
      <c r="M1359" s="131">
        <f t="shared" si="43"/>
        <v>0</v>
      </c>
      <c r="P1359" s="136"/>
      <c r="Q1359" s="136"/>
      <c r="R1359" s="136"/>
      <c r="S1359" s="136"/>
      <c r="T1359"/>
      <c r="U1359" s="136"/>
      <c r="V1359" s="136"/>
      <c r="W1359"/>
      <c r="X1359" s="136"/>
      <c r="Y1359" s="136"/>
      <c r="Z1359" s="136"/>
      <c r="AA1359" s="136"/>
      <c r="AB1359" s="136"/>
      <c r="AC1359" s="136"/>
      <c r="AD1359" s="136"/>
      <c r="AE1359" s="136"/>
      <c r="AF1359" s="136"/>
      <c r="AG1359" s="136"/>
      <c r="AH1359" s="136"/>
      <c r="AI1359" s="136"/>
    </row>
    <row r="1360" spans="1:35" ht="30" x14ac:dyDescent="0.25">
      <c r="A1360" s="133">
        <v>255300</v>
      </c>
      <c r="B1360" s="133" t="s">
        <v>3406</v>
      </c>
      <c r="C1360" s="133">
        <v>2</v>
      </c>
      <c r="D1360" s="133" t="s">
        <v>1066</v>
      </c>
      <c r="E1360" s="133">
        <v>255</v>
      </c>
      <c r="F1360" s="133" t="s">
        <v>19</v>
      </c>
      <c r="G1360" s="133">
        <v>25530</v>
      </c>
      <c r="H1360" s="133" t="s">
        <v>3406</v>
      </c>
      <c r="I1360" s="133">
        <v>227710</v>
      </c>
      <c r="J1360" s="133" t="s">
        <v>3420</v>
      </c>
      <c r="K1360" s="133" t="s">
        <v>545</v>
      </c>
      <c r="L1360" s="135" t="str">
        <f t="shared" si="42"/>
        <v>AA</v>
      </c>
      <c r="M1360" s="131">
        <f t="shared" si="43"/>
        <v>0</v>
      </c>
      <c r="P1360" s="136"/>
      <c r="Q1360" s="136"/>
      <c r="R1360" s="136"/>
      <c r="S1360" s="136"/>
      <c r="T1360"/>
      <c r="U1360" s="136"/>
      <c r="V1360" s="136"/>
      <c r="W1360"/>
      <c r="X1360" s="136"/>
      <c r="Y1360" s="136"/>
      <c r="Z1360" s="136"/>
      <c r="AA1360" s="136"/>
      <c r="AB1360" s="136"/>
      <c r="AC1360" s="136"/>
      <c r="AD1360" s="136"/>
      <c r="AE1360" s="136"/>
      <c r="AF1360" s="136"/>
      <c r="AG1360" s="136"/>
      <c r="AH1360" s="136"/>
      <c r="AI1360" s="136"/>
    </row>
    <row r="1361" spans="1:35" ht="30" x14ac:dyDescent="0.25">
      <c r="A1361" s="133">
        <v>255300</v>
      </c>
      <c r="B1361" s="133" t="s">
        <v>3406</v>
      </c>
      <c r="C1361" s="133">
        <v>2</v>
      </c>
      <c r="D1361" s="133" t="s">
        <v>1066</v>
      </c>
      <c r="E1361" s="133">
        <v>255</v>
      </c>
      <c r="F1361" s="133" t="s">
        <v>19</v>
      </c>
      <c r="G1361" s="133">
        <v>25530</v>
      </c>
      <c r="H1361" s="133" t="s">
        <v>3406</v>
      </c>
      <c r="I1361" s="133">
        <v>227984</v>
      </c>
      <c r="J1361" s="133" t="s">
        <v>3422</v>
      </c>
      <c r="K1361" s="133" t="s">
        <v>545</v>
      </c>
      <c r="L1361" s="135" t="str">
        <f t="shared" si="42"/>
        <v>AA</v>
      </c>
      <c r="M1361" s="131">
        <f t="shared" si="43"/>
        <v>0</v>
      </c>
      <c r="P1361" s="136"/>
      <c r="Q1361" s="136"/>
      <c r="R1361" s="136"/>
      <c r="S1361" s="136"/>
      <c r="T1361"/>
      <c r="U1361" s="136"/>
      <c r="V1361" s="136"/>
      <c r="W1361"/>
      <c r="X1361" s="136"/>
      <c r="Y1361" s="136"/>
      <c r="Z1361" s="136"/>
      <c r="AA1361" s="136"/>
      <c r="AB1361" s="136"/>
      <c r="AC1361" s="136"/>
      <c r="AD1361" s="136"/>
      <c r="AE1361" s="136"/>
      <c r="AF1361" s="136"/>
      <c r="AG1361" s="136"/>
      <c r="AH1361" s="136"/>
      <c r="AI1361" s="136"/>
    </row>
    <row r="1362" spans="1:35" ht="30" x14ac:dyDescent="0.25">
      <c r="A1362" s="133">
        <v>255300</v>
      </c>
      <c r="B1362" s="133" t="s">
        <v>3406</v>
      </c>
      <c r="C1362" s="133">
        <v>2</v>
      </c>
      <c r="D1362" s="133" t="s">
        <v>1066</v>
      </c>
      <c r="E1362" s="133">
        <v>255</v>
      </c>
      <c r="F1362" s="133" t="s">
        <v>19</v>
      </c>
      <c r="G1362" s="133">
        <v>25530</v>
      </c>
      <c r="H1362" s="133" t="s">
        <v>3406</v>
      </c>
      <c r="I1362" s="133">
        <v>228556</v>
      </c>
      <c r="J1362" s="133" t="s">
        <v>3424</v>
      </c>
      <c r="K1362" s="133" t="s">
        <v>545</v>
      </c>
      <c r="L1362" s="135" t="str">
        <f t="shared" si="42"/>
        <v>AA</v>
      </c>
      <c r="M1362" s="131">
        <f t="shared" si="43"/>
        <v>0</v>
      </c>
      <c r="P1362" s="136"/>
      <c r="Q1362" s="136"/>
      <c r="R1362" s="136"/>
      <c r="S1362" s="136"/>
      <c r="T1362"/>
      <c r="U1362" s="136"/>
      <c r="V1362" s="136"/>
      <c r="W1362"/>
      <c r="X1362" s="136"/>
      <c r="Y1362" s="136"/>
      <c r="Z1362" s="136"/>
      <c r="AA1362" s="136"/>
      <c r="AB1362" s="136"/>
      <c r="AC1362" s="136"/>
      <c r="AD1362" s="136"/>
      <c r="AE1362" s="136"/>
      <c r="AF1362" s="136"/>
      <c r="AG1362" s="136"/>
      <c r="AH1362" s="136"/>
      <c r="AI1362" s="136"/>
    </row>
    <row r="1363" spans="1:35" ht="30" x14ac:dyDescent="0.25">
      <c r="A1363" s="133">
        <v>255300</v>
      </c>
      <c r="B1363" s="133" t="s">
        <v>3406</v>
      </c>
      <c r="C1363" s="133">
        <v>2</v>
      </c>
      <c r="D1363" s="133" t="s">
        <v>1066</v>
      </c>
      <c r="E1363" s="133">
        <v>255</v>
      </c>
      <c r="F1363" s="133" t="s">
        <v>19</v>
      </c>
      <c r="G1363" s="133">
        <v>25530</v>
      </c>
      <c r="H1363" s="133" t="s">
        <v>3406</v>
      </c>
      <c r="I1363" s="133">
        <v>228931</v>
      </c>
      <c r="J1363" s="133" t="s">
        <v>3426</v>
      </c>
      <c r="K1363" s="133" t="s">
        <v>545</v>
      </c>
      <c r="L1363" s="135" t="str">
        <f t="shared" si="42"/>
        <v>AA</v>
      </c>
      <c r="M1363" s="131">
        <f t="shared" si="43"/>
        <v>0</v>
      </c>
      <c r="P1363" s="136"/>
      <c r="Q1363" s="136"/>
      <c r="R1363" s="136"/>
      <c r="S1363" s="136"/>
      <c r="T1363"/>
      <c r="U1363" s="136"/>
      <c r="V1363" s="136"/>
      <c r="W1363"/>
      <c r="X1363" s="136"/>
      <c r="Y1363" s="136"/>
      <c r="Z1363" s="136"/>
      <c r="AA1363" s="136"/>
      <c r="AB1363" s="136"/>
      <c r="AC1363" s="136"/>
      <c r="AD1363" s="136"/>
      <c r="AE1363" s="136"/>
      <c r="AF1363" s="136"/>
      <c r="AG1363" s="136"/>
      <c r="AH1363" s="136"/>
      <c r="AI1363" s="136"/>
    </row>
    <row r="1364" spans="1:35" ht="30" x14ac:dyDescent="0.25">
      <c r="A1364" s="133">
        <v>255300</v>
      </c>
      <c r="B1364" s="133" t="s">
        <v>3406</v>
      </c>
      <c r="C1364" s="133">
        <v>2</v>
      </c>
      <c r="D1364" s="133" t="s">
        <v>1066</v>
      </c>
      <c r="E1364" s="133">
        <v>255</v>
      </c>
      <c r="F1364" s="133" t="s">
        <v>19</v>
      </c>
      <c r="G1364" s="133">
        <v>25530</v>
      </c>
      <c r="H1364" s="133" t="s">
        <v>3406</v>
      </c>
      <c r="I1364" s="133">
        <v>333505</v>
      </c>
      <c r="J1364" s="133" t="s">
        <v>3428</v>
      </c>
      <c r="K1364" s="133" t="s">
        <v>545</v>
      </c>
      <c r="L1364" s="135" t="str">
        <f t="shared" si="42"/>
        <v>AA</v>
      </c>
      <c r="M1364" s="131">
        <f t="shared" si="43"/>
        <v>0</v>
      </c>
      <c r="P1364" s="136"/>
      <c r="Q1364" s="136"/>
      <c r="R1364" s="136"/>
      <c r="S1364" s="136"/>
      <c r="T1364"/>
      <c r="U1364" s="136"/>
      <c r="V1364" s="136"/>
      <c r="W1364"/>
      <c r="X1364" s="136"/>
      <c r="Y1364" s="136"/>
      <c r="Z1364" s="136"/>
      <c r="AA1364" s="136"/>
      <c r="AB1364" s="136"/>
      <c r="AC1364" s="136"/>
      <c r="AD1364" s="136"/>
      <c r="AE1364" s="136"/>
      <c r="AF1364" s="136"/>
      <c r="AG1364" s="136"/>
      <c r="AH1364" s="136"/>
      <c r="AI1364" s="136"/>
    </row>
    <row r="1365" spans="1:35" ht="30" x14ac:dyDescent="0.25">
      <c r="A1365" s="133">
        <v>255300</v>
      </c>
      <c r="B1365" s="133" t="s">
        <v>3406</v>
      </c>
      <c r="C1365" s="133">
        <v>2</v>
      </c>
      <c r="D1365" s="133" t="s">
        <v>1066</v>
      </c>
      <c r="E1365" s="133">
        <v>255</v>
      </c>
      <c r="F1365" s="133" t="s">
        <v>19</v>
      </c>
      <c r="G1365" s="133">
        <v>25530</v>
      </c>
      <c r="H1365" s="133" t="s">
        <v>3406</v>
      </c>
      <c r="I1365" s="133">
        <v>557058</v>
      </c>
      <c r="J1365" s="133" t="s">
        <v>3430</v>
      </c>
      <c r="K1365" s="133" t="s">
        <v>604</v>
      </c>
      <c r="L1365" s="135" t="str">
        <f t="shared" si="42"/>
        <v>AA</v>
      </c>
      <c r="M1365" s="131">
        <f t="shared" si="43"/>
        <v>0</v>
      </c>
      <c r="P1365" s="136"/>
      <c r="Q1365" s="136"/>
      <c r="R1365" s="136"/>
      <c r="S1365" s="136"/>
      <c r="T1365"/>
      <c r="U1365" s="136"/>
      <c r="V1365" s="136"/>
      <c r="W1365"/>
      <c r="X1365" s="136"/>
      <c r="Y1365" s="136"/>
      <c r="Z1365" s="136"/>
      <c r="AA1365" s="136"/>
      <c r="AB1365" s="136"/>
      <c r="AC1365" s="136"/>
      <c r="AD1365" s="136"/>
      <c r="AE1365" s="136"/>
      <c r="AF1365" s="136"/>
      <c r="AG1365" s="136"/>
      <c r="AH1365" s="136"/>
      <c r="AI1365" s="136"/>
    </row>
    <row r="1366" spans="1:35" ht="30" x14ac:dyDescent="0.25">
      <c r="A1366" s="133">
        <v>255300</v>
      </c>
      <c r="B1366" s="133" t="s">
        <v>3406</v>
      </c>
      <c r="C1366" s="133">
        <v>2</v>
      </c>
      <c r="D1366" s="133" t="s">
        <v>1066</v>
      </c>
      <c r="E1366" s="133">
        <v>255</v>
      </c>
      <c r="F1366" s="133" t="s">
        <v>19</v>
      </c>
      <c r="G1366" s="133">
        <v>25530</v>
      </c>
      <c r="H1366" s="133" t="s">
        <v>3406</v>
      </c>
      <c r="I1366" s="133">
        <v>557621</v>
      </c>
      <c r="J1366" s="133" t="s">
        <v>3432</v>
      </c>
      <c r="K1366" s="133" t="s">
        <v>604</v>
      </c>
      <c r="L1366" s="135" t="str">
        <f t="shared" si="42"/>
        <v>AA</v>
      </c>
      <c r="M1366" s="131">
        <f t="shared" si="43"/>
        <v>0</v>
      </c>
      <c r="P1366" s="136"/>
      <c r="Q1366" s="136"/>
      <c r="R1366" s="136"/>
      <c r="S1366" s="136"/>
      <c r="T1366"/>
      <c r="U1366" s="136"/>
      <c r="V1366" s="136"/>
      <c r="W1366"/>
      <c r="X1366" s="136"/>
      <c r="Y1366" s="136"/>
      <c r="Z1366" s="136"/>
      <c r="AA1366" s="136"/>
      <c r="AB1366" s="136"/>
      <c r="AC1366" s="136"/>
      <c r="AD1366" s="136"/>
      <c r="AE1366" s="136"/>
      <c r="AF1366" s="136"/>
      <c r="AG1366" s="136"/>
      <c r="AH1366" s="136"/>
      <c r="AI1366" s="136"/>
    </row>
    <row r="1367" spans="1:35" ht="30" x14ac:dyDescent="0.25">
      <c r="A1367" s="133">
        <v>255300</v>
      </c>
      <c r="B1367" s="133" t="s">
        <v>3406</v>
      </c>
      <c r="C1367" s="133">
        <v>2</v>
      </c>
      <c r="D1367" s="133" t="s">
        <v>1066</v>
      </c>
      <c r="E1367" s="133">
        <v>255</v>
      </c>
      <c r="F1367" s="133" t="s">
        <v>19</v>
      </c>
      <c r="G1367" s="133">
        <v>25530</v>
      </c>
      <c r="H1367" s="133" t="s">
        <v>3406</v>
      </c>
      <c r="I1367" s="133">
        <v>660585</v>
      </c>
      <c r="J1367" s="133" t="s">
        <v>3434</v>
      </c>
      <c r="K1367" s="133" t="s">
        <v>538</v>
      </c>
      <c r="L1367" s="135" t="str">
        <f t="shared" si="42"/>
        <v>AA</v>
      </c>
      <c r="M1367" s="131">
        <f t="shared" si="43"/>
        <v>0</v>
      </c>
      <c r="P1367" s="136"/>
      <c r="Q1367" s="136"/>
      <c r="R1367" s="136"/>
      <c r="S1367" s="136"/>
      <c r="T1367"/>
      <c r="U1367" s="136"/>
      <c r="V1367" s="136"/>
      <c r="W1367"/>
      <c r="X1367" s="136"/>
      <c r="Y1367" s="136"/>
      <c r="Z1367" s="136"/>
      <c r="AA1367" s="136"/>
      <c r="AB1367" s="136"/>
      <c r="AC1367" s="136"/>
      <c r="AD1367" s="136"/>
      <c r="AE1367" s="136"/>
      <c r="AF1367" s="136"/>
      <c r="AG1367" s="136"/>
      <c r="AH1367" s="136"/>
      <c r="AI1367" s="136"/>
    </row>
    <row r="1368" spans="1:35" ht="30" x14ac:dyDescent="0.25">
      <c r="A1368" s="133">
        <v>255350</v>
      </c>
      <c r="B1368" s="133" t="s">
        <v>3436</v>
      </c>
      <c r="C1368" s="133">
        <v>2</v>
      </c>
      <c r="D1368" s="133" t="s">
        <v>1066</v>
      </c>
      <c r="E1368" s="133">
        <v>255</v>
      </c>
      <c r="F1368" s="133" t="s">
        <v>19</v>
      </c>
      <c r="G1368" s="133">
        <v>25535</v>
      </c>
      <c r="H1368" s="133" t="s">
        <v>3436</v>
      </c>
      <c r="I1368" s="133">
        <v>101907</v>
      </c>
      <c r="J1368" s="133" t="s">
        <v>3438</v>
      </c>
      <c r="K1368" s="133" t="s">
        <v>557</v>
      </c>
      <c r="L1368" s="135" t="str">
        <f t="shared" si="42"/>
        <v>AA</v>
      </c>
      <c r="M1368" s="131">
        <f t="shared" si="43"/>
        <v>0</v>
      </c>
      <c r="P1368" s="136"/>
      <c r="Q1368" s="136"/>
      <c r="R1368" s="136"/>
      <c r="S1368" s="136"/>
      <c r="T1368"/>
      <c r="U1368" s="136"/>
      <c r="V1368" s="136"/>
      <c r="W1368"/>
      <c r="X1368" s="136"/>
      <c r="Y1368" s="136"/>
      <c r="Z1368" s="136"/>
      <c r="AA1368" s="136"/>
      <c r="AB1368" s="136"/>
      <c r="AC1368" s="136"/>
      <c r="AD1368" s="136"/>
      <c r="AE1368" s="136"/>
      <c r="AF1368" s="136"/>
      <c r="AG1368" s="136"/>
      <c r="AH1368" s="136"/>
      <c r="AI1368" s="136"/>
    </row>
    <row r="1369" spans="1:35" ht="30" x14ac:dyDescent="0.25">
      <c r="A1369" s="133">
        <v>255350</v>
      </c>
      <c r="B1369" s="133" t="s">
        <v>3436</v>
      </c>
      <c r="C1369" s="133">
        <v>2</v>
      </c>
      <c r="D1369" s="133" t="s">
        <v>1066</v>
      </c>
      <c r="E1369" s="133">
        <v>255</v>
      </c>
      <c r="F1369" s="133" t="s">
        <v>19</v>
      </c>
      <c r="G1369" s="133">
        <v>25535</v>
      </c>
      <c r="H1369" s="133" t="s">
        <v>3436</v>
      </c>
      <c r="I1369" s="133">
        <v>227173</v>
      </c>
      <c r="J1369" s="133" t="s">
        <v>3440</v>
      </c>
      <c r="K1369" s="133" t="s">
        <v>545</v>
      </c>
      <c r="L1369" s="135" t="str">
        <f t="shared" si="42"/>
        <v>AA</v>
      </c>
      <c r="M1369" s="131">
        <f t="shared" si="43"/>
        <v>0</v>
      </c>
      <c r="P1369" s="136"/>
      <c r="Q1369" s="136"/>
      <c r="R1369" s="136"/>
      <c r="S1369" s="136"/>
      <c r="T1369"/>
      <c r="U1369" s="136"/>
      <c r="V1369" s="136"/>
      <c r="W1369"/>
      <c r="X1369" s="136"/>
      <c r="Y1369" s="136"/>
      <c r="Z1369" s="136"/>
      <c r="AA1369" s="136"/>
      <c r="AB1369" s="136"/>
      <c r="AC1369" s="136"/>
      <c r="AD1369" s="136"/>
      <c r="AE1369" s="136"/>
      <c r="AF1369" s="136"/>
      <c r="AG1369" s="136"/>
      <c r="AH1369" s="136"/>
      <c r="AI1369" s="136"/>
    </row>
    <row r="1370" spans="1:35" ht="30" x14ac:dyDescent="0.25">
      <c r="A1370" s="133">
        <v>255350</v>
      </c>
      <c r="B1370" s="133" t="s">
        <v>3436</v>
      </c>
      <c r="C1370" s="133">
        <v>2</v>
      </c>
      <c r="D1370" s="133" t="s">
        <v>1066</v>
      </c>
      <c r="E1370" s="133">
        <v>255</v>
      </c>
      <c r="F1370" s="133" t="s">
        <v>19</v>
      </c>
      <c r="G1370" s="133">
        <v>25535</v>
      </c>
      <c r="H1370" s="133" t="s">
        <v>3436</v>
      </c>
      <c r="I1370" s="133">
        <v>227260</v>
      </c>
      <c r="J1370" s="133" t="s">
        <v>3442</v>
      </c>
      <c r="K1370" s="133" t="s">
        <v>545</v>
      </c>
      <c r="L1370" s="135" t="str">
        <f t="shared" si="42"/>
        <v>AA</v>
      </c>
      <c r="M1370" s="131">
        <f t="shared" si="43"/>
        <v>0</v>
      </c>
      <c r="P1370" s="136"/>
      <c r="Q1370" s="136"/>
      <c r="R1370" s="136"/>
      <c r="S1370" s="136"/>
      <c r="T1370"/>
      <c r="U1370" s="136"/>
      <c r="V1370" s="136"/>
      <c r="W1370"/>
      <c r="X1370" s="136"/>
      <c r="Y1370" s="136"/>
      <c r="Z1370" s="136"/>
      <c r="AA1370" s="136"/>
      <c r="AB1370" s="136"/>
      <c r="AC1370" s="136"/>
      <c r="AD1370" s="136"/>
      <c r="AE1370" s="136"/>
      <c r="AF1370" s="136"/>
      <c r="AG1370" s="136"/>
      <c r="AH1370" s="136"/>
      <c r="AI1370" s="136"/>
    </row>
    <row r="1371" spans="1:35" ht="30" x14ac:dyDescent="0.25">
      <c r="A1371" s="133">
        <v>255350</v>
      </c>
      <c r="B1371" s="133" t="s">
        <v>3436</v>
      </c>
      <c r="C1371" s="133">
        <v>2</v>
      </c>
      <c r="D1371" s="133" t="s">
        <v>1066</v>
      </c>
      <c r="E1371" s="133">
        <v>255</v>
      </c>
      <c r="F1371" s="133" t="s">
        <v>19</v>
      </c>
      <c r="G1371" s="133">
        <v>25535</v>
      </c>
      <c r="H1371" s="133" t="s">
        <v>3436</v>
      </c>
      <c r="I1371" s="133">
        <v>227440</v>
      </c>
      <c r="J1371" s="133" t="s">
        <v>3444</v>
      </c>
      <c r="K1371" s="133" t="s">
        <v>545</v>
      </c>
      <c r="L1371" s="135" t="str">
        <f t="shared" si="42"/>
        <v>AA</v>
      </c>
      <c r="M1371" s="131">
        <f t="shared" si="43"/>
        <v>0</v>
      </c>
      <c r="P1371" s="136"/>
      <c r="Q1371" s="136"/>
      <c r="R1371" s="136"/>
      <c r="S1371" s="136"/>
      <c r="T1371"/>
      <c r="U1371" s="136"/>
      <c r="V1371" s="136"/>
      <c r="W1371"/>
      <c r="X1371" s="136"/>
      <c r="Y1371" s="136"/>
      <c r="Z1371" s="136"/>
      <c r="AA1371" s="136"/>
      <c r="AB1371" s="136"/>
      <c r="AC1371" s="136"/>
      <c r="AD1371" s="136"/>
      <c r="AE1371" s="136"/>
      <c r="AF1371" s="136"/>
      <c r="AG1371" s="136"/>
      <c r="AH1371" s="136"/>
      <c r="AI1371" s="136"/>
    </row>
    <row r="1372" spans="1:35" ht="30" x14ac:dyDescent="0.25">
      <c r="A1372" s="133">
        <v>255350</v>
      </c>
      <c r="B1372" s="133" t="s">
        <v>3436</v>
      </c>
      <c r="C1372" s="133">
        <v>2</v>
      </c>
      <c r="D1372" s="133" t="s">
        <v>1066</v>
      </c>
      <c r="E1372" s="133">
        <v>255</v>
      </c>
      <c r="F1372" s="133" t="s">
        <v>19</v>
      </c>
      <c r="G1372" s="133">
        <v>25535</v>
      </c>
      <c r="H1372" s="133" t="s">
        <v>3436</v>
      </c>
      <c r="I1372" s="133">
        <v>228958</v>
      </c>
      <c r="J1372" s="133" t="s">
        <v>3446</v>
      </c>
      <c r="K1372" s="133" t="s">
        <v>545</v>
      </c>
      <c r="L1372" s="135" t="str">
        <f t="shared" si="42"/>
        <v>AA</v>
      </c>
      <c r="M1372" s="131">
        <f t="shared" si="43"/>
        <v>0</v>
      </c>
      <c r="P1372" s="136"/>
      <c r="Q1372" s="136"/>
      <c r="R1372" s="136"/>
      <c r="S1372" s="136"/>
      <c r="T1372"/>
      <c r="U1372" s="136"/>
      <c r="V1372" s="136"/>
      <c r="W1372"/>
      <c r="X1372" s="136"/>
      <c r="Y1372" s="136"/>
      <c r="Z1372" s="136"/>
      <c r="AA1372" s="136"/>
      <c r="AB1372" s="136"/>
      <c r="AC1372" s="136"/>
      <c r="AD1372" s="136"/>
      <c r="AE1372" s="136"/>
      <c r="AF1372" s="136"/>
      <c r="AG1372" s="136"/>
      <c r="AH1372" s="136"/>
      <c r="AI1372" s="136"/>
    </row>
    <row r="1373" spans="1:35" ht="30" x14ac:dyDescent="0.25">
      <c r="A1373" s="133">
        <v>255350</v>
      </c>
      <c r="B1373" s="133" t="s">
        <v>3436</v>
      </c>
      <c r="C1373" s="133">
        <v>2</v>
      </c>
      <c r="D1373" s="133" t="s">
        <v>1066</v>
      </c>
      <c r="E1373" s="133">
        <v>255</v>
      </c>
      <c r="F1373" s="133" t="s">
        <v>19</v>
      </c>
      <c r="G1373" s="133">
        <v>25535</v>
      </c>
      <c r="H1373" s="133" t="s">
        <v>3436</v>
      </c>
      <c r="I1373" s="133">
        <v>333506</v>
      </c>
      <c r="J1373" s="133" t="s">
        <v>3448</v>
      </c>
      <c r="K1373" s="133" t="s">
        <v>545</v>
      </c>
      <c r="L1373" s="135" t="str">
        <f t="shared" si="42"/>
        <v>AA</v>
      </c>
      <c r="M1373" s="131">
        <f t="shared" si="43"/>
        <v>0</v>
      </c>
      <c r="P1373" s="136"/>
      <c r="Q1373" s="136"/>
      <c r="R1373" s="136"/>
      <c r="S1373" s="136"/>
      <c r="T1373"/>
      <c r="U1373" s="136"/>
      <c r="V1373" s="136"/>
      <c r="W1373"/>
      <c r="X1373" s="136"/>
      <c r="Y1373" s="136"/>
      <c r="Z1373" s="136"/>
      <c r="AA1373" s="136"/>
      <c r="AB1373" s="136"/>
      <c r="AC1373" s="136"/>
      <c r="AD1373" s="136"/>
      <c r="AE1373" s="136"/>
      <c r="AF1373" s="136"/>
      <c r="AG1373" s="136"/>
      <c r="AH1373" s="136"/>
      <c r="AI1373" s="136"/>
    </row>
    <row r="1374" spans="1:35" ht="30" x14ac:dyDescent="0.25">
      <c r="A1374" s="133">
        <v>240105</v>
      </c>
      <c r="B1374" s="133" t="s">
        <v>3452</v>
      </c>
      <c r="C1374" s="133">
        <v>2</v>
      </c>
      <c r="D1374" s="133" t="s">
        <v>1066</v>
      </c>
      <c r="E1374" s="133">
        <v>260</v>
      </c>
      <c r="F1374" s="133" t="s">
        <v>18</v>
      </c>
      <c r="G1374" s="133">
        <v>24010</v>
      </c>
      <c r="H1374" s="133" t="s">
        <v>3451</v>
      </c>
      <c r="I1374" s="133">
        <v>106425</v>
      </c>
      <c r="J1374" s="133" t="s">
        <v>3454</v>
      </c>
      <c r="K1374" s="133" t="s">
        <v>604</v>
      </c>
      <c r="L1374" s="135" t="str">
        <f t="shared" si="42"/>
        <v>AA</v>
      </c>
      <c r="M1374" s="131">
        <f t="shared" si="43"/>
        <v>0</v>
      </c>
      <c r="P1374" s="136"/>
      <c r="Q1374" s="136"/>
      <c r="R1374" s="136"/>
      <c r="S1374" s="136"/>
      <c r="T1374"/>
      <c r="U1374" s="136"/>
      <c r="V1374" s="136"/>
      <c r="W1374"/>
      <c r="X1374" s="136"/>
      <c r="Y1374" s="136"/>
      <c r="Z1374" s="136"/>
      <c r="AA1374" s="136"/>
      <c r="AB1374" s="136"/>
      <c r="AC1374" s="136"/>
      <c r="AD1374" s="136"/>
      <c r="AE1374" s="136"/>
      <c r="AF1374" s="136"/>
      <c r="AG1374" s="136"/>
      <c r="AH1374" s="136"/>
      <c r="AI1374" s="136"/>
    </row>
    <row r="1375" spans="1:35" ht="30" x14ac:dyDescent="0.25">
      <c r="A1375" s="133">
        <v>240105</v>
      </c>
      <c r="B1375" s="133" t="s">
        <v>3452</v>
      </c>
      <c r="C1375" s="133">
        <v>2</v>
      </c>
      <c r="D1375" s="133" t="s">
        <v>1066</v>
      </c>
      <c r="E1375" s="133">
        <v>260</v>
      </c>
      <c r="F1375" s="133" t="s">
        <v>18</v>
      </c>
      <c r="G1375" s="133">
        <v>24010</v>
      </c>
      <c r="H1375" s="133" t="s">
        <v>3451</v>
      </c>
      <c r="I1375" s="133">
        <v>220291</v>
      </c>
      <c r="J1375" s="133" t="s">
        <v>3456</v>
      </c>
      <c r="K1375" s="133" t="s">
        <v>1159</v>
      </c>
      <c r="L1375" s="135" t="str">
        <f t="shared" si="42"/>
        <v>AA</v>
      </c>
      <c r="M1375" s="131">
        <f t="shared" si="43"/>
        <v>0</v>
      </c>
      <c r="P1375" s="136"/>
      <c r="Q1375" s="136"/>
      <c r="R1375" s="136"/>
      <c r="S1375" s="136"/>
      <c r="T1375"/>
      <c r="U1375" s="136"/>
      <c r="V1375" s="136"/>
      <c r="W1375"/>
      <c r="X1375" s="136"/>
      <c r="Y1375" s="136"/>
      <c r="Z1375" s="136"/>
      <c r="AA1375" s="136"/>
      <c r="AB1375" s="136"/>
      <c r="AC1375" s="136"/>
      <c r="AD1375" s="136"/>
      <c r="AE1375" s="136"/>
      <c r="AF1375" s="136"/>
      <c r="AG1375" s="136"/>
      <c r="AH1375" s="136"/>
      <c r="AI1375" s="136"/>
    </row>
    <row r="1376" spans="1:35" ht="30" x14ac:dyDescent="0.25">
      <c r="A1376" s="133">
        <v>240105</v>
      </c>
      <c r="B1376" s="133" t="s">
        <v>3452</v>
      </c>
      <c r="C1376" s="133">
        <v>2</v>
      </c>
      <c r="D1376" s="133" t="s">
        <v>1066</v>
      </c>
      <c r="E1376" s="133">
        <v>260</v>
      </c>
      <c r="F1376" s="133" t="s">
        <v>18</v>
      </c>
      <c r="G1376" s="133">
        <v>24010</v>
      </c>
      <c r="H1376" s="133" t="s">
        <v>3451</v>
      </c>
      <c r="I1376" s="133">
        <v>225519</v>
      </c>
      <c r="J1376" s="133" t="s">
        <v>3458</v>
      </c>
      <c r="K1376" s="133" t="s">
        <v>545</v>
      </c>
      <c r="L1376" s="135" t="str">
        <f t="shared" si="42"/>
        <v>AA</v>
      </c>
      <c r="M1376" s="131">
        <f t="shared" si="43"/>
        <v>0</v>
      </c>
      <c r="P1376" s="136"/>
      <c r="Q1376" s="136"/>
      <c r="R1376" s="136"/>
      <c r="S1376" s="136"/>
      <c r="T1376"/>
      <c r="U1376" s="136"/>
      <c r="V1376" s="136"/>
      <c r="W1376"/>
      <c r="X1376" s="136"/>
      <c r="Y1376" s="136"/>
      <c r="Z1376" s="136"/>
      <c r="AA1376" s="136"/>
      <c r="AB1376" s="136"/>
      <c r="AC1376" s="136"/>
      <c r="AD1376" s="136"/>
      <c r="AE1376" s="136"/>
      <c r="AF1376" s="136"/>
      <c r="AG1376" s="136"/>
      <c r="AH1376" s="136"/>
      <c r="AI1376" s="136"/>
    </row>
    <row r="1377" spans="1:35" ht="30" x14ac:dyDescent="0.25">
      <c r="A1377" s="133">
        <v>240105</v>
      </c>
      <c r="B1377" s="133" t="s">
        <v>3452</v>
      </c>
      <c r="C1377" s="133">
        <v>2</v>
      </c>
      <c r="D1377" s="133" t="s">
        <v>1066</v>
      </c>
      <c r="E1377" s="133">
        <v>260</v>
      </c>
      <c r="F1377" s="133" t="s">
        <v>18</v>
      </c>
      <c r="G1377" s="133">
        <v>24010</v>
      </c>
      <c r="H1377" s="133" t="s">
        <v>3451</v>
      </c>
      <c r="I1377" s="133">
        <v>228499</v>
      </c>
      <c r="J1377" s="133" t="s">
        <v>3460</v>
      </c>
      <c r="K1377" s="133" t="s">
        <v>545</v>
      </c>
      <c r="L1377" s="135" t="str">
        <f t="shared" si="42"/>
        <v>AA</v>
      </c>
      <c r="M1377" s="131">
        <f t="shared" si="43"/>
        <v>0</v>
      </c>
      <c r="P1377" s="136"/>
      <c r="Q1377" s="136"/>
      <c r="R1377" s="136"/>
      <c r="S1377" s="136"/>
      <c r="T1377"/>
      <c r="U1377" s="136"/>
      <c r="V1377" s="136"/>
      <c r="W1377"/>
      <c r="X1377" s="136"/>
      <c r="Y1377" s="136"/>
      <c r="Z1377" s="136"/>
      <c r="AA1377" s="136"/>
      <c r="AB1377" s="136"/>
      <c r="AC1377" s="136"/>
      <c r="AD1377" s="136"/>
      <c r="AE1377" s="136"/>
      <c r="AF1377" s="136"/>
      <c r="AG1377" s="136"/>
      <c r="AH1377" s="136"/>
      <c r="AI1377" s="136"/>
    </row>
    <row r="1378" spans="1:35" ht="30" x14ac:dyDescent="0.25">
      <c r="A1378" s="133">
        <v>240105</v>
      </c>
      <c r="B1378" s="133" t="s">
        <v>3452</v>
      </c>
      <c r="C1378" s="133">
        <v>2</v>
      </c>
      <c r="D1378" s="133" t="s">
        <v>1066</v>
      </c>
      <c r="E1378" s="133">
        <v>260</v>
      </c>
      <c r="F1378" s="133" t="s">
        <v>18</v>
      </c>
      <c r="G1378" s="133">
        <v>24010</v>
      </c>
      <c r="H1378" s="133" t="s">
        <v>3451</v>
      </c>
      <c r="I1378" s="133">
        <v>228685</v>
      </c>
      <c r="J1378" s="133" t="s">
        <v>3462</v>
      </c>
      <c r="K1378" s="133" t="s">
        <v>545</v>
      </c>
      <c r="L1378" s="135" t="str">
        <f t="shared" si="42"/>
        <v>AA</v>
      </c>
      <c r="M1378" s="131">
        <f t="shared" si="43"/>
        <v>0</v>
      </c>
      <c r="P1378" s="136"/>
      <c r="Q1378" s="136"/>
      <c r="R1378" s="136"/>
      <c r="S1378" s="136"/>
      <c r="T1378"/>
      <c r="U1378" s="136"/>
      <c r="V1378" s="136"/>
      <c r="W1378"/>
      <c r="X1378" s="136"/>
      <c r="Y1378" s="136"/>
      <c r="Z1378" s="136"/>
      <c r="AA1378" s="136"/>
      <c r="AB1378" s="136"/>
      <c r="AC1378" s="136"/>
      <c r="AD1378" s="136"/>
      <c r="AE1378" s="136"/>
      <c r="AF1378" s="136"/>
      <c r="AG1378" s="136"/>
      <c r="AH1378" s="136"/>
      <c r="AI1378" s="136"/>
    </row>
    <row r="1379" spans="1:35" ht="30" x14ac:dyDescent="0.25">
      <c r="A1379" s="133">
        <v>240105</v>
      </c>
      <c r="B1379" s="133" t="s">
        <v>3452</v>
      </c>
      <c r="C1379" s="133">
        <v>2</v>
      </c>
      <c r="D1379" s="133" t="s">
        <v>1066</v>
      </c>
      <c r="E1379" s="133">
        <v>260</v>
      </c>
      <c r="F1379" s="133" t="s">
        <v>18</v>
      </c>
      <c r="G1379" s="133">
        <v>24010</v>
      </c>
      <c r="H1379" s="133" t="s">
        <v>3451</v>
      </c>
      <c r="I1379" s="133">
        <v>228717</v>
      </c>
      <c r="J1379" s="133" t="s">
        <v>3464</v>
      </c>
      <c r="K1379" s="133" t="s">
        <v>545</v>
      </c>
      <c r="L1379" s="135" t="str">
        <f t="shared" si="42"/>
        <v>AA</v>
      </c>
      <c r="M1379" s="131">
        <f t="shared" si="43"/>
        <v>0</v>
      </c>
      <c r="P1379" s="136"/>
      <c r="Q1379" s="136"/>
      <c r="R1379" s="136"/>
      <c r="S1379" s="136"/>
      <c r="T1379"/>
      <c r="U1379" s="136"/>
      <c r="V1379" s="136"/>
      <c r="W1379"/>
      <c r="X1379" s="136"/>
      <c r="Y1379" s="136"/>
      <c r="Z1379" s="136"/>
      <c r="AA1379" s="136"/>
      <c r="AB1379" s="136"/>
      <c r="AC1379" s="136"/>
      <c r="AD1379" s="136"/>
      <c r="AE1379" s="136"/>
      <c r="AF1379" s="136"/>
      <c r="AG1379" s="136"/>
      <c r="AH1379" s="136"/>
      <c r="AI1379" s="136"/>
    </row>
    <row r="1380" spans="1:35" ht="30" x14ac:dyDescent="0.25">
      <c r="A1380" s="133">
        <v>240105</v>
      </c>
      <c r="B1380" s="133" t="s">
        <v>3452</v>
      </c>
      <c r="C1380" s="133">
        <v>2</v>
      </c>
      <c r="D1380" s="133" t="s">
        <v>1066</v>
      </c>
      <c r="E1380" s="133">
        <v>260</v>
      </c>
      <c r="F1380" s="133" t="s">
        <v>18</v>
      </c>
      <c r="G1380" s="133">
        <v>24010</v>
      </c>
      <c r="H1380" s="133" t="s">
        <v>3451</v>
      </c>
      <c r="I1380" s="133">
        <v>228970</v>
      </c>
      <c r="J1380" s="133" t="s">
        <v>3466</v>
      </c>
      <c r="K1380" s="133" t="s">
        <v>545</v>
      </c>
      <c r="L1380" s="135" t="str">
        <f t="shared" si="42"/>
        <v>AA</v>
      </c>
      <c r="M1380" s="131">
        <f t="shared" si="43"/>
        <v>0</v>
      </c>
      <c r="P1380" s="136"/>
      <c r="Q1380" s="136"/>
      <c r="R1380" s="136"/>
      <c r="S1380" s="136"/>
      <c r="T1380"/>
      <c r="U1380" s="136"/>
      <c r="V1380" s="136"/>
      <c r="W1380"/>
      <c r="X1380" s="136"/>
      <c r="Y1380" s="136"/>
      <c r="Z1380" s="136"/>
      <c r="AA1380" s="136"/>
      <c r="AB1380" s="136"/>
      <c r="AC1380" s="136"/>
      <c r="AD1380" s="136"/>
      <c r="AE1380" s="136"/>
      <c r="AF1380" s="136"/>
      <c r="AG1380" s="136"/>
      <c r="AH1380" s="136"/>
      <c r="AI1380" s="136"/>
    </row>
    <row r="1381" spans="1:35" ht="30" x14ac:dyDescent="0.25">
      <c r="A1381" s="133">
        <v>240105</v>
      </c>
      <c r="B1381" s="133" t="s">
        <v>3452</v>
      </c>
      <c r="C1381" s="133">
        <v>2</v>
      </c>
      <c r="D1381" s="133" t="s">
        <v>1066</v>
      </c>
      <c r="E1381" s="133">
        <v>260</v>
      </c>
      <c r="F1381" s="133" t="s">
        <v>18</v>
      </c>
      <c r="G1381" s="133">
        <v>24010</v>
      </c>
      <c r="H1381" s="133" t="s">
        <v>3451</v>
      </c>
      <c r="I1381" s="133">
        <v>336923</v>
      </c>
      <c r="J1381" s="133" t="s">
        <v>3468</v>
      </c>
      <c r="K1381" s="133" t="s">
        <v>884</v>
      </c>
      <c r="L1381" s="135" t="str">
        <f t="shared" si="42"/>
        <v>AA</v>
      </c>
      <c r="M1381" s="131">
        <f t="shared" si="43"/>
        <v>0</v>
      </c>
      <c r="P1381" s="136"/>
      <c r="Q1381" s="136"/>
      <c r="R1381" s="136"/>
      <c r="S1381" s="136"/>
      <c r="T1381"/>
      <c r="U1381" s="136"/>
      <c r="V1381" s="136"/>
      <c r="W1381"/>
      <c r="X1381" s="136"/>
      <c r="Y1381" s="136"/>
      <c r="Z1381" s="136"/>
      <c r="AA1381" s="136"/>
      <c r="AB1381" s="136"/>
      <c r="AC1381" s="136"/>
      <c r="AD1381" s="136"/>
      <c r="AE1381" s="136"/>
      <c r="AF1381" s="136"/>
      <c r="AG1381" s="136"/>
      <c r="AH1381" s="136"/>
      <c r="AI1381" s="136"/>
    </row>
    <row r="1382" spans="1:35" ht="30" x14ac:dyDescent="0.25">
      <c r="A1382" s="133">
        <v>240105</v>
      </c>
      <c r="B1382" s="133" t="s">
        <v>3452</v>
      </c>
      <c r="C1382" s="133">
        <v>2</v>
      </c>
      <c r="D1382" s="133" t="s">
        <v>1066</v>
      </c>
      <c r="E1382" s="133">
        <v>260</v>
      </c>
      <c r="F1382" s="133" t="s">
        <v>18</v>
      </c>
      <c r="G1382" s="133">
        <v>24010</v>
      </c>
      <c r="H1382" s="133" t="s">
        <v>3451</v>
      </c>
      <c r="I1382" s="133">
        <v>550562</v>
      </c>
      <c r="J1382" s="133" t="s">
        <v>3470</v>
      </c>
      <c r="K1382" s="133" t="s">
        <v>604</v>
      </c>
      <c r="L1382" s="135" t="str">
        <f t="shared" si="42"/>
        <v>AA</v>
      </c>
      <c r="M1382" s="131">
        <f t="shared" si="43"/>
        <v>0</v>
      </c>
      <c r="P1382" s="136"/>
      <c r="Q1382" s="136"/>
      <c r="R1382" s="136"/>
      <c r="S1382" s="136"/>
      <c r="T1382"/>
      <c r="U1382" s="136"/>
      <c r="V1382" s="136"/>
      <c r="W1382"/>
      <c r="X1382" s="136"/>
      <c r="Y1382" s="136"/>
      <c r="Z1382" s="136"/>
      <c r="AA1382" s="136"/>
      <c r="AB1382" s="136"/>
      <c r="AC1382" s="136"/>
      <c r="AD1382" s="136"/>
      <c r="AE1382" s="136"/>
      <c r="AF1382" s="136"/>
      <c r="AG1382" s="136"/>
      <c r="AH1382" s="136"/>
      <c r="AI1382" s="136"/>
    </row>
    <row r="1383" spans="1:35" ht="30" x14ac:dyDescent="0.25">
      <c r="A1383" s="133">
        <v>240105</v>
      </c>
      <c r="B1383" s="133" t="s">
        <v>3452</v>
      </c>
      <c r="C1383" s="133">
        <v>2</v>
      </c>
      <c r="D1383" s="133" t="s">
        <v>1066</v>
      </c>
      <c r="E1383" s="133">
        <v>260</v>
      </c>
      <c r="F1383" s="133" t="s">
        <v>18</v>
      </c>
      <c r="G1383" s="133">
        <v>24010</v>
      </c>
      <c r="H1383" s="133" t="s">
        <v>3451</v>
      </c>
      <c r="I1383" s="133">
        <v>550585</v>
      </c>
      <c r="J1383" s="133" t="s">
        <v>3472</v>
      </c>
      <c r="K1383" s="133" t="s">
        <v>604</v>
      </c>
      <c r="L1383" s="135" t="str">
        <f t="shared" si="42"/>
        <v>AA</v>
      </c>
      <c r="M1383" s="131">
        <f t="shared" si="43"/>
        <v>0</v>
      </c>
      <c r="P1383" s="136"/>
      <c r="Q1383" s="136"/>
      <c r="R1383" s="136"/>
      <c r="S1383" s="136"/>
      <c r="T1383"/>
      <c r="U1383" s="136"/>
      <c r="V1383" s="136"/>
      <c r="W1383"/>
      <c r="X1383" s="136"/>
      <c r="Y1383" s="136"/>
      <c r="Z1383" s="136"/>
      <c r="AA1383" s="136"/>
      <c r="AB1383" s="136"/>
      <c r="AC1383" s="136"/>
      <c r="AD1383" s="136"/>
      <c r="AE1383" s="136"/>
      <c r="AF1383" s="136"/>
      <c r="AG1383" s="136"/>
      <c r="AH1383" s="136"/>
      <c r="AI1383" s="136"/>
    </row>
    <row r="1384" spans="1:35" ht="30" x14ac:dyDescent="0.25">
      <c r="A1384" s="133">
        <v>240105</v>
      </c>
      <c r="B1384" s="133" t="s">
        <v>3452</v>
      </c>
      <c r="C1384" s="133">
        <v>2</v>
      </c>
      <c r="D1384" s="133" t="s">
        <v>1066</v>
      </c>
      <c r="E1384" s="133">
        <v>260</v>
      </c>
      <c r="F1384" s="133" t="s">
        <v>18</v>
      </c>
      <c r="G1384" s="133">
        <v>24010</v>
      </c>
      <c r="H1384" s="133" t="s">
        <v>3451</v>
      </c>
      <c r="I1384" s="133">
        <v>550603</v>
      </c>
      <c r="J1384" s="133" t="s">
        <v>3476</v>
      </c>
      <c r="K1384" s="133" t="s">
        <v>604</v>
      </c>
      <c r="L1384" s="135" t="str">
        <f t="shared" si="42"/>
        <v>AA</v>
      </c>
      <c r="M1384" s="131">
        <f t="shared" si="43"/>
        <v>0</v>
      </c>
      <c r="P1384" s="136"/>
      <c r="Q1384" s="136"/>
      <c r="R1384" s="136"/>
      <c r="S1384" s="136"/>
      <c r="T1384"/>
      <c r="U1384" s="136"/>
      <c r="V1384" s="136"/>
      <c r="W1384"/>
      <c r="X1384" s="136"/>
      <c r="Y1384" s="136"/>
      <c r="Z1384" s="136"/>
      <c r="AA1384" s="136"/>
      <c r="AB1384" s="136"/>
      <c r="AC1384" s="136"/>
      <c r="AD1384" s="136"/>
      <c r="AE1384" s="136"/>
      <c r="AF1384" s="136"/>
      <c r="AG1384" s="136"/>
      <c r="AH1384" s="136"/>
      <c r="AI1384" s="136"/>
    </row>
    <row r="1385" spans="1:35" ht="30" x14ac:dyDescent="0.25">
      <c r="A1385" s="133">
        <v>240105</v>
      </c>
      <c r="B1385" s="133" t="s">
        <v>3452</v>
      </c>
      <c r="C1385" s="133">
        <v>2</v>
      </c>
      <c r="D1385" s="133" t="s">
        <v>1066</v>
      </c>
      <c r="E1385" s="133">
        <v>260</v>
      </c>
      <c r="F1385" s="133" t="s">
        <v>18</v>
      </c>
      <c r="G1385" s="133">
        <v>24010</v>
      </c>
      <c r="H1385" s="133" t="s">
        <v>3451</v>
      </c>
      <c r="I1385" s="133">
        <v>550610</v>
      </c>
      <c r="J1385" s="133" t="s">
        <v>3478</v>
      </c>
      <c r="K1385" s="133" t="s">
        <v>604</v>
      </c>
      <c r="L1385" s="135" t="str">
        <f t="shared" si="42"/>
        <v>AA</v>
      </c>
      <c r="M1385" s="131">
        <f t="shared" si="43"/>
        <v>0</v>
      </c>
      <c r="P1385" s="136"/>
      <c r="Q1385" s="136"/>
      <c r="R1385" s="136"/>
      <c r="S1385" s="136"/>
      <c r="T1385"/>
      <c r="U1385" s="136"/>
      <c r="V1385" s="136"/>
      <c r="W1385"/>
      <c r="X1385" s="136"/>
      <c r="Y1385" s="136"/>
      <c r="Z1385" s="136"/>
      <c r="AA1385" s="136"/>
      <c r="AB1385" s="136"/>
      <c r="AC1385" s="136"/>
      <c r="AD1385" s="136"/>
      <c r="AE1385" s="136"/>
      <c r="AF1385" s="136"/>
      <c r="AG1385" s="136"/>
      <c r="AH1385" s="136"/>
      <c r="AI1385" s="136"/>
    </row>
    <row r="1386" spans="1:35" ht="30" x14ac:dyDescent="0.25">
      <c r="A1386" s="133">
        <v>240105</v>
      </c>
      <c r="B1386" s="133" t="s">
        <v>3452</v>
      </c>
      <c r="C1386" s="133">
        <v>2</v>
      </c>
      <c r="D1386" s="133" t="s">
        <v>1066</v>
      </c>
      <c r="E1386" s="133">
        <v>260</v>
      </c>
      <c r="F1386" s="133" t="s">
        <v>18</v>
      </c>
      <c r="G1386" s="133">
        <v>24010</v>
      </c>
      <c r="H1386" s="133" t="s">
        <v>3451</v>
      </c>
      <c r="I1386" s="133">
        <v>550618</v>
      </c>
      <c r="J1386" s="133" t="s">
        <v>3480</v>
      </c>
      <c r="K1386" s="133" t="s">
        <v>604</v>
      </c>
      <c r="L1386" s="135" t="str">
        <f t="shared" si="42"/>
        <v>AA</v>
      </c>
      <c r="M1386" s="131">
        <f t="shared" si="43"/>
        <v>0</v>
      </c>
      <c r="P1386" s="136"/>
      <c r="Q1386" s="136"/>
      <c r="R1386" s="136"/>
      <c r="S1386" s="136"/>
      <c r="T1386"/>
      <c r="U1386" s="136"/>
      <c r="V1386" s="136"/>
      <c r="W1386"/>
      <c r="X1386" s="136"/>
      <c r="Y1386" s="136"/>
      <c r="Z1386" s="136"/>
      <c r="AA1386" s="136"/>
      <c r="AB1386" s="136"/>
      <c r="AC1386" s="136"/>
      <c r="AD1386" s="136"/>
      <c r="AE1386" s="136"/>
      <c r="AF1386" s="136"/>
      <c r="AG1386" s="136"/>
      <c r="AH1386" s="136"/>
      <c r="AI1386" s="136"/>
    </row>
    <row r="1387" spans="1:35" ht="30" x14ac:dyDescent="0.25">
      <c r="A1387" s="133">
        <v>240105</v>
      </c>
      <c r="B1387" s="133" t="s">
        <v>3452</v>
      </c>
      <c r="C1387" s="133">
        <v>2</v>
      </c>
      <c r="D1387" s="133" t="s">
        <v>1066</v>
      </c>
      <c r="E1387" s="133">
        <v>260</v>
      </c>
      <c r="F1387" s="133" t="s">
        <v>18</v>
      </c>
      <c r="G1387" s="133">
        <v>24010</v>
      </c>
      <c r="H1387" s="133" t="s">
        <v>3451</v>
      </c>
      <c r="I1387" s="133">
        <v>553555</v>
      </c>
      <c r="J1387" s="133" t="s">
        <v>3482</v>
      </c>
      <c r="K1387" s="133" t="s">
        <v>1162</v>
      </c>
      <c r="L1387" s="135" t="str">
        <f t="shared" si="42"/>
        <v>AA</v>
      </c>
      <c r="M1387" s="131">
        <f t="shared" si="43"/>
        <v>0</v>
      </c>
      <c r="P1387" s="136"/>
      <c r="Q1387" s="136"/>
      <c r="R1387" s="136"/>
      <c r="S1387" s="136"/>
      <c r="T1387"/>
      <c r="U1387" s="136"/>
      <c r="V1387" s="136"/>
      <c r="W1387"/>
      <c r="X1387" s="136"/>
      <c r="Y1387" s="136"/>
      <c r="Z1387" s="136"/>
      <c r="AA1387" s="136"/>
      <c r="AB1387" s="136"/>
      <c r="AC1387" s="136"/>
      <c r="AD1387" s="136"/>
      <c r="AE1387" s="136"/>
      <c r="AF1387" s="136"/>
      <c r="AG1387" s="136"/>
      <c r="AH1387" s="136"/>
      <c r="AI1387" s="136"/>
    </row>
    <row r="1388" spans="1:35" ht="30" x14ac:dyDescent="0.25">
      <c r="A1388" s="133">
        <v>240105</v>
      </c>
      <c r="B1388" s="133" t="s">
        <v>3452</v>
      </c>
      <c r="C1388" s="133">
        <v>2</v>
      </c>
      <c r="D1388" s="133" t="s">
        <v>1066</v>
      </c>
      <c r="E1388" s="133">
        <v>260</v>
      </c>
      <c r="F1388" s="133" t="s">
        <v>18</v>
      </c>
      <c r="G1388" s="133">
        <v>24010</v>
      </c>
      <c r="H1388" s="133" t="s">
        <v>3451</v>
      </c>
      <c r="I1388" s="133">
        <v>557631</v>
      </c>
      <c r="J1388" s="133" t="s">
        <v>3484</v>
      </c>
      <c r="K1388" s="133" t="s">
        <v>604</v>
      </c>
      <c r="L1388" s="135" t="str">
        <f t="shared" si="42"/>
        <v>AA</v>
      </c>
      <c r="M1388" s="131">
        <f t="shared" si="43"/>
        <v>0</v>
      </c>
      <c r="P1388" s="136"/>
      <c r="Q1388" s="136"/>
      <c r="R1388" s="136"/>
      <c r="S1388" s="136"/>
      <c r="T1388"/>
      <c r="U1388" s="136"/>
      <c r="V1388" s="136"/>
      <c r="W1388"/>
      <c r="X1388" s="136"/>
      <c r="Y1388" s="136"/>
      <c r="Z1388" s="136"/>
      <c r="AA1388" s="136"/>
      <c r="AB1388" s="136"/>
      <c r="AC1388" s="136"/>
      <c r="AD1388" s="136"/>
      <c r="AE1388" s="136"/>
      <c r="AF1388" s="136"/>
      <c r="AG1388" s="136"/>
      <c r="AH1388" s="136"/>
      <c r="AI1388" s="136"/>
    </row>
    <row r="1389" spans="1:35" ht="30" x14ac:dyDescent="0.25">
      <c r="A1389" s="133">
        <v>240105</v>
      </c>
      <c r="B1389" s="133" t="s">
        <v>3452</v>
      </c>
      <c r="C1389" s="133">
        <v>2</v>
      </c>
      <c r="D1389" s="133" t="s">
        <v>1066</v>
      </c>
      <c r="E1389" s="133">
        <v>260</v>
      </c>
      <c r="F1389" s="133" t="s">
        <v>18</v>
      </c>
      <c r="G1389" s="133">
        <v>24010</v>
      </c>
      <c r="H1389" s="133" t="s">
        <v>3451</v>
      </c>
      <c r="I1389" s="133">
        <v>559065</v>
      </c>
      <c r="J1389" s="133" t="s">
        <v>3486</v>
      </c>
      <c r="K1389" s="133" t="s">
        <v>604</v>
      </c>
      <c r="L1389" s="135" t="str">
        <f t="shared" si="42"/>
        <v>AA</v>
      </c>
      <c r="M1389" s="131">
        <f t="shared" si="43"/>
        <v>0</v>
      </c>
      <c r="P1389" s="136"/>
      <c r="Q1389" s="136"/>
      <c r="R1389" s="136"/>
      <c r="S1389" s="136"/>
      <c r="T1389"/>
      <c r="U1389" s="136"/>
      <c r="V1389" s="136"/>
      <c r="W1389"/>
      <c r="X1389" s="136"/>
      <c r="Y1389" s="136"/>
      <c r="Z1389" s="136"/>
      <c r="AA1389" s="136"/>
      <c r="AB1389" s="136"/>
      <c r="AC1389" s="136"/>
      <c r="AD1389" s="136"/>
      <c r="AE1389" s="136"/>
      <c r="AF1389" s="136"/>
      <c r="AG1389" s="136"/>
      <c r="AH1389" s="136"/>
      <c r="AI1389" s="136"/>
    </row>
    <row r="1390" spans="1:35" ht="30" x14ac:dyDescent="0.25">
      <c r="A1390" s="133">
        <v>240105</v>
      </c>
      <c r="B1390" s="133" t="s">
        <v>3452</v>
      </c>
      <c r="C1390" s="133">
        <v>2</v>
      </c>
      <c r="D1390" s="133" t="s">
        <v>1066</v>
      </c>
      <c r="E1390" s="133">
        <v>260</v>
      </c>
      <c r="F1390" s="133" t="s">
        <v>18</v>
      </c>
      <c r="G1390" s="133">
        <v>24010</v>
      </c>
      <c r="H1390" s="133" t="s">
        <v>3451</v>
      </c>
      <c r="I1390" s="133">
        <v>559437</v>
      </c>
      <c r="J1390" s="133" t="s">
        <v>8212</v>
      </c>
      <c r="K1390" s="133" t="s">
        <v>604</v>
      </c>
      <c r="L1390" s="135" t="str">
        <f t="shared" si="42"/>
        <v>AA</v>
      </c>
      <c r="M1390" s="131">
        <f t="shared" si="43"/>
        <v>0</v>
      </c>
      <c r="P1390" s="136"/>
      <c r="Q1390" s="136"/>
      <c r="R1390" s="136"/>
      <c r="S1390" s="136"/>
      <c r="T1390"/>
      <c r="U1390" s="136"/>
      <c r="V1390" s="136"/>
      <c r="W1390"/>
      <c r="X1390" s="136"/>
      <c r="Y1390" s="136"/>
      <c r="Z1390" s="136"/>
      <c r="AA1390" s="136"/>
      <c r="AB1390" s="136"/>
      <c r="AC1390" s="136"/>
      <c r="AD1390" s="136"/>
      <c r="AE1390" s="136"/>
      <c r="AF1390" s="136"/>
      <c r="AG1390" s="136"/>
      <c r="AH1390" s="136"/>
      <c r="AI1390" s="136"/>
    </row>
    <row r="1391" spans="1:35" ht="30" x14ac:dyDescent="0.25">
      <c r="A1391" s="133">
        <v>240105</v>
      </c>
      <c r="B1391" s="133" t="s">
        <v>3452</v>
      </c>
      <c r="C1391" s="133">
        <v>2</v>
      </c>
      <c r="D1391" s="133" t="s">
        <v>1066</v>
      </c>
      <c r="E1391" s="133">
        <v>260</v>
      </c>
      <c r="F1391" s="133" t="s">
        <v>18</v>
      </c>
      <c r="G1391" s="133">
        <v>24010</v>
      </c>
      <c r="H1391" s="133" t="s">
        <v>3451</v>
      </c>
      <c r="I1391" s="133">
        <v>559465</v>
      </c>
      <c r="J1391" s="133" t="s">
        <v>3484</v>
      </c>
      <c r="K1391" s="133" t="s">
        <v>604</v>
      </c>
      <c r="L1391" s="135" t="str">
        <f t="shared" si="42"/>
        <v>AA</v>
      </c>
      <c r="M1391" s="131">
        <f t="shared" si="43"/>
        <v>0</v>
      </c>
      <c r="P1391" s="136"/>
      <c r="Q1391" s="136"/>
      <c r="R1391" s="136"/>
      <c r="S1391" s="136"/>
      <c r="T1391"/>
      <c r="U1391" s="136"/>
      <c r="V1391" s="136"/>
      <c r="W1391"/>
      <c r="X1391" s="136"/>
      <c r="Y1391" s="136"/>
      <c r="Z1391" s="136"/>
      <c r="AA1391" s="136"/>
      <c r="AB1391" s="136"/>
      <c r="AC1391" s="136"/>
      <c r="AD1391" s="136"/>
      <c r="AE1391" s="136"/>
      <c r="AF1391" s="136"/>
      <c r="AG1391" s="136"/>
      <c r="AH1391" s="136"/>
      <c r="AI1391" s="136"/>
    </row>
    <row r="1392" spans="1:35" ht="30" x14ac:dyDescent="0.25">
      <c r="A1392" s="133">
        <v>240105</v>
      </c>
      <c r="B1392" s="133" t="s">
        <v>3452</v>
      </c>
      <c r="C1392" s="133">
        <v>2</v>
      </c>
      <c r="D1392" s="133" t="s">
        <v>1066</v>
      </c>
      <c r="E1392" s="133">
        <v>260</v>
      </c>
      <c r="F1392" s="133" t="s">
        <v>18</v>
      </c>
      <c r="G1392" s="133">
        <v>24010</v>
      </c>
      <c r="H1392" s="133" t="s">
        <v>3451</v>
      </c>
      <c r="I1392" s="133">
        <v>559528</v>
      </c>
      <c r="J1392" s="133" t="s">
        <v>3491</v>
      </c>
      <c r="K1392" s="133" t="s">
        <v>604</v>
      </c>
      <c r="L1392" s="135" t="str">
        <f t="shared" si="42"/>
        <v>AA</v>
      </c>
      <c r="M1392" s="131">
        <f t="shared" si="43"/>
        <v>0</v>
      </c>
      <c r="P1392" s="136"/>
      <c r="Q1392" s="136"/>
      <c r="R1392" s="136"/>
      <c r="S1392" s="136"/>
      <c r="T1392"/>
      <c r="U1392" s="136"/>
      <c r="V1392" s="136"/>
      <c r="W1392"/>
      <c r="X1392" s="136"/>
      <c r="Y1392" s="136"/>
      <c r="Z1392" s="136"/>
      <c r="AA1392" s="136"/>
      <c r="AB1392" s="136"/>
      <c r="AC1392" s="136"/>
      <c r="AD1392" s="136"/>
      <c r="AE1392" s="136"/>
      <c r="AF1392" s="136"/>
      <c r="AG1392" s="136"/>
      <c r="AH1392" s="136"/>
      <c r="AI1392" s="136"/>
    </row>
    <row r="1393" spans="1:35" ht="30" x14ac:dyDescent="0.25">
      <c r="A1393" s="133">
        <v>260000</v>
      </c>
      <c r="B1393" s="133" t="s">
        <v>18</v>
      </c>
      <c r="C1393" s="133">
        <v>2</v>
      </c>
      <c r="D1393" s="133" t="s">
        <v>1066</v>
      </c>
      <c r="E1393" s="133">
        <v>260</v>
      </c>
      <c r="F1393" s="133" t="s">
        <v>18</v>
      </c>
      <c r="G1393" s="133">
        <v>26000</v>
      </c>
      <c r="H1393" s="133" t="s">
        <v>18</v>
      </c>
      <c r="I1393" s="133">
        <v>102510</v>
      </c>
      <c r="J1393" s="133" t="s">
        <v>3494</v>
      </c>
      <c r="K1393" s="133" t="s">
        <v>557</v>
      </c>
      <c r="L1393" s="135" t="str">
        <f t="shared" si="42"/>
        <v>AA</v>
      </c>
      <c r="M1393" s="131">
        <f t="shared" si="43"/>
        <v>0</v>
      </c>
      <c r="P1393" s="136"/>
      <c r="Q1393" s="136"/>
      <c r="R1393" s="136"/>
      <c r="S1393" s="136"/>
      <c r="T1393"/>
      <c r="U1393" s="136"/>
      <c r="V1393" s="136"/>
      <c r="W1393"/>
      <c r="X1393" s="136"/>
      <c r="Y1393" s="136"/>
      <c r="Z1393" s="136"/>
      <c r="AA1393" s="136"/>
      <c r="AB1393" s="136"/>
      <c r="AC1393" s="136"/>
      <c r="AD1393" s="136"/>
      <c r="AE1393" s="136"/>
      <c r="AF1393" s="136"/>
      <c r="AG1393" s="136"/>
      <c r="AH1393" s="136"/>
      <c r="AI1393" s="136"/>
    </row>
    <row r="1394" spans="1:35" ht="30" x14ac:dyDescent="0.25">
      <c r="A1394" s="133">
        <v>260000</v>
      </c>
      <c r="B1394" s="133" t="s">
        <v>18</v>
      </c>
      <c r="C1394" s="133">
        <v>2</v>
      </c>
      <c r="D1394" s="133" t="s">
        <v>1066</v>
      </c>
      <c r="E1394" s="133">
        <v>260</v>
      </c>
      <c r="F1394" s="133" t="s">
        <v>18</v>
      </c>
      <c r="G1394" s="133">
        <v>26000</v>
      </c>
      <c r="H1394" s="133" t="s">
        <v>18</v>
      </c>
      <c r="I1394" s="133">
        <v>102511</v>
      </c>
      <c r="J1394" s="133" t="s">
        <v>3496</v>
      </c>
      <c r="K1394" s="133" t="s">
        <v>557</v>
      </c>
      <c r="L1394" s="135" t="str">
        <f t="shared" si="42"/>
        <v>AA</v>
      </c>
      <c r="M1394" s="131">
        <f t="shared" si="43"/>
        <v>0</v>
      </c>
      <c r="P1394" s="136"/>
      <c r="Q1394" s="136"/>
      <c r="R1394" s="136"/>
      <c r="S1394" s="136"/>
      <c r="T1394"/>
      <c r="U1394" s="136"/>
      <c r="V1394" s="136"/>
      <c r="W1394"/>
      <c r="X1394" s="136"/>
      <c r="Y1394" s="136"/>
      <c r="Z1394" s="136"/>
      <c r="AA1394" s="136"/>
      <c r="AB1394" s="136"/>
      <c r="AC1394" s="136"/>
      <c r="AD1394" s="136"/>
      <c r="AE1394" s="136"/>
      <c r="AF1394" s="136"/>
      <c r="AG1394" s="136"/>
      <c r="AH1394" s="136"/>
      <c r="AI1394" s="136"/>
    </row>
    <row r="1395" spans="1:35" ht="30" x14ac:dyDescent="0.25">
      <c r="A1395" s="133">
        <v>260000</v>
      </c>
      <c r="B1395" s="133" t="s">
        <v>18</v>
      </c>
      <c r="C1395" s="133">
        <v>2</v>
      </c>
      <c r="D1395" s="133" t="s">
        <v>1066</v>
      </c>
      <c r="E1395" s="133">
        <v>260</v>
      </c>
      <c r="F1395" s="133" t="s">
        <v>18</v>
      </c>
      <c r="G1395" s="133">
        <v>26000</v>
      </c>
      <c r="H1395" s="133" t="s">
        <v>18</v>
      </c>
      <c r="I1395" s="133">
        <v>102600</v>
      </c>
      <c r="J1395" s="133" t="s">
        <v>3498</v>
      </c>
      <c r="K1395" s="133" t="s">
        <v>557</v>
      </c>
      <c r="L1395" s="135" t="str">
        <f t="shared" si="42"/>
        <v>AA</v>
      </c>
      <c r="M1395" s="131">
        <f t="shared" si="43"/>
        <v>0</v>
      </c>
      <c r="P1395" s="136"/>
      <c r="Q1395" s="136"/>
      <c r="R1395" s="136"/>
      <c r="S1395" s="136"/>
      <c r="T1395"/>
      <c r="U1395" s="136"/>
      <c r="V1395" s="136"/>
      <c r="W1395"/>
      <c r="X1395" s="136"/>
      <c r="Y1395" s="136"/>
      <c r="Z1395" s="136"/>
      <c r="AA1395" s="136"/>
      <c r="AB1395" s="136"/>
      <c r="AC1395" s="136"/>
      <c r="AD1395" s="136"/>
      <c r="AE1395" s="136"/>
      <c r="AF1395" s="136"/>
      <c r="AG1395" s="136"/>
      <c r="AH1395" s="136"/>
      <c r="AI1395" s="136"/>
    </row>
    <row r="1396" spans="1:35" ht="30" x14ac:dyDescent="0.25">
      <c r="A1396" s="133">
        <v>260000</v>
      </c>
      <c r="B1396" s="133" t="s">
        <v>18</v>
      </c>
      <c r="C1396" s="133">
        <v>2</v>
      </c>
      <c r="D1396" s="133" t="s">
        <v>1066</v>
      </c>
      <c r="E1396" s="133">
        <v>260</v>
      </c>
      <c r="F1396" s="133" t="s">
        <v>18</v>
      </c>
      <c r="G1396" s="133">
        <v>26000</v>
      </c>
      <c r="H1396" s="133" t="s">
        <v>18</v>
      </c>
      <c r="I1396" s="133">
        <v>102612</v>
      </c>
      <c r="J1396" s="133" t="s">
        <v>3500</v>
      </c>
      <c r="K1396" s="133" t="s">
        <v>557</v>
      </c>
      <c r="L1396" s="135" t="str">
        <f t="shared" si="42"/>
        <v>AA</v>
      </c>
      <c r="M1396" s="131">
        <f t="shared" si="43"/>
        <v>0</v>
      </c>
      <c r="P1396" s="136"/>
      <c r="Q1396" s="136"/>
      <c r="R1396" s="136"/>
      <c r="S1396" s="136"/>
      <c r="T1396"/>
      <c r="U1396" s="136"/>
      <c r="V1396" s="136"/>
      <c r="W1396"/>
      <c r="X1396" s="136"/>
      <c r="Y1396" s="136"/>
      <c r="Z1396" s="136"/>
      <c r="AA1396" s="136"/>
      <c r="AB1396" s="136"/>
      <c r="AC1396" s="136"/>
      <c r="AD1396" s="136"/>
      <c r="AE1396" s="136"/>
      <c r="AF1396" s="136"/>
      <c r="AG1396" s="136"/>
      <c r="AH1396" s="136"/>
      <c r="AI1396" s="136"/>
    </row>
    <row r="1397" spans="1:35" ht="30" x14ac:dyDescent="0.25">
      <c r="A1397" s="133">
        <v>260000</v>
      </c>
      <c r="B1397" s="133" t="s">
        <v>18</v>
      </c>
      <c r="C1397" s="133">
        <v>2</v>
      </c>
      <c r="D1397" s="133" t="s">
        <v>1066</v>
      </c>
      <c r="E1397" s="133">
        <v>260</v>
      </c>
      <c r="F1397" s="133" t="s">
        <v>18</v>
      </c>
      <c r="G1397" s="133">
        <v>26000</v>
      </c>
      <c r="H1397" s="133" t="s">
        <v>18</v>
      </c>
      <c r="I1397" s="133">
        <v>102615</v>
      </c>
      <c r="J1397" s="133" t="s">
        <v>3502</v>
      </c>
      <c r="K1397" s="133" t="s">
        <v>557</v>
      </c>
      <c r="L1397" s="135" t="str">
        <f t="shared" si="42"/>
        <v>AA</v>
      </c>
      <c r="M1397" s="131">
        <f t="shared" si="43"/>
        <v>0</v>
      </c>
      <c r="P1397" s="136"/>
      <c r="Q1397" s="136"/>
      <c r="R1397" s="136"/>
      <c r="S1397" s="136"/>
      <c r="T1397"/>
      <c r="U1397" s="136"/>
      <c r="V1397" s="136"/>
      <c r="W1397"/>
      <c r="X1397" s="136"/>
      <c r="Y1397" s="136"/>
      <c r="Z1397" s="136"/>
      <c r="AA1397" s="136"/>
      <c r="AB1397" s="136"/>
      <c r="AC1397" s="136"/>
      <c r="AD1397" s="136"/>
      <c r="AE1397" s="136"/>
      <c r="AF1397" s="136"/>
      <c r="AG1397" s="136"/>
      <c r="AH1397" s="136"/>
      <c r="AI1397" s="136"/>
    </row>
    <row r="1398" spans="1:35" ht="30" x14ac:dyDescent="0.25">
      <c r="A1398" s="133">
        <v>260000</v>
      </c>
      <c r="B1398" s="133" t="s">
        <v>18</v>
      </c>
      <c r="C1398" s="133">
        <v>2</v>
      </c>
      <c r="D1398" s="133" t="s">
        <v>1066</v>
      </c>
      <c r="E1398" s="133">
        <v>260</v>
      </c>
      <c r="F1398" s="133" t="s">
        <v>18</v>
      </c>
      <c r="G1398" s="133">
        <v>26000</v>
      </c>
      <c r="H1398" s="133" t="s">
        <v>18</v>
      </c>
      <c r="I1398" s="133">
        <v>104240</v>
      </c>
      <c r="J1398" s="133" t="s">
        <v>3504</v>
      </c>
      <c r="K1398" s="133" t="s">
        <v>1079</v>
      </c>
      <c r="L1398" s="135" t="str">
        <f t="shared" si="42"/>
        <v>AA</v>
      </c>
      <c r="M1398" s="131">
        <f t="shared" si="43"/>
        <v>0</v>
      </c>
      <c r="P1398" s="136"/>
      <c r="Q1398" s="136"/>
      <c r="R1398" s="136"/>
      <c r="S1398" s="136"/>
      <c r="T1398"/>
      <c r="U1398" s="136"/>
      <c r="V1398" s="136"/>
      <c r="W1398"/>
      <c r="X1398" s="136"/>
      <c r="Y1398" s="136"/>
      <c r="Z1398" s="136"/>
      <c r="AA1398" s="136"/>
      <c r="AB1398" s="136"/>
      <c r="AC1398" s="136"/>
      <c r="AD1398" s="136"/>
      <c r="AE1398" s="136"/>
      <c r="AF1398" s="136"/>
      <c r="AG1398" s="136"/>
      <c r="AH1398" s="136"/>
      <c r="AI1398" s="136"/>
    </row>
    <row r="1399" spans="1:35" ht="30" x14ac:dyDescent="0.25">
      <c r="A1399" s="133">
        <v>260000</v>
      </c>
      <c r="B1399" s="133" t="s">
        <v>18</v>
      </c>
      <c r="C1399" s="133">
        <v>2</v>
      </c>
      <c r="D1399" s="133" t="s">
        <v>1066</v>
      </c>
      <c r="E1399" s="133">
        <v>260</v>
      </c>
      <c r="F1399" s="133" t="s">
        <v>18</v>
      </c>
      <c r="G1399" s="133">
        <v>26000</v>
      </c>
      <c r="H1399" s="133" t="s">
        <v>18</v>
      </c>
      <c r="I1399" s="133">
        <v>104730</v>
      </c>
      <c r="J1399" s="133" t="s">
        <v>3506</v>
      </c>
      <c r="K1399" s="133" t="s">
        <v>1903</v>
      </c>
      <c r="L1399" s="135" t="str">
        <f t="shared" si="42"/>
        <v>AA</v>
      </c>
      <c r="M1399" s="131">
        <f t="shared" si="43"/>
        <v>0</v>
      </c>
      <c r="P1399" s="136"/>
      <c r="Q1399" s="136"/>
      <c r="R1399" s="136"/>
      <c r="S1399" s="136"/>
      <c r="T1399"/>
      <c r="U1399" s="136"/>
      <c r="V1399" s="136"/>
      <c r="W1399"/>
      <c r="X1399" s="136"/>
      <c r="Y1399" s="136"/>
      <c r="Z1399" s="136"/>
      <c r="AA1399" s="136"/>
      <c r="AB1399" s="136"/>
      <c r="AC1399" s="136"/>
      <c r="AD1399" s="136"/>
      <c r="AE1399" s="136"/>
      <c r="AF1399" s="136"/>
      <c r="AG1399" s="136"/>
      <c r="AH1399" s="136"/>
      <c r="AI1399" s="136"/>
    </row>
    <row r="1400" spans="1:35" ht="30" x14ac:dyDescent="0.25">
      <c r="A1400" s="133">
        <v>260000</v>
      </c>
      <c r="B1400" s="133" t="s">
        <v>18</v>
      </c>
      <c r="C1400" s="133">
        <v>2</v>
      </c>
      <c r="D1400" s="133" t="s">
        <v>1066</v>
      </c>
      <c r="E1400" s="133">
        <v>260</v>
      </c>
      <c r="F1400" s="133" t="s">
        <v>18</v>
      </c>
      <c r="G1400" s="133">
        <v>26000</v>
      </c>
      <c r="H1400" s="133" t="s">
        <v>18</v>
      </c>
      <c r="I1400" s="133">
        <v>105114</v>
      </c>
      <c r="J1400" s="133" t="s">
        <v>3508</v>
      </c>
      <c r="K1400" s="133" t="s">
        <v>557</v>
      </c>
      <c r="L1400" s="135" t="str">
        <f t="shared" si="42"/>
        <v>AA</v>
      </c>
      <c r="M1400" s="131">
        <f t="shared" si="43"/>
        <v>0</v>
      </c>
      <c r="P1400" s="136"/>
      <c r="Q1400" s="136"/>
      <c r="R1400" s="136"/>
      <c r="S1400" s="136"/>
      <c r="T1400"/>
      <c r="U1400" s="136"/>
      <c r="V1400" s="136"/>
      <c r="W1400"/>
      <c r="X1400" s="136"/>
      <c r="Y1400" s="136"/>
      <c r="Z1400" s="136"/>
      <c r="AA1400" s="136"/>
      <c r="AB1400" s="136"/>
      <c r="AC1400" s="136"/>
      <c r="AD1400" s="136"/>
      <c r="AE1400" s="136"/>
      <c r="AF1400" s="136"/>
      <c r="AG1400" s="136"/>
      <c r="AH1400" s="136"/>
      <c r="AI1400" s="136"/>
    </row>
    <row r="1401" spans="1:35" ht="30" x14ac:dyDescent="0.25">
      <c r="A1401" s="133">
        <v>260000</v>
      </c>
      <c r="B1401" s="133" t="s">
        <v>18</v>
      </c>
      <c r="C1401" s="133">
        <v>2</v>
      </c>
      <c r="D1401" s="133" t="s">
        <v>1066</v>
      </c>
      <c r="E1401" s="133">
        <v>260</v>
      </c>
      <c r="F1401" s="133" t="s">
        <v>18</v>
      </c>
      <c r="G1401" s="133">
        <v>26000</v>
      </c>
      <c r="H1401" s="133" t="s">
        <v>18</v>
      </c>
      <c r="I1401" s="133">
        <v>105565</v>
      </c>
      <c r="J1401" s="133" t="s">
        <v>3510</v>
      </c>
      <c r="K1401" s="133" t="s">
        <v>557</v>
      </c>
      <c r="L1401" s="135" t="str">
        <f t="shared" si="42"/>
        <v>AA</v>
      </c>
      <c r="M1401" s="131">
        <f t="shared" si="43"/>
        <v>0</v>
      </c>
      <c r="P1401" s="136"/>
      <c r="Q1401" s="136"/>
      <c r="R1401" s="136"/>
      <c r="S1401" s="136"/>
      <c r="T1401"/>
      <c r="U1401" s="136"/>
      <c r="V1401" s="136"/>
      <c r="W1401"/>
      <c r="X1401" s="136"/>
      <c r="Y1401" s="136"/>
      <c r="Z1401" s="136"/>
      <c r="AA1401" s="136"/>
      <c r="AB1401" s="136"/>
      <c r="AC1401" s="136"/>
      <c r="AD1401" s="136"/>
      <c r="AE1401" s="136"/>
      <c r="AF1401" s="136"/>
      <c r="AG1401" s="136"/>
      <c r="AH1401" s="136"/>
      <c r="AI1401" s="136"/>
    </row>
    <row r="1402" spans="1:35" ht="30" x14ac:dyDescent="0.25">
      <c r="A1402" s="133">
        <v>260000</v>
      </c>
      <c r="B1402" s="133" t="s">
        <v>18</v>
      </c>
      <c r="C1402" s="133">
        <v>2</v>
      </c>
      <c r="D1402" s="133" t="s">
        <v>1066</v>
      </c>
      <c r="E1402" s="133">
        <v>260</v>
      </c>
      <c r="F1402" s="133" t="s">
        <v>18</v>
      </c>
      <c r="G1402" s="133">
        <v>26000</v>
      </c>
      <c r="H1402" s="133" t="s">
        <v>18</v>
      </c>
      <c r="I1402" s="133">
        <v>107350</v>
      </c>
      <c r="J1402" s="133" t="s">
        <v>3512</v>
      </c>
      <c r="K1402" s="133" t="s">
        <v>545</v>
      </c>
      <c r="L1402" s="135" t="str">
        <f t="shared" si="42"/>
        <v>AA</v>
      </c>
      <c r="M1402" s="131">
        <f t="shared" si="43"/>
        <v>0</v>
      </c>
      <c r="P1402" s="136"/>
      <c r="Q1402" s="136"/>
      <c r="R1402" s="136"/>
      <c r="S1402" s="136"/>
      <c r="T1402"/>
      <c r="U1402" s="136"/>
      <c r="V1402" s="136"/>
      <c r="W1402"/>
      <c r="X1402" s="136"/>
      <c r="Y1402" s="136"/>
      <c r="Z1402" s="136"/>
      <c r="AA1402" s="136"/>
      <c r="AB1402" s="136"/>
      <c r="AC1402" s="136"/>
      <c r="AD1402" s="136"/>
      <c r="AE1402" s="136"/>
      <c r="AF1402" s="136"/>
      <c r="AG1402" s="136"/>
      <c r="AH1402" s="136"/>
      <c r="AI1402" s="136"/>
    </row>
    <row r="1403" spans="1:35" ht="30" x14ac:dyDescent="0.25">
      <c r="A1403" s="133">
        <v>260000</v>
      </c>
      <c r="B1403" s="133" t="s">
        <v>18</v>
      </c>
      <c r="C1403" s="133">
        <v>2</v>
      </c>
      <c r="D1403" s="133" t="s">
        <v>1066</v>
      </c>
      <c r="E1403" s="133">
        <v>260</v>
      </c>
      <c r="F1403" s="133" t="s">
        <v>18</v>
      </c>
      <c r="G1403" s="133">
        <v>26000</v>
      </c>
      <c r="H1403" s="133" t="s">
        <v>18</v>
      </c>
      <c r="I1403" s="133">
        <v>107352</v>
      </c>
      <c r="J1403" s="133" t="s">
        <v>3514</v>
      </c>
      <c r="K1403" s="133" t="s">
        <v>545</v>
      </c>
      <c r="L1403" s="135" t="str">
        <f t="shared" si="42"/>
        <v>AA</v>
      </c>
      <c r="M1403" s="131">
        <f t="shared" si="43"/>
        <v>0</v>
      </c>
      <c r="P1403" s="136"/>
      <c r="Q1403" s="136"/>
      <c r="R1403" s="136"/>
      <c r="S1403" s="136"/>
      <c r="T1403"/>
      <c r="U1403" s="136"/>
      <c r="V1403" s="136"/>
      <c r="W1403"/>
      <c r="X1403" s="136"/>
      <c r="Y1403" s="136"/>
      <c r="Z1403" s="136"/>
      <c r="AA1403" s="136"/>
      <c r="AB1403" s="136"/>
      <c r="AC1403" s="136"/>
      <c r="AD1403" s="136"/>
      <c r="AE1403" s="136"/>
      <c r="AF1403" s="136"/>
      <c r="AG1403" s="136"/>
      <c r="AH1403" s="136"/>
      <c r="AI1403" s="136"/>
    </row>
    <row r="1404" spans="1:35" ht="30" x14ac:dyDescent="0.25">
      <c r="A1404" s="133">
        <v>260000</v>
      </c>
      <c r="B1404" s="133" t="s">
        <v>18</v>
      </c>
      <c r="C1404" s="133">
        <v>2</v>
      </c>
      <c r="D1404" s="133" t="s">
        <v>1066</v>
      </c>
      <c r="E1404" s="133">
        <v>260</v>
      </c>
      <c r="F1404" s="133" t="s">
        <v>18</v>
      </c>
      <c r="G1404" s="133">
        <v>26000</v>
      </c>
      <c r="H1404" s="133" t="s">
        <v>18</v>
      </c>
      <c r="I1404" s="133">
        <v>107354</v>
      </c>
      <c r="J1404" s="133" t="s">
        <v>3516</v>
      </c>
      <c r="K1404" s="133" t="s">
        <v>545</v>
      </c>
      <c r="L1404" s="135" t="str">
        <f t="shared" si="42"/>
        <v>AA</v>
      </c>
      <c r="M1404" s="131">
        <f t="shared" si="43"/>
        <v>0</v>
      </c>
      <c r="P1404" s="136"/>
      <c r="Q1404" s="136"/>
      <c r="R1404" s="136"/>
      <c r="S1404" s="136"/>
      <c r="T1404"/>
      <c r="U1404" s="136"/>
      <c r="V1404" s="136"/>
      <c r="W1404"/>
      <c r="X1404" s="136"/>
      <c r="Y1404" s="136"/>
      <c r="Z1404" s="136"/>
      <c r="AA1404" s="136"/>
      <c r="AB1404" s="136"/>
      <c r="AC1404" s="136"/>
      <c r="AD1404" s="136"/>
      <c r="AE1404" s="136"/>
      <c r="AF1404" s="136"/>
      <c r="AG1404" s="136"/>
      <c r="AH1404" s="136"/>
      <c r="AI1404" s="136"/>
    </row>
    <row r="1405" spans="1:35" ht="30" x14ac:dyDescent="0.25">
      <c r="A1405" s="133">
        <v>260000</v>
      </c>
      <c r="B1405" s="133" t="s">
        <v>18</v>
      </c>
      <c r="C1405" s="133">
        <v>2</v>
      </c>
      <c r="D1405" s="133" t="s">
        <v>1066</v>
      </c>
      <c r="E1405" s="133">
        <v>260</v>
      </c>
      <c r="F1405" s="133" t="s">
        <v>18</v>
      </c>
      <c r="G1405" s="133">
        <v>26000</v>
      </c>
      <c r="H1405" s="133" t="s">
        <v>18</v>
      </c>
      <c r="I1405" s="133">
        <v>107359</v>
      </c>
      <c r="J1405" s="133" t="s">
        <v>3518</v>
      </c>
      <c r="K1405" s="133" t="s">
        <v>545</v>
      </c>
      <c r="L1405" s="135" t="str">
        <f t="shared" si="42"/>
        <v>AA</v>
      </c>
      <c r="M1405" s="131">
        <f t="shared" si="43"/>
        <v>0</v>
      </c>
      <c r="P1405" s="136"/>
      <c r="Q1405" s="136"/>
      <c r="R1405" s="136"/>
      <c r="S1405" s="136"/>
      <c r="T1405"/>
      <c r="U1405" s="136"/>
      <c r="V1405" s="136"/>
      <c r="W1405"/>
      <c r="X1405" s="136"/>
      <c r="Y1405" s="136"/>
      <c r="Z1405" s="136"/>
      <c r="AA1405" s="136"/>
      <c r="AB1405" s="136"/>
      <c r="AC1405" s="136"/>
      <c r="AD1405" s="136"/>
      <c r="AE1405" s="136"/>
      <c r="AF1405" s="136"/>
      <c r="AG1405" s="136"/>
      <c r="AH1405" s="136"/>
      <c r="AI1405" s="136"/>
    </row>
    <row r="1406" spans="1:35" ht="30" x14ac:dyDescent="0.25">
      <c r="A1406" s="133">
        <v>260000</v>
      </c>
      <c r="B1406" s="133" t="s">
        <v>18</v>
      </c>
      <c r="C1406" s="133">
        <v>2</v>
      </c>
      <c r="D1406" s="133" t="s">
        <v>1066</v>
      </c>
      <c r="E1406" s="133">
        <v>260</v>
      </c>
      <c r="F1406" s="133" t="s">
        <v>18</v>
      </c>
      <c r="G1406" s="133">
        <v>26000</v>
      </c>
      <c r="H1406" s="133" t="s">
        <v>18</v>
      </c>
      <c r="I1406" s="133">
        <v>107361</v>
      </c>
      <c r="J1406" s="133" t="s">
        <v>3520</v>
      </c>
      <c r="K1406" s="133" t="s">
        <v>1156</v>
      </c>
      <c r="L1406" s="135" t="str">
        <f t="shared" si="42"/>
        <v>AA</v>
      </c>
      <c r="M1406" s="131">
        <f t="shared" si="43"/>
        <v>0</v>
      </c>
      <c r="P1406" s="136"/>
      <c r="Q1406" s="136"/>
      <c r="R1406" s="136"/>
      <c r="S1406" s="136"/>
      <c r="T1406"/>
      <c r="U1406" s="136"/>
      <c r="V1406" s="136"/>
      <c r="W1406"/>
      <c r="X1406" s="136"/>
      <c r="Y1406" s="136"/>
      <c r="Z1406" s="136"/>
      <c r="AA1406" s="136"/>
      <c r="AB1406" s="136"/>
      <c r="AC1406" s="136"/>
      <c r="AD1406" s="136"/>
      <c r="AE1406" s="136"/>
      <c r="AF1406" s="136"/>
      <c r="AG1406" s="136"/>
      <c r="AH1406" s="136"/>
      <c r="AI1406" s="136"/>
    </row>
    <row r="1407" spans="1:35" ht="30" x14ac:dyDescent="0.25">
      <c r="A1407" s="133">
        <v>260000</v>
      </c>
      <c r="B1407" s="133" t="s">
        <v>18</v>
      </c>
      <c r="C1407" s="133">
        <v>2</v>
      </c>
      <c r="D1407" s="133" t="s">
        <v>1066</v>
      </c>
      <c r="E1407" s="133">
        <v>260</v>
      </c>
      <c r="F1407" s="133" t="s">
        <v>18</v>
      </c>
      <c r="G1407" s="133">
        <v>26000</v>
      </c>
      <c r="H1407" s="133" t="s">
        <v>18</v>
      </c>
      <c r="I1407" s="133">
        <v>220691</v>
      </c>
      <c r="J1407" s="133" t="s">
        <v>3522</v>
      </c>
      <c r="K1407" s="133" t="s">
        <v>1159</v>
      </c>
      <c r="L1407" s="135" t="str">
        <f t="shared" si="42"/>
        <v>AA</v>
      </c>
      <c r="M1407" s="131">
        <f t="shared" si="43"/>
        <v>0</v>
      </c>
      <c r="P1407" s="136"/>
      <c r="Q1407" s="136"/>
      <c r="R1407" s="136"/>
      <c r="S1407" s="136"/>
      <c r="T1407"/>
      <c r="U1407" s="136"/>
      <c r="V1407" s="136"/>
      <c r="W1407"/>
      <c r="X1407" s="136"/>
      <c r="Y1407" s="136"/>
      <c r="Z1407" s="136"/>
      <c r="AA1407" s="136"/>
      <c r="AB1407" s="136"/>
      <c r="AC1407" s="136"/>
      <c r="AD1407" s="136"/>
      <c r="AE1407" s="136"/>
      <c r="AF1407" s="136"/>
      <c r="AG1407" s="136"/>
      <c r="AH1407" s="136"/>
      <c r="AI1407" s="136"/>
    </row>
    <row r="1408" spans="1:35" ht="30" x14ac:dyDescent="0.25">
      <c r="A1408" s="133">
        <v>260000</v>
      </c>
      <c r="B1408" s="133" t="s">
        <v>18</v>
      </c>
      <c r="C1408" s="133">
        <v>2</v>
      </c>
      <c r="D1408" s="133" t="s">
        <v>1066</v>
      </c>
      <c r="E1408" s="133">
        <v>260</v>
      </c>
      <c r="F1408" s="133" t="s">
        <v>18</v>
      </c>
      <c r="G1408" s="133">
        <v>26000</v>
      </c>
      <c r="H1408" s="133" t="s">
        <v>18</v>
      </c>
      <c r="I1408" s="133">
        <v>227027</v>
      </c>
      <c r="J1408" s="133" t="s">
        <v>3524</v>
      </c>
      <c r="K1408" s="133" t="s">
        <v>545</v>
      </c>
      <c r="L1408" s="135" t="str">
        <f t="shared" si="42"/>
        <v>AA</v>
      </c>
      <c r="M1408" s="131">
        <f t="shared" si="43"/>
        <v>0</v>
      </c>
      <c r="P1408" s="136"/>
      <c r="Q1408" s="136"/>
      <c r="R1408" s="136"/>
      <c r="S1408" s="136"/>
      <c r="T1408"/>
      <c r="U1408" s="136"/>
      <c r="V1408" s="136"/>
      <c r="W1408"/>
      <c r="X1408" s="136"/>
      <c r="Y1408" s="136"/>
      <c r="Z1408" s="136"/>
      <c r="AA1408" s="136"/>
      <c r="AB1408" s="136"/>
      <c r="AC1408" s="136"/>
      <c r="AD1408" s="136"/>
      <c r="AE1408" s="136"/>
      <c r="AF1408" s="136"/>
      <c r="AG1408" s="136"/>
      <c r="AH1408" s="136"/>
      <c r="AI1408" s="136"/>
    </row>
    <row r="1409" spans="1:35" ht="30" x14ac:dyDescent="0.25">
      <c r="A1409" s="133">
        <v>260000</v>
      </c>
      <c r="B1409" s="133" t="s">
        <v>18</v>
      </c>
      <c r="C1409" s="133">
        <v>2</v>
      </c>
      <c r="D1409" s="133" t="s">
        <v>1066</v>
      </c>
      <c r="E1409" s="133">
        <v>260</v>
      </c>
      <c r="F1409" s="133" t="s">
        <v>18</v>
      </c>
      <c r="G1409" s="133">
        <v>26000</v>
      </c>
      <c r="H1409" s="133" t="s">
        <v>18</v>
      </c>
      <c r="I1409" s="133">
        <v>227056</v>
      </c>
      <c r="J1409" s="133" t="s">
        <v>3526</v>
      </c>
      <c r="K1409" s="133" t="s">
        <v>545</v>
      </c>
      <c r="L1409" s="135" t="str">
        <f t="shared" si="42"/>
        <v>AA</v>
      </c>
      <c r="M1409" s="131">
        <f t="shared" si="43"/>
        <v>0</v>
      </c>
      <c r="P1409" s="136"/>
      <c r="Q1409" s="136"/>
      <c r="R1409" s="136"/>
      <c r="S1409" s="136"/>
      <c r="T1409"/>
      <c r="U1409" s="136"/>
      <c r="V1409" s="136"/>
      <c r="W1409"/>
      <c r="X1409" s="136"/>
      <c r="Y1409" s="136"/>
      <c r="Z1409" s="136"/>
      <c r="AA1409" s="136"/>
      <c r="AB1409" s="136"/>
      <c r="AC1409" s="136"/>
      <c r="AD1409" s="136"/>
      <c r="AE1409" s="136"/>
      <c r="AF1409" s="136"/>
      <c r="AG1409" s="136"/>
      <c r="AH1409" s="136"/>
      <c r="AI1409" s="136"/>
    </row>
    <row r="1410" spans="1:35" ht="30" x14ac:dyDescent="0.25">
      <c r="A1410" s="133">
        <v>260000</v>
      </c>
      <c r="B1410" s="133" t="s">
        <v>18</v>
      </c>
      <c r="C1410" s="133">
        <v>2</v>
      </c>
      <c r="D1410" s="133" t="s">
        <v>1066</v>
      </c>
      <c r="E1410" s="133">
        <v>260</v>
      </c>
      <c r="F1410" s="133" t="s">
        <v>18</v>
      </c>
      <c r="G1410" s="133">
        <v>26000</v>
      </c>
      <c r="H1410" s="133" t="s">
        <v>18</v>
      </c>
      <c r="I1410" s="133">
        <v>227076</v>
      </c>
      <c r="J1410" s="133" t="s">
        <v>3528</v>
      </c>
      <c r="K1410" s="133" t="s">
        <v>545</v>
      </c>
      <c r="L1410" s="135" t="str">
        <f t="shared" si="42"/>
        <v>AA</v>
      </c>
      <c r="M1410" s="131">
        <f t="shared" si="43"/>
        <v>0</v>
      </c>
      <c r="P1410" s="136"/>
      <c r="Q1410" s="136"/>
      <c r="R1410" s="136"/>
      <c r="S1410" s="136"/>
      <c r="T1410"/>
      <c r="U1410" s="136"/>
      <c r="V1410" s="136"/>
      <c r="W1410"/>
      <c r="X1410" s="136"/>
      <c r="Y1410" s="136"/>
      <c r="Z1410" s="136"/>
      <c r="AA1410" s="136"/>
      <c r="AB1410" s="136"/>
      <c r="AC1410" s="136"/>
      <c r="AD1410" s="136"/>
      <c r="AE1410" s="136"/>
      <c r="AF1410" s="136"/>
      <c r="AG1410" s="136"/>
      <c r="AH1410" s="136"/>
      <c r="AI1410" s="136"/>
    </row>
    <row r="1411" spans="1:35" ht="30" x14ac:dyDescent="0.25">
      <c r="A1411" s="133">
        <v>260000</v>
      </c>
      <c r="B1411" s="133" t="s">
        <v>18</v>
      </c>
      <c r="C1411" s="133">
        <v>2</v>
      </c>
      <c r="D1411" s="133" t="s">
        <v>1066</v>
      </c>
      <c r="E1411" s="133">
        <v>260</v>
      </c>
      <c r="F1411" s="133" t="s">
        <v>18</v>
      </c>
      <c r="G1411" s="133">
        <v>26000</v>
      </c>
      <c r="H1411" s="133" t="s">
        <v>18</v>
      </c>
      <c r="I1411" s="133">
        <v>227101</v>
      </c>
      <c r="J1411" s="133" t="s">
        <v>3530</v>
      </c>
      <c r="K1411" s="133" t="s">
        <v>545</v>
      </c>
      <c r="L1411" s="135" t="str">
        <f t="shared" si="42"/>
        <v>AA</v>
      </c>
      <c r="M1411" s="131">
        <f t="shared" si="43"/>
        <v>0</v>
      </c>
      <c r="P1411" s="136"/>
      <c r="Q1411" s="136"/>
      <c r="R1411" s="136"/>
      <c r="S1411" s="136"/>
      <c r="T1411"/>
      <c r="U1411" s="136"/>
      <c r="V1411" s="136"/>
      <c r="W1411"/>
      <c r="X1411" s="136"/>
      <c r="Y1411" s="136"/>
      <c r="Z1411" s="136"/>
      <c r="AA1411" s="136"/>
      <c r="AB1411" s="136"/>
      <c r="AC1411" s="136"/>
      <c r="AD1411" s="136"/>
      <c r="AE1411" s="136"/>
      <c r="AF1411" s="136"/>
      <c r="AG1411" s="136"/>
      <c r="AH1411" s="136"/>
      <c r="AI1411" s="136"/>
    </row>
    <row r="1412" spans="1:35" ht="30" x14ac:dyDescent="0.25">
      <c r="A1412" s="133">
        <v>260000</v>
      </c>
      <c r="B1412" s="133" t="s">
        <v>18</v>
      </c>
      <c r="C1412" s="133">
        <v>2</v>
      </c>
      <c r="D1412" s="133" t="s">
        <v>1066</v>
      </c>
      <c r="E1412" s="133">
        <v>260</v>
      </c>
      <c r="F1412" s="133" t="s">
        <v>18</v>
      </c>
      <c r="G1412" s="133">
        <v>26000</v>
      </c>
      <c r="H1412" s="133" t="s">
        <v>18</v>
      </c>
      <c r="I1412" s="133">
        <v>227104</v>
      </c>
      <c r="J1412" s="133" t="s">
        <v>3532</v>
      </c>
      <c r="K1412" s="133" t="s">
        <v>545</v>
      </c>
      <c r="L1412" s="135" t="str">
        <f t="shared" si="42"/>
        <v>AA</v>
      </c>
      <c r="M1412" s="131">
        <f t="shared" si="43"/>
        <v>0</v>
      </c>
      <c r="P1412" s="136"/>
      <c r="Q1412" s="136"/>
      <c r="R1412" s="136"/>
      <c r="S1412" s="136"/>
      <c r="T1412"/>
      <c r="U1412" s="136"/>
      <c r="V1412" s="136"/>
      <c r="W1412"/>
      <c r="X1412" s="136"/>
      <c r="Y1412" s="136"/>
      <c r="Z1412" s="136"/>
      <c r="AA1412" s="136"/>
      <c r="AB1412" s="136"/>
      <c r="AC1412" s="136"/>
      <c r="AD1412" s="136"/>
      <c r="AE1412" s="136"/>
      <c r="AF1412" s="136"/>
      <c r="AG1412" s="136"/>
      <c r="AH1412" s="136"/>
      <c r="AI1412" s="136"/>
    </row>
    <row r="1413" spans="1:35" ht="30" x14ac:dyDescent="0.25">
      <c r="A1413" s="133">
        <v>260000</v>
      </c>
      <c r="B1413" s="133" t="s">
        <v>18</v>
      </c>
      <c r="C1413" s="133">
        <v>2</v>
      </c>
      <c r="D1413" s="133" t="s">
        <v>1066</v>
      </c>
      <c r="E1413" s="133">
        <v>260</v>
      </c>
      <c r="F1413" s="133" t="s">
        <v>18</v>
      </c>
      <c r="G1413" s="133">
        <v>26000</v>
      </c>
      <c r="H1413" s="133" t="s">
        <v>18</v>
      </c>
      <c r="I1413" s="133">
        <v>227130</v>
      </c>
      <c r="J1413" s="133" t="s">
        <v>3534</v>
      </c>
      <c r="K1413" s="133" t="s">
        <v>545</v>
      </c>
      <c r="L1413" s="135" t="str">
        <f t="shared" ref="L1413:L1476" si="44">IF(K1413=102,"AA102",IF(K1413=103,"AA103",VLOOKUP(C1413,$AJ$5:$AK$13,2,0)))</f>
        <v>AA</v>
      </c>
      <c r="M1413" s="131">
        <f t="shared" si="43"/>
        <v>0</v>
      </c>
      <c r="P1413" s="136"/>
      <c r="Q1413" s="136"/>
      <c r="R1413" s="136"/>
      <c r="S1413" s="136"/>
      <c r="T1413"/>
      <c r="U1413" s="136"/>
      <c r="V1413" s="136"/>
      <c r="W1413"/>
      <c r="X1413" s="136"/>
      <c r="Y1413" s="136"/>
      <c r="Z1413" s="136"/>
      <c r="AA1413" s="136"/>
      <c r="AB1413" s="136"/>
      <c r="AC1413" s="136"/>
      <c r="AD1413" s="136"/>
      <c r="AE1413" s="136"/>
      <c r="AF1413" s="136"/>
      <c r="AG1413" s="136"/>
      <c r="AH1413" s="136"/>
      <c r="AI1413" s="136"/>
    </row>
    <row r="1414" spans="1:35" ht="30" x14ac:dyDescent="0.25">
      <c r="A1414" s="133">
        <v>260000</v>
      </c>
      <c r="B1414" s="133" t="s">
        <v>18</v>
      </c>
      <c r="C1414" s="133">
        <v>2</v>
      </c>
      <c r="D1414" s="133" t="s">
        <v>1066</v>
      </c>
      <c r="E1414" s="133">
        <v>260</v>
      </c>
      <c r="F1414" s="133" t="s">
        <v>18</v>
      </c>
      <c r="G1414" s="133">
        <v>26000</v>
      </c>
      <c r="H1414" s="133" t="s">
        <v>18</v>
      </c>
      <c r="I1414" s="133">
        <v>227131</v>
      </c>
      <c r="J1414" s="133" t="s">
        <v>3536</v>
      </c>
      <c r="K1414" s="133" t="s">
        <v>545</v>
      </c>
      <c r="L1414" s="135" t="str">
        <f t="shared" si="44"/>
        <v>AA</v>
      </c>
      <c r="M1414" s="131">
        <f t="shared" ref="M1414:M1477" si="45">VLOOKUP(H1414,$W$5:$X$227,2,FALSE)</f>
        <v>0</v>
      </c>
      <c r="P1414" s="136"/>
      <c r="Q1414" s="136"/>
      <c r="R1414" s="136"/>
      <c r="S1414" s="136"/>
      <c r="T1414"/>
      <c r="U1414" s="136"/>
      <c r="V1414" s="136"/>
      <c r="W1414"/>
      <c r="X1414" s="136"/>
      <c r="Y1414" s="136"/>
      <c r="Z1414" s="136"/>
      <c r="AA1414" s="136"/>
      <c r="AB1414" s="136"/>
      <c r="AC1414" s="136"/>
      <c r="AD1414" s="136"/>
      <c r="AE1414" s="136"/>
      <c r="AF1414" s="136"/>
      <c r="AG1414" s="136"/>
      <c r="AH1414" s="136"/>
      <c r="AI1414" s="136"/>
    </row>
    <row r="1415" spans="1:35" ht="30" x14ac:dyDescent="0.25">
      <c r="A1415" s="133">
        <v>260000</v>
      </c>
      <c r="B1415" s="133" t="s">
        <v>18</v>
      </c>
      <c r="C1415" s="133">
        <v>2</v>
      </c>
      <c r="D1415" s="133" t="s">
        <v>1066</v>
      </c>
      <c r="E1415" s="133">
        <v>260</v>
      </c>
      <c r="F1415" s="133" t="s">
        <v>18</v>
      </c>
      <c r="G1415" s="133">
        <v>26000</v>
      </c>
      <c r="H1415" s="133" t="s">
        <v>18</v>
      </c>
      <c r="I1415" s="133">
        <v>227139</v>
      </c>
      <c r="J1415" s="133" t="s">
        <v>3538</v>
      </c>
      <c r="K1415" s="133" t="s">
        <v>545</v>
      </c>
      <c r="L1415" s="135" t="str">
        <f t="shared" si="44"/>
        <v>AA</v>
      </c>
      <c r="M1415" s="131">
        <f t="shared" si="45"/>
        <v>0</v>
      </c>
      <c r="P1415" s="136"/>
      <c r="Q1415" s="136"/>
      <c r="R1415" s="136"/>
      <c r="S1415" s="136"/>
      <c r="T1415"/>
      <c r="U1415" s="136"/>
      <c r="V1415" s="136"/>
      <c r="W1415"/>
      <c r="X1415" s="136"/>
      <c r="Y1415" s="136"/>
      <c r="Z1415" s="136"/>
      <c r="AA1415" s="136"/>
      <c r="AB1415" s="136"/>
      <c r="AC1415" s="136"/>
      <c r="AD1415" s="136"/>
      <c r="AE1415" s="136"/>
      <c r="AF1415" s="136"/>
      <c r="AG1415" s="136"/>
      <c r="AH1415" s="136"/>
      <c r="AI1415" s="136"/>
    </row>
    <row r="1416" spans="1:35" ht="30" x14ac:dyDescent="0.25">
      <c r="A1416" s="133">
        <v>260000</v>
      </c>
      <c r="B1416" s="133" t="s">
        <v>18</v>
      </c>
      <c r="C1416" s="133">
        <v>2</v>
      </c>
      <c r="D1416" s="133" t="s">
        <v>1066</v>
      </c>
      <c r="E1416" s="133">
        <v>260</v>
      </c>
      <c r="F1416" s="133" t="s">
        <v>18</v>
      </c>
      <c r="G1416" s="133">
        <v>26000</v>
      </c>
      <c r="H1416" s="133" t="s">
        <v>18</v>
      </c>
      <c r="I1416" s="133">
        <v>227191</v>
      </c>
      <c r="J1416" s="133" t="s">
        <v>3540</v>
      </c>
      <c r="K1416" s="133" t="s">
        <v>545</v>
      </c>
      <c r="L1416" s="135" t="str">
        <f t="shared" si="44"/>
        <v>AA</v>
      </c>
      <c r="M1416" s="131">
        <f t="shared" si="45"/>
        <v>0</v>
      </c>
      <c r="P1416" s="136"/>
      <c r="Q1416" s="136"/>
      <c r="R1416" s="136"/>
      <c r="S1416" s="136"/>
      <c r="T1416"/>
      <c r="U1416" s="136"/>
      <c r="V1416" s="136"/>
      <c r="W1416"/>
      <c r="X1416" s="136"/>
      <c r="Y1416" s="136"/>
      <c r="Z1416" s="136"/>
      <c r="AA1416" s="136"/>
      <c r="AB1416" s="136"/>
      <c r="AC1416" s="136"/>
      <c r="AD1416" s="136"/>
      <c r="AE1416" s="136"/>
      <c r="AF1416" s="136"/>
      <c r="AG1416" s="136"/>
      <c r="AH1416" s="136"/>
      <c r="AI1416" s="136"/>
    </row>
    <row r="1417" spans="1:35" ht="30" x14ac:dyDescent="0.25">
      <c r="A1417" s="133">
        <v>260000</v>
      </c>
      <c r="B1417" s="133" t="s">
        <v>18</v>
      </c>
      <c r="C1417" s="133">
        <v>2</v>
      </c>
      <c r="D1417" s="133" t="s">
        <v>1066</v>
      </c>
      <c r="E1417" s="133">
        <v>260</v>
      </c>
      <c r="F1417" s="133" t="s">
        <v>18</v>
      </c>
      <c r="G1417" s="133">
        <v>26000</v>
      </c>
      <c r="H1417" s="133" t="s">
        <v>18</v>
      </c>
      <c r="I1417" s="133">
        <v>227192</v>
      </c>
      <c r="J1417" s="133" t="s">
        <v>3542</v>
      </c>
      <c r="K1417" s="133" t="s">
        <v>545</v>
      </c>
      <c r="L1417" s="135" t="str">
        <f t="shared" si="44"/>
        <v>AA</v>
      </c>
      <c r="M1417" s="131">
        <f t="shared" si="45"/>
        <v>0</v>
      </c>
      <c r="P1417" s="136"/>
      <c r="Q1417" s="136"/>
      <c r="R1417" s="136"/>
      <c r="S1417" s="136"/>
      <c r="T1417"/>
      <c r="U1417" s="136"/>
      <c r="V1417" s="136"/>
      <c r="W1417"/>
      <c r="X1417" s="136"/>
      <c r="Y1417" s="136"/>
      <c r="Z1417" s="136"/>
      <c r="AA1417" s="136"/>
      <c r="AB1417" s="136"/>
      <c r="AC1417" s="136"/>
      <c r="AD1417" s="136"/>
      <c r="AE1417" s="136"/>
      <c r="AF1417" s="136"/>
      <c r="AG1417" s="136"/>
      <c r="AH1417" s="136"/>
      <c r="AI1417" s="136"/>
    </row>
    <row r="1418" spans="1:35" ht="30" x14ac:dyDescent="0.25">
      <c r="A1418" s="133">
        <v>260000</v>
      </c>
      <c r="B1418" s="133" t="s">
        <v>18</v>
      </c>
      <c r="C1418" s="133">
        <v>2</v>
      </c>
      <c r="D1418" s="133" t="s">
        <v>1066</v>
      </c>
      <c r="E1418" s="133">
        <v>260</v>
      </c>
      <c r="F1418" s="133" t="s">
        <v>18</v>
      </c>
      <c r="G1418" s="133">
        <v>26000</v>
      </c>
      <c r="H1418" s="133" t="s">
        <v>18</v>
      </c>
      <c r="I1418" s="133">
        <v>227347</v>
      </c>
      <c r="J1418" s="133" t="s">
        <v>3544</v>
      </c>
      <c r="K1418" s="133" t="s">
        <v>545</v>
      </c>
      <c r="L1418" s="135" t="str">
        <f t="shared" si="44"/>
        <v>AA</v>
      </c>
      <c r="M1418" s="131">
        <f t="shared" si="45"/>
        <v>0</v>
      </c>
      <c r="P1418" s="136"/>
      <c r="Q1418" s="136"/>
      <c r="R1418" s="136"/>
      <c r="S1418" s="136"/>
      <c r="T1418"/>
      <c r="U1418" s="136"/>
      <c r="V1418" s="136"/>
      <c r="W1418"/>
      <c r="X1418" s="136"/>
      <c r="Y1418" s="136"/>
      <c r="Z1418" s="136"/>
      <c r="AA1418" s="136"/>
      <c r="AB1418" s="136"/>
      <c r="AC1418" s="136"/>
      <c r="AD1418" s="136"/>
      <c r="AE1418" s="136"/>
      <c r="AF1418" s="136"/>
      <c r="AG1418" s="136"/>
      <c r="AH1418" s="136"/>
      <c r="AI1418" s="136"/>
    </row>
    <row r="1419" spans="1:35" ht="30" x14ac:dyDescent="0.25">
      <c r="A1419" s="133">
        <v>260000</v>
      </c>
      <c r="B1419" s="133" t="s">
        <v>18</v>
      </c>
      <c r="C1419" s="133">
        <v>2</v>
      </c>
      <c r="D1419" s="133" t="s">
        <v>1066</v>
      </c>
      <c r="E1419" s="133">
        <v>260</v>
      </c>
      <c r="F1419" s="133" t="s">
        <v>18</v>
      </c>
      <c r="G1419" s="133">
        <v>26000</v>
      </c>
      <c r="H1419" s="133" t="s">
        <v>18</v>
      </c>
      <c r="I1419" s="133">
        <v>227358</v>
      </c>
      <c r="J1419" s="133" t="s">
        <v>3546</v>
      </c>
      <c r="K1419" s="133" t="s">
        <v>545</v>
      </c>
      <c r="L1419" s="135" t="str">
        <f t="shared" si="44"/>
        <v>AA</v>
      </c>
      <c r="M1419" s="131">
        <f t="shared" si="45"/>
        <v>0</v>
      </c>
      <c r="P1419" s="136"/>
      <c r="Q1419" s="136"/>
      <c r="R1419" s="136"/>
      <c r="S1419" s="136"/>
      <c r="T1419"/>
      <c r="U1419" s="136"/>
      <c r="V1419" s="136"/>
      <c r="W1419"/>
      <c r="X1419" s="136"/>
      <c r="Y1419" s="136"/>
      <c r="Z1419" s="136"/>
      <c r="AA1419" s="136"/>
      <c r="AB1419" s="136"/>
      <c r="AC1419" s="136"/>
      <c r="AD1419" s="136"/>
      <c r="AE1419" s="136"/>
      <c r="AF1419" s="136"/>
      <c r="AG1419" s="136"/>
      <c r="AH1419" s="136"/>
      <c r="AI1419" s="136"/>
    </row>
    <row r="1420" spans="1:35" ht="30" x14ac:dyDescent="0.25">
      <c r="A1420" s="133">
        <v>260000</v>
      </c>
      <c r="B1420" s="133" t="s">
        <v>18</v>
      </c>
      <c r="C1420" s="133">
        <v>2</v>
      </c>
      <c r="D1420" s="133" t="s">
        <v>1066</v>
      </c>
      <c r="E1420" s="133">
        <v>260</v>
      </c>
      <c r="F1420" s="133" t="s">
        <v>18</v>
      </c>
      <c r="G1420" s="133">
        <v>26000</v>
      </c>
      <c r="H1420" s="133" t="s">
        <v>18</v>
      </c>
      <c r="I1420" s="133">
        <v>227361</v>
      </c>
      <c r="J1420" s="133" t="s">
        <v>3548</v>
      </c>
      <c r="K1420" s="133" t="s">
        <v>545</v>
      </c>
      <c r="L1420" s="135" t="str">
        <f t="shared" si="44"/>
        <v>AA</v>
      </c>
      <c r="M1420" s="131">
        <f t="shared" si="45"/>
        <v>0</v>
      </c>
      <c r="P1420" s="136"/>
      <c r="Q1420" s="136"/>
      <c r="R1420" s="136"/>
      <c r="S1420" s="136"/>
      <c r="T1420"/>
      <c r="U1420" s="136"/>
      <c r="V1420" s="136"/>
      <c r="W1420"/>
      <c r="X1420" s="136"/>
      <c r="Y1420" s="136"/>
      <c r="Z1420" s="136"/>
      <c r="AA1420" s="136"/>
      <c r="AB1420" s="136"/>
      <c r="AC1420" s="136"/>
      <c r="AD1420" s="136"/>
      <c r="AE1420" s="136"/>
      <c r="AF1420" s="136"/>
      <c r="AG1420" s="136"/>
      <c r="AH1420" s="136"/>
      <c r="AI1420" s="136"/>
    </row>
    <row r="1421" spans="1:35" ht="30" x14ac:dyDescent="0.25">
      <c r="A1421" s="133">
        <v>260000</v>
      </c>
      <c r="B1421" s="133" t="s">
        <v>18</v>
      </c>
      <c r="C1421" s="133">
        <v>2</v>
      </c>
      <c r="D1421" s="133" t="s">
        <v>1066</v>
      </c>
      <c r="E1421" s="133">
        <v>260</v>
      </c>
      <c r="F1421" s="133" t="s">
        <v>18</v>
      </c>
      <c r="G1421" s="133">
        <v>26000</v>
      </c>
      <c r="H1421" s="133" t="s">
        <v>18</v>
      </c>
      <c r="I1421" s="133">
        <v>227405</v>
      </c>
      <c r="J1421" s="133" t="s">
        <v>3550</v>
      </c>
      <c r="K1421" s="133" t="s">
        <v>545</v>
      </c>
      <c r="L1421" s="135" t="str">
        <f t="shared" si="44"/>
        <v>AA</v>
      </c>
      <c r="M1421" s="131">
        <f t="shared" si="45"/>
        <v>0</v>
      </c>
      <c r="P1421" s="136"/>
      <c r="Q1421" s="136"/>
      <c r="R1421" s="136"/>
      <c r="S1421" s="136"/>
      <c r="T1421"/>
      <c r="U1421" s="136"/>
      <c r="V1421" s="136"/>
      <c r="W1421"/>
      <c r="X1421" s="136"/>
      <c r="Y1421" s="136"/>
      <c r="Z1421" s="136"/>
      <c r="AA1421" s="136"/>
      <c r="AB1421" s="136"/>
      <c r="AC1421" s="136"/>
      <c r="AD1421" s="136"/>
      <c r="AE1421" s="136"/>
      <c r="AF1421" s="136"/>
      <c r="AG1421" s="136"/>
      <c r="AH1421" s="136"/>
      <c r="AI1421" s="136"/>
    </row>
    <row r="1422" spans="1:35" ht="30" x14ac:dyDescent="0.25">
      <c r="A1422" s="133">
        <v>260000</v>
      </c>
      <c r="B1422" s="133" t="s">
        <v>18</v>
      </c>
      <c r="C1422" s="133">
        <v>2</v>
      </c>
      <c r="D1422" s="133" t="s">
        <v>1066</v>
      </c>
      <c r="E1422" s="133">
        <v>260</v>
      </c>
      <c r="F1422" s="133" t="s">
        <v>18</v>
      </c>
      <c r="G1422" s="133">
        <v>26000</v>
      </c>
      <c r="H1422" s="133" t="s">
        <v>18</v>
      </c>
      <c r="I1422" s="133">
        <v>227427</v>
      </c>
      <c r="J1422" s="133" t="s">
        <v>3552</v>
      </c>
      <c r="K1422" s="133" t="s">
        <v>545</v>
      </c>
      <c r="L1422" s="135" t="str">
        <f t="shared" si="44"/>
        <v>AA</v>
      </c>
      <c r="M1422" s="131">
        <f t="shared" si="45"/>
        <v>0</v>
      </c>
      <c r="P1422" s="136"/>
      <c r="Q1422" s="136"/>
      <c r="R1422" s="136"/>
      <c r="S1422" s="136"/>
      <c r="T1422"/>
      <c r="U1422" s="136"/>
      <c r="V1422" s="136"/>
      <c r="W1422"/>
      <c r="X1422" s="136"/>
      <c r="Y1422" s="136"/>
      <c r="Z1422" s="136"/>
      <c r="AA1422" s="136"/>
      <c r="AB1422" s="136"/>
      <c r="AC1422" s="136"/>
      <c r="AD1422" s="136"/>
      <c r="AE1422" s="136"/>
      <c r="AF1422" s="136"/>
      <c r="AG1422" s="136"/>
      <c r="AH1422" s="136"/>
      <c r="AI1422" s="136"/>
    </row>
    <row r="1423" spans="1:35" ht="30" x14ac:dyDescent="0.25">
      <c r="A1423" s="133">
        <v>260000</v>
      </c>
      <c r="B1423" s="133" t="s">
        <v>18</v>
      </c>
      <c r="C1423" s="133">
        <v>2</v>
      </c>
      <c r="D1423" s="133" t="s">
        <v>1066</v>
      </c>
      <c r="E1423" s="133">
        <v>260</v>
      </c>
      <c r="F1423" s="133" t="s">
        <v>18</v>
      </c>
      <c r="G1423" s="133">
        <v>26000</v>
      </c>
      <c r="H1423" s="133" t="s">
        <v>18</v>
      </c>
      <c r="I1423" s="133">
        <v>227439</v>
      </c>
      <c r="J1423" s="133" t="s">
        <v>3554</v>
      </c>
      <c r="K1423" s="133" t="s">
        <v>545</v>
      </c>
      <c r="L1423" s="135" t="str">
        <f t="shared" si="44"/>
        <v>AA</v>
      </c>
      <c r="M1423" s="131">
        <f t="shared" si="45"/>
        <v>0</v>
      </c>
      <c r="P1423" s="136"/>
      <c r="Q1423" s="136"/>
      <c r="R1423" s="136"/>
      <c r="S1423" s="136"/>
      <c r="T1423"/>
      <c r="U1423" s="136"/>
      <c r="V1423" s="136"/>
      <c r="W1423"/>
      <c r="X1423" s="136"/>
      <c r="Y1423" s="136"/>
      <c r="Z1423" s="136"/>
      <c r="AA1423" s="136"/>
      <c r="AB1423" s="136"/>
      <c r="AC1423" s="136"/>
      <c r="AD1423" s="136"/>
      <c r="AE1423" s="136"/>
      <c r="AF1423" s="136"/>
      <c r="AG1423" s="136"/>
      <c r="AH1423" s="136"/>
      <c r="AI1423" s="136"/>
    </row>
    <row r="1424" spans="1:35" ht="30" x14ac:dyDescent="0.25">
      <c r="A1424" s="133">
        <v>260000</v>
      </c>
      <c r="B1424" s="133" t="s">
        <v>18</v>
      </c>
      <c r="C1424" s="133">
        <v>2</v>
      </c>
      <c r="D1424" s="133" t="s">
        <v>1066</v>
      </c>
      <c r="E1424" s="133">
        <v>260</v>
      </c>
      <c r="F1424" s="133" t="s">
        <v>18</v>
      </c>
      <c r="G1424" s="133">
        <v>26000</v>
      </c>
      <c r="H1424" s="133" t="s">
        <v>18</v>
      </c>
      <c r="I1424" s="133">
        <v>227464</v>
      </c>
      <c r="J1424" s="133" t="s">
        <v>3556</v>
      </c>
      <c r="K1424" s="133" t="s">
        <v>545</v>
      </c>
      <c r="L1424" s="135" t="str">
        <f t="shared" si="44"/>
        <v>AA</v>
      </c>
      <c r="M1424" s="131">
        <f t="shared" si="45"/>
        <v>0</v>
      </c>
      <c r="P1424" s="136"/>
      <c r="Q1424" s="136"/>
      <c r="R1424" s="136"/>
      <c r="S1424" s="136"/>
      <c r="T1424"/>
      <c r="U1424" s="136"/>
      <c r="V1424" s="136"/>
      <c r="W1424"/>
      <c r="X1424" s="136"/>
      <c r="Y1424" s="136"/>
      <c r="Z1424" s="136"/>
      <c r="AA1424" s="136"/>
      <c r="AB1424" s="136"/>
      <c r="AC1424" s="136"/>
      <c r="AD1424" s="136"/>
      <c r="AE1424" s="136"/>
      <c r="AF1424" s="136"/>
      <c r="AG1424" s="136"/>
      <c r="AH1424" s="136"/>
      <c r="AI1424" s="136"/>
    </row>
    <row r="1425" spans="1:35" ht="30" x14ac:dyDescent="0.25">
      <c r="A1425" s="133">
        <v>260000</v>
      </c>
      <c r="B1425" s="133" t="s">
        <v>18</v>
      </c>
      <c r="C1425" s="133">
        <v>2</v>
      </c>
      <c r="D1425" s="133" t="s">
        <v>1066</v>
      </c>
      <c r="E1425" s="133">
        <v>260</v>
      </c>
      <c r="F1425" s="133" t="s">
        <v>18</v>
      </c>
      <c r="G1425" s="133">
        <v>26000</v>
      </c>
      <c r="H1425" s="133" t="s">
        <v>18</v>
      </c>
      <c r="I1425" s="133">
        <v>227546</v>
      </c>
      <c r="J1425" s="133" t="s">
        <v>3558</v>
      </c>
      <c r="K1425" s="133" t="s">
        <v>545</v>
      </c>
      <c r="L1425" s="135" t="str">
        <f t="shared" si="44"/>
        <v>AA</v>
      </c>
      <c r="M1425" s="131">
        <f t="shared" si="45"/>
        <v>0</v>
      </c>
      <c r="P1425" s="136"/>
      <c r="Q1425" s="136"/>
      <c r="R1425" s="136"/>
      <c r="S1425" s="136"/>
      <c r="T1425"/>
      <c r="U1425" s="136"/>
      <c r="V1425" s="136"/>
      <c r="W1425"/>
      <c r="X1425" s="136"/>
      <c r="Y1425" s="136"/>
      <c r="Z1425" s="136"/>
      <c r="AA1425" s="136"/>
      <c r="AB1425" s="136"/>
      <c r="AC1425" s="136"/>
      <c r="AD1425" s="136"/>
      <c r="AE1425" s="136"/>
      <c r="AF1425" s="136"/>
      <c r="AG1425" s="136"/>
      <c r="AH1425" s="136"/>
      <c r="AI1425" s="136"/>
    </row>
    <row r="1426" spans="1:35" ht="30" x14ac:dyDescent="0.25">
      <c r="A1426" s="133">
        <v>260000</v>
      </c>
      <c r="B1426" s="133" t="s">
        <v>18</v>
      </c>
      <c r="C1426" s="133">
        <v>2</v>
      </c>
      <c r="D1426" s="133" t="s">
        <v>1066</v>
      </c>
      <c r="E1426" s="133">
        <v>260</v>
      </c>
      <c r="F1426" s="133" t="s">
        <v>18</v>
      </c>
      <c r="G1426" s="133">
        <v>26000</v>
      </c>
      <c r="H1426" s="133" t="s">
        <v>18</v>
      </c>
      <c r="I1426" s="133">
        <v>227651</v>
      </c>
      <c r="J1426" s="133" t="s">
        <v>3560</v>
      </c>
      <c r="K1426" s="133" t="s">
        <v>545</v>
      </c>
      <c r="L1426" s="135" t="str">
        <f t="shared" si="44"/>
        <v>AA</v>
      </c>
      <c r="M1426" s="131">
        <f t="shared" si="45"/>
        <v>0</v>
      </c>
      <c r="P1426" s="136"/>
      <c r="Q1426" s="136"/>
      <c r="R1426" s="136"/>
      <c r="S1426" s="136"/>
      <c r="T1426"/>
      <c r="U1426" s="136"/>
      <c r="V1426" s="136"/>
      <c r="W1426"/>
      <c r="X1426" s="136"/>
      <c r="Y1426" s="136"/>
      <c r="Z1426" s="136"/>
      <c r="AA1426" s="136"/>
      <c r="AB1426" s="136"/>
      <c r="AC1426" s="136"/>
      <c r="AD1426" s="136"/>
      <c r="AE1426" s="136"/>
      <c r="AF1426" s="136"/>
      <c r="AG1426" s="136"/>
      <c r="AH1426" s="136"/>
      <c r="AI1426" s="136"/>
    </row>
    <row r="1427" spans="1:35" ht="30" x14ac:dyDescent="0.25">
      <c r="A1427" s="133">
        <v>260000</v>
      </c>
      <c r="B1427" s="133" t="s">
        <v>18</v>
      </c>
      <c r="C1427" s="133">
        <v>2</v>
      </c>
      <c r="D1427" s="133" t="s">
        <v>1066</v>
      </c>
      <c r="E1427" s="133">
        <v>260</v>
      </c>
      <c r="F1427" s="133" t="s">
        <v>18</v>
      </c>
      <c r="G1427" s="133">
        <v>26000</v>
      </c>
      <c r="H1427" s="133" t="s">
        <v>18</v>
      </c>
      <c r="I1427" s="133">
        <v>227804</v>
      </c>
      <c r="J1427" s="133" t="s">
        <v>3562</v>
      </c>
      <c r="K1427" s="133" t="s">
        <v>545</v>
      </c>
      <c r="L1427" s="135" t="str">
        <f t="shared" si="44"/>
        <v>AA</v>
      </c>
      <c r="M1427" s="131">
        <f t="shared" si="45"/>
        <v>0</v>
      </c>
      <c r="P1427" s="136"/>
      <c r="Q1427" s="136"/>
      <c r="R1427" s="136"/>
      <c r="S1427" s="136"/>
      <c r="T1427"/>
      <c r="U1427" s="136"/>
      <c r="V1427" s="136"/>
      <c r="W1427"/>
      <c r="X1427" s="136"/>
      <c r="Y1427" s="136"/>
      <c r="Z1427" s="136"/>
      <c r="AA1427" s="136"/>
      <c r="AB1427" s="136"/>
      <c r="AC1427" s="136"/>
      <c r="AD1427" s="136"/>
      <c r="AE1427" s="136"/>
      <c r="AF1427" s="136"/>
      <c r="AG1427" s="136"/>
      <c r="AH1427" s="136"/>
      <c r="AI1427" s="136"/>
    </row>
    <row r="1428" spans="1:35" ht="30" x14ac:dyDescent="0.25">
      <c r="A1428" s="133">
        <v>260000</v>
      </c>
      <c r="B1428" s="133" t="s">
        <v>18</v>
      </c>
      <c r="C1428" s="133">
        <v>2</v>
      </c>
      <c r="D1428" s="133" t="s">
        <v>1066</v>
      </c>
      <c r="E1428" s="133">
        <v>260</v>
      </c>
      <c r="F1428" s="133" t="s">
        <v>18</v>
      </c>
      <c r="G1428" s="133">
        <v>26000</v>
      </c>
      <c r="H1428" s="133" t="s">
        <v>18</v>
      </c>
      <c r="I1428" s="133">
        <v>227805</v>
      </c>
      <c r="J1428" s="133" t="s">
        <v>3564</v>
      </c>
      <c r="K1428" s="133" t="s">
        <v>545</v>
      </c>
      <c r="L1428" s="135" t="str">
        <f t="shared" si="44"/>
        <v>AA</v>
      </c>
      <c r="M1428" s="131">
        <f t="shared" si="45"/>
        <v>0</v>
      </c>
      <c r="P1428" s="136"/>
      <c r="Q1428" s="136"/>
      <c r="R1428" s="136"/>
      <c r="S1428" s="136"/>
      <c r="T1428"/>
      <c r="U1428" s="136"/>
      <c r="V1428" s="136"/>
      <c r="W1428"/>
      <c r="X1428" s="136"/>
      <c r="Y1428" s="136"/>
      <c r="Z1428" s="136"/>
      <c r="AA1428" s="136"/>
      <c r="AB1428" s="136"/>
      <c r="AC1428" s="136"/>
      <c r="AD1428" s="136"/>
      <c r="AE1428" s="136"/>
      <c r="AF1428" s="136"/>
      <c r="AG1428" s="136"/>
      <c r="AH1428" s="136"/>
      <c r="AI1428" s="136"/>
    </row>
    <row r="1429" spans="1:35" ht="30" x14ac:dyDescent="0.25">
      <c r="A1429" s="133">
        <v>260000</v>
      </c>
      <c r="B1429" s="133" t="s">
        <v>18</v>
      </c>
      <c r="C1429" s="133">
        <v>2</v>
      </c>
      <c r="D1429" s="133" t="s">
        <v>1066</v>
      </c>
      <c r="E1429" s="133">
        <v>260</v>
      </c>
      <c r="F1429" s="133" t="s">
        <v>18</v>
      </c>
      <c r="G1429" s="133">
        <v>26000</v>
      </c>
      <c r="H1429" s="133" t="s">
        <v>18</v>
      </c>
      <c r="I1429" s="133">
        <v>227841</v>
      </c>
      <c r="J1429" s="133" t="s">
        <v>3566</v>
      </c>
      <c r="K1429" s="133" t="s">
        <v>545</v>
      </c>
      <c r="L1429" s="135" t="str">
        <f t="shared" si="44"/>
        <v>AA</v>
      </c>
      <c r="M1429" s="131">
        <f t="shared" si="45"/>
        <v>0</v>
      </c>
      <c r="P1429" s="136"/>
      <c r="Q1429" s="136"/>
      <c r="R1429" s="136"/>
      <c r="S1429" s="136"/>
      <c r="T1429"/>
      <c r="U1429" s="136"/>
      <c r="V1429" s="136"/>
      <c r="W1429"/>
      <c r="X1429" s="136"/>
      <c r="Y1429" s="136"/>
      <c r="Z1429" s="136"/>
      <c r="AA1429" s="136"/>
      <c r="AB1429" s="136"/>
      <c r="AC1429" s="136"/>
      <c r="AD1429" s="136"/>
      <c r="AE1429" s="136"/>
      <c r="AF1429" s="136"/>
      <c r="AG1429" s="136"/>
      <c r="AH1429" s="136"/>
      <c r="AI1429" s="136"/>
    </row>
    <row r="1430" spans="1:35" ht="30" x14ac:dyDescent="0.25">
      <c r="A1430" s="133">
        <v>260000</v>
      </c>
      <c r="B1430" s="133" t="s">
        <v>18</v>
      </c>
      <c r="C1430" s="133">
        <v>2</v>
      </c>
      <c r="D1430" s="133" t="s">
        <v>1066</v>
      </c>
      <c r="E1430" s="133">
        <v>260</v>
      </c>
      <c r="F1430" s="133" t="s">
        <v>18</v>
      </c>
      <c r="G1430" s="133">
        <v>26000</v>
      </c>
      <c r="H1430" s="133" t="s">
        <v>18</v>
      </c>
      <c r="I1430" s="133">
        <v>227863</v>
      </c>
      <c r="J1430" s="133" t="s">
        <v>3568</v>
      </c>
      <c r="K1430" s="133" t="s">
        <v>545</v>
      </c>
      <c r="L1430" s="135" t="str">
        <f t="shared" si="44"/>
        <v>AA</v>
      </c>
      <c r="M1430" s="131">
        <f t="shared" si="45"/>
        <v>0</v>
      </c>
      <c r="P1430" s="136"/>
      <c r="Q1430" s="136"/>
      <c r="R1430" s="136"/>
      <c r="S1430" s="136"/>
      <c r="T1430"/>
      <c r="U1430" s="136"/>
      <c r="V1430" s="136"/>
      <c r="W1430"/>
      <c r="X1430" s="136"/>
      <c r="Y1430" s="136"/>
      <c r="Z1430" s="136"/>
      <c r="AA1430" s="136"/>
      <c r="AB1430" s="136"/>
      <c r="AC1430" s="136"/>
      <c r="AD1430" s="136"/>
      <c r="AE1430" s="136"/>
      <c r="AF1430" s="136"/>
      <c r="AG1430" s="136"/>
      <c r="AH1430" s="136"/>
      <c r="AI1430" s="136"/>
    </row>
    <row r="1431" spans="1:35" ht="30" x14ac:dyDescent="0.25">
      <c r="A1431" s="133">
        <v>260000</v>
      </c>
      <c r="B1431" s="133" t="s">
        <v>18</v>
      </c>
      <c r="C1431" s="133">
        <v>2</v>
      </c>
      <c r="D1431" s="133" t="s">
        <v>1066</v>
      </c>
      <c r="E1431" s="133">
        <v>260</v>
      </c>
      <c r="F1431" s="133" t="s">
        <v>18</v>
      </c>
      <c r="G1431" s="133">
        <v>26000</v>
      </c>
      <c r="H1431" s="133" t="s">
        <v>18</v>
      </c>
      <c r="I1431" s="133">
        <v>227932</v>
      </c>
      <c r="J1431" s="133" t="s">
        <v>3570</v>
      </c>
      <c r="K1431" s="133" t="s">
        <v>545</v>
      </c>
      <c r="L1431" s="135" t="str">
        <f t="shared" si="44"/>
        <v>AA</v>
      </c>
      <c r="M1431" s="131">
        <f t="shared" si="45"/>
        <v>0</v>
      </c>
      <c r="P1431" s="136"/>
      <c r="Q1431" s="136"/>
      <c r="R1431" s="136"/>
      <c r="S1431" s="136"/>
      <c r="T1431"/>
      <c r="U1431" s="136"/>
      <c r="V1431" s="136"/>
      <c r="W1431"/>
      <c r="X1431" s="136"/>
      <c r="Y1431" s="136"/>
      <c r="Z1431" s="136"/>
      <c r="AA1431" s="136"/>
      <c r="AB1431" s="136"/>
      <c r="AC1431" s="136"/>
      <c r="AD1431" s="136"/>
      <c r="AE1431" s="136"/>
      <c r="AF1431" s="136"/>
      <c r="AG1431" s="136"/>
      <c r="AH1431" s="136"/>
      <c r="AI1431" s="136"/>
    </row>
    <row r="1432" spans="1:35" ht="30" x14ac:dyDescent="0.25">
      <c r="A1432" s="133">
        <v>260000</v>
      </c>
      <c r="B1432" s="133" t="s">
        <v>18</v>
      </c>
      <c r="C1432" s="133">
        <v>2</v>
      </c>
      <c r="D1432" s="133" t="s">
        <v>1066</v>
      </c>
      <c r="E1432" s="133">
        <v>260</v>
      </c>
      <c r="F1432" s="133" t="s">
        <v>18</v>
      </c>
      <c r="G1432" s="133">
        <v>26000</v>
      </c>
      <c r="H1432" s="133" t="s">
        <v>18</v>
      </c>
      <c r="I1432" s="133">
        <v>228103</v>
      </c>
      <c r="J1432" s="133" t="s">
        <v>3572</v>
      </c>
      <c r="K1432" s="133" t="s">
        <v>1156</v>
      </c>
      <c r="L1432" s="135" t="str">
        <f t="shared" si="44"/>
        <v>AA</v>
      </c>
      <c r="M1432" s="131">
        <f t="shared" si="45"/>
        <v>0</v>
      </c>
      <c r="P1432" s="136"/>
      <c r="Q1432" s="136"/>
      <c r="R1432" s="136"/>
      <c r="S1432" s="136"/>
      <c r="T1432"/>
      <c r="U1432" s="136"/>
      <c r="V1432" s="136"/>
      <c r="W1432"/>
      <c r="X1432" s="136"/>
      <c r="Y1432" s="136"/>
      <c r="Z1432" s="136"/>
      <c r="AA1432" s="136"/>
      <c r="AB1432" s="136"/>
      <c r="AC1432" s="136"/>
      <c r="AD1432" s="136"/>
      <c r="AE1432" s="136"/>
      <c r="AF1432" s="136"/>
      <c r="AG1432" s="136"/>
      <c r="AH1432" s="136"/>
      <c r="AI1432" s="136"/>
    </row>
    <row r="1433" spans="1:35" ht="30" x14ac:dyDescent="0.25">
      <c r="A1433" s="133">
        <v>260000</v>
      </c>
      <c r="B1433" s="133" t="s">
        <v>18</v>
      </c>
      <c r="C1433" s="133">
        <v>2</v>
      </c>
      <c r="D1433" s="133" t="s">
        <v>1066</v>
      </c>
      <c r="E1433" s="133">
        <v>260</v>
      </c>
      <c r="F1433" s="133" t="s">
        <v>18</v>
      </c>
      <c r="G1433" s="133">
        <v>26000</v>
      </c>
      <c r="H1433" s="133" t="s">
        <v>18</v>
      </c>
      <c r="I1433" s="133">
        <v>228519</v>
      </c>
      <c r="J1433" s="133" t="s">
        <v>3574</v>
      </c>
      <c r="K1433" s="133" t="s">
        <v>545</v>
      </c>
      <c r="L1433" s="135" t="str">
        <f t="shared" si="44"/>
        <v>AA</v>
      </c>
      <c r="M1433" s="131">
        <f t="shared" si="45"/>
        <v>0</v>
      </c>
      <c r="P1433" s="136"/>
      <c r="Q1433" s="136"/>
      <c r="R1433" s="136"/>
      <c r="S1433" s="136"/>
      <c r="T1433"/>
      <c r="U1433" s="136"/>
      <c r="V1433" s="136"/>
      <c r="W1433"/>
      <c r="X1433" s="136"/>
      <c r="Y1433" s="136"/>
      <c r="Z1433" s="136"/>
      <c r="AA1433" s="136"/>
      <c r="AB1433" s="136"/>
      <c r="AC1433" s="136"/>
      <c r="AD1433" s="136"/>
      <c r="AE1433" s="136"/>
      <c r="AF1433" s="136"/>
      <c r="AG1433" s="136"/>
      <c r="AH1433" s="136"/>
      <c r="AI1433" s="136"/>
    </row>
    <row r="1434" spans="1:35" ht="30" x14ac:dyDescent="0.25">
      <c r="A1434" s="133">
        <v>260000</v>
      </c>
      <c r="B1434" s="133" t="s">
        <v>18</v>
      </c>
      <c r="C1434" s="133">
        <v>2</v>
      </c>
      <c r="D1434" s="133" t="s">
        <v>1066</v>
      </c>
      <c r="E1434" s="133">
        <v>260</v>
      </c>
      <c r="F1434" s="133" t="s">
        <v>18</v>
      </c>
      <c r="G1434" s="133">
        <v>26000</v>
      </c>
      <c r="H1434" s="133" t="s">
        <v>18</v>
      </c>
      <c r="I1434" s="133">
        <v>228561</v>
      </c>
      <c r="J1434" s="133" t="s">
        <v>3576</v>
      </c>
      <c r="K1434" s="133" t="s">
        <v>545</v>
      </c>
      <c r="L1434" s="135" t="str">
        <f t="shared" si="44"/>
        <v>AA</v>
      </c>
      <c r="M1434" s="131">
        <f t="shared" si="45"/>
        <v>0</v>
      </c>
      <c r="P1434" s="136"/>
      <c r="Q1434" s="136"/>
      <c r="R1434" s="136"/>
      <c r="S1434" s="136"/>
      <c r="T1434"/>
      <c r="U1434" s="136"/>
      <c r="V1434" s="136"/>
      <c r="W1434"/>
      <c r="X1434" s="136"/>
      <c r="Y1434" s="136"/>
      <c r="Z1434" s="136"/>
      <c r="AA1434" s="136"/>
      <c r="AB1434" s="136"/>
      <c r="AC1434" s="136"/>
      <c r="AD1434" s="136"/>
      <c r="AE1434" s="136"/>
      <c r="AF1434" s="136"/>
      <c r="AG1434" s="136"/>
      <c r="AH1434" s="136"/>
      <c r="AI1434" s="136"/>
    </row>
    <row r="1435" spans="1:35" ht="30" x14ac:dyDescent="0.25">
      <c r="A1435" s="133">
        <v>260000</v>
      </c>
      <c r="B1435" s="133" t="s">
        <v>18</v>
      </c>
      <c r="C1435" s="133">
        <v>2</v>
      </c>
      <c r="D1435" s="133" t="s">
        <v>1066</v>
      </c>
      <c r="E1435" s="133">
        <v>260</v>
      </c>
      <c r="F1435" s="133" t="s">
        <v>18</v>
      </c>
      <c r="G1435" s="133">
        <v>26000</v>
      </c>
      <c r="H1435" s="133" t="s">
        <v>18</v>
      </c>
      <c r="I1435" s="133">
        <v>228562</v>
      </c>
      <c r="J1435" s="133" t="s">
        <v>3578</v>
      </c>
      <c r="K1435" s="133" t="s">
        <v>545</v>
      </c>
      <c r="L1435" s="135" t="str">
        <f t="shared" si="44"/>
        <v>AA</v>
      </c>
      <c r="M1435" s="131">
        <f t="shared" si="45"/>
        <v>0</v>
      </c>
      <c r="P1435" s="136"/>
      <c r="Q1435" s="136"/>
      <c r="R1435" s="136"/>
      <c r="S1435" s="136"/>
      <c r="T1435"/>
      <c r="U1435" s="136"/>
      <c r="V1435" s="136"/>
      <c r="W1435"/>
      <c r="X1435" s="136"/>
      <c r="Y1435" s="136"/>
      <c r="Z1435" s="136"/>
      <c r="AA1435" s="136"/>
      <c r="AB1435" s="136"/>
      <c r="AC1435" s="136"/>
      <c r="AD1435" s="136"/>
      <c r="AE1435" s="136"/>
      <c r="AF1435" s="136"/>
      <c r="AG1435" s="136"/>
      <c r="AH1435" s="136"/>
      <c r="AI1435" s="136"/>
    </row>
    <row r="1436" spans="1:35" ht="30" x14ac:dyDescent="0.25">
      <c r="A1436" s="133">
        <v>260000</v>
      </c>
      <c r="B1436" s="133" t="s">
        <v>18</v>
      </c>
      <c r="C1436" s="133">
        <v>2</v>
      </c>
      <c r="D1436" s="133" t="s">
        <v>1066</v>
      </c>
      <c r="E1436" s="133">
        <v>260</v>
      </c>
      <c r="F1436" s="133" t="s">
        <v>18</v>
      </c>
      <c r="G1436" s="133">
        <v>26000</v>
      </c>
      <c r="H1436" s="133" t="s">
        <v>18</v>
      </c>
      <c r="I1436" s="133">
        <v>228602</v>
      </c>
      <c r="J1436" s="133" t="s">
        <v>3580</v>
      </c>
      <c r="K1436" s="133" t="s">
        <v>545</v>
      </c>
      <c r="L1436" s="135" t="str">
        <f t="shared" si="44"/>
        <v>AA</v>
      </c>
      <c r="M1436" s="131">
        <f t="shared" si="45"/>
        <v>0</v>
      </c>
      <c r="P1436" s="136"/>
      <c r="Q1436" s="136"/>
      <c r="R1436" s="136"/>
      <c r="S1436" s="136"/>
      <c r="T1436"/>
      <c r="U1436" s="136"/>
      <c r="V1436" s="136"/>
      <c r="W1436"/>
      <c r="X1436" s="136"/>
      <c r="Y1436" s="136"/>
      <c r="Z1436" s="136"/>
      <c r="AA1436" s="136"/>
      <c r="AB1436" s="136"/>
      <c r="AC1436" s="136"/>
      <c r="AD1436" s="136"/>
      <c r="AE1436" s="136"/>
      <c r="AF1436" s="136"/>
      <c r="AG1436" s="136"/>
      <c r="AH1436" s="136"/>
      <c r="AI1436" s="136"/>
    </row>
    <row r="1437" spans="1:35" ht="30" x14ac:dyDescent="0.25">
      <c r="A1437" s="133">
        <v>260000</v>
      </c>
      <c r="B1437" s="133" t="s">
        <v>18</v>
      </c>
      <c r="C1437" s="133">
        <v>2</v>
      </c>
      <c r="D1437" s="133" t="s">
        <v>1066</v>
      </c>
      <c r="E1437" s="133">
        <v>260</v>
      </c>
      <c r="F1437" s="133" t="s">
        <v>18</v>
      </c>
      <c r="G1437" s="133">
        <v>26000</v>
      </c>
      <c r="H1437" s="133" t="s">
        <v>18</v>
      </c>
      <c r="I1437" s="133">
        <v>228923</v>
      </c>
      <c r="J1437" s="133" t="s">
        <v>3582</v>
      </c>
      <c r="K1437" s="133" t="s">
        <v>545</v>
      </c>
      <c r="L1437" s="135" t="str">
        <f t="shared" si="44"/>
        <v>AA</v>
      </c>
      <c r="M1437" s="131">
        <f t="shared" si="45"/>
        <v>0</v>
      </c>
      <c r="P1437" s="136"/>
      <c r="Q1437" s="136"/>
      <c r="R1437" s="136"/>
      <c r="S1437" s="136"/>
      <c r="T1437"/>
      <c r="U1437" s="136"/>
      <c r="V1437" s="136"/>
      <c r="W1437"/>
      <c r="X1437" s="136"/>
      <c r="Y1437" s="136"/>
      <c r="Z1437" s="136"/>
      <c r="AA1437" s="136"/>
      <c r="AB1437" s="136"/>
      <c r="AC1437" s="136"/>
      <c r="AD1437" s="136"/>
      <c r="AE1437" s="136"/>
      <c r="AF1437" s="136"/>
      <c r="AG1437" s="136"/>
      <c r="AH1437" s="136"/>
      <c r="AI1437" s="136"/>
    </row>
    <row r="1438" spans="1:35" ht="30" x14ac:dyDescent="0.25">
      <c r="A1438" s="133">
        <v>260000</v>
      </c>
      <c r="B1438" s="133" t="s">
        <v>18</v>
      </c>
      <c r="C1438" s="133">
        <v>2</v>
      </c>
      <c r="D1438" s="133" t="s">
        <v>1066</v>
      </c>
      <c r="E1438" s="133">
        <v>260</v>
      </c>
      <c r="F1438" s="133" t="s">
        <v>18</v>
      </c>
      <c r="G1438" s="133">
        <v>26000</v>
      </c>
      <c r="H1438" s="133" t="s">
        <v>18</v>
      </c>
      <c r="I1438" s="133">
        <v>333115</v>
      </c>
      <c r="J1438" s="133" t="s">
        <v>3584</v>
      </c>
      <c r="K1438" s="133" t="s">
        <v>545</v>
      </c>
      <c r="L1438" s="135" t="str">
        <f t="shared" si="44"/>
        <v>AA</v>
      </c>
      <c r="M1438" s="131">
        <f t="shared" si="45"/>
        <v>0</v>
      </c>
      <c r="P1438" s="136"/>
      <c r="Q1438" s="136"/>
      <c r="R1438" s="136"/>
      <c r="S1438" s="136"/>
      <c r="T1438"/>
      <c r="U1438" s="136"/>
      <c r="V1438" s="136"/>
      <c r="W1438"/>
      <c r="X1438" s="136"/>
      <c r="Y1438" s="136"/>
      <c r="Z1438" s="136"/>
      <c r="AA1438" s="136"/>
      <c r="AB1438" s="136"/>
      <c r="AC1438" s="136"/>
      <c r="AD1438" s="136"/>
      <c r="AE1438" s="136"/>
      <c r="AF1438" s="136"/>
      <c r="AG1438" s="136"/>
      <c r="AH1438" s="136"/>
      <c r="AI1438" s="136"/>
    </row>
    <row r="1439" spans="1:35" ht="30" x14ac:dyDescent="0.25">
      <c r="A1439" s="133">
        <v>260000</v>
      </c>
      <c r="B1439" s="133" t="s">
        <v>18</v>
      </c>
      <c r="C1439" s="133">
        <v>2</v>
      </c>
      <c r="D1439" s="133" t="s">
        <v>1066</v>
      </c>
      <c r="E1439" s="133">
        <v>260</v>
      </c>
      <c r="F1439" s="133" t="s">
        <v>18</v>
      </c>
      <c r="G1439" s="133">
        <v>26000</v>
      </c>
      <c r="H1439" s="133" t="s">
        <v>18</v>
      </c>
      <c r="I1439" s="133">
        <v>336047</v>
      </c>
      <c r="J1439" s="133" t="s">
        <v>3586</v>
      </c>
      <c r="K1439" s="133" t="s">
        <v>884</v>
      </c>
      <c r="L1439" s="135" t="str">
        <f t="shared" si="44"/>
        <v>AA</v>
      </c>
      <c r="M1439" s="131">
        <f t="shared" si="45"/>
        <v>0</v>
      </c>
      <c r="P1439" s="136"/>
      <c r="Q1439" s="136"/>
      <c r="R1439" s="136"/>
      <c r="S1439" s="136"/>
      <c r="T1439"/>
      <c r="U1439" s="136"/>
      <c r="V1439" s="136"/>
      <c r="W1439"/>
      <c r="X1439" s="136"/>
      <c r="Y1439" s="136"/>
      <c r="Z1439" s="136"/>
      <c r="AA1439" s="136"/>
      <c r="AB1439" s="136"/>
      <c r="AC1439" s="136"/>
      <c r="AD1439" s="136"/>
      <c r="AE1439" s="136"/>
      <c r="AF1439" s="136"/>
      <c r="AG1439" s="136"/>
      <c r="AH1439" s="136"/>
      <c r="AI1439" s="136"/>
    </row>
    <row r="1440" spans="1:35" ht="30" x14ac:dyDescent="0.25">
      <c r="A1440" s="133">
        <v>260000</v>
      </c>
      <c r="B1440" s="133" t="s">
        <v>18</v>
      </c>
      <c r="C1440" s="133">
        <v>2</v>
      </c>
      <c r="D1440" s="133" t="s">
        <v>1066</v>
      </c>
      <c r="E1440" s="133">
        <v>260</v>
      </c>
      <c r="F1440" s="133" t="s">
        <v>18</v>
      </c>
      <c r="G1440" s="133">
        <v>26000</v>
      </c>
      <c r="H1440" s="133" t="s">
        <v>18</v>
      </c>
      <c r="I1440" s="133">
        <v>336153</v>
      </c>
      <c r="J1440" s="133" t="s">
        <v>3588</v>
      </c>
      <c r="K1440" s="133" t="s">
        <v>884</v>
      </c>
      <c r="L1440" s="135" t="str">
        <f t="shared" si="44"/>
        <v>AA</v>
      </c>
      <c r="M1440" s="131">
        <f t="shared" si="45"/>
        <v>0</v>
      </c>
      <c r="P1440" s="136"/>
      <c r="Q1440" s="136"/>
      <c r="R1440" s="136"/>
      <c r="S1440" s="136"/>
      <c r="T1440"/>
      <c r="U1440" s="136"/>
      <c r="V1440" s="136"/>
      <c r="W1440"/>
      <c r="X1440" s="136"/>
      <c r="Y1440" s="136"/>
      <c r="Z1440" s="136"/>
      <c r="AA1440" s="136"/>
      <c r="AB1440" s="136"/>
      <c r="AC1440" s="136"/>
      <c r="AD1440" s="136"/>
      <c r="AE1440" s="136"/>
      <c r="AF1440" s="136"/>
      <c r="AG1440" s="136"/>
      <c r="AH1440" s="136"/>
      <c r="AI1440" s="136"/>
    </row>
    <row r="1441" spans="1:35" ht="30" x14ac:dyDescent="0.25">
      <c r="A1441" s="133">
        <v>260000</v>
      </c>
      <c r="B1441" s="133" t="s">
        <v>18</v>
      </c>
      <c r="C1441" s="133">
        <v>2</v>
      </c>
      <c r="D1441" s="133" t="s">
        <v>1066</v>
      </c>
      <c r="E1441" s="133">
        <v>260</v>
      </c>
      <c r="F1441" s="133" t="s">
        <v>18</v>
      </c>
      <c r="G1441" s="133">
        <v>26000</v>
      </c>
      <c r="H1441" s="133" t="s">
        <v>18</v>
      </c>
      <c r="I1441" s="133">
        <v>557023</v>
      </c>
      <c r="J1441" s="133" t="s">
        <v>3590</v>
      </c>
      <c r="K1441" s="133" t="s">
        <v>604</v>
      </c>
      <c r="L1441" s="135" t="str">
        <f t="shared" si="44"/>
        <v>AA</v>
      </c>
      <c r="M1441" s="131">
        <f t="shared" si="45"/>
        <v>0</v>
      </c>
      <c r="P1441" s="136"/>
      <c r="Q1441" s="136"/>
      <c r="R1441" s="136"/>
      <c r="S1441" s="136"/>
      <c r="T1441"/>
      <c r="U1441" s="136"/>
      <c r="V1441" s="136"/>
      <c r="W1441"/>
      <c r="X1441" s="136"/>
      <c r="Y1441" s="136"/>
      <c r="Z1441" s="136"/>
      <c r="AA1441" s="136"/>
      <c r="AB1441" s="136"/>
      <c r="AC1441" s="136"/>
      <c r="AD1441" s="136"/>
      <c r="AE1441" s="136"/>
      <c r="AF1441" s="136"/>
      <c r="AG1441" s="136"/>
      <c r="AH1441" s="136"/>
      <c r="AI1441" s="136"/>
    </row>
    <row r="1442" spans="1:35" ht="30" x14ac:dyDescent="0.25">
      <c r="A1442" s="133">
        <v>260000</v>
      </c>
      <c r="B1442" s="133" t="s">
        <v>18</v>
      </c>
      <c r="C1442" s="133">
        <v>2</v>
      </c>
      <c r="D1442" s="133" t="s">
        <v>1066</v>
      </c>
      <c r="E1442" s="133">
        <v>260</v>
      </c>
      <c r="F1442" s="133" t="s">
        <v>18</v>
      </c>
      <c r="G1442" s="133">
        <v>26000</v>
      </c>
      <c r="H1442" s="133" t="s">
        <v>18</v>
      </c>
      <c r="I1442" s="133">
        <v>557111</v>
      </c>
      <c r="J1442" s="133" t="s">
        <v>3592</v>
      </c>
      <c r="K1442" s="133" t="s">
        <v>1162</v>
      </c>
      <c r="L1442" s="135" t="str">
        <f t="shared" si="44"/>
        <v>AA</v>
      </c>
      <c r="M1442" s="131">
        <f t="shared" si="45"/>
        <v>0</v>
      </c>
      <c r="P1442" s="136"/>
      <c r="Q1442" s="136"/>
      <c r="R1442" s="136"/>
      <c r="S1442" s="136"/>
      <c r="T1442"/>
      <c r="U1442" s="136"/>
      <c r="V1442" s="136"/>
      <c r="W1442"/>
      <c r="X1442" s="136"/>
      <c r="Y1442" s="136"/>
      <c r="Z1442" s="136"/>
      <c r="AA1442" s="136"/>
      <c r="AB1442" s="136"/>
      <c r="AC1442" s="136"/>
      <c r="AD1442" s="136"/>
      <c r="AE1442" s="136"/>
      <c r="AF1442" s="136"/>
      <c r="AG1442" s="136"/>
      <c r="AH1442" s="136"/>
      <c r="AI1442" s="136"/>
    </row>
    <row r="1443" spans="1:35" ht="30" x14ac:dyDescent="0.25">
      <c r="A1443" s="133">
        <v>260000</v>
      </c>
      <c r="B1443" s="133" t="s">
        <v>18</v>
      </c>
      <c r="C1443" s="133">
        <v>2</v>
      </c>
      <c r="D1443" s="133" t="s">
        <v>1066</v>
      </c>
      <c r="E1443" s="133">
        <v>260</v>
      </c>
      <c r="F1443" s="133" t="s">
        <v>18</v>
      </c>
      <c r="G1443" s="133">
        <v>26000</v>
      </c>
      <c r="H1443" s="133" t="s">
        <v>18</v>
      </c>
      <c r="I1443" s="133">
        <v>557591</v>
      </c>
      <c r="J1443" s="133" t="s">
        <v>3594</v>
      </c>
      <c r="K1443" s="133" t="s">
        <v>604</v>
      </c>
      <c r="L1443" s="135" t="str">
        <f t="shared" si="44"/>
        <v>AA</v>
      </c>
      <c r="M1443" s="131">
        <f t="shared" si="45"/>
        <v>0</v>
      </c>
      <c r="P1443" s="136"/>
      <c r="Q1443" s="136"/>
      <c r="R1443" s="136"/>
      <c r="S1443" s="136"/>
      <c r="T1443"/>
      <c r="U1443" s="136"/>
      <c r="V1443" s="136"/>
      <c r="W1443"/>
      <c r="X1443" s="136"/>
      <c r="Y1443" s="136"/>
      <c r="Z1443" s="136"/>
      <c r="AA1443" s="136"/>
      <c r="AB1443" s="136"/>
      <c r="AC1443" s="136"/>
      <c r="AD1443" s="136"/>
      <c r="AE1443" s="136"/>
      <c r="AF1443" s="136"/>
      <c r="AG1443" s="136"/>
      <c r="AH1443" s="136"/>
      <c r="AI1443" s="136"/>
    </row>
    <row r="1444" spans="1:35" ht="30" x14ac:dyDescent="0.25">
      <c r="A1444" s="133">
        <v>260000</v>
      </c>
      <c r="B1444" s="133" t="s">
        <v>18</v>
      </c>
      <c r="C1444" s="133">
        <v>2</v>
      </c>
      <c r="D1444" s="133" t="s">
        <v>1066</v>
      </c>
      <c r="E1444" s="133">
        <v>260</v>
      </c>
      <c r="F1444" s="133" t="s">
        <v>18</v>
      </c>
      <c r="G1444" s="133">
        <v>26000</v>
      </c>
      <c r="H1444" s="133" t="s">
        <v>18</v>
      </c>
      <c r="I1444" s="133">
        <v>557611</v>
      </c>
      <c r="J1444" s="133" t="s">
        <v>3596</v>
      </c>
      <c r="K1444" s="133" t="s">
        <v>545</v>
      </c>
      <c r="L1444" s="135" t="str">
        <f t="shared" si="44"/>
        <v>AA</v>
      </c>
      <c r="M1444" s="131">
        <f t="shared" si="45"/>
        <v>0</v>
      </c>
      <c r="P1444" s="136"/>
      <c r="Q1444" s="136"/>
      <c r="R1444" s="136"/>
      <c r="S1444" s="136"/>
      <c r="T1444"/>
      <c r="U1444" s="136"/>
      <c r="V1444" s="136"/>
      <c r="W1444"/>
      <c r="X1444" s="136"/>
      <c r="Y1444" s="136"/>
      <c r="Z1444" s="136"/>
      <c r="AA1444" s="136"/>
      <c r="AB1444" s="136"/>
      <c r="AC1444" s="136"/>
      <c r="AD1444" s="136"/>
      <c r="AE1444" s="136"/>
      <c r="AF1444" s="136"/>
      <c r="AG1444" s="136"/>
      <c r="AH1444" s="136"/>
      <c r="AI1444" s="136"/>
    </row>
    <row r="1445" spans="1:35" ht="30" x14ac:dyDescent="0.25">
      <c r="A1445" s="133">
        <v>260000</v>
      </c>
      <c r="B1445" s="133" t="s">
        <v>18</v>
      </c>
      <c r="C1445" s="133">
        <v>2</v>
      </c>
      <c r="D1445" s="133" t="s">
        <v>1066</v>
      </c>
      <c r="E1445" s="133">
        <v>260</v>
      </c>
      <c r="F1445" s="133" t="s">
        <v>18</v>
      </c>
      <c r="G1445" s="133">
        <v>26000</v>
      </c>
      <c r="H1445" s="133" t="s">
        <v>18</v>
      </c>
      <c r="I1445" s="133">
        <v>557626</v>
      </c>
      <c r="J1445" s="133" t="s">
        <v>3598</v>
      </c>
      <c r="K1445" s="133" t="s">
        <v>604</v>
      </c>
      <c r="L1445" s="135" t="str">
        <f t="shared" si="44"/>
        <v>AA</v>
      </c>
      <c r="M1445" s="131">
        <f t="shared" si="45"/>
        <v>0</v>
      </c>
      <c r="P1445" s="136"/>
      <c r="Q1445" s="136"/>
      <c r="R1445" s="136"/>
      <c r="S1445" s="136"/>
      <c r="T1445"/>
      <c r="U1445" s="136"/>
      <c r="V1445" s="136"/>
      <c r="W1445"/>
      <c r="X1445" s="136"/>
      <c r="Y1445" s="136"/>
      <c r="Z1445" s="136"/>
      <c r="AA1445" s="136"/>
      <c r="AB1445" s="136"/>
      <c r="AC1445" s="136"/>
      <c r="AD1445" s="136"/>
      <c r="AE1445" s="136"/>
      <c r="AF1445" s="136"/>
      <c r="AG1445" s="136"/>
      <c r="AH1445" s="136"/>
      <c r="AI1445" s="136"/>
    </row>
    <row r="1446" spans="1:35" ht="30" x14ac:dyDescent="0.25">
      <c r="A1446" s="133">
        <v>260000</v>
      </c>
      <c r="B1446" s="133" t="s">
        <v>18</v>
      </c>
      <c r="C1446" s="133">
        <v>2</v>
      </c>
      <c r="D1446" s="133" t="s">
        <v>1066</v>
      </c>
      <c r="E1446" s="133">
        <v>260</v>
      </c>
      <c r="F1446" s="133" t="s">
        <v>18</v>
      </c>
      <c r="G1446" s="133">
        <v>26000</v>
      </c>
      <c r="H1446" s="133" t="s">
        <v>18</v>
      </c>
      <c r="I1446" s="133">
        <v>557637</v>
      </c>
      <c r="J1446" s="133" t="s">
        <v>3600</v>
      </c>
      <c r="K1446" s="133" t="s">
        <v>1159</v>
      </c>
      <c r="L1446" s="135" t="str">
        <f t="shared" si="44"/>
        <v>AA</v>
      </c>
      <c r="M1446" s="131">
        <f t="shared" si="45"/>
        <v>0</v>
      </c>
      <c r="P1446" s="136"/>
      <c r="Q1446" s="136"/>
      <c r="R1446" s="136"/>
      <c r="S1446" s="136"/>
      <c r="T1446"/>
      <c r="U1446" s="136"/>
      <c r="V1446" s="136"/>
      <c r="W1446"/>
      <c r="X1446" s="136"/>
      <c r="Y1446" s="136"/>
      <c r="Z1446" s="136"/>
      <c r="AA1446" s="136"/>
      <c r="AB1446" s="136"/>
      <c r="AC1446" s="136"/>
      <c r="AD1446" s="136"/>
      <c r="AE1446" s="136"/>
      <c r="AF1446" s="136"/>
      <c r="AG1446" s="136"/>
      <c r="AH1446" s="136"/>
      <c r="AI1446" s="136"/>
    </row>
    <row r="1447" spans="1:35" ht="30" x14ac:dyDescent="0.25">
      <c r="A1447" s="133">
        <v>260000</v>
      </c>
      <c r="B1447" s="133" t="s">
        <v>18</v>
      </c>
      <c r="C1447" s="133">
        <v>2</v>
      </c>
      <c r="D1447" s="133" t="s">
        <v>1066</v>
      </c>
      <c r="E1447" s="133">
        <v>260</v>
      </c>
      <c r="F1447" s="133" t="s">
        <v>18</v>
      </c>
      <c r="G1447" s="133">
        <v>26000</v>
      </c>
      <c r="H1447" s="133" t="s">
        <v>18</v>
      </c>
      <c r="I1447" s="133">
        <v>557642</v>
      </c>
      <c r="J1447" s="133" t="s">
        <v>4042</v>
      </c>
      <c r="K1447" s="133" t="s">
        <v>604</v>
      </c>
      <c r="L1447" s="135" t="str">
        <f t="shared" si="44"/>
        <v>AA</v>
      </c>
      <c r="M1447" s="131">
        <f t="shared" si="45"/>
        <v>0</v>
      </c>
      <c r="P1447" s="136"/>
      <c r="Q1447" s="136"/>
      <c r="R1447" s="136"/>
      <c r="S1447" s="136"/>
      <c r="T1447"/>
      <c r="U1447" s="136"/>
      <c r="V1447" s="136"/>
      <c r="W1447"/>
      <c r="X1447" s="136"/>
      <c r="Y1447" s="136"/>
      <c r="Z1447" s="136"/>
      <c r="AA1447" s="136"/>
      <c r="AB1447" s="136"/>
      <c r="AC1447" s="136"/>
      <c r="AD1447" s="136"/>
      <c r="AE1447" s="136"/>
      <c r="AF1447" s="136"/>
      <c r="AG1447" s="136"/>
      <c r="AH1447" s="136"/>
      <c r="AI1447" s="136"/>
    </row>
    <row r="1448" spans="1:35" ht="30" x14ac:dyDescent="0.25">
      <c r="A1448" s="133">
        <v>260000</v>
      </c>
      <c r="B1448" s="133" t="s">
        <v>18</v>
      </c>
      <c r="C1448" s="133">
        <v>2</v>
      </c>
      <c r="D1448" s="133" t="s">
        <v>1066</v>
      </c>
      <c r="E1448" s="133">
        <v>260</v>
      </c>
      <c r="F1448" s="133" t="s">
        <v>18</v>
      </c>
      <c r="G1448" s="133">
        <v>26000</v>
      </c>
      <c r="H1448" s="133" t="s">
        <v>18</v>
      </c>
      <c r="I1448" s="133">
        <v>559691</v>
      </c>
      <c r="J1448" s="133" t="s">
        <v>3602</v>
      </c>
      <c r="K1448" s="133" t="s">
        <v>545</v>
      </c>
      <c r="L1448" s="135" t="str">
        <f t="shared" si="44"/>
        <v>AA</v>
      </c>
      <c r="M1448" s="131">
        <f t="shared" si="45"/>
        <v>0</v>
      </c>
      <c r="P1448" s="136"/>
      <c r="Q1448" s="136"/>
      <c r="R1448" s="136"/>
      <c r="S1448" s="136"/>
      <c r="T1448"/>
      <c r="U1448" s="136"/>
      <c r="V1448" s="136"/>
      <c r="W1448"/>
      <c r="X1448" s="136"/>
      <c r="Y1448" s="136"/>
      <c r="Z1448" s="136"/>
      <c r="AA1448" s="136"/>
      <c r="AB1448" s="136"/>
      <c r="AC1448" s="136"/>
      <c r="AD1448" s="136"/>
      <c r="AE1448" s="136"/>
      <c r="AF1448" s="136"/>
      <c r="AG1448" s="136"/>
      <c r="AH1448" s="136"/>
      <c r="AI1448" s="136"/>
    </row>
    <row r="1449" spans="1:35" ht="30" x14ac:dyDescent="0.25">
      <c r="A1449" s="133">
        <v>260000</v>
      </c>
      <c r="B1449" s="133" t="s">
        <v>18</v>
      </c>
      <c r="C1449" s="133">
        <v>2</v>
      </c>
      <c r="D1449" s="133" t="s">
        <v>1066</v>
      </c>
      <c r="E1449" s="133">
        <v>260</v>
      </c>
      <c r="F1449" s="133" t="s">
        <v>18</v>
      </c>
      <c r="G1449" s="133">
        <v>26000</v>
      </c>
      <c r="H1449" s="133" t="s">
        <v>18</v>
      </c>
      <c r="I1449" s="133">
        <v>660563</v>
      </c>
      <c r="J1449" s="133" t="s">
        <v>3604</v>
      </c>
      <c r="K1449" s="133" t="s">
        <v>545</v>
      </c>
      <c r="L1449" s="135" t="str">
        <f t="shared" si="44"/>
        <v>AA</v>
      </c>
      <c r="M1449" s="131">
        <f t="shared" si="45"/>
        <v>0</v>
      </c>
      <c r="P1449" s="136"/>
      <c r="Q1449" s="136"/>
      <c r="R1449" s="136"/>
      <c r="S1449" s="136"/>
      <c r="T1449"/>
      <c r="U1449" s="136"/>
      <c r="V1449" s="136"/>
      <c r="W1449"/>
      <c r="X1449" s="136"/>
      <c r="Y1449" s="136"/>
      <c r="Z1449" s="136"/>
      <c r="AA1449" s="136"/>
      <c r="AB1449" s="136"/>
      <c r="AC1449" s="136"/>
      <c r="AD1449" s="136"/>
      <c r="AE1449" s="136"/>
      <c r="AF1449" s="136"/>
      <c r="AG1449" s="136"/>
      <c r="AH1449" s="136"/>
      <c r="AI1449" s="136"/>
    </row>
    <row r="1450" spans="1:35" ht="30" x14ac:dyDescent="0.25">
      <c r="A1450" s="133">
        <v>260000</v>
      </c>
      <c r="B1450" s="133" t="s">
        <v>18</v>
      </c>
      <c r="C1450" s="133">
        <v>2</v>
      </c>
      <c r="D1450" s="133" t="s">
        <v>1066</v>
      </c>
      <c r="E1450" s="133">
        <v>260</v>
      </c>
      <c r="F1450" s="133" t="s">
        <v>18</v>
      </c>
      <c r="G1450" s="133">
        <v>26000</v>
      </c>
      <c r="H1450" s="133" t="s">
        <v>18</v>
      </c>
      <c r="I1450" s="133">
        <v>770563</v>
      </c>
      <c r="J1450" s="133" t="s">
        <v>3606</v>
      </c>
      <c r="K1450" s="133" t="s">
        <v>538</v>
      </c>
      <c r="L1450" s="135" t="str">
        <f t="shared" si="44"/>
        <v>AA</v>
      </c>
      <c r="M1450" s="131">
        <f t="shared" si="45"/>
        <v>0</v>
      </c>
      <c r="P1450" s="136"/>
      <c r="Q1450" s="136"/>
      <c r="R1450" s="136"/>
      <c r="S1450" s="136"/>
      <c r="T1450"/>
      <c r="U1450" s="136"/>
      <c r="V1450" s="136"/>
      <c r="W1450"/>
      <c r="X1450" s="136"/>
      <c r="Y1450" s="136"/>
      <c r="Z1450" s="136"/>
      <c r="AA1450" s="136"/>
      <c r="AB1450" s="136"/>
      <c r="AC1450" s="136"/>
      <c r="AD1450" s="136"/>
      <c r="AE1450" s="136"/>
      <c r="AF1450" s="136"/>
      <c r="AG1450" s="136"/>
      <c r="AH1450" s="136"/>
      <c r="AI1450" s="136"/>
    </row>
    <row r="1451" spans="1:35" ht="30" x14ac:dyDescent="0.25">
      <c r="A1451" s="133">
        <v>260000</v>
      </c>
      <c r="B1451" s="133" t="s">
        <v>18</v>
      </c>
      <c r="C1451" s="133">
        <v>2</v>
      </c>
      <c r="D1451" s="133" t="s">
        <v>1066</v>
      </c>
      <c r="E1451" s="133">
        <v>260</v>
      </c>
      <c r="F1451" s="133" t="s">
        <v>18</v>
      </c>
      <c r="G1451" s="133">
        <v>26000</v>
      </c>
      <c r="H1451" s="133" t="s">
        <v>18</v>
      </c>
      <c r="I1451" s="133">
        <v>990229</v>
      </c>
      <c r="J1451" s="133" t="s">
        <v>3608</v>
      </c>
      <c r="K1451" s="133" t="s">
        <v>538</v>
      </c>
      <c r="L1451" s="135" t="str">
        <f t="shared" si="44"/>
        <v>AA</v>
      </c>
      <c r="M1451" s="131">
        <f t="shared" si="45"/>
        <v>0</v>
      </c>
      <c r="P1451" s="136"/>
      <c r="Q1451" s="136"/>
      <c r="R1451" s="136"/>
      <c r="S1451" s="136"/>
      <c r="T1451"/>
      <c r="U1451" s="136"/>
      <c r="V1451" s="136"/>
      <c r="W1451"/>
      <c r="X1451" s="136"/>
      <c r="Y1451" s="136"/>
      <c r="Z1451" s="136"/>
      <c r="AA1451" s="136"/>
      <c r="AB1451" s="136"/>
      <c r="AC1451" s="136"/>
      <c r="AD1451" s="136"/>
      <c r="AE1451" s="136"/>
      <c r="AF1451" s="136"/>
      <c r="AG1451" s="136"/>
      <c r="AH1451" s="136"/>
      <c r="AI1451" s="136"/>
    </row>
    <row r="1452" spans="1:35" ht="30" x14ac:dyDescent="0.25">
      <c r="A1452" s="133" t="s">
        <v>3609</v>
      </c>
      <c r="B1452" s="133" t="s">
        <v>3610</v>
      </c>
      <c r="C1452" s="133">
        <v>2</v>
      </c>
      <c r="D1452" s="133" t="s">
        <v>1066</v>
      </c>
      <c r="E1452" s="133">
        <v>260</v>
      </c>
      <c r="F1452" s="133" t="s">
        <v>18</v>
      </c>
      <c r="G1452" s="133">
        <v>26000</v>
      </c>
      <c r="H1452" s="133" t="s">
        <v>18</v>
      </c>
      <c r="I1452" s="133"/>
      <c r="J1452" s="133"/>
      <c r="K1452" s="133"/>
      <c r="L1452" s="135" t="str">
        <f t="shared" si="44"/>
        <v>AA</v>
      </c>
      <c r="M1452" s="131">
        <f t="shared" si="45"/>
        <v>0</v>
      </c>
      <c r="P1452" s="136"/>
      <c r="Q1452" s="136"/>
      <c r="R1452" s="136"/>
      <c r="S1452" s="136"/>
      <c r="T1452"/>
      <c r="U1452" s="136"/>
      <c r="V1452" s="136"/>
      <c r="W1452"/>
      <c r="X1452" s="136"/>
      <c r="Y1452" s="136"/>
      <c r="Z1452" s="136"/>
      <c r="AA1452" s="136"/>
      <c r="AB1452" s="136"/>
      <c r="AC1452" s="136"/>
      <c r="AD1452" s="136"/>
      <c r="AE1452" s="136"/>
      <c r="AF1452" s="136"/>
      <c r="AG1452" s="136"/>
      <c r="AH1452" s="136"/>
      <c r="AI1452" s="136"/>
    </row>
    <row r="1453" spans="1:35" ht="30" x14ac:dyDescent="0.25">
      <c r="A1453" s="133" t="s">
        <v>3611</v>
      </c>
      <c r="B1453" s="133" t="s">
        <v>3612</v>
      </c>
      <c r="C1453" s="133">
        <v>2</v>
      </c>
      <c r="D1453" s="133" t="s">
        <v>1066</v>
      </c>
      <c r="E1453" s="133">
        <v>260</v>
      </c>
      <c r="F1453" s="133" t="s">
        <v>18</v>
      </c>
      <c r="G1453" s="133">
        <v>26000</v>
      </c>
      <c r="H1453" s="133" t="s">
        <v>18</v>
      </c>
      <c r="I1453" s="133"/>
      <c r="J1453" s="133"/>
      <c r="K1453" s="133"/>
      <c r="L1453" s="135" t="str">
        <f t="shared" si="44"/>
        <v>AA</v>
      </c>
      <c r="M1453" s="131">
        <f t="shared" si="45"/>
        <v>0</v>
      </c>
      <c r="P1453" s="136"/>
      <c r="Q1453" s="136"/>
      <c r="R1453" s="136"/>
      <c r="S1453" s="136"/>
      <c r="T1453"/>
      <c r="U1453" s="136"/>
      <c r="V1453" s="136"/>
      <c r="W1453"/>
      <c r="X1453" s="136"/>
      <c r="Y1453" s="136"/>
      <c r="Z1453" s="136"/>
      <c r="AA1453" s="136"/>
      <c r="AB1453" s="136"/>
      <c r="AC1453" s="136"/>
      <c r="AD1453" s="136"/>
      <c r="AE1453" s="136"/>
      <c r="AF1453" s="136"/>
      <c r="AG1453" s="136"/>
      <c r="AH1453" s="136"/>
      <c r="AI1453" s="136"/>
    </row>
    <row r="1454" spans="1:35" ht="30" x14ac:dyDescent="0.25">
      <c r="A1454" s="133" t="s">
        <v>3613</v>
      </c>
      <c r="B1454" s="133" t="s">
        <v>3614</v>
      </c>
      <c r="C1454" s="133">
        <v>2</v>
      </c>
      <c r="D1454" s="133" t="s">
        <v>1066</v>
      </c>
      <c r="E1454" s="133">
        <v>260</v>
      </c>
      <c r="F1454" s="133" t="s">
        <v>18</v>
      </c>
      <c r="G1454" s="133">
        <v>26000</v>
      </c>
      <c r="H1454" s="133" t="s">
        <v>18</v>
      </c>
      <c r="I1454" s="133"/>
      <c r="J1454" s="133"/>
      <c r="K1454" s="133"/>
      <c r="L1454" s="135" t="str">
        <f t="shared" si="44"/>
        <v>AA</v>
      </c>
      <c r="M1454" s="131">
        <f t="shared" si="45"/>
        <v>0</v>
      </c>
      <c r="P1454" s="136"/>
      <c r="Q1454" s="136"/>
      <c r="R1454" s="136"/>
      <c r="S1454" s="136"/>
      <c r="T1454"/>
      <c r="U1454" s="136"/>
      <c r="V1454" s="136"/>
      <c r="W1454"/>
      <c r="X1454" s="136"/>
      <c r="Y1454" s="136"/>
      <c r="Z1454" s="136"/>
      <c r="AA1454" s="136"/>
      <c r="AB1454" s="136"/>
      <c r="AC1454" s="136"/>
      <c r="AD1454" s="136"/>
      <c r="AE1454" s="136"/>
      <c r="AF1454" s="136"/>
      <c r="AG1454" s="136"/>
      <c r="AH1454" s="136"/>
      <c r="AI1454" s="136"/>
    </row>
    <row r="1455" spans="1:35" ht="30" x14ac:dyDescent="0.25">
      <c r="A1455" s="133" t="s">
        <v>3615</v>
      </c>
      <c r="B1455" s="133" t="s">
        <v>3616</v>
      </c>
      <c r="C1455" s="133">
        <v>2</v>
      </c>
      <c r="D1455" s="133" t="s">
        <v>1066</v>
      </c>
      <c r="E1455" s="133">
        <v>260</v>
      </c>
      <c r="F1455" s="133" t="s">
        <v>18</v>
      </c>
      <c r="G1455" s="133">
        <v>26000</v>
      </c>
      <c r="H1455" s="133" t="s">
        <v>18</v>
      </c>
      <c r="I1455" s="133"/>
      <c r="J1455" s="133"/>
      <c r="K1455" s="133"/>
      <c r="L1455" s="135" t="str">
        <f t="shared" si="44"/>
        <v>AA</v>
      </c>
      <c r="M1455" s="131">
        <f t="shared" si="45"/>
        <v>0</v>
      </c>
      <c r="P1455" s="136"/>
      <c r="Q1455" s="136"/>
      <c r="R1455" s="136"/>
      <c r="S1455" s="136"/>
      <c r="T1455"/>
      <c r="U1455" s="136"/>
      <c r="V1455" s="136"/>
      <c r="W1455"/>
      <c r="X1455" s="136"/>
      <c r="Y1455" s="136"/>
      <c r="Z1455" s="136"/>
      <c r="AA1455" s="136"/>
      <c r="AB1455" s="136"/>
      <c r="AC1455" s="136"/>
      <c r="AD1455" s="136"/>
      <c r="AE1455" s="136"/>
      <c r="AF1455" s="136"/>
      <c r="AG1455" s="136"/>
      <c r="AH1455" s="136"/>
      <c r="AI1455" s="136"/>
    </row>
    <row r="1456" spans="1:35" ht="30" x14ac:dyDescent="0.25">
      <c r="A1456" s="133" t="s">
        <v>3617</v>
      </c>
      <c r="B1456" s="133" t="s">
        <v>3618</v>
      </c>
      <c r="C1456" s="133">
        <v>2</v>
      </c>
      <c r="D1456" s="133" t="s">
        <v>1066</v>
      </c>
      <c r="E1456" s="133">
        <v>260</v>
      </c>
      <c r="F1456" s="133" t="s">
        <v>18</v>
      </c>
      <c r="G1456" s="133">
        <v>26000</v>
      </c>
      <c r="H1456" s="133" t="s">
        <v>18</v>
      </c>
      <c r="I1456" s="133"/>
      <c r="J1456" s="133"/>
      <c r="K1456" s="133"/>
      <c r="L1456" s="135" t="str">
        <f t="shared" si="44"/>
        <v>AA</v>
      </c>
      <c r="M1456" s="131">
        <f t="shared" si="45"/>
        <v>0</v>
      </c>
      <c r="P1456" s="136"/>
      <c r="Q1456" s="136"/>
      <c r="R1456" s="136"/>
      <c r="S1456" s="136"/>
      <c r="T1456"/>
      <c r="U1456" s="136"/>
      <c r="V1456" s="136"/>
      <c r="W1456"/>
      <c r="X1456" s="136"/>
      <c r="Y1456" s="136"/>
      <c r="Z1456" s="136"/>
      <c r="AA1456" s="136"/>
      <c r="AB1456" s="136"/>
      <c r="AC1456" s="136"/>
      <c r="AD1456" s="136"/>
      <c r="AE1456" s="136"/>
      <c r="AF1456" s="136"/>
      <c r="AG1456" s="136"/>
      <c r="AH1456" s="136"/>
      <c r="AI1456" s="136"/>
    </row>
    <row r="1457" spans="1:35" ht="30" x14ac:dyDescent="0.25">
      <c r="A1457" s="133">
        <v>260050</v>
      </c>
      <c r="B1457" s="133" t="s">
        <v>3620</v>
      </c>
      <c r="C1457" s="133">
        <v>2</v>
      </c>
      <c r="D1457" s="133" t="s">
        <v>1066</v>
      </c>
      <c r="E1457" s="133">
        <v>260</v>
      </c>
      <c r="F1457" s="133" t="s">
        <v>18</v>
      </c>
      <c r="G1457" s="133">
        <v>26005</v>
      </c>
      <c r="H1457" s="133" t="s">
        <v>3620</v>
      </c>
      <c r="I1457" s="133">
        <v>102570</v>
      </c>
      <c r="J1457" s="133" t="s">
        <v>3620</v>
      </c>
      <c r="K1457" s="133" t="s">
        <v>557</v>
      </c>
      <c r="L1457" s="135" t="str">
        <f t="shared" si="44"/>
        <v>AA</v>
      </c>
      <c r="M1457" s="131">
        <f t="shared" si="45"/>
        <v>0</v>
      </c>
      <c r="P1457" s="136"/>
      <c r="Q1457" s="136"/>
      <c r="R1457" s="136"/>
      <c r="S1457" s="136"/>
      <c r="T1457"/>
      <c r="U1457" s="136"/>
      <c r="V1457" s="136"/>
      <c r="W1457"/>
      <c r="X1457" s="136"/>
      <c r="Y1457" s="136"/>
      <c r="Z1457" s="136"/>
      <c r="AA1457" s="136"/>
      <c r="AB1457" s="136"/>
      <c r="AC1457" s="136"/>
      <c r="AD1457" s="136"/>
      <c r="AE1457" s="136"/>
      <c r="AF1457" s="136"/>
      <c r="AG1457" s="136"/>
      <c r="AH1457" s="136"/>
      <c r="AI1457" s="136"/>
    </row>
    <row r="1458" spans="1:35" ht="30" x14ac:dyDescent="0.25">
      <c r="A1458" s="133">
        <v>260050</v>
      </c>
      <c r="B1458" s="133" t="s">
        <v>3620</v>
      </c>
      <c r="C1458" s="133">
        <v>2</v>
      </c>
      <c r="D1458" s="133" t="s">
        <v>1066</v>
      </c>
      <c r="E1458" s="133">
        <v>260</v>
      </c>
      <c r="F1458" s="133" t="s">
        <v>18</v>
      </c>
      <c r="G1458" s="133">
        <v>26005</v>
      </c>
      <c r="H1458" s="133" t="s">
        <v>3620</v>
      </c>
      <c r="I1458" s="133">
        <v>105600</v>
      </c>
      <c r="J1458" s="133" t="s">
        <v>3623</v>
      </c>
      <c r="K1458" s="133" t="s">
        <v>557</v>
      </c>
      <c r="L1458" s="135" t="str">
        <f t="shared" si="44"/>
        <v>AA</v>
      </c>
      <c r="M1458" s="131">
        <f t="shared" si="45"/>
        <v>0</v>
      </c>
      <c r="P1458" s="136"/>
      <c r="Q1458" s="136"/>
      <c r="R1458" s="136"/>
      <c r="S1458" s="136"/>
      <c r="T1458"/>
      <c r="U1458" s="136"/>
      <c r="V1458" s="136"/>
      <c r="W1458"/>
      <c r="X1458" s="136"/>
      <c r="Y1458" s="136"/>
      <c r="Z1458" s="136"/>
      <c r="AA1458" s="136"/>
      <c r="AB1458" s="136"/>
      <c r="AC1458" s="136"/>
      <c r="AD1458" s="136"/>
      <c r="AE1458" s="136"/>
      <c r="AF1458" s="136"/>
      <c r="AG1458" s="136"/>
      <c r="AH1458" s="136"/>
      <c r="AI1458" s="136"/>
    </row>
    <row r="1459" spans="1:35" ht="30" x14ac:dyDescent="0.25">
      <c r="A1459" s="133">
        <v>260050</v>
      </c>
      <c r="B1459" s="133" t="s">
        <v>3620</v>
      </c>
      <c r="C1459" s="133">
        <v>2</v>
      </c>
      <c r="D1459" s="133" t="s">
        <v>1066</v>
      </c>
      <c r="E1459" s="133">
        <v>260</v>
      </c>
      <c r="F1459" s="133" t="s">
        <v>18</v>
      </c>
      <c r="G1459" s="133">
        <v>26005</v>
      </c>
      <c r="H1459" s="133" t="s">
        <v>3620</v>
      </c>
      <c r="I1459" s="133">
        <v>225543</v>
      </c>
      <c r="J1459" s="133" t="s">
        <v>3625</v>
      </c>
      <c r="K1459" s="133" t="s">
        <v>545</v>
      </c>
      <c r="L1459" s="135" t="str">
        <f t="shared" si="44"/>
        <v>AA</v>
      </c>
      <c r="M1459" s="131">
        <f t="shared" si="45"/>
        <v>0</v>
      </c>
      <c r="P1459" s="136"/>
      <c r="Q1459" s="136"/>
      <c r="R1459" s="136"/>
      <c r="S1459" s="136"/>
      <c r="T1459"/>
      <c r="U1459" s="136"/>
      <c r="V1459" s="136"/>
      <c r="W1459"/>
      <c r="X1459" s="136"/>
      <c r="Y1459" s="136"/>
      <c r="Z1459" s="136"/>
      <c r="AA1459" s="136"/>
      <c r="AB1459" s="136"/>
      <c r="AC1459" s="136"/>
      <c r="AD1459" s="136"/>
      <c r="AE1459" s="136"/>
      <c r="AF1459" s="136"/>
      <c r="AG1459" s="136"/>
      <c r="AH1459" s="136"/>
      <c r="AI1459" s="136"/>
    </row>
    <row r="1460" spans="1:35" ht="30" x14ac:dyDescent="0.25">
      <c r="A1460" s="133">
        <v>260050</v>
      </c>
      <c r="B1460" s="133" t="s">
        <v>3620</v>
      </c>
      <c r="C1460" s="133">
        <v>2</v>
      </c>
      <c r="D1460" s="133" t="s">
        <v>1066</v>
      </c>
      <c r="E1460" s="133">
        <v>260</v>
      </c>
      <c r="F1460" s="133" t="s">
        <v>18</v>
      </c>
      <c r="G1460" s="133">
        <v>26005</v>
      </c>
      <c r="H1460" s="133" t="s">
        <v>3620</v>
      </c>
      <c r="I1460" s="133">
        <v>227785</v>
      </c>
      <c r="J1460" s="133" t="s">
        <v>3627</v>
      </c>
      <c r="K1460" s="133" t="s">
        <v>545</v>
      </c>
      <c r="L1460" s="135" t="str">
        <f t="shared" si="44"/>
        <v>AA</v>
      </c>
      <c r="M1460" s="131">
        <f t="shared" si="45"/>
        <v>0</v>
      </c>
      <c r="P1460" s="136"/>
      <c r="Q1460" s="136"/>
      <c r="R1460" s="136"/>
      <c r="S1460" s="136"/>
      <c r="T1460"/>
      <c r="U1460" s="136"/>
      <c r="V1460" s="136"/>
      <c r="W1460"/>
      <c r="X1460" s="136"/>
      <c r="Y1460" s="136"/>
      <c r="Z1460" s="136"/>
      <c r="AA1460" s="136"/>
      <c r="AB1460" s="136"/>
      <c r="AC1460" s="136"/>
      <c r="AD1460" s="136"/>
      <c r="AE1460" s="136"/>
      <c r="AF1460" s="136"/>
      <c r="AG1460" s="136"/>
      <c r="AH1460" s="136"/>
      <c r="AI1460" s="136"/>
    </row>
    <row r="1461" spans="1:35" ht="30" x14ac:dyDescent="0.25">
      <c r="A1461" s="133">
        <v>260050</v>
      </c>
      <c r="B1461" s="133" t="s">
        <v>3620</v>
      </c>
      <c r="C1461" s="133">
        <v>2</v>
      </c>
      <c r="D1461" s="133" t="s">
        <v>1066</v>
      </c>
      <c r="E1461" s="133">
        <v>260</v>
      </c>
      <c r="F1461" s="133" t="s">
        <v>18</v>
      </c>
      <c r="G1461" s="133">
        <v>26005</v>
      </c>
      <c r="H1461" s="133" t="s">
        <v>3620</v>
      </c>
      <c r="I1461" s="133">
        <v>227790</v>
      </c>
      <c r="J1461" s="133" t="s">
        <v>3629</v>
      </c>
      <c r="K1461" s="133" t="s">
        <v>545</v>
      </c>
      <c r="L1461" s="135" t="str">
        <f t="shared" si="44"/>
        <v>AA</v>
      </c>
      <c r="M1461" s="131">
        <f t="shared" si="45"/>
        <v>0</v>
      </c>
      <c r="P1461" s="136"/>
      <c r="Q1461" s="136"/>
      <c r="R1461" s="136"/>
      <c r="S1461" s="136"/>
      <c r="T1461"/>
      <c r="U1461" s="136"/>
      <c r="V1461" s="136"/>
      <c r="W1461"/>
      <c r="X1461" s="136"/>
      <c r="Y1461" s="136"/>
      <c r="Z1461" s="136"/>
      <c r="AA1461" s="136"/>
      <c r="AB1461" s="136"/>
      <c r="AC1461" s="136"/>
      <c r="AD1461" s="136"/>
      <c r="AE1461" s="136"/>
      <c r="AF1461" s="136"/>
      <c r="AG1461" s="136"/>
      <c r="AH1461" s="136"/>
      <c r="AI1461" s="136"/>
    </row>
    <row r="1462" spans="1:35" ht="30" x14ac:dyDescent="0.25">
      <c r="A1462" s="133">
        <v>260050</v>
      </c>
      <c r="B1462" s="133" t="s">
        <v>3620</v>
      </c>
      <c r="C1462" s="133">
        <v>2</v>
      </c>
      <c r="D1462" s="133" t="s">
        <v>1066</v>
      </c>
      <c r="E1462" s="133">
        <v>260</v>
      </c>
      <c r="F1462" s="133" t="s">
        <v>18</v>
      </c>
      <c r="G1462" s="133">
        <v>26005</v>
      </c>
      <c r="H1462" s="133" t="s">
        <v>3620</v>
      </c>
      <c r="I1462" s="133">
        <v>227806</v>
      </c>
      <c r="J1462" s="133" t="s">
        <v>3631</v>
      </c>
      <c r="K1462" s="133" t="s">
        <v>545</v>
      </c>
      <c r="L1462" s="135" t="str">
        <f t="shared" si="44"/>
        <v>AA</v>
      </c>
      <c r="M1462" s="131">
        <f t="shared" si="45"/>
        <v>0</v>
      </c>
      <c r="P1462" s="136"/>
      <c r="Q1462" s="136"/>
      <c r="R1462" s="136"/>
      <c r="S1462" s="136"/>
      <c r="T1462"/>
      <c r="U1462" s="136"/>
      <c r="V1462" s="136"/>
      <c r="W1462"/>
      <c r="X1462" s="136"/>
      <c r="Y1462" s="136"/>
      <c r="Z1462" s="136"/>
      <c r="AA1462" s="136"/>
      <c r="AB1462" s="136"/>
      <c r="AC1462" s="136"/>
      <c r="AD1462" s="136"/>
      <c r="AE1462" s="136"/>
      <c r="AF1462" s="136"/>
      <c r="AG1462" s="136"/>
      <c r="AH1462" s="136"/>
      <c r="AI1462" s="136"/>
    </row>
    <row r="1463" spans="1:35" ht="30" x14ac:dyDescent="0.25">
      <c r="A1463" s="133">
        <v>260050</v>
      </c>
      <c r="B1463" s="133" t="s">
        <v>3620</v>
      </c>
      <c r="C1463" s="133">
        <v>2</v>
      </c>
      <c r="D1463" s="133" t="s">
        <v>1066</v>
      </c>
      <c r="E1463" s="133">
        <v>260</v>
      </c>
      <c r="F1463" s="133" t="s">
        <v>18</v>
      </c>
      <c r="G1463" s="133">
        <v>26005</v>
      </c>
      <c r="H1463" s="133" t="s">
        <v>3620</v>
      </c>
      <c r="I1463" s="133">
        <v>228614</v>
      </c>
      <c r="J1463" s="133" t="s">
        <v>3633</v>
      </c>
      <c r="K1463" s="133" t="s">
        <v>545</v>
      </c>
      <c r="L1463" s="135" t="str">
        <f t="shared" si="44"/>
        <v>AA</v>
      </c>
      <c r="M1463" s="131">
        <f t="shared" si="45"/>
        <v>0</v>
      </c>
      <c r="P1463" s="136"/>
      <c r="Q1463" s="136"/>
      <c r="R1463" s="136"/>
      <c r="S1463" s="136"/>
      <c r="T1463"/>
      <c r="U1463" s="136"/>
      <c r="V1463" s="136"/>
      <c r="W1463"/>
      <c r="X1463" s="136"/>
      <c r="Y1463" s="136"/>
      <c r="Z1463" s="136"/>
      <c r="AA1463" s="136"/>
      <c r="AB1463" s="136"/>
      <c r="AC1463" s="136"/>
      <c r="AD1463" s="136"/>
      <c r="AE1463" s="136"/>
      <c r="AF1463" s="136"/>
      <c r="AG1463" s="136"/>
      <c r="AH1463" s="136"/>
      <c r="AI1463" s="136"/>
    </row>
    <row r="1464" spans="1:35" ht="30" x14ac:dyDescent="0.25">
      <c r="A1464" s="133">
        <v>260050</v>
      </c>
      <c r="B1464" s="133" t="s">
        <v>3620</v>
      </c>
      <c r="C1464" s="133">
        <v>2</v>
      </c>
      <c r="D1464" s="133" t="s">
        <v>1066</v>
      </c>
      <c r="E1464" s="133">
        <v>260</v>
      </c>
      <c r="F1464" s="133" t="s">
        <v>18</v>
      </c>
      <c r="G1464" s="133">
        <v>26005</v>
      </c>
      <c r="H1464" s="133" t="s">
        <v>3620</v>
      </c>
      <c r="I1464" s="133">
        <v>228615</v>
      </c>
      <c r="J1464" s="133" t="s">
        <v>3635</v>
      </c>
      <c r="K1464" s="133" t="s">
        <v>545</v>
      </c>
      <c r="L1464" s="135" t="str">
        <f t="shared" si="44"/>
        <v>AA</v>
      </c>
      <c r="M1464" s="131">
        <f t="shared" si="45"/>
        <v>0</v>
      </c>
      <c r="P1464" s="136"/>
      <c r="Q1464" s="136"/>
      <c r="R1464" s="136"/>
      <c r="S1464" s="136"/>
      <c r="T1464"/>
      <c r="U1464" s="136"/>
      <c r="V1464" s="136"/>
      <c r="W1464"/>
      <c r="X1464" s="136"/>
      <c r="Y1464" s="136"/>
      <c r="Z1464" s="136"/>
      <c r="AA1464" s="136"/>
      <c r="AB1464" s="136"/>
      <c r="AC1464" s="136"/>
      <c r="AD1464" s="136"/>
      <c r="AE1464" s="136"/>
      <c r="AF1464" s="136"/>
      <c r="AG1464" s="136"/>
      <c r="AH1464" s="136"/>
      <c r="AI1464" s="136"/>
    </row>
    <row r="1465" spans="1:35" ht="30" x14ac:dyDescent="0.25">
      <c r="A1465" s="133">
        <v>260050</v>
      </c>
      <c r="B1465" s="133" t="s">
        <v>3620</v>
      </c>
      <c r="C1465" s="133">
        <v>2</v>
      </c>
      <c r="D1465" s="133" t="s">
        <v>1066</v>
      </c>
      <c r="E1465" s="133">
        <v>260</v>
      </c>
      <c r="F1465" s="133" t="s">
        <v>18</v>
      </c>
      <c r="G1465" s="133">
        <v>26005</v>
      </c>
      <c r="H1465" s="133" t="s">
        <v>3620</v>
      </c>
      <c r="I1465" s="133">
        <v>228616</v>
      </c>
      <c r="J1465" s="133" t="s">
        <v>3637</v>
      </c>
      <c r="K1465" s="133" t="s">
        <v>545</v>
      </c>
      <c r="L1465" s="135" t="str">
        <f t="shared" si="44"/>
        <v>AA</v>
      </c>
      <c r="M1465" s="131">
        <f t="shared" si="45"/>
        <v>0</v>
      </c>
      <c r="P1465" s="136"/>
      <c r="Q1465" s="136"/>
      <c r="R1465" s="136"/>
      <c r="S1465" s="136"/>
      <c r="T1465"/>
      <c r="U1465" s="136"/>
      <c r="V1465" s="136"/>
      <c r="W1465"/>
      <c r="X1465" s="136"/>
      <c r="Y1465" s="136"/>
      <c r="Z1465" s="136"/>
      <c r="AA1465" s="136"/>
      <c r="AB1465" s="136"/>
      <c r="AC1465" s="136"/>
      <c r="AD1465" s="136"/>
      <c r="AE1465" s="136"/>
      <c r="AF1465" s="136"/>
      <c r="AG1465" s="136"/>
      <c r="AH1465" s="136"/>
      <c r="AI1465" s="136"/>
    </row>
    <row r="1466" spans="1:35" ht="30" x14ac:dyDescent="0.25">
      <c r="A1466" s="133">
        <v>260050</v>
      </c>
      <c r="B1466" s="133" t="s">
        <v>3620</v>
      </c>
      <c r="C1466" s="133">
        <v>2</v>
      </c>
      <c r="D1466" s="133" t="s">
        <v>1066</v>
      </c>
      <c r="E1466" s="133">
        <v>260</v>
      </c>
      <c r="F1466" s="133" t="s">
        <v>18</v>
      </c>
      <c r="G1466" s="133">
        <v>26005</v>
      </c>
      <c r="H1466" s="133" t="s">
        <v>3620</v>
      </c>
      <c r="I1466" s="133">
        <v>228754</v>
      </c>
      <c r="J1466" s="133" t="s">
        <v>3639</v>
      </c>
      <c r="K1466" s="133" t="s">
        <v>545</v>
      </c>
      <c r="L1466" s="135" t="str">
        <f t="shared" si="44"/>
        <v>AA</v>
      </c>
      <c r="M1466" s="131">
        <f t="shared" si="45"/>
        <v>0</v>
      </c>
      <c r="P1466" s="136"/>
      <c r="Q1466" s="136"/>
      <c r="R1466" s="136"/>
      <c r="S1466" s="136"/>
      <c r="T1466"/>
      <c r="U1466" s="136"/>
      <c r="V1466" s="136"/>
      <c r="W1466"/>
      <c r="X1466" s="136"/>
      <c r="Y1466" s="136"/>
      <c r="Z1466" s="136"/>
      <c r="AA1466" s="136"/>
      <c r="AB1466" s="136"/>
      <c r="AC1466" s="136"/>
      <c r="AD1466" s="136"/>
      <c r="AE1466" s="136"/>
      <c r="AF1466" s="136"/>
      <c r="AG1466" s="136"/>
      <c r="AH1466" s="136"/>
      <c r="AI1466" s="136"/>
    </row>
    <row r="1467" spans="1:35" ht="30" x14ac:dyDescent="0.25">
      <c r="A1467" s="133">
        <v>260050</v>
      </c>
      <c r="B1467" s="133" t="s">
        <v>3620</v>
      </c>
      <c r="C1467" s="133">
        <v>2</v>
      </c>
      <c r="D1467" s="133" t="s">
        <v>1066</v>
      </c>
      <c r="E1467" s="133">
        <v>260</v>
      </c>
      <c r="F1467" s="133" t="s">
        <v>18</v>
      </c>
      <c r="G1467" s="133">
        <v>26005</v>
      </c>
      <c r="H1467" s="133" t="s">
        <v>3620</v>
      </c>
      <c r="I1467" s="133">
        <v>228943</v>
      </c>
      <c r="J1467" s="133" t="s">
        <v>3641</v>
      </c>
      <c r="K1467" s="133" t="s">
        <v>545</v>
      </c>
      <c r="L1467" s="135" t="str">
        <f t="shared" si="44"/>
        <v>AA</v>
      </c>
      <c r="M1467" s="131">
        <f t="shared" si="45"/>
        <v>0</v>
      </c>
      <c r="P1467" s="136"/>
      <c r="Q1467" s="136"/>
      <c r="R1467" s="136"/>
      <c r="S1467" s="136"/>
      <c r="T1467"/>
      <c r="U1467" s="136"/>
      <c r="V1467" s="136"/>
      <c r="W1467"/>
      <c r="X1467" s="136"/>
      <c r="Y1467" s="136"/>
      <c r="Z1467" s="136"/>
      <c r="AA1467" s="136"/>
      <c r="AB1467" s="136"/>
      <c r="AC1467" s="136"/>
      <c r="AD1467" s="136"/>
      <c r="AE1467" s="136"/>
      <c r="AF1467" s="136"/>
      <c r="AG1467" s="136"/>
      <c r="AH1467" s="136"/>
      <c r="AI1467" s="136"/>
    </row>
    <row r="1468" spans="1:35" ht="30" x14ac:dyDescent="0.25">
      <c r="A1468" s="133">
        <v>260050</v>
      </c>
      <c r="B1468" s="133" t="s">
        <v>3620</v>
      </c>
      <c r="C1468" s="133">
        <v>2</v>
      </c>
      <c r="D1468" s="133" t="s">
        <v>1066</v>
      </c>
      <c r="E1468" s="133">
        <v>260</v>
      </c>
      <c r="F1468" s="133" t="s">
        <v>18</v>
      </c>
      <c r="G1468" s="133">
        <v>26005</v>
      </c>
      <c r="H1468" s="133" t="s">
        <v>3620</v>
      </c>
      <c r="I1468" s="133">
        <v>333515</v>
      </c>
      <c r="J1468" s="133" t="s">
        <v>3643</v>
      </c>
      <c r="K1468" s="133" t="s">
        <v>545</v>
      </c>
      <c r="L1468" s="135" t="str">
        <f t="shared" si="44"/>
        <v>AA</v>
      </c>
      <c r="M1468" s="131">
        <f t="shared" si="45"/>
        <v>0</v>
      </c>
      <c r="P1468" s="136"/>
      <c r="Q1468" s="136"/>
      <c r="R1468" s="136"/>
      <c r="S1468" s="136"/>
      <c r="T1468"/>
      <c r="U1468" s="136"/>
      <c r="V1468" s="136"/>
      <c r="W1468"/>
      <c r="X1468" s="136"/>
      <c r="Y1468" s="136"/>
      <c r="Z1468" s="136"/>
      <c r="AA1468" s="136"/>
      <c r="AB1468" s="136"/>
      <c r="AC1468" s="136"/>
      <c r="AD1468" s="136"/>
      <c r="AE1468" s="136"/>
      <c r="AF1468" s="136"/>
      <c r="AG1468" s="136"/>
      <c r="AH1468" s="136"/>
      <c r="AI1468" s="136"/>
    </row>
    <row r="1469" spans="1:35" ht="30" x14ac:dyDescent="0.25">
      <c r="A1469" s="133">
        <v>260050</v>
      </c>
      <c r="B1469" s="133" t="s">
        <v>3620</v>
      </c>
      <c r="C1469" s="133">
        <v>2</v>
      </c>
      <c r="D1469" s="133" t="s">
        <v>1066</v>
      </c>
      <c r="E1469" s="133">
        <v>260</v>
      </c>
      <c r="F1469" s="133" t="s">
        <v>18</v>
      </c>
      <c r="G1469" s="133">
        <v>26005</v>
      </c>
      <c r="H1469" s="133" t="s">
        <v>3620</v>
      </c>
      <c r="I1469" s="133">
        <v>557093</v>
      </c>
      <c r="J1469" s="133" t="s">
        <v>3645</v>
      </c>
      <c r="K1469" s="133" t="s">
        <v>604</v>
      </c>
      <c r="L1469" s="135" t="str">
        <f t="shared" si="44"/>
        <v>AA</v>
      </c>
      <c r="M1469" s="131">
        <f t="shared" si="45"/>
        <v>0</v>
      </c>
      <c r="P1469" s="136"/>
      <c r="Q1469" s="136"/>
      <c r="R1469" s="136"/>
      <c r="S1469" s="136"/>
      <c r="T1469"/>
      <c r="U1469" s="136"/>
      <c r="V1469" s="136"/>
      <c r="W1469"/>
      <c r="X1469" s="136"/>
      <c r="Y1469" s="136"/>
      <c r="Z1469" s="136"/>
      <c r="AA1469" s="136"/>
      <c r="AB1469" s="136"/>
      <c r="AC1469" s="136"/>
      <c r="AD1469" s="136"/>
      <c r="AE1469" s="136"/>
      <c r="AF1469" s="136"/>
      <c r="AG1469" s="136"/>
      <c r="AH1469" s="136"/>
      <c r="AI1469" s="136"/>
    </row>
    <row r="1470" spans="1:35" ht="30" x14ac:dyDescent="0.25">
      <c r="A1470" s="133">
        <v>260051</v>
      </c>
      <c r="B1470" s="133" t="s">
        <v>3646</v>
      </c>
      <c r="C1470" s="133">
        <v>2</v>
      </c>
      <c r="D1470" s="133" t="s">
        <v>1066</v>
      </c>
      <c r="E1470" s="133">
        <v>260</v>
      </c>
      <c r="F1470" s="133" t="s">
        <v>18</v>
      </c>
      <c r="G1470" s="133">
        <v>26005</v>
      </c>
      <c r="H1470" s="133" t="s">
        <v>3620</v>
      </c>
      <c r="I1470" s="133"/>
      <c r="J1470" s="133"/>
      <c r="K1470" s="133"/>
      <c r="L1470" s="135" t="str">
        <f t="shared" si="44"/>
        <v>AA</v>
      </c>
      <c r="M1470" s="131">
        <f t="shared" si="45"/>
        <v>0</v>
      </c>
      <c r="P1470" s="136"/>
      <c r="Q1470" s="136"/>
      <c r="R1470" s="136"/>
      <c r="S1470" s="136"/>
      <c r="T1470"/>
      <c r="U1470" s="136"/>
      <c r="V1470" s="136"/>
      <c r="W1470"/>
      <c r="X1470" s="136"/>
      <c r="Y1470" s="136"/>
      <c r="Z1470" s="136"/>
      <c r="AA1470" s="136"/>
      <c r="AB1470" s="136"/>
      <c r="AC1470" s="136"/>
      <c r="AD1470" s="136"/>
      <c r="AE1470" s="136"/>
      <c r="AF1470" s="136"/>
      <c r="AG1470" s="136"/>
      <c r="AH1470" s="136"/>
      <c r="AI1470" s="136"/>
    </row>
    <row r="1471" spans="1:35" ht="30" x14ac:dyDescent="0.25">
      <c r="A1471" s="133">
        <v>260100</v>
      </c>
      <c r="B1471" s="133" t="s">
        <v>3648</v>
      </c>
      <c r="C1471" s="133">
        <v>2</v>
      </c>
      <c r="D1471" s="133" t="s">
        <v>1066</v>
      </c>
      <c r="E1471" s="133">
        <v>260</v>
      </c>
      <c r="F1471" s="133" t="s">
        <v>18</v>
      </c>
      <c r="G1471" s="133">
        <v>26010</v>
      </c>
      <c r="H1471" s="133" t="s">
        <v>3648</v>
      </c>
      <c r="I1471" s="133">
        <v>102590</v>
      </c>
      <c r="J1471" s="133" t="s">
        <v>3650</v>
      </c>
      <c r="K1471" s="133" t="s">
        <v>557</v>
      </c>
      <c r="L1471" s="135" t="str">
        <f t="shared" si="44"/>
        <v>AA</v>
      </c>
      <c r="M1471" s="131">
        <f t="shared" si="45"/>
        <v>0</v>
      </c>
      <c r="P1471" s="136"/>
      <c r="Q1471" s="136"/>
      <c r="R1471" s="136"/>
      <c r="S1471" s="136"/>
      <c r="T1471"/>
      <c r="U1471" s="136"/>
      <c r="V1471" s="136"/>
      <c r="W1471"/>
      <c r="X1471" s="136"/>
      <c r="Y1471" s="136"/>
      <c r="Z1471" s="136"/>
      <c r="AA1471" s="136"/>
      <c r="AB1471" s="136"/>
      <c r="AC1471" s="136"/>
      <c r="AD1471" s="136"/>
      <c r="AE1471" s="136"/>
      <c r="AF1471" s="136"/>
      <c r="AG1471" s="136"/>
      <c r="AH1471" s="136"/>
      <c r="AI1471" s="136"/>
    </row>
    <row r="1472" spans="1:35" ht="30" x14ac:dyDescent="0.25">
      <c r="A1472" s="133">
        <v>260100</v>
      </c>
      <c r="B1472" s="133" t="s">
        <v>3648</v>
      </c>
      <c r="C1472" s="133">
        <v>2</v>
      </c>
      <c r="D1472" s="133" t="s">
        <v>1066</v>
      </c>
      <c r="E1472" s="133">
        <v>260</v>
      </c>
      <c r="F1472" s="133" t="s">
        <v>18</v>
      </c>
      <c r="G1472" s="133">
        <v>26010</v>
      </c>
      <c r="H1472" s="133" t="s">
        <v>3648</v>
      </c>
      <c r="I1472" s="133">
        <v>105620</v>
      </c>
      <c r="J1472" s="133" t="s">
        <v>3652</v>
      </c>
      <c r="K1472" s="133" t="s">
        <v>557</v>
      </c>
      <c r="L1472" s="135" t="str">
        <f t="shared" si="44"/>
        <v>AA</v>
      </c>
      <c r="M1472" s="131">
        <f t="shared" si="45"/>
        <v>0</v>
      </c>
      <c r="P1472" s="136"/>
      <c r="Q1472" s="136"/>
      <c r="R1472" s="136"/>
      <c r="S1472" s="136"/>
      <c r="T1472"/>
      <c r="U1472" s="136"/>
      <c r="V1472" s="136"/>
      <c r="W1472"/>
      <c r="X1472" s="136"/>
      <c r="Y1472" s="136"/>
      <c r="Z1472" s="136"/>
      <c r="AA1472" s="136"/>
      <c r="AB1472" s="136"/>
      <c r="AC1472" s="136"/>
      <c r="AD1472" s="136"/>
      <c r="AE1472" s="136"/>
      <c r="AF1472" s="136"/>
      <c r="AG1472" s="136"/>
      <c r="AH1472" s="136"/>
      <c r="AI1472" s="136"/>
    </row>
    <row r="1473" spans="1:35" ht="30" x14ac:dyDescent="0.25">
      <c r="A1473" s="133">
        <v>260100</v>
      </c>
      <c r="B1473" s="133" t="s">
        <v>3648</v>
      </c>
      <c r="C1473" s="133">
        <v>2</v>
      </c>
      <c r="D1473" s="133" t="s">
        <v>1066</v>
      </c>
      <c r="E1473" s="133">
        <v>260</v>
      </c>
      <c r="F1473" s="133" t="s">
        <v>18</v>
      </c>
      <c r="G1473" s="133">
        <v>26010</v>
      </c>
      <c r="H1473" s="133" t="s">
        <v>3648</v>
      </c>
      <c r="I1473" s="133">
        <v>227346</v>
      </c>
      <c r="J1473" s="133" t="s">
        <v>3654</v>
      </c>
      <c r="K1473" s="133" t="s">
        <v>545</v>
      </c>
      <c r="L1473" s="135" t="str">
        <f t="shared" si="44"/>
        <v>AA</v>
      </c>
      <c r="M1473" s="131">
        <f t="shared" si="45"/>
        <v>0</v>
      </c>
      <c r="P1473" s="136"/>
      <c r="Q1473" s="136"/>
      <c r="R1473" s="136"/>
      <c r="S1473" s="136"/>
      <c r="T1473"/>
      <c r="U1473" s="136"/>
      <c r="V1473" s="136"/>
      <c r="W1473"/>
      <c r="X1473" s="136"/>
      <c r="Y1473" s="136"/>
      <c r="Z1473" s="136"/>
      <c r="AA1473" s="136"/>
      <c r="AB1473" s="136"/>
      <c r="AC1473" s="136"/>
      <c r="AD1473" s="136"/>
      <c r="AE1473" s="136"/>
      <c r="AF1473" s="136"/>
      <c r="AG1473" s="136"/>
      <c r="AH1473" s="136"/>
      <c r="AI1473" s="136"/>
    </row>
    <row r="1474" spans="1:35" ht="30" x14ac:dyDescent="0.25">
      <c r="A1474" s="133">
        <v>260100</v>
      </c>
      <c r="B1474" s="133" t="s">
        <v>3648</v>
      </c>
      <c r="C1474" s="133">
        <v>2</v>
      </c>
      <c r="D1474" s="133" t="s">
        <v>1066</v>
      </c>
      <c r="E1474" s="133">
        <v>260</v>
      </c>
      <c r="F1474" s="133" t="s">
        <v>18</v>
      </c>
      <c r="G1474" s="133">
        <v>26010</v>
      </c>
      <c r="H1474" s="133" t="s">
        <v>3648</v>
      </c>
      <c r="I1474" s="133">
        <v>227963</v>
      </c>
      <c r="J1474" s="133" t="s">
        <v>3656</v>
      </c>
      <c r="K1474" s="133" t="s">
        <v>545</v>
      </c>
      <c r="L1474" s="135" t="str">
        <f t="shared" si="44"/>
        <v>AA</v>
      </c>
      <c r="M1474" s="131">
        <f t="shared" si="45"/>
        <v>0</v>
      </c>
      <c r="P1474" s="136"/>
      <c r="Q1474" s="136"/>
      <c r="R1474" s="136"/>
      <c r="S1474" s="136"/>
      <c r="T1474"/>
      <c r="U1474" s="136"/>
      <c r="V1474" s="136"/>
      <c r="W1474"/>
      <c r="X1474" s="136"/>
      <c r="Y1474" s="136"/>
      <c r="Z1474" s="136"/>
      <c r="AA1474" s="136"/>
      <c r="AB1474" s="136"/>
      <c r="AC1474" s="136"/>
      <c r="AD1474" s="136"/>
      <c r="AE1474" s="136"/>
      <c r="AF1474" s="136"/>
      <c r="AG1474" s="136"/>
      <c r="AH1474" s="136"/>
      <c r="AI1474" s="136"/>
    </row>
    <row r="1475" spans="1:35" ht="30" x14ac:dyDescent="0.25">
      <c r="A1475" s="133">
        <v>260100</v>
      </c>
      <c r="B1475" s="133" t="s">
        <v>3648</v>
      </c>
      <c r="C1475" s="133">
        <v>2</v>
      </c>
      <c r="D1475" s="133" t="s">
        <v>1066</v>
      </c>
      <c r="E1475" s="133">
        <v>260</v>
      </c>
      <c r="F1475" s="133" t="s">
        <v>18</v>
      </c>
      <c r="G1475" s="133">
        <v>26010</v>
      </c>
      <c r="H1475" s="133" t="s">
        <v>3648</v>
      </c>
      <c r="I1475" s="133">
        <v>227968</v>
      </c>
      <c r="J1475" s="133" t="s">
        <v>3650</v>
      </c>
      <c r="K1475" s="133" t="s">
        <v>545</v>
      </c>
      <c r="L1475" s="135" t="str">
        <f t="shared" si="44"/>
        <v>AA</v>
      </c>
      <c r="M1475" s="131">
        <f t="shared" si="45"/>
        <v>0</v>
      </c>
      <c r="P1475" s="136"/>
      <c r="Q1475" s="136"/>
      <c r="R1475" s="136"/>
      <c r="S1475" s="136"/>
      <c r="T1475"/>
      <c r="U1475" s="136"/>
      <c r="V1475" s="136"/>
      <c r="W1475"/>
      <c r="X1475" s="136"/>
      <c r="Y1475" s="136"/>
      <c r="Z1475" s="136"/>
      <c r="AA1475" s="136"/>
      <c r="AB1475" s="136"/>
      <c r="AC1475" s="136"/>
      <c r="AD1475" s="136"/>
      <c r="AE1475" s="136"/>
      <c r="AF1475" s="136"/>
      <c r="AG1475" s="136"/>
      <c r="AH1475" s="136"/>
      <c r="AI1475" s="136"/>
    </row>
    <row r="1476" spans="1:35" ht="30" x14ac:dyDescent="0.25">
      <c r="A1476" s="133">
        <v>260100</v>
      </c>
      <c r="B1476" s="133" t="s">
        <v>3648</v>
      </c>
      <c r="C1476" s="133">
        <v>2</v>
      </c>
      <c r="D1476" s="133" t="s">
        <v>1066</v>
      </c>
      <c r="E1476" s="133">
        <v>260</v>
      </c>
      <c r="F1476" s="133" t="s">
        <v>18</v>
      </c>
      <c r="G1476" s="133">
        <v>26010</v>
      </c>
      <c r="H1476" s="133" t="s">
        <v>3648</v>
      </c>
      <c r="I1476" s="133">
        <v>228122</v>
      </c>
      <c r="J1476" s="133" t="s">
        <v>3659</v>
      </c>
      <c r="K1476" s="133" t="s">
        <v>1156</v>
      </c>
      <c r="L1476" s="135" t="str">
        <f t="shared" si="44"/>
        <v>AA</v>
      </c>
      <c r="M1476" s="131">
        <f t="shared" si="45"/>
        <v>0</v>
      </c>
      <c r="P1476" s="136"/>
      <c r="Q1476" s="136"/>
      <c r="R1476" s="136"/>
      <c r="S1476" s="136"/>
      <c r="T1476"/>
      <c r="U1476" s="136"/>
      <c r="V1476" s="136"/>
      <c r="W1476"/>
      <c r="X1476" s="136"/>
      <c r="Y1476" s="136"/>
      <c r="Z1476" s="136"/>
      <c r="AA1476" s="136"/>
      <c r="AB1476" s="136"/>
      <c r="AC1476" s="136"/>
      <c r="AD1476" s="136"/>
      <c r="AE1476" s="136"/>
      <c r="AF1476" s="136"/>
      <c r="AG1476" s="136"/>
      <c r="AH1476" s="136"/>
      <c r="AI1476" s="136"/>
    </row>
    <row r="1477" spans="1:35" ht="30" x14ac:dyDescent="0.25">
      <c r="A1477" s="133">
        <v>260100</v>
      </c>
      <c r="B1477" s="133" t="s">
        <v>3648</v>
      </c>
      <c r="C1477" s="133">
        <v>2</v>
      </c>
      <c r="D1477" s="133" t="s">
        <v>1066</v>
      </c>
      <c r="E1477" s="133">
        <v>260</v>
      </c>
      <c r="F1477" s="133" t="s">
        <v>18</v>
      </c>
      <c r="G1477" s="133">
        <v>26010</v>
      </c>
      <c r="H1477" s="133" t="s">
        <v>3648</v>
      </c>
      <c r="I1477" s="133">
        <v>228610</v>
      </c>
      <c r="J1477" s="133" t="s">
        <v>3661</v>
      </c>
      <c r="K1477" s="133" t="s">
        <v>545</v>
      </c>
      <c r="L1477" s="135" t="str">
        <f t="shared" ref="L1477:L1540" si="46">IF(K1477=102,"AA102",IF(K1477=103,"AA103",VLOOKUP(C1477,$AJ$5:$AK$13,2,0)))</f>
        <v>AA</v>
      </c>
      <c r="M1477" s="131">
        <f t="shared" si="45"/>
        <v>0</v>
      </c>
      <c r="P1477" s="136"/>
      <c r="Q1477" s="136"/>
      <c r="R1477" s="136"/>
      <c r="S1477" s="136"/>
      <c r="T1477"/>
      <c r="U1477" s="136"/>
      <c r="V1477" s="136"/>
      <c r="W1477"/>
      <c r="X1477" s="136"/>
      <c r="Y1477" s="136"/>
      <c r="Z1477" s="136"/>
      <c r="AA1477" s="136"/>
      <c r="AB1477" s="136"/>
      <c r="AC1477" s="136"/>
      <c r="AD1477" s="136"/>
      <c r="AE1477" s="136"/>
      <c r="AF1477" s="136"/>
      <c r="AG1477" s="136"/>
      <c r="AH1477" s="136"/>
      <c r="AI1477" s="136"/>
    </row>
    <row r="1478" spans="1:35" ht="30" x14ac:dyDescent="0.25">
      <c r="A1478" s="133">
        <v>260100</v>
      </c>
      <c r="B1478" s="133" t="s">
        <v>3648</v>
      </c>
      <c r="C1478" s="133">
        <v>2</v>
      </c>
      <c r="D1478" s="133" t="s">
        <v>1066</v>
      </c>
      <c r="E1478" s="133">
        <v>260</v>
      </c>
      <c r="F1478" s="133" t="s">
        <v>18</v>
      </c>
      <c r="G1478" s="133">
        <v>26010</v>
      </c>
      <c r="H1478" s="133" t="s">
        <v>3648</v>
      </c>
      <c r="I1478" s="133">
        <v>228687</v>
      </c>
      <c r="J1478" s="133" t="s">
        <v>3663</v>
      </c>
      <c r="K1478" s="133" t="s">
        <v>545</v>
      </c>
      <c r="L1478" s="135" t="str">
        <f t="shared" si="46"/>
        <v>AA</v>
      </c>
      <c r="M1478" s="131">
        <f t="shared" ref="M1478:M1541" si="47">VLOOKUP(H1478,$W$5:$X$227,2,FALSE)</f>
        <v>0</v>
      </c>
      <c r="P1478" s="136"/>
      <c r="Q1478" s="136"/>
      <c r="R1478" s="136"/>
      <c r="S1478" s="136"/>
      <c r="T1478"/>
      <c r="U1478" s="136"/>
      <c r="V1478" s="136"/>
      <c r="W1478"/>
      <c r="X1478" s="136"/>
      <c r="Y1478" s="136"/>
      <c r="Z1478" s="136"/>
      <c r="AA1478" s="136"/>
      <c r="AB1478" s="136"/>
      <c r="AC1478" s="136"/>
      <c r="AD1478" s="136"/>
      <c r="AE1478" s="136"/>
      <c r="AF1478" s="136"/>
      <c r="AG1478" s="136"/>
      <c r="AH1478" s="136"/>
      <c r="AI1478" s="136"/>
    </row>
    <row r="1479" spans="1:35" ht="30" x14ac:dyDescent="0.25">
      <c r="A1479" s="133">
        <v>260100</v>
      </c>
      <c r="B1479" s="133" t="s">
        <v>3648</v>
      </c>
      <c r="C1479" s="133">
        <v>2</v>
      </c>
      <c r="D1479" s="133" t="s">
        <v>1066</v>
      </c>
      <c r="E1479" s="133">
        <v>260</v>
      </c>
      <c r="F1479" s="133" t="s">
        <v>18</v>
      </c>
      <c r="G1479" s="133">
        <v>26010</v>
      </c>
      <c r="H1479" s="133" t="s">
        <v>3648</v>
      </c>
      <c r="I1479" s="133">
        <v>228729</v>
      </c>
      <c r="J1479" s="133" t="s">
        <v>3665</v>
      </c>
      <c r="K1479" s="133" t="s">
        <v>545</v>
      </c>
      <c r="L1479" s="135" t="str">
        <f t="shared" si="46"/>
        <v>AA</v>
      </c>
      <c r="M1479" s="131">
        <f t="shared" si="47"/>
        <v>0</v>
      </c>
      <c r="P1479" s="136"/>
      <c r="Q1479" s="136"/>
      <c r="R1479" s="136"/>
      <c r="S1479" s="136"/>
      <c r="T1479"/>
      <c r="U1479" s="136"/>
      <c r="V1479" s="136"/>
      <c r="W1479"/>
      <c r="X1479" s="136"/>
      <c r="Y1479" s="136"/>
      <c r="Z1479" s="136"/>
      <c r="AA1479" s="136"/>
      <c r="AB1479" s="136"/>
      <c r="AC1479" s="136"/>
      <c r="AD1479" s="136"/>
      <c r="AE1479" s="136"/>
      <c r="AF1479" s="136"/>
      <c r="AG1479" s="136"/>
      <c r="AH1479" s="136"/>
      <c r="AI1479" s="136"/>
    </row>
    <row r="1480" spans="1:35" ht="30" x14ac:dyDescent="0.25">
      <c r="A1480" s="133">
        <v>260100</v>
      </c>
      <c r="B1480" s="133" t="s">
        <v>3648</v>
      </c>
      <c r="C1480" s="133">
        <v>2</v>
      </c>
      <c r="D1480" s="133" t="s">
        <v>1066</v>
      </c>
      <c r="E1480" s="133">
        <v>260</v>
      </c>
      <c r="F1480" s="133" t="s">
        <v>18</v>
      </c>
      <c r="G1480" s="133">
        <v>26010</v>
      </c>
      <c r="H1480" s="133" t="s">
        <v>3648</v>
      </c>
      <c r="I1480" s="133">
        <v>228955</v>
      </c>
      <c r="J1480" s="133" t="s">
        <v>3667</v>
      </c>
      <c r="K1480" s="133" t="s">
        <v>545</v>
      </c>
      <c r="L1480" s="135" t="str">
        <f t="shared" si="46"/>
        <v>AA</v>
      </c>
      <c r="M1480" s="131">
        <f t="shared" si="47"/>
        <v>0</v>
      </c>
      <c r="P1480" s="136"/>
      <c r="Q1480" s="136"/>
      <c r="R1480" s="136"/>
      <c r="S1480" s="136"/>
      <c r="T1480"/>
      <c r="U1480" s="136"/>
      <c r="V1480" s="136"/>
      <c r="W1480"/>
      <c r="X1480" s="136"/>
      <c r="Y1480" s="136"/>
      <c r="Z1480" s="136"/>
      <c r="AA1480" s="136"/>
      <c r="AB1480" s="136"/>
      <c r="AC1480" s="136"/>
      <c r="AD1480" s="136"/>
      <c r="AE1480" s="136"/>
      <c r="AF1480" s="136"/>
      <c r="AG1480" s="136"/>
      <c r="AH1480" s="136"/>
      <c r="AI1480" s="136"/>
    </row>
    <row r="1481" spans="1:35" ht="30" x14ac:dyDescent="0.25">
      <c r="A1481" s="133">
        <v>260100</v>
      </c>
      <c r="B1481" s="133" t="s">
        <v>3648</v>
      </c>
      <c r="C1481" s="133">
        <v>2</v>
      </c>
      <c r="D1481" s="133" t="s">
        <v>1066</v>
      </c>
      <c r="E1481" s="133">
        <v>260</v>
      </c>
      <c r="F1481" s="133" t="s">
        <v>18</v>
      </c>
      <c r="G1481" s="133">
        <v>26010</v>
      </c>
      <c r="H1481" s="133" t="s">
        <v>3648</v>
      </c>
      <c r="I1481" s="133">
        <v>333517</v>
      </c>
      <c r="J1481" s="133" t="s">
        <v>3669</v>
      </c>
      <c r="K1481" s="133" t="s">
        <v>545</v>
      </c>
      <c r="L1481" s="135" t="str">
        <f t="shared" si="46"/>
        <v>AA</v>
      </c>
      <c r="M1481" s="131">
        <f t="shared" si="47"/>
        <v>0</v>
      </c>
      <c r="P1481" s="136"/>
      <c r="Q1481" s="136"/>
      <c r="R1481" s="136"/>
      <c r="S1481" s="136"/>
      <c r="T1481"/>
      <c r="U1481" s="136"/>
      <c r="V1481" s="136"/>
      <c r="W1481"/>
      <c r="X1481" s="136"/>
      <c r="Y1481" s="136"/>
      <c r="Z1481" s="136"/>
      <c r="AA1481" s="136"/>
      <c r="AB1481" s="136"/>
      <c r="AC1481" s="136"/>
      <c r="AD1481" s="136"/>
      <c r="AE1481" s="136"/>
      <c r="AF1481" s="136"/>
      <c r="AG1481" s="136"/>
      <c r="AH1481" s="136"/>
      <c r="AI1481" s="136"/>
    </row>
    <row r="1482" spans="1:35" ht="30" x14ac:dyDescent="0.25">
      <c r="A1482" s="133">
        <v>260100</v>
      </c>
      <c r="B1482" s="133" t="s">
        <v>3648</v>
      </c>
      <c r="C1482" s="133">
        <v>2</v>
      </c>
      <c r="D1482" s="133" t="s">
        <v>1066</v>
      </c>
      <c r="E1482" s="133">
        <v>260</v>
      </c>
      <c r="F1482" s="133" t="s">
        <v>18</v>
      </c>
      <c r="G1482" s="133">
        <v>26010</v>
      </c>
      <c r="H1482" s="133" t="s">
        <v>3648</v>
      </c>
      <c r="I1482" s="133">
        <v>336601</v>
      </c>
      <c r="J1482" s="133" t="s">
        <v>3671</v>
      </c>
      <c r="K1482" s="133" t="s">
        <v>884</v>
      </c>
      <c r="L1482" s="135" t="str">
        <f t="shared" si="46"/>
        <v>AA</v>
      </c>
      <c r="M1482" s="131">
        <f t="shared" si="47"/>
        <v>0</v>
      </c>
      <c r="P1482" s="136"/>
      <c r="Q1482" s="136"/>
      <c r="R1482" s="136"/>
      <c r="S1482" s="136"/>
      <c r="T1482"/>
      <c r="U1482" s="136"/>
      <c r="V1482" s="136"/>
      <c r="W1482"/>
      <c r="X1482" s="136"/>
      <c r="Y1482" s="136"/>
      <c r="Z1482" s="136"/>
      <c r="AA1482" s="136"/>
      <c r="AB1482" s="136"/>
      <c r="AC1482" s="136"/>
      <c r="AD1482" s="136"/>
      <c r="AE1482" s="136"/>
      <c r="AF1482" s="136"/>
      <c r="AG1482" s="136"/>
      <c r="AH1482" s="136"/>
      <c r="AI1482" s="136"/>
    </row>
    <row r="1483" spans="1:35" ht="30" x14ac:dyDescent="0.25">
      <c r="A1483" s="133">
        <v>260200</v>
      </c>
      <c r="B1483" s="133" t="s">
        <v>3673</v>
      </c>
      <c r="C1483" s="133">
        <v>2</v>
      </c>
      <c r="D1483" s="133" t="s">
        <v>1066</v>
      </c>
      <c r="E1483" s="133">
        <v>260</v>
      </c>
      <c r="F1483" s="133" t="s">
        <v>18</v>
      </c>
      <c r="G1483" s="133">
        <v>26020</v>
      </c>
      <c r="H1483" s="133" t="s">
        <v>3673</v>
      </c>
      <c r="I1483" s="133">
        <v>102610</v>
      </c>
      <c r="J1483" s="133" t="s">
        <v>3675</v>
      </c>
      <c r="K1483" s="133" t="s">
        <v>557</v>
      </c>
      <c r="L1483" s="135" t="str">
        <f t="shared" si="46"/>
        <v>AA</v>
      </c>
      <c r="M1483" s="131">
        <f t="shared" si="47"/>
        <v>0</v>
      </c>
      <c r="P1483" s="136"/>
      <c r="Q1483" s="136"/>
      <c r="R1483" s="136"/>
      <c r="S1483" s="136"/>
      <c r="T1483"/>
      <c r="U1483" s="136"/>
      <c r="V1483" s="136"/>
      <c r="W1483"/>
      <c r="X1483" s="136"/>
      <c r="Y1483" s="136"/>
      <c r="Z1483" s="136"/>
      <c r="AA1483" s="136"/>
      <c r="AB1483" s="136"/>
      <c r="AC1483" s="136"/>
      <c r="AD1483" s="136"/>
      <c r="AE1483" s="136"/>
      <c r="AF1483" s="136"/>
      <c r="AG1483" s="136"/>
      <c r="AH1483" s="136"/>
      <c r="AI1483" s="136"/>
    </row>
    <row r="1484" spans="1:35" ht="30" x14ac:dyDescent="0.25">
      <c r="A1484" s="133">
        <v>260200</v>
      </c>
      <c r="B1484" s="133" t="s">
        <v>3673</v>
      </c>
      <c r="C1484" s="133">
        <v>2</v>
      </c>
      <c r="D1484" s="133" t="s">
        <v>1066</v>
      </c>
      <c r="E1484" s="133">
        <v>260</v>
      </c>
      <c r="F1484" s="133" t="s">
        <v>18</v>
      </c>
      <c r="G1484" s="133">
        <v>26020</v>
      </c>
      <c r="H1484" s="133" t="s">
        <v>3673</v>
      </c>
      <c r="I1484" s="133">
        <v>105610</v>
      </c>
      <c r="J1484" s="133" t="s">
        <v>3677</v>
      </c>
      <c r="K1484" s="133" t="s">
        <v>557</v>
      </c>
      <c r="L1484" s="135" t="str">
        <f t="shared" si="46"/>
        <v>AA</v>
      </c>
      <c r="M1484" s="131">
        <f t="shared" si="47"/>
        <v>0</v>
      </c>
      <c r="P1484" s="136"/>
      <c r="Q1484" s="136"/>
      <c r="R1484" s="136"/>
      <c r="S1484" s="136"/>
      <c r="T1484"/>
      <c r="U1484" s="136"/>
      <c r="V1484" s="136"/>
      <c r="W1484"/>
      <c r="X1484" s="136"/>
      <c r="Y1484" s="136"/>
      <c r="Z1484" s="136"/>
      <c r="AA1484" s="136"/>
      <c r="AB1484" s="136"/>
      <c r="AC1484" s="136"/>
      <c r="AD1484" s="136"/>
      <c r="AE1484" s="136"/>
      <c r="AF1484" s="136"/>
      <c r="AG1484" s="136"/>
      <c r="AH1484" s="136"/>
      <c r="AI1484" s="136"/>
    </row>
    <row r="1485" spans="1:35" ht="30" x14ac:dyDescent="0.25">
      <c r="A1485" s="133">
        <v>260200</v>
      </c>
      <c r="B1485" s="133" t="s">
        <v>3673</v>
      </c>
      <c r="C1485" s="133">
        <v>2</v>
      </c>
      <c r="D1485" s="133" t="s">
        <v>1066</v>
      </c>
      <c r="E1485" s="133">
        <v>260</v>
      </c>
      <c r="F1485" s="133" t="s">
        <v>18</v>
      </c>
      <c r="G1485" s="133">
        <v>26020</v>
      </c>
      <c r="H1485" s="133" t="s">
        <v>3673</v>
      </c>
      <c r="I1485" s="133">
        <v>105611</v>
      </c>
      <c r="J1485" s="133" t="s">
        <v>3679</v>
      </c>
      <c r="K1485" s="133" t="s">
        <v>557</v>
      </c>
      <c r="L1485" s="135" t="str">
        <f t="shared" si="46"/>
        <v>AA</v>
      </c>
      <c r="M1485" s="131">
        <f t="shared" si="47"/>
        <v>0</v>
      </c>
      <c r="P1485" s="136"/>
      <c r="Q1485" s="136"/>
      <c r="R1485" s="136"/>
      <c r="S1485" s="136"/>
      <c r="T1485"/>
      <c r="U1485" s="136"/>
      <c r="V1485" s="136"/>
      <c r="W1485"/>
      <c r="X1485" s="136"/>
      <c r="Y1485" s="136"/>
      <c r="Z1485" s="136"/>
      <c r="AA1485" s="136"/>
      <c r="AB1485" s="136"/>
      <c r="AC1485" s="136"/>
      <c r="AD1485" s="136"/>
      <c r="AE1485" s="136"/>
      <c r="AF1485" s="136"/>
      <c r="AG1485" s="136"/>
      <c r="AH1485" s="136"/>
      <c r="AI1485" s="136"/>
    </row>
    <row r="1486" spans="1:35" ht="30" x14ac:dyDescent="0.25">
      <c r="A1486" s="133">
        <v>260200</v>
      </c>
      <c r="B1486" s="133" t="s">
        <v>3673</v>
      </c>
      <c r="C1486" s="133">
        <v>2</v>
      </c>
      <c r="D1486" s="133" t="s">
        <v>1066</v>
      </c>
      <c r="E1486" s="133">
        <v>260</v>
      </c>
      <c r="F1486" s="133" t="s">
        <v>18</v>
      </c>
      <c r="G1486" s="133">
        <v>26020</v>
      </c>
      <c r="H1486" s="133" t="s">
        <v>3673</v>
      </c>
      <c r="I1486" s="133">
        <v>227031</v>
      </c>
      <c r="J1486" s="133" t="s">
        <v>3681</v>
      </c>
      <c r="K1486" s="133" t="s">
        <v>545</v>
      </c>
      <c r="L1486" s="135" t="str">
        <f t="shared" si="46"/>
        <v>AA</v>
      </c>
      <c r="M1486" s="131">
        <f t="shared" si="47"/>
        <v>0</v>
      </c>
      <c r="P1486" s="136"/>
      <c r="Q1486" s="136"/>
      <c r="R1486" s="136"/>
      <c r="S1486" s="136"/>
      <c r="T1486"/>
      <c r="U1486" s="136"/>
      <c r="V1486" s="136"/>
      <c r="W1486"/>
      <c r="X1486" s="136"/>
      <c r="Y1486" s="136"/>
      <c r="Z1486" s="136"/>
      <c r="AA1486" s="136"/>
      <c r="AB1486" s="136"/>
      <c r="AC1486" s="136"/>
      <c r="AD1486" s="136"/>
      <c r="AE1486" s="136"/>
      <c r="AF1486" s="136"/>
      <c r="AG1486" s="136"/>
      <c r="AH1486" s="136"/>
      <c r="AI1486" s="136"/>
    </row>
    <row r="1487" spans="1:35" ht="30" x14ac:dyDescent="0.25">
      <c r="A1487" s="133">
        <v>260200</v>
      </c>
      <c r="B1487" s="133" t="s">
        <v>3673</v>
      </c>
      <c r="C1487" s="133">
        <v>2</v>
      </c>
      <c r="D1487" s="133" t="s">
        <v>1066</v>
      </c>
      <c r="E1487" s="133">
        <v>260</v>
      </c>
      <c r="F1487" s="133" t="s">
        <v>18</v>
      </c>
      <c r="G1487" s="133">
        <v>26020</v>
      </c>
      <c r="H1487" s="133" t="s">
        <v>3673</v>
      </c>
      <c r="I1487" s="133">
        <v>227124</v>
      </c>
      <c r="J1487" s="133" t="s">
        <v>3683</v>
      </c>
      <c r="K1487" s="133" t="s">
        <v>545</v>
      </c>
      <c r="L1487" s="135" t="str">
        <f t="shared" si="46"/>
        <v>AA</v>
      </c>
      <c r="M1487" s="131">
        <f t="shared" si="47"/>
        <v>0</v>
      </c>
      <c r="P1487" s="136"/>
      <c r="Q1487" s="136"/>
      <c r="R1487" s="136"/>
      <c r="S1487" s="136"/>
      <c r="T1487"/>
      <c r="U1487" s="136"/>
      <c r="V1487" s="136"/>
      <c r="W1487"/>
      <c r="X1487" s="136"/>
      <c r="Y1487" s="136"/>
      <c r="Z1487" s="136"/>
      <c r="AA1487" s="136"/>
      <c r="AB1487" s="136"/>
      <c r="AC1487" s="136"/>
      <c r="AD1487" s="136"/>
      <c r="AE1487" s="136"/>
      <c r="AF1487" s="136"/>
      <c r="AG1487" s="136"/>
      <c r="AH1487" s="136"/>
      <c r="AI1487" s="136"/>
    </row>
    <row r="1488" spans="1:35" ht="30" x14ac:dyDescent="0.25">
      <c r="A1488" s="133">
        <v>260200</v>
      </c>
      <c r="B1488" s="133" t="s">
        <v>3673</v>
      </c>
      <c r="C1488" s="133">
        <v>2</v>
      </c>
      <c r="D1488" s="133" t="s">
        <v>1066</v>
      </c>
      <c r="E1488" s="133">
        <v>260</v>
      </c>
      <c r="F1488" s="133" t="s">
        <v>18</v>
      </c>
      <c r="G1488" s="133">
        <v>26020</v>
      </c>
      <c r="H1488" s="133" t="s">
        <v>3673</v>
      </c>
      <c r="I1488" s="133">
        <v>227166</v>
      </c>
      <c r="J1488" s="133" t="s">
        <v>3685</v>
      </c>
      <c r="K1488" s="133" t="s">
        <v>545</v>
      </c>
      <c r="L1488" s="135" t="str">
        <f t="shared" si="46"/>
        <v>AA</v>
      </c>
      <c r="M1488" s="131">
        <f t="shared" si="47"/>
        <v>0</v>
      </c>
      <c r="P1488" s="136"/>
      <c r="Q1488" s="136"/>
      <c r="R1488" s="136"/>
      <c r="S1488" s="136"/>
      <c r="T1488"/>
      <c r="U1488" s="136"/>
      <c r="V1488" s="136"/>
      <c r="W1488"/>
      <c r="X1488" s="136"/>
      <c r="Y1488" s="136"/>
      <c r="Z1488" s="136"/>
      <c r="AA1488" s="136"/>
      <c r="AB1488" s="136"/>
      <c r="AC1488" s="136"/>
      <c r="AD1488" s="136"/>
      <c r="AE1488" s="136"/>
      <c r="AF1488" s="136"/>
      <c r="AG1488" s="136"/>
      <c r="AH1488" s="136"/>
      <c r="AI1488" s="136"/>
    </row>
    <row r="1489" spans="1:35" ht="30" x14ac:dyDescent="0.25">
      <c r="A1489" s="133">
        <v>260200</v>
      </c>
      <c r="B1489" s="133" t="s">
        <v>3673</v>
      </c>
      <c r="C1489" s="133">
        <v>2</v>
      </c>
      <c r="D1489" s="133" t="s">
        <v>1066</v>
      </c>
      <c r="E1489" s="133">
        <v>260</v>
      </c>
      <c r="F1489" s="133" t="s">
        <v>18</v>
      </c>
      <c r="G1489" s="133">
        <v>26020</v>
      </c>
      <c r="H1489" s="133" t="s">
        <v>3673</v>
      </c>
      <c r="I1489" s="133">
        <v>227348</v>
      </c>
      <c r="J1489" s="133" t="s">
        <v>3687</v>
      </c>
      <c r="K1489" s="133" t="s">
        <v>545</v>
      </c>
      <c r="L1489" s="135" t="str">
        <f t="shared" si="46"/>
        <v>AA</v>
      </c>
      <c r="M1489" s="131">
        <f t="shared" si="47"/>
        <v>0</v>
      </c>
      <c r="P1489" s="136"/>
      <c r="Q1489" s="136"/>
      <c r="R1489" s="136"/>
      <c r="S1489" s="136"/>
      <c r="T1489"/>
      <c r="U1489" s="136"/>
      <c r="V1489" s="136"/>
      <c r="W1489"/>
      <c r="X1489" s="136"/>
      <c r="Y1489" s="136"/>
      <c r="Z1489" s="136"/>
      <c r="AA1489" s="136"/>
      <c r="AB1489" s="136"/>
      <c r="AC1489" s="136"/>
      <c r="AD1489" s="136"/>
      <c r="AE1489" s="136"/>
      <c r="AF1489" s="136"/>
      <c r="AG1489" s="136"/>
      <c r="AH1489" s="136"/>
      <c r="AI1489" s="136"/>
    </row>
    <row r="1490" spans="1:35" ht="30" x14ac:dyDescent="0.25">
      <c r="A1490" s="133">
        <v>260200</v>
      </c>
      <c r="B1490" s="133" t="s">
        <v>3673</v>
      </c>
      <c r="C1490" s="133">
        <v>2</v>
      </c>
      <c r="D1490" s="133" t="s">
        <v>1066</v>
      </c>
      <c r="E1490" s="133">
        <v>260</v>
      </c>
      <c r="F1490" s="133" t="s">
        <v>18</v>
      </c>
      <c r="G1490" s="133">
        <v>26020</v>
      </c>
      <c r="H1490" s="133" t="s">
        <v>3673</v>
      </c>
      <c r="I1490" s="133">
        <v>227396</v>
      </c>
      <c r="J1490" s="133" t="s">
        <v>3689</v>
      </c>
      <c r="K1490" s="133" t="s">
        <v>545</v>
      </c>
      <c r="L1490" s="135" t="str">
        <f t="shared" si="46"/>
        <v>AA</v>
      </c>
      <c r="M1490" s="131">
        <f t="shared" si="47"/>
        <v>0</v>
      </c>
      <c r="P1490" s="136"/>
      <c r="Q1490" s="136"/>
      <c r="R1490" s="136"/>
      <c r="S1490" s="136"/>
      <c r="T1490"/>
      <c r="U1490" s="136"/>
      <c r="V1490" s="136"/>
      <c r="W1490"/>
      <c r="X1490" s="136"/>
      <c r="Y1490" s="136"/>
      <c r="Z1490" s="136"/>
      <c r="AA1490" s="136"/>
      <c r="AB1490" s="136"/>
      <c r="AC1490" s="136"/>
      <c r="AD1490" s="136"/>
      <c r="AE1490" s="136"/>
      <c r="AF1490" s="136"/>
      <c r="AG1490" s="136"/>
      <c r="AH1490" s="136"/>
      <c r="AI1490" s="136"/>
    </row>
    <row r="1491" spans="1:35" ht="30" x14ac:dyDescent="0.25">
      <c r="A1491" s="133">
        <v>260200</v>
      </c>
      <c r="B1491" s="133" t="s">
        <v>3673</v>
      </c>
      <c r="C1491" s="133">
        <v>2</v>
      </c>
      <c r="D1491" s="133" t="s">
        <v>1066</v>
      </c>
      <c r="E1491" s="133">
        <v>260</v>
      </c>
      <c r="F1491" s="133" t="s">
        <v>18</v>
      </c>
      <c r="G1491" s="133">
        <v>26020</v>
      </c>
      <c r="H1491" s="133" t="s">
        <v>3673</v>
      </c>
      <c r="I1491" s="133">
        <v>227434</v>
      </c>
      <c r="J1491" s="133" t="s">
        <v>3691</v>
      </c>
      <c r="K1491" s="133" t="s">
        <v>545</v>
      </c>
      <c r="L1491" s="135" t="str">
        <f t="shared" si="46"/>
        <v>AA</v>
      </c>
      <c r="M1491" s="131">
        <f t="shared" si="47"/>
        <v>0</v>
      </c>
      <c r="P1491" s="136"/>
      <c r="Q1491" s="136"/>
      <c r="R1491" s="136"/>
      <c r="S1491" s="136"/>
      <c r="T1491"/>
      <c r="U1491" s="136"/>
      <c r="V1491" s="136"/>
      <c r="W1491"/>
      <c r="X1491" s="136"/>
      <c r="Y1491" s="136"/>
      <c r="Z1491" s="136"/>
      <c r="AA1491" s="136"/>
      <c r="AB1491" s="136"/>
      <c r="AC1491" s="136"/>
      <c r="AD1491" s="136"/>
      <c r="AE1491" s="136"/>
      <c r="AF1491" s="136"/>
      <c r="AG1491" s="136"/>
      <c r="AH1491" s="136"/>
      <c r="AI1491" s="136"/>
    </row>
    <row r="1492" spans="1:35" ht="30" x14ac:dyDescent="0.25">
      <c r="A1492" s="133">
        <v>260200</v>
      </c>
      <c r="B1492" s="133" t="s">
        <v>3673</v>
      </c>
      <c r="C1492" s="133">
        <v>2</v>
      </c>
      <c r="D1492" s="133" t="s">
        <v>1066</v>
      </c>
      <c r="E1492" s="133">
        <v>260</v>
      </c>
      <c r="F1492" s="133" t="s">
        <v>18</v>
      </c>
      <c r="G1492" s="133">
        <v>26020</v>
      </c>
      <c r="H1492" s="133" t="s">
        <v>3673</v>
      </c>
      <c r="I1492" s="133">
        <v>227472</v>
      </c>
      <c r="J1492" s="133" t="s">
        <v>3693</v>
      </c>
      <c r="K1492" s="133" t="s">
        <v>545</v>
      </c>
      <c r="L1492" s="135" t="str">
        <f t="shared" si="46"/>
        <v>AA</v>
      </c>
      <c r="M1492" s="131">
        <f t="shared" si="47"/>
        <v>0</v>
      </c>
      <c r="P1492" s="136"/>
      <c r="Q1492" s="136"/>
      <c r="R1492" s="136"/>
      <c r="S1492" s="136"/>
      <c r="T1492"/>
      <c r="U1492" s="136"/>
      <c r="V1492" s="136"/>
      <c r="W1492"/>
      <c r="X1492" s="136"/>
      <c r="Y1492" s="136"/>
      <c r="Z1492" s="136"/>
      <c r="AA1492" s="136"/>
      <c r="AB1492" s="136"/>
      <c r="AC1492" s="136"/>
      <c r="AD1492" s="136"/>
      <c r="AE1492" s="136"/>
      <c r="AF1492" s="136"/>
      <c r="AG1492" s="136"/>
      <c r="AH1492" s="136"/>
      <c r="AI1492" s="136"/>
    </row>
    <row r="1493" spans="1:35" ht="30" x14ac:dyDescent="0.25">
      <c r="A1493" s="133">
        <v>260200</v>
      </c>
      <c r="B1493" s="133" t="s">
        <v>3673</v>
      </c>
      <c r="C1493" s="133">
        <v>2</v>
      </c>
      <c r="D1493" s="133" t="s">
        <v>1066</v>
      </c>
      <c r="E1493" s="133">
        <v>260</v>
      </c>
      <c r="F1493" s="133" t="s">
        <v>18</v>
      </c>
      <c r="G1493" s="133">
        <v>26020</v>
      </c>
      <c r="H1493" s="133" t="s">
        <v>3673</v>
      </c>
      <c r="I1493" s="133">
        <v>227504</v>
      </c>
      <c r="J1493" s="133" t="s">
        <v>3695</v>
      </c>
      <c r="K1493" s="133" t="s">
        <v>545</v>
      </c>
      <c r="L1493" s="135" t="str">
        <f t="shared" si="46"/>
        <v>AA</v>
      </c>
      <c r="M1493" s="131">
        <f t="shared" si="47"/>
        <v>0</v>
      </c>
      <c r="P1493" s="136"/>
      <c r="Q1493" s="136"/>
      <c r="R1493" s="136"/>
      <c r="S1493" s="136"/>
      <c r="T1493"/>
      <c r="U1493" s="136"/>
      <c r="V1493" s="136"/>
      <c r="W1493"/>
      <c r="X1493" s="136"/>
      <c r="Y1493" s="136"/>
      <c r="Z1493" s="136"/>
      <c r="AA1493" s="136"/>
      <c r="AB1493" s="136"/>
      <c r="AC1493" s="136"/>
      <c r="AD1493" s="136"/>
      <c r="AE1493" s="136"/>
      <c r="AF1493" s="136"/>
      <c r="AG1493" s="136"/>
      <c r="AH1493" s="136"/>
      <c r="AI1493" s="136"/>
    </row>
    <row r="1494" spans="1:35" ht="30" x14ac:dyDescent="0.25">
      <c r="A1494" s="133">
        <v>260200</v>
      </c>
      <c r="B1494" s="133" t="s">
        <v>3673</v>
      </c>
      <c r="C1494" s="133">
        <v>2</v>
      </c>
      <c r="D1494" s="133" t="s">
        <v>1066</v>
      </c>
      <c r="E1494" s="133">
        <v>260</v>
      </c>
      <c r="F1494" s="133" t="s">
        <v>18</v>
      </c>
      <c r="G1494" s="133">
        <v>26020</v>
      </c>
      <c r="H1494" s="133" t="s">
        <v>3673</v>
      </c>
      <c r="I1494" s="133">
        <v>227523</v>
      </c>
      <c r="J1494" s="133" t="s">
        <v>3697</v>
      </c>
      <c r="K1494" s="133" t="s">
        <v>545</v>
      </c>
      <c r="L1494" s="135" t="str">
        <f t="shared" si="46"/>
        <v>AA</v>
      </c>
      <c r="M1494" s="131">
        <f t="shared" si="47"/>
        <v>0</v>
      </c>
      <c r="P1494" s="136"/>
      <c r="Q1494" s="136"/>
      <c r="R1494" s="136"/>
      <c r="S1494" s="136"/>
      <c r="T1494"/>
      <c r="U1494" s="136"/>
      <c r="V1494" s="136"/>
      <c r="W1494"/>
      <c r="X1494" s="136"/>
      <c r="Y1494" s="136"/>
      <c r="Z1494" s="136"/>
      <c r="AA1494" s="136"/>
      <c r="AB1494" s="136"/>
      <c r="AC1494" s="136"/>
      <c r="AD1494" s="136"/>
      <c r="AE1494" s="136"/>
      <c r="AF1494" s="136"/>
      <c r="AG1494" s="136"/>
      <c r="AH1494" s="136"/>
      <c r="AI1494" s="136"/>
    </row>
    <row r="1495" spans="1:35" ht="30" x14ac:dyDescent="0.25">
      <c r="A1495" s="133">
        <v>260200</v>
      </c>
      <c r="B1495" s="133" t="s">
        <v>3673</v>
      </c>
      <c r="C1495" s="133">
        <v>2</v>
      </c>
      <c r="D1495" s="133" t="s">
        <v>1066</v>
      </c>
      <c r="E1495" s="133">
        <v>260</v>
      </c>
      <c r="F1495" s="133" t="s">
        <v>18</v>
      </c>
      <c r="G1495" s="133">
        <v>26020</v>
      </c>
      <c r="H1495" s="133" t="s">
        <v>3673</v>
      </c>
      <c r="I1495" s="133">
        <v>227548</v>
      </c>
      <c r="J1495" s="133" t="s">
        <v>3699</v>
      </c>
      <c r="K1495" s="133" t="s">
        <v>545</v>
      </c>
      <c r="L1495" s="135" t="str">
        <f t="shared" si="46"/>
        <v>AA</v>
      </c>
      <c r="M1495" s="131">
        <f t="shared" si="47"/>
        <v>0</v>
      </c>
      <c r="P1495" s="136"/>
      <c r="Q1495" s="136"/>
      <c r="R1495" s="136"/>
      <c r="S1495" s="136"/>
      <c r="T1495"/>
      <c r="U1495" s="136"/>
      <c r="V1495" s="136"/>
      <c r="W1495"/>
      <c r="X1495" s="136"/>
      <c r="Y1495" s="136"/>
      <c r="Z1495" s="136"/>
      <c r="AA1495" s="136"/>
      <c r="AB1495" s="136"/>
      <c r="AC1495" s="136"/>
      <c r="AD1495" s="136"/>
      <c r="AE1495" s="136"/>
      <c r="AF1495" s="136"/>
      <c r="AG1495" s="136"/>
      <c r="AH1495" s="136"/>
      <c r="AI1495" s="136"/>
    </row>
    <row r="1496" spans="1:35" ht="30" x14ac:dyDescent="0.25">
      <c r="A1496" s="133">
        <v>260200</v>
      </c>
      <c r="B1496" s="133" t="s">
        <v>3673</v>
      </c>
      <c r="C1496" s="133">
        <v>2</v>
      </c>
      <c r="D1496" s="133" t="s">
        <v>1066</v>
      </c>
      <c r="E1496" s="133">
        <v>260</v>
      </c>
      <c r="F1496" s="133" t="s">
        <v>18</v>
      </c>
      <c r="G1496" s="133">
        <v>26020</v>
      </c>
      <c r="H1496" s="133" t="s">
        <v>3673</v>
      </c>
      <c r="I1496" s="133">
        <v>227577</v>
      </c>
      <c r="J1496" s="133" t="s">
        <v>3701</v>
      </c>
      <c r="K1496" s="133" t="s">
        <v>545</v>
      </c>
      <c r="L1496" s="135" t="str">
        <f t="shared" si="46"/>
        <v>AA</v>
      </c>
      <c r="M1496" s="131">
        <f t="shared" si="47"/>
        <v>0</v>
      </c>
      <c r="P1496" s="136"/>
      <c r="Q1496" s="136"/>
      <c r="R1496" s="136"/>
      <c r="S1496" s="136"/>
      <c r="T1496"/>
      <c r="U1496" s="136"/>
      <c r="V1496" s="136"/>
      <c r="W1496"/>
      <c r="X1496" s="136"/>
      <c r="Y1496" s="136"/>
      <c r="Z1496" s="136"/>
      <c r="AA1496" s="136"/>
      <c r="AB1496" s="136"/>
      <c r="AC1496" s="136"/>
      <c r="AD1496" s="136"/>
      <c r="AE1496" s="136"/>
      <c r="AF1496" s="136"/>
      <c r="AG1496" s="136"/>
      <c r="AH1496" s="136"/>
      <c r="AI1496" s="136"/>
    </row>
    <row r="1497" spans="1:35" ht="30" x14ac:dyDescent="0.25">
      <c r="A1497" s="133">
        <v>260200</v>
      </c>
      <c r="B1497" s="133" t="s">
        <v>3673</v>
      </c>
      <c r="C1497" s="133">
        <v>2</v>
      </c>
      <c r="D1497" s="133" t="s">
        <v>1066</v>
      </c>
      <c r="E1497" s="133">
        <v>260</v>
      </c>
      <c r="F1497" s="133" t="s">
        <v>18</v>
      </c>
      <c r="G1497" s="133">
        <v>26020</v>
      </c>
      <c r="H1497" s="133" t="s">
        <v>3673</v>
      </c>
      <c r="I1497" s="133">
        <v>227652</v>
      </c>
      <c r="J1497" s="133" t="s">
        <v>3703</v>
      </c>
      <c r="K1497" s="133" t="s">
        <v>545</v>
      </c>
      <c r="L1497" s="135" t="str">
        <f t="shared" si="46"/>
        <v>AA</v>
      </c>
      <c r="M1497" s="131">
        <f t="shared" si="47"/>
        <v>0</v>
      </c>
      <c r="P1497" s="136"/>
      <c r="Q1497" s="136"/>
      <c r="R1497" s="136"/>
      <c r="S1497" s="136"/>
      <c r="T1497"/>
      <c r="U1497" s="136"/>
      <c r="V1497" s="136"/>
      <c r="W1497"/>
      <c r="X1497" s="136"/>
      <c r="Y1497" s="136"/>
      <c r="Z1497" s="136"/>
      <c r="AA1497" s="136"/>
      <c r="AB1497" s="136"/>
      <c r="AC1497" s="136"/>
      <c r="AD1497" s="136"/>
      <c r="AE1497" s="136"/>
      <c r="AF1497" s="136"/>
      <c r="AG1497" s="136"/>
      <c r="AH1497" s="136"/>
      <c r="AI1497" s="136"/>
    </row>
    <row r="1498" spans="1:35" ht="30" x14ac:dyDescent="0.25">
      <c r="A1498" s="133">
        <v>260200</v>
      </c>
      <c r="B1498" s="133" t="s">
        <v>3673</v>
      </c>
      <c r="C1498" s="133">
        <v>2</v>
      </c>
      <c r="D1498" s="133" t="s">
        <v>1066</v>
      </c>
      <c r="E1498" s="133">
        <v>260</v>
      </c>
      <c r="F1498" s="133" t="s">
        <v>18</v>
      </c>
      <c r="G1498" s="133">
        <v>26020</v>
      </c>
      <c r="H1498" s="133" t="s">
        <v>3673</v>
      </c>
      <c r="I1498" s="133">
        <v>227825</v>
      </c>
      <c r="J1498" s="133" t="s">
        <v>3705</v>
      </c>
      <c r="K1498" s="133" t="s">
        <v>545</v>
      </c>
      <c r="L1498" s="135" t="str">
        <f t="shared" si="46"/>
        <v>AA</v>
      </c>
      <c r="M1498" s="131">
        <f t="shared" si="47"/>
        <v>0</v>
      </c>
      <c r="P1498" s="136"/>
      <c r="Q1498" s="136"/>
      <c r="R1498" s="136"/>
      <c r="S1498" s="136"/>
      <c r="T1498"/>
      <c r="U1498" s="136"/>
      <c r="V1498" s="136"/>
      <c r="W1498"/>
      <c r="X1498" s="136"/>
      <c r="Y1498" s="136"/>
      <c r="Z1498" s="136"/>
      <c r="AA1498" s="136"/>
      <c r="AB1498" s="136"/>
      <c r="AC1498" s="136"/>
      <c r="AD1498" s="136"/>
      <c r="AE1498" s="136"/>
      <c r="AF1498" s="136"/>
      <c r="AG1498" s="136"/>
      <c r="AH1498" s="136"/>
      <c r="AI1498" s="136"/>
    </row>
    <row r="1499" spans="1:35" ht="30" x14ac:dyDescent="0.25">
      <c r="A1499" s="133">
        <v>260200</v>
      </c>
      <c r="B1499" s="133" t="s">
        <v>3673</v>
      </c>
      <c r="C1499" s="133">
        <v>2</v>
      </c>
      <c r="D1499" s="133" t="s">
        <v>1066</v>
      </c>
      <c r="E1499" s="133">
        <v>260</v>
      </c>
      <c r="F1499" s="133" t="s">
        <v>18</v>
      </c>
      <c r="G1499" s="133">
        <v>26020</v>
      </c>
      <c r="H1499" s="133" t="s">
        <v>3673</v>
      </c>
      <c r="I1499" s="133">
        <v>227826</v>
      </c>
      <c r="J1499" s="133" t="s">
        <v>3707</v>
      </c>
      <c r="K1499" s="133" t="s">
        <v>545</v>
      </c>
      <c r="L1499" s="135" t="str">
        <f t="shared" si="46"/>
        <v>AA</v>
      </c>
      <c r="M1499" s="131">
        <f t="shared" si="47"/>
        <v>0</v>
      </c>
      <c r="P1499" s="136"/>
      <c r="Q1499" s="136"/>
      <c r="R1499" s="136"/>
      <c r="S1499" s="136"/>
      <c r="T1499"/>
      <c r="U1499" s="136"/>
      <c r="V1499" s="136"/>
      <c r="W1499"/>
      <c r="X1499" s="136"/>
      <c r="Y1499" s="136"/>
      <c r="Z1499" s="136"/>
      <c r="AA1499" s="136"/>
      <c r="AB1499" s="136"/>
      <c r="AC1499" s="136"/>
      <c r="AD1499" s="136"/>
      <c r="AE1499" s="136"/>
      <c r="AF1499" s="136"/>
      <c r="AG1499" s="136"/>
      <c r="AH1499" s="136"/>
      <c r="AI1499" s="136"/>
    </row>
    <row r="1500" spans="1:35" ht="30" x14ac:dyDescent="0.25">
      <c r="A1500" s="133">
        <v>260200</v>
      </c>
      <c r="B1500" s="133" t="s">
        <v>3673</v>
      </c>
      <c r="C1500" s="133">
        <v>2</v>
      </c>
      <c r="D1500" s="133" t="s">
        <v>1066</v>
      </c>
      <c r="E1500" s="133">
        <v>260</v>
      </c>
      <c r="F1500" s="133" t="s">
        <v>18</v>
      </c>
      <c r="G1500" s="133">
        <v>26020</v>
      </c>
      <c r="H1500" s="133" t="s">
        <v>3673</v>
      </c>
      <c r="I1500" s="133">
        <v>227874</v>
      </c>
      <c r="J1500" s="133" t="s">
        <v>3709</v>
      </c>
      <c r="K1500" s="133" t="s">
        <v>545</v>
      </c>
      <c r="L1500" s="135" t="str">
        <f t="shared" si="46"/>
        <v>AA</v>
      </c>
      <c r="M1500" s="131">
        <f t="shared" si="47"/>
        <v>0</v>
      </c>
      <c r="P1500" s="136"/>
      <c r="Q1500" s="136"/>
      <c r="R1500" s="136"/>
      <c r="S1500" s="136"/>
      <c r="T1500"/>
      <c r="U1500" s="136"/>
      <c r="V1500" s="136"/>
      <c r="W1500"/>
      <c r="X1500" s="136"/>
      <c r="Y1500" s="136"/>
      <c r="Z1500" s="136"/>
      <c r="AA1500" s="136"/>
      <c r="AB1500" s="136"/>
      <c r="AC1500" s="136"/>
      <c r="AD1500" s="136"/>
      <c r="AE1500" s="136"/>
      <c r="AF1500" s="136"/>
      <c r="AG1500" s="136"/>
      <c r="AH1500" s="136"/>
      <c r="AI1500" s="136"/>
    </row>
    <row r="1501" spans="1:35" ht="30" x14ac:dyDescent="0.25">
      <c r="A1501" s="133">
        <v>260200</v>
      </c>
      <c r="B1501" s="133" t="s">
        <v>3673</v>
      </c>
      <c r="C1501" s="133">
        <v>2</v>
      </c>
      <c r="D1501" s="133" t="s">
        <v>1066</v>
      </c>
      <c r="E1501" s="133">
        <v>260</v>
      </c>
      <c r="F1501" s="133" t="s">
        <v>18</v>
      </c>
      <c r="G1501" s="133">
        <v>26020</v>
      </c>
      <c r="H1501" s="133" t="s">
        <v>3673</v>
      </c>
      <c r="I1501" s="133">
        <v>227960</v>
      </c>
      <c r="J1501" s="133" t="s">
        <v>3711</v>
      </c>
      <c r="K1501" s="133" t="s">
        <v>545</v>
      </c>
      <c r="L1501" s="135" t="str">
        <f t="shared" si="46"/>
        <v>AA</v>
      </c>
      <c r="M1501" s="131">
        <f t="shared" si="47"/>
        <v>0</v>
      </c>
      <c r="P1501" s="136"/>
      <c r="Q1501" s="136"/>
      <c r="R1501" s="136"/>
      <c r="S1501" s="136"/>
      <c r="T1501"/>
      <c r="U1501" s="136"/>
      <c r="V1501" s="136"/>
      <c r="W1501"/>
      <c r="X1501" s="136"/>
      <c r="Y1501" s="136"/>
      <c r="Z1501" s="136"/>
      <c r="AA1501" s="136"/>
      <c r="AB1501" s="136"/>
      <c r="AC1501" s="136"/>
      <c r="AD1501" s="136"/>
      <c r="AE1501" s="136"/>
      <c r="AF1501" s="136"/>
      <c r="AG1501" s="136"/>
      <c r="AH1501" s="136"/>
      <c r="AI1501" s="136"/>
    </row>
    <row r="1502" spans="1:35" ht="30" x14ac:dyDescent="0.25">
      <c r="A1502" s="133">
        <v>260200</v>
      </c>
      <c r="B1502" s="133" t="s">
        <v>3673</v>
      </c>
      <c r="C1502" s="133">
        <v>2</v>
      </c>
      <c r="D1502" s="133" t="s">
        <v>1066</v>
      </c>
      <c r="E1502" s="133">
        <v>260</v>
      </c>
      <c r="F1502" s="133" t="s">
        <v>18</v>
      </c>
      <c r="G1502" s="133">
        <v>26020</v>
      </c>
      <c r="H1502" s="133" t="s">
        <v>3673</v>
      </c>
      <c r="I1502" s="133">
        <v>228201</v>
      </c>
      <c r="J1502" s="133" t="s">
        <v>3713</v>
      </c>
      <c r="K1502" s="133" t="s">
        <v>1156</v>
      </c>
      <c r="L1502" s="135" t="str">
        <f t="shared" si="46"/>
        <v>AA</v>
      </c>
      <c r="M1502" s="131">
        <f t="shared" si="47"/>
        <v>0</v>
      </c>
      <c r="P1502" s="136"/>
      <c r="Q1502" s="136"/>
      <c r="R1502" s="136"/>
      <c r="S1502" s="136"/>
      <c r="T1502"/>
      <c r="U1502" s="136"/>
      <c r="V1502" s="136"/>
      <c r="W1502"/>
      <c r="X1502" s="136"/>
      <c r="Y1502" s="136"/>
      <c r="Z1502" s="136"/>
      <c r="AA1502" s="136"/>
      <c r="AB1502" s="136"/>
      <c r="AC1502" s="136"/>
      <c r="AD1502" s="136"/>
      <c r="AE1502" s="136"/>
      <c r="AF1502" s="136"/>
      <c r="AG1502" s="136"/>
      <c r="AH1502" s="136"/>
      <c r="AI1502" s="136"/>
    </row>
    <row r="1503" spans="1:35" ht="30" x14ac:dyDescent="0.25">
      <c r="A1503" s="133">
        <v>260200</v>
      </c>
      <c r="B1503" s="133" t="s">
        <v>3673</v>
      </c>
      <c r="C1503" s="133">
        <v>2</v>
      </c>
      <c r="D1503" s="133" t="s">
        <v>1066</v>
      </c>
      <c r="E1503" s="133">
        <v>260</v>
      </c>
      <c r="F1503" s="133" t="s">
        <v>18</v>
      </c>
      <c r="G1503" s="133">
        <v>26020</v>
      </c>
      <c r="H1503" s="133" t="s">
        <v>3673</v>
      </c>
      <c r="I1503" s="133">
        <v>228228</v>
      </c>
      <c r="J1503" s="133" t="s">
        <v>3715</v>
      </c>
      <c r="K1503" s="133" t="s">
        <v>1156</v>
      </c>
      <c r="L1503" s="135" t="str">
        <f t="shared" si="46"/>
        <v>AA</v>
      </c>
      <c r="M1503" s="131">
        <f t="shared" si="47"/>
        <v>0</v>
      </c>
      <c r="P1503" s="136"/>
      <c r="Q1503" s="136"/>
      <c r="R1503" s="136"/>
      <c r="S1503" s="136"/>
      <c r="T1503"/>
      <c r="U1503" s="136"/>
      <c r="V1503" s="136"/>
      <c r="W1503"/>
      <c r="X1503" s="136"/>
      <c r="Y1503" s="136"/>
      <c r="Z1503" s="136"/>
      <c r="AA1503" s="136"/>
      <c r="AB1503" s="136"/>
      <c r="AC1503" s="136"/>
      <c r="AD1503" s="136"/>
      <c r="AE1503" s="136"/>
      <c r="AF1503" s="136"/>
      <c r="AG1503" s="136"/>
      <c r="AH1503" s="136"/>
      <c r="AI1503" s="136"/>
    </row>
    <row r="1504" spans="1:35" ht="30" x14ac:dyDescent="0.25">
      <c r="A1504" s="133">
        <v>260200</v>
      </c>
      <c r="B1504" s="133" t="s">
        <v>3673</v>
      </c>
      <c r="C1504" s="133">
        <v>2</v>
      </c>
      <c r="D1504" s="133" t="s">
        <v>1066</v>
      </c>
      <c r="E1504" s="133">
        <v>260</v>
      </c>
      <c r="F1504" s="133" t="s">
        <v>18</v>
      </c>
      <c r="G1504" s="133">
        <v>26020</v>
      </c>
      <c r="H1504" s="133" t="s">
        <v>3673</v>
      </c>
      <c r="I1504" s="133">
        <v>228537</v>
      </c>
      <c r="J1504" s="133" t="s">
        <v>3717</v>
      </c>
      <c r="K1504" s="133" t="s">
        <v>545</v>
      </c>
      <c r="L1504" s="135" t="str">
        <f t="shared" si="46"/>
        <v>AA</v>
      </c>
      <c r="M1504" s="131">
        <f t="shared" si="47"/>
        <v>0</v>
      </c>
      <c r="P1504" s="136"/>
      <c r="Q1504" s="136"/>
      <c r="R1504" s="136"/>
      <c r="S1504" s="136"/>
      <c r="T1504"/>
      <c r="U1504" s="136"/>
      <c r="V1504" s="136"/>
      <c r="W1504"/>
      <c r="X1504" s="136"/>
      <c r="Y1504" s="136"/>
      <c r="Z1504" s="136"/>
      <c r="AA1504" s="136"/>
      <c r="AB1504" s="136"/>
      <c r="AC1504" s="136"/>
      <c r="AD1504" s="136"/>
      <c r="AE1504" s="136"/>
      <c r="AF1504" s="136"/>
      <c r="AG1504" s="136"/>
      <c r="AH1504" s="136"/>
      <c r="AI1504" s="136"/>
    </row>
    <row r="1505" spans="1:35" ht="30" x14ac:dyDescent="0.25">
      <c r="A1505" s="133">
        <v>260200</v>
      </c>
      <c r="B1505" s="133" t="s">
        <v>3673</v>
      </c>
      <c r="C1505" s="133">
        <v>2</v>
      </c>
      <c r="D1505" s="133" t="s">
        <v>1066</v>
      </c>
      <c r="E1505" s="133">
        <v>260</v>
      </c>
      <c r="F1505" s="133" t="s">
        <v>18</v>
      </c>
      <c r="G1505" s="133">
        <v>26020</v>
      </c>
      <c r="H1505" s="133" t="s">
        <v>3673</v>
      </c>
      <c r="I1505" s="133">
        <v>228539</v>
      </c>
      <c r="J1505" s="133" t="s">
        <v>3719</v>
      </c>
      <c r="K1505" s="133" t="s">
        <v>545</v>
      </c>
      <c r="L1505" s="135" t="str">
        <f t="shared" si="46"/>
        <v>AA</v>
      </c>
      <c r="M1505" s="131">
        <f t="shared" si="47"/>
        <v>0</v>
      </c>
      <c r="P1505" s="136"/>
      <c r="Q1505" s="136"/>
      <c r="R1505" s="136"/>
      <c r="S1505" s="136"/>
      <c r="T1505"/>
      <c r="U1505" s="136"/>
      <c r="V1505" s="136"/>
      <c r="W1505"/>
      <c r="X1505" s="136"/>
      <c r="Y1505" s="136"/>
      <c r="Z1505" s="136"/>
      <c r="AA1505" s="136"/>
      <c r="AB1505" s="136"/>
      <c r="AC1505" s="136"/>
      <c r="AD1505" s="136"/>
      <c r="AE1505" s="136"/>
      <c r="AF1505" s="136"/>
      <c r="AG1505" s="136"/>
      <c r="AH1505" s="136"/>
      <c r="AI1505" s="136"/>
    </row>
    <row r="1506" spans="1:35" ht="30" x14ac:dyDescent="0.25">
      <c r="A1506" s="133">
        <v>260200</v>
      </c>
      <c r="B1506" s="133" t="s">
        <v>3673</v>
      </c>
      <c r="C1506" s="133">
        <v>2</v>
      </c>
      <c r="D1506" s="133" t="s">
        <v>1066</v>
      </c>
      <c r="E1506" s="133">
        <v>260</v>
      </c>
      <c r="F1506" s="133" t="s">
        <v>18</v>
      </c>
      <c r="G1506" s="133">
        <v>26020</v>
      </c>
      <c r="H1506" s="133" t="s">
        <v>3673</v>
      </c>
      <c r="I1506" s="133">
        <v>228601</v>
      </c>
      <c r="J1506" s="133" t="s">
        <v>3721</v>
      </c>
      <c r="K1506" s="133" t="s">
        <v>545</v>
      </c>
      <c r="L1506" s="135" t="str">
        <f t="shared" si="46"/>
        <v>AA</v>
      </c>
      <c r="M1506" s="131">
        <f t="shared" si="47"/>
        <v>0</v>
      </c>
      <c r="P1506" s="136"/>
      <c r="Q1506" s="136"/>
      <c r="R1506" s="136"/>
      <c r="S1506" s="136"/>
      <c r="T1506"/>
      <c r="U1506" s="136"/>
      <c r="V1506" s="136"/>
      <c r="W1506"/>
      <c r="X1506" s="136"/>
      <c r="Y1506" s="136"/>
      <c r="Z1506" s="136"/>
      <c r="AA1506" s="136"/>
      <c r="AB1506" s="136"/>
      <c r="AC1506" s="136"/>
      <c r="AD1506" s="136"/>
      <c r="AE1506" s="136"/>
      <c r="AF1506" s="136"/>
      <c r="AG1506" s="136"/>
      <c r="AH1506" s="136"/>
      <c r="AI1506" s="136"/>
    </row>
    <row r="1507" spans="1:35" ht="30" x14ac:dyDescent="0.25">
      <c r="A1507" s="133">
        <v>260200</v>
      </c>
      <c r="B1507" s="133" t="s">
        <v>3673</v>
      </c>
      <c r="C1507" s="133">
        <v>2</v>
      </c>
      <c r="D1507" s="133" t="s">
        <v>1066</v>
      </c>
      <c r="E1507" s="133">
        <v>260</v>
      </c>
      <c r="F1507" s="133" t="s">
        <v>18</v>
      </c>
      <c r="G1507" s="133">
        <v>26020</v>
      </c>
      <c r="H1507" s="133" t="s">
        <v>3673</v>
      </c>
      <c r="I1507" s="133">
        <v>228631</v>
      </c>
      <c r="J1507" s="133" t="s">
        <v>3723</v>
      </c>
      <c r="K1507" s="133" t="s">
        <v>545</v>
      </c>
      <c r="L1507" s="135" t="str">
        <f t="shared" si="46"/>
        <v>AA</v>
      </c>
      <c r="M1507" s="131">
        <f t="shared" si="47"/>
        <v>0</v>
      </c>
      <c r="P1507" s="136"/>
      <c r="Q1507" s="136"/>
      <c r="R1507" s="136"/>
      <c r="S1507" s="136"/>
      <c r="T1507"/>
      <c r="U1507" s="136"/>
      <c r="V1507" s="136"/>
      <c r="W1507"/>
      <c r="X1507" s="136"/>
      <c r="Y1507" s="136"/>
      <c r="Z1507" s="136"/>
      <c r="AA1507" s="136"/>
      <c r="AB1507" s="136"/>
      <c r="AC1507" s="136"/>
      <c r="AD1507" s="136"/>
      <c r="AE1507" s="136"/>
      <c r="AF1507" s="136"/>
      <c r="AG1507" s="136"/>
      <c r="AH1507" s="136"/>
      <c r="AI1507" s="136"/>
    </row>
    <row r="1508" spans="1:35" ht="30" x14ac:dyDescent="0.25">
      <c r="A1508" s="133">
        <v>260200</v>
      </c>
      <c r="B1508" s="133" t="s">
        <v>3673</v>
      </c>
      <c r="C1508" s="133">
        <v>2</v>
      </c>
      <c r="D1508" s="133" t="s">
        <v>1066</v>
      </c>
      <c r="E1508" s="133">
        <v>260</v>
      </c>
      <c r="F1508" s="133" t="s">
        <v>18</v>
      </c>
      <c r="G1508" s="133">
        <v>26020</v>
      </c>
      <c r="H1508" s="133" t="s">
        <v>3673</v>
      </c>
      <c r="I1508" s="133">
        <v>228636</v>
      </c>
      <c r="J1508" s="133" t="s">
        <v>3725</v>
      </c>
      <c r="K1508" s="133" t="s">
        <v>545</v>
      </c>
      <c r="L1508" s="135" t="str">
        <f t="shared" si="46"/>
        <v>AA</v>
      </c>
      <c r="M1508" s="131">
        <f t="shared" si="47"/>
        <v>0</v>
      </c>
      <c r="P1508" s="136"/>
      <c r="Q1508" s="136"/>
      <c r="R1508" s="136"/>
      <c r="S1508" s="136"/>
      <c r="T1508"/>
      <c r="U1508" s="136"/>
      <c r="V1508" s="136"/>
      <c r="W1508"/>
      <c r="X1508" s="136"/>
      <c r="Y1508" s="136"/>
      <c r="Z1508" s="136"/>
      <c r="AA1508" s="136"/>
      <c r="AB1508" s="136"/>
      <c r="AC1508" s="136"/>
      <c r="AD1508" s="136"/>
      <c r="AE1508" s="136"/>
      <c r="AF1508" s="136"/>
      <c r="AG1508" s="136"/>
      <c r="AH1508" s="136"/>
      <c r="AI1508" s="136"/>
    </row>
    <row r="1509" spans="1:35" ht="30" x14ac:dyDescent="0.25">
      <c r="A1509" s="133">
        <v>260200</v>
      </c>
      <c r="B1509" s="133" t="s">
        <v>3673</v>
      </c>
      <c r="C1509" s="133">
        <v>2</v>
      </c>
      <c r="D1509" s="133" t="s">
        <v>1066</v>
      </c>
      <c r="E1509" s="133">
        <v>260</v>
      </c>
      <c r="F1509" s="133" t="s">
        <v>18</v>
      </c>
      <c r="G1509" s="133">
        <v>26020</v>
      </c>
      <c r="H1509" s="133" t="s">
        <v>3673</v>
      </c>
      <c r="I1509" s="133">
        <v>228645</v>
      </c>
      <c r="J1509" s="133" t="s">
        <v>3727</v>
      </c>
      <c r="K1509" s="133" t="s">
        <v>545</v>
      </c>
      <c r="L1509" s="135" t="str">
        <f t="shared" si="46"/>
        <v>AA</v>
      </c>
      <c r="M1509" s="131">
        <f t="shared" si="47"/>
        <v>0</v>
      </c>
      <c r="P1509" s="136"/>
      <c r="Q1509" s="136"/>
      <c r="R1509" s="136"/>
      <c r="S1509" s="136"/>
      <c r="T1509"/>
      <c r="U1509" s="136"/>
      <c r="V1509" s="136"/>
      <c r="W1509"/>
      <c r="X1509" s="136"/>
      <c r="Y1509" s="136"/>
      <c r="Z1509" s="136"/>
      <c r="AA1509" s="136"/>
      <c r="AB1509" s="136"/>
      <c r="AC1509" s="136"/>
      <c r="AD1509" s="136"/>
      <c r="AE1509" s="136"/>
      <c r="AF1509" s="136"/>
      <c r="AG1509" s="136"/>
      <c r="AH1509" s="136"/>
      <c r="AI1509" s="136"/>
    </row>
    <row r="1510" spans="1:35" ht="30" x14ac:dyDescent="0.25">
      <c r="A1510" s="133">
        <v>260200</v>
      </c>
      <c r="B1510" s="133" t="s">
        <v>3673</v>
      </c>
      <c r="C1510" s="133">
        <v>2</v>
      </c>
      <c r="D1510" s="133" t="s">
        <v>1066</v>
      </c>
      <c r="E1510" s="133">
        <v>260</v>
      </c>
      <c r="F1510" s="133" t="s">
        <v>18</v>
      </c>
      <c r="G1510" s="133">
        <v>26020</v>
      </c>
      <c r="H1510" s="133" t="s">
        <v>3673</v>
      </c>
      <c r="I1510" s="133">
        <v>228751</v>
      </c>
      <c r="J1510" s="133" t="s">
        <v>3729</v>
      </c>
      <c r="K1510" s="133" t="s">
        <v>545</v>
      </c>
      <c r="L1510" s="135" t="str">
        <f t="shared" si="46"/>
        <v>AA</v>
      </c>
      <c r="M1510" s="131">
        <f t="shared" si="47"/>
        <v>0</v>
      </c>
      <c r="P1510" s="136"/>
      <c r="Q1510" s="136"/>
      <c r="R1510" s="136"/>
      <c r="S1510" s="136"/>
      <c r="T1510"/>
      <c r="U1510" s="136"/>
      <c r="V1510" s="136"/>
      <c r="W1510"/>
      <c r="X1510" s="136"/>
      <c r="Y1510" s="136"/>
      <c r="Z1510" s="136"/>
      <c r="AA1510" s="136"/>
      <c r="AB1510" s="136"/>
      <c r="AC1510" s="136"/>
      <c r="AD1510" s="136"/>
      <c r="AE1510" s="136"/>
      <c r="AF1510" s="136"/>
      <c r="AG1510" s="136"/>
      <c r="AH1510" s="136"/>
      <c r="AI1510" s="136"/>
    </row>
    <row r="1511" spans="1:35" ht="30" x14ac:dyDescent="0.25">
      <c r="A1511" s="133">
        <v>260200</v>
      </c>
      <c r="B1511" s="133" t="s">
        <v>3673</v>
      </c>
      <c r="C1511" s="133">
        <v>2</v>
      </c>
      <c r="D1511" s="133" t="s">
        <v>1066</v>
      </c>
      <c r="E1511" s="133">
        <v>260</v>
      </c>
      <c r="F1511" s="133" t="s">
        <v>18</v>
      </c>
      <c r="G1511" s="133">
        <v>26020</v>
      </c>
      <c r="H1511" s="133" t="s">
        <v>3673</v>
      </c>
      <c r="I1511" s="133">
        <v>228760</v>
      </c>
      <c r="J1511" s="133" t="s">
        <v>3731</v>
      </c>
      <c r="K1511" s="133" t="s">
        <v>545</v>
      </c>
      <c r="L1511" s="135" t="str">
        <f t="shared" si="46"/>
        <v>AA</v>
      </c>
      <c r="M1511" s="131">
        <f t="shared" si="47"/>
        <v>0</v>
      </c>
      <c r="P1511" s="136"/>
      <c r="Q1511" s="136"/>
      <c r="R1511" s="136"/>
      <c r="S1511" s="136"/>
      <c r="T1511"/>
      <c r="U1511" s="136"/>
      <c r="V1511" s="136"/>
      <c r="W1511"/>
      <c r="X1511" s="136"/>
      <c r="Y1511" s="136"/>
      <c r="Z1511" s="136"/>
      <c r="AA1511" s="136"/>
      <c r="AB1511" s="136"/>
      <c r="AC1511" s="136"/>
      <c r="AD1511" s="136"/>
      <c r="AE1511" s="136"/>
      <c r="AF1511" s="136"/>
      <c r="AG1511" s="136"/>
      <c r="AH1511" s="136"/>
      <c r="AI1511" s="136"/>
    </row>
    <row r="1512" spans="1:35" ht="30" x14ac:dyDescent="0.25">
      <c r="A1512" s="133">
        <v>260200</v>
      </c>
      <c r="B1512" s="133" t="s">
        <v>3673</v>
      </c>
      <c r="C1512" s="133">
        <v>2</v>
      </c>
      <c r="D1512" s="133" t="s">
        <v>1066</v>
      </c>
      <c r="E1512" s="133">
        <v>260</v>
      </c>
      <c r="F1512" s="133" t="s">
        <v>18</v>
      </c>
      <c r="G1512" s="133">
        <v>26020</v>
      </c>
      <c r="H1512" s="133" t="s">
        <v>3673</v>
      </c>
      <c r="I1512" s="133">
        <v>228961</v>
      </c>
      <c r="J1512" s="133" t="s">
        <v>3733</v>
      </c>
      <c r="K1512" s="133" t="s">
        <v>545</v>
      </c>
      <c r="L1512" s="135" t="str">
        <f t="shared" si="46"/>
        <v>AA</v>
      </c>
      <c r="M1512" s="131">
        <f t="shared" si="47"/>
        <v>0</v>
      </c>
      <c r="P1512" s="136"/>
      <c r="Q1512" s="136"/>
      <c r="R1512" s="136"/>
      <c r="S1512" s="136"/>
      <c r="T1512"/>
      <c r="U1512" s="136"/>
      <c r="V1512" s="136"/>
      <c r="W1512"/>
      <c r="X1512" s="136"/>
      <c r="Y1512" s="136"/>
      <c r="Z1512" s="136"/>
      <c r="AA1512" s="136"/>
      <c r="AB1512" s="136"/>
      <c r="AC1512" s="136"/>
      <c r="AD1512" s="136"/>
      <c r="AE1512" s="136"/>
      <c r="AF1512" s="136"/>
      <c r="AG1512" s="136"/>
      <c r="AH1512" s="136"/>
      <c r="AI1512" s="136"/>
    </row>
    <row r="1513" spans="1:35" ht="30" x14ac:dyDescent="0.25">
      <c r="A1513" s="133">
        <v>260200</v>
      </c>
      <c r="B1513" s="133" t="s">
        <v>3673</v>
      </c>
      <c r="C1513" s="133">
        <v>2</v>
      </c>
      <c r="D1513" s="133" t="s">
        <v>1066</v>
      </c>
      <c r="E1513" s="133">
        <v>260</v>
      </c>
      <c r="F1513" s="133" t="s">
        <v>18</v>
      </c>
      <c r="G1513" s="133">
        <v>26020</v>
      </c>
      <c r="H1513" s="133" t="s">
        <v>3673</v>
      </c>
      <c r="I1513" s="133">
        <v>333514</v>
      </c>
      <c r="J1513" s="133" t="s">
        <v>3735</v>
      </c>
      <c r="K1513" s="133" t="s">
        <v>545</v>
      </c>
      <c r="L1513" s="135" t="str">
        <f t="shared" si="46"/>
        <v>AA</v>
      </c>
      <c r="M1513" s="131">
        <f t="shared" si="47"/>
        <v>0</v>
      </c>
      <c r="P1513" s="136"/>
      <c r="Q1513" s="136"/>
      <c r="R1513" s="136"/>
      <c r="S1513" s="136"/>
      <c r="T1513"/>
      <c r="U1513" s="136"/>
      <c r="V1513" s="136"/>
      <c r="W1513"/>
      <c r="X1513" s="136"/>
      <c r="Y1513" s="136"/>
      <c r="Z1513" s="136"/>
      <c r="AA1513" s="136"/>
      <c r="AB1513" s="136"/>
      <c r="AC1513" s="136"/>
      <c r="AD1513" s="136"/>
      <c r="AE1513" s="136"/>
      <c r="AF1513" s="136"/>
      <c r="AG1513" s="136"/>
      <c r="AH1513" s="136"/>
      <c r="AI1513" s="136"/>
    </row>
    <row r="1514" spans="1:35" ht="30" x14ac:dyDescent="0.25">
      <c r="A1514" s="133">
        <v>260200</v>
      </c>
      <c r="B1514" s="133" t="s">
        <v>3673</v>
      </c>
      <c r="C1514" s="133">
        <v>2</v>
      </c>
      <c r="D1514" s="133" t="s">
        <v>1066</v>
      </c>
      <c r="E1514" s="133">
        <v>260</v>
      </c>
      <c r="F1514" s="133" t="s">
        <v>18</v>
      </c>
      <c r="G1514" s="133">
        <v>26020</v>
      </c>
      <c r="H1514" s="133" t="s">
        <v>3673</v>
      </c>
      <c r="I1514" s="133">
        <v>336608</v>
      </c>
      <c r="J1514" s="133" t="s">
        <v>3737</v>
      </c>
      <c r="K1514" s="133" t="s">
        <v>884</v>
      </c>
      <c r="L1514" s="135" t="str">
        <f t="shared" si="46"/>
        <v>AA</v>
      </c>
      <c r="M1514" s="131">
        <f t="shared" si="47"/>
        <v>0</v>
      </c>
      <c r="P1514" s="136"/>
      <c r="Q1514" s="136"/>
      <c r="R1514" s="136"/>
      <c r="S1514" s="136"/>
      <c r="T1514"/>
      <c r="U1514" s="136"/>
      <c r="V1514" s="136"/>
      <c r="W1514"/>
      <c r="X1514" s="136"/>
      <c r="Y1514" s="136"/>
      <c r="Z1514" s="136"/>
      <c r="AA1514" s="136"/>
      <c r="AB1514" s="136"/>
      <c r="AC1514" s="136"/>
      <c r="AD1514" s="136"/>
      <c r="AE1514" s="136"/>
      <c r="AF1514" s="136"/>
      <c r="AG1514" s="136"/>
      <c r="AH1514" s="136"/>
      <c r="AI1514" s="136"/>
    </row>
    <row r="1515" spans="1:35" ht="30" x14ac:dyDescent="0.25">
      <c r="A1515" s="133">
        <v>260200</v>
      </c>
      <c r="B1515" s="133" t="s">
        <v>3673</v>
      </c>
      <c r="C1515" s="133">
        <v>2</v>
      </c>
      <c r="D1515" s="133" t="s">
        <v>1066</v>
      </c>
      <c r="E1515" s="133">
        <v>260</v>
      </c>
      <c r="F1515" s="133" t="s">
        <v>18</v>
      </c>
      <c r="G1515" s="133">
        <v>26020</v>
      </c>
      <c r="H1515" s="133" t="s">
        <v>3673</v>
      </c>
      <c r="I1515" s="133">
        <v>336697</v>
      </c>
      <c r="J1515" s="133" t="s">
        <v>3739</v>
      </c>
      <c r="K1515" s="133" t="s">
        <v>545</v>
      </c>
      <c r="L1515" s="135" t="str">
        <f t="shared" si="46"/>
        <v>AA</v>
      </c>
      <c r="M1515" s="131">
        <f t="shared" si="47"/>
        <v>0</v>
      </c>
      <c r="P1515" s="136"/>
      <c r="Q1515" s="136"/>
      <c r="R1515" s="136"/>
      <c r="S1515" s="136"/>
      <c r="T1515"/>
      <c r="U1515" s="136"/>
      <c r="V1515" s="136"/>
      <c r="W1515"/>
      <c r="X1515" s="136"/>
      <c r="Y1515" s="136"/>
      <c r="Z1515" s="136"/>
      <c r="AA1515" s="136"/>
      <c r="AB1515" s="136"/>
      <c r="AC1515" s="136"/>
      <c r="AD1515" s="136"/>
      <c r="AE1515" s="136"/>
      <c r="AF1515" s="136"/>
      <c r="AG1515" s="136"/>
      <c r="AH1515" s="136"/>
      <c r="AI1515" s="136"/>
    </row>
    <row r="1516" spans="1:35" ht="30" x14ac:dyDescent="0.25">
      <c r="A1516" s="133">
        <v>260200</v>
      </c>
      <c r="B1516" s="133" t="s">
        <v>3673</v>
      </c>
      <c r="C1516" s="133">
        <v>2</v>
      </c>
      <c r="D1516" s="133" t="s">
        <v>1066</v>
      </c>
      <c r="E1516" s="133">
        <v>260</v>
      </c>
      <c r="F1516" s="133" t="s">
        <v>18</v>
      </c>
      <c r="G1516" s="133">
        <v>26020</v>
      </c>
      <c r="H1516" s="133" t="s">
        <v>3673</v>
      </c>
      <c r="I1516" s="133">
        <v>559513</v>
      </c>
      <c r="J1516" s="133" t="s">
        <v>3741</v>
      </c>
      <c r="K1516" s="133" t="s">
        <v>1156</v>
      </c>
      <c r="L1516" s="135" t="str">
        <f t="shared" si="46"/>
        <v>AA</v>
      </c>
      <c r="M1516" s="131">
        <f t="shared" si="47"/>
        <v>0</v>
      </c>
      <c r="P1516" s="136"/>
      <c r="Q1516" s="136"/>
      <c r="R1516" s="136"/>
      <c r="S1516" s="136"/>
      <c r="T1516"/>
      <c r="U1516" s="136"/>
      <c r="V1516" s="136"/>
      <c r="W1516"/>
      <c r="X1516" s="136"/>
      <c r="Y1516" s="136"/>
      <c r="Z1516" s="136"/>
      <c r="AA1516" s="136"/>
      <c r="AB1516" s="136"/>
      <c r="AC1516" s="136"/>
      <c r="AD1516" s="136"/>
      <c r="AE1516" s="136"/>
      <c r="AF1516" s="136"/>
      <c r="AG1516" s="136"/>
      <c r="AH1516" s="136"/>
      <c r="AI1516" s="136"/>
    </row>
    <row r="1517" spans="1:35" ht="30" x14ac:dyDescent="0.25">
      <c r="A1517" s="133">
        <v>260202</v>
      </c>
      <c r="B1517" s="133" t="s">
        <v>3742</v>
      </c>
      <c r="C1517" s="133">
        <v>2</v>
      </c>
      <c r="D1517" s="133" t="s">
        <v>1066</v>
      </c>
      <c r="E1517" s="133">
        <v>260</v>
      </c>
      <c r="F1517" s="133" t="s">
        <v>18</v>
      </c>
      <c r="G1517" s="133">
        <v>26020</v>
      </c>
      <c r="H1517" s="133" t="s">
        <v>3673</v>
      </c>
      <c r="I1517" s="133">
        <v>107362</v>
      </c>
      <c r="J1517" s="133" t="s">
        <v>3744</v>
      </c>
      <c r="K1517" s="133" t="s">
        <v>604</v>
      </c>
      <c r="L1517" s="135" t="str">
        <f t="shared" si="46"/>
        <v>AA</v>
      </c>
      <c r="M1517" s="131">
        <f t="shared" si="47"/>
        <v>0</v>
      </c>
      <c r="P1517" s="136"/>
      <c r="Q1517" s="136"/>
      <c r="R1517" s="136"/>
      <c r="S1517" s="136"/>
      <c r="T1517"/>
      <c r="U1517" s="136"/>
      <c r="V1517" s="136"/>
      <c r="W1517"/>
      <c r="X1517" s="136"/>
      <c r="Y1517" s="136"/>
      <c r="Z1517" s="136"/>
      <c r="AA1517" s="136"/>
      <c r="AB1517" s="136"/>
      <c r="AC1517" s="136"/>
      <c r="AD1517" s="136"/>
      <c r="AE1517" s="136"/>
      <c r="AF1517" s="136"/>
      <c r="AG1517" s="136"/>
      <c r="AH1517" s="136"/>
      <c r="AI1517" s="136"/>
    </row>
    <row r="1518" spans="1:35" ht="30" x14ac:dyDescent="0.25">
      <c r="A1518" s="133">
        <v>260202</v>
      </c>
      <c r="B1518" s="133" t="s">
        <v>3742</v>
      </c>
      <c r="C1518" s="133">
        <v>2</v>
      </c>
      <c r="D1518" s="133" t="s">
        <v>1066</v>
      </c>
      <c r="E1518" s="133">
        <v>260</v>
      </c>
      <c r="F1518" s="133" t="s">
        <v>18</v>
      </c>
      <c r="G1518" s="133">
        <v>26020</v>
      </c>
      <c r="H1518" s="133" t="s">
        <v>3673</v>
      </c>
      <c r="I1518" s="133">
        <v>227069</v>
      </c>
      <c r="J1518" s="133" t="s">
        <v>3746</v>
      </c>
      <c r="K1518" s="133" t="s">
        <v>545</v>
      </c>
      <c r="L1518" s="135" t="str">
        <f t="shared" si="46"/>
        <v>AA</v>
      </c>
      <c r="M1518" s="131">
        <f t="shared" si="47"/>
        <v>0</v>
      </c>
      <c r="P1518" s="136"/>
      <c r="Q1518" s="136"/>
      <c r="R1518" s="136"/>
      <c r="S1518" s="136"/>
      <c r="T1518"/>
      <c r="U1518" s="136"/>
      <c r="V1518" s="136"/>
      <c r="W1518"/>
      <c r="X1518" s="136"/>
      <c r="Y1518" s="136"/>
      <c r="Z1518" s="136"/>
      <c r="AA1518" s="136"/>
      <c r="AB1518" s="136"/>
      <c r="AC1518" s="136"/>
      <c r="AD1518" s="136"/>
      <c r="AE1518" s="136"/>
      <c r="AF1518" s="136"/>
      <c r="AG1518" s="136"/>
      <c r="AH1518" s="136"/>
      <c r="AI1518" s="136"/>
    </row>
    <row r="1519" spans="1:35" ht="30" x14ac:dyDescent="0.25">
      <c r="A1519" s="133">
        <v>260202</v>
      </c>
      <c r="B1519" s="133" t="s">
        <v>3742</v>
      </c>
      <c r="C1519" s="133">
        <v>2</v>
      </c>
      <c r="D1519" s="133" t="s">
        <v>1066</v>
      </c>
      <c r="E1519" s="133">
        <v>260</v>
      </c>
      <c r="F1519" s="133" t="s">
        <v>18</v>
      </c>
      <c r="G1519" s="133">
        <v>26020</v>
      </c>
      <c r="H1519" s="133" t="s">
        <v>3673</v>
      </c>
      <c r="I1519" s="133">
        <v>227381</v>
      </c>
      <c r="J1519" s="133" t="s">
        <v>3748</v>
      </c>
      <c r="K1519" s="133" t="s">
        <v>545</v>
      </c>
      <c r="L1519" s="135" t="str">
        <f t="shared" si="46"/>
        <v>AA</v>
      </c>
      <c r="M1519" s="131">
        <f t="shared" si="47"/>
        <v>0</v>
      </c>
      <c r="P1519" s="136"/>
      <c r="Q1519" s="136"/>
      <c r="R1519" s="136"/>
      <c r="S1519" s="136"/>
      <c r="T1519"/>
      <c r="U1519" s="136"/>
      <c r="V1519" s="136"/>
      <c r="W1519"/>
      <c r="X1519" s="136"/>
      <c r="Y1519" s="136"/>
      <c r="Z1519" s="136"/>
      <c r="AA1519" s="136"/>
      <c r="AB1519" s="136"/>
      <c r="AC1519" s="136"/>
      <c r="AD1519" s="136"/>
      <c r="AE1519" s="136"/>
      <c r="AF1519" s="136"/>
      <c r="AG1519" s="136"/>
      <c r="AH1519" s="136"/>
      <c r="AI1519" s="136"/>
    </row>
    <row r="1520" spans="1:35" ht="30" x14ac:dyDescent="0.25">
      <c r="A1520" s="133">
        <v>260202</v>
      </c>
      <c r="B1520" s="133" t="s">
        <v>3742</v>
      </c>
      <c r="C1520" s="133">
        <v>2</v>
      </c>
      <c r="D1520" s="133" t="s">
        <v>1066</v>
      </c>
      <c r="E1520" s="133">
        <v>260</v>
      </c>
      <c r="F1520" s="133" t="s">
        <v>18</v>
      </c>
      <c r="G1520" s="133">
        <v>26020</v>
      </c>
      <c r="H1520" s="133" t="s">
        <v>3673</v>
      </c>
      <c r="I1520" s="133">
        <v>228979</v>
      </c>
      <c r="J1520" s="133" t="s">
        <v>3750</v>
      </c>
      <c r="K1520" s="133" t="s">
        <v>545</v>
      </c>
      <c r="L1520" s="135" t="str">
        <f t="shared" si="46"/>
        <v>AA</v>
      </c>
      <c r="M1520" s="131">
        <f t="shared" si="47"/>
        <v>0</v>
      </c>
      <c r="P1520" s="136"/>
      <c r="Q1520" s="136"/>
      <c r="R1520" s="136"/>
      <c r="S1520" s="136"/>
      <c r="T1520"/>
      <c r="U1520" s="136"/>
      <c r="V1520" s="136"/>
      <c r="W1520"/>
      <c r="X1520" s="136"/>
      <c r="Y1520" s="136"/>
      <c r="Z1520" s="136"/>
      <c r="AA1520" s="136"/>
      <c r="AB1520" s="136"/>
      <c r="AC1520" s="136"/>
      <c r="AD1520" s="136"/>
      <c r="AE1520" s="136"/>
      <c r="AF1520" s="136"/>
      <c r="AG1520" s="136"/>
      <c r="AH1520" s="136"/>
      <c r="AI1520" s="136"/>
    </row>
    <row r="1521" spans="1:35" ht="30" x14ac:dyDescent="0.25">
      <c r="A1521" s="133">
        <v>260202</v>
      </c>
      <c r="B1521" s="133" t="s">
        <v>3742</v>
      </c>
      <c r="C1521" s="133">
        <v>2</v>
      </c>
      <c r="D1521" s="133" t="s">
        <v>1066</v>
      </c>
      <c r="E1521" s="133">
        <v>260</v>
      </c>
      <c r="F1521" s="133" t="s">
        <v>18</v>
      </c>
      <c r="G1521" s="133">
        <v>26020</v>
      </c>
      <c r="H1521" s="133" t="s">
        <v>3673</v>
      </c>
      <c r="I1521" s="133">
        <v>336622</v>
      </c>
      <c r="J1521" s="133" t="s">
        <v>3752</v>
      </c>
      <c r="K1521" s="133" t="s">
        <v>884</v>
      </c>
      <c r="L1521" s="135" t="str">
        <f t="shared" si="46"/>
        <v>AA</v>
      </c>
      <c r="M1521" s="131">
        <f t="shared" si="47"/>
        <v>0</v>
      </c>
      <c r="P1521" s="136"/>
      <c r="Q1521" s="136"/>
      <c r="R1521" s="136"/>
      <c r="S1521" s="136"/>
      <c r="T1521"/>
      <c r="U1521" s="136"/>
      <c r="V1521" s="136"/>
      <c r="W1521"/>
      <c r="X1521" s="136"/>
      <c r="Y1521" s="136"/>
      <c r="Z1521" s="136"/>
      <c r="AA1521" s="136"/>
      <c r="AB1521" s="136"/>
      <c r="AC1521" s="136"/>
      <c r="AD1521" s="136"/>
      <c r="AE1521" s="136"/>
      <c r="AF1521" s="136"/>
      <c r="AG1521" s="136"/>
      <c r="AH1521" s="136"/>
      <c r="AI1521" s="136"/>
    </row>
    <row r="1522" spans="1:35" ht="30" x14ac:dyDescent="0.25">
      <c r="A1522" s="133">
        <v>260202</v>
      </c>
      <c r="B1522" s="133" t="s">
        <v>3742</v>
      </c>
      <c r="C1522" s="133">
        <v>2</v>
      </c>
      <c r="D1522" s="133" t="s">
        <v>1066</v>
      </c>
      <c r="E1522" s="133">
        <v>260</v>
      </c>
      <c r="F1522" s="133" t="s">
        <v>18</v>
      </c>
      <c r="G1522" s="133">
        <v>26020</v>
      </c>
      <c r="H1522" s="133" t="s">
        <v>3673</v>
      </c>
      <c r="I1522" s="133">
        <v>557071</v>
      </c>
      <c r="J1522" s="133" t="s">
        <v>3754</v>
      </c>
      <c r="K1522" s="133" t="s">
        <v>604</v>
      </c>
      <c r="L1522" s="135" t="str">
        <f t="shared" si="46"/>
        <v>AA</v>
      </c>
      <c r="M1522" s="131">
        <f t="shared" si="47"/>
        <v>0</v>
      </c>
      <c r="P1522" s="136"/>
      <c r="Q1522" s="136"/>
      <c r="R1522" s="136"/>
      <c r="S1522" s="136"/>
      <c r="T1522"/>
      <c r="U1522" s="136"/>
      <c r="V1522" s="136"/>
      <c r="W1522"/>
      <c r="X1522" s="136"/>
      <c r="Y1522" s="136"/>
      <c r="Z1522" s="136"/>
      <c r="AA1522" s="136"/>
      <c r="AB1522" s="136"/>
      <c r="AC1522" s="136"/>
      <c r="AD1522" s="136"/>
      <c r="AE1522" s="136"/>
      <c r="AF1522" s="136"/>
      <c r="AG1522" s="136"/>
      <c r="AH1522" s="136"/>
      <c r="AI1522" s="136"/>
    </row>
    <row r="1523" spans="1:35" ht="30" x14ac:dyDescent="0.25">
      <c r="A1523" s="133">
        <v>260202</v>
      </c>
      <c r="B1523" s="133" t="s">
        <v>3742</v>
      </c>
      <c r="C1523" s="133">
        <v>2</v>
      </c>
      <c r="D1523" s="133" t="s">
        <v>1066</v>
      </c>
      <c r="E1523" s="133">
        <v>260</v>
      </c>
      <c r="F1523" s="133" t="s">
        <v>18</v>
      </c>
      <c r="G1523" s="133">
        <v>26020</v>
      </c>
      <c r="H1523" s="133" t="s">
        <v>3673</v>
      </c>
      <c r="I1523" s="133">
        <v>557122</v>
      </c>
      <c r="J1523" s="133" t="s">
        <v>3756</v>
      </c>
      <c r="K1523" s="133" t="s">
        <v>604</v>
      </c>
      <c r="L1523" s="135" t="str">
        <f t="shared" si="46"/>
        <v>AA</v>
      </c>
      <c r="M1523" s="131">
        <f t="shared" si="47"/>
        <v>0</v>
      </c>
      <c r="P1523" s="136"/>
      <c r="Q1523" s="136"/>
      <c r="R1523" s="136"/>
      <c r="S1523" s="136"/>
      <c r="T1523"/>
      <c r="U1523" s="136"/>
      <c r="V1523" s="136"/>
      <c r="W1523"/>
      <c r="X1523" s="136"/>
      <c r="Y1523" s="136"/>
      <c r="Z1523" s="136"/>
      <c r="AA1523" s="136"/>
      <c r="AB1523" s="136"/>
      <c r="AC1523" s="136"/>
      <c r="AD1523" s="136"/>
      <c r="AE1523" s="136"/>
      <c r="AF1523" s="136"/>
      <c r="AG1523" s="136"/>
      <c r="AH1523" s="136"/>
      <c r="AI1523" s="136"/>
    </row>
    <row r="1524" spans="1:35" ht="30" x14ac:dyDescent="0.25">
      <c r="A1524" s="133">
        <v>260202</v>
      </c>
      <c r="B1524" s="133" t="s">
        <v>3742</v>
      </c>
      <c r="C1524" s="133">
        <v>2</v>
      </c>
      <c r="D1524" s="133" t="s">
        <v>1066</v>
      </c>
      <c r="E1524" s="133">
        <v>260</v>
      </c>
      <c r="F1524" s="133" t="s">
        <v>18</v>
      </c>
      <c r="G1524" s="133">
        <v>26020</v>
      </c>
      <c r="H1524" s="133" t="s">
        <v>3673</v>
      </c>
      <c r="I1524" s="133">
        <v>557630</v>
      </c>
      <c r="J1524" s="133" t="s">
        <v>3758</v>
      </c>
      <c r="K1524" s="133" t="s">
        <v>604</v>
      </c>
      <c r="L1524" s="135" t="str">
        <f t="shared" si="46"/>
        <v>AA</v>
      </c>
      <c r="M1524" s="131">
        <f t="shared" si="47"/>
        <v>0</v>
      </c>
      <c r="P1524" s="136"/>
      <c r="Q1524" s="136"/>
      <c r="R1524" s="136"/>
      <c r="S1524" s="136"/>
      <c r="T1524"/>
      <c r="U1524" s="136"/>
      <c r="V1524" s="136"/>
      <c r="W1524"/>
      <c r="X1524" s="136"/>
      <c r="Y1524" s="136"/>
      <c r="Z1524" s="136"/>
      <c r="AA1524" s="136"/>
      <c r="AB1524" s="136"/>
      <c r="AC1524" s="136"/>
      <c r="AD1524" s="136"/>
      <c r="AE1524" s="136"/>
      <c r="AF1524" s="136"/>
      <c r="AG1524" s="136"/>
      <c r="AH1524" s="136"/>
      <c r="AI1524" s="136"/>
    </row>
    <row r="1525" spans="1:35" ht="30" x14ac:dyDescent="0.25">
      <c r="A1525" s="133">
        <v>260202</v>
      </c>
      <c r="B1525" s="133" t="s">
        <v>3742</v>
      </c>
      <c r="C1525" s="133">
        <v>2</v>
      </c>
      <c r="D1525" s="133" t="s">
        <v>1066</v>
      </c>
      <c r="E1525" s="133">
        <v>260</v>
      </c>
      <c r="F1525" s="133" t="s">
        <v>18</v>
      </c>
      <c r="G1525" s="133">
        <v>26020</v>
      </c>
      <c r="H1525" s="133" t="s">
        <v>3673</v>
      </c>
      <c r="I1525" s="133">
        <v>557641</v>
      </c>
      <c r="J1525" s="133" t="s">
        <v>3760</v>
      </c>
      <c r="K1525" s="133" t="s">
        <v>604</v>
      </c>
      <c r="L1525" s="135" t="str">
        <f t="shared" si="46"/>
        <v>AA</v>
      </c>
      <c r="M1525" s="131">
        <f t="shared" si="47"/>
        <v>0</v>
      </c>
      <c r="P1525" s="136"/>
      <c r="Q1525" s="136"/>
      <c r="R1525" s="136"/>
      <c r="S1525" s="136"/>
      <c r="T1525"/>
      <c r="U1525" s="136"/>
      <c r="V1525" s="136"/>
      <c r="W1525"/>
      <c r="X1525" s="136"/>
      <c r="Y1525" s="136"/>
      <c r="Z1525" s="136"/>
      <c r="AA1525" s="136"/>
      <c r="AB1525" s="136"/>
      <c r="AC1525" s="136"/>
      <c r="AD1525" s="136"/>
      <c r="AE1525" s="136"/>
      <c r="AF1525" s="136"/>
      <c r="AG1525" s="136"/>
      <c r="AH1525" s="136"/>
      <c r="AI1525" s="136"/>
    </row>
    <row r="1526" spans="1:35" ht="30" x14ac:dyDescent="0.25">
      <c r="A1526" s="133">
        <v>260202</v>
      </c>
      <c r="B1526" s="133" t="s">
        <v>3742</v>
      </c>
      <c r="C1526" s="133">
        <v>2</v>
      </c>
      <c r="D1526" s="133" t="s">
        <v>1066</v>
      </c>
      <c r="E1526" s="133">
        <v>260</v>
      </c>
      <c r="F1526" s="133" t="s">
        <v>18</v>
      </c>
      <c r="G1526" s="133">
        <v>26020</v>
      </c>
      <c r="H1526" s="133" t="s">
        <v>3673</v>
      </c>
      <c r="I1526" s="133">
        <v>558008</v>
      </c>
      <c r="J1526" s="133" t="s">
        <v>3762</v>
      </c>
      <c r="K1526" s="133" t="s">
        <v>604</v>
      </c>
      <c r="L1526" s="135" t="str">
        <f t="shared" si="46"/>
        <v>AA</v>
      </c>
      <c r="M1526" s="131">
        <f t="shared" si="47"/>
        <v>0</v>
      </c>
      <c r="P1526" s="136"/>
      <c r="Q1526" s="136"/>
      <c r="R1526" s="136"/>
      <c r="S1526" s="136"/>
      <c r="T1526"/>
      <c r="U1526" s="136"/>
      <c r="V1526" s="136"/>
      <c r="W1526"/>
      <c r="X1526" s="136"/>
      <c r="Y1526" s="136"/>
      <c r="Z1526" s="136"/>
      <c r="AA1526" s="136"/>
      <c r="AB1526" s="136"/>
      <c r="AC1526" s="136"/>
      <c r="AD1526" s="136"/>
      <c r="AE1526" s="136"/>
      <c r="AF1526" s="136"/>
      <c r="AG1526" s="136"/>
      <c r="AH1526" s="136"/>
      <c r="AI1526" s="136"/>
    </row>
    <row r="1527" spans="1:35" ht="30" x14ac:dyDescent="0.25">
      <c r="A1527" s="133">
        <v>260202</v>
      </c>
      <c r="B1527" s="133" t="s">
        <v>3742</v>
      </c>
      <c r="C1527" s="133">
        <v>2</v>
      </c>
      <c r="D1527" s="133" t="s">
        <v>1066</v>
      </c>
      <c r="E1527" s="133">
        <v>260</v>
      </c>
      <c r="F1527" s="133" t="s">
        <v>18</v>
      </c>
      <c r="G1527" s="133">
        <v>26020</v>
      </c>
      <c r="H1527" s="133" t="s">
        <v>3673</v>
      </c>
      <c r="I1527" s="133">
        <v>558109</v>
      </c>
      <c r="J1527" s="133" t="s">
        <v>3764</v>
      </c>
      <c r="K1527" s="133" t="s">
        <v>604</v>
      </c>
      <c r="L1527" s="135" t="str">
        <f t="shared" si="46"/>
        <v>AA</v>
      </c>
      <c r="M1527" s="131">
        <f t="shared" si="47"/>
        <v>0</v>
      </c>
      <c r="P1527" s="136"/>
      <c r="Q1527" s="136"/>
      <c r="R1527" s="136"/>
      <c r="S1527" s="136"/>
      <c r="T1527"/>
      <c r="U1527" s="136"/>
      <c r="V1527" s="136"/>
      <c r="W1527"/>
      <c r="X1527" s="136"/>
      <c r="Y1527" s="136"/>
      <c r="Z1527" s="136"/>
      <c r="AA1527" s="136"/>
      <c r="AB1527" s="136"/>
      <c r="AC1527" s="136"/>
      <c r="AD1527" s="136"/>
      <c r="AE1527" s="136"/>
      <c r="AF1527" s="136"/>
      <c r="AG1527" s="136"/>
      <c r="AH1527" s="136"/>
      <c r="AI1527" s="136"/>
    </row>
    <row r="1528" spans="1:35" ht="30" x14ac:dyDescent="0.25">
      <c r="A1528" s="133">
        <v>260202</v>
      </c>
      <c r="B1528" s="133" t="s">
        <v>3742</v>
      </c>
      <c r="C1528" s="133">
        <v>2</v>
      </c>
      <c r="D1528" s="133" t="s">
        <v>1066</v>
      </c>
      <c r="E1528" s="133">
        <v>260</v>
      </c>
      <c r="F1528" s="133" t="s">
        <v>18</v>
      </c>
      <c r="G1528" s="133">
        <v>26020</v>
      </c>
      <c r="H1528" s="133" t="s">
        <v>3673</v>
      </c>
      <c r="I1528" s="133">
        <v>558114</v>
      </c>
      <c r="J1528" s="133" t="s">
        <v>3766</v>
      </c>
      <c r="K1528" s="133" t="s">
        <v>604</v>
      </c>
      <c r="L1528" s="135" t="str">
        <f t="shared" si="46"/>
        <v>AA</v>
      </c>
      <c r="M1528" s="131">
        <f t="shared" si="47"/>
        <v>0</v>
      </c>
      <c r="P1528" s="136"/>
      <c r="Q1528" s="136"/>
      <c r="R1528" s="136"/>
      <c r="S1528" s="136"/>
      <c r="T1528"/>
      <c r="U1528" s="136"/>
      <c r="V1528" s="136"/>
      <c r="W1528"/>
      <c r="X1528" s="136"/>
      <c r="Y1528" s="136"/>
      <c r="Z1528" s="136"/>
      <c r="AA1528" s="136"/>
      <c r="AB1528" s="136"/>
      <c r="AC1528" s="136"/>
      <c r="AD1528" s="136"/>
      <c r="AE1528" s="136"/>
      <c r="AF1528" s="136"/>
      <c r="AG1528" s="136"/>
      <c r="AH1528" s="136"/>
      <c r="AI1528" s="136"/>
    </row>
    <row r="1529" spans="1:35" ht="30" x14ac:dyDescent="0.25">
      <c r="A1529" s="133">
        <v>260202</v>
      </c>
      <c r="B1529" s="133" t="s">
        <v>3742</v>
      </c>
      <c r="C1529" s="133">
        <v>2</v>
      </c>
      <c r="D1529" s="133" t="s">
        <v>1066</v>
      </c>
      <c r="E1529" s="133">
        <v>260</v>
      </c>
      <c r="F1529" s="133" t="s">
        <v>18</v>
      </c>
      <c r="G1529" s="133">
        <v>26020</v>
      </c>
      <c r="H1529" s="133" t="s">
        <v>3673</v>
      </c>
      <c r="I1529" s="133">
        <v>559064</v>
      </c>
      <c r="J1529" s="133" t="s">
        <v>3768</v>
      </c>
      <c r="K1529" s="133" t="s">
        <v>604</v>
      </c>
      <c r="L1529" s="135" t="str">
        <f t="shared" si="46"/>
        <v>AA</v>
      </c>
      <c r="M1529" s="131">
        <f t="shared" si="47"/>
        <v>0</v>
      </c>
      <c r="P1529" s="136"/>
      <c r="Q1529" s="136"/>
      <c r="R1529" s="136"/>
      <c r="S1529" s="136"/>
      <c r="T1529"/>
      <c r="U1529" s="136"/>
      <c r="V1529" s="136"/>
      <c r="W1529"/>
      <c r="X1529" s="136"/>
      <c r="Y1529" s="136"/>
      <c r="Z1529" s="136"/>
      <c r="AA1529" s="136"/>
      <c r="AB1529" s="136"/>
      <c r="AC1529" s="136"/>
      <c r="AD1529" s="136"/>
      <c r="AE1529" s="136"/>
      <c r="AF1529" s="136"/>
      <c r="AG1529" s="136"/>
      <c r="AH1529" s="136"/>
      <c r="AI1529" s="136"/>
    </row>
    <row r="1530" spans="1:35" ht="30" x14ac:dyDescent="0.25">
      <c r="A1530" s="133">
        <v>260202</v>
      </c>
      <c r="B1530" s="133" t="s">
        <v>3742</v>
      </c>
      <c r="C1530" s="133">
        <v>2</v>
      </c>
      <c r="D1530" s="133" t="s">
        <v>1066</v>
      </c>
      <c r="E1530" s="133">
        <v>260</v>
      </c>
      <c r="F1530" s="133" t="s">
        <v>18</v>
      </c>
      <c r="G1530" s="133">
        <v>26020</v>
      </c>
      <c r="H1530" s="133" t="s">
        <v>3673</v>
      </c>
      <c r="I1530" s="133">
        <v>559115</v>
      </c>
      <c r="J1530" s="133" t="s">
        <v>3770</v>
      </c>
      <c r="K1530" s="133" t="s">
        <v>604</v>
      </c>
      <c r="L1530" s="135" t="str">
        <f t="shared" si="46"/>
        <v>AA</v>
      </c>
      <c r="M1530" s="131">
        <f t="shared" si="47"/>
        <v>0</v>
      </c>
      <c r="P1530" s="136"/>
      <c r="Q1530" s="136"/>
      <c r="R1530" s="136"/>
      <c r="S1530" s="136"/>
      <c r="T1530"/>
      <c r="U1530" s="136"/>
      <c r="V1530" s="136"/>
      <c r="W1530"/>
      <c r="X1530" s="136"/>
      <c r="Y1530" s="136"/>
      <c r="Z1530" s="136"/>
      <c r="AA1530" s="136"/>
      <c r="AB1530" s="136"/>
      <c r="AC1530" s="136"/>
      <c r="AD1530" s="136"/>
      <c r="AE1530" s="136"/>
      <c r="AF1530" s="136"/>
      <c r="AG1530" s="136"/>
      <c r="AH1530" s="136"/>
      <c r="AI1530" s="136"/>
    </row>
    <row r="1531" spans="1:35" ht="30" x14ac:dyDescent="0.25">
      <c r="A1531" s="133">
        <v>260202</v>
      </c>
      <c r="B1531" s="133" t="s">
        <v>3742</v>
      </c>
      <c r="C1531" s="133">
        <v>2</v>
      </c>
      <c r="D1531" s="133" t="s">
        <v>1066</v>
      </c>
      <c r="E1531" s="133">
        <v>260</v>
      </c>
      <c r="F1531" s="133" t="s">
        <v>18</v>
      </c>
      <c r="G1531" s="133">
        <v>26020</v>
      </c>
      <c r="H1531" s="133" t="s">
        <v>3673</v>
      </c>
      <c r="I1531" s="133">
        <v>559131</v>
      </c>
      <c r="J1531" s="133" t="s">
        <v>3772</v>
      </c>
      <c r="K1531" s="133" t="s">
        <v>604</v>
      </c>
      <c r="L1531" s="135" t="str">
        <f t="shared" si="46"/>
        <v>AA</v>
      </c>
      <c r="M1531" s="131">
        <f t="shared" si="47"/>
        <v>0</v>
      </c>
      <c r="P1531" s="136"/>
      <c r="Q1531" s="136"/>
      <c r="R1531" s="136"/>
      <c r="S1531" s="136"/>
      <c r="T1531"/>
      <c r="U1531" s="136"/>
      <c r="V1531" s="136"/>
      <c r="W1531"/>
      <c r="X1531" s="136"/>
      <c r="Y1531" s="136"/>
      <c r="Z1531" s="136"/>
      <c r="AA1531" s="136"/>
      <c r="AB1531" s="136"/>
      <c r="AC1531" s="136"/>
      <c r="AD1531" s="136"/>
      <c r="AE1531" s="136"/>
      <c r="AF1531" s="136"/>
      <c r="AG1531" s="136"/>
      <c r="AH1531" s="136"/>
      <c r="AI1531" s="136"/>
    </row>
    <row r="1532" spans="1:35" ht="30" x14ac:dyDescent="0.25">
      <c r="A1532" s="133">
        <v>260202</v>
      </c>
      <c r="B1532" s="133" t="s">
        <v>3742</v>
      </c>
      <c r="C1532" s="133">
        <v>2</v>
      </c>
      <c r="D1532" s="133" t="s">
        <v>1066</v>
      </c>
      <c r="E1532" s="133">
        <v>260</v>
      </c>
      <c r="F1532" s="133" t="s">
        <v>18</v>
      </c>
      <c r="G1532" s="133">
        <v>26020</v>
      </c>
      <c r="H1532" s="133" t="s">
        <v>3673</v>
      </c>
      <c r="I1532" s="133">
        <v>559153</v>
      </c>
      <c r="J1532" s="133" t="s">
        <v>3774</v>
      </c>
      <c r="K1532" s="133" t="s">
        <v>604</v>
      </c>
      <c r="L1532" s="135" t="str">
        <f t="shared" si="46"/>
        <v>AA</v>
      </c>
      <c r="M1532" s="131">
        <f t="shared" si="47"/>
        <v>0</v>
      </c>
      <c r="P1532" s="136"/>
      <c r="Q1532" s="136"/>
      <c r="R1532" s="136"/>
      <c r="S1532" s="136"/>
      <c r="T1532"/>
      <c r="U1532" s="136"/>
      <c r="V1532" s="136"/>
      <c r="W1532"/>
      <c r="X1532" s="136"/>
      <c r="Y1532" s="136"/>
      <c r="Z1532" s="136"/>
      <c r="AA1532" s="136"/>
      <c r="AB1532" s="136"/>
      <c r="AC1532" s="136"/>
      <c r="AD1532" s="136"/>
      <c r="AE1532" s="136"/>
      <c r="AF1532" s="136"/>
      <c r="AG1532" s="136"/>
      <c r="AH1532" s="136"/>
      <c r="AI1532" s="136"/>
    </row>
    <row r="1533" spans="1:35" ht="30" x14ac:dyDescent="0.25">
      <c r="A1533" s="133">
        <v>260202</v>
      </c>
      <c r="B1533" s="133" t="s">
        <v>3742</v>
      </c>
      <c r="C1533" s="133">
        <v>2</v>
      </c>
      <c r="D1533" s="133" t="s">
        <v>1066</v>
      </c>
      <c r="E1533" s="133">
        <v>260</v>
      </c>
      <c r="F1533" s="133" t="s">
        <v>18</v>
      </c>
      <c r="G1533" s="133">
        <v>26020</v>
      </c>
      <c r="H1533" s="133" t="s">
        <v>3673</v>
      </c>
      <c r="I1533" s="133">
        <v>559269</v>
      </c>
      <c r="J1533" s="133" t="s">
        <v>3776</v>
      </c>
      <c r="K1533" s="133" t="s">
        <v>604</v>
      </c>
      <c r="L1533" s="135" t="str">
        <f t="shared" si="46"/>
        <v>AA</v>
      </c>
      <c r="M1533" s="131">
        <f t="shared" si="47"/>
        <v>0</v>
      </c>
      <c r="P1533" s="136"/>
      <c r="Q1533" s="136"/>
      <c r="R1533" s="136"/>
      <c r="S1533" s="136"/>
      <c r="T1533"/>
      <c r="U1533" s="136"/>
      <c r="V1533" s="136"/>
      <c r="W1533"/>
      <c r="X1533" s="136"/>
      <c r="Y1533" s="136"/>
      <c r="Z1533" s="136"/>
      <c r="AA1533" s="136"/>
      <c r="AB1533" s="136"/>
      <c r="AC1533" s="136"/>
      <c r="AD1533" s="136"/>
      <c r="AE1533" s="136"/>
      <c r="AF1533" s="136"/>
      <c r="AG1533" s="136"/>
      <c r="AH1533" s="136"/>
      <c r="AI1533" s="136"/>
    </row>
    <row r="1534" spans="1:35" ht="30" x14ac:dyDescent="0.25">
      <c r="A1534" s="133">
        <v>260202</v>
      </c>
      <c r="B1534" s="133" t="s">
        <v>3742</v>
      </c>
      <c r="C1534" s="133">
        <v>2</v>
      </c>
      <c r="D1534" s="133" t="s">
        <v>1066</v>
      </c>
      <c r="E1534" s="133">
        <v>260</v>
      </c>
      <c r="F1534" s="133" t="s">
        <v>18</v>
      </c>
      <c r="G1534" s="133">
        <v>26020</v>
      </c>
      <c r="H1534" s="133" t="s">
        <v>3673</v>
      </c>
      <c r="I1534" s="133">
        <v>559305</v>
      </c>
      <c r="J1534" s="133" t="s">
        <v>3778</v>
      </c>
      <c r="K1534" s="133" t="s">
        <v>604</v>
      </c>
      <c r="L1534" s="135" t="str">
        <f t="shared" si="46"/>
        <v>AA</v>
      </c>
      <c r="M1534" s="131">
        <f t="shared" si="47"/>
        <v>0</v>
      </c>
      <c r="P1534" s="136"/>
      <c r="Q1534" s="136"/>
      <c r="R1534" s="136"/>
      <c r="S1534" s="136"/>
      <c r="T1534"/>
      <c r="U1534" s="136"/>
      <c r="V1534" s="136"/>
      <c r="W1534"/>
      <c r="X1534" s="136"/>
      <c r="Y1534" s="136"/>
      <c r="Z1534" s="136"/>
      <c r="AA1534" s="136"/>
      <c r="AB1534" s="136"/>
      <c r="AC1534" s="136"/>
      <c r="AD1534" s="136"/>
      <c r="AE1534" s="136"/>
      <c r="AF1534" s="136"/>
      <c r="AG1534" s="136"/>
      <c r="AH1534" s="136"/>
      <c r="AI1534" s="136"/>
    </row>
    <row r="1535" spans="1:35" ht="30" x14ac:dyDescent="0.25">
      <c r="A1535" s="133">
        <v>260202</v>
      </c>
      <c r="B1535" s="133" t="s">
        <v>3742</v>
      </c>
      <c r="C1535" s="133">
        <v>2</v>
      </c>
      <c r="D1535" s="133" t="s">
        <v>1066</v>
      </c>
      <c r="E1535" s="133">
        <v>260</v>
      </c>
      <c r="F1535" s="133" t="s">
        <v>18</v>
      </c>
      <c r="G1535" s="133">
        <v>26020</v>
      </c>
      <c r="H1535" s="133" t="s">
        <v>3673</v>
      </c>
      <c r="I1535" s="133">
        <v>559313</v>
      </c>
      <c r="J1535" s="133" t="s">
        <v>3780</v>
      </c>
      <c r="K1535" s="133" t="s">
        <v>604</v>
      </c>
      <c r="L1535" s="135" t="str">
        <f t="shared" si="46"/>
        <v>AA</v>
      </c>
      <c r="M1535" s="131">
        <f t="shared" si="47"/>
        <v>0</v>
      </c>
      <c r="P1535" s="136"/>
      <c r="Q1535" s="136"/>
      <c r="R1535" s="136"/>
      <c r="S1535" s="136"/>
      <c r="T1535"/>
      <c r="U1535" s="136"/>
      <c r="V1535" s="136"/>
      <c r="W1535"/>
      <c r="X1535" s="136"/>
      <c r="Y1535" s="136"/>
      <c r="Z1535" s="136"/>
      <c r="AA1535" s="136"/>
      <c r="AB1535" s="136"/>
      <c r="AC1535" s="136"/>
      <c r="AD1535" s="136"/>
      <c r="AE1535" s="136"/>
      <c r="AF1535" s="136"/>
      <c r="AG1535" s="136"/>
      <c r="AH1535" s="136"/>
      <c r="AI1535" s="136"/>
    </row>
    <row r="1536" spans="1:35" ht="30" x14ac:dyDescent="0.25">
      <c r="A1536" s="133">
        <v>260202</v>
      </c>
      <c r="B1536" s="133" t="s">
        <v>3742</v>
      </c>
      <c r="C1536" s="133">
        <v>2</v>
      </c>
      <c r="D1536" s="133" t="s">
        <v>1066</v>
      </c>
      <c r="E1536" s="133">
        <v>260</v>
      </c>
      <c r="F1536" s="133" t="s">
        <v>18</v>
      </c>
      <c r="G1536" s="133">
        <v>26020</v>
      </c>
      <c r="H1536" s="133" t="s">
        <v>3673</v>
      </c>
      <c r="I1536" s="133">
        <v>559418</v>
      </c>
      <c r="J1536" s="133" t="s">
        <v>3782</v>
      </c>
      <c r="K1536" s="133" t="s">
        <v>604</v>
      </c>
      <c r="L1536" s="135" t="str">
        <f t="shared" si="46"/>
        <v>AA</v>
      </c>
      <c r="M1536" s="131">
        <f t="shared" si="47"/>
        <v>0</v>
      </c>
      <c r="P1536" s="136"/>
      <c r="Q1536" s="136"/>
      <c r="R1536" s="136"/>
      <c r="S1536" s="136"/>
      <c r="T1536"/>
      <c r="U1536" s="136"/>
      <c r="V1536" s="136"/>
      <c r="W1536"/>
      <c r="X1536" s="136"/>
      <c r="Y1536" s="136"/>
      <c r="Z1536" s="136"/>
      <c r="AA1536" s="136"/>
      <c r="AB1536" s="136"/>
      <c r="AC1536" s="136"/>
      <c r="AD1536" s="136"/>
      <c r="AE1536" s="136"/>
      <c r="AF1536" s="136"/>
      <c r="AG1536" s="136"/>
      <c r="AH1536" s="136"/>
      <c r="AI1536" s="136"/>
    </row>
    <row r="1537" spans="1:35" ht="30" x14ac:dyDescent="0.25">
      <c r="A1537" s="133">
        <v>260202</v>
      </c>
      <c r="B1537" s="133" t="s">
        <v>3742</v>
      </c>
      <c r="C1537" s="133">
        <v>2</v>
      </c>
      <c r="D1537" s="133" t="s">
        <v>1066</v>
      </c>
      <c r="E1537" s="133">
        <v>260</v>
      </c>
      <c r="F1537" s="133" t="s">
        <v>18</v>
      </c>
      <c r="G1537" s="133">
        <v>26020</v>
      </c>
      <c r="H1537" s="133" t="s">
        <v>3673</v>
      </c>
      <c r="I1537" s="133">
        <v>559472</v>
      </c>
      <c r="J1537" s="133" t="s">
        <v>3784</v>
      </c>
      <c r="K1537" s="133" t="s">
        <v>604</v>
      </c>
      <c r="L1537" s="135" t="str">
        <f t="shared" si="46"/>
        <v>AA</v>
      </c>
      <c r="M1537" s="131">
        <f t="shared" si="47"/>
        <v>0</v>
      </c>
      <c r="P1537" s="136"/>
      <c r="Q1537" s="136"/>
      <c r="R1537" s="136"/>
      <c r="S1537" s="136"/>
      <c r="T1537"/>
      <c r="U1537" s="136"/>
      <c r="V1537" s="136"/>
      <c r="W1537"/>
      <c r="X1537" s="136"/>
      <c r="Y1537" s="136"/>
      <c r="Z1537" s="136"/>
      <c r="AA1537" s="136"/>
      <c r="AB1537" s="136"/>
      <c r="AC1537" s="136"/>
      <c r="AD1537" s="136"/>
      <c r="AE1537" s="136"/>
      <c r="AF1537" s="136"/>
      <c r="AG1537" s="136"/>
      <c r="AH1537" s="136"/>
      <c r="AI1537" s="136"/>
    </row>
    <row r="1538" spans="1:35" ht="30" x14ac:dyDescent="0.25">
      <c r="A1538" s="133">
        <v>260202</v>
      </c>
      <c r="B1538" s="133" t="s">
        <v>3742</v>
      </c>
      <c r="C1538" s="133">
        <v>2</v>
      </c>
      <c r="D1538" s="133" t="s">
        <v>1066</v>
      </c>
      <c r="E1538" s="133">
        <v>260</v>
      </c>
      <c r="F1538" s="133" t="s">
        <v>18</v>
      </c>
      <c r="G1538" s="133">
        <v>26020</v>
      </c>
      <c r="H1538" s="133" t="s">
        <v>3673</v>
      </c>
      <c r="I1538" s="133">
        <v>559502</v>
      </c>
      <c r="J1538" s="133" t="s">
        <v>3786</v>
      </c>
      <c r="K1538" s="133" t="s">
        <v>604</v>
      </c>
      <c r="L1538" s="135" t="str">
        <f t="shared" si="46"/>
        <v>AA</v>
      </c>
      <c r="M1538" s="131">
        <f t="shared" si="47"/>
        <v>0</v>
      </c>
      <c r="P1538" s="136"/>
      <c r="Q1538" s="136"/>
      <c r="R1538" s="136"/>
      <c r="S1538" s="136"/>
      <c r="T1538"/>
      <c r="U1538" s="136"/>
      <c r="V1538" s="136"/>
      <c r="W1538"/>
      <c r="X1538" s="136"/>
      <c r="Y1538" s="136"/>
      <c r="Z1538" s="136"/>
      <c r="AA1538" s="136"/>
      <c r="AB1538" s="136"/>
      <c r="AC1538" s="136"/>
      <c r="AD1538" s="136"/>
      <c r="AE1538" s="136"/>
      <c r="AF1538" s="136"/>
      <c r="AG1538" s="136"/>
      <c r="AH1538" s="136"/>
      <c r="AI1538" s="136"/>
    </row>
    <row r="1539" spans="1:35" ht="30" x14ac:dyDescent="0.25">
      <c r="A1539" s="133">
        <v>260202</v>
      </c>
      <c r="B1539" s="133" t="s">
        <v>3742</v>
      </c>
      <c r="C1539" s="133">
        <v>2</v>
      </c>
      <c r="D1539" s="133" t="s">
        <v>1066</v>
      </c>
      <c r="E1539" s="133">
        <v>260</v>
      </c>
      <c r="F1539" s="133" t="s">
        <v>18</v>
      </c>
      <c r="G1539" s="133">
        <v>26020</v>
      </c>
      <c r="H1539" s="133" t="s">
        <v>3673</v>
      </c>
      <c r="I1539" s="133">
        <v>559517</v>
      </c>
      <c r="J1539" s="133" t="s">
        <v>3788</v>
      </c>
      <c r="K1539" s="133" t="s">
        <v>604</v>
      </c>
      <c r="L1539" s="135" t="str">
        <f t="shared" si="46"/>
        <v>AA</v>
      </c>
      <c r="M1539" s="131">
        <f t="shared" si="47"/>
        <v>0</v>
      </c>
      <c r="P1539" s="136"/>
      <c r="Q1539" s="136"/>
      <c r="R1539" s="136"/>
      <c r="S1539" s="136"/>
      <c r="T1539"/>
      <c r="U1539" s="136"/>
      <c r="V1539" s="136"/>
      <c r="W1539"/>
      <c r="X1539" s="136"/>
      <c r="Y1539" s="136"/>
      <c r="Z1539" s="136"/>
      <c r="AA1539" s="136"/>
      <c r="AB1539" s="136"/>
      <c r="AC1539" s="136"/>
      <c r="AD1539" s="136"/>
      <c r="AE1539" s="136"/>
      <c r="AF1539" s="136"/>
      <c r="AG1539" s="136"/>
      <c r="AH1539" s="136"/>
      <c r="AI1539" s="136"/>
    </row>
    <row r="1540" spans="1:35" ht="30" x14ac:dyDescent="0.25">
      <c r="A1540" s="133">
        <v>260202</v>
      </c>
      <c r="B1540" s="133" t="s">
        <v>3742</v>
      </c>
      <c r="C1540" s="133">
        <v>2</v>
      </c>
      <c r="D1540" s="133" t="s">
        <v>1066</v>
      </c>
      <c r="E1540" s="133">
        <v>260</v>
      </c>
      <c r="F1540" s="133" t="s">
        <v>18</v>
      </c>
      <c r="G1540" s="133">
        <v>26020</v>
      </c>
      <c r="H1540" s="133" t="s">
        <v>3673</v>
      </c>
      <c r="I1540" s="133">
        <v>990228</v>
      </c>
      <c r="J1540" s="133" t="s">
        <v>3790</v>
      </c>
      <c r="K1540" s="133" t="s">
        <v>604</v>
      </c>
      <c r="L1540" s="135" t="str">
        <f t="shared" si="46"/>
        <v>AA</v>
      </c>
      <c r="M1540" s="131">
        <f t="shared" si="47"/>
        <v>0</v>
      </c>
      <c r="P1540" s="136"/>
      <c r="Q1540" s="136"/>
      <c r="R1540" s="136"/>
      <c r="S1540" s="136"/>
      <c r="T1540"/>
      <c r="U1540" s="136"/>
      <c r="V1540" s="136"/>
      <c r="W1540"/>
      <c r="X1540" s="136"/>
      <c r="Y1540" s="136"/>
      <c r="Z1540" s="136"/>
      <c r="AA1540" s="136"/>
      <c r="AB1540" s="136"/>
      <c r="AC1540" s="136"/>
      <c r="AD1540" s="136"/>
      <c r="AE1540" s="136"/>
      <c r="AF1540" s="136"/>
      <c r="AG1540" s="136"/>
      <c r="AH1540" s="136"/>
      <c r="AI1540" s="136"/>
    </row>
    <row r="1541" spans="1:35" ht="30" x14ac:dyDescent="0.25">
      <c r="A1541" s="133">
        <v>260820</v>
      </c>
      <c r="B1541" s="133" t="s">
        <v>3791</v>
      </c>
      <c r="C1541" s="133">
        <v>2</v>
      </c>
      <c r="D1541" s="133" t="s">
        <v>1066</v>
      </c>
      <c r="E1541" s="133">
        <v>260</v>
      </c>
      <c r="F1541" s="133" t="s">
        <v>18</v>
      </c>
      <c r="G1541" s="133">
        <v>26020</v>
      </c>
      <c r="H1541" s="133" t="s">
        <v>3673</v>
      </c>
      <c r="I1541" s="133">
        <v>102301</v>
      </c>
      <c r="J1541" s="133" t="s">
        <v>3793</v>
      </c>
      <c r="K1541" s="133" t="s">
        <v>557</v>
      </c>
      <c r="L1541" s="135" t="str">
        <f t="shared" ref="L1541:L1604" si="48">IF(K1541=102,"AA102",IF(K1541=103,"AA103",VLOOKUP(C1541,$AJ$5:$AK$13,2,0)))</f>
        <v>AA</v>
      </c>
      <c r="M1541" s="131">
        <f t="shared" si="47"/>
        <v>0</v>
      </c>
      <c r="P1541" s="136"/>
      <c r="Q1541" s="136"/>
      <c r="R1541" s="136"/>
      <c r="S1541" s="136"/>
      <c r="T1541"/>
      <c r="U1541" s="136"/>
      <c r="V1541" s="136"/>
      <c r="W1541"/>
      <c r="X1541" s="136"/>
      <c r="Y1541" s="136"/>
      <c r="Z1541" s="136"/>
      <c r="AA1541" s="136"/>
      <c r="AB1541" s="136"/>
      <c r="AC1541" s="136"/>
      <c r="AD1541" s="136"/>
      <c r="AE1541" s="136"/>
      <c r="AF1541" s="136"/>
      <c r="AG1541" s="136"/>
      <c r="AH1541" s="136"/>
      <c r="AI1541" s="136"/>
    </row>
    <row r="1542" spans="1:35" ht="30" x14ac:dyDescent="0.25">
      <c r="A1542" s="133">
        <v>260820</v>
      </c>
      <c r="B1542" s="133" t="s">
        <v>3791</v>
      </c>
      <c r="C1542" s="133">
        <v>2</v>
      </c>
      <c r="D1542" s="133" t="s">
        <v>1066</v>
      </c>
      <c r="E1542" s="133">
        <v>260</v>
      </c>
      <c r="F1542" s="133" t="s">
        <v>18</v>
      </c>
      <c r="G1542" s="133">
        <v>26020</v>
      </c>
      <c r="H1542" s="133" t="s">
        <v>3673</v>
      </c>
      <c r="I1542" s="133">
        <v>225545</v>
      </c>
      <c r="J1542" s="133" t="s">
        <v>3795</v>
      </c>
      <c r="K1542" s="133" t="s">
        <v>545</v>
      </c>
      <c r="L1542" s="135" t="str">
        <f t="shared" si="48"/>
        <v>AA</v>
      </c>
      <c r="M1542" s="131">
        <f t="shared" ref="M1542:M1605" si="49">VLOOKUP(H1542,$W$5:$X$227,2,FALSE)</f>
        <v>0</v>
      </c>
      <c r="P1542" s="136"/>
      <c r="Q1542" s="136"/>
      <c r="R1542" s="136"/>
      <c r="S1542" s="136"/>
      <c r="T1542"/>
      <c r="U1542" s="136"/>
      <c r="V1542" s="136"/>
      <c r="W1542"/>
      <c r="X1542" s="136"/>
      <c r="Y1542" s="136"/>
      <c r="Z1542" s="136"/>
      <c r="AA1542" s="136"/>
      <c r="AB1542" s="136"/>
      <c r="AC1542" s="136"/>
      <c r="AD1542" s="136"/>
      <c r="AE1542" s="136"/>
      <c r="AF1542" s="136"/>
      <c r="AG1542" s="136"/>
      <c r="AH1542" s="136"/>
      <c r="AI1542" s="136"/>
    </row>
    <row r="1543" spans="1:35" ht="30" x14ac:dyDescent="0.25">
      <c r="A1543" s="133">
        <v>260820</v>
      </c>
      <c r="B1543" s="133" t="s">
        <v>3791</v>
      </c>
      <c r="C1543" s="133">
        <v>2</v>
      </c>
      <c r="D1543" s="133" t="s">
        <v>1066</v>
      </c>
      <c r="E1543" s="133">
        <v>260</v>
      </c>
      <c r="F1543" s="133" t="s">
        <v>18</v>
      </c>
      <c r="G1543" s="133">
        <v>26020</v>
      </c>
      <c r="H1543" s="133" t="s">
        <v>3673</v>
      </c>
      <c r="I1543" s="133">
        <v>227055</v>
      </c>
      <c r="J1543" s="133" t="s">
        <v>3797</v>
      </c>
      <c r="K1543" s="133" t="s">
        <v>545</v>
      </c>
      <c r="L1543" s="135" t="str">
        <f t="shared" si="48"/>
        <v>AA</v>
      </c>
      <c r="M1543" s="131">
        <f t="shared" si="49"/>
        <v>0</v>
      </c>
      <c r="P1543" s="136"/>
      <c r="Q1543" s="136"/>
      <c r="R1543" s="136"/>
      <c r="S1543" s="136"/>
      <c r="T1543"/>
      <c r="U1543" s="136"/>
      <c r="V1543" s="136"/>
      <c r="W1543"/>
      <c r="X1543" s="136"/>
      <c r="Y1543" s="136"/>
      <c r="Z1543" s="136"/>
      <c r="AA1543" s="136"/>
      <c r="AB1543" s="136"/>
      <c r="AC1543" s="136"/>
      <c r="AD1543" s="136"/>
      <c r="AE1543" s="136"/>
      <c r="AF1543" s="136"/>
      <c r="AG1543" s="136"/>
      <c r="AH1543" s="136"/>
      <c r="AI1543" s="136"/>
    </row>
    <row r="1544" spans="1:35" ht="30" x14ac:dyDescent="0.25">
      <c r="A1544" s="133">
        <v>260820</v>
      </c>
      <c r="B1544" s="133" t="s">
        <v>3791</v>
      </c>
      <c r="C1544" s="133">
        <v>2</v>
      </c>
      <c r="D1544" s="133" t="s">
        <v>1066</v>
      </c>
      <c r="E1544" s="133">
        <v>260</v>
      </c>
      <c r="F1544" s="133" t="s">
        <v>18</v>
      </c>
      <c r="G1544" s="133">
        <v>26020</v>
      </c>
      <c r="H1544" s="133" t="s">
        <v>3673</v>
      </c>
      <c r="I1544" s="133">
        <v>228638</v>
      </c>
      <c r="J1544" s="133" t="s">
        <v>3799</v>
      </c>
      <c r="K1544" s="133" t="s">
        <v>545</v>
      </c>
      <c r="L1544" s="135" t="str">
        <f t="shared" si="48"/>
        <v>AA</v>
      </c>
      <c r="M1544" s="131">
        <f t="shared" si="49"/>
        <v>0</v>
      </c>
      <c r="P1544" s="136"/>
      <c r="Q1544" s="136"/>
      <c r="R1544" s="136"/>
      <c r="S1544" s="136"/>
      <c r="T1544"/>
      <c r="U1544" s="136"/>
      <c r="V1544" s="136"/>
      <c r="W1544"/>
      <c r="X1544" s="136"/>
      <c r="Y1544" s="136"/>
      <c r="Z1544" s="136"/>
      <c r="AA1544" s="136"/>
      <c r="AB1544" s="136"/>
      <c r="AC1544" s="136"/>
      <c r="AD1544" s="136"/>
      <c r="AE1544" s="136"/>
      <c r="AF1544" s="136"/>
      <c r="AG1544" s="136"/>
      <c r="AH1544" s="136"/>
      <c r="AI1544" s="136"/>
    </row>
    <row r="1545" spans="1:35" ht="30" x14ac:dyDescent="0.25">
      <c r="A1545" s="133">
        <v>260820</v>
      </c>
      <c r="B1545" s="133" t="s">
        <v>3791</v>
      </c>
      <c r="C1545" s="133">
        <v>2</v>
      </c>
      <c r="D1545" s="133" t="s">
        <v>1066</v>
      </c>
      <c r="E1545" s="133">
        <v>260</v>
      </c>
      <c r="F1545" s="133" t="s">
        <v>18</v>
      </c>
      <c r="G1545" s="133">
        <v>26020</v>
      </c>
      <c r="H1545" s="133" t="s">
        <v>3673</v>
      </c>
      <c r="I1545" s="133">
        <v>228907</v>
      </c>
      <c r="J1545" s="133" t="s">
        <v>3801</v>
      </c>
      <c r="K1545" s="133" t="s">
        <v>545</v>
      </c>
      <c r="L1545" s="135" t="str">
        <f t="shared" si="48"/>
        <v>AA</v>
      </c>
      <c r="M1545" s="131">
        <f t="shared" si="49"/>
        <v>0</v>
      </c>
      <c r="P1545" s="136"/>
      <c r="Q1545" s="136"/>
      <c r="R1545" s="136"/>
      <c r="S1545" s="136"/>
      <c r="T1545"/>
      <c r="U1545" s="136"/>
      <c r="V1545" s="136"/>
      <c r="W1545"/>
      <c r="X1545" s="136"/>
      <c r="Y1545" s="136"/>
      <c r="Z1545" s="136"/>
      <c r="AA1545" s="136"/>
      <c r="AB1545" s="136"/>
      <c r="AC1545" s="136"/>
      <c r="AD1545" s="136"/>
      <c r="AE1545" s="136"/>
      <c r="AF1545" s="136"/>
      <c r="AG1545" s="136"/>
      <c r="AH1545" s="136"/>
      <c r="AI1545" s="136"/>
    </row>
    <row r="1546" spans="1:35" ht="30" x14ac:dyDescent="0.25">
      <c r="A1546" s="133">
        <v>260820</v>
      </c>
      <c r="B1546" s="133" t="s">
        <v>3791</v>
      </c>
      <c r="C1546" s="133">
        <v>2</v>
      </c>
      <c r="D1546" s="133" t="s">
        <v>1066</v>
      </c>
      <c r="E1546" s="133">
        <v>260</v>
      </c>
      <c r="F1546" s="133" t="s">
        <v>18</v>
      </c>
      <c r="G1546" s="133">
        <v>26020</v>
      </c>
      <c r="H1546" s="133" t="s">
        <v>3673</v>
      </c>
      <c r="I1546" s="133">
        <v>336669</v>
      </c>
      <c r="J1546" s="133" t="s">
        <v>3803</v>
      </c>
      <c r="K1546" s="133" t="s">
        <v>1162</v>
      </c>
      <c r="L1546" s="135" t="str">
        <f t="shared" si="48"/>
        <v>AA</v>
      </c>
      <c r="M1546" s="131">
        <f t="shared" si="49"/>
        <v>0</v>
      </c>
      <c r="P1546" s="136"/>
      <c r="Q1546" s="136"/>
      <c r="R1546" s="136"/>
      <c r="S1546" s="136"/>
      <c r="T1546"/>
      <c r="U1546" s="136"/>
      <c r="V1546" s="136"/>
      <c r="W1546"/>
      <c r="X1546" s="136"/>
      <c r="Y1546" s="136"/>
      <c r="Z1546" s="136"/>
      <c r="AA1546" s="136"/>
      <c r="AB1546" s="136"/>
      <c r="AC1546" s="136"/>
      <c r="AD1546" s="136"/>
      <c r="AE1546" s="136"/>
      <c r="AF1546" s="136"/>
      <c r="AG1546" s="136"/>
      <c r="AH1546" s="136"/>
      <c r="AI1546" s="136"/>
    </row>
    <row r="1547" spans="1:35" ht="30" x14ac:dyDescent="0.25">
      <c r="A1547" s="133">
        <v>260820</v>
      </c>
      <c r="B1547" s="133" t="s">
        <v>3791</v>
      </c>
      <c r="C1547" s="133">
        <v>2</v>
      </c>
      <c r="D1547" s="133" t="s">
        <v>1066</v>
      </c>
      <c r="E1547" s="133">
        <v>260</v>
      </c>
      <c r="F1547" s="133" t="s">
        <v>18</v>
      </c>
      <c r="G1547" s="133">
        <v>26020</v>
      </c>
      <c r="H1547" s="133" t="s">
        <v>3673</v>
      </c>
      <c r="I1547" s="133">
        <v>557618</v>
      </c>
      <c r="J1547" s="133" t="s">
        <v>3805</v>
      </c>
      <c r="K1547" s="133" t="s">
        <v>604</v>
      </c>
      <c r="L1547" s="135" t="str">
        <f t="shared" si="48"/>
        <v>AA</v>
      </c>
      <c r="M1547" s="131">
        <f t="shared" si="49"/>
        <v>0</v>
      </c>
      <c r="P1547" s="136"/>
      <c r="Q1547" s="136"/>
      <c r="R1547" s="136"/>
      <c r="S1547" s="136"/>
      <c r="T1547"/>
      <c r="U1547" s="136"/>
      <c r="V1547" s="136"/>
      <c r="W1547"/>
      <c r="X1547" s="136"/>
      <c r="Y1547" s="136"/>
      <c r="Z1547" s="136"/>
      <c r="AA1547" s="136"/>
      <c r="AB1547" s="136"/>
      <c r="AC1547" s="136"/>
      <c r="AD1547" s="136"/>
      <c r="AE1547" s="136"/>
      <c r="AF1547" s="136"/>
      <c r="AG1547" s="136"/>
      <c r="AH1547" s="136"/>
      <c r="AI1547" s="136"/>
    </row>
    <row r="1548" spans="1:35" ht="30" x14ac:dyDescent="0.25">
      <c r="A1548" s="133">
        <v>260820</v>
      </c>
      <c r="B1548" s="133" t="s">
        <v>3791</v>
      </c>
      <c r="C1548" s="133">
        <v>2</v>
      </c>
      <c r="D1548" s="133" t="s">
        <v>1066</v>
      </c>
      <c r="E1548" s="133">
        <v>260</v>
      </c>
      <c r="F1548" s="133" t="s">
        <v>18</v>
      </c>
      <c r="G1548" s="133">
        <v>26020</v>
      </c>
      <c r="H1548" s="133" t="s">
        <v>3673</v>
      </c>
      <c r="I1548" s="133">
        <v>559433</v>
      </c>
      <c r="J1548" s="133" t="s">
        <v>3807</v>
      </c>
      <c r="K1548" s="133" t="s">
        <v>1162</v>
      </c>
      <c r="L1548" s="135" t="str">
        <f t="shared" si="48"/>
        <v>AA</v>
      </c>
      <c r="M1548" s="131">
        <f t="shared" si="49"/>
        <v>0</v>
      </c>
      <c r="P1548" s="136"/>
      <c r="Q1548" s="136"/>
      <c r="R1548" s="136"/>
      <c r="S1548" s="136"/>
      <c r="T1548"/>
      <c r="U1548" s="136"/>
      <c r="V1548" s="136"/>
      <c r="W1548"/>
      <c r="X1548" s="136"/>
      <c r="Y1548" s="136"/>
      <c r="Z1548" s="136"/>
      <c r="AA1548" s="136"/>
      <c r="AB1548" s="136"/>
      <c r="AC1548" s="136"/>
      <c r="AD1548" s="136"/>
      <c r="AE1548" s="136"/>
      <c r="AF1548" s="136"/>
      <c r="AG1548" s="136"/>
      <c r="AH1548" s="136"/>
      <c r="AI1548" s="136"/>
    </row>
    <row r="1549" spans="1:35" ht="30" x14ac:dyDescent="0.25">
      <c r="A1549" s="133">
        <v>260820</v>
      </c>
      <c r="B1549" s="133" t="s">
        <v>3791</v>
      </c>
      <c r="C1549" s="133">
        <v>2</v>
      </c>
      <c r="D1549" s="133" t="s">
        <v>1066</v>
      </c>
      <c r="E1549" s="133">
        <v>260</v>
      </c>
      <c r="F1549" s="133" t="s">
        <v>18</v>
      </c>
      <c r="G1549" s="133">
        <v>26020</v>
      </c>
      <c r="H1549" s="133" t="s">
        <v>3673</v>
      </c>
      <c r="I1549" s="133">
        <v>559467</v>
      </c>
      <c r="J1549" s="133" t="s">
        <v>3809</v>
      </c>
      <c r="K1549" s="133" t="s">
        <v>1162</v>
      </c>
      <c r="L1549" s="135" t="str">
        <f t="shared" si="48"/>
        <v>AA</v>
      </c>
      <c r="M1549" s="131">
        <f t="shared" si="49"/>
        <v>0</v>
      </c>
      <c r="P1549" s="136"/>
      <c r="Q1549" s="136"/>
      <c r="R1549" s="136"/>
      <c r="S1549" s="136"/>
      <c r="T1549"/>
      <c r="U1549" s="136"/>
      <c r="V1549" s="136"/>
      <c r="W1549"/>
      <c r="X1549" s="136"/>
      <c r="Y1549" s="136"/>
      <c r="Z1549" s="136"/>
      <c r="AA1549" s="136"/>
      <c r="AB1549" s="136"/>
      <c r="AC1549" s="136"/>
      <c r="AD1549" s="136"/>
      <c r="AE1549" s="136"/>
      <c r="AF1549" s="136"/>
      <c r="AG1549" s="136"/>
      <c r="AH1549" s="136"/>
      <c r="AI1549" s="136"/>
    </row>
    <row r="1550" spans="1:35" ht="30" x14ac:dyDescent="0.25">
      <c r="A1550" s="133" t="s">
        <v>3812</v>
      </c>
      <c r="B1550" s="133" t="s">
        <v>3813</v>
      </c>
      <c r="C1550" s="133">
        <v>2</v>
      </c>
      <c r="D1550" s="133" t="s">
        <v>1066</v>
      </c>
      <c r="E1550" s="133">
        <v>260</v>
      </c>
      <c r="F1550" s="133" t="s">
        <v>18</v>
      </c>
      <c r="G1550" s="133">
        <v>26020</v>
      </c>
      <c r="H1550" s="133" t="s">
        <v>3673</v>
      </c>
      <c r="I1550" s="133"/>
      <c r="J1550" s="133"/>
      <c r="K1550" s="133"/>
      <c r="L1550" s="135" t="str">
        <f t="shared" si="48"/>
        <v>AA</v>
      </c>
      <c r="M1550" s="131">
        <f t="shared" si="49"/>
        <v>0</v>
      </c>
      <c r="P1550" s="136"/>
      <c r="Q1550" s="136"/>
      <c r="R1550" s="136"/>
      <c r="S1550" s="136"/>
      <c r="T1550"/>
      <c r="U1550" s="136"/>
      <c r="V1550" s="136"/>
      <c r="W1550"/>
      <c r="X1550" s="136"/>
      <c r="Y1550" s="136"/>
      <c r="Z1550" s="136"/>
      <c r="AA1550" s="136"/>
      <c r="AB1550" s="136"/>
      <c r="AC1550" s="136"/>
      <c r="AD1550" s="136"/>
      <c r="AE1550" s="136"/>
      <c r="AF1550" s="136"/>
      <c r="AG1550" s="136"/>
      <c r="AH1550" s="136"/>
      <c r="AI1550" s="136"/>
    </row>
    <row r="1551" spans="1:35" ht="30" x14ac:dyDescent="0.25">
      <c r="A1551" s="133">
        <v>260300</v>
      </c>
      <c r="B1551" s="133" t="s">
        <v>3815</v>
      </c>
      <c r="C1551" s="133">
        <v>2</v>
      </c>
      <c r="D1551" s="133" t="s">
        <v>1066</v>
      </c>
      <c r="E1551" s="133">
        <v>260</v>
      </c>
      <c r="F1551" s="133" t="s">
        <v>18</v>
      </c>
      <c r="G1551" s="133">
        <v>26030</v>
      </c>
      <c r="H1551" s="133" t="s">
        <v>3815</v>
      </c>
      <c r="I1551" s="133">
        <v>102550</v>
      </c>
      <c r="J1551" s="133" t="s">
        <v>3817</v>
      </c>
      <c r="K1551" s="133" t="s">
        <v>557</v>
      </c>
      <c r="L1551" s="135" t="str">
        <f t="shared" si="48"/>
        <v>AA</v>
      </c>
      <c r="M1551" s="131">
        <f t="shared" si="49"/>
        <v>0</v>
      </c>
      <c r="P1551" s="136"/>
      <c r="Q1551" s="136"/>
      <c r="R1551" s="136"/>
      <c r="S1551" s="136"/>
      <c r="T1551"/>
      <c r="U1551" s="136"/>
      <c r="V1551" s="136"/>
      <c r="W1551"/>
      <c r="X1551" s="136"/>
      <c r="Y1551" s="136"/>
      <c r="Z1551" s="136"/>
      <c r="AA1551" s="136"/>
      <c r="AB1551" s="136"/>
      <c r="AC1551" s="136"/>
      <c r="AD1551" s="136"/>
      <c r="AE1551" s="136"/>
      <c r="AF1551" s="136"/>
      <c r="AG1551" s="136"/>
      <c r="AH1551" s="136"/>
      <c r="AI1551" s="136"/>
    </row>
    <row r="1552" spans="1:35" ht="30" x14ac:dyDescent="0.25">
      <c r="A1552" s="133">
        <v>260300</v>
      </c>
      <c r="B1552" s="133" t="s">
        <v>3815</v>
      </c>
      <c r="C1552" s="133">
        <v>2</v>
      </c>
      <c r="D1552" s="133" t="s">
        <v>1066</v>
      </c>
      <c r="E1552" s="133">
        <v>260</v>
      </c>
      <c r="F1552" s="133" t="s">
        <v>18</v>
      </c>
      <c r="G1552" s="133">
        <v>26030</v>
      </c>
      <c r="H1552" s="133" t="s">
        <v>3815</v>
      </c>
      <c r="I1552" s="133">
        <v>105630</v>
      </c>
      <c r="J1552" s="133" t="s">
        <v>3819</v>
      </c>
      <c r="K1552" s="133" t="s">
        <v>557</v>
      </c>
      <c r="L1552" s="135" t="str">
        <f t="shared" si="48"/>
        <v>AA</v>
      </c>
      <c r="M1552" s="131">
        <f t="shared" si="49"/>
        <v>0</v>
      </c>
      <c r="P1552" s="136"/>
      <c r="Q1552" s="136"/>
      <c r="R1552" s="136"/>
      <c r="S1552" s="136"/>
      <c r="T1552"/>
      <c r="U1552" s="136"/>
      <c r="V1552" s="136"/>
      <c r="W1552"/>
      <c r="X1552" s="136"/>
      <c r="Y1552" s="136"/>
      <c r="Z1552" s="136"/>
      <c r="AA1552" s="136"/>
      <c r="AB1552" s="136"/>
      <c r="AC1552" s="136"/>
      <c r="AD1552" s="136"/>
      <c r="AE1552" s="136"/>
      <c r="AF1552" s="136"/>
      <c r="AG1552" s="136"/>
      <c r="AH1552" s="136"/>
      <c r="AI1552" s="136"/>
    </row>
    <row r="1553" spans="1:35" ht="30" x14ac:dyDescent="0.25">
      <c r="A1553" s="133">
        <v>260300</v>
      </c>
      <c r="B1553" s="133" t="s">
        <v>3815</v>
      </c>
      <c r="C1553" s="133">
        <v>2</v>
      </c>
      <c r="D1553" s="133" t="s">
        <v>1066</v>
      </c>
      <c r="E1553" s="133">
        <v>260</v>
      </c>
      <c r="F1553" s="133" t="s">
        <v>18</v>
      </c>
      <c r="G1553" s="133">
        <v>26030</v>
      </c>
      <c r="H1553" s="133" t="s">
        <v>3815</v>
      </c>
      <c r="I1553" s="133">
        <v>225531</v>
      </c>
      <c r="J1553" s="133" t="s">
        <v>3821</v>
      </c>
      <c r="K1553" s="133" t="s">
        <v>545</v>
      </c>
      <c r="L1553" s="135" t="str">
        <f t="shared" si="48"/>
        <v>AA</v>
      </c>
      <c r="M1553" s="131">
        <f t="shared" si="49"/>
        <v>0</v>
      </c>
      <c r="P1553" s="136"/>
      <c r="Q1553" s="136"/>
      <c r="R1553" s="136"/>
      <c r="S1553" s="136"/>
      <c r="T1553"/>
      <c r="U1553" s="136"/>
      <c r="V1553" s="136"/>
      <c r="W1553"/>
      <c r="X1553" s="136"/>
      <c r="Y1553" s="136"/>
      <c r="Z1553" s="136"/>
      <c r="AA1553" s="136"/>
      <c r="AB1553" s="136"/>
      <c r="AC1553" s="136"/>
      <c r="AD1553" s="136"/>
      <c r="AE1553" s="136"/>
      <c r="AF1553" s="136"/>
      <c r="AG1553" s="136"/>
      <c r="AH1553" s="136"/>
      <c r="AI1553" s="136"/>
    </row>
    <row r="1554" spans="1:35" ht="30" x14ac:dyDescent="0.25">
      <c r="A1554" s="133">
        <v>260300</v>
      </c>
      <c r="B1554" s="133" t="s">
        <v>3815</v>
      </c>
      <c r="C1554" s="133">
        <v>2</v>
      </c>
      <c r="D1554" s="133" t="s">
        <v>1066</v>
      </c>
      <c r="E1554" s="133">
        <v>260</v>
      </c>
      <c r="F1554" s="133" t="s">
        <v>18</v>
      </c>
      <c r="G1554" s="133">
        <v>26030</v>
      </c>
      <c r="H1554" s="133" t="s">
        <v>3815</v>
      </c>
      <c r="I1554" s="133">
        <v>227533</v>
      </c>
      <c r="J1554" s="133" t="s">
        <v>3823</v>
      </c>
      <c r="K1554" s="133" t="s">
        <v>545</v>
      </c>
      <c r="L1554" s="135" t="str">
        <f t="shared" si="48"/>
        <v>AA</v>
      </c>
      <c r="M1554" s="131">
        <f t="shared" si="49"/>
        <v>0</v>
      </c>
      <c r="P1554" s="136"/>
      <c r="Q1554" s="136"/>
      <c r="R1554" s="136"/>
      <c r="S1554" s="136"/>
      <c r="T1554"/>
      <c r="U1554" s="136"/>
      <c r="V1554" s="136"/>
      <c r="W1554"/>
      <c r="X1554" s="136"/>
      <c r="Y1554" s="136"/>
      <c r="Z1554" s="136"/>
      <c r="AA1554" s="136"/>
      <c r="AB1554" s="136"/>
      <c r="AC1554" s="136"/>
      <c r="AD1554" s="136"/>
      <c r="AE1554" s="136"/>
      <c r="AF1554" s="136"/>
      <c r="AG1554" s="136"/>
      <c r="AH1554" s="136"/>
      <c r="AI1554" s="136"/>
    </row>
    <row r="1555" spans="1:35" ht="30" x14ac:dyDescent="0.25">
      <c r="A1555" s="133">
        <v>260300</v>
      </c>
      <c r="B1555" s="133" t="s">
        <v>3815</v>
      </c>
      <c r="C1555" s="133">
        <v>2</v>
      </c>
      <c r="D1555" s="133" t="s">
        <v>1066</v>
      </c>
      <c r="E1555" s="133">
        <v>260</v>
      </c>
      <c r="F1555" s="133" t="s">
        <v>18</v>
      </c>
      <c r="G1555" s="133">
        <v>26030</v>
      </c>
      <c r="H1555" s="133" t="s">
        <v>3815</v>
      </c>
      <c r="I1555" s="133">
        <v>227795</v>
      </c>
      <c r="J1555" s="133" t="s">
        <v>3825</v>
      </c>
      <c r="K1555" s="133" t="s">
        <v>545</v>
      </c>
      <c r="L1555" s="135" t="str">
        <f t="shared" si="48"/>
        <v>AA</v>
      </c>
      <c r="M1555" s="131">
        <f t="shared" si="49"/>
        <v>0</v>
      </c>
      <c r="P1555" s="136"/>
      <c r="Q1555" s="136"/>
      <c r="R1555" s="136"/>
      <c r="S1555" s="136"/>
      <c r="T1555"/>
      <c r="U1555" s="136"/>
      <c r="V1555" s="136"/>
      <c r="W1555"/>
      <c r="X1555" s="136"/>
      <c r="Y1555" s="136"/>
      <c r="Z1555" s="136"/>
      <c r="AA1555" s="136"/>
      <c r="AB1555" s="136"/>
      <c r="AC1555" s="136"/>
      <c r="AD1555" s="136"/>
      <c r="AE1555" s="136"/>
      <c r="AF1555" s="136"/>
      <c r="AG1555" s="136"/>
      <c r="AH1555" s="136"/>
      <c r="AI1555" s="136"/>
    </row>
    <row r="1556" spans="1:35" ht="30" x14ac:dyDescent="0.25">
      <c r="A1556" s="133">
        <v>260300</v>
      </c>
      <c r="B1556" s="133" t="s">
        <v>3815</v>
      </c>
      <c r="C1556" s="133">
        <v>2</v>
      </c>
      <c r="D1556" s="133" t="s">
        <v>1066</v>
      </c>
      <c r="E1556" s="133">
        <v>260</v>
      </c>
      <c r="F1556" s="133" t="s">
        <v>18</v>
      </c>
      <c r="G1556" s="133">
        <v>26030</v>
      </c>
      <c r="H1556" s="133" t="s">
        <v>3815</v>
      </c>
      <c r="I1556" s="133">
        <v>228124</v>
      </c>
      <c r="J1556" s="133" t="s">
        <v>8213</v>
      </c>
      <c r="K1556" s="133" t="s">
        <v>1156</v>
      </c>
      <c r="L1556" s="135" t="str">
        <f t="shared" si="48"/>
        <v>AA</v>
      </c>
      <c r="M1556" s="131">
        <f t="shared" si="49"/>
        <v>0</v>
      </c>
      <c r="P1556" s="136"/>
      <c r="Q1556" s="136"/>
      <c r="R1556" s="136"/>
      <c r="S1556" s="136"/>
      <c r="T1556"/>
      <c r="U1556" s="136"/>
      <c r="V1556" s="136"/>
      <c r="W1556"/>
      <c r="X1556" s="136"/>
      <c r="Y1556" s="136"/>
      <c r="Z1556" s="136"/>
      <c r="AA1556" s="136"/>
      <c r="AB1556" s="136"/>
      <c r="AC1556" s="136"/>
      <c r="AD1556" s="136"/>
      <c r="AE1556" s="136"/>
      <c r="AF1556" s="136"/>
      <c r="AG1556" s="136"/>
      <c r="AH1556" s="136"/>
      <c r="AI1556" s="136"/>
    </row>
    <row r="1557" spans="1:35" ht="30" x14ac:dyDescent="0.25">
      <c r="A1557" s="133">
        <v>260300</v>
      </c>
      <c r="B1557" s="133" t="s">
        <v>3815</v>
      </c>
      <c r="C1557" s="133">
        <v>2</v>
      </c>
      <c r="D1557" s="133" t="s">
        <v>1066</v>
      </c>
      <c r="E1557" s="133">
        <v>260</v>
      </c>
      <c r="F1557" s="133" t="s">
        <v>18</v>
      </c>
      <c r="G1557" s="133">
        <v>26030</v>
      </c>
      <c r="H1557" s="133" t="s">
        <v>3815</v>
      </c>
      <c r="I1557" s="133">
        <v>228500</v>
      </c>
      <c r="J1557" s="133" t="s">
        <v>3831</v>
      </c>
      <c r="K1557" s="133" t="s">
        <v>545</v>
      </c>
      <c r="L1557" s="135" t="str">
        <f t="shared" si="48"/>
        <v>AA</v>
      </c>
      <c r="M1557" s="131">
        <f t="shared" si="49"/>
        <v>0</v>
      </c>
      <c r="P1557" s="136"/>
      <c r="Q1557" s="136"/>
      <c r="R1557" s="136"/>
      <c r="S1557" s="136"/>
      <c r="T1557"/>
      <c r="U1557" s="136"/>
      <c r="V1557" s="136"/>
      <c r="W1557"/>
      <c r="X1557" s="136"/>
      <c r="Y1557" s="136"/>
      <c r="Z1557" s="136"/>
      <c r="AA1557" s="136"/>
      <c r="AB1557" s="136"/>
      <c r="AC1557" s="136"/>
      <c r="AD1557" s="136"/>
      <c r="AE1557" s="136"/>
      <c r="AF1557" s="136"/>
      <c r="AG1557" s="136"/>
      <c r="AH1557" s="136"/>
      <c r="AI1557" s="136"/>
    </row>
    <row r="1558" spans="1:35" ht="30" x14ac:dyDescent="0.25">
      <c r="A1558" s="133">
        <v>260300</v>
      </c>
      <c r="B1558" s="133" t="s">
        <v>3815</v>
      </c>
      <c r="C1558" s="133">
        <v>2</v>
      </c>
      <c r="D1558" s="133" t="s">
        <v>1066</v>
      </c>
      <c r="E1558" s="133">
        <v>260</v>
      </c>
      <c r="F1558" s="133" t="s">
        <v>18</v>
      </c>
      <c r="G1558" s="133">
        <v>26030</v>
      </c>
      <c r="H1558" s="133" t="s">
        <v>3815</v>
      </c>
      <c r="I1558" s="133">
        <v>228527</v>
      </c>
      <c r="J1558" s="133" t="s">
        <v>3833</v>
      </c>
      <c r="K1558" s="133" t="s">
        <v>545</v>
      </c>
      <c r="L1558" s="135" t="str">
        <f t="shared" si="48"/>
        <v>AA</v>
      </c>
      <c r="M1558" s="131">
        <f t="shared" si="49"/>
        <v>0</v>
      </c>
      <c r="P1558" s="136"/>
      <c r="Q1558" s="136"/>
      <c r="R1558" s="136"/>
      <c r="S1558" s="136"/>
      <c r="T1558"/>
      <c r="U1558" s="136"/>
      <c r="V1558" s="136"/>
      <c r="W1558"/>
      <c r="X1558" s="136"/>
      <c r="Y1558" s="136"/>
      <c r="Z1558" s="136"/>
      <c r="AA1558" s="136"/>
      <c r="AB1558" s="136"/>
      <c r="AC1558" s="136"/>
      <c r="AD1558" s="136"/>
      <c r="AE1558" s="136"/>
      <c r="AF1558" s="136"/>
      <c r="AG1558" s="136"/>
      <c r="AH1558" s="136"/>
      <c r="AI1558" s="136"/>
    </row>
    <row r="1559" spans="1:35" ht="30" x14ac:dyDescent="0.25">
      <c r="A1559" s="133">
        <v>260300</v>
      </c>
      <c r="B1559" s="133" t="s">
        <v>3815</v>
      </c>
      <c r="C1559" s="133">
        <v>2</v>
      </c>
      <c r="D1559" s="133" t="s">
        <v>1066</v>
      </c>
      <c r="E1559" s="133">
        <v>260</v>
      </c>
      <c r="F1559" s="133" t="s">
        <v>18</v>
      </c>
      <c r="G1559" s="133">
        <v>26030</v>
      </c>
      <c r="H1559" s="133" t="s">
        <v>3815</v>
      </c>
      <c r="I1559" s="133">
        <v>228564</v>
      </c>
      <c r="J1559" s="133" t="s">
        <v>3835</v>
      </c>
      <c r="K1559" s="133" t="s">
        <v>545</v>
      </c>
      <c r="L1559" s="135" t="str">
        <f t="shared" si="48"/>
        <v>AA</v>
      </c>
      <c r="M1559" s="131">
        <f t="shared" si="49"/>
        <v>0</v>
      </c>
      <c r="P1559" s="136"/>
      <c r="Q1559" s="136"/>
      <c r="R1559" s="136"/>
      <c r="S1559" s="136"/>
      <c r="T1559"/>
      <c r="U1559" s="136"/>
      <c r="V1559" s="136"/>
      <c r="W1559"/>
      <c r="X1559" s="136"/>
      <c r="Y1559" s="136"/>
      <c r="Z1559" s="136"/>
      <c r="AA1559" s="136"/>
      <c r="AB1559" s="136"/>
      <c r="AC1559" s="136"/>
      <c r="AD1559" s="136"/>
      <c r="AE1559" s="136"/>
      <c r="AF1559" s="136"/>
      <c r="AG1559" s="136"/>
      <c r="AH1559" s="136"/>
      <c r="AI1559" s="136"/>
    </row>
    <row r="1560" spans="1:35" ht="30" x14ac:dyDescent="0.25">
      <c r="A1560" s="133">
        <v>260300</v>
      </c>
      <c r="B1560" s="133" t="s">
        <v>3815</v>
      </c>
      <c r="C1560" s="133">
        <v>2</v>
      </c>
      <c r="D1560" s="133" t="s">
        <v>1066</v>
      </c>
      <c r="E1560" s="133">
        <v>260</v>
      </c>
      <c r="F1560" s="133" t="s">
        <v>18</v>
      </c>
      <c r="G1560" s="133">
        <v>26030</v>
      </c>
      <c r="H1560" s="133" t="s">
        <v>3815</v>
      </c>
      <c r="I1560" s="133">
        <v>228640</v>
      </c>
      <c r="J1560" s="133" t="s">
        <v>3837</v>
      </c>
      <c r="K1560" s="133" t="s">
        <v>545</v>
      </c>
      <c r="L1560" s="135" t="str">
        <f t="shared" si="48"/>
        <v>AA</v>
      </c>
      <c r="M1560" s="131">
        <f t="shared" si="49"/>
        <v>0</v>
      </c>
      <c r="P1560" s="136"/>
      <c r="Q1560" s="136"/>
      <c r="R1560" s="136"/>
      <c r="S1560" s="136"/>
      <c r="T1560"/>
      <c r="U1560" s="136"/>
      <c r="V1560" s="136"/>
      <c r="W1560"/>
      <c r="X1560" s="136"/>
      <c r="Y1560" s="136"/>
      <c r="Z1560" s="136"/>
      <c r="AA1560" s="136"/>
      <c r="AB1560" s="136"/>
      <c r="AC1560" s="136"/>
      <c r="AD1560" s="136"/>
      <c r="AE1560" s="136"/>
      <c r="AF1560" s="136"/>
      <c r="AG1560" s="136"/>
      <c r="AH1560" s="136"/>
      <c r="AI1560" s="136"/>
    </row>
    <row r="1561" spans="1:35" ht="30" x14ac:dyDescent="0.25">
      <c r="A1561" s="133">
        <v>260300</v>
      </c>
      <c r="B1561" s="133" t="s">
        <v>3815</v>
      </c>
      <c r="C1561" s="133">
        <v>2</v>
      </c>
      <c r="D1561" s="133" t="s">
        <v>1066</v>
      </c>
      <c r="E1561" s="133">
        <v>260</v>
      </c>
      <c r="F1561" s="133" t="s">
        <v>18</v>
      </c>
      <c r="G1561" s="133">
        <v>26030</v>
      </c>
      <c r="H1561" s="133" t="s">
        <v>3815</v>
      </c>
      <c r="I1561" s="133">
        <v>228939</v>
      </c>
      <c r="J1561" s="133" t="s">
        <v>3839</v>
      </c>
      <c r="K1561" s="133" t="s">
        <v>545</v>
      </c>
      <c r="L1561" s="135" t="str">
        <f t="shared" si="48"/>
        <v>AA</v>
      </c>
      <c r="M1561" s="131">
        <f t="shared" si="49"/>
        <v>0</v>
      </c>
      <c r="P1561" s="136"/>
      <c r="Q1561" s="136"/>
      <c r="R1561" s="136"/>
      <c r="S1561" s="136"/>
      <c r="T1561"/>
      <c r="U1561" s="136"/>
      <c r="V1561" s="136"/>
      <c r="W1561"/>
      <c r="X1561" s="136"/>
      <c r="Y1561" s="136"/>
      <c r="Z1561" s="136"/>
      <c r="AA1561" s="136"/>
      <c r="AB1561" s="136"/>
      <c r="AC1561" s="136"/>
      <c r="AD1561" s="136"/>
      <c r="AE1561" s="136"/>
      <c r="AF1561" s="136"/>
      <c r="AG1561" s="136"/>
      <c r="AH1561" s="136"/>
      <c r="AI1561" s="136"/>
    </row>
    <row r="1562" spans="1:35" ht="30" x14ac:dyDescent="0.25">
      <c r="A1562" s="133">
        <v>260300</v>
      </c>
      <c r="B1562" s="133" t="s">
        <v>3815</v>
      </c>
      <c r="C1562" s="133">
        <v>2</v>
      </c>
      <c r="D1562" s="133" t="s">
        <v>1066</v>
      </c>
      <c r="E1562" s="133">
        <v>260</v>
      </c>
      <c r="F1562" s="133" t="s">
        <v>18</v>
      </c>
      <c r="G1562" s="133">
        <v>26030</v>
      </c>
      <c r="H1562" s="133" t="s">
        <v>3815</v>
      </c>
      <c r="I1562" s="133">
        <v>333513</v>
      </c>
      <c r="J1562" s="133" t="s">
        <v>3841</v>
      </c>
      <c r="K1562" s="133" t="s">
        <v>545</v>
      </c>
      <c r="L1562" s="135" t="str">
        <f t="shared" si="48"/>
        <v>AA</v>
      </c>
      <c r="M1562" s="131">
        <f t="shared" si="49"/>
        <v>0</v>
      </c>
      <c r="P1562" s="136"/>
      <c r="Q1562" s="136"/>
      <c r="R1562" s="136"/>
      <c r="S1562" s="136"/>
      <c r="T1562"/>
      <c r="U1562" s="136"/>
      <c r="V1562" s="136"/>
      <c r="W1562"/>
      <c r="X1562" s="136"/>
      <c r="Y1562" s="136"/>
      <c r="Z1562" s="136"/>
      <c r="AA1562" s="136"/>
      <c r="AB1562" s="136"/>
      <c r="AC1562" s="136"/>
      <c r="AD1562" s="136"/>
      <c r="AE1562" s="136"/>
      <c r="AF1562" s="136"/>
      <c r="AG1562" s="136"/>
      <c r="AH1562" s="136"/>
      <c r="AI1562" s="136"/>
    </row>
    <row r="1563" spans="1:35" ht="30" x14ac:dyDescent="0.25">
      <c r="A1563" s="133">
        <v>260300</v>
      </c>
      <c r="B1563" s="133" t="s">
        <v>3815</v>
      </c>
      <c r="C1563" s="133">
        <v>2</v>
      </c>
      <c r="D1563" s="133" t="s">
        <v>1066</v>
      </c>
      <c r="E1563" s="133">
        <v>260</v>
      </c>
      <c r="F1563" s="133" t="s">
        <v>18</v>
      </c>
      <c r="G1563" s="133">
        <v>26030</v>
      </c>
      <c r="H1563" s="133" t="s">
        <v>3815</v>
      </c>
      <c r="I1563" s="133">
        <v>559417</v>
      </c>
      <c r="J1563" s="133" t="s">
        <v>3843</v>
      </c>
      <c r="K1563" s="133" t="s">
        <v>604</v>
      </c>
      <c r="L1563" s="135" t="str">
        <f t="shared" si="48"/>
        <v>AA</v>
      </c>
      <c r="M1563" s="131">
        <f t="shared" si="49"/>
        <v>0</v>
      </c>
      <c r="P1563" s="136"/>
      <c r="Q1563" s="136"/>
      <c r="R1563" s="136"/>
      <c r="S1563" s="136"/>
      <c r="T1563"/>
      <c r="U1563" s="136"/>
      <c r="V1563" s="136"/>
      <c r="W1563"/>
      <c r="X1563" s="136"/>
      <c r="Y1563" s="136"/>
      <c r="Z1563" s="136"/>
      <c r="AA1563" s="136"/>
      <c r="AB1563" s="136"/>
      <c r="AC1563" s="136"/>
      <c r="AD1563" s="136"/>
      <c r="AE1563" s="136"/>
      <c r="AF1563" s="136"/>
      <c r="AG1563" s="136"/>
      <c r="AH1563" s="136"/>
      <c r="AI1563" s="136"/>
    </row>
    <row r="1564" spans="1:35" ht="30" x14ac:dyDescent="0.25">
      <c r="A1564" s="133">
        <v>260350</v>
      </c>
      <c r="B1564" s="133" t="s">
        <v>3845</v>
      </c>
      <c r="C1564" s="133">
        <v>2</v>
      </c>
      <c r="D1564" s="133" t="s">
        <v>1066</v>
      </c>
      <c r="E1564" s="133">
        <v>260</v>
      </c>
      <c r="F1564" s="133" t="s">
        <v>18</v>
      </c>
      <c r="G1564" s="133">
        <v>26035</v>
      </c>
      <c r="H1564" s="133" t="s">
        <v>3845</v>
      </c>
      <c r="I1564" s="133">
        <v>224501</v>
      </c>
      <c r="J1564" s="133" t="s">
        <v>3847</v>
      </c>
      <c r="K1564" s="133" t="s">
        <v>545</v>
      </c>
      <c r="L1564" s="135" t="str">
        <f t="shared" si="48"/>
        <v>AA</v>
      </c>
      <c r="M1564" s="131">
        <f t="shared" si="49"/>
        <v>0</v>
      </c>
      <c r="P1564" s="136"/>
      <c r="Q1564" s="136"/>
      <c r="R1564" s="136"/>
      <c r="S1564" s="136"/>
      <c r="T1564"/>
      <c r="U1564" s="136"/>
      <c r="V1564" s="136"/>
      <c r="W1564"/>
      <c r="X1564" s="136"/>
      <c r="Y1564" s="136"/>
      <c r="Z1564" s="136"/>
      <c r="AA1564" s="136"/>
      <c r="AB1564" s="136"/>
      <c r="AC1564" s="136"/>
      <c r="AD1564" s="136"/>
      <c r="AE1564" s="136"/>
      <c r="AF1564" s="136"/>
      <c r="AG1564" s="136"/>
      <c r="AH1564" s="136"/>
      <c r="AI1564" s="136"/>
    </row>
    <row r="1565" spans="1:35" ht="30" x14ac:dyDescent="0.25">
      <c r="A1565" s="133">
        <v>260350</v>
      </c>
      <c r="B1565" s="133" t="s">
        <v>3845</v>
      </c>
      <c r="C1565" s="133">
        <v>2</v>
      </c>
      <c r="D1565" s="133" t="s">
        <v>1066</v>
      </c>
      <c r="E1565" s="133">
        <v>260</v>
      </c>
      <c r="F1565" s="133" t="s">
        <v>18</v>
      </c>
      <c r="G1565" s="133">
        <v>26035</v>
      </c>
      <c r="H1565" s="133" t="s">
        <v>3845</v>
      </c>
      <c r="I1565" s="133">
        <v>225515</v>
      </c>
      <c r="J1565" s="133" t="s">
        <v>3849</v>
      </c>
      <c r="K1565" s="133" t="s">
        <v>545</v>
      </c>
      <c r="L1565" s="135" t="str">
        <f t="shared" si="48"/>
        <v>AA</v>
      </c>
      <c r="M1565" s="131">
        <f t="shared" si="49"/>
        <v>0</v>
      </c>
      <c r="P1565" s="136"/>
      <c r="Q1565" s="136"/>
      <c r="R1565" s="136"/>
      <c r="S1565" s="136"/>
      <c r="T1565"/>
      <c r="U1565" s="136"/>
      <c r="V1565" s="136"/>
      <c r="W1565"/>
      <c r="X1565" s="136"/>
      <c r="Y1565" s="136"/>
      <c r="Z1565" s="136"/>
      <c r="AA1565" s="136"/>
      <c r="AB1565" s="136"/>
      <c r="AC1565" s="136"/>
      <c r="AD1565" s="136"/>
      <c r="AE1565" s="136"/>
      <c r="AF1565" s="136"/>
      <c r="AG1565" s="136"/>
      <c r="AH1565" s="136"/>
      <c r="AI1565" s="136"/>
    </row>
    <row r="1566" spans="1:35" ht="30" x14ac:dyDescent="0.25">
      <c r="A1566" s="133">
        <v>260350</v>
      </c>
      <c r="B1566" s="133" t="s">
        <v>3845</v>
      </c>
      <c r="C1566" s="133">
        <v>2</v>
      </c>
      <c r="D1566" s="133" t="s">
        <v>1066</v>
      </c>
      <c r="E1566" s="133">
        <v>260</v>
      </c>
      <c r="F1566" s="133" t="s">
        <v>18</v>
      </c>
      <c r="G1566" s="133">
        <v>26035</v>
      </c>
      <c r="H1566" s="133" t="s">
        <v>3845</v>
      </c>
      <c r="I1566" s="133">
        <v>227082</v>
      </c>
      <c r="J1566" s="133" t="s">
        <v>3851</v>
      </c>
      <c r="K1566" s="133" t="s">
        <v>545</v>
      </c>
      <c r="L1566" s="135" t="str">
        <f t="shared" si="48"/>
        <v>AA</v>
      </c>
      <c r="M1566" s="131">
        <f t="shared" si="49"/>
        <v>0</v>
      </c>
      <c r="P1566" s="136"/>
      <c r="Q1566" s="136"/>
      <c r="R1566" s="136"/>
      <c r="S1566" s="136"/>
      <c r="T1566"/>
      <c r="U1566" s="136"/>
      <c r="V1566" s="136"/>
      <c r="W1566"/>
      <c r="X1566" s="136"/>
      <c r="Y1566" s="136"/>
      <c r="Z1566" s="136"/>
      <c r="AA1566" s="136"/>
      <c r="AB1566" s="136"/>
      <c r="AC1566" s="136"/>
      <c r="AD1566" s="136"/>
      <c r="AE1566" s="136"/>
      <c r="AF1566" s="136"/>
      <c r="AG1566" s="136"/>
      <c r="AH1566" s="136"/>
      <c r="AI1566" s="136"/>
    </row>
    <row r="1567" spans="1:35" ht="30" x14ac:dyDescent="0.25">
      <c r="A1567" s="133">
        <v>260350</v>
      </c>
      <c r="B1567" s="133" t="s">
        <v>3845</v>
      </c>
      <c r="C1567" s="133">
        <v>2</v>
      </c>
      <c r="D1567" s="133" t="s">
        <v>1066</v>
      </c>
      <c r="E1567" s="133">
        <v>260</v>
      </c>
      <c r="F1567" s="133" t="s">
        <v>18</v>
      </c>
      <c r="G1567" s="133">
        <v>26035</v>
      </c>
      <c r="H1567" s="133" t="s">
        <v>3845</v>
      </c>
      <c r="I1567" s="133">
        <v>228524</v>
      </c>
      <c r="J1567" s="133" t="s">
        <v>3853</v>
      </c>
      <c r="K1567" s="133" t="s">
        <v>545</v>
      </c>
      <c r="L1567" s="135" t="str">
        <f t="shared" si="48"/>
        <v>AA</v>
      </c>
      <c r="M1567" s="131">
        <f t="shared" si="49"/>
        <v>0</v>
      </c>
      <c r="P1567" s="136"/>
      <c r="Q1567" s="136"/>
      <c r="R1567" s="136"/>
      <c r="S1567" s="136"/>
      <c r="T1567"/>
      <c r="U1567" s="136"/>
      <c r="V1567" s="136"/>
      <c r="W1567"/>
      <c r="X1567" s="136"/>
      <c r="Y1567" s="136"/>
      <c r="Z1567" s="136"/>
      <c r="AA1567" s="136"/>
      <c r="AB1567" s="136"/>
      <c r="AC1567" s="136"/>
      <c r="AD1567" s="136"/>
      <c r="AE1567" s="136"/>
      <c r="AF1567" s="136"/>
      <c r="AG1567" s="136"/>
      <c r="AH1567" s="136"/>
      <c r="AI1567" s="136"/>
    </row>
    <row r="1568" spans="1:35" ht="30" x14ac:dyDescent="0.25">
      <c r="A1568" s="133">
        <v>260350</v>
      </c>
      <c r="B1568" s="133" t="s">
        <v>3845</v>
      </c>
      <c r="C1568" s="133">
        <v>2</v>
      </c>
      <c r="D1568" s="133" t="s">
        <v>1066</v>
      </c>
      <c r="E1568" s="133">
        <v>260</v>
      </c>
      <c r="F1568" s="133" t="s">
        <v>18</v>
      </c>
      <c r="G1568" s="133">
        <v>26035</v>
      </c>
      <c r="H1568" s="133" t="s">
        <v>3845</v>
      </c>
      <c r="I1568" s="133">
        <v>228952</v>
      </c>
      <c r="J1568" s="133" t="s">
        <v>3855</v>
      </c>
      <c r="K1568" s="133" t="s">
        <v>545</v>
      </c>
      <c r="L1568" s="135" t="str">
        <f t="shared" si="48"/>
        <v>AA</v>
      </c>
      <c r="M1568" s="131">
        <f t="shared" si="49"/>
        <v>0</v>
      </c>
      <c r="P1568" s="136"/>
      <c r="Q1568" s="136"/>
      <c r="R1568" s="136"/>
      <c r="S1568" s="136"/>
      <c r="T1568"/>
      <c r="U1568" s="136"/>
      <c r="V1568" s="136"/>
      <c r="W1568"/>
      <c r="X1568" s="136"/>
      <c r="Y1568" s="136"/>
      <c r="Z1568" s="136"/>
      <c r="AA1568" s="136"/>
      <c r="AB1568" s="136"/>
      <c r="AC1568" s="136"/>
      <c r="AD1568" s="136"/>
      <c r="AE1568" s="136"/>
      <c r="AF1568" s="136"/>
      <c r="AG1568" s="136"/>
      <c r="AH1568" s="136"/>
      <c r="AI1568" s="136"/>
    </row>
    <row r="1569" spans="1:35" ht="30" x14ac:dyDescent="0.25">
      <c r="A1569" s="133">
        <v>260350</v>
      </c>
      <c r="B1569" s="133" t="s">
        <v>3845</v>
      </c>
      <c r="C1569" s="133">
        <v>2</v>
      </c>
      <c r="D1569" s="133" t="s">
        <v>1066</v>
      </c>
      <c r="E1569" s="133">
        <v>260</v>
      </c>
      <c r="F1569" s="133" t="s">
        <v>18</v>
      </c>
      <c r="G1569" s="133">
        <v>26035</v>
      </c>
      <c r="H1569" s="133" t="s">
        <v>3845</v>
      </c>
      <c r="I1569" s="133">
        <v>336619</v>
      </c>
      <c r="J1569" s="133" t="s">
        <v>3857</v>
      </c>
      <c r="K1569" s="133" t="s">
        <v>884</v>
      </c>
      <c r="L1569" s="135" t="str">
        <f t="shared" si="48"/>
        <v>AA</v>
      </c>
      <c r="M1569" s="131">
        <f t="shared" si="49"/>
        <v>0</v>
      </c>
      <c r="P1569" s="136"/>
      <c r="Q1569" s="136"/>
      <c r="R1569" s="136"/>
      <c r="S1569" s="136"/>
      <c r="T1569"/>
      <c r="U1569" s="136"/>
      <c r="V1569" s="136"/>
      <c r="W1569"/>
      <c r="X1569" s="136"/>
      <c r="Y1569" s="136"/>
      <c r="Z1569" s="136"/>
      <c r="AA1569" s="136"/>
      <c r="AB1569" s="136"/>
      <c r="AC1569" s="136"/>
      <c r="AD1569" s="136"/>
      <c r="AE1569" s="136"/>
      <c r="AF1569" s="136"/>
      <c r="AG1569" s="136"/>
      <c r="AH1569" s="136"/>
      <c r="AI1569" s="136"/>
    </row>
    <row r="1570" spans="1:35" ht="30" x14ac:dyDescent="0.25">
      <c r="A1570" s="133">
        <v>260350</v>
      </c>
      <c r="B1570" s="133" t="s">
        <v>3845</v>
      </c>
      <c r="C1570" s="133">
        <v>2</v>
      </c>
      <c r="D1570" s="133" t="s">
        <v>1066</v>
      </c>
      <c r="E1570" s="133">
        <v>260</v>
      </c>
      <c r="F1570" s="133" t="s">
        <v>18</v>
      </c>
      <c r="G1570" s="133">
        <v>26035</v>
      </c>
      <c r="H1570" s="133" t="s">
        <v>3845</v>
      </c>
      <c r="I1570" s="133">
        <v>336620</v>
      </c>
      <c r="J1570" s="133" t="s">
        <v>3859</v>
      </c>
      <c r="K1570" s="133" t="s">
        <v>884</v>
      </c>
      <c r="L1570" s="135" t="str">
        <f t="shared" si="48"/>
        <v>AA</v>
      </c>
      <c r="M1570" s="131">
        <f t="shared" si="49"/>
        <v>0</v>
      </c>
      <c r="P1570" s="136"/>
      <c r="Q1570" s="136"/>
      <c r="R1570" s="136"/>
      <c r="S1570" s="136"/>
      <c r="T1570"/>
      <c r="U1570" s="136"/>
      <c r="V1570" s="136"/>
      <c r="W1570"/>
      <c r="X1570" s="136"/>
      <c r="Y1570" s="136"/>
      <c r="Z1570" s="136"/>
      <c r="AA1570" s="136"/>
      <c r="AB1570" s="136"/>
      <c r="AC1570" s="136"/>
      <c r="AD1570" s="136"/>
      <c r="AE1570" s="136"/>
      <c r="AF1570" s="136"/>
      <c r="AG1570" s="136"/>
      <c r="AH1570" s="136"/>
      <c r="AI1570" s="136"/>
    </row>
    <row r="1571" spans="1:35" ht="30" x14ac:dyDescent="0.25">
      <c r="A1571" s="133">
        <v>260350</v>
      </c>
      <c r="B1571" s="133" t="s">
        <v>3845</v>
      </c>
      <c r="C1571" s="133">
        <v>2</v>
      </c>
      <c r="D1571" s="133" t="s">
        <v>1066</v>
      </c>
      <c r="E1571" s="133">
        <v>260</v>
      </c>
      <c r="F1571" s="133" t="s">
        <v>18</v>
      </c>
      <c r="G1571" s="133">
        <v>26035</v>
      </c>
      <c r="H1571" s="133" t="s">
        <v>3845</v>
      </c>
      <c r="I1571" s="133">
        <v>336623</v>
      </c>
      <c r="J1571" s="133" t="s">
        <v>3861</v>
      </c>
      <c r="K1571" s="133" t="s">
        <v>884</v>
      </c>
      <c r="L1571" s="135" t="str">
        <f t="shared" si="48"/>
        <v>AA</v>
      </c>
      <c r="M1571" s="131">
        <f t="shared" si="49"/>
        <v>0</v>
      </c>
      <c r="P1571" s="136"/>
      <c r="Q1571" s="136"/>
      <c r="R1571" s="136"/>
      <c r="S1571" s="136"/>
      <c r="T1571"/>
      <c r="U1571" s="136"/>
      <c r="V1571" s="136"/>
      <c r="W1571"/>
      <c r="X1571" s="136"/>
      <c r="Y1571" s="136"/>
      <c r="Z1571" s="136"/>
      <c r="AA1571" s="136"/>
      <c r="AB1571" s="136"/>
      <c r="AC1571" s="136"/>
      <c r="AD1571" s="136"/>
      <c r="AE1571" s="136"/>
      <c r="AF1571" s="136"/>
      <c r="AG1571" s="136"/>
      <c r="AH1571" s="136"/>
      <c r="AI1571" s="136"/>
    </row>
    <row r="1572" spans="1:35" ht="30" x14ac:dyDescent="0.25">
      <c r="A1572" s="133">
        <v>260350</v>
      </c>
      <c r="B1572" s="133" t="s">
        <v>3845</v>
      </c>
      <c r="C1572" s="133">
        <v>2</v>
      </c>
      <c r="D1572" s="133" t="s">
        <v>1066</v>
      </c>
      <c r="E1572" s="133">
        <v>260</v>
      </c>
      <c r="F1572" s="133" t="s">
        <v>18</v>
      </c>
      <c r="G1572" s="133">
        <v>26035</v>
      </c>
      <c r="H1572" s="133" t="s">
        <v>3845</v>
      </c>
      <c r="I1572" s="133">
        <v>336645</v>
      </c>
      <c r="J1572" s="133" t="s">
        <v>3863</v>
      </c>
      <c r="K1572" s="133" t="s">
        <v>884</v>
      </c>
      <c r="L1572" s="135" t="str">
        <f t="shared" si="48"/>
        <v>AA</v>
      </c>
      <c r="M1572" s="131">
        <f t="shared" si="49"/>
        <v>0</v>
      </c>
      <c r="P1572" s="136"/>
      <c r="Q1572" s="136"/>
      <c r="R1572" s="136"/>
      <c r="S1572" s="136"/>
      <c r="T1572"/>
      <c r="U1572" s="136"/>
      <c r="V1572" s="136"/>
      <c r="W1572"/>
      <c r="X1572" s="136"/>
      <c r="Y1572" s="136"/>
      <c r="Z1572" s="136"/>
      <c r="AA1572" s="136"/>
      <c r="AB1572" s="136"/>
      <c r="AC1572" s="136"/>
      <c r="AD1572" s="136"/>
      <c r="AE1572" s="136"/>
      <c r="AF1572" s="136"/>
      <c r="AG1572" s="136"/>
      <c r="AH1572" s="136"/>
      <c r="AI1572" s="136"/>
    </row>
    <row r="1573" spans="1:35" ht="30" x14ac:dyDescent="0.25">
      <c r="A1573" s="133">
        <v>260350</v>
      </c>
      <c r="B1573" s="133" t="s">
        <v>3845</v>
      </c>
      <c r="C1573" s="133">
        <v>2</v>
      </c>
      <c r="D1573" s="133" t="s">
        <v>1066</v>
      </c>
      <c r="E1573" s="133">
        <v>260</v>
      </c>
      <c r="F1573" s="133" t="s">
        <v>18</v>
      </c>
      <c r="G1573" s="133">
        <v>26035</v>
      </c>
      <c r="H1573" s="133" t="s">
        <v>3845</v>
      </c>
      <c r="I1573" s="133">
        <v>336650</v>
      </c>
      <c r="J1573" s="133" t="s">
        <v>3865</v>
      </c>
      <c r="K1573" s="133" t="s">
        <v>884</v>
      </c>
      <c r="L1573" s="135" t="str">
        <f t="shared" si="48"/>
        <v>AA</v>
      </c>
      <c r="M1573" s="131">
        <f t="shared" si="49"/>
        <v>0</v>
      </c>
      <c r="P1573" s="136"/>
      <c r="Q1573" s="136"/>
      <c r="R1573" s="136"/>
      <c r="S1573" s="136"/>
      <c r="T1573"/>
      <c r="U1573" s="136"/>
      <c r="V1573" s="136"/>
      <c r="W1573"/>
      <c r="X1573" s="136"/>
      <c r="Y1573" s="136"/>
      <c r="Z1573" s="136"/>
      <c r="AA1573" s="136"/>
      <c r="AB1573" s="136"/>
      <c r="AC1573" s="136"/>
      <c r="AD1573" s="136"/>
      <c r="AE1573" s="136"/>
      <c r="AF1573" s="136"/>
      <c r="AG1573" s="136"/>
      <c r="AH1573" s="136"/>
      <c r="AI1573" s="136"/>
    </row>
    <row r="1574" spans="1:35" ht="30" x14ac:dyDescent="0.25">
      <c r="A1574" s="133">
        <v>260350</v>
      </c>
      <c r="B1574" s="133" t="s">
        <v>3845</v>
      </c>
      <c r="C1574" s="133">
        <v>2</v>
      </c>
      <c r="D1574" s="133" t="s">
        <v>1066</v>
      </c>
      <c r="E1574" s="133">
        <v>260</v>
      </c>
      <c r="F1574" s="133" t="s">
        <v>18</v>
      </c>
      <c r="G1574" s="133">
        <v>26035</v>
      </c>
      <c r="H1574" s="133" t="s">
        <v>3845</v>
      </c>
      <c r="I1574" s="133">
        <v>336670</v>
      </c>
      <c r="J1574" s="133" t="s">
        <v>3867</v>
      </c>
      <c r="K1574" s="133" t="s">
        <v>884</v>
      </c>
      <c r="L1574" s="135" t="str">
        <f t="shared" si="48"/>
        <v>AA</v>
      </c>
      <c r="M1574" s="131">
        <f t="shared" si="49"/>
        <v>0</v>
      </c>
      <c r="P1574" s="136"/>
      <c r="Q1574" s="136"/>
      <c r="R1574" s="136"/>
      <c r="S1574" s="136"/>
      <c r="T1574"/>
      <c r="U1574" s="136"/>
      <c r="V1574" s="136"/>
      <c r="W1574"/>
      <c r="X1574" s="136"/>
      <c r="Y1574" s="136"/>
      <c r="Z1574" s="136"/>
      <c r="AA1574" s="136"/>
      <c r="AB1574" s="136"/>
      <c r="AC1574" s="136"/>
      <c r="AD1574" s="136"/>
      <c r="AE1574" s="136"/>
      <c r="AF1574" s="136"/>
      <c r="AG1574" s="136"/>
      <c r="AH1574" s="136"/>
      <c r="AI1574" s="136"/>
    </row>
    <row r="1575" spans="1:35" ht="30" x14ac:dyDescent="0.25">
      <c r="A1575" s="133">
        <v>260450</v>
      </c>
      <c r="B1575" s="133" t="s">
        <v>3500</v>
      </c>
      <c r="C1575" s="133">
        <v>2</v>
      </c>
      <c r="D1575" s="133" t="s">
        <v>1066</v>
      </c>
      <c r="E1575" s="133">
        <v>260</v>
      </c>
      <c r="F1575" s="133" t="s">
        <v>18</v>
      </c>
      <c r="G1575" s="133">
        <v>26045</v>
      </c>
      <c r="H1575" s="133" t="s">
        <v>3500</v>
      </c>
      <c r="I1575" s="133">
        <v>107358</v>
      </c>
      <c r="J1575" s="133" t="s">
        <v>3500</v>
      </c>
      <c r="K1575" s="133" t="s">
        <v>545</v>
      </c>
      <c r="L1575" s="135" t="str">
        <f t="shared" si="48"/>
        <v>AA</v>
      </c>
      <c r="M1575" s="131">
        <f t="shared" si="49"/>
        <v>0</v>
      </c>
      <c r="P1575" s="136"/>
      <c r="Q1575" s="136"/>
      <c r="R1575" s="136"/>
      <c r="S1575" s="136"/>
      <c r="T1575"/>
      <c r="U1575" s="136"/>
      <c r="V1575" s="136"/>
      <c r="W1575"/>
      <c r="X1575" s="136"/>
      <c r="Y1575" s="136"/>
      <c r="Z1575" s="136"/>
      <c r="AA1575" s="136"/>
      <c r="AB1575" s="136"/>
      <c r="AC1575" s="136"/>
      <c r="AD1575" s="136"/>
      <c r="AE1575" s="136"/>
      <c r="AF1575" s="136"/>
      <c r="AG1575" s="136"/>
      <c r="AH1575" s="136"/>
      <c r="AI1575" s="136"/>
    </row>
    <row r="1576" spans="1:35" ht="30" x14ac:dyDescent="0.25">
      <c r="A1576" s="133">
        <v>260450</v>
      </c>
      <c r="B1576" s="133" t="s">
        <v>3500</v>
      </c>
      <c r="C1576" s="133">
        <v>2</v>
      </c>
      <c r="D1576" s="133" t="s">
        <v>1066</v>
      </c>
      <c r="E1576" s="133">
        <v>260</v>
      </c>
      <c r="F1576" s="133" t="s">
        <v>18</v>
      </c>
      <c r="G1576" s="133">
        <v>26045</v>
      </c>
      <c r="H1576" s="133" t="s">
        <v>3500</v>
      </c>
      <c r="I1576" s="133">
        <v>220227</v>
      </c>
      <c r="J1576" s="133" t="s">
        <v>3871</v>
      </c>
      <c r="K1576" s="133" t="s">
        <v>545</v>
      </c>
      <c r="L1576" s="135" t="str">
        <f t="shared" si="48"/>
        <v>AA</v>
      </c>
      <c r="M1576" s="131">
        <f t="shared" si="49"/>
        <v>0</v>
      </c>
      <c r="P1576" s="136"/>
      <c r="Q1576" s="136"/>
      <c r="R1576" s="136"/>
      <c r="S1576" s="136"/>
      <c r="T1576"/>
      <c r="U1576" s="136"/>
      <c r="V1576" s="136"/>
      <c r="W1576"/>
      <c r="X1576" s="136"/>
      <c r="Y1576" s="136"/>
      <c r="Z1576" s="136"/>
      <c r="AA1576" s="136"/>
      <c r="AB1576" s="136"/>
      <c r="AC1576" s="136"/>
      <c r="AD1576" s="136"/>
      <c r="AE1576" s="136"/>
      <c r="AF1576" s="136"/>
      <c r="AG1576" s="136"/>
      <c r="AH1576" s="136"/>
      <c r="AI1576" s="136"/>
    </row>
    <row r="1577" spans="1:35" ht="30" x14ac:dyDescent="0.25">
      <c r="A1577" s="133">
        <v>260450</v>
      </c>
      <c r="B1577" s="133" t="s">
        <v>3500</v>
      </c>
      <c r="C1577" s="133">
        <v>2</v>
      </c>
      <c r="D1577" s="133" t="s">
        <v>1066</v>
      </c>
      <c r="E1577" s="133">
        <v>260</v>
      </c>
      <c r="F1577" s="133" t="s">
        <v>18</v>
      </c>
      <c r="G1577" s="133">
        <v>26045</v>
      </c>
      <c r="H1577" s="133" t="s">
        <v>3500</v>
      </c>
      <c r="I1577" s="133">
        <v>220259</v>
      </c>
      <c r="J1577" s="133" t="s">
        <v>3873</v>
      </c>
      <c r="K1577" s="133" t="s">
        <v>1159</v>
      </c>
      <c r="L1577" s="135" t="str">
        <f t="shared" si="48"/>
        <v>AA</v>
      </c>
      <c r="M1577" s="131">
        <f t="shared" si="49"/>
        <v>0</v>
      </c>
      <c r="P1577" s="136"/>
      <c r="Q1577" s="136"/>
      <c r="R1577" s="136"/>
      <c r="S1577" s="136"/>
      <c r="T1577"/>
      <c r="U1577" s="136"/>
      <c r="V1577" s="136"/>
      <c r="W1577"/>
      <c r="X1577" s="136"/>
      <c r="Y1577" s="136"/>
      <c r="Z1577" s="136"/>
      <c r="AA1577" s="136"/>
      <c r="AB1577" s="136"/>
      <c r="AC1577" s="136"/>
      <c r="AD1577" s="136"/>
      <c r="AE1577" s="136"/>
      <c r="AF1577" s="136"/>
      <c r="AG1577" s="136"/>
      <c r="AH1577" s="136"/>
      <c r="AI1577" s="136"/>
    </row>
    <row r="1578" spans="1:35" ht="30" x14ac:dyDescent="0.25">
      <c r="A1578" s="133">
        <v>260450</v>
      </c>
      <c r="B1578" s="133" t="s">
        <v>3500</v>
      </c>
      <c r="C1578" s="133">
        <v>2</v>
      </c>
      <c r="D1578" s="133" t="s">
        <v>1066</v>
      </c>
      <c r="E1578" s="133">
        <v>260</v>
      </c>
      <c r="F1578" s="133" t="s">
        <v>18</v>
      </c>
      <c r="G1578" s="133">
        <v>26045</v>
      </c>
      <c r="H1578" s="133" t="s">
        <v>3500</v>
      </c>
      <c r="I1578" s="133">
        <v>227385</v>
      </c>
      <c r="J1578" s="133" t="s">
        <v>3875</v>
      </c>
      <c r="K1578" s="133" t="s">
        <v>545</v>
      </c>
      <c r="L1578" s="135" t="str">
        <f t="shared" si="48"/>
        <v>AA</v>
      </c>
      <c r="M1578" s="131">
        <f t="shared" si="49"/>
        <v>0</v>
      </c>
      <c r="P1578" s="136"/>
      <c r="Q1578" s="136"/>
      <c r="R1578" s="136"/>
      <c r="S1578" s="136"/>
      <c r="T1578"/>
      <c r="U1578" s="136"/>
      <c r="V1578" s="136"/>
      <c r="W1578"/>
      <c r="X1578" s="136"/>
      <c r="Y1578" s="136"/>
      <c r="Z1578" s="136"/>
      <c r="AA1578" s="136"/>
      <c r="AB1578" s="136"/>
      <c r="AC1578" s="136"/>
      <c r="AD1578" s="136"/>
      <c r="AE1578" s="136"/>
      <c r="AF1578" s="136"/>
      <c r="AG1578" s="136"/>
      <c r="AH1578" s="136"/>
      <c r="AI1578" s="136"/>
    </row>
    <row r="1579" spans="1:35" ht="30" x14ac:dyDescent="0.25">
      <c r="A1579" s="133">
        <v>260450</v>
      </c>
      <c r="B1579" s="133" t="s">
        <v>3500</v>
      </c>
      <c r="C1579" s="133">
        <v>2</v>
      </c>
      <c r="D1579" s="133" t="s">
        <v>1066</v>
      </c>
      <c r="E1579" s="133">
        <v>260</v>
      </c>
      <c r="F1579" s="133" t="s">
        <v>18</v>
      </c>
      <c r="G1579" s="133">
        <v>26045</v>
      </c>
      <c r="H1579" s="133" t="s">
        <v>3500</v>
      </c>
      <c r="I1579" s="133">
        <v>227867</v>
      </c>
      <c r="J1579" s="133" t="s">
        <v>3500</v>
      </c>
      <c r="K1579" s="133" t="s">
        <v>545</v>
      </c>
      <c r="L1579" s="135" t="str">
        <f t="shared" si="48"/>
        <v>AA</v>
      </c>
      <c r="M1579" s="131">
        <f t="shared" si="49"/>
        <v>0</v>
      </c>
      <c r="P1579" s="136"/>
      <c r="Q1579" s="136"/>
      <c r="R1579" s="136"/>
      <c r="S1579" s="136"/>
      <c r="T1579"/>
      <c r="U1579" s="136"/>
      <c r="V1579" s="136"/>
      <c r="W1579"/>
      <c r="X1579" s="136"/>
      <c r="Y1579" s="136"/>
      <c r="Z1579" s="136"/>
      <c r="AA1579" s="136"/>
      <c r="AB1579" s="136"/>
      <c r="AC1579" s="136"/>
      <c r="AD1579" s="136"/>
      <c r="AE1579" s="136"/>
      <c r="AF1579" s="136"/>
      <c r="AG1579" s="136"/>
      <c r="AH1579" s="136"/>
      <c r="AI1579" s="136"/>
    </row>
    <row r="1580" spans="1:35" ht="30" x14ac:dyDescent="0.25">
      <c r="A1580" s="133">
        <v>260450</v>
      </c>
      <c r="B1580" s="133" t="s">
        <v>3500</v>
      </c>
      <c r="C1580" s="133">
        <v>2</v>
      </c>
      <c r="D1580" s="133" t="s">
        <v>1066</v>
      </c>
      <c r="E1580" s="133">
        <v>260</v>
      </c>
      <c r="F1580" s="133" t="s">
        <v>18</v>
      </c>
      <c r="G1580" s="133">
        <v>26045</v>
      </c>
      <c r="H1580" s="133" t="s">
        <v>3500</v>
      </c>
      <c r="I1580" s="133">
        <v>333125</v>
      </c>
      <c r="J1580" s="133" t="s">
        <v>3878</v>
      </c>
      <c r="K1580" s="133" t="s">
        <v>545</v>
      </c>
      <c r="L1580" s="135" t="str">
        <f t="shared" si="48"/>
        <v>AA</v>
      </c>
      <c r="M1580" s="131">
        <f t="shared" si="49"/>
        <v>0</v>
      </c>
      <c r="P1580" s="136"/>
      <c r="Q1580" s="136"/>
      <c r="R1580" s="136"/>
      <c r="S1580" s="136"/>
      <c r="T1580"/>
      <c r="U1580" s="136"/>
      <c r="V1580" s="136"/>
      <c r="W1580"/>
      <c r="X1580" s="136"/>
      <c r="Y1580" s="136"/>
      <c r="Z1580" s="136"/>
      <c r="AA1580" s="136"/>
      <c r="AB1580" s="136"/>
      <c r="AC1580" s="136"/>
      <c r="AD1580" s="136"/>
      <c r="AE1580" s="136"/>
      <c r="AF1580" s="136"/>
      <c r="AG1580" s="136"/>
      <c r="AH1580" s="136"/>
      <c r="AI1580" s="136"/>
    </row>
    <row r="1581" spans="1:35" ht="30" x14ac:dyDescent="0.25">
      <c r="A1581" s="133">
        <v>260450</v>
      </c>
      <c r="B1581" s="133" t="s">
        <v>3500</v>
      </c>
      <c r="C1581" s="133">
        <v>2</v>
      </c>
      <c r="D1581" s="133" t="s">
        <v>1066</v>
      </c>
      <c r="E1581" s="133">
        <v>260</v>
      </c>
      <c r="F1581" s="133" t="s">
        <v>18</v>
      </c>
      <c r="G1581" s="133">
        <v>26045</v>
      </c>
      <c r="H1581" s="133" t="s">
        <v>3500</v>
      </c>
      <c r="I1581" s="133">
        <v>336686</v>
      </c>
      <c r="J1581" s="133" t="s">
        <v>3500</v>
      </c>
      <c r="K1581" s="133" t="s">
        <v>884</v>
      </c>
      <c r="L1581" s="135" t="str">
        <f t="shared" si="48"/>
        <v>AA</v>
      </c>
      <c r="M1581" s="131">
        <f t="shared" si="49"/>
        <v>0</v>
      </c>
      <c r="P1581" s="136"/>
      <c r="Q1581" s="136"/>
      <c r="R1581" s="136"/>
      <c r="S1581" s="136"/>
      <c r="T1581"/>
      <c r="U1581" s="136"/>
      <c r="V1581" s="136"/>
      <c r="W1581"/>
      <c r="X1581" s="136"/>
      <c r="Y1581" s="136"/>
      <c r="Z1581" s="136"/>
      <c r="AA1581" s="136"/>
      <c r="AB1581" s="136"/>
      <c r="AC1581" s="136"/>
      <c r="AD1581" s="136"/>
      <c r="AE1581" s="136"/>
      <c r="AF1581" s="136"/>
      <c r="AG1581" s="136"/>
      <c r="AH1581" s="136"/>
      <c r="AI1581" s="136"/>
    </row>
    <row r="1582" spans="1:35" ht="30" x14ac:dyDescent="0.25">
      <c r="A1582" s="133" t="s">
        <v>3880</v>
      </c>
      <c r="B1582" s="133" t="s">
        <v>3881</v>
      </c>
      <c r="C1582" s="133">
        <v>2</v>
      </c>
      <c r="D1582" s="133" t="s">
        <v>1066</v>
      </c>
      <c r="E1582" s="133">
        <v>260</v>
      </c>
      <c r="F1582" s="133" t="s">
        <v>18</v>
      </c>
      <c r="G1582" s="133">
        <v>26045</v>
      </c>
      <c r="H1582" s="133" t="s">
        <v>3500</v>
      </c>
      <c r="I1582" s="133"/>
      <c r="J1582" s="133"/>
      <c r="K1582" s="133"/>
      <c r="L1582" s="135" t="str">
        <f t="shared" si="48"/>
        <v>AA</v>
      </c>
      <c r="M1582" s="131">
        <f t="shared" si="49"/>
        <v>0</v>
      </c>
      <c r="P1582" s="136"/>
      <c r="Q1582" s="136"/>
      <c r="R1582" s="136"/>
      <c r="S1582" s="136"/>
      <c r="T1582"/>
      <c r="U1582" s="136"/>
      <c r="V1582" s="136"/>
      <c r="W1582"/>
      <c r="X1582" s="136"/>
      <c r="Y1582" s="136"/>
      <c r="Z1582" s="136"/>
      <c r="AA1582" s="136"/>
      <c r="AB1582" s="136"/>
      <c r="AC1582" s="136"/>
      <c r="AD1582" s="136"/>
      <c r="AE1582" s="136"/>
      <c r="AF1582" s="136"/>
      <c r="AG1582" s="136"/>
      <c r="AH1582" s="136"/>
      <c r="AI1582" s="136"/>
    </row>
    <row r="1583" spans="1:35" ht="30" x14ac:dyDescent="0.25">
      <c r="A1583" s="133" t="s">
        <v>3882</v>
      </c>
      <c r="B1583" s="133" t="s">
        <v>3883</v>
      </c>
      <c r="C1583" s="133">
        <v>2</v>
      </c>
      <c r="D1583" s="133" t="s">
        <v>1066</v>
      </c>
      <c r="E1583" s="133">
        <v>260</v>
      </c>
      <c r="F1583" s="133" t="s">
        <v>18</v>
      </c>
      <c r="G1583" s="133">
        <v>26045</v>
      </c>
      <c r="H1583" s="133" t="s">
        <v>3500</v>
      </c>
      <c r="I1583" s="133"/>
      <c r="J1583" s="133"/>
      <c r="K1583" s="133"/>
      <c r="L1583" s="135" t="str">
        <f t="shared" si="48"/>
        <v>AA</v>
      </c>
      <c r="M1583" s="131">
        <f t="shared" si="49"/>
        <v>0</v>
      </c>
      <c r="P1583" s="136"/>
      <c r="Q1583" s="136"/>
      <c r="R1583" s="136"/>
      <c r="S1583" s="136"/>
      <c r="T1583"/>
      <c r="U1583" s="136"/>
      <c r="V1583" s="136"/>
      <c r="W1583"/>
      <c r="X1583" s="136"/>
      <c r="Y1583" s="136"/>
      <c r="Z1583" s="136"/>
      <c r="AA1583" s="136"/>
      <c r="AB1583" s="136"/>
      <c r="AC1583" s="136"/>
      <c r="AD1583" s="136"/>
      <c r="AE1583" s="136"/>
      <c r="AF1583" s="136"/>
      <c r="AG1583" s="136"/>
      <c r="AH1583" s="136"/>
      <c r="AI1583" s="136"/>
    </row>
    <row r="1584" spans="1:35" ht="30" x14ac:dyDescent="0.25">
      <c r="A1584" s="133" t="s">
        <v>3884</v>
      </c>
      <c r="B1584" s="133" t="s">
        <v>3885</v>
      </c>
      <c r="C1584" s="133">
        <v>2</v>
      </c>
      <c r="D1584" s="133" t="s">
        <v>1066</v>
      </c>
      <c r="E1584" s="133">
        <v>260</v>
      </c>
      <c r="F1584" s="133" t="s">
        <v>18</v>
      </c>
      <c r="G1584" s="133">
        <v>26045</v>
      </c>
      <c r="H1584" s="133" t="s">
        <v>3500</v>
      </c>
      <c r="I1584" s="133"/>
      <c r="J1584" s="133"/>
      <c r="K1584" s="133"/>
      <c r="L1584" s="135" t="str">
        <f t="shared" si="48"/>
        <v>AA</v>
      </c>
      <c r="M1584" s="131">
        <f t="shared" si="49"/>
        <v>0</v>
      </c>
      <c r="P1584" s="136"/>
      <c r="Q1584" s="136"/>
      <c r="R1584" s="136"/>
      <c r="S1584" s="136"/>
      <c r="T1584"/>
      <c r="U1584" s="136"/>
      <c r="V1584" s="136"/>
      <c r="W1584"/>
      <c r="X1584" s="136"/>
      <c r="Y1584" s="136"/>
      <c r="Z1584" s="136"/>
      <c r="AA1584" s="136"/>
      <c r="AB1584" s="136"/>
      <c r="AC1584" s="136"/>
      <c r="AD1584" s="136"/>
      <c r="AE1584" s="136"/>
      <c r="AF1584" s="136"/>
      <c r="AG1584" s="136"/>
      <c r="AH1584" s="136"/>
      <c r="AI1584" s="136"/>
    </row>
    <row r="1585" spans="1:35" ht="30" x14ac:dyDescent="0.25">
      <c r="A1585" s="133">
        <v>260550</v>
      </c>
      <c r="B1585" s="133" t="s">
        <v>3887</v>
      </c>
      <c r="C1585" s="133">
        <v>2</v>
      </c>
      <c r="D1585" s="133" t="s">
        <v>1066</v>
      </c>
      <c r="E1585" s="133">
        <v>260</v>
      </c>
      <c r="F1585" s="133" t="s">
        <v>18</v>
      </c>
      <c r="G1585" s="133">
        <v>26055</v>
      </c>
      <c r="H1585" s="133" t="s">
        <v>3887</v>
      </c>
      <c r="I1585" s="133">
        <v>107355</v>
      </c>
      <c r="J1585" s="133" t="s">
        <v>3889</v>
      </c>
      <c r="K1585" s="133" t="s">
        <v>545</v>
      </c>
      <c r="L1585" s="135" t="str">
        <f t="shared" si="48"/>
        <v>AA</v>
      </c>
      <c r="M1585" s="131">
        <f t="shared" si="49"/>
        <v>0</v>
      </c>
      <c r="P1585" s="136"/>
      <c r="Q1585" s="136"/>
      <c r="R1585" s="136"/>
      <c r="S1585" s="136"/>
      <c r="T1585"/>
      <c r="U1585" s="136"/>
      <c r="V1585" s="136"/>
      <c r="W1585"/>
      <c r="X1585" s="136"/>
      <c r="Y1585" s="136"/>
      <c r="Z1585" s="136"/>
      <c r="AA1585" s="136"/>
      <c r="AB1585" s="136"/>
      <c r="AC1585" s="136"/>
      <c r="AD1585" s="136"/>
      <c r="AE1585" s="136"/>
      <c r="AF1585" s="136"/>
      <c r="AG1585" s="136"/>
      <c r="AH1585" s="136"/>
      <c r="AI1585" s="136"/>
    </row>
    <row r="1586" spans="1:35" ht="30" x14ac:dyDescent="0.25">
      <c r="A1586" s="133">
        <v>260550</v>
      </c>
      <c r="B1586" s="133" t="s">
        <v>3887</v>
      </c>
      <c r="C1586" s="133">
        <v>2</v>
      </c>
      <c r="D1586" s="133" t="s">
        <v>1066</v>
      </c>
      <c r="E1586" s="133">
        <v>260</v>
      </c>
      <c r="F1586" s="133" t="s">
        <v>18</v>
      </c>
      <c r="G1586" s="133">
        <v>26055</v>
      </c>
      <c r="H1586" s="133" t="s">
        <v>3887</v>
      </c>
      <c r="I1586" s="133">
        <v>336306</v>
      </c>
      <c r="J1586" s="133" t="s">
        <v>3891</v>
      </c>
      <c r="K1586" s="133" t="s">
        <v>545</v>
      </c>
      <c r="L1586" s="135" t="str">
        <f t="shared" si="48"/>
        <v>AA</v>
      </c>
      <c r="M1586" s="131">
        <f t="shared" si="49"/>
        <v>0</v>
      </c>
      <c r="P1586" s="136"/>
      <c r="Q1586" s="136"/>
      <c r="R1586" s="136"/>
      <c r="S1586" s="136"/>
      <c r="T1586"/>
      <c r="U1586" s="136"/>
      <c r="V1586" s="136"/>
      <c r="W1586"/>
      <c r="X1586" s="136"/>
      <c r="Y1586" s="136"/>
      <c r="Z1586" s="136"/>
      <c r="AA1586" s="136"/>
      <c r="AB1586" s="136"/>
      <c r="AC1586" s="136"/>
      <c r="AD1586" s="136"/>
      <c r="AE1586" s="136"/>
      <c r="AF1586" s="136"/>
      <c r="AG1586" s="136"/>
      <c r="AH1586" s="136"/>
      <c r="AI1586" s="136"/>
    </row>
    <row r="1587" spans="1:35" ht="30" x14ac:dyDescent="0.25">
      <c r="A1587" s="133">
        <v>260600</v>
      </c>
      <c r="B1587" s="133" t="s">
        <v>3893</v>
      </c>
      <c r="C1587" s="133">
        <v>2</v>
      </c>
      <c r="D1587" s="133" t="s">
        <v>1066</v>
      </c>
      <c r="E1587" s="133">
        <v>260</v>
      </c>
      <c r="F1587" s="133" t="s">
        <v>18</v>
      </c>
      <c r="G1587" s="133">
        <v>26060</v>
      </c>
      <c r="H1587" s="133" t="s">
        <v>3893</v>
      </c>
      <c r="I1587" s="133">
        <v>102540</v>
      </c>
      <c r="J1587" s="133" t="s">
        <v>3895</v>
      </c>
      <c r="K1587" s="133" t="s">
        <v>557</v>
      </c>
      <c r="L1587" s="135" t="str">
        <f t="shared" si="48"/>
        <v>AA</v>
      </c>
      <c r="M1587" s="131">
        <f t="shared" si="49"/>
        <v>0</v>
      </c>
      <c r="P1587" s="136"/>
      <c r="Q1587" s="136"/>
      <c r="R1587" s="136"/>
      <c r="S1587" s="136"/>
      <c r="T1587"/>
      <c r="U1587" s="136"/>
      <c r="V1587" s="136"/>
      <c r="W1587"/>
      <c r="X1587" s="136"/>
      <c r="Y1587" s="136"/>
      <c r="Z1587" s="136"/>
      <c r="AA1587" s="136"/>
      <c r="AB1587" s="136"/>
      <c r="AC1587" s="136"/>
      <c r="AD1587" s="136"/>
      <c r="AE1587" s="136"/>
      <c r="AF1587" s="136"/>
      <c r="AG1587" s="136"/>
      <c r="AH1587" s="136"/>
      <c r="AI1587" s="136"/>
    </row>
    <row r="1588" spans="1:35" ht="30" x14ac:dyDescent="0.25">
      <c r="A1588" s="133">
        <v>260600</v>
      </c>
      <c r="B1588" s="133" t="s">
        <v>3893</v>
      </c>
      <c r="C1588" s="133">
        <v>2</v>
      </c>
      <c r="D1588" s="133" t="s">
        <v>1066</v>
      </c>
      <c r="E1588" s="133">
        <v>260</v>
      </c>
      <c r="F1588" s="133" t="s">
        <v>18</v>
      </c>
      <c r="G1588" s="133">
        <v>26060</v>
      </c>
      <c r="H1588" s="133" t="s">
        <v>3893</v>
      </c>
      <c r="I1588" s="133">
        <v>333120</v>
      </c>
      <c r="J1588" s="133" t="s">
        <v>3897</v>
      </c>
      <c r="K1588" s="133" t="s">
        <v>545</v>
      </c>
      <c r="L1588" s="135" t="str">
        <f t="shared" si="48"/>
        <v>AA</v>
      </c>
      <c r="M1588" s="131">
        <f t="shared" si="49"/>
        <v>0</v>
      </c>
      <c r="P1588" s="136"/>
      <c r="Q1588" s="136"/>
      <c r="R1588" s="136"/>
      <c r="S1588" s="136"/>
      <c r="T1588"/>
      <c r="U1588" s="136"/>
      <c r="V1588" s="136"/>
      <c r="W1588"/>
      <c r="X1588" s="136"/>
      <c r="Y1588" s="136"/>
      <c r="Z1588" s="136"/>
      <c r="AA1588" s="136"/>
      <c r="AB1588" s="136"/>
      <c r="AC1588" s="136"/>
      <c r="AD1588" s="136"/>
      <c r="AE1588" s="136"/>
      <c r="AF1588" s="136"/>
      <c r="AG1588" s="136"/>
      <c r="AH1588" s="136"/>
      <c r="AI1588" s="136"/>
    </row>
    <row r="1589" spans="1:35" ht="30" x14ac:dyDescent="0.25">
      <c r="A1589" s="133">
        <v>260650</v>
      </c>
      <c r="B1589" s="133" t="s">
        <v>3899</v>
      </c>
      <c r="C1589" s="133">
        <v>2</v>
      </c>
      <c r="D1589" s="133" t="s">
        <v>1066</v>
      </c>
      <c r="E1589" s="133">
        <v>260</v>
      </c>
      <c r="F1589" s="133" t="s">
        <v>18</v>
      </c>
      <c r="G1589" s="133">
        <v>26065</v>
      </c>
      <c r="H1589" s="133" t="s">
        <v>3899</v>
      </c>
      <c r="I1589" s="133">
        <v>102513</v>
      </c>
      <c r="J1589" s="133" t="s">
        <v>3899</v>
      </c>
      <c r="K1589" s="133" t="s">
        <v>557</v>
      </c>
      <c r="L1589" s="135" t="str">
        <f t="shared" si="48"/>
        <v>AA</v>
      </c>
      <c r="M1589" s="131">
        <f t="shared" si="49"/>
        <v>0</v>
      </c>
      <c r="P1589" s="136"/>
      <c r="Q1589" s="136"/>
      <c r="R1589" s="136"/>
      <c r="S1589" s="136"/>
      <c r="T1589"/>
      <c r="U1589" s="136"/>
      <c r="V1589" s="136"/>
      <c r="W1589"/>
      <c r="X1589" s="136"/>
      <c r="Y1589" s="136"/>
      <c r="Z1589" s="136"/>
      <c r="AA1589" s="136"/>
      <c r="AB1589" s="136"/>
      <c r="AC1589" s="136"/>
      <c r="AD1589" s="136"/>
      <c r="AE1589" s="136"/>
      <c r="AF1589" s="136"/>
      <c r="AG1589" s="136"/>
      <c r="AH1589" s="136"/>
      <c r="AI1589" s="136"/>
    </row>
    <row r="1590" spans="1:35" ht="30" x14ac:dyDescent="0.25">
      <c r="A1590" s="133">
        <v>260650</v>
      </c>
      <c r="B1590" s="133" t="s">
        <v>3899</v>
      </c>
      <c r="C1590" s="133">
        <v>2</v>
      </c>
      <c r="D1590" s="133" t="s">
        <v>1066</v>
      </c>
      <c r="E1590" s="133">
        <v>260</v>
      </c>
      <c r="F1590" s="133" t="s">
        <v>18</v>
      </c>
      <c r="G1590" s="133">
        <v>26065</v>
      </c>
      <c r="H1590" s="133" t="s">
        <v>3899</v>
      </c>
      <c r="I1590" s="133">
        <v>105568</v>
      </c>
      <c r="J1590" s="133" t="s">
        <v>3902</v>
      </c>
      <c r="K1590" s="133" t="s">
        <v>557</v>
      </c>
      <c r="L1590" s="135" t="str">
        <f t="shared" si="48"/>
        <v>AA</v>
      </c>
      <c r="M1590" s="131">
        <f t="shared" si="49"/>
        <v>0</v>
      </c>
      <c r="P1590" s="136"/>
      <c r="Q1590" s="136"/>
      <c r="R1590" s="136"/>
      <c r="S1590" s="136"/>
      <c r="T1590"/>
      <c r="U1590" s="136"/>
      <c r="V1590" s="136"/>
      <c r="W1590"/>
      <c r="X1590" s="136"/>
      <c r="Y1590" s="136"/>
      <c r="Z1590" s="136"/>
      <c r="AA1590" s="136"/>
      <c r="AB1590" s="136"/>
      <c r="AC1590" s="136"/>
      <c r="AD1590" s="136"/>
      <c r="AE1590" s="136"/>
      <c r="AF1590" s="136"/>
      <c r="AG1590" s="136"/>
      <c r="AH1590" s="136"/>
      <c r="AI1590" s="136"/>
    </row>
    <row r="1591" spans="1:35" ht="30" x14ac:dyDescent="0.25">
      <c r="A1591" s="133">
        <v>260700</v>
      </c>
      <c r="B1591" s="133" t="s">
        <v>3904</v>
      </c>
      <c r="C1591" s="133">
        <v>2</v>
      </c>
      <c r="D1591" s="133" t="s">
        <v>1066</v>
      </c>
      <c r="E1591" s="133">
        <v>260</v>
      </c>
      <c r="F1591" s="133" t="s">
        <v>18</v>
      </c>
      <c r="G1591" s="133">
        <v>26070</v>
      </c>
      <c r="H1591" s="133" t="s">
        <v>3904</v>
      </c>
      <c r="I1591" s="133">
        <v>106230</v>
      </c>
      <c r="J1591" s="133" t="s">
        <v>3906</v>
      </c>
      <c r="K1591" s="133" t="s">
        <v>604</v>
      </c>
      <c r="L1591" s="135" t="str">
        <f t="shared" si="48"/>
        <v>AA</v>
      </c>
      <c r="M1591" s="131">
        <f t="shared" si="49"/>
        <v>0</v>
      </c>
      <c r="P1591" s="136"/>
      <c r="Q1591" s="136"/>
      <c r="R1591" s="136"/>
      <c r="S1591" s="136"/>
      <c r="T1591"/>
      <c r="U1591" s="136"/>
      <c r="V1591" s="136"/>
      <c r="W1591"/>
      <c r="X1591" s="136"/>
      <c r="Y1591" s="136"/>
      <c r="Z1591" s="136"/>
      <c r="AA1591" s="136"/>
      <c r="AB1591" s="136"/>
      <c r="AC1591" s="136"/>
      <c r="AD1591" s="136"/>
      <c r="AE1591" s="136"/>
      <c r="AF1591" s="136"/>
      <c r="AG1591" s="136"/>
      <c r="AH1591" s="136"/>
      <c r="AI1591" s="136"/>
    </row>
    <row r="1592" spans="1:35" ht="30" x14ac:dyDescent="0.25">
      <c r="A1592" s="133">
        <v>260700</v>
      </c>
      <c r="B1592" s="133" t="s">
        <v>3904</v>
      </c>
      <c r="C1592" s="133">
        <v>2</v>
      </c>
      <c r="D1592" s="133" t="s">
        <v>1066</v>
      </c>
      <c r="E1592" s="133">
        <v>260</v>
      </c>
      <c r="F1592" s="133" t="s">
        <v>18</v>
      </c>
      <c r="G1592" s="133">
        <v>26070</v>
      </c>
      <c r="H1592" s="133" t="s">
        <v>3904</v>
      </c>
      <c r="I1592" s="133">
        <v>107250</v>
      </c>
      <c r="J1592" s="133" t="s">
        <v>3908</v>
      </c>
      <c r="K1592" s="133" t="s">
        <v>545</v>
      </c>
      <c r="L1592" s="135" t="str">
        <f t="shared" si="48"/>
        <v>AA</v>
      </c>
      <c r="M1592" s="131">
        <f t="shared" si="49"/>
        <v>0</v>
      </c>
      <c r="P1592" s="136"/>
      <c r="Q1592" s="136"/>
      <c r="R1592" s="136"/>
      <c r="S1592" s="136"/>
      <c r="T1592"/>
      <c r="U1592" s="136"/>
      <c r="V1592" s="136"/>
      <c r="W1592"/>
      <c r="X1592" s="136"/>
      <c r="Y1592" s="136"/>
      <c r="Z1592" s="136"/>
      <c r="AA1592" s="136"/>
      <c r="AB1592" s="136"/>
      <c r="AC1592" s="136"/>
      <c r="AD1592" s="136"/>
      <c r="AE1592" s="136"/>
      <c r="AF1592" s="136"/>
      <c r="AG1592" s="136"/>
      <c r="AH1592" s="136"/>
      <c r="AI1592" s="136"/>
    </row>
    <row r="1593" spans="1:35" ht="30" x14ac:dyDescent="0.25">
      <c r="A1593" s="133">
        <v>260700</v>
      </c>
      <c r="B1593" s="133" t="s">
        <v>3904</v>
      </c>
      <c r="C1593" s="133">
        <v>2</v>
      </c>
      <c r="D1593" s="133" t="s">
        <v>1066</v>
      </c>
      <c r="E1593" s="133">
        <v>260</v>
      </c>
      <c r="F1593" s="133" t="s">
        <v>18</v>
      </c>
      <c r="G1593" s="133">
        <v>26070</v>
      </c>
      <c r="H1593" s="133" t="s">
        <v>3904</v>
      </c>
      <c r="I1593" s="133">
        <v>227894</v>
      </c>
      <c r="J1593" s="133" t="s">
        <v>3910</v>
      </c>
      <c r="K1593" s="133" t="s">
        <v>545</v>
      </c>
      <c r="L1593" s="135" t="str">
        <f t="shared" si="48"/>
        <v>AA</v>
      </c>
      <c r="M1593" s="131">
        <f t="shared" si="49"/>
        <v>0</v>
      </c>
      <c r="P1593" s="136"/>
      <c r="Q1593" s="136"/>
      <c r="R1593" s="136"/>
      <c r="S1593" s="136"/>
      <c r="T1593"/>
      <c r="U1593" s="136"/>
      <c r="V1593" s="136"/>
      <c r="W1593"/>
      <c r="X1593" s="136"/>
      <c r="Y1593" s="136"/>
      <c r="Z1593" s="136"/>
      <c r="AA1593" s="136"/>
      <c r="AB1593" s="136"/>
      <c r="AC1593" s="136"/>
      <c r="AD1593" s="136"/>
      <c r="AE1593" s="136"/>
      <c r="AF1593" s="136"/>
      <c r="AG1593" s="136"/>
      <c r="AH1593" s="136"/>
      <c r="AI1593" s="136"/>
    </row>
    <row r="1594" spans="1:35" ht="30" x14ac:dyDescent="0.25">
      <c r="A1594" s="133">
        <v>260700</v>
      </c>
      <c r="B1594" s="133" t="s">
        <v>3904</v>
      </c>
      <c r="C1594" s="133">
        <v>2</v>
      </c>
      <c r="D1594" s="133" t="s">
        <v>1066</v>
      </c>
      <c r="E1594" s="133">
        <v>260</v>
      </c>
      <c r="F1594" s="133" t="s">
        <v>18</v>
      </c>
      <c r="G1594" s="133">
        <v>26070</v>
      </c>
      <c r="H1594" s="133" t="s">
        <v>3904</v>
      </c>
      <c r="I1594" s="133">
        <v>552191</v>
      </c>
      <c r="J1594" s="133" t="s">
        <v>3912</v>
      </c>
      <c r="K1594" s="133" t="s">
        <v>604</v>
      </c>
      <c r="L1594" s="135" t="str">
        <f t="shared" si="48"/>
        <v>AA</v>
      </c>
      <c r="M1594" s="131">
        <f t="shared" si="49"/>
        <v>0</v>
      </c>
      <c r="P1594" s="136"/>
      <c r="Q1594" s="136"/>
      <c r="R1594" s="136"/>
      <c r="S1594" s="136"/>
      <c r="T1594"/>
      <c r="U1594" s="136"/>
      <c r="V1594" s="136"/>
      <c r="W1594"/>
      <c r="X1594" s="136"/>
      <c r="Y1594" s="136"/>
      <c r="Z1594" s="136"/>
      <c r="AA1594" s="136"/>
      <c r="AB1594" s="136"/>
      <c r="AC1594" s="136"/>
      <c r="AD1594" s="136"/>
      <c r="AE1594" s="136"/>
      <c r="AF1594" s="136"/>
      <c r="AG1594" s="136"/>
      <c r="AH1594" s="136"/>
      <c r="AI1594" s="136"/>
    </row>
    <row r="1595" spans="1:35" ht="30" x14ac:dyDescent="0.25">
      <c r="A1595" s="133" t="s">
        <v>3913</v>
      </c>
      <c r="B1595" s="133" t="s">
        <v>3914</v>
      </c>
      <c r="C1595" s="133">
        <v>2</v>
      </c>
      <c r="D1595" s="133" t="s">
        <v>1066</v>
      </c>
      <c r="E1595" s="133">
        <v>260</v>
      </c>
      <c r="F1595" s="133" t="s">
        <v>18</v>
      </c>
      <c r="G1595" s="133">
        <v>26070</v>
      </c>
      <c r="H1595" s="133" t="s">
        <v>3904</v>
      </c>
      <c r="I1595" s="133"/>
      <c r="J1595" s="133"/>
      <c r="K1595" s="133"/>
      <c r="L1595" s="135" t="str">
        <f t="shared" si="48"/>
        <v>AA</v>
      </c>
      <c r="M1595" s="131">
        <f t="shared" si="49"/>
        <v>0</v>
      </c>
      <c r="P1595" s="136"/>
      <c r="Q1595" s="136"/>
      <c r="R1595" s="136"/>
      <c r="S1595" s="136"/>
      <c r="T1595"/>
      <c r="U1595" s="136"/>
      <c r="V1595" s="136"/>
      <c r="W1595"/>
      <c r="X1595" s="136"/>
      <c r="Y1595" s="136"/>
      <c r="Z1595" s="136"/>
      <c r="AA1595" s="136"/>
      <c r="AB1595" s="136"/>
      <c r="AC1595" s="136"/>
      <c r="AD1595" s="136"/>
      <c r="AE1595" s="136"/>
      <c r="AF1595" s="136"/>
      <c r="AG1595" s="136"/>
      <c r="AH1595" s="136"/>
      <c r="AI1595" s="136"/>
    </row>
    <row r="1596" spans="1:35" ht="30" x14ac:dyDescent="0.25">
      <c r="A1596" s="133">
        <v>260750</v>
      </c>
      <c r="B1596" s="133" t="s">
        <v>3916</v>
      </c>
      <c r="C1596" s="133">
        <v>2</v>
      </c>
      <c r="D1596" s="133" t="s">
        <v>1066</v>
      </c>
      <c r="E1596" s="133">
        <v>260</v>
      </c>
      <c r="F1596" s="133" t="s">
        <v>18</v>
      </c>
      <c r="G1596" s="133">
        <v>26075</v>
      </c>
      <c r="H1596" s="133" t="s">
        <v>3916</v>
      </c>
      <c r="I1596" s="133">
        <v>101221</v>
      </c>
      <c r="J1596" s="133" t="s">
        <v>3918</v>
      </c>
      <c r="K1596" s="133" t="s">
        <v>557</v>
      </c>
      <c r="L1596" s="135" t="str">
        <f t="shared" si="48"/>
        <v>AA</v>
      </c>
      <c r="M1596" s="131">
        <f t="shared" si="49"/>
        <v>0</v>
      </c>
      <c r="P1596" s="136"/>
      <c r="Q1596" s="136"/>
      <c r="R1596" s="136"/>
      <c r="S1596" s="136"/>
      <c r="T1596"/>
      <c r="U1596" s="136"/>
      <c r="V1596" s="136"/>
      <c r="W1596"/>
      <c r="X1596" s="136"/>
      <c r="Y1596" s="136"/>
      <c r="Z1596" s="136"/>
      <c r="AA1596" s="136"/>
      <c r="AB1596" s="136"/>
      <c r="AC1596" s="136"/>
      <c r="AD1596" s="136"/>
      <c r="AE1596" s="136"/>
      <c r="AF1596" s="136"/>
      <c r="AG1596" s="136"/>
      <c r="AH1596" s="136"/>
      <c r="AI1596" s="136"/>
    </row>
    <row r="1597" spans="1:35" ht="30" x14ac:dyDescent="0.25">
      <c r="A1597" s="133">
        <v>260750</v>
      </c>
      <c r="B1597" s="133" t="s">
        <v>3916</v>
      </c>
      <c r="C1597" s="133">
        <v>2</v>
      </c>
      <c r="D1597" s="133" t="s">
        <v>1066</v>
      </c>
      <c r="E1597" s="133">
        <v>260</v>
      </c>
      <c r="F1597" s="133" t="s">
        <v>18</v>
      </c>
      <c r="G1597" s="133">
        <v>26075</v>
      </c>
      <c r="H1597" s="133" t="s">
        <v>3916</v>
      </c>
      <c r="I1597" s="133">
        <v>105569</v>
      </c>
      <c r="J1597" s="133" t="s">
        <v>3920</v>
      </c>
      <c r="K1597" s="133" t="s">
        <v>557</v>
      </c>
      <c r="L1597" s="135" t="str">
        <f t="shared" si="48"/>
        <v>AA</v>
      </c>
      <c r="M1597" s="131">
        <f t="shared" si="49"/>
        <v>0</v>
      </c>
      <c r="P1597" s="136"/>
      <c r="Q1597" s="136"/>
      <c r="R1597" s="136"/>
      <c r="S1597" s="136"/>
      <c r="T1597"/>
      <c r="U1597" s="136"/>
      <c r="V1597" s="136"/>
      <c r="W1597"/>
      <c r="X1597" s="136"/>
      <c r="Y1597" s="136"/>
      <c r="Z1597" s="136"/>
      <c r="AA1597" s="136"/>
      <c r="AB1597" s="136"/>
      <c r="AC1597" s="136"/>
      <c r="AD1597" s="136"/>
      <c r="AE1597" s="136"/>
      <c r="AF1597" s="136"/>
      <c r="AG1597" s="136"/>
      <c r="AH1597" s="136"/>
      <c r="AI1597" s="136"/>
    </row>
    <row r="1598" spans="1:35" ht="30" x14ac:dyDescent="0.25">
      <c r="A1598" s="133">
        <v>260750</v>
      </c>
      <c r="B1598" s="133" t="s">
        <v>3916</v>
      </c>
      <c r="C1598" s="133">
        <v>2</v>
      </c>
      <c r="D1598" s="133" t="s">
        <v>1066</v>
      </c>
      <c r="E1598" s="133">
        <v>260</v>
      </c>
      <c r="F1598" s="133" t="s">
        <v>18</v>
      </c>
      <c r="G1598" s="133">
        <v>26075</v>
      </c>
      <c r="H1598" s="133" t="s">
        <v>3916</v>
      </c>
      <c r="I1598" s="133">
        <v>227344</v>
      </c>
      <c r="J1598" s="133" t="s">
        <v>3922</v>
      </c>
      <c r="K1598" s="133" t="s">
        <v>545</v>
      </c>
      <c r="L1598" s="135" t="str">
        <f t="shared" si="48"/>
        <v>AA</v>
      </c>
      <c r="M1598" s="131">
        <f t="shared" si="49"/>
        <v>0</v>
      </c>
      <c r="P1598" s="136"/>
      <c r="Q1598" s="136"/>
      <c r="R1598" s="136"/>
      <c r="S1598" s="136"/>
      <c r="T1598"/>
      <c r="U1598" s="136"/>
      <c r="V1598" s="136"/>
      <c r="W1598"/>
      <c r="X1598" s="136"/>
      <c r="Y1598" s="136"/>
      <c r="Z1598" s="136"/>
      <c r="AA1598" s="136"/>
      <c r="AB1598" s="136"/>
      <c r="AC1598" s="136"/>
      <c r="AD1598" s="136"/>
      <c r="AE1598" s="136"/>
      <c r="AF1598" s="136"/>
      <c r="AG1598" s="136"/>
      <c r="AH1598" s="136"/>
      <c r="AI1598" s="136"/>
    </row>
    <row r="1599" spans="1:35" ht="30" x14ac:dyDescent="0.25">
      <c r="A1599" s="133">
        <v>260750</v>
      </c>
      <c r="B1599" s="133" t="s">
        <v>3916</v>
      </c>
      <c r="C1599" s="133">
        <v>2</v>
      </c>
      <c r="D1599" s="133" t="s">
        <v>1066</v>
      </c>
      <c r="E1599" s="133">
        <v>260</v>
      </c>
      <c r="F1599" s="133" t="s">
        <v>18</v>
      </c>
      <c r="G1599" s="133">
        <v>26075</v>
      </c>
      <c r="H1599" s="133" t="s">
        <v>3916</v>
      </c>
      <c r="I1599" s="133">
        <v>227345</v>
      </c>
      <c r="J1599" s="133" t="s">
        <v>3924</v>
      </c>
      <c r="K1599" s="133" t="s">
        <v>545</v>
      </c>
      <c r="L1599" s="135" t="str">
        <f t="shared" si="48"/>
        <v>AA</v>
      </c>
      <c r="M1599" s="131">
        <f t="shared" si="49"/>
        <v>0</v>
      </c>
      <c r="P1599" s="136"/>
      <c r="Q1599" s="136"/>
      <c r="R1599" s="136"/>
      <c r="S1599" s="136"/>
      <c r="T1599"/>
      <c r="U1599" s="136"/>
      <c r="V1599" s="136"/>
      <c r="W1599"/>
      <c r="X1599" s="136"/>
      <c r="Y1599" s="136"/>
      <c r="Z1599" s="136"/>
      <c r="AA1599" s="136"/>
      <c r="AB1599" s="136"/>
      <c r="AC1599" s="136"/>
      <c r="AD1599" s="136"/>
      <c r="AE1599" s="136"/>
      <c r="AF1599" s="136"/>
      <c r="AG1599" s="136"/>
      <c r="AH1599" s="136"/>
      <c r="AI1599" s="136"/>
    </row>
    <row r="1600" spans="1:35" ht="30" x14ac:dyDescent="0.25">
      <c r="A1600" s="133">
        <v>260750</v>
      </c>
      <c r="B1600" s="133" t="s">
        <v>3916</v>
      </c>
      <c r="C1600" s="133">
        <v>2</v>
      </c>
      <c r="D1600" s="133" t="s">
        <v>1066</v>
      </c>
      <c r="E1600" s="133">
        <v>260</v>
      </c>
      <c r="F1600" s="133" t="s">
        <v>18</v>
      </c>
      <c r="G1600" s="133">
        <v>26075</v>
      </c>
      <c r="H1600" s="133" t="s">
        <v>3916</v>
      </c>
      <c r="I1600" s="133">
        <v>228769</v>
      </c>
      <c r="J1600" s="133" t="s">
        <v>3926</v>
      </c>
      <c r="K1600" s="133" t="s">
        <v>545</v>
      </c>
      <c r="L1600" s="135" t="str">
        <f t="shared" si="48"/>
        <v>AA</v>
      </c>
      <c r="M1600" s="131">
        <f t="shared" si="49"/>
        <v>0</v>
      </c>
      <c r="P1600" s="136"/>
      <c r="Q1600" s="136"/>
      <c r="R1600" s="136"/>
      <c r="S1600" s="136"/>
      <c r="T1600"/>
      <c r="U1600" s="136"/>
      <c r="V1600" s="136"/>
      <c r="W1600"/>
      <c r="X1600" s="136"/>
      <c r="Y1600" s="136"/>
      <c r="Z1600" s="136"/>
      <c r="AA1600" s="136"/>
      <c r="AB1600" s="136"/>
      <c r="AC1600" s="136"/>
      <c r="AD1600" s="136"/>
      <c r="AE1600" s="136"/>
      <c r="AF1600" s="136"/>
      <c r="AG1600" s="136"/>
      <c r="AH1600" s="136"/>
      <c r="AI1600" s="136"/>
    </row>
    <row r="1601" spans="1:35" ht="30" x14ac:dyDescent="0.25">
      <c r="A1601" s="133">
        <v>260750</v>
      </c>
      <c r="B1601" s="133" t="s">
        <v>3916</v>
      </c>
      <c r="C1601" s="133">
        <v>2</v>
      </c>
      <c r="D1601" s="133" t="s">
        <v>1066</v>
      </c>
      <c r="E1601" s="133">
        <v>260</v>
      </c>
      <c r="F1601" s="133" t="s">
        <v>18</v>
      </c>
      <c r="G1601" s="133">
        <v>26075</v>
      </c>
      <c r="H1601" s="133" t="s">
        <v>3916</v>
      </c>
      <c r="I1601" s="133">
        <v>333121</v>
      </c>
      <c r="J1601" s="133" t="s">
        <v>3928</v>
      </c>
      <c r="K1601" s="133" t="s">
        <v>545</v>
      </c>
      <c r="L1601" s="135" t="str">
        <f t="shared" si="48"/>
        <v>AA</v>
      </c>
      <c r="M1601" s="131">
        <f t="shared" si="49"/>
        <v>0</v>
      </c>
      <c r="P1601" s="136"/>
      <c r="Q1601" s="136"/>
      <c r="R1601" s="136"/>
      <c r="S1601" s="136"/>
      <c r="T1601"/>
      <c r="U1601" s="136"/>
      <c r="V1601" s="136"/>
      <c r="W1601"/>
      <c r="X1601" s="136"/>
      <c r="Y1601" s="136"/>
      <c r="Z1601" s="136"/>
      <c r="AA1601" s="136"/>
      <c r="AB1601" s="136"/>
      <c r="AC1601" s="136"/>
      <c r="AD1601" s="136"/>
      <c r="AE1601" s="136"/>
      <c r="AF1601" s="136"/>
      <c r="AG1601" s="136"/>
      <c r="AH1601" s="136"/>
      <c r="AI1601" s="136"/>
    </row>
    <row r="1602" spans="1:35" ht="30" x14ac:dyDescent="0.25">
      <c r="A1602" s="133">
        <v>260750</v>
      </c>
      <c r="B1602" s="133" t="s">
        <v>3916</v>
      </c>
      <c r="C1602" s="133">
        <v>2</v>
      </c>
      <c r="D1602" s="133" t="s">
        <v>1066</v>
      </c>
      <c r="E1602" s="133">
        <v>260</v>
      </c>
      <c r="F1602" s="133" t="s">
        <v>18</v>
      </c>
      <c r="G1602" s="133">
        <v>26075</v>
      </c>
      <c r="H1602" s="133" t="s">
        <v>3916</v>
      </c>
      <c r="I1602" s="133">
        <v>558113</v>
      </c>
      <c r="J1602" s="133" t="s">
        <v>3930</v>
      </c>
      <c r="K1602" s="133" t="s">
        <v>1156</v>
      </c>
      <c r="L1602" s="135" t="str">
        <f t="shared" si="48"/>
        <v>AA</v>
      </c>
      <c r="M1602" s="131">
        <f t="shared" si="49"/>
        <v>0</v>
      </c>
      <c r="P1602" s="136"/>
      <c r="Q1602" s="136"/>
      <c r="R1602" s="136"/>
      <c r="S1602" s="136"/>
      <c r="T1602"/>
      <c r="U1602" s="136"/>
      <c r="V1602" s="136"/>
      <c r="W1602"/>
      <c r="X1602" s="136"/>
      <c r="Y1602" s="136"/>
      <c r="Z1602" s="136"/>
      <c r="AA1602" s="136"/>
      <c r="AB1602" s="136"/>
      <c r="AC1602" s="136"/>
      <c r="AD1602" s="136"/>
      <c r="AE1602" s="136"/>
      <c r="AF1602" s="136"/>
      <c r="AG1602" s="136"/>
      <c r="AH1602" s="136"/>
      <c r="AI1602" s="136"/>
    </row>
    <row r="1603" spans="1:35" ht="30" x14ac:dyDescent="0.25">
      <c r="A1603" s="133">
        <v>260750</v>
      </c>
      <c r="B1603" s="133" t="s">
        <v>3916</v>
      </c>
      <c r="C1603" s="133">
        <v>2</v>
      </c>
      <c r="D1603" s="133" t="s">
        <v>1066</v>
      </c>
      <c r="E1603" s="133">
        <v>260</v>
      </c>
      <c r="F1603" s="133" t="s">
        <v>18</v>
      </c>
      <c r="G1603" s="133">
        <v>26075</v>
      </c>
      <c r="H1603" s="133" t="s">
        <v>3916</v>
      </c>
      <c r="I1603" s="133">
        <v>559458</v>
      </c>
      <c r="J1603" s="133" t="s">
        <v>3932</v>
      </c>
      <c r="K1603" s="133" t="s">
        <v>1162</v>
      </c>
      <c r="L1603" s="135" t="str">
        <f t="shared" si="48"/>
        <v>AA</v>
      </c>
      <c r="M1603" s="131">
        <f t="shared" si="49"/>
        <v>0</v>
      </c>
      <c r="P1603" s="136"/>
      <c r="Q1603" s="136"/>
      <c r="R1603" s="136"/>
      <c r="S1603" s="136"/>
      <c r="T1603"/>
      <c r="U1603" s="136"/>
      <c r="V1603" s="136"/>
      <c r="W1603"/>
      <c r="X1603" s="136"/>
      <c r="Y1603" s="136"/>
      <c r="Z1603" s="136"/>
      <c r="AA1603" s="136"/>
      <c r="AB1603" s="136"/>
      <c r="AC1603" s="136"/>
      <c r="AD1603" s="136"/>
      <c r="AE1603" s="136"/>
      <c r="AF1603" s="136"/>
      <c r="AG1603" s="136"/>
      <c r="AH1603" s="136"/>
      <c r="AI1603" s="136"/>
    </row>
    <row r="1604" spans="1:35" ht="30" x14ac:dyDescent="0.25">
      <c r="A1604" s="133">
        <v>260800</v>
      </c>
      <c r="B1604" s="133" t="s">
        <v>3705</v>
      </c>
      <c r="C1604" s="133">
        <v>2</v>
      </c>
      <c r="D1604" s="133" t="s">
        <v>1066</v>
      </c>
      <c r="E1604" s="133">
        <v>260</v>
      </c>
      <c r="F1604" s="133" t="s">
        <v>18</v>
      </c>
      <c r="G1604" s="133">
        <v>26080</v>
      </c>
      <c r="H1604" s="133" t="s">
        <v>3705</v>
      </c>
      <c r="I1604" s="133">
        <v>102295</v>
      </c>
      <c r="J1604" s="133" t="s">
        <v>3935</v>
      </c>
      <c r="K1604" s="133" t="s">
        <v>557</v>
      </c>
      <c r="L1604" s="135" t="str">
        <f t="shared" si="48"/>
        <v>AA</v>
      </c>
      <c r="M1604" s="131">
        <f t="shared" si="49"/>
        <v>0</v>
      </c>
      <c r="P1604" s="136"/>
      <c r="Q1604" s="136"/>
      <c r="R1604" s="136"/>
      <c r="S1604" s="136"/>
      <c r="T1604"/>
      <c r="U1604" s="136"/>
      <c r="V1604" s="136"/>
      <c r="W1604"/>
      <c r="X1604" s="136"/>
      <c r="Y1604" s="136"/>
      <c r="Z1604" s="136"/>
      <c r="AA1604" s="136"/>
      <c r="AB1604" s="136"/>
      <c r="AC1604" s="136"/>
      <c r="AD1604" s="136"/>
      <c r="AE1604" s="136"/>
      <c r="AF1604" s="136"/>
      <c r="AG1604" s="136"/>
      <c r="AH1604" s="136"/>
      <c r="AI1604" s="136"/>
    </row>
    <row r="1605" spans="1:35" ht="30" x14ac:dyDescent="0.25">
      <c r="A1605" s="133">
        <v>260800</v>
      </c>
      <c r="B1605" s="133" t="s">
        <v>3705</v>
      </c>
      <c r="C1605" s="133">
        <v>2</v>
      </c>
      <c r="D1605" s="133" t="s">
        <v>1066</v>
      </c>
      <c r="E1605" s="133">
        <v>260</v>
      </c>
      <c r="F1605" s="133" t="s">
        <v>18</v>
      </c>
      <c r="G1605" s="133">
        <v>26080</v>
      </c>
      <c r="H1605" s="133" t="s">
        <v>3705</v>
      </c>
      <c r="I1605" s="133">
        <v>105602</v>
      </c>
      <c r="J1605" s="133" t="s">
        <v>3937</v>
      </c>
      <c r="K1605" s="133" t="s">
        <v>557</v>
      </c>
      <c r="L1605" s="135" t="str">
        <f t="shared" ref="L1605:L1668" si="50">IF(K1605=102,"AA102",IF(K1605=103,"AA103",VLOOKUP(C1605,$AJ$5:$AK$13,2,0)))</f>
        <v>AA</v>
      </c>
      <c r="M1605" s="131">
        <f t="shared" si="49"/>
        <v>0</v>
      </c>
      <c r="P1605" s="136"/>
      <c r="Q1605" s="136"/>
      <c r="R1605" s="136"/>
      <c r="S1605" s="136"/>
      <c r="T1605"/>
      <c r="U1605" s="136"/>
      <c r="V1605" s="136"/>
      <c r="W1605"/>
      <c r="X1605" s="136"/>
      <c r="Y1605" s="136"/>
      <c r="Z1605" s="136"/>
      <c r="AA1605" s="136"/>
      <c r="AB1605" s="136"/>
      <c r="AC1605" s="136"/>
      <c r="AD1605" s="136"/>
      <c r="AE1605" s="136"/>
      <c r="AF1605" s="136"/>
      <c r="AG1605" s="136"/>
      <c r="AH1605" s="136"/>
      <c r="AI1605" s="136"/>
    </row>
    <row r="1606" spans="1:35" ht="30" x14ac:dyDescent="0.25">
      <c r="A1606" s="133">
        <v>260850</v>
      </c>
      <c r="B1606" s="133" t="s">
        <v>3940</v>
      </c>
      <c r="C1606" s="133">
        <v>2</v>
      </c>
      <c r="D1606" s="133" t="s">
        <v>1066</v>
      </c>
      <c r="E1606" s="133">
        <v>260</v>
      </c>
      <c r="F1606" s="133" t="s">
        <v>18</v>
      </c>
      <c r="G1606" s="133">
        <v>26085</v>
      </c>
      <c r="H1606" s="133" t="s">
        <v>3939</v>
      </c>
      <c r="I1606" s="133">
        <v>112501</v>
      </c>
      <c r="J1606" s="133" t="s">
        <v>3942</v>
      </c>
      <c r="K1606" s="133" t="s">
        <v>3943</v>
      </c>
      <c r="L1606" s="135" t="str">
        <f t="shared" si="50"/>
        <v>AA</v>
      </c>
      <c r="M1606" s="131">
        <f t="shared" ref="M1606:M1669" si="51">VLOOKUP(H1606,$W$5:$X$227,2,FALSE)</f>
        <v>0</v>
      </c>
      <c r="P1606" s="136"/>
      <c r="Q1606" s="136"/>
      <c r="R1606" s="136"/>
      <c r="S1606" s="136"/>
      <c r="T1606"/>
      <c r="U1606" s="136"/>
      <c r="V1606" s="136"/>
      <c r="W1606"/>
      <c r="X1606" s="136"/>
      <c r="Y1606" s="136"/>
      <c r="Z1606" s="136"/>
      <c r="AA1606" s="136"/>
      <c r="AB1606" s="136"/>
      <c r="AC1606" s="136"/>
      <c r="AD1606" s="136"/>
      <c r="AE1606" s="136"/>
      <c r="AF1606" s="136"/>
      <c r="AG1606" s="136"/>
      <c r="AH1606" s="136"/>
      <c r="AI1606" s="136"/>
    </row>
    <row r="1607" spans="1:35" ht="30" x14ac:dyDescent="0.25">
      <c r="A1607" s="133">
        <v>260850</v>
      </c>
      <c r="B1607" s="133" t="s">
        <v>3940</v>
      </c>
      <c r="C1607" s="133">
        <v>2</v>
      </c>
      <c r="D1607" s="133" t="s">
        <v>1066</v>
      </c>
      <c r="E1607" s="133">
        <v>260</v>
      </c>
      <c r="F1607" s="133" t="s">
        <v>18</v>
      </c>
      <c r="G1607" s="133">
        <v>26085</v>
      </c>
      <c r="H1607" s="133" t="s">
        <v>3939</v>
      </c>
      <c r="I1607" s="133">
        <v>112502</v>
      </c>
      <c r="J1607" s="133" t="s">
        <v>3945</v>
      </c>
      <c r="K1607" s="133" t="s">
        <v>3943</v>
      </c>
      <c r="L1607" s="135" t="str">
        <f t="shared" si="50"/>
        <v>AA</v>
      </c>
      <c r="M1607" s="131">
        <f t="shared" si="51"/>
        <v>0</v>
      </c>
      <c r="P1607" s="136"/>
      <c r="Q1607" s="136"/>
      <c r="R1607" s="136"/>
      <c r="S1607" s="136"/>
      <c r="T1607"/>
      <c r="U1607" s="136"/>
      <c r="V1607" s="136"/>
      <c r="W1607"/>
      <c r="X1607" s="136"/>
      <c r="Y1607" s="136"/>
      <c r="Z1607" s="136"/>
      <c r="AA1607" s="136"/>
      <c r="AB1607" s="136"/>
      <c r="AC1607" s="136"/>
      <c r="AD1607" s="136"/>
      <c r="AE1607" s="136"/>
      <c r="AF1607" s="136"/>
      <c r="AG1607" s="136"/>
      <c r="AH1607" s="136"/>
      <c r="AI1607" s="136"/>
    </row>
    <row r="1608" spans="1:35" ht="30" x14ac:dyDescent="0.25">
      <c r="A1608" s="133">
        <v>260850</v>
      </c>
      <c r="B1608" s="133" t="s">
        <v>3940</v>
      </c>
      <c r="C1608" s="133">
        <v>2</v>
      </c>
      <c r="D1608" s="133" t="s">
        <v>1066</v>
      </c>
      <c r="E1608" s="133">
        <v>260</v>
      </c>
      <c r="F1608" s="133" t="s">
        <v>18</v>
      </c>
      <c r="G1608" s="133">
        <v>26085</v>
      </c>
      <c r="H1608" s="133" t="s">
        <v>3939</v>
      </c>
      <c r="I1608" s="133">
        <v>112503</v>
      </c>
      <c r="J1608" s="133" t="s">
        <v>3947</v>
      </c>
      <c r="K1608" s="133" t="s">
        <v>3943</v>
      </c>
      <c r="L1608" s="135" t="str">
        <f t="shared" si="50"/>
        <v>AA</v>
      </c>
      <c r="M1608" s="131">
        <f t="shared" si="51"/>
        <v>0</v>
      </c>
      <c r="P1608" s="136"/>
      <c r="Q1608" s="136"/>
      <c r="R1608" s="136"/>
      <c r="S1608" s="136"/>
      <c r="T1608"/>
      <c r="U1608" s="136"/>
      <c r="V1608" s="136"/>
      <c r="W1608"/>
      <c r="X1608" s="136"/>
      <c r="Y1608" s="136"/>
      <c r="Z1608" s="136"/>
      <c r="AA1608" s="136"/>
      <c r="AB1608" s="136"/>
      <c r="AC1608" s="136"/>
      <c r="AD1608" s="136"/>
      <c r="AE1608" s="136"/>
      <c r="AF1608" s="136"/>
      <c r="AG1608" s="136"/>
      <c r="AH1608" s="136"/>
      <c r="AI1608" s="136"/>
    </row>
    <row r="1609" spans="1:35" ht="30" x14ac:dyDescent="0.25">
      <c r="A1609" s="133">
        <v>260850</v>
      </c>
      <c r="B1609" s="133" t="s">
        <v>3940</v>
      </c>
      <c r="C1609" s="133">
        <v>2</v>
      </c>
      <c r="D1609" s="133" t="s">
        <v>1066</v>
      </c>
      <c r="E1609" s="133">
        <v>260</v>
      </c>
      <c r="F1609" s="133" t="s">
        <v>18</v>
      </c>
      <c r="G1609" s="133">
        <v>26085</v>
      </c>
      <c r="H1609" s="133" t="s">
        <v>3939</v>
      </c>
      <c r="I1609" s="133">
        <v>112504</v>
      </c>
      <c r="J1609" s="133" t="s">
        <v>3949</v>
      </c>
      <c r="K1609" s="133" t="s">
        <v>3943</v>
      </c>
      <c r="L1609" s="135" t="str">
        <f t="shared" si="50"/>
        <v>AA</v>
      </c>
      <c r="M1609" s="131">
        <f t="shared" si="51"/>
        <v>0</v>
      </c>
      <c r="P1609" s="136"/>
      <c r="Q1609" s="136"/>
      <c r="R1609" s="136"/>
      <c r="S1609" s="136"/>
      <c r="T1609"/>
      <c r="U1609" s="136"/>
      <c r="V1609" s="136"/>
      <c r="W1609"/>
      <c r="X1609" s="136"/>
      <c r="Y1609" s="136"/>
      <c r="Z1609" s="136"/>
      <c r="AA1609" s="136"/>
      <c r="AB1609" s="136"/>
      <c r="AC1609" s="136"/>
      <c r="AD1609" s="136"/>
      <c r="AE1609" s="136"/>
      <c r="AF1609" s="136"/>
      <c r="AG1609" s="136"/>
      <c r="AH1609" s="136"/>
      <c r="AI1609" s="136"/>
    </row>
    <row r="1610" spans="1:35" ht="30" x14ac:dyDescent="0.25">
      <c r="A1610" s="133">
        <v>260850</v>
      </c>
      <c r="B1610" s="133" t="s">
        <v>3940</v>
      </c>
      <c r="C1610" s="133">
        <v>2</v>
      </c>
      <c r="D1610" s="133" t="s">
        <v>1066</v>
      </c>
      <c r="E1610" s="133">
        <v>260</v>
      </c>
      <c r="F1610" s="133" t="s">
        <v>18</v>
      </c>
      <c r="G1610" s="133">
        <v>26085</v>
      </c>
      <c r="H1610" s="133" t="s">
        <v>3939</v>
      </c>
      <c r="I1610" s="133">
        <v>112505</v>
      </c>
      <c r="J1610" s="133" t="s">
        <v>3951</v>
      </c>
      <c r="K1610" s="133" t="s">
        <v>3943</v>
      </c>
      <c r="L1610" s="135" t="str">
        <f t="shared" si="50"/>
        <v>AA</v>
      </c>
      <c r="M1610" s="131">
        <f t="shared" si="51"/>
        <v>0</v>
      </c>
      <c r="P1610" s="136"/>
      <c r="Q1610" s="136"/>
      <c r="R1610" s="136"/>
      <c r="S1610" s="136"/>
      <c r="T1610"/>
      <c r="U1610" s="136"/>
      <c r="V1610" s="136"/>
      <c r="W1610"/>
      <c r="X1610" s="136"/>
      <c r="Y1610" s="136"/>
      <c r="Z1610" s="136"/>
      <c r="AA1610" s="136"/>
      <c r="AB1610" s="136"/>
      <c r="AC1610" s="136"/>
      <c r="AD1610" s="136"/>
      <c r="AE1610" s="136"/>
      <c r="AF1610" s="136"/>
      <c r="AG1610" s="136"/>
      <c r="AH1610" s="136"/>
      <c r="AI1610" s="136"/>
    </row>
    <row r="1611" spans="1:35" ht="30" x14ac:dyDescent="0.25">
      <c r="A1611" s="133">
        <v>260850</v>
      </c>
      <c r="B1611" s="133" t="s">
        <v>3940</v>
      </c>
      <c r="C1611" s="133">
        <v>2</v>
      </c>
      <c r="D1611" s="133" t="s">
        <v>1066</v>
      </c>
      <c r="E1611" s="133">
        <v>260</v>
      </c>
      <c r="F1611" s="133" t="s">
        <v>18</v>
      </c>
      <c r="G1611" s="133">
        <v>26085</v>
      </c>
      <c r="H1611" s="133" t="s">
        <v>3939</v>
      </c>
      <c r="I1611" s="133">
        <v>112506</v>
      </c>
      <c r="J1611" s="133" t="s">
        <v>3953</v>
      </c>
      <c r="K1611" s="133" t="s">
        <v>3943</v>
      </c>
      <c r="L1611" s="135" t="str">
        <f t="shared" si="50"/>
        <v>AA</v>
      </c>
      <c r="M1611" s="131">
        <f t="shared" si="51"/>
        <v>0</v>
      </c>
      <c r="P1611" s="136"/>
      <c r="Q1611" s="136"/>
      <c r="R1611" s="136"/>
      <c r="S1611" s="136"/>
      <c r="T1611"/>
      <c r="U1611" s="136"/>
      <c r="V1611" s="136"/>
      <c r="W1611"/>
      <c r="X1611" s="136"/>
      <c r="Y1611" s="136"/>
      <c r="Z1611" s="136"/>
      <c r="AA1611" s="136"/>
      <c r="AB1611" s="136"/>
      <c r="AC1611" s="136"/>
      <c r="AD1611" s="136"/>
      <c r="AE1611" s="136"/>
      <c r="AF1611" s="136"/>
      <c r="AG1611" s="136"/>
      <c r="AH1611" s="136"/>
      <c r="AI1611" s="136"/>
    </row>
    <row r="1612" spans="1:35" ht="30" x14ac:dyDescent="0.25">
      <c r="A1612" s="133">
        <v>260850</v>
      </c>
      <c r="B1612" s="133" t="s">
        <v>3940</v>
      </c>
      <c r="C1612" s="133">
        <v>2</v>
      </c>
      <c r="D1612" s="133" t="s">
        <v>1066</v>
      </c>
      <c r="E1612" s="133">
        <v>260</v>
      </c>
      <c r="F1612" s="133" t="s">
        <v>18</v>
      </c>
      <c r="G1612" s="133">
        <v>26085</v>
      </c>
      <c r="H1612" s="133" t="s">
        <v>3939</v>
      </c>
      <c r="I1612" s="133">
        <v>112507</v>
      </c>
      <c r="J1612" s="133" t="s">
        <v>3955</v>
      </c>
      <c r="K1612" s="133" t="s">
        <v>3943</v>
      </c>
      <c r="L1612" s="135" t="str">
        <f t="shared" si="50"/>
        <v>AA</v>
      </c>
      <c r="M1612" s="131">
        <f t="shared" si="51"/>
        <v>0</v>
      </c>
      <c r="P1612" s="136"/>
      <c r="Q1612" s="136"/>
      <c r="R1612" s="136"/>
      <c r="S1612" s="136"/>
      <c r="T1612"/>
      <c r="U1612" s="136"/>
      <c r="V1612" s="136"/>
      <c r="W1612"/>
      <c r="X1612" s="136"/>
      <c r="Y1612" s="136"/>
      <c r="Z1612" s="136"/>
      <c r="AA1612" s="136"/>
      <c r="AB1612" s="136"/>
      <c r="AC1612" s="136"/>
      <c r="AD1612" s="136"/>
      <c r="AE1612" s="136"/>
      <c r="AF1612" s="136"/>
      <c r="AG1612" s="136"/>
      <c r="AH1612" s="136"/>
      <c r="AI1612" s="136"/>
    </row>
    <row r="1613" spans="1:35" ht="30" x14ac:dyDescent="0.25">
      <c r="A1613" s="133">
        <v>260850</v>
      </c>
      <c r="B1613" s="133" t="s">
        <v>3940</v>
      </c>
      <c r="C1613" s="133">
        <v>2</v>
      </c>
      <c r="D1613" s="133" t="s">
        <v>1066</v>
      </c>
      <c r="E1613" s="133">
        <v>260</v>
      </c>
      <c r="F1613" s="133" t="s">
        <v>18</v>
      </c>
      <c r="G1613" s="133">
        <v>26085</v>
      </c>
      <c r="H1613" s="133" t="s">
        <v>3939</v>
      </c>
      <c r="I1613" s="133">
        <v>112508</v>
      </c>
      <c r="J1613" s="133" t="s">
        <v>3957</v>
      </c>
      <c r="K1613" s="133" t="s">
        <v>3943</v>
      </c>
      <c r="L1613" s="135" t="str">
        <f t="shared" si="50"/>
        <v>AA</v>
      </c>
      <c r="M1613" s="131">
        <f t="shared" si="51"/>
        <v>0</v>
      </c>
      <c r="P1613" s="136"/>
      <c r="Q1613" s="136"/>
      <c r="R1613" s="136"/>
      <c r="S1613" s="136"/>
      <c r="T1613"/>
      <c r="U1613" s="136"/>
      <c r="V1613" s="136"/>
      <c r="W1613"/>
      <c r="X1613" s="136"/>
      <c r="Y1613" s="136"/>
      <c r="Z1613" s="136"/>
      <c r="AA1613" s="136"/>
      <c r="AB1613" s="136"/>
      <c r="AC1613" s="136"/>
      <c r="AD1613" s="136"/>
      <c r="AE1613" s="136"/>
      <c r="AF1613" s="136"/>
      <c r="AG1613" s="136"/>
      <c r="AH1613" s="136"/>
      <c r="AI1613" s="136"/>
    </row>
    <row r="1614" spans="1:35" ht="30" x14ac:dyDescent="0.25">
      <c r="A1614" s="133">
        <v>260850</v>
      </c>
      <c r="B1614" s="133" t="s">
        <v>3940</v>
      </c>
      <c r="C1614" s="133">
        <v>2</v>
      </c>
      <c r="D1614" s="133" t="s">
        <v>1066</v>
      </c>
      <c r="E1614" s="133">
        <v>260</v>
      </c>
      <c r="F1614" s="133" t="s">
        <v>18</v>
      </c>
      <c r="G1614" s="133">
        <v>26085</v>
      </c>
      <c r="H1614" s="133" t="s">
        <v>3939</v>
      </c>
      <c r="I1614" s="133">
        <v>112509</v>
      </c>
      <c r="J1614" s="133" t="s">
        <v>3959</v>
      </c>
      <c r="K1614" s="133" t="s">
        <v>3943</v>
      </c>
      <c r="L1614" s="135" t="str">
        <f t="shared" si="50"/>
        <v>AA</v>
      </c>
      <c r="M1614" s="131">
        <f t="shared" si="51"/>
        <v>0</v>
      </c>
      <c r="P1614" s="136"/>
      <c r="Q1614" s="136"/>
      <c r="R1614" s="136"/>
      <c r="S1614" s="136"/>
      <c r="T1614"/>
      <c r="U1614" s="136"/>
      <c r="V1614" s="136"/>
      <c r="W1614"/>
      <c r="X1614" s="136"/>
      <c r="Y1614" s="136"/>
      <c r="Z1614" s="136"/>
      <c r="AA1614" s="136"/>
      <c r="AB1614" s="136"/>
      <c r="AC1614" s="136"/>
      <c r="AD1614" s="136"/>
      <c r="AE1614" s="136"/>
      <c r="AF1614" s="136"/>
      <c r="AG1614" s="136"/>
      <c r="AH1614" s="136"/>
      <c r="AI1614" s="136"/>
    </row>
    <row r="1615" spans="1:35" ht="30" x14ac:dyDescent="0.25">
      <c r="A1615" s="133">
        <v>260850</v>
      </c>
      <c r="B1615" s="133" t="s">
        <v>3940</v>
      </c>
      <c r="C1615" s="133">
        <v>2</v>
      </c>
      <c r="D1615" s="133" t="s">
        <v>1066</v>
      </c>
      <c r="E1615" s="133">
        <v>260</v>
      </c>
      <c r="F1615" s="133" t="s">
        <v>18</v>
      </c>
      <c r="G1615" s="133">
        <v>26085</v>
      </c>
      <c r="H1615" s="133" t="s">
        <v>3939</v>
      </c>
      <c r="I1615" s="133">
        <v>112510</v>
      </c>
      <c r="J1615" s="133" t="s">
        <v>3961</v>
      </c>
      <c r="K1615" s="133" t="s">
        <v>3943</v>
      </c>
      <c r="L1615" s="135" t="str">
        <f t="shared" si="50"/>
        <v>AA</v>
      </c>
      <c r="M1615" s="131">
        <f t="shared" si="51"/>
        <v>0</v>
      </c>
      <c r="P1615" s="136"/>
      <c r="Q1615" s="136"/>
      <c r="R1615" s="136"/>
      <c r="S1615" s="136"/>
      <c r="T1615"/>
      <c r="U1615" s="136"/>
      <c r="V1615" s="136"/>
      <c r="W1615"/>
      <c r="X1615" s="136"/>
      <c r="Y1615" s="136"/>
      <c r="Z1615" s="136"/>
      <c r="AA1615" s="136"/>
      <c r="AB1615" s="136"/>
      <c r="AC1615" s="136"/>
      <c r="AD1615" s="136"/>
      <c r="AE1615" s="136"/>
      <c r="AF1615" s="136"/>
      <c r="AG1615" s="136"/>
      <c r="AH1615" s="136"/>
      <c r="AI1615" s="136"/>
    </row>
    <row r="1616" spans="1:35" ht="30" x14ac:dyDescent="0.25">
      <c r="A1616" s="133">
        <v>260850</v>
      </c>
      <c r="B1616" s="133" t="s">
        <v>3940</v>
      </c>
      <c r="C1616" s="133">
        <v>2</v>
      </c>
      <c r="D1616" s="133" t="s">
        <v>1066</v>
      </c>
      <c r="E1616" s="133">
        <v>260</v>
      </c>
      <c r="F1616" s="133" t="s">
        <v>18</v>
      </c>
      <c r="G1616" s="133">
        <v>26085</v>
      </c>
      <c r="H1616" s="133" t="s">
        <v>3939</v>
      </c>
      <c r="I1616" s="133">
        <v>112511</v>
      </c>
      <c r="J1616" s="133" t="s">
        <v>3963</v>
      </c>
      <c r="K1616" s="133" t="s">
        <v>3943</v>
      </c>
      <c r="L1616" s="135" t="str">
        <f t="shared" si="50"/>
        <v>AA</v>
      </c>
      <c r="M1616" s="131">
        <f t="shared" si="51"/>
        <v>0</v>
      </c>
      <c r="P1616" s="136"/>
      <c r="Q1616" s="136"/>
      <c r="R1616" s="136"/>
      <c r="S1616" s="136"/>
      <c r="T1616"/>
      <c r="U1616" s="136"/>
      <c r="V1616" s="136"/>
      <c r="W1616"/>
      <c r="X1616" s="136"/>
      <c r="Y1616" s="136"/>
      <c r="Z1616" s="136"/>
      <c r="AA1616" s="136"/>
      <c r="AB1616" s="136"/>
      <c r="AC1616" s="136"/>
      <c r="AD1616" s="136"/>
      <c r="AE1616" s="136"/>
      <c r="AF1616" s="136"/>
      <c r="AG1616" s="136"/>
      <c r="AH1616" s="136"/>
      <c r="AI1616" s="136"/>
    </row>
    <row r="1617" spans="1:35" ht="30" x14ac:dyDescent="0.25">
      <c r="A1617" s="133">
        <v>260850</v>
      </c>
      <c r="B1617" s="133" t="s">
        <v>3940</v>
      </c>
      <c r="C1617" s="133">
        <v>2</v>
      </c>
      <c r="D1617" s="133" t="s">
        <v>1066</v>
      </c>
      <c r="E1617" s="133">
        <v>260</v>
      </c>
      <c r="F1617" s="133" t="s">
        <v>18</v>
      </c>
      <c r="G1617" s="133">
        <v>26085</v>
      </c>
      <c r="H1617" s="133" t="s">
        <v>3939</v>
      </c>
      <c r="I1617" s="133">
        <v>112512</v>
      </c>
      <c r="J1617" s="133" t="s">
        <v>3965</v>
      </c>
      <c r="K1617" s="133" t="s">
        <v>3943</v>
      </c>
      <c r="L1617" s="135" t="str">
        <f t="shared" si="50"/>
        <v>AA</v>
      </c>
      <c r="M1617" s="131">
        <f t="shared" si="51"/>
        <v>0</v>
      </c>
      <c r="P1617" s="136"/>
      <c r="Q1617" s="136"/>
      <c r="R1617" s="136"/>
      <c r="S1617" s="136"/>
      <c r="T1617"/>
      <c r="U1617" s="136"/>
      <c r="V1617" s="136"/>
      <c r="W1617"/>
      <c r="X1617" s="136"/>
      <c r="Y1617" s="136"/>
      <c r="Z1617" s="136"/>
      <c r="AA1617" s="136"/>
      <c r="AB1617" s="136"/>
      <c r="AC1617" s="136"/>
      <c r="AD1617" s="136"/>
      <c r="AE1617" s="136"/>
      <c r="AF1617" s="136"/>
      <c r="AG1617" s="136"/>
      <c r="AH1617" s="136"/>
      <c r="AI1617" s="136"/>
    </row>
    <row r="1618" spans="1:35" ht="30" x14ac:dyDescent="0.25">
      <c r="A1618" s="133">
        <v>260850</v>
      </c>
      <c r="B1618" s="133" t="s">
        <v>3940</v>
      </c>
      <c r="C1618" s="133">
        <v>2</v>
      </c>
      <c r="D1618" s="133" t="s">
        <v>1066</v>
      </c>
      <c r="E1618" s="133">
        <v>260</v>
      </c>
      <c r="F1618" s="133" t="s">
        <v>18</v>
      </c>
      <c r="G1618" s="133">
        <v>26085</v>
      </c>
      <c r="H1618" s="133" t="s">
        <v>3939</v>
      </c>
      <c r="I1618" s="133">
        <v>112513</v>
      </c>
      <c r="J1618" s="133" t="s">
        <v>3967</v>
      </c>
      <c r="K1618" s="133" t="s">
        <v>3943</v>
      </c>
      <c r="L1618" s="135" t="str">
        <f t="shared" si="50"/>
        <v>AA</v>
      </c>
      <c r="M1618" s="131">
        <f t="shared" si="51"/>
        <v>0</v>
      </c>
      <c r="P1618" s="136"/>
      <c r="Q1618" s="136"/>
      <c r="R1618" s="136"/>
      <c r="S1618" s="136"/>
      <c r="T1618"/>
      <c r="U1618" s="136"/>
      <c r="V1618" s="136"/>
      <c r="W1618"/>
      <c r="X1618" s="136"/>
      <c r="Y1618" s="136"/>
      <c r="Z1618" s="136"/>
      <c r="AA1618" s="136"/>
      <c r="AB1618" s="136"/>
      <c r="AC1618" s="136"/>
      <c r="AD1618" s="136"/>
      <c r="AE1618" s="136"/>
      <c r="AF1618" s="136"/>
      <c r="AG1618" s="136"/>
      <c r="AH1618" s="136"/>
      <c r="AI1618" s="136"/>
    </row>
    <row r="1619" spans="1:35" ht="30" x14ac:dyDescent="0.25">
      <c r="A1619" s="133">
        <v>260850</v>
      </c>
      <c r="B1619" s="133" t="s">
        <v>3940</v>
      </c>
      <c r="C1619" s="133">
        <v>2</v>
      </c>
      <c r="D1619" s="133" t="s">
        <v>1066</v>
      </c>
      <c r="E1619" s="133">
        <v>260</v>
      </c>
      <c r="F1619" s="133" t="s">
        <v>18</v>
      </c>
      <c r="G1619" s="133">
        <v>26085</v>
      </c>
      <c r="H1619" s="133" t="s">
        <v>3939</v>
      </c>
      <c r="I1619" s="133">
        <v>112514</v>
      </c>
      <c r="J1619" s="133" t="s">
        <v>3969</v>
      </c>
      <c r="K1619" s="133" t="s">
        <v>3943</v>
      </c>
      <c r="L1619" s="135" t="str">
        <f t="shared" si="50"/>
        <v>AA</v>
      </c>
      <c r="M1619" s="131">
        <f t="shared" si="51"/>
        <v>0</v>
      </c>
      <c r="P1619" s="136"/>
      <c r="Q1619" s="136"/>
      <c r="R1619" s="136"/>
      <c r="S1619" s="136"/>
      <c r="T1619"/>
      <c r="U1619" s="136"/>
      <c r="V1619" s="136"/>
      <c r="W1619"/>
      <c r="X1619" s="136"/>
      <c r="Y1619" s="136"/>
      <c r="Z1619" s="136"/>
      <c r="AA1619" s="136"/>
      <c r="AB1619" s="136"/>
      <c r="AC1619" s="136"/>
      <c r="AD1619" s="136"/>
      <c r="AE1619" s="136"/>
      <c r="AF1619" s="136"/>
      <c r="AG1619" s="136"/>
      <c r="AH1619" s="136"/>
      <c r="AI1619" s="136"/>
    </row>
    <row r="1620" spans="1:35" ht="30" x14ac:dyDescent="0.25">
      <c r="A1620" s="133">
        <v>260850</v>
      </c>
      <c r="B1620" s="133" t="s">
        <v>3940</v>
      </c>
      <c r="C1620" s="133">
        <v>2</v>
      </c>
      <c r="D1620" s="133" t="s">
        <v>1066</v>
      </c>
      <c r="E1620" s="133">
        <v>260</v>
      </c>
      <c r="F1620" s="133" t="s">
        <v>18</v>
      </c>
      <c r="G1620" s="133">
        <v>26085</v>
      </c>
      <c r="H1620" s="133" t="s">
        <v>3939</v>
      </c>
      <c r="I1620" s="133">
        <v>112515</v>
      </c>
      <c r="J1620" s="133" t="s">
        <v>3971</v>
      </c>
      <c r="K1620" s="133" t="s">
        <v>3943</v>
      </c>
      <c r="L1620" s="135" t="str">
        <f t="shared" si="50"/>
        <v>AA</v>
      </c>
      <c r="M1620" s="131">
        <f t="shared" si="51"/>
        <v>0</v>
      </c>
      <c r="P1620" s="136"/>
      <c r="Q1620" s="136"/>
      <c r="R1620" s="136"/>
      <c r="S1620" s="136"/>
      <c r="T1620"/>
      <c r="U1620" s="136"/>
      <c r="V1620" s="136"/>
      <c r="W1620"/>
      <c r="X1620" s="136"/>
      <c r="Y1620" s="136"/>
      <c r="Z1620" s="136"/>
      <c r="AA1620" s="136"/>
      <c r="AB1620" s="136"/>
      <c r="AC1620" s="136"/>
      <c r="AD1620" s="136"/>
      <c r="AE1620" s="136"/>
      <c r="AF1620" s="136"/>
      <c r="AG1620" s="136"/>
      <c r="AH1620" s="136"/>
      <c r="AI1620" s="136"/>
    </row>
    <row r="1621" spans="1:35" ht="30" x14ac:dyDescent="0.25">
      <c r="A1621" s="133">
        <v>260850</v>
      </c>
      <c r="B1621" s="133" t="s">
        <v>3940</v>
      </c>
      <c r="C1621" s="133">
        <v>2</v>
      </c>
      <c r="D1621" s="133" t="s">
        <v>1066</v>
      </c>
      <c r="E1621" s="133">
        <v>260</v>
      </c>
      <c r="F1621" s="133" t="s">
        <v>18</v>
      </c>
      <c r="G1621" s="133">
        <v>26085</v>
      </c>
      <c r="H1621" s="133" t="s">
        <v>3939</v>
      </c>
      <c r="I1621" s="133">
        <v>112516</v>
      </c>
      <c r="J1621" s="133" t="s">
        <v>3973</v>
      </c>
      <c r="K1621" s="133" t="s">
        <v>3943</v>
      </c>
      <c r="L1621" s="135" t="str">
        <f t="shared" si="50"/>
        <v>AA</v>
      </c>
      <c r="M1621" s="131">
        <f t="shared" si="51"/>
        <v>0</v>
      </c>
      <c r="P1621" s="136"/>
      <c r="Q1621" s="136"/>
      <c r="R1621" s="136"/>
      <c r="S1621" s="136"/>
      <c r="T1621"/>
      <c r="U1621" s="136"/>
      <c r="V1621" s="136"/>
      <c r="W1621"/>
      <c r="X1621" s="136"/>
      <c r="Y1621" s="136"/>
      <c r="Z1621" s="136"/>
      <c r="AA1621" s="136"/>
      <c r="AB1621" s="136"/>
      <c r="AC1621" s="136"/>
      <c r="AD1621" s="136"/>
      <c r="AE1621" s="136"/>
      <c r="AF1621" s="136"/>
      <c r="AG1621" s="136"/>
      <c r="AH1621" s="136"/>
      <c r="AI1621" s="136"/>
    </row>
    <row r="1622" spans="1:35" ht="30" x14ac:dyDescent="0.25">
      <c r="A1622" s="133">
        <v>260850</v>
      </c>
      <c r="B1622" s="133" t="s">
        <v>3940</v>
      </c>
      <c r="C1622" s="133">
        <v>2</v>
      </c>
      <c r="D1622" s="133" t="s">
        <v>1066</v>
      </c>
      <c r="E1622" s="133">
        <v>260</v>
      </c>
      <c r="F1622" s="133" t="s">
        <v>18</v>
      </c>
      <c r="G1622" s="133">
        <v>26085</v>
      </c>
      <c r="H1622" s="133" t="s">
        <v>3939</v>
      </c>
      <c r="I1622" s="133">
        <v>112517</v>
      </c>
      <c r="J1622" s="133" t="s">
        <v>3975</v>
      </c>
      <c r="K1622" s="133" t="s">
        <v>3943</v>
      </c>
      <c r="L1622" s="135" t="str">
        <f t="shared" si="50"/>
        <v>AA</v>
      </c>
      <c r="M1622" s="131">
        <f t="shared" si="51"/>
        <v>0</v>
      </c>
      <c r="P1622" s="136"/>
      <c r="Q1622" s="136"/>
      <c r="R1622" s="136"/>
      <c r="S1622" s="136"/>
      <c r="T1622"/>
      <c r="U1622" s="136"/>
      <c r="V1622" s="136"/>
      <c r="W1622"/>
      <c r="X1622" s="136"/>
      <c r="Y1622" s="136"/>
      <c r="Z1622" s="136"/>
      <c r="AA1622" s="136"/>
      <c r="AB1622" s="136"/>
      <c r="AC1622" s="136"/>
      <c r="AD1622" s="136"/>
      <c r="AE1622" s="136"/>
      <c r="AF1622" s="136"/>
      <c r="AG1622" s="136"/>
      <c r="AH1622" s="136"/>
      <c r="AI1622" s="136"/>
    </row>
    <row r="1623" spans="1:35" ht="30" x14ac:dyDescent="0.25">
      <c r="A1623" s="133">
        <v>260850</v>
      </c>
      <c r="B1623" s="133" t="s">
        <v>3940</v>
      </c>
      <c r="C1623" s="133">
        <v>2</v>
      </c>
      <c r="D1623" s="133" t="s">
        <v>1066</v>
      </c>
      <c r="E1623" s="133">
        <v>260</v>
      </c>
      <c r="F1623" s="133" t="s">
        <v>18</v>
      </c>
      <c r="G1623" s="133">
        <v>26085</v>
      </c>
      <c r="H1623" s="133" t="s">
        <v>3939</v>
      </c>
      <c r="I1623" s="133">
        <v>112518</v>
      </c>
      <c r="J1623" s="133" t="s">
        <v>3977</v>
      </c>
      <c r="K1623" s="133" t="s">
        <v>3943</v>
      </c>
      <c r="L1623" s="135" t="str">
        <f t="shared" si="50"/>
        <v>AA</v>
      </c>
      <c r="M1623" s="131">
        <f t="shared" si="51"/>
        <v>0</v>
      </c>
      <c r="P1623" s="136"/>
      <c r="Q1623" s="136"/>
      <c r="R1623" s="136"/>
      <c r="S1623" s="136"/>
      <c r="T1623"/>
      <c r="U1623" s="136"/>
      <c r="V1623" s="136"/>
      <c r="W1623"/>
      <c r="X1623" s="136"/>
      <c r="Y1623" s="136"/>
      <c r="Z1623" s="136"/>
      <c r="AA1623" s="136"/>
      <c r="AB1623" s="136"/>
      <c r="AC1623" s="136"/>
      <c r="AD1623" s="136"/>
      <c r="AE1623" s="136"/>
      <c r="AF1623" s="136"/>
      <c r="AG1623" s="136"/>
      <c r="AH1623" s="136"/>
      <c r="AI1623" s="136"/>
    </row>
    <row r="1624" spans="1:35" ht="30" x14ac:dyDescent="0.25">
      <c r="A1624" s="133">
        <v>260850</v>
      </c>
      <c r="B1624" s="133" t="s">
        <v>3940</v>
      </c>
      <c r="C1624" s="133">
        <v>2</v>
      </c>
      <c r="D1624" s="133" t="s">
        <v>1066</v>
      </c>
      <c r="E1624" s="133">
        <v>260</v>
      </c>
      <c r="F1624" s="133" t="s">
        <v>18</v>
      </c>
      <c r="G1624" s="133">
        <v>26085</v>
      </c>
      <c r="H1624" s="133" t="s">
        <v>3939</v>
      </c>
      <c r="I1624" s="133">
        <v>112519</v>
      </c>
      <c r="J1624" s="133" t="s">
        <v>3979</v>
      </c>
      <c r="K1624" s="133" t="s">
        <v>3943</v>
      </c>
      <c r="L1624" s="135" t="str">
        <f t="shared" si="50"/>
        <v>AA</v>
      </c>
      <c r="M1624" s="131">
        <f t="shared" si="51"/>
        <v>0</v>
      </c>
      <c r="P1624" s="136"/>
      <c r="Q1624" s="136"/>
      <c r="R1624" s="136"/>
      <c r="S1624" s="136"/>
      <c r="T1624"/>
      <c r="U1624" s="136"/>
      <c r="V1624" s="136"/>
      <c r="W1624"/>
      <c r="X1624" s="136"/>
      <c r="Y1624" s="136"/>
      <c r="Z1624" s="136"/>
      <c r="AA1624" s="136"/>
      <c r="AB1624" s="136"/>
      <c r="AC1624" s="136"/>
      <c r="AD1624" s="136"/>
      <c r="AE1624" s="136"/>
      <c r="AF1624" s="136"/>
      <c r="AG1624" s="136"/>
      <c r="AH1624" s="136"/>
      <c r="AI1624" s="136"/>
    </row>
    <row r="1625" spans="1:35" ht="30" x14ac:dyDescent="0.25">
      <c r="A1625" s="133">
        <v>260850</v>
      </c>
      <c r="B1625" s="133" t="s">
        <v>3940</v>
      </c>
      <c r="C1625" s="133">
        <v>2</v>
      </c>
      <c r="D1625" s="133" t="s">
        <v>1066</v>
      </c>
      <c r="E1625" s="133">
        <v>260</v>
      </c>
      <c r="F1625" s="133" t="s">
        <v>18</v>
      </c>
      <c r="G1625" s="133">
        <v>26085</v>
      </c>
      <c r="H1625" s="133" t="s">
        <v>3939</v>
      </c>
      <c r="I1625" s="133">
        <v>112520</v>
      </c>
      <c r="J1625" s="133" t="s">
        <v>3981</v>
      </c>
      <c r="K1625" s="133" t="s">
        <v>3943</v>
      </c>
      <c r="L1625" s="135" t="str">
        <f t="shared" si="50"/>
        <v>AA</v>
      </c>
      <c r="M1625" s="131">
        <f t="shared" si="51"/>
        <v>0</v>
      </c>
      <c r="P1625" s="136"/>
      <c r="Q1625" s="136"/>
      <c r="R1625" s="136"/>
      <c r="S1625" s="136"/>
      <c r="T1625"/>
      <c r="U1625" s="136"/>
      <c r="V1625" s="136"/>
      <c r="W1625"/>
      <c r="X1625" s="136"/>
      <c r="Y1625" s="136"/>
      <c r="Z1625" s="136"/>
      <c r="AA1625" s="136"/>
      <c r="AB1625" s="136"/>
      <c r="AC1625" s="136"/>
      <c r="AD1625" s="136"/>
      <c r="AE1625" s="136"/>
      <c r="AF1625" s="136"/>
      <c r="AG1625" s="136"/>
      <c r="AH1625" s="136"/>
      <c r="AI1625" s="136"/>
    </row>
    <row r="1626" spans="1:35" ht="30" x14ac:dyDescent="0.25">
      <c r="A1626" s="133">
        <v>260850</v>
      </c>
      <c r="B1626" s="133" t="s">
        <v>3940</v>
      </c>
      <c r="C1626" s="133">
        <v>2</v>
      </c>
      <c r="D1626" s="133" t="s">
        <v>1066</v>
      </c>
      <c r="E1626" s="133">
        <v>260</v>
      </c>
      <c r="F1626" s="133" t="s">
        <v>18</v>
      </c>
      <c r="G1626" s="133">
        <v>26085</v>
      </c>
      <c r="H1626" s="133" t="s">
        <v>3939</v>
      </c>
      <c r="I1626" s="133">
        <v>112521</v>
      </c>
      <c r="J1626" s="133" t="s">
        <v>3983</v>
      </c>
      <c r="K1626" s="133" t="s">
        <v>3943</v>
      </c>
      <c r="L1626" s="135" t="str">
        <f t="shared" si="50"/>
        <v>AA</v>
      </c>
      <c r="M1626" s="131">
        <f t="shared" si="51"/>
        <v>0</v>
      </c>
      <c r="P1626" s="136"/>
      <c r="Q1626" s="136"/>
      <c r="R1626" s="136"/>
      <c r="S1626" s="136"/>
      <c r="T1626"/>
      <c r="U1626" s="136"/>
      <c r="V1626" s="136"/>
      <c r="W1626"/>
      <c r="X1626" s="136"/>
      <c r="Y1626" s="136"/>
      <c r="Z1626" s="136"/>
      <c r="AA1626" s="136"/>
      <c r="AB1626" s="136"/>
      <c r="AC1626" s="136"/>
      <c r="AD1626" s="136"/>
      <c r="AE1626" s="136"/>
      <c r="AF1626" s="136"/>
      <c r="AG1626" s="136"/>
      <c r="AH1626" s="136"/>
      <c r="AI1626" s="136"/>
    </row>
    <row r="1627" spans="1:35" ht="30" x14ac:dyDescent="0.25">
      <c r="A1627" s="133">
        <v>260850</v>
      </c>
      <c r="B1627" s="133" t="s">
        <v>3940</v>
      </c>
      <c r="C1627" s="133">
        <v>2</v>
      </c>
      <c r="D1627" s="133" t="s">
        <v>1066</v>
      </c>
      <c r="E1627" s="133">
        <v>260</v>
      </c>
      <c r="F1627" s="133" t="s">
        <v>18</v>
      </c>
      <c r="G1627" s="133">
        <v>26085</v>
      </c>
      <c r="H1627" s="133" t="s">
        <v>3939</v>
      </c>
      <c r="I1627" s="133">
        <v>112522</v>
      </c>
      <c r="J1627" s="133" t="s">
        <v>3985</v>
      </c>
      <c r="K1627" s="133" t="s">
        <v>3943</v>
      </c>
      <c r="L1627" s="135" t="str">
        <f t="shared" si="50"/>
        <v>AA</v>
      </c>
      <c r="M1627" s="131">
        <f t="shared" si="51"/>
        <v>0</v>
      </c>
      <c r="P1627" s="136"/>
      <c r="Q1627" s="136"/>
      <c r="R1627" s="136"/>
      <c r="S1627" s="136"/>
      <c r="T1627"/>
      <c r="U1627" s="136"/>
      <c r="V1627" s="136"/>
      <c r="W1627"/>
      <c r="X1627" s="136"/>
      <c r="Y1627" s="136"/>
      <c r="Z1627" s="136"/>
      <c r="AA1627" s="136"/>
      <c r="AB1627" s="136"/>
      <c r="AC1627" s="136"/>
      <c r="AD1627" s="136"/>
      <c r="AE1627" s="136"/>
      <c r="AF1627" s="136"/>
      <c r="AG1627" s="136"/>
      <c r="AH1627" s="136"/>
      <c r="AI1627" s="136"/>
    </row>
    <row r="1628" spans="1:35" ht="30" x14ac:dyDescent="0.25">
      <c r="A1628" s="133">
        <v>260850</v>
      </c>
      <c r="B1628" s="133" t="s">
        <v>3940</v>
      </c>
      <c r="C1628" s="133">
        <v>2</v>
      </c>
      <c r="D1628" s="133" t="s">
        <v>1066</v>
      </c>
      <c r="E1628" s="133">
        <v>260</v>
      </c>
      <c r="F1628" s="133" t="s">
        <v>18</v>
      </c>
      <c r="G1628" s="133">
        <v>26085</v>
      </c>
      <c r="H1628" s="133" t="s">
        <v>3939</v>
      </c>
      <c r="I1628" s="133">
        <v>112523</v>
      </c>
      <c r="J1628" s="133" t="s">
        <v>3987</v>
      </c>
      <c r="K1628" s="133" t="s">
        <v>3943</v>
      </c>
      <c r="L1628" s="135" t="str">
        <f t="shared" si="50"/>
        <v>AA</v>
      </c>
      <c r="M1628" s="131">
        <f t="shared" si="51"/>
        <v>0</v>
      </c>
      <c r="P1628" s="136"/>
      <c r="Q1628" s="136"/>
      <c r="R1628" s="136"/>
      <c r="S1628" s="136"/>
      <c r="T1628"/>
      <c r="U1628" s="136"/>
      <c r="V1628" s="136"/>
      <c r="W1628"/>
      <c r="X1628" s="136"/>
      <c r="Y1628" s="136"/>
      <c r="Z1628" s="136"/>
      <c r="AA1628" s="136"/>
      <c r="AB1628" s="136"/>
      <c r="AC1628" s="136"/>
      <c r="AD1628" s="136"/>
      <c r="AE1628" s="136"/>
      <c r="AF1628" s="136"/>
      <c r="AG1628" s="136"/>
      <c r="AH1628" s="136"/>
      <c r="AI1628" s="136"/>
    </row>
    <row r="1629" spans="1:35" ht="30" x14ac:dyDescent="0.25">
      <c r="A1629" s="133">
        <v>260850</v>
      </c>
      <c r="B1629" s="133" t="s">
        <v>3940</v>
      </c>
      <c r="C1629" s="133">
        <v>2</v>
      </c>
      <c r="D1629" s="133" t="s">
        <v>1066</v>
      </c>
      <c r="E1629" s="133">
        <v>260</v>
      </c>
      <c r="F1629" s="133" t="s">
        <v>18</v>
      </c>
      <c r="G1629" s="133">
        <v>26085</v>
      </c>
      <c r="H1629" s="133" t="s">
        <v>3939</v>
      </c>
      <c r="I1629" s="133">
        <v>112524</v>
      </c>
      <c r="J1629" s="133" t="s">
        <v>3989</v>
      </c>
      <c r="K1629" s="133" t="s">
        <v>3943</v>
      </c>
      <c r="L1629" s="135" t="str">
        <f t="shared" si="50"/>
        <v>AA</v>
      </c>
      <c r="M1629" s="131">
        <f t="shared" si="51"/>
        <v>0</v>
      </c>
      <c r="P1629" s="136"/>
      <c r="Q1629" s="136"/>
      <c r="R1629" s="136"/>
      <c r="S1629" s="136"/>
      <c r="T1629"/>
      <c r="U1629" s="136"/>
      <c r="V1629" s="136"/>
      <c r="W1629"/>
      <c r="X1629" s="136"/>
      <c r="Y1629" s="136"/>
      <c r="Z1629" s="136"/>
      <c r="AA1629" s="136"/>
      <c r="AB1629" s="136"/>
      <c r="AC1629" s="136"/>
      <c r="AD1629" s="136"/>
      <c r="AE1629" s="136"/>
      <c r="AF1629" s="136"/>
      <c r="AG1629" s="136"/>
      <c r="AH1629" s="136"/>
      <c r="AI1629" s="136"/>
    </row>
    <row r="1630" spans="1:35" ht="30" x14ac:dyDescent="0.25">
      <c r="A1630" s="133">
        <v>260850</v>
      </c>
      <c r="B1630" s="133" t="s">
        <v>3940</v>
      </c>
      <c r="C1630" s="133">
        <v>2</v>
      </c>
      <c r="D1630" s="133" t="s">
        <v>1066</v>
      </c>
      <c r="E1630" s="133">
        <v>260</v>
      </c>
      <c r="F1630" s="133" t="s">
        <v>18</v>
      </c>
      <c r="G1630" s="133">
        <v>26085</v>
      </c>
      <c r="H1630" s="133" t="s">
        <v>3939</v>
      </c>
      <c r="I1630" s="133">
        <v>112525</v>
      </c>
      <c r="J1630" s="133" t="s">
        <v>3991</v>
      </c>
      <c r="K1630" s="133" t="s">
        <v>3943</v>
      </c>
      <c r="L1630" s="135" t="str">
        <f t="shared" si="50"/>
        <v>AA</v>
      </c>
      <c r="M1630" s="131">
        <f t="shared" si="51"/>
        <v>0</v>
      </c>
      <c r="P1630" s="136"/>
      <c r="Q1630" s="136"/>
      <c r="R1630" s="136"/>
      <c r="S1630" s="136"/>
      <c r="T1630"/>
      <c r="U1630" s="136"/>
      <c r="V1630" s="136"/>
      <c r="W1630"/>
      <c r="X1630" s="136"/>
      <c r="Y1630" s="136"/>
      <c r="Z1630" s="136"/>
      <c r="AA1630" s="136"/>
      <c r="AB1630" s="136"/>
      <c r="AC1630" s="136"/>
      <c r="AD1630" s="136"/>
      <c r="AE1630" s="136"/>
      <c r="AF1630" s="136"/>
      <c r="AG1630" s="136"/>
      <c r="AH1630" s="136"/>
      <c r="AI1630" s="136"/>
    </row>
    <row r="1631" spans="1:35" ht="30" x14ac:dyDescent="0.25">
      <c r="A1631" s="133">
        <v>260850</v>
      </c>
      <c r="B1631" s="133" t="s">
        <v>3940</v>
      </c>
      <c r="C1631" s="133">
        <v>2</v>
      </c>
      <c r="D1631" s="133" t="s">
        <v>1066</v>
      </c>
      <c r="E1631" s="133">
        <v>260</v>
      </c>
      <c r="F1631" s="133" t="s">
        <v>18</v>
      </c>
      <c r="G1631" s="133">
        <v>26085</v>
      </c>
      <c r="H1631" s="133" t="s">
        <v>3939</v>
      </c>
      <c r="I1631" s="133">
        <v>112526</v>
      </c>
      <c r="J1631" s="133" t="s">
        <v>3993</v>
      </c>
      <c r="K1631" s="133" t="s">
        <v>3943</v>
      </c>
      <c r="L1631" s="135" t="str">
        <f t="shared" si="50"/>
        <v>AA</v>
      </c>
      <c r="M1631" s="131">
        <f t="shared" si="51"/>
        <v>0</v>
      </c>
      <c r="P1631" s="136"/>
      <c r="Q1631" s="136"/>
      <c r="R1631" s="136"/>
      <c r="S1631" s="136"/>
      <c r="T1631"/>
      <c r="U1631" s="136"/>
      <c r="V1631" s="136"/>
      <c r="W1631"/>
      <c r="X1631" s="136"/>
      <c r="Y1631" s="136"/>
      <c r="Z1631" s="136"/>
      <c r="AA1631" s="136"/>
      <c r="AB1631" s="136"/>
      <c r="AC1631" s="136"/>
      <c r="AD1631" s="136"/>
      <c r="AE1631" s="136"/>
      <c r="AF1631" s="136"/>
      <c r="AG1631" s="136"/>
      <c r="AH1631" s="136"/>
      <c r="AI1631" s="136"/>
    </row>
    <row r="1632" spans="1:35" ht="30" x14ac:dyDescent="0.25">
      <c r="A1632" s="133">
        <v>260850</v>
      </c>
      <c r="B1632" s="133" t="s">
        <v>3940</v>
      </c>
      <c r="C1632" s="133">
        <v>2</v>
      </c>
      <c r="D1632" s="133" t="s">
        <v>1066</v>
      </c>
      <c r="E1632" s="133">
        <v>260</v>
      </c>
      <c r="F1632" s="133" t="s">
        <v>18</v>
      </c>
      <c r="G1632" s="133">
        <v>26085</v>
      </c>
      <c r="H1632" s="133" t="s">
        <v>3939</v>
      </c>
      <c r="I1632" s="133">
        <v>112527</v>
      </c>
      <c r="J1632" s="133" t="s">
        <v>3995</v>
      </c>
      <c r="K1632" s="133" t="s">
        <v>3943</v>
      </c>
      <c r="L1632" s="135" t="str">
        <f t="shared" si="50"/>
        <v>AA</v>
      </c>
      <c r="M1632" s="131">
        <f t="shared" si="51"/>
        <v>0</v>
      </c>
      <c r="P1632" s="136"/>
      <c r="Q1632" s="136"/>
      <c r="R1632" s="136"/>
      <c r="S1632" s="136"/>
      <c r="T1632"/>
      <c r="U1632" s="136"/>
      <c r="V1632" s="136"/>
      <c r="W1632"/>
      <c r="X1632" s="136"/>
      <c r="Y1632" s="136"/>
      <c r="Z1632" s="136"/>
      <c r="AA1632" s="136"/>
      <c r="AB1632" s="136"/>
      <c r="AC1632" s="136"/>
      <c r="AD1632" s="136"/>
      <c r="AE1632" s="136"/>
      <c r="AF1632" s="136"/>
      <c r="AG1632" s="136"/>
      <c r="AH1632" s="136"/>
      <c r="AI1632" s="136"/>
    </row>
    <row r="1633" spans="1:35" ht="30" x14ac:dyDescent="0.25">
      <c r="A1633" s="133">
        <v>260850</v>
      </c>
      <c r="B1633" s="133" t="s">
        <v>3940</v>
      </c>
      <c r="C1633" s="133">
        <v>2</v>
      </c>
      <c r="D1633" s="133" t="s">
        <v>1066</v>
      </c>
      <c r="E1633" s="133">
        <v>260</v>
      </c>
      <c r="F1633" s="133" t="s">
        <v>18</v>
      </c>
      <c r="G1633" s="133">
        <v>26085</v>
      </c>
      <c r="H1633" s="133" t="s">
        <v>3939</v>
      </c>
      <c r="I1633" s="133">
        <v>112528</v>
      </c>
      <c r="J1633" s="133" t="s">
        <v>3997</v>
      </c>
      <c r="K1633" s="133" t="s">
        <v>3943</v>
      </c>
      <c r="L1633" s="135" t="str">
        <f t="shared" si="50"/>
        <v>AA</v>
      </c>
      <c r="M1633" s="131">
        <f t="shared" si="51"/>
        <v>0</v>
      </c>
      <c r="P1633" s="136"/>
      <c r="Q1633" s="136"/>
      <c r="R1633" s="136"/>
      <c r="S1633" s="136"/>
      <c r="T1633"/>
      <c r="U1633" s="136"/>
      <c r="V1633" s="136"/>
      <c r="W1633"/>
      <c r="X1633" s="136"/>
      <c r="Y1633" s="136"/>
      <c r="Z1633" s="136"/>
      <c r="AA1633" s="136"/>
      <c r="AB1633" s="136"/>
      <c r="AC1633" s="136"/>
      <c r="AD1633" s="136"/>
      <c r="AE1633" s="136"/>
      <c r="AF1633" s="136"/>
      <c r="AG1633" s="136"/>
      <c r="AH1633" s="136"/>
      <c r="AI1633" s="136"/>
    </row>
    <row r="1634" spans="1:35" ht="30" x14ac:dyDescent="0.25">
      <c r="A1634" s="133">
        <v>260850</v>
      </c>
      <c r="B1634" s="133" t="s">
        <v>3940</v>
      </c>
      <c r="C1634" s="133">
        <v>2</v>
      </c>
      <c r="D1634" s="133" t="s">
        <v>1066</v>
      </c>
      <c r="E1634" s="133">
        <v>260</v>
      </c>
      <c r="F1634" s="133" t="s">
        <v>18</v>
      </c>
      <c r="G1634" s="133">
        <v>26085</v>
      </c>
      <c r="H1634" s="133" t="s">
        <v>3939</v>
      </c>
      <c r="I1634" s="133">
        <v>112529</v>
      </c>
      <c r="J1634" s="133" t="s">
        <v>3999</v>
      </c>
      <c r="K1634" s="133" t="s">
        <v>3943</v>
      </c>
      <c r="L1634" s="135" t="str">
        <f t="shared" si="50"/>
        <v>AA</v>
      </c>
      <c r="M1634" s="131">
        <f t="shared" si="51"/>
        <v>0</v>
      </c>
      <c r="P1634" s="136"/>
      <c r="Q1634" s="136"/>
      <c r="R1634" s="136"/>
      <c r="S1634" s="136"/>
      <c r="T1634"/>
      <c r="U1634" s="136"/>
      <c r="V1634" s="136"/>
      <c r="W1634"/>
      <c r="X1634" s="136"/>
      <c r="Y1634" s="136"/>
      <c r="Z1634" s="136"/>
      <c r="AA1634" s="136"/>
      <c r="AB1634" s="136"/>
      <c r="AC1634" s="136"/>
      <c r="AD1634" s="136"/>
      <c r="AE1634" s="136"/>
      <c r="AF1634" s="136"/>
      <c r="AG1634" s="136"/>
      <c r="AH1634" s="136"/>
      <c r="AI1634" s="136"/>
    </row>
    <row r="1635" spans="1:35" ht="30" x14ac:dyDescent="0.25">
      <c r="A1635" s="133">
        <v>260850</v>
      </c>
      <c r="B1635" s="133" t="s">
        <v>3940</v>
      </c>
      <c r="C1635" s="133">
        <v>2</v>
      </c>
      <c r="D1635" s="133" t="s">
        <v>1066</v>
      </c>
      <c r="E1635" s="133">
        <v>260</v>
      </c>
      <c r="F1635" s="133" t="s">
        <v>18</v>
      </c>
      <c r="G1635" s="133">
        <v>26085</v>
      </c>
      <c r="H1635" s="133" t="s">
        <v>3939</v>
      </c>
      <c r="I1635" s="133">
        <v>112530</v>
      </c>
      <c r="J1635" s="133" t="s">
        <v>4001</v>
      </c>
      <c r="K1635" s="133" t="s">
        <v>3943</v>
      </c>
      <c r="L1635" s="135" t="str">
        <f t="shared" si="50"/>
        <v>AA</v>
      </c>
      <c r="M1635" s="131">
        <f t="shared" si="51"/>
        <v>0</v>
      </c>
      <c r="P1635" s="136"/>
      <c r="Q1635" s="136"/>
      <c r="R1635" s="136"/>
      <c r="S1635" s="136"/>
      <c r="T1635"/>
      <c r="U1635" s="136"/>
      <c r="V1635" s="136"/>
      <c r="W1635"/>
      <c r="X1635" s="136"/>
      <c r="Y1635" s="136"/>
      <c r="Z1635" s="136"/>
      <c r="AA1635" s="136"/>
      <c r="AB1635" s="136"/>
      <c r="AC1635" s="136"/>
      <c r="AD1635" s="136"/>
      <c r="AE1635" s="136"/>
      <c r="AF1635" s="136"/>
      <c r="AG1635" s="136"/>
      <c r="AH1635" s="136"/>
      <c r="AI1635" s="136"/>
    </row>
    <row r="1636" spans="1:35" ht="30" x14ac:dyDescent="0.25">
      <c r="A1636" s="133">
        <v>260850</v>
      </c>
      <c r="B1636" s="133" t="s">
        <v>3940</v>
      </c>
      <c r="C1636" s="133">
        <v>2</v>
      </c>
      <c r="D1636" s="133" t="s">
        <v>1066</v>
      </c>
      <c r="E1636" s="133">
        <v>260</v>
      </c>
      <c r="F1636" s="133" t="s">
        <v>18</v>
      </c>
      <c r="G1636" s="133">
        <v>26085</v>
      </c>
      <c r="H1636" s="133" t="s">
        <v>3939</v>
      </c>
      <c r="I1636" s="133">
        <v>112531</v>
      </c>
      <c r="J1636" s="133" t="s">
        <v>4003</v>
      </c>
      <c r="K1636" s="133" t="s">
        <v>3943</v>
      </c>
      <c r="L1636" s="135" t="str">
        <f t="shared" si="50"/>
        <v>AA</v>
      </c>
      <c r="M1636" s="131">
        <f t="shared" si="51"/>
        <v>0</v>
      </c>
      <c r="P1636" s="136"/>
      <c r="Q1636" s="136"/>
      <c r="R1636" s="136"/>
      <c r="S1636" s="136"/>
      <c r="T1636"/>
      <c r="U1636" s="136"/>
      <c r="V1636" s="136"/>
      <c r="W1636"/>
      <c r="X1636" s="136"/>
      <c r="Y1636" s="136"/>
      <c r="Z1636" s="136"/>
      <c r="AA1636" s="136"/>
      <c r="AB1636" s="136"/>
      <c r="AC1636" s="136"/>
      <c r="AD1636" s="136"/>
      <c r="AE1636" s="136"/>
      <c r="AF1636" s="136"/>
      <c r="AG1636" s="136"/>
      <c r="AH1636" s="136"/>
      <c r="AI1636" s="136"/>
    </row>
    <row r="1637" spans="1:35" ht="30" x14ac:dyDescent="0.25">
      <c r="A1637" s="133">
        <v>260850</v>
      </c>
      <c r="B1637" s="133" t="s">
        <v>3940</v>
      </c>
      <c r="C1637" s="133">
        <v>2</v>
      </c>
      <c r="D1637" s="133" t="s">
        <v>1066</v>
      </c>
      <c r="E1637" s="133">
        <v>260</v>
      </c>
      <c r="F1637" s="133" t="s">
        <v>18</v>
      </c>
      <c r="G1637" s="133">
        <v>26085</v>
      </c>
      <c r="H1637" s="133" t="s">
        <v>3939</v>
      </c>
      <c r="I1637" s="133">
        <v>112532</v>
      </c>
      <c r="J1637" s="133" t="s">
        <v>4005</v>
      </c>
      <c r="K1637" s="133" t="s">
        <v>3943</v>
      </c>
      <c r="L1637" s="135" t="str">
        <f t="shared" si="50"/>
        <v>AA</v>
      </c>
      <c r="M1637" s="131">
        <f t="shared" si="51"/>
        <v>0</v>
      </c>
      <c r="P1637" s="136"/>
      <c r="Q1637" s="136"/>
      <c r="R1637" s="136"/>
      <c r="S1637" s="136"/>
      <c r="T1637"/>
      <c r="U1637" s="136"/>
      <c r="V1637" s="136"/>
      <c r="W1637"/>
      <c r="X1637" s="136"/>
      <c r="Y1637" s="136"/>
      <c r="Z1637" s="136"/>
      <c r="AA1637" s="136"/>
      <c r="AB1637" s="136"/>
      <c r="AC1637" s="136"/>
      <c r="AD1637" s="136"/>
      <c r="AE1637" s="136"/>
      <c r="AF1637" s="136"/>
      <c r="AG1637" s="136"/>
      <c r="AH1637" s="136"/>
      <c r="AI1637" s="136"/>
    </row>
    <row r="1638" spans="1:35" ht="30" x14ac:dyDescent="0.25">
      <c r="A1638" s="133">
        <v>260850</v>
      </c>
      <c r="B1638" s="133" t="s">
        <v>3940</v>
      </c>
      <c r="C1638" s="133">
        <v>2</v>
      </c>
      <c r="D1638" s="133" t="s">
        <v>1066</v>
      </c>
      <c r="E1638" s="133">
        <v>260</v>
      </c>
      <c r="F1638" s="133" t="s">
        <v>18</v>
      </c>
      <c r="G1638" s="133">
        <v>26085</v>
      </c>
      <c r="H1638" s="133" t="s">
        <v>3939</v>
      </c>
      <c r="I1638" s="133">
        <v>112533</v>
      </c>
      <c r="J1638" s="133" t="s">
        <v>4007</v>
      </c>
      <c r="K1638" s="133" t="s">
        <v>3943</v>
      </c>
      <c r="L1638" s="135" t="str">
        <f t="shared" si="50"/>
        <v>AA</v>
      </c>
      <c r="M1638" s="131">
        <f t="shared" si="51"/>
        <v>0</v>
      </c>
      <c r="P1638" s="136"/>
      <c r="Q1638" s="136"/>
      <c r="R1638" s="136"/>
      <c r="S1638" s="136"/>
      <c r="T1638"/>
      <c r="U1638" s="136"/>
      <c r="V1638" s="136"/>
      <c r="W1638"/>
      <c r="X1638" s="136"/>
      <c r="Y1638" s="136"/>
      <c r="Z1638" s="136"/>
      <c r="AA1638" s="136"/>
      <c r="AB1638" s="136"/>
      <c r="AC1638" s="136"/>
      <c r="AD1638" s="136"/>
      <c r="AE1638" s="136"/>
      <c r="AF1638" s="136"/>
      <c r="AG1638" s="136"/>
      <c r="AH1638" s="136"/>
      <c r="AI1638" s="136"/>
    </row>
    <row r="1639" spans="1:35" ht="30" x14ac:dyDescent="0.25">
      <c r="A1639" s="133">
        <v>260850</v>
      </c>
      <c r="B1639" s="133" t="s">
        <v>3940</v>
      </c>
      <c r="C1639" s="133">
        <v>2</v>
      </c>
      <c r="D1639" s="133" t="s">
        <v>1066</v>
      </c>
      <c r="E1639" s="133">
        <v>260</v>
      </c>
      <c r="F1639" s="133" t="s">
        <v>18</v>
      </c>
      <c r="G1639" s="133">
        <v>26085</v>
      </c>
      <c r="H1639" s="133" t="s">
        <v>3939</v>
      </c>
      <c r="I1639" s="133">
        <v>112534</v>
      </c>
      <c r="J1639" s="133" t="s">
        <v>4009</v>
      </c>
      <c r="K1639" s="133" t="s">
        <v>3943</v>
      </c>
      <c r="L1639" s="135" t="str">
        <f t="shared" si="50"/>
        <v>AA</v>
      </c>
      <c r="M1639" s="131">
        <f t="shared" si="51"/>
        <v>0</v>
      </c>
      <c r="P1639" s="136"/>
      <c r="Q1639" s="136"/>
      <c r="R1639" s="136"/>
      <c r="S1639" s="136"/>
      <c r="T1639"/>
      <c r="U1639" s="136"/>
      <c r="V1639" s="136"/>
      <c r="W1639"/>
      <c r="X1639" s="136"/>
      <c r="Y1639" s="136"/>
      <c r="Z1639" s="136"/>
      <c r="AA1639" s="136"/>
      <c r="AB1639" s="136"/>
      <c r="AC1639" s="136"/>
      <c r="AD1639" s="136"/>
      <c r="AE1639" s="136"/>
      <c r="AF1639" s="136"/>
      <c r="AG1639" s="136"/>
      <c r="AH1639" s="136"/>
      <c r="AI1639" s="136"/>
    </row>
    <row r="1640" spans="1:35" ht="30" x14ac:dyDescent="0.25">
      <c r="A1640" s="133">
        <v>260850</v>
      </c>
      <c r="B1640" s="133" t="s">
        <v>3940</v>
      </c>
      <c r="C1640" s="133">
        <v>2</v>
      </c>
      <c r="D1640" s="133" t="s">
        <v>1066</v>
      </c>
      <c r="E1640" s="133">
        <v>260</v>
      </c>
      <c r="F1640" s="133" t="s">
        <v>18</v>
      </c>
      <c r="G1640" s="133">
        <v>26085</v>
      </c>
      <c r="H1640" s="133" t="s">
        <v>3939</v>
      </c>
      <c r="I1640" s="133">
        <v>227331</v>
      </c>
      <c r="J1640" s="133" t="s">
        <v>4013</v>
      </c>
      <c r="K1640" s="133" t="s">
        <v>545</v>
      </c>
      <c r="L1640" s="135" t="str">
        <f t="shared" si="50"/>
        <v>AA</v>
      </c>
      <c r="M1640" s="131">
        <f t="shared" si="51"/>
        <v>0</v>
      </c>
      <c r="P1640" s="136"/>
      <c r="Q1640" s="136"/>
      <c r="R1640" s="136"/>
      <c r="S1640" s="136"/>
      <c r="T1640"/>
      <c r="U1640" s="136"/>
      <c r="V1640" s="136"/>
      <c r="W1640"/>
      <c r="X1640" s="136"/>
      <c r="Y1640" s="136"/>
      <c r="Z1640" s="136"/>
      <c r="AA1640" s="136"/>
      <c r="AB1640" s="136"/>
      <c r="AC1640" s="136"/>
      <c r="AD1640" s="136"/>
      <c r="AE1640" s="136"/>
      <c r="AF1640" s="136"/>
      <c r="AG1640" s="136"/>
      <c r="AH1640" s="136"/>
      <c r="AI1640" s="136"/>
    </row>
    <row r="1641" spans="1:35" ht="30" x14ac:dyDescent="0.25">
      <c r="A1641" s="133">
        <v>260850</v>
      </c>
      <c r="B1641" s="133" t="s">
        <v>3940</v>
      </c>
      <c r="C1641" s="133">
        <v>2</v>
      </c>
      <c r="D1641" s="133" t="s">
        <v>1066</v>
      </c>
      <c r="E1641" s="133">
        <v>260</v>
      </c>
      <c r="F1641" s="133" t="s">
        <v>18</v>
      </c>
      <c r="G1641" s="133">
        <v>26085</v>
      </c>
      <c r="H1641" s="133" t="s">
        <v>3939</v>
      </c>
      <c r="I1641" s="133">
        <v>227390</v>
      </c>
      <c r="J1641" s="133" t="s">
        <v>4015</v>
      </c>
      <c r="K1641" s="133" t="s">
        <v>545</v>
      </c>
      <c r="L1641" s="135" t="str">
        <f t="shared" si="50"/>
        <v>AA</v>
      </c>
      <c r="M1641" s="131">
        <f t="shared" si="51"/>
        <v>0</v>
      </c>
      <c r="P1641" s="136"/>
      <c r="Q1641" s="136"/>
      <c r="R1641" s="136"/>
      <c r="S1641" s="136"/>
      <c r="T1641"/>
      <c r="U1641" s="136"/>
      <c r="V1641" s="136"/>
      <c r="W1641"/>
      <c r="X1641" s="136"/>
      <c r="Y1641" s="136"/>
      <c r="Z1641" s="136"/>
      <c r="AA1641" s="136"/>
      <c r="AB1641" s="136"/>
      <c r="AC1641" s="136"/>
      <c r="AD1641" s="136"/>
      <c r="AE1641" s="136"/>
      <c r="AF1641" s="136"/>
      <c r="AG1641" s="136"/>
      <c r="AH1641" s="136"/>
      <c r="AI1641" s="136"/>
    </row>
    <row r="1642" spans="1:35" ht="30" x14ac:dyDescent="0.25">
      <c r="A1642" s="133">
        <v>260850</v>
      </c>
      <c r="B1642" s="133" t="s">
        <v>3940</v>
      </c>
      <c r="C1642" s="133">
        <v>2</v>
      </c>
      <c r="D1642" s="133" t="s">
        <v>1066</v>
      </c>
      <c r="E1642" s="133">
        <v>260</v>
      </c>
      <c r="F1642" s="133" t="s">
        <v>18</v>
      </c>
      <c r="G1642" s="133">
        <v>26085</v>
      </c>
      <c r="H1642" s="133" t="s">
        <v>3939</v>
      </c>
      <c r="I1642" s="133">
        <v>227467</v>
      </c>
      <c r="J1642" s="133" t="s">
        <v>4017</v>
      </c>
      <c r="K1642" s="133" t="s">
        <v>545</v>
      </c>
      <c r="L1642" s="135" t="str">
        <f t="shared" si="50"/>
        <v>AA</v>
      </c>
      <c r="M1642" s="131">
        <f t="shared" si="51"/>
        <v>0</v>
      </c>
      <c r="P1642" s="136"/>
      <c r="Q1642" s="136"/>
      <c r="R1642" s="136"/>
      <c r="S1642" s="136"/>
      <c r="T1642"/>
      <c r="U1642" s="136"/>
      <c r="V1642" s="136"/>
      <c r="W1642"/>
      <c r="X1642" s="136"/>
      <c r="Y1642" s="136"/>
      <c r="Z1642" s="136"/>
      <c r="AA1642" s="136"/>
      <c r="AB1642" s="136"/>
      <c r="AC1642" s="136"/>
      <c r="AD1642" s="136"/>
      <c r="AE1642" s="136"/>
      <c r="AF1642" s="136"/>
      <c r="AG1642" s="136"/>
      <c r="AH1642" s="136"/>
      <c r="AI1642" s="136"/>
    </row>
    <row r="1643" spans="1:35" ht="30" x14ac:dyDescent="0.25">
      <c r="A1643" s="133">
        <v>260855</v>
      </c>
      <c r="B1643" s="133" t="s">
        <v>4018</v>
      </c>
      <c r="C1643" s="133">
        <v>2</v>
      </c>
      <c r="D1643" s="133" t="s">
        <v>1066</v>
      </c>
      <c r="E1643" s="133">
        <v>260</v>
      </c>
      <c r="F1643" s="133" t="s">
        <v>18</v>
      </c>
      <c r="G1643" s="133">
        <v>26085</v>
      </c>
      <c r="H1643" s="133" t="s">
        <v>3939</v>
      </c>
      <c r="I1643" s="133">
        <v>115501</v>
      </c>
      <c r="J1643" s="133" t="s">
        <v>4020</v>
      </c>
      <c r="K1643" s="133" t="s">
        <v>3943</v>
      </c>
      <c r="L1643" s="135" t="str">
        <f t="shared" si="50"/>
        <v>AA</v>
      </c>
      <c r="M1643" s="131">
        <f t="shared" si="51"/>
        <v>0</v>
      </c>
      <c r="P1643" s="136"/>
      <c r="Q1643" s="136"/>
      <c r="R1643" s="136"/>
      <c r="S1643" s="136"/>
      <c r="T1643"/>
      <c r="U1643" s="136"/>
      <c r="V1643" s="136"/>
      <c r="W1643"/>
      <c r="X1643" s="136"/>
      <c r="Y1643" s="136"/>
      <c r="Z1643" s="136"/>
      <c r="AA1643" s="136"/>
      <c r="AB1643" s="136"/>
      <c r="AC1643" s="136"/>
      <c r="AD1643" s="136"/>
      <c r="AE1643" s="136"/>
      <c r="AF1643" s="136"/>
      <c r="AG1643" s="136"/>
      <c r="AH1643" s="136"/>
      <c r="AI1643" s="136"/>
    </row>
    <row r="1644" spans="1:35" ht="30" x14ac:dyDescent="0.25">
      <c r="A1644" s="133">
        <v>260855</v>
      </c>
      <c r="B1644" s="133" t="s">
        <v>4018</v>
      </c>
      <c r="C1644" s="133">
        <v>2</v>
      </c>
      <c r="D1644" s="133" t="s">
        <v>1066</v>
      </c>
      <c r="E1644" s="133">
        <v>260</v>
      </c>
      <c r="F1644" s="133" t="s">
        <v>18</v>
      </c>
      <c r="G1644" s="133">
        <v>26085</v>
      </c>
      <c r="H1644" s="133" t="s">
        <v>3939</v>
      </c>
      <c r="I1644" s="133">
        <v>115502</v>
      </c>
      <c r="J1644" s="133" t="s">
        <v>4022</v>
      </c>
      <c r="K1644" s="133" t="s">
        <v>3943</v>
      </c>
      <c r="L1644" s="135" t="str">
        <f t="shared" si="50"/>
        <v>AA</v>
      </c>
      <c r="M1644" s="131">
        <f t="shared" si="51"/>
        <v>0</v>
      </c>
      <c r="P1644" s="136"/>
      <c r="Q1644" s="136"/>
      <c r="R1644" s="136"/>
      <c r="S1644" s="136"/>
      <c r="T1644"/>
      <c r="U1644" s="136"/>
      <c r="V1644" s="136"/>
      <c r="W1644"/>
      <c r="X1644" s="136"/>
      <c r="Y1644" s="136"/>
      <c r="Z1644" s="136"/>
      <c r="AA1644" s="136"/>
      <c r="AB1644" s="136"/>
      <c r="AC1644" s="136"/>
      <c r="AD1644" s="136"/>
      <c r="AE1644" s="136"/>
      <c r="AF1644" s="136"/>
      <c r="AG1644" s="136"/>
      <c r="AH1644" s="136"/>
      <c r="AI1644" s="136"/>
    </row>
    <row r="1645" spans="1:35" ht="30" x14ac:dyDescent="0.25">
      <c r="A1645" s="133">
        <v>260855</v>
      </c>
      <c r="B1645" s="133" t="s">
        <v>4018</v>
      </c>
      <c r="C1645" s="133">
        <v>2</v>
      </c>
      <c r="D1645" s="133" t="s">
        <v>1066</v>
      </c>
      <c r="E1645" s="133">
        <v>260</v>
      </c>
      <c r="F1645" s="133" t="s">
        <v>18</v>
      </c>
      <c r="G1645" s="133">
        <v>26085</v>
      </c>
      <c r="H1645" s="133" t="s">
        <v>3939</v>
      </c>
      <c r="I1645" s="133">
        <v>115503</v>
      </c>
      <c r="J1645" s="133" t="s">
        <v>4024</v>
      </c>
      <c r="K1645" s="133" t="s">
        <v>3943</v>
      </c>
      <c r="L1645" s="135" t="str">
        <f t="shared" si="50"/>
        <v>AA</v>
      </c>
      <c r="M1645" s="131">
        <f t="shared" si="51"/>
        <v>0</v>
      </c>
      <c r="P1645" s="136"/>
      <c r="Q1645" s="136"/>
      <c r="R1645" s="136"/>
      <c r="S1645" s="136"/>
      <c r="T1645"/>
      <c r="U1645" s="136"/>
      <c r="V1645" s="136"/>
      <c r="W1645"/>
      <c r="X1645" s="136"/>
      <c r="Y1645" s="136"/>
      <c r="Z1645" s="136"/>
      <c r="AA1645" s="136"/>
      <c r="AB1645" s="136"/>
      <c r="AC1645" s="136"/>
      <c r="AD1645" s="136"/>
      <c r="AE1645" s="136"/>
      <c r="AF1645" s="136"/>
      <c r="AG1645" s="136"/>
      <c r="AH1645" s="136"/>
      <c r="AI1645" s="136"/>
    </row>
    <row r="1646" spans="1:35" ht="30" x14ac:dyDescent="0.25">
      <c r="A1646" s="133">
        <v>260855</v>
      </c>
      <c r="B1646" s="133" t="s">
        <v>4018</v>
      </c>
      <c r="C1646" s="133">
        <v>2</v>
      </c>
      <c r="D1646" s="133" t="s">
        <v>1066</v>
      </c>
      <c r="E1646" s="133">
        <v>260</v>
      </c>
      <c r="F1646" s="133" t="s">
        <v>18</v>
      </c>
      <c r="G1646" s="133">
        <v>26085</v>
      </c>
      <c r="H1646" s="133" t="s">
        <v>3939</v>
      </c>
      <c r="I1646" s="133">
        <v>115505</v>
      </c>
      <c r="J1646" s="133" t="s">
        <v>4026</v>
      </c>
      <c r="K1646" s="133" t="s">
        <v>3943</v>
      </c>
      <c r="L1646" s="135" t="str">
        <f t="shared" si="50"/>
        <v>AA</v>
      </c>
      <c r="M1646" s="131">
        <f t="shared" si="51"/>
        <v>0</v>
      </c>
      <c r="P1646" s="136"/>
      <c r="Q1646" s="136"/>
      <c r="R1646" s="136"/>
      <c r="S1646" s="136"/>
      <c r="T1646"/>
      <c r="U1646" s="136"/>
      <c r="V1646" s="136"/>
      <c r="W1646"/>
      <c r="X1646" s="136"/>
      <c r="Y1646" s="136"/>
      <c r="Z1646" s="136"/>
      <c r="AA1646" s="136"/>
      <c r="AB1646" s="136"/>
      <c r="AC1646" s="136"/>
      <c r="AD1646" s="136"/>
      <c r="AE1646" s="136"/>
      <c r="AF1646" s="136"/>
      <c r="AG1646" s="136"/>
      <c r="AH1646" s="136"/>
      <c r="AI1646" s="136"/>
    </row>
    <row r="1647" spans="1:35" ht="30" x14ac:dyDescent="0.25">
      <c r="A1647" s="133">
        <v>260855</v>
      </c>
      <c r="B1647" s="133" t="s">
        <v>4018</v>
      </c>
      <c r="C1647" s="133">
        <v>2</v>
      </c>
      <c r="D1647" s="133" t="s">
        <v>1066</v>
      </c>
      <c r="E1647" s="133">
        <v>260</v>
      </c>
      <c r="F1647" s="133" t="s">
        <v>18</v>
      </c>
      <c r="G1647" s="133">
        <v>26085</v>
      </c>
      <c r="H1647" s="133" t="s">
        <v>3939</v>
      </c>
      <c r="I1647" s="133">
        <v>115506</v>
      </c>
      <c r="J1647" s="133" t="s">
        <v>4028</v>
      </c>
      <c r="K1647" s="133" t="s">
        <v>3943</v>
      </c>
      <c r="L1647" s="135" t="str">
        <f t="shared" si="50"/>
        <v>AA</v>
      </c>
      <c r="M1647" s="131">
        <f t="shared" si="51"/>
        <v>0</v>
      </c>
      <c r="P1647" s="136"/>
      <c r="Q1647" s="136"/>
      <c r="R1647" s="136"/>
      <c r="S1647" s="136"/>
      <c r="T1647"/>
      <c r="U1647" s="136"/>
      <c r="V1647" s="136"/>
      <c r="W1647"/>
      <c r="X1647" s="136"/>
      <c r="Y1647" s="136"/>
      <c r="Z1647" s="136"/>
      <c r="AA1647" s="136"/>
      <c r="AB1647" s="136"/>
      <c r="AC1647" s="136"/>
      <c r="AD1647" s="136"/>
      <c r="AE1647" s="136"/>
      <c r="AF1647" s="136"/>
      <c r="AG1647" s="136"/>
      <c r="AH1647" s="136"/>
      <c r="AI1647" s="136"/>
    </row>
    <row r="1648" spans="1:35" ht="30" x14ac:dyDescent="0.25">
      <c r="A1648" s="133">
        <v>260855</v>
      </c>
      <c r="B1648" s="133" t="s">
        <v>4018</v>
      </c>
      <c r="C1648" s="133">
        <v>2</v>
      </c>
      <c r="D1648" s="133" t="s">
        <v>1066</v>
      </c>
      <c r="E1648" s="133">
        <v>260</v>
      </c>
      <c r="F1648" s="133" t="s">
        <v>18</v>
      </c>
      <c r="G1648" s="133">
        <v>26085</v>
      </c>
      <c r="H1648" s="133" t="s">
        <v>3939</v>
      </c>
      <c r="I1648" s="133">
        <v>115509</v>
      </c>
      <c r="J1648" s="133" t="s">
        <v>4030</v>
      </c>
      <c r="K1648" s="133" t="s">
        <v>3943</v>
      </c>
      <c r="L1648" s="135" t="str">
        <f t="shared" si="50"/>
        <v>AA</v>
      </c>
      <c r="M1648" s="131">
        <f t="shared" si="51"/>
        <v>0</v>
      </c>
      <c r="P1648" s="136"/>
      <c r="Q1648" s="136"/>
      <c r="R1648" s="136"/>
      <c r="S1648" s="136"/>
      <c r="T1648"/>
      <c r="U1648" s="136"/>
      <c r="V1648" s="136"/>
      <c r="W1648"/>
      <c r="X1648" s="136"/>
      <c r="Y1648" s="136"/>
      <c r="Z1648" s="136"/>
      <c r="AA1648" s="136"/>
      <c r="AB1648" s="136"/>
      <c r="AC1648" s="136"/>
      <c r="AD1648" s="136"/>
      <c r="AE1648" s="136"/>
      <c r="AF1648" s="136"/>
      <c r="AG1648" s="136"/>
      <c r="AH1648" s="136"/>
      <c r="AI1648" s="136"/>
    </row>
    <row r="1649" spans="1:35" ht="30" x14ac:dyDescent="0.25">
      <c r="A1649" s="133">
        <v>260855</v>
      </c>
      <c r="B1649" s="133" t="s">
        <v>4018</v>
      </c>
      <c r="C1649" s="133">
        <v>2</v>
      </c>
      <c r="D1649" s="133" t="s">
        <v>1066</v>
      </c>
      <c r="E1649" s="133">
        <v>260</v>
      </c>
      <c r="F1649" s="133" t="s">
        <v>18</v>
      </c>
      <c r="G1649" s="133">
        <v>26085</v>
      </c>
      <c r="H1649" s="133" t="s">
        <v>3939</v>
      </c>
      <c r="I1649" s="133">
        <v>115513</v>
      </c>
      <c r="J1649" s="133" t="s">
        <v>4032</v>
      </c>
      <c r="K1649" s="133" t="s">
        <v>3943</v>
      </c>
      <c r="L1649" s="135" t="str">
        <f t="shared" si="50"/>
        <v>AA</v>
      </c>
      <c r="M1649" s="131">
        <f t="shared" si="51"/>
        <v>0</v>
      </c>
      <c r="P1649" s="136"/>
      <c r="Q1649" s="136"/>
      <c r="R1649" s="136"/>
      <c r="S1649" s="136"/>
      <c r="T1649"/>
      <c r="U1649" s="136"/>
      <c r="V1649" s="136"/>
      <c r="W1649"/>
      <c r="X1649" s="136"/>
      <c r="Y1649" s="136"/>
      <c r="Z1649" s="136"/>
      <c r="AA1649" s="136"/>
      <c r="AB1649" s="136"/>
      <c r="AC1649" s="136"/>
      <c r="AD1649" s="136"/>
      <c r="AE1649" s="136"/>
      <c r="AF1649" s="136"/>
      <c r="AG1649" s="136"/>
      <c r="AH1649" s="136"/>
      <c r="AI1649" s="136"/>
    </row>
    <row r="1650" spans="1:35" ht="30" x14ac:dyDescent="0.25">
      <c r="A1650" s="133">
        <v>260855</v>
      </c>
      <c r="B1650" s="133" t="s">
        <v>4018</v>
      </c>
      <c r="C1650" s="133">
        <v>2</v>
      </c>
      <c r="D1650" s="133" t="s">
        <v>1066</v>
      </c>
      <c r="E1650" s="133">
        <v>260</v>
      </c>
      <c r="F1650" s="133" t="s">
        <v>18</v>
      </c>
      <c r="G1650" s="133">
        <v>26085</v>
      </c>
      <c r="H1650" s="133" t="s">
        <v>3939</v>
      </c>
      <c r="I1650" s="133">
        <v>115515</v>
      </c>
      <c r="J1650" s="133" t="s">
        <v>4034</v>
      </c>
      <c r="K1650" s="133" t="s">
        <v>3943</v>
      </c>
      <c r="L1650" s="135" t="str">
        <f t="shared" si="50"/>
        <v>AA</v>
      </c>
      <c r="M1650" s="131">
        <f t="shared" si="51"/>
        <v>0</v>
      </c>
      <c r="P1650" s="136"/>
      <c r="Q1650" s="136"/>
      <c r="R1650" s="136"/>
      <c r="S1650" s="136"/>
      <c r="T1650"/>
      <c r="U1650" s="136"/>
      <c r="V1650" s="136"/>
      <c r="W1650"/>
      <c r="X1650" s="136"/>
      <c r="Y1650" s="136"/>
      <c r="Z1650" s="136"/>
      <c r="AA1650" s="136"/>
      <c r="AB1650" s="136"/>
      <c r="AC1650" s="136"/>
      <c r="AD1650" s="136"/>
      <c r="AE1650" s="136"/>
      <c r="AF1650" s="136"/>
      <c r="AG1650" s="136"/>
      <c r="AH1650" s="136"/>
      <c r="AI1650" s="136"/>
    </row>
    <row r="1651" spans="1:35" ht="30" x14ac:dyDescent="0.25">
      <c r="A1651" s="133">
        <v>260855</v>
      </c>
      <c r="B1651" s="133" t="s">
        <v>4018</v>
      </c>
      <c r="C1651" s="133">
        <v>2</v>
      </c>
      <c r="D1651" s="133" t="s">
        <v>1066</v>
      </c>
      <c r="E1651" s="133">
        <v>260</v>
      </c>
      <c r="F1651" s="133" t="s">
        <v>18</v>
      </c>
      <c r="G1651" s="133">
        <v>26085</v>
      </c>
      <c r="H1651" s="133" t="s">
        <v>3939</v>
      </c>
      <c r="I1651" s="133">
        <v>227468</v>
      </c>
      <c r="J1651" s="133" t="s">
        <v>4038</v>
      </c>
      <c r="K1651" s="133" t="s">
        <v>545</v>
      </c>
      <c r="L1651" s="135" t="str">
        <f t="shared" si="50"/>
        <v>AA</v>
      </c>
      <c r="M1651" s="131">
        <f t="shared" si="51"/>
        <v>0</v>
      </c>
      <c r="P1651" s="136"/>
      <c r="Q1651" s="136"/>
      <c r="R1651" s="136"/>
      <c r="S1651" s="136"/>
      <c r="T1651"/>
      <c r="U1651" s="136"/>
      <c r="V1651" s="136"/>
      <c r="W1651"/>
      <c r="X1651" s="136"/>
      <c r="Y1651" s="136"/>
      <c r="Z1651" s="136"/>
      <c r="AA1651" s="136"/>
      <c r="AB1651" s="136"/>
      <c r="AC1651" s="136"/>
      <c r="AD1651" s="136"/>
      <c r="AE1651" s="136"/>
      <c r="AF1651" s="136"/>
      <c r="AG1651" s="136"/>
      <c r="AH1651" s="136"/>
      <c r="AI1651" s="136"/>
    </row>
    <row r="1652" spans="1:35" ht="30" x14ac:dyDescent="0.25">
      <c r="A1652" s="133">
        <v>260855</v>
      </c>
      <c r="B1652" s="133" t="s">
        <v>4018</v>
      </c>
      <c r="C1652" s="133">
        <v>2</v>
      </c>
      <c r="D1652" s="133" t="s">
        <v>1066</v>
      </c>
      <c r="E1652" s="133">
        <v>260</v>
      </c>
      <c r="F1652" s="133" t="s">
        <v>18</v>
      </c>
      <c r="G1652" s="133">
        <v>26085</v>
      </c>
      <c r="H1652" s="133" t="s">
        <v>3939</v>
      </c>
      <c r="I1652" s="133">
        <v>227621</v>
      </c>
      <c r="J1652" s="133" t="s">
        <v>4040</v>
      </c>
      <c r="K1652" s="133" t="s">
        <v>545</v>
      </c>
      <c r="L1652" s="135" t="str">
        <f t="shared" si="50"/>
        <v>AA</v>
      </c>
      <c r="M1652" s="131">
        <f t="shared" si="51"/>
        <v>0</v>
      </c>
      <c r="P1652" s="136"/>
      <c r="Q1652" s="136"/>
      <c r="R1652" s="136"/>
      <c r="S1652" s="136"/>
      <c r="T1652"/>
      <c r="U1652" s="136"/>
      <c r="V1652" s="136"/>
      <c r="W1652"/>
      <c r="X1652" s="136"/>
      <c r="Y1652" s="136"/>
      <c r="Z1652" s="136"/>
      <c r="AA1652" s="136"/>
      <c r="AB1652" s="136"/>
      <c r="AC1652" s="136"/>
      <c r="AD1652" s="136"/>
      <c r="AE1652" s="136"/>
      <c r="AF1652" s="136"/>
      <c r="AG1652" s="136"/>
      <c r="AH1652" s="136"/>
      <c r="AI1652" s="136"/>
    </row>
    <row r="1653" spans="1:35" ht="30" x14ac:dyDescent="0.25">
      <c r="A1653" s="133">
        <v>265000</v>
      </c>
      <c r="B1653" s="133" t="s">
        <v>50</v>
      </c>
      <c r="C1653" s="133">
        <v>2</v>
      </c>
      <c r="D1653" s="133" t="s">
        <v>1066</v>
      </c>
      <c r="E1653" s="133">
        <v>265</v>
      </c>
      <c r="F1653" s="133" t="s">
        <v>50</v>
      </c>
      <c r="G1653" s="133">
        <v>26500</v>
      </c>
      <c r="H1653" s="133" t="s">
        <v>50</v>
      </c>
      <c r="I1653" s="133">
        <v>102200</v>
      </c>
      <c r="J1653" s="133" t="s">
        <v>4046</v>
      </c>
      <c r="K1653" s="133" t="s">
        <v>557</v>
      </c>
      <c r="L1653" s="135" t="str">
        <f t="shared" si="50"/>
        <v>AA</v>
      </c>
      <c r="M1653" s="131">
        <f t="shared" si="51"/>
        <v>0</v>
      </c>
      <c r="P1653" s="136"/>
      <c r="Q1653" s="136"/>
      <c r="R1653" s="136"/>
      <c r="S1653" s="136"/>
      <c r="T1653"/>
      <c r="U1653" s="136"/>
      <c r="V1653" s="136"/>
      <c r="W1653"/>
      <c r="X1653" s="136"/>
      <c r="Y1653" s="136"/>
      <c r="Z1653" s="136"/>
      <c r="AA1653" s="136"/>
      <c r="AB1653" s="136"/>
      <c r="AC1653" s="136"/>
      <c r="AD1653" s="136"/>
      <c r="AE1653" s="136"/>
      <c r="AF1653" s="136"/>
      <c r="AG1653" s="136"/>
      <c r="AH1653" s="136"/>
      <c r="AI1653" s="136"/>
    </row>
    <row r="1654" spans="1:35" ht="30" x14ac:dyDescent="0.25">
      <c r="A1654" s="133">
        <v>265000</v>
      </c>
      <c r="B1654" s="133" t="s">
        <v>50</v>
      </c>
      <c r="C1654" s="133">
        <v>2</v>
      </c>
      <c r="D1654" s="133" t="s">
        <v>1066</v>
      </c>
      <c r="E1654" s="133">
        <v>265</v>
      </c>
      <c r="F1654" s="133" t="s">
        <v>50</v>
      </c>
      <c r="G1654" s="133">
        <v>26500</v>
      </c>
      <c r="H1654" s="133" t="s">
        <v>50</v>
      </c>
      <c r="I1654" s="133">
        <v>102201</v>
      </c>
      <c r="J1654" s="133" t="s">
        <v>4048</v>
      </c>
      <c r="K1654" s="133" t="s">
        <v>557</v>
      </c>
      <c r="L1654" s="135" t="str">
        <f t="shared" si="50"/>
        <v>AA</v>
      </c>
      <c r="M1654" s="131">
        <f t="shared" si="51"/>
        <v>0</v>
      </c>
      <c r="P1654" s="136"/>
      <c r="Q1654" s="136"/>
      <c r="R1654" s="136"/>
      <c r="S1654" s="136"/>
      <c r="T1654"/>
      <c r="U1654" s="136"/>
      <c r="V1654" s="136"/>
      <c r="W1654"/>
      <c r="X1654" s="136"/>
      <c r="Y1654" s="136"/>
      <c r="Z1654" s="136"/>
      <c r="AA1654" s="136"/>
      <c r="AB1654" s="136"/>
      <c r="AC1654" s="136"/>
      <c r="AD1654" s="136"/>
      <c r="AE1654" s="136"/>
      <c r="AF1654" s="136"/>
      <c r="AG1654" s="136"/>
      <c r="AH1654" s="136"/>
      <c r="AI1654" s="136"/>
    </row>
    <row r="1655" spans="1:35" ht="30" x14ac:dyDescent="0.25">
      <c r="A1655" s="133">
        <v>265000</v>
      </c>
      <c r="B1655" s="133" t="s">
        <v>50</v>
      </c>
      <c r="C1655" s="133">
        <v>2</v>
      </c>
      <c r="D1655" s="133" t="s">
        <v>1066</v>
      </c>
      <c r="E1655" s="133">
        <v>265</v>
      </c>
      <c r="F1655" s="133" t="s">
        <v>50</v>
      </c>
      <c r="G1655" s="133">
        <v>26500</v>
      </c>
      <c r="H1655" s="133" t="s">
        <v>50</v>
      </c>
      <c r="I1655" s="133">
        <v>104230</v>
      </c>
      <c r="J1655" s="133" t="s">
        <v>4050</v>
      </c>
      <c r="K1655" s="133" t="s">
        <v>1079</v>
      </c>
      <c r="L1655" s="135" t="str">
        <f t="shared" si="50"/>
        <v>AA</v>
      </c>
      <c r="M1655" s="131">
        <f t="shared" si="51"/>
        <v>0</v>
      </c>
      <c r="P1655" s="136"/>
      <c r="Q1655" s="136"/>
      <c r="R1655" s="136"/>
      <c r="S1655" s="136"/>
      <c r="T1655"/>
      <c r="U1655" s="136"/>
      <c r="V1655" s="136"/>
      <c r="W1655"/>
      <c r="X1655" s="136"/>
      <c r="Y1655" s="136"/>
      <c r="Z1655" s="136"/>
      <c r="AA1655" s="136"/>
      <c r="AB1655" s="136"/>
      <c r="AC1655" s="136"/>
      <c r="AD1655" s="136"/>
      <c r="AE1655" s="136"/>
      <c r="AF1655" s="136"/>
      <c r="AG1655" s="136"/>
      <c r="AH1655" s="136"/>
      <c r="AI1655" s="136"/>
    </row>
    <row r="1656" spans="1:35" ht="30" x14ac:dyDescent="0.25">
      <c r="A1656" s="133">
        <v>265000</v>
      </c>
      <c r="B1656" s="133" t="s">
        <v>50</v>
      </c>
      <c r="C1656" s="133">
        <v>2</v>
      </c>
      <c r="D1656" s="133" t="s">
        <v>1066</v>
      </c>
      <c r="E1656" s="133">
        <v>265</v>
      </c>
      <c r="F1656" s="133" t="s">
        <v>50</v>
      </c>
      <c r="G1656" s="133">
        <v>26500</v>
      </c>
      <c r="H1656" s="133" t="s">
        <v>50</v>
      </c>
      <c r="I1656" s="133">
        <v>105115</v>
      </c>
      <c r="J1656" s="133" t="s">
        <v>4052</v>
      </c>
      <c r="K1656" s="133" t="s">
        <v>557</v>
      </c>
      <c r="L1656" s="135" t="str">
        <f t="shared" si="50"/>
        <v>AA</v>
      </c>
      <c r="M1656" s="131">
        <f t="shared" si="51"/>
        <v>0</v>
      </c>
      <c r="P1656" s="136"/>
      <c r="Q1656" s="136"/>
      <c r="R1656" s="136"/>
      <c r="S1656" s="136"/>
      <c r="T1656"/>
      <c r="U1656" s="136"/>
      <c r="V1656" s="136"/>
      <c r="W1656"/>
      <c r="X1656" s="136"/>
      <c r="Y1656" s="136"/>
      <c r="Z1656" s="136"/>
      <c r="AA1656" s="136"/>
      <c r="AB1656" s="136"/>
      <c r="AC1656" s="136"/>
      <c r="AD1656" s="136"/>
      <c r="AE1656" s="136"/>
      <c r="AF1656" s="136"/>
      <c r="AG1656" s="136"/>
      <c r="AH1656" s="136"/>
      <c r="AI1656" s="136"/>
    </row>
    <row r="1657" spans="1:35" ht="30" x14ac:dyDescent="0.25">
      <c r="A1657" s="133">
        <v>265000</v>
      </c>
      <c r="B1657" s="133" t="s">
        <v>50</v>
      </c>
      <c r="C1657" s="133">
        <v>2</v>
      </c>
      <c r="D1657" s="133" t="s">
        <v>1066</v>
      </c>
      <c r="E1657" s="133">
        <v>265</v>
      </c>
      <c r="F1657" s="133" t="s">
        <v>50</v>
      </c>
      <c r="G1657" s="133">
        <v>26500</v>
      </c>
      <c r="H1657" s="133" t="s">
        <v>50</v>
      </c>
      <c r="I1657" s="133">
        <v>107420</v>
      </c>
      <c r="J1657" s="133" t="s">
        <v>4054</v>
      </c>
      <c r="K1657" s="133" t="s">
        <v>545</v>
      </c>
      <c r="L1657" s="135" t="str">
        <f t="shared" si="50"/>
        <v>AA</v>
      </c>
      <c r="M1657" s="131">
        <f t="shared" si="51"/>
        <v>0</v>
      </c>
      <c r="P1657" s="136"/>
      <c r="Q1657" s="136"/>
      <c r="R1657" s="136"/>
      <c r="S1657" s="136"/>
      <c r="T1657"/>
      <c r="U1657" s="136"/>
      <c r="V1657" s="136"/>
      <c r="W1657"/>
      <c r="X1657" s="136"/>
      <c r="Y1657" s="136"/>
      <c r="Z1657" s="136"/>
      <c r="AA1657" s="136"/>
      <c r="AB1657" s="136"/>
      <c r="AC1657" s="136"/>
      <c r="AD1657" s="136"/>
      <c r="AE1657" s="136"/>
      <c r="AF1657" s="136"/>
      <c r="AG1657" s="136"/>
      <c r="AH1657" s="136"/>
      <c r="AI1657" s="136"/>
    </row>
    <row r="1658" spans="1:35" ht="30" x14ac:dyDescent="0.25">
      <c r="A1658" s="133">
        <v>265000</v>
      </c>
      <c r="B1658" s="133" t="s">
        <v>50</v>
      </c>
      <c r="C1658" s="133">
        <v>2</v>
      </c>
      <c r="D1658" s="133" t="s">
        <v>1066</v>
      </c>
      <c r="E1658" s="133">
        <v>265</v>
      </c>
      <c r="F1658" s="133" t="s">
        <v>50</v>
      </c>
      <c r="G1658" s="133">
        <v>26500</v>
      </c>
      <c r="H1658" s="133" t="s">
        <v>50</v>
      </c>
      <c r="I1658" s="133">
        <v>227416</v>
      </c>
      <c r="J1658" s="133" t="s">
        <v>4056</v>
      </c>
      <c r="K1658" s="133" t="s">
        <v>545</v>
      </c>
      <c r="L1658" s="135" t="str">
        <f t="shared" si="50"/>
        <v>AA</v>
      </c>
      <c r="M1658" s="131">
        <f t="shared" si="51"/>
        <v>0</v>
      </c>
      <c r="P1658" s="136"/>
      <c r="Q1658" s="136"/>
      <c r="R1658" s="136"/>
      <c r="S1658" s="136"/>
      <c r="T1658"/>
      <c r="U1658" s="136"/>
      <c r="V1658" s="136"/>
      <c r="W1658"/>
      <c r="X1658" s="136"/>
      <c r="Y1658" s="136"/>
      <c r="Z1658" s="136"/>
      <c r="AA1658" s="136"/>
      <c r="AB1658" s="136"/>
      <c r="AC1658" s="136"/>
      <c r="AD1658" s="136"/>
      <c r="AE1658" s="136"/>
      <c r="AF1658" s="136"/>
      <c r="AG1658" s="136"/>
      <c r="AH1658" s="136"/>
      <c r="AI1658" s="136"/>
    </row>
    <row r="1659" spans="1:35" ht="30" x14ac:dyDescent="0.25">
      <c r="A1659" s="133">
        <v>265000</v>
      </c>
      <c r="B1659" s="133" t="s">
        <v>50</v>
      </c>
      <c r="C1659" s="133">
        <v>2</v>
      </c>
      <c r="D1659" s="133" t="s">
        <v>1066</v>
      </c>
      <c r="E1659" s="133">
        <v>265</v>
      </c>
      <c r="F1659" s="133" t="s">
        <v>50</v>
      </c>
      <c r="G1659" s="133">
        <v>26500</v>
      </c>
      <c r="H1659" s="133" t="s">
        <v>50</v>
      </c>
      <c r="I1659" s="133">
        <v>227526</v>
      </c>
      <c r="J1659" s="133" t="s">
        <v>4058</v>
      </c>
      <c r="K1659" s="133" t="s">
        <v>545</v>
      </c>
      <c r="L1659" s="135" t="str">
        <f t="shared" si="50"/>
        <v>AA</v>
      </c>
      <c r="M1659" s="131">
        <f t="shared" si="51"/>
        <v>0</v>
      </c>
      <c r="P1659" s="136"/>
      <c r="Q1659" s="136"/>
      <c r="R1659" s="136"/>
      <c r="S1659" s="136"/>
      <c r="T1659"/>
      <c r="U1659" s="136"/>
      <c r="V1659" s="136"/>
      <c r="W1659"/>
      <c r="X1659" s="136"/>
      <c r="Y1659" s="136"/>
      <c r="Z1659" s="136"/>
      <c r="AA1659" s="136"/>
      <c r="AB1659" s="136"/>
      <c r="AC1659" s="136"/>
      <c r="AD1659" s="136"/>
      <c r="AE1659" s="136"/>
      <c r="AF1659" s="136"/>
      <c r="AG1659" s="136"/>
      <c r="AH1659" s="136"/>
      <c r="AI1659" s="136"/>
    </row>
    <row r="1660" spans="1:35" ht="30" x14ac:dyDescent="0.25">
      <c r="A1660" s="133">
        <v>265000</v>
      </c>
      <c r="B1660" s="133" t="s">
        <v>50</v>
      </c>
      <c r="C1660" s="133">
        <v>2</v>
      </c>
      <c r="D1660" s="133" t="s">
        <v>1066</v>
      </c>
      <c r="E1660" s="133">
        <v>265</v>
      </c>
      <c r="F1660" s="133" t="s">
        <v>50</v>
      </c>
      <c r="G1660" s="133">
        <v>26500</v>
      </c>
      <c r="H1660" s="133" t="s">
        <v>50</v>
      </c>
      <c r="I1660" s="133">
        <v>228927</v>
      </c>
      <c r="J1660" s="133" t="s">
        <v>4060</v>
      </c>
      <c r="K1660" s="133" t="s">
        <v>545</v>
      </c>
      <c r="L1660" s="135" t="str">
        <f t="shared" si="50"/>
        <v>AA</v>
      </c>
      <c r="M1660" s="131">
        <f t="shared" si="51"/>
        <v>0</v>
      </c>
      <c r="P1660" s="136"/>
      <c r="Q1660" s="136"/>
      <c r="R1660" s="136"/>
      <c r="S1660" s="136"/>
      <c r="T1660"/>
      <c r="U1660" s="136"/>
      <c r="V1660" s="136"/>
      <c r="W1660"/>
      <c r="X1660" s="136"/>
      <c r="Y1660" s="136"/>
      <c r="Z1660" s="136"/>
      <c r="AA1660" s="136"/>
      <c r="AB1660" s="136"/>
      <c r="AC1660" s="136"/>
      <c r="AD1660" s="136"/>
      <c r="AE1660" s="136"/>
      <c r="AF1660" s="136"/>
      <c r="AG1660" s="136"/>
      <c r="AH1660" s="136"/>
      <c r="AI1660" s="136"/>
    </row>
    <row r="1661" spans="1:35" ht="30" x14ac:dyDescent="0.25">
      <c r="A1661" s="133">
        <v>265000</v>
      </c>
      <c r="B1661" s="133" t="s">
        <v>50</v>
      </c>
      <c r="C1661" s="133">
        <v>2</v>
      </c>
      <c r="D1661" s="133" t="s">
        <v>1066</v>
      </c>
      <c r="E1661" s="133">
        <v>265</v>
      </c>
      <c r="F1661" s="133" t="s">
        <v>50</v>
      </c>
      <c r="G1661" s="133">
        <v>26500</v>
      </c>
      <c r="H1661" s="133" t="s">
        <v>50</v>
      </c>
      <c r="I1661" s="133">
        <v>333130</v>
      </c>
      <c r="J1661" s="133" t="s">
        <v>4062</v>
      </c>
      <c r="K1661" s="133" t="s">
        <v>545</v>
      </c>
      <c r="L1661" s="135" t="str">
        <f t="shared" si="50"/>
        <v>AA</v>
      </c>
      <c r="M1661" s="131">
        <f t="shared" si="51"/>
        <v>0</v>
      </c>
      <c r="P1661" s="136"/>
      <c r="Q1661" s="136"/>
      <c r="R1661" s="136"/>
      <c r="S1661" s="136"/>
      <c r="T1661"/>
      <c r="U1661" s="136"/>
      <c r="V1661" s="136"/>
      <c r="W1661"/>
      <c r="X1661" s="136"/>
      <c r="Y1661" s="136"/>
      <c r="Z1661" s="136"/>
      <c r="AA1661" s="136"/>
      <c r="AB1661" s="136"/>
      <c r="AC1661" s="136"/>
      <c r="AD1661" s="136"/>
      <c r="AE1661" s="136"/>
      <c r="AF1661" s="136"/>
      <c r="AG1661" s="136"/>
      <c r="AH1661" s="136"/>
      <c r="AI1661" s="136"/>
    </row>
    <row r="1662" spans="1:35" ht="30" x14ac:dyDescent="0.25">
      <c r="A1662" s="133">
        <v>265000</v>
      </c>
      <c r="B1662" s="133" t="s">
        <v>50</v>
      </c>
      <c r="C1662" s="133">
        <v>2</v>
      </c>
      <c r="D1662" s="133" t="s">
        <v>1066</v>
      </c>
      <c r="E1662" s="133">
        <v>265</v>
      </c>
      <c r="F1662" s="133" t="s">
        <v>50</v>
      </c>
      <c r="G1662" s="133">
        <v>26500</v>
      </c>
      <c r="H1662" s="133" t="s">
        <v>50</v>
      </c>
      <c r="I1662" s="133">
        <v>660594</v>
      </c>
      <c r="J1662" s="133" t="s">
        <v>4064</v>
      </c>
      <c r="K1662" s="133" t="s">
        <v>538</v>
      </c>
      <c r="L1662" s="135" t="str">
        <f t="shared" si="50"/>
        <v>AA</v>
      </c>
      <c r="M1662" s="131">
        <f t="shared" si="51"/>
        <v>0</v>
      </c>
      <c r="P1662" s="136"/>
      <c r="Q1662" s="136"/>
      <c r="R1662" s="136"/>
      <c r="S1662" s="136"/>
      <c r="T1662"/>
      <c r="U1662" s="136"/>
      <c r="V1662" s="136"/>
      <c r="W1662"/>
      <c r="X1662" s="136"/>
      <c r="Y1662" s="136"/>
      <c r="Z1662" s="136"/>
      <c r="AA1662" s="136"/>
      <c r="AB1662" s="136"/>
      <c r="AC1662" s="136"/>
      <c r="AD1662" s="136"/>
      <c r="AE1662" s="136"/>
      <c r="AF1662" s="136"/>
      <c r="AG1662" s="136"/>
      <c r="AH1662" s="136"/>
      <c r="AI1662" s="136"/>
    </row>
    <row r="1663" spans="1:35" ht="30" x14ac:dyDescent="0.25">
      <c r="A1663" s="133" t="s">
        <v>4065</v>
      </c>
      <c r="B1663" s="133" t="s">
        <v>4066</v>
      </c>
      <c r="C1663" s="133">
        <v>2</v>
      </c>
      <c r="D1663" s="133" t="s">
        <v>1066</v>
      </c>
      <c r="E1663" s="133">
        <v>265</v>
      </c>
      <c r="F1663" s="133" t="s">
        <v>50</v>
      </c>
      <c r="G1663" s="133">
        <v>26500</v>
      </c>
      <c r="H1663" s="133" t="s">
        <v>50</v>
      </c>
      <c r="I1663" s="133"/>
      <c r="J1663" s="133"/>
      <c r="K1663" s="133"/>
      <c r="L1663" s="135" t="str">
        <f t="shared" si="50"/>
        <v>AA</v>
      </c>
      <c r="M1663" s="131">
        <f t="shared" si="51"/>
        <v>0</v>
      </c>
      <c r="P1663" s="136"/>
      <c r="Q1663" s="136"/>
      <c r="R1663" s="136"/>
      <c r="S1663" s="136"/>
      <c r="T1663"/>
      <c r="U1663" s="136"/>
      <c r="V1663" s="136"/>
      <c r="W1663"/>
      <c r="X1663" s="136"/>
      <c r="Y1663" s="136"/>
      <c r="Z1663" s="136"/>
      <c r="AA1663" s="136"/>
      <c r="AB1663" s="136"/>
      <c r="AC1663" s="136"/>
      <c r="AD1663" s="136"/>
      <c r="AE1663" s="136"/>
      <c r="AF1663" s="136"/>
      <c r="AG1663" s="136"/>
      <c r="AH1663" s="136"/>
      <c r="AI1663" s="136"/>
    </row>
    <row r="1664" spans="1:35" ht="30" x14ac:dyDescent="0.25">
      <c r="A1664" s="133" t="s">
        <v>4067</v>
      </c>
      <c r="B1664" s="133" t="s">
        <v>4068</v>
      </c>
      <c r="C1664" s="133">
        <v>2</v>
      </c>
      <c r="D1664" s="133" t="s">
        <v>1066</v>
      </c>
      <c r="E1664" s="133">
        <v>265</v>
      </c>
      <c r="F1664" s="133" t="s">
        <v>50</v>
      </c>
      <c r="G1664" s="133">
        <v>26500</v>
      </c>
      <c r="H1664" s="133" t="s">
        <v>50</v>
      </c>
      <c r="I1664" s="133"/>
      <c r="J1664" s="133"/>
      <c r="K1664" s="133"/>
      <c r="L1664" s="135" t="str">
        <f t="shared" si="50"/>
        <v>AA</v>
      </c>
      <c r="M1664" s="131">
        <f t="shared" si="51"/>
        <v>0</v>
      </c>
      <c r="P1664" s="136"/>
      <c r="Q1664" s="136"/>
      <c r="R1664" s="136"/>
      <c r="S1664" s="136"/>
      <c r="T1664"/>
      <c r="U1664" s="136"/>
      <c r="V1664" s="136"/>
      <c r="W1664"/>
      <c r="X1664" s="136"/>
      <c r="Y1664" s="136"/>
      <c r="Z1664" s="136"/>
      <c r="AA1664" s="136"/>
      <c r="AB1664" s="136"/>
      <c r="AC1664" s="136"/>
      <c r="AD1664" s="136"/>
      <c r="AE1664" s="136"/>
      <c r="AF1664" s="136"/>
      <c r="AG1664" s="136"/>
      <c r="AH1664" s="136"/>
      <c r="AI1664" s="136"/>
    </row>
    <row r="1665" spans="1:35" ht="30" x14ac:dyDescent="0.25">
      <c r="A1665" s="133" t="s">
        <v>4069</v>
      </c>
      <c r="B1665" s="133" t="s">
        <v>4070</v>
      </c>
      <c r="C1665" s="133">
        <v>2</v>
      </c>
      <c r="D1665" s="133" t="s">
        <v>1066</v>
      </c>
      <c r="E1665" s="133">
        <v>265</v>
      </c>
      <c r="F1665" s="133" t="s">
        <v>50</v>
      </c>
      <c r="G1665" s="133">
        <v>26500</v>
      </c>
      <c r="H1665" s="133" t="s">
        <v>50</v>
      </c>
      <c r="I1665" s="133"/>
      <c r="J1665" s="133"/>
      <c r="K1665" s="133"/>
      <c r="L1665" s="135" t="str">
        <f t="shared" si="50"/>
        <v>AA</v>
      </c>
      <c r="M1665" s="131">
        <f t="shared" si="51"/>
        <v>0</v>
      </c>
      <c r="P1665" s="136"/>
      <c r="Q1665" s="136"/>
      <c r="R1665" s="136"/>
      <c r="S1665" s="136"/>
      <c r="T1665"/>
      <c r="U1665" s="136"/>
      <c r="V1665" s="136"/>
      <c r="W1665"/>
      <c r="X1665" s="136"/>
      <c r="Y1665" s="136"/>
      <c r="Z1665" s="136"/>
      <c r="AA1665" s="136"/>
      <c r="AB1665" s="136"/>
      <c r="AC1665" s="136"/>
      <c r="AD1665" s="136"/>
      <c r="AE1665" s="136"/>
      <c r="AF1665" s="136"/>
      <c r="AG1665" s="136"/>
      <c r="AH1665" s="136"/>
      <c r="AI1665" s="136"/>
    </row>
    <row r="1666" spans="1:35" ht="30" x14ac:dyDescent="0.25">
      <c r="A1666" s="133">
        <v>265050</v>
      </c>
      <c r="B1666" s="133" t="s">
        <v>4072</v>
      </c>
      <c r="C1666" s="133">
        <v>2</v>
      </c>
      <c r="D1666" s="133" t="s">
        <v>1066</v>
      </c>
      <c r="E1666" s="133">
        <v>265</v>
      </c>
      <c r="F1666" s="133" t="s">
        <v>50</v>
      </c>
      <c r="G1666" s="133">
        <v>26505</v>
      </c>
      <c r="H1666" s="133" t="s">
        <v>4072</v>
      </c>
      <c r="I1666" s="133">
        <v>102220</v>
      </c>
      <c r="J1666" s="133" t="s">
        <v>4072</v>
      </c>
      <c r="K1666" s="133" t="s">
        <v>557</v>
      </c>
      <c r="L1666" s="135" t="str">
        <f t="shared" si="50"/>
        <v>AA</v>
      </c>
      <c r="M1666" s="131">
        <f t="shared" si="51"/>
        <v>0</v>
      </c>
      <c r="P1666" s="136"/>
      <c r="Q1666" s="136"/>
      <c r="R1666" s="136"/>
      <c r="S1666" s="136"/>
      <c r="T1666"/>
      <c r="U1666" s="136"/>
      <c r="V1666" s="136"/>
      <c r="W1666"/>
      <c r="X1666" s="136"/>
      <c r="Y1666" s="136"/>
      <c r="Z1666" s="136"/>
      <c r="AA1666" s="136"/>
      <c r="AB1666" s="136"/>
      <c r="AC1666" s="136"/>
      <c r="AD1666" s="136"/>
      <c r="AE1666" s="136"/>
      <c r="AF1666" s="136"/>
      <c r="AG1666" s="136"/>
      <c r="AH1666" s="136"/>
      <c r="AI1666" s="136"/>
    </row>
    <row r="1667" spans="1:35" ht="30" x14ac:dyDescent="0.25">
      <c r="A1667" s="133">
        <v>265050</v>
      </c>
      <c r="B1667" s="133" t="s">
        <v>4072</v>
      </c>
      <c r="C1667" s="133">
        <v>2</v>
      </c>
      <c r="D1667" s="133" t="s">
        <v>1066</v>
      </c>
      <c r="E1667" s="133">
        <v>265</v>
      </c>
      <c r="F1667" s="133" t="s">
        <v>50</v>
      </c>
      <c r="G1667" s="133">
        <v>26505</v>
      </c>
      <c r="H1667" s="133" t="s">
        <v>4072</v>
      </c>
      <c r="I1667" s="133">
        <v>104622</v>
      </c>
      <c r="J1667" s="133" t="s">
        <v>4075</v>
      </c>
      <c r="K1667" s="133" t="s">
        <v>1903</v>
      </c>
      <c r="L1667" s="135" t="str">
        <f t="shared" si="50"/>
        <v>AA</v>
      </c>
      <c r="M1667" s="131">
        <f t="shared" si="51"/>
        <v>0</v>
      </c>
      <c r="P1667" s="136"/>
      <c r="Q1667" s="136"/>
      <c r="R1667" s="136"/>
      <c r="S1667" s="136"/>
      <c r="T1667"/>
      <c r="U1667" s="136"/>
      <c r="V1667" s="136"/>
      <c r="W1667"/>
      <c r="X1667" s="136"/>
      <c r="Y1667" s="136"/>
      <c r="Z1667" s="136"/>
      <c r="AA1667" s="136"/>
      <c r="AB1667" s="136"/>
      <c r="AC1667" s="136"/>
      <c r="AD1667" s="136"/>
      <c r="AE1667" s="136"/>
      <c r="AF1667" s="136"/>
      <c r="AG1667" s="136"/>
      <c r="AH1667" s="136"/>
      <c r="AI1667" s="136"/>
    </row>
    <row r="1668" spans="1:35" ht="30" x14ac:dyDescent="0.25">
      <c r="A1668" s="133">
        <v>265050</v>
      </c>
      <c r="B1668" s="133" t="s">
        <v>4072</v>
      </c>
      <c r="C1668" s="133">
        <v>2</v>
      </c>
      <c r="D1668" s="133" t="s">
        <v>1066</v>
      </c>
      <c r="E1668" s="133">
        <v>265</v>
      </c>
      <c r="F1668" s="133" t="s">
        <v>50</v>
      </c>
      <c r="G1668" s="133">
        <v>26505</v>
      </c>
      <c r="H1668" s="133" t="s">
        <v>4072</v>
      </c>
      <c r="I1668" s="133">
        <v>105512</v>
      </c>
      <c r="J1668" s="133" t="s">
        <v>4077</v>
      </c>
      <c r="K1668" s="133" t="s">
        <v>557</v>
      </c>
      <c r="L1668" s="135" t="str">
        <f t="shared" si="50"/>
        <v>AA</v>
      </c>
      <c r="M1668" s="131">
        <f t="shared" si="51"/>
        <v>0</v>
      </c>
      <c r="P1668" s="136"/>
      <c r="Q1668" s="136"/>
      <c r="R1668" s="136"/>
      <c r="S1668" s="136"/>
      <c r="T1668"/>
      <c r="U1668" s="136"/>
      <c r="V1668" s="136"/>
      <c r="W1668"/>
      <c r="X1668" s="136"/>
      <c r="Y1668" s="136"/>
      <c r="Z1668" s="136"/>
      <c r="AA1668" s="136"/>
      <c r="AB1668" s="136"/>
      <c r="AC1668" s="136"/>
      <c r="AD1668" s="136"/>
      <c r="AE1668" s="136"/>
      <c r="AF1668" s="136"/>
      <c r="AG1668" s="136"/>
      <c r="AH1668" s="136"/>
      <c r="AI1668" s="136"/>
    </row>
    <row r="1669" spans="1:35" ht="30" x14ac:dyDescent="0.25">
      <c r="A1669" s="133">
        <v>265050</v>
      </c>
      <c r="B1669" s="133" t="s">
        <v>4072</v>
      </c>
      <c r="C1669" s="133">
        <v>2</v>
      </c>
      <c r="D1669" s="133" t="s">
        <v>1066</v>
      </c>
      <c r="E1669" s="133">
        <v>265</v>
      </c>
      <c r="F1669" s="133" t="s">
        <v>50</v>
      </c>
      <c r="G1669" s="133">
        <v>26505</v>
      </c>
      <c r="H1669" s="133" t="s">
        <v>4072</v>
      </c>
      <c r="I1669" s="133">
        <v>227014</v>
      </c>
      <c r="J1669" s="133" t="s">
        <v>4079</v>
      </c>
      <c r="K1669" s="133" t="s">
        <v>545</v>
      </c>
      <c r="L1669" s="135" t="str">
        <f t="shared" ref="L1669:L1732" si="52">IF(K1669=102,"AA102",IF(K1669=103,"AA103",VLOOKUP(C1669,$AJ$5:$AK$13,2,0)))</f>
        <v>AA</v>
      </c>
      <c r="M1669" s="131">
        <f t="shared" si="51"/>
        <v>0</v>
      </c>
      <c r="P1669" s="136"/>
      <c r="Q1669" s="136"/>
      <c r="R1669" s="136"/>
      <c r="S1669" s="136"/>
      <c r="T1669"/>
      <c r="U1669" s="136"/>
      <c r="V1669" s="136"/>
      <c r="W1669"/>
      <c r="X1669" s="136"/>
      <c r="Y1669" s="136"/>
      <c r="Z1669" s="136"/>
      <c r="AA1669" s="136"/>
      <c r="AB1669" s="136"/>
      <c r="AC1669" s="136"/>
      <c r="AD1669" s="136"/>
      <c r="AE1669" s="136"/>
      <c r="AF1669" s="136"/>
      <c r="AG1669" s="136"/>
      <c r="AH1669" s="136"/>
      <c r="AI1669" s="136"/>
    </row>
    <row r="1670" spans="1:35" ht="30" x14ac:dyDescent="0.25">
      <c r="A1670" s="133">
        <v>265050</v>
      </c>
      <c r="B1670" s="133" t="s">
        <v>4072</v>
      </c>
      <c r="C1670" s="133">
        <v>2</v>
      </c>
      <c r="D1670" s="133" t="s">
        <v>1066</v>
      </c>
      <c r="E1670" s="133">
        <v>265</v>
      </c>
      <c r="F1670" s="133" t="s">
        <v>50</v>
      </c>
      <c r="G1670" s="133">
        <v>26505</v>
      </c>
      <c r="H1670" s="133" t="s">
        <v>4072</v>
      </c>
      <c r="I1670" s="133">
        <v>227197</v>
      </c>
      <c r="J1670" s="133" t="s">
        <v>4081</v>
      </c>
      <c r="K1670" s="133" t="s">
        <v>545</v>
      </c>
      <c r="L1670" s="135" t="str">
        <f t="shared" si="52"/>
        <v>AA</v>
      </c>
      <c r="M1670" s="131">
        <f t="shared" ref="M1670:M1733" si="53">VLOOKUP(H1670,$W$5:$X$227,2,FALSE)</f>
        <v>0</v>
      </c>
      <c r="P1670" s="136"/>
      <c r="Q1670" s="136"/>
      <c r="R1670" s="136"/>
      <c r="S1670" s="136"/>
      <c r="T1670"/>
      <c r="U1670" s="136"/>
      <c r="V1670" s="136"/>
      <c r="W1670"/>
      <c r="X1670" s="136"/>
      <c r="Y1670" s="136"/>
      <c r="Z1670" s="136"/>
      <c r="AA1670" s="136"/>
      <c r="AB1670" s="136"/>
      <c r="AC1670" s="136"/>
      <c r="AD1670" s="136"/>
      <c r="AE1670" s="136"/>
      <c r="AF1670" s="136"/>
      <c r="AG1670" s="136"/>
      <c r="AH1670" s="136"/>
      <c r="AI1670" s="136"/>
    </row>
    <row r="1671" spans="1:35" ht="30" x14ac:dyDescent="0.25">
      <c r="A1671" s="133">
        <v>265050</v>
      </c>
      <c r="B1671" s="133" t="s">
        <v>4072</v>
      </c>
      <c r="C1671" s="133">
        <v>2</v>
      </c>
      <c r="D1671" s="133" t="s">
        <v>1066</v>
      </c>
      <c r="E1671" s="133">
        <v>265</v>
      </c>
      <c r="F1671" s="133" t="s">
        <v>50</v>
      </c>
      <c r="G1671" s="133">
        <v>26505</v>
      </c>
      <c r="H1671" s="133" t="s">
        <v>4072</v>
      </c>
      <c r="I1671" s="133">
        <v>227199</v>
      </c>
      <c r="J1671" s="133" t="s">
        <v>4083</v>
      </c>
      <c r="K1671" s="133" t="s">
        <v>545</v>
      </c>
      <c r="L1671" s="135" t="str">
        <f t="shared" si="52"/>
        <v>AA</v>
      </c>
      <c r="M1671" s="131">
        <f t="shared" si="53"/>
        <v>0</v>
      </c>
      <c r="P1671" s="136"/>
      <c r="Q1671" s="136"/>
      <c r="R1671" s="136"/>
      <c r="S1671" s="136"/>
      <c r="T1671"/>
      <c r="U1671" s="136"/>
      <c r="V1671" s="136"/>
      <c r="W1671"/>
      <c r="X1671" s="136"/>
      <c r="Y1671" s="136"/>
      <c r="Z1671" s="136"/>
      <c r="AA1671" s="136"/>
      <c r="AB1671" s="136"/>
      <c r="AC1671" s="136"/>
      <c r="AD1671" s="136"/>
      <c r="AE1671" s="136"/>
      <c r="AF1671" s="136"/>
      <c r="AG1671" s="136"/>
      <c r="AH1671" s="136"/>
      <c r="AI1671" s="136"/>
    </row>
    <row r="1672" spans="1:35" ht="30" x14ac:dyDescent="0.25">
      <c r="A1672" s="133">
        <v>265050</v>
      </c>
      <c r="B1672" s="133" t="s">
        <v>4072</v>
      </c>
      <c r="C1672" s="133">
        <v>2</v>
      </c>
      <c r="D1672" s="133" t="s">
        <v>1066</v>
      </c>
      <c r="E1672" s="133">
        <v>265</v>
      </c>
      <c r="F1672" s="133" t="s">
        <v>50</v>
      </c>
      <c r="G1672" s="133">
        <v>26505</v>
      </c>
      <c r="H1672" s="133" t="s">
        <v>4072</v>
      </c>
      <c r="I1672" s="133">
        <v>227263</v>
      </c>
      <c r="J1672" s="133" t="s">
        <v>4085</v>
      </c>
      <c r="K1672" s="133" t="s">
        <v>545</v>
      </c>
      <c r="L1672" s="135" t="str">
        <f t="shared" si="52"/>
        <v>AA</v>
      </c>
      <c r="M1672" s="131">
        <f t="shared" si="53"/>
        <v>0</v>
      </c>
      <c r="P1672" s="136"/>
      <c r="Q1672" s="136"/>
      <c r="R1672" s="136"/>
      <c r="S1672" s="136"/>
      <c r="T1672"/>
      <c r="U1672" s="136"/>
      <c r="V1672" s="136"/>
      <c r="W1672"/>
      <c r="X1672" s="136"/>
      <c r="Y1672" s="136"/>
      <c r="Z1672" s="136"/>
      <c r="AA1672" s="136"/>
      <c r="AB1672" s="136"/>
      <c r="AC1672" s="136"/>
      <c r="AD1672" s="136"/>
      <c r="AE1672" s="136"/>
      <c r="AF1672" s="136"/>
      <c r="AG1672" s="136"/>
      <c r="AH1672" s="136"/>
      <c r="AI1672" s="136"/>
    </row>
    <row r="1673" spans="1:35" ht="30" x14ac:dyDescent="0.25">
      <c r="A1673" s="133">
        <v>265050</v>
      </c>
      <c r="B1673" s="133" t="s">
        <v>4072</v>
      </c>
      <c r="C1673" s="133">
        <v>2</v>
      </c>
      <c r="D1673" s="133" t="s">
        <v>1066</v>
      </c>
      <c r="E1673" s="133">
        <v>265</v>
      </c>
      <c r="F1673" s="133" t="s">
        <v>50</v>
      </c>
      <c r="G1673" s="133">
        <v>26505</v>
      </c>
      <c r="H1673" s="133" t="s">
        <v>4072</v>
      </c>
      <c r="I1673" s="133">
        <v>227264</v>
      </c>
      <c r="J1673" s="133" t="s">
        <v>4087</v>
      </c>
      <c r="K1673" s="133" t="s">
        <v>545</v>
      </c>
      <c r="L1673" s="135" t="str">
        <f t="shared" si="52"/>
        <v>AA</v>
      </c>
      <c r="M1673" s="131">
        <f t="shared" si="53"/>
        <v>0</v>
      </c>
      <c r="P1673" s="136"/>
      <c r="Q1673" s="136"/>
      <c r="R1673" s="136"/>
      <c r="S1673" s="136"/>
      <c r="T1673"/>
      <c r="U1673" s="136"/>
      <c r="V1673" s="136"/>
      <c r="W1673"/>
      <c r="X1673" s="136"/>
      <c r="Y1673" s="136"/>
      <c r="Z1673" s="136"/>
      <c r="AA1673" s="136"/>
      <c r="AB1673" s="136"/>
      <c r="AC1673" s="136"/>
      <c r="AD1673" s="136"/>
      <c r="AE1673" s="136"/>
      <c r="AF1673" s="136"/>
      <c r="AG1673" s="136"/>
      <c r="AH1673" s="136"/>
      <c r="AI1673" s="136"/>
    </row>
    <row r="1674" spans="1:35" ht="30" x14ac:dyDescent="0.25">
      <c r="A1674" s="133">
        <v>265050</v>
      </c>
      <c r="B1674" s="133" t="s">
        <v>4072</v>
      </c>
      <c r="C1674" s="133">
        <v>2</v>
      </c>
      <c r="D1674" s="133" t="s">
        <v>1066</v>
      </c>
      <c r="E1674" s="133">
        <v>265</v>
      </c>
      <c r="F1674" s="133" t="s">
        <v>50</v>
      </c>
      <c r="G1674" s="133">
        <v>26505</v>
      </c>
      <c r="H1674" s="133" t="s">
        <v>4072</v>
      </c>
      <c r="I1674" s="133">
        <v>227288</v>
      </c>
      <c r="J1674" s="133" t="s">
        <v>4089</v>
      </c>
      <c r="K1674" s="133" t="s">
        <v>545</v>
      </c>
      <c r="L1674" s="135" t="str">
        <f t="shared" si="52"/>
        <v>AA</v>
      </c>
      <c r="M1674" s="131">
        <f t="shared" si="53"/>
        <v>0</v>
      </c>
      <c r="P1674" s="136"/>
      <c r="Q1674" s="136"/>
      <c r="R1674" s="136"/>
      <c r="S1674" s="136"/>
      <c r="T1674"/>
      <c r="U1674" s="136"/>
      <c r="V1674" s="136"/>
      <c r="W1674"/>
      <c r="X1674" s="136"/>
      <c r="Y1674" s="136"/>
      <c r="Z1674" s="136"/>
      <c r="AA1674" s="136"/>
      <c r="AB1674" s="136"/>
      <c r="AC1674" s="136"/>
      <c r="AD1674" s="136"/>
      <c r="AE1674" s="136"/>
      <c r="AF1674" s="136"/>
      <c r="AG1674" s="136"/>
      <c r="AH1674" s="136"/>
      <c r="AI1674" s="136"/>
    </row>
    <row r="1675" spans="1:35" ht="30" x14ac:dyDescent="0.25">
      <c r="A1675" s="133">
        <v>265050</v>
      </c>
      <c r="B1675" s="133" t="s">
        <v>4072</v>
      </c>
      <c r="C1675" s="133">
        <v>2</v>
      </c>
      <c r="D1675" s="133" t="s">
        <v>1066</v>
      </c>
      <c r="E1675" s="133">
        <v>265</v>
      </c>
      <c r="F1675" s="133" t="s">
        <v>50</v>
      </c>
      <c r="G1675" s="133">
        <v>26505</v>
      </c>
      <c r="H1675" s="133" t="s">
        <v>4072</v>
      </c>
      <c r="I1675" s="133">
        <v>227289</v>
      </c>
      <c r="J1675" s="133" t="s">
        <v>4091</v>
      </c>
      <c r="K1675" s="133" t="s">
        <v>545</v>
      </c>
      <c r="L1675" s="135" t="str">
        <f t="shared" si="52"/>
        <v>AA</v>
      </c>
      <c r="M1675" s="131">
        <f t="shared" si="53"/>
        <v>0</v>
      </c>
      <c r="P1675" s="136"/>
      <c r="Q1675" s="136"/>
      <c r="R1675" s="136"/>
      <c r="S1675" s="136"/>
      <c r="T1675"/>
      <c r="U1675" s="136"/>
      <c r="V1675" s="136"/>
      <c r="W1675"/>
      <c r="X1675" s="136"/>
      <c r="Y1675" s="136"/>
      <c r="Z1675" s="136"/>
      <c r="AA1675" s="136"/>
      <c r="AB1675" s="136"/>
      <c r="AC1675" s="136"/>
      <c r="AD1675" s="136"/>
      <c r="AE1675" s="136"/>
      <c r="AF1675" s="136"/>
      <c r="AG1675" s="136"/>
      <c r="AH1675" s="136"/>
      <c r="AI1675" s="136"/>
    </row>
    <row r="1676" spans="1:35" ht="30" x14ac:dyDescent="0.25">
      <c r="A1676" s="133">
        <v>265050</v>
      </c>
      <c r="B1676" s="133" t="s">
        <v>4072</v>
      </c>
      <c r="C1676" s="133">
        <v>2</v>
      </c>
      <c r="D1676" s="133" t="s">
        <v>1066</v>
      </c>
      <c r="E1676" s="133">
        <v>265</v>
      </c>
      <c r="F1676" s="133" t="s">
        <v>50</v>
      </c>
      <c r="G1676" s="133">
        <v>26505</v>
      </c>
      <c r="H1676" s="133" t="s">
        <v>4072</v>
      </c>
      <c r="I1676" s="133">
        <v>227297</v>
      </c>
      <c r="J1676" s="133" t="s">
        <v>4093</v>
      </c>
      <c r="K1676" s="133" t="s">
        <v>545</v>
      </c>
      <c r="L1676" s="135" t="str">
        <f t="shared" si="52"/>
        <v>AA</v>
      </c>
      <c r="M1676" s="131">
        <f t="shared" si="53"/>
        <v>0</v>
      </c>
      <c r="P1676" s="136"/>
      <c r="Q1676" s="136"/>
      <c r="R1676" s="136"/>
      <c r="S1676" s="136"/>
      <c r="T1676"/>
      <c r="U1676" s="136"/>
      <c r="V1676" s="136"/>
      <c r="W1676"/>
      <c r="X1676" s="136"/>
      <c r="Y1676" s="136"/>
      <c r="Z1676" s="136"/>
      <c r="AA1676" s="136"/>
      <c r="AB1676" s="136"/>
      <c r="AC1676" s="136"/>
      <c r="AD1676" s="136"/>
      <c r="AE1676" s="136"/>
      <c r="AF1676" s="136"/>
      <c r="AG1676" s="136"/>
      <c r="AH1676" s="136"/>
      <c r="AI1676" s="136"/>
    </row>
    <row r="1677" spans="1:35" ht="30" x14ac:dyDescent="0.25">
      <c r="A1677" s="133">
        <v>265050</v>
      </c>
      <c r="B1677" s="133" t="s">
        <v>4072</v>
      </c>
      <c r="C1677" s="133">
        <v>2</v>
      </c>
      <c r="D1677" s="133" t="s">
        <v>1066</v>
      </c>
      <c r="E1677" s="133">
        <v>265</v>
      </c>
      <c r="F1677" s="133" t="s">
        <v>50</v>
      </c>
      <c r="G1677" s="133">
        <v>26505</v>
      </c>
      <c r="H1677" s="133" t="s">
        <v>4072</v>
      </c>
      <c r="I1677" s="133">
        <v>227351</v>
      </c>
      <c r="J1677" s="133" t="s">
        <v>4095</v>
      </c>
      <c r="K1677" s="133" t="s">
        <v>545</v>
      </c>
      <c r="L1677" s="135" t="str">
        <f t="shared" si="52"/>
        <v>AA</v>
      </c>
      <c r="M1677" s="131">
        <f t="shared" si="53"/>
        <v>0</v>
      </c>
      <c r="P1677" s="136"/>
      <c r="Q1677" s="136"/>
      <c r="R1677" s="136"/>
      <c r="S1677" s="136"/>
      <c r="T1677"/>
      <c r="U1677" s="136"/>
      <c r="V1677" s="136"/>
      <c r="W1677"/>
      <c r="X1677" s="136"/>
      <c r="Y1677" s="136"/>
      <c r="Z1677" s="136"/>
      <c r="AA1677" s="136"/>
      <c r="AB1677" s="136"/>
      <c r="AC1677" s="136"/>
      <c r="AD1677" s="136"/>
      <c r="AE1677" s="136"/>
      <c r="AF1677" s="136"/>
      <c r="AG1677" s="136"/>
      <c r="AH1677" s="136"/>
      <c r="AI1677" s="136"/>
    </row>
    <row r="1678" spans="1:35" ht="30" x14ac:dyDescent="0.25">
      <c r="A1678" s="133">
        <v>265050</v>
      </c>
      <c r="B1678" s="133" t="s">
        <v>4072</v>
      </c>
      <c r="C1678" s="133">
        <v>2</v>
      </c>
      <c r="D1678" s="133" t="s">
        <v>1066</v>
      </c>
      <c r="E1678" s="133">
        <v>265</v>
      </c>
      <c r="F1678" s="133" t="s">
        <v>50</v>
      </c>
      <c r="G1678" s="133">
        <v>26505</v>
      </c>
      <c r="H1678" s="133" t="s">
        <v>4072</v>
      </c>
      <c r="I1678" s="133">
        <v>227424</v>
      </c>
      <c r="J1678" s="133" t="s">
        <v>4097</v>
      </c>
      <c r="K1678" s="133" t="s">
        <v>545</v>
      </c>
      <c r="L1678" s="135" t="str">
        <f t="shared" si="52"/>
        <v>AA</v>
      </c>
      <c r="M1678" s="131">
        <f t="shared" si="53"/>
        <v>0</v>
      </c>
      <c r="P1678" s="136"/>
      <c r="Q1678" s="136"/>
      <c r="R1678" s="136"/>
      <c r="S1678" s="136"/>
      <c r="T1678"/>
      <c r="U1678" s="136"/>
      <c r="V1678" s="136"/>
      <c r="W1678"/>
      <c r="X1678" s="136"/>
      <c r="Y1678" s="136"/>
      <c r="Z1678" s="136"/>
      <c r="AA1678" s="136"/>
      <c r="AB1678" s="136"/>
      <c r="AC1678" s="136"/>
      <c r="AD1678" s="136"/>
      <c r="AE1678" s="136"/>
      <c r="AF1678" s="136"/>
      <c r="AG1678" s="136"/>
      <c r="AH1678" s="136"/>
      <c r="AI1678" s="136"/>
    </row>
    <row r="1679" spans="1:35" ht="30" x14ac:dyDescent="0.25">
      <c r="A1679" s="133">
        <v>265050</v>
      </c>
      <c r="B1679" s="133" t="s">
        <v>4072</v>
      </c>
      <c r="C1679" s="133">
        <v>2</v>
      </c>
      <c r="D1679" s="133" t="s">
        <v>1066</v>
      </c>
      <c r="E1679" s="133">
        <v>265</v>
      </c>
      <c r="F1679" s="133" t="s">
        <v>50</v>
      </c>
      <c r="G1679" s="133">
        <v>26505</v>
      </c>
      <c r="H1679" s="133" t="s">
        <v>4072</v>
      </c>
      <c r="I1679" s="133">
        <v>227535</v>
      </c>
      <c r="J1679" s="133" t="s">
        <v>4099</v>
      </c>
      <c r="K1679" s="133" t="s">
        <v>545</v>
      </c>
      <c r="L1679" s="135" t="str">
        <f t="shared" si="52"/>
        <v>AA</v>
      </c>
      <c r="M1679" s="131">
        <f t="shared" si="53"/>
        <v>0</v>
      </c>
      <c r="P1679" s="136"/>
      <c r="Q1679" s="136"/>
      <c r="R1679" s="136"/>
      <c r="S1679" s="136"/>
      <c r="T1679"/>
      <c r="U1679" s="136"/>
      <c r="V1679" s="136"/>
      <c r="W1679"/>
      <c r="X1679" s="136"/>
      <c r="Y1679" s="136"/>
      <c r="Z1679" s="136"/>
      <c r="AA1679" s="136"/>
      <c r="AB1679" s="136"/>
      <c r="AC1679" s="136"/>
      <c r="AD1679" s="136"/>
      <c r="AE1679" s="136"/>
      <c r="AF1679" s="136"/>
      <c r="AG1679" s="136"/>
      <c r="AH1679" s="136"/>
      <c r="AI1679" s="136"/>
    </row>
    <row r="1680" spans="1:35" ht="30" x14ac:dyDescent="0.25">
      <c r="A1680" s="133">
        <v>265050</v>
      </c>
      <c r="B1680" s="133" t="s">
        <v>4072</v>
      </c>
      <c r="C1680" s="133">
        <v>2</v>
      </c>
      <c r="D1680" s="133" t="s">
        <v>1066</v>
      </c>
      <c r="E1680" s="133">
        <v>265</v>
      </c>
      <c r="F1680" s="133" t="s">
        <v>50</v>
      </c>
      <c r="G1680" s="133">
        <v>26505</v>
      </c>
      <c r="H1680" s="133" t="s">
        <v>4072</v>
      </c>
      <c r="I1680" s="133">
        <v>227583</v>
      </c>
      <c r="J1680" s="133" t="s">
        <v>4101</v>
      </c>
      <c r="K1680" s="133" t="s">
        <v>545</v>
      </c>
      <c r="L1680" s="135" t="str">
        <f t="shared" si="52"/>
        <v>AA</v>
      </c>
      <c r="M1680" s="131">
        <f t="shared" si="53"/>
        <v>0</v>
      </c>
      <c r="P1680" s="136"/>
      <c r="Q1680" s="136"/>
      <c r="R1680" s="136"/>
      <c r="S1680" s="136"/>
      <c r="T1680"/>
      <c r="U1680" s="136"/>
      <c r="V1680" s="136"/>
      <c r="W1680"/>
      <c r="X1680" s="136"/>
      <c r="Y1680" s="136"/>
      <c r="Z1680" s="136"/>
      <c r="AA1680" s="136"/>
      <c r="AB1680" s="136"/>
      <c r="AC1680" s="136"/>
      <c r="AD1680" s="136"/>
      <c r="AE1680" s="136"/>
      <c r="AF1680" s="136"/>
      <c r="AG1680" s="136"/>
      <c r="AH1680" s="136"/>
      <c r="AI1680" s="136"/>
    </row>
    <row r="1681" spans="1:35" ht="30" x14ac:dyDescent="0.25">
      <c r="A1681" s="133">
        <v>265050</v>
      </c>
      <c r="B1681" s="133" t="s">
        <v>4072</v>
      </c>
      <c r="C1681" s="133">
        <v>2</v>
      </c>
      <c r="D1681" s="133" t="s">
        <v>1066</v>
      </c>
      <c r="E1681" s="133">
        <v>265</v>
      </c>
      <c r="F1681" s="133" t="s">
        <v>50</v>
      </c>
      <c r="G1681" s="133">
        <v>26505</v>
      </c>
      <c r="H1681" s="133" t="s">
        <v>4072</v>
      </c>
      <c r="I1681" s="133">
        <v>227639</v>
      </c>
      <c r="J1681" s="133" t="s">
        <v>4103</v>
      </c>
      <c r="K1681" s="133" t="s">
        <v>545</v>
      </c>
      <c r="L1681" s="135" t="str">
        <f t="shared" si="52"/>
        <v>AA</v>
      </c>
      <c r="M1681" s="131">
        <f t="shared" si="53"/>
        <v>0</v>
      </c>
      <c r="P1681" s="136"/>
      <c r="Q1681" s="136"/>
      <c r="R1681" s="136"/>
      <c r="S1681" s="136"/>
      <c r="T1681"/>
      <c r="U1681" s="136"/>
      <c r="V1681" s="136"/>
      <c r="W1681"/>
      <c r="X1681" s="136"/>
      <c r="Y1681" s="136"/>
      <c r="Z1681" s="136"/>
      <c r="AA1681" s="136"/>
      <c r="AB1681" s="136"/>
      <c r="AC1681" s="136"/>
      <c r="AD1681" s="136"/>
      <c r="AE1681" s="136"/>
      <c r="AF1681" s="136"/>
      <c r="AG1681" s="136"/>
      <c r="AH1681" s="136"/>
      <c r="AI1681" s="136"/>
    </row>
    <row r="1682" spans="1:35" ht="30" x14ac:dyDescent="0.25">
      <c r="A1682" s="133">
        <v>265050</v>
      </c>
      <c r="B1682" s="133" t="s">
        <v>4072</v>
      </c>
      <c r="C1682" s="133">
        <v>2</v>
      </c>
      <c r="D1682" s="133" t="s">
        <v>1066</v>
      </c>
      <c r="E1682" s="133">
        <v>265</v>
      </c>
      <c r="F1682" s="133" t="s">
        <v>50</v>
      </c>
      <c r="G1682" s="133">
        <v>26505</v>
      </c>
      <c r="H1682" s="133" t="s">
        <v>4072</v>
      </c>
      <c r="I1682" s="133">
        <v>227817</v>
      </c>
      <c r="J1682" s="133" t="s">
        <v>4105</v>
      </c>
      <c r="K1682" s="133" t="s">
        <v>545</v>
      </c>
      <c r="L1682" s="135" t="str">
        <f t="shared" si="52"/>
        <v>AA</v>
      </c>
      <c r="M1682" s="131">
        <f t="shared" si="53"/>
        <v>0</v>
      </c>
      <c r="P1682" s="136"/>
      <c r="Q1682" s="136"/>
      <c r="R1682" s="136"/>
      <c r="S1682" s="136"/>
      <c r="T1682"/>
      <c r="U1682" s="136"/>
      <c r="V1682" s="136"/>
      <c r="W1682"/>
      <c r="X1682" s="136"/>
      <c r="Y1682" s="136"/>
      <c r="Z1682" s="136"/>
      <c r="AA1682" s="136"/>
      <c r="AB1682" s="136"/>
      <c r="AC1682" s="136"/>
      <c r="AD1682" s="136"/>
      <c r="AE1682" s="136"/>
      <c r="AF1682" s="136"/>
      <c r="AG1682" s="136"/>
      <c r="AH1682" s="136"/>
      <c r="AI1682" s="136"/>
    </row>
    <row r="1683" spans="1:35" ht="30" x14ac:dyDescent="0.25">
      <c r="A1683" s="133">
        <v>265050</v>
      </c>
      <c r="B1683" s="133" t="s">
        <v>4072</v>
      </c>
      <c r="C1683" s="133">
        <v>2</v>
      </c>
      <c r="D1683" s="133" t="s">
        <v>1066</v>
      </c>
      <c r="E1683" s="133">
        <v>265</v>
      </c>
      <c r="F1683" s="133" t="s">
        <v>50</v>
      </c>
      <c r="G1683" s="133">
        <v>26505</v>
      </c>
      <c r="H1683" s="133" t="s">
        <v>4072</v>
      </c>
      <c r="I1683" s="133">
        <v>227835</v>
      </c>
      <c r="J1683" s="133" t="s">
        <v>4107</v>
      </c>
      <c r="K1683" s="133" t="s">
        <v>545</v>
      </c>
      <c r="L1683" s="135" t="str">
        <f t="shared" si="52"/>
        <v>AA</v>
      </c>
      <c r="M1683" s="131">
        <f t="shared" si="53"/>
        <v>0</v>
      </c>
      <c r="P1683" s="136"/>
      <c r="Q1683" s="136"/>
      <c r="R1683" s="136"/>
      <c r="S1683" s="136"/>
      <c r="T1683"/>
      <c r="U1683" s="136"/>
      <c r="V1683" s="136"/>
      <c r="W1683"/>
      <c r="X1683" s="136"/>
      <c r="Y1683" s="136"/>
      <c r="Z1683" s="136"/>
      <c r="AA1683" s="136"/>
      <c r="AB1683" s="136"/>
      <c r="AC1683" s="136"/>
      <c r="AD1683" s="136"/>
      <c r="AE1683" s="136"/>
      <c r="AF1683" s="136"/>
      <c r="AG1683" s="136"/>
      <c r="AH1683" s="136"/>
      <c r="AI1683" s="136"/>
    </row>
    <row r="1684" spans="1:35" ht="30" x14ac:dyDescent="0.25">
      <c r="A1684" s="133">
        <v>265050</v>
      </c>
      <c r="B1684" s="133" t="s">
        <v>4072</v>
      </c>
      <c r="C1684" s="133">
        <v>2</v>
      </c>
      <c r="D1684" s="133" t="s">
        <v>1066</v>
      </c>
      <c r="E1684" s="133">
        <v>265</v>
      </c>
      <c r="F1684" s="133" t="s">
        <v>50</v>
      </c>
      <c r="G1684" s="133">
        <v>26505</v>
      </c>
      <c r="H1684" s="133" t="s">
        <v>4072</v>
      </c>
      <c r="I1684" s="133">
        <v>227857</v>
      </c>
      <c r="J1684" s="133" t="s">
        <v>4109</v>
      </c>
      <c r="K1684" s="133" t="s">
        <v>545</v>
      </c>
      <c r="L1684" s="135" t="str">
        <f t="shared" si="52"/>
        <v>AA</v>
      </c>
      <c r="M1684" s="131">
        <f t="shared" si="53"/>
        <v>0</v>
      </c>
      <c r="P1684" s="136"/>
      <c r="Q1684" s="136"/>
      <c r="R1684" s="136"/>
      <c r="S1684" s="136"/>
      <c r="T1684"/>
      <c r="U1684" s="136"/>
      <c r="V1684" s="136"/>
      <c r="W1684"/>
      <c r="X1684" s="136"/>
      <c r="Y1684" s="136"/>
      <c r="Z1684" s="136"/>
      <c r="AA1684" s="136"/>
      <c r="AB1684" s="136"/>
      <c r="AC1684" s="136"/>
      <c r="AD1684" s="136"/>
      <c r="AE1684" s="136"/>
      <c r="AF1684" s="136"/>
      <c r="AG1684" s="136"/>
      <c r="AH1684" s="136"/>
      <c r="AI1684" s="136"/>
    </row>
    <row r="1685" spans="1:35" ht="30" x14ac:dyDescent="0.25">
      <c r="A1685" s="133">
        <v>265050</v>
      </c>
      <c r="B1685" s="133" t="s">
        <v>4072</v>
      </c>
      <c r="C1685" s="133">
        <v>2</v>
      </c>
      <c r="D1685" s="133" t="s">
        <v>1066</v>
      </c>
      <c r="E1685" s="133">
        <v>265</v>
      </c>
      <c r="F1685" s="133" t="s">
        <v>50</v>
      </c>
      <c r="G1685" s="133">
        <v>26505</v>
      </c>
      <c r="H1685" s="133" t="s">
        <v>4072</v>
      </c>
      <c r="I1685" s="133">
        <v>227869</v>
      </c>
      <c r="J1685" s="133" t="s">
        <v>4111</v>
      </c>
      <c r="K1685" s="133" t="s">
        <v>545</v>
      </c>
      <c r="L1685" s="135" t="str">
        <f t="shared" si="52"/>
        <v>AA</v>
      </c>
      <c r="M1685" s="131">
        <f t="shared" si="53"/>
        <v>0</v>
      </c>
      <c r="P1685" s="136"/>
      <c r="Q1685" s="136"/>
      <c r="R1685" s="136"/>
      <c r="S1685" s="136"/>
      <c r="T1685"/>
      <c r="U1685" s="136"/>
      <c r="V1685" s="136"/>
      <c r="W1685"/>
      <c r="X1685" s="136"/>
      <c r="Y1685" s="136"/>
      <c r="Z1685" s="136"/>
      <c r="AA1685" s="136"/>
      <c r="AB1685" s="136"/>
      <c r="AC1685" s="136"/>
      <c r="AD1685" s="136"/>
      <c r="AE1685" s="136"/>
      <c r="AF1685" s="136"/>
      <c r="AG1685" s="136"/>
      <c r="AH1685" s="136"/>
      <c r="AI1685" s="136"/>
    </row>
    <row r="1686" spans="1:35" ht="30" x14ac:dyDescent="0.25">
      <c r="A1686" s="133">
        <v>265050</v>
      </c>
      <c r="B1686" s="133" t="s">
        <v>4072</v>
      </c>
      <c r="C1686" s="133">
        <v>2</v>
      </c>
      <c r="D1686" s="133" t="s">
        <v>1066</v>
      </c>
      <c r="E1686" s="133">
        <v>265</v>
      </c>
      <c r="F1686" s="133" t="s">
        <v>50</v>
      </c>
      <c r="G1686" s="133">
        <v>26505</v>
      </c>
      <c r="H1686" s="133" t="s">
        <v>4072</v>
      </c>
      <c r="I1686" s="133">
        <v>227929</v>
      </c>
      <c r="J1686" s="133" t="s">
        <v>4113</v>
      </c>
      <c r="K1686" s="133" t="s">
        <v>545</v>
      </c>
      <c r="L1686" s="135" t="str">
        <f t="shared" si="52"/>
        <v>AA</v>
      </c>
      <c r="M1686" s="131">
        <f t="shared" si="53"/>
        <v>0</v>
      </c>
      <c r="P1686" s="136"/>
      <c r="Q1686" s="136"/>
      <c r="R1686" s="136"/>
      <c r="S1686" s="136"/>
      <c r="T1686"/>
      <c r="U1686" s="136"/>
      <c r="V1686" s="136"/>
      <c r="W1686"/>
      <c r="X1686" s="136"/>
      <c r="Y1686" s="136"/>
      <c r="Z1686" s="136"/>
      <c r="AA1686" s="136"/>
      <c r="AB1686" s="136"/>
      <c r="AC1686" s="136"/>
      <c r="AD1686" s="136"/>
      <c r="AE1686" s="136"/>
      <c r="AF1686" s="136"/>
      <c r="AG1686" s="136"/>
      <c r="AH1686" s="136"/>
      <c r="AI1686" s="136"/>
    </row>
    <row r="1687" spans="1:35" ht="30" x14ac:dyDescent="0.25">
      <c r="A1687" s="133">
        <v>265050</v>
      </c>
      <c r="B1687" s="133" t="s">
        <v>4072</v>
      </c>
      <c r="C1687" s="133">
        <v>2</v>
      </c>
      <c r="D1687" s="133" t="s">
        <v>1066</v>
      </c>
      <c r="E1687" s="133">
        <v>265</v>
      </c>
      <c r="F1687" s="133" t="s">
        <v>50</v>
      </c>
      <c r="G1687" s="133">
        <v>26505</v>
      </c>
      <c r="H1687" s="133" t="s">
        <v>4072</v>
      </c>
      <c r="I1687" s="133">
        <v>227937</v>
      </c>
      <c r="J1687" s="133" t="s">
        <v>4115</v>
      </c>
      <c r="K1687" s="133" t="s">
        <v>545</v>
      </c>
      <c r="L1687" s="135" t="str">
        <f t="shared" si="52"/>
        <v>AA</v>
      </c>
      <c r="M1687" s="131">
        <f t="shared" si="53"/>
        <v>0</v>
      </c>
      <c r="P1687" s="136"/>
      <c r="Q1687" s="136"/>
      <c r="R1687" s="136"/>
      <c r="S1687" s="136"/>
      <c r="T1687"/>
      <c r="U1687" s="136"/>
      <c r="V1687" s="136"/>
      <c r="W1687"/>
      <c r="X1687" s="136"/>
      <c r="Y1687" s="136"/>
      <c r="Z1687" s="136"/>
      <c r="AA1687" s="136"/>
      <c r="AB1687" s="136"/>
      <c r="AC1687" s="136"/>
      <c r="AD1687" s="136"/>
      <c r="AE1687" s="136"/>
      <c r="AF1687" s="136"/>
      <c r="AG1687" s="136"/>
      <c r="AH1687" s="136"/>
      <c r="AI1687" s="136"/>
    </row>
    <row r="1688" spans="1:35" ht="30" x14ac:dyDescent="0.25">
      <c r="A1688" s="133">
        <v>265050</v>
      </c>
      <c r="B1688" s="133" t="s">
        <v>4072</v>
      </c>
      <c r="C1688" s="133">
        <v>2</v>
      </c>
      <c r="D1688" s="133" t="s">
        <v>1066</v>
      </c>
      <c r="E1688" s="133">
        <v>265</v>
      </c>
      <c r="F1688" s="133" t="s">
        <v>50</v>
      </c>
      <c r="G1688" s="133">
        <v>26505</v>
      </c>
      <c r="H1688" s="133" t="s">
        <v>4072</v>
      </c>
      <c r="I1688" s="133">
        <v>227959</v>
      </c>
      <c r="J1688" s="133" t="s">
        <v>4117</v>
      </c>
      <c r="K1688" s="133" t="s">
        <v>545</v>
      </c>
      <c r="L1688" s="135" t="str">
        <f t="shared" si="52"/>
        <v>AA</v>
      </c>
      <c r="M1688" s="131">
        <f t="shared" si="53"/>
        <v>0</v>
      </c>
      <c r="P1688" s="136"/>
      <c r="Q1688" s="136"/>
      <c r="R1688" s="136"/>
      <c r="S1688" s="136"/>
      <c r="T1688"/>
      <c r="U1688" s="136"/>
      <c r="V1688" s="136"/>
      <c r="W1688"/>
      <c r="X1688" s="136"/>
      <c r="Y1688" s="136"/>
      <c r="Z1688" s="136"/>
      <c r="AA1688" s="136"/>
      <c r="AB1688" s="136"/>
      <c r="AC1688" s="136"/>
      <c r="AD1688" s="136"/>
      <c r="AE1688" s="136"/>
      <c r="AF1688" s="136"/>
      <c r="AG1688" s="136"/>
      <c r="AH1688" s="136"/>
      <c r="AI1688" s="136"/>
    </row>
    <row r="1689" spans="1:35" ht="30" x14ac:dyDescent="0.25">
      <c r="A1689" s="133">
        <v>265050</v>
      </c>
      <c r="B1689" s="133" t="s">
        <v>4072</v>
      </c>
      <c r="C1689" s="133">
        <v>2</v>
      </c>
      <c r="D1689" s="133" t="s">
        <v>1066</v>
      </c>
      <c r="E1689" s="133">
        <v>265</v>
      </c>
      <c r="F1689" s="133" t="s">
        <v>50</v>
      </c>
      <c r="G1689" s="133">
        <v>26505</v>
      </c>
      <c r="H1689" s="133" t="s">
        <v>4072</v>
      </c>
      <c r="I1689" s="133">
        <v>227962</v>
      </c>
      <c r="J1689" s="133" t="s">
        <v>4119</v>
      </c>
      <c r="K1689" s="133" t="s">
        <v>545</v>
      </c>
      <c r="L1689" s="135" t="str">
        <f t="shared" si="52"/>
        <v>AA</v>
      </c>
      <c r="M1689" s="131">
        <f t="shared" si="53"/>
        <v>0</v>
      </c>
      <c r="P1689" s="136"/>
      <c r="Q1689" s="136"/>
      <c r="R1689" s="136"/>
      <c r="S1689" s="136"/>
      <c r="T1689"/>
      <c r="U1689" s="136"/>
      <c r="V1689" s="136"/>
      <c r="W1689"/>
      <c r="X1689" s="136"/>
      <c r="Y1689" s="136"/>
      <c r="Z1689" s="136"/>
      <c r="AA1689" s="136"/>
      <c r="AB1689" s="136"/>
      <c r="AC1689" s="136"/>
      <c r="AD1689" s="136"/>
      <c r="AE1689" s="136"/>
      <c r="AF1689" s="136"/>
      <c r="AG1689" s="136"/>
      <c r="AH1689" s="136"/>
      <c r="AI1689" s="136"/>
    </row>
    <row r="1690" spans="1:35" ht="30" x14ac:dyDescent="0.25">
      <c r="A1690" s="133">
        <v>265050</v>
      </c>
      <c r="B1690" s="133" t="s">
        <v>4072</v>
      </c>
      <c r="C1690" s="133">
        <v>2</v>
      </c>
      <c r="D1690" s="133" t="s">
        <v>1066</v>
      </c>
      <c r="E1690" s="133">
        <v>265</v>
      </c>
      <c r="F1690" s="133" t="s">
        <v>50</v>
      </c>
      <c r="G1690" s="133">
        <v>26505</v>
      </c>
      <c r="H1690" s="133" t="s">
        <v>4072</v>
      </c>
      <c r="I1690" s="133">
        <v>227990</v>
      </c>
      <c r="J1690" s="133" t="s">
        <v>4121</v>
      </c>
      <c r="K1690" s="133" t="s">
        <v>545</v>
      </c>
      <c r="L1690" s="135" t="str">
        <f t="shared" si="52"/>
        <v>AA</v>
      </c>
      <c r="M1690" s="131">
        <f t="shared" si="53"/>
        <v>0</v>
      </c>
      <c r="P1690" s="136"/>
      <c r="Q1690" s="136"/>
      <c r="R1690" s="136"/>
      <c r="S1690" s="136"/>
      <c r="T1690"/>
      <c r="U1690" s="136"/>
      <c r="V1690" s="136"/>
      <c r="W1690"/>
      <c r="X1690" s="136"/>
      <c r="Y1690" s="136"/>
      <c r="Z1690" s="136"/>
      <c r="AA1690" s="136"/>
      <c r="AB1690" s="136"/>
      <c r="AC1690" s="136"/>
      <c r="AD1690" s="136"/>
      <c r="AE1690" s="136"/>
      <c r="AF1690" s="136"/>
      <c r="AG1690" s="136"/>
      <c r="AH1690" s="136"/>
      <c r="AI1690" s="136"/>
    </row>
    <row r="1691" spans="1:35" ht="30" x14ac:dyDescent="0.25">
      <c r="A1691" s="133">
        <v>265050</v>
      </c>
      <c r="B1691" s="133" t="s">
        <v>4072</v>
      </c>
      <c r="C1691" s="133">
        <v>2</v>
      </c>
      <c r="D1691" s="133" t="s">
        <v>1066</v>
      </c>
      <c r="E1691" s="133">
        <v>265</v>
      </c>
      <c r="F1691" s="133" t="s">
        <v>50</v>
      </c>
      <c r="G1691" s="133">
        <v>26505</v>
      </c>
      <c r="H1691" s="133" t="s">
        <v>4072</v>
      </c>
      <c r="I1691" s="133">
        <v>228248</v>
      </c>
      <c r="J1691" s="133" t="s">
        <v>4123</v>
      </c>
      <c r="K1691" s="133" t="s">
        <v>1156</v>
      </c>
      <c r="L1691" s="135" t="str">
        <f t="shared" si="52"/>
        <v>AA</v>
      </c>
      <c r="M1691" s="131">
        <f t="shared" si="53"/>
        <v>0</v>
      </c>
      <c r="P1691" s="136"/>
      <c r="Q1691" s="136"/>
      <c r="R1691" s="136"/>
      <c r="S1691" s="136"/>
      <c r="T1691"/>
      <c r="U1691" s="136"/>
      <c r="V1691" s="136"/>
      <c r="W1691"/>
      <c r="X1691" s="136"/>
      <c r="Y1691" s="136"/>
      <c r="Z1691" s="136"/>
      <c r="AA1691" s="136"/>
      <c r="AB1691" s="136"/>
      <c r="AC1691" s="136"/>
      <c r="AD1691" s="136"/>
      <c r="AE1691" s="136"/>
      <c r="AF1691" s="136"/>
      <c r="AG1691" s="136"/>
      <c r="AH1691" s="136"/>
      <c r="AI1691" s="136"/>
    </row>
    <row r="1692" spans="1:35" ht="30" x14ac:dyDescent="0.25">
      <c r="A1692" s="133">
        <v>265050</v>
      </c>
      <c r="B1692" s="133" t="s">
        <v>4072</v>
      </c>
      <c r="C1692" s="133">
        <v>2</v>
      </c>
      <c r="D1692" s="133" t="s">
        <v>1066</v>
      </c>
      <c r="E1692" s="133">
        <v>265</v>
      </c>
      <c r="F1692" s="133" t="s">
        <v>50</v>
      </c>
      <c r="G1692" s="133">
        <v>26505</v>
      </c>
      <c r="H1692" s="133" t="s">
        <v>4072</v>
      </c>
      <c r="I1692" s="133">
        <v>228252</v>
      </c>
      <c r="J1692" s="133" t="s">
        <v>8214</v>
      </c>
      <c r="K1692" s="133" t="s">
        <v>1156</v>
      </c>
      <c r="L1692" s="135" t="str">
        <f t="shared" si="52"/>
        <v>AA</v>
      </c>
      <c r="M1692" s="131">
        <f t="shared" si="53"/>
        <v>0</v>
      </c>
      <c r="P1692" s="136"/>
      <c r="Q1692" s="136"/>
      <c r="R1692" s="136"/>
      <c r="S1692" s="136"/>
      <c r="T1692"/>
      <c r="U1692" s="136"/>
      <c r="V1692" s="136"/>
      <c r="W1692"/>
      <c r="X1692" s="136"/>
      <c r="Y1692" s="136"/>
      <c r="Z1692" s="136"/>
      <c r="AA1692" s="136"/>
      <c r="AB1692" s="136"/>
      <c r="AC1692" s="136"/>
      <c r="AD1692" s="136"/>
      <c r="AE1692" s="136"/>
      <c r="AF1692" s="136"/>
      <c r="AG1692" s="136"/>
      <c r="AH1692" s="136"/>
      <c r="AI1692" s="136"/>
    </row>
    <row r="1693" spans="1:35" ht="30" x14ac:dyDescent="0.25">
      <c r="A1693" s="133">
        <v>265050</v>
      </c>
      <c r="B1693" s="133" t="s">
        <v>4072</v>
      </c>
      <c r="C1693" s="133">
        <v>2</v>
      </c>
      <c r="D1693" s="133" t="s">
        <v>1066</v>
      </c>
      <c r="E1693" s="133">
        <v>265</v>
      </c>
      <c r="F1693" s="133" t="s">
        <v>50</v>
      </c>
      <c r="G1693" s="133">
        <v>26505</v>
      </c>
      <c r="H1693" s="133" t="s">
        <v>4072</v>
      </c>
      <c r="I1693" s="133">
        <v>228263</v>
      </c>
      <c r="J1693" s="133" t="s">
        <v>4125</v>
      </c>
      <c r="K1693" s="133" t="s">
        <v>1156</v>
      </c>
      <c r="L1693" s="135" t="str">
        <f t="shared" si="52"/>
        <v>AA</v>
      </c>
      <c r="M1693" s="131">
        <f t="shared" si="53"/>
        <v>0</v>
      </c>
      <c r="P1693" s="136"/>
      <c r="Q1693" s="136"/>
      <c r="R1693" s="136"/>
      <c r="S1693" s="136"/>
      <c r="T1693"/>
      <c r="U1693" s="136"/>
      <c r="V1693" s="136"/>
      <c r="W1693"/>
      <c r="X1693" s="136"/>
      <c r="Y1693" s="136"/>
      <c r="Z1693" s="136"/>
      <c r="AA1693" s="136"/>
      <c r="AB1693" s="136"/>
      <c r="AC1693" s="136"/>
      <c r="AD1693" s="136"/>
      <c r="AE1693" s="136"/>
      <c r="AF1693" s="136"/>
      <c r="AG1693" s="136"/>
      <c r="AH1693" s="136"/>
      <c r="AI1693" s="136"/>
    </row>
    <row r="1694" spans="1:35" ht="30" x14ac:dyDescent="0.25">
      <c r="A1694" s="133">
        <v>265050</v>
      </c>
      <c r="B1694" s="133" t="s">
        <v>4072</v>
      </c>
      <c r="C1694" s="133">
        <v>2</v>
      </c>
      <c r="D1694" s="133" t="s">
        <v>1066</v>
      </c>
      <c r="E1694" s="133">
        <v>265</v>
      </c>
      <c r="F1694" s="133" t="s">
        <v>50</v>
      </c>
      <c r="G1694" s="133">
        <v>26505</v>
      </c>
      <c r="H1694" s="133" t="s">
        <v>4072</v>
      </c>
      <c r="I1694" s="133">
        <v>228407</v>
      </c>
      <c r="J1694" s="133" t="s">
        <v>4127</v>
      </c>
      <c r="K1694" s="133" t="s">
        <v>1156</v>
      </c>
      <c r="L1694" s="135" t="str">
        <f t="shared" si="52"/>
        <v>AA</v>
      </c>
      <c r="M1694" s="131">
        <f t="shared" si="53"/>
        <v>0</v>
      </c>
      <c r="P1694" s="136"/>
      <c r="Q1694" s="136"/>
      <c r="R1694" s="136"/>
      <c r="S1694" s="136"/>
      <c r="T1694"/>
      <c r="U1694" s="136"/>
      <c r="V1694" s="136"/>
      <c r="W1694"/>
      <c r="X1694" s="136"/>
      <c r="Y1694" s="136"/>
      <c r="Z1694" s="136"/>
      <c r="AA1694" s="136"/>
      <c r="AB1694" s="136"/>
      <c r="AC1694" s="136"/>
      <c r="AD1694" s="136"/>
      <c r="AE1694" s="136"/>
      <c r="AF1694" s="136"/>
      <c r="AG1694" s="136"/>
      <c r="AH1694" s="136"/>
      <c r="AI1694" s="136"/>
    </row>
    <row r="1695" spans="1:35" ht="30" x14ac:dyDescent="0.25">
      <c r="A1695" s="133">
        <v>265050</v>
      </c>
      <c r="B1695" s="133" t="s">
        <v>4072</v>
      </c>
      <c r="C1695" s="133">
        <v>2</v>
      </c>
      <c r="D1695" s="133" t="s">
        <v>1066</v>
      </c>
      <c r="E1695" s="133">
        <v>265</v>
      </c>
      <c r="F1695" s="133" t="s">
        <v>50</v>
      </c>
      <c r="G1695" s="133">
        <v>26505</v>
      </c>
      <c r="H1695" s="133" t="s">
        <v>4072</v>
      </c>
      <c r="I1695" s="133">
        <v>228423</v>
      </c>
      <c r="J1695" s="133" t="s">
        <v>4129</v>
      </c>
      <c r="K1695" s="133" t="s">
        <v>1156</v>
      </c>
      <c r="L1695" s="135" t="str">
        <f t="shared" si="52"/>
        <v>AA</v>
      </c>
      <c r="M1695" s="131">
        <f t="shared" si="53"/>
        <v>0</v>
      </c>
      <c r="P1695" s="136"/>
      <c r="Q1695" s="136"/>
      <c r="R1695" s="136"/>
      <c r="S1695" s="136"/>
      <c r="T1695"/>
      <c r="U1695" s="136"/>
      <c r="V1695" s="136"/>
      <c r="W1695"/>
      <c r="X1695" s="136"/>
      <c r="Y1695" s="136"/>
      <c r="Z1695" s="136"/>
      <c r="AA1695" s="136"/>
      <c r="AB1695" s="136"/>
      <c r="AC1695" s="136"/>
      <c r="AD1695" s="136"/>
      <c r="AE1695" s="136"/>
      <c r="AF1695" s="136"/>
      <c r="AG1695" s="136"/>
      <c r="AH1695" s="136"/>
      <c r="AI1695" s="136"/>
    </row>
    <row r="1696" spans="1:35" ht="30" x14ac:dyDescent="0.25">
      <c r="A1696" s="133">
        <v>265050</v>
      </c>
      <c r="B1696" s="133" t="s">
        <v>4072</v>
      </c>
      <c r="C1696" s="133">
        <v>2</v>
      </c>
      <c r="D1696" s="133" t="s">
        <v>1066</v>
      </c>
      <c r="E1696" s="133">
        <v>265</v>
      </c>
      <c r="F1696" s="133" t="s">
        <v>50</v>
      </c>
      <c r="G1696" s="133">
        <v>26505</v>
      </c>
      <c r="H1696" s="133" t="s">
        <v>4072</v>
      </c>
      <c r="I1696" s="133">
        <v>228813</v>
      </c>
      <c r="J1696" s="133" t="s">
        <v>4133</v>
      </c>
      <c r="K1696" s="133" t="s">
        <v>545</v>
      </c>
      <c r="L1696" s="135" t="str">
        <f t="shared" si="52"/>
        <v>AA</v>
      </c>
      <c r="M1696" s="131">
        <f t="shared" si="53"/>
        <v>0</v>
      </c>
      <c r="P1696" s="136"/>
      <c r="Q1696" s="136"/>
      <c r="R1696" s="136"/>
      <c r="S1696" s="136"/>
      <c r="T1696"/>
      <c r="U1696" s="136"/>
      <c r="V1696" s="136"/>
      <c r="W1696"/>
      <c r="X1696" s="136"/>
      <c r="Y1696" s="136"/>
      <c r="Z1696" s="136"/>
      <c r="AA1696" s="136"/>
      <c r="AB1696" s="136"/>
      <c r="AC1696" s="136"/>
      <c r="AD1696" s="136"/>
      <c r="AE1696" s="136"/>
      <c r="AF1696" s="136"/>
      <c r="AG1696" s="136"/>
      <c r="AH1696" s="136"/>
      <c r="AI1696" s="136"/>
    </row>
    <row r="1697" spans="1:35" ht="30" x14ac:dyDescent="0.25">
      <c r="A1697" s="133">
        <v>265050</v>
      </c>
      <c r="B1697" s="133" t="s">
        <v>4072</v>
      </c>
      <c r="C1697" s="133">
        <v>2</v>
      </c>
      <c r="D1697" s="133" t="s">
        <v>1066</v>
      </c>
      <c r="E1697" s="133">
        <v>265</v>
      </c>
      <c r="F1697" s="133" t="s">
        <v>50</v>
      </c>
      <c r="G1697" s="133">
        <v>26505</v>
      </c>
      <c r="H1697" s="133" t="s">
        <v>4072</v>
      </c>
      <c r="I1697" s="133">
        <v>333135</v>
      </c>
      <c r="J1697" s="133" t="s">
        <v>4135</v>
      </c>
      <c r="K1697" s="133" t="s">
        <v>545</v>
      </c>
      <c r="L1697" s="135" t="str">
        <f t="shared" si="52"/>
        <v>AA</v>
      </c>
      <c r="M1697" s="131">
        <f t="shared" si="53"/>
        <v>0</v>
      </c>
      <c r="P1697" s="136"/>
      <c r="Q1697" s="136"/>
      <c r="R1697" s="136"/>
      <c r="S1697" s="136"/>
      <c r="T1697"/>
      <c r="U1697" s="136"/>
      <c r="V1697" s="136"/>
      <c r="W1697"/>
      <c r="X1697" s="136"/>
      <c r="Y1697" s="136"/>
      <c r="Z1697" s="136"/>
      <c r="AA1697" s="136"/>
      <c r="AB1697" s="136"/>
      <c r="AC1697" s="136"/>
      <c r="AD1697" s="136"/>
      <c r="AE1697" s="136"/>
      <c r="AF1697" s="136"/>
      <c r="AG1697" s="136"/>
      <c r="AH1697" s="136"/>
      <c r="AI1697" s="136"/>
    </row>
    <row r="1698" spans="1:35" ht="30" x14ac:dyDescent="0.25">
      <c r="A1698" s="133">
        <v>265050</v>
      </c>
      <c r="B1698" s="133" t="s">
        <v>4072</v>
      </c>
      <c r="C1698" s="133">
        <v>2</v>
      </c>
      <c r="D1698" s="133" t="s">
        <v>1066</v>
      </c>
      <c r="E1698" s="133">
        <v>265</v>
      </c>
      <c r="F1698" s="133" t="s">
        <v>50</v>
      </c>
      <c r="G1698" s="133">
        <v>26505</v>
      </c>
      <c r="H1698" s="133" t="s">
        <v>4072</v>
      </c>
      <c r="I1698" s="133">
        <v>333546</v>
      </c>
      <c r="J1698" s="133" t="s">
        <v>4137</v>
      </c>
      <c r="K1698" s="133" t="s">
        <v>545</v>
      </c>
      <c r="L1698" s="135" t="str">
        <f t="shared" si="52"/>
        <v>AA</v>
      </c>
      <c r="M1698" s="131">
        <f t="shared" si="53"/>
        <v>0</v>
      </c>
      <c r="P1698" s="136"/>
      <c r="Q1698" s="136"/>
      <c r="R1698" s="136"/>
      <c r="S1698" s="136"/>
      <c r="T1698"/>
      <c r="U1698" s="136"/>
      <c r="V1698" s="136"/>
      <c r="W1698"/>
      <c r="X1698" s="136"/>
      <c r="Y1698" s="136"/>
      <c r="Z1698" s="136"/>
      <c r="AA1698" s="136"/>
      <c r="AB1698" s="136"/>
      <c r="AC1698" s="136"/>
      <c r="AD1698" s="136"/>
      <c r="AE1698" s="136"/>
      <c r="AF1698" s="136"/>
      <c r="AG1698" s="136"/>
      <c r="AH1698" s="136"/>
      <c r="AI1698" s="136"/>
    </row>
    <row r="1699" spans="1:35" ht="30" x14ac:dyDescent="0.25">
      <c r="A1699" s="133">
        <v>265050</v>
      </c>
      <c r="B1699" s="133" t="s">
        <v>4072</v>
      </c>
      <c r="C1699" s="133">
        <v>2</v>
      </c>
      <c r="D1699" s="133" t="s">
        <v>1066</v>
      </c>
      <c r="E1699" s="133">
        <v>265</v>
      </c>
      <c r="F1699" s="133" t="s">
        <v>50</v>
      </c>
      <c r="G1699" s="133">
        <v>26505</v>
      </c>
      <c r="H1699" s="133" t="s">
        <v>4072</v>
      </c>
      <c r="I1699" s="133">
        <v>334091</v>
      </c>
      <c r="J1699" s="133" t="s">
        <v>4139</v>
      </c>
      <c r="K1699" s="133" t="s">
        <v>587</v>
      </c>
      <c r="L1699" s="135" t="str">
        <f t="shared" si="52"/>
        <v>AA</v>
      </c>
      <c r="M1699" s="131">
        <f t="shared" si="53"/>
        <v>0</v>
      </c>
      <c r="P1699" s="136"/>
      <c r="Q1699" s="136"/>
      <c r="R1699" s="136"/>
      <c r="S1699" s="136"/>
      <c r="T1699"/>
      <c r="U1699" s="136"/>
      <c r="V1699" s="136"/>
      <c r="W1699"/>
      <c r="X1699" s="136"/>
      <c r="Y1699" s="136"/>
      <c r="Z1699" s="136"/>
      <c r="AA1699" s="136"/>
      <c r="AB1699" s="136"/>
      <c r="AC1699" s="136"/>
      <c r="AD1699" s="136"/>
      <c r="AE1699" s="136"/>
      <c r="AF1699" s="136"/>
      <c r="AG1699" s="136"/>
      <c r="AH1699" s="136"/>
      <c r="AI1699" s="136"/>
    </row>
    <row r="1700" spans="1:35" ht="30" x14ac:dyDescent="0.25">
      <c r="A1700" s="133">
        <v>265050</v>
      </c>
      <c r="B1700" s="133" t="s">
        <v>4072</v>
      </c>
      <c r="C1700" s="133">
        <v>2</v>
      </c>
      <c r="D1700" s="133" t="s">
        <v>1066</v>
      </c>
      <c r="E1700" s="133">
        <v>265</v>
      </c>
      <c r="F1700" s="133" t="s">
        <v>50</v>
      </c>
      <c r="G1700" s="133">
        <v>26505</v>
      </c>
      <c r="H1700" s="133" t="s">
        <v>4072</v>
      </c>
      <c r="I1700" s="133">
        <v>336253</v>
      </c>
      <c r="J1700" s="133" t="s">
        <v>4141</v>
      </c>
      <c r="K1700" s="133" t="s">
        <v>884</v>
      </c>
      <c r="L1700" s="135" t="str">
        <f t="shared" si="52"/>
        <v>AA</v>
      </c>
      <c r="M1700" s="131">
        <f t="shared" si="53"/>
        <v>0</v>
      </c>
      <c r="P1700" s="136"/>
      <c r="Q1700" s="136"/>
      <c r="R1700" s="136"/>
      <c r="S1700" s="136"/>
      <c r="T1700"/>
      <c r="U1700" s="136"/>
      <c r="V1700" s="136"/>
      <c r="W1700"/>
      <c r="X1700" s="136"/>
      <c r="Y1700" s="136"/>
      <c r="Z1700" s="136"/>
      <c r="AA1700" s="136"/>
      <c r="AB1700" s="136"/>
      <c r="AC1700" s="136"/>
      <c r="AD1700" s="136"/>
      <c r="AE1700" s="136"/>
      <c r="AF1700" s="136"/>
      <c r="AG1700" s="136"/>
      <c r="AH1700" s="136"/>
      <c r="AI1700" s="136"/>
    </row>
    <row r="1701" spans="1:35" ht="30" x14ac:dyDescent="0.25">
      <c r="A1701" s="133">
        <v>265050</v>
      </c>
      <c r="B1701" s="133" t="s">
        <v>4072</v>
      </c>
      <c r="C1701" s="133">
        <v>2</v>
      </c>
      <c r="D1701" s="133" t="s">
        <v>1066</v>
      </c>
      <c r="E1701" s="133">
        <v>265</v>
      </c>
      <c r="F1701" s="133" t="s">
        <v>50</v>
      </c>
      <c r="G1701" s="133">
        <v>26505</v>
      </c>
      <c r="H1701" s="133" t="s">
        <v>4072</v>
      </c>
      <c r="I1701" s="133">
        <v>336289</v>
      </c>
      <c r="J1701" s="133" t="s">
        <v>4143</v>
      </c>
      <c r="K1701" s="133" t="s">
        <v>884</v>
      </c>
      <c r="L1701" s="135" t="str">
        <f t="shared" si="52"/>
        <v>AA</v>
      </c>
      <c r="M1701" s="131">
        <f t="shared" si="53"/>
        <v>0</v>
      </c>
      <c r="P1701" s="136"/>
      <c r="Q1701" s="136"/>
      <c r="R1701" s="136"/>
      <c r="S1701" s="136"/>
      <c r="T1701"/>
      <c r="U1701" s="136"/>
      <c r="V1701" s="136"/>
      <c r="W1701"/>
      <c r="X1701" s="136"/>
      <c r="Y1701" s="136"/>
      <c r="Z1701" s="136"/>
      <c r="AA1701" s="136"/>
      <c r="AB1701" s="136"/>
      <c r="AC1701" s="136"/>
      <c r="AD1701" s="136"/>
      <c r="AE1701" s="136"/>
      <c r="AF1701" s="136"/>
      <c r="AG1701" s="136"/>
      <c r="AH1701" s="136"/>
      <c r="AI1701" s="136"/>
    </row>
    <row r="1702" spans="1:35" ht="30" x14ac:dyDescent="0.25">
      <c r="A1702" s="133">
        <v>265050</v>
      </c>
      <c r="B1702" s="133" t="s">
        <v>4072</v>
      </c>
      <c r="C1702" s="133">
        <v>2</v>
      </c>
      <c r="D1702" s="133" t="s">
        <v>1066</v>
      </c>
      <c r="E1702" s="133">
        <v>265</v>
      </c>
      <c r="F1702" s="133" t="s">
        <v>50</v>
      </c>
      <c r="G1702" s="133">
        <v>26505</v>
      </c>
      <c r="H1702" s="133" t="s">
        <v>4072</v>
      </c>
      <c r="I1702" s="133">
        <v>336592</v>
      </c>
      <c r="J1702" s="133" t="s">
        <v>4145</v>
      </c>
      <c r="K1702" s="133" t="s">
        <v>884</v>
      </c>
      <c r="L1702" s="135" t="str">
        <f t="shared" si="52"/>
        <v>AA</v>
      </c>
      <c r="M1702" s="131">
        <f t="shared" si="53"/>
        <v>0</v>
      </c>
      <c r="P1702" s="136"/>
      <c r="Q1702" s="136"/>
      <c r="R1702" s="136"/>
      <c r="S1702" s="136"/>
      <c r="T1702"/>
      <c r="U1702" s="136"/>
      <c r="V1702" s="136"/>
      <c r="W1702"/>
      <c r="X1702" s="136"/>
      <c r="Y1702" s="136"/>
      <c r="Z1702" s="136"/>
      <c r="AA1702" s="136"/>
      <c r="AB1702" s="136"/>
      <c r="AC1702" s="136"/>
      <c r="AD1702" s="136"/>
      <c r="AE1702" s="136"/>
      <c r="AF1702" s="136"/>
      <c r="AG1702" s="136"/>
      <c r="AH1702" s="136"/>
      <c r="AI1702" s="136"/>
    </row>
    <row r="1703" spans="1:35" ht="30" x14ac:dyDescent="0.25">
      <c r="A1703" s="133">
        <v>265050</v>
      </c>
      <c r="B1703" s="133" t="s">
        <v>4072</v>
      </c>
      <c r="C1703" s="133">
        <v>2</v>
      </c>
      <c r="D1703" s="133" t="s">
        <v>1066</v>
      </c>
      <c r="E1703" s="133">
        <v>265</v>
      </c>
      <c r="F1703" s="133" t="s">
        <v>50</v>
      </c>
      <c r="G1703" s="133">
        <v>26505</v>
      </c>
      <c r="H1703" s="133" t="s">
        <v>4072</v>
      </c>
      <c r="I1703" s="133">
        <v>336593</v>
      </c>
      <c r="J1703" s="133" t="s">
        <v>4147</v>
      </c>
      <c r="K1703" s="133" t="s">
        <v>884</v>
      </c>
      <c r="L1703" s="135" t="str">
        <f t="shared" si="52"/>
        <v>AA</v>
      </c>
      <c r="M1703" s="131">
        <f t="shared" si="53"/>
        <v>0</v>
      </c>
      <c r="P1703" s="136"/>
      <c r="Q1703" s="136"/>
      <c r="R1703" s="136"/>
      <c r="S1703" s="136"/>
      <c r="T1703"/>
      <c r="U1703" s="136"/>
      <c r="V1703" s="136"/>
      <c r="W1703"/>
      <c r="X1703" s="136"/>
      <c r="Y1703" s="136"/>
      <c r="Z1703" s="136"/>
      <c r="AA1703" s="136"/>
      <c r="AB1703" s="136"/>
      <c r="AC1703" s="136"/>
      <c r="AD1703" s="136"/>
      <c r="AE1703" s="136"/>
      <c r="AF1703" s="136"/>
      <c r="AG1703" s="136"/>
      <c r="AH1703" s="136"/>
      <c r="AI1703" s="136"/>
    </row>
    <row r="1704" spans="1:35" ht="30" x14ac:dyDescent="0.25">
      <c r="A1704" s="133">
        <v>265050</v>
      </c>
      <c r="B1704" s="133" t="s">
        <v>4072</v>
      </c>
      <c r="C1704" s="133">
        <v>2</v>
      </c>
      <c r="D1704" s="133" t="s">
        <v>1066</v>
      </c>
      <c r="E1704" s="133">
        <v>265</v>
      </c>
      <c r="F1704" s="133" t="s">
        <v>50</v>
      </c>
      <c r="G1704" s="133">
        <v>26505</v>
      </c>
      <c r="H1704" s="133" t="s">
        <v>4072</v>
      </c>
      <c r="I1704" s="133">
        <v>559534</v>
      </c>
      <c r="J1704" s="133" t="s">
        <v>4149</v>
      </c>
      <c r="K1704" s="133" t="s">
        <v>545</v>
      </c>
      <c r="L1704" s="135" t="str">
        <f t="shared" si="52"/>
        <v>AA</v>
      </c>
      <c r="M1704" s="131">
        <f t="shared" si="53"/>
        <v>0</v>
      </c>
      <c r="P1704" s="136"/>
      <c r="Q1704" s="136"/>
      <c r="R1704" s="136"/>
      <c r="S1704" s="136"/>
      <c r="T1704"/>
      <c r="U1704" s="136"/>
      <c r="V1704" s="136"/>
      <c r="W1704"/>
      <c r="X1704" s="136"/>
      <c r="Y1704" s="136"/>
      <c r="Z1704" s="136"/>
      <c r="AA1704" s="136"/>
      <c r="AB1704" s="136"/>
      <c r="AC1704" s="136"/>
      <c r="AD1704" s="136"/>
      <c r="AE1704" s="136"/>
      <c r="AF1704" s="136"/>
      <c r="AG1704" s="136"/>
      <c r="AH1704" s="136"/>
      <c r="AI1704" s="136"/>
    </row>
    <row r="1705" spans="1:35" ht="30" x14ac:dyDescent="0.25">
      <c r="A1705" s="133">
        <v>265050</v>
      </c>
      <c r="B1705" s="133" t="s">
        <v>4072</v>
      </c>
      <c r="C1705" s="133">
        <v>2</v>
      </c>
      <c r="D1705" s="133" t="s">
        <v>1066</v>
      </c>
      <c r="E1705" s="133">
        <v>265</v>
      </c>
      <c r="F1705" s="133" t="s">
        <v>50</v>
      </c>
      <c r="G1705" s="133">
        <v>26505</v>
      </c>
      <c r="H1705" s="133" t="s">
        <v>4072</v>
      </c>
      <c r="I1705" s="133">
        <v>660580</v>
      </c>
      <c r="J1705" s="133" t="s">
        <v>4151</v>
      </c>
      <c r="K1705" s="133" t="s">
        <v>545</v>
      </c>
      <c r="L1705" s="135" t="str">
        <f t="shared" si="52"/>
        <v>AA</v>
      </c>
      <c r="M1705" s="131">
        <f t="shared" si="53"/>
        <v>0</v>
      </c>
      <c r="P1705" s="136"/>
      <c r="Q1705" s="136"/>
      <c r="R1705" s="136"/>
      <c r="S1705" s="136"/>
      <c r="T1705"/>
      <c r="U1705" s="136"/>
      <c r="V1705" s="136"/>
      <c r="W1705"/>
      <c r="X1705" s="136"/>
      <c r="Y1705" s="136"/>
      <c r="Z1705" s="136"/>
      <c r="AA1705" s="136"/>
      <c r="AB1705" s="136"/>
      <c r="AC1705" s="136"/>
      <c r="AD1705" s="136"/>
      <c r="AE1705" s="136"/>
      <c r="AF1705" s="136"/>
      <c r="AG1705" s="136"/>
      <c r="AH1705" s="136"/>
      <c r="AI1705" s="136"/>
    </row>
    <row r="1706" spans="1:35" ht="30" x14ac:dyDescent="0.25">
      <c r="A1706" s="133">
        <v>265050</v>
      </c>
      <c r="B1706" s="133" t="s">
        <v>4072</v>
      </c>
      <c r="C1706" s="133">
        <v>2</v>
      </c>
      <c r="D1706" s="133" t="s">
        <v>1066</v>
      </c>
      <c r="E1706" s="133">
        <v>265</v>
      </c>
      <c r="F1706" s="133" t="s">
        <v>50</v>
      </c>
      <c r="G1706" s="133">
        <v>26505</v>
      </c>
      <c r="H1706" s="133" t="s">
        <v>4072</v>
      </c>
      <c r="I1706" s="133">
        <v>770580</v>
      </c>
      <c r="J1706" s="133" t="s">
        <v>4153</v>
      </c>
      <c r="K1706" s="133" t="s">
        <v>538</v>
      </c>
      <c r="L1706" s="135" t="str">
        <f t="shared" si="52"/>
        <v>AA</v>
      </c>
      <c r="M1706" s="131">
        <f t="shared" si="53"/>
        <v>0</v>
      </c>
      <c r="P1706" s="136"/>
      <c r="Q1706" s="136"/>
      <c r="R1706" s="136"/>
      <c r="S1706" s="136"/>
      <c r="T1706"/>
      <c r="U1706" s="136"/>
      <c r="V1706" s="136"/>
      <c r="W1706"/>
      <c r="X1706" s="136"/>
      <c r="Y1706" s="136"/>
      <c r="Z1706" s="136"/>
      <c r="AA1706" s="136"/>
      <c r="AB1706" s="136"/>
      <c r="AC1706" s="136"/>
      <c r="AD1706" s="136"/>
      <c r="AE1706" s="136"/>
      <c r="AF1706" s="136"/>
      <c r="AG1706" s="136"/>
      <c r="AH1706" s="136"/>
      <c r="AI1706" s="136"/>
    </row>
    <row r="1707" spans="1:35" ht="30" x14ac:dyDescent="0.25">
      <c r="A1707" s="133">
        <v>265100</v>
      </c>
      <c r="B1707" s="133" t="s">
        <v>4155</v>
      </c>
      <c r="C1707" s="133">
        <v>2</v>
      </c>
      <c r="D1707" s="133" t="s">
        <v>1066</v>
      </c>
      <c r="E1707" s="133">
        <v>265</v>
      </c>
      <c r="F1707" s="133" t="s">
        <v>50</v>
      </c>
      <c r="G1707" s="133">
        <v>26510</v>
      </c>
      <c r="H1707" s="133" t="s">
        <v>4155</v>
      </c>
      <c r="I1707" s="133">
        <v>102310</v>
      </c>
      <c r="J1707" s="133" t="s">
        <v>4155</v>
      </c>
      <c r="K1707" s="133" t="s">
        <v>557</v>
      </c>
      <c r="L1707" s="135" t="str">
        <f t="shared" si="52"/>
        <v>AA</v>
      </c>
      <c r="M1707" s="131">
        <f t="shared" si="53"/>
        <v>0</v>
      </c>
      <c r="P1707" s="136"/>
      <c r="Q1707" s="136"/>
      <c r="R1707" s="136"/>
      <c r="S1707" s="136"/>
      <c r="T1707"/>
      <c r="U1707" s="136"/>
      <c r="V1707" s="136"/>
      <c r="W1707"/>
      <c r="X1707" s="136"/>
      <c r="Y1707" s="136"/>
      <c r="Z1707" s="136"/>
      <c r="AA1707" s="136"/>
      <c r="AB1707" s="136"/>
      <c r="AC1707" s="136"/>
      <c r="AD1707" s="136"/>
      <c r="AE1707" s="136"/>
      <c r="AF1707" s="136"/>
      <c r="AG1707" s="136"/>
      <c r="AH1707" s="136"/>
      <c r="AI1707" s="136"/>
    </row>
    <row r="1708" spans="1:35" ht="30" x14ac:dyDescent="0.25">
      <c r="A1708" s="133">
        <v>265100</v>
      </c>
      <c r="B1708" s="133" t="s">
        <v>4155</v>
      </c>
      <c r="C1708" s="133">
        <v>2</v>
      </c>
      <c r="D1708" s="133" t="s">
        <v>1066</v>
      </c>
      <c r="E1708" s="133">
        <v>265</v>
      </c>
      <c r="F1708" s="133" t="s">
        <v>50</v>
      </c>
      <c r="G1708" s="133">
        <v>26510</v>
      </c>
      <c r="H1708" s="133" t="s">
        <v>4155</v>
      </c>
      <c r="I1708" s="133">
        <v>105511</v>
      </c>
      <c r="J1708" s="133" t="s">
        <v>4158</v>
      </c>
      <c r="K1708" s="133" t="s">
        <v>557</v>
      </c>
      <c r="L1708" s="135" t="str">
        <f t="shared" si="52"/>
        <v>AA</v>
      </c>
      <c r="M1708" s="131">
        <f t="shared" si="53"/>
        <v>0</v>
      </c>
      <c r="P1708" s="136"/>
      <c r="Q1708" s="136"/>
      <c r="R1708" s="136"/>
      <c r="S1708" s="136"/>
      <c r="T1708"/>
      <c r="U1708" s="136"/>
      <c r="V1708" s="136"/>
      <c r="W1708"/>
      <c r="X1708" s="136"/>
      <c r="Y1708" s="136"/>
      <c r="Z1708" s="136"/>
      <c r="AA1708" s="136"/>
      <c r="AB1708" s="136"/>
      <c r="AC1708" s="136"/>
      <c r="AD1708" s="136"/>
      <c r="AE1708" s="136"/>
      <c r="AF1708" s="136"/>
      <c r="AG1708" s="136"/>
      <c r="AH1708" s="136"/>
      <c r="AI1708" s="136"/>
    </row>
    <row r="1709" spans="1:35" ht="30" x14ac:dyDescent="0.25">
      <c r="A1709" s="133">
        <v>265100</v>
      </c>
      <c r="B1709" s="133" t="s">
        <v>4155</v>
      </c>
      <c r="C1709" s="133">
        <v>2</v>
      </c>
      <c r="D1709" s="133" t="s">
        <v>1066</v>
      </c>
      <c r="E1709" s="133">
        <v>265</v>
      </c>
      <c r="F1709" s="133" t="s">
        <v>50</v>
      </c>
      <c r="G1709" s="133">
        <v>26510</v>
      </c>
      <c r="H1709" s="133" t="s">
        <v>4155</v>
      </c>
      <c r="I1709" s="133">
        <v>224500</v>
      </c>
      <c r="J1709" s="133" t="s">
        <v>4160</v>
      </c>
      <c r="K1709" s="133" t="s">
        <v>545</v>
      </c>
      <c r="L1709" s="135" t="str">
        <f t="shared" si="52"/>
        <v>AA</v>
      </c>
      <c r="M1709" s="131">
        <f t="shared" si="53"/>
        <v>0</v>
      </c>
      <c r="P1709" s="136"/>
      <c r="Q1709" s="136"/>
      <c r="R1709" s="136"/>
      <c r="S1709" s="136"/>
      <c r="T1709"/>
      <c r="U1709" s="136"/>
      <c r="V1709" s="136"/>
      <c r="W1709"/>
      <c r="X1709" s="136"/>
      <c r="Y1709" s="136"/>
      <c r="Z1709" s="136"/>
      <c r="AA1709" s="136"/>
      <c r="AB1709" s="136"/>
      <c r="AC1709" s="136"/>
      <c r="AD1709" s="136"/>
      <c r="AE1709" s="136"/>
      <c r="AF1709" s="136"/>
      <c r="AG1709" s="136"/>
      <c r="AH1709" s="136"/>
      <c r="AI1709" s="136"/>
    </row>
    <row r="1710" spans="1:35" ht="30" x14ac:dyDescent="0.25">
      <c r="A1710" s="133">
        <v>265100</v>
      </c>
      <c r="B1710" s="133" t="s">
        <v>4155</v>
      </c>
      <c r="C1710" s="133">
        <v>2</v>
      </c>
      <c r="D1710" s="133" t="s">
        <v>1066</v>
      </c>
      <c r="E1710" s="133">
        <v>265</v>
      </c>
      <c r="F1710" s="133" t="s">
        <v>50</v>
      </c>
      <c r="G1710" s="133">
        <v>26510</v>
      </c>
      <c r="H1710" s="133" t="s">
        <v>4155</v>
      </c>
      <c r="I1710" s="133">
        <v>225532</v>
      </c>
      <c r="J1710" s="133" t="s">
        <v>4162</v>
      </c>
      <c r="K1710" s="133" t="s">
        <v>545</v>
      </c>
      <c r="L1710" s="135" t="str">
        <f t="shared" si="52"/>
        <v>AA</v>
      </c>
      <c r="M1710" s="131">
        <f t="shared" si="53"/>
        <v>0</v>
      </c>
      <c r="P1710" s="136"/>
      <c r="Q1710" s="136"/>
      <c r="R1710" s="136"/>
      <c r="S1710" s="136"/>
      <c r="T1710"/>
      <c r="U1710" s="136"/>
      <c r="V1710" s="136"/>
      <c r="W1710"/>
      <c r="X1710" s="136"/>
      <c r="Y1710" s="136"/>
      <c r="Z1710" s="136"/>
      <c r="AA1710" s="136"/>
      <c r="AB1710" s="136"/>
      <c r="AC1710" s="136"/>
      <c r="AD1710" s="136"/>
      <c r="AE1710" s="136"/>
      <c r="AF1710" s="136"/>
      <c r="AG1710" s="136"/>
      <c r="AH1710" s="136"/>
      <c r="AI1710" s="136"/>
    </row>
    <row r="1711" spans="1:35" ht="30" x14ac:dyDescent="0.25">
      <c r="A1711" s="133">
        <v>265100</v>
      </c>
      <c r="B1711" s="133" t="s">
        <v>4155</v>
      </c>
      <c r="C1711" s="133">
        <v>2</v>
      </c>
      <c r="D1711" s="133" t="s">
        <v>1066</v>
      </c>
      <c r="E1711" s="133">
        <v>265</v>
      </c>
      <c r="F1711" s="133" t="s">
        <v>50</v>
      </c>
      <c r="G1711" s="133">
        <v>26510</v>
      </c>
      <c r="H1711" s="133" t="s">
        <v>4155</v>
      </c>
      <c r="I1711" s="133">
        <v>227005</v>
      </c>
      <c r="J1711" s="133" t="s">
        <v>4164</v>
      </c>
      <c r="K1711" s="133" t="s">
        <v>545</v>
      </c>
      <c r="L1711" s="135" t="str">
        <f t="shared" si="52"/>
        <v>AA</v>
      </c>
      <c r="M1711" s="131">
        <f t="shared" si="53"/>
        <v>0</v>
      </c>
      <c r="P1711" s="136"/>
      <c r="Q1711" s="136"/>
      <c r="R1711" s="136"/>
      <c r="S1711" s="136"/>
      <c r="T1711"/>
      <c r="U1711" s="136"/>
      <c r="V1711" s="136"/>
      <c r="W1711"/>
      <c r="X1711" s="136"/>
      <c r="Y1711" s="136"/>
      <c r="Z1711" s="136"/>
      <c r="AA1711" s="136"/>
      <c r="AB1711" s="136"/>
      <c r="AC1711" s="136"/>
      <c r="AD1711" s="136"/>
      <c r="AE1711" s="136"/>
      <c r="AF1711" s="136"/>
      <c r="AG1711" s="136"/>
      <c r="AH1711" s="136"/>
      <c r="AI1711" s="136"/>
    </row>
    <row r="1712" spans="1:35" ht="30" x14ac:dyDescent="0.25">
      <c r="A1712" s="133">
        <v>265100</v>
      </c>
      <c r="B1712" s="133" t="s">
        <v>4155</v>
      </c>
      <c r="C1712" s="133">
        <v>2</v>
      </c>
      <c r="D1712" s="133" t="s">
        <v>1066</v>
      </c>
      <c r="E1712" s="133">
        <v>265</v>
      </c>
      <c r="F1712" s="133" t="s">
        <v>50</v>
      </c>
      <c r="G1712" s="133">
        <v>26510</v>
      </c>
      <c r="H1712" s="133" t="s">
        <v>4155</v>
      </c>
      <c r="I1712" s="133">
        <v>227017</v>
      </c>
      <c r="J1712" s="133" t="s">
        <v>4166</v>
      </c>
      <c r="K1712" s="133" t="s">
        <v>545</v>
      </c>
      <c r="L1712" s="135" t="str">
        <f t="shared" si="52"/>
        <v>AA</v>
      </c>
      <c r="M1712" s="131">
        <f t="shared" si="53"/>
        <v>0</v>
      </c>
      <c r="P1712" s="136"/>
      <c r="Q1712" s="136"/>
      <c r="R1712" s="136"/>
      <c r="S1712" s="136"/>
      <c r="T1712"/>
      <c r="U1712" s="136"/>
      <c r="V1712" s="136"/>
      <c r="W1712"/>
      <c r="X1712" s="136"/>
      <c r="Y1712" s="136"/>
      <c r="Z1712" s="136"/>
      <c r="AA1712" s="136"/>
      <c r="AB1712" s="136"/>
      <c r="AC1712" s="136"/>
      <c r="AD1712" s="136"/>
      <c r="AE1712" s="136"/>
      <c r="AF1712" s="136"/>
      <c r="AG1712" s="136"/>
      <c r="AH1712" s="136"/>
      <c r="AI1712" s="136"/>
    </row>
    <row r="1713" spans="1:35" ht="30" x14ac:dyDescent="0.25">
      <c r="A1713" s="133">
        <v>265100</v>
      </c>
      <c r="B1713" s="133" t="s">
        <v>4155</v>
      </c>
      <c r="C1713" s="133">
        <v>2</v>
      </c>
      <c r="D1713" s="133" t="s">
        <v>1066</v>
      </c>
      <c r="E1713" s="133">
        <v>265</v>
      </c>
      <c r="F1713" s="133" t="s">
        <v>50</v>
      </c>
      <c r="G1713" s="133">
        <v>26510</v>
      </c>
      <c r="H1713" s="133" t="s">
        <v>4155</v>
      </c>
      <c r="I1713" s="133">
        <v>227066</v>
      </c>
      <c r="J1713" s="133" t="s">
        <v>4168</v>
      </c>
      <c r="K1713" s="133" t="s">
        <v>545</v>
      </c>
      <c r="L1713" s="135" t="str">
        <f t="shared" si="52"/>
        <v>AA</v>
      </c>
      <c r="M1713" s="131">
        <f t="shared" si="53"/>
        <v>0</v>
      </c>
      <c r="P1713" s="136"/>
      <c r="Q1713" s="136"/>
      <c r="R1713" s="136"/>
      <c r="S1713" s="136"/>
      <c r="T1713"/>
      <c r="U1713" s="136"/>
      <c r="V1713" s="136"/>
      <c r="W1713"/>
      <c r="X1713" s="136"/>
      <c r="Y1713" s="136"/>
      <c r="Z1713" s="136"/>
      <c r="AA1713" s="136"/>
      <c r="AB1713" s="136"/>
      <c r="AC1713" s="136"/>
      <c r="AD1713" s="136"/>
      <c r="AE1713" s="136"/>
      <c r="AF1713" s="136"/>
      <c r="AG1713" s="136"/>
      <c r="AH1713" s="136"/>
      <c r="AI1713" s="136"/>
    </row>
    <row r="1714" spans="1:35" ht="30" x14ac:dyDescent="0.25">
      <c r="A1714" s="133">
        <v>265100</v>
      </c>
      <c r="B1714" s="133" t="s">
        <v>4155</v>
      </c>
      <c r="C1714" s="133">
        <v>2</v>
      </c>
      <c r="D1714" s="133" t="s">
        <v>1066</v>
      </c>
      <c r="E1714" s="133">
        <v>265</v>
      </c>
      <c r="F1714" s="133" t="s">
        <v>50</v>
      </c>
      <c r="G1714" s="133">
        <v>26510</v>
      </c>
      <c r="H1714" s="133" t="s">
        <v>4155</v>
      </c>
      <c r="I1714" s="133">
        <v>227083</v>
      </c>
      <c r="J1714" s="133" t="s">
        <v>4170</v>
      </c>
      <c r="K1714" s="133" t="s">
        <v>545</v>
      </c>
      <c r="L1714" s="135" t="str">
        <f t="shared" si="52"/>
        <v>AA</v>
      </c>
      <c r="M1714" s="131">
        <f t="shared" si="53"/>
        <v>0</v>
      </c>
      <c r="P1714" s="136"/>
      <c r="Q1714" s="136"/>
      <c r="R1714" s="136"/>
      <c r="S1714" s="136"/>
      <c r="T1714"/>
      <c r="U1714" s="136"/>
      <c r="V1714" s="136"/>
      <c r="W1714"/>
      <c r="X1714" s="136"/>
      <c r="Y1714" s="136"/>
      <c r="Z1714" s="136"/>
      <c r="AA1714" s="136"/>
      <c r="AB1714" s="136"/>
      <c r="AC1714" s="136"/>
      <c r="AD1714" s="136"/>
      <c r="AE1714" s="136"/>
      <c r="AF1714" s="136"/>
      <c r="AG1714" s="136"/>
      <c r="AH1714" s="136"/>
      <c r="AI1714" s="136"/>
    </row>
    <row r="1715" spans="1:35" ht="30" x14ac:dyDescent="0.25">
      <c r="A1715" s="133">
        <v>265100</v>
      </c>
      <c r="B1715" s="133" t="s">
        <v>4155</v>
      </c>
      <c r="C1715" s="133">
        <v>2</v>
      </c>
      <c r="D1715" s="133" t="s">
        <v>1066</v>
      </c>
      <c r="E1715" s="133">
        <v>265</v>
      </c>
      <c r="F1715" s="133" t="s">
        <v>50</v>
      </c>
      <c r="G1715" s="133">
        <v>26510</v>
      </c>
      <c r="H1715" s="133" t="s">
        <v>4155</v>
      </c>
      <c r="I1715" s="133">
        <v>227146</v>
      </c>
      <c r="J1715" s="133" t="s">
        <v>4172</v>
      </c>
      <c r="K1715" s="133" t="s">
        <v>545</v>
      </c>
      <c r="L1715" s="135" t="str">
        <f t="shared" si="52"/>
        <v>AA</v>
      </c>
      <c r="M1715" s="131">
        <f t="shared" si="53"/>
        <v>0</v>
      </c>
      <c r="P1715" s="136"/>
      <c r="Q1715" s="136"/>
      <c r="R1715" s="136"/>
      <c r="S1715" s="136"/>
      <c r="T1715"/>
      <c r="U1715" s="136"/>
      <c r="V1715" s="136"/>
      <c r="W1715"/>
      <c r="X1715" s="136"/>
      <c r="Y1715" s="136"/>
      <c r="Z1715" s="136"/>
      <c r="AA1715" s="136"/>
      <c r="AB1715" s="136"/>
      <c r="AC1715" s="136"/>
      <c r="AD1715" s="136"/>
      <c r="AE1715" s="136"/>
      <c r="AF1715" s="136"/>
      <c r="AG1715" s="136"/>
      <c r="AH1715" s="136"/>
      <c r="AI1715" s="136"/>
    </row>
    <row r="1716" spans="1:35" ht="30" x14ac:dyDescent="0.25">
      <c r="A1716" s="133">
        <v>265100</v>
      </c>
      <c r="B1716" s="133" t="s">
        <v>4155</v>
      </c>
      <c r="C1716" s="133">
        <v>2</v>
      </c>
      <c r="D1716" s="133" t="s">
        <v>1066</v>
      </c>
      <c r="E1716" s="133">
        <v>265</v>
      </c>
      <c r="F1716" s="133" t="s">
        <v>50</v>
      </c>
      <c r="G1716" s="133">
        <v>26510</v>
      </c>
      <c r="H1716" s="133" t="s">
        <v>4155</v>
      </c>
      <c r="I1716" s="133">
        <v>227162</v>
      </c>
      <c r="J1716" s="133" t="s">
        <v>4174</v>
      </c>
      <c r="K1716" s="133" t="s">
        <v>545</v>
      </c>
      <c r="L1716" s="135" t="str">
        <f t="shared" si="52"/>
        <v>AA</v>
      </c>
      <c r="M1716" s="131">
        <f t="shared" si="53"/>
        <v>0</v>
      </c>
      <c r="P1716" s="136"/>
      <c r="Q1716" s="136"/>
      <c r="R1716" s="136"/>
      <c r="S1716" s="136"/>
      <c r="T1716"/>
      <c r="U1716" s="136"/>
      <c r="V1716" s="136"/>
      <c r="W1716"/>
      <c r="X1716" s="136"/>
      <c r="Y1716" s="136"/>
      <c r="Z1716" s="136"/>
      <c r="AA1716" s="136"/>
      <c r="AB1716" s="136"/>
      <c r="AC1716" s="136"/>
      <c r="AD1716" s="136"/>
      <c r="AE1716" s="136"/>
      <c r="AF1716" s="136"/>
      <c r="AG1716" s="136"/>
      <c r="AH1716" s="136"/>
      <c r="AI1716" s="136"/>
    </row>
    <row r="1717" spans="1:35" ht="30" x14ac:dyDescent="0.25">
      <c r="A1717" s="133">
        <v>265100</v>
      </c>
      <c r="B1717" s="133" t="s">
        <v>4155</v>
      </c>
      <c r="C1717" s="133">
        <v>2</v>
      </c>
      <c r="D1717" s="133" t="s">
        <v>1066</v>
      </c>
      <c r="E1717" s="133">
        <v>265</v>
      </c>
      <c r="F1717" s="133" t="s">
        <v>50</v>
      </c>
      <c r="G1717" s="133">
        <v>26510</v>
      </c>
      <c r="H1717" s="133" t="s">
        <v>4155</v>
      </c>
      <c r="I1717" s="133">
        <v>227189</v>
      </c>
      <c r="J1717" s="133" t="s">
        <v>4176</v>
      </c>
      <c r="K1717" s="133" t="s">
        <v>545</v>
      </c>
      <c r="L1717" s="135" t="str">
        <f t="shared" si="52"/>
        <v>AA</v>
      </c>
      <c r="M1717" s="131">
        <f t="shared" si="53"/>
        <v>0</v>
      </c>
      <c r="P1717" s="136"/>
      <c r="Q1717" s="136"/>
      <c r="R1717" s="136"/>
      <c r="S1717" s="136"/>
      <c r="T1717"/>
      <c r="U1717" s="136"/>
      <c r="V1717" s="136"/>
      <c r="W1717"/>
      <c r="X1717" s="136"/>
      <c r="Y1717" s="136"/>
      <c r="Z1717" s="136"/>
      <c r="AA1717" s="136"/>
      <c r="AB1717" s="136"/>
      <c r="AC1717" s="136"/>
      <c r="AD1717" s="136"/>
      <c r="AE1717" s="136"/>
      <c r="AF1717" s="136"/>
      <c r="AG1717" s="136"/>
      <c r="AH1717" s="136"/>
      <c r="AI1717" s="136"/>
    </row>
    <row r="1718" spans="1:35" ht="30" x14ac:dyDescent="0.25">
      <c r="A1718" s="133">
        <v>265100</v>
      </c>
      <c r="B1718" s="133" t="s">
        <v>4155</v>
      </c>
      <c r="C1718" s="133">
        <v>2</v>
      </c>
      <c r="D1718" s="133" t="s">
        <v>1066</v>
      </c>
      <c r="E1718" s="133">
        <v>265</v>
      </c>
      <c r="F1718" s="133" t="s">
        <v>50</v>
      </c>
      <c r="G1718" s="133">
        <v>26510</v>
      </c>
      <c r="H1718" s="133" t="s">
        <v>4155</v>
      </c>
      <c r="I1718" s="133">
        <v>227265</v>
      </c>
      <c r="J1718" s="133" t="s">
        <v>4178</v>
      </c>
      <c r="K1718" s="133" t="s">
        <v>545</v>
      </c>
      <c r="L1718" s="135" t="str">
        <f t="shared" si="52"/>
        <v>AA</v>
      </c>
      <c r="M1718" s="131">
        <f t="shared" si="53"/>
        <v>0</v>
      </c>
      <c r="P1718" s="136"/>
      <c r="Q1718" s="136"/>
      <c r="R1718" s="136"/>
      <c r="S1718" s="136"/>
      <c r="T1718"/>
      <c r="U1718" s="136"/>
      <c r="V1718" s="136"/>
      <c r="W1718"/>
      <c r="X1718" s="136"/>
      <c r="Y1718" s="136"/>
      <c r="Z1718" s="136"/>
      <c r="AA1718" s="136"/>
      <c r="AB1718" s="136"/>
      <c r="AC1718" s="136"/>
      <c r="AD1718" s="136"/>
      <c r="AE1718" s="136"/>
      <c r="AF1718" s="136"/>
      <c r="AG1718" s="136"/>
      <c r="AH1718" s="136"/>
      <c r="AI1718" s="136"/>
    </row>
    <row r="1719" spans="1:35" ht="30" x14ac:dyDescent="0.25">
      <c r="A1719" s="133">
        <v>265100</v>
      </c>
      <c r="B1719" s="133" t="s">
        <v>4155</v>
      </c>
      <c r="C1719" s="133">
        <v>2</v>
      </c>
      <c r="D1719" s="133" t="s">
        <v>1066</v>
      </c>
      <c r="E1719" s="133">
        <v>265</v>
      </c>
      <c r="F1719" s="133" t="s">
        <v>50</v>
      </c>
      <c r="G1719" s="133">
        <v>26510</v>
      </c>
      <c r="H1719" s="133" t="s">
        <v>4155</v>
      </c>
      <c r="I1719" s="133">
        <v>227324</v>
      </c>
      <c r="J1719" s="133" t="s">
        <v>4180</v>
      </c>
      <c r="K1719" s="133" t="s">
        <v>545</v>
      </c>
      <c r="L1719" s="135" t="str">
        <f t="shared" si="52"/>
        <v>AA</v>
      </c>
      <c r="M1719" s="131">
        <f t="shared" si="53"/>
        <v>0</v>
      </c>
      <c r="P1719" s="136"/>
      <c r="Q1719" s="136"/>
      <c r="R1719" s="136"/>
      <c r="S1719" s="136"/>
      <c r="T1719"/>
      <c r="U1719" s="136"/>
      <c r="V1719" s="136"/>
      <c r="W1719"/>
      <c r="X1719" s="136"/>
      <c r="Y1719" s="136"/>
      <c r="Z1719" s="136"/>
      <c r="AA1719" s="136"/>
      <c r="AB1719" s="136"/>
      <c r="AC1719" s="136"/>
      <c r="AD1719" s="136"/>
      <c r="AE1719" s="136"/>
      <c r="AF1719" s="136"/>
      <c r="AG1719" s="136"/>
      <c r="AH1719" s="136"/>
      <c r="AI1719" s="136"/>
    </row>
    <row r="1720" spans="1:35" ht="30" x14ac:dyDescent="0.25">
      <c r="A1720" s="133">
        <v>265100</v>
      </c>
      <c r="B1720" s="133" t="s">
        <v>4155</v>
      </c>
      <c r="C1720" s="133">
        <v>2</v>
      </c>
      <c r="D1720" s="133" t="s">
        <v>1066</v>
      </c>
      <c r="E1720" s="133">
        <v>265</v>
      </c>
      <c r="F1720" s="133" t="s">
        <v>50</v>
      </c>
      <c r="G1720" s="133">
        <v>26510</v>
      </c>
      <c r="H1720" s="133" t="s">
        <v>4155</v>
      </c>
      <c r="I1720" s="133">
        <v>227352</v>
      </c>
      <c r="J1720" s="133" t="s">
        <v>4182</v>
      </c>
      <c r="K1720" s="133" t="s">
        <v>545</v>
      </c>
      <c r="L1720" s="135" t="str">
        <f t="shared" si="52"/>
        <v>AA</v>
      </c>
      <c r="M1720" s="131">
        <f t="shared" si="53"/>
        <v>0</v>
      </c>
      <c r="P1720" s="136"/>
      <c r="Q1720" s="136"/>
      <c r="R1720" s="136"/>
      <c r="S1720" s="136"/>
      <c r="T1720"/>
      <c r="U1720" s="136"/>
      <c r="V1720" s="136"/>
      <c r="W1720"/>
      <c r="X1720" s="136"/>
      <c r="Y1720" s="136"/>
      <c r="Z1720" s="136"/>
      <c r="AA1720" s="136"/>
      <c r="AB1720" s="136"/>
      <c r="AC1720" s="136"/>
      <c r="AD1720" s="136"/>
      <c r="AE1720" s="136"/>
      <c r="AF1720" s="136"/>
      <c r="AG1720" s="136"/>
      <c r="AH1720" s="136"/>
      <c r="AI1720" s="136"/>
    </row>
    <row r="1721" spans="1:35" ht="30" x14ac:dyDescent="0.25">
      <c r="A1721" s="133">
        <v>265100</v>
      </c>
      <c r="B1721" s="133" t="s">
        <v>4155</v>
      </c>
      <c r="C1721" s="133">
        <v>2</v>
      </c>
      <c r="D1721" s="133" t="s">
        <v>1066</v>
      </c>
      <c r="E1721" s="133">
        <v>265</v>
      </c>
      <c r="F1721" s="133" t="s">
        <v>50</v>
      </c>
      <c r="G1721" s="133">
        <v>26510</v>
      </c>
      <c r="H1721" s="133" t="s">
        <v>4155</v>
      </c>
      <c r="I1721" s="133">
        <v>227368</v>
      </c>
      <c r="J1721" s="133" t="s">
        <v>4184</v>
      </c>
      <c r="K1721" s="133" t="s">
        <v>545</v>
      </c>
      <c r="L1721" s="135" t="str">
        <f t="shared" si="52"/>
        <v>AA</v>
      </c>
      <c r="M1721" s="131">
        <f t="shared" si="53"/>
        <v>0</v>
      </c>
      <c r="P1721" s="136"/>
      <c r="Q1721" s="136"/>
      <c r="R1721" s="136"/>
      <c r="S1721" s="136"/>
      <c r="T1721"/>
      <c r="U1721" s="136"/>
      <c r="V1721" s="136"/>
      <c r="W1721"/>
      <c r="X1721" s="136"/>
      <c r="Y1721" s="136"/>
      <c r="Z1721" s="136"/>
      <c r="AA1721" s="136"/>
      <c r="AB1721" s="136"/>
      <c r="AC1721" s="136"/>
      <c r="AD1721" s="136"/>
      <c r="AE1721" s="136"/>
      <c r="AF1721" s="136"/>
      <c r="AG1721" s="136"/>
      <c r="AH1721" s="136"/>
      <c r="AI1721" s="136"/>
    </row>
    <row r="1722" spans="1:35" ht="30" x14ac:dyDescent="0.25">
      <c r="A1722" s="133">
        <v>265100</v>
      </c>
      <c r="B1722" s="133" t="s">
        <v>4155</v>
      </c>
      <c r="C1722" s="133">
        <v>2</v>
      </c>
      <c r="D1722" s="133" t="s">
        <v>1066</v>
      </c>
      <c r="E1722" s="133">
        <v>265</v>
      </c>
      <c r="F1722" s="133" t="s">
        <v>50</v>
      </c>
      <c r="G1722" s="133">
        <v>26510</v>
      </c>
      <c r="H1722" s="133" t="s">
        <v>4155</v>
      </c>
      <c r="I1722" s="133">
        <v>227404</v>
      </c>
      <c r="J1722" s="133" t="s">
        <v>4186</v>
      </c>
      <c r="K1722" s="133" t="s">
        <v>545</v>
      </c>
      <c r="L1722" s="135" t="str">
        <f t="shared" si="52"/>
        <v>AA</v>
      </c>
      <c r="M1722" s="131">
        <f t="shared" si="53"/>
        <v>0</v>
      </c>
      <c r="P1722" s="136"/>
      <c r="Q1722" s="136"/>
      <c r="R1722" s="136"/>
      <c r="S1722" s="136"/>
      <c r="T1722"/>
      <c r="U1722" s="136"/>
      <c r="V1722" s="136"/>
      <c r="W1722"/>
      <c r="X1722" s="136"/>
      <c r="Y1722" s="136"/>
      <c r="Z1722" s="136"/>
      <c r="AA1722" s="136"/>
      <c r="AB1722" s="136"/>
      <c r="AC1722" s="136"/>
      <c r="AD1722" s="136"/>
      <c r="AE1722" s="136"/>
      <c r="AF1722" s="136"/>
      <c r="AG1722" s="136"/>
      <c r="AH1722" s="136"/>
      <c r="AI1722" s="136"/>
    </row>
    <row r="1723" spans="1:35" ht="30" x14ac:dyDescent="0.25">
      <c r="A1723" s="133">
        <v>265100</v>
      </c>
      <c r="B1723" s="133" t="s">
        <v>4155</v>
      </c>
      <c r="C1723" s="133">
        <v>2</v>
      </c>
      <c r="D1723" s="133" t="s">
        <v>1066</v>
      </c>
      <c r="E1723" s="133">
        <v>265</v>
      </c>
      <c r="F1723" s="133" t="s">
        <v>50</v>
      </c>
      <c r="G1723" s="133">
        <v>26510</v>
      </c>
      <c r="H1723" s="133" t="s">
        <v>4155</v>
      </c>
      <c r="I1723" s="133">
        <v>227407</v>
      </c>
      <c r="J1723" s="133" t="s">
        <v>4188</v>
      </c>
      <c r="K1723" s="133" t="s">
        <v>545</v>
      </c>
      <c r="L1723" s="135" t="str">
        <f t="shared" si="52"/>
        <v>AA</v>
      </c>
      <c r="M1723" s="131">
        <f t="shared" si="53"/>
        <v>0</v>
      </c>
      <c r="P1723" s="136"/>
      <c r="Q1723" s="136"/>
      <c r="R1723" s="136"/>
      <c r="S1723" s="136"/>
      <c r="T1723"/>
      <c r="U1723" s="136"/>
      <c r="V1723" s="136"/>
      <c r="W1723"/>
      <c r="X1723" s="136"/>
      <c r="Y1723" s="136"/>
      <c r="Z1723" s="136"/>
      <c r="AA1723" s="136"/>
      <c r="AB1723" s="136"/>
      <c r="AC1723" s="136"/>
      <c r="AD1723" s="136"/>
      <c r="AE1723" s="136"/>
      <c r="AF1723" s="136"/>
      <c r="AG1723" s="136"/>
      <c r="AH1723" s="136"/>
      <c r="AI1723" s="136"/>
    </row>
    <row r="1724" spans="1:35" ht="30" x14ac:dyDescent="0.25">
      <c r="A1724" s="133">
        <v>265100</v>
      </c>
      <c r="B1724" s="133" t="s">
        <v>4155</v>
      </c>
      <c r="C1724" s="133">
        <v>2</v>
      </c>
      <c r="D1724" s="133" t="s">
        <v>1066</v>
      </c>
      <c r="E1724" s="133">
        <v>265</v>
      </c>
      <c r="F1724" s="133" t="s">
        <v>50</v>
      </c>
      <c r="G1724" s="133">
        <v>26510</v>
      </c>
      <c r="H1724" s="133" t="s">
        <v>4155</v>
      </c>
      <c r="I1724" s="133">
        <v>227426</v>
      </c>
      <c r="J1724" s="133" t="s">
        <v>4190</v>
      </c>
      <c r="K1724" s="133" t="s">
        <v>545</v>
      </c>
      <c r="L1724" s="135" t="str">
        <f t="shared" si="52"/>
        <v>AA</v>
      </c>
      <c r="M1724" s="131">
        <f t="shared" si="53"/>
        <v>0</v>
      </c>
      <c r="P1724" s="136"/>
      <c r="Q1724" s="136"/>
      <c r="R1724" s="136"/>
      <c r="S1724" s="136"/>
      <c r="T1724"/>
      <c r="U1724" s="136"/>
      <c r="V1724" s="136"/>
      <c r="W1724"/>
      <c r="X1724" s="136"/>
      <c r="Y1724" s="136"/>
      <c r="Z1724" s="136"/>
      <c r="AA1724" s="136"/>
      <c r="AB1724" s="136"/>
      <c r="AC1724" s="136"/>
      <c r="AD1724" s="136"/>
      <c r="AE1724" s="136"/>
      <c r="AF1724" s="136"/>
      <c r="AG1724" s="136"/>
      <c r="AH1724" s="136"/>
      <c r="AI1724" s="136"/>
    </row>
    <row r="1725" spans="1:35" ht="30" x14ac:dyDescent="0.25">
      <c r="A1725" s="133">
        <v>265100</v>
      </c>
      <c r="B1725" s="133" t="s">
        <v>4155</v>
      </c>
      <c r="C1725" s="133">
        <v>2</v>
      </c>
      <c r="D1725" s="133" t="s">
        <v>1066</v>
      </c>
      <c r="E1725" s="133">
        <v>265</v>
      </c>
      <c r="F1725" s="133" t="s">
        <v>50</v>
      </c>
      <c r="G1725" s="133">
        <v>26510</v>
      </c>
      <c r="H1725" s="133" t="s">
        <v>4155</v>
      </c>
      <c r="I1725" s="133">
        <v>227678</v>
      </c>
      <c r="J1725" s="133" t="s">
        <v>4192</v>
      </c>
      <c r="K1725" s="133" t="s">
        <v>545</v>
      </c>
      <c r="L1725" s="135" t="str">
        <f t="shared" si="52"/>
        <v>AA</v>
      </c>
      <c r="M1725" s="131">
        <f t="shared" si="53"/>
        <v>0</v>
      </c>
      <c r="P1725" s="136"/>
      <c r="Q1725" s="136"/>
      <c r="R1725" s="136"/>
      <c r="S1725" s="136"/>
      <c r="T1725"/>
      <c r="U1725" s="136"/>
      <c r="V1725" s="136"/>
      <c r="W1725"/>
      <c r="X1725" s="136"/>
      <c r="Y1725" s="136"/>
      <c r="Z1725" s="136"/>
      <c r="AA1725" s="136"/>
      <c r="AB1725" s="136"/>
      <c r="AC1725" s="136"/>
      <c r="AD1725" s="136"/>
      <c r="AE1725" s="136"/>
      <c r="AF1725" s="136"/>
      <c r="AG1725" s="136"/>
      <c r="AH1725" s="136"/>
      <c r="AI1725" s="136"/>
    </row>
    <row r="1726" spans="1:35" ht="30" x14ac:dyDescent="0.25">
      <c r="A1726" s="133">
        <v>265100</v>
      </c>
      <c r="B1726" s="133" t="s">
        <v>4155</v>
      </c>
      <c r="C1726" s="133">
        <v>2</v>
      </c>
      <c r="D1726" s="133" t="s">
        <v>1066</v>
      </c>
      <c r="E1726" s="133">
        <v>265</v>
      </c>
      <c r="F1726" s="133" t="s">
        <v>50</v>
      </c>
      <c r="G1726" s="133">
        <v>26510</v>
      </c>
      <c r="H1726" s="133" t="s">
        <v>4155</v>
      </c>
      <c r="I1726" s="133">
        <v>227786</v>
      </c>
      <c r="J1726" s="133" t="s">
        <v>4194</v>
      </c>
      <c r="K1726" s="133" t="s">
        <v>545</v>
      </c>
      <c r="L1726" s="135" t="str">
        <f t="shared" si="52"/>
        <v>AA</v>
      </c>
      <c r="M1726" s="131">
        <f t="shared" si="53"/>
        <v>0</v>
      </c>
      <c r="P1726" s="136"/>
      <c r="Q1726" s="136"/>
      <c r="R1726" s="136"/>
      <c r="S1726" s="136"/>
      <c r="T1726"/>
      <c r="U1726" s="136"/>
      <c r="V1726" s="136"/>
      <c r="W1726"/>
      <c r="X1726" s="136"/>
      <c r="Y1726" s="136"/>
      <c r="Z1726" s="136"/>
      <c r="AA1726" s="136"/>
      <c r="AB1726" s="136"/>
      <c r="AC1726" s="136"/>
      <c r="AD1726" s="136"/>
      <c r="AE1726" s="136"/>
      <c r="AF1726" s="136"/>
      <c r="AG1726" s="136"/>
      <c r="AH1726" s="136"/>
      <c r="AI1726" s="136"/>
    </row>
    <row r="1727" spans="1:35" ht="30" x14ac:dyDescent="0.25">
      <c r="A1727" s="133">
        <v>265100</v>
      </c>
      <c r="B1727" s="133" t="s">
        <v>4155</v>
      </c>
      <c r="C1727" s="133">
        <v>2</v>
      </c>
      <c r="D1727" s="133" t="s">
        <v>1066</v>
      </c>
      <c r="E1727" s="133">
        <v>265</v>
      </c>
      <c r="F1727" s="133" t="s">
        <v>50</v>
      </c>
      <c r="G1727" s="133">
        <v>26510</v>
      </c>
      <c r="H1727" s="133" t="s">
        <v>4155</v>
      </c>
      <c r="I1727" s="133">
        <v>227872</v>
      </c>
      <c r="J1727" s="133" t="s">
        <v>4196</v>
      </c>
      <c r="K1727" s="133" t="s">
        <v>545</v>
      </c>
      <c r="L1727" s="135" t="str">
        <f t="shared" si="52"/>
        <v>AA</v>
      </c>
      <c r="M1727" s="131">
        <f t="shared" si="53"/>
        <v>0</v>
      </c>
      <c r="P1727" s="136"/>
      <c r="Q1727" s="136"/>
      <c r="R1727" s="136"/>
      <c r="S1727" s="136"/>
      <c r="T1727"/>
      <c r="U1727" s="136"/>
      <c r="V1727" s="136"/>
      <c r="W1727"/>
      <c r="X1727" s="136"/>
      <c r="Y1727" s="136"/>
      <c r="Z1727" s="136"/>
      <c r="AA1727" s="136"/>
      <c r="AB1727" s="136"/>
      <c r="AC1727" s="136"/>
      <c r="AD1727" s="136"/>
      <c r="AE1727" s="136"/>
      <c r="AF1727" s="136"/>
      <c r="AG1727" s="136"/>
      <c r="AH1727" s="136"/>
      <c r="AI1727" s="136"/>
    </row>
    <row r="1728" spans="1:35" ht="30" x14ac:dyDescent="0.25">
      <c r="A1728" s="133">
        <v>265100</v>
      </c>
      <c r="B1728" s="133" t="s">
        <v>4155</v>
      </c>
      <c r="C1728" s="133">
        <v>2</v>
      </c>
      <c r="D1728" s="133" t="s">
        <v>1066</v>
      </c>
      <c r="E1728" s="133">
        <v>265</v>
      </c>
      <c r="F1728" s="133" t="s">
        <v>50</v>
      </c>
      <c r="G1728" s="133">
        <v>26510</v>
      </c>
      <c r="H1728" s="133" t="s">
        <v>4155</v>
      </c>
      <c r="I1728" s="133">
        <v>227943</v>
      </c>
      <c r="J1728" s="133" t="s">
        <v>4198</v>
      </c>
      <c r="K1728" s="133" t="s">
        <v>545</v>
      </c>
      <c r="L1728" s="135" t="str">
        <f t="shared" si="52"/>
        <v>AA</v>
      </c>
      <c r="M1728" s="131">
        <f t="shared" si="53"/>
        <v>0</v>
      </c>
      <c r="P1728" s="136"/>
      <c r="Q1728" s="136"/>
      <c r="R1728" s="136"/>
      <c r="S1728" s="136"/>
      <c r="T1728"/>
      <c r="U1728" s="136"/>
      <c r="V1728" s="136"/>
      <c r="W1728"/>
      <c r="X1728" s="136"/>
      <c r="Y1728" s="136"/>
      <c r="Z1728" s="136"/>
      <c r="AA1728" s="136"/>
      <c r="AB1728" s="136"/>
      <c r="AC1728" s="136"/>
      <c r="AD1728" s="136"/>
      <c r="AE1728" s="136"/>
      <c r="AF1728" s="136"/>
      <c r="AG1728" s="136"/>
      <c r="AH1728" s="136"/>
      <c r="AI1728" s="136"/>
    </row>
    <row r="1729" spans="1:35" ht="30" x14ac:dyDescent="0.25">
      <c r="A1729" s="133">
        <v>265100</v>
      </c>
      <c r="B1729" s="133" t="s">
        <v>4155</v>
      </c>
      <c r="C1729" s="133">
        <v>2</v>
      </c>
      <c r="D1729" s="133" t="s">
        <v>1066</v>
      </c>
      <c r="E1729" s="133">
        <v>265</v>
      </c>
      <c r="F1729" s="133" t="s">
        <v>50</v>
      </c>
      <c r="G1729" s="133">
        <v>26510</v>
      </c>
      <c r="H1729" s="133" t="s">
        <v>4155</v>
      </c>
      <c r="I1729" s="133">
        <v>227945</v>
      </c>
      <c r="J1729" s="133" t="s">
        <v>4200</v>
      </c>
      <c r="K1729" s="133" t="s">
        <v>545</v>
      </c>
      <c r="L1729" s="135" t="str">
        <f t="shared" si="52"/>
        <v>AA</v>
      </c>
      <c r="M1729" s="131">
        <f t="shared" si="53"/>
        <v>0</v>
      </c>
      <c r="P1729" s="136"/>
      <c r="Q1729" s="136"/>
      <c r="R1729" s="136"/>
      <c r="S1729" s="136"/>
      <c r="T1729"/>
      <c r="U1729" s="136"/>
      <c r="V1729" s="136"/>
      <c r="W1729"/>
      <c r="X1729" s="136"/>
      <c r="Y1729" s="136"/>
      <c r="Z1729" s="136"/>
      <c r="AA1729" s="136"/>
      <c r="AB1729" s="136"/>
      <c r="AC1729" s="136"/>
      <c r="AD1729" s="136"/>
      <c r="AE1729" s="136"/>
      <c r="AF1729" s="136"/>
      <c r="AG1729" s="136"/>
      <c r="AH1729" s="136"/>
      <c r="AI1729" s="136"/>
    </row>
    <row r="1730" spans="1:35" ht="30" x14ac:dyDescent="0.25">
      <c r="A1730" s="133">
        <v>265100</v>
      </c>
      <c r="B1730" s="133" t="s">
        <v>4155</v>
      </c>
      <c r="C1730" s="133">
        <v>2</v>
      </c>
      <c r="D1730" s="133" t="s">
        <v>1066</v>
      </c>
      <c r="E1730" s="133">
        <v>265</v>
      </c>
      <c r="F1730" s="133" t="s">
        <v>50</v>
      </c>
      <c r="G1730" s="133">
        <v>26510</v>
      </c>
      <c r="H1730" s="133" t="s">
        <v>4155</v>
      </c>
      <c r="I1730" s="133">
        <v>227966</v>
      </c>
      <c r="J1730" s="133" t="s">
        <v>4202</v>
      </c>
      <c r="K1730" s="133" t="s">
        <v>545</v>
      </c>
      <c r="L1730" s="135" t="str">
        <f t="shared" si="52"/>
        <v>AA</v>
      </c>
      <c r="M1730" s="131">
        <f t="shared" si="53"/>
        <v>0</v>
      </c>
      <c r="P1730" s="136"/>
      <c r="Q1730" s="136"/>
      <c r="R1730" s="136"/>
      <c r="S1730" s="136"/>
      <c r="T1730"/>
      <c r="U1730" s="136"/>
      <c r="V1730" s="136"/>
      <c r="W1730"/>
      <c r="X1730" s="136"/>
      <c r="Y1730" s="136"/>
      <c r="Z1730" s="136"/>
      <c r="AA1730" s="136"/>
      <c r="AB1730" s="136"/>
      <c r="AC1730" s="136"/>
      <c r="AD1730" s="136"/>
      <c r="AE1730" s="136"/>
      <c r="AF1730" s="136"/>
      <c r="AG1730" s="136"/>
      <c r="AH1730" s="136"/>
      <c r="AI1730" s="136"/>
    </row>
    <row r="1731" spans="1:35" ht="30" x14ac:dyDescent="0.25">
      <c r="A1731" s="133">
        <v>265100</v>
      </c>
      <c r="B1731" s="133" t="s">
        <v>4155</v>
      </c>
      <c r="C1731" s="133">
        <v>2</v>
      </c>
      <c r="D1731" s="133" t="s">
        <v>1066</v>
      </c>
      <c r="E1731" s="133">
        <v>265</v>
      </c>
      <c r="F1731" s="133" t="s">
        <v>50</v>
      </c>
      <c r="G1731" s="133">
        <v>26510</v>
      </c>
      <c r="H1731" s="133" t="s">
        <v>4155</v>
      </c>
      <c r="I1731" s="133">
        <v>228218</v>
      </c>
      <c r="J1731" s="133" t="s">
        <v>4204</v>
      </c>
      <c r="K1731" s="133" t="s">
        <v>1156</v>
      </c>
      <c r="L1731" s="135" t="str">
        <f t="shared" si="52"/>
        <v>AA</v>
      </c>
      <c r="M1731" s="131">
        <f t="shared" si="53"/>
        <v>0</v>
      </c>
      <c r="P1731" s="136"/>
      <c r="Q1731" s="136"/>
      <c r="R1731" s="136"/>
      <c r="S1731" s="136"/>
      <c r="T1731"/>
      <c r="U1731" s="136"/>
      <c r="V1731" s="136"/>
      <c r="W1731"/>
      <c r="X1731" s="136"/>
      <c r="Y1731" s="136"/>
      <c r="Z1731" s="136"/>
      <c r="AA1731" s="136"/>
      <c r="AB1731" s="136"/>
      <c r="AC1731" s="136"/>
      <c r="AD1731" s="136"/>
      <c r="AE1731" s="136"/>
      <c r="AF1731" s="136"/>
      <c r="AG1731" s="136"/>
      <c r="AH1731" s="136"/>
      <c r="AI1731" s="136"/>
    </row>
    <row r="1732" spans="1:35" ht="30" x14ac:dyDescent="0.25">
      <c r="A1732" s="133">
        <v>265100</v>
      </c>
      <c r="B1732" s="133" t="s">
        <v>4155</v>
      </c>
      <c r="C1732" s="133">
        <v>2</v>
      </c>
      <c r="D1732" s="133" t="s">
        <v>1066</v>
      </c>
      <c r="E1732" s="133">
        <v>265</v>
      </c>
      <c r="F1732" s="133" t="s">
        <v>50</v>
      </c>
      <c r="G1732" s="133">
        <v>26510</v>
      </c>
      <c r="H1732" s="133" t="s">
        <v>4155</v>
      </c>
      <c r="I1732" s="133">
        <v>228504</v>
      </c>
      <c r="J1732" s="133" t="s">
        <v>4206</v>
      </c>
      <c r="K1732" s="133" t="s">
        <v>545</v>
      </c>
      <c r="L1732" s="135" t="str">
        <f t="shared" si="52"/>
        <v>AA</v>
      </c>
      <c r="M1732" s="131">
        <f t="shared" si="53"/>
        <v>0</v>
      </c>
      <c r="P1732" s="136"/>
      <c r="Q1732" s="136"/>
      <c r="R1732" s="136"/>
      <c r="S1732" s="136"/>
      <c r="T1732"/>
      <c r="U1732" s="136"/>
      <c r="V1732" s="136"/>
      <c r="W1732"/>
      <c r="X1732" s="136"/>
      <c r="Y1732" s="136"/>
      <c r="Z1732" s="136"/>
      <c r="AA1732" s="136"/>
      <c r="AB1732" s="136"/>
      <c r="AC1732" s="136"/>
      <c r="AD1732" s="136"/>
      <c r="AE1732" s="136"/>
      <c r="AF1732" s="136"/>
      <c r="AG1732" s="136"/>
      <c r="AH1732" s="136"/>
      <c r="AI1732" s="136"/>
    </row>
    <row r="1733" spans="1:35" ht="30" x14ac:dyDescent="0.25">
      <c r="A1733" s="133">
        <v>265100</v>
      </c>
      <c r="B1733" s="133" t="s">
        <v>4155</v>
      </c>
      <c r="C1733" s="133">
        <v>2</v>
      </c>
      <c r="D1733" s="133" t="s">
        <v>1066</v>
      </c>
      <c r="E1733" s="133">
        <v>265</v>
      </c>
      <c r="F1733" s="133" t="s">
        <v>50</v>
      </c>
      <c r="G1733" s="133">
        <v>26510</v>
      </c>
      <c r="H1733" s="133" t="s">
        <v>4155</v>
      </c>
      <c r="I1733" s="133">
        <v>228646</v>
      </c>
      <c r="J1733" s="133" t="s">
        <v>4208</v>
      </c>
      <c r="K1733" s="133" t="s">
        <v>545</v>
      </c>
      <c r="L1733" s="135" t="str">
        <f t="shared" ref="L1733:L1796" si="54">IF(K1733=102,"AA102",IF(K1733=103,"AA103",VLOOKUP(C1733,$AJ$5:$AK$13,2,0)))</f>
        <v>AA</v>
      </c>
      <c r="M1733" s="131">
        <f t="shared" si="53"/>
        <v>0</v>
      </c>
      <c r="P1733" s="136"/>
      <c r="Q1733" s="136"/>
      <c r="R1733" s="136"/>
      <c r="S1733" s="136"/>
      <c r="T1733"/>
      <c r="U1733" s="136"/>
      <c r="V1733" s="136"/>
      <c r="W1733"/>
      <c r="X1733" s="136"/>
      <c r="Y1733" s="136"/>
      <c r="Z1733" s="136"/>
      <c r="AA1733" s="136"/>
      <c r="AB1733" s="136"/>
      <c r="AC1733" s="136"/>
      <c r="AD1733" s="136"/>
      <c r="AE1733" s="136"/>
      <c r="AF1733" s="136"/>
      <c r="AG1733" s="136"/>
      <c r="AH1733" s="136"/>
      <c r="AI1733" s="136"/>
    </row>
    <row r="1734" spans="1:35" ht="30" x14ac:dyDescent="0.25">
      <c r="A1734" s="133">
        <v>265100</v>
      </c>
      <c r="B1734" s="133" t="s">
        <v>4155</v>
      </c>
      <c r="C1734" s="133">
        <v>2</v>
      </c>
      <c r="D1734" s="133" t="s">
        <v>1066</v>
      </c>
      <c r="E1734" s="133">
        <v>265</v>
      </c>
      <c r="F1734" s="133" t="s">
        <v>50</v>
      </c>
      <c r="G1734" s="133">
        <v>26510</v>
      </c>
      <c r="H1734" s="133" t="s">
        <v>4155</v>
      </c>
      <c r="I1734" s="133">
        <v>228904</v>
      </c>
      <c r="J1734" s="133" t="s">
        <v>4210</v>
      </c>
      <c r="K1734" s="133" t="s">
        <v>545</v>
      </c>
      <c r="L1734" s="135" t="str">
        <f t="shared" si="54"/>
        <v>AA</v>
      </c>
      <c r="M1734" s="131">
        <f t="shared" ref="M1734:M1797" si="55">VLOOKUP(H1734,$W$5:$X$227,2,FALSE)</f>
        <v>0</v>
      </c>
      <c r="P1734" s="136"/>
      <c r="Q1734" s="136"/>
      <c r="R1734" s="136"/>
      <c r="S1734" s="136"/>
      <c r="T1734"/>
      <c r="U1734" s="136"/>
      <c r="V1734" s="136"/>
      <c r="W1734"/>
      <c r="X1734" s="136"/>
      <c r="Y1734" s="136"/>
      <c r="Z1734" s="136"/>
      <c r="AA1734" s="136"/>
      <c r="AB1734" s="136"/>
      <c r="AC1734" s="136"/>
      <c r="AD1734" s="136"/>
      <c r="AE1734" s="136"/>
      <c r="AF1734" s="136"/>
      <c r="AG1734" s="136"/>
      <c r="AH1734" s="136"/>
      <c r="AI1734" s="136"/>
    </row>
    <row r="1735" spans="1:35" ht="30" x14ac:dyDescent="0.25">
      <c r="A1735" s="133">
        <v>265100</v>
      </c>
      <c r="B1735" s="133" t="s">
        <v>4155</v>
      </c>
      <c r="C1735" s="133">
        <v>2</v>
      </c>
      <c r="D1735" s="133" t="s">
        <v>1066</v>
      </c>
      <c r="E1735" s="133">
        <v>265</v>
      </c>
      <c r="F1735" s="133" t="s">
        <v>50</v>
      </c>
      <c r="G1735" s="133">
        <v>26510</v>
      </c>
      <c r="H1735" s="133" t="s">
        <v>4155</v>
      </c>
      <c r="I1735" s="133">
        <v>333541</v>
      </c>
      <c r="J1735" s="133" t="s">
        <v>4212</v>
      </c>
      <c r="K1735" s="133" t="s">
        <v>545</v>
      </c>
      <c r="L1735" s="135" t="str">
        <f t="shared" si="54"/>
        <v>AA</v>
      </c>
      <c r="M1735" s="131">
        <f t="shared" si="55"/>
        <v>0</v>
      </c>
      <c r="P1735" s="136"/>
      <c r="Q1735" s="136"/>
      <c r="R1735" s="136"/>
      <c r="S1735" s="136"/>
      <c r="T1735"/>
      <c r="U1735" s="136"/>
      <c r="V1735" s="136"/>
      <c r="W1735"/>
      <c r="X1735" s="136"/>
      <c r="Y1735" s="136"/>
      <c r="Z1735" s="136"/>
      <c r="AA1735" s="136"/>
      <c r="AB1735" s="136"/>
      <c r="AC1735" s="136"/>
      <c r="AD1735" s="136"/>
      <c r="AE1735" s="136"/>
      <c r="AF1735" s="136"/>
      <c r="AG1735" s="136"/>
      <c r="AH1735" s="136"/>
      <c r="AI1735" s="136"/>
    </row>
    <row r="1736" spans="1:35" ht="30" x14ac:dyDescent="0.25">
      <c r="A1736" s="133">
        <v>265100</v>
      </c>
      <c r="B1736" s="133" t="s">
        <v>4155</v>
      </c>
      <c r="C1736" s="133">
        <v>2</v>
      </c>
      <c r="D1736" s="133" t="s">
        <v>1066</v>
      </c>
      <c r="E1736" s="133">
        <v>265</v>
      </c>
      <c r="F1736" s="133" t="s">
        <v>50</v>
      </c>
      <c r="G1736" s="133">
        <v>26510</v>
      </c>
      <c r="H1736" s="133" t="s">
        <v>4155</v>
      </c>
      <c r="I1736" s="133">
        <v>334220</v>
      </c>
      <c r="J1736" s="133" t="s">
        <v>4214</v>
      </c>
      <c r="K1736" s="133" t="s">
        <v>587</v>
      </c>
      <c r="L1736" s="135" t="str">
        <f t="shared" si="54"/>
        <v>AA</v>
      </c>
      <c r="M1736" s="131">
        <f t="shared" si="55"/>
        <v>0</v>
      </c>
      <c r="P1736" s="136"/>
      <c r="Q1736" s="136"/>
      <c r="R1736" s="136"/>
      <c r="S1736" s="136"/>
      <c r="T1736"/>
      <c r="U1736" s="136"/>
      <c r="V1736" s="136"/>
      <c r="W1736"/>
      <c r="X1736" s="136"/>
      <c r="Y1736" s="136"/>
      <c r="Z1736" s="136"/>
      <c r="AA1736" s="136"/>
      <c r="AB1736" s="136"/>
      <c r="AC1736" s="136"/>
      <c r="AD1736" s="136"/>
      <c r="AE1736" s="136"/>
      <c r="AF1736" s="136"/>
      <c r="AG1736" s="136"/>
      <c r="AH1736" s="136"/>
      <c r="AI1736" s="136"/>
    </row>
    <row r="1737" spans="1:35" ht="30" x14ac:dyDescent="0.25">
      <c r="A1737" s="133">
        <v>265100</v>
      </c>
      <c r="B1737" s="133" t="s">
        <v>4155</v>
      </c>
      <c r="C1737" s="133">
        <v>2</v>
      </c>
      <c r="D1737" s="133" t="s">
        <v>1066</v>
      </c>
      <c r="E1737" s="133">
        <v>265</v>
      </c>
      <c r="F1737" s="133" t="s">
        <v>50</v>
      </c>
      <c r="G1737" s="133">
        <v>26510</v>
      </c>
      <c r="H1737" s="133" t="s">
        <v>4155</v>
      </c>
      <c r="I1737" s="133">
        <v>334222</v>
      </c>
      <c r="J1737" s="133" t="s">
        <v>4216</v>
      </c>
      <c r="K1737" s="133" t="s">
        <v>587</v>
      </c>
      <c r="L1737" s="135" t="str">
        <f t="shared" si="54"/>
        <v>AA</v>
      </c>
      <c r="M1737" s="131">
        <f t="shared" si="55"/>
        <v>0</v>
      </c>
      <c r="P1737" s="136"/>
      <c r="Q1737" s="136"/>
      <c r="R1737" s="136"/>
      <c r="S1737" s="136"/>
      <c r="T1737"/>
      <c r="U1737" s="136"/>
      <c r="V1737" s="136"/>
      <c r="W1737"/>
      <c r="X1737" s="136"/>
      <c r="Y1737" s="136"/>
      <c r="Z1737" s="136"/>
      <c r="AA1737" s="136"/>
      <c r="AB1737" s="136"/>
      <c r="AC1737" s="136"/>
      <c r="AD1737" s="136"/>
      <c r="AE1737" s="136"/>
      <c r="AF1737" s="136"/>
      <c r="AG1737" s="136"/>
      <c r="AH1737" s="136"/>
      <c r="AI1737" s="136"/>
    </row>
    <row r="1738" spans="1:35" ht="30" x14ac:dyDescent="0.25">
      <c r="A1738" s="133">
        <v>265100</v>
      </c>
      <c r="B1738" s="133" t="s">
        <v>4155</v>
      </c>
      <c r="C1738" s="133">
        <v>2</v>
      </c>
      <c r="D1738" s="133" t="s">
        <v>1066</v>
      </c>
      <c r="E1738" s="133">
        <v>265</v>
      </c>
      <c r="F1738" s="133" t="s">
        <v>50</v>
      </c>
      <c r="G1738" s="133">
        <v>26510</v>
      </c>
      <c r="H1738" s="133" t="s">
        <v>4155</v>
      </c>
      <c r="I1738" s="133">
        <v>334223</v>
      </c>
      <c r="J1738" s="133" t="s">
        <v>4218</v>
      </c>
      <c r="K1738" s="133" t="s">
        <v>587</v>
      </c>
      <c r="L1738" s="135" t="str">
        <f t="shared" si="54"/>
        <v>AA</v>
      </c>
      <c r="M1738" s="131">
        <f t="shared" si="55"/>
        <v>0</v>
      </c>
      <c r="P1738" s="136"/>
      <c r="Q1738" s="136"/>
      <c r="R1738" s="136"/>
      <c r="S1738" s="136"/>
      <c r="T1738"/>
      <c r="U1738" s="136"/>
      <c r="V1738" s="136"/>
      <c r="W1738"/>
      <c r="X1738" s="136"/>
      <c r="Y1738" s="136"/>
      <c r="Z1738" s="136"/>
      <c r="AA1738" s="136"/>
      <c r="AB1738" s="136"/>
      <c r="AC1738" s="136"/>
      <c r="AD1738" s="136"/>
      <c r="AE1738" s="136"/>
      <c r="AF1738" s="136"/>
      <c r="AG1738" s="136"/>
      <c r="AH1738" s="136"/>
      <c r="AI1738" s="136"/>
    </row>
    <row r="1739" spans="1:35" ht="30" x14ac:dyDescent="0.25">
      <c r="A1739" s="133">
        <v>265100</v>
      </c>
      <c r="B1739" s="133" t="s">
        <v>4155</v>
      </c>
      <c r="C1739" s="133">
        <v>2</v>
      </c>
      <c r="D1739" s="133" t="s">
        <v>1066</v>
      </c>
      <c r="E1739" s="133">
        <v>265</v>
      </c>
      <c r="F1739" s="133" t="s">
        <v>50</v>
      </c>
      <c r="G1739" s="133">
        <v>26510</v>
      </c>
      <c r="H1739" s="133" t="s">
        <v>4155</v>
      </c>
      <c r="I1739" s="133">
        <v>334370</v>
      </c>
      <c r="J1739" s="133" t="s">
        <v>4220</v>
      </c>
      <c r="K1739" s="133" t="s">
        <v>587</v>
      </c>
      <c r="L1739" s="135" t="str">
        <f t="shared" si="54"/>
        <v>AA</v>
      </c>
      <c r="M1739" s="131">
        <f t="shared" si="55"/>
        <v>0</v>
      </c>
      <c r="P1739" s="136"/>
      <c r="Q1739" s="136"/>
      <c r="R1739" s="136"/>
      <c r="S1739" s="136"/>
      <c r="T1739"/>
      <c r="U1739" s="136"/>
      <c r="V1739" s="136"/>
      <c r="W1739"/>
      <c r="X1739" s="136"/>
      <c r="Y1739" s="136"/>
      <c r="Z1739" s="136"/>
      <c r="AA1739" s="136"/>
      <c r="AB1739" s="136"/>
      <c r="AC1739" s="136"/>
      <c r="AD1739" s="136"/>
      <c r="AE1739" s="136"/>
      <c r="AF1739" s="136"/>
      <c r="AG1739" s="136"/>
      <c r="AH1739" s="136"/>
      <c r="AI1739" s="136"/>
    </row>
    <row r="1740" spans="1:35" ht="30" x14ac:dyDescent="0.25">
      <c r="A1740" s="133">
        <v>265100</v>
      </c>
      <c r="B1740" s="133" t="s">
        <v>4155</v>
      </c>
      <c r="C1740" s="133">
        <v>2</v>
      </c>
      <c r="D1740" s="133" t="s">
        <v>1066</v>
      </c>
      <c r="E1740" s="133">
        <v>265</v>
      </c>
      <c r="F1740" s="133" t="s">
        <v>50</v>
      </c>
      <c r="G1740" s="133">
        <v>26510</v>
      </c>
      <c r="H1740" s="133" t="s">
        <v>4155</v>
      </c>
      <c r="I1740" s="133">
        <v>336002</v>
      </c>
      <c r="J1740" s="133" t="s">
        <v>4222</v>
      </c>
      <c r="K1740" s="133" t="s">
        <v>884</v>
      </c>
      <c r="L1740" s="135" t="str">
        <f t="shared" si="54"/>
        <v>AA</v>
      </c>
      <c r="M1740" s="131">
        <f t="shared" si="55"/>
        <v>0</v>
      </c>
      <c r="P1740" s="136"/>
      <c r="Q1740" s="136"/>
      <c r="R1740" s="136"/>
      <c r="S1740" s="136"/>
      <c r="T1740"/>
      <c r="U1740" s="136"/>
      <c r="V1740" s="136"/>
      <c r="W1740"/>
      <c r="X1740" s="136"/>
      <c r="Y1740" s="136"/>
      <c r="Z1740" s="136"/>
      <c r="AA1740" s="136"/>
      <c r="AB1740" s="136"/>
      <c r="AC1740" s="136"/>
      <c r="AD1740" s="136"/>
      <c r="AE1740" s="136"/>
      <c r="AF1740" s="136"/>
      <c r="AG1740" s="136"/>
      <c r="AH1740" s="136"/>
      <c r="AI1740" s="136"/>
    </row>
    <row r="1741" spans="1:35" ht="30" x14ac:dyDescent="0.25">
      <c r="A1741" s="133">
        <v>265100</v>
      </c>
      <c r="B1741" s="133" t="s">
        <v>4155</v>
      </c>
      <c r="C1741" s="133">
        <v>2</v>
      </c>
      <c r="D1741" s="133" t="s">
        <v>1066</v>
      </c>
      <c r="E1741" s="133">
        <v>265</v>
      </c>
      <c r="F1741" s="133" t="s">
        <v>50</v>
      </c>
      <c r="G1741" s="133">
        <v>26510</v>
      </c>
      <c r="H1741" s="133" t="s">
        <v>4155</v>
      </c>
      <c r="I1741" s="133">
        <v>336979</v>
      </c>
      <c r="J1741" s="133" t="s">
        <v>4224</v>
      </c>
      <c r="K1741" s="133" t="s">
        <v>884</v>
      </c>
      <c r="L1741" s="135" t="str">
        <f t="shared" si="54"/>
        <v>AA</v>
      </c>
      <c r="M1741" s="131">
        <f t="shared" si="55"/>
        <v>0</v>
      </c>
      <c r="P1741" s="136"/>
      <c r="Q1741" s="136"/>
      <c r="R1741" s="136"/>
      <c r="S1741" s="136"/>
      <c r="T1741"/>
      <c r="U1741" s="136"/>
      <c r="V1741" s="136"/>
      <c r="W1741"/>
      <c r="X1741" s="136"/>
      <c r="Y1741" s="136"/>
      <c r="Z1741" s="136"/>
      <c r="AA1741" s="136"/>
      <c r="AB1741" s="136"/>
      <c r="AC1741" s="136"/>
      <c r="AD1741" s="136"/>
      <c r="AE1741" s="136"/>
      <c r="AF1741" s="136"/>
      <c r="AG1741" s="136"/>
      <c r="AH1741" s="136"/>
      <c r="AI1741" s="136"/>
    </row>
    <row r="1742" spans="1:35" ht="30" x14ac:dyDescent="0.25">
      <c r="A1742" s="133">
        <v>265100</v>
      </c>
      <c r="B1742" s="133" t="s">
        <v>4155</v>
      </c>
      <c r="C1742" s="133">
        <v>2</v>
      </c>
      <c r="D1742" s="133" t="s">
        <v>1066</v>
      </c>
      <c r="E1742" s="133">
        <v>265</v>
      </c>
      <c r="F1742" s="133" t="s">
        <v>50</v>
      </c>
      <c r="G1742" s="133">
        <v>26510</v>
      </c>
      <c r="H1742" s="133" t="s">
        <v>4155</v>
      </c>
      <c r="I1742" s="133">
        <v>558106</v>
      </c>
      <c r="J1742" s="133" t="s">
        <v>4226</v>
      </c>
      <c r="K1742" s="133" t="s">
        <v>604</v>
      </c>
      <c r="L1742" s="135" t="str">
        <f t="shared" si="54"/>
        <v>AA</v>
      </c>
      <c r="M1742" s="131">
        <f t="shared" si="55"/>
        <v>0</v>
      </c>
      <c r="P1742" s="136"/>
      <c r="Q1742" s="136"/>
      <c r="R1742" s="136"/>
      <c r="S1742" s="136"/>
      <c r="T1742"/>
      <c r="U1742" s="136"/>
      <c r="V1742" s="136"/>
      <c r="W1742"/>
      <c r="X1742" s="136"/>
      <c r="Y1742" s="136"/>
      <c r="Z1742" s="136"/>
      <c r="AA1742" s="136"/>
      <c r="AB1742" s="136"/>
      <c r="AC1742" s="136"/>
      <c r="AD1742" s="136"/>
      <c r="AE1742" s="136"/>
      <c r="AF1742" s="136"/>
      <c r="AG1742" s="136"/>
      <c r="AH1742" s="136"/>
      <c r="AI1742" s="136"/>
    </row>
    <row r="1743" spans="1:35" ht="30" x14ac:dyDescent="0.25">
      <c r="A1743" s="133">
        <v>265101</v>
      </c>
      <c r="B1743" s="133" t="s">
        <v>4227</v>
      </c>
      <c r="C1743" s="133">
        <v>2</v>
      </c>
      <c r="D1743" s="133" t="s">
        <v>1066</v>
      </c>
      <c r="E1743" s="133">
        <v>265</v>
      </c>
      <c r="F1743" s="133" t="s">
        <v>50</v>
      </c>
      <c r="G1743" s="133">
        <v>26510</v>
      </c>
      <c r="H1743" s="133" t="s">
        <v>4155</v>
      </c>
      <c r="I1743" s="133"/>
      <c r="J1743" s="133"/>
      <c r="K1743" s="133"/>
      <c r="L1743" s="135" t="str">
        <f t="shared" si="54"/>
        <v>AA</v>
      </c>
      <c r="M1743" s="131">
        <f t="shared" si="55"/>
        <v>0</v>
      </c>
      <c r="P1743" s="136"/>
      <c r="Q1743" s="136"/>
      <c r="R1743" s="136"/>
      <c r="S1743" s="136"/>
      <c r="T1743"/>
      <c r="U1743" s="136"/>
      <c r="V1743" s="136"/>
      <c r="W1743"/>
      <c r="X1743" s="136"/>
      <c r="Y1743" s="136"/>
      <c r="Z1743" s="136"/>
      <c r="AA1743" s="136"/>
      <c r="AB1743" s="136"/>
      <c r="AC1743" s="136"/>
      <c r="AD1743" s="136"/>
      <c r="AE1743" s="136"/>
      <c r="AF1743" s="136"/>
      <c r="AG1743" s="136"/>
      <c r="AH1743" s="136"/>
      <c r="AI1743" s="136"/>
    </row>
    <row r="1744" spans="1:35" ht="30" x14ac:dyDescent="0.25">
      <c r="A1744" s="133" t="s">
        <v>4228</v>
      </c>
      <c r="B1744" s="133" t="s">
        <v>4229</v>
      </c>
      <c r="C1744" s="133">
        <v>2</v>
      </c>
      <c r="D1744" s="133" t="s">
        <v>1066</v>
      </c>
      <c r="E1744" s="133">
        <v>265</v>
      </c>
      <c r="F1744" s="133" t="s">
        <v>50</v>
      </c>
      <c r="G1744" s="133">
        <v>26510</v>
      </c>
      <c r="H1744" s="133" t="s">
        <v>4155</v>
      </c>
      <c r="I1744" s="133"/>
      <c r="J1744" s="133"/>
      <c r="K1744" s="133"/>
      <c r="L1744" s="135" t="str">
        <f t="shared" si="54"/>
        <v>AA</v>
      </c>
      <c r="M1744" s="131">
        <f t="shared" si="55"/>
        <v>0</v>
      </c>
      <c r="P1744" s="136"/>
      <c r="Q1744" s="136"/>
      <c r="R1744" s="136"/>
      <c r="S1744" s="136"/>
      <c r="T1744"/>
      <c r="U1744" s="136"/>
      <c r="V1744" s="136"/>
      <c r="W1744"/>
      <c r="X1744" s="136"/>
      <c r="Y1744" s="136"/>
      <c r="Z1744" s="136"/>
      <c r="AA1744" s="136"/>
      <c r="AB1744" s="136"/>
      <c r="AC1744" s="136"/>
      <c r="AD1744" s="136"/>
      <c r="AE1744" s="136"/>
      <c r="AF1744" s="136"/>
      <c r="AG1744" s="136"/>
      <c r="AH1744" s="136"/>
      <c r="AI1744" s="136"/>
    </row>
    <row r="1745" spans="1:35" ht="30" x14ac:dyDescent="0.25">
      <c r="A1745" s="133" t="s">
        <v>4230</v>
      </c>
      <c r="B1745" s="133" t="s">
        <v>4231</v>
      </c>
      <c r="C1745" s="133">
        <v>2</v>
      </c>
      <c r="D1745" s="133" t="s">
        <v>1066</v>
      </c>
      <c r="E1745" s="133">
        <v>265</v>
      </c>
      <c r="F1745" s="133" t="s">
        <v>50</v>
      </c>
      <c r="G1745" s="133">
        <v>26510</v>
      </c>
      <c r="H1745" s="133" t="s">
        <v>4155</v>
      </c>
      <c r="I1745" s="133"/>
      <c r="J1745" s="133"/>
      <c r="K1745" s="133"/>
      <c r="L1745" s="135" t="str">
        <f t="shared" si="54"/>
        <v>AA</v>
      </c>
      <c r="M1745" s="131">
        <f t="shared" si="55"/>
        <v>0</v>
      </c>
      <c r="P1745" s="136"/>
      <c r="Q1745" s="136"/>
      <c r="R1745" s="136"/>
      <c r="S1745" s="136"/>
      <c r="T1745"/>
      <c r="U1745" s="136"/>
      <c r="V1745" s="136"/>
      <c r="W1745"/>
      <c r="X1745" s="136"/>
      <c r="Y1745" s="136"/>
      <c r="Z1745" s="136"/>
      <c r="AA1745" s="136"/>
      <c r="AB1745" s="136"/>
      <c r="AC1745" s="136"/>
      <c r="AD1745" s="136"/>
      <c r="AE1745" s="136"/>
      <c r="AF1745" s="136"/>
      <c r="AG1745" s="136"/>
      <c r="AH1745" s="136"/>
      <c r="AI1745" s="136"/>
    </row>
    <row r="1746" spans="1:35" ht="30" x14ac:dyDescent="0.25">
      <c r="A1746" s="133">
        <v>265300</v>
      </c>
      <c r="B1746" s="133" t="s">
        <v>4233</v>
      </c>
      <c r="C1746" s="133">
        <v>2</v>
      </c>
      <c r="D1746" s="133" t="s">
        <v>1066</v>
      </c>
      <c r="E1746" s="133">
        <v>265</v>
      </c>
      <c r="F1746" s="133" t="s">
        <v>50</v>
      </c>
      <c r="G1746" s="133">
        <v>26530</v>
      </c>
      <c r="H1746" s="133" t="s">
        <v>4233</v>
      </c>
      <c r="I1746" s="133">
        <v>102270</v>
      </c>
      <c r="J1746" s="133" t="s">
        <v>4233</v>
      </c>
      <c r="K1746" s="133" t="s">
        <v>557</v>
      </c>
      <c r="L1746" s="135" t="str">
        <f t="shared" si="54"/>
        <v>AA</v>
      </c>
      <c r="M1746" s="131">
        <f t="shared" si="55"/>
        <v>0</v>
      </c>
      <c r="P1746" s="136"/>
      <c r="Q1746" s="136"/>
      <c r="R1746" s="136"/>
      <c r="S1746" s="136"/>
      <c r="T1746"/>
      <c r="U1746" s="136"/>
      <c r="V1746" s="136"/>
      <c r="W1746"/>
      <c r="X1746" s="136"/>
      <c r="Y1746" s="136"/>
      <c r="Z1746" s="136"/>
      <c r="AA1746" s="136"/>
      <c r="AB1746" s="136"/>
      <c r="AC1746" s="136"/>
      <c r="AD1746" s="136"/>
      <c r="AE1746" s="136"/>
      <c r="AF1746" s="136"/>
      <c r="AG1746" s="136"/>
      <c r="AH1746" s="136"/>
      <c r="AI1746" s="136"/>
    </row>
    <row r="1747" spans="1:35" ht="30" x14ac:dyDescent="0.25">
      <c r="A1747" s="133">
        <v>265300</v>
      </c>
      <c r="B1747" s="133" t="s">
        <v>4233</v>
      </c>
      <c r="C1747" s="133">
        <v>2</v>
      </c>
      <c r="D1747" s="133" t="s">
        <v>1066</v>
      </c>
      <c r="E1747" s="133">
        <v>265</v>
      </c>
      <c r="F1747" s="133" t="s">
        <v>50</v>
      </c>
      <c r="G1747" s="133">
        <v>26530</v>
      </c>
      <c r="H1747" s="133" t="s">
        <v>4233</v>
      </c>
      <c r="I1747" s="133">
        <v>104750</v>
      </c>
      <c r="J1747" s="133" t="s">
        <v>4236</v>
      </c>
      <c r="K1747" s="133" t="s">
        <v>1903</v>
      </c>
      <c r="L1747" s="135" t="str">
        <f t="shared" si="54"/>
        <v>AA</v>
      </c>
      <c r="M1747" s="131">
        <f t="shared" si="55"/>
        <v>0</v>
      </c>
      <c r="P1747" s="136"/>
      <c r="Q1747" s="136"/>
      <c r="R1747" s="136"/>
      <c r="S1747" s="136"/>
      <c r="T1747"/>
      <c r="U1747" s="136"/>
      <c r="V1747" s="136"/>
      <c r="W1747"/>
      <c r="X1747" s="136"/>
      <c r="Y1747" s="136"/>
      <c r="Z1747" s="136"/>
      <c r="AA1747" s="136"/>
      <c r="AB1747" s="136"/>
      <c r="AC1747" s="136"/>
      <c r="AD1747" s="136"/>
      <c r="AE1747" s="136"/>
      <c r="AF1747" s="136"/>
      <c r="AG1747" s="136"/>
      <c r="AH1747" s="136"/>
      <c r="AI1747" s="136"/>
    </row>
    <row r="1748" spans="1:35" ht="30" x14ac:dyDescent="0.25">
      <c r="A1748" s="133">
        <v>265300</v>
      </c>
      <c r="B1748" s="133" t="s">
        <v>4233</v>
      </c>
      <c r="C1748" s="133">
        <v>2</v>
      </c>
      <c r="D1748" s="133" t="s">
        <v>1066</v>
      </c>
      <c r="E1748" s="133">
        <v>265</v>
      </c>
      <c r="F1748" s="133" t="s">
        <v>50</v>
      </c>
      <c r="G1748" s="133">
        <v>26530</v>
      </c>
      <c r="H1748" s="133" t="s">
        <v>4233</v>
      </c>
      <c r="I1748" s="133">
        <v>105513</v>
      </c>
      <c r="J1748" s="133" t="s">
        <v>4238</v>
      </c>
      <c r="K1748" s="133" t="s">
        <v>557</v>
      </c>
      <c r="L1748" s="135" t="str">
        <f t="shared" si="54"/>
        <v>AA</v>
      </c>
      <c r="M1748" s="131">
        <f t="shared" si="55"/>
        <v>0</v>
      </c>
      <c r="P1748" s="136"/>
      <c r="Q1748" s="136"/>
      <c r="R1748" s="136"/>
      <c r="S1748" s="136"/>
      <c r="T1748"/>
      <c r="U1748" s="136"/>
      <c r="V1748" s="136"/>
      <c r="W1748"/>
      <c r="X1748" s="136"/>
      <c r="Y1748" s="136"/>
      <c r="Z1748" s="136"/>
      <c r="AA1748" s="136"/>
      <c r="AB1748" s="136"/>
      <c r="AC1748" s="136"/>
      <c r="AD1748" s="136"/>
      <c r="AE1748" s="136"/>
      <c r="AF1748" s="136"/>
      <c r="AG1748" s="136"/>
      <c r="AH1748" s="136"/>
      <c r="AI1748" s="136"/>
    </row>
    <row r="1749" spans="1:35" ht="30" x14ac:dyDescent="0.25">
      <c r="A1749" s="133">
        <v>265300</v>
      </c>
      <c r="B1749" s="133" t="s">
        <v>4233</v>
      </c>
      <c r="C1749" s="133">
        <v>2</v>
      </c>
      <c r="D1749" s="133" t="s">
        <v>1066</v>
      </c>
      <c r="E1749" s="133">
        <v>265</v>
      </c>
      <c r="F1749" s="133" t="s">
        <v>50</v>
      </c>
      <c r="G1749" s="133">
        <v>26530</v>
      </c>
      <c r="H1749" s="133" t="s">
        <v>4233</v>
      </c>
      <c r="I1749" s="133">
        <v>224509</v>
      </c>
      <c r="J1749" s="133" t="s">
        <v>4240</v>
      </c>
      <c r="K1749" s="133" t="s">
        <v>545</v>
      </c>
      <c r="L1749" s="135" t="str">
        <f t="shared" si="54"/>
        <v>AA</v>
      </c>
      <c r="M1749" s="131">
        <f t="shared" si="55"/>
        <v>0</v>
      </c>
      <c r="P1749" s="136"/>
      <c r="Q1749" s="136"/>
      <c r="R1749" s="136"/>
      <c r="S1749" s="136"/>
      <c r="T1749"/>
      <c r="U1749" s="136"/>
      <c r="V1749" s="136"/>
      <c r="W1749"/>
      <c r="X1749" s="136"/>
      <c r="Y1749" s="136"/>
      <c r="Z1749" s="136"/>
      <c r="AA1749" s="136"/>
      <c r="AB1749" s="136"/>
      <c r="AC1749" s="136"/>
      <c r="AD1749" s="136"/>
      <c r="AE1749" s="136"/>
      <c r="AF1749" s="136"/>
      <c r="AG1749" s="136"/>
      <c r="AH1749" s="136"/>
      <c r="AI1749" s="136"/>
    </row>
    <row r="1750" spans="1:35" ht="30" x14ac:dyDescent="0.25">
      <c r="A1750" s="133">
        <v>265300</v>
      </c>
      <c r="B1750" s="133" t="s">
        <v>4233</v>
      </c>
      <c r="C1750" s="133">
        <v>2</v>
      </c>
      <c r="D1750" s="133" t="s">
        <v>1066</v>
      </c>
      <c r="E1750" s="133">
        <v>265</v>
      </c>
      <c r="F1750" s="133" t="s">
        <v>50</v>
      </c>
      <c r="G1750" s="133">
        <v>26530</v>
      </c>
      <c r="H1750" s="133" t="s">
        <v>4233</v>
      </c>
      <c r="I1750" s="133">
        <v>225530</v>
      </c>
      <c r="J1750" s="133" t="s">
        <v>4242</v>
      </c>
      <c r="K1750" s="133" t="s">
        <v>545</v>
      </c>
      <c r="L1750" s="135" t="str">
        <f t="shared" si="54"/>
        <v>AA</v>
      </c>
      <c r="M1750" s="131">
        <f t="shared" si="55"/>
        <v>0</v>
      </c>
      <c r="P1750" s="136"/>
      <c r="Q1750" s="136"/>
      <c r="R1750" s="136"/>
      <c r="S1750" s="136"/>
      <c r="T1750"/>
      <c r="U1750" s="136"/>
      <c r="V1750" s="136"/>
      <c r="W1750"/>
      <c r="X1750" s="136"/>
      <c r="Y1750" s="136"/>
      <c r="Z1750" s="136"/>
      <c r="AA1750" s="136"/>
      <c r="AB1750" s="136"/>
      <c r="AC1750" s="136"/>
      <c r="AD1750" s="136"/>
      <c r="AE1750" s="136"/>
      <c r="AF1750" s="136"/>
      <c r="AG1750" s="136"/>
      <c r="AH1750" s="136"/>
      <c r="AI1750" s="136"/>
    </row>
    <row r="1751" spans="1:35" ht="30" x14ac:dyDescent="0.25">
      <c r="A1751" s="133">
        <v>265300</v>
      </c>
      <c r="B1751" s="133" t="s">
        <v>4233</v>
      </c>
      <c r="C1751" s="133">
        <v>2</v>
      </c>
      <c r="D1751" s="133" t="s">
        <v>1066</v>
      </c>
      <c r="E1751" s="133">
        <v>265</v>
      </c>
      <c r="F1751" s="133" t="s">
        <v>50</v>
      </c>
      <c r="G1751" s="133">
        <v>26530</v>
      </c>
      <c r="H1751" s="133" t="s">
        <v>4233</v>
      </c>
      <c r="I1751" s="133">
        <v>225542</v>
      </c>
      <c r="J1751" s="133" t="s">
        <v>4244</v>
      </c>
      <c r="K1751" s="133" t="s">
        <v>545</v>
      </c>
      <c r="L1751" s="135" t="str">
        <f t="shared" si="54"/>
        <v>AA</v>
      </c>
      <c r="M1751" s="131">
        <f t="shared" si="55"/>
        <v>0</v>
      </c>
      <c r="P1751" s="136"/>
      <c r="Q1751" s="136"/>
      <c r="R1751" s="136"/>
      <c r="S1751" s="136"/>
      <c r="T1751"/>
      <c r="U1751" s="136"/>
      <c r="V1751" s="136"/>
      <c r="W1751"/>
      <c r="X1751" s="136"/>
      <c r="Y1751" s="136"/>
      <c r="Z1751" s="136"/>
      <c r="AA1751" s="136"/>
      <c r="AB1751" s="136"/>
      <c r="AC1751" s="136"/>
      <c r="AD1751" s="136"/>
      <c r="AE1751" s="136"/>
      <c r="AF1751" s="136"/>
      <c r="AG1751" s="136"/>
      <c r="AH1751" s="136"/>
      <c r="AI1751" s="136"/>
    </row>
    <row r="1752" spans="1:35" ht="30" x14ac:dyDescent="0.25">
      <c r="A1752" s="133">
        <v>265300</v>
      </c>
      <c r="B1752" s="133" t="s">
        <v>4233</v>
      </c>
      <c r="C1752" s="133">
        <v>2</v>
      </c>
      <c r="D1752" s="133" t="s">
        <v>1066</v>
      </c>
      <c r="E1752" s="133">
        <v>265</v>
      </c>
      <c r="F1752" s="133" t="s">
        <v>50</v>
      </c>
      <c r="G1752" s="133">
        <v>26530</v>
      </c>
      <c r="H1752" s="133" t="s">
        <v>4233</v>
      </c>
      <c r="I1752" s="133">
        <v>227006</v>
      </c>
      <c r="J1752" s="133" t="s">
        <v>4246</v>
      </c>
      <c r="K1752" s="133" t="s">
        <v>545</v>
      </c>
      <c r="L1752" s="135" t="str">
        <f t="shared" si="54"/>
        <v>AA</v>
      </c>
      <c r="M1752" s="131">
        <f t="shared" si="55"/>
        <v>0</v>
      </c>
      <c r="P1752" s="136"/>
      <c r="Q1752" s="136"/>
      <c r="R1752" s="136"/>
      <c r="S1752" s="136"/>
      <c r="T1752"/>
      <c r="U1752" s="136"/>
      <c r="V1752" s="136"/>
      <c r="W1752"/>
      <c r="X1752" s="136"/>
      <c r="Y1752" s="136"/>
      <c r="Z1752" s="136"/>
      <c r="AA1752" s="136"/>
      <c r="AB1752" s="136"/>
      <c r="AC1752" s="136"/>
      <c r="AD1752" s="136"/>
      <c r="AE1752" s="136"/>
      <c r="AF1752" s="136"/>
      <c r="AG1752" s="136"/>
      <c r="AH1752" s="136"/>
      <c r="AI1752" s="136"/>
    </row>
    <row r="1753" spans="1:35" ht="30" x14ac:dyDescent="0.25">
      <c r="A1753" s="133">
        <v>265300</v>
      </c>
      <c r="B1753" s="133" t="s">
        <v>4233</v>
      </c>
      <c r="C1753" s="133">
        <v>2</v>
      </c>
      <c r="D1753" s="133" t="s">
        <v>1066</v>
      </c>
      <c r="E1753" s="133">
        <v>265</v>
      </c>
      <c r="F1753" s="133" t="s">
        <v>50</v>
      </c>
      <c r="G1753" s="133">
        <v>26530</v>
      </c>
      <c r="H1753" s="133" t="s">
        <v>4233</v>
      </c>
      <c r="I1753" s="133">
        <v>227020</v>
      </c>
      <c r="J1753" s="133" t="s">
        <v>4248</v>
      </c>
      <c r="K1753" s="133" t="s">
        <v>545</v>
      </c>
      <c r="L1753" s="135" t="str">
        <f t="shared" si="54"/>
        <v>AA</v>
      </c>
      <c r="M1753" s="131">
        <f t="shared" si="55"/>
        <v>0</v>
      </c>
      <c r="P1753" s="136"/>
      <c r="Q1753" s="136"/>
      <c r="R1753" s="136"/>
      <c r="S1753" s="136"/>
      <c r="T1753"/>
      <c r="U1753" s="136"/>
      <c r="V1753" s="136"/>
      <c r="W1753"/>
      <c r="X1753" s="136"/>
      <c r="Y1753" s="136"/>
      <c r="Z1753" s="136"/>
      <c r="AA1753" s="136"/>
      <c r="AB1753" s="136"/>
      <c r="AC1753" s="136"/>
      <c r="AD1753" s="136"/>
      <c r="AE1753" s="136"/>
      <c r="AF1753" s="136"/>
      <c r="AG1753" s="136"/>
      <c r="AH1753" s="136"/>
      <c r="AI1753" s="136"/>
    </row>
    <row r="1754" spans="1:35" ht="30" x14ac:dyDescent="0.25">
      <c r="A1754" s="133">
        <v>265300</v>
      </c>
      <c r="B1754" s="133" t="s">
        <v>4233</v>
      </c>
      <c r="C1754" s="133">
        <v>2</v>
      </c>
      <c r="D1754" s="133" t="s">
        <v>1066</v>
      </c>
      <c r="E1754" s="133">
        <v>265</v>
      </c>
      <c r="F1754" s="133" t="s">
        <v>50</v>
      </c>
      <c r="G1754" s="133">
        <v>26530</v>
      </c>
      <c r="H1754" s="133" t="s">
        <v>4233</v>
      </c>
      <c r="I1754" s="133">
        <v>227040</v>
      </c>
      <c r="J1754" s="133" t="s">
        <v>4250</v>
      </c>
      <c r="K1754" s="133" t="s">
        <v>545</v>
      </c>
      <c r="L1754" s="135" t="str">
        <f t="shared" si="54"/>
        <v>AA</v>
      </c>
      <c r="M1754" s="131">
        <f t="shared" si="55"/>
        <v>0</v>
      </c>
      <c r="P1754" s="136"/>
      <c r="Q1754" s="136"/>
      <c r="R1754" s="136"/>
      <c r="S1754" s="136"/>
      <c r="T1754"/>
      <c r="U1754" s="136"/>
      <c r="V1754" s="136"/>
      <c r="W1754"/>
      <c r="X1754" s="136"/>
      <c r="Y1754" s="136"/>
      <c r="Z1754" s="136"/>
      <c r="AA1754" s="136"/>
      <c r="AB1754" s="136"/>
      <c r="AC1754" s="136"/>
      <c r="AD1754" s="136"/>
      <c r="AE1754" s="136"/>
      <c r="AF1754" s="136"/>
      <c r="AG1754" s="136"/>
      <c r="AH1754" s="136"/>
      <c r="AI1754" s="136"/>
    </row>
    <row r="1755" spans="1:35" ht="30" x14ac:dyDescent="0.25">
      <c r="A1755" s="133">
        <v>265300</v>
      </c>
      <c r="B1755" s="133" t="s">
        <v>4233</v>
      </c>
      <c r="C1755" s="133">
        <v>2</v>
      </c>
      <c r="D1755" s="133" t="s">
        <v>1066</v>
      </c>
      <c r="E1755" s="133">
        <v>265</v>
      </c>
      <c r="F1755" s="133" t="s">
        <v>50</v>
      </c>
      <c r="G1755" s="133">
        <v>26530</v>
      </c>
      <c r="H1755" s="133" t="s">
        <v>4233</v>
      </c>
      <c r="I1755" s="133">
        <v>227063</v>
      </c>
      <c r="J1755" s="133" t="s">
        <v>4252</v>
      </c>
      <c r="K1755" s="133" t="s">
        <v>545</v>
      </c>
      <c r="L1755" s="135" t="str">
        <f t="shared" si="54"/>
        <v>AA</v>
      </c>
      <c r="M1755" s="131">
        <f t="shared" si="55"/>
        <v>0</v>
      </c>
      <c r="P1755" s="136"/>
      <c r="Q1755" s="136"/>
      <c r="R1755" s="136"/>
      <c r="S1755" s="136"/>
      <c r="T1755"/>
      <c r="U1755" s="136"/>
      <c r="V1755" s="136"/>
      <c r="W1755"/>
      <c r="X1755" s="136"/>
      <c r="Y1755" s="136"/>
      <c r="Z1755" s="136"/>
      <c r="AA1755" s="136"/>
      <c r="AB1755" s="136"/>
      <c r="AC1755" s="136"/>
      <c r="AD1755" s="136"/>
      <c r="AE1755" s="136"/>
      <c r="AF1755" s="136"/>
      <c r="AG1755" s="136"/>
      <c r="AH1755" s="136"/>
      <c r="AI1755" s="136"/>
    </row>
    <row r="1756" spans="1:35" ht="30" x14ac:dyDescent="0.25">
      <c r="A1756" s="133">
        <v>265300</v>
      </c>
      <c r="B1756" s="133" t="s">
        <v>4233</v>
      </c>
      <c r="C1756" s="133">
        <v>2</v>
      </c>
      <c r="D1756" s="133" t="s">
        <v>1066</v>
      </c>
      <c r="E1756" s="133">
        <v>265</v>
      </c>
      <c r="F1756" s="133" t="s">
        <v>50</v>
      </c>
      <c r="G1756" s="133">
        <v>26530</v>
      </c>
      <c r="H1756" s="133" t="s">
        <v>4233</v>
      </c>
      <c r="I1756" s="133">
        <v>227201</v>
      </c>
      <c r="J1756" s="133" t="s">
        <v>4254</v>
      </c>
      <c r="K1756" s="133" t="s">
        <v>545</v>
      </c>
      <c r="L1756" s="135" t="str">
        <f t="shared" si="54"/>
        <v>AA</v>
      </c>
      <c r="M1756" s="131">
        <f t="shared" si="55"/>
        <v>0</v>
      </c>
      <c r="P1756" s="136"/>
      <c r="Q1756" s="136"/>
      <c r="R1756" s="136"/>
      <c r="S1756" s="136"/>
      <c r="T1756"/>
      <c r="U1756" s="136"/>
      <c r="V1756" s="136"/>
      <c r="W1756"/>
      <c r="X1756" s="136"/>
      <c r="Y1756" s="136"/>
      <c r="Z1756" s="136"/>
      <c r="AA1756" s="136"/>
      <c r="AB1756" s="136"/>
      <c r="AC1756" s="136"/>
      <c r="AD1756" s="136"/>
      <c r="AE1756" s="136"/>
      <c r="AF1756" s="136"/>
      <c r="AG1756" s="136"/>
      <c r="AH1756" s="136"/>
      <c r="AI1756" s="136"/>
    </row>
    <row r="1757" spans="1:35" ht="30" x14ac:dyDescent="0.25">
      <c r="A1757" s="133">
        <v>265300</v>
      </c>
      <c r="B1757" s="133" t="s">
        <v>4233</v>
      </c>
      <c r="C1757" s="133">
        <v>2</v>
      </c>
      <c r="D1757" s="133" t="s">
        <v>1066</v>
      </c>
      <c r="E1757" s="133">
        <v>265</v>
      </c>
      <c r="F1757" s="133" t="s">
        <v>50</v>
      </c>
      <c r="G1757" s="133">
        <v>26530</v>
      </c>
      <c r="H1757" s="133" t="s">
        <v>4233</v>
      </c>
      <c r="I1757" s="133">
        <v>227267</v>
      </c>
      <c r="J1757" s="133" t="s">
        <v>4256</v>
      </c>
      <c r="K1757" s="133" t="s">
        <v>545</v>
      </c>
      <c r="L1757" s="135" t="str">
        <f t="shared" si="54"/>
        <v>AA</v>
      </c>
      <c r="M1757" s="131">
        <f t="shared" si="55"/>
        <v>0</v>
      </c>
      <c r="P1757" s="136"/>
      <c r="Q1757" s="136"/>
      <c r="R1757" s="136"/>
      <c r="S1757" s="136"/>
      <c r="T1757"/>
      <c r="U1757" s="136"/>
      <c r="V1757" s="136"/>
      <c r="W1757"/>
      <c r="X1757" s="136"/>
      <c r="Y1757" s="136"/>
      <c r="Z1757" s="136"/>
      <c r="AA1757" s="136"/>
      <c r="AB1757" s="136"/>
      <c r="AC1757" s="136"/>
      <c r="AD1757" s="136"/>
      <c r="AE1757" s="136"/>
      <c r="AF1757" s="136"/>
      <c r="AG1757" s="136"/>
      <c r="AH1757" s="136"/>
      <c r="AI1757" s="136"/>
    </row>
    <row r="1758" spans="1:35" ht="30" x14ac:dyDescent="0.25">
      <c r="A1758" s="133">
        <v>265300</v>
      </c>
      <c r="B1758" s="133" t="s">
        <v>4233</v>
      </c>
      <c r="C1758" s="133">
        <v>2</v>
      </c>
      <c r="D1758" s="133" t="s">
        <v>1066</v>
      </c>
      <c r="E1758" s="133">
        <v>265</v>
      </c>
      <c r="F1758" s="133" t="s">
        <v>50</v>
      </c>
      <c r="G1758" s="133">
        <v>26530</v>
      </c>
      <c r="H1758" s="133" t="s">
        <v>4233</v>
      </c>
      <c r="I1758" s="133">
        <v>227296</v>
      </c>
      <c r="J1758" s="133" t="s">
        <v>4258</v>
      </c>
      <c r="K1758" s="133" t="s">
        <v>545</v>
      </c>
      <c r="L1758" s="135" t="str">
        <f t="shared" si="54"/>
        <v>AA</v>
      </c>
      <c r="M1758" s="131">
        <f t="shared" si="55"/>
        <v>0</v>
      </c>
      <c r="P1758" s="136"/>
      <c r="Q1758" s="136"/>
      <c r="R1758" s="136"/>
      <c r="S1758" s="136"/>
      <c r="T1758"/>
      <c r="U1758" s="136"/>
      <c r="V1758" s="136"/>
      <c r="W1758"/>
      <c r="X1758" s="136"/>
      <c r="Y1758" s="136"/>
      <c r="Z1758" s="136"/>
      <c r="AA1758" s="136"/>
      <c r="AB1758" s="136"/>
      <c r="AC1758" s="136"/>
      <c r="AD1758" s="136"/>
      <c r="AE1758" s="136"/>
      <c r="AF1758" s="136"/>
      <c r="AG1758" s="136"/>
      <c r="AH1758" s="136"/>
      <c r="AI1758" s="136"/>
    </row>
    <row r="1759" spans="1:35" ht="30" x14ac:dyDescent="0.25">
      <c r="A1759" s="133">
        <v>265300</v>
      </c>
      <c r="B1759" s="133" t="s">
        <v>4233</v>
      </c>
      <c r="C1759" s="133">
        <v>2</v>
      </c>
      <c r="D1759" s="133" t="s">
        <v>1066</v>
      </c>
      <c r="E1759" s="133">
        <v>265</v>
      </c>
      <c r="F1759" s="133" t="s">
        <v>50</v>
      </c>
      <c r="G1759" s="133">
        <v>26530</v>
      </c>
      <c r="H1759" s="133" t="s">
        <v>4233</v>
      </c>
      <c r="I1759" s="133">
        <v>227318</v>
      </c>
      <c r="J1759" s="133" t="s">
        <v>4260</v>
      </c>
      <c r="K1759" s="133" t="s">
        <v>545</v>
      </c>
      <c r="L1759" s="135" t="str">
        <f t="shared" si="54"/>
        <v>AA</v>
      </c>
      <c r="M1759" s="131">
        <f t="shared" si="55"/>
        <v>0</v>
      </c>
      <c r="P1759" s="136"/>
      <c r="Q1759" s="136"/>
      <c r="R1759" s="136"/>
      <c r="S1759" s="136"/>
      <c r="T1759"/>
      <c r="U1759" s="136"/>
      <c r="V1759" s="136"/>
      <c r="W1759"/>
      <c r="X1759" s="136"/>
      <c r="Y1759" s="136"/>
      <c r="Z1759" s="136"/>
      <c r="AA1759" s="136"/>
      <c r="AB1759" s="136"/>
      <c r="AC1759" s="136"/>
      <c r="AD1759" s="136"/>
      <c r="AE1759" s="136"/>
      <c r="AF1759" s="136"/>
      <c r="AG1759" s="136"/>
      <c r="AH1759" s="136"/>
      <c r="AI1759" s="136"/>
    </row>
    <row r="1760" spans="1:35" ht="30" x14ac:dyDescent="0.25">
      <c r="A1760" s="133">
        <v>265300</v>
      </c>
      <c r="B1760" s="133" t="s">
        <v>4233</v>
      </c>
      <c r="C1760" s="133">
        <v>2</v>
      </c>
      <c r="D1760" s="133" t="s">
        <v>1066</v>
      </c>
      <c r="E1760" s="133">
        <v>265</v>
      </c>
      <c r="F1760" s="133" t="s">
        <v>50</v>
      </c>
      <c r="G1760" s="133">
        <v>26530</v>
      </c>
      <c r="H1760" s="133" t="s">
        <v>4233</v>
      </c>
      <c r="I1760" s="133">
        <v>227332</v>
      </c>
      <c r="J1760" s="133" t="s">
        <v>4262</v>
      </c>
      <c r="K1760" s="133" t="s">
        <v>545</v>
      </c>
      <c r="L1760" s="135" t="str">
        <f t="shared" si="54"/>
        <v>AA</v>
      </c>
      <c r="M1760" s="131">
        <f t="shared" si="55"/>
        <v>0</v>
      </c>
      <c r="P1760" s="136"/>
      <c r="Q1760" s="136"/>
      <c r="R1760" s="136"/>
      <c r="S1760" s="136"/>
      <c r="T1760"/>
      <c r="U1760" s="136"/>
      <c r="V1760" s="136"/>
      <c r="W1760"/>
      <c r="X1760" s="136"/>
      <c r="Y1760" s="136"/>
      <c r="Z1760" s="136"/>
      <c r="AA1760" s="136"/>
      <c r="AB1760" s="136"/>
      <c r="AC1760" s="136"/>
      <c r="AD1760" s="136"/>
      <c r="AE1760" s="136"/>
      <c r="AF1760" s="136"/>
      <c r="AG1760" s="136"/>
      <c r="AH1760" s="136"/>
      <c r="AI1760" s="136"/>
    </row>
    <row r="1761" spans="1:35" ht="30" x14ac:dyDescent="0.25">
      <c r="A1761" s="133">
        <v>265300</v>
      </c>
      <c r="B1761" s="133" t="s">
        <v>4233</v>
      </c>
      <c r="C1761" s="133">
        <v>2</v>
      </c>
      <c r="D1761" s="133" t="s">
        <v>1066</v>
      </c>
      <c r="E1761" s="133">
        <v>265</v>
      </c>
      <c r="F1761" s="133" t="s">
        <v>50</v>
      </c>
      <c r="G1761" s="133">
        <v>26530</v>
      </c>
      <c r="H1761" s="133" t="s">
        <v>4233</v>
      </c>
      <c r="I1761" s="133">
        <v>227393</v>
      </c>
      <c r="J1761" s="133" t="s">
        <v>4264</v>
      </c>
      <c r="K1761" s="133" t="s">
        <v>545</v>
      </c>
      <c r="L1761" s="135" t="str">
        <f t="shared" si="54"/>
        <v>AA</v>
      </c>
      <c r="M1761" s="131">
        <f t="shared" si="55"/>
        <v>0</v>
      </c>
      <c r="P1761" s="136"/>
      <c r="Q1761" s="136"/>
      <c r="R1761" s="136"/>
      <c r="S1761" s="136"/>
      <c r="T1761"/>
      <c r="U1761" s="136"/>
      <c r="V1761" s="136"/>
      <c r="W1761"/>
      <c r="X1761" s="136"/>
      <c r="Y1761" s="136"/>
      <c r="Z1761" s="136"/>
      <c r="AA1761" s="136"/>
      <c r="AB1761" s="136"/>
      <c r="AC1761" s="136"/>
      <c r="AD1761" s="136"/>
      <c r="AE1761" s="136"/>
      <c r="AF1761" s="136"/>
      <c r="AG1761" s="136"/>
      <c r="AH1761" s="136"/>
      <c r="AI1761" s="136"/>
    </row>
    <row r="1762" spans="1:35" ht="30" x14ac:dyDescent="0.25">
      <c r="A1762" s="133">
        <v>265300</v>
      </c>
      <c r="B1762" s="133" t="s">
        <v>4233</v>
      </c>
      <c r="C1762" s="133">
        <v>2</v>
      </c>
      <c r="D1762" s="133" t="s">
        <v>1066</v>
      </c>
      <c r="E1762" s="133">
        <v>265</v>
      </c>
      <c r="F1762" s="133" t="s">
        <v>50</v>
      </c>
      <c r="G1762" s="133">
        <v>26530</v>
      </c>
      <c r="H1762" s="133" t="s">
        <v>4233</v>
      </c>
      <c r="I1762" s="133">
        <v>227451</v>
      </c>
      <c r="J1762" s="133" t="s">
        <v>4266</v>
      </c>
      <c r="K1762" s="133" t="s">
        <v>545</v>
      </c>
      <c r="L1762" s="135" t="str">
        <f t="shared" si="54"/>
        <v>AA</v>
      </c>
      <c r="M1762" s="131">
        <f t="shared" si="55"/>
        <v>0</v>
      </c>
      <c r="P1762" s="136"/>
      <c r="Q1762" s="136"/>
      <c r="R1762" s="136"/>
      <c r="S1762" s="136"/>
      <c r="T1762"/>
      <c r="U1762" s="136"/>
      <c r="V1762" s="136"/>
      <c r="W1762"/>
      <c r="X1762" s="136"/>
      <c r="Y1762" s="136"/>
      <c r="Z1762" s="136"/>
      <c r="AA1762" s="136"/>
      <c r="AB1762" s="136"/>
      <c r="AC1762" s="136"/>
      <c r="AD1762" s="136"/>
      <c r="AE1762" s="136"/>
      <c r="AF1762" s="136"/>
      <c r="AG1762" s="136"/>
      <c r="AH1762" s="136"/>
      <c r="AI1762" s="136"/>
    </row>
    <row r="1763" spans="1:35" ht="30" x14ac:dyDescent="0.25">
      <c r="A1763" s="133">
        <v>265300</v>
      </c>
      <c r="B1763" s="133" t="s">
        <v>4233</v>
      </c>
      <c r="C1763" s="133">
        <v>2</v>
      </c>
      <c r="D1763" s="133" t="s">
        <v>1066</v>
      </c>
      <c r="E1763" s="133">
        <v>265</v>
      </c>
      <c r="F1763" s="133" t="s">
        <v>50</v>
      </c>
      <c r="G1763" s="133">
        <v>26530</v>
      </c>
      <c r="H1763" s="133" t="s">
        <v>4233</v>
      </c>
      <c r="I1763" s="133">
        <v>227456</v>
      </c>
      <c r="J1763" s="133" t="s">
        <v>4268</v>
      </c>
      <c r="K1763" s="133" t="s">
        <v>545</v>
      </c>
      <c r="L1763" s="135" t="str">
        <f t="shared" si="54"/>
        <v>AA</v>
      </c>
      <c r="M1763" s="131">
        <f t="shared" si="55"/>
        <v>0</v>
      </c>
      <c r="P1763" s="136"/>
      <c r="Q1763" s="136"/>
      <c r="R1763" s="136"/>
      <c r="S1763" s="136"/>
      <c r="T1763"/>
      <c r="U1763" s="136"/>
      <c r="V1763" s="136"/>
      <c r="W1763"/>
      <c r="X1763" s="136"/>
      <c r="Y1763" s="136"/>
      <c r="Z1763" s="136"/>
      <c r="AA1763" s="136"/>
      <c r="AB1763" s="136"/>
      <c r="AC1763" s="136"/>
      <c r="AD1763" s="136"/>
      <c r="AE1763" s="136"/>
      <c r="AF1763" s="136"/>
      <c r="AG1763" s="136"/>
      <c r="AH1763" s="136"/>
      <c r="AI1763" s="136"/>
    </row>
    <row r="1764" spans="1:35" ht="30" x14ac:dyDescent="0.25">
      <c r="A1764" s="133">
        <v>265300</v>
      </c>
      <c r="B1764" s="133" t="s">
        <v>4233</v>
      </c>
      <c r="C1764" s="133">
        <v>2</v>
      </c>
      <c r="D1764" s="133" t="s">
        <v>1066</v>
      </c>
      <c r="E1764" s="133">
        <v>265</v>
      </c>
      <c r="F1764" s="133" t="s">
        <v>50</v>
      </c>
      <c r="G1764" s="133">
        <v>26530</v>
      </c>
      <c r="H1764" s="133" t="s">
        <v>4233</v>
      </c>
      <c r="I1764" s="133">
        <v>227471</v>
      </c>
      <c r="J1764" s="133" t="s">
        <v>4270</v>
      </c>
      <c r="K1764" s="133" t="s">
        <v>545</v>
      </c>
      <c r="L1764" s="135" t="str">
        <f t="shared" si="54"/>
        <v>AA</v>
      </c>
      <c r="M1764" s="131">
        <f t="shared" si="55"/>
        <v>0</v>
      </c>
      <c r="P1764" s="136"/>
      <c r="Q1764" s="136"/>
      <c r="R1764" s="136"/>
      <c r="S1764" s="136"/>
      <c r="T1764"/>
      <c r="U1764" s="136"/>
      <c r="V1764" s="136"/>
      <c r="W1764"/>
      <c r="X1764" s="136"/>
      <c r="Y1764" s="136"/>
      <c r="Z1764" s="136"/>
      <c r="AA1764" s="136"/>
      <c r="AB1764" s="136"/>
      <c r="AC1764" s="136"/>
      <c r="AD1764" s="136"/>
      <c r="AE1764" s="136"/>
      <c r="AF1764" s="136"/>
      <c r="AG1764" s="136"/>
      <c r="AH1764" s="136"/>
      <c r="AI1764" s="136"/>
    </row>
    <row r="1765" spans="1:35" ht="30" x14ac:dyDescent="0.25">
      <c r="A1765" s="133">
        <v>265300</v>
      </c>
      <c r="B1765" s="133" t="s">
        <v>4233</v>
      </c>
      <c r="C1765" s="133">
        <v>2</v>
      </c>
      <c r="D1765" s="133" t="s">
        <v>1066</v>
      </c>
      <c r="E1765" s="133">
        <v>265</v>
      </c>
      <c r="F1765" s="133" t="s">
        <v>50</v>
      </c>
      <c r="G1765" s="133">
        <v>26530</v>
      </c>
      <c r="H1765" s="133" t="s">
        <v>4233</v>
      </c>
      <c r="I1765" s="133">
        <v>227596</v>
      </c>
      <c r="J1765" s="133" t="s">
        <v>4274</v>
      </c>
      <c r="K1765" s="133" t="s">
        <v>545</v>
      </c>
      <c r="L1765" s="135" t="str">
        <f t="shared" si="54"/>
        <v>AA</v>
      </c>
      <c r="M1765" s="131">
        <f t="shared" si="55"/>
        <v>0</v>
      </c>
      <c r="P1765" s="136"/>
      <c r="Q1765" s="136"/>
      <c r="R1765" s="136"/>
      <c r="S1765" s="136"/>
      <c r="T1765"/>
      <c r="U1765" s="136"/>
      <c r="V1765" s="136"/>
      <c r="W1765"/>
      <c r="X1765" s="136"/>
      <c r="Y1765" s="136"/>
      <c r="Z1765" s="136"/>
      <c r="AA1765" s="136"/>
      <c r="AB1765" s="136"/>
      <c r="AC1765" s="136"/>
      <c r="AD1765" s="136"/>
      <c r="AE1765" s="136"/>
      <c r="AF1765" s="136"/>
      <c r="AG1765" s="136"/>
      <c r="AH1765" s="136"/>
      <c r="AI1765" s="136"/>
    </row>
    <row r="1766" spans="1:35" ht="30" x14ac:dyDescent="0.25">
      <c r="A1766" s="133">
        <v>265300</v>
      </c>
      <c r="B1766" s="133" t="s">
        <v>4233</v>
      </c>
      <c r="C1766" s="133">
        <v>2</v>
      </c>
      <c r="D1766" s="133" t="s">
        <v>1066</v>
      </c>
      <c r="E1766" s="133">
        <v>265</v>
      </c>
      <c r="F1766" s="133" t="s">
        <v>50</v>
      </c>
      <c r="G1766" s="133">
        <v>26530</v>
      </c>
      <c r="H1766" s="133" t="s">
        <v>4233</v>
      </c>
      <c r="I1766" s="133">
        <v>227612</v>
      </c>
      <c r="J1766" s="133" t="s">
        <v>4276</v>
      </c>
      <c r="K1766" s="133" t="s">
        <v>545</v>
      </c>
      <c r="L1766" s="135" t="str">
        <f t="shared" si="54"/>
        <v>AA</v>
      </c>
      <c r="M1766" s="131">
        <f t="shared" si="55"/>
        <v>0</v>
      </c>
      <c r="P1766" s="136"/>
      <c r="Q1766" s="136"/>
      <c r="R1766" s="136"/>
      <c r="S1766" s="136"/>
      <c r="T1766"/>
      <c r="U1766" s="136"/>
      <c r="V1766" s="136"/>
      <c r="W1766"/>
      <c r="X1766" s="136"/>
      <c r="Y1766" s="136"/>
      <c r="Z1766" s="136"/>
      <c r="AA1766" s="136"/>
      <c r="AB1766" s="136"/>
      <c r="AC1766" s="136"/>
      <c r="AD1766" s="136"/>
      <c r="AE1766" s="136"/>
      <c r="AF1766" s="136"/>
      <c r="AG1766" s="136"/>
      <c r="AH1766" s="136"/>
      <c r="AI1766" s="136"/>
    </row>
    <row r="1767" spans="1:35" ht="30" x14ac:dyDescent="0.25">
      <c r="A1767" s="133">
        <v>265300</v>
      </c>
      <c r="B1767" s="133" t="s">
        <v>4233</v>
      </c>
      <c r="C1767" s="133">
        <v>2</v>
      </c>
      <c r="D1767" s="133" t="s">
        <v>1066</v>
      </c>
      <c r="E1767" s="133">
        <v>265</v>
      </c>
      <c r="F1767" s="133" t="s">
        <v>50</v>
      </c>
      <c r="G1767" s="133">
        <v>26530</v>
      </c>
      <c r="H1767" s="133" t="s">
        <v>4233</v>
      </c>
      <c r="I1767" s="133">
        <v>227852</v>
      </c>
      <c r="J1767" s="133" t="s">
        <v>4278</v>
      </c>
      <c r="K1767" s="133" t="s">
        <v>545</v>
      </c>
      <c r="L1767" s="135" t="str">
        <f t="shared" si="54"/>
        <v>AA</v>
      </c>
      <c r="M1767" s="131">
        <f t="shared" si="55"/>
        <v>0</v>
      </c>
      <c r="P1767" s="136"/>
      <c r="Q1767" s="136"/>
      <c r="R1767" s="136"/>
      <c r="S1767" s="136"/>
      <c r="T1767"/>
      <c r="U1767" s="136"/>
      <c r="V1767" s="136"/>
      <c r="W1767"/>
      <c r="X1767" s="136"/>
      <c r="Y1767" s="136"/>
      <c r="Z1767" s="136"/>
      <c r="AA1767" s="136"/>
      <c r="AB1767" s="136"/>
      <c r="AC1767" s="136"/>
      <c r="AD1767" s="136"/>
      <c r="AE1767" s="136"/>
      <c r="AF1767" s="136"/>
      <c r="AG1767" s="136"/>
      <c r="AH1767" s="136"/>
      <c r="AI1767" s="136"/>
    </row>
    <row r="1768" spans="1:35" ht="30" x14ac:dyDescent="0.25">
      <c r="A1768" s="133">
        <v>265300</v>
      </c>
      <c r="B1768" s="133" t="s">
        <v>4233</v>
      </c>
      <c r="C1768" s="133">
        <v>2</v>
      </c>
      <c r="D1768" s="133" t="s">
        <v>1066</v>
      </c>
      <c r="E1768" s="133">
        <v>265</v>
      </c>
      <c r="F1768" s="133" t="s">
        <v>50</v>
      </c>
      <c r="G1768" s="133">
        <v>26530</v>
      </c>
      <c r="H1768" s="133" t="s">
        <v>4233</v>
      </c>
      <c r="I1768" s="133">
        <v>227886</v>
      </c>
      <c r="J1768" s="133" t="s">
        <v>4280</v>
      </c>
      <c r="K1768" s="133" t="s">
        <v>545</v>
      </c>
      <c r="L1768" s="135" t="str">
        <f t="shared" si="54"/>
        <v>AA</v>
      </c>
      <c r="M1768" s="131">
        <f t="shared" si="55"/>
        <v>0</v>
      </c>
      <c r="P1768" s="136"/>
      <c r="Q1768" s="136"/>
      <c r="R1768" s="136"/>
      <c r="S1768" s="136"/>
      <c r="T1768"/>
      <c r="U1768" s="136"/>
      <c r="V1768" s="136"/>
      <c r="W1768"/>
      <c r="X1768" s="136"/>
      <c r="Y1768" s="136"/>
      <c r="Z1768" s="136"/>
      <c r="AA1768" s="136"/>
      <c r="AB1768" s="136"/>
      <c r="AC1768" s="136"/>
      <c r="AD1768" s="136"/>
      <c r="AE1768" s="136"/>
      <c r="AF1768" s="136"/>
      <c r="AG1768" s="136"/>
      <c r="AH1768" s="136"/>
      <c r="AI1768" s="136"/>
    </row>
    <row r="1769" spans="1:35" ht="30" x14ac:dyDescent="0.25">
      <c r="A1769" s="133">
        <v>265300</v>
      </c>
      <c r="B1769" s="133" t="s">
        <v>4233</v>
      </c>
      <c r="C1769" s="133">
        <v>2</v>
      </c>
      <c r="D1769" s="133" t="s">
        <v>1066</v>
      </c>
      <c r="E1769" s="133">
        <v>265</v>
      </c>
      <c r="F1769" s="133" t="s">
        <v>50</v>
      </c>
      <c r="G1769" s="133">
        <v>26530</v>
      </c>
      <c r="H1769" s="133" t="s">
        <v>4233</v>
      </c>
      <c r="I1769" s="133">
        <v>227889</v>
      </c>
      <c r="J1769" s="133" t="s">
        <v>4282</v>
      </c>
      <c r="K1769" s="133" t="s">
        <v>545</v>
      </c>
      <c r="L1769" s="135" t="str">
        <f t="shared" si="54"/>
        <v>AA</v>
      </c>
      <c r="M1769" s="131">
        <f t="shared" si="55"/>
        <v>0</v>
      </c>
      <c r="P1769" s="136"/>
      <c r="Q1769" s="136"/>
      <c r="R1769" s="136"/>
      <c r="S1769" s="136"/>
      <c r="T1769"/>
      <c r="U1769" s="136"/>
      <c r="V1769" s="136"/>
      <c r="W1769"/>
      <c r="X1769" s="136"/>
      <c r="Y1769" s="136"/>
      <c r="Z1769" s="136"/>
      <c r="AA1769" s="136"/>
      <c r="AB1769" s="136"/>
      <c r="AC1769" s="136"/>
      <c r="AD1769" s="136"/>
      <c r="AE1769" s="136"/>
      <c r="AF1769" s="136"/>
      <c r="AG1769" s="136"/>
      <c r="AH1769" s="136"/>
      <c r="AI1769" s="136"/>
    </row>
    <row r="1770" spans="1:35" ht="30" x14ac:dyDescent="0.25">
      <c r="A1770" s="133">
        <v>265300</v>
      </c>
      <c r="B1770" s="133" t="s">
        <v>4233</v>
      </c>
      <c r="C1770" s="133">
        <v>2</v>
      </c>
      <c r="D1770" s="133" t="s">
        <v>1066</v>
      </c>
      <c r="E1770" s="133">
        <v>265</v>
      </c>
      <c r="F1770" s="133" t="s">
        <v>50</v>
      </c>
      <c r="G1770" s="133">
        <v>26530</v>
      </c>
      <c r="H1770" s="133" t="s">
        <v>4233</v>
      </c>
      <c r="I1770" s="133">
        <v>227927</v>
      </c>
      <c r="J1770" s="133" t="s">
        <v>4284</v>
      </c>
      <c r="K1770" s="133" t="s">
        <v>545</v>
      </c>
      <c r="L1770" s="135" t="str">
        <f t="shared" si="54"/>
        <v>AA</v>
      </c>
      <c r="M1770" s="131">
        <f t="shared" si="55"/>
        <v>0</v>
      </c>
      <c r="P1770" s="136"/>
      <c r="Q1770" s="136"/>
      <c r="R1770" s="136"/>
      <c r="S1770" s="136"/>
      <c r="T1770"/>
      <c r="U1770" s="136"/>
      <c r="V1770" s="136"/>
      <c r="W1770"/>
      <c r="X1770" s="136"/>
      <c r="Y1770" s="136"/>
      <c r="Z1770" s="136"/>
      <c r="AA1770" s="136"/>
      <c r="AB1770" s="136"/>
      <c r="AC1770" s="136"/>
      <c r="AD1770" s="136"/>
      <c r="AE1770" s="136"/>
      <c r="AF1770" s="136"/>
      <c r="AG1770" s="136"/>
      <c r="AH1770" s="136"/>
      <c r="AI1770" s="136"/>
    </row>
    <row r="1771" spans="1:35" ht="30" x14ac:dyDescent="0.25">
      <c r="A1771" s="133">
        <v>265300</v>
      </c>
      <c r="B1771" s="133" t="s">
        <v>4233</v>
      </c>
      <c r="C1771" s="133">
        <v>2</v>
      </c>
      <c r="D1771" s="133" t="s">
        <v>1066</v>
      </c>
      <c r="E1771" s="133">
        <v>265</v>
      </c>
      <c r="F1771" s="133" t="s">
        <v>50</v>
      </c>
      <c r="G1771" s="133">
        <v>26530</v>
      </c>
      <c r="H1771" s="133" t="s">
        <v>4233</v>
      </c>
      <c r="I1771" s="133">
        <v>227946</v>
      </c>
      <c r="J1771" s="133" t="s">
        <v>4286</v>
      </c>
      <c r="K1771" s="133" t="s">
        <v>545</v>
      </c>
      <c r="L1771" s="135" t="str">
        <f t="shared" si="54"/>
        <v>AA</v>
      </c>
      <c r="M1771" s="131">
        <f t="shared" si="55"/>
        <v>0</v>
      </c>
      <c r="P1771" s="136"/>
      <c r="Q1771" s="136"/>
      <c r="R1771" s="136"/>
      <c r="S1771" s="136"/>
      <c r="T1771"/>
      <c r="U1771" s="136"/>
      <c r="V1771" s="136"/>
      <c r="W1771"/>
      <c r="X1771" s="136"/>
      <c r="Y1771" s="136"/>
      <c r="Z1771" s="136"/>
      <c r="AA1771" s="136"/>
      <c r="AB1771" s="136"/>
      <c r="AC1771" s="136"/>
      <c r="AD1771" s="136"/>
      <c r="AE1771" s="136"/>
      <c r="AF1771" s="136"/>
      <c r="AG1771" s="136"/>
      <c r="AH1771" s="136"/>
      <c r="AI1771" s="136"/>
    </row>
    <row r="1772" spans="1:35" ht="30" x14ac:dyDescent="0.25">
      <c r="A1772" s="133">
        <v>265300</v>
      </c>
      <c r="B1772" s="133" t="s">
        <v>4233</v>
      </c>
      <c r="C1772" s="133">
        <v>2</v>
      </c>
      <c r="D1772" s="133" t="s">
        <v>1066</v>
      </c>
      <c r="E1772" s="133">
        <v>265</v>
      </c>
      <c r="F1772" s="133" t="s">
        <v>50</v>
      </c>
      <c r="G1772" s="133">
        <v>26530</v>
      </c>
      <c r="H1772" s="133" t="s">
        <v>4233</v>
      </c>
      <c r="I1772" s="133">
        <v>228229</v>
      </c>
      <c r="J1772" s="133" t="s">
        <v>4288</v>
      </c>
      <c r="K1772" s="133" t="s">
        <v>1156</v>
      </c>
      <c r="L1772" s="135" t="str">
        <f t="shared" si="54"/>
        <v>AA</v>
      </c>
      <c r="M1772" s="131">
        <f t="shared" si="55"/>
        <v>0</v>
      </c>
      <c r="P1772" s="136"/>
      <c r="Q1772" s="136"/>
      <c r="R1772" s="136"/>
      <c r="S1772" s="136"/>
      <c r="T1772"/>
      <c r="U1772" s="136"/>
      <c r="V1772" s="136"/>
      <c r="W1772"/>
      <c r="X1772" s="136"/>
      <c r="Y1772" s="136"/>
      <c r="Z1772" s="136"/>
      <c r="AA1772" s="136"/>
      <c r="AB1772" s="136"/>
      <c r="AC1772" s="136"/>
      <c r="AD1772" s="136"/>
      <c r="AE1772" s="136"/>
      <c r="AF1772" s="136"/>
      <c r="AG1772" s="136"/>
      <c r="AH1772" s="136"/>
      <c r="AI1772" s="136"/>
    </row>
    <row r="1773" spans="1:35" ht="30" x14ac:dyDescent="0.25">
      <c r="A1773" s="133">
        <v>265300</v>
      </c>
      <c r="B1773" s="133" t="s">
        <v>4233</v>
      </c>
      <c r="C1773" s="133">
        <v>2</v>
      </c>
      <c r="D1773" s="133" t="s">
        <v>1066</v>
      </c>
      <c r="E1773" s="133">
        <v>265</v>
      </c>
      <c r="F1773" s="133" t="s">
        <v>50</v>
      </c>
      <c r="G1773" s="133">
        <v>26530</v>
      </c>
      <c r="H1773" s="133" t="s">
        <v>4233</v>
      </c>
      <c r="I1773" s="133">
        <v>228266</v>
      </c>
      <c r="J1773" s="133" t="s">
        <v>4290</v>
      </c>
      <c r="K1773" s="133" t="s">
        <v>1156</v>
      </c>
      <c r="L1773" s="135" t="str">
        <f t="shared" si="54"/>
        <v>AA</v>
      </c>
      <c r="M1773" s="131">
        <f t="shared" si="55"/>
        <v>0</v>
      </c>
      <c r="P1773" s="136"/>
      <c r="Q1773" s="136"/>
      <c r="R1773" s="136"/>
      <c r="S1773" s="136"/>
      <c r="T1773"/>
      <c r="U1773" s="136"/>
      <c r="V1773" s="136"/>
      <c r="W1773"/>
      <c r="X1773" s="136"/>
      <c r="Y1773" s="136"/>
      <c r="Z1773" s="136"/>
      <c r="AA1773" s="136"/>
      <c r="AB1773" s="136"/>
      <c r="AC1773" s="136"/>
      <c r="AD1773" s="136"/>
      <c r="AE1773" s="136"/>
      <c r="AF1773" s="136"/>
      <c r="AG1773" s="136"/>
      <c r="AH1773" s="136"/>
      <c r="AI1773" s="136"/>
    </row>
    <row r="1774" spans="1:35" ht="30" x14ac:dyDescent="0.25">
      <c r="A1774" s="133">
        <v>265300</v>
      </c>
      <c r="B1774" s="133" t="s">
        <v>4233</v>
      </c>
      <c r="C1774" s="133">
        <v>2</v>
      </c>
      <c r="D1774" s="133" t="s">
        <v>1066</v>
      </c>
      <c r="E1774" s="133">
        <v>265</v>
      </c>
      <c r="F1774" s="133" t="s">
        <v>50</v>
      </c>
      <c r="G1774" s="133">
        <v>26530</v>
      </c>
      <c r="H1774" s="133" t="s">
        <v>4233</v>
      </c>
      <c r="I1774" s="133">
        <v>228608</v>
      </c>
      <c r="J1774" s="133" t="s">
        <v>4292</v>
      </c>
      <c r="K1774" s="133" t="s">
        <v>545</v>
      </c>
      <c r="L1774" s="135" t="str">
        <f t="shared" si="54"/>
        <v>AA</v>
      </c>
      <c r="M1774" s="131">
        <f t="shared" si="55"/>
        <v>0</v>
      </c>
      <c r="P1774" s="136"/>
      <c r="Q1774" s="136"/>
      <c r="R1774" s="136"/>
      <c r="S1774" s="136"/>
      <c r="T1774"/>
      <c r="U1774" s="136"/>
      <c r="V1774" s="136"/>
      <c r="W1774"/>
      <c r="X1774" s="136"/>
      <c r="Y1774" s="136"/>
      <c r="Z1774" s="136"/>
      <c r="AA1774" s="136"/>
      <c r="AB1774" s="136"/>
      <c r="AC1774" s="136"/>
      <c r="AD1774" s="136"/>
      <c r="AE1774" s="136"/>
      <c r="AF1774" s="136"/>
      <c r="AG1774" s="136"/>
      <c r="AH1774" s="136"/>
      <c r="AI1774" s="136"/>
    </row>
    <row r="1775" spans="1:35" ht="30" x14ac:dyDescent="0.25">
      <c r="A1775" s="133">
        <v>265300</v>
      </c>
      <c r="B1775" s="133" t="s">
        <v>4233</v>
      </c>
      <c r="C1775" s="133">
        <v>2</v>
      </c>
      <c r="D1775" s="133" t="s">
        <v>1066</v>
      </c>
      <c r="E1775" s="133">
        <v>265</v>
      </c>
      <c r="F1775" s="133" t="s">
        <v>50</v>
      </c>
      <c r="G1775" s="133">
        <v>26530</v>
      </c>
      <c r="H1775" s="133" t="s">
        <v>4233</v>
      </c>
      <c r="I1775" s="133">
        <v>228654</v>
      </c>
      <c r="J1775" s="133" t="s">
        <v>4294</v>
      </c>
      <c r="K1775" s="133" t="s">
        <v>545</v>
      </c>
      <c r="L1775" s="135" t="str">
        <f t="shared" si="54"/>
        <v>AA</v>
      </c>
      <c r="M1775" s="131">
        <f t="shared" si="55"/>
        <v>0</v>
      </c>
      <c r="P1775" s="136"/>
      <c r="Q1775" s="136"/>
      <c r="R1775" s="136"/>
      <c r="S1775" s="136"/>
      <c r="T1775"/>
      <c r="U1775" s="136"/>
      <c r="V1775" s="136"/>
      <c r="W1775"/>
      <c r="X1775" s="136"/>
      <c r="Y1775" s="136"/>
      <c r="Z1775" s="136"/>
      <c r="AA1775" s="136"/>
      <c r="AB1775" s="136"/>
      <c r="AC1775" s="136"/>
      <c r="AD1775" s="136"/>
      <c r="AE1775" s="136"/>
      <c r="AF1775" s="136"/>
      <c r="AG1775" s="136"/>
      <c r="AH1775" s="136"/>
      <c r="AI1775" s="136"/>
    </row>
    <row r="1776" spans="1:35" ht="30" x14ac:dyDescent="0.25">
      <c r="A1776" s="133">
        <v>265300</v>
      </c>
      <c r="B1776" s="133" t="s">
        <v>4233</v>
      </c>
      <c r="C1776" s="133">
        <v>2</v>
      </c>
      <c r="D1776" s="133" t="s">
        <v>1066</v>
      </c>
      <c r="E1776" s="133">
        <v>265</v>
      </c>
      <c r="F1776" s="133" t="s">
        <v>50</v>
      </c>
      <c r="G1776" s="133">
        <v>26530</v>
      </c>
      <c r="H1776" s="133" t="s">
        <v>4233</v>
      </c>
      <c r="I1776" s="133">
        <v>228682</v>
      </c>
      <c r="J1776" s="133" t="s">
        <v>4296</v>
      </c>
      <c r="K1776" s="133" t="s">
        <v>545</v>
      </c>
      <c r="L1776" s="135" t="str">
        <f t="shared" si="54"/>
        <v>AA</v>
      </c>
      <c r="M1776" s="131">
        <f t="shared" si="55"/>
        <v>0</v>
      </c>
      <c r="P1776" s="136"/>
      <c r="Q1776" s="136"/>
      <c r="R1776" s="136"/>
      <c r="S1776" s="136"/>
      <c r="T1776"/>
      <c r="U1776" s="136"/>
      <c r="V1776" s="136"/>
      <c r="W1776"/>
      <c r="X1776" s="136"/>
      <c r="Y1776" s="136"/>
      <c r="Z1776" s="136"/>
      <c r="AA1776" s="136"/>
      <c r="AB1776" s="136"/>
      <c r="AC1776" s="136"/>
      <c r="AD1776" s="136"/>
      <c r="AE1776" s="136"/>
      <c r="AF1776" s="136"/>
      <c r="AG1776" s="136"/>
      <c r="AH1776" s="136"/>
      <c r="AI1776" s="136"/>
    </row>
    <row r="1777" spans="1:35" ht="30" x14ac:dyDescent="0.25">
      <c r="A1777" s="133">
        <v>265300</v>
      </c>
      <c r="B1777" s="133" t="s">
        <v>4233</v>
      </c>
      <c r="C1777" s="133">
        <v>2</v>
      </c>
      <c r="D1777" s="133" t="s">
        <v>1066</v>
      </c>
      <c r="E1777" s="133">
        <v>265</v>
      </c>
      <c r="F1777" s="133" t="s">
        <v>50</v>
      </c>
      <c r="G1777" s="133">
        <v>26530</v>
      </c>
      <c r="H1777" s="133" t="s">
        <v>4233</v>
      </c>
      <c r="I1777" s="133">
        <v>228714</v>
      </c>
      <c r="J1777" s="133" t="s">
        <v>4298</v>
      </c>
      <c r="K1777" s="133" t="s">
        <v>545</v>
      </c>
      <c r="L1777" s="135" t="str">
        <f t="shared" si="54"/>
        <v>AA</v>
      </c>
      <c r="M1777" s="131">
        <f t="shared" si="55"/>
        <v>0</v>
      </c>
      <c r="P1777" s="136"/>
      <c r="Q1777" s="136"/>
      <c r="R1777" s="136"/>
      <c r="S1777" s="136"/>
      <c r="T1777"/>
      <c r="U1777" s="136"/>
      <c r="V1777" s="136"/>
      <c r="W1777"/>
      <c r="X1777" s="136"/>
      <c r="Y1777" s="136"/>
      <c r="Z1777" s="136"/>
      <c r="AA1777" s="136"/>
      <c r="AB1777" s="136"/>
      <c r="AC1777" s="136"/>
      <c r="AD1777" s="136"/>
      <c r="AE1777" s="136"/>
      <c r="AF1777" s="136"/>
      <c r="AG1777" s="136"/>
      <c r="AH1777" s="136"/>
      <c r="AI1777" s="136"/>
    </row>
    <row r="1778" spans="1:35" ht="30" x14ac:dyDescent="0.25">
      <c r="A1778" s="133">
        <v>265300</v>
      </c>
      <c r="B1778" s="133" t="s">
        <v>4233</v>
      </c>
      <c r="C1778" s="133">
        <v>2</v>
      </c>
      <c r="D1778" s="133" t="s">
        <v>1066</v>
      </c>
      <c r="E1778" s="133">
        <v>265</v>
      </c>
      <c r="F1778" s="133" t="s">
        <v>50</v>
      </c>
      <c r="G1778" s="133">
        <v>26530</v>
      </c>
      <c r="H1778" s="133" t="s">
        <v>4233</v>
      </c>
      <c r="I1778" s="133">
        <v>228746</v>
      </c>
      <c r="J1778" s="133" t="s">
        <v>4300</v>
      </c>
      <c r="K1778" s="133" t="s">
        <v>545</v>
      </c>
      <c r="L1778" s="135" t="str">
        <f t="shared" si="54"/>
        <v>AA</v>
      </c>
      <c r="M1778" s="131">
        <f t="shared" si="55"/>
        <v>0</v>
      </c>
      <c r="P1778" s="136"/>
      <c r="Q1778" s="136"/>
      <c r="R1778" s="136"/>
      <c r="S1778" s="136"/>
      <c r="T1778"/>
      <c r="U1778" s="136"/>
      <c r="V1778" s="136"/>
      <c r="W1778"/>
      <c r="X1778" s="136"/>
      <c r="Y1778" s="136"/>
      <c r="Z1778" s="136"/>
      <c r="AA1778" s="136"/>
      <c r="AB1778" s="136"/>
      <c r="AC1778" s="136"/>
      <c r="AD1778" s="136"/>
      <c r="AE1778" s="136"/>
      <c r="AF1778" s="136"/>
      <c r="AG1778" s="136"/>
      <c r="AH1778" s="136"/>
      <c r="AI1778" s="136"/>
    </row>
    <row r="1779" spans="1:35" ht="30" x14ac:dyDescent="0.25">
      <c r="A1779" s="133">
        <v>265300</v>
      </c>
      <c r="B1779" s="133" t="s">
        <v>4233</v>
      </c>
      <c r="C1779" s="133">
        <v>2</v>
      </c>
      <c r="D1779" s="133" t="s">
        <v>1066</v>
      </c>
      <c r="E1779" s="133">
        <v>265</v>
      </c>
      <c r="F1779" s="133" t="s">
        <v>50</v>
      </c>
      <c r="G1779" s="133">
        <v>26530</v>
      </c>
      <c r="H1779" s="133" t="s">
        <v>4233</v>
      </c>
      <c r="I1779" s="133">
        <v>228747</v>
      </c>
      <c r="J1779" s="133" t="s">
        <v>4302</v>
      </c>
      <c r="K1779" s="133" t="s">
        <v>545</v>
      </c>
      <c r="L1779" s="135" t="str">
        <f t="shared" si="54"/>
        <v>AA</v>
      </c>
      <c r="M1779" s="131">
        <f t="shared" si="55"/>
        <v>0</v>
      </c>
      <c r="P1779" s="136"/>
      <c r="Q1779" s="136"/>
      <c r="R1779" s="136"/>
      <c r="S1779" s="136"/>
      <c r="T1779"/>
      <c r="U1779" s="136"/>
      <c r="V1779" s="136"/>
      <c r="W1779"/>
      <c r="X1779" s="136"/>
      <c r="Y1779" s="136"/>
      <c r="Z1779" s="136"/>
      <c r="AA1779" s="136"/>
      <c r="AB1779" s="136"/>
      <c r="AC1779" s="136"/>
      <c r="AD1779" s="136"/>
      <c r="AE1779" s="136"/>
      <c r="AF1779" s="136"/>
      <c r="AG1779" s="136"/>
      <c r="AH1779" s="136"/>
      <c r="AI1779" s="136"/>
    </row>
    <row r="1780" spans="1:35" ht="30" x14ac:dyDescent="0.25">
      <c r="A1780" s="133">
        <v>265300</v>
      </c>
      <c r="B1780" s="133" t="s">
        <v>4233</v>
      </c>
      <c r="C1780" s="133">
        <v>2</v>
      </c>
      <c r="D1780" s="133" t="s">
        <v>1066</v>
      </c>
      <c r="E1780" s="133">
        <v>265</v>
      </c>
      <c r="F1780" s="133" t="s">
        <v>50</v>
      </c>
      <c r="G1780" s="133">
        <v>26530</v>
      </c>
      <c r="H1780" s="133" t="s">
        <v>4233</v>
      </c>
      <c r="I1780" s="133">
        <v>228946</v>
      </c>
      <c r="J1780" s="133" t="s">
        <v>4304</v>
      </c>
      <c r="K1780" s="133" t="s">
        <v>545</v>
      </c>
      <c r="L1780" s="135" t="str">
        <f t="shared" si="54"/>
        <v>AA</v>
      </c>
      <c r="M1780" s="131">
        <f t="shared" si="55"/>
        <v>0</v>
      </c>
      <c r="P1780" s="136"/>
      <c r="Q1780" s="136"/>
      <c r="R1780" s="136"/>
      <c r="S1780" s="136"/>
      <c r="T1780"/>
      <c r="U1780" s="136"/>
      <c r="V1780" s="136"/>
      <c r="W1780"/>
      <c r="X1780" s="136"/>
      <c r="Y1780" s="136"/>
      <c r="Z1780" s="136"/>
      <c r="AA1780" s="136"/>
      <c r="AB1780" s="136"/>
      <c r="AC1780" s="136"/>
      <c r="AD1780" s="136"/>
      <c r="AE1780" s="136"/>
      <c r="AF1780" s="136"/>
      <c r="AG1780" s="136"/>
      <c r="AH1780" s="136"/>
      <c r="AI1780" s="136"/>
    </row>
    <row r="1781" spans="1:35" ht="30" x14ac:dyDescent="0.25">
      <c r="A1781" s="133">
        <v>265300</v>
      </c>
      <c r="B1781" s="133" t="s">
        <v>4233</v>
      </c>
      <c r="C1781" s="133">
        <v>2</v>
      </c>
      <c r="D1781" s="133" t="s">
        <v>1066</v>
      </c>
      <c r="E1781" s="133">
        <v>265</v>
      </c>
      <c r="F1781" s="133" t="s">
        <v>50</v>
      </c>
      <c r="G1781" s="133">
        <v>26530</v>
      </c>
      <c r="H1781" s="133" t="s">
        <v>4233</v>
      </c>
      <c r="I1781" s="133">
        <v>333544</v>
      </c>
      <c r="J1781" s="133" t="s">
        <v>4306</v>
      </c>
      <c r="K1781" s="133" t="s">
        <v>545</v>
      </c>
      <c r="L1781" s="135" t="str">
        <f t="shared" si="54"/>
        <v>AA</v>
      </c>
      <c r="M1781" s="131">
        <f t="shared" si="55"/>
        <v>0</v>
      </c>
      <c r="P1781" s="136"/>
      <c r="Q1781" s="136"/>
      <c r="R1781" s="136"/>
      <c r="S1781" s="136"/>
      <c r="T1781"/>
      <c r="U1781" s="136"/>
      <c r="V1781" s="136"/>
      <c r="W1781"/>
      <c r="X1781" s="136"/>
      <c r="Y1781" s="136"/>
      <c r="Z1781" s="136"/>
      <c r="AA1781" s="136"/>
      <c r="AB1781" s="136"/>
      <c r="AC1781" s="136"/>
      <c r="AD1781" s="136"/>
      <c r="AE1781" s="136"/>
      <c r="AF1781" s="136"/>
      <c r="AG1781" s="136"/>
      <c r="AH1781" s="136"/>
      <c r="AI1781" s="136"/>
    </row>
    <row r="1782" spans="1:35" ht="30" x14ac:dyDescent="0.25">
      <c r="A1782" s="133">
        <v>265300</v>
      </c>
      <c r="B1782" s="133" t="s">
        <v>4233</v>
      </c>
      <c r="C1782" s="133">
        <v>2</v>
      </c>
      <c r="D1782" s="133" t="s">
        <v>1066</v>
      </c>
      <c r="E1782" s="133">
        <v>265</v>
      </c>
      <c r="F1782" s="133" t="s">
        <v>50</v>
      </c>
      <c r="G1782" s="133">
        <v>26530</v>
      </c>
      <c r="H1782" s="133" t="s">
        <v>4233</v>
      </c>
      <c r="I1782" s="133">
        <v>336008</v>
      </c>
      <c r="J1782" s="133" t="s">
        <v>4308</v>
      </c>
      <c r="K1782" s="133" t="s">
        <v>884</v>
      </c>
      <c r="L1782" s="135" t="str">
        <f t="shared" si="54"/>
        <v>AA</v>
      </c>
      <c r="M1782" s="131">
        <f t="shared" si="55"/>
        <v>0</v>
      </c>
      <c r="P1782" s="136"/>
      <c r="Q1782" s="136"/>
      <c r="R1782" s="136"/>
      <c r="S1782" s="136"/>
      <c r="T1782"/>
      <c r="U1782" s="136"/>
      <c r="V1782" s="136"/>
      <c r="W1782"/>
      <c r="X1782" s="136"/>
      <c r="Y1782" s="136"/>
      <c r="Z1782" s="136"/>
      <c r="AA1782" s="136"/>
      <c r="AB1782" s="136"/>
      <c r="AC1782" s="136"/>
      <c r="AD1782" s="136"/>
      <c r="AE1782" s="136"/>
      <c r="AF1782" s="136"/>
      <c r="AG1782" s="136"/>
      <c r="AH1782" s="136"/>
      <c r="AI1782" s="136"/>
    </row>
    <row r="1783" spans="1:35" ht="30" x14ac:dyDescent="0.25">
      <c r="A1783" s="133">
        <v>265300</v>
      </c>
      <c r="B1783" s="133" t="s">
        <v>4233</v>
      </c>
      <c r="C1783" s="133">
        <v>2</v>
      </c>
      <c r="D1783" s="133" t="s">
        <v>1066</v>
      </c>
      <c r="E1783" s="133">
        <v>265</v>
      </c>
      <c r="F1783" s="133" t="s">
        <v>50</v>
      </c>
      <c r="G1783" s="133">
        <v>26530</v>
      </c>
      <c r="H1783" s="133" t="s">
        <v>4233</v>
      </c>
      <c r="I1783" s="133">
        <v>336269</v>
      </c>
      <c r="J1783" s="133" t="s">
        <v>4310</v>
      </c>
      <c r="K1783" s="133" t="s">
        <v>884</v>
      </c>
      <c r="L1783" s="135" t="str">
        <f t="shared" si="54"/>
        <v>AA</v>
      </c>
      <c r="M1783" s="131">
        <f t="shared" si="55"/>
        <v>0</v>
      </c>
      <c r="P1783" s="136"/>
      <c r="Q1783" s="136"/>
      <c r="R1783" s="136"/>
      <c r="S1783" s="136"/>
      <c r="T1783"/>
      <c r="U1783" s="136"/>
      <c r="V1783" s="136"/>
      <c r="W1783"/>
      <c r="X1783" s="136"/>
      <c r="Y1783" s="136"/>
      <c r="Z1783" s="136"/>
      <c r="AA1783" s="136"/>
      <c r="AB1783" s="136"/>
      <c r="AC1783" s="136"/>
      <c r="AD1783" s="136"/>
      <c r="AE1783" s="136"/>
      <c r="AF1783" s="136"/>
      <c r="AG1783" s="136"/>
      <c r="AH1783" s="136"/>
      <c r="AI1783" s="136"/>
    </row>
    <row r="1784" spans="1:35" ht="30" x14ac:dyDescent="0.25">
      <c r="A1784" s="133">
        <v>265300</v>
      </c>
      <c r="B1784" s="133" t="s">
        <v>4233</v>
      </c>
      <c r="C1784" s="133">
        <v>2</v>
      </c>
      <c r="D1784" s="133" t="s">
        <v>1066</v>
      </c>
      <c r="E1784" s="133">
        <v>265</v>
      </c>
      <c r="F1784" s="133" t="s">
        <v>50</v>
      </c>
      <c r="G1784" s="133">
        <v>26530</v>
      </c>
      <c r="H1784" s="133" t="s">
        <v>4233</v>
      </c>
      <c r="I1784" s="133">
        <v>336942</v>
      </c>
      <c r="J1784" s="133" t="s">
        <v>4312</v>
      </c>
      <c r="K1784" s="133" t="s">
        <v>884</v>
      </c>
      <c r="L1784" s="135" t="str">
        <f t="shared" si="54"/>
        <v>AA</v>
      </c>
      <c r="M1784" s="131">
        <f t="shared" si="55"/>
        <v>0</v>
      </c>
      <c r="P1784" s="136"/>
      <c r="Q1784" s="136"/>
      <c r="R1784" s="136"/>
      <c r="S1784" s="136"/>
      <c r="T1784"/>
      <c r="U1784" s="136"/>
      <c r="V1784" s="136"/>
      <c r="W1784"/>
      <c r="X1784" s="136"/>
      <c r="Y1784" s="136"/>
      <c r="Z1784" s="136"/>
      <c r="AA1784" s="136"/>
      <c r="AB1784" s="136"/>
      <c r="AC1784" s="136"/>
      <c r="AD1784" s="136"/>
      <c r="AE1784" s="136"/>
      <c r="AF1784" s="136"/>
      <c r="AG1784" s="136"/>
      <c r="AH1784" s="136"/>
      <c r="AI1784" s="136"/>
    </row>
    <row r="1785" spans="1:35" ht="30" x14ac:dyDescent="0.25">
      <c r="A1785" s="133">
        <v>265300</v>
      </c>
      <c r="B1785" s="133" t="s">
        <v>4233</v>
      </c>
      <c r="C1785" s="133">
        <v>2</v>
      </c>
      <c r="D1785" s="133" t="s">
        <v>1066</v>
      </c>
      <c r="E1785" s="133">
        <v>265</v>
      </c>
      <c r="F1785" s="133" t="s">
        <v>50</v>
      </c>
      <c r="G1785" s="133">
        <v>26530</v>
      </c>
      <c r="H1785" s="133" t="s">
        <v>4233</v>
      </c>
      <c r="I1785" s="133">
        <v>552160</v>
      </c>
      <c r="J1785" s="133" t="s">
        <v>4314</v>
      </c>
      <c r="K1785" s="133" t="s">
        <v>1156</v>
      </c>
      <c r="L1785" s="135" t="str">
        <f t="shared" si="54"/>
        <v>AA</v>
      </c>
      <c r="M1785" s="131">
        <f t="shared" si="55"/>
        <v>0</v>
      </c>
      <c r="P1785" s="136"/>
      <c r="Q1785" s="136"/>
      <c r="R1785" s="136"/>
      <c r="S1785" s="136"/>
      <c r="T1785"/>
      <c r="U1785" s="136"/>
      <c r="V1785" s="136"/>
      <c r="W1785"/>
      <c r="X1785" s="136"/>
      <c r="Y1785" s="136"/>
      <c r="Z1785" s="136"/>
      <c r="AA1785" s="136"/>
      <c r="AB1785" s="136"/>
      <c r="AC1785" s="136"/>
      <c r="AD1785" s="136"/>
      <c r="AE1785" s="136"/>
      <c r="AF1785" s="136"/>
      <c r="AG1785" s="136"/>
      <c r="AH1785" s="136"/>
      <c r="AI1785" s="136"/>
    </row>
    <row r="1786" spans="1:35" ht="30" x14ac:dyDescent="0.25">
      <c r="A1786" s="133">
        <v>265300</v>
      </c>
      <c r="B1786" s="133" t="s">
        <v>4233</v>
      </c>
      <c r="C1786" s="133">
        <v>2</v>
      </c>
      <c r="D1786" s="133" t="s">
        <v>1066</v>
      </c>
      <c r="E1786" s="133">
        <v>265</v>
      </c>
      <c r="F1786" s="133" t="s">
        <v>50</v>
      </c>
      <c r="G1786" s="133">
        <v>26530</v>
      </c>
      <c r="H1786" s="133" t="s">
        <v>4233</v>
      </c>
      <c r="I1786" s="133">
        <v>559316</v>
      </c>
      <c r="J1786" s="133" t="s">
        <v>4316</v>
      </c>
      <c r="K1786" s="133" t="s">
        <v>1156</v>
      </c>
      <c r="L1786" s="135" t="str">
        <f t="shared" si="54"/>
        <v>AA</v>
      </c>
      <c r="M1786" s="131">
        <f t="shared" si="55"/>
        <v>0</v>
      </c>
      <c r="P1786" s="136"/>
      <c r="Q1786" s="136"/>
      <c r="R1786" s="136"/>
      <c r="S1786" s="136"/>
      <c r="T1786"/>
      <c r="U1786" s="136"/>
      <c r="V1786" s="136"/>
      <c r="W1786"/>
      <c r="X1786" s="136"/>
      <c r="Y1786" s="136"/>
      <c r="Z1786" s="136"/>
      <c r="AA1786" s="136"/>
      <c r="AB1786" s="136"/>
      <c r="AC1786" s="136"/>
      <c r="AD1786" s="136"/>
      <c r="AE1786" s="136"/>
      <c r="AF1786" s="136"/>
      <c r="AG1786" s="136"/>
      <c r="AH1786" s="136"/>
      <c r="AI1786" s="136"/>
    </row>
    <row r="1787" spans="1:35" ht="30" x14ac:dyDescent="0.25">
      <c r="A1787" s="133">
        <v>265300</v>
      </c>
      <c r="B1787" s="133" t="s">
        <v>4233</v>
      </c>
      <c r="C1787" s="133">
        <v>2</v>
      </c>
      <c r="D1787" s="133" t="s">
        <v>1066</v>
      </c>
      <c r="E1787" s="133">
        <v>265</v>
      </c>
      <c r="F1787" s="133" t="s">
        <v>50</v>
      </c>
      <c r="G1787" s="133">
        <v>26530</v>
      </c>
      <c r="H1787" s="133" t="s">
        <v>4233</v>
      </c>
      <c r="I1787" s="133">
        <v>990110</v>
      </c>
      <c r="J1787" s="133" t="s">
        <v>4318</v>
      </c>
      <c r="K1787" s="133" t="s">
        <v>545</v>
      </c>
      <c r="L1787" s="135" t="str">
        <f t="shared" si="54"/>
        <v>AA</v>
      </c>
      <c r="M1787" s="131">
        <f t="shared" si="55"/>
        <v>0</v>
      </c>
      <c r="P1787" s="136"/>
      <c r="Q1787" s="136"/>
      <c r="R1787" s="136"/>
      <c r="S1787" s="136"/>
      <c r="T1787"/>
      <c r="U1787" s="136"/>
      <c r="V1787" s="136"/>
      <c r="W1787"/>
      <c r="X1787" s="136"/>
      <c r="Y1787" s="136"/>
      <c r="Z1787" s="136"/>
      <c r="AA1787" s="136"/>
      <c r="AB1787" s="136"/>
      <c r="AC1787" s="136"/>
      <c r="AD1787" s="136"/>
      <c r="AE1787" s="136"/>
      <c r="AF1787" s="136"/>
      <c r="AG1787" s="136"/>
      <c r="AH1787" s="136"/>
      <c r="AI1787" s="136"/>
    </row>
    <row r="1788" spans="1:35" ht="30" x14ac:dyDescent="0.25">
      <c r="A1788" s="133">
        <v>265310</v>
      </c>
      <c r="B1788" s="133" t="s">
        <v>4322</v>
      </c>
      <c r="C1788" s="133">
        <v>2</v>
      </c>
      <c r="D1788" s="133" t="s">
        <v>1066</v>
      </c>
      <c r="E1788" s="133">
        <v>265</v>
      </c>
      <c r="F1788" s="133" t="s">
        <v>50</v>
      </c>
      <c r="G1788" s="133">
        <v>26531</v>
      </c>
      <c r="H1788" s="133" t="s">
        <v>4322</v>
      </c>
      <c r="I1788" s="133">
        <v>102272</v>
      </c>
      <c r="J1788" s="133" t="s">
        <v>4322</v>
      </c>
      <c r="K1788" s="133" t="s">
        <v>557</v>
      </c>
      <c r="L1788" s="135" t="str">
        <f t="shared" si="54"/>
        <v>AA</v>
      </c>
      <c r="M1788" s="131">
        <f t="shared" si="55"/>
        <v>0</v>
      </c>
      <c r="P1788" s="136"/>
      <c r="Q1788" s="136"/>
      <c r="R1788" s="136"/>
      <c r="S1788" s="136"/>
      <c r="T1788"/>
      <c r="U1788" s="136"/>
      <c r="V1788" s="136"/>
      <c r="W1788"/>
      <c r="X1788" s="136"/>
      <c r="Y1788" s="136"/>
      <c r="Z1788" s="136"/>
      <c r="AA1788" s="136"/>
      <c r="AB1788" s="136"/>
      <c r="AC1788" s="136"/>
      <c r="AD1788" s="136"/>
      <c r="AE1788" s="136"/>
      <c r="AF1788" s="136"/>
      <c r="AG1788" s="136"/>
      <c r="AH1788" s="136"/>
      <c r="AI1788" s="136"/>
    </row>
    <row r="1789" spans="1:35" ht="30" x14ac:dyDescent="0.25">
      <c r="A1789" s="133">
        <v>265310</v>
      </c>
      <c r="B1789" s="133" t="s">
        <v>4322</v>
      </c>
      <c r="C1789" s="133">
        <v>2</v>
      </c>
      <c r="D1789" s="133" t="s">
        <v>1066</v>
      </c>
      <c r="E1789" s="133">
        <v>265</v>
      </c>
      <c r="F1789" s="133" t="s">
        <v>50</v>
      </c>
      <c r="G1789" s="133">
        <v>26531</v>
      </c>
      <c r="H1789" s="133" t="s">
        <v>4322</v>
      </c>
      <c r="I1789" s="133">
        <v>104745</v>
      </c>
      <c r="J1789" s="133" t="s">
        <v>4325</v>
      </c>
      <c r="K1789" s="133" t="s">
        <v>1903</v>
      </c>
      <c r="L1789" s="135" t="str">
        <f t="shared" si="54"/>
        <v>AA</v>
      </c>
      <c r="M1789" s="131">
        <f t="shared" si="55"/>
        <v>0</v>
      </c>
      <c r="P1789" s="136"/>
      <c r="Q1789" s="136"/>
      <c r="R1789" s="136"/>
      <c r="S1789" s="136"/>
      <c r="T1789"/>
      <c r="U1789" s="136"/>
      <c r="V1789" s="136"/>
      <c r="W1789"/>
      <c r="X1789" s="136"/>
      <c r="Y1789" s="136"/>
      <c r="Z1789" s="136"/>
      <c r="AA1789" s="136"/>
      <c r="AB1789" s="136"/>
      <c r="AC1789" s="136"/>
      <c r="AD1789" s="136"/>
      <c r="AE1789" s="136"/>
      <c r="AF1789" s="136"/>
      <c r="AG1789" s="136"/>
      <c r="AH1789" s="136"/>
      <c r="AI1789" s="136"/>
    </row>
    <row r="1790" spans="1:35" ht="30" x14ac:dyDescent="0.25">
      <c r="A1790" s="133">
        <v>265310</v>
      </c>
      <c r="B1790" s="133" t="s">
        <v>4322</v>
      </c>
      <c r="C1790" s="133">
        <v>2</v>
      </c>
      <c r="D1790" s="133" t="s">
        <v>1066</v>
      </c>
      <c r="E1790" s="133">
        <v>265</v>
      </c>
      <c r="F1790" s="133" t="s">
        <v>50</v>
      </c>
      <c r="G1790" s="133">
        <v>26531</v>
      </c>
      <c r="H1790" s="133" t="s">
        <v>4322</v>
      </c>
      <c r="I1790" s="133">
        <v>105117</v>
      </c>
      <c r="J1790" s="133" t="s">
        <v>4327</v>
      </c>
      <c r="K1790" s="133" t="s">
        <v>557</v>
      </c>
      <c r="L1790" s="135" t="str">
        <f t="shared" si="54"/>
        <v>AA</v>
      </c>
      <c r="M1790" s="131">
        <f t="shared" si="55"/>
        <v>0</v>
      </c>
      <c r="P1790" s="136"/>
      <c r="Q1790" s="136"/>
      <c r="R1790" s="136"/>
      <c r="S1790" s="136"/>
      <c r="T1790"/>
      <c r="U1790" s="136"/>
      <c r="V1790" s="136"/>
      <c r="W1790"/>
      <c r="X1790" s="136"/>
      <c r="Y1790" s="136"/>
      <c r="Z1790" s="136"/>
      <c r="AA1790" s="136"/>
      <c r="AB1790" s="136"/>
      <c r="AC1790" s="136"/>
      <c r="AD1790" s="136"/>
      <c r="AE1790" s="136"/>
      <c r="AF1790" s="136"/>
      <c r="AG1790" s="136"/>
      <c r="AH1790" s="136"/>
      <c r="AI1790" s="136"/>
    </row>
    <row r="1791" spans="1:35" ht="30" x14ac:dyDescent="0.25">
      <c r="A1791" s="133">
        <v>265310</v>
      </c>
      <c r="B1791" s="133" t="s">
        <v>4322</v>
      </c>
      <c r="C1791" s="133">
        <v>2</v>
      </c>
      <c r="D1791" s="133" t="s">
        <v>1066</v>
      </c>
      <c r="E1791" s="133">
        <v>265</v>
      </c>
      <c r="F1791" s="133" t="s">
        <v>50</v>
      </c>
      <c r="G1791" s="133">
        <v>26531</v>
      </c>
      <c r="H1791" s="133" t="s">
        <v>4322</v>
      </c>
      <c r="I1791" s="133">
        <v>225520</v>
      </c>
      <c r="J1791" s="133" t="s">
        <v>4329</v>
      </c>
      <c r="K1791" s="133" t="s">
        <v>545</v>
      </c>
      <c r="L1791" s="135" t="str">
        <f t="shared" si="54"/>
        <v>AA</v>
      </c>
      <c r="M1791" s="131">
        <f t="shared" si="55"/>
        <v>0</v>
      </c>
      <c r="P1791" s="136"/>
      <c r="Q1791" s="136"/>
      <c r="R1791" s="136"/>
      <c r="S1791" s="136"/>
      <c r="T1791"/>
      <c r="U1791" s="136"/>
      <c r="V1791" s="136"/>
      <c r="W1791"/>
      <c r="X1791" s="136"/>
      <c r="Y1791" s="136"/>
      <c r="Z1791" s="136"/>
      <c r="AA1791" s="136"/>
      <c r="AB1791" s="136"/>
      <c r="AC1791" s="136"/>
      <c r="AD1791" s="136"/>
      <c r="AE1791" s="136"/>
      <c r="AF1791" s="136"/>
      <c r="AG1791" s="136"/>
      <c r="AH1791" s="136"/>
      <c r="AI1791" s="136"/>
    </row>
    <row r="1792" spans="1:35" ht="30" x14ac:dyDescent="0.25">
      <c r="A1792" s="133">
        <v>265310</v>
      </c>
      <c r="B1792" s="133" t="s">
        <v>4322</v>
      </c>
      <c r="C1792" s="133">
        <v>2</v>
      </c>
      <c r="D1792" s="133" t="s">
        <v>1066</v>
      </c>
      <c r="E1792" s="133">
        <v>265</v>
      </c>
      <c r="F1792" s="133" t="s">
        <v>50</v>
      </c>
      <c r="G1792" s="133">
        <v>26531</v>
      </c>
      <c r="H1792" s="133" t="s">
        <v>4322</v>
      </c>
      <c r="I1792" s="133">
        <v>225546</v>
      </c>
      <c r="J1792" s="133" t="s">
        <v>1747</v>
      </c>
      <c r="K1792" s="133" t="s">
        <v>545</v>
      </c>
      <c r="L1792" s="135" t="str">
        <f t="shared" si="54"/>
        <v>AA</v>
      </c>
      <c r="M1792" s="131">
        <f t="shared" si="55"/>
        <v>0</v>
      </c>
      <c r="P1792" s="136"/>
      <c r="Q1792" s="136"/>
      <c r="R1792" s="136"/>
      <c r="S1792" s="136"/>
      <c r="T1792"/>
      <c r="U1792" s="136"/>
      <c r="V1792" s="136"/>
      <c r="W1792"/>
      <c r="X1792" s="136"/>
      <c r="Y1792" s="136"/>
      <c r="Z1792" s="136"/>
      <c r="AA1792" s="136"/>
      <c r="AB1792" s="136"/>
      <c r="AC1792" s="136"/>
      <c r="AD1792" s="136"/>
      <c r="AE1792" s="136"/>
      <c r="AF1792" s="136"/>
      <c r="AG1792" s="136"/>
      <c r="AH1792" s="136"/>
      <c r="AI1792" s="136"/>
    </row>
    <row r="1793" spans="1:35" ht="30" x14ac:dyDescent="0.25">
      <c r="A1793" s="133">
        <v>265310</v>
      </c>
      <c r="B1793" s="133" t="s">
        <v>4322</v>
      </c>
      <c r="C1793" s="133">
        <v>2</v>
      </c>
      <c r="D1793" s="133" t="s">
        <v>1066</v>
      </c>
      <c r="E1793" s="133">
        <v>265</v>
      </c>
      <c r="F1793" s="133" t="s">
        <v>50</v>
      </c>
      <c r="G1793" s="133">
        <v>26531</v>
      </c>
      <c r="H1793" s="133" t="s">
        <v>4322</v>
      </c>
      <c r="I1793" s="133">
        <v>227018</v>
      </c>
      <c r="J1793" s="133" t="s">
        <v>4332</v>
      </c>
      <c r="K1793" s="133" t="s">
        <v>545</v>
      </c>
      <c r="L1793" s="135" t="str">
        <f t="shared" si="54"/>
        <v>AA</v>
      </c>
      <c r="M1793" s="131">
        <f t="shared" si="55"/>
        <v>0</v>
      </c>
      <c r="P1793" s="136"/>
      <c r="Q1793" s="136"/>
      <c r="R1793" s="136"/>
      <c r="S1793" s="136"/>
      <c r="T1793"/>
      <c r="U1793" s="136"/>
      <c r="V1793" s="136"/>
      <c r="W1793"/>
      <c r="X1793" s="136"/>
      <c r="Y1793" s="136"/>
      <c r="Z1793" s="136"/>
      <c r="AA1793" s="136"/>
      <c r="AB1793" s="136"/>
      <c r="AC1793" s="136"/>
      <c r="AD1793" s="136"/>
      <c r="AE1793" s="136"/>
      <c r="AF1793" s="136"/>
      <c r="AG1793" s="136"/>
      <c r="AH1793" s="136"/>
      <c r="AI1793" s="136"/>
    </row>
    <row r="1794" spans="1:35" ht="30" x14ac:dyDescent="0.25">
      <c r="A1794" s="133">
        <v>265310</v>
      </c>
      <c r="B1794" s="133" t="s">
        <v>4322</v>
      </c>
      <c r="C1794" s="133">
        <v>2</v>
      </c>
      <c r="D1794" s="133" t="s">
        <v>1066</v>
      </c>
      <c r="E1794" s="133">
        <v>265</v>
      </c>
      <c r="F1794" s="133" t="s">
        <v>50</v>
      </c>
      <c r="G1794" s="133">
        <v>26531</v>
      </c>
      <c r="H1794" s="133" t="s">
        <v>4322</v>
      </c>
      <c r="I1794" s="133">
        <v>227038</v>
      </c>
      <c r="J1794" s="133" t="s">
        <v>4334</v>
      </c>
      <c r="K1794" s="133" t="s">
        <v>545</v>
      </c>
      <c r="L1794" s="135" t="str">
        <f t="shared" si="54"/>
        <v>AA</v>
      </c>
      <c r="M1794" s="131">
        <f t="shared" si="55"/>
        <v>0</v>
      </c>
      <c r="P1794" s="136"/>
      <c r="Q1794" s="136"/>
      <c r="R1794" s="136"/>
      <c r="S1794" s="136"/>
      <c r="T1794"/>
      <c r="U1794" s="136"/>
      <c r="V1794" s="136"/>
      <c r="W1794"/>
      <c r="X1794" s="136"/>
      <c r="Y1794" s="136"/>
      <c r="Z1794" s="136"/>
      <c r="AA1794" s="136"/>
      <c r="AB1794" s="136"/>
      <c r="AC1794" s="136"/>
      <c r="AD1794" s="136"/>
      <c r="AE1794" s="136"/>
      <c r="AF1794" s="136"/>
      <c r="AG1794" s="136"/>
      <c r="AH1794" s="136"/>
      <c r="AI1794" s="136"/>
    </row>
    <row r="1795" spans="1:35" ht="30" x14ac:dyDescent="0.25">
      <c r="A1795" s="133">
        <v>265310</v>
      </c>
      <c r="B1795" s="133" t="s">
        <v>4322</v>
      </c>
      <c r="C1795" s="133">
        <v>2</v>
      </c>
      <c r="D1795" s="133" t="s">
        <v>1066</v>
      </c>
      <c r="E1795" s="133">
        <v>265</v>
      </c>
      <c r="F1795" s="133" t="s">
        <v>50</v>
      </c>
      <c r="G1795" s="133">
        <v>26531</v>
      </c>
      <c r="H1795" s="133" t="s">
        <v>4322</v>
      </c>
      <c r="I1795" s="133">
        <v>227041</v>
      </c>
      <c r="J1795" s="133" t="s">
        <v>4336</v>
      </c>
      <c r="K1795" s="133" t="s">
        <v>545</v>
      </c>
      <c r="L1795" s="135" t="str">
        <f t="shared" si="54"/>
        <v>AA</v>
      </c>
      <c r="M1795" s="131">
        <f t="shared" si="55"/>
        <v>0</v>
      </c>
      <c r="P1795" s="136"/>
      <c r="Q1795" s="136"/>
      <c r="R1795" s="136"/>
      <c r="S1795" s="136"/>
      <c r="T1795"/>
      <c r="U1795" s="136"/>
      <c r="V1795" s="136"/>
      <c r="W1795"/>
      <c r="X1795" s="136"/>
      <c r="Y1795" s="136"/>
      <c r="Z1795" s="136"/>
      <c r="AA1795" s="136"/>
      <c r="AB1795" s="136"/>
      <c r="AC1795" s="136"/>
      <c r="AD1795" s="136"/>
      <c r="AE1795" s="136"/>
      <c r="AF1795" s="136"/>
      <c r="AG1795" s="136"/>
      <c r="AH1795" s="136"/>
      <c r="AI1795" s="136"/>
    </row>
    <row r="1796" spans="1:35" ht="30" x14ac:dyDescent="0.25">
      <c r="A1796" s="133">
        <v>265310</v>
      </c>
      <c r="B1796" s="133" t="s">
        <v>4322</v>
      </c>
      <c r="C1796" s="133">
        <v>2</v>
      </c>
      <c r="D1796" s="133" t="s">
        <v>1066</v>
      </c>
      <c r="E1796" s="133">
        <v>265</v>
      </c>
      <c r="F1796" s="133" t="s">
        <v>50</v>
      </c>
      <c r="G1796" s="133">
        <v>26531</v>
      </c>
      <c r="H1796" s="133" t="s">
        <v>4322</v>
      </c>
      <c r="I1796" s="133">
        <v>227140</v>
      </c>
      <c r="J1796" s="133" t="s">
        <v>4338</v>
      </c>
      <c r="K1796" s="133" t="s">
        <v>545</v>
      </c>
      <c r="L1796" s="135" t="str">
        <f t="shared" si="54"/>
        <v>AA</v>
      </c>
      <c r="M1796" s="131">
        <f t="shared" si="55"/>
        <v>0</v>
      </c>
      <c r="P1796" s="136"/>
      <c r="Q1796" s="136"/>
      <c r="R1796" s="136"/>
      <c r="S1796" s="136"/>
      <c r="T1796"/>
      <c r="U1796" s="136"/>
      <c r="V1796" s="136"/>
      <c r="W1796"/>
      <c r="X1796" s="136"/>
      <c r="Y1796" s="136"/>
      <c r="Z1796" s="136"/>
      <c r="AA1796" s="136"/>
      <c r="AB1796" s="136"/>
      <c r="AC1796" s="136"/>
      <c r="AD1796" s="136"/>
      <c r="AE1796" s="136"/>
      <c r="AF1796" s="136"/>
      <c r="AG1796" s="136"/>
      <c r="AH1796" s="136"/>
      <c r="AI1796" s="136"/>
    </row>
    <row r="1797" spans="1:35" ht="30" x14ac:dyDescent="0.25">
      <c r="A1797" s="133">
        <v>265310</v>
      </c>
      <c r="B1797" s="133" t="s">
        <v>4322</v>
      </c>
      <c r="C1797" s="133">
        <v>2</v>
      </c>
      <c r="D1797" s="133" t="s">
        <v>1066</v>
      </c>
      <c r="E1797" s="133">
        <v>265</v>
      </c>
      <c r="F1797" s="133" t="s">
        <v>50</v>
      </c>
      <c r="G1797" s="133">
        <v>26531</v>
      </c>
      <c r="H1797" s="133" t="s">
        <v>4322</v>
      </c>
      <c r="I1797" s="133">
        <v>227198</v>
      </c>
      <c r="J1797" s="133" t="s">
        <v>4340</v>
      </c>
      <c r="K1797" s="133" t="s">
        <v>545</v>
      </c>
      <c r="L1797" s="135" t="str">
        <f t="shared" ref="L1797:L1860" si="56">IF(K1797=102,"AA102",IF(K1797=103,"AA103",VLOOKUP(C1797,$AJ$5:$AK$13,2,0)))</f>
        <v>AA</v>
      </c>
      <c r="M1797" s="131">
        <f t="shared" si="55"/>
        <v>0</v>
      </c>
      <c r="P1797" s="136"/>
      <c r="Q1797" s="136"/>
      <c r="R1797" s="136"/>
      <c r="S1797" s="136"/>
      <c r="T1797"/>
      <c r="U1797" s="136"/>
      <c r="V1797" s="136"/>
      <c r="W1797"/>
      <c r="X1797" s="136"/>
      <c r="Y1797" s="136"/>
      <c r="Z1797" s="136"/>
      <c r="AA1797" s="136"/>
      <c r="AB1797" s="136"/>
      <c r="AC1797" s="136"/>
      <c r="AD1797" s="136"/>
      <c r="AE1797" s="136"/>
      <c r="AF1797" s="136"/>
      <c r="AG1797" s="136"/>
      <c r="AH1797" s="136"/>
      <c r="AI1797" s="136"/>
    </row>
    <row r="1798" spans="1:35" ht="30" x14ac:dyDescent="0.25">
      <c r="A1798" s="133">
        <v>265310</v>
      </c>
      <c r="B1798" s="133" t="s">
        <v>4322</v>
      </c>
      <c r="C1798" s="133">
        <v>2</v>
      </c>
      <c r="D1798" s="133" t="s">
        <v>1066</v>
      </c>
      <c r="E1798" s="133">
        <v>265</v>
      </c>
      <c r="F1798" s="133" t="s">
        <v>50</v>
      </c>
      <c r="G1798" s="133">
        <v>26531</v>
      </c>
      <c r="H1798" s="133" t="s">
        <v>4322</v>
      </c>
      <c r="I1798" s="133">
        <v>227251</v>
      </c>
      <c r="J1798" s="133" t="s">
        <v>4342</v>
      </c>
      <c r="K1798" s="133" t="s">
        <v>545</v>
      </c>
      <c r="L1798" s="135" t="str">
        <f t="shared" si="56"/>
        <v>AA</v>
      </c>
      <c r="M1798" s="131">
        <f t="shared" ref="M1798:M1861" si="57">VLOOKUP(H1798,$W$5:$X$227,2,FALSE)</f>
        <v>0</v>
      </c>
      <c r="P1798" s="136"/>
      <c r="Q1798" s="136"/>
      <c r="R1798" s="136"/>
      <c r="S1798" s="136"/>
      <c r="T1798"/>
      <c r="U1798" s="136"/>
      <c r="V1798" s="136"/>
      <c r="W1798"/>
      <c r="X1798" s="136"/>
      <c r="Y1798" s="136"/>
      <c r="Z1798" s="136"/>
      <c r="AA1798" s="136"/>
      <c r="AB1798" s="136"/>
      <c r="AC1798" s="136"/>
      <c r="AD1798" s="136"/>
      <c r="AE1798" s="136"/>
      <c r="AF1798" s="136"/>
      <c r="AG1798" s="136"/>
      <c r="AH1798" s="136"/>
      <c r="AI1798" s="136"/>
    </row>
    <row r="1799" spans="1:35" ht="30" x14ac:dyDescent="0.25">
      <c r="A1799" s="133">
        <v>265310</v>
      </c>
      <c r="B1799" s="133" t="s">
        <v>4322</v>
      </c>
      <c r="C1799" s="133">
        <v>2</v>
      </c>
      <c r="D1799" s="133" t="s">
        <v>1066</v>
      </c>
      <c r="E1799" s="133">
        <v>265</v>
      </c>
      <c r="F1799" s="133" t="s">
        <v>50</v>
      </c>
      <c r="G1799" s="133">
        <v>26531</v>
      </c>
      <c r="H1799" s="133" t="s">
        <v>4322</v>
      </c>
      <c r="I1799" s="133">
        <v>227266</v>
      </c>
      <c r="J1799" s="133" t="s">
        <v>4344</v>
      </c>
      <c r="K1799" s="133" t="s">
        <v>545</v>
      </c>
      <c r="L1799" s="135" t="str">
        <f t="shared" si="56"/>
        <v>AA</v>
      </c>
      <c r="M1799" s="131">
        <f t="shared" si="57"/>
        <v>0</v>
      </c>
      <c r="P1799" s="136"/>
      <c r="Q1799" s="136"/>
      <c r="R1799" s="136"/>
      <c r="S1799" s="136"/>
      <c r="T1799"/>
      <c r="U1799" s="136"/>
      <c r="V1799" s="136"/>
      <c r="W1799"/>
      <c r="X1799" s="136"/>
      <c r="Y1799" s="136"/>
      <c r="Z1799" s="136"/>
      <c r="AA1799" s="136"/>
      <c r="AB1799" s="136"/>
      <c r="AC1799" s="136"/>
      <c r="AD1799" s="136"/>
      <c r="AE1799" s="136"/>
      <c r="AF1799" s="136"/>
      <c r="AG1799" s="136"/>
      <c r="AH1799" s="136"/>
      <c r="AI1799" s="136"/>
    </row>
    <row r="1800" spans="1:35" ht="30" x14ac:dyDescent="0.25">
      <c r="A1800" s="133">
        <v>265310</v>
      </c>
      <c r="B1800" s="133" t="s">
        <v>4322</v>
      </c>
      <c r="C1800" s="133">
        <v>2</v>
      </c>
      <c r="D1800" s="133" t="s">
        <v>1066</v>
      </c>
      <c r="E1800" s="133">
        <v>265</v>
      </c>
      <c r="F1800" s="133" t="s">
        <v>50</v>
      </c>
      <c r="G1800" s="133">
        <v>26531</v>
      </c>
      <c r="H1800" s="133" t="s">
        <v>4322</v>
      </c>
      <c r="I1800" s="133">
        <v>227277</v>
      </c>
      <c r="J1800" s="133" t="s">
        <v>4346</v>
      </c>
      <c r="K1800" s="133" t="s">
        <v>545</v>
      </c>
      <c r="L1800" s="135" t="str">
        <f t="shared" si="56"/>
        <v>AA</v>
      </c>
      <c r="M1800" s="131">
        <f t="shared" si="57"/>
        <v>0</v>
      </c>
      <c r="P1800" s="136"/>
      <c r="Q1800" s="136"/>
      <c r="R1800" s="136"/>
      <c r="S1800" s="136"/>
      <c r="T1800"/>
      <c r="U1800" s="136"/>
      <c r="V1800" s="136"/>
      <c r="W1800"/>
      <c r="X1800" s="136"/>
      <c r="Y1800" s="136"/>
      <c r="Z1800" s="136"/>
      <c r="AA1800" s="136"/>
      <c r="AB1800" s="136"/>
      <c r="AC1800" s="136"/>
      <c r="AD1800" s="136"/>
      <c r="AE1800" s="136"/>
      <c r="AF1800" s="136"/>
      <c r="AG1800" s="136"/>
      <c r="AH1800" s="136"/>
      <c r="AI1800" s="136"/>
    </row>
    <row r="1801" spans="1:35" ht="30" x14ac:dyDescent="0.25">
      <c r="A1801" s="133">
        <v>265310</v>
      </c>
      <c r="B1801" s="133" t="s">
        <v>4322</v>
      </c>
      <c r="C1801" s="133">
        <v>2</v>
      </c>
      <c r="D1801" s="133" t="s">
        <v>1066</v>
      </c>
      <c r="E1801" s="133">
        <v>265</v>
      </c>
      <c r="F1801" s="133" t="s">
        <v>50</v>
      </c>
      <c r="G1801" s="133">
        <v>26531</v>
      </c>
      <c r="H1801" s="133" t="s">
        <v>4322</v>
      </c>
      <c r="I1801" s="133">
        <v>227310</v>
      </c>
      <c r="J1801" s="133" t="s">
        <v>4348</v>
      </c>
      <c r="K1801" s="133" t="s">
        <v>545</v>
      </c>
      <c r="L1801" s="135" t="str">
        <f t="shared" si="56"/>
        <v>AA</v>
      </c>
      <c r="M1801" s="131">
        <f t="shared" si="57"/>
        <v>0</v>
      </c>
      <c r="P1801" s="136"/>
      <c r="Q1801" s="136"/>
      <c r="R1801" s="136"/>
      <c r="S1801" s="136"/>
      <c r="T1801"/>
      <c r="U1801" s="136"/>
      <c r="V1801" s="136"/>
      <c r="W1801"/>
      <c r="X1801" s="136"/>
      <c r="Y1801" s="136"/>
      <c r="Z1801" s="136"/>
      <c r="AA1801" s="136"/>
      <c r="AB1801" s="136"/>
      <c r="AC1801" s="136"/>
      <c r="AD1801" s="136"/>
      <c r="AE1801" s="136"/>
      <c r="AF1801" s="136"/>
      <c r="AG1801" s="136"/>
      <c r="AH1801" s="136"/>
      <c r="AI1801" s="136"/>
    </row>
    <row r="1802" spans="1:35" ht="30" x14ac:dyDescent="0.25">
      <c r="A1802" s="133">
        <v>265310</v>
      </c>
      <c r="B1802" s="133" t="s">
        <v>4322</v>
      </c>
      <c r="C1802" s="133">
        <v>2</v>
      </c>
      <c r="D1802" s="133" t="s">
        <v>1066</v>
      </c>
      <c r="E1802" s="133">
        <v>265</v>
      </c>
      <c r="F1802" s="133" t="s">
        <v>50</v>
      </c>
      <c r="G1802" s="133">
        <v>26531</v>
      </c>
      <c r="H1802" s="133" t="s">
        <v>4322</v>
      </c>
      <c r="I1802" s="133">
        <v>227357</v>
      </c>
      <c r="J1802" s="133" t="s">
        <v>4350</v>
      </c>
      <c r="K1802" s="133" t="s">
        <v>545</v>
      </c>
      <c r="L1802" s="135" t="str">
        <f t="shared" si="56"/>
        <v>AA</v>
      </c>
      <c r="M1802" s="131">
        <f t="shared" si="57"/>
        <v>0</v>
      </c>
      <c r="P1802" s="136"/>
      <c r="Q1802" s="136"/>
      <c r="R1802" s="136"/>
      <c r="S1802" s="136"/>
      <c r="T1802"/>
      <c r="U1802" s="136"/>
      <c r="V1802" s="136"/>
      <c r="W1802"/>
      <c r="X1802" s="136"/>
      <c r="Y1802" s="136"/>
      <c r="Z1802" s="136"/>
      <c r="AA1802" s="136"/>
      <c r="AB1802" s="136"/>
      <c r="AC1802" s="136"/>
      <c r="AD1802" s="136"/>
      <c r="AE1802" s="136"/>
      <c r="AF1802" s="136"/>
      <c r="AG1802" s="136"/>
      <c r="AH1802" s="136"/>
      <c r="AI1802" s="136"/>
    </row>
    <row r="1803" spans="1:35" ht="30" x14ac:dyDescent="0.25">
      <c r="A1803" s="133">
        <v>265310</v>
      </c>
      <c r="B1803" s="133" t="s">
        <v>4322</v>
      </c>
      <c r="C1803" s="133">
        <v>2</v>
      </c>
      <c r="D1803" s="133" t="s">
        <v>1066</v>
      </c>
      <c r="E1803" s="133">
        <v>265</v>
      </c>
      <c r="F1803" s="133" t="s">
        <v>50</v>
      </c>
      <c r="G1803" s="133">
        <v>26531</v>
      </c>
      <c r="H1803" s="133" t="s">
        <v>4322</v>
      </c>
      <c r="I1803" s="133">
        <v>227363</v>
      </c>
      <c r="J1803" s="133" t="s">
        <v>4352</v>
      </c>
      <c r="K1803" s="133" t="s">
        <v>545</v>
      </c>
      <c r="L1803" s="135" t="str">
        <f t="shared" si="56"/>
        <v>AA</v>
      </c>
      <c r="M1803" s="131">
        <f t="shared" si="57"/>
        <v>0</v>
      </c>
      <c r="P1803" s="136"/>
      <c r="Q1803" s="136"/>
      <c r="R1803" s="136"/>
      <c r="S1803" s="136"/>
      <c r="T1803"/>
      <c r="U1803" s="136"/>
      <c r="V1803" s="136"/>
      <c r="W1803"/>
      <c r="X1803" s="136"/>
      <c r="Y1803" s="136"/>
      <c r="Z1803" s="136"/>
      <c r="AA1803" s="136"/>
      <c r="AB1803" s="136"/>
      <c r="AC1803" s="136"/>
      <c r="AD1803" s="136"/>
      <c r="AE1803" s="136"/>
      <c r="AF1803" s="136"/>
      <c r="AG1803" s="136"/>
      <c r="AH1803" s="136"/>
      <c r="AI1803" s="136"/>
    </row>
    <row r="1804" spans="1:35" ht="30" x14ac:dyDescent="0.25">
      <c r="A1804" s="133">
        <v>265310</v>
      </c>
      <c r="B1804" s="133" t="s">
        <v>4322</v>
      </c>
      <c r="C1804" s="133">
        <v>2</v>
      </c>
      <c r="D1804" s="133" t="s">
        <v>1066</v>
      </c>
      <c r="E1804" s="133">
        <v>265</v>
      </c>
      <c r="F1804" s="133" t="s">
        <v>50</v>
      </c>
      <c r="G1804" s="133">
        <v>26531</v>
      </c>
      <c r="H1804" s="133" t="s">
        <v>4322</v>
      </c>
      <c r="I1804" s="133">
        <v>227364</v>
      </c>
      <c r="J1804" s="133" t="s">
        <v>4354</v>
      </c>
      <c r="K1804" s="133" t="s">
        <v>545</v>
      </c>
      <c r="L1804" s="135" t="str">
        <f t="shared" si="56"/>
        <v>AA</v>
      </c>
      <c r="M1804" s="131">
        <f t="shared" si="57"/>
        <v>0</v>
      </c>
      <c r="P1804" s="136"/>
      <c r="Q1804" s="136"/>
      <c r="R1804" s="136"/>
      <c r="S1804" s="136"/>
      <c r="T1804"/>
      <c r="U1804" s="136"/>
      <c r="V1804" s="136"/>
      <c r="W1804"/>
      <c r="X1804" s="136"/>
      <c r="Y1804" s="136"/>
      <c r="Z1804" s="136"/>
      <c r="AA1804" s="136"/>
      <c r="AB1804" s="136"/>
      <c r="AC1804" s="136"/>
      <c r="AD1804" s="136"/>
      <c r="AE1804" s="136"/>
      <c r="AF1804" s="136"/>
      <c r="AG1804" s="136"/>
      <c r="AH1804" s="136"/>
      <c r="AI1804" s="136"/>
    </row>
    <row r="1805" spans="1:35" ht="30" x14ac:dyDescent="0.25">
      <c r="A1805" s="133">
        <v>265310</v>
      </c>
      <c r="B1805" s="133" t="s">
        <v>4322</v>
      </c>
      <c r="C1805" s="133">
        <v>2</v>
      </c>
      <c r="D1805" s="133" t="s">
        <v>1066</v>
      </c>
      <c r="E1805" s="133">
        <v>265</v>
      </c>
      <c r="F1805" s="133" t="s">
        <v>50</v>
      </c>
      <c r="G1805" s="133">
        <v>26531</v>
      </c>
      <c r="H1805" s="133" t="s">
        <v>4322</v>
      </c>
      <c r="I1805" s="133">
        <v>227386</v>
      </c>
      <c r="J1805" s="133" t="s">
        <v>4356</v>
      </c>
      <c r="K1805" s="133" t="s">
        <v>545</v>
      </c>
      <c r="L1805" s="135" t="str">
        <f t="shared" si="56"/>
        <v>AA</v>
      </c>
      <c r="M1805" s="131">
        <f t="shared" si="57"/>
        <v>0</v>
      </c>
      <c r="P1805" s="136"/>
      <c r="Q1805" s="136"/>
      <c r="R1805" s="136"/>
      <c r="S1805" s="136"/>
      <c r="T1805"/>
      <c r="U1805" s="136"/>
      <c r="V1805" s="136"/>
      <c r="W1805"/>
      <c r="X1805" s="136"/>
      <c r="Y1805" s="136"/>
      <c r="Z1805" s="136"/>
      <c r="AA1805" s="136"/>
      <c r="AB1805" s="136"/>
      <c r="AC1805" s="136"/>
      <c r="AD1805" s="136"/>
      <c r="AE1805" s="136"/>
      <c r="AF1805" s="136"/>
      <c r="AG1805" s="136"/>
      <c r="AH1805" s="136"/>
      <c r="AI1805" s="136"/>
    </row>
    <row r="1806" spans="1:35" ht="30" x14ac:dyDescent="0.25">
      <c r="A1806" s="133">
        <v>265310</v>
      </c>
      <c r="B1806" s="133" t="s">
        <v>4322</v>
      </c>
      <c r="C1806" s="133">
        <v>2</v>
      </c>
      <c r="D1806" s="133" t="s">
        <v>1066</v>
      </c>
      <c r="E1806" s="133">
        <v>265</v>
      </c>
      <c r="F1806" s="133" t="s">
        <v>50</v>
      </c>
      <c r="G1806" s="133">
        <v>26531</v>
      </c>
      <c r="H1806" s="133" t="s">
        <v>4322</v>
      </c>
      <c r="I1806" s="133">
        <v>227391</v>
      </c>
      <c r="J1806" s="133" t="s">
        <v>4358</v>
      </c>
      <c r="K1806" s="133" t="s">
        <v>545</v>
      </c>
      <c r="L1806" s="135" t="str">
        <f t="shared" si="56"/>
        <v>AA</v>
      </c>
      <c r="M1806" s="131">
        <f t="shared" si="57"/>
        <v>0</v>
      </c>
      <c r="P1806" s="136"/>
      <c r="Q1806" s="136"/>
      <c r="R1806" s="136"/>
      <c r="S1806" s="136"/>
      <c r="T1806"/>
      <c r="U1806" s="136"/>
      <c r="V1806" s="136"/>
      <c r="W1806"/>
      <c r="X1806" s="136"/>
      <c r="Y1806" s="136"/>
      <c r="Z1806" s="136"/>
      <c r="AA1806" s="136"/>
      <c r="AB1806" s="136"/>
      <c r="AC1806" s="136"/>
      <c r="AD1806" s="136"/>
      <c r="AE1806" s="136"/>
      <c r="AF1806" s="136"/>
      <c r="AG1806" s="136"/>
      <c r="AH1806" s="136"/>
      <c r="AI1806" s="136"/>
    </row>
    <row r="1807" spans="1:35" ht="30" x14ac:dyDescent="0.25">
      <c r="A1807" s="133">
        <v>265310</v>
      </c>
      <c r="B1807" s="133" t="s">
        <v>4322</v>
      </c>
      <c r="C1807" s="133">
        <v>2</v>
      </c>
      <c r="D1807" s="133" t="s">
        <v>1066</v>
      </c>
      <c r="E1807" s="133">
        <v>265</v>
      </c>
      <c r="F1807" s="133" t="s">
        <v>50</v>
      </c>
      <c r="G1807" s="133">
        <v>26531</v>
      </c>
      <c r="H1807" s="133" t="s">
        <v>4322</v>
      </c>
      <c r="I1807" s="133">
        <v>227425</v>
      </c>
      <c r="J1807" s="133" t="s">
        <v>4360</v>
      </c>
      <c r="K1807" s="133" t="s">
        <v>545</v>
      </c>
      <c r="L1807" s="135" t="str">
        <f t="shared" si="56"/>
        <v>AA</v>
      </c>
      <c r="M1807" s="131">
        <f t="shared" si="57"/>
        <v>0</v>
      </c>
      <c r="P1807" s="136"/>
      <c r="Q1807" s="136"/>
      <c r="R1807" s="136"/>
      <c r="S1807" s="136"/>
      <c r="T1807"/>
      <c r="U1807" s="136"/>
      <c r="V1807" s="136"/>
      <c r="W1807"/>
      <c r="X1807" s="136"/>
      <c r="Y1807" s="136"/>
      <c r="Z1807" s="136"/>
      <c r="AA1807" s="136"/>
      <c r="AB1807" s="136"/>
      <c r="AC1807" s="136"/>
      <c r="AD1807" s="136"/>
      <c r="AE1807" s="136"/>
      <c r="AF1807" s="136"/>
      <c r="AG1807" s="136"/>
      <c r="AH1807" s="136"/>
      <c r="AI1807" s="136"/>
    </row>
    <row r="1808" spans="1:35" ht="30" x14ac:dyDescent="0.25">
      <c r="A1808" s="133">
        <v>265310</v>
      </c>
      <c r="B1808" s="133" t="s">
        <v>4322</v>
      </c>
      <c r="C1808" s="133">
        <v>2</v>
      </c>
      <c r="D1808" s="133" t="s">
        <v>1066</v>
      </c>
      <c r="E1808" s="133">
        <v>265</v>
      </c>
      <c r="F1808" s="133" t="s">
        <v>50</v>
      </c>
      <c r="G1808" s="133">
        <v>26531</v>
      </c>
      <c r="H1808" s="133" t="s">
        <v>4322</v>
      </c>
      <c r="I1808" s="133">
        <v>227437</v>
      </c>
      <c r="J1808" s="133" t="s">
        <v>4362</v>
      </c>
      <c r="K1808" s="133" t="s">
        <v>545</v>
      </c>
      <c r="L1808" s="135" t="str">
        <f t="shared" si="56"/>
        <v>AA</v>
      </c>
      <c r="M1808" s="131">
        <f t="shared" si="57"/>
        <v>0</v>
      </c>
      <c r="P1808" s="136"/>
      <c r="Q1808" s="136"/>
      <c r="R1808" s="136"/>
      <c r="S1808" s="136"/>
      <c r="T1808"/>
      <c r="U1808" s="136"/>
      <c r="V1808" s="136"/>
      <c r="W1808"/>
      <c r="X1808" s="136"/>
      <c r="Y1808" s="136"/>
      <c r="Z1808" s="136"/>
      <c r="AA1808" s="136"/>
      <c r="AB1808" s="136"/>
      <c r="AC1808" s="136"/>
      <c r="AD1808" s="136"/>
      <c r="AE1808" s="136"/>
      <c r="AF1808" s="136"/>
      <c r="AG1808" s="136"/>
      <c r="AH1808" s="136"/>
      <c r="AI1808" s="136"/>
    </row>
    <row r="1809" spans="1:35" ht="30" x14ac:dyDescent="0.25">
      <c r="A1809" s="133">
        <v>265310</v>
      </c>
      <c r="B1809" s="133" t="s">
        <v>4322</v>
      </c>
      <c r="C1809" s="133">
        <v>2</v>
      </c>
      <c r="D1809" s="133" t="s">
        <v>1066</v>
      </c>
      <c r="E1809" s="133">
        <v>265</v>
      </c>
      <c r="F1809" s="133" t="s">
        <v>50</v>
      </c>
      <c r="G1809" s="133">
        <v>26531</v>
      </c>
      <c r="H1809" s="133" t="s">
        <v>4322</v>
      </c>
      <c r="I1809" s="133">
        <v>227443</v>
      </c>
      <c r="J1809" s="133" t="s">
        <v>4364</v>
      </c>
      <c r="K1809" s="133" t="s">
        <v>545</v>
      </c>
      <c r="L1809" s="135" t="str">
        <f t="shared" si="56"/>
        <v>AA</v>
      </c>
      <c r="M1809" s="131">
        <f t="shared" si="57"/>
        <v>0</v>
      </c>
      <c r="P1809" s="136"/>
      <c r="Q1809" s="136"/>
      <c r="R1809" s="136"/>
      <c r="S1809" s="136"/>
      <c r="T1809"/>
      <c r="U1809" s="136"/>
      <c r="V1809" s="136"/>
      <c r="W1809"/>
      <c r="X1809" s="136"/>
      <c r="Y1809" s="136"/>
      <c r="Z1809" s="136"/>
      <c r="AA1809" s="136"/>
      <c r="AB1809" s="136"/>
      <c r="AC1809" s="136"/>
      <c r="AD1809" s="136"/>
      <c r="AE1809" s="136"/>
      <c r="AF1809" s="136"/>
      <c r="AG1809" s="136"/>
      <c r="AH1809" s="136"/>
      <c r="AI1809" s="136"/>
    </row>
    <row r="1810" spans="1:35" ht="30" x14ac:dyDescent="0.25">
      <c r="A1810" s="133">
        <v>265310</v>
      </c>
      <c r="B1810" s="133" t="s">
        <v>4322</v>
      </c>
      <c r="C1810" s="133">
        <v>2</v>
      </c>
      <c r="D1810" s="133" t="s">
        <v>1066</v>
      </c>
      <c r="E1810" s="133">
        <v>265</v>
      </c>
      <c r="F1810" s="133" t="s">
        <v>50</v>
      </c>
      <c r="G1810" s="133">
        <v>26531</v>
      </c>
      <c r="H1810" s="133" t="s">
        <v>4322</v>
      </c>
      <c r="I1810" s="133">
        <v>227444</v>
      </c>
      <c r="J1810" s="133" t="s">
        <v>4366</v>
      </c>
      <c r="K1810" s="133" t="s">
        <v>545</v>
      </c>
      <c r="L1810" s="135" t="str">
        <f t="shared" si="56"/>
        <v>AA</v>
      </c>
      <c r="M1810" s="131">
        <f t="shared" si="57"/>
        <v>0</v>
      </c>
      <c r="P1810" s="136"/>
      <c r="Q1810" s="136"/>
      <c r="R1810" s="136"/>
      <c r="S1810" s="136"/>
      <c r="T1810"/>
      <c r="U1810" s="136"/>
      <c r="V1810" s="136"/>
      <c r="W1810"/>
      <c r="X1810" s="136"/>
      <c r="Y1810" s="136"/>
      <c r="Z1810" s="136"/>
      <c r="AA1810" s="136"/>
      <c r="AB1810" s="136"/>
      <c r="AC1810" s="136"/>
      <c r="AD1810" s="136"/>
      <c r="AE1810" s="136"/>
      <c r="AF1810" s="136"/>
      <c r="AG1810" s="136"/>
      <c r="AH1810" s="136"/>
      <c r="AI1810" s="136"/>
    </row>
    <row r="1811" spans="1:35" ht="30" x14ac:dyDescent="0.25">
      <c r="A1811" s="133">
        <v>265310</v>
      </c>
      <c r="B1811" s="133" t="s">
        <v>4322</v>
      </c>
      <c r="C1811" s="133">
        <v>2</v>
      </c>
      <c r="D1811" s="133" t="s">
        <v>1066</v>
      </c>
      <c r="E1811" s="133">
        <v>265</v>
      </c>
      <c r="F1811" s="133" t="s">
        <v>50</v>
      </c>
      <c r="G1811" s="133">
        <v>26531</v>
      </c>
      <c r="H1811" s="133" t="s">
        <v>4322</v>
      </c>
      <c r="I1811" s="133">
        <v>227597</v>
      </c>
      <c r="J1811" s="133" t="s">
        <v>4368</v>
      </c>
      <c r="K1811" s="133" t="s">
        <v>545</v>
      </c>
      <c r="L1811" s="135" t="str">
        <f t="shared" si="56"/>
        <v>AA</v>
      </c>
      <c r="M1811" s="131">
        <f t="shared" si="57"/>
        <v>0</v>
      </c>
      <c r="P1811" s="136"/>
      <c r="Q1811" s="136"/>
      <c r="R1811" s="136"/>
      <c r="S1811" s="136"/>
      <c r="T1811"/>
      <c r="U1811" s="136"/>
      <c r="V1811" s="136"/>
      <c r="W1811"/>
      <c r="X1811" s="136"/>
      <c r="Y1811" s="136"/>
      <c r="Z1811" s="136"/>
      <c r="AA1811" s="136"/>
      <c r="AB1811" s="136"/>
      <c r="AC1811" s="136"/>
      <c r="AD1811" s="136"/>
      <c r="AE1811" s="136"/>
      <c r="AF1811" s="136"/>
      <c r="AG1811" s="136"/>
      <c r="AH1811" s="136"/>
      <c r="AI1811" s="136"/>
    </row>
    <row r="1812" spans="1:35" ht="30" x14ac:dyDescent="0.25">
      <c r="A1812" s="133">
        <v>265310</v>
      </c>
      <c r="B1812" s="133" t="s">
        <v>4322</v>
      </c>
      <c r="C1812" s="133">
        <v>2</v>
      </c>
      <c r="D1812" s="133" t="s">
        <v>1066</v>
      </c>
      <c r="E1812" s="133">
        <v>265</v>
      </c>
      <c r="F1812" s="133" t="s">
        <v>50</v>
      </c>
      <c r="G1812" s="133">
        <v>26531</v>
      </c>
      <c r="H1812" s="133" t="s">
        <v>4322</v>
      </c>
      <c r="I1812" s="133">
        <v>227607</v>
      </c>
      <c r="J1812" s="133" t="s">
        <v>4370</v>
      </c>
      <c r="K1812" s="133" t="s">
        <v>545</v>
      </c>
      <c r="L1812" s="135" t="str">
        <f t="shared" si="56"/>
        <v>AA</v>
      </c>
      <c r="M1812" s="131">
        <f t="shared" si="57"/>
        <v>0</v>
      </c>
      <c r="P1812" s="136"/>
      <c r="Q1812" s="136"/>
      <c r="R1812" s="136"/>
      <c r="S1812" s="136"/>
      <c r="T1812"/>
      <c r="U1812" s="136"/>
      <c r="V1812" s="136"/>
      <c r="W1812"/>
      <c r="X1812" s="136"/>
      <c r="Y1812" s="136"/>
      <c r="Z1812" s="136"/>
      <c r="AA1812" s="136"/>
      <c r="AB1812" s="136"/>
      <c r="AC1812" s="136"/>
      <c r="AD1812" s="136"/>
      <c r="AE1812" s="136"/>
      <c r="AF1812" s="136"/>
      <c r="AG1812" s="136"/>
      <c r="AH1812" s="136"/>
      <c r="AI1812" s="136"/>
    </row>
    <row r="1813" spans="1:35" ht="30" x14ac:dyDescent="0.25">
      <c r="A1813" s="133">
        <v>265310</v>
      </c>
      <c r="B1813" s="133" t="s">
        <v>4322</v>
      </c>
      <c r="C1813" s="133">
        <v>2</v>
      </c>
      <c r="D1813" s="133" t="s">
        <v>1066</v>
      </c>
      <c r="E1813" s="133">
        <v>265</v>
      </c>
      <c r="F1813" s="133" t="s">
        <v>50</v>
      </c>
      <c r="G1813" s="133">
        <v>26531</v>
      </c>
      <c r="H1813" s="133" t="s">
        <v>4322</v>
      </c>
      <c r="I1813" s="133">
        <v>227668</v>
      </c>
      <c r="J1813" s="133" t="s">
        <v>4372</v>
      </c>
      <c r="K1813" s="133" t="s">
        <v>545</v>
      </c>
      <c r="L1813" s="135" t="str">
        <f t="shared" si="56"/>
        <v>AA</v>
      </c>
      <c r="M1813" s="131">
        <f t="shared" si="57"/>
        <v>0</v>
      </c>
      <c r="P1813" s="136"/>
      <c r="Q1813" s="136"/>
      <c r="R1813" s="136"/>
      <c r="S1813" s="136"/>
      <c r="T1813"/>
      <c r="U1813" s="136"/>
      <c r="V1813" s="136"/>
      <c r="W1813"/>
      <c r="X1813" s="136"/>
      <c r="Y1813" s="136"/>
      <c r="Z1813" s="136"/>
      <c r="AA1813" s="136"/>
      <c r="AB1813" s="136"/>
      <c r="AC1813" s="136"/>
      <c r="AD1813" s="136"/>
      <c r="AE1813" s="136"/>
      <c r="AF1813" s="136"/>
      <c r="AG1813" s="136"/>
      <c r="AH1813" s="136"/>
      <c r="AI1813" s="136"/>
    </row>
    <row r="1814" spans="1:35" ht="30" x14ac:dyDescent="0.25">
      <c r="A1814" s="133">
        <v>265310</v>
      </c>
      <c r="B1814" s="133" t="s">
        <v>4322</v>
      </c>
      <c r="C1814" s="133">
        <v>2</v>
      </c>
      <c r="D1814" s="133" t="s">
        <v>1066</v>
      </c>
      <c r="E1814" s="133">
        <v>265</v>
      </c>
      <c r="F1814" s="133" t="s">
        <v>50</v>
      </c>
      <c r="G1814" s="133">
        <v>26531</v>
      </c>
      <c r="H1814" s="133" t="s">
        <v>4322</v>
      </c>
      <c r="I1814" s="133">
        <v>227834</v>
      </c>
      <c r="J1814" s="133" t="s">
        <v>4374</v>
      </c>
      <c r="K1814" s="133" t="s">
        <v>545</v>
      </c>
      <c r="L1814" s="135" t="str">
        <f t="shared" si="56"/>
        <v>AA</v>
      </c>
      <c r="M1814" s="131">
        <f t="shared" si="57"/>
        <v>0</v>
      </c>
      <c r="P1814" s="136"/>
      <c r="Q1814" s="136"/>
      <c r="R1814" s="136"/>
      <c r="S1814" s="136"/>
      <c r="T1814"/>
      <c r="U1814" s="136"/>
      <c r="V1814" s="136"/>
      <c r="W1814"/>
      <c r="X1814" s="136"/>
      <c r="Y1814" s="136"/>
      <c r="Z1814" s="136"/>
      <c r="AA1814" s="136"/>
      <c r="AB1814" s="136"/>
      <c r="AC1814" s="136"/>
      <c r="AD1814" s="136"/>
      <c r="AE1814" s="136"/>
      <c r="AF1814" s="136"/>
      <c r="AG1814" s="136"/>
      <c r="AH1814" s="136"/>
      <c r="AI1814" s="136"/>
    </row>
    <row r="1815" spans="1:35" ht="30" x14ac:dyDescent="0.25">
      <c r="A1815" s="133">
        <v>265310</v>
      </c>
      <c r="B1815" s="133" t="s">
        <v>4322</v>
      </c>
      <c r="C1815" s="133">
        <v>2</v>
      </c>
      <c r="D1815" s="133" t="s">
        <v>1066</v>
      </c>
      <c r="E1815" s="133">
        <v>265</v>
      </c>
      <c r="F1815" s="133" t="s">
        <v>50</v>
      </c>
      <c r="G1815" s="133">
        <v>26531</v>
      </c>
      <c r="H1815" s="133" t="s">
        <v>4322</v>
      </c>
      <c r="I1815" s="133">
        <v>227845</v>
      </c>
      <c r="J1815" s="133" t="s">
        <v>4376</v>
      </c>
      <c r="K1815" s="133" t="s">
        <v>545</v>
      </c>
      <c r="L1815" s="135" t="str">
        <f t="shared" si="56"/>
        <v>AA</v>
      </c>
      <c r="M1815" s="131">
        <f t="shared" si="57"/>
        <v>0</v>
      </c>
      <c r="P1815" s="136"/>
      <c r="Q1815" s="136"/>
      <c r="R1815" s="136"/>
      <c r="S1815" s="136"/>
      <c r="T1815"/>
      <c r="U1815" s="136"/>
      <c r="V1815" s="136"/>
      <c r="W1815"/>
      <c r="X1815" s="136"/>
      <c r="Y1815" s="136"/>
      <c r="Z1815" s="136"/>
      <c r="AA1815" s="136"/>
      <c r="AB1815" s="136"/>
      <c r="AC1815" s="136"/>
      <c r="AD1815" s="136"/>
      <c r="AE1815" s="136"/>
      <c r="AF1815" s="136"/>
      <c r="AG1815" s="136"/>
      <c r="AH1815" s="136"/>
      <c r="AI1815" s="136"/>
    </row>
    <row r="1816" spans="1:35" ht="30" x14ac:dyDescent="0.25">
      <c r="A1816" s="133">
        <v>265310</v>
      </c>
      <c r="B1816" s="133" t="s">
        <v>4322</v>
      </c>
      <c r="C1816" s="133">
        <v>2</v>
      </c>
      <c r="D1816" s="133" t="s">
        <v>1066</v>
      </c>
      <c r="E1816" s="133">
        <v>265</v>
      </c>
      <c r="F1816" s="133" t="s">
        <v>50</v>
      </c>
      <c r="G1816" s="133">
        <v>26531</v>
      </c>
      <c r="H1816" s="133" t="s">
        <v>4322</v>
      </c>
      <c r="I1816" s="133">
        <v>227849</v>
      </c>
      <c r="J1816" s="133" t="s">
        <v>4378</v>
      </c>
      <c r="K1816" s="133" t="s">
        <v>545</v>
      </c>
      <c r="L1816" s="135" t="str">
        <f t="shared" si="56"/>
        <v>AA</v>
      </c>
      <c r="M1816" s="131">
        <f t="shared" si="57"/>
        <v>0</v>
      </c>
      <c r="P1816" s="136"/>
      <c r="Q1816" s="136"/>
      <c r="R1816" s="136"/>
      <c r="S1816" s="136"/>
      <c r="T1816"/>
      <c r="U1816" s="136"/>
      <c r="V1816" s="136"/>
      <c r="W1816"/>
      <c r="X1816" s="136"/>
      <c r="Y1816" s="136"/>
      <c r="Z1816" s="136"/>
      <c r="AA1816" s="136"/>
      <c r="AB1816" s="136"/>
      <c r="AC1816" s="136"/>
      <c r="AD1816" s="136"/>
      <c r="AE1816" s="136"/>
      <c r="AF1816" s="136"/>
      <c r="AG1816" s="136"/>
      <c r="AH1816" s="136"/>
      <c r="AI1816" s="136"/>
    </row>
    <row r="1817" spans="1:35" ht="30" x14ac:dyDescent="0.25">
      <c r="A1817" s="133">
        <v>265310</v>
      </c>
      <c r="B1817" s="133" t="s">
        <v>4322</v>
      </c>
      <c r="C1817" s="133">
        <v>2</v>
      </c>
      <c r="D1817" s="133" t="s">
        <v>1066</v>
      </c>
      <c r="E1817" s="133">
        <v>265</v>
      </c>
      <c r="F1817" s="133" t="s">
        <v>50</v>
      </c>
      <c r="G1817" s="133">
        <v>26531</v>
      </c>
      <c r="H1817" s="133" t="s">
        <v>4322</v>
      </c>
      <c r="I1817" s="133">
        <v>227850</v>
      </c>
      <c r="J1817" s="133" t="s">
        <v>4380</v>
      </c>
      <c r="K1817" s="133" t="s">
        <v>545</v>
      </c>
      <c r="L1817" s="135" t="str">
        <f t="shared" si="56"/>
        <v>AA</v>
      </c>
      <c r="M1817" s="131">
        <f t="shared" si="57"/>
        <v>0</v>
      </c>
      <c r="P1817" s="136"/>
      <c r="Q1817" s="136"/>
      <c r="R1817" s="136"/>
      <c r="S1817" s="136"/>
      <c r="T1817"/>
      <c r="U1817" s="136"/>
      <c r="V1817" s="136"/>
      <c r="W1817"/>
      <c r="X1817" s="136"/>
      <c r="Y1817" s="136"/>
      <c r="Z1817" s="136"/>
      <c r="AA1817" s="136"/>
      <c r="AB1817" s="136"/>
      <c r="AC1817" s="136"/>
      <c r="AD1817" s="136"/>
      <c r="AE1817" s="136"/>
      <c r="AF1817" s="136"/>
      <c r="AG1817" s="136"/>
      <c r="AH1817" s="136"/>
      <c r="AI1817" s="136"/>
    </row>
    <row r="1818" spans="1:35" ht="30" x14ac:dyDescent="0.25">
      <c r="A1818" s="133">
        <v>265310</v>
      </c>
      <c r="B1818" s="133" t="s">
        <v>4322</v>
      </c>
      <c r="C1818" s="133">
        <v>2</v>
      </c>
      <c r="D1818" s="133" t="s">
        <v>1066</v>
      </c>
      <c r="E1818" s="133">
        <v>265</v>
      </c>
      <c r="F1818" s="133" t="s">
        <v>50</v>
      </c>
      <c r="G1818" s="133">
        <v>26531</v>
      </c>
      <c r="H1818" s="133" t="s">
        <v>4322</v>
      </c>
      <c r="I1818" s="133">
        <v>227851</v>
      </c>
      <c r="J1818" s="133" t="s">
        <v>4382</v>
      </c>
      <c r="K1818" s="133" t="s">
        <v>545</v>
      </c>
      <c r="L1818" s="135" t="str">
        <f t="shared" si="56"/>
        <v>AA</v>
      </c>
      <c r="M1818" s="131">
        <f t="shared" si="57"/>
        <v>0</v>
      </c>
      <c r="P1818" s="136"/>
      <c r="Q1818" s="136"/>
      <c r="R1818" s="136"/>
      <c r="S1818" s="136"/>
      <c r="T1818"/>
      <c r="U1818" s="136"/>
      <c r="V1818" s="136"/>
      <c r="W1818"/>
      <c r="X1818" s="136"/>
      <c r="Y1818" s="136"/>
      <c r="Z1818" s="136"/>
      <c r="AA1818" s="136"/>
      <c r="AB1818" s="136"/>
      <c r="AC1818" s="136"/>
      <c r="AD1818" s="136"/>
      <c r="AE1818" s="136"/>
      <c r="AF1818" s="136"/>
      <c r="AG1818" s="136"/>
      <c r="AH1818" s="136"/>
      <c r="AI1818" s="136"/>
    </row>
    <row r="1819" spans="1:35" ht="30" x14ac:dyDescent="0.25">
      <c r="A1819" s="133">
        <v>265310</v>
      </c>
      <c r="B1819" s="133" t="s">
        <v>4322</v>
      </c>
      <c r="C1819" s="133">
        <v>2</v>
      </c>
      <c r="D1819" s="133" t="s">
        <v>1066</v>
      </c>
      <c r="E1819" s="133">
        <v>265</v>
      </c>
      <c r="F1819" s="133" t="s">
        <v>50</v>
      </c>
      <c r="G1819" s="133">
        <v>26531</v>
      </c>
      <c r="H1819" s="133" t="s">
        <v>4322</v>
      </c>
      <c r="I1819" s="133">
        <v>227870</v>
      </c>
      <c r="J1819" s="133" t="s">
        <v>4384</v>
      </c>
      <c r="K1819" s="133" t="s">
        <v>545</v>
      </c>
      <c r="L1819" s="135" t="str">
        <f t="shared" si="56"/>
        <v>AA</v>
      </c>
      <c r="M1819" s="131">
        <f t="shared" si="57"/>
        <v>0</v>
      </c>
      <c r="P1819" s="136"/>
      <c r="Q1819" s="136"/>
      <c r="R1819" s="136"/>
      <c r="S1819" s="136"/>
      <c r="T1819"/>
      <c r="U1819" s="136"/>
      <c r="V1819" s="136"/>
      <c r="W1819"/>
      <c r="X1819" s="136"/>
      <c r="Y1819" s="136"/>
      <c r="Z1819" s="136"/>
      <c r="AA1819" s="136"/>
      <c r="AB1819" s="136"/>
      <c r="AC1819" s="136"/>
      <c r="AD1819" s="136"/>
      <c r="AE1819" s="136"/>
      <c r="AF1819" s="136"/>
      <c r="AG1819" s="136"/>
      <c r="AH1819" s="136"/>
      <c r="AI1819" s="136"/>
    </row>
    <row r="1820" spans="1:35" ht="30" x14ac:dyDescent="0.25">
      <c r="A1820" s="133">
        <v>265310</v>
      </c>
      <c r="B1820" s="133" t="s">
        <v>4322</v>
      </c>
      <c r="C1820" s="133">
        <v>2</v>
      </c>
      <c r="D1820" s="133" t="s">
        <v>1066</v>
      </c>
      <c r="E1820" s="133">
        <v>265</v>
      </c>
      <c r="F1820" s="133" t="s">
        <v>50</v>
      </c>
      <c r="G1820" s="133">
        <v>26531</v>
      </c>
      <c r="H1820" s="133" t="s">
        <v>4322</v>
      </c>
      <c r="I1820" s="133">
        <v>227944</v>
      </c>
      <c r="J1820" s="133" t="s">
        <v>4386</v>
      </c>
      <c r="K1820" s="133" t="s">
        <v>545</v>
      </c>
      <c r="L1820" s="135" t="str">
        <f t="shared" si="56"/>
        <v>AA</v>
      </c>
      <c r="M1820" s="131">
        <f t="shared" si="57"/>
        <v>0</v>
      </c>
      <c r="P1820" s="136"/>
      <c r="Q1820" s="136"/>
      <c r="R1820" s="136"/>
      <c r="S1820" s="136"/>
      <c r="T1820"/>
      <c r="U1820" s="136"/>
      <c r="V1820" s="136"/>
      <c r="W1820"/>
      <c r="X1820" s="136"/>
      <c r="Y1820" s="136"/>
      <c r="Z1820" s="136"/>
      <c r="AA1820" s="136"/>
      <c r="AB1820" s="136"/>
      <c r="AC1820" s="136"/>
      <c r="AD1820" s="136"/>
      <c r="AE1820" s="136"/>
      <c r="AF1820" s="136"/>
      <c r="AG1820" s="136"/>
      <c r="AH1820" s="136"/>
      <c r="AI1820" s="136"/>
    </row>
    <row r="1821" spans="1:35" ht="30" x14ac:dyDescent="0.25">
      <c r="A1821" s="133">
        <v>265310</v>
      </c>
      <c r="B1821" s="133" t="s">
        <v>4322</v>
      </c>
      <c r="C1821" s="133">
        <v>2</v>
      </c>
      <c r="D1821" s="133" t="s">
        <v>1066</v>
      </c>
      <c r="E1821" s="133">
        <v>265</v>
      </c>
      <c r="F1821" s="133" t="s">
        <v>50</v>
      </c>
      <c r="G1821" s="133">
        <v>26531</v>
      </c>
      <c r="H1821" s="133" t="s">
        <v>4322</v>
      </c>
      <c r="I1821" s="133">
        <v>227955</v>
      </c>
      <c r="J1821" s="133" t="s">
        <v>4388</v>
      </c>
      <c r="K1821" s="133" t="s">
        <v>545</v>
      </c>
      <c r="L1821" s="135" t="str">
        <f t="shared" si="56"/>
        <v>AA</v>
      </c>
      <c r="M1821" s="131">
        <f t="shared" si="57"/>
        <v>0</v>
      </c>
      <c r="P1821" s="136"/>
      <c r="Q1821" s="136"/>
      <c r="R1821" s="136"/>
      <c r="S1821" s="136"/>
      <c r="T1821"/>
      <c r="U1821" s="136"/>
      <c r="V1821" s="136"/>
      <c r="W1821"/>
      <c r="X1821" s="136"/>
      <c r="Y1821" s="136"/>
      <c r="Z1821" s="136"/>
      <c r="AA1821" s="136"/>
      <c r="AB1821" s="136"/>
      <c r="AC1821" s="136"/>
      <c r="AD1821" s="136"/>
      <c r="AE1821" s="136"/>
      <c r="AF1821" s="136"/>
      <c r="AG1821" s="136"/>
      <c r="AH1821" s="136"/>
      <c r="AI1821" s="136"/>
    </row>
    <row r="1822" spans="1:35" ht="30" x14ac:dyDescent="0.25">
      <c r="A1822" s="133">
        <v>265310</v>
      </c>
      <c r="B1822" s="133" t="s">
        <v>4322</v>
      </c>
      <c r="C1822" s="133">
        <v>2</v>
      </c>
      <c r="D1822" s="133" t="s">
        <v>1066</v>
      </c>
      <c r="E1822" s="133">
        <v>265</v>
      </c>
      <c r="F1822" s="133" t="s">
        <v>50</v>
      </c>
      <c r="G1822" s="133">
        <v>26531</v>
      </c>
      <c r="H1822" s="133" t="s">
        <v>4322</v>
      </c>
      <c r="I1822" s="133">
        <v>227981</v>
      </c>
      <c r="J1822" s="133" t="s">
        <v>4390</v>
      </c>
      <c r="K1822" s="133" t="s">
        <v>545</v>
      </c>
      <c r="L1822" s="135" t="str">
        <f t="shared" si="56"/>
        <v>AA</v>
      </c>
      <c r="M1822" s="131">
        <f t="shared" si="57"/>
        <v>0</v>
      </c>
      <c r="P1822" s="136"/>
      <c r="Q1822" s="136"/>
      <c r="R1822" s="136"/>
      <c r="S1822" s="136"/>
      <c r="T1822"/>
      <c r="U1822" s="136"/>
      <c r="V1822" s="136"/>
      <c r="W1822"/>
      <c r="X1822" s="136"/>
      <c r="Y1822" s="136"/>
      <c r="Z1822" s="136"/>
      <c r="AA1822" s="136"/>
      <c r="AB1822" s="136"/>
      <c r="AC1822" s="136"/>
      <c r="AD1822" s="136"/>
      <c r="AE1822" s="136"/>
      <c r="AF1822" s="136"/>
      <c r="AG1822" s="136"/>
      <c r="AH1822" s="136"/>
      <c r="AI1822" s="136"/>
    </row>
    <row r="1823" spans="1:35" ht="30" x14ac:dyDescent="0.25">
      <c r="A1823" s="133">
        <v>265310</v>
      </c>
      <c r="B1823" s="133" t="s">
        <v>4322</v>
      </c>
      <c r="C1823" s="133">
        <v>2</v>
      </c>
      <c r="D1823" s="133" t="s">
        <v>1066</v>
      </c>
      <c r="E1823" s="133">
        <v>265</v>
      </c>
      <c r="F1823" s="133" t="s">
        <v>50</v>
      </c>
      <c r="G1823" s="133">
        <v>26531</v>
      </c>
      <c r="H1823" s="133" t="s">
        <v>4322</v>
      </c>
      <c r="I1823" s="133">
        <v>228126</v>
      </c>
      <c r="J1823" s="133" t="s">
        <v>4392</v>
      </c>
      <c r="K1823" s="133" t="s">
        <v>1156</v>
      </c>
      <c r="L1823" s="135" t="str">
        <f t="shared" si="56"/>
        <v>AA</v>
      </c>
      <c r="M1823" s="131">
        <f t="shared" si="57"/>
        <v>0</v>
      </c>
      <c r="P1823" s="136"/>
      <c r="Q1823" s="136"/>
      <c r="R1823" s="136"/>
      <c r="S1823" s="136"/>
      <c r="T1823"/>
      <c r="U1823" s="136"/>
      <c r="V1823" s="136"/>
      <c r="W1823"/>
      <c r="X1823" s="136"/>
      <c r="Y1823" s="136"/>
      <c r="Z1823" s="136"/>
      <c r="AA1823" s="136"/>
      <c r="AB1823" s="136"/>
      <c r="AC1823" s="136"/>
      <c r="AD1823" s="136"/>
      <c r="AE1823" s="136"/>
      <c r="AF1823" s="136"/>
      <c r="AG1823" s="136"/>
      <c r="AH1823" s="136"/>
      <c r="AI1823" s="136"/>
    </row>
    <row r="1824" spans="1:35" ht="30" x14ac:dyDescent="0.25">
      <c r="A1824" s="133">
        <v>265310</v>
      </c>
      <c r="B1824" s="133" t="s">
        <v>4322</v>
      </c>
      <c r="C1824" s="133">
        <v>2</v>
      </c>
      <c r="D1824" s="133" t="s">
        <v>1066</v>
      </c>
      <c r="E1824" s="133">
        <v>265</v>
      </c>
      <c r="F1824" s="133" t="s">
        <v>50</v>
      </c>
      <c r="G1824" s="133">
        <v>26531</v>
      </c>
      <c r="H1824" s="133" t="s">
        <v>4322</v>
      </c>
      <c r="I1824" s="133">
        <v>228653</v>
      </c>
      <c r="J1824" s="133" t="s">
        <v>4394</v>
      </c>
      <c r="K1824" s="133" t="s">
        <v>545</v>
      </c>
      <c r="L1824" s="135" t="str">
        <f t="shared" si="56"/>
        <v>AA</v>
      </c>
      <c r="M1824" s="131">
        <f t="shared" si="57"/>
        <v>0</v>
      </c>
      <c r="P1824" s="136"/>
      <c r="Q1824" s="136"/>
      <c r="R1824" s="136"/>
      <c r="S1824" s="136"/>
      <c r="T1824"/>
      <c r="U1824" s="136"/>
      <c r="V1824" s="136"/>
      <c r="W1824"/>
      <c r="X1824" s="136"/>
      <c r="Y1824" s="136"/>
      <c r="Z1824" s="136"/>
      <c r="AA1824" s="136"/>
      <c r="AB1824" s="136"/>
      <c r="AC1824" s="136"/>
      <c r="AD1824" s="136"/>
      <c r="AE1824" s="136"/>
      <c r="AF1824" s="136"/>
      <c r="AG1824" s="136"/>
      <c r="AH1824" s="136"/>
      <c r="AI1824" s="136"/>
    </row>
    <row r="1825" spans="1:35" ht="30" x14ac:dyDescent="0.25">
      <c r="A1825" s="133">
        <v>265310</v>
      </c>
      <c r="B1825" s="133" t="s">
        <v>4322</v>
      </c>
      <c r="C1825" s="133">
        <v>2</v>
      </c>
      <c r="D1825" s="133" t="s">
        <v>1066</v>
      </c>
      <c r="E1825" s="133">
        <v>265</v>
      </c>
      <c r="F1825" s="133" t="s">
        <v>50</v>
      </c>
      <c r="G1825" s="133">
        <v>26531</v>
      </c>
      <c r="H1825" s="133" t="s">
        <v>4322</v>
      </c>
      <c r="I1825" s="133">
        <v>228734</v>
      </c>
      <c r="J1825" s="133" t="s">
        <v>4396</v>
      </c>
      <c r="K1825" s="133" t="s">
        <v>545</v>
      </c>
      <c r="L1825" s="135" t="str">
        <f t="shared" si="56"/>
        <v>AA</v>
      </c>
      <c r="M1825" s="131">
        <f t="shared" si="57"/>
        <v>0</v>
      </c>
      <c r="P1825" s="136"/>
      <c r="Q1825" s="136"/>
      <c r="R1825" s="136"/>
      <c r="S1825" s="136"/>
      <c r="T1825"/>
      <c r="U1825" s="136"/>
      <c r="V1825" s="136"/>
      <c r="W1825"/>
      <c r="X1825" s="136"/>
      <c r="Y1825" s="136"/>
      <c r="Z1825" s="136"/>
      <c r="AA1825" s="136"/>
      <c r="AB1825" s="136"/>
      <c r="AC1825" s="136"/>
      <c r="AD1825" s="136"/>
      <c r="AE1825" s="136"/>
      <c r="AF1825" s="136"/>
      <c r="AG1825" s="136"/>
      <c r="AH1825" s="136"/>
      <c r="AI1825" s="136"/>
    </row>
    <row r="1826" spans="1:35" ht="30" x14ac:dyDescent="0.25">
      <c r="A1826" s="133">
        <v>265310</v>
      </c>
      <c r="B1826" s="133" t="s">
        <v>4322</v>
      </c>
      <c r="C1826" s="133">
        <v>2</v>
      </c>
      <c r="D1826" s="133" t="s">
        <v>1066</v>
      </c>
      <c r="E1826" s="133">
        <v>265</v>
      </c>
      <c r="F1826" s="133" t="s">
        <v>50</v>
      </c>
      <c r="G1826" s="133">
        <v>26531</v>
      </c>
      <c r="H1826" s="133" t="s">
        <v>4322</v>
      </c>
      <c r="I1826" s="133">
        <v>228918</v>
      </c>
      <c r="J1826" s="133" t="s">
        <v>4398</v>
      </c>
      <c r="K1826" s="133" t="s">
        <v>545</v>
      </c>
      <c r="L1826" s="135" t="str">
        <f t="shared" si="56"/>
        <v>AA</v>
      </c>
      <c r="M1826" s="131">
        <f t="shared" si="57"/>
        <v>0</v>
      </c>
      <c r="P1826" s="136"/>
      <c r="Q1826" s="136"/>
      <c r="R1826" s="136"/>
      <c r="S1826" s="136"/>
      <c r="T1826"/>
      <c r="U1826" s="136"/>
      <c r="V1826" s="136"/>
      <c r="W1826"/>
      <c r="X1826" s="136"/>
      <c r="Y1826" s="136"/>
      <c r="Z1826" s="136"/>
      <c r="AA1826" s="136"/>
      <c r="AB1826" s="136"/>
      <c r="AC1826" s="136"/>
      <c r="AD1826" s="136"/>
      <c r="AE1826" s="136"/>
      <c r="AF1826" s="136"/>
      <c r="AG1826" s="136"/>
      <c r="AH1826" s="136"/>
      <c r="AI1826" s="136"/>
    </row>
    <row r="1827" spans="1:35" ht="30" x14ac:dyDescent="0.25">
      <c r="A1827" s="133">
        <v>265310</v>
      </c>
      <c r="B1827" s="133" t="s">
        <v>4322</v>
      </c>
      <c r="C1827" s="133">
        <v>2</v>
      </c>
      <c r="D1827" s="133" t="s">
        <v>1066</v>
      </c>
      <c r="E1827" s="133">
        <v>265</v>
      </c>
      <c r="F1827" s="133" t="s">
        <v>50</v>
      </c>
      <c r="G1827" s="133">
        <v>26531</v>
      </c>
      <c r="H1827" s="133" t="s">
        <v>4322</v>
      </c>
      <c r="I1827" s="133">
        <v>333548</v>
      </c>
      <c r="J1827" s="133" t="s">
        <v>4400</v>
      </c>
      <c r="K1827" s="133" t="s">
        <v>545</v>
      </c>
      <c r="L1827" s="135" t="str">
        <f t="shared" si="56"/>
        <v>AA</v>
      </c>
      <c r="M1827" s="131">
        <f t="shared" si="57"/>
        <v>0</v>
      </c>
      <c r="P1827" s="136"/>
      <c r="Q1827" s="136"/>
      <c r="R1827" s="136"/>
      <c r="S1827" s="136"/>
      <c r="T1827"/>
      <c r="U1827" s="136"/>
      <c r="V1827" s="136"/>
      <c r="W1827"/>
      <c r="X1827" s="136"/>
      <c r="Y1827" s="136"/>
      <c r="Z1827" s="136"/>
      <c r="AA1827" s="136"/>
      <c r="AB1827" s="136"/>
      <c r="AC1827" s="136"/>
      <c r="AD1827" s="136"/>
      <c r="AE1827" s="136"/>
      <c r="AF1827" s="136"/>
      <c r="AG1827" s="136"/>
      <c r="AH1827" s="136"/>
      <c r="AI1827" s="136"/>
    </row>
    <row r="1828" spans="1:35" ht="30" x14ac:dyDescent="0.25">
      <c r="A1828" s="133">
        <v>265310</v>
      </c>
      <c r="B1828" s="133" t="s">
        <v>4322</v>
      </c>
      <c r="C1828" s="133">
        <v>2</v>
      </c>
      <c r="D1828" s="133" t="s">
        <v>1066</v>
      </c>
      <c r="E1828" s="133">
        <v>265</v>
      </c>
      <c r="F1828" s="133" t="s">
        <v>50</v>
      </c>
      <c r="G1828" s="133">
        <v>26531</v>
      </c>
      <c r="H1828" s="133" t="s">
        <v>4322</v>
      </c>
      <c r="I1828" s="133">
        <v>336159</v>
      </c>
      <c r="J1828" s="133" t="s">
        <v>4402</v>
      </c>
      <c r="K1828" s="133" t="s">
        <v>884</v>
      </c>
      <c r="L1828" s="135" t="str">
        <f t="shared" si="56"/>
        <v>AA</v>
      </c>
      <c r="M1828" s="131">
        <f t="shared" si="57"/>
        <v>0</v>
      </c>
      <c r="P1828" s="136"/>
      <c r="Q1828" s="136"/>
      <c r="R1828" s="136"/>
      <c r="S1828" s="136"/>
      <c r="T1828"/>
      <c r="U1828" s="136"/>
      <c r="V1828" s="136"/>
      <c r="W1828"/>
      <c r="X1828" s="136"/>
      <c r="Y1828" s="136"/>
      <c r="Z1828" s="136"/>
      <c r="AA1828" s="136"/>
      <c r="AB1828" s="136"/>
      <c r="AC1828" s="136"/>
      <c r="AD1828" s="136"/>
      <c r="AE1828" s="136"/>
      <c r="AF1828" s="136"/>
      <c r="AG1828" s="136"/>
      <c r="AH1828" s="136"/>
      <c r="AI1828" s="136"/>
    </row>
    <row r="1829" spans="1:35" ht="30" x14ac:dyDescent="0.25">
      <c r="A1829" s="133">
        <v>265350</v>
      </c>
      <c r="B1829" s="133" t="s">
        <v>4405</v>
      </c>
      <c r="C1829" s="133">
        <v>2</v>
      </c>
      <c r="D1829" s="133" t="s">
        <v>1066</v>
      </c>
      <c r="E1829" s="133">
        <v>265</v>
      </c>
      <c r="F1829" s="133" t="s">
        <v>50</v>
      </c>
      <c r="G1829" s="133">
        <v>26535</v>
      </c>
      <c r="H1829" s="133" t="s">
        <v>4404</v>
      </c>
      <c r="I1829" s="133">
        <v>102225</v>
      </c>
      <c r="J1829" s="133" t="s">
        <v>4404</v>
      </c>
      <c r="K1829" s="133" t="s">
        <v>557</v>
      </c>
      <c r="L1829" s="135" t="str">
        <f t="shared" si="56"/>
        <v>AA</v>
      </c>
      <c r="M1829" s="131">
        <f t="shared" si="57"/>
        <v>0</v>
      </c>
      <c r="P1829" s="136"/>
      <c r="Q1829" s="136"/>
      <c r="R1829" s="136"/>
      <c r="S1829" s="136"/>
      <c r="T1829"/>
      <c r="U1829" s="136"/>
      <c r="V1829" s="136"/>
      <c r="W1829"/>
      <c r="X1829" s="136"/>
      <c r="Y1829" s="136"/>
      <c r="Z1829" s="136"/>
      <c r="AA1829" s="136"/>
      <c r="AB1829" s="136"/>
      <c r="AC1829" s="136"/>
      <c r="AD1829" s="136"/>
      <c r="AE1829" s="136"/>
      <c r="AF1829" s="136"/>
      <c r="AG1829" s="136"/>
      <c r="AH1829" s="136"/>
      <c r="AI1829" s="136"/>
    </row>
    <row r="1830" spans="1:35" ht="30" x14ac:dyDescent="0.25">
      <c r="A1830" s="133">
        <v>265350</v>
      </c>
      <c r="B1830" s="133" t="s">
        <v>4405</v>
      </c>
      <c r="C1830" s="133">
        <v>2</v>
      </c>
      <c r="D1830" s="133" t="s">
        <v>1066</v>
      </c>
      <c r="E1830" s="133">
        <v>265</v>
      </c>
      <c r="F1830" s="133" t="s">
        <v>50</v>
      </c>
      <c r="G1830" s="133">
        <v>26535</v>
      </c>
      <c r="H1830" s="133" t="s">
        <v>4404</v>
      </c>
      <c r="I1830" s="133">
        <v>227067</v>
      </c>
      <c r="J1830" s="133" t="s">
        <v>4408</v>
      </c>
      <c r="K1830" s="133" t="s">
        <v>545</v>
      </c>
      <c r="L1830" s="135" t="str">
        <f t="shared" si="56"/>
        <v>AA</v>
      </c>
      <c r="M1830" s="131">
        <f t="shared" si="57"/>
        <v>0</v>
      </c>
      <c r="P1830" s="136"/>
      <c r="Q1830" s="136"/>
      <c r="R1830" s="136"/>
      <c r="S1830" s="136"/>
      <c r="T1830"/>
      <c r="U1830" s="136"/>
      <c r="V1830" s="136"/>
      <c r="W1830"/>
      <c r="X1830" s="136"/>
      <c r="Y1830" s="136"/>
      <c r="Z1830" s="136"/>
      <c r="AA1830" s="136"/>
      <c r="AB1830" s="136"/>
      <c r="AC1830" s="136"/>
      <c r="AD1830" s="136"/>
      <c r="AE1830" s="136"/>
      <c r="AF1830" s="136"/>
      <c r="AG1830" s="136"/>
      <c r="AH1830" s="136"/>
      <c r="AI1830" s="136"/>
    </row>
    <row r="1831" spans="1:35" ht="30" x14ac:dyDescent="0.25">
      <c r="A1831" s="133">
        <v>265350</v>
      </c>
      <c r="B1831" s="133" t="s">
        <v>4405</v>
      </c>
      <c r="C1831" s="133">
        <v>2</v>
      </c>
      <c r="D1831" s="133" t="s">
        <v>1066</v>
      </c>
      <c r="E1831" s="133">
        <v>265</v>
      </c>
      <c r="F1831" s="133" t="s">
        <v>50</v>
      </c>
      <c r="G1831" s="133">
        <v>26535</v>
      </c>
      <c r="H1831" s="133" t="s">
        <v>4404</v>
      </c>
      <c r="I1831" s="133">
        <v>227119</v>
      </c>
      <c r="J1831" s="133" t="s">
        <v>4410</v>
      </c>
      <c r="K1831" s="133" t="s">
        <v>545</v>
      </c>
      <c r="L1831" s="135" t="str">
        <f t="shared" si="56"/>
        <v>AA</v>
      </c>
      <c r="M1831" s="131">
        <f t="shared" si="57"/>
        <v>0</v>
      </c>
      <c r="P1831" s="136"/>
      <c r="Q1831" s="136"/>
      <c r="R1831" s="136"/>
      <c r="S1831" s="136"/>
      <c r="T1831"/>
      <c r="U1831" s="136"/>
      <c r="V1831" s="136"/>
      <c r="W1831"/>
      <c r="X1831" s="136"/>
      <c r="Y1831" s="136"/>
      <c r="Z1831" s="136"/>
      <c r="AA1831" s="136"/>
      <c r="AB1831" s="136"/>
      <c r="AC1831" s="136"/>
      <c r="AD1831" s="136"/>
      <c r="AE1831" s="136"/>
      <c r="AF1831" s="136"/>
      <c r="AG1831" s="136"/>
      <c r="AH1831" s="136"/>
      <c r="AI1831" s="136"/>
    </row>
    <row r="1832" spans="1:35" ht="30" x14ac:dyDescent="0.25">
      <c r="A1832" s="133">
        <v>265350</v>
      </c>
      <c r="B1832" s="133" t="s">
        <v>4405</v>
      </c>
      <c r="C1832" s="133">
        <v>2</v>
      </c>
      <c r="D1832" s="133" t="s">
        <v>1066</v>
      </c>
      <c r="E1832" s="133">
        <v>265</v>
      </c>
      <c r="F1832" s="133" t="s">
        <v>50</v>
      </c>
      <c r="G1832" s="133">
        <v>26535</v>
      </c>
      <c r="H1832" s="133" t="s">
        <v>4404</v>
      </c>
      <c r="I1832" s="133">
        <v>227295</v>
      </c>
      <c r="J1832" s="133" t="s">
        <v>4412</v>
      </c>
      <c r="K1832" s="133" t="s">
        <v>545</v>
      </c>
      <c r="L1832" s="135" t="str">
        <f t="shared" si="56"/>
        <v>AA</v>
      </c>
      <c r="M1832" s="131">
        <f t="shared" si="57"/>
        <v>0</v>
      </c>
      <c r="P1832" s="136"/>
      <c r="Q1832" s="136"/>
      <c r="R1832" s="136"/>
      <c r="S1832" s="136"/>
      <c r="T1832"/>
      <c r="U1832" s="136"/>
      <c r="V1832" s="136"/>
      <c r="W1832"/>
      <c r="X1832" s="136"/>
      <c r="Y1832" s="136"/>
      <c r="Z1832" s="136"/>
      <c r="AA1832" s="136"/>
      <c r="AB1832" s="136"/>
      <c r="AC1832" s="136"/>
      <c r="AD1832" s="136"/>
      <c r="AE1832" s="136"/>
      <c r="AF1832" s="136"/>
      <c r="AG1832" s="136"/>
      <c r="AH1832" s="136"/>
      <c r="AI1832" s="136"/>
    </row>
    <row r="1833" spans="1:35" ht="30" x14ac:dyDescent="0.25">
      <c r="A1833" s="133">
        <v>265350</v>
      </c>
      <c r="B1833" s="133" t="s">
        <v>4405</v>
      </c>
      <c r="C1833" s="133">
        <v>2</v>
      </c>
      <c r="D1833" s="133" t="s">
        <v>1066</v>
      </c>
      <c r="E1833" s="133">
        <v>265</v>
      </c>
      <c r="F1833" s="133" t="s">
        <v>50</v>
      </c>
      <c r="G1833" s="133">
        <v>26535</v>
      </c>
      <c r="H1833" s="133" t="s">
        <v>4404</v>
      </c>
      <c r="I1833" s="133">
        <v>227394</v>
      </c>
      <c r="J1833" s="133" t="s">
        <v>4414</v>
      </c>
      <c r="K1833" s="133" t="s">
        <v>545</v>
      </c>
      <c r="L1833" s="135" t="str">
        <f t="shared" si="56"/>
        <v>AA</v>
      </c>
      <c r="M1833" s="131">
        <f t="shared" si="57"/>
        <v>0</v>
      </c>
      <c r="P1833" s="136"/>
      <c r="Q1833" s="136"/>
      <c r="R1833" s="136"/>
      <c r="S1833" s="136"/>
      <c r="T1833"/>
      <c r="U1833" s="136"/>
      <c r="V1833" s="136"/>
      <c r="W1833"/>
      <c r="X1833" s="136"/>
      <c r="Y1833" s="136"/>
      <c r="Z1833" s="136"/>
      <c r="AA1833" s="136"/>
      <c r="AB1833" s="136"/>
      <c r="AC1833" s="136"/>
      <c r="AD1833" s="136"/>
      <c r="AE1833" s="136"/>
      <c r="AF1833" s="136"/>
      <c r="AG1833" s="136"/>
      <c r="AH1833" s="136"/>
      <c r="AI1833" s="136"/>
    </row>
    <row r="1834" spans="1:35" ht="30" x14ac:dyDescent="0.25">
      <c r="A1834" s="133">
        <v>265350</v>
      </c>
      <c r="B1834" s="133" t="s">
        <v>4405</v>
      </c>
      <c r="C1834" s="133">
        <v>2</v>
      </c>
      <c r="D1834" s="133" t="s">
        <v>1066</v>
      </c>
      <c r="E1834" s="133">
        <v>265</v>
      </c>
      <c r="F1834" s="133" t="s">
        <v>50</v>
      </c>
      <c r="G1834" s="133">
        <v>26535</v>
      </c>
      <c r="H1834" s="133" t="s">
        <v>4404</v>
      </c>
      <c r="I1834" s="133">
        <v>227397</v>
      </c>
      <c r="J1834" s="133" t="s">
        <v>4416</v>
      </c>
      <c r="K1834" s="133" t="s">
        <v>545</v>
      </c>
      <c r="L1834" s="135" t="str">
        <f t="shared" si="56"/>
        <v>AA</v>
      </c>
      <c r="M1834" s="131">
        <f t="shared" si="57"/>
        <v>0</v>
      </c>
      <c r="P1834" s="136"/>
      <c r="Q1834" s="136"/>
      <c r="R1834" s="136"/>
      <c r="S1834" s="136"/>
      <c r="T1834"/>
      <c r="U1834" s="136"/>
      <c r="V1834" s="136"/>
      <c r="W1834"/>
      <c r="X1834" s="136"/>
      <c r="Y1834" s="136"/>
      <c r="Z1834" s="136"/>
      <c r="AA1834" s="136"/>
      <c r="AB1834" s="136"/>
      <c r="AC1834" s="136"/>
      <c r="AD1834" s="136"/>
      <c r="AE1834" s="136"/>
      <c r="AF1834" s="136"/>
      <c r="AG1834" s="136"/>
      <c r="AH1834" s="136"/>
      <c r="AI1834" s="136"/>
    </row>
    <row r="1835" spans="1:35" ht="30" x14ac:dyDescent="0.25">
      <c r="A1835" s="133">
        <v>265350</v>
      </c>
      <c r="B1835" s="133" t="s">
        <v>4405</v>
      </c>
      <c r="C1835" s="133">
        <v>2</v>
      </c>
      <c r="D1835" s="133" t="s">
        <v>1066</v>
      </c>
      <c r="E1835" s="133">
        <v>265</v>
      </c>
      <c r="F1835" s="133" t="s">
        <v>50</v>
      </c>
      <c r="G1835" s="133">
        <v>26535</v>
      </c>
      <c r="H1835" s="133" t="s">
        <v>4404</v>
      </c>
      <c r="I1835" s="133">
        <v>227409</v>
      </c>
      <c r="J1835" s="133" t="s">
        <v>4418</v>
      </c>
      <c r="K1835" s="133" t="s">
        <v>545</v>
      </c>
      <c r="L1835" s="135" t="str">
        <f t="shared" si="56"/>
        <v>AA</v>
      </c>
      <c r="M1835" s="131">
        <f t="shared" si="57"/>
        <v>0</v>
      </c>
      <c r="P1835" s="136"/>
      <c r="Q1835" s="136"/>
      <c r="R1835" s="136"/>
      <c r="S1835" s="136"/>
      <c r="T1835"/>
      <c r="U1835" s="136"/>
      <c r="V1835" s="136"/>
      <c r="W1835"/>
      <c r="X1835" s="136"/>
      <c r="Y1835" s="136"/>
      <c r="Z1835" s="136"/>
      <c r="AA1835" s="136"/>
      <c r="AB1835" s="136"/>
      <c r="AC1835" s="136"/>
      <c r="AD1835" s="136"/>
      <c r="AE1835" s="136"/>
      <c r="AF1835" s="136"/>
      <c r="AG1835" s="136"/>
      <c r="AH1835" s="136"/>
      <c r="AI1835" s="136"/>
    </row>
    <row r="1836" spans="1:35" ht="30" x14ac:dyDescent="0.25">
      <c r="A1836" s="133">
        <v>265350</v>
      </c>
      <c r="B1836" s="133" t="s">
        <v>4405</v>
      </c>
      <c r="C1836" s="133">
        <v>2</v>
      </c>
      <c r="D1836" s="133" t="s">
        <v>1066</v>
      </c>
      <c r="E1836" s="133">
        <v>265</v>
      </c>
      <c r="F1836" s="133" t="s">
        <v>50</v>
      </c>
      <c r="G1836" s="133">
        <v>26535</v>
      </c>
      <c r="H1836" s="133" t="s">
        <v>4404</v>
      </c>
      <c r="I1836" s="133">
        <v>227417</v>
      </c>
      <c r="J1836" s="133" t="s">
        <v>4420</v>
      </c>
      <c r="K1836" s="133" t="s">
        <v>545</v>
      </c>
      <c r="L1836" s="135" t="str">
        <f t="shared" si="56"/>
        <v>AA</v>
      </c>
      <c r="M1836" s="131">
        <f t="shared" si="57"/>
        <v>0</v>
      </c>
      <c r="P1836" s="136"/>
      <c r="Q1836" s="136"/>
      <c r="R1836" s="136"/>
      <c r="S1836" s="136"/>
      <c r="T1836"/>
      <c r="U1836" s="136"/>
      <c r="V1836" s="136"/>
      <c r="W1836"/>
      <c r="X1836" s="136"/>
      <c r="Y1836" s="136"/>
      <c r="Z1836" s="136"/>
      <c r="AA1836" s="136"/>
      <c r="AB1836" s="136"/>
      <c r="AC1836" s="136"/>
      <c r="AD1836" s="136"/>
      <c r="AE1836" s="136"/>
      <c r="AF1836" s="136"/>
      <c r="AG1836" s="136"/>
      <c r="AH1836" s="136"/>
      <c r="AI1836" s="136"/>
    </row>
    <row r="1837" spans="1:35" ht="30" x14ac:dyDescent="0.25">
      <c r="A1837" s="133">
        <v>265350</v>
      </c>
      <c r="B1837" s="133" t="s">
        <v>4405</v>
      </c>
      <c r="C1837" s="133">
        <v>2</v>
      </c>
      <c r="D1837" s="133" t="s">
        <v>1066</v>
      </c>
      <c r="E1837" s="133">
        <v>265</v>
      </c>
      <c r="F1837" s="133" t="s">
        <v>50</v>
      </c>
      <c r="G1837" s="133">
        <v>26535</v>
      </c>
      <c r="H1837" s="133" t="s">
        <v>4404</v>
      </c>
      <c r="I1837" s="133">
        <v>227423</v>
      </c>
      <c r="J1837" s="133" t="s">
        <v>4422</v>
      </c>
      <c r="K1837" s="133" t="s">
        <v>545</v>
      </c>
      <c r="L1837" s="135" t="str">
        <f t="shared" si="56"/>
        <v>AA</v>
      </c>
      <c r="M1837" s="131">
        <f t="shared" si="57"/>
        <v>0</v>
      </c>
      <c r="P1837" s="136"/>
      <c r="Q1837" s="136"/>
      <c r="R1837" s="136"/>
      <c r="S1837" s="136"/>
      <c r="T1837"/>
      <c r="U1837" s="136"/>
      <c r="V1837" s="136"/>
      <c r="W1837"/>
      <c r="X1837" s="136"/>
      <c r="Y1837" s="136"/>
      <c r="Z1837" s="136"/>
      <c r="AA1837" s="136"/>
      <c r="AB1837" s="136"/>
      <c r="AC1837" s="136"/>
      <c r="AD1837" s="136"/>
      <c r="AE1837" s="136"/>
      <c r="AF1837" s="136"/>
      <c r="AG1837" s="136"/>
      <c r="AH1837" s="136"/>
      <c r="AI1837" s="136"/>
    </row>
    <row r="1838" spans="1:35" ht="30" x14ac:dyDescent="0.25">
      <c r="A1838" s="133">
        <v>265350</v>
      </c>
      <c r="B1838" s="133" t="s">
        <v>4405</v>
      </c>
      <c r="C1838" s="133">
        <v>2</v>
      </c>
      <c r="D1838" s="133" t="s">
        <v>1066</v>
      </c>
      <c r="E1838" s="133">
        <v>265</v>
      </c>
      <c r="F1838" s="133" t="s">
        <v>50</v>
      </c>
      <c r="G1838" s="133">
        <v>26535</v>
      </c>
      <c r="H1838" s="133" t="s">
        <v>4404</v>
      </c>
      <c r="I1838" s="133">
        <v>227445</v>
      </c>
      <c r="J1838" s="133" t="s">
        <v>4424</v>
      </c>
      <c r="K1838" s="133" t="s">
        <v>545</v>
      </c>
      <c r="L1838" s="135" t="str">
        <f t="shared" si="56"/>
        <v>AA</v>
      </c>
      <c r="M1838" s="131">
        <f t="shared" si="57"/>
        <v>0</v>
      </c>
      <c r="P1838" s="136"/>
      <c r="Q1838" s="136"/>
      <c r="R1838" s="136"/>
      <c r="S1838" s="136"/>
      <c r="T1838"/>
      <c r="U1838" s="136"/>
      <c r="V1838" s="136"/>
      <c r="W1838"/>
      <c r="X1838" s="136"/>
      <c r="Y1838" s="136"/>
      <c r="Z1838" s="136"/>
      <c r="AA1838" s="136"/>
      <c r="AB1838" s="136"/>
      <c r="AC1838" s="136"/>
      <c r="AD1838" s="136"/>
      <c r="AE1838" s="136"/>
      <c r="AF1838" s="136"/>
      <c r="AG1838" s="136"/>
      <c r="AH1838" s="136"/>
      <c r="AI1838" s="136"/>
    </row>
    <row r="1839" spans="1:35" ht="30" x14ac:dyDescent="0.25">
      <c r="A1839" s="133">
        <v>265350</v>
      </c>
      <c r="B1839" s="133" t="s">
        <v>4405</v>
      </c>
      <c r="C1839" s="133">
        <v>2</v>
      </c>
      <c r="D1839" s="133" t="s">
        <v>1066</v>
      </c>
      <c r="E1839" s="133">
        <v>265</v>
      </c>
      <c r="F1839" s="133" t="s">
        <v>50</v>
      </c>
      <c r="G1839" s="133">
        <v>26535</v>
      </c>
      <c r="H1839" s="133" t="s">
        <v>4404</v>
      </c>
      <c r="I1839" s="133">
        <v>227452</v>
      </c>
      <c r="J1839" s="133" t="s">
        <v>4426</v>
      </c>
      <c r="K1839" s="133" t="s">
        <v>545</v>
      </c>
      <c r="L1839" s="135" t="str">
        <f t="shared" si="56"/>
        <v>AA</v>
      </c>
      <c r="M1839" s="131">
        <f t="shared" si="57"/>
        <v>0</v>
      </c>
      <c r="P1839" s="136"/>
      <c r="Q1839" s="136"/>
      <c r="R1839" s="136"/>
      <c r="S1839" s="136"/>
      <c r="T1839"/>
      <c r="U1839" s="136"/>
      <c r="V1839" s="136"/>
      <c r="W1839"/>
      <c r="X1839" s="136"/>
      <c r="Y1839" s="136"/>
      <c r="Z1839" s="136"/>
      <c r="AA1839" s="136"/>
      <c r="AB1839" s="136"/>
      <c r="AC1839" s="136"/>
      <c r="AD1839" s="136"/>
      <c r="AE1839" s="136"/>
      <c r="AF1839" s="136"/>
      <c r="AG1839" s="136"/>
      <c r="AH1839" s="136"/>
      <c r="AI1839" s="136"/>
    </row>
    <row r="1840" spans="1:35" ht="30" x14ac:dyDescent="0.25">
      <c r="A1840" s="133">
        <v>265350</v>
      </c>
      <c r="B1840" s="133" t="s">
        <v>4405</v>
      </c>
      <c r="C1840" s="133">
        <v>2</v>
      </c>
      <c r="D1840" s="133" t="s">
        <v>1066</v>
      </c>
      <c r="E1840" s="133">
        <v>265</v>
      </c>
      <c r="F1840" s="133" t="s">
        <v>50</v>
      </c>
      <c r="G1840" s="133">
        <v>26535</v>
      </c>
      <c r="H1840" s="133" t="s">
        <v>4404</v>
      </c>
      <c r="I1840" s="133">
        <v>227454</v>
      </c>
      <c r="J1840" s="133" t="s">
        <v>4428</v>
      </c>
      <c r="K1840" s="133" t="s">
        <v>545</v>
      </c>
      <c r="L1840" s="135" t="str">
        <f t="shared" si="56"/>
        <v>AA</v>
      </c>
      <c r="M1840" s="131">
        <f t="shared" si="57"/>
        <v>0</v>
      </c>
      <c r="P1840" s="136"/>
      <c r="Q1840" s="136"/>
      <c r="R1840" s="136"/>
      <c r="S1840" s="136"/>
      <c r="T1840"/>
      <c r="U1840" s="136"/>
      <c r="V1840" s="136"/>
      <c r="W1840"/>
      <c r="X1840" s="136"/>
      <c r="Y1840" s="136"/>
      <c r="Z1840" s="136"/>
      <c r="AA1840" s="136"/>
      <c r="AB1840" s="136"/>
      <c r="AC1840" s="136"/>
      <c r="AD1840" s="136"/>
      <c r="AE1840" s="136"/>
      <c r="AF1840" s="136"/>
      <c r="AG1840" s="136"/>
      <c r="AH1840" s="136"/>
      <c r="AI1840" s="136"/>
    </row>
    <row r="1841" spans="1:35" ht="30" x14ac:dyDescent="0.25">
      <c r="A1841" s="133">
        <v>265350</v>
      </c>
      <c r="B1841" s="133" t="s">
        <v>4405</v>
      </c>
      <c r="C1841" s="133">
        <v>2</v>
      </c>
      <c r="D1841" s="133" t="s">
        <v>1066</v>
      </c>
      <c r="E1841" s="133">
        <v>265</v>
      </c>
      <c r="F1841" s="133" t="s">
        <v>50</v>
      </c>
      <c r="G1841" s="133">
        <v>26535</v>
      </c>
      <c r="H1841" s="133" t="s">
        <v>4404</v>
      </c>
      <c r="I1841" s="133">
        <v>227460</v>
      </c>
      <c r="J1841" s="133" t="s">
        <v>4430</v>
      </c>
      <c r="K1841" s="133" t="s">
        <v>545</v>
      </c>
      <c r="L1841" s="135" t="str">
        <f t="shared" si="56"/>
        <v>AA</v>
      </c>
      <c r="M1841" s="131">
        <f t="shared" si="57"/>
        <v>0</v>
      </c>
      <c r="P1841" s="136"/>
      <c r="Q1841" s="136"/>
      <c r="R1841" s="136"/>
      <c r="S1841" s="136"/>
      <c r="T1841"/>
      <c r="U1841" s="136"/>
      <c r="V1841" s="136"/>
      <c r="W1841"/>
      <c r="X1841" s="136"/>
      <c r="Y1841" s="136"/>
      <c r="Z1841" s="136"/>
      <c r="AA1841" s="136"/>
      <c r="AB1841" s="136"/>
      <c r="AC1841" s="136"/>
      <c r="AD1841" s="136"/>
      <c r="AE1841" s="136"/>
      <c r="AF1841" s="136"/>
      <c r="AG1841" s="136"/>
      <c r="AH1841" s="136"/>
      <c r="AI1841" s="136"/>
    </row>
    <row r="1842" spans="1:35" ht="30" x14ac:dyDescent="0.25">
      <c r="A1842" s="133">
        <v>265350</v>
      </c>
      <c r="B1842" s="133" t="s">
        <v>4405</v>
      </c>
      <c r="C1842" s="133">
        <v>2</v>
      </c>
      <c r="D1842" s="133" t="s">
        <v>1066</v>
      </c>
      <c r="E1842" s="133">
        <v>265</v>
      </c>
      <c r="F1842" s="133" t="s">
        <v>50</v>
      </c>
      <c r="G1842" s="133">
        <v>26535</v>
      </c>
      <c r="H1842" s="133" t="s">
        <v>4404</v>
      </c>
      <c r="I1842" s="133">
        <v>227466</v>
      </c>
      <c r="J1842" s="133" t="s">
        <v>4432</v>
      </c>
      <c r="K1842" s="133" t="s">
        <v>545</v>
      </c>
      <c r="L1842" s="135" t="str">
        <f t="shared" si="56"/>
        <v>AA</v>
      </c>
      <c r="M1842" s="131">
        <f t="shared" si="57"/>
        <v>0</v>
      </c>
      <c r="P1842" s="136"/>
      <c r="Q1842" s="136"/>
      <c r="R1842" s="136"/>
      <c r="S1842" s="136"/>
      <c r="T1842"/>
      <c r="U1842" s="136"/>
      <c r="V1842" s="136"/>
      <c r="W1842"/>
      <c r="X1842" s="136"/>
      <c r="Y1842" s="136"/>
      <c r="Z1842" s="136"/>
      <c r="AA1842" s="136"/>
      <c r="AB1842" s="136"/>
      <c r="AC1842" s="136"/>
      <c r="AD1842" s="136"/>
      <c r="AE1842" s="136"/>
      <c r="AF1842" s="136"/>
      <c r="AG1842" s="136"/>
      <c r="AH1842" s="136"/>
      <c r="AI1842" s="136"/>
    </row>
    <row r="1843" spans="1:35" ht="30" x14ac:dyDescent="0.25">
      <c r="A1843" s="133">
        <v>265350</v>
      </c>
      <c r="B1843" s="133" t="s">
        <v>4405</v>
      </c>
      <c r="C1843" s="133">
        <v>2</v>
      </c>
      <c r="D1843" s="133" t="s">
        <v>1066</v>
      </c>
      <c r="E1843" s="133">
        <v>265</v>
      </c>
      <c r="F1843" s="133" t="s">
        <v>50</v>
      </c>
      <c r="G1843" s="133">
        <v>26535</v>
      </c>
      <c r="H1843" s="133" t="s">
        <v>4404</v>
      </c>
      <c r="I1843" s="133">
        <v>227515</v>
      </c>
      <c r="J1843" s="133" t="s">
        <v>4434</v>
      </c>
      <c r="K1843" s="133" t="s">
        <v>545</v>
      </c>
      <c r="L1843" s="135" t="str">
        <f t="shared" si="56"/>
        <v>AA</v>
      </c>
      <c r="M1843" s="131">
        <f t="shared" si="57"/>
        <v>0</v>
      </c>
      <c r="P1843" s="136"/>
      <c r="Q1843" s="136"/>
      <c r="R1843" s="136"/>
      <c r="S1843" s="136"/>
      <c r="T1843"/>
      <c r="U1843" s="136"/>
      <c r="V1843" s="136"/>
      <c r="W1843"/>
      <c r="X1843" s="136"/>
      <c r="Y1843" s="136"/>
      <c r="Z1843" s="136"/>
      <c r="AA1843" s="136"/>
      <c r="AB1843" s="136"/>
      <c r="AC1843" s="136"/>
      <c r="AD1843" s="136"/>
      <c r="AE1843" s="136"/>
      <c r="AF1843" s="136"/>
      <c r="AG1843" s="136"/>
      <c r="AH1843" s="136"/>
      <c r="AI1843" s="136"/>
    </row>
    <row r="1844" spans="1:35" ht="30" x14ac:dyDescent="0.25">
      <c r="A1844" s="133">
        <v>265350</v>
      </c>
      <c r="B1844" s="133" t="s">
        <v>4405</v>
      </c>
      <c r="C1844" s="133">
        <v>2</v>
      </c>
      <c r="D1844" s="133" t="s">
        <v>1066</v>
      </c>
      <c r="E1844" s="133">
        <v>265</v>
      </c>
      <c r="F1844" s="133" t="s">
        <v>50</v>
      </c>
      <c r="G1844" s="133">
        <v>26535</v>
      </c>
      <c r="H1844" s="133" t="s">
        <v>4404</v>
      </c>
      <c r="I1844" s="133">
        <v>227525</v>
      </c>
      <c r="J1844" s="133" t="s">
        <v>4436</v>
      </c>
      <c r="K1844" s="133" t="s">
        <v>545</v>
      </c>
      <c r="L1844" s="135" t="str">
        <f t="shared" si="56"/>
        <v>AA</v>
      </c>
      <c r="M1844" s="131">
        <f t="shared" si="57"/>
        <v>0</v>
      </c>
      <c r="P1844" s="136"/>
      <c r="Q1844" s="136"/>
      <c r="R1844" s="136"/>
      <c r="S1844" s="136"/>
      <c r="T1844"/>
      <c r="U1844" s="136"/>
      <c r="V1844" s="136"/>
      <c r="W1844"/>
      <c r="X1844" s="136"/>
      <c r="Y1844" s="136"/>
      <c r="Z1844" s="136"/>
      <c r="AA1844" s="136"/>
      <c r="AB1844" s="136"/>
      <c r="AC1844" s="136"/>
      <c r="AD1844" s="136"/>
      <c r="AE1844" s="136"/>
      <c r="AF1844" s="136"/>
      <c r="AG1844" s="136"/>
      <c r="AH1844" s="136"/>
      <c r="AI1844" s="136"/>
    </row>
    <row r="1845" spans="1:35" ht="30" x14ac:dyDescent="0.25">
      <c r="A1845" s="133">
        <v>265350</v>
      </c>
      <c r="B1845" s="133" t="s">
        <v>4405</v>
      </c>
      <c r="C1845" s="133">
        <v>2</v>
      </c>
      <c r="D1845" s="133" t="s">
        <v>1066</v>
      </c>
      <c r="E1845" s="133">
        <v>265</v>
      </c>
      <c r="F1845" s="133" t="s">
        <v>50</v>
      </c>
      <c r="G1845" s="133">
        <v>26535</v>
      </c>
      <c r="H1845" s="133" t="s">
        <v>4404</v>
      </c>
      <c r="I1845" s="133">
        <v>227605</v>
      </c>
      <c r="J1845" s="133" t="s">
        <v>4438</v>
      </c>
      <c r="K1845" s="133" t="s">
        <v>545</v>
      </c>
      <c r="L1845" s="135" t="str">
        <f t="shared" si="56"/>
        <v>AA</v>
      </c>
      <c r="M1845" s="131">
        <f t="shared" si="57"/>
        <v>0</v>
      </c>
      <c r="P1845" s="136"/>
      <c r="Q1845" s="136"/>
      <c r="R1845" s="136"/>
      <c r="S1845" s="136"/>
      <c r="T1845"/>
      <c r="U1845" s="136"/>
      <c r="V1845" s="136"/>
      <c r="W1845"/>
      <c r="X1845" s="136"/>
      <c r="Y1845" s="136"/>
      <c r="Z1845" s="136"/>
      <c r="AA1845" s="136"/>
      <c r="AB1845" s="136"/>
      <c r="AC1845" s="136"/>
      <c r="AD1845" s="136"/>
      <c r="AE1845" s="136"/>
      <c r="AF1845" s="136"/>
      <c r="AG1845" s="136"/>
      <c r="AH1845" s="136"/>
      <c r="AI1845" s="136"/>
    </row>
    <row r="1846" spans="1:35" ht="30" x14ac:dyDescent="0.25">
      <c r="A1846" s="133">
        <v>265350</v>
      </c>
      <c r="B1846" s="133" t="s">
        <v>4405</v>
      </c>
      <c r="C1846" s="133">
        <v>2</v>
      </c>
      <c r="D1846" s="133" t="s">
        <v>1066</v>
      </c>
      <c r="E1846" s="133">
        <v>265</v>
      </c>
      <c r="F1846" s="133" t="s">
        <v>50</v>
      </c>
      <c r="G1846" s="133">
        <v>26535</v>
      </c>
      <c r="H1846" s="133" t="s">
        <v>4404</v>
      </c>
      <c r="I1846" s="133">
        <v>227856</v>
      </c>
      <c r="J1846" s="133" t="s">
        <v>4440</v>
      </c>
      <c r="K1846" s="133" t="s">
        <v>545</v>
      </c>
      <c r="L1846" s="135" t="str">
        <f t="shared" si="56"/>
        <v>AA</v>
      </c>
      <c r="M1846" s="131">
        <f t="shared" si="57"/>
        <v>0</v>
      </c>
      <c r="P1846" s="136"/>
      <c r="Q1846" s="136"/>
      <c r="R1846" s="136"/>
      <c r="S1846" s="136"/>
      <c r="T1846"/>
      <c r="U1846" s="136"/>
      <c r="V1846" s="136"/>
      <c r="W1846"/>
      <c r="X1846" s="136"/>
      <c r="Y1846" s="136"/>
      <c r="Z1846" s="136"/>
      <c r="AA1846" s="136"/>
      <c r="AB1846" s="136"/>
      <c r="AC1846" s="136"/>
      <c r="AD1846" s="136"/>
      <c r="AE1846" s="136"/>
      <c r="AF1846" s="136"/>
      <c r="AG1846" s="136"/>
      <c r="AH1846" s="136"/>
      <c r="AI1846" s="136"/>
    </row>
    <row r="1847" spans="1:35" ht="30" x14ac:dyDescent="0.25">
      <c r="A1847" s="133">
        <v>265350</v>
      </c>
      <c r="B1847" s="133" t="s">
        <v>4405</v>
      </c>
      <c r="C1847" s="133">
        <v>2</v>
      </c>
      <c r="D1847" s="133" t="s">
        <v>1066</v>
      </c>
      <c r="E1847" s="133">
        <v>265</v>
      </c>
      <c r="F1847" s="133" t="s">
        <v>50</v>
      </c>
      <c r="G1847" s="133">
        <v>26535</v>
      </c>
      <c r="H1847" s="133" t="s">
        <v>4404</v>
      </c>
      <c r="I1847" s="133">
        <v>228202</v>
      </c>
      <c r="J1847" s="133" t="s">
        <v>4442</v>
      </c>
      <c r="K1847" s="133" t="s">
        <v>1156</v>
      </c>
      <c r="L1847" s="135" t="str">
        <f t="shared" si="56"/>
        <v>AA</v>
      </c>
      <c r="M1847" s="131">
        <f t="shared" si="57"/>
        <v>0</v>
      </c>
      <c r="P1847" s="136"/>
      <c r="Q1847" s="136"/>
      <c r="R1847" s="136"/>
      <c r="S1847" s="136"/>
      <c r="T1847"/>
      <c r="U1847" s="136"/>
      <c r="V1847" s="136"/>
      <c r="W1847"/>
      <c r="X1847" s="136"/>
      <c r="Y1847" s="136"/>
      <c r="Z1847" s="136"/>
      <c r="AA1847" s="136"/>
      <c r="AB1847" s="136"/>
      <c r="AC1847" s="136"/>
      <c r="AD1847" s="136"/>
      <c r="AE1847" s="136"/>
      <c r="AF1847" s="136"/>
      <c r="AG1847" s="136"/>
      <c r="AH1847" s="136"/>
      <c r="AI1847" s="136"/>
    </row>
    <row r="1848" spans="1:35" ht="30" x14ac:dyDescent="0.25">
      <c r="A1848" s="133">
        <v>265350</v>
      </c>
      <c r="B1848" s="133" t="s">
        <v>4405</v>
      </c>
      <c r="C1848" s="133">
        <v>2</v>
      </c>
      <c r="D1848" s="133" t="s">
        <v>1066</v>
      </c>
      <c r="E1848" s="133">
        <v>265</v>
      </c>
      <c r="F1848" s="133" t="s">
        <v>50</v>
      </c>
      <c r="G1848" s="133">
        <v>26535</v>
      </c>
      <c r="H1848" s="133" t="s">
        <v>4404</v>
      </c>
      <c r="I1848" s="133">
        <v>228991</v>
      </c>
      <c r="J1848" s="133" t="s">
        <v>4444</v>
      </c>
      <c r="K1848" s="133" t="s">
        <v>545</v>
      </c>
      <c r="L1848" s="135" t="str">
        <f t="shared" si="56"/>
        <v>AA</v>
      </c>
      <c r="M1848" s="131">
        <f t="shared" si="57"/>
        <v>0</v>
      </c>
      <c r="P1848" s="136"/>
      <c r="Q1848" s="136"/>
      <c r="R1848" s="136"/>
      <c r="S1848" s="136"/>
      <c r="T1848"/>
      <c r="U1848" s="136"/>
      <c r="V1848" s="136"/>
      <c r="W1848"/>
      <c r="X1848" s="136"/>
      <c r="Y1848" s="136"/>
      <c r="Z1848" s="136"/>
      <c r="AA1848" s="136"/>
      <c r="AB1848" s="136"/>
      <c r="AC1848" s="136"/>
      <c r="AD1848" s="136"/>
      <c r="AE1848" s="136"/>
      <c r="AF1848" s="136"/>
      <c r="AG1848" s="136"/>
      <c r="AH1848" s="136"/>
      <c r="AI1848" s="136"/>
    </row>
    <row r="1849" spans="1:35" ht="30" x14ac:dyDescent="0.25">
      <c r="A1849" s="133">
        <v>265350</v>
      </c>
      <c r="B1849" s="133" t="s">
        <v>4405</v>
      </c>
      <c r="C1849" s="133">
        <v>2</v>
      </c>
      <c r="D1849" s="133" t="s">
        <v>1066</v>
      </c>
      <c r="E1849" s="133">
        <v>265</v>
      </c>
      <c r="F1849" s="133" t="s">
        <v>50</v>
      </c>
      <c r="G1849" s="133">
        <v>26535</v>
      </c>
      <c r="H1849" s="133" t="s">
        <v>4404</v>
      </c>
      <c r="I1849" s="133">
        <v>333545</v>
      </c>
      <c r="J1849" s="133" t="s">
        <v>4446</v>
      </c>
      <c r="K1849" s="133" t="s">
        <v>545</v>
      </c>
      <c r="L1849" s="135" t="str">
        <f t="shared" si="56"/>
        <v>AA</v>
      </c>
      <c r="M1849" s="131">
        <f t="shared" si="57"/>
        <v>0</v>
      </c>
      <c r="P1849" s="136"/>
      <c r="Q1849" s="136"/>
      <c r="R1849" s="136"/>
      <c r="S1849" s="136"/>
      <c r="T1849"/>
      <c r="U1849" s="136"/>
      <c r="V1849" s="136"/>
      <c r="W1849"/>
      <c r="X1849" s="136"/>
      <c r="Y1849" s="136"/>
      <c r="Z1849" s="136"/>
      <c r="AA1849" s="136"/>
      <c r="AB1849" s="136"/>
      <c r="AC1849" s="136"/>
      <c r="AD1849" s="136"/>
      <c r="AE1849" s="136"/>
      <c r="AF1849" s="136"/>
      <c r="AG1849" s="136"/>
      <c r="AH1849" s="136"/>
      <c r="AI1849" s="136"/>
    </row>
    <row r="1850" spans="1:35" ht="30" x14ac:dyDescent="0.25">
      <c r="A1850" s="133">
        <v>265350</v>
      </c>
      <c r="B1850" s="133" t="s">
        <v>4405</v>
      </c>
      <c r="C1850" s="133">
        <v>2</v>
      </c>
      <c r="D1850" s="133" t="s">
        <v>1066</v>
      </c>
      <c r="E1850" s="133">
        <v>265</v>
      </c>
      <c r="F1850" s="133" t="s">
        <v>50</v>
      </c>
      <c r="G1850" s="133">
        <v>26535</v>
      </c>
      <c r="H1850" s="133" t="s">
        <v>4404</v>
      </c>
      <c r="I1850" s="133">
        <v>334330</v>
      </c>
      <c r="J1850" s="133" t="s">
        <v>4404</v>
      </c>
      <c r="K1850" s="133" t="s">
        <v>587</v>
      </c>
      <c r="L1850" s="135" t="str">
        <f t="shared" si="56"/>
        <v>AA</v>
      </c>
      <c r="M1850" s="131">
        <f t="shared" si="57"/>
        <v>0</v>
      </c>
      <c r="P1850" s="136"/>
      <c r="Q1850" s="136"/>
      <c r="R1850" s="136"/>
      <c r="S1850" s="136"/>
      <c r="T1850"/>
      <c r="U1850" s="136"/>
      <c r="V1850" s="136"/>
      <c r="W1850"/>
      <c r="X1850" s="136"/>
      <c r="Y1850" s="136"/>
      <c r="Z1850" s="136"/>
      <c r="AA1850" s="136"/>
      <c r="AB1850" s="136"/>
      <c r="AC1850" s="136"/>
      <c r="AD1850" s="136"/>
      <c r="AE1850" s="136"/>
      <c r="AF1850" s="136"/>
      <c r="AG1850" s="136"/>
      <c r="AH1850" s="136"/>
      <c r="AI1850" s="136"/>
    </row>
    <row r="1851" spans="1:35" ht="30" x14ac:dyDescent="0.25">
      <c r="A1851" s="133">
        <v>265350</v>
      </c>
      <c r="B1851" s="133" t="s">
        <v>4405</v>
      </c>
      <c r="C1851" s="133">
        <v>2</v>
      </c>
      <c r="D1851" s="133" t="s">
        <v>1066</v>
      </c>
      <c r="E1851" s="133">
        <v>265</v>
      </c>
      <c r="F1851" s="133" t="s">
        <v>50</v>
      </c>
      <c r="G1851" s="133">
        <v>26535</v>
      </c>
      <c r="H1851" s="133" t="s">
        <v>4404</v>
      </c>
      <c r="I1851" s="133">
        <v>336550</v>
      </c>
      <c r="J1851" s="133" t="s">
        <v>4449</v>
      </c>
      <c r="K1851" s="133" t="s">
        <v>884</v>
      </c>
      <c r="L1851" s="135" t="str">
        <f t="shared" si="56"/>
        <v>AA</v>
      </c>
      <c r="M1851" s="131">
        <f t="shared" si="57"/>
        <v>0</v>
      </c>
      <c r="P1851" s="136"/>
      <c r="Q1851" s="136"/>
      <c r="R1851" s="136"/>
      <c r="S1851" s="136"/>
      <c r="T1851"/>
      <c r="U1851" s="136"/>
      <c r="V1851" s="136"/>
      <c r="W1851"/>
      <c r="X1851" s="136"/>
      <c r="Y1851" s="136"/>
      <c r="Z1851" s="136"/>
      <c r="AA1851" s="136"/>
      <c r="AB1851" s="136"/>
      <c r="AC1851" s="136"/>
      <c r="AD1851" s="136"/>
      <c r="AE1851" s="136"/>
      <c r="AF1851" s="136"/>
      <c r="AG1851" s="136"/>
      <c r="AH1851" s="136"/>
      <c r="AI1851" s="136"/>
    </row>
    <row r="1852" spans="1:35" ht="30" x14ac:dyDescent="0.25">
      <c r="A1852" s="133">
        <v>265350</v>
      </c>
      <c r="B1852" s="133" t="s">
        <v>4405</v>
      </c>
      <c r="C1852" s="133">
        <v>2</v>
      </c>
      <c r="D1852" s="133" t="s">
        <v>1066</v>
      </c>
      <c r="E1852" s="133">
        <v>265</v>
      </c>
      <c r="F1852" s="133" t="s">
        <v>50</v>
      </c>
      <c r="G1852" s="133">
        <v>26535</v>
      </c>
      <c r="H1852" s="133" t="s">
        <v>4404</v>
      </c>
      <c r="I1852" s="133">
        <v>336552</v>
      </c>
      <c r="J1852" s="133" t="s">
        <v>4451</v>
      </c>
      <c r="K1852" s="133" t="s">
        <v>884</v>
      </c>
      <c r="L1852" s="135" t="str">
        <f t="shared" si="56"/>
        <v>AA</v>
      </c>
      <c r="M1852" s="131">
        <f t="shared" si="57"/>
        <v>0</v>
      </c>
      <c r="P1852" s="136"/>
      <c r="Q1852" s="136"/>
      <c r="R1852" s="136"/>
      <c r="S1852" s="136"/>
      <c r="T1852"/>
      <c r="U1852" s="136"/>
      <c r="V1852" s="136"/>
      <c r="W1852"/>
      <c r="X1852" s="136"/>
      <c r="Y1852" s="136"/>
      <c r="Z1852" s="136"/>
      <c r="AA1852" s="136"/>
      <c r="AB1852" s="136"/>
      <c r="AC1852" s="136"/>
      <c r="AD1852" s="136"/>
      <c r="AE1852" s="136"/>
      <c r="AF1852" s="136"/>
      <c r="AG1852" s="136"/>
      <c r="AH1852" s="136"/>
      <c r="AI1852" s="136"/>
    </row>
    <row r="1853" spans="1:35" ht="30" x14ac:dyDescent="0.25">
      <c r="A1853" s="133">
        <v>265350</v>
      </c>
      <c r="B1853" s="133" t="s">
        <v>4405</v>
      </c>
      <c r="C1853" s="133">
        <v>2</v>
      </c>
      <c r="D1853" s="133" t="s">
        <v>1066</v>
      </c>
      <c r="E1853" s="133">
        <v>265</v>
      </c>
      <c r="F1853" s="133" t="s">
        <v>50</v>
      </c>
      <c r="G1853" s="133">
        <v>26535</v>
      </c>
      <c r="H1853" s="133" t="s">
        <v>4404</v>
      </c>
      <c r="I1853" s="133">
        <v>336555</v>
      </c>
      <c r="J1853" s="133" t="s">
        <v>4453</v>
      </c>
      <c r="K1853" s="133" t="s">
        <v>884</v>
      </c>
      <c r="L1853" s="135" t="str">
        <f t="shared" si="56"/>
        <v>AA</v>
      </c>
      <c r="M1853" s="131">
        <f t="shared" si="57"/>
        <v>0</v>
      </c>
      <c r="P1853" s="136"/>
      <c r="Q1853" s="136"/>
      <c r="R1853" s="136"/>
      <c r="S1853" s="136"/>
      <c r="T1853"/>
      <c r="U1853" s="136"/>
      <c r="V1853" s="136"/>
      <c r="W1853"/>
      <c r="X1853" s="136"/>
      <c r="Y1853" s="136"/>
      <c r="Z1853" s="136"/>
      <c r="AA1853" s="136"/>
      <c r="AB1853" s="136"/>
      <c r="AC1853" s="136"/>
      <c r="AD1853" s="136"/>
      <c r="AE1853" s="136"/>
      <c r="AF1853" s="136"/>
      <c r="AG1853" s="136"/>
      <c r="AH1853" s="136"/>
      <c r="AI1853" s="136"/>
    </row>
    <row r="1854" spans="1:35" ht="30" x14ac:dyDescent="0.25">
      <c r="A1854" s="133">
        <v>265350</v>
      </c>
      <c r="B1854" s="133" t="s">
        <v>4405</v>
      </c>
      <c r="C1854" s="133">
        <v>2</v>
      </c>
      <c r="D1854" s="133" t="s">
        <v>1066</v>
      </c>
      <c r="E1854" s="133">
        <v>265</v>
      </c>
      <c r="F1854" s="133" t="s">
        <v>50</v>
      </c>
      <c r="G1854" s="133">
        <v>26535</v>
      </c>
      <c r="H1854" s="133" t="s">
        <v>4404</v>
      </c>
      <c r="I1854" s="133">
        <v>336556</v>
      </c>
      <c r="J1854" s="133" t="s">
        <v>4455</v>
      </c>
      <c r="K1854" s="133" t="s">
        <v>884</v>
      </c>
      <c r="L1854" s="135" t="str">
        <f t="shared" si="56"/>
        <v>AA</v>
      </c>
      <c r="M1854" s="131">
        <f t="shared" si="57"/>
        <v>0</v>
      </c>
      <c r="P1854" s="136"/>
      <c r="Q1854" s="136"/>
      <c r="R1854" s="136"/>
      <c r="S1854" s="136"/>
      <c r="T1854"/>
      <c r="U1854" s="136"/>
      <c r="V1854" s="136"/>
      <c r="W1854"/>
      <c r="X1854" s="136"/>
      <c r="Y1854" s="136"/>
      <c r="Z1854" s="136"/>
      <c r="AA1854" s="136"/>
      <c r="AB1854" s="136"/>
      <c r="AC1854" s="136"/>
      <c r="AD1854" s="136"/>
      <c r="AE1854" s="136"/>
      <c r="AF1854" s="136"/>
      <c r="AG1854" s="136"/>
      <c r="AH1854" s="136"/>
      <c r="AI1854" s="136"/>
    </row>
    <row r="1855" spans="1:35" ht="12.75" customHeight="1" x14ac:dyDescent="0.25">
      <c r="A1855" s="133">
        <v>265400</v>
      </c>
      <c r="B1855" s="133" t="s">
        <v>4457</v>
      </c>
      <c r="C1855" s="133">
        <v>2</v>
      </c>
      <c r="D1855" s="133" t="s">
        <v>1066</v>
      </c>
      <c r="E1855" s="133">
        <v>265</v>
      </c>
      <c r="F1855" s="133" t="s">
        <v>50</v>
      </c>
      <c r="G1855" s="133">
        <v>26540</v>
      </c>
      <c r="H1855" s="133" t="s">
        <v>4457</v>
      </c>
      <c r="I1855" s="133">
        <v>102280</v>
      </c>
      <c r="J1855" s="133" t="s">
        <v>4459</v>
      </c>
      <c r="K1855" s="133" t="s">
        <v>557</v>
      </c>
      <c r="L1855" s="135" t="str">
        <f t="shared" si="56"/>
        <v>AA</v>
      </c>
      <c r="M1855" s="131">
        <f t="shared" si="57"/>
        <v>0</v>
      </c>
      <c r="P1855" s="136"/>
      <c r="Q1855" s="136"/>
      <c r="R1855" s="136"/>
      <c r="S1855" s="136"/>
      <c r="T1855"/>
      <c r="U1855" s="136"/>
      <c r="V1855" s="136"/>
      <c r="W1855"/>
      <c r="X1855" s="136"/>
      <c r="Y1855" s="136"/>
      <c r="Z1855" s="136"/>
      <c r="AA1855" s="136"/>
      <c r="AB1855" s="136"/>
      <c r="AC1855" s="136"/>
      <c r="AD1855" s="136"/>
      <c r="AE1855" s="136"/>
      <c r="AF1855" s="136"/>
      <c r="AG1855" s="136"/>
      <c r="AH1855" s="136"/>
      <c r="AI1855" s="136"/>
    </row>
    <row r="1856" spans="1:35" ht="30" x14ac:dyDescent="0.25">
      <c r="A1856" s="133">
        <v>265400</v>
      </c>
      <c r="B1856" s="133" t="s">
        <v>4457</v>
      </c>
      <c r="C1856" s="133">
        <v>2</v>
      </c>
      <c r="D1856" s="133" t="s">
        <v>1066</v>
      </c>
      <c r="E1856" s="133">
        <v>265</v>
      </c>
      <c r="F1856" s="133" t="s">
        <v>50</v>
      </c>
      <c r="G1856" s="133">
        <v>26540</v>
      </c>
      <c r="H1856" s="133" t="s">
        <v>4457</v>
      </c>
      <c r="I1856" s="133">
        <v>227154</v>
      </c>
      <c r="J1856" s="133" t="s">
        <v>4461</v>
      </c>
      <c r="K1856" s="133" t="s">
        <v>545</v>
      </c>
      <c r="L1856" s="135" t="str">
        <f t="shared" si="56"/>
        <v>AA</v>
      </c>
      <c r="M1856" s="131">
        <f t="shared" si="57"/>
        <v>0</v>
      </c>
      <c r="P1856" s="136"/>
      <c r="Q1856" s="136"/>
      <c r="R1856" s="136"/>
      <c r="S1856" s="136"/>
      <c r="T1856"/>
      <c r="U1856" s="136"/>
      <c r="V1856" s="136"/>
      <c r="W1856"/>
      <c r="X1856" s="136"/>
      <c r="Y1856" s="136"/>
      <c r="Z1856" s="136"/>
      <c r="AA1856" s="136"/>
      <c r="AB1856" s="136"/>
      <c r="AC1856" s="136"/>
      <c r="AD1856" s="136"/>
      <c r="AE1856" s="136"/>
      <c r="AF1856" s="136"/>
      <c r="AG1856" s="136"/>
      <c r="AH1856" s="136"/>
      <c r="AI1856" s="136"/>
    </row>
    <row r="1857" spans="1:35" ht="30" x14ac:dyDescent="0.25">
      <c r="A1857" s="133">
        <v>265400</v>
      </c>
      <c r="B1857" s="133" t="s">
        <v>4457</v>
      </c>
      <c r="C1857" s="133">
        <v>2</v>
      </c>
      <c r="D1857" s="133" t="s">
        <v>1066</v>
      </c>
      <c r="E1857" s="133">
        <v>265</v>
      </c>
      <c r="F1857" s="133" t="s">
        <v>50</v>
      </c>
      <c r="G1857" s="133">
        <v>26540</v>
      </c>
      <c r="H1857" s="133" t="s">
        <v>4457</v>
      </c>
      <c r="I1857" s="133">
        <v>227999</v>
      </c>
      <c r="J1857" s="133" t="s">
        <v>4463</v>
      </c>
      <c r="K1857" s="133" t="s">
        <v>545</v>
      </c>
      <c r="L1857" s="135" t="str">
        <f t="shared" si="56"/>
        <v>AA</v>
      </c>
      <c r="M1857" s="131">
        <f t="shared" si="57"/>
        <v>0</v>
      </c>
      <c r="P1857" s="136"/>
      <c r="Q1857" s="136"/>
      <c r="R1857" s="136"/>
      <c r="S1857" s="136"/>
      <c r="T1857"/>
      <c r="U1857" s="136"/>
      <c r="V1857" s="136"/>
      <c r="W1857"/>
      <c r="X1857" s="136"/>
      <c r="Y1857" s="136"/>
      <c r="Z1857" s="136"/>
      <c r="AA1857" s="136"/>
      <c r="AB1857" s="136"/>
      <c r="AC1857" s="136"/>
      <c r="AD1857" s="136"/>
      <c r="AE1857" s="136"/>
      <c r="AF1857" s="136"/>
      <c r="AG1857" s="136"/>
      <c r="AH1857" s="136"/>
      <c r="AI1857" s="136"/>
    </row>
    <row r="1858" spans="1:35" ht="30" x14ac:dyDescent="0.25">
      <c r="A1858" s="133">
        <v>265400</v>
      </c>
      <c r="B1858" s="133" t="s">
        <v>4457</v>
      </c>
      <c r="C1858" s="133">
        <v>2</v>
      </c>
      <c r="D1858" s="133" t="s">
        <v>1066</v>
      </c>
      <c r="E1858" s="133">
        <v>265</v>
      </c>
      <c r="F1858" s="133" t="s">
        <v>50</v>
      </c>
      <c r="G1858" s="133">
        <v>26540</v>
      </c>
      <c r="H1858" s="133" t="s">
        <v>4457</v>
      </c>
      <c r="I1858" s="133">
        <v>333542</v>
      </c>
      <c r="J1858" s="133" t="s">
        <v>4465</v>
      </c>
      <c r="K1858" s="133" t="s">
        <v>545</v>
      </c>
      <c r="L1858" s="135" t="str">
        <f t="shared" si="56"/>
        <v>AA</v>
      </c>
      <c r="M1858" s="131">
        <f t="shared" si="57"/>
        <v>0</v>
      </c>
      <c r="P1858" s="136"/>
      <c r="Q1858" s="136"/>
      <c r="R1858" s="136"/>
      <c r="S1858" s="136"/>
      <c r="T1858"/>
      <c r="U1858" s="136"/>
      <c r="V1858" s="136"/>
      <c r="W1858"/>
      <c r="X1858" s="136"/>
      <c r="Y1858" s="136"/>
      <c r="Z1858" s="136"/>
      <c r="AA1858" s="136"/>
      <c r="AB1858" s="136"/>
      <c r="AC1858" s="136"/>
      <c r="AD1858" s="136"/>
      <c r="AE1858" s="136"/>
      <c r="AF1858" s="136"/>
      <c r="AG1858" s="136"/>
      <c r="AH1858" s="136"/>
      <c r="AI1858" s="136"/>
    </row>
    <row r="1859" spans="1:35" ht="30" x14ac:dyDescent="0.25">
      <c r="A1859" s="133">
        <v>265400</v>
      </c>
      <c r="B1859" s="133" t="s">
        <v>4457</v>
      </c>
      <c r="C1859" s="133">
        <v>2</v>
      </c>
      <c r="D1859" s="133" t="s">
        <v>1066</v>
      </c>
      <c r="E1859" s="133">
        <v>265</v>
      </c>
      <c r="F1859" s="133" t="s">
        <v>50</v>
      </c>
      <c r="G1859" s="133">
        <v>26540</v>
      </c>
      <c r="H1859" s="133" t="s">
        <v>4457</v>
      </c>
      <c r="I1859" s="133">
        <v>990112</v>
      </c>
      <c r="J1859" s="133" t="s">
        <v>4467</v>
      </c>
      <c r="K1859" s="133" t="s">
        <v>545</v>
      </c>
      <c r="L1859" s="135" t="str">
        <f t="shared" si="56"/>
        <v>AA</v>
      </c>
      <c r="M1859" s="131">
        <f t="shared" si="57"/>
        <v>0</v>
      </c>
      <c r="P1859" s="136"/>
      <c r="Q1859" s="136"/>
      <c r="R1859" s="136"/>
      <c r="S1859" s="136"/>
      <c r="T1859"/>
      <c r="U1859" s="136"/>
      <c r="V1859" s="136"/>
      <c r="W1859"/>
      <c r="X1859" s="136"/>
      <c r="Y1859" s="136"/>
      <c r="Z1859" s="136"/>
      <c r="AA1859" s="136"/>
      <c r="AB1859" s="136"/>
      <c r="AC1859" s="136"/>
      <c r="AD1859" s="136"/>
      <c r="AE1859" s="136"/>
      <c r="AF1859" s="136"/>
      <c r="AG1859" s="136"/>
      <c r="AH1859" s="136"/>
      <c r="AI1859" s="136"/>
    </row>
    <row r="1860" spans="1:35" ht="30" x14ac:dyDescent="0.25">
      <c r="A1860" s="133">
        <v>265400</v>
      </c>
      <c r="B1860" s="133" t="s">
        <v>4457</v>
      </c>
      <c r="C1860" s="133">
        <v>2</v>
      </c>
      <c r="D1860" s="133" t="s">
        <v>1066</v>
      </c>
      <c r="E1860" s="133">
        <v>265</v>
      </c>
      <c r="F1860" s="133" t="s">
        <v>50</v>
      </c>
      <c r="G1860" s="133">
        <v>26540</v>
      </c>
      <c r="H1860" s="133" t="s">
        <v>4457</v>
      </c>
      <c r="I1860" s="133">
        <v>990113</v>
      </c>
      <c r="J1860" s="133" t="s">
        <v>4469</v>
      </c>
      <c r="K1860" s="133" t="s">
        <v>545</v>
      </c>
      <c r="L1860" s="135" t="str">
        <f t="shared" si="56"/>
        <v>AA</v>
      </c>
      <c r="M1860" s="131">
        <f t="shared" si="57"/>
        <v>0</v>
      </c>
      <c r="P1860" s="136"/>
      <c r="Q1860" s="136"/>
      <c r="R1860" s="136"/>
      <c r="S1860" s="136"/>
      <c r="T1860"/>
      <c r="U1860" s="136"/>
      <c r="V1860" s="136"/>
      <c r="W1860"/>
      <c r="X1860" s="136"/>
      <c r="Y1860" s="136"/>
      <c r="Z1860" s="136"/>
      <c r="AA1860" s="136"/>
      <c r="AB1860" s="136"/>
      <c r="AC1860" s="136"/>
      <c r="AD1860" s="136"/>
      <c r="AE1860" s="136"/>
      <c r="AF1860" s="136"/>
      <c r="AG1860" s="136"/>
      <c r="AH1860" s="136"/>
      <c r="AI1860" s="136"/>
    </row>
    <row r="1861" spans="1:35" ht="30" x14ac:dyDescent="0.25">
      <c r="A1861" s="133" t="s">
        <v>4470</v>
      </c>
      <c r="B1861" s="133" t="s">
        <v>4471</v>
      </c>
      <c r="C1861" s="133">
        <v>2</v>
      </c>
      <c r="D1861" s="133" t="s">
        <v>1066</v>
      </c>
      <c r="E1861" s="133">
        <v>265</v>
      </c>
      <c r="F1861" s="133" t="s">
        <v>50</v>
      </c>
      <c r="G1861" s="133">
        <v>26540</v>
      </c>
      <c r="H1861" s="133" t="s">
        <v>4457</v>
      </c>
      <c r="I1861" s="133"/>
      <c r="J1861" s="133"/>
      <c r="K1861" s="133"/>
      <c r="L1861" s="135" t="str">
        <f t="shared" ref="L1861:L1924" si="58">IF(K1861=102,"AA102",IF(K1861=103,"AA103",VLOOKUP(C1861,$AJ$5:$AK$13,2,0)))</f>
        <v>AA</v>
      </c>
      <c r="M1861" s="131">
        <f t="shared" si="57"/>
        <v>0</v>
      </c>
      <c r="P1861" s="136"/>
      <c r="Q1861" s="136"/>
      <c r="R1861" s="136"/>
      <c r="S1861" s="136"/>
      <c r="T1861"/>
      <c r="U1861" s="136"/>
      <c r="V1861" s="136"/>
      <c r="W1861"/>
      <c r="X1861" s="136"/>
      <c r="Y1861" s="136"/>
      <c r="Z1861" s="136"/>
      <c r="AA1861" s="136"/>
      <c r="AB1861" s="136"/>
      <c r="AC1861" s="136"/>
      <c r="AD1861" s="136"/>
      <c r="AE1861" s="136"/>
      <c r="AF1861" s="136"/>
      <c r="AG1861" s="136"/>
      <c r="AH1861" s="136"/>
      <c r="AI1861" s="136"/>
    </row>
    <row r="1862" spans="1:35" ht="30" x14ac:dyDescent="0.25">
      <c r="A1862" s="133">
        <v>265450</v>
      </c>
      <c r="B1862" s="133" t="s">
        <v>4473</v>
      </c>
      <c r="C1862" s="133">
        <v>2</v>
      </c>
      <c r="D1862" s="133" t="s">
        <v>1066</v>
      </c>
      <c r="E1862" s="133">
        <v>265</v>
      </c>
      <c r="F1862" s="133" t="s">
        <v>50</v>
      </c>
      <c r="G1862" s="133">
        <v>26545</v>
      </c>
      <c r="H1862" s="133" t="s">
        <v>4473</v>
      </c>
      <c r="I1862" s="133">
        <v>102730</v>
      </c>
      <c r="J1862" s="133" t="s">
        <v>4475</v>
      </c>
      <c r="K1862" s="133" t="s">
        <v>557</v>
      </c>
      <c r="L1862" s="135" t="str">
        <f t="shared" si="58"/>
        <v>AA</v>
      </c>
      <c r="M1862" s="131">
        <f t="shared" ref="M1862:M1925" si="59">VLOOKUP(H1862,$W$5:$X$227,2,FALSE)</f>
        <v>0</v>
      </c>
      <c r="P1862" s="136"/>
      <c r="Q1862" s="136"/>
      <c r="R1862" s="136"/>
      <c r="S1862" s="136"/>
      <c r="T1862"/>
      <c r="U1862" s="136"/>
      <c r="V1862" s="136"/>
      <c r="W1862"/>
      <c r="X1862" s="136"/>
      <c r="Y1862" s="136"/>
      <c r="Z1862" s="136"/>
      <c r="AA1862" s="136"/>
      <c r="AB1862" s="136"/>
      <c r="AC1862" s="136"/>
      <c r="AD1862" s="136"/>
      <c r="AE1862" s="136"/>
      <c r="AF1862" s="136"/>
      <c r="AG1862" s="136"/>
      <c r="AH1862" s="136"/>
      <c r="AI1862" s="136"/>
    </row>
    <row r="1863" spans="1:35" ht="30" x14ac:dyDescent="0.25">
      <c r="A1863" s="133">
        <v>265450</v>
      </c>
      <c r="B1863" s="133" t="s">
        <v>4473</v>
      </c>
      <c r="C1863" s="133">
        <v>2</v>
      </c>
      <c r="D1863" s="133" t="s">
        <v>1066</v>
      </c>
      <c r="E1863" s="133">
        <v>265</v>
      </c>
      <c r="F1863" s="133" t="s">
        <v>50</v>
      </c>
      <c r="G1863" s="133">
        <v>26545</v>
      </c>
      <c r="H1863" s="133" t="s">
        <v>4473</v>
      </c>
      <c r="I1863" s="133">
        <v>225536</v>
      </c>
      <c r="J1863" s="133" t="s">
        <v>4477</v>
      </c>
      <c r="K1863" s="133" t="s">
        <v>545</v>
      </c>
      <c r="L1863" s="135" t="str">
        <f t="shared" si="58"/>
        <v>AA</v>
      </c>
      <c r="M1863" s="131">
        <f t="shared" si="59"/>
        <v>0</v>
      </c>
      <c r="P1863" s="136"/>
      <c r="Q1863" s="136"/>
      <c r="R1863" s="136"/>
      <c r="S1863" s="136"/>
      <c r="T1863"/>
      <c r="U1863" s="136"/>
      <c r="V1863" s="136"/>
      <c r="W1863"/>
      <c r="X1863" s="136"/>
      <c r="Y1863" s="136"/>
      <c r="Z1863" s="136"/>
      <c r="AA1863" s="136"/>
      <c r="AB1863" s="136"/>
      <c r="AC1863" s="136"/>
      <c r="AD1863" s="136"/>
      <c r="AE1863" s="136"/>
      <c r="AF1863" s="136"/>
      <c r="AG1863" s="136"/>
      <c r="AH1863" s="136"/>
      <c r="AI1863" s="136"/>
    </row>
    <row r="1864" spans="1:35" ht="30" x14ac:dyDescent="0.25">
      <c r="A1864" s="133">
        <v>265450</v>
      </c>
      <c r="B1864" s="133" t="s">
        <v>4473</v>
      </c>
      <c r="C1864" s="133">
        <v>2</v>
      </c>
      <c r="D1864" s="133" t="s">
        <v>1066</v>
      </c>
      <c r="E1864" s="133">
        <v>265</v>
      </c>
      <c r="F1864" s="133" t="s">
        <v>50</v>
      </c>
      <c r="G1864" s="133">
        <v>26545</v>
      </c>
      <c r="H1864" s="133" t="s">
        <v>4473</v>
      </c>
      <c r="I1864" s="133">
        <v>227011</v>
      </c>
      <c r="J1864" s="133" t="s">
        <v>4479</v>
      </c>
      <c r="K1864" s="133" t="s">
        <v>545</v>
      </c>
      <c r="L1864" s="135" t="str">
        <f t="shared" si="58"/>
        <v>AA</v>
      </c>
      <c r="M1864" s="131">
        <f t="shared" si="59"/>
        <v>0</v>
      </c>
      <c r="P1864" s="136"/>
      <c r="Q1864" s="136"/>
      <c r="R1864" s="136"/>
      <c r="S1864" s="136"/>
      <c r="T1864"/>
      <c r="U1864" s="136"/>
      <c r="V1864" s="136"/>
      <c r="W1864"/>
      <c r="X1864" s="136"/>
      <c r="Y1864" s="136"/>
      <c r="Z1864" s="136"/>
      <c r="AA1864" s="136"/>
      <c r="AB1864" s="136"/>
      <c r="AC1864" s="136"/>
      <c r="AD1864" s="136"/>
      <c r="AE1864" s="136"/>
      <c r="AF1864" s="136"/>
      <c r="AG1864" s="136"/>
      <c r="AH1864" s="136"/>
      <c r="AI1864" s="136"/>
    </row>
    <row r="1865" spans="1:35" ht="30" x14ac:dyDescent="0.25">
      <c r="A1865" s="133">
        <v>265450</v>
      </c>
      <c r="B1865" s="133" t="s">
        <v>4473</v>
      </c>
      <c r="C1865" s="133">
        <v>2</v>
      </c>
      <c r="D1865" s="133" t="s">
        <v>1066</v>
      </c>
      <c r="E1865" s="133">
        <v>265</v>
      </c>
      <c r="F1865" s="133" t="s">
        <v>50</v>
      </c>
      <c r="G1865" s="133">
        <v>26545</v>
      </c>
      <c r="H1865" s="133" t="s">
        <v>4473</v>
      </c>
      <c r="I1865" s="133">
        <v>227156</v>
      </c>
      <c r="J1865" s="133" t="s">
        <v>4481</v>
      </c>
      <c r="K1865" s="133" t="s">
        <v>545</v>
      </c>
      <c r="L1865" s="135" t="str">
        <f t="shared" si="58"/>
        <v>AA</v>
      </c>
      <c r="M1865" s="131">
        <f t="shared" si="59"/>
        <v>0</v>
      </c>
      <c r="P1865" s="136"/>
      <c r="Q1865" s="136"/>
      <c r="R1865" s="136"/>
      <c r="S1865" s="136"/>
      <c r="T1865"/>
      <c r="U1865" s="136"/>
      <c r="V1865" s="136"/>
      <c r="W1865"/>
      <c r="X1865" s="136"/>
      <c r="Y1865" s="136"/>
      <c r="Z1865" s="136"/>
      <c r="AA1865" s="136"/>
      <c r="AB1865" s="136"/>
      <c r="AC1865" s="136"/>
      <c r="AD1865" s="136"/>
      <c r="AE1865" s="136"/>
      <c r="AF1865" s="136"/>
      <c r="AG1865" s="136"/>
      <c r="AH1865" s="136"/>
      <c r="AI1865" s="136"/>
    </row>
    <row r="1866" spans="1:35" ht="30" x14ac:dyDescent="0.25">
      <c r="A1866" s="133">
        <v>265450</v>
      </c>
      <c r="B1866" s="133" t="s">
        <v>4473</v>
      </c>
      <c r="C1866" s="133">
        <v>2</v>
      </c>
      <c r="D1866" s="133" t="s">
        <v>1066</v>
      </c>
      <c r="E1866" s="133">
        <v>265</v>
      </c>
      <c r="F1866" s="133" t="s">
        <v>50</v>
      </c>
      <c r="G1866" s="133">
        <v>26545</v>
      </c>
      <c r="H1866" s="133" t="s">
        <v>4473</v>
      </c>
      <c r="I1866" s="133">
        <v>227286</v>
      </c>
      <c r="J1866" s="133" t="s">
        <v>4483</v>
      </c>
      <c r="K1866" s="133" t="s">
        <v>545</v>
      </c>
      <c r="L1866" s="135" t="str">
        <f t="shared" si="58"/>
        <v>AA</v>
      </c>
      <c r="M1866" s="131">
        <f t="shared" si="59"/>
        <v>0</v>
      </c>
      <c r="P1866" s="136"/>
      <c r="Q1866" s="136"/>
      <c r="R1866" s="136"/>
      <c r="S1866" s="136"/>
      <c r="T1866"/>
      <c r="U1866" s="136"/>
      <c r="V1866" s="136"/>
      <c r="W1866"/>
      <c r="X1866" s="136"/>
      <c r="Y1866" s="136"/>
      <c r="Z1866" s="136"/>
      <c r="AA1866" s="136"/>
      <c r="AB1866" s="136"/>
      <c r="AC1866" s="136"/>
      <c r="AD1866" s="136"/>
      <c r="AE1866" s="136"/>
      <c r="AF1866" s="136"/>
      <c r="AG1866" s="136"/>
      <c r="AH1866" s="136"/>
      <c r="AI1866" s="136"/>
    </row>
    <row r="1867" spans="1:35" ht="30" x14ac:dyDescent="0.25">
      <c r="A1867" s="133">
        <v>265450</v>
      </c>
      <c r="B1867" s="133" t="s">
        <v>4473</v>
      </c>
      <c r="C1867" s="133">
        <v>2</v>
      </c>
      <c r="D1867" s="133" t="s">
        <v>1066</v>
      </c>
      <c r="E1867" s="133">
        <v>265</v>
      </c>
      <c r="F1867" s="133" t="s">
        <v>50</v>
      </c>
      <c r="G1867" s="133">
        <v>26545</v>
      </c>
      <c r="H1867" s="133" t="s">
        <v>4473</v>
      </c>
      <c r="I1867" s="133">
        <v>227298</v>
      </c>
      <c r="J1867" s="133" t="s">
        <v>4485</v>
      </c>
      <c r="K1867" s="133" t="s">
        <v>545</v>
      </c>
      <c r="L1867" s="135" t="str">
        <f t="shared" si="58"/>
        <v>AA</v>
      </c>
      <c r="M1867" s="131">
        <f t="shared" si="59"/>
        <v>0</v>
      </c>
      <c r="P1867" s="136"/>
      <c r="Q1867" s="136"/>
      <c r="R1867" s="136"/>
      <c r="S1867" s="136"/>
      <c r="T1867"/>
      <c r="U1867" s="136"/>
      <c r="V1867" s="136"/>
      <c r="W1867"/>
      <c r="X1867" s="136"/>
      <c r="Y1867" s="136"/>
      <c r="Z1867" s="136"/>
      <c r="AA1867" s="136"/>
      <c r="AB1867" s="136"/>
      <c r="AC1867" s="136"/>
      <c r="AD1867" s="136"/>
      <c r="AE1867" s="136"/>
      <c r="AF1867" s="136"/>
      <c r="AG1867" s="136"/>
      <c r="AH1867" s="136"/>
      <c r="AI1867" s="136"/>
    </row>
    <row r="1868" spans="1:35" ht="30" x14ac:dyDescent="0.25">
      <c r="A1868" s="133">
        <v>265450</v>
      </c>
      <c r="B1868" s="133" t="s">
        <v>4473</v>
      </c>
      <c r="C1868" s="133">
        <v>2</v>
      </c>
      <c r="D1868" s="133" t="s">
        <v>1066</v>
      </c>
      <c r="E1868" s="133">
        <v>265</v>
      </c>
      <c r="F1868" s="133" t="s">
        <v>50</v>
      </c>
      <c r="G1868" s="133">
        <v>26545</v>
      </c>
      <c r="H1868" s="133" t="s">
        <v>4473</v>
      </c>
      <c r="I1868" s="133">
        <v>227340</v>
      </c>
      <c r="J1868" s="133" t="s">
        <v>4487</v>
      </c>
      <c r="K1868" s="133" t="s">
        <v>545</v>
      </c>
      <c r="L1868" s="135" t="str">
        <f t="shared" si="58"/>
        <v>AA</v>
      </c>
      <c r="M1868" s="131">
        <f t="shared" si="59"/>
        <v>0</v>
      </c>
      <c r="P1868" s="136"/>
      <c r="Q1868" s="136"/>
      <c r="R1868" s="136"/>
      <c r="S1868" s="136"/>
      <c r="T1868"/>
      <c r="U1868" s="136"/>
      <c r="V1868" s="136"/>
      <c r="W1868"/>
      <c r="X1868" s="136"/>
      <c r="Y1868" s="136"/>
      <c r="Z1868" s="136"/>
      <c r="AA1868" s="136"/>
      <c r="AB1868" s="136"/>
      <c r="AC1868" s="136"/>
      <c r="AD1868" s="136"/>
      <c r="AE1868" s="136"/>
      <c r="AF1868" s="136"/>
      <c r="AG1868" s="136"/>
      <c r="AH1868" s="136"/>
      <c r="AI1868" s="136"/>
    </row>
    <row r="1869" spans="1:35" ht="30" x14ac:dyDescent="0.25">
      <c r="A1869" s="133">
        <v>265450</v>
      </c>
      <c r="B1869" s="133" t="s">
        <v>4473</v>
      </c>
      <c r="C1869" s="133">
        <v>2</v>
      </c>
      <c r="D1869" s="133" t="s">
        <v>1066</v>
      </c>
      <c r="E1869" s="133">
        <v>265</v>
      </c>
      <c r="F1869" s="133" t="s">
        <v>50</v>
      </c>
      <c r="G1869" s="133">
        <v>26545</v>
      </c>
      <c r="H1869" s="133" t="s">
        <v>4473</v>
      </c>
      <c r="I1869" s="133">
        <v>227341</v>
      </c>
      <c r="J1869" s="133" t="s">
        <v>4489</v>
      </c>
      <c r="K1869" s="133" t="s">
        <v>545</v>
      </c>
      <c r="L1869" s="135" t="str">
        <f t="shared" si="58"/>
        <v>AA</v>
      </c>
      <c r="M1869" s="131">
        <f t="shared" si="59"/>
        <v>0</v>
      </c>
      <c r="P1869" s="136"/>
      <c r="Q1869" s="136"/>
      <c r="R1869" s="136"/>
      <c r="S1869" s="136"/>
      <c r="T1869"/>
      <c r="U1869" s="136"/>
      <c r="V1869" s="136"/>
      <c r="W1869"/>
      <c r="X1869" s="136"/>
      <c r="Y1869" s="136"/>
      <c r="Z1869" s="136"/>
      <c r="AA1869" s="136"/>
      <c r="AB1869" s="136"/>
      <c r="AC1869" s="136"/>
      <c r="AD1869" s="136"/>
      <c r="AE1869" s="136"/>
      <c r="AF1869" s="136"/>
      <c r="AG1869" s="136"/>
      <c r="AH1869" s="136"/>
      <c r="AI1869" s="136"/>
    </row>
    <row r="1870" spans="1:35" ht="30" x14ac:dyDescent="0.25">
      <c r="A1870" s="133">
        <v>265450</v>
      </c>
      <c r="B1870" s="133" t="s">
        <v>4473</v>
      </c>
      <c r="C1870" s="133">
        <v>2</v>
      </c>
      <c r="D1870" s="133" t="s">
        <v>1066</v>
      </c>
      <c r="E1870" s="133">
        <v>265</v>
      </c>
      <c r="F1870" s="133" t="s">
        <v>50</v>
      </c>
      <c r="G1870" s="133">
        <v>26545</v>
      </c>
      <c r="H1870" s="133" t="s">
        <v>4473</v>
      </c>
      <c r="I1870" s="133">
        <v>227378</v>
      </c>
      <c r="J1870" s="133" t="s">
        <v>4491</v>
      </c>
      <c r="K1870" s="133" t="s">
        <v>545</v>
      </c>
      <c r="L1870" s="135" t="str">
        <f t="shared" si="58"/>
        <v>AA</v>
      </c>
      <c r="M1870" s="131">
        <f t="shared" si="59"/>
        <v>0</v>
      </c>
      <c r="P1870" s="136"/>
      <c r="Q1870" s="136"/>
      <c r="R1870" s="136"/>
      <c r="S1870" s="136"/>
      <c r="T1870"/>
      <c r="U1870" s="136"/>
      <c r="V1870" s="136"/>
      <c r="W1870"/>
      <c r="X1870" s="136"/>
      <c r="Y1870" s="136"/>
      <c r="Z1870" s="136"/>
      <c r="AA1870" s="136"/>
      <c r="AB1870" s="136"/>
      <c r="AC1870" s="136"/>
      <c r="AD1870" s="136"/>
      <c r="AE1870" s="136"/>
      <c r="AF1870" s="136"/>
      <c r="AG1870" s="136"/>
      <c r="AH1870" s="136"/>
      <c r="AI1870" s="136"/>
    </row>
    <row r="1871" spans="1:35" ht="30" x14ac:dyDescent="0.25">
      <c r="A1871" s="133">
        <v>265450</v>
      </c>
      <c r="B1871" s="133" t="s">
        <v>4473</v>
      </c>
      <c r="C1871" s="133">
        <v>2</v>
      </c>
      <c r="D1871" s="133" t="s">
        <v>1066</v>
      </c>
      <c r="E1871" s="133">
        <v>265</v>
      </c>
      <c r="F1871" s="133" t="s">
        <v>50</v>
      </c>
      <c r="G1871" s="133">
        <v>26545</v>
      </c>
      <c r="H1871" s="133" t="s">
        <v>4473</v>
      </c>
      <c r="I1871" s="133">
        <v>227379</v>
      </c>
      <c r="J1871" s="133" t="s">
        <v>4493</v>
      </c>
      <c r="K1871" s="133" t="s">
        <v>545</v>
      </c>
      <c r="L1871" s="135" t="str">
        <f t="shared" si="58"/>
        <v>AA</v>
      </c>
      <c r="M1871" s="131">
        <f t="shared" si="59"/>
        <v>0</v>
      </c>
      <c r="P1871" s="136"/>
      <c r="Q1871" s="136"/>
      <c r="R1871" s="136"/>
      <c r="S1871" s="136"/>
      <c r="T1871"/>
      <c r="U1871" s="136"/>
      <c r="V1871" s="136"/>
      <c r="W1871"/>
      <c r="X1871" s="136"/>
      <c r="Y1871" s="136"/>
      <c r="Z1871" s="136"/>
      <c r="AA1871" s="136"/>
      <c r="AB1871" s="136"/>
      <c r="AC1871" s="136"/>
      <c r="AD1871" s="136"/>
      <c r="AE1871" s="136"/>
      <c r="AF1871" s="136"/>
      <c r="AG1871" s="136"/>
      <c r="AH1871" s="136"/>
      <c r="AI1871" s="136"/>
    </row>
    <row r="1872" spans="1:35" ht="30" x14ac:dyDescent="0.25">
      <c r="A1872" s="133">
        <v>265450</v>
      </c>
      <c r="B1872" s="133" t="s">
        <v>4473</v>
      </c>
      <c r="C1872" s="133">
        <v>2</v>
      </c>
      <c r="D1872" s="133" t="s">
        <v>1066</v>
      </c>
      <c r="E1872" s="133">
        <v>265</v>
      </c>
      <c r="F1872" s="133" t="s">
        <v>50</v>
      </c>
      <c r="G1872" s="133">
        <v>26545</v>
      </c>
      <c r="H1872" s="133" t="s">
        <v>4473</v>
      </c>
      <c r="I1872" s="133">
        <v>227446</v>
      </c>
      <c r="J1872" s="133" t="s">
        <v>4495</v>
      </c>
      <c r="K1872" s="133" t="s">
        <v>545</v>
      </c>
      <c r="L1872" s="135" t="str">
        <f t="shared" si="58"/>
        <v>AA</v>
      </c>
      <c r="M1872" s="131">
        <f t="shared" si="59"/>
        <v>0</v>
      </c>
      <c r="P1872" s="136"/>
      <c r="Q1872" s="136"/>
      <c r="R1872" s="136"/>
      <c r="S1872" s="136"/>
      <c r="T1872"/>
      <c r="U1872" s="136"/>
      <c r="V1872" s="136"/>
      <c r="W1872"/>
      <c r="X1872" s="136"/>
      <c r="Y1872" s="136"/>
      <c r="Z1872" s="136"/>
      <c r="AA1872" s="136"/>
      <c r="AB1872" s="136"/>
      <c r="AC1872" s="136"/>
      <c r="AD1872" s="136"/>
      <c r="AE1872" s="136"/>
      <c r="AF1872" s="136"/>
      <c r="AG1872" s="136"/>
      <c r="AH1872" s="136"/>
      <c r="AI1872" s="136"/>
    </row>
    <row r="1873" spans="1:35" ht="30" x14ac:dyDescent="0.25">
      <c r="A1873" s="133">
        <v>265450</v>
      </c>
      <c r="B1873" s="133" t="s">
        <v>4473</v>
      </c>
      <c r="C1873" s="133">
        <v>2</v>
      </c>
      <c r="D1873" s="133" t="s">
        <v>1066</v>
      </c>
      <c r="E1873" s="133">
        <v>265</v>
      </c>
      <c r="F1873" s="133" t="s">
        <v>50</v>
      </c>
      <c r="G1873" s="133">
        <v>26545</v>
      </c>
      <c r="H1873" s="133" t="s">
        <v>4473</v>
      </c>
      <c r="I1873" s="133">
        <v>227679</v>
      </c>
      <c r="J1873" s="133" t="s">
        <v>4497</v>
      </c>
      <c r="K1873" s="133" t="s">
        <v>545</v>
      </c>
      <c r="L1873" s="135" t="str">
        <f t="shared" si="58"/>
        <v>AA</v>
      </c>
      <c r="M1873" s="131">
        <f t="shared" si="59"/>
        <v>0</v>
      </c>
      <c r="P1873" s="136"/>
      <c r="Q1873" s="136"/>
      <c r="R1873" s="136"/>
      <c r="S1873" s="136"/>
      <c r="T1873"/>
      <c r="U1873" s="136"/>
      <c r="V1873" s="136"/>
      <c r="W1873"/>
      <c r="X1873" s="136"/>
      <c r="Y1873" s="136"/>
      <c r="Z1873" s="136"/>
      <c r="AA1873" s="136"/>
      <c r="AB1873" s="136"/>
      <c r="AC1873" s="136"/>
      <c r="AD1873" s="136"/>
      <c r="AE1873" s="136"/>
      <c r="AF1873" s="136"/>
      <c r="AG1873" s="136"/>
      <c r="AH1873" s="136"/>
      <c r="AI1873" s="136"/>
    </row>
    <row r="1874" spans="1:35" ht="30" x14ac:dyDescent="0.25">
      <c r="A1874" s="133">
        <v>265450</v>
      </c>
      <c r="B1874" s="133" t="s">
        <v>4473</v>
      </c>
      <c r="C1874" s="133">
        <v>2</v>
      </c>
      <c r="D1874" s="133" t="s">
        <v>1066</v>
      </c>
      <c r="E1874" s="133">
        <v>265</v>
      </c>
      <c r="F1874" s="133" t="s">
        <v>50</v>
      </c>
      <c r="G1874" s="133">
        <v>26545</v>
      </c>
      <c r="H1874" s="133" t="s">
        <v>4473</v>
      </c>
      <c r="I1874" s="133">
        <v>227939</v>
      </c>
      <c r="J1874" s="133" t="s">
        <v>4499</v>
      </c>
      <c r="K1874" s="133" t="s">
        <v>545</v>
      </c>
      <c r="L1874" s="135" t="str">
        <f t="shared" si="58"/>
        <v>AA</v>
      </c>
      <c r="M1874" s="131">
        <f t="shared" si="59"/>
        <v>0</v>
      </c>
      <c r="P1874" s="136"/>
      <c r="Q1874" s="136"/>
      <c r="R1874" s="136"/>
      <c r="S1874" s="136"/>
      <c r="T1874"/>
      <c r="U1874" s="136"/>
      <c r="V1874" s="136"/>
      <c r="W1874"/>
      <c r="X1874" s="136"/>
      <c r="Y1874" s="136"/>
      <c r="Z1874" s="136"/>
      <c r="AA1874" s="136"/>
      <c r="AB1874" s="136"/>
      <c r="AC1874" s="136"/>
      <c r="AD1874" s="136"/>
      <c r="AE1874" s="136"/>
      <c r="AF1874" s="136"/>
      <c r="AG1874" s="136"/>
      <c r="AH1874" s="136"/>
      <c r="AI1874" s="136"/>
    </row>
    <row r="1875" spans="1:35" ht="30" x14ac:dyDescent="0.25">
      <c r="A1875" s="133">
        <v>265450</v>
      </c>
      <c r="B1875" s="133" t="s">
        <v>4473</v>
      </c>
      <c r="C1875" s="133">
        <v>2</v>
      </c>
      <c r="D1875" s="133" t="s">
        <v>1066</v>
      </c>
      <c r="E1875" s="133">
        <v>265</v>
      </c>
      <c r="F1875" s="133" t="s">
        <v>50</v>
      </c>
      <c r="G1875" s="133">
        <v>26545</v>
      </c>
      <c r="H1875" s="133" t="s">
        <v>4473</v>
      </c>
      <c r="I1875" s="133">
        <v>227956</v>
      </c>
      <c r="J1875" s="133" t="s">
        <v>4501</v>
      </c>
      <c r="K1875" s="133" t="s">
        <v>545</v>
      </c>
      <c r="L1875" s="135" t="str">
        <f t="shared" si="58"/>
        <v>AA</v>
      </c>
      <c r="M1875" s="131">
        <f t="shared" si="59"/>
        <v>0</v>
      </c>
      <c r="P1875" s="136"/>
      <c r="Q1875" s="136"/>
      <c r="R1875" s="136"/>
      <c r="S1875" s="136"/>
      <c r="T1875"/>
      <c r="U1875" s="136"/>
      <c r="V1875" s="136"/>
      <c r="W1875"/>
      <c r="X1875" s="136"/>
      <c r="Y1875" s="136"/>
      <c r="Z1875" s="136"/>
      <c r="AA1875" s="136"/>
      <c r="AB1875" s="136"/>
      <c r="AC1875" s="136"/>
      <c r="AD1875" s="136"/>
      <c r="AE1875" s="136"/>
      <c r="AF1875" s="136"/>
      <c r="AG1875" s="136"/>
      <c r="AH1875" s="136"/>
      <c r="AI1875" s="136"/>
    </row>
    <row r="1876" spans="1:35" ht="30" x14ac:dyDescent="0.25">
      <c r="A1876" s="133">
        <v>265450</v>
      </c>
      <c r="B1876" s="133" t="s">
        <v>4473</v>
      </c>
      <c r="C1876" s="133">
        <v>2</v>
      </c>
      <c r="D1876" s="133" t="s">
        <v>1066</v>
      </c>
      <c r="E1876" s="133">
        <v>265</v>
      </c>
      <c r="F1876" s="133" t="s">
        <v>50</v>
      </c>
      <c r="G1876" s="133">
        <v>26545</v>
      </c>
      <c r="H1876" s="133" t="s">
        <v>4473</v>
      </c>
      <c r="I1876" s="133">
        <v>227957</v>
      </c>
      <c r="J1876" s="133" t="s">
        <v>4503</v>
      </c>
      <c r="K1876" s="133" t="s">
        <v>545</v>
      </c>
      <c r="L1876" s="135" t="str">
        <f t="shared" si="58"/>
        <v>AA</v>
      </c>
      <c r="M1876" s="131">
        <f t="shared" si="59"/>
        <v>0</v>
      </c>
      <c r="P1876" s="136"/>
      <c r="Q1876" s="136"/>
      <c r="R1876" s="136"/>
      <c r="S1876" s="136"/>
      <c r="T1876"/>
      <c r="U1876" s="136"/>
      <c r="V1876" s="136"/>
      <c r="W1876"/>
      <c r="X1876" s="136"/>
      <c r="Y1876" s="136"/>
      <c r="Z1876" s="136"/>
      <c r="AA1876" s="136"/>
      <c r="AB1876" s="136"/>
      <c r="AC1876" s="136"/>
      <c r="AD1876" s="136"/>
      <c r="AE1876" s="136"/>
      <c r="AF1876" s="136"/>
      <c r="AG1876" s="136"/>
      <c r="AH1876" s="136"/>
      <c r="AI1876" s="136"/>
    </row>
    <row r="1877" spans="1:35" ht="30" x14ac:dyDescent="0.25">
      <c r="A1877" s="133">
        <v>265450</v>
      </c>
      <c r="B1877" s="133" t="s">
        <v>4473</v>
      </c>
      <c r="C1877" s="133">
        <v>2</v>
      </c>
      <c r="D1877" s="133" t="s">
        <v>1066</v>
      </c>
      <c r="E1877" s="133">
        <v>265</v>
      </c>
      <c r="F1877" s="133" t="s">
        <v>50</v>
      </c>
      <c r="G1877" s="133">
        <v>26545</v>
      </c>
      <c r="H1877" s="133" t="s">
        <v>4473</v>
      </c>
      <c r="I1877" s="133">
        <v>227983</v>
      </c>
      <c r="J1877" s="133" t="s">
        <v>4505</v>
      </c>
      <c r="K1877" s="133" t="s">
        <v>545</v>
      </c>
      <c r="L1877" s="135" t="str">
        <f t="shared" si="58"/>
        <v>AA</v>
      </c>
      <c r="M1877" s="131">
        <f t="shared" si="59"/>
        <v>0</v>
      </c>
      <c r="P1877" s="136"/>
      <c r="Q1877" s="136"/>
      <c r="R1877" s="136"/>
      <c r="S1877" s="136"/>
      <c r="T1877"/>
      <c r="U1877" s="136"/>
      <c r="V1877" s="136"/>
      <c r="W1877"/>
      <c r="X1877" s="136"/>
      <c r="Y1877" s="136"/>
      <c r="Z1877" s="136"/>
      <c r="AA1877" s="136"/>
      <c r="AB1877" s="136"/>
      <c r="AC1877" s="136"/>
      <c r="AD1877" s="136"/>
      <c r="AE1877" s="136"/>
      <c r="AF1877" s="136"/>
      <c r="AG1877" s="136"/>
      <c r="AH1877" s="136"/>
      <c r="AI1877" s="136"/>
    </row>
    <row r="1878" spans="1:35" ht="30" x14ac:dyDescent="0.25">
      <c r="A1878" s="133">
        <v>265450</v>
      </c>
      <c r="B1878" s="133" t="s">
        <v>4473</v>
      </c>
      <c r="C1878" s="133">
        <v>2</v>
      </c>
      <c r="D1878" s="133" t="s">
        <v>1066</v>
      </c>
      <c r="E1878" s="133">
        <v>265</v>
      </c>
      <c r="F1878" s="133" t="s">
        <v>50</v>
      </c>
      <c r="G1878" s="133">
        <v>26545</v>
      </c>
      <c r="H1878" s="133" t="s">
        <v>4473</v>
      </c>
      <c r="I1878" s="133">
        <v>228219</v>
      </c>
      <c r="J1878" s="133" t="s">
        <v>4507</v>
      </c>
      <c r="K1878" s="133" t="s">
        <v>1156</v>
      </c>
      <c r="L1878" s="135" t="str">
        <f t="shared" si="58"/>
        <v>AA</v>
      </c>
      <c r="M1878" s="131">
        <f t="shared" si="59"/>
        <v>0</v>
      </c>
      <c r="P1878" s="136"/>
      <c r="Q1878" s="136"/>
      <c r="R1878" s="136"/>
      <c r="S1878" s="136"/>
      <c r="T1878"/>
      <c r="U1878" s="136"/>
      <c r="V1878" s="136"/>
      <c r="W1878"/>
      <c r="X1878" s="136"/>
      <c r="Y1878" s="136"/>
      <c r="Z1878" s="136"/>
      <c r="AA1878" s="136"/>
      <c r="AB1878" s="136"/>
      <c r="AC1878" s="136"/>
      <c r="AD1878" s="136"/>
      <c r="AE1878" s="136"/>
      <c r="AF1878" s="136"/>
      <c r="AG1878" s="136"/>
      <c r="AH1878" s="136"/>
      <c r="AI1878" s="136"/>
    </row>
    <row r="1879" spans="1:35" ht="30" x14ac:dyDescent="0.25">
      <c r="A1879" s="133">
        <v>265450</v>
      </c>
      <c r="B1879" s="133" t="s">
        <v>4473</v>
      </c>
      <c r="C1879" s="133">
        <v>2</v>
      </c>
      <c r="D1879" s="133" t="s">
        <v>1066</v>
      </c>
      <c r="E1879" s="133">
        <v>265</v>
      </c>
      <c r="F1879" s="133" t="s">
        <v>50</v>
      </c>
      <c r="G1879" s="133">
        <v>26545</v>
      </c>
      <c r="H1879" s="133" t="s">
        <v>4473</v>
      </c>
      <c r="I1879" s="133">
        <v>228255</v>
      </c>
      <c r="J1879" s="133" t="s">
        <v>4509</v>
      </c>
      <c r="K1879" s="133" t="s">
        <v>1156</v>
      </c>
      <c r="L1879" s="135" t="str">
        <f t="shared" si="58"/>
        <v>AA</v>
      </c>
      <c r="M1879" s="131">
        <f t="shared" si="59"/>
        <v>0</v>
      </c>
      <c r="P1879" s="136"/>
      <c r="Q1879" s="136"/>
      <c r="R1879" s="136"/>
      <c r="S1879" s="136"/>
      <c r="T1879"/>
      <c r="U1879" s="136"/>
      <c r="V1879" s="136"/>
      <c r="W1879"/>
      <c r="X1879" s="136"/>
      <c r="Y1879" s="136"/>
      <c r="Z1879" s="136"/>
      <c r="AA1879" s="136"/>
      <c r="AB1879" s="136"/>
      <c r="AC1879" s="136"/>
      <c r="AD1879" s="136"/>
      <c r="AE1879" s="136"/>
      <c r="AF1879" s="136"/>
      <c r="AG1879" s="136"/>
      <c r="AH1879" s="136"/>
      <c r="AI1879" s="136"/>
    </row>
    <row r="1880" spans="1:35" ht="30" x14ac:dyDescent="0.25">
      <c r="A1880" s="133">
        <v>265450</v>
      </c>
      <c r="B1880" s="133" t="s">
        <v>4473</v>
      </c>
      <c r="C1880" s="133">
        <v>2</v>
      </c>
      <c r="D1880" s="133" t="s">
        <v>1066</v>
      </c>
      <c r="E1880" s="133">
        <v>265</v>
      </c>
      <c r="F1880" s="133" t="s">
        <v>50</v>
      </c>
      <c r="G1880" s="133">
        <v>26545</v>
      </c>
      <c r="H1880" s="133" t="s">
        <v>4473</v>
      </c>
      <c r="I1880" s="133">
        <v>228559</v>
      </c>
      <c r="J1880" s="133" t="s">
        <v>4511</v>
      </c>
      <c r="K1880" s="133" t="s">
        <v>545</v>
      </c>
      <c r="L1880" s="135" t="str">
        <f t="shared" si="58"/>
        <v>AA</v>
      </c>
      <c r="M1880" s="131">
        <f t="shared" si="59"/>
        <v>0</v>
      </c>
      <c r="P1880" s="136"/>
      <c r="Q1880" s="136"/>
      <c r="R1880" s="136"/>
      <c r="S1880" s="136"/>
      <c r="T1880"/>
      <c r="U1880" s="136"/>
      <c r="V1880" s="136"/>
      <c r="W1880"/>
      <c r="X1880" s="136"/>
      <c r="Y1880" s="136"/>
      <c r="Z1880" s="136"/>
      <c r="AA1880" s="136"/>
      <c r="AB1880" s="136"/>
      <c r="AC1880" s="136"/>
      <c r="AD1880" s="136"/>
      <c r="AE1880" s="136"/>
      <c r="AF1880" s="136"/>
      <c r="AG1880" s="136"/>
      <c r="AH1880" s="136"/>
      <c r="AI1880" s="136"/>
    </row>
    <row r="1881" spans="1:35" ht="30" x14ac:dyDescent="0.25">
      <c r="A1881" s="133">
        <v>265450</v>
      </c>
      <c r="B1881" s="133" t="s">
        <v>4473</v>
      </c>
      <c r="C1881" s="133">
        <v>2</v>
      </c>
      <c r="D1881" s="133" t="s">
        <v>1066</v>
      </c>
      <c r="E1881" s="133">
        <v>265</v>
      </c>
      <c r="F1881" s="133" t="s">
        <v>50</v>
      </c>
      <c r="G1881" s="133">
        <v>26545</v>
      </c>
      <c r="H1881" s="133" t="s">
        <v>4473</v>
      </c>
      <c r="I1881" s="133">
        <v>228560</v>
      </c>
      <c r="J1881" s="133" t="s">
        <v>4513</v>
      </c>
      <c r="K1881" s="133" t="s">
        <v>545</v>
      </c>
      <c r="L1881" s="135" t="str">
        <f t="shared" si="58"/>
        <v>AA</v>
      </c>
      <c r="M1881" s="131">
        <f t="shared" si="59"/>
        <v>0</v>
      </c>
      <c r="P1881" s="136"/>
      <c r="Q1881" s="136"/>
      <c r="R1881" s="136"/>
      <c r="S1881" s="136"/>
      <c r="T1881"/>
      <c r="U1881" s="136"/>
      <c r="V1881" s="136"/>
      <c r="W1881"/>
      <c r="X1881" s="136"/>
      <c r="Y1881" s="136"/>
      <c r="Z1881" s="136"/>
      <c r="AA1881" s="136"/>
      <c r="AB1881" s="136"/>
      <c r="AC1881" s="136"/>
      <c r="AD1881" s="136"/>
      <c r="AE1881" s="136"/>
      <c r="AF1881" s="136"/>
      <c r="AG1881" s="136"/>
      <c r="AH1881" s="136"/>
      <c r="AI1881" s="136"/>
    </row>
    <row r="1882" spans="1:35" ht="30" x14ac:dyDescent="0.25">
      <c r="A1882" s="133">
        <v>265450</v>
      </c>
      <c r="B1882" s="133" t="s">
        <v>4473</v>
      </c>
      <c r="C1882" s="133">
        <v>2</v>
      </c>
      <c r="D1882" s="133" t="s">
        <v>1066</v>
      </c>
      <c r="E1882" s="133">
        <v>265</v>
      </c>
      <c r="F1882" s="133" t="s">
        <v>50</v>
      </c>
      <c r="G1882" s="133">
        <v>26545</v>
      </c>
      <c r="H1882" s="133" t="s">
        <v>4473</v>
      </c>
      <c r="I1882" s="133">
        <v>228663</v>
      </c>
      <c r="J1882" s="133" t="s">
        <v>4515</v>
      </c>
      <c r="K1882" s="133" t="s">
        <v>545</v>
      </c>
      <c r="L1882" s="135" t="str">
        <f t="shared" si="58"/>
        <v>AA</v>
      </c>
      <c r="M1882" s="131">
        <f t="shared" si="59"/>
        <v>0</v>
      </c>
      <c r="P1882" s="136"/>
      <c r="Q1882" s="136"/>
      <c r="R1882" s="136"/>
      <c r="S1882" s="136"/>
      <c r="T1882"/>
      <c r="U1882" s="136"/>
      <c r="V1882" s="136"/>
      <c r="W1882"/>
      <c r="X1882" s="136"/>
      <c r="Y1882" s="136"/>
      <c r="Z1882" s="136"/>
      <c r="AA1882" s="136"/>
      <c r="AB1882" s="136"/>
      <c r="AC1882" s="136"/>
      <c r="AD1882" s="136"/>
      <c r="AE1882" s="136"/>
      <c r="AF1882" s="136"/>
      <c r="AG1882" s="136"/>
      <c r="AH1882" s="136"/>
      <c r="AI1882" s="136"/>
    </row>
    <row r="1883" spans="1:35" ht="30" x14ac:dyDescent="0.25">
      <c r="A1883" s="133">
        <v>265450</v>
      </c>
      <c r="B1883" s="133" t="s">
        <v>4473</v>
      </c>
      <c r="C1883" s="133">
        <v>2</v>
      </c>
      <c r="D1883" s="133" t="s">
        <v>1066</v>
      </c>
      <c r="E1883" s="133">
        <v>265</v>
      </c>
      <c r="F1883" s="133" t="s">
        <v>50</v>
      </c>
      <c r="G1883" s="133">
        <v>26545</v>
      </c>
      <c r="H1883" s="133" t="s">
        <v>4473</v>
      </c>
      <c r="I1883" s="133">
        <v>228681</v>
      </c>
      <c r="J1883" s="133" t="s">
        <v>4517</v>
      </c>
      <c r="K1883" s="133" t="s">
        <v>545</v>
      </c>
      <c r="L1883" s="135" t="str">
        <f t="shared" si="58"/>
        <v>AA</v>
      </c>
      <c r="M1883" s="131">
        <f t="shared" si="59"/>
        <v>0</v>
      </c>
      <c r="P1883" s="136"/>
      <c r="Q1883" s="136"/>
      <c r="R1883" s="136"/>
      <c r="S1883" s="136"/>
      <c r="T1883"/>
      <c r="U1883" s="136"/>
      <c r="V1883" s="136"/>
      <c r="W1883"/>
      <c r="X1883" s="136"/>
      <c r="Y1883" s="136"/>
      <c r="Z1883" s="136"/>
      <c r="AA1883" s="136"/>
      <c r="AB1883" s="136"/>
      <c r="AC1883" s="136"/>
      <c r="AD1883" s="136"/>
      <c r="AE1883" s="136"/>
      <c r="AF1883" s="136"/>
      <c r="AG1883" s="136"/>
      <c r="AH1883" s="136"/>
      <c r="AI1883" s="136"/>
    </row>
    <row r="1884" spans="1:35" ht="30" x14ac:dyDescent="0.25">
      <c r="A1884" s="133">
        <v>265450</v>
      </c>
      <c r="B1884" s="133" t="s">
        <v>4473</v>
      </c>
      <c r="C1884" s="133">
        <v>2</v>
      </c>
      <c r="D1884" s="133" t="s">
        <v>1066</v>
      </c>
      <c r="E1884" s="133">
        <v>265</v>
      </c>
      <c r="F1884" s="133" t="s">
        <v>50</v>
      </c>
      <c r="G1884" s="133">
        <v>26545</v>
      </c>
      <c r="H1884" s="133" t="s">
        <v>4473</v>
      </c>
      <c r="I1884" s="133">
        <v>228702</v>
      </c>
      <c r="J1884" s="133" t="s">
        <v>4519</v>
      </c>
      <c r="K1884" s="133" t="s">
        <v>545</v>
      </c>
      <c r="L1884" s="135" t="str">
        <f t="shared" si="58"/>
        <v>AA</v>
      </c>
      <c r="M1884" s="131">
        <f t="shared" si="59"/>
        <v>0</v>
      </c>
      <c r="P1884" s="136"/>
      <c r="Q1884" s="136"/>
      <c r="R1884" s="136"/>
      <c r="S1884" s="136"/>
      <c r="T1884"/>
      <c r="U1884" s="136"/>
      <c r="V1884" s="136"/>
      <c r="W1884"/>
      <c r="X1884" s="136"/>
      <c r="Y1884" s="136"/>
      <c r="Z1884" s="136"/>
      <c r="AA1884" s="136"/>
      <c r="AB1884" s="136"/>
      <c r="AC1884" s="136"/>
      <c r="AD1884" s="136"/>
      <c r="AE1884" s="136"/>
      <c r="AF1884" s="136"/>
      <c r="AG1884" s="136"/>
      <c r="AH1884" s="136"/>
      <c r="AI1884" s="136"/>
    </row>
    <row r="1885" spans="1:35" ht="30" x14ac:dyDescent="0.25">
      <c r="A1885" s="133">
        <v>265450</v>
      </c>
      <c r="B1885" s="133" t="s">
        <v>4473</v>
      </c>
      <c r="C1885" s="133">
        <v>2</v>
      </c>
      <c r="D1885" s="133" t="s">
        <v>1066</v>
      </c>
      <c r="E1885" s="133">
        <v>265</v>
      </c>
      <c r="F1885" s="133" t="s">
        <v>50</v>
      </c>
      <c r="G1885" s="133">
        <v>26545</v>
      </c>
      <c r="H1885" s="133" t="s">
        <v>4473</v>
      </c>
      <c r="I1885" s="133">
        <v>228825</v>
      </c>
      <c r="J1885" s="133" t="s">
        <v>4521</v>
      </c>
      <c r="K1885" s="133" t="s">
        <v>1156</v>
      </c>
      <c r="L1885" s="135" t="str">
        <f t="shared" si="58"/>
        <v>AA</v>
      </c>
      <c r="M1885" s="131">
        <f t="shared" si="59"/>
        <v>0</v>
      </c>
      <c r="P1885" s="136"/>
      <c r="Q1885" s="136"/>
      <c r="R1885" s="136"/>
      <c r="S1885" s="136"/>
      <c r="T1885"/>
      <c r="U1885" s="136"/>
      <c r="V1885" s="136"/>
      <c r="W1885"/>
      <c r="X1885" s="136"/>
      <c r="Y1885" s="136"/>
      <c r="Z1885" s="136"/>
      <c r="AA1885" s="136"/>
      <c r="AB1885" s="136"/>
      <c r="AC1885" s="136"/>
      <c r="AD1885" s="136"/>
      <c r="AE1885" s="136"/>
      <c r="AF1885" s="136"/>
      <c r="AG1885" s="136"/>
      <c r="AH1885" s="136"/>
      <c r="AI1885" s="136"/>
    </row>
    <row r="1886" spans="1:35" ht="30" x14ac:dyDescent="0.25">
      <c r="A1886" s="133">
        <v>265450</v>
      </c>
      <c r="B1886" s="133" t="s">
        <v>4473</v>
      </c>
      <c r="C1886" s="133">
        <v>2</v>
      </c>
      <c r="D1886" s="133" t="s">
        <v>1066</v>
      </c>
      <c r="E1886" s="133">
        <v>265</v>
      </c>
      <c r="F1886" s="133" t="s">
        <v>50</v>
      </c>
      <c r="G1886" s="133">
        <v>26545</v>
      </c>
      <c r="H1886" s="133" t="s">
        <v>4473</v>
      </c>
      <c r="I1886" s="133">
        <v>228966</v>
      </c>
      <c r="J1886" s="133" t="s">
        <v>4523</v>
      </c>
      <c r="K1886" s="133" t="s">
        <v>545</v>
      </c>
      <c r="L1886" s="135" t="str">
        <f t="shared" si="58"/>
        <v>AA</v>
      </c>
      <c r="M1886" s="131">
        <f t="shared" si="59"/>
        <v>0</v>
      </c>
      <c r="P1886" s="136"/>
      <c r="Q1886" s="136"/>
      <c r="R1886" s="136"/>
      <c r="S1886" s="136"/>
      <c r="T1886"/>
      <c r="U1886" s="136"/>
      <c r="V1886" s="136"/>
      <c r="W1886"/>
      <c r="X1886" s="136"/>
      <c r="Y1886" s="136"/>
      <c r="Z1886" s="136"/>
      <c r="AA1886" s="136"/>
      <c r="AB1886" s="136"/>
      <c r="AC1886" s="136"/>
      <c r="AD1886" s="136"/>
      <c r="AE1886" s="136"/>
      <c r="AF1886" s="136"/>
      <c r="AG1886" s="136"/>
      <c r="AH1886" s="136"/>
      <c r="AI1886" s="136"/>
    </row>
    <row r="1887" spans="1:35" ht="30" x14ac:dyDescent="0.25">
      <c r="A1887" s="133">
        <v>265450</v>
      </c>
      <c r="B1887" s="133" t="s">
        <v>4473</v>
      </c>
      <c r="C1887" s="133">
        <v>2</v>
      </c>
      <c r="D1887" s="133" t="s">
        <v>1066</v>
      </c>
      <c r="E1887" s="133">
        <v>265</v>
      </c>
      <c r="F1887" s="133" t="s">
        <v>50</v>
      </c>
      <c r="G1887" s="133">
        <v>26545</v>
      </c>
      <c r="H1887" s="133" t="s">
        <v>4473</v>
      </c>
      <c r="I1887" s="133">
        <v>333543</v>
      </c>
      <c r="J1887" s="133" t="s">
        <v>4525</v>
      </c>
      <c r="K1887" s="133" t="s">
        <v>545</v>
      </c>
      <c r="L1887" s="135" t="str">
        <f t="shared" si="58"/>
        <v>AA</v>
      </c>
      <c r="M1887" s="131">
        <f t="shared" si="59"/>
        <v>0</v>
      </c>
      <c r="P1887" s="136"/>
      <c r="Q1887" s="136"/>
      <c r="R1887" s="136"/>
      <c r="S1887" s="136"/>
      <c r="T1887"/>
      <c r="U1887" s="136"/>
      <c r="V1887" s="136"/>
      <c r="W1887"/>
      <c r="X1887" s="136"/>
      <c r="Y1887" s="136"/>
      <c r="Z1887" s="136"/>
      <c r="AA1887" s="136"/>
      <c r="AB1887" s="136"/>
      <c r="AC1887" s="136"/>
      <c r="AD1887" s="136"/>
      <c r="AE1887" s="136"/>
      <c r="AF1887" s="136"/>
      <c r="AG1887" s="136"/>
      <c r="AH1887" s="136"/>
      <c r="AI1887" s="136"/>
    </row>
    <row r="1888" spans="1:35" ht="30" x14ac:dyDescent="0.25">
      <c r="A1888" s="133">
        <v>265450</v>
      </c>
      <c r="B1888" s="133" t="s">
        <v>4473</v>
      </c>
      <c r="C1888" s="133">
        <v>2</v>
      </c>
      <c r="D1888" s="133" t="s">
        <v>1066</v>
      </c>
      <c r="E1888" s="133">
        <v>265</v>
      </c>
      <c r="F1888" s="133" t="s">
        <v>50</v>
      </c>
      <c r="G1888" s="133">
        <v>26545</v>
      </c>
      <c r="H1888" s="133" t="s">
        <v>4473</v>
      </c>
      <c r="I1888" s="133">
        <v>336989</v>
      </c>
      <c r="J1888" s="133" t="s">
        <v>4527</v>
      </c>
      <c r="K1888" s="133" t="s">
        <v>884</v>
      </c>
      <c r="L1888" s="135" t="str">
        <f t="shared" si="58"/>
        <v>AA</v>
      </c>
      <c r="M1888" s="131">
        <f t="shared" si="59"/>
        <v>0</v>
      </c>
      <c r="P1888" s="136"/>
      <c r="Q1888" s="136"/>
      <c r="R1888" s="136"/>
      <c r="S1888" s="136"/>
      <c r="T1888"/>
      <c r="U1888" s="136"/>
      <c r="V1888" s="136"/>
      <c r="W1888"/>
      <c r="X1888" s="136"/>
      <c r="Y1888" s="136"/>
      <c r="Z1888" s="136"/>
      <c r="AA1888" s="136"/>
      <c r="AB1888" s="136"/>
      <c r="AC1888" s="136"/>
      <c r="AD1888" s="136"/>
      <c r="AE1888" s="136"/>
      <c r="AF1888" s="136"/>
      <c r="AG1888" s="136"/>
      <c r="AH1888" s="136"/>
      <c r="AI1888" s="136"/>
    </row>
    <row r="1889" spans="1:35" ht="30" x14ac:dyDescent="0.25">
      <c r="A1889" s="133">
        <v>265450</v>
      </c>
      <c r="B1889" s="133" t="s">
        <v>4473</v>
      </c>
      <c r="C1889" s="133">
        <v>2</v>
      </c>
      <c r="D1889" s="133" t="s">
        <v>1066</v>
      </c>
      <c r="E1889" s="133">
        <v>265</v>
      </c>
      <c r="F1889" s="133" t="s">
        <v>50</v>
      </c>
      <c r="G1889" s="133">
        <v>26545</v>
      </c>
      <c r="H1889" s="133" t="s">
        <v>4473</v>
      </c>
      <c r="I1889" s="133">
        <v>552148</v>
      </c>
      <c r="J1889" s="133" t="s">
        <v>4529</v>
      </c>
      <c r="K1889" s="133" t="s">
        <v>1156</v>
      </c>
      <c r="L1889" s="135" t="str">
        <f t="shared" si="58"/>
        <v>AA</v>
      </c>
      <c r="M1889" s="131">
        <f t="shared" si="59"/>
        <v>0</v>
      </c>
      <c r="P1889" s="136"/>
      <c r="Q1889" s="136"/>
      <c r="R1889" s="136"/>
      <c r="S1889" s="136"/>
      <c r="T1889"/>
      <c r="U1889" s="136"/>
      <c r="V1889" s="136"/>
      <c r="W1889"/>
      <c r="X1889" s="136"/>
      <c r="Y1889" s="136"/>
      <c r="Z1889" s="136"/>
      <c r="AA1889" s="136"/>
      <c r="AB1889" s="136"/>
      <c r="AC1889" s="136"/>
      <c r="AD1889" s="136"/>
      <c r="AE1889" s="136"/>
      <c r="AF1889" s="136"/>
      <c r="AG1889" s="136"/>
      <c r="AH1889" s="136"/>
      <c r="AI1889" s="136"/>
    </row>
    <row r="1890" spans="1:35" ht="12.75" customHeight="1" x14ac:dyDescent="0.25">
      <c r="A1890" s="133">
        <v>265450</v>
      </c>
      <c r="B1890" s="133" t="s">
        <v>4473</v>
      </c>
      <c r="C1890" s="133">
        <v>2</v>
      </c>
      <c r="D1890" s="133" t="s">
        <v>1066</v>
      </c>
      <c r="E1890" s="133">
        <v>265</v>
      </c>
      <c r="F1890" s="133" t="s">
        <v>50</v>
      </c>
      <c r="G1890" s="133">
        <v>26545</v>
      </c>
      <c r="H1890" s="133" t="s">
        <v>4473</v>
      </c>
      <c r="I1890" s="133">
        <v>552161</v>
      </c>
      <c r="J1890" s="133" t="s">
        <v>4531</v>
      </c>
      <c r="K1890" s="133" t="s">
        <v>1156</v>
      </c>
      <c r="L1890" s="135" t="str">
        <f t="shared" si="58"/>
        <v>AA</v>
      </c>
      <c r="M1890" s="131">
        <f t="shared" si="59"/>
        <v>0</v>
      </c>
      <c r="P1890" s="136"/>
      <c r="Q1890" s="136"/>
      <c r="R1890" s="136"/>
      <c r="S1890" s="136"/>
      <c r="T1890"/>
      <c r="U1890" s="136"/>
      <c r="V1890" s="136"/>
      <c r="W1890"/>
      <c r="X1890" s="136"/>
      <c r="Y1890" s="136"/>
      <c r="Z1890" s="136"/>
      <c r="AA1890" s="136"/>
      <c r="AB1890" s="136"/>
      <c r="AC1890" s="136"/>
      <c r="AD1890" s="136"/>
      <c r="AE1890" s="136"/>
      <c r="AF1890" s="136"/>
      <c r="AG1890" s="136"/>
      <c r="AH1890" s="136"/>
      <c r="AI1890" s="136"/>
    </row>
    <row r="1891" spans="1:35" ht="12.75" customHeight="1" x14ac:dyDescent="0.25">
      <c r="A1891" s="133">
        <v>265450</v>
      </c>
      <c r="B1891" s="133" t="s">
        <v>4473</v>
      </c>
      <c r="C1891" s="133">
        <v>2</v>
      </c>
      <c r="D1891" s="133" t="s">
        <v>1066</v>
      </c>
      <c r="E1891" s="133">
        <v>265</v>
      </c>
      <c r="F1891" s="133" t="s">
        <v>50</v>
      </c>
      <c r="G1891" s="133">
        <v>26545</v>
      </c>
      <c r="H1891" s="133" t="s">
        <v>4473</v>
      </c>
      <c r="I1891" s="133">
        <v>559372</v>
      </c>
      <c r="J1891" s="133" t="s">
        <v>4533</v>
      </c>
      <c r="K1891" s="133" t="s">
        <v>1156</v>
      </c>
      <c r="L1891" s="135" t="str">
        <f t="shared" si="58"/>
        <v>AA</v>
      </c>
      <c r="M1891" s="131">
        <f t="shared" si="59"/>
        <v>0</v>
      </c>
      <c r="P1891" s="136"/>
      <c r="Q1891" s="136"/>
      <c r="R1891" s="136"/>
      <c r="S1891" s="136"/>
      <c r="T1891"/>
      <c r="U1891" s="136"/>
      <c r="V1891" s="136"/>
      <c r="W1891"/>
      <c r="X1891" s="136"/>
      <c r="Y1891" s="136"/>
      <c r="Z1891" s="136"/>
      <c r="AA1891" s="136"/>
      <c r="AB1891" s="136"/>
      <c r="AC1891" s="136"/>
      <c r="AD1891" s="136"/>
      <c r="AE1891" s="136"/>
      <c r="AF1891" s="136"/>
      <c r="AG1891" s="136"/>
      <c r="AH1891" s="136"/>
      <c r="AI1891" s="136"/>
    </row>
    <row r="1892" spans="1:35" ht="12.75" customHeight="1" x14ac:dyDescent="0.25">
      <c r="A1892" s="133">
        <v>265450</v>
      </c>
      <c r="B1892" s="133" t="s">
        <v>4473</v>
      </c>
      <c r="C1892" s="133">
        <v>2</v>
      </c>
      <c r="D1892" s="133" t="s">
        <v>1066</v>
      </c>
      <c r="E1892" s="133">
        <v>265</v>
      </c>
      <c r="F1892" s="133" t="s">
        <v>50</v>
      </c>
      <c r="G1892" s="133">
        <v>26545</v>
      </c>
      <c r="H1892" s="133" t="s">
        <v>4473</v>
      </c>
      <c r="I1892" s="133">
        <v>559376</v>
      </c>
      <c r="J1892" s="133" t="s">
        <v>4535</v>
      </c>
      <c r="K1892" s="133" t="s">
        <v>1156</v>
      </c>
      <c r="L1892" s="135" t="str">
        <f t="shared" si="58"/>
        <v>AA</v>
      </c>
      <c r="M1892" s="131">
        <f t="shared" si="59"/>
        <v>0</v>
      </c>
      <c r="P1892" s="136"/>
      <c r="Q1892" s="136"/>
      <c r="R1892" s="136"/>
      <c r="S1892" s="136"/>
      <c r="T1892"/>
      <c r="U1892" s="136"/>
      <c r="V1892" s="136"/>
      <c r="W1892"/>
      <c r="X1892" s="136"/>
      <c r="Y1892" s="136"/>
      <c r="Z1892" s="136"/>
      <c r="AA1892" s="136"/>
      <c r="AB1892" s="136"/>
      <c r="AC1892" s="136"/>
      <c r="AD1892" s="136"/>
      <c r="AE1892" s="136"/>
      <c r="AF1892" s="136"/>
      <c r="AG1892" s="136"/>
      <c r="AH1892" s="136"/>
      <c r="AI1892" s="136"/>
    </row>
    <row r="1893" spans="1:35" ht="12.75" customHeight="1" x14ac:dyDescent="0.25">
      <c r="A1893" s="133">
        <v>265450</v>
      </c>
      <c r="B1893" s="133" t="s">
        <v>4473</v>
      </c>
      <c r="C1893" s="133">
        <v>2</v>
      </c>
      <c r="D1893" s="133" t="s">
        <v>1066</v>
      </c>
      <c r="E1893" s="133">
        <v>265</v>
      </c>
      <c r="F1893" s="133" t="s">
        <v>50</v>
      </c>
      <c r="G1893" s="133">
        <v>26545</v>
      </c>
      <c r="H1893" s="133" t="s">
        <v>4473</v>
      </c>
      <c r="I1893" s="133">
        <v>559441</v>
      </c>
      <c r="J1893" s="133" t="s">
        <v>4537</v>
      </c>
      <c r="K1893" s="133" t="s">
        <v>604</v>
      </c>
      <c r="L1893" s="135" t="str">
        <f t="shared" si="58"/>
        <v>AA</v>
      </c>
      <c r="M1893" s="131">
        <f t="shared" si="59"/>
        <v>0</v>
      </c>
      <c r="P1893" s="136"/>
      <c r="Q1893" s="136"/>
      <c r="R1893" s="136"/>
      <c r="S1893" s="136"/>
      <c r="T1893"/>
      <c r="U1893" s="136"/>
      <c r="V1893" s="136"/>
      <c r="W1893"/>
      <c r="X1893" s="136"/>
      <c r="Y1893" s="136"/>
      <c r="Z1893" s="136"/>
      <c r="AA1893" s="136"/>
      <c r="AB1893" s="136"/>
      <c r="AC1893" s="136"/>
      <c r="AD1893" s="136"/>
      <c r="AE1893" s="136"/>
      <c r="AF1893" s="136"/>
      <c r="AG1893" s="136"/>
      <c r="AH1893" s="136"/>
      <c r="AI1893" s="136"/>
    </row>
    <row r="1894" spans="1:35" ht="12.75" customHeight="1" x14ac:dyDescent="0.25">
      <c r="A1894" s="133">
        <v>265450</v>
      </c>
      <c r="B1894" s="133" t="s">
        <v>4473</v>
      </c>
      <c r="C1894" s="133">
        <v>2</v>
      </c>
      <c r="D1894" s="133" t="s">
        <v>1066</v>
      </c>
      <c r="E1894" s="133">
        <v>265</v>
      </c>
      <c r="F1894" s="133" t="s">
        <v>50</v>
      </c>
      <c r="G1894" s="133">
        <v>26545</v>
      </c>
      <c r="H1894" s="133" t="s">
        <v>4473</v>
      </c>
      <c r="I1894" s="133">
        <v>559504</v>
      </c>
      <c r="J1894" s="133" t="s">
        <v>4539</v>
      </c>
      <c r="K1894" s="133" t="s">
        <v>604</v>
      </c>
      <c r="L1894" s="135" t="str">
        <f t="shared" si="58"/>
        <v>AA</v>
      </c>
      <c r="M1894" s="131">
        <f t="shared" si="59"/>
        <v>0</v>
      </c>
      <c r="P1894" s="136"/>
      <c r="Q1894" s="136"/>
      <c r="R1894" s="136"/>
      <c r="S1894" s="136"/>
      <c r="T1894"/>
      <c r="U1894" s="136"/>
      <c r="V1894" s="136"/>
      <c r="W1894"/>
      <c r="X1894" s="136"/>
      <c r="Y1894" s="136"/>
      <c r="Z1894" s="136"/>
      <c r="AA1894" s="136"/>
      <c r="AB1894" s="136"/>
      <c r="AC1894" s="136"/>
      <c r="AD1894" s="136"/>
      <c r="AE1894" s="136"/>
      <c r="AF1894" s="136"/>
      <c r="AG1894" s="136"/>
      <c r="AH1894" s="136"/>
      <c r="AI1894" s="136"/>
    </row>
    <row r="1895" spans="1:35" ht="12.75" customHeight="1" x14ac:dyDescent="0.25">
      <c r="A1895" s="133">
        <v>270000</v>
      </c>
      <c r="B1895" s="133" t="s">
        <v>4541</v>
      </c>
      <c r="C1895" s="133">
        <v>2</v>
      </c>
      <c r="D1895" s="133" t="s">
        <v>1066</v>
      </c>
      <c r="E1895" s="133">
        <v>270</v>
      </c>
      <c r="F1895" s="133" t="s">
        <v>4541</v>
      </c>
      <c r="G1895" s="133">
        <v>27000</v>
      </c>
      <c r="H1895" s="133" t="s">
        <v>4541</v>
      </c>
      <c r="I1895" s="133">
        <v>102260</v>
      </c>
      <c r="J1895" s="133" t="s">
        <v>4541</v>
      </c>
      <c r="K1895" s="133" t="s">
        <v>557</v>
      </c>
      <c r="L1895" s="135" t="str">
        <f t="shared" si="58"/>
        <v>AA</v>
      </c>
      <c r="M1895" s="131">
        <f t="shared" si="59"/>
        <v>0</v>
      </c>
      <c r="P1895" s="136"/>
      <c r="Q1895" s="136"/>
      <c r="R1895" s="136"/>
      <c r="S1895" s="136"/>
      <c r="T1895"/>
      <c r="U1895" s="136"/>
      <c r="V1895" s="136"/>
      <c r="W1895"/>
      <c r="X1895" s="136"/>
      <c r="Y1895" s="136"/>
      <c r="Z1895" s="136"/>
      <c r="AA1895" s="136"/>
      <c r="AB1895" s="136"/>
      <c r="AC1895" s="136"/>
      <c r="AD1895" s="136"/>
      <c r="AE1895" s="136"/>
      <c r="AF1895" s="136"/>
      <c r="AG1895" s="136"/>
      <c r="AH1895" s="136"/>
      <c r="AI1895" s="136"/>
    </row>
    <row r="1896" spans="1:35" ht="12.75" customHeight="1" x14ac:dyDescent="0.25">
      <c r="A1896" s="133">
        <v>270000</v>
      </c>
      <c r="B1896" s="133" t="s">
        <v>4541</v>
      </c>
      <c r="C1896" s="133">
        <v>2</v>
      </c>
      <c r="D1896" s="133" t="s">
        <v>1066</v>
      </c>
      <c r="E1896" s="133">
        <v>270</v>
      </c>
      <c r="F1896" s="133" t="s">
        <v>4541</v>
      </c>
      <c r="G1896" s="133">
        <v>27000</v>
      </c>
      <c r="H1896" s="133" t="s">
        <v>4541</v>
      </c>
      <c r="I1896" s="133">
        <v>102261</v>
      </c>
      <c r="J1896" s="133" t="s">
        <v>4545</v>
      </c>
      <c r="K1896" s="133" t="s">
        <v>557</v>
      </c>
      <c r="L1896" s="135" t="str">
        <f t="shared" si="58"/>
        <v>AA</v>
      </c>
      <c r="M1896" s="131">
        <f t="shared" si="59"/>
        <v>0</v>
      </c>
      <c r="P1896" s="136"/>
      <c r="Q1896" s="136"/>
      <c r="R1896" s="136"/>
      <c r="S1896" s="136"/>
      <c r="T1896"/>
      <c r="U1896" s="136"/>
      <c r="V1896" s="136"/>
      <c r="W1896"/>
      <c r="X1896" s="136"/>
      <c r="Y1896" s="136"/>
      <c r="Z1896" s="136"/>
      <c r="AA1896" s="136"/>
      <c r="AB1896" s="136"/>
      <c r="AC1896" s="136"/>
      <c r="AD1896" s="136"/>
      <c r="AE1896" s="136"/>
      <c r="AF1896" s="136"/>
      <c r="AG1896" s="136"/>
      <c r="AH1896" s="136"/>
      <c r="AI1896" s="136"/>
    </row>
    <row r="1897" spans="1:35" ht="30" x14ac:dyDescent="0.25">
      <c r="A1897" s="133">
        <v>270000</v>
      </c>
      <c r="B1897" s="133" t="s">
        <v>4541</v>
      </c>
      <c r="C1897" s="133">
        <v>2</v>
      </c>
      <c r="D1897" s="133" t="s">
        <v>1066</v>
      </c>
      <c r="E1897" s="133">
        <v>270</v>
      </c>
      <c r="F1897" s="133" t="s">
        <v>4541</v>
      </c>
      <c r="G1897" s="133">
        <v>27000</v>
      </c>
      <c r="H1897" s="133" t="s">
        <v>4541</v>
      </c>
      <c r="I1897" s="133">
        <v>104235</v>
      </c>
      <c r="J1897" s="133" t="s">
        <v>4547</v>
      </c>
      <c r="K1897" s="133" t="s">
        <v>1079</v>
      </c>
      <c r="L1897" s="135" t="str">
        <f t="shared" si="58"/>
        <v>AA</v>
      </c>
      <c r="M1897" s="131">
        <f t="shared" si="59"/>
        <v>0</v>
      </c>
      <c r="P1897" s="136"/>
      <c r="Q1897" s="136"/>
      <c r="R1897" s="136"/>
      <c r="S1897" s="136"/>
      <c r="T1897"/>
      <c r="U1897" s="136"/>
      <c r="V1897" s="136"/>
      <c r="W1897"/>
      <c r="X1897" s="136"/>
      <c r="Y1897" s="136"/>
      <c r="Z1897" s="136"/>
      <c r="AA1897" s="136"/>
      <c r="AB1897" s="136"/>
      <c r="AC1897" s="136"/>
      <c r="AD1897" s="136"/>
      <c r="AE1897" s="136"/>
      <c r="AF1897" s="136"/>
      <c r="AG1897" s="136"/>
      <c r="AH1897" s="136"/>
      <c r="AI1897" s="136"/>
    </row>
    <row r="1898" spans="1:35" ht="30" x14ac:dyDescent="0.25">
      <c r="A1898" s="133">
        <v>270000</v>
      </c>
      <c r="B1898" s="133" t="s">
        <v>4541</v>
      </c>
      <c r="C1898" s="133">
        <v>2</v>
      </c>
      <c r="D1898" s="133" t="s">
        <v>1066</v>
      </c>
      <c r="E1898" s="133">
        <v>270</v>
      </c>
      <c r="F1898" s="133" t="s">
        <v>4541</v>
      </c>
      <c r="G1898" s="133">
        <v>27000</v>
      </c>
      <c r="H1898" s="133" t="s">
        <v>4541</v>
      </c>
      <c r="I1898" s="133">
        <v>104760</v>
      </c>
      <c r="J1898" s="133" t="s">
        <v>4549</v>
      </c>
      <c r="K1898" s="133" t="s">
        <v>1903</v>
      </c>
      <c r="L1898" s="135" t="str">
        <f t="shared" si="58"/>
        <v>AA</v>
      </c>
      <c r="M1898" s="131">
        <f t="shared" si="59"/>
        <v>0</v>
      </c>
      <c r="P1898" s="136"/>
      <c r="Q1898" s="136"/>
      <c r="R1898" s="136"/>
      <c r="S1898" s="136"/>
      <c r="T1898"/>
      <c r="U1898" s="136"/>
      <c r="V1898" s="136"/>
      <c r="W1898"/>
      <c r="X1898" s="136"/>
      <c r="Y1898" s="136"/>
      <c r="Z1898" s="136"/>
      <c r="AA1898" s="136"/>
      <c r="AB1898" s="136"/>
      <c r="AC1898" s="136"/>
      <c r="AD1898" s="136"/>
      <c r="AE1898" s="136"/>
      <c r="AF1898" s="136"/>
      <c r="AG1898" s="136"/>
      <c r="AH1898" s="136"/>
      <c r="AI1898" s="136"/>
    </row>
    <row r="1899" spans="1:35" ht="30" x14ac:dyDescent="0.25">
      <c r="A1899" s="133">
        <v>270000</v>
      </c>
      <c r="B1899" s="133" t="s">
        <v>4541</v>
      </c>
      <c r="C1899" s="133">
        <v>2</v>
      </c>
      <c r="D1899" s="133" t="s">
        <v>1066</v>
      </c>
      <c r="E1899" s="133">
        <v>270</v>
      </c>
      <c r="F1899" s="133" t="s">
        <v>4541</v>
      </c>
      <c r="G1899" s="133">
        <v>27000</v>
      </c>
      <c r="H1899" s="133" t="s">
        <v>4541</v>
      </c>
      <c r="I1899" s="133">
        <v>105116</v>
      </c>
      <c r="J1899" s="133" t="s">
        <v>4551</v>
      </c>
      <c r="K1899" s="133" t="s">
        <v>557</v>
      </c>
      <c r="L1899" s="135" t="str">
        <f t="shared" si="58"/>
        <v>AA</v>
      </c>
      <c r="M1899" s="131">
        <f t="shared" si="59"/>
        <v>0</v>
      </c>
      <c r="P1899" s="136"/>
      <c r="Q1899" s="136"/>
      <c r="R1899" s="136"/>
      <c r="S1899" s="136"/>
      <c r="T1899"/>
      <c r="U1899" s="136"/>
      <c r="V1899" s="136"/>
      <c r="W1899"/>
      <c r="X1899" s="136"/>
      <c r="Y1899" s="136"/>
      <c r="Z1899" s="136"/>
      <c r="AA1899" s="136"/>
      <c r="AB1899" s="136"/>
      <c r="AC1899" s="136"/>
      <c r="AD1899" s="136"/>
      <c r="AE1899" s="136"/>
      <c r="AF1899" s="136"/>
      <c r="AG1899" s="136"/>
      <c r="AH1899" s="136"/>
      <c r="AI1899" s="136"/>
    </row>
    <row r="1900" spans="1:35" ht="30" x14ac:dyDescent="0.25">
      <c r="A1900" s="133">
        <v>270000</v>
      </c>
      <c r="B1900" s="133" t="s">
        <v>4541</v>
      </c>
      <c r="C1900" s="133">
        <v>2</v>
      </c>
      <c r="D1900" s="133" t="s">
        <v>1066</v>
      </c>
      <c r="E1900" s="133">
        <v>270</v>
      </c>
      <c r="F1900" s="133" t="s">
        <v>4541</v>
      </c>
      <c r="G1900" s="133">
        <v>27000</v>
      </c>
      <c r="H1900" s="133" t="s">
        <v>4541</v>
      </c>
      <c r="I1900" s="133">
        <v>105504</v>
      </c>
      <c r="J1900" s="133" t="s">
        <v>4553</v>
      </c>
      <c r="K1900" s="133" t="s">
        <v>557</v>
      </c>
      <c r="L1900" s="135" t="str">
        <f t="shared" si="58"/>
        <v>AA</v>
      </c>
      <c r="M1900" s="131">
        <f t="shared" si="59"/>
        <v>0</v>
      </c>
      <c r="P1900" s="136"/>
      <c r="Q1900" s="136"/>
      <c r="R1900" s="136"/>
      <c r="S1900" s="136"/>
      <c r="T1900"/>
      <c r="U1900" s="136"/>
      <c r="V1900" s="136"/>
      <c r="W1900"/>
      <c r="X1900" s="136"/>
      <c r="Y1900" s="136"/>
      <c r="Z1900" s="136"/>
      <c r="AA1900" s="136"/>
      <c r="AB1900" s="136"/>
      <c r="AC1900" s="136"/>
      <c r="AD1900" s="136"/>
      <c r="AE1900" s="136"/>
      <c r="AF1900" s="136"/>
      <c r="AG1900" s="136"/>
      <c r="AH1900" s="136"/>
      <c r="AI1900" s="136"/>
    </row>
    <row r="1901" spans="1:35" ht="30" x14ac:dyDescent="0.25">
      <c r="A1901" s="133">
        <v>270000</v>
      </c>
      <c r="B1901" s="133" t="s">
        <v>4541</v>
      </c>
      <c r="C1901" s="133">
        <v>2</v>
      </c>
      <c r="D1901" s="133" t="s">
        <v>1066</v>
      </c>
      <c r="E1901" s="133">
        <v>270</v>
      </c>
      <c r="F1901" s="133" t="s">
        <v>4541</v>
      </c>
      <c r="G1901" s="133">
        <v>27000</v>
      </c>
      <c r="H1901" s="133" t="s">
        <v>4541</v>
      </c>
      <c r="I1901" s="133">
        <v>107390</v>
      </c>
      <c r="J1901" s="133" t="s">
        <v>4555</v>
      </c>
      <c r="K1901" s="133" t="s">
        <v>545</v>
      </c>
      <c r="L1901" s="135" t="str">
        <f t="shared" si="58"/>
        <v>AA</v>
      </c>
      <c r="M1901" s="131">
        <f t="shared" si="59"/>
        <v>0</v>
      </c>
      <c r="P1901" s="136"/>
      <c r="Q1901" s="136"/>
      <c r="R1901" s="136"/>
      <c r="S1901" s="136"/>
      <c r="T1901"/>
      <c r="U1901" s="136"/>
      <c r="V1901" s="136"/>
      <c r="W1901"/>
      <c r="X1901" s="136"/>
      <c r="Y1901" s="136"/>
      <c r="Z1901" s="136"/>
      <c r="AA1901" s="136"/>
      <c r="AB1901" s="136"/>
      <c r="AC1901" s="136"/>
      <c r="AD1901" s="136"/>
      <c r="AE1901" s="136"/>
      <c r="AF1901" s="136"/>
      <c r="AG1901" s="136"/>
      <c r="AH1901" s="136"/>
      <c r="AI1901" s="136"/>
    </row>
    <row r="1902" spans="1:35" ht="30" x14ac:dyDescent="0.25">
      <c r="A1902" s="133">
        <v>270000</v>
      </c>
      <c r="B1902" s="133" t="s">
        <v>4541</v>
      </c>
      <c r="C1902" s="133">
        <v>2</v>
      </c>
      <c r="D1902" s="133" t="s">
        <v>1066</v>
      </c>
      <c r="E1902" s="133">
        <v>270</v>
      </c>
      <c r="F1902" s="133" t="s">
        <v>4541</v>
      </c>
      <c r="G1902" s="133">
        <v>27000</v>
      </c>
      <c r="H1902" s="133" t="s">
        <v>4541</v>
      </c>
      <c r="I1902" s="133">
        <v>220276</v>
      </c>
      <c r="J1902" s="133" t="s">
        <v>4557</v>
      </c>
      <c r="K1902" s="133" t="s">
        <v>1903</v>
      </c>
      <c r="L1902" s="135" t="str">
        <f t="shared" si="58"/>
        <v>AA</v>
      </c>
      <c r="M1902" s="131">
        <f t="shared" si="59"/>
        <v>0</v>
      </c>
      <c r="P1902" s="136"/>
      <c r="Q1902" s="136"/>
      <c r="R1902" s="136"/>
      <c r="S1902" s="136"/>
      <c r="T1902"/>
      <c r="U1902" s="136"/>
      <c r="V1902" s="136"/>
      <c r="W1902"/>
      <c r="X1902" s="136"/>
      <c r="Y1902" s="136"/>
      <c r="Z1902" s="136"/>
      <c r="AA1902" s="136"/>
      <c r="AB1902" s="136"/>
      <c r="AC1902" s="136"/>
      <c r="AD1902" s="136"/>
      <c r="AE1902" s="136"/>
      <c r="AF1902" s="136"/>
      <c r="AG1902" s="136"/>
      <c r="AH1902" s="136"/>
      <c r="AI1902" s="136"/>
    </row>
    <row r="1903" spans="1:35" ht="30" x14ac:dyDescent="0.25">
      <c r="A1903" s="133">
        <v>270000</v>
      </c>
      <c r="B1903" s="133" t="s">
        <v>4541</v>
      </c>
      <c r="C1903" s="133">
        <v>2</v>
      </c>
      <c r="D1903" s="133" t="s">
        <v>1066</v>
      </c>
      <c r="E1903" s="133">
        <v>270</v>
      </c>
      <c r="F1903" s="133" t="s">
        <v>4541</v>
      </c>
      <c r="G1903" s="133">
        <v>27000</v>
      </c>
      <c r="H1903" s="133" t="s">
        <v>4541</v>
      </c>
      <c r="I1903" s="133">
        <v>227013</v>
      </c>
      <c r="J1903" s="133" t="s">
        <v>4559</v>
      </c>
      <c r="K1903" s="133" t="s">
        <v>545</v>
      </c>
      <c r="L1903" s="135" t="str">
        <f t="shared" si="58"/>
        <v>AA</v>
      </c>
      <c r="M1903" s="131">
        <f t="shared" si="59"/>
        <v>0</v>
      </c>
      <c r="P1903" s="136"/>
      <c r="Q1903" s="136"/>
      <c r="R1903" s="136"/>
      <c r="S1903" s="136"/>
      <c r="T1903"/>
      <c r="U1903" s="136"/>
      <c r="V1903" s="136"/>
      <c r="W1903"/>
      <c r="X1903" s="136"/>
      <c r="Y1903" s="136"/>
      <c r="Z1903" s="136"/>
      <c r="AA1903" s="136"/>
      <c r="AB1903" s="136"/>
      <c r="AC1903" s="136"/>
      <c r="AD1903" s="136"/>
      <c r="AE1903" s="136"/>
      <c r="AF1903" s="136"/>
      <c r="AG1903" s="136"/>
      <c r="AH1903" s="136"/>
      <c r="AI1903" s="136"/>
    </row>
    <row r="1904" spans="1:35" ht="30" x14ac:dyDescent="0.25">
      <c r="A1904" s="133">
        <v>270000</v>
      </c>
      <c r="B1904" s="133" t="s">
        <v>4541</v>
      </c>
      <c r="C1904" s="133">
        <v>2</v>
      </c>
      <c r="D1904" s="133" t="s">
        <v>1066</v>
      </c>
      <c r="E1904" s="133">
        <v>270</v>
      </c>
      <c r="F1904" s="133" t="s">
        <v>4541</v>
      </c>
      <c r="G1904" s="133">
        <v>27000</v>
      </c>
      <c r="H1904" s="133" t="s">
        <v>4541</v>
      </c>
      <c r="I1904" s="133">
        <v>227059</v>
      </c>
      <c r="J1904" s="133" t="s">
        <v>4561</v>
      </c>
      <c r="K1904" s="133" t="s">
        <v>545</v>
      </c>
      <c r="L1904" s="135" t="str">
        <f t="shared" si="58"/>
        <v>AA</v>
      </c>
      <c r="M1904" s="131">
        <f t="shared" si="59"/>
        <v>0</v>
      </c>
      <c r="P1904" s="136"/>
      <c r="Q1904" s="136"/>
      <c r="R1904" s="136"/>
      <c r="S1904" s="136"/>
      <c r="T1904"/>
      <c r="U1904" s="136"/>
      <c r="V1904" s="136"/>
      <c r="W1904"/>
      <c r="X1904" s="136"/>
      <c r="Y1904" s="136"/>
      <c r="Z1904" s="136"/>
      <c r="AA1904" s="136"/>
      <c r="AB1904" s="136"/>
      <c r="AC1904" s="136"/>
      <c r="AD1904" s="136"/>
      <c r="AE1904" s="136"/>
      <c r="AF1904" s="136"/>
      <c r="AG1904" s="136"/>
      <c r="AH1904" s="136"/>
      <c r="AI1904" s="136"/>
    </row>
    <row r="1905" spans="1:35" ht="30" x14ac:dyDescent="0.25">
      <c r="A1905" s="133">
        <v>270000</v>
      </c>
      <c r="B1905" s="133" t="s">
        <v>4541</v>
      </c>
      <c r="C1905" s="133">
        <v>2</v>
      </c>
      <c r="D1905" s="133" t="s">
        <v>1066</v>
      </c>
      <c r="E1905" s="133">
        <v>270</v>
      </c>
      <c r="F1905" s="133" t="s">
        <v>4541</v>
      </c>
      <c r="G1905" s="133">
        <v>27000</v>
      </c>
      <c r="H1905" s="133" t="s">
        <v>4541</v>
      </c>
      <c r="I1905" s="133">
        <v>227081</v>
      </c>
      <c r="J1905" s="133" t="s">
        <v>4563</v>
      </c>
      <c r="K1905" s="133" t="s">
        <v>545</v>
      </c>
      <c r="L1905" s="135" t="str">
        <f t="shared" si="58"/>
        <v>AA</v>
      </c>
      <c r="M1905" s="131">
        <f t="shared" si="59"/>
        <v>0</v>
      </c>
      <c r="P1905" s="136"/>
      <c r="Q1905" s="136"/>
      <c r="R1905" s="136"/>
      <c r="S1905" s="136"/>
      <c r="T1905"/>
      <c r="U1905" s="136"/>
      <c r="V1905" s="136"/>
      <c r="W1905"/>
      <c r="X1905" s="136"/>
      <c r="Y1905" s="136"/>
      <c r="Z1905" s="136"/>
      <c r="AA1905" s="136"/>
      <c r="AB1905" s="136"/>
      <c r="AC1905" s="136"/>
      <c r="AD1905" s="136"/>
      <c r="AE1905" s="136"/>
      <c r="AF1905" s="136"/>
      <c r="AG1905" s="136"/>
      <c r="AH1905" s="136"/>
      <c r="AI1905" s="136"/>
    </row>
    <row r="1906" spans="1:35" ht="30" x14ac:dyDescent="0.25">
      <c r="A1906" s="133">
        <v>270000</v>
      </c>
      <c r="B1906" s="133" t="s">
        <v>4541</v>
      </c>
      <c r="C1906" s="133">
        <v>2</v>
      </c>
      <c r="D1906" s="133" t="s">
        <v>1066</v>
      </c>
      <c r="E1906" s="133">
        <v>270</v>
      </c>
      <c r="F1906" s="133" t="s">
        <v>4541</v>
      </c>
      <c r="G1906" s="133">
        <v>27000</v>
      </c>
      <c r="H1906" s="133" t="s">
        <v>4541</v>
      </c>
      <c r="I1906" s="133">
        <v>227115</v>
      </c>
      <c r="J1906" s="133" t="s">
        <v>4565</v>
      </c>
      <c r="K1906" s="133" t="s">
        <v>545</v>
      </c>
      <c r="L1906" s="135" t="str">
        <f t="shared" si="58"/>
        <v>AA</v>
      </c>
      <c r="M1906" s="131">
        <f t="shared" si="59"/>
        <v>0</v>
      </c>
      <c r="P1906" s="136"/>
      <c r="Q1906" s="136"/>
      <c r="R1906" s="136"/>
      <c r="S1906" s="136"/>
      <c r="T1906"/>
      <c r="U1906" s="136"/>
      <c r="V1906" s="136"/>
      <c r="W1906"/>
      <c r="X1906" s="136"/>
      <c r="Y1906" s="136"/>
      <c r="Z1906" s="136"/>
      <c r="AA1906" s="136"/>
      <c r="AB1906" s="136"/>
      <c r="AC1906" s="136"/>
      <c r="AD1906" s="136"/>
      <c r="AE1906" s="136"/>
      <c r="AF1906" s="136"/>
      <c r="AG1906" s="136"/>
      <c r="AH1906" s="136"/>
      <c r="AI1906" s="136"/>
    </row>
    <row r="1907" spans="1:35" ht="30" x14ac:dyDescent="0.25">
      <c r="A1907" s="133">
        <v>270000</v>
      </c>
      <c r="B1907" s="133" t="s">
        <v>4541</v>
      </c>
      <c r="C1907" s="133">
        <v>2</v>
      </c>
      <c r="D1907" s="133" t="s">
        <v>1066</v>
      </c>
      <c r="E1907" s="133">
        <v>270</v>
      </c>
      <c r="F1907" s="133" t="s">
        <v>4541</v>
      </c>
      <c r="G1907" s="133">
        <v>27000</v>
      </c>
      <c r="H1907" s="133" t="s">
        <v>4541</v>
      </c>
      <c r="I1907" s="133">
        <v>227159</v>
      </c>
      <c r="J1907" s="133" t="s">
        <v>4567</v>
      </c>
      <c r="K1907" s="133" t="s">
        <v>545</v>
      </c>
      <c r="L1907" s="135" t="str">
        <f t="shared" si="58"/>
        <v>AA</v>
      </c>
      <c r="M1907" s="131">
        <f t="shared" si="59"/>
        <v>0</v>
      </c>
      <c r="P1907" s="136"/>
      <c r="Q1907" s="136"/>
      <c r="R1907" s="136"/>
      <c r="S1907" s="136"/>
      <c r="T1907"/>
      <c r="U1907" s="136"/>
      <c r="V1907" s="136"/>
      <c r="W1907"/>
      <c r="X1907" s="136"/>
      <c r="Y1907" s="136"/>
      <c r="Z1907" s="136"/>
      <c r="AA1907" s="136"/>
      <c r="AB1907" s="136"/>
      <c r="AC1907" s="136"/>
      <c r="AD1907" s="136"/>
      <c r="AE1907" s="136"/>
      <c r="AF1907" s="136"/>
      <c r="AG1907" s="136"/>
      <c r="AH1907" s="136"/>
      <c r="AI1907" s="136"/>
    </row>
    <row r="1908" spans="1:35" ht="30" x14ac:dyDescent="0.25">
      <c r="A1908" s="133">
        <v>270000</v>
      </c>
      <c r="B1908" s="133" t="s">
        <v>4541</v>
      </c>
      <c r="C1908" s="133">
        <v>2</v>
      </c>
      <c r="D1908" s="133" t="s">
        <v>1066</v>
      </c>
      <c r="E1908" s="133">
        <v>270</v>
      </c>
      <c r="F1908" s="133" t="s">
        <v>4541</v>
      </c>
      <c r="G1908" s="133">
        <v>27000</v>
      </c>
      <c r="H1908" s="133" t="s">
        <v>4541</v>
      </c>
      <c r="I1908" s="133">
        <v>227245</v>
      </c>
      <c r="J1908" s="133" t="s">
        <v>4569</v>
      </c>
      <c r="K1908" s="133" t="s">
        <v>545</v>
      </c>
      <c r="L1908" s="135" t="str">
        <f t="shared" si="58"/>
        <v>AA</v>
      </c>
      <c r="M1908" s="131">
        <f t="shared" si="59"/>
        <v>0</v>
      </c>
      <c r="P1908" s="136"/>
      <c r="Q1908" s="136"/>
      <c r="R1908" s="136"/>
      <c r="S1908" s="136"/>
      <c r="T1908"/>
      <c r="U1908" s="136"/>
      <c r="V1908" s="136"/>
      <c r="W1908"/>
      <c r="X1908" s="136"/>
      <c r="Y1908" s="136"/>
      <c r="Z1908" s="136"/>
      <c r="AA1908" s="136"/>
      <c r="AB1908" s="136"/>
      <c r="AC1908" s="136"/>
      <c r="AD1908" s="136"/>
      <c r="AE1908" s="136"/>
      <c r="AF1908" s="136"/>
      <c r="AG1908" s="136"/>
      <c r="AH1908" s="136"/>
      <c r="AI1908" s="136"/>
    </row>
    <row r="1909" spans="1:35" ht="30" x14ac:dyDescent="0.25">
      <c r="A1909" s="133">
        <v>270000</v>
      </c>
      <c r="B1909" s="133" t="s">
        <v>4541</v>
      </c>
      <c r="C1909" s="133">
        <v>2</v>
      </c>
      <c r="D1909" s="133" t="s">
        <v>1066</v>
      </c>
      <c r="E1909" s="133">
        <v>270</v>
      </c>
      <c r="F1909" s="133" t="s">
        <v>4541</v>
      </c>
      <c r="G1909" s="133">
        <v>27000</v>
      </c>
      <c r="H1909" s="133" t="s">
        <v>4541</v>
      </c>
      <c r="I1909" s="133">
        <v>227301</v>
      </c>
      <c r="J1909" s="133" t="s">
        <v>4571</v>
      </c>
      <c r="K1909" s="133" t="s">
        <v>545</v>
      </c>
      <c r="L1909" s="135" t="str">
        <f t="shared" si="58"/>
        <v>AA</v>
      </c>
      <c r="M1909" s="131">
        <f t="shared" si="59"/>
        <v>0</v>
      </c>
      <c r="P1909" s="136"/>
      <c r="Q1909" s="136"/>
      <c r="R1909" s="136"/>
      <c r="S1909" s="136"/>
      <c r="T1909"/>
      <c r="U1909" s="136"/>
      <c r="V1909" s="136"/>
      <c r="W1909"/>
      <c r="X1909" s="136"/>
      <c r="Y1909" s="136"/>
      <c r="Z1909" s="136"/>
      <c r="AA1909" s="136"/>
      <c r="AB1909" s="136"/>
      <c r="AC1909" s="136"/>
      <c r="AD1909" s="136"/>
      <c r="AE1909" s="136"/>
      <c r="AF1909" s="136"/>
      <c r="AG1909" s="136"/>
      <c r="AH1909" s="136"/>
      <c r="AI1909" s="136"/>
    </row>
    <row r="1910" spans="1:35" ht="30" x14ac:dyDescent="0.25">
      <c r="A1910" s="133">
        <v>270000</v>
      </c>
      <c r="B1910" s="133" t="s">
        <v>4541</v>
      </c>
      <c r="C1910" s="133">
        <v>2</v>
      </c>
      <c r="D1910" s="133" t="s">
        <v>1066</v>
      </c>
      <c r="E1910" s="133">
        <v>270</v>
      </c>
      <c r="F1910" s="133" t="s">
        <v>4541</v>
      </c>
      <c r="G1910" s="133">
        <v>27000</v>
      </c>
      <c r="H1910" s="133" t="s">
        <v>4541</v>
      </c>
      <c r="I1910" s="133">
        <v>227311</v>
      </c>
      <c r="J1910" s="133" t="s">
        <v>4573</v>
      </c>
      <c r="K1910" s="133" t="s">
        <v>545</v>
      </c>
      <c r="L1910" s="135" t="str">
        <f t="shared" si="58"/>
        <v>AA</v>
      </c>
      <c r="M1910" s="131">
        <f t="shared" si="59"/>
        <v>0</v>
      </c>
      <c r="P1910" s="136"/>
      <c r="Q1910" s="136"/>
      <c r="R1910" s="136"/>
      <c r="S1910" s="136"/>
      <c r="T1910"/>
      <c r="U1910" s="136"/>
      <c r="V1910" s="136"/>
      <c r="W1910"/>
      <c r="X1910" s="136"/>
      <c r="Y1910" s="136"/>
      <c r="Z1910" s="136"/>
      <c r="AA1910" s="136"/>
      <c r="AB1910" s="136"/>
      <c r="AC1910" s="136"/>
      <c r="AD1910" s="136"/>
      <c r="AE1910" s="136"/>
      <c r="AF1910" s="136"/>
      <c r="AG1910" s="136"/>
      <c r="AH1910" s="136"/>
      <c r="AI1910" s="136"/>
    </row>
    <row r="1911" spans="1:35" ht="30" x14ac:dyDescent="0.25">
      <c r="A1911" s="133">
        <v>270000</v>
      </c>
      <c r="B1911" s="133" t="s">
        <v>4541</v>
      </c>
      <c r="C1911" s="133">
        <v>2</v>
      </c>
      <c r="D1911" s="133" t="s">
        <v>1066</v>
      </c>
      <c r="E1911" s="133">
        <v>270</v>
      </c>
      <c r="F1911" s="133" t="s">
        <v>4541</v>
      </c>
      <c r="G1911" s="133">
        <v>27000</v>
      </c>
      <c r="H1911" s="133" t="s">
        <v>4541</v>
      </c>
      <c r="I1911" s="133">
        <v>227333</v>
      </c>
      <c r="J1911" s="133" t="s">
        <v>4575</v>
      </c>
      <c r="K1911" s="133" t="s">
        <v>545</v>
      </c>
      <c r="L1911" s="135" t="str">
        <f t="shared" si="58"/>
        <v>AA</v>
      </c>
      <c r="M1911" s="131">
        <f t="shared" si="59"/>
        <v>0</v>
      </c>
      <c r="P1911" s="136"/>
      <c r="Q1911" s="136"/>
      <c r="R1911" s="136"/>
      <c r="S1911" s="136"/>
      <c r="T1911"/>
      <c r="U1911" s="136"/>
      <c r="V1911" s="136"/>
      <c r="W1911"/>
      <c r="X1911" s="136"/>
      <c r="Y1911" s="136"/>
      <c r="Z1911" s="136"/>
      <c r="AA1911" s="136"/>
      <c r="AB1911" s="136"/>
      <c r="AC1911" s="136"/>
      <c r="AD1911" s="136"/>
      <c r="AE1911" s="136"/>
      <c r="AF1911" s="136"/>
      <c r="AG1911" s="136"/>
      <c r="AH1911" s="136"/>
      <c r="AI1911" s="136"/>
    </row>
    <row r="1912" spans="1:35" ht="30" x14ac:dyDescent="0.25">
      <c r="A1912" s="133">
        <v>270000</v>
      </c>
      <c r="B1912" s="133" t="s">
        <v>4541</v>
      </c>
      <c r="C1912" s="133">
        <v>2</v>
      </c>
      <c r="D1912" s="133" t="s">
        <v>1066</v>
      </c>
      <c r="E1912" s="133">
        <v>270</v>
      </c>
      <c r="F1912" s="133" t="s">
        <v>4541</v>
      </c>
      <c r="G1912" s="133">
        <v>27000</v>
      </c>
      <c r="H1912" s="133" t="s">
        <v>4541</v>
      </c>
      <c r="I1912" s="133">
        <v>227370</v>
      </c>
      <c r="J1912" s="133" t="s">
        <v>4577</v>
      </c>
      <c r="K1912" s="133" t="s">
        <v>545</v>
      </c>
      <c r="L1912" s="135" t="str">
        <f t="shared" si="58"/>
        <v>AA</v>
      </c>
      <c r="M1912" s="131">
        <f t="shared" si="59"/>
        <v>0</v>
      </c>
      <c r="P1912" s="136"/>
      <c r="Q1912" s="136"/>
      <c r="R1912" s="136"/>
      <c r="S1912" s="136"/>
      <c r="T1912"/>
      <c r="U1912" s="136"/>
      <c r="V1912" s="136"/>
      <c r="W1912"/>
      <c r="X1912" s="136"/>
      <c r="Y1912" s="136"/>
      <c r="Z1912" s="136"/>
      <c r="AA1912" s="136"/>
      <c r="AB1912" s="136"/>
      <c r="AC1912" s="136"/>
      <c r="AD1912" s="136"/>
      <c r="AE1912" s="136"/>
      <c r="AF1912" s="136"/>
      <c r="AG1912" s="136"/>
      <c r="AH1912" s="136"/>
      <c r="AI1912" s="136"/>
    </row>
    <row r="1913" spans="1:35" ht="30" x14ac:dyDescent="0.25">
      <c r="A1913" s="133">
        <v>270000</v>
      </c>
      <c r="B1913" s="133" t="s">
        <v>4541</v>
      </c>
      <c r="C1913" s="133">
        <v>2</v>
      </c>
      <c r="D1913" s="133" t="s">
        <v>1066</v>
      </c>
      <c r="E1913" s="133">
        <v>270</v>
      </c>
      <c r="F1913" s="133" t="s">
        <v>4541</v>
      </c>
      <c r="G1913" s="133">
        <v>27000</v>
      </c>
      <c r="H1913" s="133" t="s">
        <v>4541</v>
      </c>
      <c r="I1913" s="133">
        <v>227410</v>
      </c>
      <c r="J1913" s="133" t="s">
        <v>4579</v>
      </c>
      <c r="K1913" s="133" t="s">
        <v>545</v>
      </c>
      <c r="L1913" s="135" t="str">
        <f t="shared" si="58"/>
        <v>AA</v>
      </c>
      <c r="M1913" s="131">
        <f t="shared" si="59"/>
        <v>0</v>
      </c>
      <c r="P1913" s="136"/>
      <c r="Q1913" s="136"/>
      <c r="R1913" s="136"/>
      <c r="S1913" s="136"/>
      <c r="T1913"/>
      <c r="U1913" s="136"/>
      <c r="V1913" s="136"/>
      <c r="W1913"/>
      <c r="X1913" s="136"/>
      <c r="Y1913" s="136"/>
      <c r="Z1913" s="136"/>
      <c r="AA1913" s="136"/>
      <c r="AB1913" s="136"/>
      <c r="AC1913" s="136"/>
      <c r="AD1913" s="136"/>
      <c r="AE1913" s="136"/>
      <c r="AF1913" s="136"/>
      <c r="AG1913" s="136"/>
      <c r="AH1913" s="136"/>
      <c r="AI1913" s="136"/>
    </row>
    <row r="1914" spans="1:35" ht="30" x14ac:dyDescent="0.25">
      <c r="A1914" s="133">
        <v>270000</v>
      </c>
      <c r="B1914" s="133" t="s">
        <v>4541</v>
      </c>
      <c r="C1914" s="133">
        <v>2</v>
      </c>
      <c r="D1914" s="133" t="s">
        <v>1066</v>
      </c>
      <c r="E1914" s="133">
        <v>270</v>
      </c>
      <c r="F1914" s="133" t="s">
        <v>4541</v>
      </c>
      <c r="G1914" s="133">
        <v>27000</v>
      </c>
      <c r="H1914" s="133" t="s">
        <v>4541</v>
      </c>
      <c r="I1914" s="133">
        <v>227442</v>
      </c>
      <c r="J1914" s="133" t="s">
        <v>4581</v>
      </c>
      <c r="K1914" s="133" t="s">
        <v>545</v>
      </c>
      <c r="L1914" s="135" t="str">
        <f t="shared" si="58"/>
        <v>AA</v>
      </c>
      <c r="M1914" s="131">
        <f t="shared" si="59"/>
        <v>0</v>
      </c>
      <c r="P1914" s="136"/>
      <c r="Q1914" s="136"/>
      <c r="R1914" s="136"/>
      <c r="S1914" s="136"/>
      <c r="T1914"/>
      <c r="U1914" s="136"/>
      <c r="V1914" s="136"/>
      <c r="W1914"/>
      <c r="X1914" s="136"/>
      <c r="Y1914" s="136"/>
      <c r="Z1914" s="136"/>
      <c r="AA1914" s="136"/>
      <c r="AB1914" s="136"/>
      <c r="AC1914" s="136"/>
      <c r="AD1914" s="136"/>
      <c r="AE1914" s="136"/>
      <c r="AF1914" s="136"/>
      <c r="AG1914" s="136"/>
      <c r="AH1914" s="136"/>
      <c r="AI1914" s="136"/>
    </row>
    <row r="1915" spans="1:35" ht="30" x14ac:dyDescent="0.25">
      <c r="A1915" s="133">
        <v>270000</v>
      </c>
      <c r="B1915" s="133" t="s">
        <v>4541</v>
      </c>
      <c r="C1915" s="133">
        <v>2</v>
      </c>
      <c r="D1915" s="133" t="s">
        <v>1066</v>
      </c>
      <c r="E1915" s="133">
        <v>270</v>
      </c>
      <c r="F1915" s="133" t="s">
        <v>4541</v>
      </c>
      <c r="G1915" s="133">
        <v>27000</v>
      </c>
      <c r="H1915" s="133" t="s">
        <v>4541</v>
      </c>
      <c r="I1915" s="133">
        <v>227465</v>
      </c>
      <c r="J1915" s="133" t="s">
        <v>4583</v>
      </c>
      <c r="K1915" s="133" t="s">
        <v>545</v>
      </c>
      <c r="L1915" s="135" t="str">
        <f t="shared" si="58"/>
        <v>AA</v>
      </c>
      <c r="M1915" s="131">
        <f t="shared" si="59"/>
        <v>0</v>
      </c>
      <c r="P1915" s="136"/>
      <c r="Q1915" s="136"/>
      <c r="R1915" s="136"/>
      <c r="S1915" s="136"/>
      <c r="T1915"/>
      <c r="U1915" s="136"/>
      <c r="V1915" s="136"/>
      <c r="W1915"/>
      <c r="X1915" s="136"/>
      <c r="Y1915" s="136"/>
      <c r="Z1915" s="136"/>
      <c r="AA1915" s="136"/>
      <c r="AB1915" s="136"/>
      <c r="AC1915" s="136"/>
      <c r="AD1915" s="136"/>
      <c r="AE1915" s="136"/>
      <c r="AF1915" s="136"/>
      <c r="AG1915" s="136"/>
      <c r="AH1915" s="136"/>
      <c r="AI1915" s="136"/>
    </row>
    <row r="1916" spans="1:35" ht="30" x14ac:dyDescent="0.25">
      <c r="A1916" s="133">
        <v>270000</v>
      </c>
      <c r="B1916" s="133" t="s">
        <v>4541</v>
      </c>
      <c r="C1916" s="133">
        <v>2</v>
      </c>
      <c r="D1916" s="133" t="s">
        <v>1066</v>
      </c>
      <c r="E1916" s="133">
        <v>270</v>
      </c>
      <c r="F1916" s="133" t="s">
        <v>4541</v>
      </c>
      <c r="G1916" s="133">
        <v>27000</v>
      </c>
      <c r="H1916" s="133" t="s">
        <v>4541</v>
      </c>
      <c r="I1916" s="133">
        <v>227506</v>
      </c>
      <c r="J1916" s="133" t="s">
        <v>4585</v>
      </c>
      <c r="K1916" s="133" t="s">
        <v>545</v>
      </c>
      <c r="L1916" s="135" t="str">
        <f t="shared" si="58"/>
        <v>AA</v>
      </c>
      <c r="M1916" s="131">
        <f t="shared" si="59"/>
        <v>0</v>
      </c>
      <c r="P1916" s="136"/>
      <c r="Q1916" s="136"/>
      <c r="R1916" s="136"/>
      <c r="S1916" s="136"/>
      <c r="T1916"/>
      <c r="U1916" s="136"/>
      <c r="V1916" s="136"/>
      <c r="W1916"/>
      <c r="X1916" s="136"/>
      <c r="Y1916" s="136"/>
      <c r="Z1916" s="136"/>
      <c r="AA1916" s="136"/>
      <c r="AB1916" s="136"/>
      <c r="AC1916" s="136"/>
      <c r="AD1916" s="136"/>
      <c r="AE1916" s="136"/>
      <c r="AF1916" s="136"/>
      <c r="AG1916" s="136"/>
      <c r="AH1916" s="136"/>
      <c r="AI1916" s="136"/>
    </row>
    <row r="1917" spans="1:35" ht="30" x14ac:dyDescent="0.25">
      <c r="A1917" s="133">
        <v>270000</v>
      </c>
      <c r="B1917" s="133" t="s">
        <v>4541</v>
      </c>
      <c r="C1917" s="133">
        <v>2</v>
      </c>
      <c r="D1917" s="133" t="s">
        <v>1066</v>
      </c>
      <c r="E1917" s="133">
        <v>270</v>
      </c>
      <c r="F1917" s="133" t="s">
        <v>4541</v>
      </c>
      <c r="G1917" s="133">
        <v>27000</v>
      </c>
      <c r="H1917" s="133" t="s">
        <v>4541</v>
      </c>
      <c r="I1917" s="133">
        <v>227509</v>
      </c>
      <c r="J1917" s="133" t="s">
        <v>4587</v>
      </c>
      <c r="K1917" s="133" t="s">
        <v>545</v>
      </c>
      <c r="L1917" s="135" t="str">
        <f t="shared" si="58"/>
        <v>AA</v>
      </c>
      <c r="M1917" s="131">
        <f t="shared" si="59"/>
        <v>0</v>
      </c>
      <c r="P1917" s="136"/>
      <c r="Q1917" s="136"/>
      <c r="R1917" s="136"/>
      <c r="S1917" s="136"/>
      <c r="T1917"/>
      <c r="U1917" s="136"/>
      <c r="V1917" s="136"/>
      <c r="W1917"/>
      <c r="X1917" s="136"/>
      <c r="Y1917" s="136"/>
      <c r="Z1917" s="136"/>
      <c r="AA1917" s="136"/>
      <c r="AB1917" s="136"/>
      <c r="AC1917" s="136"/>
      <c r="AD1917" s="136"/>
      <c r="AE1917" s="136"/>
      <c r="AF1917" s="136"/>
      <c r="AG1917" s="136"/>
      <c r="AH1917" s="136"/>
      <c r="AI1917" s="136"/>
    </row>
    <row r="1918" spans="1:35" ht="30" x14ac:dyDescent="0.25">
      <c r="A1918" s="133">
        <v>270000</v>
      </c>
      <c r="B1918" s="133" t="s">
        <v>4541</v>
      </c>
      <c r="C1918" s="133">
        <v>2</v>
      </c>
      <c r="D1918" s="133" t="s">
        <v>1066</v>
      </c>
      <c r="E1918" s="133">
        <v>270</v>
      </c>
      <c r="F1918" s="133" t="s">
        <v>4541</v>
      </c>
      <c r="G1918" s="133">
        <v>27000</v>
      </c>
      <c r="H1918" s="133" t="s">
        <v>4541</v>
      </c>
      <c r="I1918" s="133">
        <v>227618</v>
      </c>
      <c r="J1918" s="133" t="s">
        <v>4589</v>
      </c>
      <c r="K1918" s="133" t="s">
        <v>545</v>
      </c>
      <c r="L1918" s="135" t="str">
        <f t="shared" si="58"/>
        <v>AA</v>
      </c>
      <c r="M1918" s="131">
        <f t="shared" si="59"/>
        <v>0</v>
      </c>
      <c r="P1918" s="136"/>
      <c r="Q1918" s="136"/>
      <c r="R1918" s="136"/>
      <c r="S1918" s="136"/>
      <c r="T1918"/>
      <c r="U1918" s="136"/>
      <c r="V1918" s="136"/>
      <c r="W1918"/>
      <c r="X1918" s="136"/>
      <c r="Y1918" s="136"/>
      <c r="Z1918" s="136"/>
      <c r="AA1918" s="136"/>
      <c r="AB1918" s="136"/>
      <c r="AC1918" s="136"/>
      <c r="AD1918" s="136"/>
      <c r="AE1918" s="136"/>
      <c r="AF1918" s="136"/>
      <c r="AG1918" s="136"/>
      <c r="AH1918" s="136"/>
      <c r="AI1918" s="136"/>
    </row>
    <row r="1919" spans="1:35" ht="30" x14ac:dyDescent="0.25">
      <c r="A1919" s="133">
        <v>270000</v>
      </c>
      <c r="B1919" s="133" t="s">
        <v>4541</v>
      </c>
      <c r="C1919" s="133">
        <v>2</v>
      </c>
      <c r="D1919" s="133" t="s">
        <v>1066</v>
      </c>
      <c r="E1919" s="133">
        <v>270</v>
      </c>
      <c r="F1919" s="133" t="s">
        <v>4541</v>
      </c>
      <c r="G1919" s="133">
        <v>27000</v>
      </c>
      <c r="H1919" s="133" t="s">
        <v>4541</v>
      </c>
      <c r="I1919" s="133">
        <v>227836</v>
      </c>
      <c r="J1919" s="133" t="s">
        <v>4591</v>
      </c>
      <c r="K1919" s="133" t="s">
        <v>545</v>
      </c>
      <c r="L1919" s="135" t="str">
        <f t="shared" si="58"/>
        <v>AA</v>
      </c>
      <c r="M1919" s="131">
        <f t="shared" si="59"/>
        <v>0</v>
      </c>
      <c r="P1919" s="136"/>
      <c r="Q1919" s="136"/>
      <c r="R1919" s="136"/>
      <c r="S1919" s="136"/>
      <c r="T1919"/>
      <c r="U1919" s="136"/>
      <c r="V1919" s="136"/>
      <c r="W1919"/>
      <c r="X1919" s="136"/>
      <c r="Y1919" s="136"/>
      <c r="Z1919" s="136"/>
      <c r="AA1919" s="136"/>
      <c r="AB1919" s="136"/>
      <c r="AC1919" s="136"/>
      <c r="AD1919" s="136"/>
      <c r="AE1919" s="136"/>
      <c r="AF1919" s="136"/>
      <c r="AG1919" s="136"/>
      <c r="AH1919" s="136"/>
      <c r="AI1919" s="136"/>
    </row>
    <row r="1920" spans="1:35" ht="30" x14ac:dyDescent="0.25">
      <c r="A1920" s="133">
        <v>270000</v>
      </c>
      <c r="B1920" s="133" t="s">
        <v>4541</v>
      </c>
      <c r="C1920" s="133">
        <v>2</v>
      </c>
      <c r="D1920" s="133" t="s">
        <v>1066</v>
      </c>
      <c r="E1920" s="133">
        <v>270</v>
      </c>
      <c r="F1920" s="133" t="s">
        <v>4541</v>
      </c>
      <c r="G1920" s="133">
        <v>27000</v>
      </c>
      <c r="H1920" s="133" t="s">
        <v>4541</v>
      </c>
      <c r="I1920" s="133">
        <v>227837</v>
      </c>
      <c r="J1920" s="133" t="s">
        <v>4593</v>
      </c>
      <c r="K1920" s="133" t="s">
        <v>545</v>
      </c>
      <c r="L1920" s="135" t="str">
        <f t="shared" si="58"/>
        <v>AA</v>
      </c>
      <c r="M1920" s="131">
        <f t="shared" si="59"/>
        <v>0</v>
      </c>
      <c r="P1920" s="136"/>
      <c r="Q1920" s="136"/>
      <c r="R1920" s="136"/>
      <c r="S1920" s="136"/>
      <c r="T1920"/>
      <c r="U1920" s="136"/>
      <c r="V1920" s="136"/>
      <c r="W1920"/>
      <c r="X1920" s="136"/>
      <c r="Y1920" s="136"/>
      <c r="Z1920" s="136"/>
      <c r="AA1920" s="136"/>
      <c r="AB1920" s="136"/>
      <c r="AC1920" s="136"/>
      <c r="AD1920" s="136"/>
      <c r="AE1920" s="136"/>
      <c r="AF1920" s="136"/>
      <c r="AG1920" s="136"/>
      <c r="AH1920" s="136"/>
      <c r="AI1920" s="136"/>
    </row>
    <row r="1921" spans="1:35" ht="30" x14ac:dyDescent="0.25">
      <c r="A1921" s="133">
        <v>270000</v>
      </c>
      <c r="B1921" s="133" t="s">
        <v>4541</v>
      </c>
      <c r="C1921" s="133">
        <v>2</v>
      </c>
      <c r="D1921" s="133" t="s">
        <v>1066</v>
      </c>
      <c r="E1921" s="133">
        <v>270</v>
      </c>
      <c r="F1921" s="133" t="s">
        <v>4541</v>
      </c>
      <c r="G1921" s="133">
        <v>27000</v>
      </c>
      <c r="H1921" s="133" t="s">
        <v>4541</v>
      </c>
      <c r="I1921" s="133">
        <v>227839</v>
      </c>
      <c r="J1921" s="133" t="s">
        <v>4595</v>
      </c>
      <c r="K1921" s="133" t="s">
        <v>545</v>
      </c>
      <c r="L1921" s="135" t="str">
        <f t="shared" si="58"/>
        <v>AA</v>
      </c>
      <c r="M1921" s="131">
        <f t="shared" si="59"/>
        <v>0</v>
      </c>
      <c r="P1921" s="136"/>
      <c r="Q1921" s="136"/>
      <c r="R1921" s="136"/>
      <c r="S1921" s="136"/>
      <c r="T1921"/>
      <c r="U1921" s="136"/>
      <c r="V1921" s="136"/>
      <c r="W1921"/>
      <c r="X1921" s="136"/>
      <c r="Y1921" s="136"/>
      <c r="Z1921" s="136"/>
      <c r="AA1921" s="136"/>
      <c r="AB1921" s="136"/>
      <c r="AC1921" s="136"/>
      <c r="AD1921" s="136"/>
      <c r="AE1921" s="136"/>
      <c r="AF1921" s="136"/>
      <c r="AG1921" s="136"/>
      <c r="AH1921" s="136"/>
      <c r="AI1921" s="136"/>
    </row>
    <row r="1922" spans="1:35" ht="30" x14ac:dyDescent="0.25">
      <c r="A1922" s="133">
        <v>270000</v>
      </c>
      <c r="B1922" s="133" t="s">
        <v>4541</v>
      </c>
      <c r="C1922" s="133">
        <v>2</v>
      </c>
      <c r="D1922" s="133" t="s">
        <v>1066</v>
      </c>
      <c r="E1922" s="133">
        <v>270</v>
      </c>
      <c r="F1922" s="133" t="s">
        <v>4541</v>
      </c>
      <c r="G1922" s="133">
        <v>27000</v>
      </c>
      <c r="H1922" s="133" t="s">
        <v>4541</v>
      </c>
      <c r="I1922" s="133">
        <v>227855</v>
      </c>
      <c r="J1922" s="133" t="s">
        <v>4597</v>
      </c>
      <c r="K1922" s="133" t="s">
        <v>545</v>
      </c>
      <c r="L1922" s="135" t="str">
        <f t="shared" si="58"/>
        <v>AA</v>
      </c>
      <c r="M1922" s="131">
        <f t="shared" si="59"/>
        <v>0</v>
      </c>
      <c r="P1922" s="136"/>
      <c r="Q1922" s="136"/>
      <c r="R1922" s="136"/>
      <c r="S1922" s="136"/>
      <c r="T1922"/>
      <c r="U1922" s="136"/>
      <c r="V1922" s="136"/>
      <c r="W1922"/>
      <c r="X1922" s="136"/>
      <c r="Y1922" s="136"/>
      <c r="Z1922" s="136"/>
      <c r="AA1922" s="136"/>
      <c r="AB1922" s="136"/>
      <c r="AC1922" s="136"/>
      <c r="AD1922" s="136"/>
      <c r="AE1922" s="136"/>
      <c r="AF1922" s="136"/>
      <c r="AG1922" s="136"/>
      <c r="AH1922" s="136"/>
      <c r="AI1922" s="136"/>
    </row>
    <row r="1923" spans="1:35" ht="30" x14ac:dyDescent="0.25">
      <c r="A1923" s="133">
        <v>270000</v>
      </c>
      <c r="B1923" s="133" t="s">
        <v>4541</v>
      </c>
      <c r="C1923" s="133">
        <v>2</v>
      </c>
      <c r="D1923" s="133" t="s">
        <v>1066</v>
      </c>
      <c r="E1923" s="133">
        <v>270</v>
      </c>
      <c r="F1923" s="133" t="s">
        <v>4541</v>
      </c>
      <c r="G1923" s="133">
        <v>27000</v>
      </c>
      <c r="H1923" s="133" t="s">
        <v>4541</v>
      </c>
      <c r="I1923" s="133">
        <v>227860</v>
      </c>
      <c r="J1923" s="133" t="s">
        <v>4599</v>
      </c>
      <c r="K1923" s="133" t="s">
        <v>545</v>
      </c>
      <c r="L1923" s="135" t="str">
        <f t="shared" si="58"/>
        <v>AA</v>
      </c>
      <c r="M1923" s="131">
        <f t="shared" si="59"/>
        <v>0</v>
      </c>
      <c r="P1923" s="136"/>
      <c r="Q1923" s="136"/>
      <c r="R1923" s="136"/>
      <c r="S1923" s="136"/>
      <c r="T1923"/>
      <c r="U1923" s="136"/>
      <c r="V1923" s="136"/>
      <c r="W1923"/>
      <c r="X1923" s="136"/>
      <c r="Y1923" s="136"/>
      <c r="Z1923" s="136"/>
      <c r="AA1923" s="136"/>
      <c r="AB1923" s="136"/>
      <c r="AC1923" s="136"/>
      <c r="AD1923" s="136"/>
      <c r="AE1923" s="136"/>
      <c r="AF1923" s="136"/>
      <c r="AG1923" s="136"/>
      <c r="AH1923" s="136"/>
      <c r="AI1923" s="136"/>
    </row>
    <row r="1924" spans="1:35" ht="30" x14ac:dyDescent="0.25">
      <c r="A1924" s="133">
        <v>270000</v>
      </c>
      <c r="B1924" s="133" t="s">
        <v>4541</v>
      </c>
      <c r="C1924" s="133">
        <v>2</v>
      </c>
      <c r="D1924" s="133" t="s">
        <v>1066</v>
      </c>
      <c r="E1924" s="133">
        <v>270</v>
      </c>
      <c r="F1924" s="133" t="s">
        <v>4541</v>
      </c>
      <c r="G1924" s="133">
        <v>27000</v>
      </c>
      <c r="H1924" s="133" t="s">
        <v>4541</v>
      </c>
      <c r="I1924" s="133">
        <v>227877</v>
      </c>
      <c r="J1924" s="133" t="s">
        <v>4601</v>
      </c>
      <c r="K1924" s="133" t="s">
        <v>545</v>
      </c>
      <c r="L1924" s="135" t="str">
        <f t="shared" si="58"/>
        <v>AA</v>
      </c>
      <c r="M1924" s="131">
        <f t="shared" si="59"/>
        <v>0</v>
      </c>
      <c r="P1924" s="136"/>
      <c r="Q1924" s="136"/>
      <c r="R1924" s="136"/>
      <c r="S1924" s="136"/>
      <c r="T1924"/>
      <c r="U1924" s="136"/>
      <c r="V1924" s="136"/>
      <c r="W1924"/>
      <c r="X1924" s="136"/>
      <c r="Y1924" s="136"/>
      <c r="Z1924" s="136"/>
      <c r="AA1924" s="136"/>
      <c r="AB1924" s="136"/>
      <c r="AC1924" s="136"/>
      <c r="AD1924" s="136"/>
      <c r="AE1924" s="136"/>
      <c r="AF1924" s="136"/>
      <c r="AG1924" s="136"/>
      <c r="AH1924" s="136"/>
      <c r="AI1924" s="136"/>
    </row>
    <row r="1925" spans="1:35" ht="30" x14ac:dyDescent="0.25">
      <c r="A1925" s="133">
        <v>270000</v>
      </c>
      <c r="B1925" s="133" t="s">
        <v>4541</v>
      </c>
      <c r="C1925" s="133">
        <v>2</v>
      </c>
      <c r="D1925" s="133" t="s">
        <v>1066</v>
      </c>
      <c r="E1925" s="133">
        <v>270</v>
      </c>
      <c r="F1925" s="133" t="s">
        <v>4541</v>
      </c>
      <c r="G1925" s="133">
        <v>27000</v>
      </c>
      <c r="H1925" s="133" t="s">
        <v>4541</v>
      </c>
      <c r="I1925" s="133">
        <v>227942</v>
      </c>
      <c r="J1925" s="133" t="s">
        <v>4603</v>
      </c>
      <c r="K1925" s="133" t="s">
        <v>545</v>
      </c>
      <c r="L1925" s="135" t="str">
        <f t="shared" ref="L1925:L1988" si="60">IF(K1925=102,"AA102",IF(K1925=103,"AA103",VLOOKUP(C1925,$AJ$5:$AK$13,2,0)))</f>
        <v>AA</v>
      </c>
      <c r="M1925" s="131">
        <f t="shared" si="59"/>
        <v>0</v>
      </c>
      <c r="P1925" s="136"/>
      <c r="Q1925" s="136"/>
      <c r="R1925" s="136"/>
      <c r="S1925" s="136"/>
      <c r="T1925"/>
      <c r="U1925" s="136"/>
      <c r="V1925" s="136"/>
      <c r="W1925"/>
      <c r="X1925" s="136"/>
      <c r="Y1925" s="136"/>
      <c r="Z1925" s="136"/>
      <c r="AA1925" s="136"/>
      <c r="AB1925" s="136"/>
      <c r="AC1925" s="136"/>
      <c r="AD1925" s="136"/>
      <c r="AE1925" s="136"/>
      <c r="AF1925" s="136"/>
      <c r="AG1925" s="136"/>
      <c r="AH1925" s="136"/>
      <c r="AI1925" s="136"/>
    </row>
    <row r="1926" spans="1:35" ht="30" x14ac:dyDescent="0.25">
      <c r="A1926" s="133">
        <v>270000</v>
      </c>
      <c r="B1926" s="133" t="s">
        <v>4541</v>
      </c>
      <c r="C1926" s="133">
        <v>2</v>
      </c>
      <c r="D1926" s="133" t="s">
        <v>1066</v>
      </c>
      <c r="E1926" s="133">
        <v>270</v>
      </c>
      <c r="F1926" s="133" t="s">
        <v>4541</v>
      </c>
      <c r="G1926" s="133">
        <v>27000</v>
      </c>
      <c r="H1926" s="133" t="s">
        <v>4541</v>
      </c>
      <c r="I1926" s="133">
        <v>227961</v>
      </c>
      <c r="J1926" s="133" t="s">
        <v>4605</v>
      </c>
      <c r="K1926" s="133" t="s">
        <v>545</v>
      </c>
      <c r="L1926" s="135" t="str">
        <f t="shared" si="60"/>
        <v>AA</v>
      </c>
      <c r="M1926" s="131">
        <f t="shared" ref="M1926:M1989" si="61">VLOOKUP(H1926,$W$5:$X$227,2,FALSE)</f>
        <v>0</v>
      </c>
      <c r="P1926" s="136"/>
      <c r="Q1926" s="136"/>
      <c r="R1926" s="136"/>
      <c r="S1926" s="136"/>
      <c r="T1926"/>
      <c r="U1926" s="136"/>
      <c r="V1926" s="136"/>
      <c r="W1926"/>
      <c r="X1926" s="136"/>
      <c r="Y1926" s="136"/>
      <c r="Z1926" s="136"/>
      <c r="AA1926" s="136"/>
      <c r="AB1926" s="136"/>
      <c r="AC1926" s="136"/>
      <c r="AD1926" s="136"/>
      <c r="AE1926" s="136"/>
      <c r="AF1926" s="136"/>
      <c r="AG1926" s="136"/>
      <c r="AH1926" s="136"/>
      <c r="AI1926" s="136"/>
    </row>
    <row r="1927" spans="1:35" ht="30" x14ac:dyDescent="0.25">
      <c r="A1927" s="133">
        <v>270000</v>
      </c>
      <c r="B1927" s="133" t="s">
        <v>4541</v>
      </c>
      <c r="C1927" s="133">
        <v>2</v>
      </c>
      <c r="D1927" s="133" t="s">
        <v>1066</v>
      </c>
      <c r="E1927" s="133">
        <v>270</v>
      </c>
      <c r="F1927" s="133" t="s">
        <v>4541</v>
      </c>
      <c r="G1927" s="133">
        <v>27000</v>
      </c>
      <c r="H1927" s="133" t="s">
        <v>4541</v>
      </c>
      <c r="I1927" s="133">
        <v>227965</v>
      </c>
      <c r="J1927" s="133" t="s">
        <v>4607</v>
      </c>
      <c r="K1927" s="133" t="s">
        <v>545</v>
      </c>
      <c r="L1927" s="135" t="str">
        <f t="shared" si="60"/>
        <v>AA</v>
      </c>
      <c r="M1927" s="131">
        <f t="shared" si="61"/>
        <v>0</v>
      </c>
      <c r="P1927" s="136"/>
      <c r="Q1927" s="136"/>
      <c r="R1927" s="136"/>
      <c r="S1927" s="136"/>
      <c r="T1927"/>
      <c r="U1927" s="136"/>
      <c r="V1927" s="136"/>
      <c r="W1927"/>
      <c r="X1927" s="136"/>
      <c r="Y1927" s="136"/>
      <c r="Z1927" s="136"/>
      <c r="AA1927" s="136"/>
      <c r="AB1927" s="136"/>
      <c r="AC1927" s="136"/>
      <c r="AD1927" s="136"/>
      <c r="AE1927" s="136"/>
      <c r="AF1927" s="136"/>
      <c r="AG1927" s="136"/>
      <c r="AH1927" s="136"/>
      <c r="AI1927" s="136"/>
    </row>
    <row r="1928" spans="1:35" ht="30" x14ac:dyDescent="0.25">
      <c r="A1928" s="133">
        <v>270000</v>
      </c>
      <c r="B1928" s="133" t="s">
        <v>4541</v>
      </c>
      <c r="C1928" s="133">
        <v>2</v>
      </c>
      <c r="D1928" s="133" t="s">
        <v>1066</v>
      </c>
      <c r="E1928" s="133">
        <v>270</v>
      </c>
      <c r="F1928" s="133" t="s">
        <v>4541</v>
      </c>
      <c r="G1928" s="133">
        <v>27000</v>
      </c>
      <c r="H1928" s="133" t="s">
        <v>4541</v>
      </c>
      <c r="I1928" s="133">
        <v>227975</v>
      </c>
      <c r="J1928" s="133" t="s">
        <v>4609</v>
      </c>
      <c r="K1928" s="133" t="s">
        <v>545</v>
      </c>
      <c r="L1928" s="135" t="str">
        <f t="shared" si="60"/>
        <v>AA</v>
      </c>
      <c r="M1928" s="131">
        <f t="shared" si="61"/>
        <v>0</v>
      </c>
      <c r="P1928" s="136"/>
      <c r="Q1928" s="136"/>
      <c r="R1928" s="136"/>
      <c r="S1928" s="136"/>
      <c r="T1928"/>
      <c r="U1928" s="136"/>
      <c r="V1928" s="136"/>
      <c r="W1928"/>
      <c r="X1928" s="136"/>
      <c r="Y1928" s="136"/>
      <c r="Z1928" s="136"/>
      <c r="AA1928" s="136"/>
      <c r="AB1928" s="136"/>
      <c r="AC1928" s="136"/>
      <c r="AD1928" s="136"/>
      <c r="AE1928" s="136"/>
      <c r="AF1928" s="136"/>
      <c r="AG1928" s="136"/>
      <c r="AH1928" s="136"/>
      <c r="AI1928" s="136"/>
    </row>
    <row r="1929" spans="1:35" ht="30" x14ac:dyDescent="0.25">
      <c r="A1929" s="133">
        <v>270000</v>
      </c>
      <c r="B1929" s="133" t="s">
        <v>4541</v>
      </c>
      <c r="C1929" s="133">
        <v>2</v>
      </c>
      <c r="D1929" s="133" t="s">
        <v>1066</v>
      </c>
      <c r="E1929" s="133">
        <v>270</v>
      </c>
      <c r="F1929" s="133" t="s">
        <v>4541</v>
      </c>
      <c r="G1929" s="133">
        <v>27000</v>
      </c>
      <c r="H1929" s="133" t="s">
        <v>4541</v>
      </c>
      <c r="I1929" s="133">
        <v>227993</v>
      </c>
      <c r="J1929" s="133" t="s">
        <v>4611</v>
      </c>
      <c r="K1929" s="133" t="s">
        <v>545</v>
      </c>
      <c r="L1929" s="135" t="str">
        <f t="shared" si="60"/>
        <v>AA</v>
      </c>
      <c r="M1929" s="131">
        <f t="shared" si="61"/>
        <v>0</v>
      </c>
      <c r="P1929" s="136"/>
      <c r="Q1929" s="136"/>
      <c r="R1929" s="136"/>
      <c r="S1929" s="136"/>
      <c r="T1929"/>
      <c r="U1929" s="136"/>
      <c r="V1929" s="136"/>
      <c r="W1929"/>
      <c r="X1929" s="136"/>
      <c r="Y1929" s="136"/>
      <c r="Z1929" s="136"/>
      <c r="AA1929" s="136"/>
      <c r="AB1929" s="136"/>
      <c r="AC1929" s="136"/>
      <c r="AD1929" s="136"/>
      <c r="AE1929" s="136"/>
      <c r="AF1929" s="136"/>
      <c r="AG1929" s="136"/>
      <c r="AH1929" s="136"/>
      <c r="AI1929" s="136"/>
    </row>
    <row r="1930" spans="1:35" ht="30" x14ac:dyDescent="0.25">
      <c r="A1930" s="133">
        <v>270000</v>
      </c>
      <c r="B1930" s="133" t="s">
        <v>4541</v>
      </c>
      <c r="C1930" s="133">
        <v>2</v>
      </c>
      <c r="D1930" s="133" t="s">
        <v>1066</v>
      </c>
      <c r="E1930" s="133">
        <v>270</v>
      </c>
      <c r="F1930" s="133" t="s">
        <v>4541</v>
      </c>
      <c r="G1930" s="133">
        <v>27000</v>
      </c>
      <c r="H1930" s="133" t="s">
        <v>4541</v>
      </c>
      <c r="I1930" s="133">
        <v>228928</v>
      </c>
      <c r="J1930" s="133" t="s">
        <v>4613</v>
      </c>
      <c r="K1930" s="133" t="s">
        <v>545</v>
      </c>
      <c r="L1930" s="135" t="str">
        <f t="shared" si="60"/>
        <v>AA</v>
      </c>
      <c r="M1930" s="131">
        <f t="shared" si="61"/>
        <v>0</v>
      </c>
      <c r="P1930" s="136"/>
      <c r="Q1930" s="136"/>
      <c r="R1930" s="136"/>
      <c r="S1930" s="136"/>
      <c r="T1930"/>
      <c r="U1930" s="136"/>
      <c r="V1930" s="136"/>
      <c r="W1930"/>
      <c r="X1930" s="136"/>
      <c r="Y1930" s="136"/>
      <c r="Z1930" s="136"/>
      <c r="AA1930" s="136"/>
      <c r="AB1930" s="136"/>
      <c r="AC1930" s="136"/>
      <c r="AD1930" s="136"/>
      <c r="AE1930" s="136"/>
      <c r="AF1930" s="136"/>
      <c r="AG1930" s="136"/>
      <c r="AH1930" s="136"/>
      <c r="AI1930" s="136"/>
    </row>
    <row r="1931" spans="1:35" ht="30" x14ac:dyDescent="0.25">
      <c r="A1931" s="133">
        <v>270000</v>
      </c>
      <c r="B1931" s="133" t="s">
        <v>4541</v>
      </c>
      <c r="C1931" s="133">
        <v>2</v>
      </c>
      <c r="D1931" s="133" t="s">
        <v>1066</v>
      </c>
      <c r="E1931" s="133">
        <v>270</v>
      </c>
      <c r="F1931" s="133" t="s">
        <v>4541</v>
      </c>
      <c r="G1931" s="133">
        <v>27000</v>
      </c>
      <c r="H1931" s="133" t="s">
        <v>4541</v>
      </c>
      <c r="I1931" s="133">
        <v>333140</v>
      </c>
      <c r="J1931" s="133" t="s">
        <v>4615</v>
      </c>
      <c r="K1931" s="133" t="s">
        <v>545</v>
      </c>
      <c r="L1931" s="135" t="str">
        <f t="shared" si="60"/>
        <v>AA</v>
      </c>
      <c r="M1931" s="131">
        <f t="shared" si="61"/>
        <v>0</v>
      </c>
      <c r="P1931" s="136"/>
      <c r="Q1931" s="136"/>
      <c r="R1931" s="136"/>
      <c r="S1931" s="136"/>
      <c r="T1931"/>
      <c r="U1931" s="136"/>
      <c r="V1931" s="136"/>
      <c r="W1931"/>
      <c r="X1931" s="136"/>
      <c r="Y1931" s="136"/>
      <c r="Z1931" s="136"/>
      <c r="AA1931" s="136"/>
      <c r="AB1931" s="136"/>
      <c r="AC1931" s="136"/>
      <c r="AD1931" s="136"/>
      <c r="AE1931" s="136"/>
      <c r="AF1931" s="136"/>
      <c r="AG1931" s="136"/>
      <c r="AH1931" s="136"/>
      <c r="AI1931" s="136"/>
    </row>
    <row r="1932" spans="1:35" ht="30" x14ac:dyDescent="0.25">
      <c r="A1932" s="133">
        <v>270000</v>
      </c>
      <c r="B1932" s="133" t="s">
        <v>4541</v>
      </c>
      <c r="C1932" s="133">
        <v>2</v>
      </c>
      <c r="D1932" s="133" t="s">
        <v>1066</v>
      </c>
      <c r="E1932" s="133">
        <v>270</v>
      </c>
      <c r="F1932" s="133" t="s">
        <v>4541</v>
      </c>
      <c r="G1932" s="133">
        <v>27000</v>
      </c>
      <c r="H1932" s="133" t="s">
        <v>4541</v>
      </c>
      <c r="I1932" s="133">
        <v>336028</v>
      </c>
      <c r="J1932" s="133" t="s">
        <v>4617</v>
      </c>
      <c r="K1932" s="133" t="s">
        <v>884</v>
      </c>
      <c r="L1932" s="135" t="str">
        <f t="shared" si="60"/>
        <v>AA</v>
      </c>
      <c r="M1932" s="131">
        <f t="shared" si="61"/>
        <v>0</v>
      </c>
      <c r="P1932" s="136"/>
      <c r="Q1932" s="136"/>
      <c r="R1932" s="136"/>
      <c r="S1932" s="136"/>
      <c r="T1932"/>
      <c r="U1932" s="136"/>
      <c r="V1932" s="136"/>
      <c r="W1932"/>
      <c r="X1932" s="136"/>
      <c r="Y1932" s="136"/>
      <c r="Z1932" s="136"/>
      <c r="AA1932" s="136"/>
      <c r="AB1932" s="136"/>
      <c r="AC1932" s="136"/>
      <c r="AD1932" s="136"/>
      <c r="AE1932" s="136"/>
      <c r="AF1932" s="136"/>
      <c r="AG1932" s="136"/>
      <c r="AH1932" s="136"/>
      <c r="AI1932" s="136"/>
    </row>
    <row r="1933" spans="1:35" ht="30" x14ac:dyDescent="0.25">
      <c r="A1933" s="133">
        <v>270000</v>
      </c>
      <c r="B1933" s="133" t="s">
        <v>4541</v>
      </c>
      <c r="C1933" s="133">
        <v>2</v>
      </c>
      <c r="D1933" s="133" t="s">
        <v>1066</v>
      </c>
      <c r="E1933" s="133">
        <v>270</v>
      </c>
      <c r="F1933" s="133" t="s">
        <v>4541</v>
      </c>
      <c r="G1933" s="133">
        <v>27000</v>
      </c>
      <c r="H1933" s="133" t="s">
        <v>4541</v>
      </c>
      <c r="I1933" s="133">
        <v>336176</v>
      </c>
      <c r="J1933" s="133" t="s">
        <v>4619</v>
      </c>
      <c r="K1933" s="133" t="s">
        <v>884</v>
      </c>
      <c r="L1933" s="135" t="str">
        <f t="shared" si="60"/>
        <v>AA</v>
      </c>
      <c r="M1933" s="131">
        <f t="shared" si="61"/>
        <v>0</v>
      </c>
      <c r="P1933" s="136"/>
      <c r="Q1933" s="136"/>
      <c r="R1933" s="136"/>
      <c r="S1933" s="136"/>
      <c r="T1933"/>
      <c r="U1933" s="136"/>
      <c r="V1933" s="136"/>
      <c r="W1933"/>
      <c r="X1933" s="136"/>
      <c r="Y1933" s="136"/>
      <c r="Z1933" s="136"/>
      <c r="AA1933" s="136"/>
      <c r="AB1933" s="136"/>
      <c r="AC1933" s="136"/>
      <c r="AD1933" s="136"/>
      <c r="AE1933" s="136"/>
      <c r="AF1933" s="136"/>
      <c r="AG1933" s="136"/>
      <c r="AH1933" s="136"/>
      <c r="AI1933" s="136"/>
    </row>
    <row r="1934" spans="1:35" ht="30" x14ac:dyDescent="0.25">
      <c r="A1934" s="133">
        <v>270000</v>
      </c>
      <c r="B1934" s="133" t="s">
        <v>4541</v>
      </c>
      <c r="C1934" s="133">
        <v>2</v>
      </c>
      <c r="D1934" s="133" t="s">
        <v>1066</v>
      </c>
      <c r="E1934" s="133">
        <v>270</v>
      </c>
      <c r="F1934" s="133" t="s">
        <v>4541</v>
      </c>
      <c r="G1934" s="133">
        <v>27000</v>
      </c>
      <c r="H1934" s="133" t="s">
        <v>4541</v>
      </c>
      <c r="I1934" s="133">
        <v>336177</v>
      </c>
      <c r="J1934" s="133" t="s">
        <v>4621</v>
      </c>
      <c r="K1934" s="133" t="s">
        <v>884</v>
      </c>
      <c r="L1934" s="135" t="str">
        <f t="shared" si="60"/>
        <v>AA</v>
      </c>
      <c r="M1934" s="131">
        <f t="shared" si="61"/>
        <v>0</v>
      </c>
      <c r="P1934" s="136"/>
      <c r="Q1934" s="136"/>
      <c r="R1934" s="136"/>
      <c r="S1934" s="136"/>
      <c r="T1934"/>
      <c r="U1934" s="136"/>
      <c r="V1934" s="136"/>
      <c r="W1934"/>
      <c r="X1934" s="136"/>
      <c r="Y1934" s="136"/>
      <c r="Z1934" s="136"/>
      <c r="AA1934" s="136"/>
      <c r="AB1934" s="136"/>
      <c r="AC1934" s="136"/>
      <c r="AD1934" s="136"/>
      <c r="AE1934" s="136"/>
      <c r="AF1934" s="136"/>
      <c r="AG1934" s="136"/>
      <c r="AH1934" s="136"/>
      <c r="AI1934" s="136"/>
    </row>
    <row r="1935" spans="1:35" ht="30" x14ac:dyDescent="0.25">
      <c r="A1935" s="133">
        <v>270000</v>
      </c>
      <c r="B1935" s="133" t="s">
        <v>4541</v>
      </c>
      <c r="C1935" s="133">
        <v>2</v>
      </c>
      <c r="D1935" s="133" t="s">
        <v>1066</v>
      </c>
      <c r="E1935" s="133">
        <v>270</v>
      </c>
      <c r="F1935" s="133" t="s">
        <v>4541</v>
      </c>
      <c r="G1935" s="133">
        <v>27000</v>
      </c>
      <c r="H1935" s="133" t="s">
        <v>4541</v>
      </c>
      <c r="I1935" s="133">
        <v>336299</v>
      </c>
      <c r="J1935" s="133" t="s">
        <v>4623</v>
      </c>
      <c r="K1935" s="133" t="s">
        <v>884</v>
      </c>
      <c r="L1935" s="135" t="str">
        <f t="shared" si="60"/>
        <v>AA</v>
      </c>
      <c r="M1935" s="131">
        <f t="shared" si="61"/>
        <v>0</v>
      </c>
      <c r="P1935" s="136"/>
      <c r="Q1935" s="136"/>
      <c r="R1935" s="136"/>
      <c r="S1935" s="136"/>
      <c r="T1935"/>
      <c r="U1935" s="136"/>
      <c r="V1935" s="136"/>
      <c r="W1935"/>
      <c r="X1935" s="136"/>
      <c r="Y1935" s="136"/>
      <c r="Z1935" s="136"/>
      <c r="AA1935" s="136"/>
      <c r="AB1935" s="136"/>
      <c r="AC1935" s="136"/>
      <c r="AD1935" s="136"/>
      <c r="AE1935" s="136"/>
      <c r="AF1935" s="136"/>
      <c r="AG1935" s="136"/>
      <c r="AH1935" s="136"/>
      <c r="AI1935" s="136"/>
    </row>
    <row r="1936" spans="1:35" ht="30" x14ac:dyDescent="0.25">
      <c r="A1936" s="133">
        <v>270000</v>
      </c>
      <c r="B1936" s="133" t="s">
        <v>4541</v>
      </c>
      <c r="C1936" s="133">
        <v>2</v>
      </c>
      <c r="D1936" s="133" t="s">
        <v>1066</v>
      </c>
      <c r="E1936" s="133">
        <v>270</v>
      </c>
      <c r="F1936" s="133" t="s">
        <v>4541</v>
      </c>
      <c r="G1936" s="133">
        <v>27000</v>
      </c>
      <c r="H1936" s="133" t="s">
        <v>4541</v>
      </c>
      <c r="I1936" s="133">
        <v>336332</v>
      </c>
      <c r="J1936" s="133" t="s">
        <v>4625</v>
      </c>
      <c r="K1936" s="133" t="s">
        <v>884</v>
      </c>
      <c r="L1936" s="135" t="str">
        <f t="shared" si="60"/>
        <v>AA</v>
      </c>
      <c r="M1936" s="131">
        <f t="shared" si="61"/>
        <v>0</v>
      </c>
      <c r="P1936" s="136"/>
      <c r="Q1936" s="136"/>
      <c r="R1936" s="136"/>
      <c r="S1936" s="136"/>
      <c r="T1936"/>
      <c r="U1936" s="136"/>
      <c r="V1936" s="136"/>
      <c r="W1936"/>
      <c r="X1936" s="136"/>
      <c r="Y1936" s="136"/>
      <c r="Z1936" s="136"/>
      <c r="AA1936" s="136"/>
      <c r="AB1936" s="136"/>
      <c r="AC1936" s="136"/>
      <c r="AD1936" s="136"/>
      <c r="AE1936" s="136"/>
      <c r="AF1936" s="136"/>
      <c r="AG1936" s="136"/>
      <c r="AH1936" s="136"/>
      <c r="AI1936" s="136"/>
    </row>
    <row r="1937" spans="1:35" ht="30" x14ac:dyDescent="0.25">
      <c r="A1937" s="133">
        <v>270000</v>
      </c>
      <c r="B1937" s="133" t="s">
        <v>4541</v>
      </c>
      <c r="C1937" s="133">
        <v>2</v>
      </c>
      <c r="D1937" s="133" t="s">
        <v>1066</v>
      </c>
      <c r="E1937" s="133">
        <v>270</v>
      </c>
      <c r="F1937" s="133" t="s">
        <v>4541</v>
      </c>
      <c r="G1937" s="133">
        <v>27000</v>
      </c>
      <c r="H1937" s="133" t="s">
        <v>4541</v>
      </c>
      <c r="I1937" s="133">
        <v>336348</v>
      </c>
      <c r="J1937" s="133" t="s">
        <v>4627</v>
      </c>
      <c r="K1937" s="133" t="s">
        <v>884</v>
      </c>
      <c r="L1937" s="135" t="str">
        <f t="shared" si="60"/>
        <v>AA</v>
      </c>
      <c r="M1937" s="131">
        <f t="shared" si="61"/>
        <v>0</v>
      </c>
      <c r="P1937" s="136"/>
      <c r="Q1937" s="136"/>
      <c r="R1937" s="136"/>
      <c r="S1937" s="136"/>
      <c r="T1937"/>
      <c r="U1937" s="136"/>
      <c r="V1937" s="136"/>
      <c r="W1937"/>
      <c r="X1937" s="136"/>
      <c r="Y1937" s="136"/>
      <c r="Z1937" s="136"/>
      <c r="AA1937" s="136"/>
      <c r="AB1937" s="136"/>
      <c r="AC1937" s="136"/>
      <c r="AD1937" s="136"/>
      <c r="AE1937" s="136"/>
      <c r="AF1937" s="136"/>
      <c r="AG1937" s="136"/>
      <c r="AH1937" s="136"/>
      <c r="AI1937" s="136"/>
    </row>
    <row r="1938" spans="1:35" ht="30" x14ac:dyDescent="0.25">
      <c r="A1938" s="133">
        <v>270000</v>
      </c>
      <c r="B1938" s="133" t="s">
        <v>4541</v>
      </c>
      <c r="C1938" s="133">
        <v>2</v>
      </c>
      <c r="D1938" s="133" t="s">
        <v>1066</v>
      </c>
      <c r="E1938" s="133">
        <v>270</v>
      </c>
      <c r="F1938" s="133" t="s">
        <v>4541</v>
      </c>
      <c r="G1938" s="133">
        <v>27000</v>
      </c>
      <c r="H1938" s="133" t="s">
        <v>4541</v>
      </c>
      <c r="I1938" s="133">
        <v>336409</v>
      </c>
      <c r="J1938" s="133" t="s">
        <v>4629</v>
      </c>
      <c r="K1938" s="133" t="s">
        <v>884</v>
      </c>
      <c r="L1938" s="135" t="str">
        <f t="shared" si="60"/>
        <v>AA</v>
      </c>
      <c r="M1938" s="131">
        <f t="shared" si="61"/>
        <v>0</v>
      </c>
      <c r="P1938" s="136"/>
      <c r="Q1938" s="136"/>
      <c r="R1938" s="136"/>
      <c r="S1938" s="136"/>
      <c r="T1938"/>
      <c r="U1938" s="136"/>
      <c r="V1938" s="136"/>
      <c r="W1938"/>
      <c r="X1938" s="136"/>
      <c r="Y1938" s="136"/>
      <c r="Z1938" s="136"/>
      <c r="AA1938" s="136"/>
      <c r="AB1938" s="136"/>
      <c r="AC1938" s="136"/>
      <c r="AD1938" s="136"/>
      <c r="AE1938" s="136"/>
      <c r="AF1938" s="136"/>
      <c r="AG1938" s="136"/>
      <c r="AH1938" s="136"/>
      <c r="AI1938" s="136"/>
    </row>
    <row r="1939" spans="1:35" ht="30" x14ac:dyDescent="0.25">
      <c r="A1939" s="133">
        <v>270000</v>
      </c>
      <c r="B1939" s="133" t="s">
        <v>4541</v>
      </c>
      <c r="C1939" s="133">
        <v>2</v>
      </c>
      <c r="D1939" s="133" t="s">
        <v>1066</v>
      </c>
      <c r="E1939" s="133">
        <v>270</v>
      </c>
      <c r="F1939" s="133" t="s">
        <v>4541</v>
      </c>
      <c r="G1939" s="133">
        <v>27000</v>
      </c>
      <c r="H1939" s="133" t="s">
        <v>4541</v>
      </c>
      <c r="I1939" s="133">
        <v>336648</v>
      </c>
      <c r="J1939" s="133" t="s">
        <v>4631</v>
      </c>
      <c r="K1939" s="133" t="s">
        <v>545</v>
      </c>
      <c r="L1939" s="135" t="str">
        <f t="shared" si="60"/>
        <v>AA</v>
      </c>
      <c r="M1939" s="131">
        <f t="shared" si="61"/>
        <v>0</v>
      </c>
      <c r="P1939" s="136"/>
      <c r="Q1939" s="136"/>
      <c r="R1939" s="136"/>
      <c r="S1939" s="136"/>
      <c r="T1939"/>
      <c r="U1939" s="136"/>
      <c r="V1939" s="136"/>
      <c r="W1939"/>
      <c r="X1939" s="136"/>
      <c r="Y1939" s="136"/>
      <c r="Z1939" s="136"/>
      <c r="AA1939" s="136"/>
      <c r="AB1939" s="136"/>
      <c r="AC1939" s="136"/>
      <c r="AD1939" s="136"/>
      <c r="AE1939" s="136"/>
      <c r="AF1939" s="136"/>
      <c r="AG1939" s="136"/>
      <c r="AH1939" s="136"/>
      <c r="AI1939" s="136"/>
    </row>
    <row r="1940" spans="1:35" ht="30" x14ac:dyDescent="0.25">
      <c r="A1940" s="133">
        <v>270000</v>
      </c>
      <c r="B1940" s="133" t="s">
        <v>4541</v>
      </c>
      <c r="C1940" s="133">
        <v>2</v>
      </c>
      <c r="D1940" s="133" t="s">
        <v>1066</v>
      </c>
      <c r="E1940" s="133">
        <v>270</v>
      </c>
      <c r="F1940" s="133" t="s">
        <v>4541</v>
      </c>
      <c r="G1940" s="133">
        <v>27000</v>
      </c>
      <c r="H1940" s="133" t="s">
        <v>4541</v>
      </c>
      <c r="I1940" s="133">
        <v>336653</v>
      </c>
      <c r="J1940" s="133" t="s">
        <v>4633</v>
      </c>
      <c r="K1940" s="133" t="s">
        <v>884</v>
      </c>
      <c r="L1940" s="135" t="str">
        <f t="shared" si="60"/>
        <v>AA</v>
      </c>
      <c r="M1940" s="131">
        <f t="shared" si="61"/>
        <v>0</v>
      </c>
      <c r="P1940" s="136"/>
      <c r="Q1940" s="136"/>
      <c r="R1940" s="136"/>
      <c r="S1940" s="136"/>
      <c r="T1940"/>
      <c r="U1940" s="136"/>
      <c r="V1940" s="136"/>
      <c r="W1940"/>
      <c r="X1940" s="136"/>
      <c r="Y1940" s="136"/>
      <c r="Z1940" s="136"/>
      <c r="AA1940" s="136"/>
      <c r="AB1940" s="136"/>
      <c r="AC1940" s="136"/>
      <c r="AD1940" s="136"/>
      <c r="AE1940" s="136"/>
      <c r="AF1940" s="136"/>
      <c r="AG1940" s="136"/>
      <c r="AH1940" s="136"/>
      <c r="AI1940" s="136"/>
    </row>
    <row r="1941" spans="1:35" ht="30" x14ac:dyDescent="0.25">
      <c r="A1941" s="133">
        <v>270000</v>
      </c>
      <c r="B1941" s="133" t="s">
        <v>4541</v>
      </c>
      <c r="C1941" s="133">
        <v>2</v>
      </c>
      <c r="D1941" s="133" t="s">
        <v>1066</v>
      </c>
      <c r="E1941" s="133">
        <v>270</v>
      </c>
      <c r="F1941" s="133" t="s">
        <v>4541</v>
      </c>
      <c r="G1941" s="133">
        <v>27000</v>
      </c>
      <c r="H1941" s="133" t="s">
        <v>4541</v>
      </c>
      <c r="I1941" s="133">
        <v>336932</v>
      </c>
      <c r="J1941" s="133" t="s">
        <v>4635</v>
      </c>
      <c r="K1941" s="133" t="s">
        <v>884</v>
      </c>
      <c r="L1941" s="135" t="str">
        <f t="shared" si="60"/>
        <v>AA</v>
      </c>
      <c r="M1941" s="131">
        <f t="shared" si="61"/>
        <v>0</v>
      </c>
      <c r="P1941" s="136"/>
      <c r="Q1941" s="136"/>
      <c r="R1941" s="136"/>
      <c r="S1941" s="136"/>
      <c r="T1941"/>
      <c r="U1941" s="136"/>
      <c r="V1941" s="136"/>
      <c r="W1941"/>
      <c r="X1941" s="136"/>
      <c r="Y1941" s="136"/>
      <c r="Z1941" s="136"/>
      <c r="AA1941" s="136"/>
      <c r="AB1941" s="136"/>
      <c r="AC1941" s="136"/>
      <c r="AD1941" s="136"/>
      <c r="AE1941" s="136"/>
      <c r="AF1941" s="136"/>
      <c r="AG1941" s="136"/>
      <c r="AH1941" s="136"/>
      <c r="AI1941" s="136"/>
    </row>
    <row r="1942" spans="1:35" ht="30" x14ac:dyDescent="0.25">
      <c r="A1942" s="133">
        <v>270000</v>
      </c>
      <c r="B1942" s="133" t="s">
        <v>4541</v>
      </c>
      <c r="C1942" s="133">
        <v>2</v>
      </c>
      <c r="D1942" s="133" t="s">
        <v>1066</v>
      </c>
      <c r="E1942" s="133">
        <v>270</v>
      </c>
      <c r="F1942" s="133" t="s">
        <v>4541</v>
      </c>
      <c r="G1942" s="133">
        <v>27000</v>
      </c>
      <c r="H1942" s="133" t="s">
        <v>4541</v>
      </c>
      <c r="I1942" s="133">
        <v>338900</v>
      </c>
      <c r="J1942" s="133" t="s">
        <v>4637</v>
      </c>
      <c r="K1942" s="133" t="s">
        <v>587</v>
      </c>
      <c r="L1942" s="135" t="str">
        <f t="shared" si="60"/>
        <v>AA</v>
      </c>
      <c r="M1942" s="131">
        <f t="shared" si="61"/>
        <v>0</v>
      </c>
      <c r="P1942" s="136"/>
      <c r="Q1942" s="136"/>
      <c r="R1942" s="136"/>
      <c r="S1942" s="136"/>
      <c r="T1942"/>
      <c r="U1942" s="136"/>
      <c r="V1942" s="136"/>
      <c r="W1942"/>
      <c r="X1942" s="136"/>
      <c r="Y1942" s="136"/>
      <c r="Z1942" s="136"/>
      <c r="AA1942" s="136"/>
      <c r="AB1942" s="136"/>
      <c r="AC1942" s="136"/>
      <c r="AD1942" s="136"/>
      <c r="AE1942" s="136"/>
      <c r="AF1942" s="136"/>
      <c r="AG1942" s="136"/>
      <c r="AH1942" s="136"/>
      <c r="AI1942" s="136"/>
    </row>
    <row r="1943" spans="1:35" ht="30" x14ac:dyDescent="0.25">
      <c r="A1943" s="133">
        <v>270000</v>
      </c>
      <c r="B1943" s="133" t="s">
        <v>4541</v>
      </c>
      <c r="C1943" s="133">
        <v>2</v>
      </c>
      <c r="D1943" s="133" t="s">
        <v>1066</v>
      </c>
      <c r="E1943" s="133">
        <v>270</v>
      </c>
      <c r="F1943" s="133" t="s">
        <v>4541</v>
      </c>
      <c r="G1943" s="133">
        <v>27000</v>
      </c>
      <c r="H1943" s="133" t="s">
        <v>4541</v>
      </c>
      <c r="I1943" s="133">
        <v>559532</v>
      </c>
      <c r="J1943" s="133" t="s">
        <v>4639</v>
      </c>
      <c r="K1943" s="133" t="s">
        <v>604</v>
      </c>
      <c r="L1943" s="135" t="str">
        <f t="shared" si="60"/>
        <v>AA</v>
      </c>
      <c r="M1943" s="131">
        <f t="shared" si="61"/>
        <v>0</v>
      </c>
      <c r="P1943" s="136"/>
      <c r="Q1943" s="136"/>
      <c r="R1943" s="136"/>
      <c r="S1943" s="136"/>
      <c r="T1943"/>
      <c r="U1943" s="136"/>
      <c r="V1943" s="136"/>
      <c r="W1943"/>
      <c r="X1943" s="136"/>
      <c r="Y1943" s="136"/>
      <c r="Z1943" s="136"/>
      <c r="AA1943" s="136"/>
      <c r="AB1943" s="136"/>
      <c r="AC1943" s="136"/>
      <c r="AD1943" s="136"/>
      <c r="AE1943" s="136"/>
      <c r="AF1943" s="136"/>
      <c r="AG1943" s="136"/>
      <c r="AH1943" s="136"/>
      <c r="AI1943" s="136"/>
    </row>
    <row r="1944" spans="1:35" ht="30" x14ac:dyDescent="0.25">
      <c r="A1944" s="133">
        <v>270000</v>
      </c>
      <c r="B1944" s="133" t="s">
        <v>4541</v>
      </c>
      <c r="C1944" s="133">
        <v>2</v>
      </c>
      <c r="D1944" s="133" t="s">
        <v>1066</v>
      </c>
      <c r="E1944" s="133">
        <v>270</v>
      </c>
      <c r="F1944" s="133" t="s">
        <v>4541</v>
      </c>
      <c r="G1944" s="133">
        <v>27000</v>
      </c>
      <c r="H1944" s="133" t="s">
        <v>4541</v>
      </c>
      <c r="I1944" s="133">
        <v>660571</v>
      </c>
      <c r="J1944" s="133" t="s">
        <v>4641</v>
      </c>
      <c r="K1944" s="133" t="s">
        <v>545</v>
      </c>
      <c r="L1944" s="135" t="str">
        <f t="shared" si="60"/>
        <v>AA</v>
      </c>
      <c r="M1944" s="131">
        <f t="shared" si="61"/>
        <v>0</v>
      </c>
      <c r="P1944" s="136"/>
      <c r="Q1944" s="136"/>
      <c r="R1944" s="136"/>
      <c r="S1944" s="136"/>
      <c r="T1944"/>
      <c r="U1944" s="136"/>
      <c r="V1944" s="136"/>
      <c r="W1944"/>
      <c r="X1944" s="136"/>
      <c r="Y1944" s="136"/>
      <c r="Z1944" s="136"/>
      <c r="AA1944" s="136"/>
      <c r="AB1944" s="136"/>
      <c r="AC1944" s="136"/>
      <c r="AD1944" s="136"/>
      <c r="AE1944" s="136"/>
      <c r="AF1944" s="136"/>
      <c r="AG1944" s="136"/>
      <c r="AH1944" s="136"/>
      <c r="AI1944" s="136"/>
    </row>
    <row r="1945" spans="1:35" ht="30" x14ac:dyDescent="0.25">
      <c r="A1945" s="133" t="s">
        <v>4642</v>
      </c>
      <c r="B1945" s="133" t="s">
        <v>4643</v>
      </c>
      <c r="C1945" s="133">
        <v>2</v>
      </c>
      <c r="D1945" s="133" t="s">
        <v>1066</v>
      </c>
      <c r="E1945" s="133">
        <v>270</v>
      </c>
      <c r="F1945" s="133" t="s">
        <v>4541</v>
      </c>
      <c r="G1945" s="133">
        <v>27000</v>
      </c>
      <c r="H1945" s="133" t="s">
        <v>4541</v>
      </c>
      <c r="I1945" s="133"/>
      <c r="J1945" s="133"/>
      <c r="K1945" s="133"/>
      <c r="L1945" s="135" t="str">
        <f t="shared" si="60"/>
        <v>AA</v>
      </c>
      <c r="M1945" s="131">
        <f t="shared" si="61"/>
        <v>0</v>
      </c>
      <c r="P1945" s="136"/>
      <c r="Q1945" s="136"/>
      <c r="R1945" s="136"/>
      <c r="S1945" s="136"/>
      <c r="T1945"/>
      <c r="U1945" s="136"/>
      <c r="V1945" s="136"/>
      <c r="W1945"/>
      <c r="X1945" s="136"/>
      <c r="Y1945" s="136"/>
      <c r="Z1945" s="136"/>
      <c r="AA1945" s="136"/>
      <c r="AB1945" s="136"/>
      <c r="AC1945" s="136"/>
      <c r="AD1945" s="136"/>
      <c r="AE1945" s="136"/>
      <c r="AF1945" s="136"/>
      <c r="AG1945" s="136"/>
      <c r="AH1945" s="136"/>
      <c r="AI1945" s="136"/>
    </row>
    <row r="1946" spans="1:35" ht="30" x14ac:dyDescent="0.25">
      <c r="A1946" s="133">
        <v>270100</v>
      </c>
      <c r="B1946" s="133" t="s">
        <v>4569</v>
      </c>
      <c r="C1946" s="133">
        <v>2</v>
      </c>
      <c r="D1946" s="133" t="s">
        <v>1066</v>
      </c>
      <c r="E1946" s="133">
        <v>270</v>
      </c>
      <c r="F1946" s="133" t="s">
        <v>4541</v>
      </c>
      <c r="G1946" s="133">
        <v>27010</v>
      </c>
      <c r="H1946" s="133" t="s">
        <v>4569</v>
      </c>
      <c r="I1946" s="133">
        <v>336575</v>
      </c>
      <c r="J1946" s="133" t="s">
        <v>4569</v>
      </c>
      <c r="K1946" s="133" t="s">
        <v>884</v>
      </c>
      <c r="L1946" s="135" t="str">
        <f t="shared" si="60"/>
        <v>AA</v>
      </c>
      <c r="M1946" s="131">
        <f t="shared" si="61"/>
        <v>0</v>
      </c>
      <c r="P1946" s="136"/>
      <c r="Q1946" s="136"/>
      <c r="R1946" s="136"/>
      <c r="S1946" s="136"/>
      <c r="T1946"/>
      <c r="U1946" s="136"/>
      <c r="V1946" s="136"/>
      <c r="W1946"/>
      <c r="X1946" s="136"/>
      <c r="Y1946" s="136"/>
      <c r="Z1946" s="136"/>
      <c r="AA1946" s="136"/>
      <c r="AB1946" s="136"/>
      <c r="AC1946" s="136"/>
      <c r="AD1946" s="136"/>
      <c r="AE1946" s="136"/>
      <c r="AF1946" s="136"/>
      <c r="AG1946" s="136"/>
      <c r="AH1946" s="136"/>
      <c r="AI1946" s="136"/>
    </row>
    <row r="1947" spans="1:35" ht="30" x14ac:dyDescent="0.25">
      <c r="A1947" s="133">
        <v>273000</v>
      </c>
      <c r="B1947" s="133" t="s">
        <v>49</v>
      </c>
      <c r="C1947" s="133">
        <v>2</v>
      </c>
      <c r="D1947" s="133" t="s">
        <v>1066</v>
      </c>
      <c r="E1947" s="133">
        <v>273</v>
      </c>
      <c r="F1947" s="133" t="s">
        <v>49</v>
      </c>
      <c r="G1947" s="133">
        <v>27300</v>
      </c>
      <c r="H1947" s="133" t="s">
        <v>49</v>
      </c>
      <c r="I1947" s="133">
        <v>102229</v>
      </c>
      <c r="J1947" s="133" t="s">
        <v>4649</v>
      </c>
      <c r="K1947" s="133" t="s">
        <v>557</v>
      </c>
      <c r="L1947" s="135" t="str">
        <f t="shared" si="60"/>
        <v>AA</v>
      </c>
      <c r="M1947" s="131">
        <f t="shared" si="61"/>
        <v>0</v>
      </c>
      <c r="P1947" s="136"/>
      <c r="Q1947" s="136"/>
      <c r="R1947" s="136"/>
      <c r="S1947" s="136"/>
      <c r="T1947"/>
      <c r="U1947" s="136"/>
      <c r="V1947" s="136"/>
      <c r="W1947"/>
      <c r="X1947" s="136"/>
      <c r="Y1947" s="136"/>
      <c r="Z1947" s="136"/>
      <c r="AA1947" s="136"/>
      <c r="AB1947" s="136"/>
      <c r="AC1947" s="136"/>
      <c r="AD1947" s="136"/>
      <c r="AE1947" s="136"/>
      <c r="AF1947" s="136"/>
      <c r="AG1947" s="136"/>
      <c r="AH1947" s="136"/>
      <c r="AI1947" s="136"/>
    </row>
    <row r="1948" spans="1:35" ht="30" x14ac:dyDescent="0.25">
      <c r="A1948" s="133">
        <v>273000</v>
      </c>
      <c r="B1948" s="133" t="s">
        <v>49</v>
      </c>
      <c r="C1948" s="133">
        <v>2</v>
      </c>
      <c r="D1948" s="133" t="s">
        <v>1066</v>
      </c>
      <c r="E1948" s="133">
        <v>273</v>
      </c>
      <c r="F1948" s="133" t="s">
        <v>49</v>
      </c>
      <c r="G1948" s="133">
        <v>27300</v>
      </c>
      <c r="H1948" s="133" t="s">
        <v>49</v>
      </c>
      <c r="I1948" s="133">
        <v>102263</v>
      </c>
      <c r="J1948" s="133" t="s">
        <v>49</v>
      </c>
      <c r="K1948" s="133" t="s">
        <v>557</v>
      </c>
      <c r="L1948" s="135" t="str">
        <f t="shared" si="60"/>
        <v>AA</v>
      </c>
      <c r="M1948" s="131">
        <f t="shared" si="61"/>
        <v>0</v>
      </c>
      <c r="P1948" s="136"/>
      <c r="Q1948" s="136"/>
      <c r="R1948" s="136"/>
      <c r="S1948" s="136"/>
      <c r="T1948"/>
      <c r="U1948" s="136"/>
      <c r="V1948" s="136"/>
      <c r="W1948"/>
      <c r="X1948" s="136"/>
      <c r="Y1948" s="136"/>
      <c r="Z1948" s="136"/>
      <c r="AA1948" s="136"/>
      <c r="AB1948" s="136"/>
      <c r="AC1948" s="136"/>
      <c r="AD1948" s="136"/>
      <c r="AE1948" s="136"/>
      <c r="AF1948" s="136"/>
      <c r="AG1948" s="136"/>
      <c r="AH1948" s="136"/>
      <c r="AI1948" s="136"/>
    </row>
    <row r="1949" spans="1:35" ht="30" x14ac:dyDescent="0.25">
      <c r="A1949" s="133">
        <v>273000</v>
      </c>
      <c r="B1949" s="133" t="s">
        <v>49</v>
      </c>
      <c r="C1949" s="133">
        <v>2</v>
      </c>
      <c r="D1949" s="133" t="s">
        <v>1066</v>
      </c>
      <c r="E1949" s="133">
        <v>273</v>
      </c>
      <c r="F1949" s="133" t="s">
        <v>49</v>
      </c>
      <c r="G1949" s="133">
        <v>27300</v>
      </c>
      <c r="H1949" s="133" t="s">
        <v>49</v>
      </c>
      <c r="I1949" s="133">
        <v>104335</v>
      </c>
      <c r="J1949" s="133" t="s">
        <v>4652</v>
      </c>
      <c r="K1949" s="133" t="s">
        <v>1079</v>
      </c>
      <c r="L1949" s="135" t="str">
        <f t="shared" si="60"/>
        <v>AA</v>
      </c>
      <c r="M1949" s="131">
        <f t="shared" si="61"/>
        <v>0</v>
      </c>
      <c r="P1949" s="136"/>
      <c r="Q1949" s="136"/>
      <c r="R1949" s="136"/>
      <c r="S1949" s="136"/>
      <c r="T1949"/>
      <c r="U1949" s="136"/>
      <c r="V1949" s="136"/>
      <c r="W1949"/>
      <c r="X1949" s="136"/>
      <c r="Y1949" s="136"/>
      <c r="Z1949" s="136"/>
      <c r="AA1949" s="136"/>
      <c r="AB1949" s="136"/>
      <c r="AC1949" s="136"/>
      <c r="AD1949" s="136"/>
      <c r="AE1949" s="136"/>
      <c r="AF1949" s="136"/>
      <c r="AG1949" s="136"/>
      <c r="AH1949" s="136"/>
      <c r="AI1949" s="136"/>
    </row>
    <row r="1950" spans="1:35" ht="30" x14ac:dyDescent="0.25">
      <c r="A1950" s="133">
        <v>273000</v>
      </c>
      <c r="B1950" s="133" t="s">
        <v>49</v>
      </c>
      <c r="C1950" s="133">
        <v>2</v>
      </c>
      <c r="D1950" s="133" t="s">
        <v>1066</v>
      </c>
      <c r="E1950" s="133">
        <v>273</v>
      </c>
      <c r="F1950" s="133" t="s">
        <v>49</v>
      </c>
      <c r="G1950" s="133">
        <v>27300</v>
      </c>
      <c r="H1950" s="133" t="s">
        <v>49</v>
      </c>
      <c r="I1950" s="133">
        <v>105564</v>
      </c>
      <c r="J1950" s="133" t="s">
        <v>4654</v>
      </c>
      <c r="K1950" s="133" t="s">
        <v>557</v>
      </c>
      <c r="L1950" s="135" t="str">
        <f t="shared" si="60"/>
        <v>AA</v>
      </c>
      <c r="M1950" s="131">
        <f t="shared" si="61"/>
        <v>0</v>
      </c>
      <c r="P1950" s="136"/>
      <c r="Q1950" s="136"/>
      <c r="R1950" s="136"/>
      <c r="S1950" s="136"/>
      <c r="T1950"/>
      <c r="U1950" s="136"/>
      <c r="V1950" s="136"/>
      <c r="W1950"/>
      <c r="X1950" s="136"/>
      <c r="Y1950" s="136"/>
      <c r="Z1950" s="136"/>
      <c r="AA1950" s="136"/>
      <c r="AB1950" s="136"/>
      <c r="AC1950" s="136"/>
      <c r="AD1950" s="136"/>
      <c r="AE1950" s="136"/>
      <c r="AF1950" s="136"/>
      <c r="AG1950" s="136"/>
      <c r="AH1950" s="136"/>
      <c r="AI1950" s="136"/>
    </row>
    <row r="1951" spans="1:35" ht="30" x14ac:dyDescent="0.25">
      <c r="A1951" s="133">
        <v>273000</v>
      </c>
      <c r="B1951" s="133" t="s">
        <v>49</v>
      </c>
      <c r="C1951" s="133">
        <v>2</v>
      </c>
      <c r="D1951" s="133" t="s">
        <v>1066</v>
      </c>
      <c r="E1951" s="133">
        <v>273</v>
      </c>
      <c r="F1951" s="133" t="s">
        <v>49</v>
      </c>
      <c r="G1951" s="133">
        <v>27300</v>
      </c>
      <c r="H1951" s="133" t="s">
        <v>49</v>
      </c>
      <c r="I1951" s="133">
        <v>107265</v>
      </c>
      <c r="J1951" s="133" t="s">
        <v>4656</v>
      </c>
      <c r="K1951" s="133" t="s">
        <v>545</v>
      </c>
      <c r="L1951" s="135" t="str">
        <f t="shared" si="60"/>
        <v>AA</v>
      </c>
      <c r="M1951" s="131">
        <f t="shared" si="61"/>
        <v>0</v>
      </c>
      <c r="P1951" s="136"/>
      <c r="Q1951" s="136"/>
      <c r="R1951" s="136"/>
      <c r="S1951" s="136"/>
      <c r="T1951"/>
      <c r="U1951" s="136"/>
      <c r="V1951" s="136"/>
      <c r="W1951"/>
      <c r="X1951" s="136"/>
      <c r="Y1951" s="136"/>
      <c r="Z1951" s="136"/>
      <c r="AA1951" s="136"/>
      <c r="AB1951" s="136"/>
      <c r="AC1951" s="136"/>
      <c r="AD1951" s="136"/>
      <c r="AE1951" s="136"/>
      <c r="AF1951" s="136"/>
      <c r="AG1951" s="136"/>
      <c r="AH1951" s="136"/>
      <c r="AI1951" s="136"/>
    </row>
    <row r="1952" spans="1:35" ht="30" x14ac:dyDescent="0.25">
      <c r="A1952" s="133">
        <v>273000</v>
      </c>
      <c r="B1952" s="133" t="s">
        <v>49</v>
      </c>
      <c r="C1952" s="133">
        <v>2</v>
      </c>
      <c r="D1952" s="133" t="s">
        <v>1066</v>
      </c>
      <c r="E1952" s="133">
        <v>273</v>
      </c>
      <c r="F1952" s="133" t="s">
        <v>49</v>
      </c>
      <c r="G1952" s="133">
        <v>27300</v>
      </c>
      <c r="H1952" s="133" t="s">
        <v>49</v>
      </c>
      <c r="I1952" s="133">
        <v>107266</v>
      </c>
      <c r="J1952" s="133" t="s">
        <v>4658</v>
      </c>
      <c r="K1952" s="133" t="s">
        <v>545</v>
      </c>
      <c r="L1952" s="135" t="str">
        <f t="shared" si="60"/>
        <v>AA</v>
      </c>
      <c r="M1952" s="131">
        <f t="shared" si="61"/>
        <v>0</v>
      </c>
      <c r="P1952" s="136"/>
      <c r="Q1952" s="136"/>
      <c r="R1952" s="136"/>
      <c r="S1952" s="136"/>
      <c r="T1952"/>
      <c r="U1952" s="136"/>
      <c r="V1952" s="136"/>
      <c r="W1952"/>
      <c r="X1952" s="136"/>
      <c r="Y1952" s="136"/>
      <c r="Z1952" s="136"/>
      <c r="AA1952" s="136"/>
      <c r="AB1952" s="136"/>
      <c r="AC1952" s="136"/>
      <c r="AD1952" s="136"/>
      <c r="AE1952" s="136"/>
      <c r="AF1952" s="136"/>
      <c r="AG1952" s="136"/>
      <c r="AH1952" s="136"/>
      <c r="AI1952" s="136"/>
    </row>
    <row r="1953" spans="1:35" ht="12.75" customHeight="1" x14ac:dyDescent="0.25">
      <c r="A1953" s="133">
        <v>273000</v>
      </c>
      <c r="B1953" s="133" t="s">
        <v>49</v>
      </c>
      <c r="C1953" s="133">
        <v>2</v>
      </c>
      <c r="D1953" s="133" t="s">
        <v>1066</v>
      </c>
      <c r="E1953" s="133">
        <v>273</v>
      </c>
      <c r="F1953" s="133" t="s">
        <v>49</v>
      </c>
      <c r="G1953" s="133">
        <v>27300</v>
      </c>
      <c r="H1953" s="133" t="s">
        <v>49</v>
      </c>
      <c r="I1953" s="133">
        <v>107267</v>
      </c>
      <c r="J1953" s="133" t="s">
        <v>4660</v>
      </c>
      <c r="K1953" s="133" t="s">
        <v>545</v>
      </c>
      <c r="L1953" s="135" t="str">
        <f t="shared" si="60"/>
        <v>AA</v>
      </c>
      <c r="M1953" s="131">
        <f t="shared" si="61"/>
        <v>0</v>
      </c>
      <c r="P1953" s="136"/>
      <c r="Q1953" s="136"/>
      <c r="R1953" s="136"/>
      <c r="S1953" s="136"/>
      <c r="T1953"/>
      <c r="U1953" s="136"/>
      <c r="V1953" s="136"/>
      <c r="W1953"/>
      <c r="X1953" s="136"/>
      <c r="Y1953" s="136"/>
      <c r="Z1953" s="136"/>
      <c r="AA1953" s="136"/>
      <c r="AB1953" s="136"/>
      <c r="AC1953" s="136"/>
      <c r="AD1953" s="136"/>
      <c r="AE1953" s="136"/>
      <c r="AF1953" s="136"/>
      <c r="AG1953" s="136"/>
      <c r="AH1953" s="136"/>
      <c r="AI1953" s="136"/>
    </row>
    <row r="1954" spans="1:35" ht="30" x14ac:dyDescent="0.25">
      <c r="A1954" s="133">
        <v>273000</v>
      </c>
      <c r="B1954" s="133" t="s">
        <v>49</v>
      </c>
      <c r="C1954" s="133">
        <v>2</v>
      </c>
      <c r="D1954" s="133" t="s">
        <v>1066</v>
      </c>
      <c r="E1954" s="133">
        <v>273</v>
      </c>
      <c r="F1954" s="133" t="s">
        <v>49</v>
      </c>
      <c r="G1954" s="133">
        <v>27300</v>
      </c>
      <c r="H1954" s="133" t="s">
        <v>49</v>
      </c>
      <c r="I1954" s="133">
        <v>225525</v>
      </c>
      <c r="J1954" s="133" t="s">
        <v>4662</v>
      </c>
      <c r="K1954" s="133" t="s">
        <v>545</v>
      </c>
      <c r="L1954" s="135" t="str">
        <f t="shared" si="60"/>
        <v>AA</v>
      </c>
      <c r="M1954" s="131">
        <f t="shared" si="61"/>
        <v>0</v>
      </c>
      <c r="P1954" s="136"/>
      <c r="Q1954" s="136"/>
      <c r="R1954" s="136"/>
      <c r="S1954" s="136"/>
      <c r="T1954"/>
      <c r="U1954" s="136"/>
      <c r="V1954" s="136"/>
      <c r="W1954"/>
      <c r="X1954" s="136"/>
      <c r="Y1954" s="136"/>
      <c r="Z1954" s="136"/>
      <c r="AA1954" s="136"/>
      <c r="AB1954" s="136"/>
      <c r="AC1954" s="136"/>
      <c r="AD1954" s="136"/>
      <c r="AE1954" s="136"/>
      <c r="AF1954" s="136"/>
      <c r="AG1954" s="136"/>
      <c r="AH1954" s="136"/>
      <c r="AI1954" s="136"/>
    </row>
    <row r="1955" spans="1:35" ht="30" x14ac:dyDescent="0.25">
      <c r="A1955" s="133">
        <v>273000</v>
      </c>
      <c r="B1955" s="133" t="s">
        <v>49</v>
      </c>
      <c r="C1955" s="133">
        <v>2</v>
      </c>
      <c r="D1955" s="133" t="s">
        <v>1066</v>
      </c>
      <c r="E1955" s="133">
        <v>273</v>
      </c>
      <c r="F1955" s="133" t="s">
        <v>49</v>
      </c>
      <c r="G1955" s="133">
        <v>27300</v>
      </c>
      <c r="H1955" s="133" t="s">
        <v>49</v>
      </c>
      <c r="I1955" s="133">
        <v>227094</v>
      </c>
      <c r="J1955" s="133" t="s">
        <v>4664</v>
      </c>
      <c r="K1955" s="133" t="s">
        <v>545</v>
      </c>
      <c r="L1955" s="135" t="str">
        <f t="shared" si="60"/>
        <v>AA</v>
      </c>
      <c r="M1955" s="131">
        <f t="shared" si="61"/>
        <v>0</v>
      </c>
      <c r="P1955" s="136"/>
      <c r="Q1955" s="136"/>
      <c r="R1955" s="136"/>
      <c r="S1955" s="136"/>
      <c r="T1955"/>
      <c r="U1955" s="136"/>
      <c r="V1955" s="136"/>
      <c r="W1955"/>
      <c r="X1955" s="136"/>
      <c r="Y1955" s="136"/>
      <c r="Z1955" s="136"/>
      <c r="AA1955" s="136"/>
      <c r="AB1955" s="136"/>
      <c r="AC1955" s="136"/>
      <c r="AD1955" s="136"/>
      <c r="AE1955" s="136"/>
      <c r="AF1955" s="136"/>
      <c r="AG1955" s="136"/>
      <c r="AH1955" s="136"/>
      <c r="AI1955" s="136"/>
    </row>
    <row r="1956" spans="1:35" ht="30" x14ac:dyDescent="0.25">
      <c r="A1956" s="133">
        <v>273000</v>
      </c>
      <c r="B1956" s="133" t="s">
        <v>49</v>
      </c>
      <c r="C1956" s="133">
        <v>2</v>
      </c>
      <c r="D1956" s="133" t="s">
        <v>1066</v>
      </c>
      <c r="E1956" s="133">
        <v>273</v>
      </c>
      <c r="F1956" s="133" t="s">
        <v>49</v>
      </c>
      <c r="G1956" s="133">
        <v>27300</v>
      </c>
      <c r="H1956" s="133" t="s">
        <v>49</v>
      </c>
      <c r="I1956" s="133">
        <v>227155</v>
      </c>
      <c r="J1956" s="133" t="s">
        <v>4666</v>
      </c>
      <c r="K1956" s="133" t="s">
        <v>545</v>
      </c>
      <c r="L1956" s="135" t="str">
        <f t="shared" si="60"/>
        <v>AA</v>
      </c>
      <c r="M1956" s="131">
        <f t="shared" si="61"/>
        <v>0</v>
      </c>
      <c r="P1956" s="136"/>
      <c r="Q1956" s="136"/>
      <c r="R1956" s="136"/>
      <c r="S1956" s="136"/>
      <c r="T1956"/>
      <c r="U1956" s="136"/>
      <c r="V1956" s="136"/>
      <c r="W1956"/>
      <c r="X1956" s="136"/>
      <c r="Y1956" s="136"/>
      <c r="Z1956" s="136"/>
      <c r="AA1956" s="136"/>
      <c r="AB1956" s="136"/>
      <c r="AC1956" s="136"/>
      <c r="AD1956" s="136"/>
      <c r="AE1956" s="136"/>
      <c r="AF1956" s="136"/>
      <c r="AG1956" s="136"/>
      <c r="AH1956" s="136"/>
      <c r="AI1956" s="136"/>
    </row>
    <row r="1957" spans="1:35" ht="30" x14ac:dyDescent="0.25">
      <c r="A1957" s="133">
        <v>273000</v>
      </c>
      <c r="B1957" s="133" t="s">
        <v>49</v>
      </c>
      <c r="C1957" s="133">
        <v>2</v>
      </c>
      <c r="D1957" s="133" t="s">
        <v>1066</v>
      </c>
      <c r="E1957" s="133">
        <v>273</v>
      </c>
      <c r="F1957" s="133" t="s">
        <v>49</v>
      </c>
      <c r="G1957" s="133">
        <v>27300</v>
      </c>
      <c r="H1957" s="133" t="s">
        <v>49</v>
      </c>
      <c r="I1957" s="133">
        <v>227374</v>
      </c>
      <c r="J1957" s="133" t="s">
        <v>4668</v>
      </c>
      <c r="K1957" s="133" t="s">
        <v>545</v>
      </c>
      <c r="L1957" s="135" t="str">
        <f t="shared" si="60"/>
        <v>AA</v>
      </c>
      <c r="M1957" s="131">
        <f t="shared" si="61"/>
        <v>0</v>
      </c>
      <c r="P1957" s="136"/>
      <c r="Q1957" s="136"/>
      <c r="R1957" s="136"/>
      <c r="S1957" s="136"/>
      <c r="T1957"/>
      <c r="U1957" s="136"/>
      <c r="V1957" s="136"/>
      <c r="W1957"/>
      <c r="X1957" s="136"/>
      <c r="Y1957" s="136"/>
      <c r="Z1957" s="136"/>
      <c r="AA1957" s="136"/>
      <c r="AB1957" s="136"/>
      <c r="AC1957" s="136"/>
      <c r="AD1957" s="136"/>
      <c r="AE1957" s="136"/>
      <c r="AF1957" s="136"/>
      <c r="AG1957" s="136"/>
      <c r="AH1957" s="136"/>
      <c r="AI1957" s="136"/>
    </row>
    <row r="1958" spans="1:35" ht="30" x14ac:dyDescent="0.25">
      <c r="A1958" s="133">
        <v>273000</v>
      </c>
      <c r="B1958" s="133" t="s">
        <v>49</v>
      </c>
      <c r="C1958" s="133">
        <v>2</v>
      </c>
      <c r="D1958" s="133" t="s">
        <v>1066</v>
      </c>
      <c r="E1958" s="133">
        <v>273</v>
      </c>
      <c r="F1958" s="133" t="s">
        <v>49</v>
      </c>
      <c r="G1958" s="133">
        <v>27300</v>
      </c>
      <c r="H1958" s="133" t="s">
        <v>49</v>
      </c>
      <c r="I1958" s="133">
        <v>227462</v>
      </c>
      <c r="J1958" s="133" t="s">
        <v>4670</v>
      </c>
      <c r="K1958" s="133" t="s">
        <v>545</v>
      </c>
      <c r="L1958" s="135" t="str">
        <f t="shared" si="60"/>
        <v>AA</v>
      </c>
      <c r="M1958" s="131">
        <f t="shared" si="61"/>
        <v>0</v>
      </c>
      <c r="P1958" s="136"/>
      <c r="Q1958" s="136"/>
      <c r="R1958" s="136"/>
      <c r="S1958" s="136"/>
      <c r="T1958"/>
      <c r="U1958" s="136"/>
      <c r="V1958" s="136"/>
      <c r="W1958"/>
      <c r="X1958" s="136"/>
      <c r="Y1958" s="136"/>
      <c r="Z1958" s="136"/>
      <c r="AA1958" s="136"/>
      <c r="AB1958" s="136"/>
      <c r="AC1958" s="136"/>
      <c r="AD1958" s="136"/>
      <c r="AE1958" s="136"/>
      <c r="AF1958" s="136"/>
      <c r="AG1958" s="136"/>
      <c r="AH1958" s="136"/>
      <c r="AI1958" s="136"/>
    </row>
    <row r="1959" spans="1:35" ht="30" x14ac:dyDescent="0.25">
      <c r="A1959" s="133">
        <v>273000</v>
      </c>
      <c r="B1959" s="133" t="s">
        <v>49</v>
      </c>
      <c r="C1959" s="133">
        <v>2</v>
      </c>
      <c r="D1959" s="133" t="s">
        <v>1066</v>
      </c>
      <c r="E1959" s="133">
        <v>273</v>
      </c>
      <c r="F1959" s="133" t="s">
        <v>49</v>
      </c>
      <c r="G1959" s="133">
        <v>27300</v>
      </c>
      <c r="H1959" s="133" t="s">
        <v>49</v>
      </c>
      <c r="I1959" s="133">
        <v>227832</v>
      </c>
      <c r="J1959" s="133" t="s">
        <v>4672</v>
      </c>
      <c r="K1959" s="133" t="s">
        <v>545</v>
      </c>
      <c r="L1959" s="135" t="str">
        <f t="shared" si="60"/>
        <v>AA</v>
      </c>
      <c r="M1959" s="131">
        <f t="shared" si="61"/>
        <v>0</v>
      </c>
      <c r="P1959" s="136"/>
      <c r="Q1959" s="136"/>
      <c r="R1959" s="136"/>
      <c r="S1959" s="136"/>
      <c r="T1959"/>
      <c r="U1959" s="136"/>
      <c r="V1959" s="136"/>
      <c r="W1959"/>
      <c r="X1959" s="136"/>
      <c r="Y1959" s="136"/>
      <c r="Z1959" s="136"/>
      <c r="AA1959" s="136"/>
      <c r="AB1959" s="136"/>
      <c r="AC1959" s="136"/>
      <c r="AD1959" s="136"/>
      <c r="AE1959" s="136"/>
      <c r="AF1959" s="136"/>
      <c r="AG1959" s="136"/>
      <c r="AH1959" s="136"/>
      <c r="AI1959" s="136"/>
    </row>
    <row r="1960" spans="1:35" ht="30" x14ac:dyDescent="0.25">
      <c r="A1960" s="133">
        <v>273000</v>
      </c>
      <c r="B1960" s="133" t="s">
        <v>49</v>
      </c>
      <c r="C1960" s="133">
        <v>2</v>
      </c>
      <c r="D1960" s="133" t="s">
        <v>1066</v>
      </c>
      <c r="E1960" s="133">
        <v>273</v>
      </c>
      <c r="F1960" s="133" t="s">
        <v>49</v>
      </c>
      <c r="G1960" s="133">
        <v>27300</v>
      </c>
      <c r="H1960" s="133" t="s">
        <v>49</v>
      </c>
      <c r="I1960" s="133">
        <v>228609</v>
      </c>
      <c r="J1960" s="133" t="s">
        <v>4674</v>
      </c>
      <c r="K1960" s="133" t="s">
        <v>545</v>
      </c>
      <c r="L1960" s="135" t="str">
        <f t="shared" si="60"/>
        <v>AA</v>
      </c>
      <c r="M1960" s="131">
        <f t="shared" si="61"/>
        <v>0</v>
      </c>
      <c r="P1960" s="136"/>
      <c r="Q1960" s="136"/>
      <c r="R1960" s="136"/>
      <c r="S1960" s="136"/>
      <c r="T1960"/>
      <c r="U1960" s="136"/>
      <c r="V1960" s="136"/>
      <c r="W1960"/>
      <c r="X1960" s="136"/>
      <c r="Y1960" s="136"/>
      <c r="Z1960" s="136"/>
      <c r="AA1960" s="136"/>
      <c r="AB1960" s="136"/>
      <c r="AC1960" s="136"/>
      <c r="AD1960" s="136"/>
      <c r="AE1960" s="136"/>
      <c r="AF1960" s="136"/>
      <c r="AG1960" s="136"/>
      <c r="AH1960" s="136"/>
      <c r="AI1960" s="136"/>
    </row>
    <row r="1961" spans="1:35" ht="30" x14ac:dyDescent="0.25">
      <c r="A1961" s="133">
        <v>273000</v>
      </c>
      <c r="B1961" s="133" t="s">
        <v>49</v>
      </c>
      <c r="C1961" s="133">
        <v>2</v>
      </c>
      <c r="D1961" s="133" t="s">
        <v>1066</v>
      </c>
      <c r="E1961" s="133">
        <v>273</v>
      </c>
      <c r="F1961" s="133" t="s">
        <v>49</v>
      </c>
      <c r="G1961" s="133">
        <v>27300</v>
      </c>
      <c r="H1961" s="133" t="s">
        <v>49</v>
      </c>
      <c r="I1961" s="133">
        <v>228976</v>
      </c>
      <c r="J1961" s="133" t="s">
        <v>4676</v>
      </c>
      <c r="K1961" s="133" t="s">
        <v>545</v>
      </c>
      <c r="L1961" s="135" t="str">
        <f t="shared" si="60"/>
        <v>AA</v>
      </c>
      <c r="M1961" s="131">
        <f t="shared" si="61"/>
        <v>0</v>
      </c>
      <c r="P1961" s="136"/>
      <c r="Q1961" s="136"/>
      <c r="R1961" s="136"/>
      <c r="S1961" s="136"/>
      <c r="T1961"/>
      <c r="U1961" s="136"/>
      <c r="V1961" s="136"/>
      <c r="W1961"/>
      <c r="X1961" s="136"/>
      <c r="Y1961" s="136"/>
      <c r="Z1961" s="136"/>
      <c r="AA1961" s="136"/>
      <c r="AB1961" s="136"/>
      <c r="AC1961" s="136"/>
      <c r="AD1961" s="136"/>
      <c r="AE1961" s="136"/>
      <c r="AF1961" s="136"/>
      <c r="AG1961" s="136"/>
      <c r="AH1961" s="136"/>
      <c r="AI1961" s="136"/>
    </row>
    <row r="1962" spans="1:35" ht="30" x14ac:dyDescent="0.25">
      <c r="A1962" s="133">
        <v>273000</v>
      </c>
      <c r="B1962" s="133" t="s">
        <v>49</v>
      </c>
      <c r="C1962" s="133">
        <v>2</v>
      </c>
      <c r="D1962" s="133" t="s">
        <v>1066</v>
      </c>
      <c r="E1962" s="133">
        <v>273</v>
      </c>
      <c r="F1962" s="133" t="s">
        <v>49</v>
      </c>
      <c r="G1962" s="133">
        <v>27300</v>
      </c>
      <c r="H1962" s="133" t="s">
        <v>49</v>
      </c>
      <c r="I1962" s="133">
        <v>333145</v>
      </c>
      <c r="J1962" s="133" t="s">
        <v>4678</v>
      </c>
      <c r="K1962" s="133" t="s">
        <v>545</v>
      </c>
      <c r="L1962" s="135" t="str">
        <f t="shared" si="60"/>
        <v>AA</v>
      </c>
      <c r="M1962" s="131">
        <f t="shared" si="61"/>
        <v>0</v>
      </c>
      <c r="P1962" s="136"/>
      <c r="Q1962" s="136"/>
      <c r="R1962" s="136"/>
      <c r="S1962" s="136"/>
      <c r="T1962"/>
      <c r="U1962" s="136"/>
      <c r="V1962" s="136"/>
      <c r="W1962"/>
      <c r="X1962" s="136"/>
      <c r="Y1962" s="136"/>
      <c r="Z1962" s="136"/>
      <c r="AA1962" s="136"/>
      <c r="AB1962" s="136"/>
      <c r="AC1962" s="136"/>
      <c r="AD1962" s="136"/>
      <c r="AE1962" s="136"/>
      <c r="AF1962" s="136"/>
      <c r="AG1962" s="136"/>
      <c r="AH1962" s="136"/>
      <c r="AI1962" s="136"/>
    </row>
    <row r="1963" spans="1:35" ht="30" x14ac:dyDescent="0.25">
      <c r="A1963" s="133">
        <v>273000</v>
      </c>
      <c r="B1963" s="133" t="s">
        <v>49</v>
      </c>
      <c r="C1963" s="133">
        <v>2</v>
      </c>
      <c r="D1963" s="133" t="s">
        <v>1066</v>
      </c>
      <c r="E1963" s="133">
        <v>273</v>
      </c>
      <c r="F1963" s="133" t="s">
        <v>49</v>
      </c>
      <c r="G1963" s="133">
        <v>27300</v>
      </c>
      <c r="H1963" s="133" t="s">
        <v>49</v>
      </c>
      <c r="I1963" s="133">
        <v>559419</v>
      </c>
      <c r="J1963" s="133" t="s">
        <v>4680</v>
      </c>
      <c r="K1963" s="133" t="s">
        <v>604</v>
      </c>
      <c r="L1963" s="135" t="str">
        <f t="shared" si="60"/>
        <v>AA</v>
      </c>
      <c r="M1963" s="131">
        <f t="shared" si="61"/>
        <v>0</v>
      </c>
      <c r="P1963" s="136"/>
      <c r="Q1963" s="136"/>
      <c r="R1963" s="136"/>
      <c r="S1963" s="136"/>
      <c r="T1963"/>
      <c r="U1963" s="136"/>
      <c r="V1963" s="136"/>
      <c r="W1963"/>
      <c r="X1963" s="136"/>
      <c r="Y1963" s="136"/>
      <c r="Z1963" s="136"/>
      <c r="AA1963" s="136"/>
      <c r="AB1963" s="136"/>
      <c r="AC1963" s="136"/>
      <c r="AD1963" s="136"/>
      <c r="AE1963" s="136"/>
      <c r="AF1963" s="136"/>
      <c r="AG1963" s="136"/>
      <c r="AH1963" s="136"/>
      <c r="AI1963" s="136"/>
    </row>
    <row r="1964" spans="1:35" ht="30" x14ac:dyDescent="0.25">
      <c r="A1964" s="133">
        <v>273000</v>
      </c>
      <c r="B1964" s="133" t="s">
        <v>49</v>
      </c>
      <c r="C1964" s="133">
        <v>2</v>
      </c>
      <c r="D1964" s="133" t="s">
        <v>1066</v>
      </c>
      <c r="E1964" s="133">
        <v>273</v>
      </c>
      <c r="F1964" s="133" t="s">
        <v>49</v>
      </c>
      <c r="G1964" s="133">
        <v>27300</v>
      </c>
      <c r="H1964" s="133" t="s">
        <v>49</v>
      </c>
      <c r="I1964" s="133">
        <v>660569</v>
      </c>
      <c r="J1964" s="133" t="s">
        <v>4682</v>
      </c>
      <c r="K1964" s="133" t="s">
        <v>545</v>
      </c>
      <c r="L1964" s="135" t="str">
        <f t="shared" si="60"/>
        <v>AA</v>
      </c>
      <c r="M1964" s="131">
        <f t="shared" si="61"/>
        <v>0</v>
      </c>
      <c r="P1964" s="136"/>
      <c r="Q1964" s="136"/>
      <c r="R1964" s="136"/>
      <c r="S1964" s="136"/>
      <c r="T1964"/>
      <c r="U1964" s="136"/>
      <c r="V1964" s="136"/>
      <c r="W1964"/>
      <c r="X1964" s="136"/>
      <c r="Y1964" s="136"/>
      <c r="Z1964" s="136"/>
      <c r="AA1964" s="136"/>
      <c r="AB1964" s="136"/>
      <c r="AC1964" s="136"/>
      <c r="AD1964" s="136"/>
      <c r="AE1964" s="136"/>
      <c r="AF1964" s="136"/>
      <c r="AG1964" s="136"/>
      <c r="AH1964" s="136"/>
      <c r="AI1964" s="136"/>
    </row>
    <row r="1965" spans="1:35" ht="30" x14ac:dyDescent="0.25">
      <c r="A1965" s="133" t="s">
        <v>4683</v>
      </c>
      <c r="B1965" s="133" t="s">
        <v>4684</v>
      </c>
      <c r="C1965" s="133">
        <v>2</v>
      </c>
      <c r="D1965" s="133" t="s">
        <v>1066</v>
      </c>
      <c r="E1965" s="133">
        <v>273</v>
      </c>
      <c r="F1965" s="133" t="s">
        <v>49</v>
      </c>
      <c r="G1965" s="133">
        <v>27300</v>
      </c>
      <c r="H1965" s="133" t="s">
        <v>49</v>
      </c>
      <c r="I1965" s="133"/>
      <c r="J1965" s="133"/>
      <c r="K1965" s="133"/>
      <c r="L1965" s="135" t="str">
        <f t="shared" si="60"/>
        <v>AA</v>
      </c>
      <c r="M1965" s="131">
        <f t="shared" si="61"/>
        <v>0</v>
      </c>
      <c r="P1965" s="136"/>
      <c r="Q1965" s="136"/>
      <c r="R1965" s="136"/>
      <c r="S1965" s="136"/>
      <c r="T1965"/>
      <c r="U1965" s="136"/>
      <c r="V1965" s="136"/>
      <c r="W1965"/>
      <c r="X1965" s="136"/>
      <c r="Y1965" s="136"/>
      <c r="Z1965" s="136"/>
      <c r="AA1965" s="136"/>
      <c r="AB1965" s="136"/>
      <c r="AC1965" s="136"/>
      <c r="AD1965" s="136"/>
      <c r="AE1965" s="136"/>
      <c r="AF1965" s="136"/>
      <c r="AG1965" s="136"/>
      <c r="AH1965" s="136"/>
      <c r="AI1965" s="136"/>
    </row>
    <row r="1966" spans="1:35" ht="30" x14ac:dyDescent="0.25">
      <c r="A1966" s="133" t="s">
        <v>4685</v>
      </c>
      <c r="B1966" s="133" t="s">
        <v>49</v>
      </c>
      <c r="C1966" s="133">
        <v>2</v>
      </c>
      <c r="D1966" s="133" t="s">
        <v>1066</v>
      </c>
      <c r="E1966" s="133">
        <v>273</v>
      </c>
      <c r="F1966" s="133" t="s">
        <v>49</v>
      </c>
      <c r="G1966" s="133">
        <v>27300</v>
      </c>
      <c r="H1966" s="133" t="s">
        <v>49</v>
      </c>
      <c r="I1966" s="133"/>
      <c r="J1966" s="133"/>
      <c r="K1966" s="133"/>
      <c r="L1966" s="135" t="str">
        <f t="shared" si="60"/>
        <v>AA</v>
      </c>
      <c r="M1966" s="131">
        <f t="shared" si="61"/>
        <v>0</v>
      </c>
      <c r="P1966" s="136"/>
      <c r="Q1966" s="136"/>
      <c r="R1966" s="136"/>
      <c r="S1966" s="136"/>
      <c r="T1966"/>
      <c r="U1966" s="136"/>
      <c r="V1966" s="136"/>
      <c r="W1966"/>
      <c r="X1966" s="136"/>
      <c r="Y1966" s="136"/>
      <c r="Z1966" s="136"/>
      <c r="AA1966" s="136"/>
      <c r="AB1966" s="136"/>
      <c r="AC1966" s="136"/>
      <c r="AD1966" s="136"/>
      <c r="AE1966" s="136"/>
      <c r="AF1966" s="136"/>
      <c r="AG1966" s="136"/>
      <c r="AH1966" s="136"/>
      <c r="AI1966" s="136"/>
    </row>
    <row r="1967" spans="1:35" ht="30" x14ac:dyDescent="0.25">
      <c r="A1967" s="133">
        <v>273100</v>
      </c>
      <c r="B1967" s="133" t="s">
        <v>4687</v>
      </c>
      <c r="C1967" s="133">
        <v>2</v>
      </c>
      <c r="D1967" s="133" t="s">
        <v>1066</v>
      </c>
      <c r="E1967" s="133">
        <v>273</v>
      </c>
      <c r="F1967" s="133" t="s">
        <v>49</v>
      </c>
      <c r="G1967" s="133">
        <v>27310</v>
      </c>
      <c r="H1967" s="133" t="s">
        <v>4687</v>
      </c>
      <c r="I1967" s="133">
        <v>102235</v>
      </c>
      <c r="J1967" s="133" t="s">
        <v>4687</v>
      </c>
      <c r="K1967" s="133" t="s">
        <v>557</v>
      </c>
      <c r="L1967" s="135" t="str">
        <f t="shared" si="60"/>
        <v>AA</v>
      </c>
      <c r="M1967" s="131">
        <f t="shared" si="61"/>
        <v>0</v>
      </c>
      <c r="P1967" s="136"/>
      <c r="Q1967" s="136"/>
      <c r="R1967" s="136"/>
      <c r="S1967" s="136"/>
      <c r="T1967"/>
      <c r="U1967" s="136"/>
      <c r="V1967" s="136"/>
      <c r="W1967"/>
      <c r="X1967" s="136"/>
      <c r="Y1967" s="136"/>
      <c r="Z1967" s="136"/>
      <c r="AA1967" s="136"/>
      <c r="AB1967" s="136"/>
      <c r="AC1967" s="136"/>
      <c r="AD1967" s="136"/>
      <c r="AE1967" s="136"/>
      <c r="AF1967" s="136"/>
      <c r="AG1967" s="136"/>
      <c r="AH1967" s="136"/>
      <c r="AI1967" s="136"/>
    </row>
    <row r="1968" spans="1:35" ht="30" x14ac:dyDescent="0.25">
      <c r="A1968" s="133">
        <v>273100</v>
      </c>
      <c r="B1968" s="133" t="s">
        <v>4687</v>
      </c>
      <c r="C1968" s="133">
        <v>2</v>
      </c>
      <c r="D1968" s="133" t="s">
        <v>1066</v>
      </c>
      <c r="E1968" s="133">
        <v>273</v>
      </c>
      <c r="F1968" s="133" t="s">
        <v>49</v>
      </c>
      <c r="G1968" s="133">
        <v>27310</v>
      </c>
      <c r="H1968" s="133" t="s">
        <v>4687</v>
      </c>
      <c r="I1968" s="133">
        <v>105027</v>
      </c>
      <c r="J1968" s="133" t="s">
        <v>4690</v>
      </c>
      <c r="K1968" s="133" t="s">
        <v>557</v>
      </c>
      <c r="L1968" s="135" t="str">
        <f t="shared" si="60"/>
        <v>AA</v>
      </c>
      <c r="M1968" s="131">
        <f t="shared" si="61"/>
        <v>0</v>
      </c>
      <c r="P1968" s="136"/>
      <c r="Q1968" s="136"/>
      <c r="R1968" s="136"/>
      <c r="S1968" s="136"/>
      <c r="T1968"/>
      <c r="U1968" s="136"/>
      <c r="V1968" s="136"/>
      <c r="W1968"/>
      <c r="X1968" s="136"/>
      <c r="Y1968" s="136"/>
      <c r="Z1968" s="136"/>
      <c r="AA1968" s="136"/>
      <c r="AB1968" s="136"/>
      <c r="AC1968" s="136"/>
      <c r="AD1968" s="136"/>
      <c r="AE1968" s="136"/>
      <c r="AF1968" s="136"/>
      <c r="AG1968" s="136"/>
      <c r="AH1968" s="136"/>
      <c r="AI1968" s="136"/>
    </row>
    <row r="1969" spans="1:35" ht="30" x14ac:dyDescent="0.25">
      <c r="A1969" s="133">
        <v>273100</v>
      </c>
      <c r="B1969" s="133" t="s">
        <v>4687</v>
      </c>
      <c r="C1969" s="133">
        <v>2</v>
      </c>
      <c r="D1969" s="133" t="s">
        <v>1066</v>
      </c>
      <c r="E1969" s="133">
        <v>273</v>
      </c>
      <c r="F1969" s="133" t="s">
        <v>49</v>
      </c>
      <c r="G1969" s="133">
        <v>27310</v>
      </c>
      <c r="H1969" s="133" t="s">
        <v>4687</v>
      </c>
      <c r="I1969" s="133">
        <v>107268</v>
      </c>
      <c r="J1969" s="133" t="s">
        <v>4692</v>
      </c>
      <c r="K1969" s="133" t="s">
        <v>545</v>
      </c>
      <c r="L1969" s="135" t="str">
        <f t="shared" si="60"/>
        <v>AA</v>
      </c>
      <c r="M1969" s="131">
        <f t="shared" si="61"/>
        <v>0</v>
      </c>
      <c r="P1969" s="136"/>
      <c r="Q1969" s="136"/>
      <c r="R1969" s="136"/>
      <c r="S1969" s="136"/>
      <c r="T1969"/>
      <c r="U1969" s="136"/>
      <c r="V1969" s="136"/>
      <c r="W1969"/>
      <c r="X1969" s="136"/>
      <c r="Y1969" s="136"/>
      <c r="Z1969" s="136"/>
      <c r="AA1969" s="136"/>
      <c r="AB1969" s="136"/>
      <c r="AC1969" s="136"/>
      <c r="AD1969" s="136"/>
      <c r="AE1969" s="136"/>
      <c r="AF1969" s="136"/>
      <c r="AG1969" s="136"/>
      <c r="AH1969" s="136"/>
      <c r="AI1969" s="136"/>
    </row>
    <row r="1970" spans="1:35" ht="30" x14ac:dyDescent="0.25">
      <c r="A1970" s="133">
        <v>273100</v>
      </c>
      <c r="B1970" s="133" t="s">
        <v>4687</v>
      </c>
      <c r="C1970" s="133">
        <v>2</v>
      </c>
      <c r="D1970" s="133" t="s">
        <v>1066</v>
      </c>
      <c r="E1970" s="133">
        <v>273</v>
      </c>
      <c r="F1970" s="133" t="s">
        <v>49</v>
      </c>
      <c r="G1970" s="133">
        <v>27310</v>
      </c>
      <c r="H1970" s="133" t="s">
        <v>4687</v>
      </c>
      <c r="I1970" s="133">
        <v>227126</v>
      </c>
      <c r="J1970" s="133" t="s">
        <v>4687</v>
      </c>
      <c r="K1970" s="133" t="s">
        <v>545</v>
      </c>
      <c r="L1970" s="135" t="str">
        <f t="shared" si="60"/>
        <v>AA</v>
      </c>
      <c r="M1970" s="131">
        <f t="shared" si="61"/>
        <v>0</v>
      </c>
      <c r="P1970" s="136"/>
      <c r="Q1970" s="136"/>
      <c r="R1970" s="136"/>
      <c r="S1970" s="136"/>
      <c r="T1970"/>
      <c r="U1970" s="136"/>
      <c r="V1970" s="136"/>
      <c r="W1970"/>
      <c r="X1970" s="136"/>
      <c r="Y1970" s="136"/>
      <c r="Z1970" s="136"/>
      <c r="AA1970" s="136"/>
      <c r="AB1970" s="136"/>
      <c r="AC1970" s="136"/>
      <c r="AD1970" s="136"/>
      <c r="AE1970" s="136"/>
      <c r="AF1970" s="136"/>
      <c r="AG1970" s="136"/>
      <c r="AH1970" s="136"/>
      <c r="AI1970" s="136"/>
    </row>
    <row r="1971" spans="1:35" ht="30" x14ac:dyDescent="0.25">
      <c r="A1971" s="133">
        <v>273100</v>
      </c>
      <c r="B1971" s="133" t="s">
        <v>4687</v>
      </c>
      <c r="C1971" s="133">
        <v>2</v>
      </c>
      <c r="D1971" s="133" t="s">
        <v>1066</v>
      </c>
      <c r="E1971" s="133">
        <v>273</v>
      </c>
      <c r="F1971" s="133" t="s">
        <v>49</v>
      </c>
      <c r="G1971" s="133">
        <v>27310</v>
      </c>
      <c r="H1971" s="133" t="s">
        <v>4687</v>
      </c>
      <c r="I1971" s="133">
        <v>227503</v>
      </c>
      <c r="J1971" s="133" t="s">
        <v>4695</v>
      </c>
      <c r="K1971" s="133" t="s">
        <v>545</v>
      </c>
      <c r="L1971" s="135" t="str">
        <f t="shared" si="60"/>
        <v>AA</v>
      </c>
      <c r="M1971" s="131">
        <f t="shared" si="61"/>
        <v>0</v>
      </c>
      <c r="P1971" s="136"/>
      <c r="Q1971" s="136"/>
      <c r="R1971" s="136"/>
      <c r="S1971" s="136"/>
      <c r="T1971"/>
      <c r="U1971" s="136"/>
      <c r="V1971" s="136"/>
      <c r="W1971"/>
      <c r="X1971" s="136"/>
      <c r="Y1971" s="136"/>
      <c r="Z1971" s="136"/>
      <c r="AA1971" s="136"/>
      <c r="AB1971" s="136"/>
      <c r="AC1971" s="136"/>
      <c r="AD1971" s="136"/>
      <c r="AE1971" s="136"/>
      <c r="AF1971" s="136"/>
      <c r="AG1971" s="136"/>
      <c r="AH1971" s="136"/>
      <c r="AI1971" s="136"/>
    </row>
    <row r="1972" spans="1:35" ht="30" x14ac:dyDescent="0.25">
      <c r="A1972" s="133">
        <v>273100</v>
      </c>
      <c r="B1972" s="133" t="s">
        <v>4687</v>
      </c>
      <c r="C1972" s="133">
        <v>2</v>
      </c>
      <c r="D1972" s="133" t="s">
        <v>1066</v>
      </c>
      <c r="E1972" s="133">
        <v>273</v>
      </c>
      <c r="F1972" s="133" t="s">
        <v>49</v>
      </c>
      <c r="G1972" s="133">
        <v>27310</v>
      </c>
      <c r="H1972" s="133" t="s">
        <v>4687</v>
      </c>
      <c r="I1972" s="133">
        <v>227559</v>
      </c>
      <c r="J1972" s="133" t="s">
        <v>4697</v>
      </c>
      <c r="K1972" s="133" t="s">
        <v>545</v>
      </c>
      <c r="L1972" s="135" t="str">
        <f t="shared" si="60"/>
        <v>AA</v>
      </c>
      <c r="M1972" s="131">
        <f t="shared" si="61"/>
        <v>0</v>
      </c>
      <c r="P1972" s="136"/>
      <c r="Q1972" s="136"/>
      <c r="R1972" s="136"/>
      <c r="S1972" s="136"/>
      <c r="T1972"/>
      <c r="U1972" s="136"/>
      <c r="V1972" s="136"/>
      <c r="W1972"/>
      <c r="X1972" s="136"/>
      <c r="Y1972" s="136"/>
      <c r="Z1972" s="136"/>
      <c r="AA1972" s="136"/>
      <c r="AB1972" s="136"/>
      <c r="AC1972" s="136"/>
      <c r="AD1972" s="136"/>
      <c r="AE1972" s="136"/>
      <c r="AF1972" s="136"/>
      <c r="AG1972" s="136"/>
      <c r="AH1972" s="136"/>
      <c r="AI1972" s="136"/>
    </row>
    <row r="1973" spans="1:35" ht="30" x14ac:dyDescent="0.25">
      <c r="A1973" s="133">
        <v>273100</v>
      </c>
      <c r="B1973" s="133" t="s">
        <v>4687</v>
      </c>
      <c r="C1973" s="133">
        <v>2</v>
      </c>
      <c r="D1973" s="133" t="s">
        <v>1066</v>
      </c>
      <c r="E1973" s="133">
        <v>273</v>
      </c>
      <c r="F1973" s="133" t="s">
        <v>49</v>
      </c>
      <c r="G1973" s="133">
        <v>27310</v>
      </c>
      <c r="H1973" s="133" t="s">
        <v>4687</v>
      </c>
      <c r="I1973" s="133">
        <v>227674</v>
      </c>
      <c r="J1973" s="133" t="s">
        <v>4699</v>
      </c>
      <c r="K1973" s="133" t="s">
        <v>545</v>
      </c>
      <c r="L1973" s="135" t="str">
        <f t="shared" si="60"/>
        <v>AA</v>
      </c>
      <c r="M1973" s="131">
        <f t="shared" si="61"/>
        <v>0</v>
      </c>
      <c r="P1973" s="136"/>
      <c r="Q1973" s="136"/>
      <c r="R1973" s="136"/>
      <c r="S1973" s="136"/>
      <c r="T1973"/>
      <c r="U1973" s="136"/>
      <c r="V1973" s="136"/>
      <c r="W1973"/>
      <c r="X1973" s="136"/>
      <c r="Y1973" s="136"/>
      <c r="Z1973" s="136"/>
      <c r="AA1973" s="136"/>
      <c r="AB1973" s="136"/>
      <c r="AC1973" s="136"/>
      <c r="AD1973" s="136"/>
      <c r="AE1973" s="136"/>
      <c r="AF1973" s="136"/>
      <c r="AG1973" s="136"/>
      <c r="AH1973" s="136"/>
      <c r="AI1973" s="136"/>
    </row>
    <row r="1974" spans="1:35" ht="30" x14ac:dyDescent="0.25">
      <c r="A1974" s="133">
        <v>273100</v>
      </c>
      <c r="B1974" s="133" t="s">
        <v>4687</v>
      </c>
      <c r="C1974" s="133">
        <v>2</v>
      </c>
      <c r="D1974" s="133" t="s">
        <v>1066</v>
      </c>
      <c r="E1974" s="133">
        <v>273</v>
      </c>
      <c r="F1974" s="133" t="s">
        <v>49</v>
      </c>
      <c r="G1974" s="133">
        <v>27310</v>
      </c>
      <c r="H1974" s="133" t="s">
        <v>4687</v>
      </c>
      <c r="I1974" s="133">
        <v>227676</v>
      </c>
      <c r="J1974" s="133" t="s">
        <v>4701</v>
      </c>
      <c r="K1974" s="133" t="s">
        <v>545</v>
      </c>
      <c r="L1974" s="135" t="str">
        <f t="shared" si="60"/>
        <v>AA</v>
      </c>
      <c r="M1974" s="131">
        <f t="shared" si="61"/>
        <v>0</v>
      </c>
      <c r="P1974" s="136"/>
      <c r="Q1974" s="136"/>
      <c r="R1974" s="136"/>
      <c r="S1974" s="136"/>
      <c r="T1974"/>
      <c r="U1974" s="136"/>
      <c r="V1974" s="136"/>
      <c r="W1974"/>
      <c r="X1974" s="136"/>
      <c r="Y1974" s="136"/>
      <c r="Z1974" s="136"/>
      <c r="AA1974" s="136"/>
      <c r="AB1974" s="136"/>
      <c r="AC1974" s="136"/>
      <c r="AD1974" s="136"/>
      <c r="AE1974" s="136"/>
      <c r="AF1974" s="136"/>
      <c r="AG1974" s="136"/>
      <c r="AH1974" s="136"/>
      <c r="AI1974" s="136"/>
    </row>
    <row r="1975" spans="1:35" ht="30" x14ac:dyDescent="0.25">
      <c r="A1975" s="133">
        <v>273100</v>
      </c>
      <c r="B1975" s="133" t="s">
        <v>4687</v>
      </c>
      <c r="C1975" s="133">
        <v>2</v>
      </c>
      <c r="D1975" s="133" t="s">
        <v>1066</v>
      </c>
      <c r="E1975" s="133">
        <v>273</v>
      </c>
      <c r="F1975" s="133" t="s">
        <v>49</v>
      </c>
      <c r="G1975" s="133">
        <v>27310</v>
      </c>
      <c r="H1975" s="133" t="s">
        <v>4687</v>
      </c>
      <c r="I1975" s="133">
        <v>228217</v>
      </c>
      <c r="J1975" s="133" t="s">
        <v>4703</v>
      </c>
      <c r="K1975" s="133" t="s">
        <v>1156</v>
      </c>
      <c r="L1975" s="135" t="str">
        <f t="shared" si="60"/>
        <v>AA</v>
      </c>
      <c r="M1975" s="131">
        <f t="shared" si="61"/>
        <v>0</v>
      </c>
      <c r="P1975" s="136"/>
      <c r="Q1975" s="136"/>
      <c r="R1975" s="136"/>
      <c r="S1975" s="136"/>
      <c r="T1975"/>
      <c r="U1975" s="136"/>
      <c r="V1975" s="136"/>
      <c r="W1975"/>
      <c r="X1975" s="136"/>
      <c r="Y1975" s="136"/>
      <c r="Z1975" s="136"/>
      <c r="AA1975" s="136"/>
      <c r="AB1975" s="136"/>
      <c r="AC1975" s="136"/>
      <c r="AD1975" s="136"/>
      <c r="AE1975" s="136"/>
      <c r="AF1975" s="136"/>
      <c r="AG1975" s="136"/>
      <c r="AH1975" s="136"/>
      <c r="AI1975" s="136"/>
    </row>
    <row r="1976" spans="1:35" ht="30" x14ac:dyDescent="0.25">
      <c r="A1976" s="133">
        <v>273100</v>
      </c>
      <c r="B1976" s="133" t="s">
        <v>4687</v>
      </c>
      <c r="C1976" s="133">
        <v>2</v>
      </c>
      <c r="D1976" s="133" t="s">
        <v>1066</v>
      </c>
      <c r="E1976" s="133">
        <v>273</v>
      </c>
      <c r="F1976" s="133" t="s">
        <v>49</v>
      </c>
      <c r="G1976" s="133">
        <v>27310</v>
      </c>
      <c r="H1976" s="133" t="s">
        <v>4687</v>
      </c>
      <c r="I1976" s="133">
        <v>228688</v>
      </c>
      <c r="J1976" s="133" t="s">
        <v>4705</v>
      </c>
      <c r="K1976" s="133" t="s">
        <v>545</v>
      </c>
      <c r="L1976" s="135" t="str">
        <f t="shared" si="60"/>
        <v>AA</v>
      </c>
      <c r="M1976" s="131">
        <f t="shared" si="61"/>
        <v>0</v>
      </c>
      <c r="P1976" s="136"/>
      <c r="Q1976" s="136"/>
      <c r="R1976" s="136"/>
      <c r="S1976" s="136"/>
      <c r="T1976"/>
      <c r="U1976" s="136"/>
      <c r="V1976" s="136"/>
      <c r="W1976"/>
      <c r="X1976" s="136"/>
      <c r="Y1976" s="136"/>
      <c r="Z1976" s="136"/>
      <c r="AA1976" s="136"/>
      <c r="AB1976" s="136"/>
      <c r="AC1976" s="136"/>
      <c r="AD1976" s="136"/>
      <c r="AE1976" s="136"/>
      <c r="AF1976" s="136"/>
      <c r="AG1976" s="136"/>
      <c r="AH1976" s="136"/>
      <c r="AI1976" s="136"/>
    </row>
    <row r="1977" spans="1:35" ht="30" x14ac:dyDescent="0.25">
      <c r="A1977" s="133">
        <v>273100</v>
      </c>
      <c r="B1977" s="133" t="s">
        <v>4687</v>
      </c>
      <c r="C1977" s="133">
        <v>2</v>
      </c>
      <c r="D1977" s="133" t="s">
        <v>1066</v>
      </c>
      <c r="E1977" s="133">
        <v>273</v>
      </c>
      <c r="F1977" s="133" t="s">
        <v>49</v>
      </c>
      <c r="G1977" s="133">
        <v>27310</v>
      </c>
      <c r="H1977" s="133" t="s">
        <v>4687</v>
      </c>
      <c r="I1977" s="133">
        <v>228724</v>
      </c>
      <c r="J1977" s="133" t="s">
        <v>4707</v>
      </c>
      <c r="K1977" s="133" t="s">
        <v>545</v>
      </c>
      <c r="L1977" s="135" t="str">
        <f t="shared" si="60"/>
        <v>AA</v>
      </c>
      <c r="M1977" s="131">
        <f t="shared" si="61"/>
        <v>0</v>
      </c>
      <c r="P1977" s="136"/>
      <c r="Q1977" s="136"/>
      <c r="R1977" s="136"/>
      <c r="S1977" s="136"/>
      <c r="T1977"/>
      <c r="U1977" s="136"/>
      <c r="V1977" s="136"/>
      <c r="W1977"/>
      <c r="X1977" s="136"/>
      <c r="Y1977" s="136"/>
      <c r="Z1977" s="136"/>
      <c r="AA1977" s="136"/>
      <c r="AB1977" s="136"/>
      <c r="AC1977" s="136"/>
      <c r="AD1977" s="136"/>
      <c r="AE1977" s="136"/>
      <c r="AF1977" s="136"/>
      <c r="AG1977" s="136"/>
      <c r="AH1977" s="136"/>
      <c r="AI1977" s="136"/>
    </row>
    <row r="1978" spans="1:35" ht="30" x14ac:dyDescent="0.25">
      <c r="A1978" s="133">
        <v>273100</v>
      </c>
      <c r="B1978" s="133" t="s">
        <v>4687</v>
      </c>
      <c r="C1978" s="133">
        <v>2</v>
      </c>
      <c r="D1978" s="133" t="s">
        <v>1066</v>
      </c>
      <c r="E1978" s="133">
        <v>273</v>
      </c>
      <c r="F1978" s="133" t="s">
        <v>49</v>
      </c>
      <c r="G1978" s="133">
        <v>27310</v>
      </c>
      <c r="H1978" s="133" t="s">
        <v>4687</v>
      </c>
      <c r="I1978" s="133">
        <v>228989</v>
      </c>
      <c r="J1978" s="133" t="s">
        <v>4709</v>
      </c>
      <c r="K1978" s="133" t="s">
        <v>545</v>
      </c>
      <c r="L1978" s="135" t="str">
        <f t="shared" si="60"/>
        <v>AA</v>
      </c>
      <c r="M1978" s="131">
        <f t="shared" si="61"/>
        <v>0</v>
      </c>
      <c r="P1978" s="136"/>
      <c r="Q1978" s="136"/>
      <c r="R1978" s="136"/>
      <c r="S1978" s="136"/>
      <c r="T1978"/>
      <c r="U1978" s="136"/>
      <c r="V1978" s="136"/>
      <c r="W1978"/>
      <c r="X1978" s="136"/>
      <c r="Y1978" s="136"/>
      <c r="Z1978" s="136"/>
      <c r="AA1978" s="136"/>
      <c r="AB1978" s="136"/>
      <c r="AC1978" s="136"/>
      <c r="AD1978" s="136"/>
      <c r="AE1978" s="136"/>
      <c r="AF1978" s="136"/>
      <c r="AG1978" s="136"/>
      <c r="AH1978" s="136"/>
      <c r="AI1978" s="136"/>
    </row>
    <row r="1979" spans="1:35" ht="30" x14ac:dyDescent="0.25">
      <c r="A1979" s="133">
        <v>273100</v>
      </c>
      <c r="B1979" s="133" t="s">
        <v>4687</v>
      </c>
      <c r="C1979" s="133">
        <v>2</v>
      </c>
      <c r="D1979" s="133" t="s">
        <v>1066</v>
      </c>
      <c r="E1979" s="133">
        <v>273</v>
      </c>
      <c r="F1979" s="133" t="s">
        <v>49</v>
      </c>
      <c r="G1979" s="133">
        <v>27310</v>
      </c>
      <c r="H1979" s="133" t="s">
        <v>4687</v>
      </c>
      <c r="I1979" s="133">
        <v>333512</v>
      </c>
      <c r="J1979" s="133" t="s">
        <v>4711</v>
      </c>
      <c r="K1979" s="133" t="s">
        <v>545</v>
      </c>
      <c r="L1979" s="135" t="str">
        <f t="shared" si="60"/>
        <v>AA</v>
      </c>
      <c r="M1979" s="131">
        <f t="shared" si="61"/>
        <v>0</v>
      </c>
      <c r="P1979" s="136"/>
      <c r="Q1979" s="136"/>
      <c r="R1979" s="136"/>
      <c r="S1979" s="136"/>
      <c r="T1979"/>
      <c r="U1979" s="136"/>
      <c r="V1979" s="136"/>
      <c r="W1979"/>
      <c r="X1979" s="136"/>
      <c r="Y1979" s="136"/>
      <c r="Z1979" s="136"/>
      <c r="AA1979" s="136"/>
      <c r="AB1979" s="136"/>
      <c r="AC1979" s="136"/>
      <c r="AD1979" s="136"/>
      <c r="AE1979" s="136"/>
      <c r="AF1979" s="136"/>
      <c r="AG1979" s="136"/>
      <c r="AH1979" s="136"/>
      <c r="AI1979" s="136"/>
    </row>
    <row r="1980" spans="1:35" ht="30" x14ac:dyDescent="0.25">
      <c r="A1980" s="133">
        <v>273100</v>
      </c>
      <c r="B1980" s="133" t="s">
        <v>4687</v>
      </c>
      <c r="C1980" s="133">
        <v>2</v>
      </c>
      <c r="D1980" s="133" t="s">
        <v>1066</v>
      </c>
      <c r="E1980" s="133">
        <v>273</v>
      </c>
      <c r="F1980" s="133" t="s">
        <v>49</v>
      </c>
      <c r="G1980" s="133">
        <v>27310</v>
      </c>
      <c r="H1980" s="133" t="s">
        <v>4687</v>
      </c>
      <c r="I1980" s="133">
        <v>660570</v>
      </c>
      <c r="J1980" s="133" t="s">
        <v>4713</v>
      </c>
      <c r="K1980" s="133" t="s">
        <v>545</v>
      </c>
      <c r="L1980" s="135" t="str">
        <f t="shared" si="60"/>
        <v>AA</v>
      </c>
      <c r="M1980" s="131">
        <f t="shared" si="61"/>
        <v>0</v>
      </c>
      <c r="P1980" s="136"/>
      <c r="Q1980" s="136"/>
      <c r="R1980" s="136"/>
      <c r="S1980" s="136"/>
      <c r="T1980"/>
      <c r="U1980" s="136"/>
      <c r="V1980" s="136"/>
      <c r="W1980"/>
      <c r="X1980" s="136"/>
      <c r="Y1980" s="136"/>
      <c r="Z1980" s="136"/>
      <c r="AA1980" s="136"/>
      <c r="AB1980" s="136"/>
      <c r="AC1980" s="136"/>
      <c r="AD1980" s="136"/>
      <c r="AE1980" s="136"/>
      <c r="AF1980" s="136"/>
      <c r="AG1980" s="136"/>
      <c r="AH1980" s="136"/>
      <c r="AI1980" s="136"/>
    </row>
    <row r="1981" spans="1:35" ht="30" x14ac:dyDescent="0.25">
      <c r="A1981" s="133">
        <v>273150</v>
      </c>
      <c r="B1981" s="133" t="s">
        <v>4715</v>
      </c>
      <c r="C1981" s="133">
        <v>2</v>
      </c>
      <c r="D1981" s="133" t="s">
        <v>1066</v>
      </c>
      <c r="E1981" s="133">
        <v>273</v>
      </c>
      <c r="F1981" s="133" t="s">
        <v>49</v>
      </c>
      <c r="G1981" s="133">
        <v>27315</v>
      </c>
      <c r="H1981" s="133" t="s">
        <v>4715</v>
      </c>
      <c r="I1981" s="133">
        <v>102560</v>
      </c>
      <c r="J1981" s="133" t="s">
        <v>4717</v>
      </c>
      <c r="K1981" s="133" t="s">
        <v>557</v>
      </c>
      <c r="L1981" s="135" t="str">
        <f t="shared" si="60"/>
        <v>AA</v>
      </c>
      <c r="M1981" s="131">
        <f t="shared" si="61"/>
        <v>0</v>
      </c>
      <c r="P1981" s="136"/>
      <c r="Q1981" s="136"/>
      <c r="R1981" s="136"/>
      <c r="S1981" s="136"/>
      <c r="T1981"/>
      <c r="U1981" s="136"/>
      <c r="V1981" s="136"/>
      <c r="W1981"/>
      <c r="X1981" s="136"/>
      <c r="Y1981" s="136"/>
      <c r="Z1981" s="136"/>
      <c r="AA1981" s="136"/>
      <c r="AB1981" s="136"/>
      <c r="AC1981" s="136"/>
      <c r="AD1981" s="136"/>
      <c r="AE1981" s="136"/>
      <c r="AF1981" s="136"/>
      <c r="AG1981" s="136"/>
      <c r="AH1981" s="136"/>
      <c r="AI1981" s="136"/>
    </row>
    <row r="1982" spans="1:35" ht="30" x14ac:dyDescent="0.25">
      <c r="A1982" s="133">
        <v>273150</v>
      </c>
      <c r="B1982" s="133" t="s">
        <v>4715</v>
      </c>
      <c r="C1982" s="133">
        <v>2</v>
      </c>
      <c r="D1982" s="133" t="s">
        <v>1066</v>
      </c>
      <c r="E1982" s="133">
        <v>273</v>
      </c>
      <c r="F1982" s="133" t="s">
        <v>49</v>
      </c>
      <c r="G1982" s="133">
        <v>27315</v>
      </c>
      <c r="H1982" s="133" t="s">
        <v>4715</v>
      </c>
      <c r="I1982" s="133">
        <v>227096</v>
      </c>
      <c r="J1982" s="133" t="s">
        <v>4719</v>
      </c>
      <c r="K1982" s="133" t="s">
        <v>604</v>
      </c>
      <c r="L1982" s="135" t="str">
        <f t="shared" si="60"/>
        <v>AA</v>
      </c>
      <c r="M1982" s="131">
        <f t="shared" si="61"/>
        <v>0</v>
      </c>
      <c r="P1982" s="136"/>
      <c r="Q1982" s="136"/>
      <c r="R1982" s="136"/>
      <c r="S1982" s="136"/>
      <c r="T1982"/>
      <c r="U1982" s="136"/>
      <c r="V1982" s="136"/>
      <c r="W1982"/>
      <c r="X1982" s="136"/>
      <c r="Y1982" s="136"/>
      <c r="Z1982" s="136"/>
      <c r="AA1982" s="136"/>
      <c r="AB1982" s="136"/>
      <c r="AC1982" s="136"/>
      <c r="AD1982" s="136"/>
      <c r="AE1982" s="136"/>
      <c r="AF1982" s="136"/>
      <c r="AG1982" s="136"/>
      <c r="AH1982" s="136"/>
      <c r="AI1982" s="136"/>
    </row>
    <row r="1983" spans="1:35" ht="30" x14ac:dyDescent="0.25">
      <c r="A1983" s="133">
        <v>273150</v>
      </c>
      <c r="B1983" s="133" t="s">
        <v>4715</v>
      </c>
      <c r="C1983" s="133">
        <v>2</v>
      </c>
      <c r="D1983" s="133" t="s">
        <v>1066</v>
      </c>
      <c r="E1983" s="133">
        <v>273</v>
      </c>
      <c r="F1983" s="133" t="s">
        <v>49</v>
      </c>
      <c r="G1983" s="133">
        <v>27315</v>
      </c>
      <c r="H1983" s="133" t="s">
        <v>4715</v>
      </c>
      <c r="I1983" s="133">
        <v>227105</v>
      </c>
      <c r="J1983" s="133" t="s">
        <v>4721</v>
      </c>
      <c r="K1983" s="133" t="s">
        <v>545</v>
      </c>
      <c r="L1983" s="135" t="str">
        <f t="shared" si="60"/>
        <v>AA</v>
      </c>
      <c r="M1983" s="131">
        <f t="shared" si="61"/>
        <v>0</v>
      </c>
      <c r="P1983" s="136"/>
      <c r="Q1983" s="136"/>
      <c r="R1983" s="136"/>
      <c r="S1983" s="136"/>
      <c r="T1983"/>
      <c r="U1983" s="136"/>
      <c r="V1983" s="136"/>
      <c r="W1983"/>
      <c r="X1983" s="136"/>
      <c r="Y1983" s="136"/>
      <c r="Z1983" s="136"/>
      <c r="AA1983" s="136"/>
      <c r="AB1983" s="136"/>
      <c r="AC1983" s="136"/>
      <c r="AD1983" s="136"/>
      <c r="AE1983" s="136"/>
      <c r="AF1983" s="136"/>
      <c r="AG1983" s="136"/>
      <c r="AH1983" s="136"/>
      <c r="AI1983" s="136"/>
    </row>
    <row r="1984" spans="1:35" ht="30" x14ac:dyDescent="0.25">
      <c r="A1984" s="133">
        <v>273150</v>
      </c>
      <c r="B1984" s="133" t="s">
        <v>4715</v>
      </c>
      <c r="C1984" s="133">
        <v>2</v>
      </c>
      <c r="D1984" s="133" t="s">
        <v>1066</v>
      </c>
      <c r="E1984" s="133">
        <v>273</v>
      </c>
      <c r="F1984" s="133" t="s">
        <v>49</v>
      </c>
      <c r="G1984" s="133">
        <v>27315</v>
      </c>
      <c r="H1984" s="133" t="s">
        <v>4715</v>
      </c>
      <c r="I1984" s="133">
        <v>227796</v>
      </c>
      <c r="J1984" s="133" t="s">
        <v>4723</v>
      </c>
      <c r="K1984" s="133" t="s">
        <v>545</v>
      </c>
      <c r="L1984" s="135" t="str">
        <f t="shared" si="60"/>
        <v>AA</v>
      </c>
      <c r="M1984" s="131">
        <f t="shared" si="61"/>
        <v>0</v>
      </c>
      <c r="P1984" s="136"/>
      <c r="Q1984" s="136"/>
      <c r="R1984" s="136"/>
      <c r="S1984" s="136"/>
      <c r="T1984"/>
      <c r="U1984" s="136"/>
      <c r="V1984" s="136"/>
      <c r="W1984"/>
      <c r="X1984" s="136"/>
      <c r="Y1984" s="136"/>
      <c r="Z1984" s="136"/>
      <c r="AA1984" s="136"/>
      <c r="AB1984" s="136"/>
      <c r="AC1984" s="136"/>
      <c r="AD1984" s="136"/>
      <c r="AE1984" s="136"/>
      <c r="AF1984" s="136"/>
      <c r="AG1984" s="136"/>
      <c r="AH1984" s="136"/>
      <c r="AI1984" s="136"/>
    </row>
    <row r="1985" spans="1:35" ht="30" x14ac:dyDescent="0.25">
      <c r="A1985" s="133">
        <v>273150</v>
      </c>
      <c r="B1985" s="133" t="s">
        <v>4715</v>
      </c>
      <c r="C1985" s="133">
        <v>2</v>
      </c>
      <c r="D1985" s="133" t="s">
        <v>1066</v>
      </c>
      <c r="E1985" s="133">
        <v>273</v>
      </c>
      <c r="F1985" s="133" t="s">
        <v>49</v>
      </c>
      <c r="G1985" s="133">
        <v>27315</v>
      </c>
      <c r="H1985" s="133" t="s">
        <v>4715</v>
      </c>
      <c r="I1985" s="133">
        <v>228986</v>
      </c>
      <c r="J1985" s="133" t="s">
        <v>4725</v>
      </c>
      <c r="K1985" s="133" t="s">
        <v>545</v>
      </c>
      <c r="L1985" s="135" t="str">
        <f t="shared" si="60"/>
        <v>AA</v>
      </c>
      <c r="M1985" s="131">
        <f t="shared" si="61"/>
        <v>0</v>
      </c>
      <c r="P1985" s="136"/>
      <c r="Q1985" s="136"/>
      <c r="R1985" s="136"/>
      <c r="S1985" s="136"/>
      <c r="T1985"/>
      <c r="U1985" s="136"/>
      <c r="V1985" s="136"/>
      <c r="W1985"/>
      <c r="X1985" s="136"/>
      <c r="Y1985" s="136"/>
      <c r="Z1985" s="136"/>
      <c r="AA1985" s="136"/>
      <c r="AB1985" s="136"/>
      <c r="AC1985" s="136"/>
      <c r="AD1985" s="136"/>
      <c r="AE1985" s="136"/>
      <c r="AF1985" s="136"/>
      <c r="AG1985" s="136"/>
      <c r="AH1985" s="136"/>
      <c r="AI1985" s="136"/>
    </row>
    <row r="1986" spans="1:35" ht="30" x14ac:dyDescent="0.25">
      <c r="A1986" s="133">
        <v>273150</v>
      </c>
      <c r="B1986" s="133" t="s">
        <v>4715</v>
      </c>
      <c r="C1986" s="133">
        <v>2</v>
      </c>
      <c r="D1986" s="133" t="s">
        <v>1066</v>
      </c>
      <c r="E1986" s="133">
        <v>273</v>
      </c>
      <c r="F1986" s="133" t="s">
        <v>49</v>
      </c>
      <c r="G1986" s="133">
        <v>27315</v>
      </c>
      <c r="H1986" s="133" t="s">
        <v>4715</v>
      </c>
      <c r="I1986" s="133">
        <v>336600</v>
      </c>
      <c r="J1986" s="133" t="s">
        <v>4727</v>
      </c>
      <c r="K1986" s="133" t="s">
        <v>884</v>
      </c>
      <c r="L1986" s="135" t="str">
        <f t="shared" si="60"/>
        <v>AA</v>
      </c>
      <c r="M1986" s="131">
        <f t="shared" si="61"/>
        <v>0</v>
      </c>
      <c r="P1986" s="136"/>
      <c r="Q1986" s="136"/>
      <c r="R1986" s="136"/>
      <c r="S1986" s="136"/>
      <c r="T1986"/>
      <c r="U1986" s="136"/>
      <c r="V1986" s="136"/>
      <c r="W1986"/>
      <c r="X1986" s="136"/>
      <c r="Y1986" s="136"/>
      <c r="Z1986" s="136"/>
      <c r="AA1986" s="136"/>
      <c r="AB1986" s="136"/>
      <c r="AC1986" s="136"/>
      <c r="AD1986" s="136"/>
      <c r="AE1986" s="136"/>
      <c r="AF1986" s="136"/>
      <c r="AG1986" s="136"/>
      <c r="AH1986" s="136"/>
      <c r="AI1986" s="136"/>
    </row>
    <row r="1987" spans="1:35" ht="30" x14ac:dyDescent="0.25">
      <c r="A1987" s="133">
        <v>273175</v>
      </c>
      <c r="B1987" s="133" t="s">
        <v>4729</v>
      </c>
      <c r="C1987" s="133">
        <v>2</v>
      </c>
      <c r="D1987" s="133" t="s">
        <v>1066</v>
      </c>
      <c r="E1987" s="133">
        <v>273</v>
      </c>
      <c r="F1987" s="133" t="s">
        <v>49</v>
      </c>
      <c r="G1987" s="133">
        <v>27317</v>
      </c>
      <c r="H1987" s="133" t="s">
        <v>4729</v>
      </c>
      <c r="I1987" s="133">
        <v>107270</v>
      </c>
      <c r="J1987" s="133" t="s">
        <v>4729</v>
      </c>
      <c r="K1987" s="133" t="s">
        <v>545</v>
      </c>
      <c r="L1987" s="135" t="str">
        <f t="shared" si="60"/>
        <v>AA</v>
      </c>
      <c r="M1987" s="131">
        <f t="shared" si="61"/>
        <v>0</v>
      </c>
      <c r="P1987" s="136"/>
      <c r="Q1987" s="136"/>
      <c r="R1987" s="136"/>
      <c r="S1987" s="136"/>
      <c r="T1987"/>
      <c r="U1987" s="136"/>
      <c r="V1987" s="136"/>
      <c r="W1987"/>
      <c r="X1987" s="136"/>
      <c r="Y1987" s="136"/>
      <c r="Z1987" s="136"/>
      <c r="AA1987" s="136"/>
      <c r="AB1987" s="136"/>
      <c r="AC1987" s="136"/>
      <c r="AD1987" s="136"/>
      <c r="AE1987" s="136"/>
      <c r="AF1987" s="136"/>
      <c r="AG1987" s="136"/>
      <c r="AH1987" s="136"/>
      <c r="AI1987" s="136"/>
    </row>
    <row r="1988" spans="1:35" ht="30" x14ac:dyDescent="0.25">
      <c r="A1988" s="133">
        <v>273200</v>
      </c>
      <c r="B1988" s="133" t="s">
        <v>4732</v>
      </c>
      <c r="C1988" s="133">
        <v>2</v>
      </c>
      <c r="D1988" s="133" t="s">
        <v>1066</v>
      </c>
      <c r="E1988" s="133">
        <v>273</v>
      </c>
      <c r="F1988" s="133" t="s">
        <v>49</v>
      </c>
      <c r="G1988" s="133">
        <v>27320</v>
      </c>
      <c r="H1988" s="133" t="s">
        <v>4732</v>
      </c>
      <c r="I1988" s="133">
        <v>102230</v>
      </c>
      <c r="J1988" s="133" t="s">
        <v>4734</v>
      </c>
      <c r="K1988" s="133" t="s">
        <v>557</v>
      </c>
      <c r="L1988" s="135" t="str">
        <f t="shared" si="60"/>
        <v>AA</v>
      </c>
      <c r="M1988" s="131">
        <f t="shared" si="61"/>
        <v>0</v>
      </c>
      <c r="P1988" s="136"/>
      <c r="Q1988" s="136"/>
      <c r="R1988" s="136"/>
      <c r="S1988" s="136"/>
      <c r="T1988"/>
      <c r="U1988" s="136"/>
      <c r="V1988" s="136"/>
      <c r="W1988"/>
      <c r="X1988" s="136"/>
      <c r="Y1988" s="136"/>
      <c r="Z1988" s="136"/>
      <c r="AA1988" s="136"/>
      <c r="AB1988" s="136"/>
      <c r="AC1988" s="136"/>
      <c r="AD1988" s="136"/>
      <c r="AE1988" s="136"/>
      <c r="AF1988" s="136"/>
      <c r="AG1988" s="136"/>
      <c r="AH1988" s="136"/>
      <c r="AI1988" s="136"/>
    </row>
    <row r="1989" spans="1:35" ht="30" x14ac:dyDescent="0.25">
      <c r="A1989" s="133">
        <v>273200</v>
      </c>
      <c r="B1989" s="133" t="s">
        <v>4732</v>
      </c>
      <c r="C1989" s="133">
        <v>2</v>
      </c>
      <c r="D1989" s="133" t="s">
        <v>1066</v>
      </c>
      <c r="E1989" s="133">
        <v>273</v>
      </c>
      <c r="F1989" s="133" t="s">
        <v>49</v>
      </c>
      <c r="G1989" s="133">
        <v>27320</v>
      </c>
      <c r="H1989" s="133" t="s">
        <v>4732</v>
      </c>
      <c r="I1989" s="133">
        <v>105510</v>
      </c>
      <c r="J1989" s="133" t="s">
        <v>4736</v>
      </c>
      <c r="K1989" s="133" t="s">
        <v>557</v>
      </c>
      <c r="L1989" s="135" t="str">
        <f t="shared" ref="L1989:L2052" si="62">IF(K1989=102,"AA102",IF(K1989=103,"AA103",VLOOKUP(C1989,$AJ$5:$AK$13,2,0)))</f>
        <v>AA</v>
      </c>
      <c r="M1989" s="131">
        <f t="shared" si="61"/>
        <v>0</v>
      </c>
      <c r="P1989" s="136"/>
      <c r="Q1989" s="136"/>
      <c r="R1989" s="136"/>
      <c r="S1989" s="136"/>
      <c r="T1989"/>
      <c r="U1989" s="136"/>
      <c r="V1989" s="136"/>
      <c r="W1989"/>
      <c r="X1989" s="136"/>
      <c r="Y1989" s="136"/>
      <c r="Z1989" s="136"/>
      <c r="AA1989" s="136"/>
      <c r="AB1989" s="136"/>
      <c r="AC1989" s="136"/>
      <c r="AD1989" s="136"/>
      <c r="AE1989" s="136"/>
      <c r="AF1989" s="136"/>
      <c r="AG1989" s="136"/>
      <c r="AH1989" s="136"/>
      <c r="AI1989" s="136"/>
    </row>
    <row r="1990" spans="1:35" ht="30" x14ac:dyDescent="0.25">
      <c r="A1990" s="133">
        <v>273200</v>
      </c>
      <c r="B1990" s="133" t="s">
        <v>4732</v>
      </c>
      <c r="C1990" s="133">
        <v>2</v>
      </c>
      <c r="D1990" s="133" t="s">
        <v>1066</v>
      </c>
      <c r="E1990" s="133">
        <v>273</v>
      </c>
      <c r="F1990" s="133" t="s">
        <v>49</v>
      </c>
      <c r="G1990" s="133">
        <v>27320</v>
      </c>
      <c r="H1990" s="133" t="s">
        <v>4732</v>
      </c>
      <c r="I1990" s="133">
        <v>106395</v>
      </c>
      <c r="J1990" s="133" t="s">
        <v>4738</v>
      </c>
      <c r="K1990" s="133" t="s">
        <v>604</v>
      </c>
      <c r="L1990" s="135" t="str">
        <f t="shared" si="62"/>
        <v>AA</v>
      </c>
      <c r="M1990" s="131">
        <f t="shared" ref="M1990:M2053" si="63">VLOOKUP(H1990,$W$5:$X$227,2,FALSE)</f>
        <v>0</v>
      </c>
      <c r="P1990" s="136"/>
      <c r="Q1990" s="136"/>
      <c r="R1990" s="136"/>
      <c r="S1990" s="136"/>
      <c r="T1990"/>
      <c r="U1990" s="136"/>
      <c r="V1990" s="136"/>
      <c r="W1990"/>
      <c r="X1990" s="136"/>
      <c r="Y1990" s="136"/>
      <c r="Z1990" s="136"/>
      <c r="AA1990" s="136"/>
      <c r="AB1990" s="136"/>
      <c r="AC1990" s="136"/>
      <c r="AD1990" s="136"/>
      <c r="AE1990" s="136"/>
      <c r="AF1990" s="136"/>
      <c r="AG1990" s="136"/>
      <c r="AH1990" s="136"/>
      <c r="AI1990" s="136"/>
    </row>
    <row r="1991" spans="1:35" ht="30" x14ac:dyDescent="0.25">
      <c r="A1991" s="133">
        <v>273200</v>
      </c>
      <c r="B1991" s="133" t="s">
        <v>4732</v>
      </c>
      <c r="C1991" s="133">
        <v>2</v>
      </c>
      <c r="D1991" s="133" t="s">
        <v>1066</v>
      </c>
      <c r="E1991" s="133">
        <v>273</v>
      </c>
      <c r="F1991" s="133" t="s">
        <v>49</v>
      </c>
      <c r="G1991" s="133">
        <v>27320</v>
      </c>
      <c r="H1991" s="133" t="s">
        <v>4732</v>
      </c>
      <c r="I1991" s="133">
        <v>225513</v>
      </c>
      <c r="J1991" s="133" t="s">
        <v>4740</v>
      </c>
      <c r="K1991" s="133" t="s">
        <v>545</v>
      </c>
      <c r="L1991" s="135" t="str">
        <f t="shared" si="62"/>
        <v>AA</v>
      </c>
      <c r="M1991" s="131">
        <f t="shared" si="63"/>
        <v>0</v>
      </c>
      <c r="P1991" s="136"/>
      <c r="Q1991" s="136"/>
      <c r="R1991" s="136"/>
      <c r="S1991" s="136"/>
      <c r="T1991"/>
      <c r="U1991" s="136"/>
      <c r="V1991" s="136"/>
      <c r="W1991"/>
      <c r="X1991" s="136"/>
      <c r="Y1991" s="136"/>
      <c r="Z1991" s="136"/>
      <c r="AA1991" s="136"/>
      <c r="AB1991" s="136"/>
      <c r="AC1991" s="136"/>
      <c r="AD1991" s="136"/>
      <c r="AE1991" s="136"/>
      <c r="AF1991" s="136"/>
      <c r="AG1991" s="136"/>
      <c r="AH1991" s="136"/>
      <c r="AI1991" s="136"/>
    </row>
    <row r="1992" spans="1:35" ht="30" x14ac:dyDescent="0.25">
      <c r="A1992" s="133">
        <v>273200</v>
      </c>
      <c r="B1992" s="133" t="s">
        <v>4732</v>
      </c>
      <c r="C1992" s="133">
        <v>2</v>
      </c>
      <c r="D1992" s="133" t="s">
        <v>1066</v>
      </c>
      <c r="E1992" s="133">
        <v>273</v>
      </c>
      <c r="F1992" s="133" t="s">
        <v>49</v>
      </c>
      <c r="G1992" s="133">
        <v>27320</v>
      </c>
      <c r="H1992" s="133" t="s">
        <v>4732</v>
      </c>
      <c r="I1992" s="133">
        <v>227241</v>
      </c>
      <c r="J1992" s="133" t="s">
        <v>4742</v>
      </c>
      <c r="K1992" s="133" t="s">
        <v>545</v>
      </c>
      <c r="L1992" s="135" t="str">
        <f t="shared" si="62"/>
        <v>AA</v>
      </c>
      <c r="M1992" s="131">
        <f t="shared" si="63"/>
        <v>0</v>
      </c>
      <c r="P1992" s="136"/>
      <c r="Q1992" s="136"/>
      <c r="R1992" s="136"/>
      <c r="S1992" s="136"/>
      <c r="T1992"/>
      <c r="U1992" s="136"/>
      <c r="V1992" s="136"/>
      <c r="W1992"/>
      <c r="X1992" s="136"/>
      <c r="Y1992" s="136"/>
      <c r="Z1992" s="136"/>
      <c r="AA1992" s="136"/>
      <c r="AB1992" s="136"/>
      <c r="AC1992" s="136"/>
      <c r="AD1992" s="136"/>
      <c r="AE1992" s="136"/>
      <c r="AF1992" s="136"/>
      <c r="AG1992" s="136"/>
      <c r="AH1992" s="136"/>
      <c r="AI1992" s="136"/>
    </row>
    <row r="1993" spans="1:35" ht="30" x14ac:dyDescent="0.25">
      <c r="A1993" s="133">
        <v>273200</v>
      </c>
      <c r="B1993" s="133" t="s">
        <v>4732</v>
      </c>
      <c r="C1993" s="133">
        <v>2</v>
      </c>
      <c r="D1993" s="133" t="s">
        <v>1066</v>
      </c>
      <c r="E1993" s="133">
        <v>273</v>
      </c>
      <c r="F1993" s="133" t="s">
        <v>49</v>
      </c>
      <c r="G1993" s="133">
        <v>27320</v>
      </c>
      <c r="H1993" s="133" t="s">
        <v>4732</v>
      </c>
      <c r="I1993" s="133">
        <v>227403</v>
      </c>
      <c r="J1993" s="133" t="s">
        <v>4744</v>
      </c>
      <c r="K1993" s="133" t="s">
        <v>545</v>
      </c>
      <c r="L1993" s="135" t="str">
        <f t="shared" si="62"/>
        <v>AA</v>
      </c>
      <c r="M1993" s="131">
        <f t="shared" si="63"/>
        <v>0</v>
      </c>
      <c r="P1993" s="136"/>
      <c r="Q1993" s="136"/>
      <c r="R1993" s="136"/>
      <c r="S1993" s="136"/>
      <c r="T1993"/>
      <c r="U1993" s="136"/>
      <c r="V1993" s="136"/>
      <c r="W1993"/>
      <c r="X1993" s="136"/>
      <c r="Y1993" s="136"/>
      <c r="Z1993" s="136"/>
      <c r="AA1993" s="136"/>
      <c r="AB1993" s="136"/>
      <c r="AC1993" s="136"/>
      <c r="AD1993" s="136"/>
      <c r="AE1993" s="136"/>
      <c r="AF1993" s="136"/>
      <c r="AG1993" s="136"/>
      <c r="AH1993" s="136"/>
      <c r="AI1993" s="136"/>
    </row>
    <row r="1994" spans="1:35" ht="30" x14ac:dyDescent="0.25">
      <c r="A1994" s="133">
        <v>273200</v>
      </c>
      <c r="B1994" s="133" t="s">
        <v>4732</v>
      </c>
      <c r="C1994" s="133">
        <v>2</v>
      </c>
      <c r="D1994" s="133" t="s">
        <v>1066</v>
      </c>
      <c r="E1994" s="133">
        <v>273</v>
      </c>
      <c r="F1994" s="133" t="s">
        <v>49</v>
      </c>
      <c r="G1994" s="133">
        <v>27320</v>
      </c>
      <c r="H1994" s="133" t="s">
        <v>4732</v>
      </c>
      <c r="I1994" s="133">
        <v>227614</v>
      </c>
      <c r="J1994" s="133" t="s">
        <v>4746</v>
      </c>
      <c r="K1994" s="133" t="s">
        <v>545</v>
      </c>
      <c r="L1994" s="135" t="str">
        <f t="shared" si="62"/>
        <v>AA</v>
      </c>
      <c r="M1994" s="131">
        <f t="shared" si="63"/>
        <v>0</v>
      </c>
      <c r="P1994" s="136"/>
      <c r="Q1994" s="136"/>
      <c r="R1994" s="136"/>
      <c r="S1994" s="136"/>
      <c r="T1994"/>
      <c r="U1994" s="136"/>
      <c r="V1994" s="136"/>
      <c r="W1994"/>
      <c r="X1994" s="136"/>
      <c r="Y1994" s="136"/>
      <c r="Z1994" s="136"/>
      <c r="AA1994" s="136"/>
      <c r="AB1994" s="136"/>
      <c r="AC1994" s="136"/>
      <c r="AD1994" s="136"/>
      <c r="AE1994" s="136"/>
      <c r="AF1994" s="136"/>
      <c r="AG1994" s="136"/>
      <c r="AH1994" s="136"/>
      <c r="AI1994" s="136"/>
    </row>
    <row r="1995" spans="1:35" ht="30" x14ac:dyDescent="0.25">
      <c r="A1995" s="133">
        <v>273200</v>
      </c>
      <c r="B1995" s="133" t="s">
        <v>4732</v>
      </c>
      <c r="C1995" s="133">
        <v>2</v>
      </c>
      <c r="D1995" s="133" t="s">
        <v>1066</v>
      </c>
      <c r="E1995" s="133">
        <v>273</v>
      </c>
      <c r="F1995" s="133" t="s">
        <v>49</v>
      </c>
      <c r="G1995" s="133">
        <v>27320</v>
      </c>
      <c r="H1995" s="133" t="s">
        <v>4732</v>
      </c>
      <c r="I1995" s="133">
        <v>227823</v>
      </c>
      <c r="J1995" s="133" t="s">
        <v>4748</v>
      </c>
      <c r="K1995" s="133" t="s">
        <v>545</v>
      </c>
      <c r="L1995" s="135" t="str">
        <f t="shared" si="62"/>
        <v>AA</v>
      </c>
      <c r="M1995" s="131">
        <f t="shared" si="63"/>
        <v>0</v>
      </c>
      <c r="P1995" s="136"/>
      <c r="Q1995" s="136"/>
      <c r="R1995" s="136"/>
      <c r="S1995" s="136"/>
      <c r="T1995"/>
      <c r="U1995" s="136"/>
      <c r="V1995" s="136"/>
      <c r="W1995"/>
      <c r="X1995" s="136"/>
      <c r="Y1995" s="136"/>
      <c r="Z1995" s="136"/>
      <c r="AA1995" s="136"/>
      <c r="AB1995" s="136"/>
      <c r="AC1995" s="136"/>
      <c r="AD1995" s="136"/>
      <c r="AE1995" s="136"/>
      <c r="AF1995" s="136"/>
      <c r="AG1995" s="136"/>
      <c r="AH1995" s="136"/>
      <c r="AI1995" s="136"/>
    </row>
    <row r="1996" spans="1:35" ht="30" x14ac:dyDescent="0.25">
      <c r="A1996" s="133">
        <v>273200</v>
      </c>
      <c r="B1996" s="133" t="s">
        <v>4732</v>
      </c>
      <c r="C1996" s="133">
        <v>2</v>
      </c>
      <c r="D1996" s="133" t="s">
        <v>1066</v>
      </c>
      <c r="E1996" s="133">
        <v>273</v>
      </c>
      <c r="F1996" s="133" t="s">
        <v>49</v>
      </c>
      <c r="G1996" s="133">
        <v>27320</v>
      </c>
      <c r="H1996" s="133" t="s">
        <v>4732</v>
      </c>
      <c r="I1996" s="133">
        <v>227854</v>
      </c>
      <c r="J1996" s="133" t="s">
        <v>4750</v>
      </c>
      <c r="K1996" s="133" t="s">
        <v>545</v>
      </c>
      <c r="L1996" s="135" t="str">
        <f t="shared" si="62"/>
        <v>AA</v>
      </c>
      <c r="M1996" s="131">
        <f t="shared" si="63"/>
        <v>0</v>
      </c>
      <c r="P1996" s="136"/>
      <c r="Q1996" s="136"/>
      <c r="R1996" s="136"/>
      <c r="S1996" s="136"/>
      <c r="T1996"/>
      <c r="U1996" s="136"/>
      <c r="V1996" s="136"/>
      <c r="W1996"/>
      <c r="X1996" s="136"/>
      <c r="Y1996" s="136"/>
      <c r="Z1996" s="136"/>
      <c r="AA1996" s="136"/>
      <c r="AB1996" s="136"/>
      <c r="AC1996" s="136"/>
      <c r="AD1996" s="136"/>
      <c r="AE1996" s="136"/>
      <c r="AF1996" s="136"/>
      <c r="AG1996" s="136"/>
      <c r="AH1996" s="136"/>
      <c r="AI1996" s="136"/>
    </row>
    <row r="1997" spans="1:35" ht="30" x14ac:dyDescent="0.25">
      <c r="A1997" s="133">
        <v>273200</v>
      </c>
      <c r="B1997" s="133" t="s">
        <v>4732</v>
      </c>
      <c r="C1997" s="133">
        <v>2</v>
      </c>
      <c r="D1997" s="133" t="s">
        <v>1066</v>
      </c>
      <c r="E1997" s="133">
        <v>273</v>
      </c>
      <c r="F1997" s="133" t="s">
        <v>49</v>
      </c>
      <c r="G1997" s="133">
        <v>27320</v>
      </c>
      <c r="H1997" s="133" t="s">
        <v>4732</v>
      </c>
      <c r="I1997" s="133">
        <v>227868</v>
      </c>
      <c r="J1997" s="133" t="s">
        <v>4752</v>
      </c>
      <c r="K1997" s="133" t="s">
        <v>545</v>
      </c>
      <c r="L1997" s="135" t="str">
        <f t="shared" si="62"/>
        <v>AA</v>
      </c>
      <c r="M1997" s="131">
        <f t="shared" si="63"/>
        <v>0</v>
      </c>
      <c r="P1997" s="136"/>
      <c r="Q1997" s="136"/>
      <c r="R1997" s="136"/>
      <c r="S1997" s="136"/>
      <c r="T1997"/>
      <c r="U1997" s="136"/>
      <c r="V1997" s="136"/>
      <c r="W1997"/>
      <c r="X1997" s="136"/>
      <c r="Y1997" s="136"/>
      <c r="Z1997" s="136"/>
      <c r="AA1997" s="136"/>
      <c r="AB1997" s="136"/>
      <c r="AC1997" s="136"/>
      <c r="AD1997" s="136"/>
      <c r="AE1997" s="136"/>
      <c r="AF1997" s="136"/>
      <c r="AG1997" s="136"/>
      <c r="AH1997" s="136"/>
      <c r="AI1997" s="136"/>
    </row>
    <row r="1998" spans="1:35" ht="30" x14ac:dyDescent="0.25">
      <c r="A1998" s="133">
        <v>273200</v>
      </c>
      <c r="B1998" s="133" t="s">
        <v>4732</v>
      </c>
      <c r="C1998" s="133">
        <v>2</v>
      </c>
      <c r="D1998" s="133" t="s">
        <v>1066</v>
      </c>
      <c r="E1998" s="133">
        <v>273</v>
      </c>
      <c r="F1998" s="133" t="s">
        <v>49</v>
      </c>
      <c r="G1998" s="133">
        <v>27320</v>
      </c>
      <c r="H1998" s="133" t="s">
        <v>4732</v>
      </c>
      <c r="I1998" s="133">
        <v>228261</v>
      </c>
      <c r="J1998" s="133" t="s">
        <v>4754</v>
      </c>
      <c r="K1998" s="133" t="s">
        <v>1156</v>
      </c>
      <c r="L1998" s="135" t="str">
        <f t="shared" si="62"/>
        <v>AA</v>
      </c>
      <c r="M1998" s="131">
        <f t="shared" si="63"/>
        <v>0</v>
      </c>
      <c r="P1998" s="136"/>
      <c r="Q1998" s="136"/>
      <c r="R1998" s="136"/>
      <c r="S1998" s="136"/>
      <c r="T1998"/>
      <c r="U1998" s="136"/>
      <c r="V1998" s="136"/>
      <c r="W1998"/>
      <c r="X1998" s="136"/>
      <c r="Y1998" s="136"/>
      <c r="Z1998" s="136"/>
      <c r="AA1998" s="136"/>
      <c r="AB1998" s="136"/>
      <c r="AC1998" s="136"/>
      <c r="AD1998" s="136"/>
      <c r="AE1998" s="136"/>
      <c r="AF1998" s="136"/>
      <c r="AG1998" s="136"/>
      <c r="AH1998" s="136"/>
      <c r="AI1998" s="136"/>
    </row>
    <row r="1999" spans="1:35" ht="30" x14ac:dyDescent="0.25">
      <c r="A1999" s="133">
        <v>273200</v>
      </c>
      <c r="B1999" s="133" t="s">
        <v>4732</v>
      </c>
      <c r="C1999" s="133">
        <v>2</v>
      </c>
      <c r="D1999" s="133" t="s">
        <v>1066</v>
      </c>
      <c r="E1999" s="133">
        <v>273</v>
      </c>
      <c r="F1999" s="133" t="s">
        <v>49</v>
      </c>
      <c r="G1999" s="133">
        <v>27320</v>
      </c>
      <c r="H1999" s="133" t="s">
        <v>4732</v>
      </c>
      <c r="I1999" s="133">
        <v>228267</v>
      </c>
      <c r="J1999" s="133" t="s">
        <v>4756</v>
      </c>
      <c r="K1999" s="133" t="s">
        <v>1156</v>
      </c>
      <c r="L1999" s="135" t="str">
        <f t="shared" si="62"/>
        <v>AA</v>
      </c>
      <c r="M1999" s="131">
        <f t="shared" si="63"/>
        <v>0</v>
      </c>
      <c r="P1999" s="136"/>
      <c r="Q1999" s="136"/>
      <c r="R1999" s="136"/>
      <c r="S1999" s="136"/>
      <c r="T1999"/>
      <c r="U1999" s="136"/>
      <c r="V1999" s="136"/>
      <c r="W1999"/>
      <c r="X1999" s="136"/>
      <c r="Y1999" s="136"/>
      <c r="Z1999" s="136"/>
      <c r="AA1999" s="136"/>
      <c r="AB1999" s="136"/>
      <c r="AC1999" s="136"/>
      <c r="AD1999" s="136"/>
      <c r="AE1999" s="136"/>
      <c r="AF1999" s="136"/>
      <c r="AG1999" s="136"/>
      <c r="AH1999" s="136"/>
      <c r="AI1999" s="136"/>
    </row>
    <row r="2000" spans="1:35" ht="30" x14ac:dyDescent="0.25">
      <c r="A2000" s="133">
        <v>273200</v>
      </c>
      <c r="B2000" s="133" t="s">
        <v>4732</v>
      </c>
      <c r="C2000" s="133">
        <v>2</v>
      </c>
      <c r="D2000" s="133" t="s">
        <v>1066</v>
      </c>
      <c r="E2000" s="133">
        <v>273</v>
      </c>
      <c r="F2000" s="133" t="s">
        <v>49</v>
      </c>
      <c r="G2000" s="133">
        <v>27320</v>
      </c>
      <c r="H2000" s="133" t="s">
        <v>4732</v>
      </c>
      <c r="I2000" s="133">
        <v>228549</v>
      </c>
      <c r="J2000" s="133" t="s">
        <v>4758</v>
      </c>
      <c r="K2000" s="133" t="s">
        <v>545</v>
      </c>
      <c r="L2000" s="135" t="str">
        <f t="shared" si="62"/>
        <v>AA</v>
      </c>
      <c r="M2000" s="131">
        <f t="shared" si="63"/>
        <v>0</v>
      </c>
      <c r="P2000" s="136"/>
      <c r="Q2000" s="136"/>
      <c r="R2000" s="136"/>
      <c r="S2000" s="136"/>
      <c r="T2000"/>
      <c r="U2000" s="136"/>
      <c r="V2000" s="136"/>
      <c r="W2000"/>
      <c r="X2000" s="136"/>
      <c r="Y2000" s="136"/>
      <c r="Z2000" s="136"/>
      <c r="AA2000" s="136"/>
      <c r="AB2000" s="136"/>
      <c r="AC2000" s="136"/>
      <c r="AD2000" s="136"/>
      <c r="AE2000" s="136"/>
      <c r="AF2000" s="136"/>
      <c r="AG2000" s="136"/>
      <c r="AH2000" s="136"/>
      <c r="AI2000" s="136"/>
    </row>
    <row r="2001" spans="1:35" ht="30" x14ac:dyDescent="0.25">
      <c r="A2001" s="133">
        <v>273200</v>
      </c>
      <c r="B2001" s="133" t="s">
        <v>4732</v>
      </c>
      <c r="C2001" s="133">
        <v>2</v>
      </c>
      <c r="D2001" s="133" t="s">
        <v>1066</v>
      </c>
      <c r="E2001" s="133">
        <v>273</v>
      </c>
      <c r="F2001" s="133" t="s">
        <v>49</v>
      </c>
      <c r="G2001" s="133">
        <v>27320</v>
      </c>
      <c r="H2001" s="133" t="s">
        <v>4732</v>
      </c>
      <c r="I2001" s="133">
        <v>228557</v>
      </c>
      <c r="J2001" s="133" t="s">
        <v>4760</v>
      </c>
      <c r="K2001" s="133" t="s">
        <v>545</v>
      </c>
      <c r="L2001" s="135" t="str">
        <f t="shared" si="62"/>
        <v>AA</v>
      </c>
      <c r="M2001" s="131">
        <f t="shared" si="63"/>
        <v>0</v>
      </c>
      <c r="P2001" s="136"/>
      <c r="Q2001" s="136"/>
      <c r="R2001" s="136"/>
      <c r="S2001" s="136"/>
      <c r="T2001"/>
      <c r="U2001" s="136"/>
      <c r="V2001" s="136"/>
      <c r="W2001"/>
      <c r="X2001" s="136"/>
      <c r="Y2001" s="136"/>
      <c r="Z2001" s="136"/>
      <c r="AA2001" s="136"/>
      <c r="AB2001" s="136"/>
      <c r="AC2001" s="136"/>
      <c r="AD2001" s="136"/>
      <c r="AE2001" s="136"/>
      <c r="AF2001" s="136"/>
      <c r="AG2001" s="136"/>
      <c r="AH2001" s="136"/>
      <c r="AI2001" s="136"/>
    </row>
    <row r="2002" spans="1:35" ht="30" x14ac:dyDescent="0.25">
      <c r="A2002" s="133">
        <v>273200</v>
      </c>
      <c r="B2002" s="133" t="s">
        <v>4732</v>
      </c>
      <c r="C2002" s="133">
        <v>2</v>
      </c>
      <c r="D2002" s="133" t="s">
        <v>1066</v>
      </c>
      <c r="E2002" s="133">
        <v>273</v>
      </c>
      <c r="F2002" s="133" t="s">
        <v>49</v>
      </c>
      <c r="G2002" s="133">
        <v>27320</v>
      </c>
      <c r="H2002" s="133" t="s">
        <v>4732</v>
      </c>
      <c r="I2002" s="133">
        <v>228563</v>
      </c>
      <c r="J2002" s="133" t="s">
        <v>4762</v>
      </c>
      <c r="K2002" s="133" t="s">
        <v>545</v>
      </c>
      <c r="L2002" s="135" t="str">
        <f t="shared" si="62"/>
        <v>AA</v>
      </c>
      <c r="M2002" s="131">
        <f t="shared" si="63"/>
        <v>0</v>
      </c>
      <c r="P2002" s="136"/>
      <c r="Q2002" s="136"/>
      <c r="R2002" s="136"/>
      <c r="S2002" s="136"/>
      <c r="T2002"/>
      <c r="U2002" s="136"/>
      <c r="V2002" s="136"/>
      <c r="W2002"/>
      <c r="X2002" s="136"/>
      <c r="Y2002" s="136"/>
      <c r="Z2002" s="136"/>
      <c r="AA2002" s="136"/>
      <c r="AB2002" s="136"/>
      <c r="AC2002" s="136"/>
      <c r="AD2002" s="136"/>
      <c r="AE2002" s="136"/>
      <c r="AF2002" s="136"/>
      <c r="AG2002" s="136"/>
      <c r="AH2002" s="136"/>
      <c r="AI2002" s="136"/>
    </row>
    <row r="2003" spans="1:35" ht="30" x14ac:dyDescent="0.25">
      <c r="A2003" s="133">
        <v>273200</v>
      </c>
      <c r="B2003" s="133" t="s">
        <v>4732</v>
      </c>
      <c r="C2003" s="133">
        <v>2</v>
      </c>
      <c r="D2003" s="133" t="s">
        <v>1066</v>
      </c>
      <c r="E2003" s="133">
        <v>273</v>
      </c>
      <c r="F2003" s="133" t="s">
        <v>49</v>
      </c>
      <c r="G2003" s="133">
        <v>27320</v>
      </c>
      <c r="H2003" s="133" t="s">
        <v>4732</v>
      </c>
      <c r="I2003" s="133">
        <v>228762</v>
      </c>
      <c r="J2003" s="133" t="s">
        <v>4764</v>
      </c>
      <c r="K2003" s="133" t="s">
        <v>545</v>
      </c>
      <c r="L2003" s="135" t="str">
        <f t="shared" si="62"/>
        <v>AA</v>
      </c>
      <c r="M2003" s="131">
        <f t="shared" si="63"/>
        <v>0</v>
      </c>
      <c r="P2003" s="136"/>
      <c r="Q2003" s="136"/>
      <c r="R2003" s="136"/>
      <c r="S2003" s="136"/>
      <c r="T2003"/>
      <c r="U2003" s="136"/>
      <c r="V2003" s="136"/>
      <c r="W2003"/>
      <c r="X2003" s="136"/>
      <c r="Y2003" s="136"/>
      <c r="Z2003" s="136"/>
      <c r="AA2003" s="136"/>
      <c r="AB2003" s="136"/>
      <c r="AC2003" s="136"/>
      <c r="AD2003" s="136"/>
      <c r="AE2003" s="136"/>
      <c r="AF2003" s="136"/>
      <c r="AG2003" s="136"/>
      <c r="AH2003" s="136"/>
      <c r="AI2003" s="136"/>
    </row>
    <row r="2004" spans="1:35" ht="30" x14ac:dyDescent="0.25">
      <c r="A2004" s="133">
        <v>273200</v>
      </c>
      <c r="B2004" s="133" t="s">
        <v>4732</v>
      </c>
      <c r="C2004" s="133">
        <v>2</v>
      </c>
      <c r="D2004" s="133" t="s">
        <v>1066</v>
      </c>
      <c r="E2004" s="133">
        <v>273</v>
      </c>
      <c r="F2004" s="133" t="s">
        <v>49</v>
      </c>
      <c r="G2004" s="133">
        <v>27320</v>
      </c>
      <c r="H2004" s="133" t="s">
        <v>4732</v>
      </c>
      <c r="I2004" s="133">
        <v>228783</v>
      </c>
      <c r="J2004" s="133" t="s">
        <v>4766</v>
      </c>
      <c r="K2004" s="133" t="s">
        <v>545</v>
      </c>
      <c r="L2004" s="135" t="str">
        <f t="shared" si="62"/>
        <v>AA</v>
      </c>
      <c r="M2004" s="131">
        <f t="shared" si="63"/>
        <v>0</v>
      </c>
      <c r="P2004" s="136"/>
      <c r="Q2004" s="136"/>
      <c r="R2004" s="136"/>
      <c r="S2004" s="136"/>
      <c r="T2004"/>
      <c r="U2004" s="136"/>
      <c r="V2004" s="136"/>
      <c r="W2004"/>
      <c r="X2004" s="136"/>
      <c r="Y2004" s="136"/>
      <c r="Z2004" s="136"/>
      <c r="AA2004" s="136"/>
      <c r="AB2004" s="136"/>
      <c r="AC2004" s="136"/>
      <c r="AD2004" s="136"/>
      <c r="AE2004" s="136"/>
      <c r="AF2004" s="136"/>
      <c r="AG2004" s="136"/>
      <c r="AH2004" s="136"/>
      <c r="AI2004" s="136"/>
    </row>
    <row r="2005" spans="1:35" ht="30" x14ac:dyDescent="0.25">
      <c r="A2005" s="133">
        <v>273200</v>
      </c>
      <c r="B2005" s="133" t="s">
        <v>4732</v>
      </c>
      <c r="C2005" s="133">
        <v>2</v>
      </c>
      <c r="D2005" s="133" t="s">
        <v>1066</v>
      </c>
      <c r="E2005" s="133">
        <v>273</v>
      </c>
      <c r="F2005" s="133" t="s">
        <v>49</v>
      </c>
      <c r="G2005" s="133">
        <v>27320</v>
      </c>
      <c r="H2005" s="133" t="s">
        <v>4732</v>
      </c>
      <c r="I2005" s="133">
        <v>228798</v>
      </c>
      <c r="J2005" s="133" t="s">
        <v>4768</v>
      </c>
      <c r="K2005" s="133" t="s">
        <v>545</v>
      </c>
      <c r="L2005" s="135" t="str">
        <f t="shared" si="62"/>
        <v>AA</v>
      </c>
      <c r="M2005" s="131">
        <f t="shared" si="63"/>
        <v>0</v>
      </c>
      <c r="P2005" s="136"/>
      <c r="Q2005" s="136"/>
      <c r="R2005" s="136"/>
      <c r="S2005" s="136"/>
      <c r="T2005"/>
      <c r="U2005" s="136"/>
      <c r="V2005" s="136"/>
      <c r="W2005"/>
      <c r="X2005" s="136"/>
      <c r="Y2005" s="136"/>
      <c r="Z2005" s="136"/>
      <c r="AA2005" s="136"/>
      <c r="AB2005" s="136"/>
      <c r="AC2005" s="136"/>
      <c r="AD2005" s="136"/>
      <c r="AE2005" s="136"/>
      <c r="AF2005" s="136"/>
      <c r="AG2005" s="136"/>
      <c r="AH2005" s="136"/>
      <c r="AI2005" s="136"/>
    </row>
    <row r="2006" spans="1:35" ht="30" x14ac:dyDescent="0.25">
      <c r="A2006" s="133">
        <v>273200</v>
      </c>
      <c r="B2006" s="133" t="s">
        <v>4732</v>
      </c>
      <c r="C2006" s="133">
        <v>2</v>
      </c>
      <c r="D2006" s="133" t="s">
        <v>1066</v>
      </c>
      <c r="E2006" s="133">
        <v>273</v>
      </c>
      <c r="F2006" s="133" t="s">
        <v>49</v>
      </c>
      <c r="G2006" s="133">
        <v>27320</v>
      </c>
      <c r="H2006" s="133" t="s">
        <v>4732</v>
      </c>
      <c r="I2006" s="133">
        <v>228944</v>
      </c>
      <c r="J2006" s="133" t="s">
        <v>4770</v>
      </c>
      <c r="K2006" s="133" t="s">
        <v>545</v>
      </c>
      <c r="L2006" s="135" t="str">
        <f t="shared" si="62"/>
        <v>AA</v>
      </c>
      <c r="M2006" s="131">
        <f t="shared" si="63"/>
        <v>0</v>
      </c>
      <c r="P2006" s="136"/>
      <c r="Q2006" s="136"/>
      <c r="R2006" s="136"/>
      <c r="S2006" s="136"/>
      <c r="T2006"/>
      <c r="U2006" s="136"/>
      <c r="V2006" s="136"/>
      <c r="W2006"/>
      <c r="X2006" s="136"/>
      <c r="Y2006" s="136"/>
      <c r="Z2006" s="136"/>
      <c r="AA2006" s="136"/>
      <c r="AB2006" s="136"/>
      <c r="AC2006" s="136"/>
      <c r="AD2006" s="136"/>
      <c r="AE2006" s="136"/>
      <c r="AF2006" s="136"/>
      <c r="AG2006" s="136"/>
      <c r="AH2006" s="136"/>
      <c r="AI2006" s="136"/>
    </row>
    <row r="2007" spans="1:35" ht="30" x14ac:dyDescent="0.25">
      <c r="A2007" s="133">
        <v>273200</v>
      </c>
      <c r="B2007" s="133" t="s">
        <v>4732</v>
      </c>
      <c r="C2007" s="133">
        <v>2</v>
      </c>
      <c r="D2007" s="133" t="s">
        <v>1066</v>
      </c>
      <c r="E2007" s="133">
        <v>273</v>
      </c>
      <c r="F2007" s="133" t="s">
        <v>49</v>
      </c>
      <c r="G2007" s="133">
        <v>27320</v>
      </c>
      <c r="H2007" s="133" t="s">
        <v>4732</v>
      </c>
      <c r="I2007" s="133">
        <v>333511</v>
      </c>
      <c r="J2007" s="133" t="s">
        <v>4772</v>
      </c>
      <c r="K2007" s="133" t="s">
        <v>545</v>
      </c>
      <c r="L2007" s="135" t="str">
        <f t="shared" si="62"/>
        <v>AA</v>
      </c>
      <c r="M2007" s="131">
        <f t="shared" si="63"/>
        <v>0</v>
      </c>
      <c r="P2007" s="136"/>
      <c r="Q2007" s="136"/>
      <c r="R2007" s="136"/>
      <c r="S2007" s="136"/>
      <c r="T2007"/>
      <c r="U2007" s="136"/>
      <c r="V2007" s="136"/>
      <c r="W2007"/>
      <c r="X2007" s="136"/>
      <c r="Y2007" s="136"/>
      <c r="Z2007" s="136"/>
      <c r="AA2007" s="136"/>
      <c r="AB2007" s="136"/>
      <c r="AC2007" s="136"/>
      <c r="AD2007" s="136"/>
      <c r="AE2007" s="136"/>
      <c r="AF2007" s="136"/>
      <c r="AG2007" s="136"/>
      <c r="AH2007" s="136"/>
      <c r="AI2007" s="136"/>
    </row>
    <row r="2008" spans="1:35" ht="30" x14ac:dyDescent="0.25">
      <c r="A2008" s="133">
        <v>273200</v>
      </c>
      <c r="B2008" s="133" t="s">
        <v>4732</v>
      </c>
      <c r="C2008" s="133">
        <v>2</v>
      </c>
      <c r="D2008" s="133" t="s">
        <v>1066</v>
      </c>
      <c r="E2008" s="133">
        <v>273</v>
      </c>
      <c r="F2008" s="133" t="s">
        <v>49</v>
      </c>
      <c r="G2008" s="133">
        <v>27320</v>
      </c>
      <c r="H2008" s="133" t="s">
        <v>4732</v>
      </c>
      <c r="I2008" s="133">
        <v>336334</v>
      </c>
      <c r="J2008" s="133" t="s">
        <v>4774</v>
      </c>
      <c r="K2008" s="133" t="s">
        <v>884</v>
      </c>
      <c r="L2008" s="135" t="str">
        <f t="shared" si="62"/>
        <v>AA</v>
      </c>
      <c r="M2008" s="131">
        <f t="shared" si="63"/>
        <v>0</v>
      </c>
      <c r="P2008" s="136"/>
      <c r="Q2008" s="136"/>
      <c r="R2008" s="136"/>
      <c r="S2008" s="136"/>
      <c r="T2008"/>
      <c r="U2008" s="136"/>
      <c r="V2008" s="136"/>
      <c r="W2008"/>
      <c r="X2008" s="136"/>
      <c r="Y2008" s="136"/>
      <c r="Z2008" s="136"/>
      <c r="AA2008" s="136"/>
      <c r="AB2008" s="136"/>
      <c r="AC2008" s="136"/>
      <c r="AD2008" s="136"/>
      <c r="AE2008" s="136"/>
      <c r="AF2008" s="136"/>
      <c r="AG2008" s="136"/>
      <c r="AH2008" s="136"/>
      <c r="AI2008" s="136"/>
    </row>
    <row r="2009" spans="1:35" ht="30" x14ac:dyDescent="0.25">
      <c r="A2009" s="133">
        <v>273200</v>
      </c>
      <c r="B2009" s="133" t="s">
        <v>4732</v>
      </c>
      <c r="C2009" s="133">
        <v>2</v>
      </c>
      <c r="D2009" s="133" t="s">
        <v>1066</v>
      </c>
      <c r="E2009" s="133">
        <v>273</v>
      </c>
      <c r="F2009" s="133" t="s">
        <v>49</v>
      </c>
      <c r="G2009" s="133">
        <v>27320</v>
      </c>
      <c r="H2009" s="133" t="s">
        <v>4732</v>
      </c>
      <c r="I2009" s="133">
        <v>552177</v>
      </c>
      <c r="J2009" s="133" t="s">
        <v>4776</v>
      </c>
      <c r="K2009" s="133" t="s">
        <v>1156</v>
      </c>
      <c r="L2009" s="135" t="str">
        <f t="shared" si="62"/>
        <v>AA</v>
      </c>
      <c r="M2009" s="131">
        <f t="shared" si="63"/>
        <v>0</v>
      </c>
      <c r="P2009" s="136"/>
      <c r="Q2009" s="136"/>
      <c r="R2009" s="136"/>
      <c r="S2009" s="136"/>
      <c r="T2009"/>
      <c r="U2009" s="136"/>
      <c r="V2009" s="136"/>
      <c r="W2009"/>
      <c r="X2009" s="136"/>
      <c r="Y2009" s="136"/>
      <c r="Z2009" s="136"/>
      <c r="AA2009" s="136"/>
      <c r="AB2009" s="136"/>
      <c r="AC2009" s="136"/>
      <c r="AD2009" s="136"/>
      <c r="AE2009" s="136"/>
      <c r="AF2009" s="136"/>
      <c r="AG2009" s="136"/>
      <c r="AH2009" s="136"/>
      <c r="AI2009" s="136"/>
    </row>
    <row r="2010" spans="1:35" ht="30" x14ac:dyDescent="0.25">
      <c r="A2010" s="133">
        <v>273200</v>
      </c>
      <c r="B2010" s="133" t="s">
        <v>4732</v>
      </c>
      <c r="C2010" s="133">
        <v>2</v>
      </c>
      <c r="D2010" s="133" t="s">
        <v>1066</v>
      </c>
      <c r="E2010" s="133">
        <v>273</v>
      </c>
      <c r="F2010" s="133" t="s">
        <v>49</v>
      </c>
      <c r="G2010" s="133">
        <v>27320</v>
      </c>
      <c r="H2010" s="133" t="s">
        <v>4732</v>
      </c>
      <c r="I2010" s="133">
        <v>552195</v>
      </c>
      <c r="J2010" s="133" t="s">
        <v>4778</v>
      </c>
      <c r="K2010" s="133" t="s">
        <v>1156</v>
      </c>
      <c r="L2010" s="135" t="str">
        <f t="shared" si="62"/>
        <v>AA</v>
      </c>
      <c r="M2010" s="131">
        <f t="shared" si="63"/>
        <v>0</v>
      </c>
      <c r="P2010" s="136"/>
      <c r="Q2010" s="136"/>
      <c r="R2010" s="136"/>
      <c r="S2010" s="136"/>
      <c r="T2010"/>
      <c r="U2010" s="136"/>
      <c r="V2010" s="136"/>
      <c r="W2010"/>
      <c r="X2010" s="136"/>
      <c r="Y2010" s="136"/>
      <c r="Z2010" s="136"/>
      <c r="AA2010" s="136"/>
      <c r="AB2010" s="136"/>
      <c r="AC2010" s="136"/>
      <c r="AD2010" s="136"/>
      <c r="AE2010" s="136"/>
      <c r="AF2010" s="136"/>
      <c r="AG2010" s="136"/>
      <c r="AH2010" s="136"/>
      <c r="AI2010" s="136"/>
    </row>
    <row r="2011" spans="1:35" ht="30" x14ac:dyDescent="0.25">
      <c r="A2011" s="133">
        <v>273200</v>
      </c>
      <c r="B2011" s="133" t="s">
        <v>4732</v>
      </c>
      <c r="C2011" s="133">
        <v>2</v>
      </c>
      <c r="D2011" s="133" t="s">
        <v>1066</v>
      </c>
      <c r="E2011" s="133">
        <v>273</v>
      </c>
      <c r="F2011" s="133" t="s">
        <v>49</v>
      </c>
      <c r="G2011" s="133">
        <v>27320</v>
      </c>
      <c r="H2011" s="133" t="s">
        <v>4732</v>
      </c>
      <c r="I2011" s="133">
        <v>559127</v>
      </c>
      <c r="J2011" s="133" t="s">
        <v>4780</v>
      </c>
      <c r="K2011" s="133" t="s">
        <v>604</v>
      </c>
      <c r="L2011" s="135" t="str">
        <f t="shared" si="62"/>
        <v>AA</v>
      </c>
      <c r="M2011" s="131">
        <f t="shared" si="63"/>
        <v>0</v>
      </c>
      <c r="P2011" s="136"/>
      <c r="Q2011" s="136"/>
      <c r="R2011" s="136"/>
      <c r="S2011" s="136"/>
      <c r="T2011"/>
      <c r="U2011" s="136"/>
      <c r="V2011" s="136"/>
      <c r="W2011"/>
      <c r="X2011" s="136"/>
      <c r="Y2011" s="136"/>
      <c r="Z2011" s="136"/>
      <c r="AA2011" s="136"/>
      <c r="AB2011" s="136"/>
      <c r="AC2011" s="136"/>
      <c r="AD2011" s="136"/>
      <c r="AE2011" s="136"/>
      <c r="AF2011" s="136"/>
      <c r="AG2011" s="136"/>
      <c r="AH2011" s="136"/>
      <c r="AI2011" s="136"/>
    </row>
    <row r="2012" spans="1:35" ht="30" x14ac:dyDescent="0.25">
      <c r="A2012" s="133">
        <v>273200</v>
      </c>
      <c r="B2012" s="133" t="s">
        <v>4732</v>
      </c>
      <c r="C2012" s="133">
        <v>2</v>
      </c>
      <c r="D2012" s="133" t="s">
        <v>1066</v>
      </c>
      <c r="E2012" s="133">
        <v>273</v>
      </c>
      <c r="F2012" s="133" t="s">
        <v>49</v>
      </c>
      <c r="G2012" s="133">
        <v>27320</v>
      </c>
      <c r="H2012" s="133" t="s">
        <v>4732</v>
      </c>
      <c r="I2012" s="133">
        <v>559436</v>
      </c>
      <c r="J2012" s="133" t="s">
        <v>4782</v>
      </c>
      <c r="K2012" s="133" t="s">
        <v>1156</v>
      </c>
      <c r="L2012" s="135" t="str">
        <f t="shared" si="62"/>
        <v>AA</v>
      </c>
      <c r="M2012" s="131">
        <f t="shared" si="63"/>
        <v>0</v>
      </c>
      <c r="P2012" s="136"/>
      <c r="Q2012" s="136"/>
      <c r="R2012" s="136"/>
      <c r="S2012" s="136"/>
      <c r="T2012"/>
      <c r="U2012" s="136"/>
      <c r="V2012" s="136"/>
      <c r="W2012"/>
      <c r="X2012" s="136"/>
      <c r="Y2012" s="136"/>
      <c r="Z2012" s="136"/>
      <c r="AA2012" s="136"/>
      <c r="AB2012" s="136"/>
      <c r="AC2012" s="136"/>
      <c r="AD2012" s="136"/>
      <c r="AE2012" s="136"/>
      <c r="AF2012" s="136"/>
      <c r="AG2012" s="136"/>
      <c r="AH2012" s="136"/>
      <c r="AI2012" s="136"/>
    </row>
    <row r="2013" spans="1:35" ht="30" x14ac:dyDescent="0.25">
      <c r="A2013" s="133">
        <v>273200</v>
      </c>
      <c r="B2013" s="133" t="s">
        <v>4732</v>
      </c>
      <c r="C2013" s="133">
        <v>2</v>
      </c>
      <c r="D2013" s="133" t="s">
        <v>1066</v>
      </c>
      <c r="E2013" s="133">
        <v>273</v>
      </c>
      <c r="F2013" s="133" t="s">
        <v>49</v>
      </c>
      <c r="G2013" s="133">
        <v>27320</v>
      </c>
      <c r="H2013" s="133" t="s">
        <v>4732</v>
      </c>
      <c r="I2013" s="133">
        <v>559524</v>
      </c>
      <c r="J2013" s="133" t="s">
        <v>4784</v>
      </c>
      <c r="K2013" s="133" t="s">
        <v>1156</v>
      </c>
      <c r="L2013" s="135" t="str">
        <f t="shared" si="62"/>
        <v>AA</v>
      </c>
      <c r="M2013" s="131">
        <f t="shared" si="63"/>
        <v>0</v>
      </c>
      <c r="P2013" s="136"/>
      <c r="Q2013" s="136"/>
      <c r="R2013" s="136"/>
      <c r="S2013" s="136"/>
      <c r="T2013"/>
      <c r="U2013" s="136"/>
      <c r="V2013" s="136"/>
      <c r="W2013"/>
      <c r="X2013" s="136"/>
      <c r="Y2013" s="136"/>
      <c r="Z2013" s="136"/>
      <c r="AA2013" s="136"/>
      <c r="AB2013" s="136"/>
      <c r="AC2013" s="136"/>
      <c r="AD2013" s="136"/>
      <c r="AE2013" s="136"/>
      <c r="AF2013" s="136"/>
      <c r="AG2013" s="136"/>
      <c r="AH2013" s="136"/>
      <c r="AI2013" s="136"/>
    </row>
    <row r="2014" spans="1:35" ht="30" x14ac:dyDescent="0.25">
      <c r="A2014" s="133">
        <v>273250</v>
      </c>
      <c r="B2014" s="133" t="s">
        <v>4786</v>
      </c>
      <c r="C2014" s="133">
        <v>2</v>
      </c>
      <c r="D2014" s="133" t="s">
        <v>1066</v>
      </c>
      <c r="E2014" s="133">
        <v>273</v>
      </c>
      <c r="F2014" s="133" t="s">
        <v>49</v>
      </c>
      <c r="G2014" s="133">
        <v>27325</v>
      </c>
      <c r="H2014" s="133" t="s">
        <v>4786</v>
      </c>
      <c r="I2014" s="133">
        <v>102231</v>
      </c>
      <c r="J2014" s="133" t="s">
        <v>4786</v>
      </c>
      <c r="K2014" s="133" t="s">
        <v>557</v>
      </c>
      <c r="L2014" s="135" t="str">
        <f t="shared" si="62"/>
        <v>AA</v>
      </c>
      <c r="M2014" s="131">
        <f t="shared" si="63"/>
        <v>0</v>
      </c>
      <c r="P2014" s="136"/>
      <c r="Q2014" s="136"/>
      <c r="R2014" s="136"/>
      <c r="S2014" s="136"/>
      <c r="T2014"/>
      <c r="U2014" s="136"/>
      <c r="V2014" s="136"/>
      <c r="W2014"/>
      <c r="X2014" s="136"/>
      <c r="Y2014" s="136"/>
      <c r="Z2014" s="136"/>
      <c r="AA2014" s="136"/>
      <c r="AB2014" s="136"/>
      <c r="AC2014" s="136"/>
      <c r="AD2014" s="136"/>
      <c r="AE2014" s="136"/>
      <c r="AF2014" s="136"/>
      <c r="AG2014" s="136"/>
      <c r="AH2014" s="136"/>
      <c r="AI2014" s="136"/>
    </row>
    <row r="2015" spans="1:35" ht="30" x14ac:dyDescent="0.25">
      <c r="A2015" s="133">
        <v>273250</v>
      </c>
      <c r="B2015" s="133" t="s">
        <v>4786</v>
      </c>
      <c r="C2015" s="133">
        <v>2</v>
      </c>
      <c r="D2015" s="133" t="s">
        <v>1066</v>
      </c>
      <c r="E2015" s="133">
        <v>273</v>
      </c>
      <c r="F2015" s="133" t="s">
        <v>49</v>
      </c>
      <c r="G2015" s="133">
        <v>27325</v>
      </c>
      <c r="H2015" s="133" t="s">
        <v>4786</v>
      </c>
      <c r="I2015" s="133">
        <v>224504</v>
      </c>
      <c r="J2015" s="133" t="s">
        <v>4789</v>
      </c>
      <c r="K2015" s="133" t="s">
        <v>545</v>
      </c>
      <c r="L2015" s="135" t="str">
        <f t="shared" si="62"/>
        <v>AA</v>
      </c>
      <c r="M2015" s="131">
        <f t="shared" si="63"/>
        <v>0</v>
      </c>
      <c r="P2015" s="136"/>
      <c r="Q2015" s="136"/>
      <c r="R2015" s="136"/>
      <c r="S2015" s="136"/>
      <c r="T2015"/>
      <c r="U2015" s="136"/>
      <c r="V2015" s="136"/>
      <c r="W2015"/>
      <c r="X2015" s="136"/>
      <c r="Y2015" s="136"/>
      <c r="Z2015" s="136"/>
      <c r="AA2015" s="136"/>
      <c r="AB2015" s="136"/>
      <c r="AC2015" s="136"/>
      <c r="AD2015" s="136"/>
      <c r="AE2015" s="136"/>
      <c r="AF2015" s="136"/>
      <c r="AG2015" s="136"/>
      <c r="AH2015" s="136"/>
      <c r="AI2015" s="136"/>
    </row>
    <row r="2016" spans="1:35" ht="30" x14ac:dyDescent="0.25">
      <c r="A2016" s="133">
        <v>273250</v>
      </c>
      <c r="B2016" s="133" t="s">
        <v>4786</v>
      </c>
      <c r="C2016" s="133">
        <v>2</v>
      </c>
      <c r="D2016" s="133" t="s">
        <v>1066</v>
      </c>
      <c r="E2016" s="133">
        <v>273</v>
      </c>
      <c r="F2016" s="133" t="s">
        <v>49</v>
      </c>
      <c r="G2016" s="133">
        <v>27325</v>
      </c>
      <c r="H2016" s="133" t="s">
        <v>4786</v>
      </c>
      <c r="I2016" s="133">
        <v>227589</v>
      </c>
      <c r="J2016" s="133" t="s">
        <v>4791</v>
      </c>
      <c r="K2016" s="133" t="s">
        <v>545</v>
      </c>
      <c r="L2016" s="135" t="str">
        <f t="shared" si="62"/>
        <v>AA</v>
      </c>
      <c r="M2016" s="131">
        <f t="shared" si="63"/>
        <v>0</v>
      </c>
      <c r="P2016" s="136"/>
      <c r="Q2016" s="136"/>
      <c r="R2016" s="136"/>
      <c r="S2016" s="136"/>
      <c r="T2016"/>
      <c r="U2016" s="136"/>
      <c r="V2016" s="136"/>
      <c r="W2016"/>
      <c r="X2016" s="136"/>
      <c r="Y2016" s="136"/>
      <c r="Z2016" s="136"/>
      <c r="AA2016" s="136"/>
      <c r="AB2016" s="136"/>
      <c r="AC2016" s="136"/>
      <c r="AD2016" s="136"/>
      <c r="AE2016" s="136"/>
      <c r="AF2016" s="136"/>
      <c r="AG2016" s="136"/>
      <c r="AH2016" s="136"/>
      <c r="AI2016" s="136"/>
    </row>
    <row r="2017" spans="1:35" ht="30" x14ac:dyDescent="0.25">
      <c r="A2017" s="133">
        <v>273250</v>
      </c>
      <c r="B2017" s="133" t="s">
        <v>4786</v>
      </c>
      <c r="C2017" s="133">
        <v>2</v>
      </c>
      <c r="D2017" s="133" t="s">
        <v>1066</v>
      </c>
      <c r="E2017" s="133">
        <v>273</v>
      </c>
      <c r="F2017" s="133" t="s">
        <v>49</v>
      </c>
      <c r="G2017" s="133">
        <v>27325</v>
      </c>
      <c r="H2017" s="133" t="s">
        <v>4786</v>
      </c>
      <c r="I2017" s="133">
        <v>227617</v>
      </c>
      <c r="J2017" s="133" t="s">
        <v>4793</v>
      </c>
      <c r="K2017" s="133" t="s">
        <v>545</v>
      </c>
      <c r="L2017" s="135" t="str">
        <f t="shared" si="62"/>
        <v>AA</v>
      </c>
      <c r="M2017" s="131">
        <f t="shared" si="63"/>
        <v>0</v>
      </c>
      <c r="P2017" s="136"/>
      <c r="Q2017" s="136"/>
      <c r="R2017" s="136"/>
      <c r="S2017" s="136"/>
      <c r="T2017"/>
      <c r="U2017" s="136"/>
      <c r="V2017" s="136"/>
      <c r="W2017"/>
      <c r="X2017" s="136"/>
      <c r="Y2017" s="136"/>
      <c r="Z2017" s="136"/>
      <c r="AA2017" s="136"/>
      <c r="AB2017" s="136"/>
      <c r="AC2017" s="136"/>
      <c r="AD2017" s="136"/>
      <c r="AE2017" s="136"/>
      <c r="AF2017" s="136"/>
      <c r="AG2017" s="136"/>
      <c r="AH2017" s="136"/>
      <c r="AI2017" s="136"/>
    </row>
    <row r="2018" spans="1:35" ht="30" x14ac:dyDescent="0.25">
      <c r="A2018" s="133">
        <v>273250</v>
      </c>
      <c r="B2018" s="133" t="s">
        <v>4786</v>
      </c>
      <c r="C2018" s="133">
        <v>2</v>
      </c>
      <c r="D2018" s="133" t="s">
        <v>1066</v>
      </c>
      <c r="E2018" s="133">
        <v>273</v>
      </c>
      <c r="F2018" s="133" t="s">
        <v>49</v>
      </c>
      <c r="G2018" s="133">
        <v>27325</v>
      </c>
      <c r="H2018" s="133" t="s">
        <v>4786</v>
      </c>
      <c r="I2018" s="133">
        <v>228644</v>
      </c>
      <c r="J2018" s="133" t="s">
        <v>4795</v>
      </c>
      <c r="K2018" s="133" t="s">
        <v>545</v>
      </c>
      <c r="L2018" s="135" t="str">
        <f t="shared" si="62"/>
        <v>AA</v>
      </c>
      <c r="M2018" s="131">
        <f t="shared" si="63"/>
        <v>0</v>
      </c>
      <c r="P2018" s="136"/>
      <c r="Q2018" s="136"/>
      <c r="R2018" s="136"/>
      <c r="S2018" s="136"/>
      <c r="T2018"/>
      <c r="U2018" s="136"/>
      <c r="V2018" s="136"/>
      <c r="W2018"/>
      <c r="X2018" s="136"/>
      <c r="Y2018" s="136"/>
      <c r="Z2018" s="136"/>
      <c r="AA2018" s="136"/>
      <c r="AB2018" s="136"/>
      <c r="AC2018" s="136"/>
      <c r="AD2018" s="136"/>
      <c r="AE2018" s="136"/>
      <c r="AF2018" s="136"/>
      <c r="AG2018" s="136"/>
      <c r="AH2018" s="136"/>
      <c r="AI2018" s="136"/>
    </row>
    <row r="2019" spans="1:35" ht="30" x14ac:dyDescent="0.25">
      <c r="A2019" s="133">
        <v>273250</v>
      </c>
      <c r="B2019" s="133" t="s">
        <v>4786</v>
      </c>
      <c r="C2019" s="133">
        <v>2</v>
      </c>
      <c r="D2019" s="133" t="s">
        <v>1066</v>
      </c>
      <c r="E2019" s="133">
        <v>273</v>
      </c>
      <c r="F2019" s="133" t="s">
        <v>49</v>
      </c>
      <c r="G2019" s="133">
        <v>27325</v>
      </c>
      <c r="H2019" s="133" t="s">
        <v>4786</v>
      </c>
      <c r="I2019" s="133">
        <v>228665</v>
      </c>
      <c r="J2019" s="133" t="s">
        <v>4797</v>
      </c>
      <c r="K2019" s="133" t="s">
        <v>545</v>
      </c>
      <c r="L2019" s="135" t="str">
        <f t="shared" si="62"/>
        <v>AA</v>
      </c>
      <c r="M2019" s="131">
        <f t="shared" si="63"/>
        <v>0</v>
      </c>
      <c r="P2019" s="136"/>
      <c r="Q2019" s="136"/>
      <c r="R2019" s="136"/>
      <c r="S2019" s="136"/>
      <c r="T2019"/>
      <c r="U2019" s="136"/>
      <c r="V2019" s="136"/>
      <c r="W2019"/>
      <c r="X2019" s="136"/>
      <c r="Y2019" s="136"/>
      <c r="Z2019" s="136"/>
      <c r="AA2019" s="136"/>
      <c r="AB2019" s="136"/>
      <c r="AC2019" s="136"/>
      <c r="AD2019" s="136"/>
      <c r="AE2019" s="136"/>
      <c r="AF2019" s="136"/>
      <c r="AG2019" s="136"/>
      <c r="AH2019" s="136"/>
      <c r="AI2019" s="136"/>
    </row>
    <row r="2020" spans="1:35" ht="30" x14ac:dyDescent="0.25">
      <c r="A2020" s="133">
        <v>273250</v>
      </c>
      <c r="B2020" s="133" t="s">
        <v>4786</v>
      </c>
      <c r="C2020" s="133">
        <v>2</v>
      </c>
      <c r="D2020" s="133" t="s">
        <v>1066</v>
      </c>
      <c r="E2020" s="133">
        <v>273</v>
      </c>
      <c r="F2020" s="133" t="s">
        <v>49</v>
      </c>
      <c r="G2020" s="133">
        <v>27325</v>
      </c>
      <c r="H2020" s="133" t="s">
        <v>4786</v>
      </c>
      <c r="I2020" s="133">
        <v>228996</v>
      </c>
      <c r="J2020" s="133" t="s">
        <v>4799</v>
      </c>
      <c r="K2020" s="133" t="s">
        <v>545</v>
      </c>
      <c r="L2020" s="135" t="str">
        <f t="shared" si="62"/>
        <v>AA</v>
      </c>
      <c r="M2020" s="131">
        <f t="shared" si="63"/>
        <v>0</v>
      </c>
      <c r="P2020" s="136"/>
      <c r="Q2020" s="136"/>
      <c r="R2020" s="136"/>
      <c r="S2020" s="136"/>
      <c r="T2020"/>
      <c r="U2020" s="136"/>
      <c r="V2020" s="136"/>
      <c r="W2020"/>
      <c r="X2020" s="136"/>
      <c r="Y2020" s="136"/>
      <c r="Z2020" s="136"/>
      <c r="AA2020" s="136"/>
      <c r="AB2020" s="136"/>
      <c r="AC2020" s="136"/>
      <c r="AD2020" s="136"/>
      <c r="AE2020" s="136"/>
      <c r="AF2020" s="136"/>
      <c r="AG2020" s="136"/>
      <c r="AH2020" s="136"/>
      <c r="AI2020" s="136"/>
    </row>
    <row r="2021" spans="1:35" ht="30" x14ac:dyDescent="0.25">
      <c r="A2021" s="133">
        <v>273250</v>
      </c>
      <c r="B2021" s="133" t="s">
        <v>4786</v>
      </c>
      <c r="C2021" s="133">
        <v>2</v>
      </c>
      <c r="D2021" s="133" t="s">
        <v>1066</v>
      </c>
      <c r="E2021" s="133">
        <v>273</v>
      </c>
      <c r="F2021" s="133" t="s">
        <v>49</v>
      </c>
      <c r="G2021" s="133">
        <v>27325</v>
      </c>
      <c r="H2021" s="133" t="s">
        <v>4786</v>
      </c>
      <c r="I2021" s="133">
        <v>333510</v>
      </c>
      <c r="J2021" s="133" t="s">
        <v>4801</v>
      </c>
      <c r="K2021" s="133" t="s">
        <v>545</v>
      </c>
      <c r="L2021" s="135" t="str">
        <f t="shared" si="62"/>
        <v>AA</v>
      </c>
      <c r="M2021" s="131">
        <f t="shared" si="63"/>
        <v>0</v>
      </c>
      <c r="P2021" s="136"/>
      <c r="Q2021" s="136"/>
      <c r="R2021" s="136"/>
      <c r="S2021" s="136"/>
      <c r="T2021"/>
      <c r="U2021" s="136"/>
      <c r="V2021" s="136"/>
      <c r="W2021"/>
      <c r="X2021" s="136"/>
      <c r="Y2021" s="136"/>
      <c r="Z2021" s="136"/>
      <c r="AA2021" s="136"/>
      <c r="AB2021" s="136"/>
      <c r="AC2021" s="136"/>
      <c r="AD2021" s="136"/>
      <c r="AE2021" s="136"/>
      <c r="AF2021" s="136"/>
      <c r="AG2021" s="136"/>
      <c r="AH2021" s="136"/>
      <c r="AI2021" s="136"/>
    </row>
    <row r="2022" spans="1:35" ht="30" x14ac:dyDescent="0.25">
      <c r="A2022" s="133">
        <v>273250</v>
      </c>
      <c r="B2022" s="133" t="s">
        <v>4786</v>
      </c>
      <c r="C2022" s="133">
        <v>2</v>
      </c>
      <c r="D2022" s="133" t="s">
        <v>1066</v>
      </c>
      <c r="E2022" s="133">
        <v>273</v>
      </c>
      <c r="F2022" s="133" t="s">
        <v>49</v>
      </c>
      <c r="G2022" s="133">
        <v>27325</v>
      </c>
      <c r="H2022" s="133" t="s">
        <v>4786</v>
      </c>
      <c r="I2022" s="133">
        <v>336228</v>
      </c>
      <c r="J2022" s="133" t="s">
        <v>4803</v>
      </c>
      <c r="K2022" s="133" t="s">
        <v>884</v>
      </c>
      <c r="L2022" s="135" t="str">
        <f t="shared" si="62"/>
        <v>AA</v>
      </c>
      <c r="M2022" s="131">
        <f t="shared" si="63"/>
        <v>0</v>
      </c>
      <c r="P2022" s="136"/>
      <c r="Q2022" s="136"/>
      <c r="R2022" s="136"/>
      <c r="S2022" s="136"/>
      <c r="T2022"/>
      <c r="U2022" s="136"/>
      <c r="V2022" s="136"/>
      <c r="W2022"/>
      <c r="X2022" s="136"/>
      <c r="Y2022" s="136"/>
      <c r="Z2022" s="136"/>
      <c r="AA2022" s="136"/>
      <c r="AB2022" s="136"/>
      <c r="AC2022" s="136"/>
      <c r="AD2022" s="136"/>
      <c r="AE2022" s="136"/>
      <c r="AF2022" s="136"/>
      <c r="AG2022" s="136"/>
      <c r="AH2022" s="136"/>
      <c r="AI2022" s="136"/>
    </row>
    <row r="2023" spans="1:35" ht="30" x14ac:dyDescent="0.25">
      <c r="A2023" s="133">
        <v>273250</v>
      </c>
      <c r="B2023" s="133" t="s">
        <v>4786</v>
      </c>
      <c r="C2023" s="133">
        <v>2</v>
      </c>
      <c r="D2023" s="133" t="s">
        <v>1066</v>
      </c>
      <c r="E2023" s="133">
        <v>273</v>
      </c>
      <c r="F2023" s="133" t="s">
        <v>49</v>
      </c>
      <c r="G2023" s="133">
        <v>27325</v>
      </c>
      <c r="H2023" s="133" t="s">
        <v>4786</v>
      </c>
      <c r="I2023" s="133">
        <v>336330</v>
      </c>
      <c r="J2023" s="133" t="s">
        <v>4805</v>
      </c>
      <c r="K2023" s="133" t="s">
        <v>884</v>
      </c>
      <c r="L2023" s="135" t="str">
        <f t="shared" si="62"/>
        <v>AA</v>
      </c>
      <c r="M2023" s="131">
        <f t="shared" si="63"/>
        <v>0</v>
      </c>
      <c r="P2023" s="136"/>
      <c r="Q2023" s="136"/>
      <c r="R2023" s="136"/>
      <c r="S2023" s="136"/>
      <c r="T2023"/>
      <c r="U2023" s="136"/>
      <c r="V2023" s="136"/>
      <c r="W2023"/>
      <c r="X2023" s="136"/>
      <c r="Y2023" s="136"/>
      <c r="Z2023" s="136"/>
      <c r="AA2023" s="136"/>
      <c r="AB2023" s="136"/>
      <c r="AC2023" s="136"/>
      <c r="AD2023" s="136"/>
      <c r="AE2023" s="136"/>
      <c r="AF2023" s="136"/>
      <c r="AG2023" s="136"/>
      <c r="AH2023" s="136"/>
      <c r="AI2023" s="136"/>
    </row>
    <row r="2024" spans="1:35" ht="30" x14ac:dyDescent="0.25">
      <c r="A2024" s="133">
        <v>273300</v>
      </c>
      <c r="B2024" s="133" t="s">
        <v>4807</v>
      </c>
      <c r="C2024" s="133">
        <v>2</v>
      </c>
      <c r="D2024" s="133" t="s">
        <v>1066</v>
      </c>
      <c r="E2024" s="133">
        <v>273</v>
      </c>
      <c r="F2024" s="133" t="s">
        <v>49</v>
      </c>
      <c r="G2024" s="133">
        <v>27330</v>
      </c>
      <c r="H2024" s="133" t="s">
        <v>4807</v>
      </c>
      <c r="I2024" s="133">
        <v>102265</v>
      </c>
      <c r="J2024" s="133" t="s">
        <v>4809</v>
      </c>
      <c r="K2024" s="133" t="s">
        <v>557</v>
      </c>
      <c r="L2024" s="135" t="str">
        <f t="shared" si="62"/>
        <v>AA</v>
      </c>
      <c r="M2024" s="131">
        <f t="shared" si="63"/>
        <v>0</v>
      </c>
      <c r="P2024" s="136"/>
      <c r="Q2024" s="136"/>
      <c r="R2024" s="136"/>
      <c r="S2024" s="136"/>
      <c r="T2024"/>
      <c r="U2024" s="136"/>
      <c r="V2024" s="136"/>
      <c r="W2024"/>
      <c r="X2024" s="136"/>
      <c r="Y2024" s="136"/>
      <c r="Z2024" s="136"/>
      <c r="AA2024" s="136"/>
      <c r="AB2024" s="136"/>
      <c r="AC2024" s="136"/>
      <c r="AD2024" s="136"/>
      <c r="AE2024" s="136"/>
      <c r="AF2024" s="136"/>
      <c r="AG2024" s="136"/>
      <c r="AH2024" s="136"/>
      <c r="AI2024" s="136"/>
    </row>
    <row r="2025" spans="1:35" ht="30" x14ac:dyDescent="0.25">
      <c r="A2025" s="133">
        <v>273300</v>
      </c>
      <c r="B2025" s="133" t="s">
        <v>4807</v>
      </c>
      <c r="C2025" s="133">
        <v>2</v>
      </c>
      <c r="D2025" s="133" t="s">
        <v>1066</v>
      </c>
      <c r="E2025" s="133">
        <v>273</v>
      </c>
      <c r="F2025" s="133" t="s">
        <v>49</v>
      </c>
      <c r="G2025" s="133">
        <v>27330</v>
      </c>
      <c r="H2025" s="133" t="s">
        <v>4807</v>
      </c>
      <c r="I2025" s="133">
        <v>105514</v>
      </c>
      <c r="J2025" s="133" t="s">
        <v>4807</v>
      </c>
      <c r="K2025" s="133" t="s">
        <v>557</v>
      </c>
      <c r="L2025" s="135" t="str">
        <f t="shared" si="62"/>
        <v>AA</v>
      </c>
      <c r="M2025" s="131">
        <f t="shared" si="63"/>
        <v>0</v>
      </c>
      <c r="P2025" s="136"/>
      <c r="Q2025" s="136"/>
      <c r="R2025" s="136"/>
      <c r="S2025" s="136"/>
      <c r="T2025"/>
      <c r="U2025" s="136"/>
      <c r="V2025" s="136"/>
      <c r="W2025"/>
      <c r="X2025" s="136"/>
      <c r="Y2025" s="136"/>
      <c r="Z2025" s="136"/>
      <c r="AA2025" s="136"/>
      <c r="AB2025" s="136"/>
      <c r="AC2025" s="136"/>
      <c r="AD2025" s="136"/>
      <c r="AE2025" s="136"/>
      <c r="AF2025" s="136"/>
      <c r="AG2025" s="136"/>
      <c r="AH2025" s="136"/>
      <c r="AI2025" s="136"/>
    </row>
    <row r="2026" spans="1:35" ht="30" x14ac:dyDescent="0.25">
      <c r="A2026" s="133">
        <v>273300</v>
      </c>
      <c r="B2026" s="133" t="s">
        <v>4807</v>
      </c>
      <c r="C2026" s="133">
        <v>2</v>
      </c>
      <c r="D2026" s="133" t="s">
        <v>1066</v>
      </c>
      <c r="E2026" s="133">
        <v>273</v>
      </c>
      <c r="F2026" s="133" t="s">
        <v>49</v>
      </c>
      <c r="G2026" s="133">
        <v>27330</v>
      </c>
      <c r="H2026" s="133" t="s">
        <v>4807</v>
      </c>
      <c r="I2026" s="133">
        <v>227072</v>
      </c>
      <c r="J2026" s="133" t="s">
        <v>4807</v>
      </c>
      <c r="K2026" s="133" t="s">
        <v>545</v>
      </c>
      <c r="L2026" s="135" t="str">
        <f t="shared" si="62"/>
        <v>AA</v>
      </c>
      <c r="M2026" s="131">
        <f t="shared" si="63"/>
        <v>0</v>
      </c>
      <c r="P2026" s="136"/>
      <c r="Q2026" s="136"/>
      <c r="R2026" s="136"/>
      <c r="S2026" s="136"/>
      <c r="T2026"/>
      <c r="U2026" s="136"/>
      <c r="V2026" s="136"/>
      <c r="W2026"/>
      <c r="X2026" s="136"/>
      <c r="Y2026" s="136"/>
      <c r="Z2026" s="136"/>
      <c r="AA2026" s="136"/>
      <c r="AB2026" s="136"/>
      <c r="AC2026" s="136"/>
      <c r="AD2026" s="136"/>
      <c r="AE2026" s="136"/>
      <c r="AF2026" s="136"/>
      <c r="AG2026" s="136"/>
      <c r="AH2026" s="136"/>
      <c r="AI2026" s="136"/>
    </row>
    <row r="2027" spans="1:35" ht="30" x14ac:dyDescent="0.25">
      <c r="A2027" s="133">
        <v>273300</v>
      </c>
      <c r="B2027" s="133" t="s">
        <v>4807</v>
      </c>
      <c r="C2027" s="133">
        <v>2</v>
      </c>
      <c r="D2027" s="133" t="s">
        <v>1066</v>
      </c>
      <c r="E2027" s="133">
        <v>273</v>
      </c>
      <c r="F2027" s="133" t="s">
        <v>49</v>
      </c>
      <c r="G2027" s="133">
        <v>27330</v>
      </c>
      <c r="H2027" s="133" t="s">
        <v>4807</v>
      </c>
      <c r="I2027" s="133">
        <v>227677</v>
      </c>
      <c r="J2027" s="133" t="s">
        <v>4813</v>
      </c>
      <c r="K2027" s="133" t="s">
        <v>545</v>
      </c>
      <c r="L2027" s="135" t="str">
        <f t="shared" si="62"/>
        <v>AA</v>
      </c>
      <c r="M2027" s="131">
        <f t="shared" si="63"/>
        <v>0</v>
      </c>
      <c r="P2027" s="136"/>
      <c r="Q2027" s="136"/>
      <c r="R2027" s="136"/>
      <c r="S2027" s="136"/>
      <c r="T2027"/>
      <c r="U2027" s="136"/>
      <c r="V2027" s="136"/>
      <c r="W2027"/>
      <c r="X2027" s="136"/>
      <c r="Y2027" s="136"/>
      <c r="Z2027" s="136"/>
      <c r="AA2027" s="136"/>
      <c r="AB2027" s="136"/>
      <c r="AC2027" s="136"/>
      <c r="AD2027" s="136"/>
      <c r="AE2027" s="136"/>
      <c r="AF2027" s="136"/>
      <c r="AG2027" s="136"/>
      <c r="AH2027" s="136"/>
      <c r="AI2027" s="136"/>
    </row>
    <row r="2028" spans="1:35" ht="30" x14ac:dyDescent="0.25">
      <c r="A2028" s="133">
        <v>273300</v>
      </c>
      <c r="B2028" s="133" t="s">
        <v>4807</v>
      </c>
      <c r="C2028" s="133">
        <v>2</v>
      </c>
      <c r="D2028" s="133" t="s">
        <v>1066</v>
      </c>
      <c r="E2028" s="133">
        <v>273</v>
      </c>
      <c r="F2028" s="133" t="s">
        <v>49</v>
      </c>
      <c r="G2028" s="133">
        <v>27330</v>
      </c>
      <c r="H2028" s="133" t="s">
        <v>4807</v>
      </c>
      <c r="I2028" s="133">
        <v>228221</v>
      </c>
      <c r="J2028" s="133" t="s">
        <v>4815</v>
      </c>
      <c r="K2028" s="133" t="s">
        <v>1156</v>
      </c>
      <c r="L2028" s="135" t="str">
        <f t="shared" si="62"/>
        <v>AA</v>
      </c>
      <c r="M2028" s="131">
        <f t="shared" si="63"/>
        <v>0</v>
      </c>
      <c r="P2028" s="136"/>
      <c r="Q2028" s="136"/>
      <c r="R2028" s="136"/>
      <c r="S2028" s="136"/>
      <c r="T2028"/>
      <c r="U2028" s="136"/>
      <c r="V2028" s="136"/>
      <c r="W2028"/>
      <c r="X2028" s="136"/>
      <c r="Y2028" s="136"/>
      <c r="Z2028" s="136"/>
      <c r="AA2028" s="136"/>
      <c r="AB2028" s="136"/>
      <c r="AC2028" s="136"/>
      <c r="AD2028" s="136"/>
      <c r="AE2028" s="136"/>
      <c r="AF2028" s="136"/>
      <c r="AG2028" s="136"/>
      <c r="AH2028" s="136"/>
      <c r="AI2028" s="136"/>
    </row>
    <row r="2029" spans="1:35" ht="30" x14ac:dyDescent="0.25">
      <c r="A2029" s="133">
        <v>273300</v>
      </c>
      <c r="B2029" s="133" t="s">
        <v>4807</v>
      </c>
      <c r="C2029" s="133">
        <v>2</v>
      </c>
      <c r="D2029" s="133" t="s">
        <v>1066</v>
      </c>
      <c r="E2029" s="133">
        <v>273</v>
      </c>
      <c r="F2029" s="133" t="s">
        <v>49</v>
      </c>
      <c r="G2029" s="133">
        <v>27330</v>
      </c>
      <c r="H2029" s="133" t="s">
        <v>4807</v>
      </c>
      <c r="I2029" s="133">
        <v>228260</v>
      </c>
      <c r="J2029" s="133" t="s">
        <v>4819</v>
      </c>
      <c r="K2029" s="133" t="s">
        <v>1156</v>
      </c>
      <c r="L2029" s="135" t="str">
        <f t="shared" si="62"/>
        <v>AA</v>
      </c>
      <c r="M2029" s="131">
        <f t="shared" si="63"/>
        <v>0</v>
      </c>
      <c r="P2029" s="136"/>
      <c r="Q2029" s="136"/>
      <c r="R2029" s="136"/>
      <c r="S2029" s="136"/>
      <c r="T2029"/>
      <c r="U2029" s="136"/>
      <c r="V2029" s="136"/>
      <c r="W2029"/>
      <c r="X2029" s="136"/>
      <c r="Y2029" s="136"/>
      <c r="Z2029" s="136"/>
      <c r="AA2029" s="136"/>
      <c r="AB2029" s="136"/>
      <c r="AC2029" s="136"/>
      <c r="AD2029" s="136"/>
      <c r="AE2029" s="136"/>
      <c r="AF2029" s="136"/>
      <c r="AG2029" s="136"/>
      <c r="AH2029" s="136"/>
      <c r="AI2029" s="136"/>
    </row>
    <row r="2030" spans="1:35" ht="30" x14ac:dyDescent="0.25">
      <c r="A2030" s="133">
        <v>273300</v>
      </c>
      <c r="B2030" s="133" t="s">
        <v>4807</v>
      </c>
      <c r="C2030" s="133">
        <v>2</v>
      </c>
      <c r="D2030" s="133" t="s">
        <v>1066</v>
      </c>
      <c r="E2030" s="133">
        <v>273</v>
      </c>
      <c r="F2030" s="133" t="s">
        <v>49</v>
      </c>
      <c r="G2030" s="133">
        <v>27330</v>
      </c>
      <c r="H2030" s="133" t="s">
        <v>4807</v>
      </c>
      <c r="I2030" s="133">
        <v>228905</v>
      </c>
      <c r="J2030" s="133" t="s">
        <v>4821</v>
      </c>
      <c r="K2030" s="133" t="s">
        <v>545</v>
      </c>
      <c r="L2030" s="135" t="str">
        <f t="shared" si="62"/>
        <v>AA</v>
      </c>
      <c r="M2030" s="131">
        <f t="shared" si="63"/>
        <v>0</v>
      </c>
      <c r="P2030" s="136"/>
      <c r="Q2030" s="136"/>
      <c r="R2030" s="136"/>
      <c r="S2030" s="136"/>
      <c r="T2030"/>
      <c r="U2030" s="136"/>
      <c r="V2030" s="136"/>
      <c r="W2030"/>
      <c r="X2030" s="136"/>
      <c r="Y2030" s="136"/>
      <c r="Z2030" s="136"/>
      <c r="AA2030" s="136"/>
      <c r="AB2030" s="136"/>
      <c r="AC2030" s="136"/>
      <c r="AD2030" s="136"/>
      <c r="AE2030" s="136"/>
      <c r="AF2030" s="136"/>
      <c r="AG2030" s="136"/>
      <c r="AH2030" s="136"/>
      <c r="AI2030" s="136"/>
    </row>
    <row r="2031" spans="1:35" ht="30" x14ac:dyDescent="0.25">
      <c r="A2031" s="133">
        <v>273300</v>
      </c>
      <c r="B2031" s="133" t="s">
        <v>4807</v>
      </c>
      <c r="C2031" s="133">
        <v>2</v>
      </c>
      <c r="D2031" s="133" t="s">
        <v>1066</v>
      </c>
      <c r="E2031" s="133">
        <v>273</v>
      </c>
      <c r="F2031" s="133" t="s">
        <v>49</v>
      </c>
      <c r="G2031" s="133">
        <v>27330</v>
      </c>
      <c r="H2031" s="133" t="s">
        <v>4807</v>
      </c>
      <c r="I2031" s="133">
        <v>333509</v>
      </c>
      <c r="J2031" s="133" t="s">
        <v>4823</v>
      </c>
      <c r="K2031" s="133" t="s">
        <v>545</v>
      </c>
      <c r="L2031" s="135" t="str">
        <f t="shared" si="62"/>
        <v>AA</v>
      </c>
      <c r="M2031" s="131">
        <f t="shared" si="63"/>
        <v>0</v>
      </c>
      <c r="P2031" s="136"/>
      <c r="Q2031" s="136"/>
      <c r="R2031" s="136"/>
      <c r="S2031" s="136"/>
      <c r="T2031"/>
      <c r="U2031" s="136"/>
      <c r="V2031" s="136"/>
      <c r="W2031"/>
      <c r="X2031" s="136"/>
      <c r="Y2031" s="136"/>
      <c r="Z2031" s="136"/>
      <c r="AA2031" s="136"/>
      <c r="AB2031" s="136"/>
      <c r="AC2031" s="136"/>
      <c r="AD2031" s="136"/>
      <c r="AE2031" s="136"/>
      <c r="AF2031" s="136"/>
      <c r="AG2031" s="136"/>
      <c r="AH2031" s="136"/>
      <c r="AI2031" s="136"/>
    </row>
    <row r="2032" spans="1:35" ht="30" x14ac:dyDescent="0.25">
      <c r="A2032" s="133">
        <v>273300</v>
      </c>
      <c r="B2032" s="133" t="s">
        <v>4807</v>
      </c>
      <c r="C2032" s="133">
        <v>2</v>
      </c>
      <c r="D2032" s="133" t="s">
        <v>1066</v>
      </c>
      <c r="E2032" s="133">
        <v>273</v>
      </c>
      <c r="F2032" s="133" t="s">
        <v>49</v>
      </c>
      <c r="G2032" s="133">
        <v>27330</v>
      </c>
      <c r="H2032" s="133" t="s">
        <v>4807</v>
      </c>
      <c r="I2032" s="133">
        <v>336150</v>
      </c>
      <c r="J2032" s="133" t="s">
        <v>4825</v>
      </c>
      <c r="K2032" s="133" t="s">
        <v>884</v>
      </c>
      <c r="L2032" s="135" t="str">
        <f t="shared" si="62"/>
        <v>AA</v>
      </c>
      <c r="M2032" s="131">
        <f t="shared" si="63"/>
        <v>0</v>
      </c>
      <c r="P2032" s="136"/>
      <c r="Q2032" s="136"/>
      <c r="R2032" s="136"/>
      <c r="S2032" s="136"/>
      <c r="T2032"/>
      <c r="U2032" s="136"/>
      <c r="V2032" s="136"/>
      <c r="W2032"/>
      <c r="X2032" s="136"/>
      <c r="Y2032" s="136"/>
      <c r="Z2032" s="136"/>
      <c r="AA2032" s="136"/>
      <c r="AB2032" s="136"/>
      <c r="AC2032" s="136"/>
      <c r="AD2032" s="136"/>
      <c r="AE2032" s="136"/>
      <c r="AF2032" s="136"/>
      <c r="AG2032" s="136"/>
      <c r="AH2032" s="136"/>
      <c r="AI2032" s="136"/>
    </row>
    <row r="2033" spans="1:35" ht="30" x14ac:dyDescent="0.25">
      <c r="A2033" s="133">
        <v>273300</v>
      </c>
      <c r="B2033" s="133" t="s">
        <v>4807</v>
      </c>
      <c r="C2033" s="133">
        <v>2</v>
      </c>
      <c r="D2033" s="133" t="s">
        <v>1066</v>
      </c>
      <c r="E2033" s="133">
        <v>273</v>
      </c>
      <c r="F2033" s="133" t="s">
        <v>49</v>
      </c>
      <c r="G2033" s="133">
        <v>27330</v>
      </c>
      <c r="H2033" s="133" t="s">
        <v>4807</v>
      </c>
      <c r="I2033" s="133">
        <v>557623</v>
      </c>
      <c r="J2033" s="133" t="s">
        <v>4827</v>
      </c>
      <c r="K2033" s="133" t="s">
        <v>604</v>
      </c>
      <c r="L2033" s="135" t="str">
        <f t="shared" si="62"/>
        <v>AA</v>
      </c>
      <c r="M2033" s="131">
        <f t="shared" si="63"/>
        <v>0</v>
      </c>
      <c r="P2033" s="136"/>
      <c r="Q2033" s="136"/>
      <c r="R2033" s="136"/>
      <c r="S2033" s="136"/>
      <c r="T2033"/>
      <c r="U2033" s="136"/>
      <c r="V2033" s="136"/>
      <c r="W2033"/>
      <c r="X2033" s="136"/>
      <c r="Y2033" s="136"/>
      <c r="Z2033" s="136"/>
      <c r="AA2033" s="136"/>
      <c r="AB2033" s="136"/>
      <c r="AC2033" s="136"/>
      <c r="AD2033" s="136"/>
      <c r="AE2033" s="136"/>
      <c r="AF2033" s="136"/>
      <c r="AG2033" s="136"/>
      <c r="AH2033" s="136"/>
      <c r="AI2033" s="136"/>
    </row>
    <row r="2034" spans="1:35" ht="30" x14ac:dyDescent="0.25">
      <c r="A2034" s="133">
        <v>273300</v>
      </c>
      <c r="B2034" s="133" t="s">
        <v>4807</v>
      </c>
      <c r="C2034" s="133">
        <v>2</v>
      </c>
      <c r="D2034" s="133" t="s">
        <v>1066</v>
      </c>
      <c r="E2034" s="133">
        <v>273</v>
      </c>
      <c r="F2034" s="133" t="s">
        <v>49</v>
      </c>
      <c r="G2034" s="133">
        <v>27330</v>
      </c>
      <c r="H2034" s="133" t="s">
        <v>4807</v>
      </c>
      <c r="I2034" s="133">
        <v>559526</v>
      </c>
      <c r="J2034" s="133" t="s">
        <v>4831</v>
      </c>
      <c r="K2034" s="133" t="s">
        <v>604</v>
      </c>
      <c r="L2034" s="135" t="str">
        <f t="shared" si="62"/>
        <v>AA</v>
      </c>
      <c r="M2034" s="131">
        <f t="shared" si="63"/>
        <v>0</v>
      </c>
      <c r="P2034" s="136"/>
      <c r="Q2034" s="136"/>
      <c r="R2034" s="136"/>
      <c r="S2034" s="136"/>
      <c r="T2034"/>
      <c r="U2034" s="136"/>
      <c r="V2034" s="136"/>
      <c r="W2034"/>
      <c r="X2034" s="136"/>
      <c r="Y2034" s="136"/>
      <c r="Z2034" s="136"/>
      <c r="AA2034" s="136"/>
      <c r="AB2034" s="136"/>
      <c r="AC2034" s="136"/>
      <c r="AD2034" s="136"/>
      <c r="AE2034" s="136"/>
      <c r="AF2034" s="136"/>
      <c r="AG2034" s="136"/>
      <c r="AH2034" s="136"/>
      <c r="AI2034" s="136"/>
    </row>
    <row r="2035" spans="1:35" ht="30" x14ac:dyDescent="0.25">
      <c r="A2035" s="133">
        <v>273400</v>
      </c>
      <c r="B2035" s="133" t="s">
        <v>4834</v>
      </c>
      <c r="C2035" s="133">
        <v>2</v>
      </c>
      <c r="D2035" s="133" t="s">
        <v>1066</v>
      </c>
      <c r="E2035" s="133">
        <v>273</v>
      </c>
      <c r="F2035" s="133" t="s">
        <v>49</v>
      </c>
      <c r="G2035" s="133">
        <v>27340</v>
      </c>
      <c r="H2035" s="133" t="s">
        <v>4833</v>
      </c>
      <c r="I2035" s="133">
        <v>101905</v>
      </c>
      <c r="J2035" s="133" t="s">
        <v>4836</v>
      </c>
      <c r="K2035" s="133" t="s">
        <v>557</v>
      </c>
      <c r="L2035" s="135" t="str">
        <f t="shared" si="62"/>
        <v>AA</v>
      </c>
      <c r="M2035" s="131">
        <f t="shared" si="63"/>
        <v>0</v>
      </c>
      <c r="P2035" s="136"/>
      <c r="Q2035" s="136"/>
      <c r="R2035" s="136"/>
      <c r="S2035" s="136"/>
      <c r="T2035"/>
      <c r="U2035" s="136"/>
      <c r="V2035" s="136"/>
      <c r="W2035"/>
      <c r="X2035" s="136"/>
      <c r="Y2035" s="136"/>
      <c r="Z2035" s="136"/>
      <c r="AA2035" s="136"/>
      <c r="AB2035" s="136"/>
      <c r="AC2035" s="136"/>
      <c r="AD2035" s="136"/>
      <c r="AE2035" s="136"/>
      <c r="AF2035" s="136"/>
      <c r="AG2035" s="136"/>
      <c r="AH2035" s="136"/>
      <c r="AI2035" s="136"/>
    </row>
    <row r="2036" spans="1:35" ht="30" x14ac:dyDescent="0.25">
      <c r="A2036" s="133">
        <v>273400</v>
      </c>
      <c r="B2036" s="133" t="s">
        <v>4834</v>
      </c>
      <c r="C2036" s="133">
        <v>2</v>
      </c>
      <c r="D2036" s="133" t="s">
        <v>1066</v>
      </c>
      <c r="E2036" s="133">
        <v>273</v>
      </c>
      <c r="F2036" s="133" t="s">
        <v>49</v>
      </c>
      <c r="G2036" s="133">
        <v>27340</v>
      </c>
      <c r="H2036" s="133" t="s">
        <v>4833</v>
      </c>
      <c r="I2036" s="133">
        <v>102290</v>
      </c>
      <c r="J2036" s="133" t="s">
        <v>4838</v>
      </c>
      <c r="K2036" s="133" t="s">
        <v>557</v>
      </c>
      <c r="L2036" s="135" t="str">
        <f t="shared" si="62"/>
        <v>AA</v>
      </c>
      <c r="M2036" s="131">
        <f t="shared" si="63"/>
        <v>0</v>
      </c>
      <c r="P2036" s="136"/>
      <c r="Q2036" s="136"/>
      <c r="R2036" s="136"/>
      <c r="S2036" s="136"/>
      <c r="T2036"/>
      <c r="U2036" s="136"/>
      <c r="V2036" s="136"/>
      <c r="W2036"/>
      <c r="X2036" s="136"/>
      <c r="Y2036" s="136"/>
      <c r="Z2036" s="136"/>
      <c r="AA2036" s="136"/>
      <c r="AB2036" s="136"/>
      <c r="AC2036" s="136"/>
      <c r="AD2036" s="136"/>
      <c r="AE2036" s="136"/>
      <c r="AF2036" s="136"/>
      <c r="AG2036" s="136"/>
      <c r="AH2036" s="136"/>
      <c r="AI2036" s="136"/>
    </row>
    <row r="2037" spans="1:35" ht="30" x14ac:dyDescent="0.25">
      <c r="A2037" s="133">
        <v>273400</v>
      </c>
      <c r="B2037" s="133" t="s">
        <v>4834</v>
      </c>
      <c r="C2037" s="133">
        <v>2</v>
      </c>
      <c r="D2037" s="133" t="s">
        <v>1066</v>
      </c>
      <c r="E2037" s="133">
        <v>273</v>
      </c>
      <c r="F2037" s="133" t="s">
        <v>49</v>
      </c>
      <c r="G2037" s="133">
        <v>27340</v>
      </c>
      <c r="H2037" s="133" t="s">
        <v>4833</v>
      </c>
      <c r="I2037" s="133">
        <v>105515</v>
      </c>
      <c r="J2037" s="133" t="s">
        <v>4840</v>
      </c>
      <c r="K2037" s="133" t="s">
        <v>557</v>
      </c>
      <c r="L2037" s="135" t="str">
        <f t="shared" si="62"/>
        <v>AA</v>
      </c>
      <c r="M2037" s="131">
        <f t="shared" si="63"/>
        <v>0</v>
      </c>
      <c r="P2037" s="136"/>
      <c r="Q2037" s="136"/>
      <c r="R2037" s="136"/>
      <c r="S2037" s="136"/>
      <c r="T2037"/>
      <c r="U2037" s="136"/>
      <c r="V2037" s="136"/>
      <c r="W2037"/>
      <c r="X2037" s="136"/>
      <c r="Y2037" s="136"/>
      <c r="Z2037" s="136"/>
      <c r="AA2037" s="136"/>
      <c r="AB2037" s="136"/>
      <c r="AC2037" s="136"/>
      <c r="AD2037" s="136"/>
      <c r="AE2037" s="136"/>
      <c r="AF2037" s="136"/>
      <c r="AG2037" s="136"/>
      <c r="AH2037" s="136"/>
      <c r="AI2037" s="136"/>
    </row>
    <row r="2038" spans="1:35" ht="30" x14ac:dyDescent="0.25">
      <c r="A2038" s="133">
        <v>273400</v>
      </c>
      <c r="B2038" s="133" t="s">
        <v>4834</v>
      </c>
      <c r="C2038" s="133">
        <v>2</v>
      </c>
      <c r="D2038" s="133" t="s">
        <v>1066</v>
      </c>
      <c r="E2038" s="133">
        <v>273</v>
      </c>
      <c r="F2038" s="133" t="s">
        <v>49</v>
      </c>
      <c r="G2038" s="133">
        <v>27340</v>
      </c>
      <c r="H2038" s="133" t="s">
        <v>4833</v>
      </c>
      <c r="I2038" s="133">
        <v>225533</v>
      </c>
      <c r="J2038" s="133" t="s">
        <v>4842</v>
      </c>
      <c r="K2038" s="133" t="s">
        <v>545</v>
      </c>
      <c r="L2038" s="135" t="str">
        <f t="shared" si="62"/>
        <v>AA</v>
      </c>
      <c r="M2038" s="131">
        <f t="shared" si="63"/>
        <v>0</v>
      </c>
      <c r="P2038" s="136"/>
      <c r="Q2038" s="136"/>
      <c r="R2038" s="136"/>
      <c r="S2038" s="136"/>
      <c r="T2038"/>
      <c r="U2038" s="136"/>
      <c r="V2038" s="136"/>
      <c r="W2038"/>
      <c r="X2038" s="136"/>
      <c r="Y2038" s="136"/>
      <c r="Z2038" s="136"/>
      <c r="AA2038" s="136"/>
      <c r="AB2038" s="136"/>
      <c r="AC2038" s="136"/>
      <c r="AD2038" s="136"/>
      <c r="AE2038" s="136"/>
      <c r="AF2038" s="136"/>
      <c r="AG2038" s="136"/>
      <c r="AH2038" s="136"/>
      <c r="AI2038" s="136"/>
    </row>
    <row r="2039" spans="1:35" ht="30" x14ac:dyDescent="0.25">
      <c r="A2039" s="133">
        <v>273400</v>
      </c>
      <c r="B2039" s="133" t="s">
        <v>4834</v>
      </c>
      <c r="C2039" s="133">
        <v>2</v>
      </c>
      <c r="D2039" s="133" t="s">
        <v>1066</v>
      </c>
      <c r="E2039" s="133">
        <v>273</v>
      </c>
      <c r="F2039" s="133" t="s">
        <v>49</v>
      </c>
      <c r="G2039" s="133">
        <v>27340</v>
      </c>
      <c r="H2039" s="133" t="s">
        <v>4833</v>
      </c>
      <c r="I2039" s="133">
        <v>225538</v>
      </c>
      <c r="J2039" s="133" t="s">
        <v>4844</v>
      </c>
      <c r="K2039" s="133" t="s">
        <v>545</v>
      </c>
      <c r="L2039" s="135" t="str">
        <f t="shared" si="62"/>
        <v>AA</v>
      </c>
      <c r="M2039" s="131">
        <f t="shared" si="63"/>
        <v>0</v>
      </c>
      <c r="P2039" s="136"/>
      <c r="Q2039" s="136"/>
      <c r="R2039" s="136"/>
      <c r="S2039" s="136"/>
      <c r="T2039"/>
      <c r="U2039" s="136"/>
      <c r="V2039" s="136"/>
      <c r="W2039"/>
      <c r="X2039" s="136"/>
      <c r="Y2039" s="136"/>
      <c r="Z2039" s="136"/>
      <c r="AA2039" s="136"/>
      <c r="AB2039" s="136"/>
      <c r="AC2039" s="136"/>
      <c r="AD2039" s="136"/>
      <c r="AE2039" s="136"/>
      <c r="AF2039" s="136"/>
      <c r="AG2039" s="136"/>
      <c r="AH2039" s="136"/>
      <c r="AI2039" s="136"/>
    </row>
    <row r="2040" spans="1:35" ht="30" x14ac:dyDescent="0.25">
      <c r="A2040" s="133">
        <v>273400</v>
      </c>
      <c r="B2040" s="133" t="s">
        <v>4834</v>
      </c>
      <c r="C2040" s="133">
        <v>2</v>
      </c>
      <c r="D2040" s="133" t="s">
        <v>1066</v>
      </c>
      <c r="E2040" s="133">
        <v>273</v>
      </c>
      <c r="F2040" s="133" t="s">
        <v>49</v>
      </c>
      <c r="G2040" s="133">
        <v>27340</v>
      </c>
      <c r="H2040" s="133" t="s">
        <v>4833</v>
      </c>
      <c r="I2040" s="133">
        <v>227113</v>
      </c>
      <c r="J2040" s="133" t="s">
        <v>4846</v>
      </c>
      <c r="K2040" s="133" t="s">
        <v>545</v>
      </c>
      <c r="L2040" s="135" t="str">
        <f t="shared" si="62"/>
        <v>AA</v>
      </c>
      <c r="M2040" s="131">
        <f t="shared" si="63"/>
        <v>0</v>
      </c>
      <c r="P2040" s="136"/>
      <c r="Q2040" s="136"/>
      <c r="R2040" s="136"/>
      <c r="S2040" s="136"/>
      <c r="T2040"/>
      <c r="U2040" s="136"/>
      <c r="V2040" s="136"/>
      <c r="W2040"/>
      <c r="X2040" s="136"/>
      <c r="Y2040" s="136"/>
      <c r="Z2040" s="136"/>
      <c r="AA2040" s="136"/>
      <c r="AB2040" s="136"/>
      <c r="AC2040" s="136"/>
      <c r="AD2040" s="136"/>
      <c r="AE2040" s="136"/>
      <c r="AF2040" s="136"/>
      <c r="AG2040" s="136"/>
      <c r="AH2040" s="136"/>
      <c r="AI2040" s="136"/>
    </row>
    <row r="2041" spans="1:35" ht="30" x14ac:dyDescent="0.25">
      <c r="A2041" s="133">
        <v>273400</v>
      </c>
      <c r="B2041" s="133" t="s">
        <v>4834</v>
      </c>
      <c r="C2041" s="133">
        <v>2</v>
      </c>
      <c r="D2041" s="133" t="s">
        <v>1066</v>
      </c>
      <c r="E2041" s="133">
        <v>273</v>
      </c>
      <c r="F2041" s="133" t="s">
        <v>49</v>
      </c>
      <c r="G2041" s="133">
        <v>27340</v>
      </c>
      <c r="H2041" s="133" t="s">
        <v>4833</v>
      </c>
      <c r="I2041" s="133">
        <v>227114</v>
      </c>
      <c r="J2041" s="133" t="s">
        <v>4848</v>
      </c>
      <c r="K2041" s="133" t="s">
        <v>545</v>
      </c>
      <c r="L2041" s="135" t="str">
        <f t="shared" si="62"/>
        <v>AA</v>
      </c>
      <c r="M2041" s="131">
        <f t="shared" si="63"/>
        <v>0</v>
      </c>
      <c r="P2041" s="136"/>
      <c r="Q2041" s="136"/>
      <c r="R2041" s="136"/>
      <c r="S2041" s="136"/>
      <c r="T2041"/>
      <c r="U2041" s="136"/>
      <c r="V2041" s="136"/>
      <c r="W2041"/>
      <c r="X2041" s="136"/>
      <c r="Y2041" s="136"/>
      <c r="Z2041" s="136"/>
      <c r="AA2041" s="136"/>
      <c r="AB2041" s="136"/>
      <c r="AC2041" s="136"/>
      <c r="AD2041" s="136"/>
      <c r="AE2041" s="136"/>
      <c r="AF2041" s="136"/>
      <c r="AG2041" s="136"/>
      <c r="AH2041" s="136"/>
      <c r="AI2041" s="136"/>
    </row>
    <row r="2042" spans="1:35" ht="30" x14ac:dyDescent="0.25">
      <c r="A2042" s="133">
        <v>273400</v>
      </c>
      <c r="B2042" s="133" t="s">
        <v>4834</v>
      </c>
      <c r="C2042" s="133">
        <v>2</v>
      </c>
      <c r="D2042" s="133" t="s">
        <v>1066</v>
      </c>
      <c r="E2042" s="133">
        <v>273</v>
      </c>
      <c r="F2042" s="133" t="s">
        <v>49</v>
      </c>
      <c r="G2042" s="133">
        <v>27340</v>
      </c>
      <c r="H2042" s="133" t="s">
        <v>4833</v>
      </c>
      <c r="I2042" s="133">
        <v>227671</v>
      </c>
      <c r="J2042" s="133" t="s">
        <v>4850</v>
      </c>
      <c r="K2042" s="133" t="s">
        <v>545</v>
      </c>
      <c r="L2042" s="135" t="str">
        <f t="shared" si="62"/>
        <v>AA</v>
      </c>
      <c r="M2042" s="131">
        <f t="shared" si="63"/>
        <v>0</v>
      </c>
      <c r="P2042" s="136"/>
      <c r="Q2042" s="136"/>
      <c r="R2042" s="136"/>
      <c r="S2042" s="136"/>
      <c r="T2042"/>
      <c r="U2042" s="136"/>
      <c r="V2042" s="136"/>
      <c r="W2042"/>
      <c r="X2042" s="136"/>
      <c r="Y2042" s="136"/>
      <c r="Z2042" s="136"/>
      <c r="AA2042" s="136"/>
      <c r="AB2042" s="136"/>
      <c r="AC2042" s="136"/>
      <c r="AD2042" s="136"/>
      <c r="AE2042" s="136"/>
      <c r="AF2042" s="136"/>
      <c r="AG2042" s="136"/>
      <c r="AH2042" s="136"/>
      <c r="AI2042" s="136"/>
    </row>
    <row r="2043" spans="1:35" ht="30" x14ac:dyDescent="0.25">
      <c r="A2043" s="133">
        <v>273400</v>
      </c>
      <c r="B2043" s="133" t="s">
        <v>4834</v>
      </c>
      <c r="C2043" s="133">
        <v>2</v>
      </c>
      <c r="D2043" s="133" t="s">
        <v>1066</v>
      </c>
      <c r="E2043" s="133">
        <v>273</v>
      </c>
      <c r="F2043" s="133" t="s">
        <v>49</v>
      </c>
      <c r="G2043" s="133">
        <v>27340</v>
      </c>
      <c r="H2043" s="133" t="s">
        <v>4833</v>
      </c>
      <c r="I2043" s="133">
        <v>227985</v>
      </c>
      <c r="J2043" s="133" t="s">
        <v>8215</v>
      </c>
      <c r="K2043" s="133" t="s">
        <v>545</v>
      </c>
      <c r="L2043" s="135" t="str">
        <f t="shared" si="62"/>
        <v>AA</v>
      </c>
      <c r="M2043" s="131">
        <f t="shared" si="63"/>
        <v>0</v>
      </c>
      <c r="P2043" s="136"/>
      <c r="Q2043" s="136"/>
      <c r="R2043" s="136"/>
      <c r="S2043" s="136"/>
      <c r="T2043"/>
      <c r="U2043" s="136"/>
      <c r="V2043" s="136"/>
      <c r="W2043"/>
      <c r="X2043" s="136"/>
      <c r="Y2043" s="136"/>
      <c r="Z2043" s="136"/>
      <c r="AA2043" s="136"/>
      <c r="AB2043" s="136"/>
      <c r="AC2043" s="136"/>
      <c r="AD2043" s="136"/>
      <c r="AE2043" s="136"/>
      <c r="AF2043" s="136"/>
      <c r="AG2043" s="136"/>
      <c r="AH2043" s="136"/>
      <c r="AI2043" s="136"/>
    </row>
    <row r="2044" spans="1:35" ht="30" x14ac:dyDescent="0.25">
      <c r="A2044" s="133">
        <v>273400</v>
      </c>
      <c r="B2044" s="133" t="s">
        <v>4834</v>
      </c>
      <c r="C2044" s="133">
        <v>2</v>
      </c>
      <c r="D2044" s="133" t="s">
        <v>1066</v>
      </c>
      <c r="E2044" s="133">
        <v>273</v>
      </c>
      <c r="F2044" s="133" t="s">
        <v>49</v>
      </c>
      <c r="G2044" s="133">
        <v>27340</v>
      </c>
      <c r="H2044" s="133" t="s">
        <v>4833</v>
      </c>
      <c r="I2044" s="133">
        <v>228555</v>
      </c>
      <c r="J2044" s="133" t="s">
        <v>4854</v>
      </c>
      <c r="K2044" s="133" t="s">
        <v>545</v>
      </c>
      <c r="L2044" s="135" t="str">
        <f t="shared" si="62"/>
        <v>AA</v>
      </c>
      <c r="M2044" s="131">
        <f t="shared" si="63"/>
        <v>0</v>
      </c>
      <c r="P2044" s="136"/>
      <c r="Q2044" s="136"/>
      <c r="R2044" s="136"/>
      <c r="S2044" s="136"/>
      <c r="T2044"/>
      <c r="U2044" s="136"/>
      <c r="V2044" s="136"/>
      <c r="W2044"/>
      <c r="X2044" s="136"/>
      <c r="Y2044" s="136"/>
      <c r="Z2044" s="136"/>
      <c r="AA2044" s="136"/>
      <c r="AB2044" s="136"/>
      <c r="AC2044" s="136"/>
      <c r="AD2044" s="136"/>
      <c r="AE2044" s="136"/>
      <c r="AF2044" s="136"/>
      <c r="AG2044" s="136"/>
      <c r="AH2044" s="136"/>
      <c r="AI2044" s="136"/>
    </row>
    <row r="2045" spans="1:35" ht="30" x14ac:dyDescent="0.25">
      <c r="A2045" s="133">
        <v>273400</v>
      </c>
      <c r="B2045" s="133" t="s">
        <v>4834</v>
      </c>
      <c r="C2045" s="133">
        <v>2</v>
      </c>
      <c r="D2045" s="133" t="s">
        <v>1066</v>
      </c>
      <c r="E2045" s="133">
        <v>273</v>
      </c>
      <c r="F2045" s="133" t="s">
        <v>49</v>
      </c>
      <c r="G2045" s="133">
        <v>27340</v>
      </c>
      <c r="H2045" s="133" t="s">
        <v>4833</v>
      </c>
      <c r="I2045" s="133">
        <v>228679</v>
      </c>
      <c r="J2045" s="133" t="s">
        <v>4856</v>
      </c>
      <c r="K2045" s="133" t="s">
        <v>545</v>
      </c>
      <c r="L2045" s="135" t="str">
        <f t="shared" si="62"/>
        <v>AA</v>
      </c>
      <c r="M2045" s="131">
        <f t="shared" si="63"/>
        <v>0</v>
      </c>
      <c r="P2045" s="136"/>
      <c r="Q2045" s="136"/>
      <c r="R2045" s="136"/>
      <c r="S2045" s="136"/>
      <c r="T2045"/>
      <c r="U2045" s="136"/>
      <c r="V2045" s="136"/>
      <c r="W2045"/>
      <c r="X2045" s="136"/>
      <c r="Y2045" s="136"/>
      <c r="Z2045" s="136"/>
      <c r="AA2045" s="136"/>
      <c r="AB2045" s="136"/>
      <c r="AC2045" s="136"/>
      <c r="AD2045" s="136"/>
      <c r="AE2045" s="136"/>
      <c r="AF2045" s="136"/>
      <c r="AG2045" s="136"/>
      <c r="AH2045" s="136"/>
      <c r="AI2045" s="136"/>
    </row>
    <row r="2046" spans="1:35" ht="30" x14ac:dyDescent="0.25">
      <c r="A2046" s="133">
        <v>273400</v>
      </c>
      <c r="B2046" s="133" t="s">
        <v>4834</v>
      </c>
      <c r="C2046" s="133">
        <v>2</v>
      </c>
      <c r="D2046" s="133" t="s">
        <v>1066</v>
      </c>
      <c r="E2046" s="133">
        <v>273</v>
      </c>
      <c r="F2046" s="133" t="s">
        <v>49</v>
      </c>
      <c r="G2046" s="133">
        <v>27340</v>
      </c>
      <c r="H2046" s="133" t="s">
        <v>4833</v>
      </c>
      <c r="I2046" s="133">
        <v>228680</v>
      </c>
      <c r="J2046" s="133" t="s">
        <v>4858</v>
      </c>
      <c r="K2046" s="133" t="s">
        <v>545</v>
      </c>
      <c r="L2046" s="135" t="str">
        <f t="shared" si="62"/>
        <v>AA</v>
      </c>
      <c r="M2046" s="131">
        <f t="shared" si="63"/>
        <v>0</v>
      </c>
      <c r="P2046" s="136"/>
      <c r="Q2046" s="136"/>
      <c r="R2046" s="136"/>
      <c r="S2046" s="136"/>
      <c r="T2046"/>
      <c r="U2046" s="136"/>
      <c r="V2046" s="136"/>
      <c r="W2046"/>
      <c r="X2046" s="136"/>
      <c r="Y2046" s="136"/>
      <c r="Z2046" s="136"/>
      <c r="AA2046" s="136"/>
      <c r="AB2046" s="136"/>
      <c r="AC2046" s="136"/>
      <c r="AD2046" s="136"/>
      <c r="AE2046" s="136"/>
      <c r="AF2046" s="136"/>
      <c r="AG2046" s="136"/>
      <c r="AH2046" s="136"/>
      <c r="AI2046" s="136"/>
    </row>
    <row r="2047" spans="1:35" ht="30" x14ac:dyDescent="0.25">
      <c r="A2047" s="133">
        <v>273400</v>
      </c>
      <c r="B2047" s="133" t="s">
        <v>4834</v>
      </c>
      <c r="C2047" s="133">
        <v>2</v>
      </c>
      <c r="D2047" s="133" t="s">
        <v>1066</v>
      </c>
      <c r="E2047" s="133">
        <v>273</v>
      </c>
      <c r="F2047" s="133" t="s">
        <v>49</v>
      </c>
      <c r="G2047" s="133">
        <v>27340</v>
      </c>
      <c r="H2047" s="133" t="s">
        <v>4833</v>
      </c>
      <c r="I2047" s="133">
        <v>228940</v>
      </c>
      <c r="J2047" s="133" t="s">
        <v>4860</v>
      </c>
      <c r="K2047" s="133" t="s">
        <v>545</v>
      </c>
      <c r="L2047" s="135" t="str">
        <f t="shared" si="62"/>
        <v>AA</v>
      </c>
      <c r="M2047" s="131">
        <f t="shared" si="63"/>
        <v>0</v>
      </c>
      <c r="P2047" s="136"/>
      <c r="Q2047" s="136"/>
      <c r="R2047" s="136"/>
      <c r="S2047" s="136"/>
      <c r="T2047"/>
      <c r="U2047" s="136"/>
      <c r="V2047" s="136"/>
      <c r="W2047"/>
      <c r="X2047" s="136"/>
      <c r="Y2047" s="136"/>
      <c r="Z2047" s="136"/>
      <c r="AA2047" s="136"/>
      <c r="AB2047" s="136"/>
      <c r="AC2047" s="136"/>
      <c r="AD2047" s="136"/>
      <c r="AE2047" s="136"/>
      <c r="AF2047" s="136"/>
      <c r="AG2047" s="136"/>
      <c r="AH2047" s="136"/>
      <c r="AI2047" s="136"/>
    </row>
    <row r="2048" spans="1:35" ht="30" x14ac:dyDescent="0.25">
      <c r="A2048" s="133">
        <v>273400</v>
      </c>
      <c r="B2048" s="133" t="s">
        <v>4834</v>
      </c>
      <c r="C2048" s="133">
        <v>2</v>
      </c>
      <c r="D2048" s="133" t="s">
        <v>1066</v>
      </c>
      <c r="E2048" s="133">
        <v>273</v>
      </c>
      <c r="F2048" s="133" t="s">
        <v>49</v>
      </c>
      <c r="G2048" s="133">
        <v>27340</v>
      </c>
      <c r="H2048" s="133" t="s">
        <v>4833</v>
      </c>
      <c r="I2048" s="133">
        <v>333508</v>
      </c>
      <c r="J2048" s="133" t="s">
        <v>4862</v>
      </c>
      <c r="K2048" s="133" t="s">
        <v>545</v>
      </c>
      <c r="L2048" s="135" t="str">
        <f t="shared" si="62"/>
        <v>AA</v>
      </c>
      <c r="M2048" s="131">
        <f t="shared" si="63"/>
        <v>0</v>
      </c>
      <c r="P2048" s="136"/>
      <c r="Q2048" s="136"/>
      <c r="R2048" s="136"/>
      <c r="S2048" s="136"/>
      <c r="T2048"/>
      <c r="U2048" s="136"/>
      <c r="V2048" s="136"/>
      <c r="W2048"/>
      <c r="X2048" s="136"/>
      <c r="Y2048" s="136"/>
      <c r="Z2048" s="136"/>
      <c r="AA2048" s="136"/>
      <c r="AB2048" s="136"/>
      <c r="AC2048" s="136"/>
      <c r="AD2048" s="136"/>
      <c r="AE2048" s="136"/>
      <c r="AF2048" s="136"/>
      <c r="AG2048" s="136"/>
      <c r="AH2048" s="136"/>
      <c r="AI2048" s="136"/>
    </row>
    <row r="2049" spans="1:35" ht="30" x14ac:dyDescent="0.25">
      <c r="A2049" s="133">
        <v>273400</v>
      </c>
      <c r="B2049" s="133" t="s">
        <v>4834</v>
      </c>
      <c r="C2049" s="133">
        <v>2</v>
      </c>
      <c r="D2049" s="133" t="s">
        <v>1066</v>
      </c>
      <c r="E2049" s="133">
        <v>273</v>
      </c>
      <c r="F2049" s="133" t="s">
        <v>49</v>
      </c>
      <c r="G2049" s="133">
        <v>27340</v>
      </c>
      <c r="H2049" s="133" t="s">
        <v>4833</v>
      </c>
      <c r="I2049" s="133">
        <v>559358</v>
      </c>
      <c r="J2049" s="133" t="s">
        <v>4864</v>
      </c>
      <c r="K2049" s="133" t="s">
        <v>604</v>
      </c>
      <c r="L2049" s="135" t="str">
        <f t="shared" si="62"/>
        <v>AA</v>
      </c>
      <c r="M2049" s="131">
        <f t="shared" si="63"/>
        <v>0</v>
      </c>
      <c r="P2049" s="136"/>
      <c r="Q2049" s="136"/>
      <c r="R2049" s="136"/>
      <c r="S2049" s="136"/>
      <c r="T2049"/>
      <c r="U2049" s="136"/>
      <c r="V2049" s="136"/>
      <c r="W2049"/>
      <c r="X2049" s="136"/>
      <c r="Y2049" s="136"/>
      <c r="Z2049" s="136"/>
      <c r="AA2049" s="136"/>
      <c r="AB2049" s="136"/>
      <c r="AC2049" s="136"/>
      <c r="AD2049" s="136"/>
      <c r="AE2049" s="136"/>
      <c r="AF2049" s="136"/>
      <c r="AG2049" s="136"/>
      <c r="AH2049" s="136"/>
      <c r="AI2049" s="136"/>
    </row>
    <row r="2050" spans="1:35" ht="30" x14ac:dyDescent="0.25">
      <c r="A2050" s="133">
        <v>273400</v>
      </c>
      <c r="B2050" s="133" t="s">
        <v>4834</v>
      </c>
      <c r="C2050" s="133">
        <v>2</v>
      </c>
      <c r="D2050" s="133" t="s">
        <v>1066</v>
      </c>
      <c r="E2050" s="133">
        <v>273</v>
      </c>
      <c r="F2050" s="133" t="s">
        <v>49</v>
      </c>
      <c r="G2050" s="133">
        <v>27340</v>
      </c>
      <c r="H2050" s="133" t="s">
        <v>4833</v>
      </c>
      <c r="I2050" s="133">
        <v>559428</v>
      </c>
      <c r="J2050" s="133" t="s">
        <v>4866</v>
      </c>
      <c r="K2050" s="133" t="s">
        <v>1156</v>
      </c>
      <c r="L2050" s="135" t="str">
        <f t="shared" si="62"/>
        <v>AA</v>
      </c>
      <c r="M2050" s="131">
        <f t="shared" si="63"/>
        <v>0</v>
      </c>
      <c r="P2050" s="136"/>
      <c r="Q2050" s="136"/>
      <c r="R2050" s="136"/>
      <c r="S2050" s="136"/>
      <c r="T2050"/>
      <c r="U2050" s="136"/>
      <c r="V2050" s="136"/>
      <c r="W2050"/>
      <c r="X2050" s="136"/>
      <c r="Y2050" s="136"/>
      <c r="Z2050" s="136"/>
      <c r="AA2050" s="136"/>
      <c r="AB2050" s="136"/>
      <c r="AC2050" s="136"/>
      <c r="AD2050" s="136"/>
      <c r="AE2050" s="136"/>
      <c r="AF2050" s="136"/>
      <c r="AG2050" s="136"/>
      <c r="AH2050" s="136"/>
      <c r="AI2050" s="136"/>
    </row>
    <row r="2051" spans="1:35" ht="30" x14ac:dyDescent="0.25">
      <c r="A2051" s="133">
        <v>273500</v>
      </c>
      <c r="B2051" s="133" t="s">
        <v>4868</v>
      </c>
      <c r="C2051" s="133">
        <v>2</v>
      </c>
      <c r="D2051" s="133" t="s">
        <v>1066</v>
      </c>
      <c r="E2051" s="133">
        <v>273</v>
      </c>
      <c r="F2051" s="133" t="s">
        <v>49</v>
      </c>
      <c r="G2051" s="133">
        <v>27350</v>
      </c>
      <c r="H2051" s="133" t="s">
        <v>4868</v>
      </c>
      <c r="I2051" s="133">
        <v>101800</v>
      </c>
      <c r="J2051" s="133" t="s">
        <v>4868</v>
      </c>
      <c r="K2051" s="133" t="s">
        <v>557</v>
      </c>
      <c r="L2051" s="135" t="str">
        <f t="shared" si="62"/>
        <v>AA</v>
      </c>
      <c r="M2051" s="131">
        <f t="shared" si="63"/>
        <v>0</v>
      </c>
      <c r="P2051" s="136"/>
      <c r="Q2051" s="136"/>
      <c r="R2051" s="136"/>
      <c r="S2051" s="136"/>
      <c r="T2051"/>
      <c r="U2051" s="136"/>
      <c r="V2051" s="136"/>
      <c r="W2051"/>
      <c r="X2051" s="136"/>
      <c r="Y2051" s="136"/>
      <c r="Z2051" s="136"/>
      <c r="AA2051" s="136"/>
      <c r="AB2051" s="136"/>
      <c r="AC2051" s="136"/>
      <c r="AD2051" s="136"/>
      <c r="AE2051" s="136"/>
      <c r="AF2051" s="136"/>
      <c r="AG2051" s="136"/>
      <c r="AH2051" s="136"/>
      <c r="AI2051" s="136"/>
    </row>
    <row r="2052" spans="1:35" ht="30" x14ac:dyDescent="0.25">
      <c r="A2052" s="133">
        <v>273500</v>
      </c>
      <c r="B2052" s="133" t="s">
        <v>4868</v>
      </c>
      <c r="C2052" s="133">
        <v>2</v>
      </c>
      <c r="D2052" s="133" t="s">
        <v>1066</v>
      </c>
      <c r="E2052" s="133">
        <v>273</v>
      </c>
      <c r="F2052" s="133" t="s">
        <v>49</v>
      </c>
      <c r="G2052" s="133">
        <v>27350</v>
      </c>
      <c r="H2052" s="133" t="s">
        <v>4868</v>
      </c>
      <c r="I2052" s="133">
        <v>105567</v>
      </c>
      <c r="J2052" s="133" t="s">
        <v>4871</v>
      </c>
      <c r="K2052" s="133" t="s">
        <v>557</v>
      </c>
      <c r="L2052" s="135" t="str">
        <f t="shared" si="62"/>
        <v>AA</v>
      </c>
      <c r="M2052" s="131">
        <f t="shared" si="63"/>
        <v>0</v>
      </c>
      <c r="P2052" s="136"/>
      <c r="Q2052" s="136"/>
      <c r="R2052" s="136"/>
      <c r="S2052" s="136"/>
      <c r="T2052"/>
      <c r="U2052" s="136"/>
      <c r="V2052" s="136"/>
      <c r="W2052"/>
      <c r="X2052" s="136"/>
      <c r="Y2052" s="136"/>
      <c r="Z2052" s="136"/>
      <c r="AA2052" s="136"/>
      <c r="AB2052" s="136"/>
      <c r="AC2052" s="136"/>
      <c r="AD2052" s="136"/>
      <c r="AE2052" s="136"/>
      <c r="AF2052" s="136"/>
      <c r="AG2052" s="136"/>
      <c r="AH2052" s="136"/>
      <c r="AI2052" s="136"/>
    </row>
    <row r="2053" spans="1:35" ht="30" x14ac:dyDescent="0.25">
      <c r="A2053" s="133">
        <v>273500</v>
      </c>
      <c r="B2053" s="133" t="s">
        <v>4868</v>
      </c>
      <c r="C2053" s="133">
        <v>2</v>
      </c>
      <c r="D2053" s="133" t="s">
        <v>1066</v>
      </c>
      <c r="E2053" s="133">
        <v>273</v>
      </c>
      <c r="F2053" s="133" t="s">
        <v>49</v>
      </c>
      <c r="G2053" s="133">
        <v>27350</v>
      </c>
      <c r="H2053" s="133" t="s">
        <v>4868</v>
      </c>
      <c r="I2053" s="133">
        <v>227052</v>
      </c>
      <c r="J2053" s="133" t="s">
        <v>4873</v>
      </c>
      <c r="K2053" s="133" t="s">
        <v>545</v>
      </c>
      <c r="L2053" s="135" t="str">
        <f t="shared" ref="L2053:L2116" si="64">IF(K2053=102,"AA102",IF(K2053=103,"AA103",VLOOKUP(C2053,$AJ$5:$AK$13,2,0)))</f>
        <v>AA</v>
      </c>
      <c r="M2053" s="131">
        <f t="shared" si="63"/>
        <v>0</v>
      </c>
      <c r="P2053" s="136"/>
      <c r="Q2053" s="136"/>
      <c r="R2053" s="136"/>
      <c r="S2053" s="136"/>
      <c r="T2053"/>
      <c r="U2053" s="136"/>
      <c r="V2053" s="136"/>
      <c r="W2053"/>
      <c r="X2053" s="136"/>
      <c r="Y2053" s="136"/>
      <c r="Z2053" s="136"/>
      <c r="AA2053" s="136"/>
      <c r="AB2053" s="136"/>
      <c r="AC2053" s="136"/>
      <c r="AD2053" s="136"/>
      <c r="AE2053" s="136"/>
      <c r="AF2053" s="136"/>
      <c r="AG2053" s="136"/>
      <c r="AH2053" s="136"/>
      <c r="AI2053" s="136"/>
    </row>
    <row r="2054" spans="1:35" ht="30" x14ac:dyDescent="0.25">
      <c r="A2054" s="133">
        <v>273500</v>
      </c>
      <c r="B2054" s="133" t="s">
        <v>4868</v>
      </c>
      <c r="C2054" s="133">
        <v>2</v>
      </c>
      <c r="D2054" s="133" t="s">
        <v>1066</v>
      </c>
      <c r="E2054" s="133">
        <v>273</v>
      </c>
      <c r="F2054" s="133" t="s">
        <v>49</v>
      </c>
      <c r="G2054" s="133">
        <v>27350</v>
      </c>
      <c r="H2054" s="133" t="s">
        <v>4868</v>
      </c>
      <c r="I2054" s="133">
        <v>228268</v>
      </c>
      <c r="J2054" s="133" t="s">
        <v>4875</v>
      </c>
      <c r="K2054" s="133" t="s">
        <v>1156</v>
      </c>
      <c r="L2054" s="135" t="str">
        <f t="shared" si="64"/>
        <v>AA</v>
      </c>
      <c r="M2054" s="131">
        <f t="shared" ref="M2054:M2117" si="65">VLOOKUP(H2054,$W$5:$X$227,2,FALSE)</f>
        <v>0</v>
      </c>
      <c r="P2054" s="136"/>
      <c r="Q2054" s="136"/>
      <c r="R2054" s="136"/>
      <c r="S2054" s="136"/>
      <c r="T2054"/>
      <c r="U2054" s="136"/>
      <c r="V2054" s="136"/>
      <c r="W2054"/>
      <c r="X2054" s="136"/>
      <c r="Y2054" s="136"/>
      <c r="Z2054" s="136"/>
      <c r="AA2054" s="136"/>
      <c r="AB2054" s="136"/>
      <c r="AC2054" s="136"/>
      <c r="AD2054" s="136"/>
      <c r="AE2054" s="136"/>
      <c r="AF2054" s="136"/>
      <c r="AG2054" s="136"/>
      <c r="AH2054" s="136"/>
      <c r="AI2054" s="136"/>
    </row>
    <row r="2055" spans="1:35" ht="30" x14ac:dyDescent="0.25">
      <c r="A2055" s="133">
        <v>273500</v>
      </c>
      <c r="B2055" s="133" t="s">
        <v>4868</v>
      </c>
      <c r="C2055" s="133">
        <v>2</v>
      </c>
      <c r="D2055" s="133" t="s">
        <v>1066</v>
      </c>
      <c r="E2055" s="133">
        <v>273</v>
      </c>
      <c r="F2055" s="133" t="s">
        <v>49</v>
      </c>
      <c r="G2055" s="133">
        <v>27350</v>
      </c>
      <c r="H2055" s="133" t="s">
        <v>4868</v>
      </c>
      <c r="I2055" s="133">
        <v>228493</v>
      </c>
      <c r="J2055" s="133" t="s">
        <v>4877</v>
      </c>
      <c r="K2055" s="133" t="s">
        <v>545</v>
      </c>
      <c r="L2055" s="135" t="str">
        <f t="shared" si="64"/>
        <v>AA</v>
      </c>
      <c r="M2055" s="131">
        <f t="shared" si="65"/>
        <v>0</v>
      </c>
      <c r="P2055" s="136"/>
      <c r="Q2055" s="136"/>
      <c r="R2055" s="136"/>
      <c r="S2055" s="136"/>
      <c r="T2055"/>
      <c r="U2055" s="136"/>
      <c r="V2055" s="136"/>
      <c r="W2055"/>
      <c r="X2055" s="136"/>
      <c r="Y2055" s="136"/>
      <c r="Z2055" s="136"/>
      <c r="AA2055" s="136"/>
      <c r="AB2055" s="136"/>
      <c r="AC2055" s="136"/>
      <c r="AD2055" s="136"/>
      <c r="AE2055" s="136"/>
      <c r="AF2055" s="136"/>
      <c r="AG2055" s="136"/>
      <c r="AH2055" s="136"/>
      <c r="AI2055" s="136"/>
    </row>
    <row r="2056" spans="1:35" ht="30" x14ac:dyDescent="0.25">
      <c r="A2056" s="133">
        <v>273500</v>
      </c>
      <c r="B2056" s="133" t="s">
        <v>4868</v>
      </c>
      <c r="C2056" s="133">
        <v>2</v>
      </c>
      <c r="D2056" s="133" t="s">
        <v>1066</v>
      </c>
      <c r="E2056" s="133">
        <v>273</v>
      </c>
      <c r="F2056" s="133" t="s">
        <v>49</v>
      </c>
      <c r="G2056" s="133">
        <v>27350</v>
      </c>
      <c r="H2056" s="133" t="s">
        <v>4868</v>
      </c>
      <c r="I2056" s="133">
        <v>228650</v>
      </c>
      <c r="J2056" s="133" t="s">
        <v>4879</v>
      </c>
      <c r="K2056" s="133" t="s">
        <v>545</v>
      </c>
      <c r="L2056" s="135" t="str">
        <f t="shared" si="64"/>
        <v>AA</v>
      </c>
      <c r="M2056" s="131">
        <f t="shared" si="65"/>
        <v>0</v>
      </c>
      <c r="P2056" s="136"/>
      <c r="Q2056" s="136"/>
      <c r="R2056" s="136"/>
      <c r="S2056" s="136"/>
      <c r="T2056"/>
      <c r="U2056" s="136"/>
      <c r="V2056" s="136"/>
      <c r="W2056"/>
      <c r="X2056" s="136"/>
      <c r="Y2056" s="136"/>
      <c r="Z2056" s="136"/>
      <c r="AA2056" s="136"/>
      <c r="AB2056" s="136"/>
      <c r="AC2056" s="136"/>
      <c r="AD2056" s="136"/>
      <c r="AE2056" s="136"/>
      <c r="AF2056" s="136"/>
      <c r="AG2056" s="136"/>
      <c r="AH2056" s="136"/>
      <c r="AI2056" s="136"/>
    </row>
    <row r="2057" spans="1:35" ht="30" x14ac:dyDescent="0.25">
      <c r="A2057" s="133">
        <v>273500</v>
      </c>
      <c r="B2057" s="133" t="s">
        <v>4868</v>
      </c>
      <c r="C2057" s="133">
        <v>2</v>
      </c>
      <c r="D2057" s="133" t="s">
        <v>1066</v>
      </c>
      <c r="E2057" s="133">
        <v>273</v>
      </c>
      <c r="F2057" s="133" t="s">
        <v>49</v>
      </c>
      <c r="G2057" s="133">
        <v>27350</v>
      </c>
      <c r="H2057" s="133" t="s">
        <v>4868</v>
      </c>
      <c r="I2057" s="133">
        <v>228651</v>
      </c>
      <c r="J2057" s="133" t="s">
        <v>4881</v>
      </c>
      <c r="K2057" s="133" t="s">
        <v>545</v>
      </c>
      <c r="L2057" s="135" t="str">
        <f t="shared" si="64"/>
        <v>AA</v>
      </c>
      <c r="M2057" s="131">
        <f t="shared" si="65"/>
        <v>0</v>
      </c>
      <c r="P2057" s="136"/>
      <c r="Q2057" s="136"/>
      <c r="R2057" s="136"/>
      <c r="S2057" s="136"/>
      <c r="T2057"/>
      <c r="U2057" s="136"/>
      <c r="V2057" s="136"/>
      <c r="W2057"/>
      <c r="X2057" s="136"/>
      <c r="Y2057" s="136"/>
      <c r="Z2057" s="136"/>
      <c r="AA2057" s="136"/>
      <c r="AB2057" s="136"/>
      <c r="AC2057" s="136"/>
      <c r="AD2057" s="136"/>
      <c r="AE2057" s="136"/>
      <c r="AF2057" s="136"/>
      <c r="AG2057" s="136"/>
      <c r="AH2057" s="136"/>
      <c r="AI2057" s="136"/>
    </row>
    <row r="2058" spans="1:35" ht="30" x14ac:dyDescent="0.25">
      <c r="A2058" s="133">
        <v>273500</v>
      </c>
      <c r="B2058" s="133" t="s">
        <v>4868</v>
      </c>
      <c r="C2058" s="133">
        <v>2</v>
      </c>
      <c r="D2058" s="133" t="s">
        <v>1066</v>
      </c>
      <c r="E2058" s="133">
        <v>273</v>
      </c>
      <c r="F2058" s="133" t="s">
        <v>49</v>
      </c>
      <c r="G2058" s="133">
        <v>27350</v>
      </c>
      <c r="H2058" s="133" t="s">
        <v>4868</v>
      </c>
      <c r="I2058" s="133">
        <v>228964</v>
      </c>
      <c r="J2058" s="133" t="s">
        <v>4883</v>
      </c>
      <c r="K2058" s="133" t="s">
        <v>545</v>
      </c>
      <c r="L2058" s="135" t="str">
        <f t="shared" si="64"/>
        <v>AA</v>
      </c>
      <c r="M2058" s="131">
        <f t="shared" si="65"/>
        <v>0</v>
      </c>
      <c r="P2058" s="136"/>
      <c r="Q2058" s="136"/>
      <c r="R2058" s="136"/>
      <c r="S2058" s="136"/>
      <c r="T2058"/>
      <c r="U2058" s="136"/>
      <c r="V2058" s="136"/>
      <c r="W2058"/>
      <c r="X2058" s="136"/>
      <c r="Y2058" s="136"/>
      <c r="Z2058" s="136"/>
      <c r="AA2058" s="136"/>
      <c r="AB2058" s="136"/>
      <c r="AC2058" s="136"/>
      <c r="AD2058" s="136"/>
      <c r="AE2058" s="136"/>
      <c r="AF2058" s="136"/>
      <c r="AG2058" s="136"/>
      <c r="AH2058" s="136"/>
      <c r="AI2058" s="136"/>
    </row>
    <row r="2059" spans="1:35" ht="30" x14ac:dyDescent="0.25">
      <c r="A2059" s="133">
        <v>273500</v>
      </c>
      <c r="B2059" s="133" t="s">
        <v>4868</v>
      </c>
      <c r="C2059" s="133">
        <v>2</v>
      </c>
      <c r="D2059" s="133" t="s">
        <v>1066</v>
      </c>
      <c r="E2059" s="133">
        <v>273</v>
      </c>
      <c r="F2059" s="133" t="s">
        <v>49</v>
      </c>
      <c r="G2059" s="133">
        <v>27350</v>
      </c>
      <c r="H2059" s="133" t="s">
        <v>4868</v>
      </c>
      <c r="I2059" s="133">
        <v>333507</v>
      </c>
      <c r="J2059" s="133" t="s">
        <v>4885</v>
      </c>
      <c r="K2059" s="133" t="s">
        <v>545</v>
      </c>
      <c r="L2059" s="135" t="str">
        <f t="shared" si="64"/>
        <v>AA</v>
      </c>
      <c r="M2059" s="131">
        <f t="shared" si="65"/>
        <v>0</v>
      </c>
      <c r="P2059" s="136"/>
      <c r="Q2059" s="136"/>
      <c r="R2059" s="136"/>
      <c r="S2059" s="136"/>
      <c r="T2059"/>
      <c r="U2059" s="136"/>
      <c r="V2059" s="136"/>
      <c r="W2059"/>
      <c r="X2059" s="136"/>
      <c r="Y2059" s="136"/>
      <c r="Z2059" s="136"/>
      <c r="AA2059" s="136"/>
      <c r="AB2059" s="136"/>
      <c r="AC2059" s="136"/>
      <c r="AD2059" s="136"/>
      <c r="AE2059" s="136"/>
      <c r="AF2059" s="136"/>
      <c r="AG2059" s="136"/>
      <c r="AH2059" s="136"/>
      <c r="AI2059" s="136"/>
    </row>
    <row r="2060" spans="1:35" ht="30" x14ac:dyDescent="0.25">
      <c r="A2060" s="133">
        <v>273600</v>
      </c>
      <c r="B2060" s="133" t="s">
        <v>4887</v>
      </c>
      <c r="C2060" s="133">
        <v>2</v>
      </c>
      <c r="D2060" s="133" t="s">
        <v>1066</v>
      </c>
      <c r="E2060" s="133">
        <v>273</v>
      </c>
      <c r="F2060" s="133" t="s">
        <v>49</v>
      </c>
      <c r="G2060" s="133">
        <v>27360</v>
      </c>
      <c r="H2060" s="133" t="s">
        <v>4887</v>
      </c>
      <c r="I2060" s="133">
        <v>107425</v>
      </c>
      <c r="J2060" s="133" t="s">
        <v>4889</v>
      </c>
      <c r="K2060" s="133" t="s">
        <v>545</v>
      </c>
      <c r="L2060" s="135" t="str">
        <f t="shared" si="64"/>
        <v>AA</v>
      </c>
      <c r="M2060" s="131">
        <f t="shared" si="65"/>
        <v>0</v>
      </c>
      <c r="P2060" s="136"/>
      <c r="Q2060" s="136"/>
      <c r="R2060" s="136"/>
      <c r="S2060" s="136"/>
      <c r="T2060"/>
      <c r="U2060" s="136"/>
      <c r="V2060" s="136"/>
      <c r="W2060"/>
      <c r="X2060" s="136"/>
      <c r="Y2060" s="136"/>
      <c r="Z2060" s="136"/>
      <c r="AA2060" s="136"/>
      <c r="AB2060" s="136"/>
      <c r="AC2060" s="136"/>
      <c r="AD2060" s="136"/>
      <c r="AE2060" s="136"/>
      <c r="AF2060" s="136"/>
      <c r="AG2060" s="136"/>
      <c r="AH2060" s="136"/>
      <c r="AI2060" s="136"/>
    </row>
    <row r="2061" spans="1:35" ht="30" x14ac:dyDescent="0.25">
      <c r="A2061" s="133">
        <v>273600</v>
      </c>
      <c r="B2061" s="133" t="s">
        <v>4887</v>
      </c>
      <c r="C2061" s="133">
        <v>2</v>
      </c>
      <c r="D2061" s="133" t="s">
        <v>1066</v>
      </c>
      <c r="E2061" s="133">
        <v>273</v>
      </c>
      <c r="F2061" s="133" t="s">
        <v>49</v>
      </c>
      <c r="G2061" s="133">
        <v>27360</v>
      </c>
      <c r="H2061" s="133" t="s">
        <v>4887</v>
      </c>
      <c r="I2061" s="133">
        <v>107426</v>
      </c>
      <c r="J2061" s="133" t="s">
        <v>4891</v>
      </c>
      <c r="K2061" s="133" t="s">
        <v>545</v>
      </c>
      <c r="L2061" s="135" t="str">
        <f t="shared" si="64"/>
        <v>AA</v>
      </c>
      <c r="M2061" s="131">
        <f t="shared" si="65"/>
        <v>0</v>
      </c>
      <c r="P2061" s="136"/>
      <c r="Q2061" s="136"/>
      <c r="R2061" s="136"/>
      <c r="S2061" s="136"/>
      <c r="T2061"/>
      <c r="U2061" s="136"/>
      <c r="V2061" s="136"/>
      <c r="W2061"/>
      <c r="X2061" s="136"/>
      <c r="Y2061" s="136"/>
      <c r="Z2061" s="136"/>
      <c r="AA2061" s="136"/>
      <c r="AB2061" s="136"/>
      <c r="AC2061" s="136"/>
      <c r="AD2061" s="136"/>
      <c r="AE2061" s="136"/>
      <c r="AF2061" s="136"/>
      <c r="AG2061" s="136"/>
      <c r="AH2061" s="136"/>
      <c r="AI2061" s="136"/>
    </row>
    <row r="2062" spans="1:35" ht="30" x14ac:dyDescent="0.25">
      <c r="A2062" s="133">
        <v>273600</v>
      </c>
      <c r="B2062" s="133" t="s">
        <v>4887</v>
      </c>
      <c r="C2062" s="133">
        <v>2</v>
      </c>
      <c r="D2062" s="133" t="s">
        <v>1066</v>
      </c>
      <c r="E2062" s="133">
        <v>273</v>
      </c>
      <c r="F2062" s="133" t="s">
        <v>49</v>
      </c>
      <c r="G2062" s="133">
        <v>27360</v>
      </c>
      <c r="H2062" s="133" t="s">
        <v>4887</v>
      </c>
      <c r="I2062" s="133">
        <v>225504</v>
      </c>
      <c r="J2062" s="133" t="s">
        <v>4893</v>
      </c>
      <c r="K2062" s="133" t="s">
        <v>545</v>
      </c>
      <c r="L2062" s="135" t="str">
        <f t="shared" si="64"/>
        <v>AA</v>
      </c>
      <c r="M2062" s="131">
        <f t="shared" si="65"/>
        <v>0</v>
      </c>
      <c r="P2062" s="136"/>
      <c r="Q2062" s="136"/>
      <c r="R2062" s="136"/>
      <c r="S2062" s="136"/>
      <c r="T2062"/>
      <c r="U2062" s="136"/>
      <c r="V2062" s="136"/>
      <c r="W2062"/>
      <c r="X2062" s="136"/>
      <c r="Y2062" s="136"/>
      <c r="Z2062" s="136"/>
      <c r="AA2062" s="136"/>
      <c r="AB2062" s="136"/>
      <c r="AC2062" s="136"/>
      <c r="AD2062" s="136"/>
      <c r="AE2062" s="136"/>
      <c r="AF2062" s="136"/>
      <c r="AG2062" s="136"/>
      <c r="AH2062" s="136"/>
      <c r="AI2062" s="136"/>
    </row>
    <row r="2063" spans="1:35" ht="30" x14ac:dyDescent="0.25">
      <c r="A2063" s="133">
        <v>273600</v>
      </c>
      <c r="B2063" s="133" t="s">
        <v>4887</v>
      </c>
      <c r="C2063" s="133">
        <v>2</v>
      </c>
      <c r="D2063" s="133" t="s">
        <v>1066</v>
      </c>
      <c r="E2063" s="133">
        <v>273</v>
      </c>
      <c r="F2063" s="133" t="s">
        <v>49</v>
      </c>
      <c r="G2063" s="133">
        <v>27360</v>
      </c>
      <c r="H2063" s="133" t="s">
        <v>4887</v>
      </c>
      <c r="I2063" s="133">
        <v>227068</v>
      </c>
      <c r="J2063" s="133" t="s">
        <v>4895</v>
      </c>
      <c r="K2063" s="133" t="s">
        <v>545</v>
      </c>
      <c r="L2063" s="135" t="str">
        <f t="shared" si="64"/>
        <v>AA</v>
      </c>
      <c r="M2063" s="131">
        <f t="shared" si="65"/>
        <v>0</v>
      </c>
      <c r="P2063" s="136"/>
      <c r="Q2063" s="136"/>
      <c r="R2063" s="136"/>
      <c r="S2063" s="136"/>
      <c r="T2063"/>
      <c r="U2063" s="136"/>
      <c r="V2063" s="136"/>
      <c r="W2063"/>
      <c r="X2063" s="136"/>
      <c r="Y2063" s="136"/>
      <c r="Z2063" s="136"/>
      <c r="AA2063" s="136"/>
      <c r="AB2063" s="136"/>
      <c r="AC2063" s="136"/>
      <c r="AD2063" s="136"/>
      <c r="AE2063" s="136"/>
      <c r="AF2063" s="136"/>
      <c r="AG2063" s="136"/>
      <c r="AH2063" s="136"/>
      <c r="AI2063" s="136"/>
    </row>
    <row r="2064" spans="1:35" ht="30" x14ac:dyDescent="0.25">
      <c r="A2064" s="133">
        <v>273600</v>
      </c>
      <c r="B2064" s="133" t="s">
        <v>4887</v>
      </c>
      <c r="C2064" s="133">
        <v>2</v>
      </c>
      <c r="D2064" s="133" t="s">
        <v>1066</v>
      </c>
      <c r="E2064" s="133">
        <v>273</v>
      </c>
      <c r="F2064" s="133" t="s">
        <v>49</v>
      </c>
      <c r="G2064" s="133">
        <v>27360</v>
      </c>
      <c r="H2064" s="133" t="s">
        <v>4887</v>
      </c>
      <c r="I2064" s="133">
        <v>227184</v>
      </c>
      <c r="J2064" s="133" t="s">
        <v>4897</v>
      </c>
      <c r="K2064" s="133" t="s">
        <v>545</v>
      </c>
      <c r="L2064" s="135" t="str">
        <f t="shared" si="64"/>
        <v>AA</v>
      </c>
      <c r="M2064" s="131">
        <f t="shared" si="65"/>
        <v>0</v>
      </c>
      <c r="P2064" s="136"/>
      <c r="Q2064" s="136"/>
      <c r="R2064" s="136"/>
      <c r="S2064" s="136"/>
      <c r="T2064"/>
      <c r="U2064" s="136"/>
      <c r="V2064" s="136"/>
      <c r="W2064"/>
      <c r="X2064" s="136"/>
      <c r="Y2064" s="136"/>
      <c r="Z2064" s="136"/>
      <c r="AA2064" s="136"/>
      <c r="AB2064" s="136"/>
      <c r="AC2064" s="136"/>
      <c r="AD2064" s="136"/>
      <c r="AE2064" s="136"/>
      <c r="AF2064" s="136"/>
      <c r="AG2064" s="136"/>
      <c r="AH2064" s="136"/>
      <c r="AI2064" s="136"/>
    </row>
    <row r="2065" spans="1:35" ht="30" x14ac:dyDescent="0.25">
      <c r="A2065" s="133">
        <v>273600</v>
      </c>
      <c r="B2065" s="133" t="s">
        <v>4887</v>
      </c>
      <c r="C2065" s="133">
        <v>2</v>
      </c>
      <c r="D2065" s="133" t="s">
        <v>1066</v>
      </c>
      <c r="E2065" s="133">
        <v>273</v>
      </c>
      <c r="F2065" s="133" t="s">
        <v>49</v>
      </c>
      <c r="G2065" s="133">
        <v>27360</v>
      </c>
      <c r="H2065" s="133" t="s">
        <v>4887</v>
      </c>
      <c r="I2065" s="133">
        <v>227433</v>
      </c>
      <c r="J2065" s="133" t="s">
        <v>4899</v>
      </c>
      <c r="K2065" s="133" t="s">
        <v>545</v>
      </c>
      <c r="L2065" s="135" t="str">
        <f t="shared" si="64"/>
        <v>AA</v>
      </c>
      <c r="M2065" s="131">
        <f t="shared" si="65"/>
        <v>0</v>
      </c>
      <c r="P2065" s="136"/>
      <c r="Q2065" s="136"/>
      <c r="R2065" s="136"/>
      <c r="S2065" s="136"/>
      <c r="T2065"/>
      <c r="U2065" s="136"/>
      <c r="V2065" s="136"/>
      <c r="W2065"/>
      <c r="X2065" s="136"/>
      <c r="Y2065" s="136"/>
      <c r="Z2065" s="136"/>
      <c r="AA2065" s="136"/>
      <c r="AB2065" s="136"/>
      <c r="AC2065" s="136"/>
      <c r="AD2065" s="136"/>
      <c r="AE2065" s="136"/>
      <c r="AF2065" s="136"/>
      <c r="AG2065" s="136"/>
      <c r="AH2065" s="136"/>
      <c r="AI2065" s="136"/>
    </row>
    <row r="2066" spans="1:35" ht="30" x14ac:dyDescent="0.25">
      <c r="A2066" s="133">
        <v>273600</v>
      </c>
      <c r="B2066" s="133" t="s">
        <v>4887</v>
      </c>
      <c r="C2066" s="133">
        <v>2</v>
      </c>
      <c r="D2066" s="133" t="s">
        <v>1066</v>
      </c>
      <c r="E2066" s="133">
        <v>273</v>
      </c>
      <c r="F2066" s="133" t="s">
        <v>49</v>
      </c>
      <c r="G2066" s="133">
        <v>27360</v>
      </c>
      <c r="H2066" s="133" t="s">
        <v>4887</v>
      </c>
      <c r="I2066" s="133">
        <v>227469</v>
      </c>
      <c r="J2066" s="133" t="s">
        <v>4901</v>
      </c>
      <c r="K2066" s="133" t="s">
        <v>545</v>
      </c>
      <c r="L2066" s="135" t="str">
        <f t="shared" si="64"/>
        <v>AA</v>
      </c>
      <c r="M2066" s="131">
        <f t="shared" si="65"/>
        <v>0</v>
      </c>
      <c r="P2066" s="136"/>
      <c r="Q2066" s="136"/>
      <c r="R2066" s="136"/>
      <c r="S2066" s="136"/>
      <c r="T2066"/>
      <c r="U2066" s="136"/>
      <c r="V2066" s="136"/>
      <c r="W2066"/>
      <c r="X2066" s="136"/>
      <c r="Y2066" s="136"/>
      <c r="Z2066" s="136"/>
      <c r="AA2066" s="136"/>
      <c r="AB2066" s="136"/>
      <c r="AC2066" s="136"/>
      <c r="AD2066" s="136"/>
      <c r="AE2066" s="136"/>
      <c r="AF2066" s="136"/>
      <c r="AG2066" s="136"/>
      <c r="AH2066" s="136"/>
      <c r="AI2066" s="136"/>
    </row>
    <row r="2067" spans="1:35" ht="30" x14ac:dyDescent="0.25">
      <c r="A2067" s="133">
        <v>273600</v>
      </c>
      <c r="B2067" s="133" t="s">
        <v>4887</v>
      </c>
      <c r="C2067" s="133">
        <v>2</v>
      </c>
      <c r="D2067" s="133" t="s">
        <v>1066</v>
      </c>
      <c r="E2067" s="133">
        <v>273</v>
      </c>
      <c r="F2067" s="133" t="s">
        <v>49</v>
      </c>
      <c r="G2067" s="133">
        <v>27360</v>
      </c>
      <c r="H2067" s="133" t="s">
        <v>4887</v>
      </c>
      <c r="I2067" s="133">
        <v>227502</v>
      </c>
      <c r="J2067" s="133" t="s">
        <v>4903</v>
      </c>
      <c r="K2067" s="133" t="s">
        <v>545</v>
      </c>
      <c r="L2067" s="135" t="str">
        <f t="shared" si="64"/>
        <v>AA</v>
      </c>
      <c r="M2067" s="131">
        <f t="shared" si="65"/>
        <v>0</v>
      </c>
      <c r="P2067" s="136"/>
      <c r="Q2067" s="136"/>
      <c r="R2067" s="136"/>
      <c r="S2067" s="136"/>
      <c r="T2067"/>
      <c r="U2067" s="136"/>
      <c r="V2067" s="136"/>
      <c r="W2067"/>
      <c r="X2067" s="136"/>
      <c r="Y2067" s="136"/>
      <c r="Z2067" s="136"/>
      <c r="AA2067" s="136"/>
      <c r="AB2067" s="136"/>
      <c r="AC2067" s="136"/>
      <c r="AD2067" s="136"/>
      <c r="AE2067" s="136"/>
      <c r="AF2067" s="136"/>
      <c r="AG2067" s="136"/>
      <c r="AH2067" s="136"/>
      <c r="AI2067" s="136"/>
    </row>
    <row r="2068" spans="1:35" ht="30" x14ac:dyDescent="0.25">
      <c r="A2068" s="133">
        <v>273600</v>
      </c>
      <c r="B2068" s="133" t="s">
        <v>4887</v>
      </c>
      <c r="C2068" s="133">
        <v>2</v>
      </c>
      <c r="D2068" s="133" t="s">
        <v>1066</v>
      </c>
      <c r="E2068" s="133">
        <v>273</v>
      </c>
      <c r="F2068" s="133" t="s">
        <v>49</v>
      </c>
      <c r="G2068" s="133">
        <v>27360</v>
      </c>
      <c r="H2068" s="133" t="s">
        <v>4887</v>
      </c>
      <c r="I2068" s="133">
        <v>228730</v>
      </c>
      <c r="J2068" s="133" t="s">
        <v>4905</v>
      </c>
      <c r="K2068" s="133" t="s">
        <v>545</v>
      </c>
      <c r="L2068" s="135" t="str">
        <f t="shared" si="64"/>
        <v>AA</v>
      </c>
      <c r="M2068" s="131">
        <f t="shared" si="65"/>
        <v>0</v>
      </c>
      <c r="P2068" s="136"/>
      <c r="Q2068" s="136"/>
      <c r="R2068" s="136"/>
      <c r="S2068" s="136"/>
      <c r="T2068"/>
      <c r="U2068" s="136"/>
      <c r="V2068" s="136"/>
      <c r="W2068"/>
      <c r="X2068" s="136"/>
      <c r="Y2068" s="136"/>
      <c r="Z2068" s="136"/>
      <c r="AA2068" s="136"/>
      <c r="AB2068" s="136"/>
      <c r="AC2068" s="136"/>
      <c r="AD2068" s="136"/>
      <c r="AE2068" s="136"/>
      <c r="AF2068" s="136"/>
      <c r="AG2068" s="136"/>
      <c r="AH2068" s="136"/>
      <c r="AI2068" s="136"/>
    </row>
    <row r="2069" spans="1:35" ht="30" x14ac:dyDescent="0.25">
      <c r="A2069" s="133">
        <v>273600</v>
      </c>
      <c r="B2069" s="133" t="s">
        <v>4887</v>
      </c>
      <c r="C2069" s="133">
        <v>2</v>
      </c>
      <c r="D2069" s="133" t="s">
        <v>1066</v>
      </c>
      <c r="E2069" s="133">
        <v>273</v>
      </c>
      <c r="F2069" s="133" t="s">
        <v>49</v>
      </c>
      <c r="G2069" s="133">
        <v>27360</v>
      </c>
      <c r="H2069" s="133" t="s">
        <v>4887</v>
      </c>
      <c r="I2069" s="133">
        <v>228949</v>
      </c>
      <c r="J2069" s="133" t="s">
        <v>4907</v>
      </c>
      <c r="K2069" s="133" t="s">
        <v>545</v>
      </c>
      <c r="L2069" s="135" t="str">
        <f t="shared" si="64"/>
        <v>AA</v>
      </c>
      <c r="M2069" s="131">
        <f t="shared" si="65"/>
        <v>0</v>
      </c>
      <c r="P2069" s="136"/>
      <c r="Q2069" s="136"/>
      <c r="R2069" s="136"/>
      <c r="S2069" s="136"/>
      <c r="T2069"/>
      <c r="U2069" s="136"/>
      <c r="V2069" s="136"/>
      <c r="W2069"/>
      <c r="X2069" s="136"/>
      <c r="Y2069" s="136"/>
      <c r="Z2069" s="136"/>
      <c r="AA2069" s="136"/>
      <c r="AB2069" s="136"/>
      <c r="AC2069" s="136"/>
      <c r="AD2069" s="136"/>
      <c r="AE2069" s="136"/>
      <c r="AF2069" s="136"/>
      <c r="AG2069" s="136"/>
      <c r="AH2069" s="136"/>
      <c r="AI2069" s="136"/>
    </row>
    <row r="2070" spans="1:35" ht="30" x14ac:dyDescent="0.25">
      <c r="A2070" s="133">
        <v>273600</v>
      </c>
      <c r="B2070" s="133" t="s">
        <v>4887</v>
      </c>
      <c r="C2070" s="133">
        <v>2</v>
      </c>
      <c r="D2070" s="133" t="s">
        <v>1066</v>
      </c>
      <c r="E2070" s="133">
        <v>273</v>
      </c>
      <c r="F2070" s="133" t="s">
        <v>49</v>
      </c>
      <c r="G2070" s="133">
        <v>27360</v>
      </c>
      <c r="H2070" s="133" t="s">
        <v>4887</v>
      </c>
      <c r="I2070" s="133">
        <v>336032</v>
      </c>
      <c r="J2070" s="133" t="s">
        <v>8216</v>
      </c>
      <c r="K2070" s="133" t="s">
        <v>884</v>
      </c>
      <c r="L2070" s="135" t="str">
        <f t="shared" si="64"/>
        <v>AA</v>
      </c>
      <c r="M2070" s="131">
        <f t="shared" si="65"/>
        <v>0</v>
      </c>
      <c r="P2070" s="136"/>
      <c r="Q2070" s="136"/>
      <c r="R2070" s="136"/>
      <c r="S2070" s="136"/>
      <c r="T2070"/>
      <c r="U2070" s="136"/>
      <c r="V2070" s="136"/>
      <c r="W2070"/>
      <c r="X2070" s="136"/>
      <c r="Y2070" s="136"/>
      <c r="Z2070" s="136"/>
      <c r="AA2070" s="136"/>
      <c r="AB2070" s="136"/>
      <c r="AC2070" s="136"/>
      <c r="AD2070" s="136"/>
      <c r="AE2070" s="136"/>
      <c r="AF2070" s="136"/>
      <c r="AG2070" s="136"/>
      <c r="AH2070" s="136"/>
      <c r="AI2070" s="136"/>
    </row>
    <row r="2071" spans="1:35" ht="30" x14ac:dyDescent="0.25">
      <c r="A2071" s="133">
        <v>273600</v>
      </c>
      <c r="B2071" s="133" t="s">
        <v>4887</v>
      </c>
      <c r="C2071" s="133">
        <v>2</v>
      </c>
      <c r="D2071" s="133" t="s">
        <v>1066</v>
      </c>
      <c r="E2071" s="133">
        <v>273</v>
      </c>
      <c r="F2071" s="133" t="s">
        <v>49</v>
      </c>
      <c r="G2071" s="133">
        <v>27360</v>
      </c>
      <c r="H2071" s="133" t="s">
        <v>4887</v>
      </c>
      <c r="I2071" s="133">
        <v>336157</v>
      </c>
      <c r="J2071" s="133" t="s">
        <v>4911</v>
      </c>
      <c r="K2071" s="133" t="s">
        <v>884</v>
      </c>
      <c r="L2071" s="135" t="str">
        <f t="shared" si="64"/>
        <v>AA</v>
      </c>
      <c r="M2071" s="131">
        <f t="shared" si="65"/>
        <v>0</v>
      </c>
      <c r="P2071" s="136"/>
      <c r="Q2071" s="136"/>
      <c r="R2071" s="136"/>
      <c r="S2071" s="136"/>
      <c r="T2071"/>
      <c r="U2071" s="136"/>
      <c r="V2071" s="136"/>
      <c r="W2071"/>
      <c r="X2071" s="136"/>
      <c r="Y2071" s="136"/>
      <c r="Z2071" s="136"/>
      <c r="AA2071" s="136"/>
      <c r="AB2071" s="136"/>
      <c r="AC2071" s="136"/>
      <c r="AD2071" s="136"/>
      <c r="AE2071" s="136"/>
      <c r="AF2071" s="136"/>
      <c r="AG2071" s="136"/>
      <c r="AH2071" s="136"/>
      <c r="AI2071" s="136"/>
    </row>
    <row r="2072" spans="1:35" ht="30" x14ac:dyDescent="0.25">
      <c r="A2072" s="133">
        <v>273600</v>
      </c>
      <c r="B2072" s="133" t="s">
        <v>4887</v>
      </c>
      <c r="C2072" s="133">
        <v>2</v>
      </c>
      <c r="D2072" s="133" t="s">
        <v>1066</v>
      </c>
      <c r="E2072" s="133">
        <v>273</v>
      </c>
      <c r="F2072" s="133" t="s">
        <v>49</v>
      </c>
      <c r="G2072" s="133">
        <v>27360</v>
      </c>
      <c r="H2072" s="133" t="s">
        <v>4887</v>
      </c>
      <c r="I2072" s="133">
        <v>336166</v>
      </c>
      <c r="J2072" s="133" t="s">
        <v>4913</v>
      </c>
      <c r="K2072" s="133" t="s">
        <v>884</v>
      </c>
      <c r="L2072" s="135" t="str">
        <f t="shared" si="64"/>
        <v>AA</v>
      </c>
      <c r="M2072" s="131">
        <f t="shared" si="65"/>
        <v>0</v>
      </c>
      <c r="P2072" s="136"/>
      <c r="Q2072" s="136"/>
      <c r="R2072" s="136"/>
      <c r="S2072" s="136"/>
      <c r="T2072"/>
      <c r="U2072" s="136"/>
      <c r="V2072" s="136"/>
      <c r="W2072"/>
      <c r="X2072" s="136"/>
      <c r="Y2072" s="136"/>
      <c r="Z2072" s="136"/>
      <c r="AA2072" s="136"/>
      <c r="AB2072" s="136"/>
      <c r="AC2072" s="136"/>
      <c r="AD2072" s="136"/>
      <c r="AE2072" s="136"/>
      <c r="AF2072" s="136"/>
      <c r="AG2072" s="136"/>
      <c r="AH2072" s="136"/>
      <c r="AI2072" s="136"/>
    </row>
    <row r="2073" spans="1:35" ht="30" x14ac:dyDescent="0.25">
      <c r="A2073" s="133">
        <v>273600</v>
      </c>
      <c r="B2073" s="133" t="s">
        <v>4887</v>
      </c>
      <c r="C2073" s="133">
        <v>2</v>
      </c>
      <c r="D2073" s="133" t="s">
        <v>1066</v>
      </c>
      <c r="E2073" s="133">
        <v>273</v>
      </c>
      <c r="F2073" s="133" t="s">
        <v>49</v>
      </c>
      <c r="G2073" s="133">
        <v>27360</v>
      </c>
      <c r="H2073" s="133" t="s">
        <v>4887</v>
      </c>
      <c r="I2073" s="133">
        <v>336331</v>
      </c>
      <c r="J2073" s="133" t="s">
        <v>4915</v>
      </c>
      <c r="K2073" s="133" t="s">
        <v>884</v>
      </c>
      <c r="L2073" s="135" t="str">
        <f t="shared" si="64"/>
        <v>AA</v>
      </c>
      <c r="M2073" s="131">
        <f t="shared" si="65"/>
        <v>0</v>
      </c>
      <c r="P2073" s="136"/>
      <c r="Q2073" s="136"/>
      <c r="R2073" s="136"/>
      <c r="S2073" s="136"/>
      <c r="T2073"/>
      <c r="U2073" s="136"/>
      <c r="V2073" s="136"/>
      <c r="W2073"/>
      <c r="X2073" s="136"/>
      <c r="Y2073" s="136"/>
      <c r="Z2073" s="136"/>
      <c r="AA2073" s="136"/>
      <c r="AB2073" s="136"/>
      <c r="AC2073" s="136"/>
      <c r="AD2073" s="136"/>
      <c r="AE2073" s="136"/>
      <c r="AF2073" s="136"/>
      <c r="AG2073" s="136"/>
      <c r="AH2073" s="136"/>
      <c r="AI2073" s="136"/>
    </row>
    <row r="2074" spans="1:35" ht="30" x14ac:dyDescent="0.25">
      <c r="A2074" s="133">
        <v>273600</v>
      </c>
      <c r="B2074" s="133" t="s">
        <v>4887</v>
      </c>
      <c r="C2074" s="133">
        <v>2</v>
      </c>
      <c r="D2074" s="133" t="s">
        <v>1066</v>
      </c>
      <c r="E2074" s="133">
        <v>273</v>
      </c>
      <c r="F2074" s="133" t="s">
        <v>49</v>
      </c>
      <c r="G2074" s="133">
        <v>27360</v>
      </c>
      <c r="H2074" s="133" t="s">
        <v>4887</v>
      </c>
      <c r="I2074" s="133">
        <v>336638</v>
      </c>
      <c r="J2074" s="133" t="s">
        <v>4919</v>
      </c>
      <c r="K2074" s="133" t="s">
        <v>884</v>
      </c>
      <c r="L2074" s="135" t="str">
        <f t="shared" si="64"/>
        <v>AA</v>
      </c>
      <c r="M2074" s="131">
        <f t="shared" si="65"/>
        <v>0</v>
      </c>
      <c r="P2074" s="136"/>
      <c r="Q2074" s="136"/>
      <c r="R2074" s="136"/>
      <c r="S2074" s="136"/>
      <c r="T2074"/>
      <c r="U2074" s="136"/>
      <c r="V2074" s="136"/>
      <c r="W2074"/>
      <c r="X2074" s="136"/>
      <c r="Y2074" s="136"/>
      <c r="Z2074" s="136"/>
      <c r="AA2074" s="136"/>
      <c r="AB2074" s="136"/>
      <c r="AC2074" s="136"/>
      <c r="AD2074" s="136"/>
      <c r="AE2074" s="136"/>
      <c r="AF2074" s="136"/>
      <c r="AG2074" s="136"/>
      <c r="AH2074" s="136"/>
      <c r="AI2074" s="136"/>
    </row>
    <row r="2075" spans="1:35" ht="30" x14ac:dyDescent="0.25">
      <c r="A2075" s="133">
        <v>273600</v>
      </c>
      <c r="B2075" s="133" t="s">
        <v>4887</v>
      </c>
      <c r="C2075" s="133">
        <v>2</v>
      </c>
      <c r="D2075" s="133" t="s">
        <v>1066</v>
      </c>
      <c r="E2075" s="133">
        <v>273</v>
      </c>
      <c r="F2075" s="133" t="s">
        <v>49</v>
      </c>
      <c r="G2075" s="133">
        <v>27360</v>
      </c>
      <c r="H2075" s="133" t="s">
        <v>4887</v>
      </c>
      <c r="I2075" s="133">
        <v>336639</v>
      </c>
      <c r="J2075" s="133" t="s">
        <v>4921</v>
      </c>
      <c r="K2075" s="133" t="s">
        <v>884</v>
      </c>
      <c r="L2075" s="135" t="str">
        <f t="shared" si="64"/>
        <v>AA</v>
      </c>
      <c r="M2075" s="131">
        <f t="shared" si="65"/>
        <v>0</v>
      </c>
      <c r="P2075" s="136"/>
      <c r="Q2075" s="136"/>
      <c r="R2075" s="136"/>
      <c r="S2075" s="136"/>
      <c r="T2075"/>
      <c r="U2075" s="136"/>
      <c r="V2075" s="136"/>
      <c r="W2075"/>
      <c r="X2075" s="136"/>
      <c r="Y2075" s="136"/>
      <c r="Z2075" s="136"/>
      <c r="AA2075" s="136"/>
      <c r="AB2075" s="136"/>
      <c r="AC2075" s="136"/>
      <c r="AD2075" s="136"/>
      <c r="AE2075" s="136"/>
      <c r="AF2075" s="136"/>
      <c r="AG2075" s="136"/>
      <c r="AH2075" s="136"/>
      <c r="AI2075" s="136"/>
    </row>
    <row r="2076" spans="1:35" ht="30" x14ac:dyDescent="0.25">
      <c r="A2076" s="133">
        <v>273600</v>
      </c>
      <c r="B2076" s="133" t="s">
        <v>4887</v>
      </c>
      <c r="C2076" s="133">
        <v>2</v>
      </c>
      <c r="D2076" s="133" t="s">
        <v>1066</v>
      </c>
      <c r="E2076" s="133">
        <v>273</v>
      </c>
      <c r="F2076" s="133" t="s">
        <v>49</v>
      </c>
      <c r="G2076" s="133">
        <v>27360</v>
      </c>
      <c r="H2076" s="133" t="s">
        <v>4887</v>
      </c>
      <c r="I2076" s="133">
        <v>550597</v>
      </c>
      <c r="J2076" s="133" t="s">
        <v>4923</v>
      </c>
      <c r="K2076" s="133" t="s">
        <v>604</v>
      </c>
      <c r="L2076" s="135" t="str">
        <f t="shared" si="64"/>
        <v>AA</v>
      </c>
      <c r="M2076" s="131">
        <f t="shared" si="65"/>
        <v>0</v>
      </c>
      <c r="P2076" s="136"/>
      <c r="Q2076" s="136"/>
      <c r="R2076" s="136"/>
      <c r="S2076" s="136"/>
      <c r="T2076"/>
      <c r="U2076" s="136"/>
      <c r="V2076" s="136"/>
      <c r="W2076"/>
      <c r="X2076" s="136"/>
      <c r="Y2076" s="136"/>
      <c r="Z2076" s="136"/>
      <c r="AA2076" s="136"/>
      <c r="AB2076" s="136"/>
      <c r="AC2076" s="136"/>
      <c r="AD2076" s="136"/>
      <c r="AE2076" s="136"/>
      <c r="AF2076" s="136"/>
      <c r="AG2076" s="136"/>
      <c r="AH2076" s="136"/>
      <c r="AI2076" s="136"/>
    </row>
    <row r="2077" spans="1:35" ht="30" x14ac:dyDescent="0.25">
      <c r="A2077" s="133">
        <v>273600</v>
      </c>
      <c r="B2077" s="133" t="s">
        <v>4887</v>
      </c>
      <c r="C2077" s="133">
        <v>2</v>
      </c>
      <c r="D2077" s="133" t="s">
        <v>1066</v>
      </c>
      <c r="E2077" s="133">
        <v>273</v>
      </c>
      <c r="F2077" s="133" t="s">
        <v>49</v>
      </c>
      <c r="G2077" s="133">
        <v>27360</v>
      </c>
      <c r="H2077" s="133" t="s">
        <v>4887</v>
      </c>
      <c r="I2077" s="133">
        <v>552155</v>
      </c>
      <c r="J2077" s="133" t="s">
        <v>4925</v>
      </c>
      <c r="K2077" s="133" t="s">
        <v>604</v>
      </c>
      <c r="L2077" s="135" t="str">
        <f t="shared" si="64"/>
        <v>AA</v>
      </c>
      <c r="M2077" s="131">
        <f t="shared" si="65"/>
        <v>0</v>
      </c>
      <c r="P2077" s="136"/>
      <c r="Q2077" s="136"/>
      <c r="R2077" s="136"/>
      <c r="S2077" s="136"/>
      <c r="T2077"/>
      <c r="U2077" s="136"/>
      <c r="V2077" s="136"/>
      <c r="W2077"/>
      <c r="X2077" s="136"/>
      <c r="Y2077" s="136"/>
      <c r="Z2077" s="136"/>
      <c r="AA2077" s="136"/>
      <c r="AB2077" s="136"/>
      <c r="AC2077" s="136"/>
      <c r="AD2077" s="136"/>
      <c r="AE2077" s="136"/>
      <c r="AF2077" s="136"/>
      <c r="AG2077" s="136"/>
      <c r="AH2077" s="136"/>
      <c r="AI2077" s="136"/>
    </row>
    <row r="2078" spans="1:35" ht="30" x14ac:dyDescent="0.25">
      <c r="A2078" s="133">
        <v>273600</v>
      </c>
      <c r="B2078" s="133" t="s">
        <v>4887</v>
      </c>
      <c r="C2078" s="133">
        <v>2</v>
      </c>
      <c r="D2078" s="133" t="s">
        <v>1066</v>
      </c>
      <c r="E2078" s="133">
        <v>273</v>
      </c>
      <c r="F2078" s="133" t="s">
        <v>49</v>
      </c>
      <c r="G2078" s="133">
        <v>27360</v>
      </c>
      <c r="H2078" s="133" t="s">
        <v>4887</v>
      </c>
      <c r="I2078" s="133">
        <v>552190</v>
      </c>
      <c r="J2078" s="133" t="s">
        <v>4927</v>
      </c>
      <c r="K2078" s="133" t="s">
        <v>604</v>
      </c>
      <c r="L2078" s="135" t="str">
        <f t="shared" si="64"/>
        <v>AA</v>
      </c>
      <c r="M2078" s="131">
        <f t="shared" si="65"/>
        <v>0</v>
      </c>
      <c r="P2078" s="136"/>
      <c r="Q2078" s="136"/>
      <c r="R2078" s="136"/>
      <c r="S2078" s="136"/>
      <c r="T2078"/>
      <c r="U2078" s="136"/>
      <c r="V2078" s="136"/>
      <c r="W2078"/>
      <c r="X2078" s="136"/>
      <c r="Y2078" s="136"/>
      <c r="Z2078" s="136"/>
      <c r="AA2078" s="136"/>
      <c r="AB2078" s="136"/>
      <c r="AC2078" s="136"/>
      <c r="AD2078" s="136"/>
      <c r="AE2078" s="136"/>
      <c r="AF2078" s="136"/>
      <c r="AG2078" s="136"/>
      <c r="AH2078" s="136"/>
      <c r="AI2078" s="136"/>
    </row>
    <row r="2079" spans="1:35" ht="30" x14ac:dyDescent="0.25">
      <c r="A2079" s="133">
        <v>273600</v>
      </c>
      <c r="B2079" s="133" t="s">
        <v>4887</v>
      </c>
      <c r="C2079" s="133">
        <v>2</v>
      </c>
      <c r="D2079" s="133" t="s">
        <v>1066</v>
      </c>
      <c r="E2079" s="133">
        <v>273</v>
      </c>
      <c r="F2079" s="133" t="s">
        <v>49</v>
      </c>
      <c r="G2079" s="133">
        <v>27360</v>
      </c>
      <c r="H2079" s="133" t="s">
        <v>4887</v>
      </c>
      <c r="I2079" s="133">
        <v>552210</v>
      </c>
      <c r="J2079" s="133" t="s">
        <v>4929</v>
      </c>
      <c r="K2079" s="133" t="s">
        <v>1156</v>
      </c>
      <c r="L2079" s="135" t="str">
        <f t="shared" si="64"/>
        <v>AA</v>
      </c>
      <c r="M2079" s="131">
        <f t="shared" si="65"/>
        <v>0</v>
      </c>
      <c r="P2079" s="136"/>
      <c r="Q2079" s="136"/>
      <c r="R2079" s="136"/>
      <c r="S2079" s="136"/>
      <c r="T2079"/>
      <c r="U2079" s="136"/>
      <c r="V2079" s="136"/>
      <c r="W2079"/>
      <c r="X2079" s="136"/>
      <c r="Y2079" s="136"/>
      <c r="Z2079" s="136"/>
      <c r="AA2079" s="136"/>
      <c r="AB2079" s="136"/>
      <c r="AC2079" s="136"/>
      <c r="AD2079" s="136"/>
      <c r="AE2079" s="136"/>
      <c r="AF2079" s="136"/>
      <c r="AG2079" s="136"/>
      <c r="AH2079" s="136"/>
      <c r="AI2079" s="136"/>
    </row>
    <row r="2080" spans="1:35" ht="30" x14ac:dyDescent="0.25">
      <c r="A2080" s="133">
        <v>273600</v>
      </c>
      <c r="B2080" s="133" t="s">
        <v>4887</v>
      </c>
      <c r="C2080" s="133">
        <v>2</v>
      </c>
      <c r="D2080" s="133" t="s">
        <v>1066</v>
      </c>
      <c r="E2080" s="133">
        <v>273</v>
      </c>
      <c r="F2080" s="133" t="s">
        <v>49</v>
      </c>
      <c r="G2080" s="133">
        <v>27360</v>
      </c>
      <c r="H2080" s="133" t="s">
        <v>4887</v>
      </c>
      <c r="I2080" s="133">
        <v>552214</v>
      </c>
      <c r="J2080" s="133" t="s">
        <v>4931</v>
      </c>
      <c r="K2080" s="133" t="s">
        <v>604</v>
      </c>
      <c r="L2080" s="135" t="str">
        <f t="shared" si="64"/>
        <v>AA</v>
      </c>
      <c r="M2080" s="131">
        <f t="shared" si="65"/>
        <v>0</v>
      </c>
      <c r="P2080" s="136"/>
      <c r="Q2080" s="136"/>
      <c r="R2080" s="136"/>
      <c r="S2080" s="136"/>
      <c r="T2080"/>
      <c r="U2080" s="136"/>
      <c r="V2080" s="136"/>
      <c r="W2080"/>
      <c r="X2080" s="136"/>
      <c r="Y2080" s="136"/>
      <c r="Z2080" s="136"/>
      <c r="AA2080" s="136"/>
      <c r="AB2080" s="136"/>
      <c r="AC2080" s="136"/>
      <c r="AD2080" s="136"/>
      <c r="AE2080" s="136"/>
      <c r="AF2080" s="136"/>
      <c r="AG2080" s="136"/>
      <c r="AH2080" s="136"/>
      <c r="AI2080" s="136"/>
    </row>
    <row r="2081" spans="1:35" ht="30" x14ac:dyDescent="0.25">
      <c r="A2081" s="133">
        <v>273600</v>
      </c>
      <c r="B2081" s="133" t="s">
        <v>4887</v>
      </c>
      <c r="C2081" s="133">
        <v>2</v>
      </c>
      <c r="D2081" s="133" t="s">
        <v>1066</v>
      </c>
      <c r="E2081" s="133">
        <v>273</v>
      </c>
      <c r="F2081" s="133" t="s">
        <v>49</v>
      </c>
      <c r="G2081" s="133">
        <v>27360</v>
      </c>
      <c r="H2081" s="133" t="s">
        <v>4887</v>
      </c>
      <c r="I2081" s="133">
        <v>557035</v>
      </c>
      <c r="J2081" s="133" t="s">
        <v>4933</v>
      </c>
      <c r="K2081" s="133" t="s">
        <v>604</v>
      </c>
      <c r="L2081" s="135" t="str">
        <f t="shared" si="64"/>
        <v>AA</v>
      </c>
      <c r="M2081" s="131">
        <f t="shared" si="65"/>
        <v>0</v>
      </c>
      <c r="P2081" s="136"/>
      <c r="Q2081" s="136"/>
      <c r="R2081" s="136"/>
      <c r="S2081" s="136"/>
      <c r="T2081"/>
      <c r="U2081" s="136"/>
      <c r="V2081" s="136"/>
      <c r="W2081"/>
      <c r="X2081" s="136"/>
      <c r="Y2081" s="136"/>
      <c r="Z2081" s="136"/>
      <c r="AA2081" s="136"/>
      <c r="AB2081" s="136"/>
      <c r="AC2081" s="136"/>
      <c r="AD2081" s="136"/>
      <c r="AE2081" s="136"/>
      <c r="AF2081" s="136"/>
      <c r="AG2081" s="136"/>
      <c r="AH2081" s="136"/>
      <c r="AI2081" s="136"/>
    </row>
    <row r="2082" spans="1:35" ht="30" x14ac:dyDescent="0.25">
      <c r="A2082" s="133">
        <v>273600</v>
      </c>
      <c r="B2082" s="133" t="s">
        <v>4887</v>
      </c>
      <c r="C2082" s="133">
        <v>2</v>
      </c>
      <c r="D2082" s="133" t="s">
        <v>1066</v>
      </c>
      <c r="E2082" s="133">
        <v>273</v>
      </c>
      <c r="F2082" s="133" t="s">
        <v>49</v>
      </c>
      <c r="G2082" s="133">
        <v>27360</v>
      </c>
      <c r="H2082" s="133" t="s">
        <v>4887</v>
      </c>
      <c r="I2082" s="133">
        <v>557054</v>
      </c>
      <c r="J2082" s="133" t="s">
        <v>4935</v>
      </c>
      <c r="K2082" s="133" t="s">
        <v>1156</v>
      </c>
      <c r="L2082" s="135" t="str">
        <f t="shared" si="64"/>
        <v>AA</v>
      </c>
      <c r="M2082" s="131">
        <f t="shared" si="65"/>
        <v>0</v>
      </c>
      <c r="P2082" s="136"/>
      <c r="Q2082" s="136"/>
      <c r="R2082" s="136"/>
      <c r="S2082" s="136"/>
      <c r="T2082"/>
      <c r="U2082" s="136"/>
      <c r="V2082" s="136"/>
      <c r="W2082"/>
      <c r="X2082" s="136"/>
      <c r="Y2082" s="136"/>
      <c r="Z2082" s="136"/>
      <c r="AA2082" s="136"/>
      <c r="AB2082" s="136"/>
      <c r="AC2082" s="136"/>
      <c r="AD2082" s="136"/>
      <c r="AE2082" s="136"/>
      <c r="AF2082" s="136"/>
      <c r="AG2082" s="136"/>
      <c r="AH2082" s="136"/>
      <c r="AI2082" s="136"/>
    </row>
    <row r="2083" spans="1:35" ht="30" x14ac:dyDescent="0.25">
      <c r="A2083" s="133">
        <v>273600</v>
      </c>
      <c r="B2083" s="133" t="s">
        <v>4887</v>
      </c>
      <c r="C2083" s="133">
        <v>2</v>
      </c>
      <c r="D2083" s="133" t="s">
        <v>1066</v>
      </c>
      <c r="E2083" s="133">
        <v>273</v>
      </c>
      <c r="F2083" s="133" t="s">
        <v>49</v>
      </c>
      <c r="G2083" s="133">
        <v>27360</v>
      </c>
      <c r="H2083" s="133" t="s">
        <v>4887</v>
      </c>
      <c r="I2083" s="133">
        <v>557106</v>
      </c>
      <c r="J2083" s="133" t="s">
        <v>4937</v>
      </c>
      <c r="K2083" s="133" t="s">
        <v>604</v>
      </c>
      <c r="L2083" s="135" t="str">
        <f t="shared" si="64"/>
        <v>AA</v>
      </c>
      <c r="M2083" s="131">
        <f t="shared" si="65"/>
        <v>0</v>
      </c>
      <c r="P2083" s="136"/>
      <c r="Q2083" s="136"/>
      <c r="R2083" s="136"/>
      <c r="S2083" s="136"/>
      <c r="T2083"/>
      <c r="U2083" s="136"/>
      <c r="V2083" s="136"/>
      <c r="W2083"/>
      <c r="X2083" s="136"/>
      <c r="Y2083" s="136"/>
      <c r="Z2083" s="136"/>
      <c r="AA2083" s="136"/>
      <c r="AB2083" s="136"/>
      <c r="AC2083" s="136"/>
      <c r="AD2083" s="136"/>
      <c r="AE2083" s="136"/>
      <c r="AF2083" s="136"/>
      <c r="AG2083" s="136"/>
      <c r="AH2083" s="136"/>
      <c r="AI2083" s="136"/>
    </row>
    <row r="2084" spans="1:35" ht="30" x14ac:dyDescent="0.25">
      <c r="A2084" s="133">
        <v>273600</v>
      </c>
      <c r="B2084" s="133" t="s">
        <v>4887</v>
      </c>
      <c r="C2084" s="133">
        <v>2</v>
      </c>
      <c r="D2084" s="133" t="s">
        <v>1066</v>
      </c>
      <c r="E2084" s="133">
        <v>273</v>
      </c>
      <c r="F2084" s="133" t="s">
        <v>49</v>
      </c>
      <c r="G2084" s="133">
        <v>27360</v>
      </c>
      <c r="H2084" s="133" t="s">
        <v>4887</v>
      </c>
      <c r="I2084" s="133">
        <v>557629</v>
      </c>
      <c r="J2084" s="133" t="s">
        <v>4939</v>
      </c>
      <c r="K2084" s="133" t="s">
        <v>604</v>
      </c>
      <c r="L2084" s="135" t="str">
        <f t="shared" si="64"/>
        <v>AA</v>
      </c>
      <c r="M2084" s="131">
        <f t="shared" si="65"/>
        <v>0</v>
      </c>
      <c r="P2084" s="136"/>
      <c r="Q2084" s="136"/>
      <c r="R2084" s="136"/>
      <c r="S2084" s="136"/>
      <c r="T2084"/>
      <c r="U2084" s="136"/>
      <c r="V2084" s="136"/>
      <c r="W2084"/>
      <c r="X2084" s="136"/>
      <c r="Y2084" s="136"/>
      <c r="Z2084" s="136"/>
      <c r="AA2084" s="136"/>
      <c r="AB2084" s="136"/>
      <c r="AC2084" s="136"/>
      <c r="AD2084" s="136"/>
      <c r="AE2084" s="136"/>
      <c r="AF2084" s="136"/>
      <c r="AG2084" s="136"/>
      <c r="AH2084" s="136"/>
      <c r="AI2084" s="136"/>
    </row>
    <row r="2085" spans="1:35" ht="30" x14ac:dyDescent="0.25">
      <c r="A2085" s="133">
        <v>273600</v>
      </c>
      <c r="B2085" s="133" t="s">
        <v>4887</v>
      </c>
      <c r="C2085" s="133">
        <v>2</v>
      </c>
      <c r="D2085" s="133" t="s">
        <v>1066</v>
      </c>
      <c r="E2085" s="133">
        <v>273</v>
      </c>
      <c r="F2085" s="133" t="s">
        <v>49</v>
      </c>
      <c r="G2085" s="133">
        <v>27360</v>
      </c>
      <c r="H2085" s="133" t="s">
        <v>4887</v>
      </c>
      <c r="I2085" s="133">
        <v>557635</v>
      </c>
      <c r="J2085" s="133" t="s">
        <v>4941</v>
      </c>
      <c r="K2085" s="133" t="s">
        <v>604</v>
      </c>
      <c r="L2085" s="135" t="str">
        <f t="shared" si="64"/>
        <v>AA</v>
      </c>
      <c r="M2085" s="131">
        <f t="shared" si="65"/>
        <v>0</v>
      </c>
      <c r="P2085" s="136"/>
      <c r="Q2085" s="136"/>
      <c r="R2085" s="136"/>
      <c r="S2085" s="136"/>
      <c r="T2085"/>
      <c r="U2085" s="136"/>
      <c r="V2085" s="136"/>
      <c r="W2085"/>
      <c r="X2085" s="136"/>
      <c r="Y2085" s="136"/>
      <c r="Z2085" s="136"/>
      <c r="AA2085" s="136"/>
      <c r="AB2085" s="136"/>
      <c r="AC2085" s="136"/>
      <c r="AD2085" s="136"/>
      <c r="AE2085" s="136"/>
      <c r="AF2085" s="136"/>
      <c r="AG2085" s="136"/>
      <c r="AH2085" s="136"/>
      <c r="AI2085" s="136"/>
    </row>
    <row r="2086" spans="1:35" ht="30" x14ac:dyDescent="0.25">
      <c r="A2086" s="133">
        <v>273600</v>
      </c>
      <c r="B2086" s="133" t="s">
        <v>4887</v>
      </c>
      <c r="C2086" s="133">
        <v>2</v>
      </c>
      <c r="D2086" s="133" t="s">
        <v>1066</v>
      </c>
      <c r="E2086" s="133">
        <v>273</v>
      </c>
      <c r="F2086" s="133" t="s">
        <v>49</v>
      </c>
      <c r="G2086" s="133">
        <v>27360</v>
      </c>
      <c r="H2086" s="133" t="s">
        <v>4887</v>
      </c>
      <c r="I2086" s="133">
        <v>559121</v>
      </c>
      <c r="J2086" s="133" t="s">
        <v>4947</v>
      </c>
      <c r="K2086" s="133" t="s">
        <v>1156</v>
      </c>
      <c r="L2086" s="135" t="str">
        <f t="shared" si="64"/>
        <v>AA</v>
      </c>
      <c r="M2086" s="131">
        <f t="shared" si="65"/>
        <v>0</v>
      </c>
      <c r="P2086" s="136"/>
      <c r="Q2086" s="136"/>
      <c r="R2086" s="136"/>
      <c r="S2086" s="136"/>
      <c r="T2086"/>
      <c r="U2086" s="136"/>
      <c r="V2086" s="136"/>
      <c r="W2086"/>
      <c r="X2086" s="136"/>
      <c r="Y2086" s="136"/>
      <c r="Z2086" s="136"/>
      <c r="AA2086" s="136"/>
      <c r="AB2086" s="136"/>
      <c r="AC2086" s="136"/>
      <c r="AD2086" s="136"/>
      <c r="AE2086" s="136"/>
      <c r="AF2086" s="136"/>
      <c r="AG2086" s="136"/>
      <c r="AH2086" s="136"/>
      <c r="AI2086" s="136"/>
    </row>
    <row r="2087" spans="1:35" ht="30" x14ac:dyDescent="0.25">
      <c r="A2087" s="133">
        <v>273600</v>
      </c>
      <c r="B2087" s="133" t="s">
        <v>4887</v>
      </c>
      <c r="C2087" s="133">
        <v>2</v>
      </c>
      <c r="D2087" s="133" t="s">
        <v>1066</v>
      </c>
      <c r="E2087" s="133">
        <v>273</v>
      </c>
      <c r="F2087" s="133" t="s">
        <v>49</v>
      </c>
      <c r="G2087" s="133">
        <v>27360</v>
      </c>
      <c r="H2087" s="133" t="s">
        <v>4887</v>
      </c>
      <c r="I2087" s="133">
        <v>559289</v>
      </c>
      <c r="J2087" s="133" t="s">
        <v>4949</v>
      </c>
      <c r="K2087" s="133" t="s">
        <v>604</v>
      </c>
      <c r="L2087" s="135" t="str">
        <f t="shared" si="64"/>
        <v>AA</v>
      </c>
      <c r="M2087" s="131">
        <f t="shared" si="65"/>
        <v>0</v>
      </c>
      <c r="P2087" s="136"/>
      <c r="Q2087" s="136"/>
      <c r="R2087" s="136"/>
      <c r="S2087" s="136"/>
      <c r="T2087"/>
      <c r="U2087" s="136"/>
      <c r="V2087" s="136"/>
      <c r="W2087"/>
      <c r="X2087" s="136"/>
      <c r="Y2087" s="136"/>
      <c r="Z2087" s="136"/>
      <c r="AA2087" s="136"/>
      <c r="AB2087" s="136"/>
      <c r="AC2087" s="136"/>
      <c r="AD2087" s="136"/>
      <c r="AE2087" s="136"/>
      <c r="AF2087" s="136"/>
      <c r="AG2087" s="136"/>
      <c r="AH2087" s="136"/>
      <c r="AI2087" s="136"/>
    </row>
    <row r="2088" spans="1:35" ht="30" x14ac:dyDescent="0.25">
      <c r="A2088" s="133">
        <v>273600</v>
      </c>
      <c r="B2088" s="133" t="s">
        <v>4887</v>
      </c>
      <c r="C2088" s="133">
        <v>2</v>
      </c>
      <c r="D2088" s="133" t="s">
        <v>1066</v>
      </c>
      <c r="E2088" s="133">
        <v>273</v>
      </c>
      <c r="F2088" s="133" t="s">
        <v>49</v>
      </c>
      <c r="G2088" s="133">
        <v>27360</v>
      </c>
      <c r="H2088" s="133" t="s">
        <v>4887</v>
      </c>
      <c r="I2088" s="133">
        <v>559387</v>
      </c>
      <c r="J2088" s="133" t="s">
        <v>4951</v>
      </c>
      <c r="K2088" s="133" t="s">
        <v>1156</v>
      </c>
      <c r="L2088" s="135" t="str">
        <f t="shared" si="64"/>
        <v>AA</v>
      </c>
      <c r="M2088" s="131">
        <f t="shared" si="65"/>
        <v>0</v>
      </c>
      <c r="P2088" s="136"/>
      <c r="Q2088" s="136"/>
      <c r="R2088" s="136"/>
      <c r="S2088" s="136"/>
      <c r="T2088"/>
      <c r="U2088" s="136"/>
      <c r="V2088" s="136"/>
      <c r="W2088"/>
      <c r="X2088" s="136"/>
      <c r="Y2088" s="136"/>
      <c r="Z2088" s="136"/>
      <c r="AA2088" s="136"/>
      <c r="AB2088" s="136"/>
      <c r="AC2088" s="136"/>
      <c r="AD2088" s="136"/>
      <c r="AE2088" s="136"/>
      <c r="AF2088" s="136"/>
      <c r="AG2088" s="136"/>
      <c r="AH2088" s="136"/>
      <c r="AI2088" s="136"/>
    </row>
    <row r="2089" spans="1:35" ht="30" x14ac:dyDescent="0.25">
      <c r="A2089" s="133">
        <v>273600</v>
      </c>
      <c r="B2089" s="133" t="s">
        <v>4887</v>
      </c>
      <c r="C2089" s="133">
        <v>2</v>
      </c>
      <c r="D2089" s="133" t="s">
        <v>1066</v>
      </c>
      <c r="E2089" s="133">
        <v>273</v>
      </c>
      <c r="F2089" s="133" t="s">
        <v>49</v>
      </c>
      <c r="G2089" s="133">
        <v>27360</v>
      </c>
      <c r="H2089" s="133" t="s">
        <v>4887</v>
      </c>
      <c r="I2089" s="133">
        <v>559396</v>
      </c>
      <c r="J2089" s="133" t="s">
        <v>4953</v>
      </c>
      <c r="K2089" s="133" t="s">
        <v>1156</v>
      </c>
      <c r="L2089" s="135" t="str">
        <f t="shared" si="64"/>
        <v>AA</v>
      </c>
      <c r="M2089" s="131">
        <f t="shared" si="65"/>
        <v>0</v>
      </c>
      <c r="P2089" s="136"/>
      <c r="Q2089" s="136"/>
      <c r="R2089" s="136"/>
      <c r="S2089" s="136"/>
      <c r="T2089"/>
      <c r="U2089" s="136"/>
      <c r="V2089" s="136"/>
      <c r="W2089"/>
      <c r="X2089" s="136"/>
      <c r="Y2089" s="136"/>
      <c r="Z2089" s="136"/>
      <c r="AA2089" s="136"/>
      <c r="AB2089" s="136"/>
      <c r="AC2089" s="136"/>
      <c r="AD2089" s="136"/>
      <c r="AE2089" s="136"/>
      <c r="AF2089" s="136"/>
      <c r="AG2089" s="136"/>
      <c r="AH2089" s="136"/>
      <c r="AI2089" s="136"/>
    </row>
    <row r="2090" spans="1:35" ht="30" x14ac:dyDescent="0.25">
      <c r="A2090" s="133">
        <v>273600</v>
      </c>
      <c r="B2090" s="133" t="s">
        <v>4887</v>
      </c>
      <c r="C2090" s="133">
        <v>2</v>
      </c>
      <c r="D2090" s="133" t="s">
        <v>1066</v>
      </c>
      <c r="E2090" s="133">
        <v>273</v>
      </c>
      <c r="F2090" s="133" t="s">
        <v>49</v>
      </c>
      <c r="G2090" s="133">
        <v>27360</v>
      </c>
      <c r="H2090" s="133" t="s">
        <v>4887</v>
      </c>
      <c r="I2090" s="133">
        <v>559425</v>
      </c>
      <c r="J2090" s="133" t="s">
        <v>4955</v>
      </c>
      <c r="K2090" s="133" t="s">
        <v>604</v>
      </c>
      <c r="L2090" s="135" t="str">
        <f t="shared" si="64"/>
        <v>AA</v>
      </c>
      <c r="M2090" s="131">
        <f t="shared" si="65"/>
        <v>0</v>
      </c>
      <c r="P2090" s="136"/>
      <c r="Q2090" s="136"/>
      <c r="R2090" s="136"/>
      <c r="S2090" s="136"/>
      <c r="T2090"/>
      <c r="U2090" s="136"/>
      <c r="V2090" s="136"/>
      <c r="W2090"/>
      <c r="X2090" s="136"/>
      <c r="Y2090" s="136"/>
      <c r="Z2090" s="136"/>
      <c r="AA2090" s="136"/>
      <c r="AB2090" s="136"/>
      <c r="AC2090" s="136"/>
      <c r="AD2090" s="136"/>
      <c r="AE2090" s="136"/>
      <c r="AF2090" s="136"/>
      <c r="AG2090" s="136"/>
      <c r="AH2090" s="136"/>
      <c r="AI2090" s="136"/>
    </row>
    <row r="2091" spans="1:35" ht="30" x14ac:dyDescent="0.25">
      <c r="A2091" s="133">
        <v>273600</v>
      </c>
      <c r="B2091" s="133" t="s">
        <v>4887</v>
      </c>
      <c r="C2091" s="133">
        <v>2</v>
      </c>
      <c r="D2091" s="133" t="s">
        <v>1066</v>
      </c>
      <c r="E2091" s="133">
        <v>273</v>
      </c>
      <c r="F2091" s="133" t="s">
        <v>49</v>
      </c>
      <c r="G2091" s="133">
        <v>27360</v>
      </c>
      <c r="H2091" s="133" t="s">
        <v>4887</v>
      </c>
      <c r="I2091" s="133">
        <v>559438</v>
      </c>
      <c r="J2091" s="133" t="s">
        <v>4957</v>
      </c>
      <c r="K2091" s="133" t="s">
        <v>1156</v>
      </c>
      <c r="L2091" s="135" t="str">
        <f t="shared" si="64"/>
        <v>AA</v>
      </c>
      <c r="M2091" s="131">
        <f t="shared" si="65"/>
        <v>0</v>
      </c>
      <c r="P2091" s="136"/>
      <c r="Q2091" s="136"/>
      <c r="R2091" s="136"/>
      <c r="S2091" s="136"/>
      <c r="T2091"/>
      <c r="U2091" s="136"/>
      <c r="V2091" s="136"/>
      <c r="W2091"/>
      <c r="X2091" s="136"/>
      <c r="Y2091" s="136"/>
      <c r="Z2091" s="136"/>
      <c r="AA2091" s="136"/>
      <c r="AB2091" s="136"/>
      <c r="AC2091" s="136"/>
      <c r="AD2091" s="136"/>
      <c r="AE2091" s="136"/>
      <c r="AF2091" s="136"/>
      <c r="AG2091" s="136"/>
      <c r="AH2091" s="136"/>
      <c r="AI2091" s="136"/>
    </row>
    <row r="2092" spans="1:35" ht="30" x14ac:dyDescent="0.25">
      <c r="A2092" s="133">
        <v>273600</v>
      </c>
      <c r="B2092" s="133" t="s">
        <v>4887</v>
      </c>
      <c r="C2092" s="133">
        <v>2</v>
      </c>
      <c r="D2092" s="133" t="s">
        <v>1066</v>
      </c>
      <c r="E2092" s="133">
        <v>273</v>
      </c>
      <c r="F2092" s="133" t="s">
        <v>49</v>
      </c>
      <c r="G2092" s="133">
        <v>27360</v>
      </c>
      <c r="H2092" s="133" t="s">
        <v>4887</v>
      </c>
      <c r="I2092" s="133">
        <v>559449</v>
      </c>
      <c r="J2092" s="133" t="s">
        <v>4959</v>
      </c>
      <c r="K2092" s="133" t="s">
        <v>1156</v>
      </c>
      <c r="L2092" s="135" t="str">
        <f t="shared" si="64"/>
        <v>AA</v>
      </c>
      <c r="M2092" s="131">
        <f t="shared" si="65"/>
        <v>0</v>
      </c>
      <c r="P2092" s="136"/>
      <c r="Q2092" s="136"/>
      <c r="R2092" s="136"/>
      <c r="S2092" s="136"/>
      <c r="T2092"/>
      <c r="U2092" s="136"/>
      <c r="V2092" s="136"/>
      <c r="W2092"/>
      <c r="X2092" s="136"/>
      <c r="Y2092" s="136"/>
      <c r="Z2092" s="136"/>
      <c r="AA2092" s="136"/>
      <c r="AB2092" s="136"/>
      <c r="AC2092" s="136"/>
      <c r="AD2092" s="136"/>
      <c r="AE2092" s="136"/>
      <c r="AF2092" s="136"/>
      <c r="AG2092" s="136"/>
      <c r="AH2092" s="136"/>
      <c r="AI2092" s="136"/>
    </row>
    <row r="2093" spans="1:35" ht="30" x14ac:dyDescent="0.25">
      <c r="A2093" s="133">
        <v>273600</v>
      </c>
      <c r="B2093" s="133" t="s">
        <v>4887</v>
      </c>
      <c r="C2093" s="133">
        <v>2</v>
      </c>
      <c r="D2093" s="133" t="s">
        <v>1066</v>
      </c>
      <c r="E2093" s="133">
        <v>273</v>
      </c>
      <c r="F2093" s="133" t="s">
        <v>49</v>
      </c>
      <c r="G2093" s="133">
        <v>27360</v>
      </c>
      <c r="H2093" s="133" t="s">
        <v>4887</v>
      </c>
      <c r="I2093" s="133">
        <v>559452</v>
      </c>
      <c r="J2093" s="133" t="s">
        <v>4961</v>
      </c>
      <c r="K2093" s="133" t="s">
        <v>1156</v>
      </c>
      <c r="L2093" s="135" t="str">
        <f t="shared" si="64"/>
        <v>AA</v>
      </c>
      <c r="M2093" s="131">
        <f t="shared" si="65"/>
        <v>0</v>
      </c>
      <c r="P2093" s="136"/>
      <c r="Q2093" s="136"/>
      <c r="R2093" s="136"/>
      <c r="S2093" s="136"/>
      <c r="T2093"/>
      <c r="U2093" s="136"/>
      <c r="V2093" s="136"/>
      <c r="W2093"/>
      <c r="X2093" s="136"/>
      <c r="Y2093" s="136"/>
      <c r="Z2093" s="136"/>
      <c r="AA2093" s="136"/>
      <c r="AB2093" s="136"/>
      <c r="AC2093" s="136"/>
      <c r="AD2093" s="136"/>
      <c r="AE2093" s="136"/>
      <c r="AF2093" s="136"/>
      <c r="AG2093" s="136"/>
      <c r="AH2093" s="136"/>
      <c r="AI2093" s="136"/>
    </row>
    <row r="2094" spans="1:35" ht="30" x14ac:dyDescent="0.25">
      <c r="A2094" s="133">
        <v>273600</v>
      </c>
      <c r="B2094" s="133" t="s">
        <v>4887</v>
      </c>
      <c r="C2094" s="133">
        <v>2</v>
      </c>
      <c r="D2094" s="133" t="s">
        <v>1066</v>
      </c>
      <c r="E2094" s="133">
        <v>273</v>
      </c>
      <c r="F2094" s="133" t="s">
        <v>49</v>
      </c>
      <c r="G2094" s="133">
        <v>27360</v>
      </c>
      <c r="H2094" s="133" t="s">
        <v>4887</v>
      </c>
      <c r="I2094" s="133">
        <v>559454</v>
      </c>
      <c r="J2094" s="133" t="s">
        <v>4963</v>
      </c>
      <c r="K2094" s="133" t="s">
        <v>604</v>
      </c>
      <c r="L2094" s="135" t="str">
        <f t="shared" si="64"/>
        <v>AA</v>
      </c>
      <c r="M2094" s="131">
        <f t="shared" si="65"/>
        <v>0</v>
      </c>
      <c r="P2094" s="136"/>
      <c r="Q2094" s="136"/>
      <c r="R2094" s="136"/>
      <c r="S2094" s="136"/>
      <c r="T2094"/>
      <c r="U2094" s="136"/>
      <c r="V2094" s="136"/>
      <c r="W2094"/>
      <c r="X2094" s="136"/>
      <c r="Y2094" s="136"/>
      <c r="Z2094" s="136"/>
      <c r="AA2094" s="136"/>
      <c r="AB2094" s="136"/>
      <c r="AC2094" s="136"/>
      <c r="AD2094" s="136"/>
      <c r="AE2094" s="136"/>
      <c r="AF2094" s="136"/>
      <c r="AG2094" s="136"/>
      <c r="AH2094" s="136"/>
      <c r="AI2094" s="136"/>
    </row>
    <row r="2095" spans="1:35" ht="30" x14ac:dyDescent="0.25">
      <c r="A2095" s="133">
        <v>273600</v>
      </c>
      <c r="B2095" s="133" t="s">
        <v>4887</v>
      </c>
      <c r="C2095" s="133">
        <v>2</v>
      </c>
      <c r="D2095" s="133" t="s">
        <v>1066</v>
      </c>
      <c r="E2095" s="133">
        <v>273</v>
      </c>
      <c r="F2095" s="133" t="s">
        <v>49</v>
      </c>
      <c r="G2095" s="133">
        <v>27360</v>
      </c>
      <c r="H2095" s="133" t="s">
        <v>4887</v>
      </c>
      <c r="I2095" s="133">
        <v>559460</v>
      </c>
      <c r="J2095" s="133" t="s">
        <v>4965</v>
      </c>
      <c r="K2095" s="133" t="s">
        <v>1156</v>
      </c>
      <c r="L2095" s="135" t="str">
        <f t="shared" si="64"/>
        <v>AA</v>
      </c>
      <c r="M2095" s="131">
        <f t="shared" si="65"/>
        <v>0</v>
      </c>
      <c r="P2095" s="136"/>
      <c r="Q2095" s="136"/>
      <c r="R2095" s="136"/>
      <c r="S2095" s="136"/>
      <c r="T2095"/>
      <c r="U2095" s="136"/>
      <c r="V2095" s="136"/>
      <c r="W2095"/>
      <c r="X2095" s="136"/>
      <c r="Y2095" s="136"/>
      <c r="Z2095" s="136"/>
      <c r="AA2095" s="136"/>
      <c r="AB2095" s="136"/>
      <c r="AC2095" s="136"/>
      <c r="AD2095" s="136"/>
      <c r="AE2095" s="136"/>
      <c r="AF2095" s="136"/>
      <c r="AG2095" s="136"/>
      <c r="AH2095" s="136"/>
      <c r="AI2095" s="136"/>
    </row>
    <row r="2096" spans="1:35" ht="30" x14ac:dyDescent="0.25">
      <c r="A2096" s="133">
        <v>273600</v>
      </c>
      <c r="B2096" s="133" t="s">
        <v>4887</v>
      </c>
      <c r="C2096" s="133">
        <v>2</v>
      </c>
      <c r="D2096" s="133" t="s">
        <v>1066</v>
      </c>
      <c r="E2096" s="133">
        <v>273</v>
      </c>
      <c r="F2096" s="133" t="s">
        <v>49</v>
      </c>
      <c r="G2096" s="133">
        <v>27360</v>
      </c>
      <c r="H2096" s="133" t="s">
        <v>4887</v>
      </c>
      <c r="I2096" s="133">
        <v>559461</v>
      </c>
      <c r="J2096" s="133" t="s">
        <v>4967</v>
      </c>
      <c r="K2096" s="133" t="s">
        <v>604</v>
      </c>
      <c r="L2096" s="135" t="str">
        <f t="shared" si="64"/>
        <v>AA</v>
      </c>
      <c r="M2096" s="131">
        <f t="shared" si="65"/>
        <v>0</v>
      </c>
      <c r="P2096" s="136"/>
      <c r="Q2096" s="136"/>
      <c r="R2096" s="136"/>
      <c r="S2096" s="136"/>
      <c r="T2096"/>
      <c r="U2096" s="136"/>
      <c r="V2096" s="136"/>
      <c r="W2096"/>
      <c r="X2096" s="136"/>
      <c r="Y2096" s="136"/>
      <c r="Z2096" s="136"/>
      <c r="AA2096" s="136"/>
      <c r="AB2096" s="136"/>
      <c r="AC2096" s="136"/>
      <c r="AD2096" s="136"/>
      <c r="AE2096" s="136"/>
      <c r="AF2096" s="136"/>
      <c r="AG2096" s="136"/>
      <c r="AH2096" s="136"/>
      <c r="AI2096" s="136"/>
    </row>
    <row r="2097" spans="1:35" ht="30" x14ac:dyDescent="0.25">
      <c r="A2097" s="133">
        <v>273600</v>
      </c>
      <c r="B2097" s="133" t="s">
        <v>4887</v>
      </c>
      <c r="C2097" s="133">
        <v>2</v>
      </c>
      <c r="D2097" s="133" t="s">
        <v>1066</v>
      </c>
      <c r="E2097" s="133">
        <v>273</v>
      </c>
      <c r="F2097" s="133" t="s">
        <v>49</v>
      </c>
      <c r="G2097" s="133">
        <v>27360</v>
      </c>
      <c r="H2097" s="133" t="s">
        <v>4887</v>
      </c>
      <c r="I2097" s="133">
        <v>559509</v>
      </c>
      <c r="J2097" s="133" t="s">
        <v>4969</v>
      </c>
      <c r="K2097" s="133" t="s">
        <v>1156</v>
      </c>
      <c r="L2097" s="135" t="str">
        <f t="shared" si="64"/>
        <v>AA</v>
      </c>
      <c r="M2097" s="131">
        <f t="shared" si="65"/>
        <v>0</v>
      </c>
      <c r="P2097" s="136"/>
      <c r="Q2097" s="136"/>
      <c r="R2097" s="136"/>
      <c r="S2097" s="136"/>
      <c r="T2097"/>
      <c r="U2097" s="136"/>
      <c r="V2097" s="136"/>
      <c r="W2097"/>
      <c r="X2097" s="136"/>
      <c r="Y2097" s="136"/>
      <c r="Z2097" s="136"/>
      <c r="AA2097" s="136"/>
      <c r="AB2097" s="136"/>
      <c r="AC2097" s="136"/>
      <c r="AD2097" s="136"/>
      <c r="AE2097" s="136"/>
      <c r="AF2097" s="136"/>
      <c r="AG2097" s="136"/>
      <c r="AH2097" s="136"/>
      <c r="AI2097" s="136"/>
    </row>
    <row r="2098" spans="1:35" ht="30" x14ac:dyDescent="0.25">
      <c r="A2098" s="133">
        <v>273600</v>
      </c>
      <c r="B2098" s="133" t="s">
        <v>4887</v>
      </c>
      <c r="C2098" s="133">
        <v>2</v>
      </c>
      <c r="D2098" s="133" t="s">
        <v>1066</v>
      </c>
      <c r="E2098" s="133">
        <v>273</v>
      </c>
      <c r="F2098" s="133" t="s">
        <v>49</v>
      </c>
      <c r="G2098" s="133">
        <v>27360</v>
      </c>
      <c r="H2098" s="133" t="s">
        <v>4887</v>
      </c>
      <c r="I2098" s="133">
        <v>559512</v>
      </c>
      <c r="J2098" s="133" t="s">
        <v>4971</v>
      </c>
      <c r="K2098" s="133" t="s">
        <v>1156</v>
      </c>
      <c r="L2098" s="135" t="str">
        <f t="shared" si="64"/>
        <v>AA</v>
      </c>
      <c r="M2098" s="131">
        <f t="shared" si="65"/>
        <v>0</v>
      </c>
      <c r="P2098" s="136"/>
      <c r="Q2098" s="136"/>
      <c r="R2098" s="136"/>
      <c r="S2098" s="136"/>
      <c r="T2098"/>
      <c r="U2098" s="136"/>
      <c r="V2098" s="136"/>
      <c r="W2098"/>
      <c r="X2098" s="136"/>
      <c r="Y2098" s="136"/>
      <c r="Z2098" s="136"/>
      <c r="AA2098" s="136"/>
      <c r="AB2098" s="136"/>
      <c r="AC2098" s="136"/>
      <c r="AD2098" s="136"/>
      <c r="AE2098" s="136"/>
      <c r="AF2098" s="136"/>
      <c r="AG2098" s="136"/>
      <c r="AH2098" s="136"/>
      <c r="AI2098" s="136"/>
    </row>
    <row r="2099" spans="1:35" ht="30" x14ac:dyDescent="0.25">
      <c r="A2099" s="133">
        <v>273600</v>
      </c>
      <c r="B2099" s="133" t="s">
        <v>4887</v>
      </c>
      <c r="C2099" s="133">
        <v>2</v>
      </c>
      <c r="D2099" s="133" t="s">
        <v>1066</v>
      </c>
      <c r="E2099" s="133">
        <v>273</v>
      </c>
      <c r="F2099" s="133" t="s">
        <v>49</v>
      </c>
      <c r="G2099" s="133">
        <v>27360</v>
      </c>
      <c r="H2099" s="133" t="s">
        <v>4887</v>
      </c>
      <c r="I2099" s="133">
        <v>559515</v>
      </c>
      <c r="J2099" s="133" t="s">
        <v>4973</v>
      </c>
      <c r="K2099" s="133" t="s">
        <v>1156</v>
      </c>
      <c r="L2099" s="135" t="str">
        <f t="shared" si="64"/>
        <v>AA</v>
      </c>
      <c r="M2099" s="131">
        <f t="shared" si="65"/>
        <v>0</v>
      </c>
      <c r="P2099" s="136"/>
      <c r="Q2099" s="136"/>
      <c r="R2099" s="136"/>
      <c r="S2099" s="136"/>
      <c r="T2099"/>
      <c r="U2099" s="136"/>
      <c r="V2099" s="136"/>
      <c r="W2099"/>
      <c r="X2099" s="136"/>
      <c r="Y2099" s="136"/>
      <c r="Z2099" s="136"/>
      <c r="AA2099" s="136"/>
      <c r="AB2099" s="136"/>
      <c r="AC2099" s="136"/>
      <c r="AD2099" s="136"/>
      <c r="AE2099" s="136"/>
      <c r="AF2099" s="136"/>
      <c r="AG2099" s="136"/>
      <c r="AH2099" s="136"/>
      <c r="AI2099" s="136"/>
    </row>
    <row r="2100" spans="1:35" ht="30" x14ac:dyDescent="0.25">
      <c r="A2100" s="133">
        <v>273600</v>
      </c>
      <c r="B2100" s="133" t="s">
        <v>4887</v>
      </c>
      <c r="C2100" s="133">
        <v>2</v>
      </c>
      <c r="D2100" s="133" t="s">
        <v>1066</v>
      </c>
      <c r="E2100" s="133">
        <v>273</v>
      </c>
      <c r="F2100" s="133" t="s">
        <v>49</v>
      </c>
      <c r="G2100" s="133">
        <v>27360</v>
      </c>
      <c r="H2100" s="133" t="s">
        <v>4887</v>
      </c>
      <c r="I2100" s="133">
        <v>559516</v>
      </c>
      <c r="J2100" s="133" t="s">
        <v>4975</v>
      </c>
      <c r="K2100" s="133" t="s">
        <v>1156</v>
      </c>
      <c r="L2100" s="135" t="str">
        <f t="shared" si="64"/>
        <v>AA</v>
      </c>
      <c r="M2100" s="131">
        <f t="shared" si="65"/>
        <v>0</v>
      </c>
      <c r="P2100" s="136"/>
      <c r="Q2100" s="136"/>
      <c r="R2100" s="136"/>
      <c r="S2100" s="136"/>
      <c r="T2100"/>
      <c r="U2100" s="136"/>
      <c r="V2100" s="136"/>
      <c r="W2100"/>
      <c r="X2100" s="136"/>
      <c r="Y2100" s="136"/>
      <c r="Z2100" s="136"/>
      <c r="AA2100" s="136"/>
      <c r="AB2100" s="136"/>
      <c r="AC2100" s="136"/>
      <c r="AD2100" s="136"/>
      <c r="AE2100" s="136"/>
      <c r="AF2100" s="136"/>
      <c r="AG2100" s="136"/>
      <c r="AH2100" s="136"/>
      <c r="AI2100" s="136"/>
    </row>
    <row r="2101" spans="1:35" ht="30" x14ac:dyDescent="0.25">
      <c r="A2101" s="133">
        <v>273600</v>
      </c>
      <c r="B2101" s="133" t="s">
        <v>4887</v>
      </c>
      <c r="C2101" s="133">
        <v>2</v>
      </c>
      <c r="D2101" s="133" t="s">
        <v>1066</v>
      </c>
      <c r="E2101" s="133">
        <v>273</v>
      </c>
      <c r="F2101" s="133" t="s">
        <v>49</v>
      </c>
      <c r="G2101" s="133">
        <v>27360</v>
      </c>
      <c r="H2101" s="133" t="s">
        <v>4887</v>
      </c>
      <c r="I2101" s="133">
        <v>559520</v>
      </c>
      <c r="J2101" s="133" t="s">
        <v>4977</v>
      </c>
      <c r="K2101" s="133" t="s">
        <v>1156</v>
      </c>
      <c r="L2101" s="135" t="str">
        <f t="shared" si="64"/>
        <v>AA</v>
      </c>
      <c r="M2101" s="131">
        <f t="shared" si="65"/>
        <v>0</v>
      </c>
      <c r="P2101" s="136"/>
      <c r="Q2101" s="136"/>
      <c r="R2101" s="136"/>
      <c r="S2101" s="136"/>
      <c r="T2101"/>
      <c r="U2101" s="136"/>
      <c r="V2101" s="136"/>
      <c r="W2101"/>
      <c r="X2101" s="136"/>
      <c r="Y2101" s="136"/>
      <c r="Z2101" s="136"/>
      <c r="AA2101" s="136"/>
      <c r="AB2101" s="136"/>
      <c r="AC2101" s="136"/>
      <c r="AD2101" s="136"/>
      <c r="AE2101" s="136"/>
      <c r="AF2101" s="136"/>
      <c r="AG2101" s="136"/>
      <c r="AH2101" s="136"/>
      <c r="AI2101" s="136"/>
    </row>
    <row r="2102" spans="1:35" ht="30" x14ac:dyDescent="0.25">
      <c r="A2102" s="133">
        <v>273600</v>
      </c>
      <c r="B2102" s="133" t="s">
        <v>4887</v>
      </c>
      <c r="C2102" s="133">
        <v>2</v>
      </c>
      <c r="D2102" s="133" t="s">
        <v>1066</v>
      </c>
      <c r="E2102" s="133">
        <v>273</v>
      </c>
      <c r="F2102" s="133" t="s">
        <v>49</v>
      </c>
      <c r="G2102" s="133">
        <v>27360</v>
      </c>
      <c r="H2102" s="133" t="s">
        <v>4887</v>
      </c>
      <c r="I2102" s="133">
        <v>559529</v>
      </c>
      <c r="J2102" s="133" t="s">
        <v>4979</v>
      </c>
      <c r="K2102" s="133" t="s">
        <v>604</v>
      </c>
      <c r="L2102" s="135" t="str">
        <f t="shared" si="64"/>
        <v>AA</v>
      </c>
      <c r="M2102" s="131">
        <f t="shared" si="65"/>
        <v>0</v>
      </c>
      <c r="P2102" s="136"/>
      <c r="Q2102" s="136"/>
      <c r="R2102" s="136"/>
      <c r="S2102" s="136"/>
      <c r="T2102"/>
      <c r="U2102" s="136"/>
      <c r="V2102" s="136"/>
      <c r="W2102"/>
      <c r="X2102" s="136"/>
      <c r="Y2102" s="136"/>
      <c r="Z2102" s="136"/>
      <c r="AA2102" s="136"/>
      <c r="AB2102" s="136"/>
      <c r="AC2102" s="136"/>
      <c r="AD2102" s="136"/>
      <c r="AE2102" s="136"/>
      <c r="AF2102" s="136"/>
      <c r="AG2102" s="136"/>
      <c r="AH2102" s="136"/>
      <c r="AI2102" s="136"/>
    </row>
    <row r="2103" spans="1:35" ht="30" x14ac:dyDescent="0.25">
      <c r="A2103" s="133">
        <v>273600</v>
      </c>
      <c r="B2103" s="133" t="s">
        <v>4887</v>
      </c>
      <c r="C2103" s="133">
        <v>2</v>
      </c>
      <c r="D2103" s="133" t="s">
        <v>1066</v>
      </c>
      <c r="E2103" s="133">
        <v>273</v>
      </c>
      <c r="F2103" s="133" t="s">
        <v>49</v>
      </c>
      <c r="G2103" s="133">
        <v>27360</v>
      </c>
      <c r="H2103" s="133" t="s">
        <v>4887</v>
      </c>
      <c r="I2103" s="133">
        <v>559530</v>
      </c>
      <c r="J2103" s="133" t="s">
        <v>4981</v>
      </c>
      <c r="K2103" s="133" t="s">
        <v>604</v>
      </c>
      <c r="L2103" s="135" t="str">
        <f t="shared" si="64"/>
        <v>AA</v>
      </c>
      <c r="M2103" s="131">
        <f t="shared" si="65"/>
        <v>0</v>
      </c>
      <c r="P2103" s="136"/>
      <c r="Q2103" s="136"/>
      <c r="R2103" s="136"/>
      <c r="S2103" s="136"/>
      <c r="T2103"/>
      <c r="U2103" s="136"/>
      <c r="V2103" s="136"/>
      <c r="W2103"/>
      <c r="X2103" s="136"/>
      <c r="Y2103" s="136"/>
      <c r="Z2103" s="136"/>
      <c r="AA2103" s="136"/>
      <c r="AB2103" s="136"/>
      <c r="AC2103" s="136"/>
      <c r="AD2103" s="136"/>
      <c r="AE2103" s="136"/>
      <c r="AF2103" s="136"/>
      <c r="AG2103" s="136"/>
      <c r="AH2103" s="136"/>
      <c r="AI2103" s="136"/>
    </row>
    <row r="2104" spans="1:35" ht="30" x14ac:dyDescent="0.25">
      <c r="A2104" s="133" t="s">
        <v>4982</v>
      </c>
      <c r="B2104" s="133" t="s">
        <v>4983</v>
      </c>
      <c r="C2104" s="133">
        <v>2</v>
      </c>
      <c r="D2104" s="133" t="s">
        <v>1066</v>
      </c>
      <c r="E2104" s="133">
        <v>273</v>
      </c>
      <c r="F2104" s="133" t="s">
        <v>49</v>
      </c>
      <c r="G2104" s="133">
        <v>27360</v>
      </c>
      <c r="H2104" s="133" t="s">
        <v>4887</v>
      </c>
      <c r="I2104" s="133"/>
      <c r="J2104" s="133"/>
      <c r="K2104" s="133"/>
      <c r="L2104" s="135" t="str">
        <f t="shared" si="64"/>
        <v>AA</v>
      </c>
      <c r="M2104" s="131">
        <f t="shared" si="65"/>
        <v>0</v>
      </c>
      <c r="P2104" s="136"/>
      <c r="Q2104" s="136"/>
      <c r="R2104" s="136"/>
      <c r="S2104" s="136"/>
      <c r="T2104"/>
      <c r="U2104" s="136"/>
      <c r="V2104" s="136"/>
      <c r="W2104"/>
      <c r="X2104" s="136"/>
      <c r="Y2104" s="136"/>
      <c r="Z2104" s="136"/>
      <c r="AA2104" s="136"/>
      <c r="AB2104" s="136"/>
      <c r="AC2104" s="136"/>
      <c r="AD2104" s="136"/>
      <c r="AE2104" s="136"/>
      <c r="AF2104" s="136"/>
      <c r="AG2104" s="136"/>
      <c r="AH2104" s="136"/>
      <c r="AI2104" s="136"/>
    </row>
    <row r="2105" spans="1:35" ht="30" x14ac:dyDescent="0.25">
      <c r="A2105" s="133">
        <v>275000</v>
      </c>
      <c r="B2105" s="133" t="s">
        <v>20</v>
      </c>
      <c r="C2105" s="133">
        <v>2</v>
      </c>
      <c r="D2105" s="133" t="s">
        <v>1066</v>
      </c>
      <c r="E2105" s="133">
        <v>275</v>
      </c>
      <c r="F2105" s="133" t="s">
        <v>20</v>
      </c>
      <c r="G2105" s="133">
        <v>27500</v>
      </c>
      <c r="H2105" s="133" t="s">
        <v>20</v>
      </c>
      <c r="I2105" s="133">
        <v>106610</v>
      </c>
      <c r="J2105" s="133" t="s">
        <v>20</v>
      </c>
      <c r="K2105" s="133" t="s">
        <v>4987</v>
      </c>
      <c r="L2105" s="135" t="str">
        <f t="shared" si="64"/>
        <v>AA</v>
      </c>
      <c r="M2105" s="131">
        <f t="shared" si="65"/>
        <v>0</v>
      </c>
      <c r="P2105" s="136"/>
      <c r="Q2105" s="136"/>
      <c r="R2105" s="136"/>
      <c r="S2105" s="136"/>
      <c r="T2105"/>
      <c r="U2105" s="136"/>
      <c r="V2105" s="136"/>
      <c r="W2105"/>
      <c r="X2105" s="136"/>
      <c r="Y2105" s="136"/>
      <c r="Z2105" s="136"/>
      <c r="AA2105" s="136"/>
      <c r="AB2105" s="136"/>
      <c r="AC2105" s="136"/>
      <c r="AD2105" s="136"/>
      <c r="AE2105" s="136"/>
      <c r="AF2105" s="136"/>
      <c r="AG2105" s="136"/>
      <c r="AH2105" s="136"/>
      <c r="AI2105" s="136"/>
    </row>
    <row r="2106" spans="1:35" ht="30" x14ac:dyDescent="0.25">
      <c r="A2106" s="133">
        <v>275000</v>
      </c>
      <c r="B2106" s="133" t="s">
        <v>20</v>
      </c>
      <c r="C2106" s="133">
        <v>2</v>
      </c>
      <c r="D2106" s="133" t="s">
        <v>1066</v>
      </c>
      <c r="E2106" s="133">
        <v>275</v>
      </c>
      <c r="F2106" s="133" t="s">
        <v>20</v>
      </c>
      <c r="G2106" s="133">
        <v>27500</v>
      </c>
      <c r="H2106" s="133" t="s">
        <v>20</v>
      </c>
      <c r="I2106" s="133">
        <v>106611</v>
      </c>
      <c r="J2106" s="133" t="s">
        <v>4989</v>
      </c>
      <c r="K2106" s="133" t="s">
        <v>4987</v>
      </c>
      <c r="L2106" s="135" t="str">
        <f t="shared" si="64"/>
        <v>AA</v>
      </c>
      <c r="M2106" s="131">
        <f t="shared" si="65"/>
        <v>0</v>
      </c>
      <c r="P2106" s="136"/>
      <c r="Q2106" s="136"/>
      <c r="R2106" s="136"/>
      <c r="S2106" s="136"/>
      <c r="T2106"/>
      <c r="U2106" s="136"/>
      <c r="V2106" s="136"/>
      <c r="W2106"/>
      <c r="X2106" s="136"/>
      <c r="Y2106" s="136"/>
      <c r="Z2106" s="136"/>
      <c r="AA2106" s="136"/>
      <c r="AB2106" s="136"/>
      <c r="AC2106" s="136"/>
      <c r="AD2106" s="136"/>
      <c r="AE2106" s="136"/>
      <c r="AF2106" s="136"/>
      <c r="AG2106" s="136"/>
      <c r="AH2106" s="136"/>
      <c r="AI2106" s="136"/>
    </row>
    <row r="2107" spans="1:35" ht="30" x14ac:dyDescent="0.25">
      <c r="A2107" s="133">
        <v>275000</v>
      </c>
      <c r="B2107" s="133" t="s">
        <v>20</v>
      </c>
      <c r="C2107" s="133">
        <v>2</v>
      </c>
      <c r="D2107" s="133" t="s">
        <v>1066</v>
      </c>
      <c r="E2107" s="133">
        <v>275</v>
      </c>
      <c r="F2107" s="133" t="s">
        <v>20</v>
      </c>
      <c r="G2107" s="133">
        <v>27500</v>
      </c>
      <c r="H2107" s="133" t="s">
        <v>20</v>
      </c>
      <c r="I2107" s="133">
        <v>106620</v>
      </c>
      <c r="J2107" s="133" t="s">
        <v>4991</v>
      </c>
      <c r="K2107" s="133" t="s">
        <v>4987</v>
      </c>
      <c r="L2107" s="135" t="str">
        <f t="shared" si="64"/>
        <v>AA</v>
      </c>
      <c r="M2107" s="131">
        <f t="shared" si="65"/>
        <v>0</v>
      </c>
      <c r="P2107" s="136"/>
      <c r="Q2107" s="136"/>
      <c r="R2107" s="136"/>
      <c r="S2107" s="136"/>
      <c r="T2107"/>
      <c r="U2107" s="136"/>
      <c r="V2107" s="136"/>
      <c r="W2107"/>
      <c r="X2107" s="136"/>
      <c r="Y2107" s="136"/>
      <c r="Z2107" s="136"/>
      <c r="AA2107" s="136"/>
      <c r="AB2107" s="136"/>
      <c r="AC2107" s="136"/>
      <c r="AD2107" s="136"/>
      <c r="AE2107" s="136"/>
      <c r="AF2107" s="136"/>
      <c r="AG2107" s="136"/>
      <c r="AH2107" s="136"/>
      <c r="AI2107" s="136"/>
    </row>
    <row r="2108" spans="1:35" ht="30" x14ac:dyDescent="0.25">
      <c r="A2108" s="133">
        <v>275000</v>
      </c>
      <c r="B2108" s="133" t="s">
        <v>20</v>
      </c>
      <c r="C2108" s="133">
        <v>2</v>
      </c>
      <c r="D2108" s="133" t="s">
        <v>1066</v>
      </c>
      <c r="E2108" s="133">
        <v>275</v>
      </c>
      <c r="F2108" s="133" t="s">
        <v>20</v>
      </c>
      <c r="G2108" s="133">
        <v>27500</v>
      </c>
      <c r="H2108" s="133" t="s">
        <v>20</v>
      </c>
      <c r="I2108" s="133">
        <v>224510</v>
      </c>
      <c r="J2108" s="133" t="s">
        <v>4993</v>
      </c>
      <c r="K2108" s="133" t="s">
        <v>545</v>
      </c>
      <c r="L2108" s="135" t="str">
        <f t="shared" si="64"/>
        <v>AA</v>
      </c>
      <c r="M2108" s="131">
        <f t="shared" si="65"/>
        <v>0</v>
      </c>
      <c r="P2108" s="136"/>
      <c r="Q2108" s="136"/>
      <c r="R2108" s="136"/>
      <c r="S2108" s="136"/>
      <c r="T2108"/>
      <c r="U2108" s="136"/>
      <c r="V2108" s="136"/>
      <c r="W2108"/>
      <c r="X2108" s="136"/>
      <c r="Y2108" s="136"/>
      <c r="Z2108" s="136"/>
      <c r="AA2108" s="136"/>
      <c r="AB2108" s="136"/>
      <c r="AC2108" s="136"/>
      <c r="AD2108" s="136"/>
      <c r="AE2108" s="136"/>
      <c r="AF2108" s="136"/>
      <c r="AG2108" s="136"/>
      <c r="AH2108" s="136"/>
      <c r="AI2108" s="136"/>
    </row>
    <row r="2109" spans="1:35" ht="30" x14ac:dyDescent="0.25">
      <c r="A2109" s="133">
        <v>275000</v>
      </c>
      <c r="B2109" s="133" t="s">
        <v>20</v>
      </c>
      <c r="C2109" s="133">
        <v>2</v>
      </c>
      <c r="D2109" s="133" t="s">
        <v>1066</v>
      </c>
      <c r="E2109" s="133">
        <v>275</v>
      </c>
      <c r="F2109" s="133" t="s">
        <v>20</v>
      </c>
      <c r="G2109" s="133">
        <v>27500</v>
      </c>
      <c r="H2109" s="133" t="s">
        <v>20</v>
      </c>
      <c r="I2109" s="133">
        <v>225557</v>
      </c>
      <c r="J2109" s="133" t="s">
        <v>4995</v>
      </c>
      <c r="K2109" s="133" t="s">
        <v>545</v>
      </c>
      <c r="L2109" s="135" t="str">
        <f t="shared" si="64"/>
        <v>AA</v>
      </c>
      <c r="M2109" s="131">
        <f t="shared" si="65"/>
        <v>0</v>
      </c>
      <c r="P2109" s="136"/>
      <c r="Q2109" s="136"/>
      <c r="R2109" s="136"/>
      <c r="S2109" s="136"/>
      <c r="T2109"/>
      <c r="U2109" s="136"/>
      <c r="V2109" s="136"/>
      <c r="W2109"/>
      <c r="X2109" s="136"/>
      <c r="Y2109" s="136"/>
      <c r="Z2109" s="136"/>
      <c r="AA2109" s="136"/>
      <c r="AB2109" s="136"/>
      <c r="AC2109" s="136"/>
      <c r="AD2109" s="136"/>
      <c r="AE2109" s="136"/>
      <c r="AF2109" s="136"/>
      <c r="AG2109" s="136"/>
      <c r="AH2109" s="136"/>
      <c r="AI2109" s="136"/>
    </row>
    <row r="2110" spans="1:35" ht="30" x14ac:dyDescent="0.25">
      <c r="A2110" s="133">
        <v>275000</v>
      </c>
      <c r="B2110" s="133" t="s">
        <v>20</v>
      </c>
      <c r="C2110" s="133">
        <v>2</v>
      </c>
      <c r="D2110" s="133" t="s">
        <v>1066</v>
      </c>
      <c r="E2110" s="133">
        <v>275</v>
      </c>
      <c r="F2110" s="133" t="s">
        <v>20</v>
      </c>
      <c r="G2110" s="133">
        <v>27500</v>
      </c>
      <c r="H2110" s="133" t="s">
        <v>20</v>
      </c>
      <c r="I2110" s="133">
        <v>227057</v>
      </c>
      <c r="J2110" s="133" t="s">
        <v>4997</v>
      </c>
      <c r="K2110" s="133" t="s">
        <v>545</v>
      </c>
      <c r="L2110" s="135" t="str">
        <f t="shared" si="64"/>
        <v>AA</v>
      </c>
      <c r="M2110" s="131">
        <f t="shared" si="65"/>
        <v>0</v>
      </c>
      <c r="P2110" s="136"/>
      <c r="Q2110" s="136"/>
      <c r="R2110" s="136"/>
      <c r="S2110" s="136"/>
      <c r="T2110"/>
      <c r="U2110" s="136"/>
      <c r="V2110" s="136"/>
      <c r="W2110"/>
      <c r="X2110" s="136"/>
      <c r="Y2110" s="136"/>
      <c r="Z2110" s="136"/>
      <c r="AA2110" s="136"/>
      <c r="AB2110" s="136"/>
      <c r="AC2110" s="136"/>
      <c r="AD2110" s="136"/>
      <c r="AE2110" s="136"/>
      <c r="AF2110" s="136"/>
      <c r="AG2110" s="136"/>
      <c r="AH2110" s="136"/>
      <c r="AI2110" s="136"/>
    </row>
    <row r="2111" spans="1:35" ht="30" x14ac:dyDescent="0.25">
      <c r="A2111" s="133">
        <v>275000</v>
      </c>
      <c r="B2111" s="133" t="s">
        <v>20</v>
      </c>
      <c r="C2111" s="133">
        <v>2</v>
      </c>
      <c r="D2111" s="133" t="s">
        <v>1066</v>
      </c>
      <c r="E2111" s="133">
        <v>275</v>
      </c>
      <c r="F2111" s="133" t="s">
        <v>20</v>
      </c>
      <c r="G2111" s="133">
        <v>27500</v>
      </c>
      <c r="H2111" s="133" t="s">
        <v>20</v>
      </c>
      <c r="I2111" s="133">
        <v>227058</v>
      </c>
      <c r="J2111" s="133" t="s">
        <v>4999</v>
      </c>
      <c r="K2111" s="133" t="s">
        <v>545</v>
      </c>
      <c r="L2111" s="135" t="str">
        <f t="shared" si="64"/>
        <v>AA</v>
      </c>
      <c r="M2111" s="131">
        <f t="shared" si="65"/>
        <v>0</v>
      </c>
      <c r="P2111" s="136"/>
      <c r="Q2111" s="136"/>
      <c r="R2111" s="136"/>
      <c r="S2111" s="136"/>
      <c r="T2111"/>
      <c r="U2111" s="136"/>
      <c r="V2111" s="136"/>
      <c r="W2111"/>
      <c r="X2111" s="136"/>
      <c r="Y2111" s="136"/>
      <c r="Z2111" s="136"/>
      <c r="AA2111" s="136"/>
      <c r="AB2111" s="136"/>
      <c r="AC2111" s="136"/>
      <c r="AD2111" s="136"/>
      <c r="AE2111" s="136"/>
      <c r="AF2111" s="136"/>
      <c r="AG2111" s="136"/>
      <c r="AH2111" s="136"/>
      <c r="AI2111" s="136"/>
    </row>
    <row r="2112" spans="1:35" ht="30" x14ac:dyDescent="0.25">
      <c r="A2112" s="133">
        <v>275000</v>
      </c>
      <c r="B2112" s="133" t="s">
        <v>20</v>
      </c>
      <c r="C2112" s="133">
        <v>2</v>
      </c>
      <c r="D2112" s="133" t="s">
        <v>1066</v>
      </c>
      <c r="E2112" s="133">
        <v>275</v>
      </c>
      <c r="F2112" s="133" t="s">
        <v>20</v>
      </c>
      <c r="G2112" s="133">
        <v>27500</v>
      </c>
      <c r="H2112" s="133" t="s">
        <v>20</v>
      </c>
      <c r="I2112" s="133">
        <v>227107</v>
      </c>
      <c r="J2112" s="133" t="s">
        <v>5001</v>
      </c>
      <c r="K2112" s="133" t="s">
        <v>545</v>
      </c>
      <c r="L2112" s="135" t="str">
        <f t="shared" si="64"/>
        <v>AA</v>
      </c>
      <c r="M2112" s="131">
        <f t="shared" si="65"/>
        <v>0</v>
      </c>
      <c r="P2112" s="136"/>
      <c r="Q2112" s="136"/>
      <c r="R2112" s="136"/>
      <c r="S2112" s="136"/>
      <c r="T2112"/>
      <c r="U2112" s="136"/>
      <c r="V2112" s="136"/>
      <c r="W2112"/>
      <c r="X2112" s="136"/>
      <c r="Y2112" s="136"/>
      <c r="Z2112" s="136"/>
      <c r="AA2112" s="136"/>
      <c r="AB2112" s="136"/>
      <c r="AC2112" s="136"/>
      <c r="AD2112" s="136"/>
      <c r="AE2112" s="136"/>
      <c r="AF2112" s="136"/>
      <c r="AG2112" s="136"/>
      <c r="AH2112" s="136"/>
      <c r="AI2112" s="136"/>
    </row>
    <row r="2113" spans="1:35" ht="30" x14ac:dyDescent="0.25">
      <c r="A2113" s="133">
        <v>275000</v>
      </c>
      <c r="B2113" s="133" t="s">
        <v>20</v>
      </c>
      <c r="C2113" s="133">
        <v>2</v>
      </c>
      <c r="D2113" s="133" t="s">
        <v>1066</v>
      </c>
      <c r="E2113" s="133">
        <v>275</v>
      </c>
      <c r="F2113" s="133" t="s">
        <v>20</v>
      </c>
      <c r="G2113" s="133">
        <v>27500</v>
      </c>
      <c r="H2113" s="133" t="s">
        <v>20</v>
      </c>
      <c r="I2113" s="133">
        <v>227127</v>
      </c>
      <c r="J2113" s="133" t="s">
        <v>5003</v>
      </c>
      <c r="K2113" s="133" t="s">
        <v>545</v>
      </c>
      <c r="L2113" s="135" t="str">
        <f t="shared" si="64"/>
        <v>AA</v>
      </c>
      <c r="M2113" s="131">
        <f t="shared" si="65"/>
        <v>0</v>
      </c>
      <c r="P2113" s="136"/>
      <c r="Q2113" s="136"/>
      <c r="R2113" s="136"/>
      <c r="S2113" s="136"/>
      <c r="T2113"/>
      <c r="U2113" s="136"/>
      <c r="V2113" s="136"/>
      <c r="W2113"/>
      <c r="X2113" s="136"/>
      <c r="Y2113" s="136"/>
      <c r="Z2113" s="136"/>
      <c r="AA2113" s="136"/>
      <c r="AB2113" s="136"/>
      <c r="AC2113" s="136"/>
      <c r="AD2113" s="136"/>
      <c r="AE2113" s="136"/>
      <c r="AF2113" s="136"/>
      <c r="AG2113" s="136"/>
      <c r="AH2113" s="136"/>
      <c r="AI2113" s="136"/>
    </row>
    <row r="2114" spans="1:35" ht="30" x14ac:dyDescent="0.25">
      <c r="A2114" s="133">
        <v>275000</v>
      </c>
      <c r="B2114" s="133" t="s">
        <v>20</v>
      </c>
      <c r="C2114" s="133">
        <v>2</v>
      </c>
      <c r="D2114" s="133" t="s">
        <v>1066</v>
      </c>
      <c r="E2114" s="133">
        <v>275</v>
      </c>
      <c r="F2114" s="133" t="s">
        <v>20</v>
      </c>
      <c r="G2114" s="133">
        <v>27500</v>
      </c>
      <c r="H2114" s="133" t="s">
        <v>20</v>
      </c>
      <c r="I2114" s="133">
        <v>227136</v>
      </c>
      <c r="J2114" s="133" t="s">
        <v>5005</v>
      </c>
      <c r="K2114" s="133" t="s">
        <v>545</v>
      </c>
      <c r="L2114" s="135" t="str">
        <f t="shared" si="64"/>
        <v>AA</v>
      </c>
      <c r="M2114" s="131">
        <f t="shared" si="65"/>
        <v>0</v>
      </c>
      <c r="P2114" s="136"/>
      <c r="Q2114" s="136"/>
      <c r="R2114" s="136"/>
      <c r="S2114" s="136"/>
      <c r="T2114"/>
      <c r="U2114" s="136"/>
      <c r="V2114" s="136"/>
      <c r="W2114"/>
      <c r="X2114" s="136"/>
      <c r="Y2114" s="136"/>
      <c r="Z2114" s="136"/>
      <c r="AA2114" s="136"/>
      <c r="AB2114" s="136"/>
      <c r="AC2114" s="136"/>
      <c r="AD2114" s="136"/>
      <c r="AE2114" s="136"/>
      <c r="AF2114" s="136"/>
      <c r="AG2114" s="136"/>
      <c r="AH2114" s="136"/>
      <c r="AI2114" s="136"/>
    </row>
    <row r="2115" spans="1:35" ht="30" x14ac:dyDescent="0.25">
      <c r="A2115" s="133">
        <v>275000</v>
      </c>
      <c r="B2115" s="133" t="s">
        <v>20</v>
      </c>
      <c r="C2115" s="133">
        <v>2</v>
      </c>
      <c r="D2115" s="133" t="s">
        <v>1066</v>
      </c>
      <c r="E2115" s="133">
        <v>275</v>
      </c>
      <c r="F2115" s="133" t="s">
        <v>20</v>
      </c>
      <c r="G2115" s="133">
        <v>27500</v>
      </c>
      <c r="H2115" s="133" t="s">
        <v>20</v>
      </c>
      <c r="I2115" s="133">
        <v>227172</v>
      </c>
      <c r="J2115" s="133" t="s">
        <v>5007</v>
      </c>
      <c r="K2115" s="133" t="s">
        <v>545</v>
      </c>
      <c r="L2115" s="135" t="str">
        <f t="shared" si="64"/>
        <v>AA</v>
      </c>
      <c r="M2115" s="131">
        <f t="shared" si="65"/>
        <v>0</v>
      </c>
      <c r="P2115" s="136"/>
      <c r="Q2115" s="136"/>
      <c r="R2115" s="136"/>
      <c r="S2115" s="136"/>
      <c r="T2115"/>
      <c r="U2115" s="136"/>
      <c r="V2115" s="136"/>
      <c r="W2115"/>
      <c r="X2115" s="136"/>
      <c r="Y2115" s="136"/>
      <c r="Z2115" s="136"/>
      <c r="AA2115" s="136"/>
      <c r="AB2115" s="136"/>
      <c r="AC2115" s="136"/>
      <c r="AD2115" s="136"/>
      <c r="AE2115" s="136"/>
      <c r="AF2115" s="136"/>
      <c r="AG2115" s="136"/>
      <c r="AH2115" s="136"/>
      <c r="AI2115" s="136"/>
    </row>
    <row r="2116" spans="1:35" ht="30" x14ac:dyDescent="0.25">
      <c r="A2116" s="133">
        <v>275000</v>
      </c>
      <c r="B2116" s="133" t="s">
        <v>20</v>
      </c>
      <c r="C2116" s="133">
        <v>2</v>
      </c>
      <c r="D2116" s="133" t="s">
        <v>1066</v>
      </c>
      <c r="E2116" s="133">
        <v>275</v>
      </c>
      <c r="F2116" s="133" t="s">
        <v>20</v>
      </c>
      <c r="G2116" s="133">
        <v>27500</v>
      </c>
      <c r="H2116" s="133" t="s">
        <v>20</v>
      </c>
      <c r="I2116" s="133">
        <v>227195</v>
      </c>
      <c r="J2116" s="133" t="s">
        <v>5009</v>
      </c>
      <c r="K2116" s="133" t="s">
        <v>545</v>
      </c>
      <c r="L2116" s="135" t="str">
        <f t="shared" si="64"/>
        <v>AA</v>
      </c>
      <c r="M2116" s="131">
        <f t="shared" si="65"/>
        <v>0</v>
      </c>
      <c r="P2116" s="136"/>
      <c r="Q2116" s="136"/>
      <c r="R2116" s="136"/>
      <c r="S2116" s="136"/>
      <c r="T2116"/>
      <c r="U2116" s="136"/>
      <c r="V2116" s="136"/>
      <c r="W2116"/>
      <c r="X2116" s="136"/>
      <c r="Y2116" s="136"/>
      <c r="Z2116" s="136"/>
      <c r="AA2116" s="136"/>
      <c r="AB2116" s="136"/>
      <c r="AC2116" s="136"/>
      <c r="AD2116" s="136"/>
      <c r="AE2116" s="136"/>
      <c r="AF2116" s="136"/>
      <c r="AG2116" s="136"/>
      <c r="AH2116" s="136"/>
      <c r="AI2116" s="136"/>
    </row>
    <row r="2117" spans="1:35" ht="30" x14ac:dyDescent="0.25">
      <c r="A2117" s="133">
        <v>275000</v>
      </c>
      <c r="B2117" s="133" t="s">
        <v>20</v>
      </c>
      <c r="C2117" s="133">
        <v>2</v>
      </c>
      <c r="D2117" s="133" t="s">
        <v>1066</v>
      </c>
      <c r="E2117" s="133">
        <v>275</v>
      </c>
      <c r="F2117" s="133" t="s">
        <v>20</v>
      </c>
      <c r="G2117" s="133">
        <v>27500</v>
      </c>
      <c r="H2117" s="133" t="s">
        <v>20</v>
      </c>
      <c r="I2117" s="133">
        <v>227196</v>
      </c>
      <c r="J2117" s="133" t="s">
        <v>5011</v>
      </c>
      <c r="K2117" s="133" t="s">
        <v>545</v>
      </c>
      <c r="L2117" s="135" t="str">
        <f t="shared" ref="L2117:L2180" si="66">IF(K2117=102,"AA102",IF(K2117=103,"AA103",VLOOKUP(C2117,$AJ$5:$AK$13,2,0)))</f>
        <v>AA</v>
      </c>
      <c r="M2117" s="131">
        <f t="shared" si="65"/>
        <v>0</v>
      </c>
      <c r="P2117" s="136"/>
      <c r="Q2117" s="136"/>
      <c r="R2117" s="136"/>
      <c r="S2117" s="136"/>
      <c r="T2117"/>
      <c r="U2117" s="136"/>
      <c r="V2117" s="136"/>
      <c r="W2117"/>
      <c r="X2117" s="136"/>
      <c r="Y2117" s="136"/>
      <c r="Z2117" s="136"/>
      <c r="AA2117" s="136"/>
      <c r="AB2117" s="136"/>
      <c r="AC2117" s="136"/>
      <c r="AD2117" s="136"/>
      <c r="AE2117" s="136"/>
      <c r="AF2117" s="136"/>
      <c r="AG2117" s="136"/>
      <c r="AH2117" s="136"/>
      <c r="AI2117" s="136"/>
    </row>
    <row r="2118" spans="1:35" ht="30" x14ac:dyDescent="0.25">
      <c r="A2118" s="133">
        <v>275000</v>
      </c>
      <c r="B2118" s="133" t="s">
        <v>20</v>
      </c>
      <c r="C2118" s="133">
        <v>2</v>
      </c>
      <c r="D2118" s="133" t="s">
        <v>1066</v>
      </c>
      <c r="E2118" s="133">
        <v>275</v>
      </c>
      <c r="F2118" s="133" t="s">
        <v>20</v>
      </c>
      <c r="G2118" s="133">
        <v>27500</v>
      </c>
      <c r="H2118" s="133" t="s">
        <v>20</v>
      </c>
      <c r="I2118" s="133">
        <v>227249</v>
      </c>
      <c r="J2118" s="133" t="s">
        <v>5013</v>
      </c>
      <c r="K2118" s="133" t="s">
        <v>545</v>
      </c>
      <c r="L2118" s="135" t="str">
        <f t="shared" si="66"/>
        <v>AA</v>
      </c>
      <c r="M2118" s="131">
        <f t="shared" ref="M2118:M2181" si="67">VLOOKUP(H2118,$W$5:$X$227,2,FALSE)</f>
        <v>0</v>
      </c>
      <c r="P2118" s="136"/>
      <c r="Q2118" s="136"/>
      <c r="R2118" s="136"/>
      <c r="S2118" s="136"/>
      <c r="T2118"/>
      <c r="U2118" s="136"/>
      <c r="V2118" s="136"/>
      <c r="W2118"/>
      <c r="X2118" s="136"/>
      <c r="Y2118" s="136"/>
      <c r="Z2118" s="136"/>
      <c r="AA2118" s="136"/>
      <c r="AB2118" s="136"/>
      <c r="AC2118" s="136"/>
      <c r="AD2118" s="136"/>
      <c r="AE2118" s="136"/>
      <c r="AF2118" s="136"/>
      <c r="AG2118" s="136"/>
      <c r="AH2118" s="136"/>
      <c r="AI2118" s="136"/>
    </row>
    <row r="2119" spans="1:35" ht="30" x14ac:dyDescent="0.25">
      <c r="A2119" s="133">
        <v>275000</v>
      </c>
      <c r="B2119" s="133" t="s">
        <v>20</v>
      </c>
      <c r="C2119" s="133">
        <v>2</v>
      </c>
      <c r="D2119" s="133" t="s">
        <v>1066</v>
      </c>
      <c r="E2119" s="133">
        <v>275</v>
      </c>
      <c r="F2119" s="133" t="s">
        <v>20</v>
      </c>
      <c r="G2119" s="133">
        <v>27500</v>
      </c>
      <c r="H2119" s="133" t="s">
        <v>20</v>
      </c>
      <c r="I2119" s="133">
        <v>227268</v>
      </c>
      <c r="J2119" s="133" t="s">
        <v>5015</v>
      </c>
      <c r="K2119" s="133" t="s">
        <v>545</v>
      </c>
      <c r="L2119" s="135" t="str">
        <f t="shared" si="66"/>
        <v>AA</v>
      </c>
      <c r="M2119" s="131">
        <f t="shared" si="67"/>
        <v>0</v>
      </c>
      <c r="P2119" s="136"/>
      <c r="Q2119" s="136"/>
      <c r="R2119" s="136"/>
      <c r="S2119" s="136"/>
      <c r="T2119"/>
      <c r="U2119" s="136"/>
      <c r="V2119" s="136"/>
      <c r="W2119"/>
      <c r="X2119" s="136"/>
      <c r="Y2119" s="136"/>
      <c r="Z2119" s="136"/>
      <c r="AA2119" s="136"/>
      <c r="AB2119" s="136"/>
      <c r="AC2119" s="136"/>
      <c r="AD2119" s="136"/>
      <c r="AE2119" s="136"/>
      <c r="AF2119" s="136"/>
      <c r="AG2119" s="136"/>
      <c r="AH2119" s="136"/>
      <c r="AI2119" s="136"/>
    </row>
    <row r="2120" spans="1:35" ht="30" x14ac:dyDescent="0.25">
      <c r="A2120" s="133">
        <v>275000</v>
      </c>
      <c r="B2120" s="133" t="s">
        <v>20</v>
      </c>
      <c r="C2120" s="133">
        <v>2</v>
      </c>
      <c r="D2120" s="133" t="s">
        <v>1066</v>
      </c>
      <c r="E2120" s="133">
        <v>275</v>
      </c>
      <c r="F2120" s="133" t="s">
        <v>20</v>
      </c>
      <c r="G2120" s="133">
        <v>27500</v>
      </c>
      <c r="H2120" s="133" t="s">
        <v>20</v>
      </c>
      <c r="I2120" s="133">
        <v>227294</v>
      </c>
      <c r="J2120" s="133" t="s">
        <v>5017</v>
      </c>
      <c r="K2120" s="133" t="s">
        <v>545</v>
      </c>
      <c r="L2120" s="135" t="str">
        <f t="shared" si="66"/>
        <v>AA</v>
      </c>
      <c r="M2120" s="131">
        <f t="shared" si="67"/>
        <v>0</v>
      </c>
      <c r="P2120" s="136"/>
      <c r="Q2120" s="136"/>
      <c r="R2120" s="136"/>
      <c r="S2120" s="136"/>
      <c r="T2120"/>
      <c r="U2120" s="136"/>
      <c r="V2120" s="136"/>
      <c r="W2120"/>
      <c r="X2120" s="136"/>
      <c r="Y2120" s="136"/>
      <c r="Z2120" s="136"/>
      <c r="AA2120" s="136"/>
      <c r="AB2120" s="136"/>
      <c r="AC2120" s="136"/>
      <c r="AD2120" s="136"/>
      <c r="AE2120" s="136"/>
      <c r="AF2120" s="136"/>
      <c r="AG2120" s="136"/>
      <c r="AH2120" s="136"/>
      <c r="AI2120" s="136"/>
    </row>
    <row r="2121" spans="1:35" ht="30" x14ac:dyDescent="0.25">
      <c r="A2121" s="133">
        <v>275000</v>
      </c>
      <c r="B2121" s="133" t="s">
        <v>20</v>
      </c>
      <c r="C2121" s="133">
        <v>2</v>
      </c>
      <c r="D2121" s="133" t="s">
        <v>1066</v>
      </c>
      <c r="E2121" s="133">
        <v>275</v>
      </c>
      <c r="F2121" s="133" t="s">
        <v>20</v>
      </c>
      <c r="G2121" s="133">
        <v>27500</v>
      </c>
      <c r="H2121" s="133" t="s">
        <v>20</v>
      </c>
      <c r="I2121" s="133">
        <v>227338</v>
      </c>
      <c r="J2121" s="133" t="s">
        <v>5019</v>
      </c>
      <c r="K2121" s="133" t="s">
        <v>545</v>
      </c>
      <c r="L2121" s="135" t="str">
        <f t="shared" si="66"/>
        <v>AA</v>
      </c>
      <c r="M2121" s="131">
        <f t="shared" si="67"/>
        <v>0</v>
      </c>
      <c r="P2121" s="136"/>
      <c r="Q2121" s="136"/>
      <c r="R2121" s="136"/>
      <c r="S2121" s="136"/>
      <c r="T2121"/>
      <c r="U2121" s="136"/>
      <c r="V2121" s="136"/>
      <c r="W2121"/>
      <c r="X2121" s="136"/>
      <c r="Y2121" s="136"/>
      <c r="Z2121" s="136"/>
      <c r="AA2121" s="136"/>
      <c r="AB2121" s="136"/>
      <c r="AC2121" s="136"/>
      <c r="AD2121" s="136"/>
      <c r="AE2121" s="136"/>
      <c r="AF2121" s="136"/>
      <c r="AG2121" s="136"/>
      <c r="AH2121" s="136"/>
      <c r="AI2121" s="136"/>
    </row>
    <row r="2122" spans="1:35" ht="30" x14ac:dyDescent="0.25">
      <c r="A2122" s="133">
        <v>275000</v>
      </c>
      <c r="B2122" s="133" t="s">
        <v>20</v>
      </c>
      <c r="C2122" s="133">
        <v>2</v>
      </c>
      <c r="D2122" s="133" t="s">
        <v>1066</v>
      </c>
      <c r="E2122" s="133">
        <v>275</v>
      </c>
      <c r="F2122" s="133" t="s">
        <v>20</v>
      </c>
      <c r="G2122" s="133">
        <v>27500</v>
      </c>
      <c r="H2122" s="133" t="s">
        <v>20</v>
      </c>
      <c r="I2122" s="133">
        <v>227371</v>
      </c>
      <c r="J2122" s="133" t="s">
        <v>5021</v>
      </c>
      <c r="K2122" s="133" t="s">
        <v>545</v>
      </c>
      <c r="L2122" s="135" t="str">
        <f t="shared" si="66"/>
        <v>AA</v>
      </c>
      <c r="M2122" s="131">
        <f t="shared" si="67"/>
        <v>0</v>
      </c>
      <c r="P2122" s="136"/>
      <c r="Q2122" s="136"/>
      <c r="R2122" s="136"/>
      <c r="S2122" s="136"/>
      <c r="T2122"/>
      <c r="U2122" s="136"/>
      <c r="V2122" s="136"/>
      <c r="W2122"/>
      <c r="X2122" s="136"/>
      <c r="Y2122" s="136"/>
      <c r="Z2122" s="136"/>
      <c r="AA2122" s="136"/>
      <c r="AB2122" s="136"/>
      <c r="AC2122" s="136"/>
      <c r="AD2122" s="136"/>
      <c r="AE2122" s="136"/>
      <c r="AF2122" s="136"/>
      <c r="AG2122" s="136"/>
      <c r="AH2122" s="136"/>
      <c r="AI2122" s="136"/>
    </row>
    <row r="2123" spans="1:35" ht="30" x14ac:dyDescent="0.25">
      <c r="A2123" s="133">
        <v>275000</v>
      </c>
      <c r="B2123" s="133" t="s">
        <v>20</v>
      </c>
      <c r="C2123" s="133">
        <v>2</v>
      </c>
      <c r="D2123" s="133" t="s">
        <v>1066</v>
      </c>
      <c r="E2123" s="133">
        <v>275</v>
      </c>
      <c r="F2123" s="133" t="s">
        <v>20</v>
      </c>
      <c r="G2123" s="133">
        <v>27500</v>
      </c>
      <c r="H2123" s="133" t="s">
        <v>20</v>
      </c>
      <c r="I2123" s="133">
        <v>227372</v>
      </c>
      <c r="J2123" s="133" t="s">
        <v>5023</v>
      </c>
      <c r="K2123" s="133" t="s">
        <v>545</v>
      </c>
      <c r="L2123" s="135" t="str">
        <f t="shared" si="66"/>
        <v>AA</v>
      </c>
      <c r="M2123" s="131">
        <f t="shared" si="67"/>
        <v>0</v>
      </c>
      <c r="P2123" s="136"/>
      <c r="Q2123" s="136"/>
      <c r="R2123" s="136"/>
      <c r="S2123" s="136"/>
      <c r="T2123"/>
      <c r="U2123" s="136"/>
      <c r="V2123" s="136"/>
      <c r="W2123"/>
      <c r="X2123" s="136"/>
      <c r="Y2123" s="136"/>
      <c r="Z2123" s="136"/>
      <c r="AA2123" s="136"/>
      <c r="AB2123" s="136"/>
      <c r="AC2123" s="136"/>
      <c r="AD2123" s="136"/>
      <c r="AE2123" s="136"/>
      <c r="AF2123" s="136"/>
      <c r="AG2123" s="136"/>
      <c r="AH2123" s="136"/>
      <c r="AI2123" s="136"/>
    </row>
    <row r="2124" spans="1:35" ht="30" x14ac:dyDescent="0.25">
      <c r="A2124" s="133">
        <v>275000</v>
      </c>
      <c r="B2124" s="133" t="s">
        <v>20</v>
      </c>
      <c r="C2124" s="133">
        <v>2</v>
      </c>
      <c r="D2124" s="133" t="s">
        <v>1066</v>
      </c>
      <c r="E2124" s="133">
        <v>275</v>
      </c>
      <c r="F2124" s="133" t="s">
        <v>20</v>
      </c>
      <c r="G2124" s="133">
        <v>27500</v>
      </c>
      <c r="H2124" s="133" t="s">
        <v>20</v>
      </c>
      <c r="I2124" s="133">
        <v>227400</v>
      </c>
      <c r="J2124" s="133" t="s">
        <v>5025</v>
      </c>
      <c r="K2124" s="133" t="s">
        <v>545</v>
      </c>
      <c r="L2124" s="135" t="str">
        <f t="shared" si="66"/>
        <v>AA</v>
      </c>
      <c r="M2124" s="131">
        <f t="shared" si="67"/>
        <v>0</v>
      </c>
      <c r="P2124" s="136"/>
      <c r="Q2124" s="136"/>
      <c r="R2124" s="136"/>
      <c r="S2124" s="136"/>
      <c r="T2124"/>
      <c r="U2124" s="136"/>
      <c r="V2124" s="136"/>
      <c r="W2124"/>
      <c r="X2124" s="136"/>
      <c r="Y2124" s="136"/>
      <c r="Z2124" s="136"/>
      <c r="AA2124" s="136"/>
      <c r="AB2124" s="136"/>
      <c r="AC2124" s="136"/>
      <c r="AD2124" s="136"/>
      <c r="AE2124" s="136"/>
      <c r="AF2124" s="136"/>
      <c r="AG2124" s="136"/>
      <c r="AH2124" s="136"/>
      <c r="AI2124" s="136"/>
    </row>
    <row r="2125" spans="1:35" ht="30" x14ac:dyDescent="0.25">
      <c r="A2125" s="133">
        <v>275000</v>
      </c>
      <c r="B2125" s="133" t="s">
        <v>20</v>
      </c>
      <c r="C2125" s="133">
        <v>2</v>
      </c>
      <c r="D2125" s="133" t="s">
        <v>1066</v>
      </c>
      <c r="E2125" s="133">
        <v>275</v>
      </c>
      <c r="F2125" s="133" t="s">
        <v>20</v>
      </c>
      <c r="G2125" s="133">
        <v>27500</v>
      </c>
      <c r="H2125" s="133" t="s">
        <v>20</v>
      </c>
      <c r="I2125" s="133">
        <v>227415</v>
      </c>
      <c r="J2125" s="133" t="s">
        <v>5027</v>
      </c>
      <c r="K2125" s="133" t="s">
        <v>545</v>
      </c>
      <c r="L2125" s="135" t="str">
        <f t="shared" si="66"/>
        <v>AA</v>
      </c>
      <c r="M2125" s="131">
        <f t="shared" si="67"/>
        <v>0</v>
      </c>
      <c r="P2125" s="136"/>
      <c r="Q2125" s="136"/>
      <c r="R2125" s="136"/>
      <c r="S2125" s="136"/>
      <c r="T2125"/>
      <c r="U2125" s="136"/>
      <c r="V2125" s="136"/>
      <c r="W2125"/>
      <c r="X2125" s="136"/>
      <c r="Y2125" s="136"/>
      <c r="Z2125" s="136"/>
      <c r="AA2125" s="136"/>
      <c r="AB2125" s="136"/>
      <c r="AC2125" s="136"/>
      <c r="AD2125" s="136"/>
      <c r="AE2125" s="136"/>
      <c r="AF2125" s="136"/>
      <c r="AG2125" s="136"/>
      <c r="AH2125" s="136"/>
      <c r="AI2125" s="136"/>
    </row>
    <row r="2126" spans="1:35" ht="30" x14ac:dyDescent="0.25">
      <c r="A2126" s="133">
        <v>275000</v>
      </c>
      <c r="B2126" s="133" t="s">
        <v>20</v>
      </c>
      <c r="C2126" s="133">
        <v>2</v>
      </c>
      <c r="D2126" s="133" t="s">
        <v>1066</v>
      </c>
      <c r="E2126" s="133">
        <v>275</v>
      </c>
      <c r="F2126" s="133" t="s">
        <v>20</v>
      </c>
      <c r="G2126" s="133">
        <v>27500</v>
      </c>
      <c r="H2126" s="133" t="s">
        <v>20</v>
      </c>
      <c r="I2126" s="133">
        <v>227432</v>
      </c>
      <c r="J2126" s="133" t="s">
        <v>5029</v>
      </c>
      <c r="K2126" s="133" t="s">
        <v>545</v>
      </c>
      <c r="L2126" s="135" t="str">
        <f t="shared" si="66"/>
        <v>AA</v>
      </c>
      <c r="M2126" s="131">
        <f t="shared" si="67"/>
        <v>0</v>
      </c>
      <c r="P2126" s="136"/>
      <c r="Q2126" s="136"/>
      <c r="R2126" s="136"/>
      <c r="S2126" s="136"/>
      <c r="T2126"/>
      <c r="U2126" s="136"/>
      <c r="V2126" s="136"/>
      <c r="W2126"/>
      <c r="X2126" s="136"/>
      <c r="Y2126" s="136"/>
      <c r="Z2126" s="136"/>
      <c r="AA2126" s="136"/>
      <c r="AB2126" s="136"/>
      <c r="AC2126" s="136"/>
      <c r="AD2126" s="136"/>
      <c r="AE2126" s="136"/>
      <c r="AF2126" s="136"/>
      <c r="AG2126" s="136"/>
      <c r="AH2126" s="136"/>
      <c r="AI2126" s="136"/>
    </row>
    <row r="2127" spans="1:35" ht="30" x14ac:dyDescent="0.25">
      <c r="A2127" s="133">
        <v>275000</v>
      </c>
      <c r="B2127" s="133" t="s">
        <v>20</v>
      </c>
      <c r="C2127" s="133">
        <v>2</v>
      </c>
      <c r="D2127" s="133" t="s">
        <v>1066</v>
      </c>
      <c r="E2127" s="133">
        <v>275</v>
      </c>
      <c r="F2127" s="133" t="s">
        <v>20</v>
      </c>
      <c r="G2127" s="133">
        <v>27500</v>
      </c>
      <c r="H2127" s="133" t="s">
        <v>20</v>
      </c>
      <c r="I2127" s="133">
        <v>227473</v>
      </c>
      <c r="J2127" s="133" t="s">
        <v>5031</v>
      </c>
      <c r="K2127" s="133" t="s">
        <v>545</v>
      </c>
      <c r="L2127" s="135" t="str">
        <f t="shared" si="66"/>
        <v>AA</v>
      </c>
      <c r="M2127" s="131">
        <f t="shared" si="67"/>
        <v>0</v>
      </c>
      <c r="P2127" s="136"/>
      <c r="Q2127" s="136"/>
      <c r="R2127" s="136"/>
      <c r="S2127" s="136"/>
      <c r="T2127"/>
      <c r="U2127" s="136"/>
      <c r="V2127" s="136"/>
      <c r="W2127"/>
      <c r="X2127" s="136"/>
      <c r="Y2127" s="136"/>
      <c r="Z2127" s="136"/>
      <c r="AA2127" s="136"/>
      <c r="AB2127" s="136"/>
      <c r="AC2127" s="136"/>
      <c r="AD2127" s="136"/>
      <c r="AE2127" s="136"/>
      <c r="AF2127" s="136"/>
      <c r="AG2127" s="136"/>
      <c r="AH2127" s="136"/>
      <c r="AI2127" s="136"/>
    </row>
    <row r="2128" spans="1:35" ht="30" x14ac:dyDescent="0.25">
      <c r="A2128" s="133">
        <v>275000</v>
      </c>
      <c r="B2128" s="133" t="s">
        <v>20</v>
      </c>
      <c r="C2128" s="133">
        <v>2</v>
      </c>
      <c r="D2128" s="133" t="s">
        <v>1066</v>
      </c>
      <c r="E2128" s="133">
        <v>275</v>
      </c>
      <c r="F2128" s="133" t="s">
        <v>20</v>
      </c>
      <c r="G2128" s="133">
        <v>27500</v>
      </c>
      <c r="H2128" s="133" t="s">
        <v>20</v>
      </c>
      <c r="I2128" s="133">
        <v>227512</v>
      </c>
      <c r="J2128" s="133" t="s">
        <v>5033</v>
      </c>
      <c r="K2128" s="133" t="s">
        <v>545</v>
      </c>
      <c r="L2128" s="135" t="str">
        <f t="shared" si="66"/>
        <v>AA</v>
      </c>
      <c r="M2128" s="131">
        <f t="shared" si="67"/>
        <v>0</v>
      </c>
      <c r="P2128" s="136"/>
      <c r="Q2128" s="136"/>
      <c r="R2128" s="136"/>
      <c r="S2128" s="136"/>
      <c r="T2128"/>
      <c r="U2128" s="136"/>
      <c r="V2128" s="136"/>
      <c r="W2128"/>
      <c r="X2128" s="136"/>
      <c r="Y2128" s="136"/>
      <c r="Z2128" s="136"/>
      <c r="AA2128" s="136"/>
      <c r="AB2128" s="136"/>
      <c r="AC2128" s="136"/>
      <c r="AD2128" s="136"/>
      <c r="AE2128" s="136"/>
      <c r="AF2128" s="136"/>
      <c r="AG2128" s="136"/>
      <c r="AH2128" s="136"/>
      <c r="AI2128" s="136"/>
    </row>
    <row r="2129" spans="1:35" ht="30" x14ac:dyDescent="0.25">
      <c r="A2129" s="133">
        <v>275000</v>
      </c>
      <c r="B2129" s="133" t="s">
        <v>20</v>
      </c>
      <c r="C2129" s="133">
        <v>2</v>
      </c>
      <c r="D2129" s="133" t="s">
        <v>1066</v>
      </c>
      <c r="E2129" s="133">
        <v>275</v>
      </c>
      <c r="F2129" s="133" t="s">
        <v>20</v>
      </c>
      <c r="G2129" s="133">
        <v>27500</v>
      </c>
      <c r="H2129" s="133" t="s">
        <v>20</v>
      </c>
      <c r="I2129" s="133">
        <v>227554</v>
      </c>
      <c r="J2129" s="133" t="s">
        <v>5035</v>
      </c>
      <c r="K2129" s="133" t="s">
        <v>545</v>
      </c>
      <c r="L2129" s="135" t="str">
        <f t="shared" si="66"/>
        <v>AA</v>
      </c>
      <c r="M2129" s="131">
        <f t="shared" si="67"/>
        <v>0</v>
      </c>
      <c r="P2129" s="136"/>
      <c r="Q2129" s="136"/>
      <c r="R2129" s="136"/>
      <c r="S2129" s="136"/>
      <c r="T2129"/>
      <c r="U2129" s="136"/>
      <c r="V2129" s="136"/>
      <c r="W2129"/>
      <c r="X2129" s="136"/>
      <c r="Y2129" s="136"/>
      <c r="Z2129" s="136"/>
      <c r="AA2129" s="136"/>
      <c r="AB2129" s="136"/>
      <c r="AC2129" s="136"/>
      <c r="AD2129" s="136"/>
      <c r="AE2129" s="136"/>
      <c r="AF2129" s="136"/>
      <c r="AG2129" s="136"/>
      <c r="AH2129" s="136"/>
      <c r="AI2129" s="136"/>
    </row>
    <row r="2130" spans="1:35" ht="30" x14ac:dyDescent="0.25">
      <c r="A2130" s="133">
        <v>275000</v>
      </c>
      <c r="B2130" s="133" t="s">
        <v>20</v>
      </c>
      <c r="C2130" s="133">
        <v>2</v>
      </c>
      <c r="D2130" s="133" t="s">
        <v>1066</v>
      </c>
      <c r="E2130" s="133">
        <v>275</v>
      </c>
      <c r="F2130" s="133" t="s">
        <v>20</v>
      </c>
      <c r="G2130" s="133">
        <v>27500</v>
      </c>
      <c r="H2130" s="133" t="s">
        <v>20</v>
      </c>
      <c r="I2130" s="133">
        <v>227569</v>
      </c>
      <c r="J2130" s="133" t="s">
        <v>5037</v>
      </c>
      <c r="K2130" s="133" t="s">
        <v>545</v>
      </c>
      <c r="L2130" s="135" t="str">
        <f t="shared" si="66"/>
        <v>AA</v>
      </c>
      <c r="M2130" s="131">
        <f t="shared" si="67"/>
        <v>0</v>
      </c>
      <c r="P2130" s="136"/>
      <c r="Q2130" s="136"/>
      <c r="R2130" s="136"/>
      <c r="S2130" s="136"/>
      <c r="T2130"/>
      <c r="U2130" s="136"/>
      <c r="V2130" s="136"/>
      <c r="W2130"/>
      <c r="X2130" s="136"/>
      <c r="Y2130" s="136"/>
      <c r="Z2130" s="136"/>
      <c r="AA2130" s="136"/>
      <c r="AB2130" s="136"/>
      <c r="AC2130" s="136"/>
      <c r="AD2130" s="136"/>
      <c r="AE2130" s="136"/>
      <c r="AF2130" s="136"/>
      <c r="AG2130" s="136"/>
      <c r="AH2130" s="136"/>
      <c r="AI2130" s="136"/>
    </row>
    <row r="2131" spans="1:35" ht="30" x14ac:dyDescent="0.25">
      <c r="A2131" s="133">
        <v>275000</v>
      </c>
      <c r="B2131" s="133" t="s">
        <v>20</v>
      </c>
      <c r="C2131" s="133">
        <v>2</v>
      </c>
      <c r="D2131" s="133" t="s">
        <v>1066</v>
      </c>
      <c r="E2131" s="133">
        <v>275</v>
      </c>
      <c r="F2131" s="133" t="s">
        <v>20</v>
      </c>
      <c r="G2131" s="133">
        <v>27500</v>
      </c>
      <c r="H2131" s="133" t="s">
        <v>20</v>
      </c>
      <c r="I2131" s="133">
        <v>227581</v>
      </c>
      <c r="J2131" s="133" t="s">
        <v>5039</v>
      </c>
      <c r="K2131" s="133" t="s">
        <v>545</v>
      </c>
      <c r="L2131" s="135" t="str">
        <f t="shared" si="66"/>
        <v>AA</v>
      </c>
      <c r="M2131" s="131">
        <f t="shared" si="67"/>
        <v>0</v>
      </c>
      <c r="P2131" s="136"/>
      <c r="Q2131" s="136"/>
      <c r="R2131" s="136"/>
      <c r="S2131" s="136"/>
      <c r="T2131"/>
      <c r="U2131" s="136"/>
      <c r="V2131" s="136"/>
      <c r="W2131"/>
      <c r="X2131" s="136"/>
      <c r="Y2131" s="136"/>
      <c r="Z2131" s="136"/>
      <c r="AA2131" s="136"/>
      <c r="AB2131" s="136"/>
      <c r="AC2131" s="136"/>
      <c r="AD2131" s="136"/>
      <c r="AE2131" s="136"/>
      <c r="AF2131" s="136"/>
      <c r="AG2131" s="136"/>
      <c r="AH2131" s="136"/>
      <c r="AI2131" s="136"/>
    </row>
    <row r="2132" spans="1:35" ht="30" x14ac:dyDescent="0.25">
      <c r="A2132" s="133">
        <v>275000</v>
      </c>
      <c r="B2132" s="133" t="s">
        <v>20</v>
      </c>
      <c r="C2132" s="133">
        <v>2</v>
      </c>
      <c r="D2132" s="133" t="s">
        <v>1066</v>
      </c>
      <c r="E2132" s="133">
        <v>275</v>
      </c>
      <c r="F2132" s="133" t="s">
        <v>20</v>
      </c>
      <c r="G2132" s="133">
        <v>27500</v>
      </c>
      <c r="H2132" s="133" t="s">
        <v>20</v>
      </c>
      <c r="I2132" s="133">
        <v>227582</v>
      </c>
      <c r="J2132" s="133" t="s">
        <v>5041</v>
      </c>
      <c r="K2132" s="133" t="s">
        <v>545</v>
      </c>
      <c r="L2132" s="135" t="str">
        <f t="shared" si="66"/>
        <v>AA</v>
      </c>
      <c r="M2132" s="131">
        <f t="shared" si="67"/>
        <v>0</v>
      </c>
      <c r="P2132" s="136"/>
      <c r="Q2132" s="136"/>
      <c r="R2132" s="136"/>
      <c r="S2132" s="136"/>
      <c r="T2132"/>
      <c r="U2132" s="136"/>
      <c r="V2132" s="136"/>
      <c r="W2132"/>
      <c r="X2132" s="136"/>
      <c r="Y2132" s="136"/>
      <c r="Z2132" s="136"/>
      <c r="AA2132" s="136"/>
      <c r="AB2132" s="136"/>
      <c r="AC2132" s="136"/>
      <c r="AD2132" s="136"/>
      <c r="AE2132" s="136"/>
      <c r="AF2132" s="136"/>
      <c r="AG2132" s="136"/>
      <c r="AH2132" s="136"/>
      <c r="AI2132" s="136"/>
    </row>
    <row r="2133" spans="1:35" ht="30" x14ac:dyDescent="0.25">
      <c r="A2133" s="133">
        <v>275000</v>
      </c>
      <c r="B2133" s="133" t="s">
        <v>20</v>
      </c>
      <c r="C2133" s="133">
        <v>2</v>
      </c>
      <c r="D2133" s="133" t="s">
        <v>1066</v>
      </c>
      <c r="E2133" s="133">
        <v>275</v>
      </c>
      <c r="F2133" s="133" t="s">
        <v>20</v>
      </c>
      <c r="G2133" s="133">
        <v>27500</v>
      </c>
      <c r="H2133" s="133" t="s">
        <v>20</v>
      </c>
      <c r="I2133" s="133">
        <v>227673</v>
      </c>
      <c r="J2133" s="133" t="s">
        <v>5043</v>
      </c>
      <c r="K2133" s="133" t="s">
        <v>545</v>
      </c>
      <c r="L2133" s="135" t="str">
        <f t="shared" si="66"/>
        <v>AA</v>
      </c>
      <c r="M2133" s="131">
        <f t="shared" si="67"/>
        <v>0</v>
      </c>
      <c r="P2133" s="136"/>
      <c r="Q2133" s="136"/>
      <c r="R2133" s="136"/>
      <c r="S2133" s="136"/>
      <c r="T2133"/>
      <c r="U2133" s="136"/>
      <c r="V2133" s="136"/>
      <c r="W2133"/>
      <c r="X2133" s="136"/>
      <c r="Y2133" s="136"/>
      <c r="Z2133" s="136"/>
      <c r="AA2133" s="136"/>
      <c r="AB2133" s="136"/>
      <c r="AC2133" s="136"/>
      <c r="AD2133" s="136"/>
      <c r="AE2133" s="136"/>
      <c r="AF2133" s="136"/>
      <c r="AG2133" s="136"/>
      <c r="AH2133" s="136"/>
      <c r="AI2133" s="136"/>
    </row>
    <row r="2134" spans="1:35" ht="30" x14ac:dyDescent="0.25">
      <c r="A2134" s="133">
        <v>275000</v>
      </c>
      <c r="B2134" s="133" t="s">
        <v>20</v>
      </c>
      <c r="C2134" s="133">
        <v>2</v>
      </c>
      <c r="D2134" s="133" t="s">
        <v>1066</v>
      </c>
      <c r="E2134" s="133">
        <v>275</v>
      </c>
      <c r="F2134" s="133" t="s">
        <v>20</v>
      </c>
      <c r="G2134" s="133">
        <v>27500</v>
      </c>
      <c r="H2134" s="133" t="s">
        <v>20</v>
      </c>
      <c r="I2134" s="133">
        <v>227712</v>
      </c>
      <c r="J2134" s="133" t="s">
        <v>5045</v>
      </c>
      <c r="K2134" s="133" t="s">
        <v>545</v>
      </c>
      <c r="L2134" s="135" t="str">
        <f t="shared" si="66"/>
        <v>AA</v>
      </c>
      <c r="M2134" s="131">
        <f t="shared" si="67"/>
        <v>0</v>
      </c>
      <c r="P2134" s="136"/>
      <c r="Q2134" s="136"/>
      <c r="R2134" s="136"/>
      <c r="S2134" s="136"/>
      <c r="T2134"/>
      <c r="U2134" s="136"/>
      <c r="V2134" s="136"/>
      <c r="W2134"/>
      <c r="X2134" s="136"/>
      <c r="Y2134" s="136"/>
      <c r="Z2134" s="136"/>
      <c r="AA2134" s="136"/>
      <c r="AB2134" s="136"/>
      <c r="AC2134" s="136"/>
      <c r="AD2134" s="136"/>
      <c r="AE2134" s="136"/>
      <c r="AF2134" s="136"/>
      <c r="AG2134" s="136"/>
      <c r="AH2134" s="136"/>
      <c r="AI2134" s="136"/>
    </row>
    <row r="2135" spans="1:35" ht="30" x14ac:dyDescent="0.25">
      <c r="A2135" s="133">
        <v>275000</v>
      </c>
      <c r="B2135" s="133" t="s">
        <v>20</v>
      </c>
      <c r="C2135" s="133">
        <v>2</v>
      </c>
      <c r="D2135" s="133" t="s">
        <v>1066</v>
      </c>
      <c r="E2135" s="133">
        <v>275</v>
      </c>
      <c r="F2135" s="133" t="s">
        <v>20</v>
      </c>
      <c r="G2135" s="133">
        <v>27500</v>
      </c>
      <c r="H2135" s="133" t="s">
        <v>20</v>
      </c>
      <c r="I2135" s="133">
        <v>227713</v>
      </c>
      <c r="J2135" s="133" t="s">
        <v>5047</v>
      </c>
      <c r="K2135" s="133" t="s">
        <v>545</v>
      </c>
      <c r="L2135" s="135" t="str">
        <f t="shared" si="66"/>
        <v>AA</v>
      </c>
      <c r="M2135" s="131">
        <f t="shared" si="67"/>
        <v>0</v>
      </c>
      <c r="P2135" s="136"/>
      <c r="Q2135" s="136"/>
      <c r="R2135" s="136"/>
      <c r="S2135" s="136"/>
      <c r="T2135"/>
      <c r="U2135" s="136"/>
      <c r="V2135" s="136"/>
      <c r="W2135"/>
      <c r="X2135" s="136"/>
      <c r="Y2135" s="136"/>
      <c r="Z2135" s="136"/>
      <c r="AA2135" s="136"/>
      <c r="AB2135" s="136"/>
      <c r="AC2135" s="136"/>
      <c r="AD2135" s="136"/>
      <c r="AE2135" s="136"/>
      <c r="AF2135" s="136"/>
      <c r="AG2135" s="136"/>
      <c r="AH2135" s="136"/>
      <c r="AI2135" s="136"/>
    </row>
    <row r="2136" spans="1:35" ht="30" x14ac:dyDescent="0.25">
      <c r="A2136" s="133">
        <v>275000</v>
      </c>
      <c r="B2136" s="133" t="s">
        <v>20</v>
      </c>
      <c r="C2136" s="133">
        <v>2</v>
      </c>
      <c r="D2136" s="133" t="s">
        <v>1066</v>
      </c>
      <c r="E2136" s="133">
        <v>275</v>
      </c>
      <c r="F2136" s="133" t="s">
        <v>20</v>
      </c>
      <c r="G2136" s="133">
        <v>27500</v>
      </c>
      <c r="H2136" s="133" t="s">
        <v>20</v>
      </c>
      <c r="I2136" s="133">
        <v>227715</v>
      </c>
      <c r="J2136" s="133" t="s">
        <v>5049</v>
      </c>
      <c r="K2136" s="133" t="s">
        <v>545</v>
      </c>
      <c r="L2136" s="135" t="str">
        <f t="shared" si="66"/>
        <v>AA</v>
      </c>
      <c r="M2136" s="131">
        <f t="shared" si="67"/>
        <v>0</v>
      </c>
      <c r="P2136" s="136"/>
      <c r="Q2136" s="136"/>
      <c r="R2136" s="136"/>
      <c r="S2136" s="136"/>
      <c r="T2136"/>
      <c r="U2136" s="136"/>
      <c r="V2136" s="136"/>
      <c r="W2136"/>
      <c r="X2136" s="136"/>
      <c r="Y2136" s="136"/>
      <c r="Z2136" s="136"/>
      <c r="AA2136" s="136"/>
      <c r="AB2136" s="136"/>
      <c r="AC2136" s="136"/>
      <c r="AD2136" s="136"/>
      <c r="AE2136" s="136"/>
      <c r="AF2136" s="136"/>
      <c r="AG2136" s="136"/>
      <c r="AH2136" s="136"/>
      <c r="AI2136" s="136"/>
    </row>
    <row r="2137" spans="1:35" ht="30" x14ac:dyDescent="0.25">
      <c r="A2137" s="133">
        <v>275000</v>
      </c>
      <c r="B2137" s="133" t="s">
        <v>20</v>
      </c>
      <c r="C2137" s="133">
        <v>2</v>
      </c>
      <c r="D2137" s="133" t="s">
        <v>1066</v>
      </c>
      <c r="E2137" s="133">
        <v>275</v>
      </c>
      <c r="F2137" s="133" t="s">
        <v>20</v>
      </c>
      <c r="G2137" s="133">
        <v>27500</v>
      </c>
      <c r="H2137" s="133" t="s">
        <v>20</v>
      </c>
      <c r="I2137" s="133">
        <v>227880</v>
      </c>
      <c r="J2137" s="133" t="s">
        <v>5051</v>
      </c>
      <c r="K2137" s="133" t="s">
        <v>545</v>
      </c>
      <c r="L2137" s="135" t="str">
        <f t="shared" si="66"/>
        <v>AA</v>
      </c>
      <c r="M2137" s="131">
        <f t="shared" si="67"/>
        <v>0</v>
      </c>
      <c r="P2137" s="136"/>
      <c r="Q2137" s="136"/>
      <c r="R2137" s="136"/>
      <c r="S2137" s="136"/>
      <c r="T2137"/>
      <c r="U2137" s="136"/>
      <c r="V2137" s="136"/>
      <c r="W2137"/>
      <c r="X2137" s="136"/>
      <c r="Y2137" s="136"/>
      <c r="Z2137" s="136"/>
      <c r="AA2137" s="136"/>
      <c r="AB2137" s="136"/>
      <c r="AC2137" s="136"/>
      <c r="AD2137" s="136"/>
      <c r="AE2137" s="136"/>
      <c r="AF2137" s="136"/>
      <c r="AG2137" s="136"/>
      <c r="AH2137" s="136"/>
      <c r="AI2137" s="136"/>
    </row>
    <row r="2138" spans="1:35" ht="30" x14ac:dyDescent="0.25">
      <c r="A2138" s="133">
        <v>275000</v>
      </c>
      <c r="B2138" s="133" t="s">
        <v>20</v>
      </c>
      <c r="C2138" s="133">
        <v>2</v>
      </c>
      <c r="D2138" s="133" t="s">
        <v>1066</v>
      </c>
      <c r="E2138" s="133">
        <v>275</v>
      </c>
      <c r="F2138" s="133" t="s">
        <v>20</v>
      </c>
      <c r="G2138" s="133">
        <v>27500</v>
      </c>
      <c r="H2138" s="133" t="s">
        <v>20</v>
      </c>
      <c r="I2138" s="133">
        <v>227884</v>
      </c>
      <c r="J2138" s="133" t="s">
        <v>5053</v>
      </c>
      <c r="K2138" s="133" t="s">
        <v>545</v>
      </c>
      <c r="L2138" s="135" t="str">
        <f t="shared" si="66"/>
        <v>AA</v>
      </c>
      <c r="M2138" s="131">
        <f t="shared" si="67"/>
        <v>0</v>
      </c>
      <c r="P2138" s="136"/>
      <c r="Q2138" s="136"/>
      <c r="R2138" s="136"/>
      <c r="S2138" s="136"/>
      <c r="T2138"/>
      <c r="U2138" s="136"/>
      <c r="V2138" s="136"/>
      <c r="W2138"/>
      <c r="X2138" s="136"/>
      <c r="Y2138" s="136"/>
      <c r="Z2138" s="136"/>
      <c r="AA2138" s="136"/>
      <c r="AB2138" s="136"/>
      <c r="AC2138" s="136"/>
      <c r="AD2138" s="136"/>
      <c r="AE2138" s="136"/>
      <c r="AF2138" s="136"/>
      <c r="AG2138" s="136"/>
      <c r="AH2138" s="136"/>
      <c r="AI2138" s="136"/>
    </row>
    <row r="2139" spans="1:35" ht="30" x14ac:dyDescent="0.25">
      <c r="A2139" s="133">
        <v>275000</v>
      </c>
      <c r="B2139" s="133" t="s">
        <v>20</v>
      </c>
      <c r="C2139" s="133">
        <v>2</v>
      </c>
      <c r="D2139" s="133" t="s">
        <v>1066</v>
      </c>
      <c r="E2139" s="133">
        <v>275</v>
      </c>
      <c r="F2139" s="133" t="s">
        <v>20</v>
      </c>
      <c r="G2139" s="133">
        <v>27500</v>
      </c>
      <c r="H2139" s="133" t="s">
        <v>20</v>
      </c>
      <c r="I2139" s="133">
        <v>227905</v>
      </c>
      <c r="J2139" s="133" t="s">
        <v>5055</v>
      </c>
      <c r="K2139" s="133" t="s">
        <v>545</v>
      </c>
      <c r="L2139" s="135" t="str">
        <f t="shared" si="66"/>
        <v>AA</v>
      </c>
      <c r="M2139" s="131">
        <f t="shared" si="67"/>
        <v>0</v>
      </c>
      <c r="P2139" s="136"/>
      <c r="Q2139" s="136"/>
      <c r="R2139" s="136"/>
      <c r="S2139" s="136"/>
      <c r="T2139"/>
      <c r="U2139" s="136"/>
      <c r="V2139" s="136"/>
      <c r="W2139"/>
      <c r="X2139" s="136"/>
      <c r="Y2139" s="136"/>
      <c r="Z2139" s="136"/>
      <c r="AA2139" s="136"/>
      <c r="AB2139" s="136"/>
      <c r="AC2139" s="136"/>
      <c r="AD2139" s="136"/>
      <c r="AE2139" s="136"/>
      <c r="AF2139" s="136"/>
      <c r="AG2139" s="136"/>
      <c r="AH2139" s="136"/>
      <c r="AI2139" s="136"/>
    </row>
    <row r="2140" spans="1:35" ht="30" x14ac:dyDescent="0.25">
      <c r="A2140" s="133">
        <v>275000</v>
      </c>
      <c r="B2140" s="133" t="s">
        <v>20</v>
      </c>
      <c r="C2140" s="133">
        <v>2</v>
      </c>
      <c r="D2140" s="133" t="s">
        <v>1066</v>
      </c>
      <c r="E2140" s="133">
        <v>275</v>
      </c>
      <c r="F2140" s="133" t="s">
        <v>20</v>
      </c>
      <c r="G2140" s="133">
        <v>27500</v>
      </c>
      <c r="H2140" s="133" t="s">
        <v>20</v>
      </c>
      <c r="I2140" s="133">
        <v>227910</v>
      </c>
      <c r="J2140" s="133" t="s">
        <v>5057</v>
      </c>
      <c r="K2140" s="133" t="s">
        <v>545</v>
      </c>
      <c r="L2140" s="135" t="str">
        <f t="shared" si="66"/>
        <v>AA</v>
      </c>
      <c r="M2140" s="131">
        <f t="shared" si="67"/>
        <v>0</v>
      </c>
      <c r="P2140" s="136"/>
      <c r="Q2140" s="136"/>
      <c r="R2140" s="136"/>
      <c r="S2140" s="136"/>
      <c r="T2140"/>
      <c r="U2140" s="136"/>
      <c r="V2140" s="136"/>
      <c r="W2140"/>
      <c r="X2140" s="136"/>
      <c r="Y2140" s="136"/>
      <c r="Z2140" s="136"/>
      <c r="AA2140" s="136"/>
      <c r="AB2140" s="136"/>
      <c r="AC2140" s="136"/>
      <c r="AD2140" s="136"/>
      <c r="AE2140" s="136"/>
      <c r="AF2140" s="136"/>
      <c r="AG2140" s="136"/>
      <c r="AH2140" s="136"/>
      <c r="AI2140" s="136"/>
    </row>
    <row r="2141" spans="1:35" ht="30" x14ac:dyDescent="0.25">
      <c r="A2141" s="133">
        <v>275000</v>
      </c>
      <c r="B2141" s="133" t="s">
        <v>20</v>
      </c>
      <c r="C2141" s="133">
        <v>2</v>
      </c>
      <c r="D2141" s="133" t="s">
        <v>1066</v>
      </c>
      <c r="E2141" s="133">
        <v>275</v>
      </c>
      <c r="F2141" s="133" t="s">
        <v>20</v>
      </c>
      <c r="G2141" s="133">
        <v>27500</v>
      </c>
      <c r="H2141" s="133" t="s">
        <v>20</v>
      </c>
      <c r="I2141" s="133">
        <v>227912</v>
      </c>
      <c r="J2141" s="133" t="s">
        <v>5017</v>
      </c>
      <c r="K2141" s="133" t="s">
        <v>545</v>
      </c>
      <c r="L2141" s="135" t="str">
        <f t="shared" si="66"/>
        <v>AA</v>
      </c>
      <c r="M2141" s="131">
        <f t="shared" si="67"/>
        <v>0</v>
      </c>
      <c r="P2141" s="136"/>
      <c r="Q2141" s="136"/>
      <c r="R2141" s="136"/>
      <c r="S2141" s="136"/>
      <c r="T2141"/>
      <c r="U2141" s="136"/>
      <c r="V2141" s="136"/>
      <c r="W2141"/>
      <c r="X2141" s="136"/>
      <c r="Y2141" s="136"/>
      <c r="Z2141" s="136"/>
      <c r="AA2141" s="136"/>
      <c r="AB2141" s="136"/>
      <c r="AC2141" s="136"/>
      <c r="AD2141" s="136"/>
      <c r="AE2141" s="136"/>
      <c r="AF2141" s="136"/>
      <c r="AG2141" s="136"/>
      <c r="AH2141" s="136"/>
      <c r="AI2141" s="136"/>
    </row>
    <row r="2142" spans="1:35" ht="30" x14ac:dyDescent="0.25">
      <c r="A2142" s="133">
        <v>275000</v>
      </c>
      <c r="B2142" s="133" t="s">
        <v>20</v>
      </c>
      <c r="C2142" s="133">
        <v>2</v>
      </c>
      <c r="D2142" s="133" t="s">
        <v>1066</v>
      </c>
      <c r="E2142" s="133">
        <v>275</v>
      </c>
      <c r="F2142" s="133" t="s">
        <v>20</v>
      </c>
      <c r="G2142" s="133">
        <v>27500</v>
      </c>
      <c r="H2142" s="133" t="s">
        <v>20</v>
      </c>
      <c r="I2142" s="133">
        <v>227913</v>
      </c>
      <c r="J2142" s="133" t="s">
        <v>5060</v>
      </c>
      <c r="K2142" s="133" t="s">
        <v>545</v>
      </c>
      <c r="L2142" s="135" t="str">
        <f t="shared" si="66"/>
        <v>AA</v>
      </c>
      <c r="M2142" s="131">
        <f t="shared" si="67"/>
        <v>0</v>
      </c>
      <c r="P2142" s="136"/>
      <c r="Q2142" s="136"/>
      <c r="R2142" s="136"/>
      <c r="S2142" s="136"/>
      <c r="T2142"/>
      <c r="U2142" s="136"/>
      <c r="V2142" s="136"/>
      <c r="W2142"/>
      <c r="X2142" s="136"/>
      <c r="Y2142" s="136"/>
      <c r="Z2142" s="136"/>
      <c r="AA2142" s="136"/>
      <c r="AB2142" s="136"/>
      <c r="AC2142" s="136"/>
      <c r="AD2142" s="136"/>
      <c r="AE2142" s="136"/>
      <c r="AF2142" s="136"/>
      <c r="AG2142" s="136"/>
      <c r="AH2142" s="136"/>
      <c r="AI2142" s="136"/>
    </row>
    <row r="2143" spans="1:35" ht="12.75" customHeight="1" x14ac:dyDescent="0.25">
      <c r="A2143" s="133">
        <v>275000</v>
      </c>
      <c r="B2143" s="133" t="s">
        <v>20</v>
      </c>
      <c r="C2143" s="133">
        <v>2</v>
      </c>
      <c r="D2143" s="133" t="s">
        <v>1066</v>
      </c>
      <c r="E2143" s="133">
        <v>275</v>
      </c>
      <c r="F2143" s="133" t="s">
        <v>20</v>
      </c>
      <c r="G2143" s="133">
        <v>27500</v>
      </c>
      <c r="H2143" s="133" t="s">
        <v>20</v>
      </c>
      <c r="I2143" s="133">
        <v>227916</v>
      </c>
      <c r="J2143" s="133" t="s">
        <v>5062</v>
      </c>
      <c r="K2143" s="133" t="s">
        <v>545</v>
      </c>
      <c r="L2143" s="135" t="str">
        <f t="shared" si="66"/>
        <v>AA</v>
      </c>
      <c r="M2143" s="131">
        <f t="shared" si="67"/>
        <v>0</v>
      </c>
      <c r="P2143" s="136"/>
      <c r="Q2143" s="136"/>
      <c r="R2143" s="136"/>
      <c r="S2143" s="136"/>
      <c r="T2143"/>
      <c r="U2143" s="136"/>
      <c r="V2143" s="136"/>
      <c r="W2143"/>
      <c r="X2143" s="136"/>
      <c r="Y2143" s="136"/>
      <c r="Z2143" s="136"/>
      <c r="AA2143" s="136"/>
      <c r="AB2143" s="136"/>
      <c r="AC2143" s="136"/>
      <c r="AD2143" s="136"/>
      <c r="AE2143" s="136"/>
      <c r="AF2143" s="136"/>
      <c r="AG2143" s="136"/>
      <c r="AH2143" s="136"/>
      <c r="AI2143" s="136"/>
    </row>
    <row r="2144" spans="1:35" ht="30" x14ac:dyDescent="0.25">
      <c r="A2144" s="133">
        <v>275000</v>
      </c>
      <c r="B2144" s="133" t="s">
        <v>20</v>
      </c>
      <c r="C2144" s="133">
        <v>2</v>
      </c>
      <c r="D2144" s="133" t="s">
        <v>1066</v>
      </c>
      <c r="E2144" s="133">
        <v>275</v>
      </c>
      <c r="F2144" s="133" t="s">
        <v>20</v>
      </c>
      <c r="G2144" s="133">
        <v>27500</v>
      </c>
      <c r="H2144" s="133" t="s">
        <v>20</v>
      </c>
      <c r="I2144" s="133">
        <v>227918</v>
      </c>
      <c r="J2144" s="133" t="s">
        <v>5064</v>
      </c>
      <c r="K2144" s="133" t="s">
        <v>545</v>
      </c>
      <c r="L2144" s="135" t="str">
        <f t="shared" si="66"/>
        <v>AA</v>
      </c>
      <c r="M2144" s="131">
        <f t="shared" si="67"/>
        <v>0</v>
      </c>
      <c r="P2144" s="136"/>
      <c r="Q2144" s="136"/>
      <c r="R2144" s="136"/>
      <c r="S2144" s="136"/>
      <c r="T2144"/>
      <c r="U2144" s="136"/>
      <c r="V2144" s="136"/>
      <c r="W2144"/>
      <c r="X2144" s="136"/>
      <c r="Y2144" s="136"/>
      <c r="Z2144" s="136"/>
      <c r="AA2144" s="136"/>
      <c r="AB2144" s="136"/>
      <c r="AC2144" s="136"/>
      <c r="AD2144" s="136"/>
      <c r="AE2144" s="136"/>
      <c r="AF2144" s="136"/>
      <c r="AG2144" s="136"/>
      <c r="AH2144" s="136"/>
      <c r="AI2144" s="136"/>
    </row>
    <row r="2145" spans="1:35" ht="30" x14ac:dyDescent="0.25">
      <c r="A2145" s="133">
        <v>275000</v>
      </c>
      <c r="B2145" s="133" t="s">
        <v>20</v>
      </c>
      <c r="C2145" s="133">
        <v>2</v>
      </c>
      <c r="D2145" s="133" t="s">
        <v>1066</v>
      </c>
      <c r="E2145" s="133">
        <v>275</v>
      </c>
      <c r="F2145" s="133" t="s">
        <v>20</v>
      </c>
      <c r="G2145" s="133">
        <v>27500</v>
      </c>
      <c r="H2145" s="133" t="s">
        <v>20</v>
      </c>
      <c r="I2145" s="133">
        <v>227919</v>
      </c>
      <c r="J2145" s="133" t="s">
        <v>5066</v>
      </c>
      <c r="K2145" s="133" t="s">
        <v>545</v>
      </c>
      <c r="L2145" s="135" t="str">
        <f t="shared" si="66"/>
        <v>AA</v>
      </c>
      <c r="M2145" s="131">
        <f t="shared" si="67"/>
        <v>0</v>
      </c>
      <c r="P2145" s="136"/>
      <c r="Q2145" s="136"/>
      <c r="R2145" s="136"/>
      <c r="S2145" s="136"/>
      <c r="T2145"/>
      <c r="U2145" s="136"/>
      <c r="V2145" s="136"/>
      <c r="W2145"/>
      <c r="X2145" s="136"/>
      <c r="Y2145" s="136"/>
      <c r="Z2145" s="136"/>
      <c r="AA2145" s="136"/>
      <c r="AB2145" s="136"/>
      <c r="AC2145" s="136"/>
      <c r="AD2145" s="136"/>
      <c r="AE2145" s="136"/>
      <c r="AF2145" s="136"/>
      <c r="AG2145" s="136"/>
      <c r="AH2145" s="136"/>
      <c r="AI2145" s="136"/>
    </row>
    <row r="2146" spans="1:35" ht="30" x14ac:dyDescent="0.25">
      <c r="A2146" s="133">
        <v>275000</v>
      </c>
      <c r="B2146" s="133" t="s">
        <v>20</v>
      </c>
      <c r="C2146" s="133">
        <v>2</v>
      </c>
      <c r="D2146" s="133" t="s">
        <v>1066</v>
      </c>
      <c r="E2146" s="133">
        <v>275</v>
      </c>
      <c r="F2146" s="133" t="s">
        <v>20</v>
      </c>
      <c r="G2146" s="133">
        <v>27500</v>
      </c>
      <c r="H2146" s="133" t="s">
        <v>20</v>
      </c>
      <c r="I2146" s="133">
        <v>227930</v>
      </c>
      <c r="J2146" s="133" t="s">
        <v>5068</v>
      </c>
      <c r="K2146" s="133" t="s">
        <v>545</v>
      </c>
      <c r="L2146" s="135" t="str">
        <f t="shared" si="66"/>
        <v>AA</v>
      </c>
      <c r="M2146" s="131">
        <f t="shared" si="67"/>
        <v>0</v>
      </c>
      <c r="P2146" s="136"/>
      <c r="Q2146" s="136"/>
      <c r="R2146" s="136"/>
      <c r="S2146" s="136"/>
      <c r="T2146"/>
      <c r="U2146" s="136"/>
      <c r="V2146" s="136"/>
      <c r="W2146"/>
      <c r="X2146" s="136"/>
      <c r="Y2146" s="136"/>
      <c r="Z2146" s="136"/>
      <c r="AA2146" s="136"/>
      <c r="AB2146" s="136"/>
      <c r="AC2146" s="136"/>
      <c r="AD2146" s="136"/>
      <c r="AE2146" s="136"/>
      <c r="AF2146" s="136"/>
      <c r="AG2146" s="136"/>
      <c r="AH2146" s="136"/>
      <c r="AI2146" s="136"/>
    </row>
    <row r="2147" spans="1:35" ht="30" x14ac:dyDescent="0.25">
      <c r="A2147" s="133">
        <v>275000</v>
      </c>
      <c r="B2147" s="133" t="s">
        <v>20</v>
      </c>
      <c r="C2147" s="133">
        <v>2</v>
      </c>
      <c r="D2147" s="133" t="s">
        <v>1066</v>
      </c>
      <c r="E2147" s="133">
        <v>275</v>
      </c>
      <c r="F2147" s="133" t="s">
        <v>20</v>
      </c>
      <c r="G2147" s="133">
        <v>27500</v>
      </c>
      <c r="H2147" s="133" t="s">
        <v>20</v>
      </c>
      <c r="I2147" s="133">
        <v>227931</v>
      </c>
      <c r="J2147" s="133" t="s">
        <v>5070</v>
      </c>
      <c r="K2147" s="133" t="s">
        <v>545</v>
      </c>
      <c r="L2147" s="135" t="str">
        <f t="shared" si="66"/>
        <v>AA</v>
      </c>
      <c r="M2147" s="131">
        <f t="shared" si="67"/>
        <v>0</v>
      </c>
      <c r="P2147" s="136"/>
      <c r="Q2147" s="136"/>
      <c r="R2147" s="136"/>
      <c r="S2147" s="136"/>
      <c r="T2147"/>
      <c r="U2147" s="136"/>
      <c r="V2147" s="136"/>
      <c r="W2147"/>
      <c r="X2147" s="136"/>
      <c r="Y2147" s="136"/>
      <c r="Z2147" s="136"/>
      <c r="AA2147" s="136"/>
      <c r="AB2147" s="136"/>
      <c r="AC2147" s="136"/>
      <c r="AD2147" s="136"/>
      <c r="AE2147" s="136"/>
      <c r="AF2147" s="136"/>
      <c r="AG2147" s="136"/>
      <c r="AH2147" s="136"/>
      <c r="AI2147" s="136"/>
    </row>
    <row r="2148" spans="1:35" ht="30" x14ac:dyDescent="0.25">
      <c r="A2148" s="133">
        <v>275000</v>
      </c>
      <c r="B2148" s="133" t="s">
        <v>20</v>
      </c>
      <c r="C2148" s="133">
        <v>2</v>
      </c>
      <c r="D2148" s="133" t="s">
        <v>1066</v>
      </c>
      <c r="E2148" s="133">
        <v>275</v>
      </c>
      <c r="F2148" s="133" t="s">
        <v>20</v>
      </c>
      <c r="G2148" s="133">
        <v>27500</v>
      </c>
      <c r="H2148" s="133" t="s">
        <v>20</v>
      </c>
      <c r="I2148" s="133">
        <v>227936</v>
      </c>
      <c r="J2148" s="133" t="s">
        <v>5072</v>
      </c>
      <c r="K2148" s="133" t="s">
        <v>545</v>
      </c>
      <c r="L2148" s="135" t="str">
        <f t="shared" si="66"/>
        <v>AA</v>
      </c>
      <c r="M2148" s="131">
        <f t="shared" si="67"/>
        <v>0</v>
      </c>
      <c r="P2148" s="136"/>
      <c r="Q2148" s="136"/>
      <c r="R2148" s="136"/>
      <c r="S2148" s="136"/>
      <c r="T2148"/>
      <c r="U2148" s="136"/>
      <c r="V2148" s="136"/>
      <c r="W2148"/>
      <c r="X2148" s="136"/>
      <c r="Y2148" s="136"/>
      <c r="Z2148" s="136"/>
      <c r="AA2148" s="136"/>
      <c r="AB2148" s="136"/>
      <c r="AC2148" s="136"/>
      <c r="AD2148" s="136"/>
      <c r="AE2148" s="136"/>
      <c r="AF2148" s="136"/>
      <c r="AG2148" s="136"/>
      <c r="AH2148" s="136"/>
      <c r="AI2148" s="136"/>
    </row>
    <row r="2149" spans="1:35" ht="30" x14ac:dyDescent="0.25">
      <c r="A2149" s="133">
        <v>275000</v>
      </c>
      <c r="B2149" s="133" t="s">
        <v>20</v>
      </c>
      <c r="C2149" s="133">
        <v>2</v>
      </c>
      <c r="D2149" s="133" t="s">
        <v>1066</v>
      </c>
      <c r="E2149" s="133">
        <v>275</v>
      </c>
      <c r="F2149" s="133" t="s">
        <v>20</v>
      </c>
      <c r="G2149" s="133">
        <v>27500</v>
      </c>
      <c r="H2149" s="133" t="s">
        <v>20</v>
      </c>
      <c r="I2149" s="133">
        <v>227977</v>
      </c>
      <c r="J2149" s="133" t="s">
        <v>5074</v>
      </c>
      <c r="K2149" s="133" t="s">
        <v>545</v>
      </c>
      <c r="L2149" s="135" t="str">
        <f t="shared" si="66"/>
        <v>AA</v>
      </c>
      <c r="M2149" s="131">
        <f t="shared" si="67"/>
        <v>0</v>
      </c>
      <c r="P2149" s="136"/>
      <c r="Q2149" s="136"/>
      <c r="R2149" s="136"/>
      <c r="S2149" s="136"/>
      <c r="T2149"/>
      <c r="U2149" s="136"/>
      <c r="V2149" s="136"/>
      <c r="W2149"/>
      <c r="X2149" s="136"/>
      <c r="Y2149" s="136"/>
      <c r="Z2149" s="136"/>
      <c r="AA2149" s="136"/>
      <c r="AB2149" s="136"/>
      <c r="AC2149" s="136"/>
      <c r="AD2149" s="136"/>
      <c r="AE2149" s="136"/>
      <c r="AF2149" s="136"/>
      <c r="AG2149" s="136"/>
      <c r="AH2149" s="136"/>
      <c r="AI2149" s="136"/>
    </row>
    <row r="2150" spans="1:35" ht="30" x14ac:dyDescent="0.25">
      <c r="A2150" s="133">
        <v>275000</v>
      </c>
      <c r="B2150" s="133" t="s">
        <v>20</v>
      </c>
      <c r="C2150" s="133">
        <v>2</v>
      </c>
      <c r="D2150" s="133" t="s">
        <v>1066</v>
      </c>
      <c r="E2150" s="133">
        <v>275</v>
      </c>
      <c r="F2150" s="133" t="s">
        <v>20</v>
      </c>
      <c r="G2150" s="133">
        <v>27500</v>
      </c>
      <c r="H2150" s="133" t="s">
        <v>20</v>
      </c>
      <c r="I2150" s="133">
        <v>227978</v>
      </c>
      <c r="J2150" s="133" t="s">
        <v>5076</v>
      </c>
      <c r="K2150" s="133" t="s">
        <v>545</v>
      </c>
      <c r="L2150" s="135" t="str">
        <f t="shared" si="66"/>
        <v>AA</v>
      </c>
      <c r="M2150" s="131">
        <f t="shared" si="67"/>
        <v>0</v>
      </c>
      <c r="P2150" s="136"/>
      <c r="Q2150" s="136"/>
      <c r="R2150" s="136"/>
      <c r="S2150" s="136"/>
      <c r="T2150"/>
      <c r="U2150" s="136"/>
      <c r="V2150" s="136"/>
      <c r="W2150"/>
      <c r="X2150" s="136"/>
      <c r="Y2150" s="136"/>
      <c r="Z2150" s="136"/>
      <c r="AA2150" s="136"/>
      <c r="AB2150" s="136"/>
      <c r="AC2150" s="136"/>
      <c r="AD2150" s="136"/>
      <c r="AE2150" s="136"/>
      <c r="AF2150" s="136"/>
      <c r="AG2150" s="136"/>
      <c r="AH2150" s="136"/>
      <c r="AI2150" s="136"/>
    </row>
    <row r="2151" spans="1:35" ht="30" x14ac:dyDescent="0.25">
      <c r="A2151" s="133">
        <v>275000</v>
      </c>
      <c r="B2151" s="133" t="s">
        <v>20</v>
      </c>
      <c r="C2151" s="133">
        <v>2</v>
      </c>
      <c r="D2151" s="133" t="s">
        <v>1066</v>
      </c>
      <c r="E2151" s="133">
        <v>275</v>
      </c>
      <c r="F2151" s="133" t="s">
        <v>20</v>
      </c>
      <c r="G2151" s="133">
        <v>27500</v>
      </c>
      <c r="H2151" s="133" t="s">
        <v>20</v>
      </c>
      <c r="I2151" s="133">
        <v>227987</v>
      </c>
      <c r="J2151" s="133" t="s">
        <v>5078</v>
      </c>
      <c r="K2151" s="133" t="s">
        <v>545</v>
      </c>
      <c r="L2151" s="135" t="str">
        <f t="shared" si="66"/>
        <v>AA</v>
      </c>
      <c r="M2151" s="131">
        <f t="shared" si="67"/>
        <v>0</v>
      </c>
      <c r="P2151" s="136"/>
      <c r="Q2151" s="136"/>
      <c r="R2151" s="136"/>
      <c r="S2151" s="136"/>
      <c r="T2151"/>
      <c r="U2151" s="136"/>
      <c r="V2151" s="136"/>
      <c r="W2151"/>
      <c r="X2151" s="136"/>
      <c r="Y2151" s="136"/>
      <c r="Z2151" s="136"/>
      <c r="AA2151" s="136"/>
      <c r="AB2151" s="136"/>
      <c r="AC2151" s="136"/>
      <c r="AD2151" s="136"/>
      <c r="AE2151" s="136"/>
      <c r="AF2151" s="136"/>
      <c r="AG2151" s="136"/>
      <c r="AH2151" s="136"/>
      <c r="AI2151" s="136"/>
    </row>
    <row r="2152" spans="1:35" ht="30" x14ac:dyDescent="0.25">
      <c r="A2152" s="133">
        <v>275000</v>
      </c>
      <c r="B2152" s="133" t="s">
        <v>20</v>
      </c>
      <c r="C2152" s="133">
        <v>2</v>
      </c>
      <c r="D2152" s="133" t="s">
        <v>1066</v>
      </c>
      <c r="E2152" s="133">
        <v>275</v>
      </c>
      <c r="F2152" s="133" t="s">
        <v>20</v>
      </c>
      <c r="G2152" s="133">
        <v>27500</v>
      </c>
      <c r="H2152" s="133" t="s">
        <v>20</v>
      </c>
      <c r="I2152" s="133">
        <v>228492</v>
      </c>
      <c r="J2152" s="133" t="s">
        <v>5080</v>
      </c>
      <c r="K2152" s="133" t="s">
        <v>545</v>
      </c>
      <c r="L2152" s="135" t="str">
        <f t="shared" si="66"/>
        <v>AA</v>
      </c>
      <c r="M2152" s="131">
        <f t="shared" si="67"/>
        <v>0</v>
      </c>
      <c r="P2152" s="136"/>
      <c r="Q2152" s="136"/>
      <c r="R2152" s="136"/>
      <c r="S2152" s="136"/>
      <c r="T2152"/>
      <c r="U2152" s="136"/>
      <c r="V2152" s="136"/>
      <c r="W2152"/>
      <c r="X2152" s="136"/>
      <c r="Y2152" s="136"/>
      <c r="Z2152" s="136"/>
      <c r="AA2152" s="136"/>
      <c r="AB2152" s="136"/>
      <c r="AC2152" s="136"/>
      <c r="AD2152" s="136"/>
      <c r="AE2152" s="136"/>
      <c r="AF2152" s="136"/>
      <c r="AG2152" s="136"/>
      <c r="AH2152" s="136"/>
      <c r="AI2152" s="136"/>
    </row>
    <row r="2153" spans="1:35" ht="30" x14ac:dyDescent="0.25">
      <c r="A2153" s="133">
        <v>275000</v>
      </c>
      <c r="B2153" s="133" t="s">
        <v>20</v>
      </c>
      <c r="C2153" s="133">
        <v>2</v>
      </c>
      <c r="D2153" s="133" t="s">
        <v>1066</v>
      </c>
      <c r="E2153" s="133">
        <v>275</v>
      </c>
      <c r="F2153" s="133" t="s">
        <v>20</v>
      </c>
      <c r="G2153" s="133">
        <v>27500</v>
      </c>
      <c r="H2153" s="133" t="s">
        <v>20</v>
      </c>
      <c r="I2153" s="133">
        <v>228502</v>
      </c>
      <c r="J2153" s="133" t="s">
        <v>5082</v>
      </c>
      <c r="K2153" s="133" t="s">
        <v>545</v>
      </c>
      <c r="L2153" s="135" t="str">
        <f t="shared" si="66"/>
        <v>AA</v>
      </c>
      <c r="M2153" s="131">
        <f t="shared" si="67"/>
        <v>0</v>
      </c>
      <c r="P2153" s="136"/>
      <c r="Q2153" s="136"/>
      <c r="R2153" s="136"/>
      <c r="S2153" s="136"/>
      <c r="T2153"/>
      <c r="U2153" s="136"/>
      <c r="V2153" s="136"/>
      <c r="W2153"/>
      <c r="X2153" s="136"/>
      <c r="Y2153" s="136"/>
      <c r="Z2153" s="136"/>
      <c r="AA2153" s="136"/>
      <c r="AB2153" s="136"/>
      <c r="AC2153" s="136"/>
      <c r="AD2153" s="136"/>
      <c r="AE2153" s="136"/>
      <c r="AF2153" s="136"/>
      <c r="AG2153" s="136"/>
      <c r="AH2153" s="136"/>
      <c r="AI2153" s="136"/>
    </row>
    <row r="2154" spans="1:35" ht="30" x14ac:dyDescent="0.25">
      <c r="A2154" s="133">
        <v>275000</v>
      </c>
      <c r="B2154" s="133" t="s">
        <v>20</v>
      </c>
      <c r="C2154" s="133">
        <v>2</v>
      </c>
      <c r="D2154" s="133" t="s">
        <v>1066</v>
      </c>
      <c r="E2154" s="133">
        <v>275</v>
      </c>
      <c r="F2154" s="133" t="s">
        <v>20</v>
      </c>
      <c r="G2154" s="133">
        <v>27500</v>
      </c>
      <c r="H2154" s="133" t="s">
        <v>20</v>
      </c>
      <c r="I2154" s="133">
        <v>228503</v>
      </c>
      <c r="J2154" s="133" t="s">
        <v>5084</v>
      </c>
      <c r="K2154" s="133" t="s">
        <v>545</v>
      </c>
      <c r="L2154" s="135" t="str">
        <f t="shared" si="66"/>
        <v>AA</v>
      </c>
      <c r="M2154" s="131">
        <f t="shared" si="67"/>
        <v>0</v>
      </c>
      <c r="P2154" s="136"/>
      <c r="Q2154" s="136"/>
      <c r="R2154" s="136"/>
      <c r="S2154" s="136"/>
      <c r="T2154"/>
      <c r="U2154" s="136"/>
      <c r="V2154" s="136"/>
      <c r="W2154"/>
      <c r="X2154" s="136"/>
      <c r="Y2154" s="136"/>
      <c r="Z2154" s="136"/>
      <c r="AA2154" s="136"/>
      <c r="AB2154" s="136"/>
      <c r="AC2154" s="136"/>
      <c r="AD2154" s="136"/>
      <c r="AE2154" s="136"/>
      <c r="AF2154" s="136"/>
      <c r="AG2154" s="136"/>
      <c r="AH2154" s="136"/>
      <c r="AI2154" s="136"/>
    </row>
    <row r="2155" spans="1:35" ht="30" x14ac:dyDescent="0.25">
      <c r="A2155" s="133">
        <v>275000</v>
      </c>
      <c r="B2155" s="133" t="s">
        <v>20</v>
      </c>
      <c r="C2155" s="133">
        <v>2</v>
      </c>
      <c r="D2155" s="133" t="s">
        <v>1066</v>
      </c>
      <c r="E2155" s="133">
        <v>275</v>
      </c>
      <c r="F2155" s="133" t="s">
        <v>20</v>
      </c>
      <c r="G2155" s="133">
        <v>27500</v>
      </c>
      <c r="H2155" s="133" t="s">
        <v>20</v>
      </c>
      <c r="I2155" s="133">
        <v>228763</v>
      </c>
      <c r="J2155" s="133" t="s">
        <v>5086</v>
      </c>
      <c r="K2155" s="133" t="s">
        <v>545</v>
      </c>
      <c r="L2155" s="135" t="str">
        <f t="shared" si="66"/>
        <v>AA</v>
      </c>
      <c r="M2155" s="131">
        <f t="shared" si="67"/>
        <v>0</v>
      </c>
      <c r="P2155" s="136"/>
      <c r="Q2155" s="136"/>
      <c r="R2155" s="136"/>
      <c r="S2155" s="136"/>
      <c r="T2155"/>
      <c r="U2155" s="136"/>
      <c r="V2155" s="136"/>
      <c r="W2155"/>
      <c r="X2155" s="136"/>
      <c r="Y2155" s="136"/>
      <c r="Z2155" s="136"/>
      <c r="AA2155" s="136"/>
      <c r="AB2155" s="136"/>
      <c r="AC2155" s="136"/>
      <c r="AD2155" s="136"/>
      <c r="AE2155" s="136"/>
      <c r="AF2155" s="136"/>
      <c r="AG2155" s="136"/>
      <c r="AH2155" s="136"/>
      <c r="AI2155" s="136"/>
    </row>
    <row r="2156" spans="1:35" ht="30" x14ac:dyDescent="0.25">
      <c r="A2156" s="133">
        <v>275000</v>
      </c>
      <c r="B2156" s="133" t="s">
        <v>20</v>
      </c>
      <c r="C2156" s="133">
        <v>2</v>
      </c>
      <c r="D2156" s="133" t="s">
        <v>1066</v>
      </c>
      <c r="E2156" s="133">
        <v>275</v>
      </c>
      <c r="F2156" s="133" t="s">
        <v>20</v>
      </c>
      <c r="G2156" s="133">
        <v>27500</v>
      </c>
      <c r="H2156" s="133" t="s">
        <v>20</v>
      </c>
      <c r="I2156" s="133">
        <v>228797</v>
      </c>
      <c r="J2156" s="133" t="s">
        <v>5088</v>
      </c>
      <c r="K2156" s="133" t="s">
        <v>545</v>
      </c>
      <c r="L2156" s="135" t="str">
        <f t="shared" si="66"/>
        <v>AA</v>
      </c>
      <c r="M2156" s="131">
        <f t="shared" si="67"/>
        <v>0</v>
      </c>
      <c r="P2156" s="136"/>
      <c r="Q2156" s="136"/>
      <c r="R2156" s="136"/>
      <c r="S2156" s="136"/>
      <c r="T2156"/>
      <c r="U2156" s="136"/>
      <c r="V2156" s="136"/>
      <c r="W2156"/>
      <c r="X2156" s="136"/>
      <c r="Y2156" s="136"/>
      <c r="Z2156" s="136"/>
      <c r="AA2156" s="136"/>
      <c r="AB2156" s="136"/>
      <c r="AC2156" s="136"/>
      <c r="AD2156" s="136"/>
      <c r="AE2156" s="136"/>
      <c r="AF2156" s="136"/>
      <c r="AG2156" s="136"/>
      <c r="AH2156" s="136"/>
      <c r="AI2156" s="136"/>
    </row>
    <row r="2157" spans="1:35" ht="30" x14ac:dyDescent="0.25">
      <c r="A2157" s="133">
        <v>275000</v>
      </c>
      <c r="B2157" s="133" t="s">
        <v>20</v>
      </c>
      <c r="C2157" s="133">
        <v>2</v>
      </c>
      <c r="D2157" s="133" t="s">
        <v>1066</v>
      </c>
      <c r="E2157" s="133">
        <v>275</v>
      </c>
      <c r="F2157" s="133" t="s">
        <v>20</v>
      </c>
      <c r="G2157" s="133">
        <v>27500</v>
      </c>
      <c r="H2157" s="133" t="s">
        <v>20</v>
      </c>
      <c r="I2157" s="133">
        <v>228981</v>
      </c>
      <c r="J2157" s="133" t="s">
        <v>5090</v>
      </c>
      <c r="K2157" s="133" t="s">
        <v>545</v>
      </c>
      <c r="L2157" s="135" t="str">
        <f t="shared" si="66"/>
        <v>AA</v>
      </c>
      <c r="M2157" s="131">
        <f t="shared" si="67"/>
        <v>0</v>
      </c>
      <c r="P2157" s="136"/>
      <c r="Q2157" s="136"/>
      <c r="R2157" s="136"/>
      <c r="S2157" s="136"/>
      <c r="T2157"/>
      <c r="U2157" s="136"/>
      <c r="V2157" s="136"/>
      <c r="W2157"/>
      <c r="X2157" s="136"/>
      <c r="Y2157" s="136"/>
      <c r="Z2157" s="136"/>
      <c r="AA2157" s="136"/>
      <c r="AB2157" s="136"/>
      <c r="AC2157" s="136"/>
      <c r="AD2157" s="136"/>
      <c r="AE2157" s="136"/>
      <c r="AF2157" s="136"/>
      <c r="AG2157" s="136"/>
      <c r="AH2157" s="136"/>
      <c r="AI2157" s="136"/>
    </row>
    <row r="2158" spans="1:35" ht="30" x14ac:dyDescent="0.25">
      <c r="A2158" s="133">
        <v>275000</v>
      </c>
      <c r="B2158" s="133" t="s">
        <v>20</v>
      </c>
      <c r="C2158" s="133">
        <v>2</v>
      </c>
      <c r="D2158" s="133" t="s">
        <v>1066</v>
      </c>
      <c r="E2158" s="133">
        <v>275</v>
      </c>
      <c r="F2158" s="133" t="s">
        <v>20</v>
      </c>
      <c r="G2158" s="133">
        <v>27500</v>
      </c>
      <c r="H2158" s="133" t="s">
        <v>20</v>
      </c>
      <c r="I2158" s="133">
        <v>333150</v>
      </c>
      <c r="J2158" s="133" t="s">
        <v>5092</v>
      </c>
      <c r="K2158" s="133" t="s">
        <v>545</v>
      </c>
      <c r="L2158" s="135" t="str">
        <f t="shared" si="66"/>
        <v>AA</v>
      </c>
      <c r="M2158" s="131">
        <f t="shared" si="67"/>
        <v>0</v>
      </c>
      <c r="P2158" s="136"/>
      <c r="Q2158" s="136"/>
      <c r="R2158" s="136"/>
      <c r="S2158" s="136"/>
      <c r="T2158"/>
      <c r="U2158" s="136"/>
      <c r="V2158" s="136"/>
      <c r="W2158"/>
      <c r="X2158" s="136"/>
      <c r="Y2158" s="136"/>
      <c r="Z2158" s="136"/>
      <c r="AA2158" s="136"/>
      <c r="AB2158" s="136"/>
      <c r="AC2158" s="136"/>
      <c r="AD2158" s="136"/>
      <c r="AE2158" s="136"/>
      <c r="AF2158" s="136"/>
      <c r="AG2158" s="136"/>
      <c r="AH2158" s="136"/>
      <c r="AI2158" s="136"/>
    </row>
    <row r="2159" spans="1:35" ht="30" x14ac:dyDescent="0.25">
      <c r="A2159" s="133">
        <v>275000</v>
      </c>
      <c r="B2159" s="133" t="s">
        <v>20</v>
      </c>
      <c r="C2159" s="133">
        <v>2</v>
      </c>
      <c r="D2159" s="133" t="s">
        <v>1066</v>
      </c>
      <c r="E2159" s="133">
        <v>275</v>
      </c>
      <c r="F2159" s="133" t="s">
        <v>20</v>
      </c>
      <c r="G2159" s="133">
        <v>27500</v>
      </c>
      <c r="H2159" s="133" t="s">
        <v>20</v>
      </c>
      <c r="I2159" s="133">
        <v>336247</v>
      </c>
      <c r="J2159" s="133" t="s">
        <v>5094</v>
      </c>
      <c r="K2159" s="133" t="s">
        <v>4987</v>
      </c>
      <c r="L2159" s="135" t="str">
        <f t="shared" si="66"/>
        <v>AA</v>
      </c>
      <c r="M2159" s="131">
        <f t="shared" si="67"/>
        <v>0</v>
      </c>
      <c r="P2159" s="136"/>
      <c r="Q2159" s="136"/>
      <c r="R2159" s="136"/>
      <c r="S2159" s="136"/>
      <c r="T2159"/>
      <c r="U2159" s="136"/>
      <c r="V2159" s="136"/>
      <c r="W2159"/>
      <c r="X2159" s="136"/>
      <c r="Y2159" s="136"/>
      <c r="Z2159" s="136"/>
      <c r="AA2159" s="136"/>
      <c r="AB2159" s="136"/>
      <c r="AC2159" s="136"/>
      <c r="AD2159" s="136"/>
      <c r="AE2159" s="136"/>
      <c r="AF2159" s="136"/>
      <c r="AG2159" s="136"/>
      <c r="AH2159" s="136"/>
      <c r="AI2159" s="136"/>
    </row>
    <row r="2160" spans="1:35" ht="30" x14ac:dyDescent="0.25">
      <c r="A2160" s="133">
        <v>275000</v>
      </c>
      <c r="B2160" s="133" t="s">
        <v>20</v>
      </c>
      <c r="C2160" s="133">
        <v>2</v>
      </c>
      <c r="D2160" s="133" t="s">
        <v>1066</v>
      </c>
      <c r="E2160" s="133">
        <v>275</v>
      </c>
      <c r="F2160" s="133" t="s">
        <v>20</v>
      </c>
      <c r="G2160" s="133">
        <v>27500</v>
      </c>
      <c r="H2160" s="133" t="s">
        <v>20</v>
      </c>
      <c r="I2160" s="133">
        <v>557127</v>
      </c>
      <c r="J2160" s="133" t="s">
        <v>5096</v>
      </c>
      <c r="K2160" s="133" t="s">
        <v>604</v>
      </c>
      <c r="L2160" s="135" t="str">
        <f t="shared" si="66"/>
        <v>AA</v>
      </c>
      <c r="M2160" s="131">
        <f t="shared" si="67"/>
        <v>0</v>
      </c>
      <c r="P2160" s="136"/>
      <c r="Q2160" s="136"/>
      <c r="R2160" s="136"/>
      <c r="S2160" s="136"/>
      <c r="T2160"/>
      <c r="U2160" s="136"/>
      <c r="V2160" s="136"/>
      <c r="W2160"/>
      <c r="X2160" s="136"/>
      <c r="Y2160" s="136"/>
      <c r="Z2160" s="136"/>
      <c r="AA2160" s="136"/>
      <c r="AB2160" s="136"/>
      <c r="AC2160" s="136"/>
      <c r="AD2160" s="136"/>
      <c r="AE2160" s="136"/>
      <c r="AF2160" s="136"/>
      <c r="AG2160" s="136"/>
      <c r="AH2160" s="136"/>
      <c r="AI2160" s="136"/>
    </row>
    <row r="2161" spans="1:35" ht="30" x14ac:dyDescent="0.25">
      <c r="A2161" s="133">
        <v>275000</v>
      </c>
      <c r="B2161" s="133" t="s">
        <v>20</v>
      </c>
      <c r="C2161" s="133">
        <v>2</v>
      </c>
      <c r="D2161" s="133" t="s">
        <v>1066</v>
      </c>
      <c r="E2161" s="133">
        <v>275</v>
      </c>
      <c r="F2161" s="133" t="s">
        <v>20</v>
      </c>
      <c r="G2161" s="133">
        <v>27500</v>
      </c>
      <c r="H2161" s="133" t="s">
        <v>20</v>
      </c>
      <c r="I2161" s="133">
        <v>660576</v>
      </c>
      <c r="J2161" s="133" t="s">
        <v>5098</v>
      </c>
      <c r="K2161" s="133" t="s">
        <v>545</v>
      </c>
      <c r="L2161" s="135" t="str">
        <f t="shared" si="66"/>
        <v>AA</v>
      </c>
      <c r="M2161" s="131">
        <f t="shared" si="67"/>
        <v>0</v>
      </c>
      <c r="P2161" s="136"/>
      <c r="Q2161" s="136"/>
      <c r="R2161" s="136"/>
      <c r="S2161" s="136"/>
      <c r="T2161"/>
      <c r="U2161" s="136"/>
      <c r="V2161" s="136"/>
      <c r="W2161"/>
      <c r="X2161" s="136"/>
      <c r="Y2161" s="136"/>
      <c r="Z2161" s="136"/>
      <c r="AA2161" s="136"/>
      <c r="AB2161" s="136"/>
      <c r="AC2161" s="136"/>
      <c r="AD2161" s="136"/>
      <c r="AE2161" s="136"/>
      <c r="AF2161" s="136"/>
      <c r="AG2161" s="136"/>
      <c r="AH2161" s="136"/>
      <c r="AI2161" s="136"/>
    </row>
    <row r="2162" spans="1:35" ht="30" x14ac:dyDescent="0.25">
      <c r="A2162" s="133">
        <v>275000</v>
      </c>
      <c r="B2162" s="133" t="s">
        <v>20</v>
      </c>
      <c r="C2162" s="133">
        <v>2</v>
      </c>
      <c r="D2162" s="133" t="s">
        <v>1066</v>
      </c>
      <c r="E2162" s="133">
        <v>275</v>
      </c>
      <c r="F2162" s="133" t="s">
        <v>20</v>
      </c>
      <c r="G2162" s="133">
        <v>27500</v>
      </c>
      <c r="H2162" s="133" t="s">
        <v>20</v>
      </c>
      <c r="I2162" s="133">
        <v>660578</v>
      </c>
      <c r="J2162" s="133" t="s">
        <v>5100</v>
      </c>
      <c r="K2162" s="133" t="s">
        <v>545</v>
      </c>
      <c r="L2162" s="135" t="str">
        <f t="shared" si="66"/>
        <v>AA</v>
      </c>
      <c r="M2162" s="131">
        <f t="shared" si="67"/>
        <v>0</v>
      </c>
      <c r="P2162" s="136"/>
      <c r="Q2162" s="136"/>
      <c r="R2162" s="136"/>
      <c r="S2162" s="136"/>
      <c r="T2162"/>
      <c r="U2162" s="136"/>
      <c r="V2162" s="136"/>
      <c r="W2162"/>
      <c r="X2162" s="136"/>
      <c r="Y2162" s="136"/>
      <c r="Z2162" s="136"/>
      <c r="AA2162" s="136"/>
      <c r="AB2162" s="136"/>
      <c r="AC2162" s="136"/>
      <c r="AD2162" s="136"/>
      <c r="AE2162" s="136"/>
      <c r="AF2162" s="136"/>
      <c r="AG2162" s="136"/>
      <c r="AH2162" s="136"/>
      <c r="AI2162" s="136"/>
    </row>
    <row r="2163" spans="1:35" ht="30" x14ac:dyDescent="0.25">
      <c r="A2163" s="133">
        <v>275000</v>
      </c>
      <c r="B2163" s="133" t="s">
        <v>20</v>
      </c>
      <c r="C2163" s="133">
        <v>2</v>
      </c>
      <c r="D2163" s="133" t="s">
        <v>1066</v>
      </c>
      <c r="E2163" s="133">
        <v>275</v>
      </c>
      <c r="F2163" s="133" t="s">
        <v>20</v>
      </c>
      <c r="G2163" s="133">
        <v>27500</v>
      </c>
      <c r="H2163" s="133" t="s">
        <v>20</v>
      </c>
      <c r="I2163" s="133">
        <v>660588</v>
      </c>
      <c r="J2163" s="133" t="s">
        <v>5102</v>
      </c>
      <c r="K2163" s="133" t="s">
        <v>538</v>
      </c>
      <c r="L2163" s="135" t="str">
        <f t="shared" si="66"/>
        <v>AA</v>
      </c>
      <c r="M2163" s="131">
        <f t="shared" si="67"/>
        <v>0</v>
      </c>
      <c r="P2163" s="136"/>
      <c r="Q2163" s="136"/>
      <c r="R2163" s="136"/>
      <c r="S2163" s="136"/>
      <c r="T2163"/>
      <c r="U2163" s="136"/>
      <c r="V2163" s="136"/>
      <c r="W2163"/>
      <c r="X2163" s="136"/>
      <c r="Y2163" s="136"/>
      <c r="Z2163" s="136"/>
      <c r="AA2163" s="136"/>
      <c r="AB2163" s="136"/>
      <c r="AC2163" s="136"/>
      <c r="AD2163" s="136"/>
      <c r="AE2163" s="136"/>
      <c r="AF2163" s="136"/>
      <c r="AG2163" s="136"/>
      <c r="AH2163" s="136"/>
      <c r="AI2163" s="136"/>
    </row>
    <row r="2164" spans="1:35" ht="30" x14ac:dyDescent="0.25">
      <c r="A2164" s="133">
        <v>275000</v>
      </c>
      <c r="B2164" s="133" t="s">
        <v>20</v>
      </c>
      <c r="C2164" s="133">
        <v>2</v>
      </c>
      <c r="D2164" s="133" t="s">
        <v>1066</v>
      </c>
      <c r="E2164" s="133">
        <v>275</v>
      </c>
      <c r="F2164" s="133" t="s">
        <v>20</v>
      </c>
      <c r="G2164" s="133">
        <v>27500</v>
      </c>
      <c r="H2164" s="133" t="s">
        <v>20</v>
      </c>
      <c r="I2164" s="133">
        <v>770578</v>
      </c>
      <c r="J2164" s="133" t="s">
        <v>5104</v>
      </c>
      <c r="K2164" s="133" t="s">
        <v>538</v>
      </c>
      <c r="L2164" s="135" t="str">
        <f t="shared" si="66"/>
        <v>AA</v>
      </c>
      <c r="M2164" s="131">
        <f t="shared" si="67"/>
        <v>0</v>
      </c>
      <c r="P2164" s="136"/>
      <c r="Q2164" s="136"/>
      <c r="R2164" s="136"/>
      <c r="S2164" s="136"/>
      <c r="T2164"/>
      <c r="U2164" s="136"/>
      <c r="V2164" s="136"/>
      <c r="W2164"/>
      <c r="X2164" s="136"/>
      <c r="Y2164" s="136"/>
      <c r="Z2164" s="136"/>
      <c r="AA2164" s="136"/>
      <c r="AB2164" s="136"/>
      <c r="AC2164" s="136"/>
      <c r="AD2164" s="136"/>
      <c r="AE2164" s="136"/>
      <c r="AF2164" s="136"/>
      <c r="AG2164" s="136"/>
      <c r="AH2164" s="136"/>
      <c r="AI2164" s="136"/>
    </row>
    <row r="2165" spans="1:35" ht="30" x14ac:dyDescent="0.25">
      <c r="A2165" s="133">
        <v>275001</v>
      </c>
      <c r="B2165" s="133" t="s">
        <v>5105</v>
      </c>
      <c r="C2165" s="133">
        <v>2</v>
      </c>
      <c r="D2165" s="133" t="s">
        <v>1066</v>
      </c>
      <c r="E2165" s="133">
        <v>275</v>
      </c>
      <c r="F2165" s="133" t="s">
        <v>20</v>
      </c>
      <c r="G2165" s="133">
        <v>27500</v>
      </c>
      <c r="H2165" s="133" t="s">
        <v>20</v>
      </c>
      <c r="I2165" s="133">
        <v>105050</v>
      </c>
      <c r="J2165" s="133" t="s">
        <v>5107</v>
      </c>
      <c r="K2165" s="133" t="s">
        <v>557</v>
      </c>
      <c r="L2165" s="135" t="str">
        <f t="shared" si="66"/>
        <v>AA</v>
      </c>
      <c r="M2165" s="131">
        <f t="shared" si="67"/>
        <v>0</v>
      </c>
      <c r="P2165" s="136"/>
      <c r="Q2165" s="136"/>
      <c r="R2165" s="136"/>
      <c r="S2165" s="136"/>
      <c r="T2165"/>
      <c r="U2165" s="136"/>
      <c r="V2165" s="136"/>
      <c r="W2165"/>
      <c r="X2165" s="136"/>
      <c r="Y2165" s="136"/>
      <c r="Z2165" s="136"/>
      <c r="AA2165" s="136"/>
      <c r="AB2165" s="136"/>
      <c r="AC2165" s="136"/>
      <c r="AD2165" s="136"/>
      <c r="AE2165" s="136"/>
      <c r="AF2165" s="136"/>
      <c r="AG2165" s="136"/>
      <c r="AH2165" s="136"/>
      <c r="AI2165" s="136"/>
    </row>
    <row r="2166" spans="1:35" ht="30" x14ac:dyDescent="0.25">
      <c r="A2166" s="133">
        <v>275002</v>
      </c>
      <c r="B2166" s="133" t="s">
        <v>5108</v>
      </c>
      <c r="C2166" s="133">
        <v>2</v>
      </c>
      <c r="D2166" s="133" t="s">
        <v>1066</v>
      </c>
      <c r="E2166" s="133">
        <v>275</v>
      </c>
      <c r="F2166" s="133" t="s">
        <v>20</v>
      </c>
      <c r="G2166" s="133">
        <v>27500</v>
      </c>
      <c r="H2166" s="133" t="s">
        <v>20</v>
      </c>
      <c r="I2166" s="133"/>
      <c r="J2166" s="133"/>
      <c r="K2166" s="133"/>
      <c r="L2166" s="135" t="str">
        <f t="shared" si="66"/>
        <v>AA</v>
      </c>
      <c r="M2166" s="131">
        <f t="shared" si="67"/>
        <v>0</v>
      </c>
      <c r="P2166" s="136"/>
      <c r="Q2166" s="136"/>
      <c r="R2166" s="136"/>
      <c r="S2166" s="136"/>
      <c r="T2166"/>
      <c r="U2166" s="136"/>
      <c r="V2166" s="136"/>
      <c r="W2166"/>
      <c r="X2166" s="136"/>
      <c r="Y2166" s="136"/>
      <c r="Z2166" s="136"/>
      <c r="AA2166" s="136"/>
      <c r="AB2166" s="136"/>
      <c r="AC2166" s="136"/>
      <c r="AD2166" s="136"/>
      <c r="AE2166" s="136"/>
      <c r="AF2166" s="136"/>
      <c r="AG2166" s="136"/>
      <c r="AH2166" s="136"/>
      <c r="AI2166" s="136"/>
    </row>
    <row r="2167" spans="1:35" ht="30" x14ac:dyDescent="0.25">
      <c r="A2167" s="133">
        <v>275003</v>
      </c>
      <c r="B2167" s="133" t="s">
        <v>5109</v>
      </c>
      <c r="C2167" s="133">
        <v>2</v>
      </c>
      <c r="D2167" s="133" t="s">
        <v>1066</v>
      </c>
      <c r="E2167" s="133">
        <v>275</v>
      </c>
      <c r="F2167" s="133" t="s">
        <v>20</v>
      </c>
      <c r="G2167" s="133">
        <v>27500</v>
      </c>
      <c r="H2167" s="133" t="s">
        <v>20</v>
      </c>
      <c r="I2167" s="133"/>
      <c r="J2167" s="133"/>
      <c r="K2167" s="133"/>
      <c r="L2167" s="135" t="str">
        <f t="shared" si="66"/>
        <v>AA</v>
      </c>
      <c r="M2167" s="131">
        <f t="shared" si="67"/>
        <v>0</v>
      </c>
      <c r="P2167" s="136"/>
      <c r="Q2167" s="136"/>
      <c r="R2167" s="136"/>
      <c r="S2167" s="136"/>
      <c r="T2167"/>
      <c r="U2167" s="136"/>
      <c r="V2167" s="136"/>
      <c r="W2167"/>
      <c r="X2167" s="136"/>
      <c r="Y2167" s="136"/>
      <c r="Z2167" s="136"/>
      <c r="AA2167" s="136"/>
      <c r="AB2167" s="136"/>
      <c r="AC2167" s="136"/>
      <c r="AD2167" s="136"/>
      <c r="AE2167" s="136"/>
      <c r="AF2167" s="136"/>
      <c r="AG2167" s="136"/>
      <c r="AH2167" s="136"/>
      <c r="AI2167" s="136"/>
    </row>
    <row r="2168" spans="1:35" ht="30" x14ac:dyDescent="0.25">
      <c r="A2168" s="133">
        <v>275004</v>
      </c>
      <c r="B2168" s="133" t="s">
        <v>5110</v>
      </c>
      <c r="C2168" s="133">
        <v>2</v>
      </c>
      <c r="D2168" s="133" t="s">
        <v>1066</v>
      </c>
      <c r="E2168" s="133">
        <v>275</v>
      </c>
      <c r="F2168" s="133" t="s">
        <v>20</v>
      </c>
      <c r="G2168" s="133">
        <v>27500</v>
      </c>
      <c r="H2168" s="133" t="s">
        <v>20</v>
      </c>
      <c r="I2168" s="133"/>
      <c r="J2168" s="133"/>
      <c r="K2168" s="133"/>
      <c r="L2168" s="135" t="str">
        <f t="shared" si="66"/>
        <v>AA</v>
      </c>
      <c r="M2168" s="131">
        <f t="shared" si="67"/>
        <v>0</v>
      </c>
      <c r="P2168" s="136"/>
      <c r="Q2168" s="136"/>
      <c r="R2168" s="136"/>
      <c r="S2168" s="136"/>
      <c r="T2168"/>
      <c r="U2168" s="136"/>
      <c r="V2168" s="136"/>
      <c r="W2168"/>
      <c r="X2168" s="136"/>
      <c r="Y2168" s="136"/>
      <c r="Z2168" s="136"/>
      <c r="AA2168" s="136"/>
      <c r="AB2168" s="136"/>
      <c r="AC2168" s="136"/>
      <c r="AD2168" s="136"/>
      <c r="AE2168" s="136"/>
      <c r="AF2168" s="136"/>
      <c r="AG2168" s="136"/>
      <c r="AH2168" s="136"/>
      <c r="AI2168" s="136"/>
    </row>
    <row r="2169" spans="1:35" ht="30" x14ac:dyDescent="0.25">
      <c r="A2169" s="133">
        <v>275005</v>
      </c>
      <c r="B2169" s="133" t="s">
        <v>5111</v>
      </c>
      <c r="C2169" s="133">
        <v>2</v>
      </c>
      <c r="D2169" s="133" t="s">
        <v>1066</v>
      </c>
      <c r="E2169" s="133">
        <v>275</v>
      </c>
      <c r="F2169" s="133" t="s">
        <v>20</v>
      </c>
      <c r="G2169" s="133">
        <v>27500</v>
      </c>
      <c r="H2169" s="133" t="s">
        <v>20</v>
      </c>
      <c r="I2169" s="133"/>
      <c r="J2169" s="133"/>
      <c r="K2169" s="133"/>
      <c r="L2169" s="135" t="str">
        <f t="shared" si="66"/>
        <v>AA</v>
      </c>
      <c r="M2169" s="131">
        <f t="shared" si="67"/>
        <v>0</v>
      </c>
      <c r="P2169" s="136"/>
      <c r="Q2169" s="136"/>
      <c r="R2169" s="136"/>
      <c r="S2169" s="136"/>
      <c r="T2169"/>
      <c r="U2169" s="136"/>
      <c r="V2169" s="136"/>
      <c r="W2169"/>
      <c r="X2169" s="136"/>
      <c r="Y2169" s="136"/>
      <c r="Z2169" s="136"/>
      <c r="AA2169" s="136"/>
      <c r="AB2169" s="136"/>
      <c r="AC2169" s="136"/>
      <c r="AD2169" s="136"/>
      <c r="AE2169" s="136"/>
      <c r="AF2169" s="136"/>
      <c r="AG2169" s="136"/>
      <c r="AH2169" s="136"/>
      <c r="AI2169" s="136"/>
    </row>
    <row r="2170" spans="1:35" ht="30" x14ac:dyDescent="0.25">
      <c r="A2170" s="133">
        <v>275006</v>
      </c>
      <c r="B2170" s="133" t="s">
        <v>5112</v>
      </c>
      <c r="C2170" s="133">
        <v>2</v>
      </c>
      <c r="D2170" s="133" t="s">
        <v>1066</v>
      </c>
      <c r="E2170" s="133">
        <v>275</v>
      </c>
      <c r="F2170" s="133" t="s">
        <v>20</v>
      </c>
      <c r="G2170" s="133">
        <v>27500</v>
      </c>
      <c r="H2170" s="133" t="s">
        <v>20</v>
      </c>
      <c r="I2170" s="133"/>
      <c r="J2170" s="133"/>
      <c r="K2170" s="133"/>
      <c r="L2170" s="135" t="str">
        <f t="shared" si="66"/>
        <v>AA</v>
      </c>
      <c r="M2170" s="131">
        <f t="shared" si="67"/>
        <v>0</v>
      </c>
      <c r="P2170" s="136"/>
      <c r="Q2170" s="136"/>
      <c r="R2170" s="136"/>
      <c r="S2170" s="136"/>
      <c r="T2170"/>
      <c r="U2170" s="136"/>
      <c r="V2170" s="136"/>
      <c r="W2170"/>
      <c r="X2170" s="136"/>
      <c r="Y2170" s="136"/>
      <c r="Z2170" s="136"/>
      <c r="AA2170" s="136"/>
      <c r="AB2170" s="136"/>
      <c r="AC2170" s="136"/>
      <c r="AD2170" s="136"/>
      <c r="AE2170" s="136"/>
      <c r="AF2170" s="136"/>
      <c r="AG2170" s="136"/>
      <c r="AH2170" s="136"/>
      <c r="AI2170" s="136"/>
    </row>
    <row r="2171" spans="1:35" ht="30" x14ac:dyDescent="0.25">
      <c r="A2171" s="133">
        <v>275007</v>
      </c>
      <c r="B2171" s="133" t="s">
        <v>5113</v>
      </c>
      <c r="C2171" s="133">
        <v>2</v>
      </c>
      <c r="D2171" s="133" t="s">
        <v>1066</v>
      </c>
      <c r="E2171" s="133">
        <v>275</v>
      </c>
      <c r="F2171" s="133" t="s">
        <v>20</v>
      </c>
      <c r="G2171" s="133">
        <v>27500</v>
      </c>
      <c r="H2171" s="133" t="s">
        <v>20</v>
      </c>
      <c r="I2171" s="133"/>
      <c r="J2171" s="133"/>
      <c r="K2171" s="133"/>
      <c r="L2171" s="135" t="str">
        <f t="shared" si="66"/>
        <v>AA</v>
      </c>
      <c r="M2171" s="131">
        <f t="shared" si="67"/>
        <v>0</v>
      </c>
      <c r="P2171" s="136"/>
      <c r="Q2171" s="136"/>
      <c r="R2171" s="136"/>
      <c r="S2171" s="136"/>
      <c r="T2171"/>
      <c r="U2171" s="136"/>
      <c r="V2171" s="136"/>
      <c r="W2171"/>
      <c r="X2171" s="136"/>
      <c r="Y2171" s="136"/>
      <c r="Z2171" s="136"/>
      <c r="AA2171" s="136"/>
      <c r="AB2171" s="136"/>
      <c r="AC2171" s="136"/>
      <c r="AD2171" s="136"/>
      <c r="AE2171" s="136"/>
      <c r="AF2171" s="136"/>
      <c r="AG2171" s="136"/>
      <c r="AH2171" s="136"/>
      <c r="AI2171" s="136"/>
    </row>
    <row r="2172" spans="1:35" ht="30" x14ac:dyDescent="0.25">
      <c r="A2172" s="133">
        <v>275008</v>
      </c>
      <c r="B2172" s="133" t="s">
        <v>5114</v>
      </c>
      <c r="C2172" s="133">
        <v>2</v>
      </c>
      <c r="D2172" s="133" t="s">
        <v>1066</v>
      </c>
      <c r="E2172" s="133">
        <v>275</v>
      </c>
      <c r="F2172" s="133" t="s">
        <v>20</v>
      </c>
      <c r="G2172" s="133">
        <v>27500</v>
      </c>
      <c r="H2172" s="133" t="s">
        <v>20</v>
      </c>
      <c r="I2172" s="133"/>
      <c r="J2172" s="133"/>
      <c r="K2172" s="133"/>
      <c r="L2172" s="135" t="str">
        <f t="shared" si="66"/>
        <v>AA</v>
      </c>
      <c r="M2172" s="131">
        <f t="shared" si="67"/>
        <v>0</v>
      </c>
      <c r="P2172" s="136"/>
      <c r="Q2172" s="136"/>
      <c r="R2172" s="136"/>
      <c r="S2172" s="136"/>
      <c r="T2172"/>
      <c r="U2172" s="136"/>
      <c r="V2172" s="136"/>
      <c r="W2172"/>
      <c r="X2172" s="136"/>
      <c r="Y2172" s="136"/>
      <c r="Z2172" s="136"/>
      <c r="AA2172" s="136"/>
      <c r="AB2172" s="136"/>
      <c r="AC2172" s="136"/>
      <c r="AD2172" s="136"/>
      <c r="AE2172" s="136"/>
      <c r="AF2172" s="136"/>
      <c r="AG2172" s="136"/>
      <c r="AH2172" s="136"/>
      <c r="AI2172" s="136"/>
    </row>
    <row r="2173" spans="1:35" ht="30" x14ac:dyDescent="0.25">
      <c r="A2173" s="133">
        <v>275009</v>
      </c>
      <c r="B2173" s="133" t="s">
        <v>5115</v>
      </c>
      <c r="C2173" s="133">
        <v>2</v>
      </c>
      <c r="D2173" s="133" t="s">
        <v>1066</v>
      </c>
      <c r="E2173" s="133">
        <v>275</v>
      </c>
      <c r="F2173" s="133" t="s">
        <v>20</v>
      </c>
      <c r="G2173" s="133">
        <v>27500</v>
      </c>
      <c r="H2173" s="133" t="s">
        <v>20</v>
      </c>
      <c r="I2173" s="133"/>
      <c r="J2173" s="133"/>
      <c r="K2173" s="133"/>
      <c r="L2173" s="135" t="str">
        <f t="shared" si="66"/>
        <v>AA</v>
      </c>
      <c r="M2173" s="131">
        <f t="shared" si="67"/>
        <v>0</v>
      </c>
      <c r="P2173" s="136"/>
      <c r="Q2173" s="136"/>
      <c r="R2173" s="136"/>
      <c r="S2173" s="136"/>
      <c r="T2173"/>
      <c r="U2173" s="136"/>
      <c r="V2173" s="136"/>
      <c r="W2173"/>
      <c r="X2173" s="136"/>
      <c r="Y2173" s="136"/>
      <c r="Z2173" s="136"/>
      <c r="AA2173" s="136"/>
      <c r="AB2173" s="136"/>
      <c r="AC2173" s="136"/>
      <c r="AD2173" s="136"/>
      <c r="AE2173" s="136"/>
      <c r="AF2173" s="136"/>
      <c r="AG2173" s="136"/>
      <c r="AH2173" s="136"/>
      <c r="AI2173" s="136"/>
    </row>
    <row r="2174" spans="1:35" ht="30" x14ac:dyDescent="0.25">
      <c r="A2174" s="133" t="s">
        <v>5116</v>
      </c>
      <c r="B2174" s="133" t="s">
        <v>5117</v>
      </c>
      <c r="C2174" s="133">
        <v>2</v>
      </c>
      <c r="D2174" s="133" t="s">
        <v>1066</v>
      </c>
      <c r="E2174" s="133">
        <v>275</v>
      </c>
      <c r="F2174" s="133" t="s">
        <v>20</v>
      </c>
      <c r="G2174" s="133">
        <v>27500</v>
      </c>
      <c r="H2174" s="133" t="s">
        <v>20</v>
      </c>
      <c r="I2174" s="133"/>
      <c r="J2174" s="133"/>
      <c r="K2174" s="133"/>
      <c r="L2174" s="135" t="str">
        <f t="shared" si="66"/>
        <v>AA</v>
      </c>
      <c r="M2174" s="131">
        <f t="shared" si="67"/>
        <v>0</v>
      </c>
      <c r="P2174" s="136"/>
      <c r="Q2174" s="136"/>
      <c r="R2174" s="136"/>
      <c r="S2174" s="136"/>
      <c r="T2174"/>
      <c r="U2174" s="136"/>
      <c r="V2174" s="136"/>
      <c r="W2174"/>
      <c r="X2174" s="136"/>
      <c r="Y2174" s="136"/>
      <c r="Z2174" s="136"/>
      <c r="AA2174" s="136"/>
      <c r="AB2174" s="136"/>
      <c r="AC2174" s="136"/>
      <c r="AD2174" s="136"/>
      <c r="AE2174" s="136"/>
      <c r="AF2174" s="136"/>
      <c r="AG2174" s="136"/>
      <c r="AH2174" s="136"/>
      <c r="AI2174" s="136"/>
    </row>
    <row r="2175" spans="1:35" ht="30" x14ac:dyDescent="0.25">
      <c r="A2175" s="133" t="s">
        <v>5118</v>
      </c>
      <c r="B2175" s="133" t="s">
        <v>5119</v>
      </c>
      <c r="C2175" s="133">
        <v>2</v>
      </c>
      <c r="D2175" s="133" t="s">
        <v>1066</v>
      </c>
      <c r="E2175" s="133">
        <v>275</v>
      </c>
      <c r="F2175" s="133" t="s">
        <v>20</v>
      </c>
      <c r="G2175" s="133">
        <v>27500</v>
      </c>
      <c r="H2175" s="133" t="s">
        <v>20</v>
      </c>
      <c r="I2175" s="133"/>
      <c r="J2175" s="133"/>
      <c r="K2175" s="133"/>
      <c r="L2175" s="135" t="str">
        <f t="shared" si="66"/>
        <v>AA</v>
      </c>
      <c r="M2175" s="131">
        <f t="shared" si="67"/>
        <v>0</v>
      </c>
      <c r="P2175" s="136"/>
      <c r="Q2175" s="136"/>
      <c r="R2175" s="136"/>
      <c r="S2175" s="136"/>
      <c r="T2175"/>
      <c r="U2175" s="136"/>
      <c r="V2175" s="136"/>
      <c r="W2175"/>
      <c r="X2175" s="136"/>
      <c r="Y2175" s="136"/>
      <c r="Z2175" s="136"/>
      <c r="AA2175" s="136"/>
      <c r="AB2175" s="136"/>
      <c r="AC2175" s="136"/>
      <c r="AD2175" s="136"/>
      <c r="AE2175" s="136"/>
      <c r="AF2175" s="136"/>
      <c r="AG2175" s="136"/>
      <c r="AH2175" s="136"/>
      <c r="AI2175" s="136"/>
    </row>
    <row r="2176" spans="1:35" ht="30" x14ac:dyDescent="0.25">
      <c r="A2176" s="133">
        <v>275010</v>
      </c>
      <c r="B2176" s="133" t="s">
        <v>5120</v>
      </c>
      <c r="C2176" s="133">
        <v>2</v>
      </c>
      <c r="D2176" s="133" t="s">
        <v>1066</v>
      </c>
      <c r="E2176" s="133">
        <v>275</v>
      </c>
      <c r="F2176" s="133" t="s">
        <v>20</v>
      </c>
      <c r="G2176" s="133">
        <v>27500</v>
      </c>
      <c r="H2176" s="133" t="s">
        <v>20</v>
      </c>
      <c r="I2176" s="133"/>
      <c r="J2176" s="133"/>
      <c r="K2176" s="133"/>
      <c r="L2176" s="135" t="str">
        <f t="shared" si="66"/>
        <v>AA</v>
      </c>
      <c r="M2176" s="131">
        <f t="shared" si="67"/>
        <v>0</v>
      </c>
      <c r="P2176" s="136"/>
      <c r="Q2176" s="136"/>
      <c r="R2176" s="136"/>
      <c r="S2176" s="136"/>
      <c r="T2176"/>
      <c r="U2176" s="136"/>
      <c r="V2176" s="136"/>
      <c r="W2176"/>
      <c r="X2176" s="136"/>
      <c r="Y2176" s="136"/>
      <c r="Z2176" s="136"/>
      <c r="AA2176" s="136"/>
      <c r="AB2176" s="136"/>
      <c r="AC2176" s="136"/>
      <c r="AD2176" s="136"/>
      <c r="AE2176" s="136"/>
      <c r="AF2176" s="136"/>
      <c r="AG2176" s="136"/>
      <c r="AH2176" s="136"/>
      <c r="AI2176" s="136"/>
    </row>
    <row r="2177" spans="1:35" ht="30" x14ac:dyDescent="0.25">
      <c r="A2177" s="133">
        <v>275011</v>
      </c>
      <c r="B2177" s="133" t="s">
        <v>5121</v>
      </c>
      <c r="C2177" s="133">
        <v>2</v>
      </c>
      <c r="D2177" s="133" t="s">
        <v>1066</v>
      </c>
      <c r="E2177" s="133">
        <v>275</v>
      </c>
      <c r="F2177" s="133" t="s">
        <v>20</v>
      </c>
      <c r="G2177" s="133">
        <v>27500</v>
      </c>
      <c r="H2177" s="133" t="s">
        <v>20</v>
      </c>
      <c r="I2177" s="133"/>
      <c r="J2177" s="133"/>
      <c r="K2177" s="133"/>
      <c r="L2177" s="135" t="str">
        <f t="shared" si="66"/>
        <v>AA</v>
      </c>
      <c r="M2177" s="131">
        <f t="shared" si="67"/>
        <v>0</v>
      </c>
      <c r="P2177" s="136"/>
      <c r="Q2177" s="136"/>
      <c r="R2177" s="136"/>
      <c r="S2177" s="136"/>
      <c r="T2177"/>
      <c r="U2177" s="136"/>
      <c r="V2177" s="136"/>
      <c r="W2177"/>
      <c r="X2177" s="136"/>
      <c r="Y2177" s="136"/>
      <c r="Z2177" s="136"/>
      <c r="AA2177" s="136"/>
      <c r="AB2177" s="136"/>
      <c r="AC2177" s="136"/>
      <c r="AD2177" s="136"/>
      <c r="AE2177" s="136"/>
      <c r="AF2177" s="136"/>
      <c r="AG2177" s="136"/>
      <c r="AH2177" s="136"/>
      <c r="AI2177" s="136"/>
    </row>
    <row r="2178" spans="1:35" ht="30" x14ac:dyDescent="0.25">
      <c r="A2178" s="133">
        <v>275012</v>
      </c>
      <c r="B2178" s="133" t="s">
        <v>5122</v>
      </c>
      <c r="C2178" s="133">
        <v>2</v>
      </c>
      <c r="D2178" s="133" t="s">
        <v>1066</v>
      </c>
      <c r="E2178" s="133">
        <v>275</v>
      </c>
      <c r="F2178" s="133" t="s">
        <v>20</v>
      </c>
      <c r="G2178" s="133">
        <v>27500</v>
      </c>
      <c r="H2178" s="133" t="s">
        <v>20</v>
      </c>
      <c r="I2178" s="133"/>
      <c r="J2178" s="133"/>
      <c r="K2178" s="133"/>
      <c r="L2178" s="135" t="str">
        <f t="shared" si="66"/>
        <v>AA</v>
      </c>
      <c r="M2178" s="131">
        <f t="shared" si="67"/>
        <v>0</v>
      </c>
      <c r="P2178" s="136"/>
      <c r="Q2178" s="136"/>
      <c r="R2178" s="136"/>
      <c r="S2178" s="136"/>
      <c r="T2178"/>
      <c r="U2178" s="136"/>
      <c r="V2178" s="136"/>
      <c r="W2178"/>
      <c r="X2178" s="136"/>
      <c r="Y2178" s="136"/>
      <c r="Z2178" s="136"/>
      <c r="AA2178" s="136"/>
      <c r="AB2178" s="136"/>
      <c r="AC2178" s="136"/>
      <c r="AD2178" s="136"/>
      <c r="AE2178" s="136"/>
      <c r="AF2178" s="136"/>
      <c r="AG2178" s="136"/>
      <c r="AH2178" s="136"/>
      <c r="AI2178" s="136"/>
    </row>
    <row r="2179" spans="1:35" ht="30" x14ac:dyDescent="0.25">
      <c r="A2179" s="133">
        <v>275014</v>
      </c>
      <c r="B2179" s="133" t="s">
        <v>5123</v>
      </c>
      <c r="C2179" s="133">
        <v>2</v>
      </c>
      <c r="D2179" s="133" t="s">
        <v>1066</v>
      </c>
      <c r="E2179" s="133">
        <v>275</v>
      </c>
      <c r="F2179" s="133" t="s">
        <v>20</v>
      </c>
      <c r="G2179" s="133">
        <v>27500</v>
      </c>
      <c r="H2179" s="133" t="s">
        <v>20</v>
      </c>
      <c r="I2179" s="133"/>
      <c r="J2179" s="133"/>
      <c r="K2179" s="133"/>
      <c r="L2179" s="135" t="str">
        <f t="shared" si="66"/>
        <v>AA</v>
      </c>
      <c r="M2179" s="131">
        <f t="shared" si="67"/>
        <v>0</v>
      </c>
      <c r="P2179" s="136"/>
      <c r="Q2179" s="136"/>
      <c r="R2179" s="136"/>
      <c r="S2179" s="136"/>
      <c r="T2179"/>
      <c r="U2179" s="136"/>
      <c r="V2179" s="136"/>
      <c r="W2179"/>
      <c r="X2179" s="136"/>
      <c r="Y2179" s="136"/>
      <c r="Z2179" s="136"/>
      <c r="AA2179" s="136"/>
      <c r="AB2179" s="136"/>
      <c r="AC2179" s="136"/>
      <c r="AD2179" s="136"/>
      <c r="AE2179" s="136"/>
      <c r="AF2179" s="136"/>
      <c r="AG2179" s="136"/>
      <c r="AH2179" s="136"/>
      <c r="AI2179" s="136"/>
    </row>
    <row r="2180" spans="1:35" ht="30" x14ac:dyDescent="0.25">
      <c r="A2180" s="133">
        <v>275015</v>
      </c>
      <c r="B2180" s="133" t="s">
        <v>5124</v>
      </c>
      <c r="C2180" s="133">
        <v>2</v>
      </c>
      <c r="D2180" s="133" t="s">
        <v>1066</v>
      </c>
      <c r="E2180" s="133">
        <v>275</v>
      </c>
      <c r="F2180" s="133" t="s">
        <v>20</v>
      </c>
      <c r="G2180" s="133">
        <v>27500</v>
      </c>
      <c r="H2180" s="133" t="s">
        <v>20</v>
      </c>
      <c r="I2180" s="133"/>
      <c r="J2180" s="133"/>
      <c r="K2180" s="133"/>
      <c r="L2180" s="135" t="str">
        <f t="shared" si="66"/>
        <v>AA</v>
      </c>
      <c r="M2180" s="131">
        <f t="shared" si="67"/>
        <v>0</v>
      </c>
      <c r="P2180" s="136"/>
      <c r="Q2180" s="136"/>
      <c r="R2180" s="136"/>
      <c r="S2180" s="136"/>
      <c r="T2180"/>
      <c r="U2180" s="136"/>
      <c r="V2180" s="136"/>
      <c r="W2180"/>
      <c r="X2180" s="136"/>
      <c r="Y2180" s="136"/>
      <c r="Z2180" s="136"/>
      <c r="AA2180" s="136"/>
      <c r="AB2180" s="136"/>
      <c r="AC2180" s="136"/>
      <c r="AD2180" s="136"/>
      <c r="AE2180" s="136"/>
      <c r="AF2180" s="136"/>
      <c r="AG2180" s="136"/>
      <c r="AH2180" s="136"/>
      <c r="AI2180" s="136"/>
    </row>
    <row r="2181" spans="1:35" ht="30" x14ac:dyDescent="0.25">
      <c r="A2181" s="133">
        <v>275016</v>
      </c>
      <c r="B2181" s="133" t="s">
        <v>5125</v>
      </c>
      <c r="C2181" s="133">
        <v>2</v>
      </c>
      <c r="D2181" s="133" t="s">
        <v>1066</v>
      </c>
      <c r="E2181" s="133">
        <v>275</v>
      </c>
      <c r="F2181" s="133" t="s">
        <v>20</v>
      </c>
      <c r="G2181" s="133">
        <v>27500</v>
      </c>
      <c r="H2181" s="133" t="s">
        <v>20</v>
      </c>
      <c r="I2181" s="133"/>
      <c r="J2181" s="133"/>
      <c r="K2181" s="133"/>
      <c r="L2181" s="135" t="str">
        <f t="shared" ref="L2181:L2244" si="68">IF(K2181=102,"AA102",IF(K2181=103,"AA103",VLOOKUP(C2181,$AJ$5:$AK$13,2,0)))</f>
        <v>AA</v>
      </c>
      <c r="M2181" s="131">
        <f t="shared" si="67"/>
        <v>0</v>
      </c>
      <c r="P2181" s="136"/>
      <c r="Q2181" s="136"/>
      <c r="R2181" s="136"/>
      <c r="S2181" s="136"/>
      <c r="T2181"/>
      <c r="U2181" s="136"/>
      <c r="V2181" s="136"/>
      <c r="W2181"/>
      <c r="X2181" s="136"/>
      <c r="Y2181" s="136"/>
      <c r="Z2181" s="136"/>
      <c r="AA2181" s="136"/>
      <c r="AB2181" s="136"/>
      <c r="AC2181" s="136"/>
      <c r="AD2181" s="136"/>
      <c r="AE2181" s="136"/>
      <c r="AF2181" s="136"/>
      <c r="AG2181" s="136"/>
      <c r="AH2181" s="136"/>
      <c r="AI2181" s="136"/>
    </row>
    <row r="2182" spans="1:35" ht="30" x14ac:dyDescent="0.25">
      <c r="A2182" s="133">
        <v>275017</v>
      </c>
      <c r="B2182" s="133" t="s">
        <v>5126</v>
      </c>
      <c r="C2182" s="133">
        <v>2</v>
      </c>
      <c r="D2182" s="133" t="s">
        <v>1066</v>
      </c>
      <c r="E2182" s="133">
        <v>275</v>
      </c>
      <c r="F2182" s="133" t="s">
        <v>20</v>
      </c>
      <c r="G2182" s="133">
        <v>27500</v>
      </c>
      <c r="H2182" s="133" t="s">
        <v>20</v>
      </c>
      <c r="I2182" s="133"/>
      <c r="J2182" s="133"/>
      <c r="K2182" s="133"/>
      <c r="L2182" s="135" t="str">
        <f t="shared" si="68"/>
        <v>AA</v>
      </c>
      <c r="M2182" s="131">
        <f t="shared" ref="M2182:M2245" si="69">VLOOKUP(H2182,$W$5:$X$227,2,FALSE)</f>
        <v>0</v>
      </c>
      <c r="P2182" s="136"/>
      <c r="Q2182" s="136"/>
      <c r="R2182" s="136"/>
      <c r="S2182" s="136"/>
      <c r="T2182"/>
      <c r="U2182" s="136"/>
      <c r="V2182" s="136"/>
      <c r="W2182"/>
      <c r="X2182" s="136"/>
      <c r="Y2182" s="136"/>
      <c r="Z2182" s="136"/>
      <c r="AA2182" s="136"/>
      <c r="AB2182" s="136"/>
      <c r="AC2182" s="136"/>
      <c r="AD2182" s="136"/>
      <c r="AE2182" s="136"/>
      <c r="AF2182" s="136"/>
      <c r="AG2182" s="136"/>
      <c r="AH2182" s="136"/>
      <c r="AI2182" s="136"/>
    </row>
    <row r="2183" spans="1:35" ht="30" x14ac:dyDescent="0.25">
      <c r="A2183" s="133">
        <v>275018</v>
      </c>
      <c r="B2183" s="133" t="s">
        <v>5127</v>
      </c>
      <c r="C2183" s="133">
        <v>2</v>
      </c>
      <c r="D2183" s="133" t="s">
        <v>1066</v>
      </c>
      <c r="E2183" s="133">
        <v>275</v>
      </c>
      <c r="F2183" s="133" t="s">
        <v>20</v>
      </c>
      <c r="G2183" s="133">
        <v>27500</v>
      </c>
      <c r="H2183" s="133" t="s">
        <v>20</v>
      </c>
      <c r="I2183" s="133"/>
      <c r="J2183" s="133"/>
      <c r="K2183" s="133"/>
      <c r="L2183" s="135" t="str">
        <f t="shared" si="68"/>
        <v>AA</v>
      </c>
      <c r="M2183" s="131">
        <f t="shared" si="69"/>
        <v>0</v>
      </c>
      <c r="P2183" s="136"/>
      <c r="Q2183" s="136"/>
      <c r="R2183" s="136"/>
      <c r="S2183" s="136"/>
      <c r="T2183"/>
      <c r="U2183" s="136"/>
      <c r="V2183" s="136"/>
      <c r="W2183"/>
      <c r="X2183" s="136"/>
      <c r="Y2183" s="136"/>
      <c r="Z2183" s="136"/>
      <c r="AA2183" s="136"/>
      <c r="AB2183" s="136"/>
      <c r="AC2183" s="136"/>
      <c r="AD2183" s="136"/>
      <c r="AE2183" s="136"/>
      <c r="AF2183" s="136"/>
      <c r="AG2183" s="136"/>
      <c r="AH2183" s="136"/>
      <c r="AI2183" s="136"/>
    </row>
    <row r="2184" spans="1:35" ht="30" x14ac:dyDescent="0.25">
      <c r="A2184" s="133">
        <v>275019</v>
      </c>
      <c r="B2184" s="133" t="s">
        <v>5128</v>
      </c>
      <c r="C2184" s="133">
        <v>2</v>
      </c>
      <c r="D2184" s="133" t="s">
        <v>1066</v>
      </c>
      <c r="E2184" s="133">
        <v>275</v>
      </c>
      <c r="F2184" s="133" t="s">
        <v>20</v>
      </c>
      <c r="G2184" s="133">
        <v>27500</v>
      </c>
      <c r="H2184" s="133" t="s">
        <v>20</v>
      </c>
      <c r="I2184" s="133"/>
      <c r="J2184" s="133"/>
      <c r="K2184" s="133"/>
      <c r="L2184" s="135" t="str">
        <f t="shared" si="68"/>
        <v>AA</v>
      </c>
      <c r="M2184" s="131">
        <f t="shared" si="69"/>
        <v>0</v>
      </c>
      <c r="P2184" s="136"/>
      <c r="Q2184" s="136"/>
      <c r="R2184" s="136"/>
      <c r="S2184" s="136"/>
      <c r="T2184"/>
      <c r="U2184" s="136"/>
      <c r="V2184" s="136"/>
      <c r="W2184"/>
      <c r="X2184" s="136"/>
      <c r="Y2184" s="136"/>
      <c r="Z2184" s="136"/>
      <c r="AA2184" s="136"/>
      <c r="AB2184" s="136"/>
      <c r="AC2184" s="136"/>
      <c r="AD2184" s="136"/>
      <c r="AE2184" s="136"/>
      <c r="AF2184" s="136"/>
      <c r="AG2184" s="136"/>
      <c r="AH2184" s="136"/>
      <c r="AI2184" s="136"/>
    </row>
    <row r="2185" spans="1:35" ht="14.25" customHeight="1" x14ac:dyDescent="0.25">
      <c r="A2185" s="133" t="s">
        <v>5129</v>
      </c>
      <c r="B2185" s="133" t="s">
        <v>5130</v>
      </c>
      <c r="C2185" s="133">
        <v>2</v>
      </c>
      <c r="D2185" s="133" t="s">
        <v>1066</v>
      </c>
      <c r="E2185" s="133">
        <v>275</v>
      </c>
      <c r="F2185" s="133" t="s">
        <v>20</v>
      </c>
      <c r="G2185" s="133">
        <v>27500</v>
      </c>
      <c r="H2185" s="133" t="s">
        <v>20</v>
      </c>
      <c r="I2185" s="133"/>
      <c r="J2185" s="133"/>
      <c r="K2185" s="133"/>
      <c r="L2185" s="135" t="str">
        <f t="shared" si="68"/>
        <v>AA</v>
      </c>
      <c r="M2185" s="131">
        <f t="shared" si="69"/>
        <v>0</v>
      </c>
      <c r="P2185" s="136"/>
      <c r="Q2185" s="136"/>
      <c r="R2185" s="136"/>
      <c r="S2185" s="136"/>
      <c r="T2185"/>
      <c r="U2185" s="136"/>
      <c r="V2185" s="136"/>
      <c r="W2185"/>
      <c r="X2185" s="136"/>
      <c r="Y2185" s="136"/>
      <c r="Z2185" s="136"/>
      <c r="AA2185" s="136"/>
      <c r="AB2185" s="136"/>
      <c r="AC2185" s="136"/>
      <c r="AD2185" s="136"/>
      <c r="AE2185" s="136"/>
      <c r="AF2185" s="136"/>
      <c r="AG2185" s="136"/>
      <c r="AH2185" s="136"/>
      <c r="AI2185" s="136"/>
    </row>
    <row r="2186" spans="1:35" ht="30" x14ac:dyDescent="0.25">
      <c r="A2186" s="133" t="s">
        <v>5131</v>
      </c>
      <c r="B2186" s="133" t="s">
        <v>5132</v>
      </c>
      <c r="C2186" s="133">
        <v>2</v>
      </c>
      <c r="D2186" s="133" t="s">
        <v>1066</v>
      </c>
      <c r="E2186" s="133">
        <v>275</v>
      </c>
      <c r="F2186" s="133" t="s">
        <v>20</v>
      </c>
      <c r="G2186" s="133">
        <v>27500</v>
      </c>
      <c r="H2186" s="133" t="s">
        <v>20</v>
      </c>
      <c r="I2186" s="133"/>
      <c r="J2186" s="133"/>
      <c r="K2186" s="133"/>
      <c r="L2186" s="135" t="str">
        <f t="shared" si="68"/>
        <v>AA</v>
      </c>
      <c r="M2186" s="131">
        <f t="shared" si="69"/>
        <v>0</v>
      </c>
      <c r="P2186" s="136"/>
      <c r="Q2186" s="136"/>
      <c r="R2186" s="136"/>
      <c r="S2186" s="136"/>
      <c r="T2186"/>
      <c r="U2186" s="136"/>
      <c r="V2186" s="136"/>
      <c r="W2186"/>
      <c r="X2186" s="136"/>
      <c r="Y2186" s="136"/>
      <c r="Z2186" s="136"/>
      <c r="AA2186" s="136"/>
      <c r="AB2186" s="136"/>
      <c r="AC2186" s="136"/>
      <c r="AD2186" s="136"/>
      <c r="AE2186" s="136"/>
      <c r="AF2186" s="136"/>
      <c r="AG2186" s="136"/>
      <c r="AH2186" s="136"/>
      <c r="AI2186" s="136"/>
    </row>
    <row r="2187" spans="1:35" ht="30" x14ac:dyDescent="0.25">
      <c r="A2187" s="133" t="s">
        <v>5133</v>
      </c>
      <c r="B2187" s="133" t="s">
        <v>5134</v>
      </c>
      <c r="C2187" s="133">
        <v>2</v>
      </c>
      <c r="D2187" s="133" t="s">
        <v>1066</v>
      </c>
      <c r="E2187" s="133">
        <v>275</v>
      </c>
      <c r="F2187" s="133" t="s">
        <v>20</v>
      </c>
      <c r="G2187" s="133">
        <v>27500</v>
      </c>
      <c r="H2187" s="133" t="s">
        <v>20</v>
      </c>
      <c r="I2187" s="133"/>
      <c r="J2187" s="133"/>
      <c r="K2187" s="133"/>
      <c r="L2187" s="135" t="str">
        <f t="shared" si="68"/>
        <v>AA</v>
      </c>
      <c r="M2187" s="131">
        <f t="shared" si="69"/>
        <v>0</v>
      </c>
      <c r="P2187" s="136"/>
      <c r="Q2187" s="136"/>
      <c r="R2187" s="136"/>
      <c r="S2187" s="136"/>
      <c r="T2187"/>
      <c r="U2187" s="136"/>
      <c r="V2187" s="136"/>
      <c r="W2187"/>
      <c r="X2187" s="136"/>
      <c r="Y2187" s="136"/>
      <c r="Z2187" s="136"/>
      <c r="AA2187" s="136"/>
      <c r="AB2187" s="136"/>
      <c r="AC2187" s="136"/>
      <c r="AD2187" s="136"/>
      <c r="AE2187" s="136"/>
      <c r="AF2187" s="136"/>
      <c r="AG2187" s="136"/>
      <c r="AH2187" s="136"/>
      <c r="AI2187" s="136"/>
    </row>
    <row r="2188" spans="1:35" ht="30" x14ac:dyDescent="0.25">
      <c r="A2188" s="133" t="s">
        <v>5135</v>
      </c>
      <c r="B2188" s="133" t="s">
        <v>5136</v>
      </c>
      <c r="C2188" s="133">
        <v>2</v>
      </c>
      <c r="D2188" s="133" t="s">
        <v>1066</v>
      </c>
      <c r="E2188" s="133">
        <v>275</v>
      </c>
      <c r="F2188" s="133" t="s">
        <v>20</v>
      </c>
      <c r="G2188" s="133">
        <v>27500</v>
      </c>
      <c r="H2188" s="133" t="s">
        <v>20</v>
      </c>
      <c r="I2188" s="133"/>
      <c r="J2188" s="133"/>
      <c r="K2188" s="133"/>
      <c r="L2188" s="135" t="str">
        <f t="shared" si="68"/>
        <v>AA</v>
      </c>
      <c r="M2188" s="131">
        <f t="shared" si="69"/>
        <v>0</v>
      </c>
      <c r="P2188" s="136"/>
      <c r="Q2188" s="136"/>
      <c r="R2188" s="136"/>
      <c r="S2188" s="136"/>
      <c r="T2188"/>
      <c r="U2188" s="136"/>
      <c r="V2188" s="136"/>
      <c r="W2188"/>
      <c r="X2188" s="136"/>
      <c r="Y2188" s="136"/>
      <c r="Z2188" s="136"/>
      <c r="AA2188" s="136"/>
      <c r="AB2188" s="136"/>
      <c r="AC2188" s="136"/>
      <c r="AD2188" s="136"/>
      <c r="AE2188" s="136"/>
      <c r="AF2188" s="136"/>
      <c r="AG2188" s="136"/>
      <c r="AH2188" s="136"/>
      <c r="AI2188" s="136"/>
    </row>
    <row r="2189" spans="1:35" ht="30" x14ac:dyDescent="0.25">
      <c r="A2189" s="133" t="s">
        <v>5137</v>
      </c>
      <c r="B2189" s="133" t="s">
        <v>5138</v>
      </c>
      <c r="C2189" s="133">
        <v>2</v>
      </c>
      <c r="D2189" s="133" t="s">
        <v>1066</v>
      </c>
      <c r="E2189" s="133">
        <v>275</v>
      </c>
      <c r="F2189" s="133" t="s">
        <v>20</v>
      </c>
      <c r="G2189" s="133">
        <v>27500</v>
      </c>
      <c r="H2189" s="133" t="s">
        <v>20</v>
      </c>
      <c r="I2189" s="133"/>
      <c r="J2189" s="133"/>
      <c r="K2189" s="133"/>
      <c r="L2189" s="135" t="str">
        <f t="shared" si="68"/>
        <v>AA</v>
      </c>
      <c r="M2189" s="131">
        <f t="shared" si="69"/>
        <v>0</v>
      </c>
      <c r="P2189" s="136"/>
      <c r="Q2189" s="136"/>
      <c r="R2189" s="136"/>
      <c r="S2189" s="136"/>
      <c r="T2189"/>
      <c r="U2189" s="136"/>
      <c r="V2189" s="136"/>
      <c r="W2189"/>
      <c r="X2189" s="136"/>
      <c r="Y2189" s="136"/>
      <c r="Z2189" s="136"/>
      <c r="AA2189" s="136"/>
      <c r="AB2189" s="136"/>
      <c r="AC2189" s="136"/>
      <c r="AD2189" s="136"/>
      <c r="AE2189" s="136"/>
      <c r="AF2189" s="136"/>
      <c r="AG2189" s="136"/>
      <c r="AH2189" s="136"/>
      <c r="AI2189" s="136"/>
    </row>
    <row r="2190" spans="1:35" ht="30" x14ac:dyDescent="0.25">
      <c r="A2190" s="133" t="s">
        <v>5139</v>
      </c>
      <c r="B2190" s="133" t="s">
        <v>5140</v>
      </c>
      <c r="C2190" s="133">
        <v>2</v>
      </c>
      <c r="D2190" s="133" t="s">
        <v>1066</v>
      </c>
      <c r="E2190" s="133">
        <v>275</v>
      </c>
      <c r="F2190" s="133" t="s">
        <v>20</v>
      </c>
      <c r="G2190" s="133">
        <v>27500</v>
      </c>
      <c r="H2190" s="133" t="s">
        <v>20</v>
      </c>
      <c r="I2190" s="133"/>
      <c r="J2190" s="133"/>
      <c r="K2190" s="133"/>
      <c r="L2190" s="135" t="str">
        <f t="shared" si="68"/>
        <v>AA</v>
      </c>
      <c r="M2190" s="131">
        <f t="shared" si="69"/>
        <v>0</v>
      </c>
      <c r="P2190" s="136"/>
      <c r="Q2190" s="136"/>
      <c r="R2190" s="136"/>
      <c r="S2190" s="136"/>
      <c r="T2190"/>
      <c r="U2190" s="136"/>
      <c r="V2190" s="136"/>
      <c r="W2190"/>
      <c r="X2190" s="136"/>
      <c r="Y2190" s="136"/>
      <c r="Z2190" s="136"/>
      <c r="AA2190" s="136"/>
      <c r="AB2190" s="136"/>
      <c r="AC2190" s="136"/>
      <c r="AD2190" s="136"/>
      <c r="AE2190" s="136"/>
      <c r="AF2190" s="136"/>
      <c r="AG2190" s="136"/>
      <c r="AH2190" s="136"/>
      <c r="AI2190" s="136"/>
    </row>
    <row r="2191" spans="1:35" ht="30" x14ac:dyDescent="0.25">
      <c r="A2191" s="133" t="s">
        <v>5141</v>
      </c>
      <c r="B2191" s="133" t="s">
        <v>5142</v>
      </c>
      <c r="C2191" s="133">
        <v>2</v>
      </c>
      <c r="D2191" s="133" t="s">
        <v>1066</v>
      </c>
      <c r="E2191" s="133">
        <v>275</v>
      </c>
      <c r="F2191" s="133" t="s">
        <v>20</v>
      </c>
      <c r="G2191" s="133">
        <v>27500</v>
      </c>
      <c r="H2191" s="133" t="s">
        <v>20</v>
      </c>
      <c r="I2191" s="133"/>
      <c r="J2191" s="133"/>
      <c r="K2191" s="133"/>
      <c r="L2191" s="135" t="str">
        <f t="shared" si="68"/>
        <v>AA</v>
      </c>
      <c r="M2191" s="131">
        <f t="shared" si="69"/>
        <v>0</v>
      </c>
      <c r="P2191" s="136"/>
      <c r="Q2191" s="136"/>
      <c r="R2191" s="136"/>
      <c r="S2191" s="136"/>
      <c r="T2191"/>
      <c r="U2191" s="136"/>
      <c r="V2191" s="136"/>
      <c r="W2191"/>
      <c r="X2191" s="136"/>
      <c r="Y2191" s="136"/>
      <c r="Z2191" s="136"/>
      <c r="AA2191" s="136"/>
      <c r="AB2191" s="136"/>
      <c r="AC2191" s="136"/>
      <c r="AD2191" s="136"/>
      <c r="AE2191" s="136"/>
      <c r="AF2191" s="136"/>
      <c r="AG2191" s="136"/>
      <c r="AH2191" s="136"/>
      <c r="AI2191" s="136"/>
    </row>
    <row r="2192" spans="1:35" ht="30" x14ac:dyDescent="0.25">
      <c r="A2192" s="133" t="s">
        <v>5143</v>
      </c>
      <c r="B2192" s="133" t="s">
        <v>5144</v>
      </c>
      <c r="C2192" s="133">
        <v>2</v>
      </c>
      <c r="D2192" s="133" t="s">
        <v>1066</v>
      </c>
      <c r="E2192" s="133">
        <v>275</v>
      </c>
      <c r="F2192" s="133" t="s">
        <v>20</v>
      </c>
      <c r="G2192" s="133">
        <v>27500</v>
      </c>
      <c r="H2192" s="133" t="s">
        <v>20</v>
      </c>
      <c r="I2192" s="133"/>
      <c r="J2192" s="133"/>
      <c r="K2192" s="133"/>
      <c r="L2192" s="135" t="str">
        <f t="shared" si="68"/>
        <v>AA</v>
      </c>
      <c r="M2192" s="131">
        <f t="shared" si="69"/>
        <v>0</v>
      </c>
      <c r="P2192" s="136"/>
      <c r="Q2192" s="136"/>
      <c r="R2192" s="136"/>
      <c r="S2192" s="136"/>
      <c r="T2192"/>
      <c r="U2192" s="136"/>
      <c r="V2192" s="136"/>
      <c r="W2192"/>
      <c r="X2192" s="136"/>
      <c r="Y2192" s="136"/>
      <c r="Z2192" s="136"/>
      <c r="AA2192" s="136"/>
      <c r="AB2192" s="136"/>
      <c r="AC2192" s="136"/>
      <c r="AD2192" s="136"/>
      <c r="AE2192" s="136"/>
      <c r="AF2192" s="136"/>
      <c r="AG2192" s="136"/>
      <c r="AH2192" s="136"/>
      <c r="AI2192" s="136"/>
    </row>
    <row r="2193" spans="1:35" ht="30" x14ac:dyDescent="0.25">
      <c r="A2193" s="133" t="s">
        <v>5145</v>
      </c>
      <c r="B2193" s="133" t="s">
        <v>5146</v>
      </c>
      <c r="C2193" s="133">
        <v>2</v>
      </c>
      <c r="D2193" s="133" t="s">
        <v>1066</v>
      </c>
      <c r="E2193" s="133">
        <v>275</v>
      </c>
      <c r="F2193" s="133" t="s">
        <v>20</v>
      </c>
      <c r="G2193" s="133">
        <v>27500</v>
      </c>
      <c r="H2193" s="133" t="s">
        <v>20</v>
      </c>
      <c r="I2193" s="133"/>
      <c r="J2193" s="133"/>
      <c r="K2193" s="133"/>
      <c r="L2193" s="135" t="str">
        <f t="shared" si="68"/>
        <v>AA</v>
      </c>
      <c r="M2193" s="131">
        <f t="shared" si="69"/>
        <v>0</v>
      </c>
      <c r="P2193" s="136"/>
      <c r="Q2193" s="136"/>
      <c r="R2193" s="136"/>
      <c r="S2193" s="136"/>
      <c r="T2193"/>
      <c r="U2193" s="136"/>
      <c r="V2193" s="136"/>
      <c r="W2193"/>
      <c r="X2193" s="136"/>
      <c r="Y2193" s="136"/>
      <c r="Z2193" s="136"/>
      <c r="AA2193" s="136"/>
      <c r="AB2193" s="136"/>
      <c r="AC2193" s="136"/>
      <c r="AD2193" s="136"/>
      <c r="AE2193" s="136"/>
      <c r="AF2193" s="136"/>
      <c r="AG2193" s="136"/>
      <c r="AH2193" s="136"/>
      <c r="AI2193" s="136"/>
    </row>
    <row r="2194" spans="1:35" ht="30" x14ac:dyDescent="0.25">
      <c r="A2194" s="133" t="s">
        <v>5147</v>
      </c>
      <c r="B2194" s="133" t="s">
        <v>5148</v>
      </c>
      <c r="C2194" s="133">
        <v>2</v>
      </c>
      <c r="D2194" s="133" t="s">
        <v>1066</v>
      </c>
      <c r="E2194" s="133">
        <v>275</v>
      </c>
      <c r="F2194" s="133" t="s">
        <v>20</v>
      </c>
      <c r="G2194" s="133">
        <v>27500</v>
      </c>
      <c r="H2194" s="133" t="s">
        <v>20</v>
      </c>
      <c r="I2194" s="133"/>
      <c r="J2194" s="133"/>
      <c r="K2194" s="133"/>
      <c r="L2194" s="135" t="str">
        <f t="shared" si="68"/>
        <v>AA</v>
      </c>
      <c r="M2194" s="131">
        <f t="shared" si="69"/>
        <v>0</v>
      </c>
      <c r="P2194" s="136"/>
      <c r="Q2194" s="136"/>
      <c r="R2194" s="136"/>
      <c r="S2194" s="136"/>
      <c r="T2194"/>
      <c r="U2194" s="136"/>
      <c r="V2194" s="136"/>
      <c r="W2194"/>
      <c r="X2194" s="136"/>
      <c r="Y2194" s="136"/>
      <c r="Z2194" s="136"/>
      <c r="AA2194" s="136"/>
      <c r="AB2194" s="136"/>
      <c r="AC2194" s="136"/>
      <c r="AD2194" s="136"/>
      <c r="AE2194" s="136"/>
      <c r="AF2194" s="136"/>
      <c r="AG2194" s="136"/>
      <c r="AH2194" s="136"/>
      <c r="AI2194" s="136"/>
    </row>
    <row r="2195" spans="1:35" ht="30" x14ac:dyDescent="0.25">
      <c r="A2195" s="133" t="s">
        <v>5149</v>
      </c>
      <c r="B2195" s="133" t="s">
        <v>5150</v>
      </c>
      <c r="C2195" s="133">
        <v>2</v>
      </c>
      <c r="D2195" s="133" t="s">
        <v>1066</v>
      </c>
      <c r="E2195" s="133">
        <v>275</v>
      </c>
      <c r="F2195" s="133" t="s">
        <v>20</v>
      </c>
      <c r="G2195" s="133">
        <v>27500</v>
      </c>
      <c r="H2195" s="133" t="s">
        <v>20</v>
      </c>
      <c r="I2195" s="133"/>
      <c r="J2195" s="133"/>
      <c r="K2195" s="133"/>
      <c r="L2195" s="135" t="str">
        <f t="shared" si="68"/>
        <v>AA</v>
      </c>
      <c r="M2195" s="131">
        <f t="shared" si="69"/>
        <v>0</v>
      </c>
      <c r="P2195" s="136"/>
      <c r="Q2195" s="136"/>
      <c r="R2195" s="136"/>
      <c r="S2195" s="136"/>
      <c r="T2195"/>
      <c r="U2195" s="136"/>
      <c r="V2195" s="136"/>
      <c r="W2195"/>
      <c r="X2195" s="136"/>
      <c r="Y2195" s="136"/>
      <c r="Z2195" s="136"/>
      <c r="AA2195" s="136"/>
      <c r="AB2195" s="136"/>
      <c r="AC2195" s="136"/>
      <c r="AD2195" s="136"/>
      <c r="AE2195" s="136"/>
      <c r="AF2195" s="136"/>
      <c r="AG2195" s="136"/>
      <c r="AH2195" s="136"/>
      <c r="AI2195" s="136"/>
    </row>
    <row r="2196" spans="1:35" ht="30" x14ac:dyDescent="0.25">
      <c r="A2196" s="133" t="s">
        <v>5151</v>
      </c>
      <c r="B2196" s="133" t="s">
        <v>5130</v>
      </c>
      <c r="C2196" s="133">
        <v>2</v>
      </c>
      <c r="D2196" s="133" t="s">
        <v>1066</v>
      </c>
      <c r="E2196" s="133">
        <v>275</v>
      </c>
      <c r="F2196" s="133" t="s">
        <v>20</v>
      </c>
      <c r="G2196" s="133">
        <v>27500</v>
      </c>
      <c r="H2196" s="133" t="s">
        <v>20</v>
      </c>
      <c r="I2196" s="133"/>
      <c r="J2196" s="133"/>
      <c r="K2196" s="133"/>
      <c r="L2196" s="135" t="str">
        <f t="shared" si="68"/>
        <v>AA</v>
      </c>
      <c r="M2196" s="131">
        <f t="shared" si="69"/>
        <v>0</v>
      </c>
      <c r="P2196" s="136"/>
      <c r="Q2196" s="136"/>
      <c r="R2196" s="136"/>
      <c r="S2196" s="136"/>
      <c r="T2196"/>
      <c r="U2196" s="136"/>
      <c r="V2196" s="136"/>
      <c r="W2196"/>
      <c r="X2196" s="136"/>
      <c r="Y2196" s="136"/>
      <c r="Z2196" s="136"/>
      <c r="AA2196" s="136"/>
      <c r="AB2196" s="136"/>
      <c r="AC2196" s="136"/>
      <c r="AD2196" s="136"/>
      <c r="AE2196" s="136"/>
      <c r="AF2196" s="136"/>
      <c r="AG2196" s="136"/>
      <c r="AH2196" s="136"/>
      <c r="AI2196" s="136"/>
    </row>
    <row r="2197" spans="1:35" ht="30" x14ac:dyDescent="0.25">
      <c r="A2197" s="133" t="s">
        <v>5152</v>
      </c>
      <c r="B2197" s="133" t="s">
        <v>5153</v>
      </c>
      <c r="C2197" s="133">
        <v>2</v>
      </c>
      <c r="D2197" s="133" t="s">
        <v>1066</v>
      </c>
      <c r="E2197" s="133">
        <v>275</v>
      </c>
      <c r="F2197" s="133" t="s">
        <v>20</v>
      </c>
      <c r="G2197" s="133">
        <v>27500</v>
      </c>
      <c r="H2197" s="133" t="s">
        <v>20</v>
      </c>
      <c r="I2197" s="133"/>
      <c r="J2197" s="133"/>
      <c r="K2197" s="133"/>
      <c r="L2197" s="135" t="str">
        <f t="shared" si="68"/>
        <v>AA</v>
      </c>
      <c r="M2197" s="131">
        <f t="shared" si="69"/>
        <v>0</v>
      </c>
      <c r="P2197" s="136"/>
      <c r="Q2197" s="136"/>
      <c r="R2197" s="136"/>
      <c r="S2197" s="136"/>
      <c r="T2197"/>
      <c r="U2197" s="136"/>
      <c r="V2197" s="136"/>
      <c r="W2197"/>
      <c r="X2197" s="136"/>
      <c r="Y2197" s="136"/>
      <c r="Z2197" s="136"/>
      <c r="AA2197" s="136"/>
      <c r="AB2197" s="136"/>
      <c r="AC2197" s="136"/>
      <c r="AD2197" s="136"/>
      <c r="AE2197" s="136"/>
      <c r="AF2197" s="136"/>
      <c r="AG2197" s="136"/>
      <c r="AH2197" s="136"/>
      <c r="AI2197" s="136"/>
    </row>
    <row r="2198" spans="1:35" ht="30" x14ac:dyDescent="0.25">
      <c r="A2198" s="133" t="s">
        <v>5154</v>
      </c>
      <c r="B2198" s="133" t="s">
        <v>5155</v>
      </c>
      <c r="C2198" s="133">
        <v>2</v>
      </c>
      <c r="D2198" s="133" t="s">
        <v>1066</v>
      </c>
      <c r="E2198" s="133">
        <v>275</v>
      </c>
      <c r="F2198" s="133" t="s">
        <v>20</v>
      </c>
      <c r="G2198" s="133">
        <v>27500</v>
      </c>
      <c r="H2198" s="133" t="s">
        <v>20</v>
      </c>
      <c r="I2198" s="133"/>
      <c r="J2198" s="133"/>
      <c r="K2198" s="133"/>
      <c r="L2198" s="135" t="str">
        <f t="shared" si="68"/>
        <v>AA</v>
      </c>
      <c r="M2198" s="131">
        <f t="shared" si="69"/>
        <v>0</v>
      </c>
      <c r="P2198" s="136"/>
      <c r="Q2198" s="136"/>
      <c r="R2198" s="136"/>
      <c r="S2198" s="136"/>
      <c r="T2198"/>
      <c r="U2198" s="136"/>
      <c r="V2198" s="136"/>
      <c r="W2198"/>
      <c r="X2198" s="136"/>
      <c r="Y2198" s="136"/>
      <c r="Z2198" s="136"/>
      <c r="AA2198" s="136"/>
      <c r="AB2198" s="136"/>
      <c r="AC2198" s="136"/>
      <c r="AD2198" s="136"/>
      <c r="AE2198" s="136"/>
      <c r="AF2198" s="136"/>
      <c r="AG2198" s="136"/>
      <c r="AH2198" s="136"/>
      <c r="AI2198" s="136"/>
    </row>
    <row r="2199" spans="1:35" ht="30" x14ac:dyDescent="0.25">
      <c r="A2199" s="133">
        <v>275100</v>
      </c>
      <c r="B2199" s="133" t="s">
        <v>5158</v>
      </c>
      <c r="C2199" s="133">
        <v>2</v>
      </c>
      <c r="D2199" s="133" t="s">
        <v>1066</v>
      </c>
      <c r="E2199" s="133">
        <v>275</v>
      </c>
      <c r="F2199" s="133" t="s">
        <v>20</v>
      </c>
      <c r="G2199" s="133">
        <v>27510</v>
      </c>
      <c r="H2199" s="133" t="s">
        <v>5157</v>
      </c>
      <c r="I2199" s="133">
        <v>227883</v>
      </c>
      <c r="J2199" s="133" t="s">
        <v>5160</v>
      </c>
      <c r="K2199" s="133" t="s">
        <v>545</v>
      </c>
      <c r="L2199" s="135" t="str">
        <f t="shared" si="68"/>
        <v>AA</v>
      </c>
      <c r="M2199" s="131">
        <f t="shared" si="69"/>
        <v>0</v>
      </c>
      <c r="P2199" s="136"/>
      <c r="Q2199" s="136"/>
      <c r="R2199" s="136"/>
      <c r="S2199" s="136"/>
      <c r="T2199"/>
      <c r="U2199" s="136"/>
      <c r="V2199" s="136"/>
      <c r="W2199"/>
      <c r="X2199" s="136"/>
      <c r="Y2199" s="136"/>
      <c r="Z2199" s="136"/>
      <c r="AA2199" s="136"/>
      <c r="AB2199" s="136"/>
      <c r="AC2199" s="136"/>
      <c r="AD2199" s="136"/>
      <c r="AE2199" s="136"/>
      <c r="AF2199" s="136"/>
      <c r="AG2199" s="136"/>
      <c r="AH2199" s="136"/>
      <c r="AI2199" s="136"/>
    </row>
    <row r="2200" spans="1:35" ht="30" x14ac:dyDescent="0.25">
      <c r="A2200" s="133">
        <v>275200</v>
      </c>
      <c r="B2200" s="133" t="s">
        <v>5162</v>
      </c>
      <c r="C2200" s="133">
        <v>2</v>
      </c>
      <c r="D2200" s="133" t="s">
        <v>1066</v>
      </c>
      <c r="E2200" s="133">
        <v>275</v>
      </c>
      <c r="F2200" s="133" t="s">
        <v>20</v>
      </c>
      <c r="G2200" s="133">
        <v>27520</v>
      </c>
      <c r="H2200" s="133" t="s">
        <v>5162</v>
      </c>
      <c r="I2200" s="133">
        <v>227028</v>
      </c>
      <c r="J2200" s="133" t="s">
        <v>5164</v>
      </c>
      <c r="K2200" s="133" t="s">
        <v>545</v>
      </c>
      <c r="L2200" s="135" t="str">
        <f t="shared" si="68"/>
        <v>AA</v>
      </c>
      <c r="M2200" s="131">
        <f t="shared" si="69"/>
        <v>0</v>
      </c>
      <c r="P2200" s="136"/>
      <c r="Q2200" s="136"/>
      <c r="R2200" s="136"/>
      <c r="S2200" s="136"/>
      <c r="T2200"/>
      <c r="U2200" s="136"/>
      <c r="V2200" s="136"/>
      <c r="W2200"/>
      <c r="X2200" s="136"/>
      <c r="Y2200" s="136"/>
      <c r="Z2200" s="136"/>
      <c r="AA2200" s="136"/>
      <c r="AB2200" s="136"/>
      <c r="AC2200" s="136"/>
      <c r="AD2200" s="136"/>
      <c r="AE2200" s="136"/>
      <c r="AF2200" s="136"/>
      <c r="AG2200" s="136"/>
      <c r="AH2200" s="136"/>
      <c r="AI2200" s="136"/>
    </row>
    <row r="2201" spans="1:35" ht="30" x14ac:dyDescent="0.25">
      <c r="A2201" s="133">
        <v>275200</v>
      </c>
      <c r="B2201" s="133" t="s">
        <v>5162</v>
      </c>
      <c r="C2201" s="133">
        <v>2</v>
      </c>
      <c r="D2201" s="133" t="s">
        <v>1066</v>
      </c>
      <c r="E2201" s="133">
        <v>275</v>
      </c>
      <c r="F2201" s="133" t="s">
        <v>20</v>
      </c>
      <c r="G2201" s="133">
        <v>27520</v>
      </c>
      <c r="H2201" s="133" t="s">
        <v>5162</v>
      </c>
      <c r="I2201" s="133">
        <v>227029</v>
      </c>
      <c r="J2201" s="133" t="s">
        <v>5166</v>
      </c>
      <c r="K2201" s="133" t="s">
        <v>545</v>
      </c>
      <c r="L2201" s="135" t="str">
        <f t="shared" si="68"/>
        <v>AA</v>
      </c>
      <c r="M2201" s="131">
        <f t="shared" si="69"/>
        <v>0</v>
      </c>
      <c r="P2201" s="136"/>
      <c r="Q2201" s="136"/>
      <c r="R2201" s="136"/>
      <c r="S2201" s="136"/>
      <c r="T2201"/>
      <c r="U2201" s="136"/>
      <c r="V2201" s="136"/>
      <c r="W2201"/>
      <c r="X2201" s="136"/>
      <c r="Y2201" s="136"/>
      <c r="Z2201" s="136"/>
      <c r="AA2201" s="136"/>
      <c r="AB2201" s="136"/>
      <c r="AC2201" s="136"/>
      <c r="AD2201" s="136"/>
      <c r="AE2201" s="136"/>
      <c r="AF2201" s="136"/>
      <c r="AG2201" s="136"/>
      <c r="AH2201" s="136"/>
      <c r="AI2201" s="136"/>
    </row>
    <row r="2202" spans="1:35" ht="30" x14ac:dyDescent="0.25">
      <c r="A2202" s="133">
        <v>275200</v>
      </c>
      <c r="B2202" s="133" t="s">
        <v>5162</v>
      </c>
      <c r="C2202" s="133">
        <v>2</v>
      </c>
      <c r="D2202" s="133" t="s">
        <v>1066</v>
      </c>
      <c r="E2202" s="133">
        <v>275</v>
      </c>
      <c r="F2202" s="133" t="s">
        <v>20</v>
      </c>
      <c r="G2202" s="133">
        <v>27520</v>
      </c>
      <c r="H2202" s="133" t="s">
        <v>5162</v>
      </c>
      <c r="I2202" s="133">
        <v>227521</v>
      </c>
      <c r="J2202" s="133" t="s">
        <v>5168</v>
      </c>
      <c r="K2202" s="133" t="s">
        <v>545</v>
      </c>
      <c r="L2202" s="135" t="str">
        <f t="shared" si="68"/>
        <v>AA</v>
      </c>
      <c r="M2202" s="131">
        <f t="shared" si="69"/>
        <v>0</v>
      </c>
      <c r="P2202" s="136"/>
      <c r="Q2202" s="136"/>
      <c r="R2202" s="136"/>
      <c r="S2202" s="136"/>
      <c r="T2202"/>
      <c r="U2202" s="136"/>
      <c r="V2202" s="136"/>
      <c r="W2202"/>
      <c r="X2202" s="136"/>
      <c r="Y2202" s="136"/>
      <c r="Z2202" s="136"/>
      <c r="AA2202" s="136"/>
      <c r="AB2202" s="136"/>
      <c r="AC2202" s="136"/>
      <c r="AD2202" s="136"/>
      <c r="AE2202" s="136"/>
      <c r="AF2202" s="136"/>
      <c r="AG2202" s="136"/>
      <c r="AH2202" s="136"/>
      <c r="AI2202" s="136"/>
    </row>
    <row r="2203" spans="1:35" ht="30" x14ac:dyDescent="0.25">
      <c r="A2203" s="133">
        <v>275200</v>
      </c>
      <c r="B2203" s="133" t="s">
        <v>5162</v>
      </c>
      <c r="C2203" s="133">
        <v>2</v>
      </c>
      <c r="D2203" s="133" t="s">
        <v>1066</v>
      </c>
      <c r="E2203" s="133">
        <v>275</v>
      </c>
      <c r="F2203" s="133" t="s">
        <v>20</v>
      </c>
      <c r="G2203" s="133">
        <v>27520</v>
      </c>
      <c r="H2203" s="133" t="s">
        <v>5162</v>
      </c>
      <c r="I2203" s="133">
        <v>227623</v>
      </c>
      <c r="J2203" s="133" t="s">
        <v>5170</v>
      </c>
      <c r="K2203" s="133" t="s">
        <v>545</v>
      </c>
      <c r="L2203" s="135" t="str">
        <f t="shared" si="68"/>
        <v>AA</v>
      </c>
      <c r="M2203" s="131">
        <f t="shared" si="69"/>
        <v>0</v>
      </c>
      <c r="P2203" s="136"/>
      <c r="Q2203" s="136"/>
      <c r="R2203" s="136"/>
      <c r="S2203" s="136"/>
      <c r="T2203"/>
      <c r="U2203" s="136"/>
      <c r="V2203" s="136"/>
      <c r="W2203"/>
      <c r="X2203" s="136"/>
      <c r="Y2203" s="136"/>
      <c r="Z2203" s="136"/>
      <c r="AA2203" s="136"/>
      <c r="AB2203" s="136"/>
      <c r="AC2203" s="136"/>
      <c r="AD2203" s="136"/>
      <c r="AE2203" s="136"/>
      <c r="AF2203" s="136"/>
      <c r="AG2203" s="136"/>
      <c r="AH2203" s="136"/>
      <c r="AI2203" s="136"/>
    </row>
    <row r="2204" spans="1:35" ht="30" x14ac:dyDescent="0.25">
      <c r="A2204" s="133">
        <v>275200</v>
      </c>
      <c r="B2204" s="133" t="s">
        <v>5162</v>
      </c>
      <c r="C2204" s="133">
        <v>2</v>
      </c>
      <c r="D2204" s="133" t="s">
        <v>1066</v>
      </c>
      <c r="E2204" s="133">
        <v>275</v>
      </c>
      <c r="F2204" s="133" t="s">
        <v>20</v>
      </c>
      <c r="G2204" s="133">
        <v>27520</v>
      </c>
      <c r="H2204" s="133" t="s">
        <v>5162</v>
      </c>
      <c r="I2204" s="133">
        <v>660583</v>
      </c>
      <c r="J2204" s="133" t="s">
        <v>5172</v>
      </c>
      <c r="K2204" s="133" t="s">
        <v>545</v>
      </c>
      <c r="L2204" s="135" t="str">
        <f t="shared" si="68"/>
        <v>AA</v>
      </c>
      <c r="M2204" s="131">
        <f t="shared" si="69"/>
        <v>0</v>
      </c>
      <c r="P2204" s="136"/>
      <c r="Q2204" s="136"/>
      <c r="R2204" s="136"/>
      <c r="S2204" s="136"/>
      <c r="T2204"/>
      <c r="U2204" s="136"/>
      <c r="V2204" s="136"/>
      <c r="W2204"/>
      <c r="X2204" s="136"/>
      <c r="Y2204" s="136"/>
      <c r="Z2204" s="136"/>
      <c r="AA2204" s="136"/>
      <c r="AB2204" s="136"/>
      <c r="AC2204" s="136"/>
      <c r="AD2204" s="136"/>
      <c r="AE2204" s="136"/>
      <c r="AF2204" s="136"/>
      <c r="AG2204" s="136"/>
      <c r="AH2204" s="136"/>
      <c r="AI2204" s="136"/>
    </row>
    <row r="2205" spans="1:35" ht="30" x14ac:dyDescent="0.25">
      <c r="A2205" s="133">
        <v>275300</v>
      </c>
      <c r="B2205" s="133" t="s">
        <v>5174</v>
      </c>
      <c r="C2205" s="133">
        <v>2</v>
      </c>
      <c r="D2205" s="133" t="s">
        <v>1066</v>
      </c>
      <c r="E2205" s="133">
        <v>275</v>
      </c>
      <c r="F2205" s="133" t="s">
        <v>20</v>
      </c>
      <c r="G2205" s="133">
        <v>27530</v>
      </c>
      <c r="H2205" s="133" t="s">
        <v>5174</v>
      </c>
      <c r="I2205" s="133">
        <v>106640</v>
      </c>
      <c r="J2205" s="133" t="s">
        <v>5176</v>
      </c>
      <c r="K2205" s="133" t="s">
        <v>4987</v>
      </c>
      <c r="L2205" s="135" t="str">
        <f t="shared" si="68"/>
        <v>AA</v>
      </c>
      <c r="M2205" s="131">
        <f t="shared" si="69"/>
        <v>0</v>
      </c>
      <c r="P2205" s="136"/>
      <c r="Q2205" s="136"/>
      <c r="R2205" s="136"/>
      <c r="S2205" s="136"/>
      <c r="T2205"/>
      <c r="U2205" s="136"/>
      <c r="V2205" s="136"/>
      <c r="W2205"/>
      <c r="X2205" s="136"/>
      <c r="Y2205" s="136"/>
      <c r="Z2205" s="136"/>
      <c r="AA2205" s="136"/>
      <c r="AB2205" s="136"/>
      <c r="AC2205" s="136"/>
      <c r="AD2205" s="136"/>
      <c r="AE2205" s="136"/>
      <c r="AF2205" s="136"/>
      <c r="AG2205" s="136"/>
      <c r="AH2205" s="136"/>
      <c r="AI2205" s="136"/>
    </row>
    <row r="2206" spans="1:35" ht="30" x14ac:dyDescent="0.25">
      <c r="A2206" s="133">
        <v>275400</v>
      </c>
      <c r="B2206" s="133" t="s">
        <v>5178</v>
      </c>
      <c r="C2206" s="133">
        <v>2</v>
      </c>
      <c r="D2206" s="133" t="s">
        <v>1066</v>
      </c>
      <c r="E2206" s="133">
        <v>275</v>
      </c>
      <c r="F2206" s="133" t="s">
        <v>20</v>
      </c>
      <c r="G2206" s="133">
        <v>27540</v>
      </c>
      <c r="H2206" s="133" t="s">
        <v>5178</v>
      </c>
      <c r="I2206" s="133"/>
      <c r="J2206" s="133"/>
      <c r="K2206" s="133"/>
      <c r="L2206" s="135" t="str">
        <f t="shared" si="68"/>
        <v>AA</v>
      </c>
      <c r="M2206" s="131">
        <f t="shared" si="69"/>
        <v>0</v>
      </c>
      <c r="P2206" s="136"/>
      <c r="Q2206" s="136"/>
      <c r="R2206" s="136"/>
      <c r="S2206" s="136"/>
      <c r="T2206"/>
      <c r="U2206" s="136"/>
      <c r="V2206" s="136"/>
      <c r="W2206"/>
      <c r="X2206" s="136"/>
      <c r="Y2206" s="136"/>
      <c r="Z2206" s="136"/>
      <c r="AA2206" s="136"/>
      <c r="AB2206" s="136"/>
      <c r="AC2206" s="136"/>
      <c r="AD2206" s="136"/>
      <c r="AE2206" s="136"/>
      <c r="AF2206" s="136"/>
      <c r="AG2206" s="136"/>
      <c r="AH2206" s="136"/>
      <c r="AI2206" s="136"/>
    </row>
    <row r="2207" spans="1:35" ht="30" x14ac:dyDescent="0.25">
      <c r="A2207" s="133">
        <v>282000</v>
      </c>
      <c r="B2207" s="133" t="s">
        <v>5180</v>
      </c>
      <c r="C2207" s="133">
        <v>2</v>
      </c>
      <c r="D2207" s="133" t="s">
        <v>1066</v>
      </c>
      <c r="E2207" s="133">
        <v>282</v>
      </c>
      <c r="F2207" s="133" t="s">
        <v>5180</v>
      </c>
      <c r="G2207" s="133">
        <v>28200</v>
      </c>
      <c r="H2207" s="133" t="s">
        <v>5180</v>
      </c>
      <c r="I2207" s="133">
        <v>106005</v>
      </c>
      <c r="J2207" s="133" t="s">
        <v>5183</v>
      </c>
      <c r="K2207" s="133" t="s">
        <v>1156</v>
      </c>
      <c r="L2207" s="135" t="str">
        <f t="shared" si="68"/>
        <v>AA</v>
      </c>
      <c r="M2207" s="131">
        <f t="shared" si="69"/>
        <v>0</v>
      </c>
      <c r="P2207" s="136"/>
      <c r="Q2207" s="136"/>
      <c r="R2207" s="136"/>
      <c r="S2207" s="136"/>
      <c r="T2207"/>
      <c r="U2207" s="136"/>
      <c r="V2207" s="136"/>
      <c r="W2207"/>
      <c r="X2207" s="136"/>
      <c r="Y2207" s="136"/>
      <c r="Z2207" s="136"/>
      <c r="AA2207" s="136"/>
      <c r="AB2207" s="136"/>
      <c r="AC2207" s="136"/>
      <c r="AD2207" s="136"/>
      <c r="AE2207" s="136"/>
      <c r="AF2207" s="136"/>
      <c r="AG2207" s="136"/>
      <c r="AH2207" s="136"/>
      <c r="AI2207" s="136"/>
    </row>
    <row r="2208" spans="1:35" ht="30" x14ac:dyDescent="0.25">
      <c r="A2208" s="133">
        <v>282000</v>
      </c>
      <c r="B2208" s="133" t="s">
        <v>5180</v>
      </c>
      <c r="C2208" s="133">
        <v>2</v>
      </c>
      <c r="D2208" s="133" t="s">
        <v>1066</v>
      </c>
      <c r="E2208" s="133">
        <v>282</v>
      </c>
      <c r="F2208" s="133" t="s">
        <v>5180</v>
      </c>
      <c r="G2208" s="133">
        <v>28200</v>
      </c>
      <c r="H2208" s="133" t="s">
        <v>5180</v>
      </c>
      <c r="I2208" s="133">
        <v>107235</v>
      </c>
      <c r="J2208" s="133" t="s">
        <v>5180</v>
      </c>
      <c r="K2208" s="133" t="s">
        <v>545</v>
      </c>
      <c r="L2208" s="135" t="str">
        <f t="shared" si="68"/>
        <v>AA</v>
      </c>
      <c r="M2208" s="131">
        <f t="shared" si="69"/>
        <v>0</v>
      </c>
      <c r="P2208" s="136"/>
      <c r="Q2208" s="136"/>
      <c r="R2208" s="136"/>
      <c r="S2208" s="136"/>
      <c r="T2208"/>
      <c r="U2208" s="136"/>
      <c r="V2208" s="136"/>
      <c r="W2208"/>
      <c r="X2208" s="136"/>
      <c r="Y2208" s="136"/>
      <c r="Z2208" s="136"/>
      <c r="AA2208" s="136"/>
      <c r="AB2208" s="136"/>
      <c r="AC2208" s="136"/>
      <c r="AD2208" s="136"/>
      <c r="AE2208" s="136"/>
      <c r="AF2208" s="136"/>
      <c r="AG2208" s="136"/>
      <c r="AH2208" s="136"/>
      <c r="AI2208" s="136"/>
    </row>
    <row r="2209" spans="1:35" ht="30" x14ac:dyDescent="0.25">
      <c r="A2209" s="133">
        <v>282000</v>
      </c>
      <c r="B2209" s="133" t="s">
        <v>5180</v>
      </c>
      <c r="C2209" s="133">
        <v>2</v>
      </c>
      <c r="D2209" s="133" t="s">
        <v>1066</v>
      </c>
      <c r="E2209" s="133">
        <v>282</v>
      </c>
      <c r="F2209" s="133" t="s">
        <v>5180</v>
      </c>
      <c r="G2209" s="133">
        <v>28200</v>
      </c>
      <c r="H2209" s="133" t="s">
        <v>5180</v>
      </c>
      <c r="I2209" s="133">
        <v>227169</v>
      </c>
      <c r="J2209" s="133" t="s">
        <v>5186</v>
      </c>
      <c r="K2209" s="133" t="s">
        <v>545</v>
      </c>
      <c r="L2209" s="135" t="str">
        <f t="shared" si="68"/>
        <v>AA</v>
      </c>
      <c r="M2209" s="131">
        <f t="shared" si="69"/>
        <v>0</v>
      </c>
      <c r="P2209" s="136"/>
      <c r="Q2209" s="136"/>
      <c r="R2209" s="136"/>
      <c r="S2209" s="136"/>
      <c r="T2209"/>
      <c r="U2209" s="136"/>
      <c r="V2209" s="136"/>
      <c r="W2209"/>
      <c r="X2209" s="136"/>
      <c r="Y2209" s="136"/>
      <c r="Z2209" s="136"/>
      <c r="AA2209" s="136"/>
      <c r="AB2209" s="136"/>
      <c r="AC2209" s="136"/>
      <c r="AD2209" s="136"/>
      <c r="AE2209" s="136"/>
      <c r="AF2209" s="136"/>
      <c r="AG2209" s="136"/>
      <c r="AH2209" s="136"/>
      <c r="AI2209" s="136"/>
    </row>
    <row r="2210" spans="1:35" ht="30" x14ac:dyDescent="0.25">
      <c r="A2210" s="133">
        <v>282000</v>
      </c>
      <c r="B2210" s="133" t="s">
        <v>5180</v>
      </c>
      <c r="C2210" s="133">
        <v>2</v>
      </c>
      <c r="D2210" s="133" t="s">
        <v>1066</v>
      </c>
      <c r="E2210" s="133">
        <v>282</v>
      </c>
      <c r="F2210" s="133" t="s">
        <v>5180</v>
      </c>
      <c r="G2210" s="133">
        <v>28200</v>
      </c>
      <c r="H2210" s="133" t="s">
        <v>5180</v>
      </c>
      <c r="I2210" s="133">
        <v>228788</v>
      </c>
      <c r="J2210" s="133" t="s">
        <v>5188</v>
      </c>
      <c r="K2210" s="133" t="s">
        <v>545</v>
      </c>
      <c r="L2210" s="135" t="str">
        <f t="shared" si="68"/>
        <v>AA</v>
      </c>
      <c r="M2210" s="131">
        <f t="shared" si="69"/>
        <v>0</v>
      </c>
      <c r="P2210" s="136"/>
      <c r="Q2210" s="136"/>
      <c r="R2210" s="136"/>
      <c r="S2210" s="136"/>
      <c r="T2210"/>
      <c r="U2210" s="136"/>
      <c r="V2210" s="136"/>
      <c r="W2210"/>
      <c r="X2210" s="136"/>
      <c r="Y2210" s="136"/>
      <c r="Z2210" s="136"/>
      <c r="AA2210" s="136"/>
      <c r="AB2210" s="136"/>
      <c r="AC2210" s="136"/>
      <c r="AD2210" s="136"/>
      <c r="AE2210" s="136"/>
      <c r="AF2210" s="136"/>
      <c r="AG2210" s="136"/>
      <c r="AH2210" s="136"/>
      <c r="AI2210" s="136"/>
    </row>
    <row r="2211" spans="1:35" ht="30" x14ac:dyDescent="0.25">
      <c r="A2211" s="133">
        <v>282000</v>
      </c>
      <c r="B2211" s="133" t="s">
        <v>5180</v>
      </c>
      <c r="C2211" s="133">
        <v>2</v>
      </c>
      <c r="D2211" s="133" t="s">
        <v>1066</v>
      </c>
      <c r="E2211" s="133">
        <v>282</v>
      </c>
      <c r="F2211" s="133" t="s">
        <v>5180</v>
      </c>
      <c r="G2211" s="133">
        <v>28200</v>
      </c>
      <c r="H2211" s="133" t="s">
        <v>5180</v>
      </c>
      <c r="I2211" s="133">
        <v>228910</v>
      </c>
      <c r="J2211" s="133" t="s">
        <v>5190</v>
      </c>
      <c r="K2211" s="133" t="s">
        <v>1156</v>
      </c>
      <c r="L2211" s="135" t="str">
        <f t="shared" si="68"/>
        <v>AA</v>
      </c>
      <c r="M2211" s="131">
        <f t="shared" si="69"/>
        <v>0</v>
      </c>
      <c r="P2211" s="136"/>
      <c r="Q2211" s="136"/>
      <c r="R2211" s="136"/>
      <c r="S2211" s="136"/>
      <c r="T2211"/>
      <c r="U2211" s="136"/>
      <c r="V2211" s="136"/>
      <c r="W2211"/>
      <c r="X2211" s="136"/>
      <c r="Y2211" s="136"/>
      <c r="Z2211" s="136"/>
      <c r="AA2211" s="136"/>
      <c r="AB2211" s="136"/>
      <c r="AC2211" s="136"/>
      <c r="AD2211" s="136"/>
      <c r="AE2211" s="136"/>
      <c r="AF2211" s="136"/>
      <c r="AG2211" s="136"/>
      <c r="AH2211" s="136"/>
      <c r="AI2211" s="136"/>
    </row>
    <row r="2212" spans="1:35" ht="30" x14ac:dyDescent="0.25">
      <c r="A2212" s="133">
        <v>282000</v>
      </c>
      <c r="B2212" s="133" t="s">
        <v>5180</v>
      </c>
      <c r="C2212" s="133">
        <v>2</v>
      </c>
      <c r="D2212" s="133" t="s">
        <v>1066</v>
      </c>
      <c r="E2212" s="133">
        <v>282</v>
      </c>
      <c r="F2212" s="133" t="s">
        <v>5180</v>
      </c>
      <c r="G2212" s="133">
        <v>28200</v>
      </c>
      <c r="H2212" s="133" t="s">
        <v>5180</v>
      </c>
      <c r="I2212" s="133">
        <v>228911</v>
      </c>
      <c r="J2212" s="133" t="s">
        <v>5192</v>
      </c>
      <c r="K2212" s="133" t="s">
        <v>538</v>
      </c>
      <c r="L2212" s="135" t="str">
        <f t="shared" si="68"/>
        <v>AA</v>
      </c>
      <c r="M2212" s="131">
        <f t="shared" si="69"/>
        <v>0</v>
      </c>
      <c r="P2212" s="136"/>
      <c r="Q2212" s="136"/>
      <c r="R2212" s="136"/>
      <c r="S2212" s="136"/>
      <c r="T2212"/>
      <c r="U2212" s="136"/>
      <c r="V2212" s="136"/>
      <c r="W2212"/>
      <c r="X2212" s="136"/>
      <c r="Y2212" s="136"/>
      <c r="Z2212" s="136"/>
      <c r="AA2212" s="136"/>
      <c r="AB2212" s="136"/>
      <c r="AC2212" s="136"/>
      <c r="AD2212" s="136"/>
      <c r="AE2212" s="136"/>
      <c r="AF2212" s="136"/>
      <c r="AG2212" s="136"/>
      <c r="AH2212" s="136"/>
      <c r="AI2212" s="136"/>
    </row>
    <row r="2213" spans="1:35" ht="30" x14ac:dyDescent="0.25">
      <c r="A2213" s="133">
        <v>282000</v>
      </c>
      <c r="B2213" s="133" t="s">
        <v>5180</v>
      </c>
      <c r="C2213" s="133">
        <v>2</v>
      </c>
      <c r="D2213" s="133" t="s">
        <v>1066</v>
      </c>
      <c r="E2213" s="133">
        <v>282</v>
      </c>
      <c r="F2213" s="133" t="s">
        <v>5180</v>
      </c>
      <c r="G2213" s="133">
        <v>28200</v>
      </c>
      <c r="H2213" s="133" t="s">
        <v>5180</v>
      </c>
      <c r="I2213" s="133">
        <v>228956</v>
      </c>
      <c r="J2213" s="133" t="s">
        <v>5194</v>
      </c>
      <c r="K2213" s="133" t="s">
        <v>545</v>
      </c>
      <c r="L2213" s="135" t="str">
        <f t="shared" si="68"/>
        <v>AA</v>
      </c>
      <c r="M2213" s="131">
        <f t="shared" si="69"/>
        <v>0</v>
      </c>
      <c r="P2213" s="136"/>
      <c r="Q2213" s="136"/>
      <c r="R2213" s="136"/>
      <c r="S2213" s="136"/>
      <c r="T2213"/>
      <c r="U2213" s="136"/>
      <c r="V2213" s="136"/>
      <c r="W2213"/>
      <c r="X2213" s="136"/>
      <c r="Y2213" s="136"/>
      <c r="Z2213" s="136"/>
      <c r="AA2213" s="136"/>
      <c r="AB2213" s="136"/>
      <c r="AC2213" s="136"/>
      <c r="AD2213" s="136"/>
      <c r="AE2213" s="136"/>
      <c r="AF2213" s="136"/>
      <c r="AG2213" s="136"/>
      <c r="AH2213" s="136"/>
      <c r="AI2213" s="136"/>
    </row>
    <row r="2214" spans="1:35" ht="30" x14ac:dyDescent="0.25">
      <c r="A2214" s="133">
        <v>282000</v>
      </c>
      <c r="B2214" s="133" t="s">
        <v>5180</v>
      </c>
      <c r="C2214" s="133">
        <v>2</v>
      </c>
      <c r="D2214" s="133" t="s">
        <v>1066</v>
      </c>
      <c r="E2214" s="133">
        <v>282</v>
      </c>
      <c r="F2214" s="133" t="s">
        <v>5180</v>
      </c>
      <c r="G2214" s="133">
        <v>28200</v>
      </c>
      <c r="H2214" s="133" t="s">
        <v>5180</v>
      </c>
      <c r="I2214" s="133">
        <v>336987</v>
      </c>
      <c r="J2214" s="133" t="s">
        <v>5196</v>
      </c>
      <c r="K2214" s="133" t="s">
        <v>1156</v>
      </c>
      <c r="L2214" s="135" t="str">
        <f t="shared" si="68"/>
        <v>AA</v>
      </c>
      <c r="M2214" s="131">
        <f t="shared" si="69"/>
        <v>0</v>
      </c>
      <c r="P2214" s="136"/>
      <c r="Q2214" s="136"/>
      <c r="R2214" s="136"/>
      <c r="S2214" s="136"/>
      <c r="T2214"/>
      <c r="U2214" s="136"/>
      <c r="V2214" s="136"/>
      <c r="W2214"/>
      <c r="X2214" s="136"/>
      <c r="Y2214" s="136"/>
      <c r="Z2214" s="136"/>
      <c r="AA2214" s="136"/>
      <c r="AB2214" s="136"/>
      <c r="AC2214" s="136"/>
      <c r="AD2214" s="136"/>
      <c r="AE2214" s="136"/>
      <c r="AF2214" s="136"/>
      <c r="AG2214" s="136"/>
      <c r="AH2214" s="136"/>
      <c r="AI2214" s="136"/>
    </row>
    <row r="2215" spans="1:35" ht="30" x14ac:dyDescent="0.25">
      <c r="A2215" s="133">
        <v>282000</v>
      </c>
      <c r="B2215" s="133" t="s">
        <v>5180</v>
      </c>
      <c r="C2215" s="133">
        <v>2</v>
      </c>
      <c r="D2215" s="133" t="s">
        <v>1066</v>
      </c>
      <c r="E2215" s="133">
        <v>282</v>
      </c>
      <c r="F2215" s="133" t="s">
        <v>5180</v>
      </c>
      <c r="G2215" s="133">
        <v>28200</v>
      </c>
      <c r="H2215" s="133" t="s">
        <v>5180</v>
      </c>
      <c r="I2215" s="133">
        <v>559380</v>
      </c>
      <c r="J2215" s="133" t="s">
        <v>5198</v>
      </c>
      <c r="K2215" s="133" t="s">
        <v>545</v>
      </c>
      <c r="L2215" s="135" t="str">
        <f t="shared" si="68"/>
        <v>AA</v>
      </c>
      <c r="M2215" s="131">
        <f t="shared" si="69"/>
        <v>0</v>
      </c>
      <c r="P2215" s="136"/>
      <c r="Q2215" s="136"/>
      <c r="R2215" s="136"/>
      <c r="S2215" s="136"/>
      <c r="T2215"/>
      <c r="U2215" s="136"/>
      <c r="V2215" s="136"/>
      <c r="W2215"/>
      <c r="X2215" s="136"/>
      <c r="Y2215" s="136"/>
      <c r="Z2215" s="136"/>
      <c r="AA2215" s="136"/>
      <c r="AB2215" s="136"/>
      <c r="AC2215" s="136"/>
      <c r="AD2215" s="136"/>
      <c r="AE2215" s="136"/>
      <c r="AF2215" s="136"/>
      <c r="AG2215" s="136"/>
      <c r="AH2215" s="136"/>
      <c r="AI2215" s="136"/>
    </row>
    <row r="2216" spans="1:35" ht="30" x14ac:dyDescent="0.25">
      <c r="A2216" s="133">
        <v>286000</v>
      </c>
      <c r="B2216" s="133" t="s">
        <v>5200</v>
      </c>
      <c r="C2216" s="133">
        <v>2</v>
      </c>
      <c r="D2216" s="133" t="s">
        <v>1066</v>
      </c>
      <c r="E2216" s="133">
        <v>286</v>
      </c>
      <c r="F2216" s="133" t="s">
        <v>5200</v>
      </c>
      <c r="G2216" s="133">
        <v>28600</v>
      </c>
      <c r="H2216" s="133" t="s">
        <v>5200</v>
      </c>
      <c r="I2216" s="133">
        <v>109217</v>
      </c>
      <c r="J2216" s="133" t="s">
        <v>5200</v>
      </c>
      <c r="K2216" s="133" t="s">
        <v>538</v>
      </c>
      <c r="L2216" s="135" t="str">
        <f t="shared" si="68"/>
        <v>AA</v>
      </c>
      <c r="M2216" s="131">
        <f t="shared" si="69"/>
        <v>0</v>
      </c>
      <c r="P2216" s="136"/>
      <c r="Q2216" s="136"/>
      <c r="R2216" s="136"/>
      <c r="S2216" s="136"/>
      <c r="T2216"/>
      <c r="U2216" s="136"/>
      <c r="V2216" s="136"/>
      <c r="W2216"/>
      <c r="X2216" s="136"/>
      <c r="Y2216" s="136"/>
      <c r="Z2216" s="136"/>
      <c r="AA2216" s="136"/>
      <c r="AB2216" s="136"/>
      <c r="AC2216" s="136"/>
      <c r="AD2216" s="136"/>
      <c r="AE2216" s="136"/>
      <c r="AF2216" s="136"/>
      <c r="AG2216" s="136"/>
      <c r="AH2216" s="136"/>
      <c r="AI2216" s="136"/>
    </row>
    <row r="2217" spans="1:35" ht="15" x14ac:dyDescent="0.25">
      <c r="A2217" s="133">
        <v>300000</v>
      </c>
      <c r="B2217" s="133" t="s">
        <v>5204</v>
      </c>
      <c r="C2217" s="133">
        <v>3</v>
      </c>
      <c r="D2217" s="133" t="s">
        <v>5204</v>
      </c>
      <c r="E2217" s="133">
        <v>300</v>
      </c>
      <c r="F2217" s="133" t="s">
        <v>5204</v>
      </c>
      <c r="G2217" s="133">
        <v>30000</v>
      </c>
      <c r="H2217" s="133" t="s">
        <v>5204</v>
      </c>
      <c r="I2217" s="133">
        <v>108200</v>
      </c>
      <c r="J2217" s="133" t="s">
        <v>22</v>
      </c>
      <c r="K2217" s="133" t="s">
        <v>1001</v>
      </c>
      <c r="L2217" s="135" t="str">
        <f t="shared" si="68"/>
        <v>SD</v>
      </c>
      <c r="M2217" s="131">
        <f t="shared" si="69"/>
        <v>0</v>
      </c>
      <c r="P2217" s="136"/>
      <c r="Q2217" s="136"/>
      <c r="R2217" s="136"/>
      <c r="S2217" s="136"/>
      <c r="T2217"/>
      <c r="U2217" s="136"/>
      <c r="V2217" s="136"/>
      <c r="W2217"/>
      <c r="X2217" s="136"/>
      <c r="Y2217" s="136"/>
      <c r="Z2217" s="136"/>
      <c r="AA2217" s="136"/>
      <c r="AB2217" s="136"/>
      <c r="AC2217" s="136"/>
      <c r="AD2217" s="136"/>
      <c r="AE2217" s="136"/>
      <c r="AF2217" s="136"/>
      <c r="AG2217" s="136"/>
      <c r="AH2217" s="136"/>
      <c r="AI2217" s="136"/>
    </row>
    <row r="2218" spans="1:35" ht="15" x14ac:dyDescent="0.25">
      <c r="A2218" s="133">
        <v>300000</v>
      </c>
      <c r="B2218" s="133" t="s">
        <v>5204</v>
      </c>
      <c r="C2218" s="133">
        <v>3</v>
      </c>
      <c r="D2218" s="133" t="s">
        <v>5204</v>
      </c>
      <c r="E2218" s="133">
        <v>300</v>
      </c>
      <c r="F2218" s="133" t="s">
        <v>5204</v>
      </c>
      <c r="G2218" s="133">
        <v>30000</v>
      </c>
      <c r="H2218" s="133" t="s">
        <v>5204</v>
      </c>
      <c r="I2218" s="133">
        <v>109210</v>
      </c>
      <c r="J2218" s="133" t="s">
        <v>5209</v>
      </c>
      <c r="K2218" s="133" t="s">
        <v>538</v>
      </c>
      <c r="L2218" s="135" t="str">
        <f t="shared" si="68"/>
        <v>SD</v>
      </c>
      <c r="M2218" s="131">
        <f t="shared" si="69"/>
        <v>0</v>
      </c>
      <c r="P2218" s="136"/>
      <c r="Q2218" s="136"/>
      <c r="R2218" s="136"/>
      <c r="S2218" s="136"/>
      <c r="T2218"/>
      <c r="U2218" s="136"/>
      <c r="V2218" s="136"/>
      <c r="W2218"/>
      <c r="X2218" s="136"/>
      <c r="Y2218" s="136"/>
      <c r="Z2218" s="136"/>
      <c r="AA2218" s="136"/>
      <c r="AB2218" s="136"/>
      <c r="AC2218" s="136"/>
      <c r="AD2218" s="136"/>
      <c r="AE2218" s="136"/>
      <c r="AF2218" s="136"/>
      <c r="AG2218" s="136"/>
      <c r="AH2218" s="136"/>
      <c r="AI2218" s="136"/>
    </row>
    <row r="2219" spans="1:35" ht="15" x14ac:dyDescent="0.25">
      <c r="A2219" s="133">
        <v>300000</v>
      </c>
      <c r="B2219" s="133" t="s">
        <v>5204</v>
      </c>
      <c r="C2219" s="133">
        <v>3</v>
      </c>
      <c r="D2219" s="133" t="s">
        <v>5204</v>
      </c>
      <c r="E2219" s="133">
        <v>300</v>
      </c>
      <c r="F2219" s="133" t="s">
        <v>5204</v>
      </c>
      <c r="G2219" s="133">
        <v>30000</v>
      </c>
      <c r="H2219" s="133" t="s">
        <v>5204</v>
      </c>
      <c r="I2219" s="133">
        <v>109700</v>
      </c>
      <c r="J2219" s="133" t="s">
        <v>22</v>
      </c>
      <c r="K2219" s="133" t="s">
        <v>538</v>
      </c>
      <c r="L2219" s="135" t="str">
        <f t="shared" si="68"/>
        <v>SD</v>
      </c>
      <c r="M2219" s="131">
        <f t="shared" si="69"/>
        <v>0</v>
      </c>
      <c r="P2219" s="136"/>
      <c r="Q2219" s="136"/>
      <c r="R2219" s="136"/>
      <c r="S2219" s="136"/>
      <c r="T2219"/>
      <c r="U2219" s="136"/>
      <c r="V2219" s="136"/>
      <c r="W2219"/>
      <c r="X2219" s="136"/>
      <c r="Y2219" s="136"/>
      <c r="Z2219" s="136"/>
      <c r="AA2219" s="136"/>
      <c r="AB2219" s="136"/>
      <c r="AC2219" s="136"/>
      <c r="AD2219" s="136"/>
      <c r="AE2219" s="136"/>
      <c r="AF2219" s="136"/>
      <c r="AG2219" s="136"/>
      <c r="AH2219" s="136"/>
      <c r="AI2219" s="136"/>
    </row>
    <row r="2220" spans="1:35" ht="15" x14ac:dyDescent="0.25">
      <c r="A2220" s="133">
        <v>300000</v>
      </c>
      <c r="B2220" s="133" t="s">
        <v>5204</v>
      </c>
      <c r="C2220" s="133">
        <v>3</v>
      </c>
      <c r="D2220" s="133" t="s">
        <v>5204</v>
      </c>
      <c r="E2220" s="133">
        <v>300</v>
      </c>
      <c r="F2220" s="133" t="s">
        <v>5204</v>
      </c>
      <c r="G2220" s="133">
        <v>30000</v>
      </c>
      <c r="H2220" s="133" t="s">
        <v>5204</v>
      </c>
      <c r="I2220" s="133">
        <v>227132</v>
      </c>
      <c r="J2220" s="133" t="s">
        <v>5212</v>
      </c>
      <c r="K2220" s="133" t="s">
        <v>545</v>
      </c>
      <c r="L2220" s="135" t="str">
        <f t="shared" si="68"/>
        <v>SD</v>
      </c>
      <c r="M2220" s="131">
        <f t="shared" si="69"/>
        <v>0</v>
      </c>
      <c r="P2220" s="136"/>
      <c r="Q2220" s="136"/>
      <c r="R2220" s="136"/>
      <c r="S2220" s="136"/>
      <c r="T2220"/>
      <c r="U2220" s="136"/>
      <c r="V2220" s="136"/>
      <c r="W2220"/>
      <c r="X2220" s="136"/>
      <c r="Y2220" s="136"/>
      <c r="Z2220" s="136"/>
      <c r="AA2220" s="136"/>
      <c r="AB2220" s="136"/>
      <c r="AC2220" s="136"/>
      <c r="AD2220" s="136"/>
      <c r="AE2220" s="136"/>
      <c r="AF2220" s="136"/>
      <c r="AG2220" s="136"/>
      <c r="AH2220" s="136"/>
      <c r="AI2220" s="136"/>
    </row>
    <row r="2221" spans="1:35" ht="15" x14ac:dyDescent="0.25">
      <c r="A2221" s="133">
        <v>300000</v>
      </c>
      <c r="B2221" s="133" t="s">
        <v>5204</v>
      </c>
      <c r="C2221" s="133">
        <v>3</v>
      </c>
      <c r="D2221" s="133" t="s">
        <v>5204</v>
      </c>
      <c r="E2221" s="133">
        <v>300</v>
      </c>
      <c r="F2221" s="133" t="s">
        <v>5204</v>
      </c>
      <c r="G2221" s="133">
        <v>30000</v>
      </c>
      <c r="H2221" s="133" t="s">
        <v>5204</v>
      </c>
      <c r="I2221" s="133">
        <v>227170</v>
      </c>
      <c r="J2221" s="133" t="s">
        <v>5214</v>
      </c>
      <c r="K2221" s="133" t="s">
        <v>545</v>
      </c>
      <c r="L2221" s="135" t="str">
        <f t="shared" si="68"/>
        <v>SD</v>
      </c>
      <c r="M2221" s="131">
        <f t="shared" si="69"/>
        <v>0</v>
      </c>
      <c r="P2221" s="136"/>
      <c r="Q2221" s="136"/>
      <c r="R2221" s="136"/>
      <c r="S2221" s="136"/>
      <c r="T2221"/>
      <c r="U2221" s="136"/>
      <c r="V2221" s="136"/>
      <c r="W2221"/>
      <c r="X2221" s="136"/>
      <c r="Y2221" s="136"/>
      <c r="Z2221" s="136"/>
      <c r="AA2221" s="136"/>
      <c r="AB2221" s="136"/>
      <c r="AC2221" s="136"/>
      <c r="AD2221" s="136"/>
      <c r="AE2221" s="136"/>
      <c r="AF2221" s="136"/>
      <c r="AG2221" s="136"/>
      <c r="AH2221" s="136"/>
      <c r="AI2221" s="136"/>
    </row>
    <row r="2222" spans="1:35" ht="15" x14ac:dyDescent="0.25">
      <c r="A2222" s="133">
        <v>300000</v>
      </c>
      <c r="B2222" s="133" t="s">
        <v>5204</v>
      </c>
      <c r="C2222" s="133">
        <v>3</v>
      </c>
      <c r="D2222" s="133" t="s">
        <v>5204</v>
      </c>
      <c r="E2222" s="133">
        <v>300</v>
      </c>
      <c r="F2222" s="133" t="s">
        <v>5204</v>
      </c>
      <c r="G2222" s="133">
        <v>30000</v>
      </c>
      <c r="H2222" s="133" t="s">
        <v>5204</v>
      </c>
      <c r="I2222" s="133">
        <v>228785</v>
      </c>
      <c r="J2222" s="133" t="s">
        <v>5216</v>
      </c>
      <c r="K2222" s="133" t="s">
        <v>545</v>
      </c>
      <c r="L2222" s="135" t="str">
        <f t="shared" si="68"/>
        <v>SD</v>
      </c>
      <c r="M2222" s="131">
        <f t="shared" si="69"/>
        <v>0</v>
      </c>
      <c r="P2222" s="136"/>
      <c r="Q2222" s="136"/>
      <c r="R2222" s="136"/>
      <c r="S2222" s="136"/>
      <c r="T2222"/>
      <c r="U2222" s="136"/>
      <c r="V2222" s="136"/>
      <c r="W2222"/>
      <c r="X2222" s="136"/>
      <c r="Y2222" s="136"/>
      <c r="Z2222" s="136"/>
      <c r="AA2222" s="136"/>
      <c r="AB2222" s="136"/>
      <c r="AC2222" s="136"/>
      <c r="AD2222" s="136"/>
      <c r="AE2222" s="136"/>
      <c r="AF2222" s="136"/>
      <c r="AG2222" s="136"/>
      <c r="AH2222" s="136"/>
      <c r="AI2222" s="136"/>
    </row>
    <row r="2223" spans="1:35" ht="15" x14ac:dyDescent="0.25">
      <c r="A2223" s="133">
        <v>300000</v>
      </c>
      <c r="B2223" s="133" t="s">
        <v>5204</v>
      </c>
      <c r="C2223" s="133">
        <v>3</v>
      </c>
      <c r="D2223" s="133" t="s">
        <v>5204</v>
      </c>
      <c r="E2223" s="133">
        <v>300</v>
      </c>
      <c r="F2223" s="133" t="s">
        <v>5204</v>
      </c>
      <c r="G2223" s="133">
        <v>30000</v>
      </c>
      <c r="H2223" s="133" t="s">
        <v>5204</v>
      </c>
      <c r="I2223" s="133">
        <v>334590</v>
      </c>
      <c r="J2223" s="133" t="s">
        <v>5218</v>
      </c>
      <c r="K2223" s="133" t="s">
        <v>587</v>
      </c>
      <c r="L2223" s="135" t="str">
        <f t="shared" si="68"/>
        <v>SD</v>
      </c>
      <c r="M2223" s="131">
        <f t="shared" si="69"/>
        <v>0</v>
      </c>
      <c r="P2223" s="136"/>
      <c r="Q2223" s="136"/>
      <c r="R2223" s="136"/>
      <c r="S2223" s="136"/>
      <c r="T2223"/>
      <c r="U2223" s="136"/>
      <c r="V2223" s="136"/>
      <c r="W2223"/>
      <c r="X2223" s="136"/>
      <c r="Y2223" s="136"/>
      <c r="Z2223" s="136"/>
      <c r="AA2223" s="136"/>
      <c r="AB2223" s="136"/>
      <c r="AC2223" s="136"/>
      <c r="AD2223" s="136"/>
      <c r="AE2223" s="136"/>
      <c r="AF2223" s="136"/>
      <c r="AG2223" s="136"/>
      <c r="AH2223" s="136"/>
      <c r="AI2223" s="136"/>
    </row>
    <row r="2224" spans="1:35" ht="15" x14ac:dyDescent="0.25">
      <c r="A2224" s="133">
        <v>300000</v>
      </c>
      <c r="B2224" s="133" t="s">
        <v>5204</v>
      </c>
      <c r="C2224" s="133">
        <v>3</v>
      </c>
      <c r="D2224" s="133" t="s">
        <v>5204</v>
      </c>
      <c r="E2224" s="133">
        <v>300</v>
      </c>
      <c r="F2224" s="133" t="s">
        <v>5204</v>
      </c>
      <c r="G2224" s="133">
        <v>30000</v>
      </c>
      <c r="H2224" s="133" t="s">
        <v>5204</v>
      </c>
      <c r="I2224" s="133">
        <v>334591</v>
      </c>
      <c r="J2224" s="133" t="s">
        <v>5220</v>
      </c>
      <c r="K2224" s="133" t="s">
        <v>587</v>
      </c>
      <c r="L2224" s="135" t="str">
        <f t="shared" si="68"/>
        <v>SD</v>
      </c>
      <c r="M2224" s="131">
        <f t="shared" si="69"/>
        <v>0</v>
      </c>
      <c r="P2224" s="136"/>
      <c r="Q2224" s="136"/>
      <c r="R2224" s="136"/>
      <c r="S2224" s="136"/>
      <c r="T2224"/>
      <c r="U2224" s="136"/>
      <c r="V2224" s="136"/>
      <c r="W2224"/>
      <c r="X2224" s="136"/>
      <c r="Y2224" s="136"/>
      <c r="Z2224" s="136"/>
      <c r="AA2224" s="136"/>
      <c r="AB2224" s="136"/>
      <c r="AC2224" s="136"/>
      <c r="AD2224" s="136"/>
      <c r="AE2224" s="136"/>
      <c r="AF2224" s="136"/>
      <c r="AG2224" s="136"/>
      <c r="AH2224" s="136"/>
      <c r="AI2224" s="136"/>
    </row>
    <row r="2225" spans="1:35" ht="15" x14ac:dyDescent="0.25">
      <c r="A2225" s="133">
        <v>300000</v>
      </c>
      <c r="B2225" s="133" t="s">
        <v>5204</v>
      </c>
      <c r="C2225" s="133">
        <v>3</v>
      </c>
      <c r="D2225" s="133" t="s">
        <v>5204</v>
      </c>
      <c r="E2225" s="133">
        <v>300</v>
      </c>
      <c r="F2225" s="133" t="s">
        <v>5204</v>
      </c>
      <c r="G2225" s="133">
        <v>30000</v>
      </c>
      <c r="H2225" s="133" t="s">
        <v>5204</v>
      </c>
      <c r="I2225" s="133">
        <v>557640</v>
      </c>
      <c r="J2225" s="133" t="s">
        <v>5222</v>
      </c>
      <c r="K2225" s="133" t="s">
        <v>604</v>
      </c>
      <c r="L2225" s="135" t="str">
        <f t="shared" si="68"/>
        <v>SD</v>
      </c>
      <c r="M2225" s="131">
        <f t="shared" si="69"/>
        <v>0</v>
      </c>
      <c r="P2225" s="136"/>
      <c r="Q2225" s="136"/>
      <c r="R2225" s="136"/>
      <c r="S2225" s="136"/>
      <c r="T2225"/>
      <c r="U2225" s="136"/>
      <c r="V2225" s="136"/>
      <c r="W2225"/>
      <c r="X2225" s="136"/>
      <c r="Y2225" s="136"/>
      <c r="Z2225" s="136"/>
      <c r="AA2225" s="136"/>
      <c r="AB2225" s="136"/>
      <c r="AC2225" s="136"/>
      <c r="AD2225" s="136"/>
      <c r="AE2225" s="136"/>
      <c r="AF2225" s="136"/>
      <c r="AG2225" s="136"/>
      <c r="AH2225" s="136"/>
      <c r="AI2225" s="136"/>
    </row>
    <row r="2226" spans="1:35" ht="15" x14ac:dyDescent="0.25">
      <c r="A2226" s="133">
        <v>300000</v>
      </c>
      <c r="B2226" s="133" t="s">
        <v>5204</v>
      </c>
      <c r="C2226" s="133">
        <v>3</v>
      </c>
      <c r="D2226" s="133" t="s">
        <v>5204</v>
      </c>
      <c r="E2226" s="133">
        <v>300</v>
      </c>
      <c r="F2226" s="133" t="s">
        <v>5204</v>
      </c>
      <c r="G2226" s="133">
        <v>30000</v>
      </c>
      <c r="H2226" s="133" t="s">
        <v>5204</v>
      </c>
      <c r="I2226" s="133">
        <v>660560</v>
      </c>
      <c r="J2226" s="133" t="s">
        <v>5224</v>
      </c>
      <c r="K2226" s="133" t="s">
        <v>1159</v>
      </c>
      <c r="L2226" s="135" t="str">
        <f t="shared" si="68"/>
        <v>SD</v>
      </c>
      <c r="M2226" s="131">
        <f t="shared" si="69"/>
        <v>0</v>
      </c>
      <c r="P2226" s="136"/>
      <c r="Q2226" s="136"/>
      <c r="R2226" s="136"/>
      <c r="S2226" s="136"/>
      <c r="T2226"/>
      <c r="U2226" s="136"/>
      <c r="V2226" s="136"/>
      <c r="W2226"/>
      <c r="X2226" s="136"/>
      <c r="Y2226" s="136"/>
      <c r="Z2226" s="136"/>
      <c r="AA2226" s="136"/>
      <c r="AB2226" s="136"/>
      <c r="AC2226" s="136"/>
      <c r="AD2226" s="136"/>
      <c r="AE2226" s="136"/>
      <c r="AF2226" s="136"/>
      <c r="AG2226" s="136"/>
      <c r="AH2226" s="136"/>
      <c r="AI2226" s="136"/>
    </row>
    <row r="2227" spans="1:35" ht="15" x14ac:dyDescent="0.25">
      <c r="A2227" s="133" t="s">
        <v>5225</v>
      </c>
      <c r="B2227" s="133" t="s">
        <v>5226</v>
      </c>
      <c r="C2227" s="133">
        <v>3</v>
      </c>
      <c r="D2227" s="133" t="s">
        <v>5204</v>
      </c>
      <c r="E2227" s="133">
        <v>300</v>
      </c>
      <c r="F2227" s="133" t="s">
        <v>5204</v>
      </c>
      <c r="G2227" s="133">
        <v>30000</v>
      </c>
      <c r="H2227" s="133" t="s">
        <v>5204</v>
      </c>
      <c r="I2227" s="133"/>
      <c r="J2227" s="133"/>
      <c r="K2227" s="133"/>
      <c r="L2227" s="135" t="str">
        <f t="shared" si="68"/>
        <v>SD</v>
      </c>
      <c r="M2227" s="131">
        <f t="shared" si="69"/>
        <v>0</v>
      </c>
      <c r="P2227" s="136"/>
      <c r="Q2227" s="136"/>
      <c r="R2227" s="136"/>
      <c r="S2227" s="136"/>
      <c r="T2227"/>
      <c r="U2227" s="136"/>
      <c r="V2227" s="136"/>
      <c r="W2227"/>
      <c r="X2227" s="136"/>
      <c r="Y2227" s="136"/>
      <c r="Z2227" s="136"/>
      <c r="AA2227" s="136"/>
      <c r="AB2227" s="136"/>
      <c r="AC2227" s="136"/>
      <c r="AD2227" s="136"/>
      <c r="AE2227" s="136"/>
      <c r="AF2227" s="136"/>
      <c r="AG2227" s="136"/>
      <c r="AH2227" s="136"/>
      <c r="AI2227" s="136"/>
    </row>
    <row r="2228" spans="1:35" ht="30" x14ac:dyDescent="0.25">
      <c r="A2228" s="133">
        <v>302000</v>
      </c>
      <c r="B2228" s="133" t="s">
        <v>5228</v>
      </c>
      <c r="C2228" s="133">
        <v>3</v>
      </c>
      <c r="D2228" s="133" t="s">
        <v>5204</v>
      </c>
      <c r="E2228" s="133">
        <v>302</v>
      </c>
      <c r="F2228" s="133" t="s">
        <v>5228</v>
      </c>
      <c r="G2228" s="133">
        <v>30200</v>
      </c>
      <c r="H2228" s="133" t="s">
        <v>5228</v>
      </c>
      <c r="I2228" s="133">
        <v>334021</v>
      </c>
      <c r="J2228" s="133" t="s">
        <v>5228</v>
      </c>
      <c r="K2228" s="133" t="s">
        <v>587</v>
      </c>
      <c r="L2228" s="135" t="str">
        <f t="shared" si="68"/>
        <v>SD</v>
      </c>
      <c r="M2228" s="131">
        <f t="shared" si="69"/>
        <v>0</v>
      </c>
      <c r="P2228" s="136"/>
      <c r="Q2228" s="136"/>
      <c r="R2228" s="136"/>
      <c r="S2228" s="136"/>
      <c r="T2228"/>
      <c r="U2228" s="136"/>
      <c r="V2228" s="136"/>
      <c r="W2228"/>
      <c r="X2228" s="136"/>
      <c r="Y2228" s="136"/>
      <c r="Z2228" s="136"/>
      <c r="AA2228" s="136"/>
      <c r="AB2228" s="136"/>
      <c r="AC2228" s="136"/>
      <c r="AD2228" s="136"/>
      <c r="AE2228" s="136"/>
      <c r="AF2228" s="136"/>
      <c r="AG2228" s="136"/>
      <c r="AH2228" s="136"/>
      <c r="AI2228" s="136"/>
    </row>
    <row r="2229" spans="1:35" ht="15" x14ac:dyDescent="0.25">
      <c r="A2229" s="133">
        <v>310000</v>
      </c>
      <c r="B2229" s="133" t="s">
        <v>5232</v>
      </c>
      <c r="C2229" s="133">
        <v>3</v>
      </c>
      <c r="D2229" s="133" t="s">
        <v>5204</v>
      </c>
      <c r="E2229" s="133">
        <v>310</v>
      </c>
      <c r="F2229" s="133" t="s">
        <v>5232</v>
      </c>
      <c r="G2229" s="133">
        <v>31000</v>
      </c>
      <c r="H2229" s="133" t="s">
        <v>5232</v>
      </c>
      <c r="I2229" s="133">
        <v>225553</v>
      </c>
      <c r="J2229" s="133" t="s">
        <v>5235</v>
      </c>
      <c r="K2229" s="133" t="s">
        <v>545</v>
      </c>
      <c r="L2229" s="135" t="str">
        <f t="shared" si="68"/>
        <v>SD</v>
      </c>
      <c r="M2229" s="131">
        <f t="shared" si="69"/>
        <v>0</v>
      </c>
      <c r="P2229" s="136"/>
      <c r="Q2229" s="136"/>
      <c r="R2229" s="136"/>
      <c r="S2229" s="136"/>
      <c r="T2229"/>
      <c r="U2229" s="136"/>
      <c r="V2229" s="136"/>
      <c r="W2229"/>
      <c r="X2229" s="136"/>
      <c r="Y2229" s="136"/>
      <c r="Z2229" s="136"/>
      <c r="AA2229" s="136"/>
      <c r="AB2229" s="136"/>
      <c r="AC2229" s="136"/>
      <c r="AD2229" s="136"/>
      <c r="AE2229" s="136"/>
      <c r="AF2229" s="136"/>
      <c r="AG2229" s="136"/>
      <c r="AH2229" s="136"/>
      <c r="AI2229" s="136"/>
    </row>
    <row r="2230" spans="1:35" ht="15" x14ac:dyDescent="0.25">
      <c r="A2230" s="133">
        <v>310000</v>
      </c>
      <c r="B2230" s="133" t="s">
        <v>5232</v>
      </c>
      <c r="C2230" s="133">
        <v>3</v>
      </c>
      <c r="D2230" s="133" t="s">
        <v>5204</v>
      </c>
      <c r="E2230" s="133">
        <v>310</v>
      </c>
      <c r="F2230" s="133" t="s">
        <v>5232</v>
      </c>
      <c r="G2230" s="133">
        <v>31000</v>
      </c>
      <c r="H2230" s="133" t="s">
        <v>5232</v>
      </c>
      <c r="I2230" s="133">
        <v>227399</v>
      </c>
      <c r="J2230" s="133" t="s">
        <v>5232</v>
      </c>
      <c r="K2230" s="133" t="s">
        <v>545</v>
      </c>
      <c r="L2230" s="135" t="str">
        <f t="shared" si="68"/>
        <v>SD</v>
      </c>
      <c r="M2230" s="131">
        <f t="shared" si="69"/>
        <v>0</v>
      </c>
      <c r="P2230" s="136"/>
      <c r="Q2230" s="136"/>
      <c r="R2230" s="136"/>
      <c r="S2230" s="136"/>
      <c r="T2230"/>
      <c r="U2230" s="136"/>
      <c r="V2230" s="136"/>
      <c r="W2230"/>
      <c r="X2230" s="136"/>
      <c r="Y2230" s="136"/>
      <c r="Z2230" s="136"/>
      <c r="AA2230" s="136"/>
      <c r="AB2230" s="136"/>
      <c r="AC2230" s="136"/>
      <c r="AD2230" s="136"/>
      <c r="AE2230" s="136"/>
      <c r="AF2230" s="136"/>
      <c r="AG2230" s="136"/>
      <c r="AH2230" s="136"/>
      <c r="AI2230" s="136"/>
    </row>
    <row r="2231" spans="1:35" ht="15" x14ac:dyDescent="0.25">
      <c r="A2231" s="133">
        <v>310000</v>
      </c>
      <c r="B2231" s="133" t="s">
        <v>5232</v>
      </c>
      <c r="C2231" s="133">
        <v>3</v>
      </c>
      <c r="D2231" s="133" t="s">
        <v>5204</v>
      </c>
      <c r="E2231" s="133">
        <v>310</v>
      </c>
      <c r="F2231" s="133" t="s">
        <v>5232</v>
      </c>
      <c r="G2231" s="133">
        <v>31000</v>
      </c>
      <c r="H2231" s="133" t="s">
        <v>5232</v>
      </c>
      <c r="I2231" s="133">
        <v>228550</v>
      </c>
      <c r="J2231" s="133" t="s">
        <v>5238</v>
      </c>
      <c r="K2231" s="133" t="s">
        <v>545</v>
      </c>
      <c r="L2231" s="135" t="str">
        <f t="shared" si="68"/>
        <v>SD</v>
      </c>
      <c r="M2231" s="131">
        <f t="shared" si="69"/>
        <v>0</v>
      </c>
      <c r="P2231" s="136"/>
      <c r="Q2231" s="136"/>
      <c r="R2231" s="136"/>
      <c r="S2231" s="136"/>
      <c r="T2231"/>
      <c r="U2231" s="136"/>
      <c r="V2231" s="136"/>
      <c r="W2231"/>
      <c r="X2231" s="136"/>
      <c r="Y2231" s="136"/>
      <c r="Z2231" s="136"/>
      <c r="AA2231" s="136"/>
      <c r="AB2231" s="136"/>
      <c r="AC2231" s="136"/>
      <c r="AD2231" s="136"/>
      <c r="AE2231" s="136"/>
      <c r="AF2231" s="136"/>
      <c r="AG2231" s="136"/>
      <c r="AH2231" s="136"/>
      <c r="AI2231" s="136"/>
    </row>
    <row r="2232" spans="1:35" ht="15" x14ac:dyDescent="0.25">
      <c r="A2232" s="133">
        <v>310000</v>
      </c>
      <c r="B2232" s="133" t="s">
        <v>5232</v>
      </c>
      <c r="C2232" s="133">
        <v>3</v>
      </c>
      <c r="D2232" s="133" t="s">
        <v>5204</v>
      </c>
      <c r="E2232" s="133">
        <v>310</v>
      </c>
      <c r="F2232" s="133" t="s">
        <v>5232</v>
      </c>
      <c r="G2232" s="133">
        <v>31000</v>
      </c>
      <c r="H2232" s="133" t="s">
        <v>5232</v>
      </c>
      <c r="I2232" s="133">
        <v>228915</v>
      </c>
      <c r="J2232" s="133" t="s">
        <v>5240</v>
      </c>
      <c r="K2232" s="133" t="s">
        <v>545</v>
      </c>
      <c r="L2232" s="135" t="str">
        <f t="shared" si="68"/>
        <v>SD</v>
      </c>
      <c r="M2232" s="131">
        <f t="shared" si="69"/>
        <v>0</v>
      </c>
      <c r="P2232" s="136"/>
      <c r="Q2232" s="136"/>
      <c r="R2232" s="136"/>
      <c r="S2232" s="136"/>
      <c r="T2232"/>
      <c r="U2232" s="136"/>
      <c r="V2232" s="136"/>
      <c r="W2232"/>
      <c r="X2232" s="136"/>
      <c r="Y2232" s="136"/>
      <c r="Z2232" s="136"/>
      <c r="AA2232" s="136"/>
      <c r="AB2232" s="136"/>
      <c r="AC2232" s="136"/>
      <c r="AD2232" s="136"/>
      <c r="AE2232" s="136"/>
      <c r="AF2232" s="136"/>
      <c r="AG2232" s="136"/>
      <c r="AH2232" s="136"/>
      <c r="AI2232" s="136"/>
    </row>
    <row r="2233" spans="1:35" ht="15" x14ac:dyDescent="0.25">
      <c r="A2233" s="133">
        <v>310000</v>
      </c>
      <c r="B2233" s="133" t="s">
        <v>5232</v>
      </c>
      <c r="C2233" s="133">
        <v>3</v>
      </c>
      <c r="D2233" s="133" t="s">
        <v>5204</v>
      </c>
      <c r="E2233" s="133">
        <v>310</v>
      </c>
      <c r="F2233" s="133" t="s">
        <v>5232</v>
      </c>
      <c r="G2233" s="133">
        <v>31000</v>
      </c>
      <c r="H2233" s="133" t="s">
        <v>5232</v>
      </c>
      <c r="I2233" s="133">
        <v>332451</v>
      </c>
      <c r="J2233" s="133" t="s">
        <v>5232</v>
      </c>
      <c r="K2233" s="133" t="s">
        <v>5242</v>
      </c>
      <c r="L2233" s="135" t="str">
        <f t="shared" si="68"/>
        <v>SD</v>
      </c>
      <c r="M2233" s="131">
        <f t="shared" si="69"/>
        <v>0</v>
      </c>
      <c r="P2233" s="136"/>
      <c r="Q2233" s="136"/>
      <c r="R2233" s="136"/>
      <c r="S2233" s="136"/>
      <c r="T2233"/>
      <c r="U2233" s="136"/>
      <c r="V2233" s="136"/>
      <c r="W2233"/>
      <c r="X2233" s="136"/>
      <c r="Y2233" s="136"/>
      <c r="Z2233" s="136"/>
      <c r="AA2233" s="136"/>
      <c r="AB2233" s="136"/>
      <c r="AC2233" s="136"/>
      <c r="AD2233" s="136"/>
      <c r="AE2233" s="136"/>
      <c r="AF2233" s="136"/>
      <c r="AG2233" s="136"/>
      <c r="AH2233" s="136"/>
      <c r="AI2233" s="136"/>
    </row>
    <row r="2234" spans="1:35" ht="15" x14ac:dyDescent="0.25">
      <c r="A2234" s="133">
        <v>310000</v>
      </c>
      <c r="B2234" s="133" t="s">
        <v>5232</v>
      </c>
      <c r="C2234" s="133">
        <v>3</v>
      </c>
      <c r="D2234" s="133" t="s">
        <v>5204</v>
      </c>
      <c r="E2234" s="133">
        <v>310</v>
      </c>
      <c r="F2234" s="133" t="s">
        <v>5232</v>
      </c>
      <c r="G2234" s="133">
        <v>31000</v>
      </c>
      <c r="H2234" s="133" t="s">
        <v>5232</v>
      </c>
      <c r="I2234" s="133">
        <v>332453</v>
      </c>
      <c r="J2234" s="133" t="s">
        <v>5244</v>
      </c>
      <c r="K2234" s="133" t="s">
        <v>5242</v>
      </c>
      <c r="L2234" s="135" t="str">
        <f t="shared" si="68"/>
        <v>SD</v>
      </c>
      <c r="M2234" s="131">
        <f t="shared" si="69"/>
        <v>0</v>
      </c>
      <c r="P2234" s="136"/>
      <c r="Q2234" s="136"/>
      <c r="R2234" s="136"/>
      <c r="S2234" s="136"/>
      <c r="T2234"/>
      <c r="U2234" s="136"/>
      <c r="V2234" s="136"/>
      <c r="W2234"/>
      <c r="X2234" s="136"/>
      <c r="Y2234" s="136"/>
      <c r="Z2234" s="136"/>
      <c r="AA2234" s="136"/>
      <c r="AB2234" s="136"/>
      <c r="AC2234" s="136"/>
      <c r="AD2234" s="136"/>
      <c r="AE2234" s="136"/>
      <c r="AF2234" s="136"/>
      <c r="AG2234" s="136"/>
      <c r="AH2234" s="136"/>
      <c r="AI2234" s="136"/>
    </row>
    <row r="2235" spans="1:35" ht="15" x14ac:dyDescent="0.25">
      <c r="A2235" s="133">
        <v>310000</v>
      </c>
      <c r="B2235" s="133" t="s">
        <v>5232</v>
      </c>
      <c r="C2235" s="133">
        <v>3</v>
      </c>
      <c r="D2235" s="133" t="s">
        <v>5204</v>
      </c>
      <c r="E2235" s="133">
        <v>310</v>
      </c>
      <c r="F2235" s="133" t="s">
        <v>5232</v>
      </c>
      <c r="G2235" s="133">
        <v>31000</v>
      </c>
      <c r="H2235" s="133" t="s">
        <v>5232</v>
      </c>
      <c r="I2235" s="133">
        <v>557042</v>
      </c>
      <c r="J2235" s="133" t="s">
        <v>5246</v>
      </c>
      <c r="K2235" s="133" t="s">
        <v>604</v>
      </c>
      <c r="L2235" s="135" t="str">
        <f t="shared" si="68"/>
        <v>SD</v>
      </c>
      <c r="M2235" s="131">
        <f t="shared" si="69"/>
        <v>0</v>
      </c>
      <c r="P2235" s="136"/>
      <c r="Q2235" s="136"/>
      <c r="R2235" s="136"/>
      <c r="S2235" s="136"/>
      <c r="T2235"/>
      <c r="U2235" s="136"/>
      <c r="V2235" s="136"/>
      <c r="W2235"/>
      <c r="X2235" s="136"/>
      <c r="Y2235" s="136"/>
      <c r="Z2235" s="136"/>
      <c r="AA2235" s="136"/>
      <c r="AB2235" s="136"/>
      <c r="AC2235" s="136"/>
      <c r="AD2235" s="136"/>
      <c r="AE2235" s="136"/>
      <c r="AF2235" s="136"/>
      <c r="AG2235" s="136"/>
      <c r="AH2235" s="136"/>
      <c r="AI2235" s="136"/>
    </row>
    <row r="2236" spans="1:35" ht="15" x14ac:dyDescent="0.25">
      <c r="A2236" s="133">
        <v>310000</v>
      </c>
      <c r="B2236" s="133" t="s">
        <v>5232</v>
      </c>
      <c r="C2236" s="133">
        <v>3</v>
      </c>
      <c r="D2236" s="133" t="s">
        <v>5204</v>
      </c>
      <c r="E2236" s="133">
        <v>310</v>
      </c>
      <c r="F2236" s="133" t="s">
        <v>5232</v>
      </c>
      <c r="G2236" s="133">
        <v>31000</v>
      </c>
      <c r="H2236" s="133" t="s">
        <v>5232</v>
      </c>
      <c r="I2236" s="133">
        <v>557120</v>
      </c>
      <c r="J2236" s="133" t="s">
        <v>5248</v>
      </c>
      <c r="K2236" s="133" t="s">
        <v>604</v>
      </c>
      <c r="L2236" s="135" t="str">
        <f t="shared" si="68"/>
        <v>SD</v>
      </c>
      <c r="M2236" s="131">
        <f t="shared" si="69"/>
        <v>0</v>
      </c>
      <c r="P2236" s="136"/>
      <c r="Q2236" s="136"/>
      <c r="R2236" s="136"/>
      <c r="S2236" s="136"/>
      <c r="T2236"/>
      <c r="U2236" s="136"/>
      <c r="V2236" s="136"/>
      <c r="W2236"/>
      <c r="X2236" s="136"/>
      <c r="Y2236" s="136"/>
      <c r="Z2236" s="136"/>
      <c r="AA2236" s="136"/>
      <c r="AB2236" s="136"/>
      <c r="AC2236" s="136"/>
      <c r="AD2236" s="136"/>
      <c r="AE2236" s="136"/>
      <c r="AF2236" s="136"/>
      <c r="AG2236" s="136"/>
      <c r="AH2236" s="136"/>
      <c r="AI2236" s="136"/>
    </row>
    <row r="2237" spans="1:35" ht="15" x14ac:dyDescent="0.25">
      <c r="A2237" s="133">
        <v>310000</v>
      </c>
      <c r="B2237" s="133" t="s">
        <v>5232</v>
      </c>
      <c r="C2237" s="133">
        <v>3</v>
      </c>
      <c r="D2237" s="133" t="s">
        <v>5204</v>
      </c>
      <c r="E2237" s="133">
        <v>310</v>
      </c>
      <c r="F2237" s="133" t="s">
        <v>5232</v>
      </c>
      <c r="G2237" s="133">
        <v>31000</v>
      </c>
      <c r="H2237" s="133" t="s">
        <v>5232</v>
      </c>
      <c r="I2237" s="133">
        <v>557638</v>
      </c>
      <c r="J2237" s="133" t="s">
        <v>5250</v>
      </c>
      <c r="K2237" s="133" t="s">
        <v>604</v>
      </c>
      <c r="L2237" s="135" t="str">
        <f t="shared" si="68"/>
        <v>SD</v>
      </c>
      <c r="M2237" s="131">
        <f t="shared" si="69"/>
        <v>0</v>
      </c>
      <c r="P2237" s="136"/>
      <c r="Q2237" s="136"/>
      <c r="R2237" s="136"/>
      <c r="S2237" s="136"/>
      <c r="T2237"/>
      <c r="U2237" s="136"/>
      <c r="V2237" s="136"/>
      <c r="W2237"/>
      <c r="X2237" s="136"/>
      <c r="Y2237" s="136"/>
      <c r="Z2237" s="136"/>
      <c r="AA2237" s="136"/>
      <c r="AB2237" s="136"/>
      <c r="AC2237" s="136"/>
      <c r="AD2237" s="136"/>
      <c r="AE2237" s="136"/>
      <c r="AF2237" s="136"/>
      <c r="AG2237" s="136"/>
      <c r="AH2237" s="136"/>
      <c r="AI2237" s="136"/>
    </row>
    <row r="2238" spans="1:35" ht="15" x14ac:dyDescent="0.25">
      <c r="A2238" s="133">
        <v>315100</v>
      </c>
      <c r="B2238" s="133" t="s">
        <v>5252</v>
      </c>
      <c r="C2238" s="133">
        <v>3</v>
      </c>
      <c r="D2238" s="133" t="s">
        <v>5204</v>
      </c>
      <c r="E2238" s="133">
        <v>315</v>
      </c>
      <c r="F2238" s="133" t="s">
        <v>5252</v>
      </c>
      <c r="G2238" s="133">
        <v>31500</v>
      </c>
      <c r="H2238" s="133" t="s">
        <v>5252</v>
      </c>
      <c r="I2238" s="133">
        <v>108280</v>
      </c>
      <c r="J2238" s="133" t="s">
        <v>5255</v>
      </c>
      <c r="K2238" s="133" t="s">
        <v>1001</v>
      </c>
      <c r="L2238" s="135" t="str">
        <f t="shared" si="68"/>
        <v>SD</v>
      </c>
      <c r="M2238" s="131">
        <f t="shared" si="69"/>
        <v>0</v>
      </c>
      <c r="P2238" s="136"/>
      <c r="Q2238" s="136"/>
      <c r="R2238" s="136"/>
      <c r="S2238" s="136"/>
      <c r="T2238"/>
      <c r="U2238" s="136"/>
      <c r="V2238" s="136"/>
      <c r="W2238"/>
      <c r="X2238" s="136"/>
      <c r="Y2238" s="136"/>
      <c r="Z2238" s="136"/>
      <c r="AA2238" s="136"/>
      <c r="AB2238" s="136"/>
      <c r="AC2238" s="136"/>
      <c r="AD2238" s="136"/>
      <c r="AE2238" s="136"/>
      <c r="AF2238" s="136"/>
      <c r="AG2238" s="136"/>
      <c r="AH2238" s="136"/>
      <c r="AI2238" s="136"/>
    </row>
    <row r="2239" spans="1:35" ht="15" x14ac:dyDescent="0.25">
      <c r="A2239" s="133">
        <v>315100</v>
      </c>
      <c r="B2239" s="133" t="s">
        <v>5252</v>
      </c>
      <c r="C2239" s="133">
        <v>3</v>
      </c>
      <c r="D2239" s="133" t="s">
        <v>5204</v>
      </c>
      <c r="E2239" s="133">
        <v>315</v>
      </c>
      <c r="F2239" s="133" t="s">
        <v>5252</v>
      </c>
      <c r="G2239" s="133">
        <v>31500</v>
      </c>
      <c r="H2239" s="133" t="s">
        <v>5252</v>
      </c>
      <c r="I2239" s="133">
        <v>227246</v>
      </c>
      <c r="J2239" s="133" t="s">
        <v>5257</v>
      </c>
      <c r="K2239" s="133" t="s">
        <v>545</v>
      </c>
      <c r="L2239" s="135" t="str">
        <f t="shared" si="68"/>
        <v>SD</v>
      </c>
      <c r="M2239" s="131">
        <f t="shared" si="69"/>
        <v>0</v>
      </c>
      <c r="P2239" s="136"/>
      <c r="Q2239" s="136"/>
      <c r="R2239" s="136"/>
      <c r="S2239" s="136"/>
      <c r="T2239"/>
      <c r="U2239" s="136"/>
      <c r="V2239" s="136"/>
      <c r="W2239"/>
      <c r="X2239" s="136"/>
      <c r="Y2239" s="136"/>
      <c r="Z2239" s="136"/>
      <c r="AA2239" s="136"/>
      <c r="AB2239" s="136"/>
      <c r="AC2239" s="136"/>
      <c r="AD2239" s="136"/>
      <c r="AE2239" s="136"/>
      <c r="AF2239" s="136"/>
      <c r="AG2239" s="136"/>
      <c r="AH2239" s="136"/>
      <c r="AI2239" s="136"/>
    </row>
    <row r="2240" spans="1:35" ht="15" x14ac:dyDescent="0.25">
      <c r="A2240" s="133">
        <v>315100</v>
      </c>
      <c r="B2240" s="133" t="s">
        <v>5252</v>
      </c>
      <c r="C2240" s="133">
        <v>3</v>
      </c>
      <c r="D2240" s="133" t="s">
        <v>5204</v>
      </c>
      <c r="E2240" s="133">
        <v>315</v>
      </c>
      <c r="F2240" s="133" t="s">
        <v>5252</v>
      </c>
      <c r="G2240" s="133">
        <v>31500</v>
      </c>
      <c r="H2240" s="133" t="s">
        <v>5252</v>
      </c>
      <c r="I2240" s="133">
        <v>227356</v>
      </c>
      <c r="J2240" s="133" t="s">
        <v>5259</v>
      </c>
      <c r="K2240" s="133" t="s">
        <v>545</v>
      </c>
      <c r="L2240" s="135" t="str">
        <f t="shared" si="68"/>
        <v>SD</v>
      </c>
      <c r="M2240" s="131">
        <f t="shared" si="69"/>
        <v>0</v>
      </c>
      <c r="P2240" s="136"/>
      <c r="Q2240" s="136"/>
      <c r="R2240" s="136"/>
      <c r="S2240" s="136"/>
      <c r="T2240"/>
      <c r="U2240" s="136"/>
      <c r="V2240" s="136"/>
      <c r="W2240"/>
      <c r="X2240" s="136"/>
      <c r="Y2240" s="136"/>
      <c r="Z2240" s="136"/>
      <c r="AA2240" s="136"/>
      <c r="AB2240" s="136"/>
      <c r="AC2240" s="136"/>
      <c r="AD2240" s="136"/>
      <c r="AE2240" s="136"/>
      <c r="AF2240" s="136"/>
      <c r="AG2240" s="136"/>
      <c r="AH2240" s="136"/>
      <c r="AI2240" s="136"/>
    </row>
    <row r="2241" spans="1:35" ht="15" x14ac:dyDescent="0.25">
      <c r="A2241" s="133">
        <v>315100</v>
      </c>
      <c r="B2241" s="133" t="s">
        <v>5252</v>
      </c>
      <c r="C2241" s="133">
        <v>3</v>
      </c>
      <c r="D2241" s="133" t="s">
        <v>5204</v>
      </c>
      <c r="E2241" s="133">
        <v>315</v>
      </c>
      <c r="F2241" s="133" t="s">
        <v>5252</v>
      </c>
      <c r="G2241" s="133">
        <v>31500</v>
      </c>
      <c r="H2241" s="133" t="s">
        <v>5252</v>
      </c>
      <c r="I2241" s="133">
        <v>228993</v>
      </c>
      <c r="J2241" s="133" t="s">
        <v>5261</v>
      </c>
      <c r="K2241" s="133" t="s">
        <v>545</v>
      </c>
      <c r="L2241" s="135" t="str">
        <f t="shared" si="68"/>
        <v>SD</v>
      </c>
      <c r="M2241" s="131">
        <f t="shared" si="69"/>
        <v>0</v>
      </c>
      <c r="P2241" s="136"/>
      <c r="Q2241" s="136"/>
      <c r="R2241" s="136"/>
      <c r="S2241" s="136"/>
      <c r="T2241"/>
      <c r="U2241" s="136"/>
      <c r="V2241" s="136"/>
      <c r="W2241"/>
      <c r="X2241" s="136"/>
      <c r="Y2241" s="136"/>
      <c r="Z2241" s="136"/>
      <c r="AA2241" s="136"/>
      <c r="AB2241" s="136"/>
      <c r="AC2241" s="136"/>
      <c r="AD2241" s="136"/>
      <c r="AE2241" s="136"/>
      <c r="AF2241" s="136"/>
      <c r="AG2241" s="136"/>
      <c r="AH2241" s="136"/>
      <c r="AI2241" s="136"/>
    </row>
    <row r="2242" spans="1:35" ht="15" x14ac:dyDescent="0.25">
      <c r="A2242" s="133">
        <v>315100</v>
      </c>
      <c r="B2242" s="133" t="s">
        <v>5252</v>
      </c>
      <c r="C2242" s="133">
        <v>3</v>
      </c>
      <c r="D2242" s="133" t="s">
        <v>5204</v>
      </c>
      <c r="E2242" s="133">
        <v>315</v>
      </c>
      <c r="F2242" s="133" t="s">
        <v>5252</v>
      </c>
      <c r="G2242" s="133">
        <v>31500</v>
      </c>
      <c r="H2242" s="133" t="s">
        <v>5252</v>
      </c>
      <c r="I2242" s="133">
        <v>332440</v>
      </c>
      <c r="J2242" s="133" t="s">
        <v>5263</v>
      </c>
      <c r="K2242" s="133" t="s">
        <v>5242</v>
      </c>
      <c r="L2242" s="135" t="str">
        <f t="shared" si="68"/>
        <v>SD</v>
      </c>
      <c r="M2242" s="131">
        <f t="shared" si="69"/>
        <v>0</v>
      </c>
      <c r="P2242" s="136"/>
      <c r="Q2242" s="136"/>
      <c r="R2242" s="136"/>
      <c r="S2242" s="136"/>
      <c r="T2242"/>
      <c r="U2242" s="136"/>
      <c r="V2242" s="136"/>
      <c r="W2242"/>
      <c r="X2242" s="136"/>
      <c r="Y2242" s="136"/>
      <c r="Z2242" s="136"/>
      <c r="AA2242" s="136"/>
      <c r="AB2242" s="136"/>
      <c r="AC2242" s="136"/>
      <c r="AD2242" s="136"/>
      <c r="AE2242" s="136"/>
      <c r="AF2242" s="136"/>
      <c r="AG2242" s="136"/>
      <c r="AH2242" s="136"/>
      <c r="AI2242" s="136"/>
    </row>
    <row r="2243" spans="1:35" ht="15" x14ac:dyDescent="0.25">
      <c r="A2243" s="133">
        <v>315100</v>
      </c>
      <c r="B2243" s="133" t="s">
        <v>5252</v>
      </c>
      <c r="C2243" s="133">
        <v>3</v>
      </c>
      <c r="D2243" s="133" t="s">
        <v>5204</v>
      </c>
      <c r="E2243" s="133">
        <v>315</v>
      </c>
      <c r="F2243" s="133" t="s">
        <v>5252</v>
      </c>
      <c r="G2243" s="133">
        <v>31500</v>
      </c>
      <c r="H2243" s="133" t="s">
        <v>5252</v>
      </c>
      <c r="I2243" s="133">
        <v>332452</v>
      </c>
      <c r="J2243" s="133" t="s">
        <v>5265</v>
      </c>
      <c r="K2243" s="133" t="s">
        <v>5242</v>
      </c>
      <c r="L2243" s="135" t="str">
        <f t="shared" si="68"/>
        <v>SD</v>
      </c>
      <c r="M2243" s="131">
        <f t="shared" si="69"/>
        <v>0</v>
      </c>
      <c r="P2243" s="136"/>
      <c r="Q2243" s="136"/>
      <c r="R2243" s="136"/>
      <c r="S2243" s="136"/>
      <c r="T2243"/>
      <c r="U2243" s="136"/>
      <c r="V2243" s="136"/>
      <c r="W2243"/>
      <c r="X2243" s="136"/>
      <c r="Y2243" s="136"/>
      <c r="Z2243" s="136"/>
      <c r="AA2243" s="136"/>
      <c r="AB2243" s="136"/>
      <c r="AC2243" s="136"/>
      <c r="AD2243" s="136"/>
      <c r="AE2243" s="136"/>
      <c r="AF2243" s="136"/>
      <c r="AG2243" s="136"/>
      <c r="AH2243" s="136"/>
      <c r="AI2243" s="136"/>
    </row>
    <row r="2244" spans="1:35" ht="15" x14ac:dyDescent="0.25">
      <c r="A2244" s="133">
        <v>315100</v>
      </c>
      <c r="B2244" s="133" t="s">
        <v>5252</v>
      </c>
      <c r="C2244" s="133">
        <v>3</v>
      </c>
      <c r="D2244" s="133" t="s">
        <v>5204</v>
      </c>
      <c r="E2244" s="133">
        <v>315</v>
      </c>
      <c r="F2244" s="133" t="s">
        <v>5252</v>
      </c>
      <c r="G2244" s="133">
        <v>31500</v>
      </c>
      <c r="H2244" s="133" t="s">
        <v>5252</v>
      </c>
      <c r="I2244" s="133">
        <v>334314</v>
      </c>
      <c r="J2244" s="133" t="s">
        <v>5267</v>
      </c>
      <c r="K2244" s="133" t="s">
        <v>587</v>
      </c>
      <c r="L2244" s="135" t="str">
        <f t="shared" si="68"/>
        <v>SD</v>
      </c>
      <c r="M2244" s="131">
        <f t="shared" si="69"/>
        <v>0</v>
      </c>
      <c r="P2244" s="136"/>
      <c r="Q2244" s="136"/>
      <c r="R2244" s="136"/>
      <c r="S2244" s="136"/>
      <c r="T2244"/>
      <c r="U2244" s="136"/>
      <c r="V2244" s="136"/>
      <c r="W2244"/>
      <c r="X2244" s="136"/>
      <c r="Y2244" s="136"/>
      <c r="Z2244" s="136"/>
      <c r="AA2244" s="136"/>
      <c r="AB2244" s="136"/>
      <c r="AC2244" s="136"/>
      <c r="AD2244" s="136"/>
      <c r="AE2244" s="136"/>
      <c r="AF2244" s="136"/>
      <c r="AG2244" s="136"/>
      <c r="AH2244" s="136"/>
      <c r="AI2244" s="136"/>
    </row>
    <row r="2245" spans="1:35" ht="15" x14ac:dyDescent="0.25">
      <c r="A2245" s="133">
        <v>315100</v>
      </c>
      <c r="B2245" s="133" t="s">
        <v>5252</v>
      </c>
      <c r="C2245" s="133">
        <v>3</v>
      </c>
      <c r="D2245" s="133" t="s">
        <v>5204</v>
      </c>
      <c r="E2245" s="133">
        <v>315</v>
      </c>
      <c r="F2245" s="133" t="s">
        <v>5252</v>
      </c>
      <c r="G2245" s="133">
        <v>31500</v>
      </c>
      <c r="H2245" s="133" t="s">
        <v>5252</v>
      </c>
      <c r="I2245" s="133">
        <v>557616</v>
      </c>
      <c r="J2245" s="133" t="s">
        <v>5269</v>
      </c>
      <c r="K2245" s="133" t="s">
        <v>545</v>
      </c>
      <c r="L2245" s="135" t="str">
        <f t="shared" ref="L2245:L2308" si="70">IF(K2245=102,"AA102",IF(K2245=103,"AA103",VLOOKUP(C2245,$AJ$5:$AK$13,2,0)))</f>
        <v>SD</v>
      </c>
      <c r="M2245" s="131">
        <f t="shared" si="69"/>
        <v>0</v>
      </c>
      <c r="P2245" s="136"/>
      <c r="Q2245" s="136"/>
      <c r="R2245" s="136"/>
      <c r="S2245" s="136"/>
      <c r="T2245"/>
      <c r="U2245" s="136"/>
      <c r="V2245" s="136"/>
      <c r="W2245"/>
      <c r="X2245" s="136"/>
      <c r="Y2245" s="136"/>
      <c r="Z2245" s="136"/>
      <c r="AA2245" s="136"/>
      <c r="AB2245" s="136"/>
      <c r="AC2245" s="136"/>
      <c r="AD2245" s="136"/>
      <c r="AE2245" s="136"/>
      <c r="AF2245" s="136"/>
      <c r="AG2245" s="136"/>
      <c r="AH2245" s="136"/>
      <c r="AI2245" s="136"/>
    </row>
    <row r="2246" spans="1:35" ht="15" x14ac:dyDescent="0.25">
      <c r="A2246" s="133">
        <v>315100</v>
      </c>
      <c r="B2246" s="133" t="s">
        <v>5252</v>
      </c>
      <c r="C2246" s="133">
        <v>3</v>
      </c>
      <c r="D2246" s="133" t="s">
        <v>5204</v>
      </c>
      <c r="E2246" s="133">
        <v>315</v>
      </c>
      <c r="F2246" s="133" t="s">
        <v>5252</v>
      </c>
      <c r="G2246" s="133">
        <v>31500</v>
      </c>
      <c r="H2246" s="133" t="s">
        <v>5252</v>
      </c>
      <c r="I2246" s="133">
        <v>557639</v>
      </c>
      <c r="J2246" s="133" t="s">
        <v>5271</v>
      </c>
      <c r="K2246" s="133" t="s">
        <v>604</v>
      </c>
      <c r="L2246" s="135" t="str">
        <f t="shared" si="70"/>
        <v>SD</v>
      </c>
      <c r="M2246" s="131">
        <f t="shared" ref="M2246:M2309" si="71">VLOOKUP(H2246,$W$5:$X$227,2,FALSE)</f>
        <v>0</v>
      </c>
      <c r="P2246" s="136"/>
      <c r="Q2246" s="136"/>
      <c r="R2246" s="136"/>
      <c r="S2246" s="136"/>
      <c r="T2246"/>
      <c r="U2246" s="136"/>
      <c r="V2246" s="136"/>
      <c r="W2246"/>
      <c r="X2246" s="136"/>
      <c r="Y2246" s="136"/>
      <c r="Z2246" s="136"/>
      <c r="AA2246" s="136"/>
      <c r="AB2246" s="136"/>
      <c r="AC2246" s="136"/>
      <c r="AD2246" s="136"/>
      <c r="AE2246" s="136"/>
      <c r="AF2246" s="136"/>
      <c r="AG2246" s="136"/>
      <c r="AH2246" s="136"/>
      <c r="AI2246" s="136"/>
    </row>
    <row r="2247" spans="1:35" ht="30" x14ac:dyDescent="0.25">
      <c r="A2247" s="133">
        <v>315700</v>
      </c>
      <c r="B2247" s="133" t="s">
        <v>5274</v>
      </c>
      <c r="C2247" s="133">
        <v>3</v>
      </c>
      <c r="D2247" s="133" t="s">
        <v>5204</v>
      </c>
      <c r="E2247" s="133">
        <v>315</v>
      </c>
      <c r="F2247" s="133" t="s">
        <v>5252</v>
      </c>
      <c r="G2247" s="133">
        <v>31510</v>
      </c>
      <c r="H2247" s="133" t="s">
        <v>5273</v>
      </c>
      <c r="I2247" s="133">
        <v>108288</v>
      </c>
      <c r="J2247" s="133" t="s">
        <v>5274</v>
      </c>
      <c r="K2247" s="133" t="s">
        <v>1001</v>
      </c>
      <c r="L2247" s="135" t="str">
        <f t="shared" si="70"/>
        <v>SD</v>
      </c>
      <c r="M2247" s="131">
        <f t="shared" si="71"/>
        <v>0</v>
      </c>
      <c r="P2247" s="136"/>
      <c r="Q2247" s="136"/>
      <c r="R2247" s="136"/>
      <c r="S2247" s="136"/>
      <c r="T2247"/>
      <c r="U2247" s="136"/>
      <c r="V2247" s="136"/>
      <c r="W2247"/>
      <c r="X2247" s="136"/>
      <c r="Y2247" s="136"/>
      <c r="Z2247" s="136"/>
      <c r="AA2247" s="136"/>
      <c r="AB2247" s="136"/>
      <c r="AC2247" s="136"/>
      <c r="AD2247" s="136"/>
      <c r="AE2247" s="136"/>
      <c r="AF2247" s="136"/>
      <c r="AG2247" s="136"/>
      <c r="AH2247" s="136"/>
      <c r="AI2247" s="136"/>
    </row>
    <row r="2248" spans="1:35" ht="15" x14ac:dyDescent="0.25">
      <c r="A2248" s="133">
        <v>320000</v>
      </c>
      <c r="B2248" s="133" t="s">
        <v>5277</v>
      </c>
      <c r="C2248" s="133">
        <v>3</v>
      </c>
      <c r="D2248" s="133" t="s">
        <v>5204</v>
      </c>
      <c r="E2248" s="133">
        <v>320</v>
      </c>
      <c r="F2248" s="133" t="s">
        <v>5277</v>
      </c>
      <c r="G2248" s="133">
        <v>32000</v>
      </c>
      <c r="H2248" s="133" t="s">
        <v>5277</v>
      </c>
      <c r="I2248" s="133">
        <v>332400</v>
      </c>
      <c r="J2248" s="133" t="s">
        <v>5277</v>
      </c>
      <c r="K2248" s="133" t="s">
        <v>5242</v>
      </c>
      <c r="L2248" s="135" t="str">
        <f t="shared" si="70"/>
        <v>SD</v>
      </c>
      <c r="M2248" s="131">
        <f t="shared" si="71"/>
        <v>0</v>
      </c>
      <c r="P2248" s="136"/>
      <c r="Q2248" s="136"/>
      <c r="R2248" s="136"/>
      <c r="S2248" s="136"/>
      <c r="T2248"/>
      <c r="U2248" s="136"/>
      <c r="V2248" s="136"/>
      <c r="W2248"/>
      <c r="X2248" s="136"/>
      <c r="Y2248" s="136"/>
      <c r="Z2248" s="136"/>
      <c r="AA2248" s="136"/>
      <c r="AB2248" s="136"/>
      <c r="AC2248" s="136"/>
      <c r="AD2248" s="136"/>
      <c r="AE2248" s="136"/>
      <c r="AF2248" s="136"/>
      <c r="AG2248" s="136"/>
      <c r="AH2248" s="136"/>
      <c r="AI2248" s="136"/>
    </row>
    <row r="2249" spans="1:35" ht="15" x14ac:dyDescent="0.25">
      <c r="A2249" s="133">
        <v>320000</v>
      </c>
      <c r="B2249" s="133" t="s">
        <v>5277</v>
      </c>
      <c r="C2249" s="133">
        <v>3</v>
      </c>
      <c r="D2249" s="133" t="s">
        <v>5204</v>
      </c>
      <c r="E2249" s="133">
        <v>320</v>
      </c>
      <c r="F2249" s="133" t="s">
        <v>5277</v>
      </c>
      <c r="G2249" s="133">
        <v>32000</v>
      </c>
      <c r="H2249" s="133" t="s">
        <v>5277</v>
      </c>
      <c r="I2249" s="133">
        <v>332430</v>
      </c>
      <c r="J2249" s="133" t="s">
        <v>5281</v>
      </c>
      <c r="K2249" s="133" t="s">
        <v>5242</v>
      </c>
      <c r="L2249" s="135" t="str">
        <f t="shared" si="70"/>
        <v>SD</v>
      </c>
      <c r="M2249" s="131">
        <f t="shared" si="71"/>
        <v>0</v>
      </c>
      <c r="P2249" s="136"/>
      <c r="Q2249" s="136"/>
      <c r="R2249" s="136"/>
      <c r="S2249" s="136"/>
      <c r="T2249"/>
      <c r="U2249" s="136"/>
      <c r="V2249" s="136"/>
      <c r="W2249"/>
      <c r="X2249" s="136"/>
      <c r="Y2249" s="136"/>
      <c r="Z2249" s="136"/>
      <c r="AA2249" s="136"/>
      <c r="AB2249" s="136"/>
      <c r="AC2249" s="136"/>
      <c r="AD2249" s="136"/>
      <c r="AE2249" s="136"/>
      <c r="AF2249" s="136"/>
      <c r="AG2249" s="136"/>
      <c r="AH2249" s="136"/>
      <c r="AI2249" s="136"/>
    </row>
    <row r="2250" spans="1:35" ht="15" x14ac:dyDescent="0.25">
      <c r="A2250" s="133">
        <v>320000</v>
      </c>
      <c r="B2250" s="133" t="s">
        <v>5277</v>
      </c>
      <c r="C2250" s="133">
        <v>3</v>
      </c>
      <c r="D2250" s="133" t="s">
        <v>5204</v>
      </c>
      <c r="E2250" s="133">
        <v>320</v>
      </c>
      <c r="F2250" s="133" t="s">
        <v>5277</v>
      </c>
      <c r="G2250" s="133">
        <v>32000</v>
      </c>
      <c r="H2250" s="133" t="s">
        <v>5277</v>
      </c>
      <c r="I2250" s="133">
        <v>332441</v>
      </c>
      <c r="J2250" s="133" t="s">
        <v>5283</v>
      </c>
      <c r="K2250" s="133" t="s">
        <v>5242</v>
      </c>
      <c r="L2250" s="135" t="str">
        <f t="shared" si="70"/>
        <v>SD</v>
      </c>
      <c r="M2250" s="131">
        <f t="shared" si="71"/>
        <v>0</v>
      </c>
      <c r="P2250" s="136"/>
      <c r="Q2250" s="136"/>
      <c r="R2250" s="136"/>
      <c r="S2250" s="136"/>
      <c r="T2250"/>
      <c r="U2250" s="136"/>
      <c r="V2250" s="136"/>
      <c r="W2250"/>
      <c r="X2250" s="136"/>
      <c r="Y2250" s="136"/>
      <c r="Z2250" s="136"/>
      <c r="AA2250" s="136"/>
      <c r="AB2250" s="136"/>
      <c r="AC2250" s="136"/>
      <c r="AD2250" s="136"/>
      <c r="AE2250" s="136"/>
      <c r="AF2250" s="136"/>
      <c r="AG2250" s="136"/>
      <c r="AH2250" s="136"/>
      <c r="AI2250" s="136"/>
    </row>
    <row r="2251" spans="1:35" ht="15" x14ac:dyDescent="0.25">
      <c r="A2251" s="133" t="s">
        <v>5284</v>
      </c>
      <c r="B2251" s="133" t="s">
        <v>5285</v>
      </c>
      <c r="C2251" s="133">
        <v>3</v>
      </c>
      <c r="D2251" s="133" t="s">
        <v>5204</v>
      </c>
      <c r="E2251" s="133">
        <v>320</v>
      </c>
      <c r="F2251" s="133" t="s">
        <v>5277</v>
      </c>
      <c r="G2251" s="133">
        <v>32000</v>
      </c>
      <c r="H2251" s="133" t="s">
        <v>5277</v>
      </c>
      <c r="I2251" s="133"/>
      <c r="J2251" s="133"/>
      <c r="K2251" s="133"/>
      <c r="L2251" s="135" t="str">
        <f t="shared" si="70"/>
        <v>SD</v>
      </c>
      <c r="M2251" s="131">
        <f t="shared" si="71"/>
        <v>0</v>
      </c>
      <c r="P2251" s="136"/>
      <c r="Q2251" s="136"/>
      <c r="R2251" s="136"/>
      <c r="S2251" s="136"/>
      <c r="T2251"/>
      <c r="U2251" s="136"/>
      <c r="V2251" s="136"/>
      <c r="W2251"/>
      <c r="X2251" s="136"/>
      <c r="Y2251" s="136"/>
      <c r="Z2251" s="136"/>
      <c r="AA2251" s="136"/>
      <c r="AB2251" s="136"/>
      <c r="AC2251" s="136"/>
      <c r="AD2251" s="136"/>
      <c r="AE2251" s="136"/>
      <c r="AF2251" s="136"/>
      <c r="AG2251" s="136"/>
      <c r="AH2251" s="136"/>
      <c r="AI2251" s="136"/>
    </row>
    <row r="2252" spans="1:35" ht="15" x14ac:dyDescent="0.25">
      <c r="A2252" s="133">
        <v>320200</v>
      </c>
      <c r="B2252" s="133" t="s">
        <v>5286</v>
      </c>
      <c r="C2252" s="133">
        <v>3</v>
      </c>
      <c r="D2252" s="133" t="s">
        <v>5204</v>
      </c>
      <c r="E2252" s="133">
        <v>320</v>
      </c>
      <c r="F2252" s="133" t="s">
        <v>5277</v>
      </c>
      <c r="G2252" s="133">
        <v>32000</v>
      </c>
      <c r="H2252" s="133" t="s">
        <v>5277</v>
      </c>
      <c r="I2252" s="133">
        <v>332405</v>
      </c>
      <c r="J2252" s="133" t="s">
        <v>5286</v>
      </c>
      <c r="K2252" s="133" t="s">
        <v>5242</v>
      </c>
      <c r="L2252" s="135" t="str">
        <f t="shared" si="70"/>
        <v>SD</v>
      </c>
      <c r="M2252" s="131">
        <f t="shared" si="71"/>
        <v>0</v>
      </c>
      <c r="P2252" s="136"/>
      <c r="Q2252" s="136"/>
      <c r="R2252" s="136"/>
      <c r="S2252" s="136"/>
      <c r="T2252"/>
      <c r="U2252" s="136"/>
      <c r="V2252" s="136"/>
      <c r="W2252"/>
      <c r="X2252" s="136"/>
      <c r="Y2252" s="136"/>
      <c r="Z2252" s="136"/>
      <c r="AA2252" s="136"/>
      <c r="AB2252" s="136"/>
      <c r="AC2252" s="136"/>
      <c r="AD2252" s="136"/>
      <c r="AE2252" s="136"/>
      <c r="AF2252" s="136"/>
      <c r="AG2252" s="136"/>
      <c r="AH2252" s="136"/>
      <c r="AI2252" s="136"/>
    </row>
    <row r="2253" spans="1:35" ht="15" x14ac:dyDescent="0.25">
      <c r="A2253" s="133">
        <v>320400</v>
      </c>
      <c r="B2253" s="133" t="s">
        <v>5288</v>
      </c>
      <c r="C2253" s="133">
        <v>3</v>
      </c>
      <c r="D2253" s="133" t="s">
        <v>5204</v>
      </c>
      <c r="E2253" s="133">
        <v>320</v>
      </c>
      <c r="F2253" s="133" t="s">
        <v>5277</v>
      </c>
      <c r="G2253" s="133">
        <v>32000</v>
      </c>
      <c r="H2253" s="133" t="s">
        <v>5277</v>
      </c>
      <c r="I2253" s="133">
        <v>332406</v>
      </c>
      <c r="J2253" s="133" t="s">
        <v>5288</v>
      </c>
      <c r="K2253" s="133" t="s">
        <v>5242</v>
      </c>
      <c r="L2253" s="135" t="str">
        <f t="shared" si="70"/>
        <v>SD</v>
      </c>
      <c r="M2253" s="131">
        <f t="shared" si="71"/>
        <v>0</v>
      </c>
      <c r="P2253" s="136"/>
      <c r="Q2253" s="136"/>
      <c r="R2253" s="136"/>
      <c r="S2253" s="136"/>
      <c r="T2253"/>
      <c r="U2253" s="136"/>
      <c r="V2253" s="136"/>
      <c r="W2253"/>
      <c r="X2253" s="136"/>
      <c r="Y2253" s="136"/>
      <c r="Z2253" s="136"/>
      <c r="AA2253" s="136"/>
      <c r="AB2253" s="136"/>
      <c r="AC2253" s="136"/>
      <c r="AD2253" s="136"/>
      <c r="AE2253" s="136"/>
      <c r="AF2253" s="136"/>
      <c r="AG2253" s="136"/>
      <c r="AH2253" s="136"/>
      <c r="AI2253" s="136"/>
    </row>
    <row r="2254" spans="1:35" ht="15" x14ac:dyDescent="0.25">
      <c r="A2254" s="133">
        <v>325000</v>
      </c>
      <c r="B2254" s="133" t="s">
        <v>5293</v>
      </c>
      <c r="C2254" s="133">
        <v>3</v>
      </c>
      <c r="D2254" s="133" t="s">
        <v>5204</v>
      </c>
      <c r="E2254" s="133">
        <v>325</v>
      </c>
      <c r="F2254" s="133" t="s">
        <v>5291</v>
      </c>
      <c r="G2254" s="133">
        <v>32500</v>
      </c>
      <c r="H2254" s="133" t="s">
        <v>5291</v>
      </c>
      <c r="I2254" s="133">
        <v>228109</v>
      </c>
      <c r="J2254" s="133" t="s">
        <v>5295</v>
      </c>
      <c r="K2254" s="133" t="s">
        <v>1156</v>
      </c>
      <c r="L2254" s="135" t="str">
        <f t="shared" si="70"/>
        <v>SD</v>
      </c>
      <c r="M2254" s="131">
        <f t="shared" si="71"/>
        <v>0</v>
      </c>
      <c r="P2254" s="136"/>
      <c r="Q2254" s="136"/>
      <c r="R2254" s="136"/>
      <c r="S2254" s="136"/>
      <c r="T2254"/>
      <c r="U2254" s="136"/>
      <c r="V2254" s="136"/>
      <c r="W2254"/>
      <c r="X2254" s="136"/>
      <c r="Y2254" s="136"/>
      <c r="Z2254" s="136"/>
      <c r="AA2254" s="136"/>
      <c r="AB2254" s="136"/>
      <c r="AC2254" s="136"/>
      <c r="AD2254" s="136"/>
      <c r="AE2254" s="136"/>
      <c r="AF2254" s="136"/>
      <c r="AG2254" s="136"/>
      <c r="AH2254" s="136"/>
      <c r="AI2254" s="136"/>
    </row>
    <row r="2255" spans="1:35" ht="15" x14ac:dyDescent="0.25">
      <c r="A2255" s="133">
        <v>325000</v>
      </c>
      <c r="B2255" s="133" t="s">
        <v>5293</v>
      </c>
      <c r="C2255" s="133">
        <v>3</v>
      </c>
      <c r="D2255" s="133" t="s">
        <v>5204</v>
      </c>
      <c r="E2255" s="133">
        <v>325</v>
      </c>
      <c r="F2255" s="133" t="s">
        <v>5291</v>
      </c>
      <c r="G2255" s="133">
        <v>32500</v>
      </c>
      <c r="H2255" s="133" t="s">
        <v>5291</v>
      </c>
      <c r="I2255" s="133">
        <v>228994</v>
      </c>
      <c r="J2255" s="133" t="s">
        <v>5297</v>
      </c>
      <c r="K2255" s="133" t="s">
        <v>545</v>
      </c>
      <c r="L2255" s="135" t="str">
        <f t="shared" si="70"/>
        <v>SD</v>
      </c>
      <c r="M2255" s="131">
        <f t="shared" si="71"/>
        <v>0</v>
      </c>
      <c r="P2255" s="136"/>
      <c r="Q2255" s="136"/>
      <c r="R2255" s="136"/>
      <c r="S2255" s="136"/>
      <c r="T2255"/>
      <c r="U2255" s="136"/>
      <c r="V2255" s="136"/>
      <c r="W2255"/>
      <c r="X2255" s="136"/>
      <c r="Y2255" s="136"/>
      <c r="Z2255" s="136"/>
      <c r="AA2255" s="136"/>
      <c r="AB2255" s="136"/>
      <c r="AC2255" s="136"/>
      <c r="AD2255" s="136"/>
      <c r="AE2255" s="136"/>
      <c r="AF2255" s="136"/>
      <c r="AG2255" s="136"/>
      <c r="AH2255" s="136"/>
      <c r="AI2255" s="136"/>
    </row>
    <row r="2256" spans="1:35" ht="15" x14ac:dyDescent="0.25">
      <c r="A2256" s="133">
        <v>325000</v>
      </c>
      <c r="B2256" s="133" t="s">
        <v>5293</v>
      </c>
      <c r="C2256" s="133">
        <v>3</v>
      </c>
      <c r="D2256" s="133" t="s">
        <v>5204</v>
      </c>
      <c r="E2256" s="133">
        <v>325</v>
      </c>
      <c r="F2256" s="133" t="s">
        <v>5291</v>
      </c>
      <c r="G2256" s="133">
        <v>32500</v>
      </c>
      <c r="H2256" s="133" t="s">
        <v>5291</v>
      </c>
      <c r="I2256" s="133">
        <v>332500</v>
      </c>
      <c r="J2256" s="133" t="s">
        <v>5299</v>
      </c>
      <c r="K2256" s="133" t="s">
        <v>1423</v>
      </c>
      <c r="L2256" s="135" t="str">
        <f t="shared" si="70"/>
        <v>SD</v>
      </c>
      <c r="M2256" s="131">
        <f t="shared" si="71"/>
        <v>0</v>
      </c>
      <c r="P2256" s="136"/>
      <c r="Q2256" s="136"/>
      <c r="R2256" s="136"/>
      <c r="S2256" s="136"/>
      <c r="T2256"/>
      <c r="U2256" s="136"/>
      <c r="V2256" s="136"/>
      <c r="W2256"/>
      <c r="X2256" s="136"/>
      <c r="Y2256" s="136"/>
      <c r="Z2256" s="136"/>
      <c r="AA2256" s="136"/>
      <c r="AB2256" s="136"/>
      <c r="AC2256" s="136"/>
      <c r="AD2256" s="136"/>
      <c r="AE2256" s="136"/>
      <c r="AF2256" s="136"/>
      <c r="AG2256" s="136"/>
      <c r="AH2256" s="136"/>
      <c r="AI2256" s="136"/>
    </row>
    <row r="2257" spans="1:35" ht="15" x14ac:dyDescent="0.25">
      <c r="A2257" s="133">
        <v>325000</v>
      </c>
      <c r="B2257" s="133" t="s">
        <v>5293</v>
      </c>
      <c r="C2257" s="133">
        <v>3</v>
      </c>
      <c r="D2257" s="133" t="s">
        <v>5204</v>
      </c>
      <c r="E2257" s="133">
        <v>325</v>
      </c>
      <c r="F2257" s="133" t="s">
        <v>5291</v>
      </c>
      <c r="G2257" s="133">
        <v>32500</v>
      </c>
      <c r="H2257" s="133" t="s">
        <v>5291</v>
      </c>
      <c r="I2257" s="133">
        <v>332550</v>
      </c>
      <c r="J2257" s="133" t="s">
        <v>5301</v>
      </c>
      <c r="K2257" s="133" t="s">
        <v>1423</v>
      </c>
      <c r="L2257" s="135" t="str">
        <f t="shared" si="70"/>
        <v>SD</v>
      </c>
      <c r="M2257" s="131">
        <f t="shared" si="71"/>
        <v>0</v>
      </c>
      <c r="P2257" s="136"/>
      <c r="Q2257" s="136"/>
      <c r="R2257" s="136"/>
      <c r="S2257" s="136"/>
      <c r="T2257"/>
      <c r="U2257" s="136"/>
      <c r="V2257" s="136"/>
      <c r="W2257"/>
      <c r="X2257" s="136"/>
      <c r="Y2257" s="136"/>
      <c r="Z2257" s="136"/>
      <c r="AA2257" s="136"/>
      <c r="AB2257" s="136"/>
      <c r="AC2257" s="136"/>
      <c r="AD2257" s="136"/>
      <c r="AE2257" s="136"/>
      <c r="AF2257" s="136"/>
      <c r="AG2257" s="136"/>
      <c r="AH2257" s="136"/>
      <c r="AI2257" s="136"/>
    </row>
    <row r="2258" spans="1:35" ht="15" x14ac:dyDescent="0.25">
      <c r="A2258" s="133">
        <v>325000</v>
      </c>
      <c r="B2258" s="133" t="s">
        <v>5293</v>
      </c>
      <c r="C2258" s="133">
        <v>3</v>
      </c>
      <c r="D2258" s="133" t="s">
        <v>5204</v>
      </c>
      <c r="E2258" s="133">
        <v>325</v>
      </c>
      <c r="F2258" s="133" t="s">
        <v>5291</v>
      </c>
      <c r="G2258" s="133">
        <v>32500</v>
      </c>
      <c r="H2258" s="133" t="s">
        <v>5291</v>
      </c>
      <c r="I2258" s="133">
        <v>332560</v>
      </c>
      <c r="J2258" s="133" t="s">
        <v>5303</v>
      </c>
      <c r="K2258" s="133" t="s">
        <v>1423</v>
      </c>
      <c r="L2258" s="135" t="str">
        <f t="shared" si="70"/>
        <v>SD</v>
      </c>
      <c r="M2258" s="131">
        <f t="shared" si="71"/>
        <v>0</v>
      </c>
      <c r="P2258" s="136"/>
      <c r="Q2258" s="136"/>
      <c r="R2258" s="136"/>
      <c r="S2258" s="136"/>
      <c r="T2258"/>
      <c r="U2258" s="136"/>
      <c r="V2258" s="136"/>
      <c r="W2258"/>
      <c r="X2258" s="136"/>
      <c r="Y2258" s="136"/>
      <c r="Z2258" s="136"/>
      <c r="AA2258" s="136"/>
      <c r="AB2258" s="136"/>
      <c r="AC2258" s="136"/>
      <c r="AD2258" s="136"/>
      <c r="AE2258" s="136"/>
      <c r="AF2258" s="136"/>
      <c r="AG2258" s="136"/>
      <c r="AH2258" s="136"/>
      <c r="AI2258" s="136"/>
    </row>
    <row r="2259" spans="1:35" ht="15" x14ac:dyDescent="0.25">
      <c r="A2259" s="133">
        <v>325000</v>
      </c>
      <c r="B2259" s="133" t="s">
        <v>5293</v>
      </c>
      <c r="C2259" s="133">
        <v>3</v>
      </c>
      <c r="D2259" s="133" t="s">
        <v>5204</v>
      </c>
      <c r="E2259" s="133">
        <v>325</v>
      </c>
      <c r="F2259" s="133" t="s">
        <v>5291</v>
      </c>
      <c r="G2259" s="133">
        <v>32500</v>
      </c>
      <c r="H2259" s="133" t="s">
        <v>5291</v>
      </c>
      <c r="I2259" s="133">
        <v>332564</v>
      </c>
      <c r="J2259" s="133" t="s">
        <v>5305</v>
      </c>
      <c r="K2259" s="133" t="s">
        <v>1423</v>
      </c>
      <c r="L2259" s="135" t="str">
        <f t="shared" si="70"/>
        <v>SD</v>
      </c>
      <c r="M2259" s="131">
        <f t="shared" si="71"/>
        <v>0</v>
      </c>
      <c r="P2259" s="136"/>
      <c r="Q2259" s="136"/>
      <c r="R2259" s="136"/>
      <c r="S2259" s="136"/>
      <c r="T2259"/>
      <c r="U2259" s="136"/>
      <c r="V2259" s="136"/>
      <c r="W2259"/>
      <c r="X2259" s="136"/>
      <c r="Y2259" s="136"/>
      <c r="Z2259" s="136"/>
      <c r="AA2259" s="136"/>
      <c r="AB2259" s="136"/>
      <c r="AC2259" s="136"/>
      <c r="AD2259" s="136"/>
      <c r="AE2259" s="136"/>
      <c r="AF2259" s="136"/>
      <c r="AG2259" s="136"/>
      <c r="AH2259" s="136"/>
      <c r="AI2259" s="136"/>
    </row>
    <row r="2260" spans="1:35" ht="15" x14ac:dyDescent="0.25">
      <c r="A2260" s="133">
        <v>325000</v>
      </c>
      <c r="B2260" s="133" t="s">
        <v>5293</v>
      </c>
      <c r="C2260" s="133">
        <v>3</v>
      </c>
      <c r="D2260" s="133" t="s">
        <v>5204</v>
      </c>
      <c r="E2260" s="133">
        <v>325</v>
      </c>
      <c r="F2260" s="133" t="s">
        <v>5291</v>
      </c>
      <c r="G2260" s="133">
        <v>32500</v>
      </c>
      <c r="H2260" s="133" t="s">
        <v>5291</v>
      </c>
      <c r="I2260" s="133">
        <v>332580</v>
      </c>
      <c r="J2260" s="133" t="s">
        <v>5307</v>
      </c>
      <c r="K2260" s="133" t="s">
        <v>1423</v>
      </c>
      <c r="L2260" s="135" t="str">
        <f t="shared" si="70"/>
        <v>SD</v>
      </c>
      <c r="M2260" s="131">
        <f t="shared" si="71"/>
        <v>0</v>
      </c>
      <c r="P2260" s="136"/>
      <c r="Q2260" s="136"/>
      <c r="R2260" s="136"/>
      <c r="S2260" s="136"/>
      <c r="T2260"/>
      <c r="U2260" s="136"/>
      <c r="V2260" s="136"/>
      <c r="W2260"/>
      <c r="X2260" s="136"/>
      <c r="Y2260" s="136"/>
      <c r="Z2260" s="136"/>
      <c r="AA2260" s="136"/>
      <c r="AB2260" s="136"/>
      <c r="AC2260" s="136"/>
      <c r="AD2260" s="136"/>
      <c r="AE2260" s="136"/>
      <c r="AF2260" s="136"/>
      <c r="AG2260" s="136"/>
      <c r="AH2260" s="136"/>
      <c r="AI2260" s="136"/>
    </row>
    <row r="2261" spans="1:35" ht="15" x14ac:dyDescent="0.25">
      <c r="A2261" s="133">
        <v>325000</v>
      </c>
      <c r="B2261" s="133" t="s">
        <v>5293</v>
      </c>
      <c r="C2261" s="133">
        <v>3</v>
      </c>
      <c r="D2261" s="133" t="s">
        <v>5204</v>
      </c>
      <c r="E2261" s="133">
        <v>325</v>
      </c>
      <c r="F2261" s="133" t="s">
        <v>5291</v>
      </c>
      <c r="G2261" s="133">
        <v>32500</v>
      </c>
      <c r="H2261" s="133" t="s">
        <v>5291</v>
      </c>
      <c r="I2261" s="133">
        <v>332599</v>
      </c>
      <c r="J2261" s="133" t="s">
        <v>5309</v>
      </c>
      <c r="K2261" s="133" t="s">
        <v>1423</v>
      </c>
      <c r="L2261" s="135" t="str">
        <f t="shared" si="70"/>
        <v>SD</v>
      </c>
      <c r="M2261" s="131">
        <f t="shared" si="71"/>
        <v>0</v>
      </c>
      <c r="P2261" s="136"/>
      <c r="Q2261" s="136"/>
      <c r="R2261" s="136"/>
      <c r="S2261" s="136"/>
      <c r="T2261"/>
      <c r="U2261" s="136"/>
      <c r="V2261" s="136"/>
      <c r="W2261"/>
      <c r="X2261" s="136"/>
      <c r="Y2261" s="136"/>
      <c r="Z2261" s="136"/>
      <c r="AA2261" s="136"/>
      <c r="AB2261" s="136"/>
      <c r="AC2261" s="136"/>
      <c r="AD2261" s="136"/>
      <c r="AE2261" s="136"/>
      <c r="AF2261" s="136"/>
      <c r="AG2261" s="136"/>
      <c r="AH2261" s="136"/>
      <c r="AI2261" s="136"/>
    </row>
    <row r="2262" spans="1:35" ht="15" x14ac:dyDescent="0.25">
      <c r="A2262" s="133" t="s">
        <v>5310</v>
      </c>
      <c r="B2262" s="133" t="s">
        <v>5311</v>
      </c>
      <c r="C2262" s="133">
        <v>3</v>
      </c>
      <c r="D2262" s="133" t="s">
        <v>5204</v>
      </c>
      <c r="E2262" s="133">
        <v>325</v>
      </c>
      <c r="F2262" s="133" t="s">
        <v>5291</v>
      </c>
      <c r="G2262" s="133">
        <v>32500</v>
      </c>
      <c r="H2262" s="133" t="s">
        <v>5291</v>
      </c>
      <c r="I2262" s="133"/>
      <c r="J2262" s="133"/>
      <c r="K2262" s="133"/>
      <c r="L2262" s="135" t="str">
        <f t="shared" si="70"/>
        <v>SD</v>
      </c>
      <c r="M2262" s="131">
        <f t="shared" si="71"/>
        <v>0</v>
      </c>
      <c r="P2262" s="136"/>
      <c r="Q2262" s="136"/>
      <c r="R2262" s="136"/>
      <c r="S2262" s="136"/>
      <c r="T2262"/>
      <c r="U2262" s="136"/>
      <c r="V2262" s="136"/>
      <c r="W2262"/>
      <c r="X2262" s="136"/>
      <c r="Y2262" s="136"/>
      <c r="Z2262" s="136"/>
      <c r="AA2262" s="136"/>
      <c r="AB2262" s="136"/>
      <c r="AC2262" s="136"/>
      <c r="AD2262" s="136"/>
      <c r="AE2262" s="136"/>
      <c r="AF2262" s="136"/>
      <c r="AG2262" s="136"/>
      <c r="AH2262" s="136"/>
      <c r="AI2262" s="136"/>
    </row>
    <row r="2263" spans="1:35" ht="15" x14ac:dyDescent="0.25">
      <c r="A2263" s="133">
        <v>325100</v>
      </c>
      <c r="B2263" s="133" t="s">
        <v>5312</v>
      </c>
      <c r="C2263" s="133">
        <v>3</v>
      </c>
      <c r="D2263" s="133" t="s">
        <v>5204</v>
      </c>
      <c r="E2263" s="133">
        <v>325</v>
      </c>
      <c r="F2263" s="133" t="s">
        <v>5291</v>
      </c>
      <c r="G2263" s="133">
        <v>32500</v>
      </c>
      <c r="H2263" s="133" t="s">
        <v>5291</v>
      </c>
      <c r="I2263" s="133">
        <v>332510</v>
      </c>
      <c r="J2263" s="133" t="s">
        <v>5314</v>
      </c>
      <c r="K2263" s="133" t="s">
        <v>1423</v>
      </c>
      <c r="L2263" s="135" t="str">
        <f t="shared" si="70"/>
        <v>SD</v>
      </c>
      <c r="M2263" s="131">
        <f t="shared" si="71"/>
        <v>0</v>
      </c>
      <c r="P2263" s="136"/>
      <c r="Q2263" s="136"/>
      <c r="R2263" s="136"/>
      <c r="S2263" s="136"/>
      <c r="T2263"/>
      <c r="U2263" s="136"/>
      <c r="V2263" s="136"/>
      <c r="W2263"/>
      <c r="X2263" s="136"/>
      <c r="Y2263" s="136"/>
      <c r="Z2263" s="136"/>
      <c r="AA2263" s="136"/>
      <c r="AB2263" s="136"/>
      <c r="AC2263" s="136"/>
      <c r="AD2263" s="136"/>
      <c r="AE2263" s="136"/>
      <c r="AF2263" s="136"/>
      <c r="AG2263" s="136"/>
      <c r="AH2263" s="136"/>
      <c r="AI2263" s="136"/>
    </row>
    <row r="2264" spans="1:35" ht="15" x14ac:dyDescent="0.25">
      <c r="A2264" s="133">
        <v>325100</v>
      </c>
      <c r="B2264" s="133" t="s">
        <v>5312</v>
      </c>
      <c r="C2264" s="133">
        <v>3</v>
      </c>
      <c r="D2264" s="133" t="s">
        <v>5204</v>
      </c>
      <c r="E2264" s="133">
        <v>325</v>
      </c>
      <c r="F2264" s="133" t="s">
        <v>5291</v>
      </c>
      <c r="G2264" s="133">
        <v>32500</v>
      </c>
      <c r="H2264" s="133" t="s">
        <v>5291</v>
      </c>
      <c r="I2264" s="133">
        <v>332540</v>
      </c>
      <c r="J2264" s="133" t="s">
        <v>5316</v>
      </c>
      <c r="K2264" s="133" t="s">
        <v>1423</v>
      </c>
      <c r="L2264" s="135" t="str">
        <f t="shared" si="70"/>
        <v>SD</v>
      </c>
      <c r="M2264" s="131">
        <f t="shared" si="71"/>
        <v>0</v>
      </c>
      <c r="P2264" s="136"/>
      <c r="Q2264" s="136"/>
      <c r="R2264" s="136"/>
      <c r="S2264" s="136"/>
      <c r="T2264"/>
      <c r="U2264" s="136"/>
      <c r="V2264" s="136"/>
      <c r="W2264"/>
      <c r="X2264" s="136"/>
      <c r="Y2264" s="136"/>
      <c r="Z2264" s="136"/>
      <c r="AA2264" s="136"/>
      <c r="AB2264" s="136"/>
      <c r="AC2264" s="136"/>
      <c r="AD2264" s="136"/>
      <c r="AE2264" s="136"/>
      <c r="AF2264" s="136"/>
      <c r="AG2264" s="136"/>
      <c r="AH2264" s="136"/>
      <c r="AI2264" s="136"/>
    </row>
    <row r="2265" spans="1:35" ht="15" x14ac:dyDescent="0.25">
      <c r="A2265" s="133">
        <v>325100</v>
      </c>
      <c r="B2265" s="133" t="s">
        <v>5312</v>
      </c>
      <c r="C2265" s="133">
        <v>3</v>
      </c>
      <c r="D2265" s="133" t="s">
        <v>5204</v>
      </c>
      <c r="E2265" s="133">
        <v>325</v>
      </c>
      <c r="F2265" s="133" t="s">
        <v>5291</v>
      </c>
      <c r="G2265" s="133">
        <v>32500</v>
      </c>
      <c r="H2265" s="133" t="s">
        <v>5291</v>
      </c>
      <c r="I2265" s="133">
        <v>332545</v>
      </c>
      <c r="J2265" s="133" t="s">
        <v>5318</v>
      </c>
      <c r="K2265" s="133" t="s">
        <v>1423</v>
      </c>
      <c r="L2265" s="135" t="str">
        <f t="shared" si="70"/>
        <v>SD</v>
      </c>
      <c r="M2265" s="131">
        <f t="shared" si="71"/>
        <v>0</v>
      </c>
      <c r="P2265" s="136"/>
      <c r="Q2265" s="136"/>
      <c r="R2265" s="136"/>
      <c r="S2265" s="136"/>
      <c r="T2265"/>
      <c r="U2265" s="136"/>
      <c r="V2265" s="136"/>
      <c r="W2265"/>
      <c r="X2265" s="136"/>
      <c r="Y2265" s="136"/>
      <c r="Z2265" s="136"/>
      <c r="AA2265" s="136"/>
      <c r="AB2265" s="136"/>
      <c r="AC2265" s="136"/>
      <c r="AD2265" s="136"/>
      <c r="AE2265" s="136"/>
      <c r="AF2265" s="136"/>
      <c r="AG2265" s="136"/>
      <c r="AH2265" s="136"/>
      <c r="AI2265" s="136"/>
    </row>
    <row r="2266" spans="1:35" ht="15" x14ac:dyDescent="0.25">
      <c r="A2266" s="133">
        <v>325100</v>
      </c>
      <c r="B2266" s="133" t="s">
        <v>5312</v>
      </c>
      <c r="C2266" s="133">
        <v>3</v>
      </c>
      <c r="D2266" s="133" t="s">
        <v>5204</v>
      </c>
      <c r="E2266" s="133">
        <v>325</v>
      </c>
      <c r="F2266" s="133" t="s">
        <v>5291</v>
      </c>
      <c r="G2266" s="133">
        <v>32500</v>
      </c>
      <c r="H2266" s="133" t="s">
        <v>5291</v>
      </c>
      <c r="I2266" s="133">
        <v>332610</v>
      </c>
      <c r="J2266" s="133" t="s">
        <v>5320</v>
      </c>
      <c r="K2266" s="133" t="s">
        <v>5321</v>
      </c>
      <c r="L2266" s="135" t="str">
        <f t="shared" si="70"/>
        <v>SD</v>
      </c>
      <c r="M2266" s="131">
        <f t="shared" si="71"/>
        <v>0</v>
      </c>
      <c r="P2266" s="136"/>
      <c r="Q2266" s="136"/>
      <c r="R2266" s="136"/>
      <c r="S2266" s="136"/>
      <c r="T2266"/>
      <c r="U2266" s="136"/>
      <c r="V2266" s="136"/>
      <c r="W2266"/>
      <c r="X2266" s="136"/>
      <c r="Y2266" s="136"/>
      <c r="Z2266" s="136"/>
      <c r="AA2266" s="136"/>
      <c r="AB2266" s="136"/>
      <c r="AC2266" s="136"/>
      <c r="AD2266" s="136"/>
      <c r="AE2266" s="136"/>
      <c r="AF2266" s="136"/>
      <c r="AG2266" s="136"/>
      <c r="AH2266" s="136"/>
      <c r="AI2266" s="136"/>
    </row>
    <row r="2267" spans="1:35" ht="15" x14ac:dyDescent="0.25">
      <c r="A2267" s="133">
        <v>325100</v>
      </c>
      <c r="B2267" s="133" t="s">
        <v>5312</v>
      </c>
      <c r="C2267" s="133">
        <v>3</v>
      </c>
      <c r="D2267" s="133" t="s">
        <v>5204</v>
      </c>
      <c r="E2267" s="133">
        <v>325</v>
      </c>
      <c r="F2267" s="133" t="s">
        <v>5291</v>
      </c>
      <c r="G2267" s="133">
        <v>32500</v>
      </c>
      <c r="H2267" s="133" t="s">
        <v>5291</v>
      </c>
      <c r="I2267" s="133">
        <v>990243</v>
      </c>
      <c r="J2267" s="133" t="s">
        <v>5323</v>
      </c>
      <c r="K2267" s="133" t="s">
        <v>604</v>
      </c>
      <c r="L2267" s="135" t="str">
        <f t="shared" si="70"/>
        <v>SD</v>
      </c>
      <c r="M2267" s="131">
        <f t="shared" si="71"/>
        <v>0</v>
      </c>
      <c r="P2267" s="136"/>
      <c r="Q2267" s="136"/>
      <c r="R2267" s="136"/>
      <c r="S2267" s="136"/>
      <c r="T2267"/>
      <c r="U2267" s="136"/>
      <c r="V2267" s="136"/>
      <c r="W2267"/>
      <c r="X2267" s="136"/>
      <c r="Y2267" s="136"/>
      <c r="Z2267" s="136"/>
      <c r="AA2267" s="136"/>
      <c r="AB2267" s="136"/>
      <c r="AC2267" s="136"/>
      <c r="AD2267" s="136"/>
      <c r="AE2267" s="136"/>
      <c r="AF2267" s="136"/>
      <c r="AG2267" s="136"/>
      <c r="AH2267" s="136"/>
      <c r="AI2267" s="136"/>
    </row>
    <row r="2268" spans="1:35" ht="15" x14ac:dyDescent="0.25">
      <c r="A2268" s="133" t="s">
        <v>5324</v>
      </c>
      <c r="B2268" s="133" t="s">
        <v>5325</v>
      </c>
      <c r="C2268" s="133">
        <v>3</v>
      </c>
      <c r="D2268" s="133" t="s">
        <v>5204</v>
      </c>
      <c r="E2268" s="133">
        <v>325</v>
      </c>
      <c r="F2268" s="133" t="s">
        <v>5291</v>
      </c>
      <c r="G2268" s="133">
        <v>32500</v>
      </c>
      <c r="H2268" s="133" t="s">
        <v>5291</v>
      </c>
      <c r="I2268" s="133"/>
      <c r="J2268" s="133"/>
      <c r="K2268" s="133"/>
      <c r="L2268" s="135" t="str">
        <f t="shared" si="70"/>
        <v>SD</v>
      </c>
      <c r="M2268" s="131">
        <f t="shared" si="71"/>
        <v>0</v>
      </c>
      <c r="P2268" s="136"/>
      <c r="Q2268" s="136"/>
      <c r="R2268" s="136"/>
      <c r="S2268" s="136"/>
      <c r="T2268"/>
      <c r="U2268" s="136"/>
      <c r="V2268" s="136"/>
      <c r="W2268"/>
      <c r="X2268" s="136"/>
      <c r="Y2268" s="136"/>
      <c r="Z2268" s="136"/>
      <c r="AA2268" s="136"/>
      <c r="AB2268" s="136"/>
      <c r="AC2268" s="136"/>
      <c r="AD2268" s="136"/>
      <c r="AE2268" s="136"/>
      <c r="AF2268" s="136"/>
      <c r="AG2268" s="136"/>
      <c r="AH2268" s="136"/>
      <c r="AI2268" s="136"/>
    </row>
    <row r="2269" spans="1:35" ht="15" x14ac:dyDescent="0.25">
      <c r="A2269" s="133" t="s">
        <v>5326</v>
      </c>
      <c r="B2269" s="133" t="s">
        <v>5327</v>
      </c>
      <c r="C2269" s="133">
        <v>3</v>
      </c>
      <c r="D2269" s="133" t="s">
        <v>5204</v>
      </c>
      <c r="E2269" s="133">
        <v>325</v>
      </c>
      <c r="F2269" s="133" t="s">
        <v>5291</v>
      </c>
      <c r="G2269" s="133">
        <v>32500</v>
      </c>
      <c r="H2269" s="133" t="s">
        <v>5291</v>
      </c>
      <c r="I2269" s="133"/>
      <c r="J2269" s="133"/>
      <c r="K2269" s="133"/>
      <c r="L2269" s="135" t="str">
        <f t="shared" si="70"/>
        <v>SD</v>
      </c>
      <c r="M2269" s="131">
        <f t="shared" si="71"/>
        <v>0</v>
      </c>
      <c r="P2269" s="136"/>
      <c r="Q2269" s="136"/>
      <c r="R2269" s="136"/>
      <c r="S2269" s="136"/>
      <c r="T2269"/>
      <c r="U2269" s="136"/>
      <c r="V2269" s="136"/>
      <c r="W2269"/>
      <c r="X2269" s="136"/>
      <c r="Y2269" s="136"/>
      <c r="Z2269" s="136"/>
      <c r="AA2269" s="136"/>
      <c r="AB2269" s="136"/>
      <c r="AC2269" s="136"/>
      <c r="AD2269" s="136"/>
      <c r="AE2269" s="136"/>
      <c r="AF2269" s="136"/>
      <c r="AG2269" s="136"/>
      <c r="AH2269" s="136"/>
      <c r="AI2269" s="136"/>
    </row>
    <row r="2270" spans="1:35" ht="15" x14ac:dyDescent="0.25">
      <c r="A2270" s="133" t="s">
        <v>5328</v>
      </c>
      <c r="B2270" s="133" t="s">
        <v>5329</v>
      </c>
      <c r="C2270" s="133">
        <v>3</v>
      </c>
      <c r="D2270" s="133" t="s">
        <v>5204</v>
      </c>
      <c r="E2270" s="133">
        <v>325</v>
      </c>
      <c r="F2270" s="133" t="s">
        <v>5291</v>
      </c>
      <c r="G2270" s="133">
        <v>32500</v>
      </c>
      <c r="H2270" s="133" t="s">
        <v>5291</v>
      </c>
      <c r="I2270" s="133"/>
      <c r="J2270" s="133"/>
      <c r="K2270" s="133"/>
      <c r="L2270" s="135" t="str">
        <f t="shared" si="70"/>
        <v>SD</v>
      </c>
      <c r="M2270" s="131">
        <f t="shared" si="71"/>
        <v>0</v>
      </c>
      <c r="P2270" s="136"/>
      <c r="Q2270" s="136"/>
      <c r="R2270" s="136"/>
      <c r="S2270" s="136"/>
      <c r="T2270"/>
      <c r="U2270" s="136"/>
      <c r="V2270" s="136"/>
      <c r="W2270"/>
      <c r="X2270" s="136"/>
      <c r="Y2270" s="136"/>
      <c r="Z2270" s="136"/>
      <c r="AA2270" s="136"/>
      <c r="AB2270" s="136"/>
      <c r="AC2270" s="136"/>
      <c r="AD2270" s="136"/>
      <c r="AE2270" s="136"/>
      <c r="AF2270" s="136"/>
      <c r="AG2270" s="136"/>
      <c r="AH2270" s="136"/>
      <c r="AI2270" s="136"/>
    </row>
    <row r="2271" spans="1:35" ht="15" x14ac:dyDescent="0.25">
      <c r="A2271" s="133" t="s">
        <v>5332</v>
      </c>
      <c r="B2271" s="133" t="s">
        <v>5333</v>
      </c>
      <c r="C2271" s="133">
        <v>3</v>
      </c>
      <c r="D2271" s="133" t="s">
        <v>5204</v>
      </c>
      <c r="E2271" s="133">
        <v>325</v>
      </c>
      <c r="F2271" s="133" t="s">
        <v>5291</v>
      </c>
      <c r="G2271" s="133">
        <v>32500</v>
      </c>
      <c r="H2271" s="133" t="s">
        <v>5291</v>
      </c>
      <c r="I2271" s="133"/>
      <c r="J2271" s="133"/>
      <c r="K2271" s="133"/>
      <c r="L2271" s="135" t="str">
        <f t="shared" si="70"/>
        <v>SD</v>
      </c>
      <c r="M2271" s="131">
        <f t="shared" si="71"/>
        <v>0</v>
      </c>
      <c r="P2271" s="136"/>
      <c r="Q2271" s="136"/>
      <c r="R2271" s="136"/>
      <c r="S2271" s="136"/>
      <c r="T2271"/>
      <c r="U2271" s="136"/>
      <c r="V2271" s="136"/>
      <c r="W2271"/>
      <c r="X2271" s="136"/>
      <c r="Y2271" s="136"/>
      <c r="Z2271" s="136"/>
      <c r="AA2271" s="136"/>
      <c r="AB2271" s="136"/>
      <c r="AC2271" s="136"/>
      <c r="AD2271" s="136"/>
      <c r="AE2271" s="136"/>
      <c r="AF2271" s="136"/>
      <c r="AG2271" s="136"/>
      <c r="AH2271" s="136"/>
      <c r="AI2271" s="136"/>
    </row>
    <row r="2272" spans="1:35" ht="15" x14ac:dyDescent="0.25">
      <c r="A2272" s="133" t="s">
        <v>5334</v>
      </c>
      <c r="B2272" s="133" t="s">
        <v>5335</v>
      </c>
      <c r="C2272" s="133">
        <v>3</v>
      </c>
      <c r="D2272" s="133" t="s">
        <v>5204</v>
      </c>
      <c r="E2272" s="133">
        <v>325</v>
      </c>
      <c r="F2272" s="133" t="s">
        <v>5291</v>
      </c>
      <c r="G2272" s="133">
        <v>32500</v>
      </c>
      <c r="H2272" s="133" t="s">
        <v>5291</v>
      </c>
      <c r="I2272" s="133"/>
      <c r="J2272" s="133"/>
      <c r="K2272" s="133"/>
      <c r="L2272" s="135" t="str">
        <f t="shared" si="70"/>
        <v>SD</v>
      </c>
      <c r="M2272" s="131">
        <f t="shared" si="71"/>
        <v>0</v>
      </c>
      <c r="P2272" s="136"/>
      <c r="Q2272" s="136"/>
      <c r="R2272" s="136"/>
      <c r="S2272" s="136"/>
      <c r="T2272"/>
      <c r="U2272" s="136"/>
      <c r="V2272" s="136"/>
      <c r="W2272"/>
      <c r="X2272" s="136"/>
      <c r="Y2272" s="136"/>
      <c r="Z2272" s="136"/>
      <c r="AA2272" s="136"/>
      <c r="AB2272" s="136"/>
      <c r="AC2272" s="136"/>
      <c r="AD2272" s="136"/>
      <c r="AE2272" s="136"/>
      <c r="AF2272" s="136"/>
      <c r="AG2272" s="136"/>
      <c r="AH2272" s="136"/>
      <c r="AI2272" s="136"/>
    </row>
    <row r="2273" spans="1:35" ht="15" x14ac:dyDescent="0.25">
      <c r="A2273" s="133" t="s">
        <v>5336</v>
      </c>
      <c r="B2273" s="133" t="s">
        <v>5337</v>
      </c>
      <c r="C2273" s="133">
        <v>3</v>
      </c>
      <c r="D2273" s="133" t="s">
        <v>5204</v>
      </c>
      <c r="E2273" s="133">
        <v>325</v>
      </c>
      <c r="F2273" s="133" t="s">
        <v>5291</v>
      </c>
      <c r="G2273" s="133">
        <v>32500</v>
      </c>
      <c r="H2273" s="133" t="s">
        <v>5291</v>
      </c>
      <c r="I2273" s="133"/>
      <c r="J2273" s="133"/>
      <c r="K2273" s="133"/>
      <c r="L2273" s="135" t="str">
        <f t="shared" si="70"/>
        <v>SD</v>
      </c>
      <c r="M2273" s="131">
        <f t="shared" si="71"/>
        <v>0</v>
      </c>
      <c r="P2273" s="136"/>
      <c r="Q2273" s="136"/>
      <c r="R2273" s="136"/>
      <c r="S2273" s="136"/>
      <c r="T2273"/>
      <c r="U2273" s="136"/>
      <c r="V2273" s="136"/>
      <c r="W2273"/>
      <c r="X2273" s="136"/>
      <c r="Y2273" s="136"/>
      <c r="Z2273" s="136"/>
      <c r="AA2273" s="136"/>
      <c r="AB2273" s="136"/>
      <c r="AC2273" s="136"/>
      <c r="AD2273" s="136"/>
      <c r="AE2273" s="136"/>
      <c r="AF2273" s="136"/>
      <c r="AG2273" s="136"/>
      <c r="AH2273" s="136"/>
      <c r="AI2273" s="136"/>
    </row>
    <row r="2274" spans="1:35" ht="30" x14ac:dyDescent="0.25">
      <c r="A2274" s="133" t="s">
        <v>5338</v>
      </c>
      <c r="B2274" s="133" t="s">
        <v>5339</v>
      </c>
      <c r="C2274" s="133">
        <v>3</v>
      </c>
      <c r="D2274" s="133" t="s">
        <v>5204</v>
      </c>
      <c r="E2274" s="133">
        <v>325</v>
      </c>
      <c r="F2274" s="133" t="s">
        <v>5291</v>
      </c>
      <c r="G2274" s="133">
        <v>32500</v>
      </c>
      <c r="H2274" s="133" t="s">
        <v>5291</v>
      </c>
      <c r="I2274" s="133"/>
      <c r="J2274" s="133"/>
      <c r="K2274" s="133"/>
      <c r="L2274" s="135" t="str">
        <f t="shared" si="70"/>
        <v>SD</v>
      </c>
      <c r="M2274" s="131">
        <f t="shared" si="71"/>
        <v>0</v>
      </c>
      <c r="P2274" s="136"/>
      <c r="Q2274" s="136"/>
      <c r="R2274" s="136"/>
      <c r="S2274" s="136"/>
      <c r="T2274"/>
      <c r="U2274" s="136"/>
      <c r="V2274" s="136"/>
      <c r="W2274"/>
      <c r="X2274" s="136"/>
      <c r="Y2274" s="136"/>
      <c r="Z2274" s="136"/>
      <c r="AA2274" s="136"/>
      <c r="AB2274" s="136"/>
      <c r="AC2274" s="136"/>
      <c r="AD2274" s="136"/>
      <c r="AE2274" s="136"/>
      <c r="AF2274" s="136"/>
      <c r="AG2274" s="136"/>
      <c r="AH2274" s="136"/>
      <c r="AI2274" s="136"/>
    </row>
    <row r="2275" spans="1:35" ht="30" x14ac:dyDescent="0.25">
      <c r="A2275" s="133" t="s">
        <v>5340</v>
      </c>
      <c r="B2275" s="133" t="s">
        <v>5341</v>
      </c>
      <c r="C2275" s="133">
        <v>3</v>
      </c>
      <c r="D2275" s="133" t="s">
        <v>5204</v>
      </c>
      <c r="E2275" s="133">
        <v>325</v>
      </c>
      <c r="F2275" s="133" t="s">
        <v>5291</v>
      </c>
      <c r="G2275" s="133">
        <v>32500</v>
      </c>
      <c r="H2275" s="133" t="s">
        <v>5291</v>
      </c>
      <c r="I2275" s="133"/>
      <c r="J2275" s="133"/>
      <c r="K2275" s="133"/>
      <c r="L2275" s="135" t="str">
        <f t="shared" si="70"/>
        <v>SD</v>
      </c>
      <c r="M2275" s="131">
        <f t="shared" si="71"/>
        <v>0</v>
      </c>
      <c r="P2275" s="136"/>
      <c r="Q2275" s="136"/>
      <c r="R2275" s="136"/>
      <c r="S2275" s="136"/>
      <c r="T2275"/>
      <c r="U2275" s="136"/>
      <c r="V2275" s="136"/>
      <c r="W2275"/>
      <c r="X2275" s="136"/>
      <c r="Y2275" s="136"/>
      <c r="Z2275" s="136"/>
      <c r="AA2275" s="136"/>
      <c r="AB2275" s="136"/>
      <c r="AC2275" s="136"/>
      <c r="AD2275" s="136"/>
      <c r="AE2275" s="136"/>
      <c r="AF2275" s="136"/>
      <c r="AG2275" s="136"/>
      <c r="AH2275" s="136"/>
      <c r="AI2275" s="136"/>
    </row>
    <row r="2276" spans="1:35" ht="15" x14ac:dyDescent="0.25">
      <c r="A2276" s="133">
        <v>325200</v>
      </c>
      <c r="B2276" s="133" t="s">
        <v>5342</v>
      </c>
      <c r="C2276" s="133">
        <v>3</v>
      </c>
      <c r="D2276" s="133" t="s">
        <v>5204</v>
      </c>
      <c r="E2276" s="133">
        <v>325</v>
      </c>
      <c r="F2276" s="133" t="s">
        <v>5291</v>
      </c>
      <c r="G2276" s="133">
        <v>32500</v>
      </c>
      <c r="H2276" s="133" t="s">
        <v>5291</v>
      </c>
      <c r="I2276" s="133">
        <v>332570</v>
      </c>
      <c r="J2276" s="133" t="s">
        <v>5344</v>
      </c>
      <c r="K2276" s="133" t="s">
        <v>1423</v>
      </c>
      <c r="L2276" s="135" t="str">
        <f t="shared" si="70"/>
        <v>SD</v>
      </c>
      <c r="M2276" s="131">
        <f t="shared" si="71"/>
        <v>0</v>
      </c>
      <c r="P2276" s="136"/>
      <c r="Q2276" s="136"/>
      <c r="R2276" s="136"/>
      <c r="S2276" s="136"/>
      <c r="T2276"/>
      <c r="U2276" s="136"/>
      <c r="V2276" s="136"/>
      <c r="W2276"/>
      <c r="X2276" s="136"/>
      <c r="Y2276" s="136"/>
      <c r="Z2276" s="136"/>
      <c r="AA2276" s="136"/>
      <c r="AB2276" s="136"/>
      <c r="AC2276" s="136"/>
      <c r="AD2276" s="136"/>
      <c r="AE2276" s="136"/>
      <c r="AF2276" s="136"/>
      <c r="AG2276" s="136"/>
      <c r="AH2276" s="136"/>
      <c r="AI2276" s="136"/>
    </row>
    <row r="2277" spans="1:35" ht="15" x14ac:dyDescent="0.25">
      <c r="A2277" s="133">
        <v>325200</v>
      </c>
      <c r="B2277" s="133" t="s">
        <v>5342</v>
      </c>
      <c r="C2277" s="133">
        <v>3</v>
      </c>
      <c r="D2277" s="133" t="s">
        <v>5204</v>
      </c>
      <c r="E2277" s="133">
        <v>325</v>
      </c>
      <c r="F2277" s="133" t="s">
        <v>5291</v>
      </c>
      <c r="G2277" s="133">
        <v>32500</v>
      </c>
      <c r="H2277" s="133" t="s">
        <v>5291</v>
      </c>
      <c r="I2277" s="133">
        <v>332571</v>
      </c>
      <c r="J2277" s="133" t="s">
        <v>5346</v>
      </c>
      <c r="K2277" s="133" t="s">
        <v>1423</v>
      </c>
      <c r="L2277" s="135" t="str">
        <f t="shared" si="70"/>
        <v>SD</v>
      </c>
      <c r="M2277" s="131">
        <f t="shared" si="71"/>
        <v>0</v>
      </c>
      <c r="P2277" s="136"/>
      <c r="Q2277" s="136"/>
      <c r="R2277" s="136"/>
      <c r="S2277" s="136"/>
      <c r="T2277"/>
      <c r="U2277" s="136"/>
      <c r="V2277" s="136"/>
      <c r="W2277"/>
      <c r="X2277" s="136"/>
      <c r="Y2277" s="136"/>
      <c r="Z2277" s="136"/>
      <c r="AA2277" s="136"/>
      <c r="AB2277" s="136"/>
      <c r="AC2277" s="136"/>
      <c r="AD2277" s="136"/>
      <c r="AE2277" s="136"/>
      <c r="AF2277" s="136"/>
      <c r="AG2277" s="136"/>
      <c r="AH2277" s="136"/>
      <c r="AI2277" s="136"/>
    </row>
    <row r="2278" spans="1:35" ht="15" x14ac:dyDescent="0.25">
      <c r="A2278" s="133">
        <v>325200</v>
      </c>
      <c r="B2278" s="133" t="s">
        <v>5342</v>
      </c>
      <c r="C2278" s="133">
        <v>3</v>
      </c>
      <c r="D2278" s="133" t="s">
        <v>5204</v>
      </c>
      <c r="E2278" s="133">
        <v>325</v>
      </c>
      <c r="F2278" s="133" t="s">
        <v>5291</v>
      </c>
      <c r="G2278" s="133">
        <v>32500</v>
      </c>
      <c r="H2278" s="133" t="s">
        <v>5291</v>
      </c>
      <c r="I2278" s="133">
        <v>332572</v>
      </c>
      <c r="J2278" s="133" t="s">
        <v>5348</v>
      </c>
      <c r="K2278" s="133" t="s">
        <v>1423</v>
      </c>
      <c r="L2278" s="135" t="str">
        <f t="shared" si="70"/>
        <v>SD</v>
      </c>
      <c r="M2278" s="131">
        <f t="shared" si="71"/>
        <v>0</v>
      </c>
      <c r="P2278" s="136"/>
      <c r="Q2278" s="136"/>
      <c r="R2278" s="136"/>
      <c r="S2278" s="136"/>
      <c r="T2278"/>
      <c r="U2278" s="136"/>
      <c r="V2278" s="136"/>
      <c r="W2278"/>
      <c r="X2278" s="136"/>
      <c r="Y2278" s="136"/>
      <c r="Z2278" s="136"/>
      <c r="AA2278" s="136"/>
      <c r="AB2278" s="136"/>
      <c r="AC2278" s="136"/>
      <c r="AD2278" s="136"/>
      <c r="AE2278" s="136"/>
      <c r="AF2278" s="136"/>
      <c r="AG2278" s="136"/>
      <c r="AH2278" s="136"/>
      <c r="AI2278" s="136"/>
    </row>
    <row r="2279" spans="1:35" ht="15" x14ac:dyDescent="0.25">
      <c r="A2279" s="133">
        <v>325200</v>
      </c>
      <c r="B2279" s="133" t="s">
        <v>5342</v>
      </c>
      <c r="C2279" s="133">
        <v>3</v>
      </c>
      <c r="D2279" s="133" t="s">
        <v>5204</v>
      </c>
      <c r="E2279" s="133">
        <v>325</v>
      </c>
      <c r="F2279" s="133" t="s">
        <v>5291</v>
      </c>
      <c r="G2279" s="133">
        <v>32500</v>
      </c>
      <c r="H2279" s="133" t="s">
        <v>5291</v>
      </c>
      <c r="I2279" s="133">
        <v>332573</v>
      </c>
      <c r="J2279" s="133" t="s">
        <v>5350</v>
      </c>
      <c r="K2279" s="133" t="s">
        <v>1423</v>
      </c>
      <c r="L2279" s="135" t="str">
        <f t="shared" si="70"/>
        <v>SD</v>
      </c>
      <c r="M2279" s="131">
        <f t="shared" si="71"/>
        <v>0</v>
      </c>
      <c r="P2279" s="136"/>
      <c r="Q2279" s="136"/>
      <c r="R2279" s="136"/>
      <c r="S2279" s="136"/>
      <c r="T2279"/>
      <c r="U2279" s="136"/>
      <c r="V2279" s="136"/>
      <c r="W2279"/>
      <c r="X2279" s="136"/>
      <c r="Y2279" s="136"/>
      <c r="Z2279" s="136"/>
      <c r="AA2279" s="136"/>
      <c r="AB2279" s="136"/>
      <c r="AC2279" s="136"/>
      <c r="AD2279" s="136"/>
      <c r="AE2279" s="136"/>
      <c r="AF2279" s="136"/>
      <c r="AG2279" s="136"/>
      <c r="AH2279" s="136"/>
      <c r="AI2279" s="136"/>
    </row>
    <row r="2280" spans="1:35" ht="15" x14ac:dyDescent="0.25">
      <c r="A2280" s="133">
        <v>325200</v>
      </c>
      <c r="B2280" s="133" t="s">
        <v>5342</v>
      </c>
      <c r="C2280" s="133">
        <v>3</v>
      </c>
      <c r="D2280" s="133" t="s">
        <v>5204</v>
      </c>
      <c r="E2280" s="133">
        <v>325</v>
      </c>
      <c r="F2280" s="133" t="s">
        <v>5291</v>
      </c>
      <c r="G2280" s="133">
        <v>32500</v>
      </c>
      <c r="H2280" s="133" t="s">
        <v>5291</v>
      </c>
      <c r="I2280" s="133">
        <v>332574</v>
      </c>
      <c r="J2280" s="133" t="s">
        <v>5352</v>
      </c>
      <c r="K2280" s="133" t="s">
        <v>1423</v>
      </c>
      <c r="L2280" s="135" t="str">
        <f t="shared" si="70"/>
        <v>SD</v>
      </c>
      <c r="M2280" s="131">
        <f t="shared" si="71"/>
        <v>0</v>
      </c>
      <c r="P2280" s="136"/>
      <c r="Q2280" s="136"/>
      <c r="R2280" s="136"/>
      <c r="S2280" s="136"/>
      <c r="T2280"/>
      <c r="U2280" s="136"/>
      <c r="V2280" s="136"/>
      <c r="W2280"/>
      <c r="X2280" s="136"/>
      <c r="Y2280" s="136"/>
      <c r="Z2280" s="136"/>
      <c r="AA2280" s="136"/>
      <c r="AB2280" s="136"/>
      <c r="AC2280" s="136"/>
      <c r="AD2280" s="136"/>
      <c r="AE2280" s="136"/>
      <c r="AF2280" s="136"/>
      <c r="AG2280" s="136"/>
      <c r="AH2280" s="136"/>
      <c r="AI2280" s="136"/>
    </row>
    <row r="2281" spans="1:35" ht="15" x14ac:dyDescent="0.25">
      <c r="A2281" s="133">
        <v>325200</v>
      </c>
      <c r="B2281" s="133" t="s">
        <v>5342</v>
      </c>
      <c r="C2281" s="133">
        <v>3</v>
      </c>
      <c r="D2281" s="133" t="s">
        <v>5204</v>
      </c>
      <c r="E2281" s="133">
        <v>325</v>
      </c>
      <c r="F2281" s="133" t="s">
        <v>5291</v>
      </c>
      <c r="G2281" s="133">
        <v>32500</v>
      </c>
      <c r="H2281" s="133" t="s">
        <v>5291</v>
      </c>
      <c r="I2281" s="133">
        <v>332575</v>
      </c>
      <c r="J2281" s="133" t="s">
        <v>5354</v>
      </c>
      <c r="K2281" s="133" t="s">
        <v>1423</v>
      </c>
      <c r="L2281" s="135" t="str">
        <f t="shared" si="70"/>
        <v>SD</v>
      </c>
      <c r="M2281" s="131">
        <f t="shared" si="71"/>
        <v>0</v>
      </c>
      <c r="P2281" s="136"/>
      <c r="Q2281" s="136"/>
      <c r="R2281" s="136"/>
      <c r="S2281" s="136"/>
      <c r="T2281"/>
      <c r="U2281" s="136"/>
      <c r="V2281" s="136"/>
      <c r="W2281"/>
      <c r="X2281" s="136"/>
      <c r="Y2281" s="136"/>
      <c r="Z2281" s="136"/>
      <c r="AA2281" s="136"/>
      <c r="AB2281" s="136"/>
      <c r="AC2281" s="136"/>
      <c r="AD2281" s="136"/>
      <c r="AE2281" s="136"/>
      <c r="AF2281" s="136"/>
      <c r="AG2281" s="136"/>
      <c r="AH2281" s="136"/>
      <c r="AI2281" s="136"/>
    </row>
    <row r="2282" spans="1:35" ht="15" x14ac:dyDescent="0.25">
      <c r="A2282" s="133">
        <v>325200</v>
      </c>
      <c r="B2282" s="133" t="s">
        <v>5342</v>
      </c>
      <c r="C2282" s="133">
        <v>3</v>
      </c>
      <c r="D2282" s="133" t="s">
        <v>5204</v>
      </c>
      <c r="E2282" s="133">
        <v>325</v>
      </c>
      <c r="F2282" s="133" t="s">
        <v>5291</v>
      </c>
      <c r="G2282" s="133">
        <v>32500</v>
      </c>
      <c r="H2282" s="133" t="s">
        <v>5291</v>
      </c>
      <c r="I2282" s="133">
        <v>332577</v>
      </c>
      <c r="J2282" s="133" t="s">
        <v>5356</v>
      </c>
      <c r="K2282" s="133" t="s">
        <v>1423</v>
      </c>
      <c r="L2282" s="135" t="str">
        <f t="shared" si="70"/>
        <v>SD</v>
      </c>
      <c r="M2282" s="131">
        <f t="shared" si="71"/>
        <v>0</v>
      </c>
      <c r="P2282" s="136"/>
      <c r="Q2282" s="136"/>
      <c r="R2282" s="136"/>
      <c r="S2282" s="136"/>
      <c r="T2282"/>
      <c r="U2282" s="136"/>
      <c r="V2282" s="136"/>
      <c r="W2282"/>
      <c r="X2282" s="136"/>
      <c r="Y2282" s="136"/>
      <c r="Z2282" s="136"/>
      <c r="AA2282" s="136"/>
      <c r="AB2282" s="136"/>
      <c r="AC2282" s="136"/>
      <c r="AD2282" s="136"/>
      <c r="AE2282" s="136"/>
      <c r="AF2282" s="136"/>
      <c r="AG2282" s="136"/>
      <c r="AH2282" s="136"/>
      <c r="AI2282" s="136"/>
    </row>
    <row r="2283" spans="1:35" ht="15" x14ac:dyDescent="0.25">
      <c r="A2283" s="133">
        <v>325200</v>
      </c>
      <c r="B2283" s="133" t="s">
        <v>5342</v>
      </c>
      <c r="C2283" s="133">
        <v>3</v>
      </c>
      <c r="D2283" s="133" t="s">
        <v>5204</v>
      </c>
      <c r="E2283" s="133">
        <v>325</v>
      </c>
      <c r="F2283" s="133" t="s">
        <v>5291</v>
      </c>
      <c r="G2283" s="133">
        <v>32500</v>
      </c>
      <c r="H2283" s="133" t="s">
        <v>5291</v>
      </c>
      <c r="I2283" s="133">
        <v>332578</v>
      </c>
      <c r="J2283" s="133" t="s">
        <v>5358</v>
      </c>
      <c r="K2283" s="133" t="s">
        <v>1423</v>
      </c>
      <c r="L2283" s="135" t="str">
        <f t="shared" si="70"/>
        <v>SD</v>
      </c>
      <c r="M2283" s="131">
        <f t="shared" si="71"/>
        <v>0</v>
      </c>
      <c r="P2283" s="136"/>
      <c r="Q2283" s="136"/>
      <c r="R2283" s="136"/>
      <c r="S2283" s="136"/>
      <c r="T2283"/>
      <c r="U2283" s="136"/>
      <c r="V2283" s="136"/>
      <c r="W2283"/>
      <c r="X2283" s="136"/>
      <c r="Y2283" s="136"/>
      <c r="Z2283" s="136"/>
      <c r="AA2283" s="136"/>
      <c r="AB2283" s="136"/>
      <c r="AC2283" s="136"/>
      <c r="AD2283" s="136"/>
      <c r="AE2283" s="136"/>
      <c r="AF2283" s="136"/>
      <c r="AG2283" s="136"/>
      <c r="AH2283" s="136"/>
      <c r="AI2283" s="136"/>
    </row>
    <row r="2284" spans="1:35" ht="15" x14ac:dyDescent="0.25">
      <c r="A2284" s="133">
        <v>325200</v>
      </c>
      <c r="B2284" s="133" t="s">
        <v>5342</v>
      </c>
      <c r="C2284" s="133">
        <v>3</v>
      </c>
      <c r="D2284" s="133" t="s">
        <v>5204</v>
      </c>
      <c r="E2284" s="133">
        <v>325</v>
      </c>
      <c r="F2284" s="133" t="s">
        <v>5291</v>
      </c>
      <c r="G2284" s="133">
        <v>32500</v>
      </c>
      <c r="H2284" s="133" t="s">
        <v>5291</v>
      </c>
      <c r="I2284" s="133">
        <v>332579</v>
      </c>
      <c r="J2284" s="133" t="s">
        <v>5360</v>
      </c>
      <c r="K2284" s="133" t="s">
        <v>1423</v>
      </c>
      <c r="L2284" s="135" t="str">
        <f t="shared" si="70"/>
        <v>SD</v>
      </c>
      <c r="M2284" s="131">
        <f t="shared" si="71"/>
        <v>0</v>
      </c>
      <c r="P2284" s="136"/>
      <c r="Q2284" s="136"/>
      <c r="R2284" s="136"/>
      <c r="S2284" s="136"/>
      <c r="T2284"/>
      <c r="U2284" s="136"/>
      <c r="V2284" s="136"/>
      <c r="W2284"/>
      <c r="X2284" s="136"/>
      <c r="Y2284" s="136"/>
      <c r="Z2284" s="136"/>
      <c r="AA2284" s="136"/>
      <c r="AB2284" s="136"/>
      <c r="AC2284" s="136"/>
      <c r="AD2284" s="136"/>
      <c r="AE2284" s="136"/>
      <c r="AF2284" s="136"/>
      <c r="AG2284" s="136"/>
      <c r="AH2284" s="136"/>
      <c r="AI2284" s="136"/>
    </row>
    <row r="2285" spans="1:35" ht="15" x14ac:dyDescent="0.25">
      <c r="A2285" s="133">
        <v>325200</v>
      </c>
      <c r="B2285" s="133" t="s">
        <v>5342</v>
      </c>
      <c r="C2285" s="133">
        <v>3</v>
      </c>
      <c r="D2285" s="133" t="s">
        <v>5204</v>
      </c>
      <c r="E2285" s="133">
        <v>325</v>
      </c>
      <c r="F2285" s="133" t="s">
        <v>5291</v>
      </c>
      <c r="G2285" s="133">
        <v>32500</v>
      </c>
      <c r="H2285" s="133" t="s">
        <v>5291</v>
      </c>
      <c r="I2285" s="133">
        <v>332581</v>
      </c>
      <c r="J2285" s="133" t="s">
        <v>5362</v>
      </c>
      <c r="K2285" s="133" t="s">
        <v>1423</v>
      </c>
      <c r="L2285" s="135" t="str">
        <f t="shared" si="70"/>
        <v>SD</v>
      </c>
      <c r="M2285" s="131">
        <f t="shared" si="71"/>
        <v>0</v>
      </c>
      <c r="P2285" s="136"/>
      <c r="Q2285" s="136"/>
      <c r="R2285" s="136"/>
      <c r="S2285" s="136"/>
      <c r="T2285"/>
      <c r="U2285" s="136"/>
      <c r="V2285" s="136"/>
      <c r="W2285"/>
      <c r="X2285" s="136"/>
      <c r="Y2285" s="136"/>
      <c r="Z2285" s="136"/>
      <c r="AA2285" s="136"/>
      <c r="AB2285" s="136"/>
      <c r="AC2285" s="136"/>
      <c r="AD2285" s="136"/>
      <c r="AE2285" s="136"/>
      <c r="AF2285" s="136"/>
      <c r="AG2285" s="136"/>
      <c r="AH2285" s="136"/>
      <c r="AI2285" s="136"/>
    </row>
    <row r="2286" spans="1:35" ht="15" x14ac:dyDescent="0.25">
      <c r="A2286" s="133">
        <v>325200</v>
      </c>
      <c r="B2286" s="133" t="s">
        <v>5342</v>
      </c>
      <c r="C2286" s="133">
        <v>3</v>
      </c>
      <c r="D2286" s="133" t="s">
        <v>5204</v>
      </c>
      <c r="E2286" s="133">
        <v>325</v>
      </c>
      <c r="F2286" s="133" t="s">
        <v>5291</v>
      </c>
      <c r="G2286" s="133">
        <v>32500</v>
      </c>
      <c r="H2286" s="133" t="s">
        <v>5291</v>
      </c>
      <c r="I2286" s="133">
        <v>332582</v>
      </c>
      <c r="J2286" s="133" t="s">
        <v>5364</v>
      </c>
      <c r="K2286" s="133" t="s">
        <v>1423</v>
      </c>
      <c r="L2286" s="135" t="str">
        <f t="shared" si="70"/>
        <v>SD</v>
      </c>
      <c r="M2286" s="131">
        <f t="shared" si="71"/>
        <v>0</v>
      </c>
      <c r="P2286" s="136"/>
      <c r="Q2286" s="136"/>
      <c r="R2286" s="136"/>
      <c r="S2286" s="136"/>
      <c r="T2286"/>
      <c r="U2286" s="136"/>
      <c r="V2286" s="136"/>
      <c r="W2286"/>
      <c r="X2286" s="136"/>
      <c r="Y2286" s="136"/>
      <c r="Z2286" s="136"/>
      <c r="AA2286" s="136"/>
      <c r="AB2286" s="136"/>
      <c r="AC2286" s="136"/>
      <c r="AD2286" s="136"/>
      <c r="AE2286" s="136"/>
      <c r="AF2286" s="136"/>
      <c r="AG2286" s="136"/>
      <c r="AH2286" s="136"/>
      <c r="AI2286" s="136"/>
    </row>
    <row r="2287" spans="1:35" ht="15" x14ac:dyDescent="0.25">
      <c r="A2287" s="133">
        <v>325200</v>
      </c>
      <c r="B2287" s="133" t="s">
        <v>5342</v>
      </c>
      <c r="C2287" s="133">
        <v>3</v>
      </c>
      <c r="D2287" s="133" t="s">
        <v>5204</v>
      </c>
      <c r="E2287" s="133">
        <v>325</v>
      </c>
      <c r="F2287" s="133" t="s">
        <v>5291</v>
      </c>
      <c r="G2287" s="133">
        <v>32500</v>
      </c>
      <c r="H2287" s="133" t="s">
        <v>5291</v>
      </c>
      <c r="I2287" s="133">
        <v>332588</v>
      </c>
      <c r="J2287" s="133" t="s">
        <v>5366</v>
      </c>
      <c r="K2287" s="133" t="s">
        <v>1423</v>
      </c>
      <c r="L2287" s="135" t="str">
        <f t="shared" si="70"/>
        <v>SD</v>
      </c>
      <c r="M2287" s="131">
        <f t="shared" si="71"/>
        <v>0</v>
      </c>
      <c r="P2287" s="136"/>
      <c r="Q2287" s="136"/>
      <c r="R2287" s="136"/>
      <c r="S2287" s="136"/>
      <c r="T2287"/>
      <c r="U2287" s="136"/>
      <c r="V2287" s="136"/>
      <c r="W2287"/>
      <c r="X2287" s="136"/>
      <c r="Y2287" s="136"/>
      <c r="Z2287" s="136"/>
      <c r="AA2287" s="136"/>
      <c r="AB2287" s="136"/>
      <c r="AC2287" s="136"/>
      <c r="AD2287" s="136"/>
      <c r="AE2287" s="136"/>
      <c r="AF2287" s="136"/>
      <c r="AG2287" s="136"/>
      <c r="AH2287" s="136"/>
      <c r="AI2287" s="136"/>
    </row>
    <row r="2288" spans="1:35" ht="15" x14ac:dyDescent="0.25">
      <c r="A2288" s="133">
        <v>325200</v>
      </c>
      <c r="B2288" s="133" t="s">
        <v>5342</v>
      </c>
      <c r="C2288" s="133">
        <v>3</v>
      </c>
      <c r="D2288" s="133" t="s">
        <v>5204</v>
      </c>
      <c r="E2288" s="133">
        <v>325</v>
      </c>
      <c r="F2288" s="133" t="s">
        <v>5291</v>
      </c>
      <c r="G2288" s="133">
        <v>32500</v>
      </c>
      <c r="H2288" s="133" t="s">
        <v>5291</v>
      </c>
      <c r="I2288" s="133">
        <v>332590</v>
      </c>
      <c r="J2288" s="133" t="s">
        <v>5368</v>
      </c>
      <c r="K2288" s="133" t="s">
        <v>1423</v>
      </c>
      <c r="L2288" s="135" t="str">
        <f t="shared" si="70"/>
        <v>SD</v>
      </c>
      <c r="M2288" s="131">
        <f t="shared" si="71"/>
        <v>0</v>
      </c>
      <c r="P2288" s="136"/>
      <c r="Q2288" s="136"/>
      <c r="R2288" s="136"/>
      <c r="S2288" s="136"/>
      <c r="T2288"/>
      <c r="U2288" s="136"/>
      <c r="V2288" s="136"/>
      <c r="W2288"/>
      <c r="X2288" s="136"/>
      <c r="Y2288" s="136"/>
      <c r="Z2288" s="136"/>
      <c r="AA2288" s="136"/>
      <c r="AB2288" s="136"/>
      <c r="AC2288" s="136"/>
      <c r="AD2288" s="136"/>
      <c r="AE2288" s="136"/>
      <c r="AF2288" s="136"/>
      <c r="AG2288" s="136"/>
      <c r="AH2288" s="136"/>
      <c r="AI2288" s="136"/>
    </row>
    <row r="2289" spans="1:35" ht="15" x14ac:dyDescent="0.25">
      <c r="A2289" s="133">
        <v>325200</v>
      </c>
      <c r="B2289" s="133" t="s">
        <v>5342</v>
      </c>
      <c r="C2289" s="133">
        <v>3</v>
      </c>
      <c r="D2289" s="133" t="s">
        <v>5204</v>
      </c>
      <c r="E2289" s="133">
        <v>325</v>
      </c>
      <c r="F2289" s="133" t="s">
        <v>5291</v>
      </c>
      <c r="G2289" s="133">
        <v>32500</v>
      </c>
      <c r="H2289" s="133" t="s">
        <v>5291</v>
      </c>
      <c r="I2289" s="133">
        <v>332591</v>
      </c>
      <c r="J2289" s="133" t="s">
        <v>5370</v>
      </c>
      <c r="K2289" s="133" t="s">
        <v>1423</v>
      </c>
      <c r="L2289" s="135" t="str">
        <f t="shared" si="70"/>
        <v>SD</v>
      </c>
      <c r="M2289" s="131">
        <f t="shared" si="71"/>
        <v>0</v>
      </c>
      <c r="P2289" s="136"/>
      <c r="Q2289" s="136"/>
      <c r="R2289" s="136"/>
      <c r="S2289" s="136"/>
      <c r="T2289"/>
      <c r="U2289" s="136"/>
      <c r="V2289" s="136"/>
      <c r="W2289"/>
      <c r="X2289" s="136"/>
      <c r="Y2289" s="136"/>
      <c r="Z2289" s="136"/>
      <c r="AA2289" s="136"/>
      <c r="AB2289" s="136"/>
      <c r="AC2289" s="136"/>
      <c r="AD2289" s="136"/>
      <c r="AE2289" s="136"/>
      <c r="AF2289" s="136"/>
      <c r="AG2289" s="136"/>
      <c r="AH2289" s="136"/>
      <c r="AI2289" s="136"/>
    </row>
    <row r="2290" spans="1:35" ht="15" x14ac:dyDescent="0.25">
      <c r="A2290" s="133">
        <v>325200</v>
      </c>
      <c r="B2290" s="133" t="s">
        <v>5342</v>
      </c>
      <c r="C2290" s="133">
        <v>3</v>
      </c>
      <c r="D2290" s="133" t="s">
        <v>5204</v>
      </c>
      <c r="E2290" s="133">
        <v>325</v>
      </c>
      <c r="F2290" s="133" t="s">
        <v>5291</v>
      </c>
      <c r="G2290" s="133">
        <v>32500</v>
      </c>
      <c r="H2290" s="133" t="s">
        <v>5291</v>
      </c>
      <c r="I2290" s="133">
        <v>990244</v>
      </c>
      <c r="J2290" s="133" t="s">
        <v>5372</v>
      </c>
      <c r="K2290" s="133" t="s">
        <v>1423</v>
      </c>
      <c r="L2290" s="135" t="str">
        <f t="shared" si="70"/>
        <v>SD</v>
      </c>
      <c r="M2290" s="131">
        <f t="shared" si="71"/>
        <v>0</v>
      </c>
      <c r="P2290" s="136"/>
      <c r="Q2290" s="136"/>
      <c r="R2290" s="136"/>
      <c r="S2290" s="136"/>
      <c r="T2290"/>
      <c r="U2290" s="136"/>
      <c r="V2290" s="136"/>
      <c r="W2290"/>
      <c r="X2290" s="136"/>
      <c r="Y2290" s="136"/>
      <c r="Z2290" s="136"/>
      <c r="AA2290" s="136"/>
      <c r="AB2290" s="136"/>
      <c r="AC2290" s="136"/>
      <c r="AD2290" s="136"/>
      <c r="AE2290" s="136"/>
      <c r="AF2290" s="136"/>
      <c r="AG2290" s="136"/>
      <c r="AH2290" s="136"/>
      <c r="AI2290" s="136"/>
    </row>
    <row r="2291" spans="1:35" ht="15" x14ac:dyDescent="0.25">
      <c r="A2291" s="133">
        <v>325200</v>
      </c>
      <c r="B2291" s="133" t="s">
        <v>5342</v>
      </c>
      <c r="C2291" s="133">
        <v>3</v>
      </c>
      <c r="D2291" s="133" t="s">
        <v>5204</v>
      </c>
      <c r="E2291" s="133">
        <v>325</v>
      </c>
      <c r="F2291" s="133" t="s">
        <v>5291</v>
      </c>
      <c r="G2291" s="133">
        <v>32500</v>
      </c>
      <c r="H2291" s="133" t="s">
        <v>5291</v>
      </c>
      <c r="I2291" s="133">
        <v>990247</v>
      </c>
      <c r="J2291" s="133" t="s">
        <v>5374</v>
      </c>
      <c r="K2291" s="133" t="s">
        <v>1423</v>
      </c>
      <c r="L2291" s="135" t="str">
        <f t="shared" si="70"/>
        <v>SD</v>
      </c>
      <c r="M2291" s="131">
        <f t="shared" si="71"/>
        <v>0</v>
      </c>
      <c r="P2291" s="136"/>
      <c r="Q2291" s="136"/>
      <c r="R2291" s="136"/>
      <c r="S2291" s="136"/>
      <c r="T2291"/>
      <c r="U2291" s="136"/>
      <c r="V2291" s="136"/>
      <c r="W2291"/>
      <c r="X2291" s="136"/>
      <c r="Y2291" s="136"/>
      <c r="Z2291" s="136"/>
      <c r="AA2291" s="136"/>
      <c r="AB2291" s="136"/>
      <c r="AC2291" s="136"/>
      <c r="AD2291" s="136"/>
      <c r="AE2291" s="136"/>
      <c r="AF2291" s="136"/>
      <c r="AG2291" s="136"/>
      <c r="AH2291" s="136"/>
      <c r="AI2291" s="136"/>
    </row>
    <row r="2292" spans="1:35" ht="15" x14ac:dyDescent="0.25">
      <c r="A2292" s="133">
        <v>325200</v>
      </c>
      <c r="B2292" s="133" t="s">
        <v>5342</v>
      </c>
      <c r="C2292" s="133">
        <v>3</v>
      </c>
      <c r="D2292" s="133" t="s">
        <v>5204</v>
      </c>
      <c r="E2292" s="133">
        <v>325</v>
      </c>
      <c r="F2292" s="133" t="s">
        <v>5291</v>
      </c>
      <c r="G2292" s="133">
        <v>32500</v>
      </c>
      <c r="H2292" s="133" t="s">
        <v>5291</v>
      </c>
      <c r="I2292" s="133">
        <v>990248</v>
      </c>
      <c r="J2292" s="133" t="s">
        <v>5376</v>
      </c>
      <c r="K2292" s="133" t="s">
        <v>1423</v>
      </c>
      <c r="L2292" s="135" t="str">
        <f t="shared" si="70"/>
        <v>SD</v>
      </c>
      <c r="M2292" s="131">
        <f t="shared" si="71"/>
        <v>0</v>
      </c>
      <c r="P2292" s="136"/>
      <c r="Q2292" s="136"/>
      <c r="R2292" s="136"/>
      <c r="S2292" s="136"/>
      <c r="T2292"/>
      <c r="U2292" s="136"/>
      <c r="V2292" s="136"/>
      <c r="W2292"/>
      <c r="X2292" s="136"/>
      <c r="Y2292" s="136"/>
      <c r="Z2292" s="136"/>
      <c r="AA2292" s="136"/>
      <c r="AB2292" s="136"/>
      <c r="AC2292" s="136"/>
      <c r="AD2292" s="136"/>
      <c r="AE2292" s="136"/>
      <c r="AF2292" s="136"/>
      <c r="AG2292" s="136"/>
      <c r="AH2292" s="136"/>
      <c r="AI2292" s="136"/>
    </row>
    <row r="2293" spans="1:35" ht="15" x14ac:dyDescent="0.25">
      <c r="A2293" s="133">
        <v>325200</v>
      </c>
      <c r="B2293" s="133" t="s">
        <v>5342</v>
      </c>
      <c r="C2293" s="133">
        <v>3</v>
      </c>
      <c r="D2293" s="133" t="s">
        <v>5204</v>
      </c>
      <c r="E2293" s="133">
        <v>325</v>
      </c>
      <c r="F2293" s="133" t="s">
        <v>5291</v>
      </c>
      <c r="G2293" s="133">
        <v>32500</v>
      </c>
      <c r="H2293" s="133" t="s">
        <v>5291</v>
      </c>
      <c r="I2293" s="133">
        <v>990249</v>
      </c>
      <c r="J2293" s="133" t="s">
        <v>5378</v>
      </c>
      <c r="K2293" s="133" t="s">
        <v>1423</v>
      </c>
      <c r="L2293" s="135" t="str">
        <f t="shared" si="70"/>
        <v>SD</v>
      </c>
      <c r="M2293" s="131">
        <f t="shared" si="71"/>
        <v>0</v>
      </c>
      <c r="P2293" s="136"/>
      <c r="Q2293" s="136"/>
      <c r="R2293" s="136"/>
      <c r="S2293" s="136"/>
      <c r="T2293"/>
      <c r="U2293" s="136"/>
      <c r="V2293" s="136"/>
      <c r="W2293"/>
      <c r="X2293" s="136"/>
      <c r="Y2293" s="136"/>
      <c r="Z2293" s="136"/>
      <c r="AA2293" s="136"/>
      <c r="AB2293" s="136"/>
      <c r="AC2293" s="136"/>
      <c r="AD2293" s="136"/>
      <c r="AE2293" s="136"/>
      <c r="AF2293" s="136"/>
      <c r="AG2293" s="136"/>
      <c r="AH2293" s="136"/>
      <c r="AI2293" s="136"/>
    </row>
    <row r="2294" spans="1:35" ht="15" x14ac:dyDescent="0.25">
      <c r="A2294" s="133">
        <v>325300</v>
      </c>
      <c r="B2294" s="133" t="s">
        <v>5379</v>
      </c>
      <c r="C2294" s="133">
        <v>3</v>
      </c>
      <c r="D2294" s="133" t="s">
        <v>5204</v>
      </c>
      <c r="E2294" s="133">
        <v>325</v>
      </c>
      <c r="F2294" s="133" t="s">
        <v>5291</v>
      </c>
      <c r="G2294" s="133">
        <v>32500</v>
      </c>
      <c r="H2294" s="133" t="s">
        <v>5291</v>
      </c>
      <c r="I2294" s="133"/>
      <c r="J2294" s="133"/>
      <c r="K2294" s="133"/>
      <c r="L2294" s="135" t="str">
        <f t="shared" si="70"/>
        <v>SD</v>
      </c>
      <c r="M2294" s="131">
        <f t="shared" si="71"/>
        <v>0</v>
      </c>
      <c r="P2294" s="136"/>
      <c r="Q2294" s="136"/>
      <c r="R2294" s="136"/>
      <c r="S2294" s="136"/>
      <c r="T2294"/>
      <c r="U2294" s="136"/>
      <c r="V2294" s="136"/>
      <c r="W2294"/>
      <c r="X2294" s="136"/>
      <c r="Y2294" s="136"/>
      <c r="Z2294" s="136"/>
      <c r="AA2294" s="136"/>
      <c r="AB2294" s="136"/>
      <c r="AC2294" s="136"/>
      <c r="AD2294" s="136"/>
      <c r="AE2294" s="136"/>
      <c r="AF2294" s="136"/>
      <c r="AG2294" s="136"/>
      <c r="AH2294" s="136"/>
      <c r="AI2294" s="136"/>
    </row>
    <row r="2295" spans="1:35" ht="15" x14ac:dyDescent="0.25">
      <c r="A2295" s="133">
        <v>325500</v>
      </c>
      <c r="B2295" s="133" t="s">
        <v>5380</v>
      </c>
      <c r="C2295" s="133">
        <v>3</v>
      </c>
      <c r="D2295" s="133" t="s">
        <v>5204</v>
      </c>
      <c r="E2295" s="133">
        <v>325</v>
      </c>
      <c r="F2295" s="133" t="s">
        <v>5291</v>
      </c>
      <c r="G2295" s="133">
        <v>32500</v>
      </c>
      <c r="H2295" s="133" t="s">
        <v>5291</v>
      </c>
      <c r="I2295" s="133"/>
      <c r="J2295" s="133"/>
      <c r="K2295" s="133"/>
      <c r="L2295" s="135" t="str">
        <f t="shared" si="70"/>
        <v>SD</v>
      </c>
      <c r="M2295" s="131">
        <f t="shared" si="71"/>
        <v>0</v>
      </c>
      <c r="P2295" s="136"/>
      <c r="Q2295" s="136"/>
      <c r="R2295" s="136"/>
      <c r="S2295" s="136"/>
      <c r="T2295"/>
      <c r="U2295" s="136"/>
      <c r="V2295" s="136"/>
      <c r="W2295"/>
      <c r="X2295" s="136"/>
      <c r="Y2295" s="136"/>
      <c r="Z2295" s="136"/>
      <c r="AA2295" s="136"/>
      <c r="AB2295" s="136"/>
      <c r="AC2295" s="136"/>
      <c r="AD2295" s="136"/>
      <c r="AE2295" s="136"/>
      <c r="AF2295" s="136"/>
      <c r="AG2295" s="136"/>
      <c r="AH2295" s="136"/>
      <c r="AI2295" s="136"/>
    </row>
    <row r="2296" spans="1:35" ht="15" x14ac:dyDescent="0.25">
      <c r="A2296" s="133">
        <v>330000</v>
      </c>
      <c r="B2296" s="133" t="s">
        <v>5384</v>
      </c>
      <c r="C2296" s="133">
        <v>3</v>
      </c>
      <c r="D2296" s="133" t="s">
        <v>5204</v>
      </c>
      <c r="E2296" s="133">
        <v>330</v>
      </c>
      <c r="F2296" s="133" t="s">
        <v>5382</v>
      </c>
      <c r="G2296" s="133">
        <v>33000</v>
      </c>
      <c r="H2296" s="133" t="s">
        <v>5382</v>
      </c>
      <c r="I2296" s="133"/>
      <c r="J2296" s="133"/>
      <c r="K2296" s="133"/>
      <c r="L2296" s="135" t="str">
        <f t="shared" si="70"/>
        <v>SD</v>
      </c>
      <c r="M2296" s="131">
        <f t="shared" si="71"/>
        <v>0</v>
      </c>
      <c r="P2296" s="136"/>
      <c r="Q2296" s="136"/>
      <c r="R2296" s="136"/>
      <c r="S2296" s="136"/>
      <c r="T2296"/>
      <c r="U2296" s="136"/>
      <c r="V2296" s="136"/>
      <c r="W2296"/>
      <c r="X2296" s="136"/>
      <c r="Y2296" s="136"/>
      <c r="Z2296" s="136"/>
      <c r="AA2296" s="136"/>
      <c r="AB2296" s="136"/>
      <c r="AC2296" s="136"/>
      <c r="AD2296" s="136"/>
      <c r="AE2296" s="136"/>
      <c r="AF2296" s="136"/>
      <c r="AG2296" s="136"/>
      <c r="AH2296" s="136"/>
      <c r="AI2296" s="136"/>
    </row>
    <row r="2297" spans="1:35" ht="15" x14ac:dyDescent="0.25">
      <c r="A2297" s="133">
        <v>330100</v>
      </c>
      <c r="B2297" s="133" t="s">
        <v>5385</v>
      </c>
      <c r="C2297" s="133">
        <v>3</v>
      </c>
      <c r="D2297" s="133" t="s">
        <v>5204</v>
      </c>
      <c r="E2297" s="133">
        <v>330</v>
      </c>
      <c r="F2297" s="133" t="s">
        <v>5382</v>
      </c>
      <c r="G2297" s="133">
        <v>33000</v>
      </c>
      <c r="H2297" s="133" t="s">
        <v>5382</v>
      </c>
      <c r="I2297" s="133">
        <v>227579</v>
      </c>
      <c r="J2297" s="133" t="s">
        <v>5387</v>
      </c>
      <c r="K2297" s="133" t="s">
        <v>545</v>
      </c>
      <c r="L2297" s="135" t="str">
        <f t="shared" si="70"/>
        <v>SD</v>
      </c>
      <c r="M2297" s="131">
        <f t="shared" si="71"/>
        <v>0</v>
      </c>
      <c r="P2297" s="136"/>
      <c r="Q2297" s="136"/>
      <c r="R2297" s="136"/>
      <c r="S2297" s="136"/>
      <c r="T2297"/>
      <c r="U2297" s="136"/>
      <c r="V2297" s="136"/>
      <c r="W2297"/>
      <c r="X2297" s="136"/>
      <c r="Y2297" s="136"/>
      <c r="Z2297" s="136"/>
      <c r="AA2297" s="136"/>
      <c r="AB2297" s="136"/>
      <c r="AC2297" s="136"/>
      <c r="AD2297" s="136"/>
      <c r="AE2297" s="136"/>
      <c r="AF2297" s="136"/>
      <c r="AG2297" s="136"/>
      <c r="AH2297" s="136"/>
      <c r="AI2297" s="136"/>
    </row>
    <row r="2298" spans="1:35" ht="15" x14ac:dyDescent="0.25">
      <c r="A2298" s="133">
        <v>330100</v>
      </c>
      <c r="B2298" s="133" t="s">
        <v>5385</v>
      </c>
      <c r="C2298" s="133">
        <v>3</v>
      </c>
      <c r="D2298" s="133" t="s">
        <v>5204</v>
      </c>
      <c r="E2298" s="133">
        <v>330</v>
      </c>
      <c r="F2298" s="133" t="s">
        <v>5382</v>
      </c>
      <c r="G2298" s="133">
        <v>33000</v>
      </c>
      <c r="H2298" s="133" t="s">
        <v>5382</v>
      </c>
      <c r="I2298" s="133">
        <v>228496</v>
      </c>
      <c r="J2298" s="133" t="s">
        <v>5389</v>
      </c>
      <c r="K2298" s="133" t="s">
        <v>545</v>
      </c>
      <c r="L2298" s="135" t="str">
        <f t="shared" si="70"/>
        <v>SD</v>
      </c>
      <c r="M2298" s="131">
        <f t="shared" si="71"/>
        <v>0</v>
      </c>
      <c r="P2298" s="136"/>
      <c r="Q2298" s="136"/>
      <c r="R2298" s="136"/>
      <c r="S2298" s="136"/>
      <c r="T2298"/>
      <c r="U2298" s="136"/>
      <c r="V2298" s="136"/>
      <c r="W2298"/>
      <c r="X2298" s="136"/>
      <c r="Y2298" s="136"/>
      <c r="Z2298" s="136"/>
      <c r="AA2298" s="136"/>
      <c r="AB2298" s="136"/>
      <c r="AC2298" s="136"/>
      <c r="AD2298" s="136"/>
      <c r="AE2298" s="136"/>
      <c r="AF2298" s="136"/>
      <c r="AG2298" s="136"/>
      <c r="AH2298" s="136"/>
      <c r="AI2298" s="136"/>
    </row>
    <row r="2299" spans="1:35" ht="15" x14ac:dyDescent="0.25">
      <c r="A2299" s="133">
        <v>330100</v>
      </c>
      <c r="B2299" s="133" t="s">
        <v>5385</v>
      </c>
      <c r="C2299" s="133">
        <v>3</v>
      </c>
      <c r="D2299" s="133" t="s">
        <v>5204</v>
      </c>
      <c r="E2299" s="133">
        <v>330</v>
      </c>
      <c r="F2299" s="133" t="s">
        <v>5382</v>
      </c>
      <c r="G2299" s="133">
        <v>33000</v>
      </c>
      <c r="H2299" s="133" t="s">
        <v>5382</v>
      </c>
      <c r="I2299" s="133">
        <v>334160</v>
      </c>
      <c r="J2299" s="133" t="s">
        <v>5391</v>
      </c>
      <c r="K2299" s="133" t="s">
        <v>587</v>
      </c>
      <c r="L2299" s="135" t="str">
        <f t="shared" si="70"/>
        <v>SD</v>
      </c>
      <c r="M2299" s="131">
        <f t="shared" si="71"/>
        <v>0</v>
      </c>
      <c r="P2299" s="136"/>
      <c r="Q2299" s="136"/>
      <c r="R2299" s="136"/>
      <c r="S2299" s="136"/>
      <c r="T2299"/>
      <c r="U2299" s="136"/>
      <c r="V2299" s="136"/>
      <c r="W2299"/>
      <c r="X2299" s="136"/>
      <c r="Y2299" s="136"/>
      <c r="Z2299" s="136"/>
      <c r="AA2299" s="136"/>
      <c r="AB2299" s="136"/>
      <c r="AC2299" s="136"/>
      <c r="AD2299" s="136"/>
      <c r="AE2299" s="136"/>
      <c r="AF2299" s="136"/>
      <c r="AG2299" s="136"/>
      <c r="AH2299" s="136"/>
      <c r="AI2299" s="136"/>
    </row>
    <row r="2300" spans="1:35" ht="15" x14ac:dyDescent="0.25">
      <c r="A2300" s="133">
        <v>330100</v>
      </c>
      <c r="B2300" s="133" t="s">
        <v>5385</v>
      </c>
      <c r="C2300" s="133">
        <v>3</v>
      </c>
      <c r="D2300" s="133" t="s">
        <v>5204</v>
      </c>
      <c r="E2300" s="133">
        <v>330</v>
      </c>
      <c r="F2300" s="133" t="s">
        <v>5382</v>
      </c>
      <c r="G2300" s="133">
        <v>33000</v>
      </c>
      <c r="H2300" s="133" t="s">
        <v>5382</v>
      </c>
      <c r="I2300" s="133">
        <v>550560</v>
      </c>
      <c r="J2300" s="133" t="s">
        <v>5393</v>
      </c>
      <c r="K2300" s="133" t="s">
        <v>1156</v>
      </c>
      <c r="L2300" s="135" t="str">
        <f t="shared" si="70"/>
        <v>SD</v>
      </c>
      <c r="M2300" s="131">
        <f t="shared" si="71"/>
        <v>0</v>
      </c>
      <c r="P2300" s="136"/>
      <c r="Q2300" s="136"/>
      <c r="R2300" s="136"/>
      <c r="S2300" s="136"/>
      <c r="T2300"/>
      <c r="U2300" s="136"/>
      <c r="V2300" s="136"/>
      <c r="W2300"/>
      <c r="X2300" s="136"/>
      <c r="Y2300" s="136"/>
      <c r="Z2300" s="136"/>
      <c r="AA2300" s="136"/>
      <c r="AB2300" s="136"/>
      <c r="AC2300" s="136"/>
      <c r="AD2300" s="136"/>
      <c r="AE2300" s="136"/>
      <c r="AF2300" s="136"/>
      <c r="AG2300" s="136"/>
      <c r="AH2300" s="136"/>
      <c r="AI2300" s="136"/>
    </row>
    <row r="2301" spans="1:35" ht="15" x14ac:dyDescent="0.25">
      <c r="A2301" s="133">
        <v>330100</v>
      </c>
      <c r="B2301" s="133" t="s">
        <v>5385</v>
      </c>
      <c r="C2301" s="133">
        <v>3</v>
      </c>
      <c r="D2301" s="133" t="s">
        <v>5204</v>
      </c>
      <c r="E2301" s="133">
        <v>330</v>
      </c>
      <c r="F2301" s="133" t="s">
        <v>5382</v>
      </c>
      <c r="G2301" s="133">
        <v>33000</v>
      </c>
      <c r="H2301" s="133" t="s">
        <v>5382</v>
      </c>
      <c r="I2301" s="133">
        <v>557619</v>
      </c>
      <c r="J2301" s="133" t="s">
        <v>3805</v>
      </c>
      <c r="K2301" s="133" t="s">
        <v>604</v>
      </c>
      <c r="L2301" s="135" t="str">
        <f t="shared" si="70"/>
        <v>SD</v>
      </c>
      <c r="M2301" s="131">
        <f t="shared" si="71"/>
        <v>0</v>
      </c>
      <c r="P2301" s="136"/>
      <c r="Q2301" s="136"/>
      <c r="R2301" s="136"/>
      <c r="S2301" s="136"/>
      <c r="T2301"/>
      <c r="U2301" s="136"/>
      <c r="V2301" s="136"/>
      <c r="W2301"/>
      <c r="X2301" s="136"/>
      <c r="Y2301" s="136"/>
      <c r="Z2301" s="136"/>
      <c r="AA2301" s="136"/>
      <c r="AB2301" s="136"/>
      <c r="AC2301" s="136"/>
      <c r="AD2301" s="136"/>
      <c r="AE2301" s="136"/>
      <c r="AF2301" s="136"/>
      <c r="AG2301" s="136"/>
      <c r="AH2301" s="136"/>
      <c r="AI2301" s="136"/>
    </row>
    <row r="2302" spans="1:35" ht="15" x14ac:dyDescent="0.25">
      <c r="A2302" s="133">
        <v>330400</v>
      </c>
      <c r="B2302" s="133" t="s">
        <v>1380</v>
      </c>
      <c r="C2302" s="133">
        <v>3</v>
      </c>
      <c r="D2302" s="133" t="s">
        <v>5204</v>
      </c>
      <c r="E2302" s="133">
        <v>330</v>
      </c>
      <c r="F2302" s="133" t="s">
        <v>5382</v>
      </c>
      <c r="G2302" s="133">
        <v>33000</v>
      </c>
      <c r="H2302" s="133" t="s">
        <v>5382</v>
      </c>
      <c r="I2302" s="133"/>
      <c r="J2302" s="133"/>
      <c r="K2302" s="133"/>
      <c r="L2302" s="135" t="str">
        <f t="shared" si="70"/>
        <v>SD</v>
      </c>
      <c r="M2302" s="131">
        <f t="shared" si="71"/>
        <v>0</v>
      </c>
      <c r="P2302" s="136"/>
      <c r="Q2302" s="136"/>
      <c r="R2302" s="136"/>
      <c r="S2302" s="136"/>
      <c r="T2302"/>
      <c r="U2302" s="136"/>
      <c r="V2302" s="136"/>
      <c r="W2302"/>
      <c r="X2302" s="136"/>
      <c r="Y2302" s="136"/>
      <c r="Z2302" s="136"/>
      <c r="AA2302" s="136"/>
      <c r="AB2302" s="136"/>
      <c r="AC2302" s="136"/>
      <c r="AD2302" s="136"/>
      <c r="AE2302" s="136"/>
      <c r="AF2302" s="136"/>
      <c r="AG2302" s="136"/>
      <c r="AH2302" s="136"/>
      <c r="AI2302" s="136"/>
    </row>
    <row r="2303" spans="1:35" ht="15" x14ac:dyDescent="0.25">
      <c r="A2303" s="133" t="s">
        <v>5395</v>
      </c>
      <c r="B2303" s="133" t="s">
        <v>5385</v>
      </c>
      <c r="C2303" s="133">
        <v>3</v>
      </c>
      <c r="D2303" s="133" t="s">
        <v>5204</v>
      </c>
      <c r="E2303" s="133">
        <v>330</v>
      </c>
      <c r="F2303" s="133" t="s">
        <v>5382</v>
      </c>
      <c r="G2303" s="133">
        <v>33000</v>
      </c>
      <c r="H2303" s="133" t="s">
        <v>5382</v>
      </c>
      <c r="I2303" s="133"/>
      <c r="J2303" s="133"/>
      <c r="K2303" s="133"/>
      <c r="L2303" s="135" t="str">
        <f t="shared" si="70"/>
        <v>SD</v>
      </c>
      <c r="M2303" s="131">
        <f t="shared" si="71"/>
        <v>0</v>
      </c>
      <c r="P2303" s="136"/>
      <c r="Q2303" s="136"/>
      <c r="R2303" s="136"/>
      <c r="S2303" s="136"/>
      <c r="T2303"/>
      <c r="U2303" s="136"/>
      <c r="V2303" s="136"/>
      <c r="W2303"/>
      <c r="X2303" s="136"/>
      <c r="Y2303" s="136"/>
      <c r="Z2303" s="136"/>
      <c r="AA2303" s="136"/>
      <c r="AB2303" s="136"/>
      <c r="AC2303" s="136"/>
      <c r="AD2303" s="136"/>
      <c r="AE2303" s="136"/>
      <c r="AF2303" s="136"/>
      <c r="AG2303" s="136"/>
      <c r="AH2303" s="136"/>
      <c r="AI2303" s="136"/>
    </row>
    <row r="2304" spans="1:35" ht="15" x14ac:dyDescent="0.25">
      <c r="A2304" s="133">
        <v>330500</v>
      </c>
      <c r="B2304" s="133" t="s">
        <v>5398</v>
      </c>
      <c r="C2304" s="133">
        <v>3</v>
      </c>
      <c r="D2304" s="133" t="s">
        <v>5204</v>
      </c>
      <c r="E2304" s="133">
        <v>330</v>
      </c>
      <c r="F2304" s="133" t="s">
        <v>5382</v>
      </c>
      <c r="G2304" s="133">
        <v>33050</v>
      </c>
      <c r="H2304" s="133" t="s">
        <v>5398</v>
      </c>
      <c r="I2304" s="133"/>
      <c r="J2304" s="133"/>
      <c r="K2304" s="133"/>
      <c r="L2304" s="135" t="str">
        <f t="shared" si="70"/>
        <v>SD</v>
      </c>
      <c r="M2304" s="131">
        <f t="shared" si="71"/>
        <v>0</v>
      </c>
      <c r="P2304" s="136"/>
      <c r="Q2304" s="136"/>
      <c r="R2304" s="136"/>
      <c r="S2304" s="136"/>
      <c r="T2304"/>
      <c r="U2304" s="136"/>
      <c r="V2304" s="136"/>
      <c r="W2304"/>
      <c r="X2304" s="136"/>
      <c r="Y2304" s="136"/>
      <c r="Z2304" s="136"/>
      <c r="AA2304" s="136"/>
      <c r="AB2304" s="136"/>
      <c r="AC2304" s="136"/>
      <c r="AD2304" s="136"/>
      <c r="AE2304" s="136"/>
      <c r="AF2304" s="136"/>
      <c r="AG2304" s="136"/>
      <c r="AH2304" s="136"/>
      <c r="AI2304" s="136"/>
    </row>
    <row r="2305" spans="1:35" ht="15" x14ac:dyDescent="0.25">
      <c r="A2305" s="133">
        <v>335000</v>
      </c>
      <c r="B2305" s="133" t="s">
        <v>5400</v>
      </c>
      <c r="C2305" s="133">
        <v>3</v>
      </c>
      <c r="D2305" s="133" t="s">
        <v>5204</v>
      </c>
      <c r="E2305" s="133">
        <v>335</v>
      </c>
      <c r="F2305" s="133" t="s">
        <v>5400</v>
      </c>
      <c r="G2305" s="133">
        <v>33500</v>
      </c>
      <c r="H2305" s="133" t="s">
        <v>5400</v>
      </c>
      <c r="I2305" s="133">
        <v>334505</v>
      </c>
      <c r="J2305" s="133" t="s">
        <v>5400</v>
      </c>
      <c r="K2305" s="133" t="s">
        <v>1255</v>
      </c>
      <c r="L2305" s="135" t="str">
        <f t="shared" si="70"/>
        <v>SD</v>
      </c>
      <c r="M2305" s="131">
        <f t="shared" si="71"/>
        <v>0</v>
      </c>
      <c r="P2305" s="136"/>
      <c r="Q2305" s="136"/>
      <c r="R2305" s="136"/>
      <c r="S2305" s="136"/>
      <c r="T2305"/>
      <c r="U2305" s="136"/>
      <c r="V2305" s="136"/>
      <c r="W2305"/>
      <c r="X2305" s="136"/>
      <c r="Y2305" s="136"/>
      <c r="Z2305" s="136"/>
      <c r="AA2305" s="136"/>
      <c r="AB2305" s="136"/>
      <c r="AC2305" s="136"/>
      <c r="AD2305" s="136"/>
      <c r="AE2305" s="136"/>
      <c r="AF2305" s="136"/>
      <c r="AG2305" s="136"/>
      <c r="AH2305" s="136"/>
      <c r="AI2305" s="136"/>
    </row>
    <row r="2306" spans="1:35" ht="15" x14ac:dyDescent="0.25">
      <c r="A2306" s="133">
        <v>335000</v>
      </c>
      <c r="B2306" s="133" t="s">
        <v>5400</v>
      </c>
      <c r="C2306" s="133">
        <v>3</v>
      </c>
      <c r="D2306" s="133" t="s">
        <v>5204</v>
      </c>
      <c r="E2306" s="133">
        <v>335</v>
      </c>
      <c r="F2306" s="133" t="s">
        <v>5400</v>
      </c>
      <c r="G2306" s="133">
        <v>33500</v>
      </c>
      <c r="H2306" s="133" t="s">
        <v>5400</v>
      </c>
      <c r="I2306" s="133">
        <v>334515</v>
      </c>
      <c r="J2306" s="133" t="s">
        <v>5404</v>
      </c>
      <c r="K2306" s="133" t="s">
        <v>1255</v>
      </c>
      <c r="L2306" s="135" t="str">
        <f t="shared" si="70"/>
        <v>SD</v>
      </c>
      <c r="M2306" s="131">
        <f t="shared" si="71"/>
        <v>0</v>
      </c>
      <c r="P2306" s="136"/>
      <c r="Q2306" s="136"/>
      <c r="R2306" s="136"/>
      <c r="S2306" s="136"/>
      <c r="T2306"/>
      <c r="U2306" s="136"/>
      <c r="V2306" s="136"/>
      <c r="W2306"/>
      <c r="X2306" s="136"/>
      <c r="Y2306" s="136"/>
      <c r="Z2306" s="136"/>
      <c r="AA2306" s="136"/>
      <c r="AB2306" s="136"/>
      <c r="AC2306" s="136"/>
      <c r="AD2306" s="136"/>
      <c r="AE2306" s="136"/>
      <c r="AF2306" s="136"/>
      <c r="AG2306" s="136"/>
      <c r="AH2306" s="136"/>
      <c r="AI2306" s="136"/>
    </row>
    <row r="2307" spans="1:35" ht="15" x14ac:dyDescent="0.25">
      <c r="A2307" s="133">
        <v>335000</v>
      </c>
      <c r="B2307" s="133" t="s">
        <v>5400</v>
      </c>
      <c r="C2307" s="133">
        <v>3</v>
      </c>
      <c r="D2307" s="133" t="s">
        <v>5204</v>
      </c>
      <c r="E2307" s="133">
        <v>335</v>
      </c>
      <c r="F2307" s="133" t="s">
        <v>5400</v>
      </c>
      <c r="G2307" s="133">
        <v>33500</v>
      </c>
      <c r="H2307" s="133" t="s">
        <v>5400</v>
      </c>
      <c r="I2307" s="133">
        <v>990109</v>
      </c>
      <c r="J2307" s="133" t="s">
        <v>5406</v>
      </c>
      <c r="K2307" s="133" t="s">
        <v>604</v>
      </c>
      <c r="L2307" s="135" t="str">
        <f t="shared" si="70"/>
        <v>SD</v>
      </c>
      <c r="M2307" s="131">
        <f t="shared" si="71"/>
        <v>0</v>
      </c>
      <c r="P2307" s="136"/>
      <c r="Q2307" s="136"/>
      <c r="R2307" s="136"/>
      <c r="S2307" s="136"/>
      <c r="T2307"/>
      <c r="U2307" s="136"/>
      <c r="V2307" s="136"/>
      <c r="W2307"/>
      <c r="X2307" s="136"/>
      <c r="Y2307" s="136"/>
      <c r="Z2307" s="136"/>
      <c r="AA2307" s="136"/>
      <c r="AB2307" s="136"/>
      <c r="AC2307" s="136"/>
      <c r="AD2307" s="136"/>
      <c r="AE2307" s="136"/>
      <c r="AF2307" s="136"/>
      <c r="AG2307" s="136"/>
      <c r="AH2307" s="136"/>
      <c r="AI2307" s="136"/>
    </row>
    <row r="2308" spans="1:35" ht="15" x14ac:dyDescent="0.25">
      <c r="A2308" s="133">
        <v>335000</v>
      </c>
      <c r="B2308" s="133" t="s">
        <v>5400</v>
      </c>
      <c r="C2308" s="133">
        <v>3</v>
      </c>
      <c r="D2308" s="133" t="s">
        <v>5204</v>
      </c>
      <c r="E2308" s="133">
        <v>335</v>
      </c>
      <c r="F2308" s="133" t="s">
        <v>5400</v>
      </c>
      <c r="G2308" s="133">
        <v>33500</v>
      </c>
      <c r="H2308" s="133" t="s">
        <v>5400</v>
      </c>
      <c r="I2308" s="133">
        <v>990111</v>
      </c>
      <c r="J2308" s="133" t="s">
        <v>5408</v>
      </c>
      <c r="K2308" s="133" t="s">
        <v>604</v>
      </c>
      <c r="L2308" s="135" t="str">
        <f t="shared" si="70"/>
        <v>SD</v>
      </c>
      <c r="M2308" s="131">
        <f t="shared" si="71"/>
        <v>0</v>
      </c>
      <c r="P2308" s="136"/>
      <c r="Q2308" s="136"/>
      <c r="R2308" s="136"/>
      <c r="S2308" s="136"/>
      <c r="T2308"/>
      <c r="U2308" s="136"/>
      <c r="V2308" s="136"/>
      <c r="W2308"/>
      <c r="X2308" s="136"/>
      <c r="Y2308" s="136"/>
      <c r="Z2308" s="136"/>
      <c r="AA2308" s="136"/>
      <c r="AB2308" s="136"/>
      <c r="AC2308" s="136"/>
      <c r="AD2308" s="136"/>
      <c r="AE2308" s="136"/>
      <c r="AF2308" s="136"/>
      <c r="AG2308" s="136"/>
      <c r="AH2308" s="136"/>
      <c r="AI2308" s="136"/>
    </row>
    <row r="2309" spans="1:35" ht="15" x14ac:dyDescent="0.25">
      <c r="A2309" s="133">
        <v>335000</v>
      </c>
      <c r="B2309" s="133" t="s">
        <v>5400</v>
      </c>
      <c r="C2309" s="133">
        <v>3</v>
      </c>
      <c r="D2309" s="133" t="s">
        <v>5204</v>
      </c>
      <c r="E2309" s="133">
        <v>335</v>
      </c>
      <c r="F2309" s="133" t="s">
        <v>5400</v>
      </c>
      <c r="G2309" s="133">
        <v>33500</v>
      </c>
      <c r="H2309" s="133" t="s">
        <v>5400</v>
      </c>
      <c r="I2309" s="133">
        <v>990115</v>
      </c>
      <c r="J2309" s="133" t="s">
        <v>5410</v>
      </c>
      <c r="K2309" s="133" t="s">
        <v>604</v>
      </c>
      <c r="L2309" s="135" t="str">
        <f t="shared" ref="L2309:L2372" si="72">IF(K2309=102,"AA102",IF(K2309=103,"AA103",VLOOKUP(C2309,$AJ$5:$AK$13,2,0)))</f>
        <v>SD</v>
      </c>
      <c r="M2309" s="131">
        <f t="shared" si="71"/>
        <v>0</v>
      </c>
      <c r="P2309" s="136"/>
      <c r="Q2309" s="136"/>
      <c r="R2309" s="136"/>
      <c r="S2309" s="136"/>
      <c r="T2309"/>
      <c r="U2309" s="136"/>
      <c r="V2309" s="136"/>
      <c r="W2309"/>
      <c r="X2309" s="136"/>
      <c r="Y2309" s="136"/>
      <c r="Z2309" s="136"/>
      <c r="AA2309" s="136"/>
      <c r="AB2309" s="136"/>
      <c r="AC2309" s="136"/>
      <c r="AD2309" s="136"/>
      <c r="AE2309" s="136"/>
      <c r="AF2309" s="136"/>
      <c r="AG2309" s="136"/>
      <c r="AH2309" s="136"/>
      <c r="AI2309" s="136"/>
    </row>
    <row r="2310" spans="1:35" ht="15" x14ac:dyDescent="0.25">
      <c r="A2310" s="133">
        <v>335000</v>
      </c>
      <c r="B2310" s="133" t="s">
        <v>5400</v>
      </c>
      <c r="C2310" s="133">
        <v>3</v>
      </c>
      <c r="D2310" s="133" t="s">
        <v>5204</v>
      </c>
      <c r="E2310" s="133">
        <v>335</v>
      </c>
      <c r="F2310" s="133" t="s">
        <v>5400</v>
      </c>
      <c r="G2310" s="133">
        <v>33500</v>
      </c>
      <c r="H2310" s="133" t="s">
        <v>5400</v>
      </c>
      <c r="I2310" s="133">
        <v>990120</v>
      </c>
      <c r="J2310" s="133" t="s">
        <v>5412</v>
      </c>
      <c r="K2310" s="133" t="s">
        <v>604</v>
      </c>
      <c r="L2310" s="135" t="str">
        <f t="shared" si="72"/>
        <v>SD</v>
      </c>
      <c r="M2310" s="131">
        <f t="shared" ref="M2310:M2373" si="73">VLOOKUP(H2310,$W$5:$X$227,2,FALSE)</f>
        <v>0</v>
      </c>
      <c r="P2310" s="136"/>
      <c r="Q2310" s="136"/>
      <c r="R2310" s="136"/>
      <c r="S2310" s="136"/>
      <c r="T2310"/>
      <c r="U2310" s="136"/>
      <c r="V2310" s="136"/>
      <c r="W2310"/>
      <c r="X2310" s="136"/>
      <c r="Y2310" s="136"/>
      <c r="Z2310" s="136"/>
      <c r="AA2310" s="136"/>
      <c r="AB2310" s="136"/>
      <c r="AC2310" s="136"/>
      <c r="AD2310" s="136"/>
      <c r="AE2310" s="136"/>
      <c r="AF2310" s="136"/>
      <c r="AG2310" s="136"/>
      <c r="AH2310" s="136"/>
      <c r="AI2310" s="136"/>
    </row>
    <row r="2311" spans="1:35" ht="15" x14ac:dyDescent="0.25">
      <c r="A2311" s="133">
        <v>335000</v>
      </c>
      <c r="B2311" s="133" t="s">
        <v>5400</v>
      </c>
      <c r="C2311" s="133">
        <v>3</v>
      </c>
      <c r="D2311" s="133" t="s">
        <v>5204</v>
      </c>
      <c r="E2311" s="133">
        <v>335</v>
      </c>
      <c r="F2311" s="133" t="s">
        <v>5400</v>
      </c>
      <c r="G2311" s="133">
        <v>33500</v>
      </c>
      <c r="H2311" s="133" t="s">
        <v>5400</v>
      </c>
      <c r="I2311" s="133">
        <v>990121</v>
      </c>
      <c r="J2311" s="133" t="s">
        <v>5414</v>
      </c>
      <c r="K2311" s="133" t="s">
        <v>604</v>
      </c>
      <c r="L2311" s="135" t="str">
        <f t="shared" si="72"/>
        <v>SD</v>
      </c>
      <c r="M2311" s="131">
        <f t="shared" si="73"/>
        <v>0</v>
      </c>
      <c r="P2311" s="136"/>
      <c r="Q2311" s="136"/>
      <c r="R2311" s="136"/>
      <c r="S2311" s="136"/>
      <c r="T2311"/>
      <c r="U2311" s="136"/>
      <c r="V2311" s="136"/>
      <c r="W2311"/>
      <c r="X2311" s="136"/>
      <c r="Y2311" s="136"/>
      <c r="Z2311" s="136"/>
      <c r="AA2311" s="136"/>
      <c r="AB2311" s="136"/>
      <c r="AC2311" s="136"/>
      <c r="AD2311" s="136"/>
      <c r="AE2311" s="136"/>
      <c r="AF2311" s="136"/>
      <c r="AG2311" s="136"/>
      <c r="AH2311" s="136"/>
      <c r="AI2311" s="136"/>
    </row>
    <row r="2312" spans="1:35" ht="15" x14ac:dyDescent="0.25">
      <c r="A2312" s="133">
        <v>335000</v>
      </c>
      <c r="B2312" s="133" t="s">
        <v>5400</v>
      </c>
      <c r="C2312" s="133">
        <v>3</v>
      </c>
      <c r="D2312" s="133" t="s">
        <v>5204</v>
      </c>
      <c r="E2312" s="133">
        <v>335</v>
      </c>
      <c r="F2312" s="133" t="s">
        <v>5400</v>
      </c>
      <c r="G2312" s="133">
        <v>33500</v>
      </c>
      <c r="H2312" s="133" t="s">
        <v>5400</v>
      </c>
      <c r="I2312" s="133">
        <v>990122</v>
      </c>
      <c r="J2312" s="133" t="s">
        <v>5416</v>
      </c>
      <c r="K2312" s="133" t="s">
        <v>604</v>
      </c>
      <c r="L2312" s="135" t="str">
        <f t="shared" si="72"/>
        <v>SD</v>
      </c>
      <c r="M2312" s="131">
        <f t="shared" si="73"/>
        <v>0</v>
      </c>
      <c r="P2312" s="136"/>
      <c r="Q2312" s="136"/>
      <c r="R2312" s="136"/>
      <c r="S2312" s="136"/>
      <c r="T2312"/>
      <c r="U2312" s="136"/>
      <c r="V2312" s="136"/>
      <c r="W2312"/>
      <c r="X2312" s="136"/>
      <c r="Y2312" s="136"/>
      <c r="Z2312" s="136"/>
      <c r="AA2312" s="136"/>
      <c r="AB2312" s="136"/>
      <c r="AC2312" s="136"/>
      <c r="AD2312" s="136"/>
      <c r="AE2312" s="136"/>
      <c r="AF2312" s="136"/>
      <c r="AG2312" s="136"/>
      <c r="AH2312" s="136"/>
      <c r="AI2312" s="136"/>
    </row>
    <row r="2313" spans="1:35" ht="15" x14ac:dyDescent="0.25">
      <c r="A2313" s="133">
        <v>335100</v>
      </c>
      <c r="B2313" s="133" t="s">
        <v>5418</v>
      </c>
      <c r="C2313" s="133">
        <v>3</v>
      </c>
      <c r="D2313" s="133" t="s">
        <v>5204</v>
      </c>
      <c r="E2313" s="133">
        <v>335</v>
      </c>
      <c r="F2313" s="133" t="s">
        <v>5400</v>
      </c>
      <c r="G2313" s="133">
        <v>33500</v>
      </c>
      <c r="H2313" s="133" t="s">
        <v>5400</v>
      </c>
      <c r="I2313" s="133">
        <v>334129</v>
      </c>
      <c r="J2313" s="133" t="s">
        <v>5420</v>
      </c>
      <c r="K2313" s="133" t="s">
        <v>587</v>
      </c>
      <c r="L2313" s="135" t="str">
        <f t="shared" si="72"/>
        <v>SD</v>
      </c>
      <c r="M2313" s="131">
        <f t="shared" si="73"/>
        <v>0</v>
      </c>
      <c r="P2313" s="136"/>
      <c r="Q2313" s="136"/>
      <c r="R2313" s="136"/>
      <c r="S2313" s="136"/>
      <c r="T2313"/>
      <c r="U2313" s="136"/>
      <c r="V2313" s="136"/>
      <c r="W2313"/>
      <c r="X2313" s="136"/>
      <c r="Y2313" s="136"/>
      <c r="Z2313" s="136"/>
      <c r="AA2313" s="136"/>
      <c r="AB2313" s="136"/>
      <c r="AC2313" s="136"/>
      <c r="AD2313" s="136"/>
      <c r="AE2313" s="136"/>
      <c r="AF2313" s="136"/>
      <c r="AG2313" s="136"/>
      <c r="AH2313" s="136"/>
      <c r="AI2313" s="136"/>
    </row>
    <row r="2314" spans="1:35" ht="15" x14ac:dyDescent="0.25">
      <c r="A2314" s="133">
        <v>335100</v>
      </c>
      <c r="B2314" s="133" t="s">
        <v>5418</v>
      </c>
      <c r="C2314" s="133">
        <v>3</v>
      </c>
      <c r="D2314" s="133" t="s">
        <v>5204</v>
      </c>
      <c r="E2314" s="133">
        <v>335</v>
      </c>
      <c r="F2314" s="133" t="s">
        <v>5400</v>
      </c>
      <c r="G2314" s="133">
        <v>33500</v>
      </c>
      <c r="H2314" s="133" t="s">
        <v>5400</v>
      </c>
      <c r="I2314" s="133">
        <v>334500</v>
      </c>
      <c r="J2314" s="133" t="s">
        <v>5422</v>
      </c>
      <c r="K2314" s="133" t="s">
        <v>1255</v>
      </c>
      <c r="L2314" s="135" t="str">
        <f t="shared" si="72"/>
        <v>SD</v>
      </c>
      <c r="M2314" s="131">
        <f t="shared" si="73"/>
        <v>0</v>
      </c>
      <c r="P2314" s="136"/>
      <c r="Q2314" s="136"/>
      <c r="R2314" s="136"/>
      <c r="S2314" s="136"/>
      <c r="T2314"/>
      <c r="U2314" s="136"/>
      <c r="V2314" s="136"/>
      <c r="W2314"/>
      <c r="X2314" s="136"/>
      <c r="Y2314" s="136"/>
      <c r="Z2314" s="136"/>
      <c r="AA2314" s="136"/>
      <c r="AB2314" s="136"/>
      <c r="AC2314" s="136"/>
      <c r="AD2314" s="136"/>
      <c r="AE2314" s="136"/>
      <c r="AF2314" s="136"/>
      <c r="AG2314" s="136"/>
      <c r="AH2314" s="136"/>
      <c r="AI2314" s="136"/>
    </row>
    <row r="2315" spans="1:35" ht="15" x14ac:dyDescent="0.25">
      <c r="A2315" s="133">
        <v>335100</v>
      </c>
      <c r="B2315" s="133" t="s">
        <v>5418</v>
      </c>
      <c r="C2315" s="133">
        <v>3</v>
      </c>
      <c r="D2315" s="133" t="s">
        <v>5204</v>
      </c>
      <c r="E2315" s="133">
        <v>335</v>
      </c>
      <c r="F2315" s="133" t="s">
        <v>5400</v>
      </c>
      <c r="G2315" s="133">
        <v>33500</v>
      </c>
      <c r="H2315" s="133" t="s">
        <v>5400</v>
      </c>
      <c r="I2315" s="133">
        <v>334510</v>
      </c>
      <c r="J2315" s="133" t="s">
        <v>5424</v>
      </c>
      <c r="K2315" s="133" t="s">
        <v>1255</v>
      </c>
      <c r="L2315" s="135" t="str">
        <f t="shared" si="72"/>
        <v>SD</v>
      </c>
      <c r="M2315" s="131">
        <f t="shared" si="73"/>
        <v>0</v>
      </c>
      <c r="P2315" s="136"/>
      <c r="Q2315" s="136"/>
      <c r="R2315" s="136"/>
      <c r="S2315" s="136"/>
      <c r="T2315"/>
      <c r="U2315" s="136"/>
      <c r="V2315" s="136"/>
      <c r="W2315"/>
      <c r="X2315" s="136"/>
      <c r="Y2315" s="136"/>
      <c r="Z2315" s="136"/>
      <c r="AA2315" s="136"/>
      <c r="AB2315" s="136"/>
      <c r="AC2315" s="136"/>
      <c r="AD2315" s="136"/>
      <c r="AE2315" s="136"/>
      <c r="AF2315" s="136"/>
      <c r="AG2315" s="136"/>
      <c r="AH2315" s="136"/>
      <c r="AI2315" s="136"/>
    </row>
    <row r="2316" spans="1:35" ht="15" x14ac:dyDescent="0.25">
      <c r="A2316" s="133" t="s">
        <v>5425</v>
      </c>
      <c r="B2316" s="133" t="s">
        <v>5426</v>
      </c>
      <c r="C2316" s="133">
        <v>3</v>
      </c>
      <c r="D2316" s="133" t="s">
        <v>5204</v>
      </c>
      <c r="E2316" s="133">
        <v>335</v>
      </c>
      <c r="F2316" s="133" t="s">
        <v>5400</v>
      </c>
      <c r="G2316" s="133">
        <v>33500</v>
      </c>
      <c r="H2316" s="133" t="s">
        <v>5400</v>
      </c>
      <c r="I2316" s="133"/>
      <c r="J2316" s="133"/>
      <c r="K2316" s="133"/>
      <c r="L2316" s="135" t="str">
        <f t="shared" si="72"/>
        <v>SD</v>
      </c>
      <c r="M2316" s="131">
        <f t="shared" si="73"/>
        <v>0</v>
      </c>
      <c r="P2316" s="136"/>
      <c r="Q2316" s="136"/>
      <c r="R2316" s="136"/>
      <c r="S2316" s="136"/>
      <c r="T2316"/>
      <c r="U2316" s="136"/>
      <c r="V2316" s="136"/>
      <c r="W2316"/>
      <c r="X2316" s="136"/>
      <c r="Y2316" s="136"/>
      <c r="Z2316" s="136"/>
      <c r="AA2316" s="136"/>
      <c r="AB2316" s="136"/>
      <c r="AC2316" s="136"/>
      <c r="AD2316" s="136"/>
      <c r="AE2316" s="136"/>
      <c r="AF2316" s="136"/>
      <c r="AG2316" s="136"/>
      <c r="AH2316" s="136"/>
      <c r="AI2316" s="136"/>
    </row>
    <row r="2317" spans="1:35" ht="15" x14ac:dyDescent="0.25">
      <c r="A2317" s="133">
        <v>335200</v>
      </c>
      <c r="B2317" s="133" t="s">
        <v>5427</v>
      </c>
      <c r="C2317" s="133">
        <v>3</v>
      </c>
      <c r="D2317" s="133" t="s">
        <v>5204</v>
      </c>
      <c r="E2317" s="133">
        <v>335</v>
      </c>
      <c r="F2317" s="133" t="s">
        <v>5400</v>
      </c>
      <c r="G2317" s="133">
        <v>33500</v>
      </c>
      <c r="H2317" s="133" t="s">
        <v>5400</v>
      </c>
      <c r="I2317" s="133">
        <v>227319</v>
      </c>
      <c r="J2317" s="133" t="s">
        <v>5429</v>
      </c>
      <c r="K2317" s="133" t="s">
        <v>545</v>
      </c>
      <c r="L2317" s="135" t="str">
        <f t="shared" si="72"/>
        <v>SD</v>
      </c>
      <c r="M2317" s="131">
        <f t="shared" si="73"/>
        <v>0</v>
      </c>
      <c r="P2317" s="136"/>
      <c r="Q2317" s="136"/>
      <c r="R2317" s="136"/>
      <c r="S2317" s="136"/>
      <c r="T2317"/>
      <c r="U2317" s="136"/>
      <c r="V2317" s="136"/>
      <c r="W2317"/>
      <c r="X2317" s="136"/>
      <c r="Y2317" s="136"/>
      <c r="Z2317" s="136"/>
      <c r="AA2317" s="136"/>
      <c r="AB2317" s="136"/>
      <c r="AC2317" s="136"/>
      <c r="AD2317" s="136"/>
      <c r="AE2317" s="136"/>
      <c r="AF2317" s="136"/>
      <c r="AG2317" s="136"/>
      <c r="AH2317" s="136"/>
      <c r="AI2317" s="136"/>
    </row>
    <row r="2318" spans="1:35" ht="15" x14ac:dyDescent="0.25">
      <c r="A2318" s="133">
        <v>335200</v>
      </c>
      <c r="B2318" s="133" t="s">
        <v>5427</v>
      </c>
      <c r="C2318" s="133">
        <v>3</v>
      </c>
      <c r="D2318" s="133" t="s">
        <v>5204</v>
      </c>
      <c r="E2318" s="133">
        <v>335</v>
      </c>
      <c r="F2318" s="133" t="s">
        <v>5400</v>
      </c>
      <c r="G2318" s="133">
        <v>33500</v>
      </c>
      <c r="H2318" s="133" t="s">
        <v>5400</v>
      </c>
      <c r="I2318" s="133">
        <v>334011</v>
      </c>
      <c r="J2318" s="133" t="s">
        <v>5431</v>
      </c>
      <c r="K2318" s="133" t="s">
        <v>587</v>
      </c>
      <c r="L2318" s="135" t="str">
        <f t="shared" si="72"/>
        <v>SD</v>
      </c>
      <c r="M2318" s="131">
        <f t="shared" si="73"/>
        <v>0</v>
      </c>
      <c r="P2318" s="136"/>
      <c r="Q2318" s="136"/>
      <c r="R2318" s="136"/>
      <c r="S2318" s="136"/>
      <c r="T2318"/>
      <c r="U2318" s="136"/>
      <c r="V2318" s="136"/>
      <c r="W2318"/>
      <c r="X2318" s="136"/>
      <c r="Y2318" s="136"/>
      <c r="Z2318" s="136"/>
      <c r="AA2318" s="136"/>
      <c r="AB2318" s="136"/>
      <c r="AC2318" s="136"/>
      <c r="AD2318" s="136"/>
      <c r="AE2318" s="136"/>
      <c r="AF2318" s="136"/>
      <c r="AG2318" s="136"/>
      <c r="AH2318" s="136"/>
      <c r="AI2318" s="136"/>
    </row>
    <row r="2319" spans="1:35" ht="15" x14ac:dyDescent="0.25">
      <c r="A2319" s="133">
        <v>335200</v>
      </c>
      <c r="B2319" s="133" t="s">
        <v>5427</v>
      </c>
      <c r="C2319" s="133">
        <v>3</v>
      </c>
      <c r="D2319" s="133" t="s">
        <v>5204</v>
      </c>
      <c r="E2319" s="133">
        <v>335</v>
      </c>
      <c r="F2319" s="133" t="s">
        <v>5400</v>
      </c>
      <c r="G2319" s="133">
        <v>33500</v>
      </c>
      <c r="H2319" s="133" t="s">
        <v>5400</v>
      </c>
      <c r="I2319" s="133">
        <v>334014</v>
      </c>
      <c r="J2319" s="133" t="s">
        <v>5433</v>
      </c>
      <c r="K2319" s="133" t="s">
        <v>587</v>
      </c>
      <c r="L2319" s="135" t="str">
        <f t="shared" si="72"/>
        <v>SD</v>
      </c>
      <c r="M2319" s="131">
        <f t="shared" si="73"/>
        <v>0</v>
      </c>
      <c r="P2319" s="136"/>
      <c r="Q2319" s="136"/>
      <c r="R2319" s="136"/>
      <c r="S2319" s="136"/>
      <c r="T2319"/>
      <c r="U2319" s="136"/>
      <c r="V2319" s="136"/>
      <c r="W2319"/>
      <c r="X2319" s="136"/>
      <c r="Y2319" s="136"/>
      <c r="Z2319" s="136"/>
      <c r="AA2319" s="136"/>
      <c r="AB2319" s="136"/>
      <c r="AC2319" s="136"/>
      <c r="AD2319" s="136"/>
      <c r="AE2319" s="136"/>
      <c r="AF2319" s="136"/>
      <c r="AG2319" s="136"/>
      <c r="AH2319" s="136"/>
      <c r="AI2319" s="136"/>
    </row>
    <row r="2320" spans="1:35" ht="15" x14ac:dyDescent="0.25">
      <c r="A2320" s="133">
        <v>335200</v>
      </c>
      <c r="B2320" s="133" t="s">
        <v>5427</v>
      </c>
      <c r="C2320" s="133">
        <v>3</v>
      </c>
      <c r="D2320" s="133" t="s">
        <v>5204</v>
      </c>
      <c r="E2320" s="133">
        <v>335</v>
      </c>
      <c r="F2320" s="133" t="s">
        <v>5400</v>
      </c>
      <c r="G2320" s="133">
        <v>33500</v>
      </c>
      <c r="H2320" s="133" t="s">
        <v>5400</v>
      </c>
      <c r="I2320" s="133">
        <v>334016</v>
      </c>
      <c r="J2320" s="133" t="s">
        <v>5435</v>
      </c>
      <c r="K2320" s="133" t="s">
        <v>587</v>
      </c>
      <c r="L2320" s="135" t="str">
        <f t="shared" si="72"/>
        <v>SD</v>
      </c>
      <c r="M2320" s="131">
        <f t="shared" si="73"/>
        <v>0</v>
      </c>
      <c r="P2320" s="136"/>
      <c r="Q2320" s="136"/>
      <c r="R2320" s="136"/>
      <c r="S2320" s="136"/>
      <c r="T2320"/>
      <c r="U2320" s="136"/>
      <c r="V2320" s="136"/>
      <c r="W2320"/>
      <c r="X2320" s="136"/>
      <c r="Y2320" s="136"/>
      <c r="Z2320" s="136"/>
      <c r="AA2320" s="136"/>
      <c r="AB2320" s="136"/>
      <c r="AC2320" s="136"/>
      <c r="AD2320" s="136"/>
      <c r="AE2320" s="136"/>
      <c r="AF2320" s="136"/>
      <c r="AG2320" s="136"/>
      <c r="AH2320" s="136"/>
      <c r="AI2320" s="136"/>
    </row>
    <row r="2321" spans="1:35" ht="15" x14ac:dyDescent="0.25">
      <c r="A2321" s="133">
        <v>335200</v>
      </c>
      <c r="B2321" s="133" t="s">
        <v>5427</v>
      </c>
      <c r="C2321" s="133">
        <v>3</v>
      </c>
      <c r="D2321" s="133" t="s">
        <v>5204</v>
      </c>
      <c r="E2321" s="133">
        <v>335</v>
      </c>
      <c r="F2321" s="133" t="s">
        <v>5400</v>
      </c>
      <c r="G2321" s="133">
        <v>33500</v>
      </c>
      <c r="H2321" s="133" t="s">
        <v>5400</v>
      </c>
      <c r="I2321" s="133">
        <v>334028</v>
      </c>
      <c r="J2321" s="133" t="s">
        <v>5437</v>
      </c>
      <c r="K2321" s="133" t="s">
        <v>587</v>
      </c>
      <c r="L2321" s="135" t="str">
        <f t="shared" si="72"/>
        <v>SD</v>
      </c>
      <c r="M2321" s="131">
        <f t="shared" si="73"/>
        <v>0</v>
      </c>
      <c r="P2321" s="136"/>
      <c r="Q2321" s="136"/>
      <c r="R2321" s="136"/>
      <c r="S2321" s="136"/>
      <c r="T2321"/>
      <c r="U2321" s="136"/>
      <c r="V2321" s="136"/>
      <c r="W2321"/>
      <c r="X2321" s="136"/>
      <c r="Y2321" s="136"/>
      <c r="Z2321" s="136"/>
      <c r="AA2321" s="136"/>
      <c r="AB2321" s="136"/>
      <c r="AC2321" s="136"/>
      <c r="AD2321" s="136"/>
      <c r="AE2321" s="136"/>
      <c r="AF2321" s="136"/>
      <c r="AG2321" s="136"/>
      <c r="AH2321" s="136"/>
      <c r="AI2321" s="136"/>
    </row>
    <row r="2322" spans="1:35" ht="15" x14ac:dyDescent="0.25">
      <c r="A2322" s="133">
        <v>335200</v>
      </c>
      <c r="B2322" s="133" t="s">
        <v>5427</v>
      </c>
      <c r="C2322" s="133">
        <v>3</v>
      </c>
      <c r="D2322" s="133" t="s">
        <v>5204</v>
      </c>
      <c r="E2322" s="133">
        <v>335</v>
      </c>
      <c r="F2322" s="133" t="s">
        <v>5400</v>
      </c>
      <c r="G2322" s="133">
        <v>33500</v>
      </c>
      <c r="H2322" s="133" t="s">
        <v>5400</v>
      </c>
      <c r="I2322" s="133">
        <v>334050</v>
      </c>
      <c r="J2322" s="133" t="s">
        <v>5439</v>
      </c>
      <c r="K2322" s="133" t="s">
        <v>587</v>
      </c>
      <c r="L2322" s="135" t="str">
        <f t="shared" si="72"/>
        <v>SD</v>
      </c>
      <c r="M2322" s="131">
        <f t="shared" si="73"/>
        <v>0</v>
      </c>
      <c r="P2322" s="136"/>
      <c r="Q2322" s="136"/>
      <c r="R2322" s="136"/>
      <c r="S2322" s="136"/>
      <c r="T2322"/>
      <c r="U2322" s="136"/>
      <c r="V2322" s="136"/>
      <c r="W2322"/>
      <c r="X2322" s="136"/>
      <c r="Y2322" s="136"/>
      <c r="Z2322" s="136"/>
      <c r="AA2322" s="136"/>
      <c r="AB2322" s="136"/>
      <c r="AC2322" s="136"/>
      <c r="AD2322" s="136"/>
      <c r="AE2322" s="136"/>
      <c r="AF2322" s="136"/>
      <c r="AG2322" s="136"/>
      <c r="AH2322" s="136"/>
      <c r="AI2322" s="136"/>
    </row>
    <row r="2323" spans="1:35" ht="15" x14ac:dyDescent="0.25">
      <c r="A2323" s="133">
        <v>335200</v>
      </c>
      <c r="B2323" s="133" t="s">
        <v>5427</v>
      </c>
      <c r="C2323" s="133">
        <v>3</v>
      </c>
      <c r="D2323" s="133" t="s">
        <v>5204</v>
      </c>
      <c r="E2323" s="133">
        <v>335</v>
      </c>
      <c r="F2323" s="133" t="s">
        <v>5400</v>
      </c>
      <c r="G2323" s="133">
        <v>33500</v>
      </c>
      <c r="H2323" s="133" t="s">
        <v>5400</v>
      </c>
      <c r="I2323" s="133">
        <v>334110</v>
      </c>
      <c r="J2323" s="133" t="s">
        <v>5441</v>
      </c>
      <c r="K2323" s="133" t="s">
        <v>587</v>
      </c>
      <c r="L2323" s="135" t="str">
        <f t="shared" si="72"/>
        <v>SD</v>
      </c>
      <c r="M2323" s="131">
        <f t="shared" si="73"/>
        <v>0</v>
      </c>
      <c r="P2323" s="136"/>
      <c r="Q2323" s="136"/>
      <c r="R2323" s="136"/>
      <c r="S2323" s="136"/>
      <c r="T2323"/>
      <c r="U2323" s="136"/>
      <c r="V2323" s="136"/>
      <c r="W2323"/>
      <c r="X2323" s="136"/>
      <c r="Y2323" s="136"/>
      <c r="Z2323" s="136"/>
      <c r="AA2323" s="136"/>
      <c r="AB2323" s="136"/>
      <c r="AC2323" s="136"/>
      <c r="AD2323" s="136"/>
      <c r="AE2323" s="136"/>
      <c r="AF2323" s="136"/>
      <c r="AG2323" s="136"/>
      <c r="AH2323" s="136"/>
      <c r="AI2323" s="136"/>
    </row>
    <row r="2324" spans="1:35" ht="15" x14ac:dyDescent="0.25">
      <c r="A2324" s="133">
        <v>335200</v>
      </c>
      <c r="B2324" s="133" t="s">
        <v>5427</v>
      </c>
      <c r="C2324" s="133">
        <v>3</v>
      </c>
      <c r="D2324" s="133" t="s">
        <v>5204</v>
      </c>
      <c r="E2324" s="133">
        <v>335</v>
      </c>
      <c r="F2324" s="133" t="s">
        <v>5400</v>
      </c>
      <c r="G2324" s="133">
        <v>33500</v>
      </c>
      <c r="H2324" s="133" t="s">
        <v>5400</v>
      </c>
      <c r="I2324" s="133">
        <v>334130</v>
      </c>
      <c r="J2324" s="133" t="s">
        <v>5443</v>
      </c>
      <c r="K2324" s="133" t="s">
        <v>587</v>
      </c>
      <c r="L2324" s="135" t="str">
        <f t="shared" si="72"/>
        <v>SD</v>
      </c>
      <c r="M2324" s="131">
        <f t="shared" si="73"/>
        <v>0</v>
      </c>
      <c r="P2324" s="136"/>
      <c r="Q2324" s="136"/>
      <c r="R2324" s="136"/>
      <c r="S2324" s="136"/>
      <c r="T2324"/>
      <c r="U2324" s="136"/>
      <c r="V2324" s="136"/>
      <c r="W2324"/>
      <c r="X2324" s="136"/>
      <c r="Y2324" s="136"/>
      <c r="Z2324" s="136"/>
      <c r="AA2324" s="136"/>
      <c r="AB2324" s="136"/>
      <c r="AC2324" s="136"/>
      <c r="AD2324" s="136"/>
      <c r="AE2324" s="136"/>
      <c r="AF2324" s="136"/>
      <c r="AG2324" s="136"/>
      <c r="AH2324" s="136"/>
      <c r="AI2324" s="136"/>
    </row>
    <row r="2325" spans="1:35" ht="15" x14ac:dyDescent="0.25">
      <c r="A2325" s="133">
        <v>335200</v>
      </c>
      <c r="B2325" s="133" t="s">
        <v>5427</v>
      </c>
      <c r="C2325" s="133">
        <v>3</v>
      </c>
      <c r="D2325" s="133" t="s">
        <v>5204</v>
      </c>
      <c r="E2325" s="133">
        <v>335</v>
      </c>
      <c r="F2325" s="133" t="s">
        <v>5400</v>
      </c>
      <c r="G2325" s="133">
        <v>33500</v>
      </c>
      <c r="H2325" s="133" t="s">
        <v>5400</v>
      </c>
      <c r="I2325" s="133">
        <v>334131</v>
      </c>
      <c r="J2325" s="133" t="s">
        <v>5445</v>
      </c>
      <c r="K2325" s="133" t="s">
        <v>587</v>
      </c>
      <c r="L2325" s="135" t="str">
        <f t="shared" si="72"/>
        <v>SD</v>
      </c>
      <c r="M2325" s="131">
        <f t="shared" si="73"/>
        <v>0</v>
      </c>
      <c r="P2325" s="136"/>
      <c r="Q2325" s="136"/>
      <c r="R2325" s="136"/>
      <c r="S2325" s="136"/>
      <c r="T2325"/>
      <c r="U2325" s="136"/>
      <c r="V2325" s="136"/>
      <c r="W2325"/>
      <c r="X2325" s="136"/>
      <c r="Y2325" s="136"/>
      <c r="Z2325" s="136"/>
      <c r="AA2325" s="136"/>
      <c r="AB2325" s="136"/>
      <c r="AC2325" s="136"/>
      <c r="AD2325" s="136"/>
      <c r="AE2325" s="136"/>
      <c r="AF2325" s="136"/>
      <c r="AG2325" s="136"/>
      <c r="AH2325" s="136"/>
      <c r="AI2325" s="136"/>
    </row>
    <row r="2326" spans="1:35" ht="15" x14ac:dyDescent="0.25">
      <c r="A2326" s="133">
        <v>335200</v>
      </c>
      <c r="B2326" s="133" t="s">
        <v>5427</v>
      </c>
      <c r="C2326" s="133">
        <v>3</v>
      </c>
      <c r="D2326" s="133" t="s">
        <v>5204</v>
      </c>
      <c r="E2326" s="133">
        <v>335</v>
      </c>
      <c r="F2326" s="133" t="s">
        <v>5400</v>
      </c>
      <c r="G2326" s="133">
        <v>33500</v>
      </c>
      <c r="H2326" s="133" t="s">
        <v>5400</v>
      </c>
      <c r="I2326" s="133">
        <v>334132</v>
      </c>
      <c r="J2326" s="133" t="s">
        <v>5447</v>
      </c>
      <c r="K2326" s="133" t="s">
        <v>587</v>
      </c>
      <c r="L2326" s="135" t="str">
        <f t="shared" si="72"/>
        <v>SD</v>
      </c>
      <c r="M2326" s="131">
        <f t="shared" si="73"/>
        <v>0</v>
      </c>
      <c r="P2326" s="136"/>
      <c r="Q2326" s="136"/>
      <c r="R2326" s="136"/>
      <c r="S2326" s="136"/>
      <c r="T2326"/>
      <c r="U2326" s="136"/>
      <c r="V2326" s="136"/>
      <c r="W2326"/>
      <c r="X2326" s="136"/>
      <c r="Y2326" s="136"/>
      <c r="Z2326" s="136"/>
      <c r="AA2326" s="136"/>
      <c r="AB2326" s="136"/>
      <c r="AC2326" s="136"/>
      <c r="AD2326" s="136"/>
      <c r="AE2326" s="136"/>
      <c r="AF2326" s="136"/>
      <c r="AG2326" s="136"/>
      <c r="AH2326" s="136"/>
      <c r="AI2326" s="136"/>
    </row>
    <row r="2327" spans="1:35" ht="15" x14ac:dyDescent="0.25">
      <c r="A2327" s="133">
        <v>335200</v>
      </c>
      <c r="B2327" s="133" t="s">
        <v>5427</v>
      </c>
      <c r="C2327" s="133">
        <v>3</v>
      </c>
      <c r="D2327" s="133" t="s">
        <v>5204</v>
      </c>
      <c r="E2327" s="133">
        <v>335</v>
      </c>
      <c r="F2327" s="133" t="s">
        <v>5400</v>
      </c>
      <c r="G2327" s="133">
        <v>33500</v>
      </c>
      <c r="H2327" s="133" t="s">
        <v>5400</v>
      </c>
      <c r="I2327" s="133">
        <v>334133</v>
      </c>
      <c r="J2327" s="133" t="s">
        <v>5449</v>
      </c>
      <c r="K2327" s="133" t="s">
        <v>587</v>
      </c>
      <c r="L2327" s="135" t="str">
        <f t="shared" si="72"/>
        <v>SD</v>
      </c>
      <c r="M2327" s="131">
        <f t="shared" si="73"/>
        <v>0</v>
      </c>
      <c r="P2327" s="136"/>
      <c r="Q2327" s="136"/>
      <c r="R2327" s="136"/>
      <c r="S2327" s="136"/>
      <c r="T2327"/>
      <c r="U2327" s="136"/>
      <c r="V2327" s="136"/>
      <c r="W2327"/>
      <c r="X2327" s="136"/>
      <c r="Y2327" s="136"/>
      <c r="Z2327" s="136"/>
      <c r="AA2327" s="136"/>
      <c r="AB2327" s="136"/>
      <c r="AC2327" s="136"/>
      <c r="AD2327" s="136"/>
      <c r="AE2327" s="136"/>
      <c r="AF2327" s="136"/>
      <c r="AG2327" s="136"/>
      <c r="AH2327" s="136"/>
      <c r="AI2327" s="136"/>
    </row>
    <row r="2328" spans="1:35" ht="15" x14ac:dyDescent="0.25">
      <c r="A2328" s="133">
        <v>335200</v>
      </c>
      <c r="B2328" s="133" t="s">
        <v>5427</v>
      </c>
      <c r="C2328" s="133">
        <v>3</v>
      </c>
      <c r="D2328" s="133" t="s">
        <v>5204</v>
      </c>
      <c r="E2328" s="133">
        <v>335</v>
      </c>
      <c r="F2328" s="133" t="s">
        <v>5400</v>
      </c>
      <c r="G2328" s="133">
        <v>33500</v>
      </c>
      <c r="H2328" s="133" t="s">
        <v>5400</v>
      </c>
      <c r="I2328" s="133">
        <v>334134</v>
      </c>
      <c r="J2328" s="133" t="s">
        <v>5451</v>
      </c>
      <c r="K2328" s="133" t="s">
        <v>587</v>
      </c>
      <c r="L2328" s="135" t="str">
        <f t="shared" si="72"/>
        <v>SD</v>
      </c>
      <c r="M2328" s="131">
        <f t="shared" si="73"/>
        <v>0</v>
      </c>
      <c r="P2328" s="136"/>
      <c r="Q2328" s="136"/>
      <c r="R2328" s="136"/>
      <c r="S2328" s="136"/>
      <c r="T2328"/>
      <c r="U2328" s="136"/>
      <c r="V2328" s="136"/>
      <c r="W2328"/>
      <c r="X2328" s="136"/>
      <c r="Y2328" s="136"/>
      <c r="Z2328" s="136"/>
      <c r="AA2328" s="136"/>
      <c r="AB2328" s="136"/>
      <c r="AC2328" s="136"/>
      <c r="AD2328" s="136"/>
      <c r="AE2328" s="136"/>
      <c r="AF2328" s="136"/>
      <c r="AG2328" s="136"/>
      <c r="AH2328" s="136"/>
      <c r="AI2328" s="136"/>
    </row>
    <row r="2329" spans="1:35" ht="15" x14ac:dyDescent="0.25">
      <c r="A2329" s="133">
        <v>335200</v>
      </c>
      <c r="B2329" s="133" t="s">
        <v>5427</v>
      </c>
      <c r="C2329" s="133">
        <v>3</v>
      </c>
      <c r="D2329" s="133" t="s">
        <v>5204</v>
      </c>
      <c r="E2329" s="133">
        <v>335</v>
      </c>
      <c r="F2329" s="133" t="s">
        <v>5400</v>
      </c>
      <c r="G2329" s="133">
        <v>33500</v>
      </c>
      <c r="H2329" s="133" t="s">
        <v>5400</v>
      </c>
      <c r="I2329" s="133">
        <v>334135</v>
      </c>
      <c r="J2329" s="133" t="s">
        <v>5453</v>
      </c>
      <c r="K2329" s="133" t="s">
        <v>587</v>
      </c>
      <c r="L2329" s="135" t="str">
        <f t="shared" si="72"/>
        <v>SD</v>
      </c>
      <c r="M2329" s="131">
        <f t="shared" si="73"/>
        <v>0</v>
      </c>
      <c r="P2329" s="136"/>
      <c r="Q2329" s="136"/>
      <c r="R2329" s="136"/>
      <c r="S2329" s="136"/>
      <c r="T2329"/>
      <c r="U2329" s="136"/>
      <c r="V2329" s="136"/>
      <c r="W2329"/>
      <c r="X2329" s="136"/>
      <c r="Y2329" s="136"/>
      <c r="Z2329" s="136"/>
      <c r="AA2329" s="136"/>
      <c r="AB2329" s="136"/>
      <c r="AC2329" s="136"/>
      <c r="AD2329" s="136"/>
      <c r="AE2329" s="136"/>
      <c r="AF2329" s="136"/>
      <c r="AG2329" s="136"/>
      <c r="AH2329" s="136"/>
      <c r="AI2329" s="136"/>
    </row>
    <row r="2330" spans="1:35" ht="15" x14ac:dyDescent="0.25">
      <c r="A2330" s="133">
        <v>335200</v>
      </c>
      <c r="B2330" s="133" t="s">
        <v>5427</v>
      </c>
      <c r="C2330" s="133">
        <v>3</v>
      </c>
      <c r="D2330" s="133" t="s">
        <v>5204</v>
      </c>
      <c r="E2330" s="133">
        <v>335</v>
      </c>
      <c r="F2330" s="133" t="s">
        <v>5400</v>
      </c>
      <c r="G2330" s="133">
        <v>33500</v>
      </c>
      <c r="H2330" s="133" t="s">
        <v>5400</v>
      </c>
      <c r="I2330" s="133">
        <v>334136</v>
      </c>
      <c r="J2330" s="133" t="s">
        <v>5455</v>
      </c>
      <c r="K2330" s="133" t="s">
        <v>587</v>
      </c>
      <c r="L2330" s="135" t="str">
        <f t="shared" si="72"/>
        <v>SD</v>
      </c>
      <c r="M2330" s="131">
        <f t="shared" si="73"/>
        <v>0</v>
      </c>
      <c r="P2330" s="136"/>
      <c r="Q2330" s="136"/>
      <c r="R2330" s="136"/>
      <c r="S2330" s="136"/>
      <c r="T2330"/>
      <c r="U2330" s="136"/>
      <c r="V2330" s="136"/>
      <c r="W2330"/>
      <c r="X2330" s="136"/>
      <c r="Y2330" s="136"/>
      <c r="Z2330" s="136"/>
      <c r="AA2330" s="136"/>
      <c r="AB2330" s="136"/>
      <c r="AC2330" s="136"/>
      <c r="AD2330" s="136"/>
      <c r="AE2330" s="136"/>
      <c r="AF2330" s="136"/>
      <c r="AG2330" s="136"/>
      <c r="AH2330" s="136"/>
      <c r="AI2330" s="136"/>
    </row>
    <row r="2331" spans="1:35" ht="15" x14ac:dyDescent="0.25">
      <c r="A2331" s="133">
        <v>335200</v>
      </c>
      <c r="B2331" s="133" t="s">
        <v>5427</v>
      </c>
      <c r="C2331" s="133">
        <v>3</v>
      </c>
      <c r="D2331" s="133" t="s">
        <v>5204</v>
      </c>
      <c r="E2331" s="133">
        <v>335</v>
      </c>
      <c r="F2331" s="133" t="s">
        <v>5400</v>
      </c>
      <c r="G2331" s="133">
        <v>33500</v>
      </c>
      <c r="H2331" s="133" t="s">
        <v>5400</v>
      </c>
      <c r="I2331" s="133">
        <v>334137</v>
      </c>
      <c r="J2331" s="133" t="s">
        <v>5457</v>
      </c>
      <c r="K2331" s="133" t="s">
        <v>587</v>
      </c>
      <c r="L2331" s="135" t="str">
        <f t="shared" si="72"/>
        <v>SD</v>
      </c>
      <c r="M2331" s="131">
        <f t="shared" si="73"/>
        <v>0</v>
      </c>
      <c r="P2331" s="136"/>
      <c r="Q2331" s="136"/>
      <c r="R2331" s="136"/>
      <c r="S2331" s="136"/>
      <c r="T2331"/>
      <c r="U2331" s="136"/>
      <c r="V2331" s="136"/>
      <c r="W2331"/>
      <c r="X2331" s="136"/>
      <c r="Y2331" s="136"/>
      <c r="Z2331" s="136"/>
      <c r="AA2331" s="136"/>
      <c r="AB2331" s="136"/>
      <c r="AC2331" s="136"/>
      <c r="AD2331" s="136"/>
      <c r="AE2331" s="136"/>
      <c r="AF2331" s="136"/>
      <c r="AG2331" s="136"/>
      <c r="AH2331" s="136"/>
      <c r="AI2331" s="136"/>
    </row>
    <row r="2332" spans="1:35" ht="15" x14ac:dyDescent="0.25">
      <c r="A2332" s="133">
        <v>335200</v>
      </c>
      <c r="B2332" s="133" t="s">
        <v>5427</v>
      </c>
      <c r="C2332" s="133">
        <v>3</v>
      </c>
      <c r="D2332" s="133" t="s">
        <v>5204</v>
      </c>
      <c r="E2332" s="133">
        <v>335</v>
      </c>
      <c r="F2332" s="133" t="s">
        <v>5400</v>
      </c>
      <c r="G2332" s="133">
        <v>33500</v>
      </c>
      <c r="H2332" s="133" t="s">
        <v>5400</v>
      </c>
      <c r="I2332" s="133">
        <v>334138</v>
      </c>
      <c r="J2332" s="133" t="s">
        <v>5459</v>
      </c>
      <c r="K2332" s="133" t="s">
        <v>587</v>
      </c>
      <c r="L2332" s="135" t="str">
        <f t="shared" si="72"/>
        <v>SD</v>
      </c>
      <c r="M2332" s="131">
        <f t="shared" si="73"/>
        <v>0</v>
      </c>
      <c r="P2332" s="136"/>
      <c r="Q2332" s="136"/>
      <c r="R2332" s="136"/>
      <c r="S2332" s="136"/>
      <c r="T2332"/>
      <c r="U2332" s="136"/>
      <c r="V2332" s="136"/>
      <c r="W2332"/>
      <c r="X2332" s="136"/>
      <c r="Y2332" s="136"/>
      <c r="Z2332" s="136"/>
      <c r="AA2332" s="136"/>
      <c r="AB2332" s="136"/>
      <c r="AC2332" s="136"/>
      <c r="AD2332" s="136"/>
      <c r="AE2332" s="136"/>
      <c r="AF2332" s="136"/>
      <c r="AG2332" s="136"/>
      <c r="AH2332" s="136"/>
      <c r="AI2332" s="136"/>
    </row>
    <row r="2333" spans="1:35" ht="15" x14ac:dyDescent="0.25">
      <c r="A2333" s="133">
        <v>335200</v>
      </c>
      <c r="B2333" s="133" t="s">
        <v>5427</v>
      </c>
      <c r="C2333" s="133">
        <v>3</v>
      </c>
      <c r="D2333" s="133" t="s">
        <v>5204</v>
      </c>
      <c r="E2333" s="133">
        <v>335</v>
      </c>
      <c r="F2333" s="133" t="s">
        <v>5400</v>
      </c>
      <c r="G2333" s="133">
        <v>33500</v>
      </c>
      <c r="H2333" s="133" t="s">
        <v>5400</v>
      </c>
      <c r="I2333" s="133">
        <v>334139</v>
      </c>
      <c r="J2333" s="133" t="s">
        <v>5461</v>
      </c>
      <c r="K2333" s="133" t="s">
        <v>587</v>
      </c>
      <c r="L2333" s="135" t="str">
        <f t="shared" si="72"/>
        <v>SD</v>
      </c>
      <c r="M2333" s="131">
        <f t="shared" si="73"/>
        <v>0</v>
      </c>
      <c r="P2333" s="136"/>
      <c r="Q2333" s="136"/>
      <c r="R2333" s="136"/>
      <c r="S2333" s="136"/>
      <c r="T2333"/>
      <c r="U2333" s="136"/>
      <c r="V2333" s="136"/>
      <c r="W2333"/>
      <c r="X2333" s="136"/>
      <c r="Y2333" s="136"/>
      <c r="Z2333" s="136"/>
      <c r="AA2333" s="136"/>
      <c r="AB2333" s="136"/>
      <c r="AC2333" s="136"/>
      <c r="AD2333" s="136"/>
      <c r="AE2333" s="136"/>
      <c r="AF2333" s="136"/>
      <c r="AG2333" s="136"/>
      <c r="AH2333" s="136"/>
      <c r="AI2333" s="136"/>
    </row>
    <row r="2334" spans="1:35" ht="15" x14ac:dyDescent="0.25">
      <c r="A2334" s="133">
        <v>335200</v>
      </c>
      <c r="B2334" s="133" t="s">
        <v>5427</v>
      </c>
      <c r="C2334" s="133">
        <v>3</v>
      </c>
      <c r="D2334" s="133" t="s">
        <v>5204</v>
      </c>
      <c r="E2334" s="133">
        <v>335</v>
      </c>
      <c r="F2334" s="133" t="s">
        <v>5400</v>
      </c>
      <c r="G2334" s="133">
        <v>33500</v>
      </c>
      <c r="H2334" s="133" t="s">
        <v>5400</v>
      </c>
      <c r="I2334" s="133">
        <v>334210</v>
      </c>
      <c r="J2334" s="133" t="s">
        <v>5463</v>
      </c>
      <c r="K2334" s="133" t="s">
        <v>587</v>
      </c>
      <c r="L2334" s="135" t="str">
        <f t="shared" si="72"/>
        <v>SD</v>
      </c>
      <c r="M2334" s="131">
        <f t="shared" si="73"/>
        <v>0</v>
      </c>
      <c r="P2334" s="136"/>
      <c r="Q2334" s="136"/>
      <c r="R2334" s="136"/>
      <c r="S2334" s="136"/>
      <c r="T2334"/>
      <c r="U2334" s="136"/>
      <c r="V2334" s="136"/>
      <c r="W2334"/>
      <c r="X2334" s="136"/>
      <c r="Y2334" s="136"/>
      <c r="Z2334" s="136"/>
      <c r="AA2334" s="136"/>
      <c r="AB2334" s="136"/>
      <c r="AC2334" s="136"/>
      <c r="AD2334" s="136"/>
      <c r="AE2334" s="136"/>
      <c r="AF2334" s="136"/>
      <c r="AG2334" s="136"/>
      <c r="AH2334" s="136"/>
      <c r="AI2334" s="136"/>
    </row>
    <row r="2335" spans="1:35" ht="15" x14ac:dyDescent="0.25">
      <c r="A2335" s="133">
        <v>335200</v>
      </c>
      <c r="B2335" s="133" t="s">
        <v>5427</v>
      </c>
      <c r="C2335" s="133">
        <v>3</v>
      </c>
      <c r="D2335" s="133" t="s">
        <v>5204</v>
      </c>
      <c r="E2335" s="133">
        <v>335</v>
      </c>
      <c r="F2335" s="133" t="s">
        <v>5400</v>
      </c>
      <c r="G2335" s="133">
        <v>33500</v>
      </c>
      <c r="H2335" s="133" t="s">
        <v>5400</v>
      </c>
      <c r="I2335" s="133">
        <v>334211</v>
      </c>
      <c r="J2335" s="133" t="s">
        <v>5465</v>
      </c>
      <c r="K2335" s="133" t="s">
        <v>587</v>
      </c>
      <c r="L2335" s="135" t="str">
        <f t="shared" si="72"/>
        <v>SD</v>
      </c>
      <c r="M2335" s="131">
        <f t="shared" si="73"/>
        <v>0</v>
      </c>
      <c r="P2335" s="136"/>
      <c r="Q2335" s="136"/>
      <c r="R2335" s="136"/>
      <c r="S2335" s="136"/>
      <c r="T2335"/>
      <c r="U2335" s="136"/>
      <c r="V2335" s="136"/>
      <c r="W2335"/>
      <c r="X2335" s="136"/>
      <c r="Y2335" s="136"/>
      <c r="Z2335" s="136"/>
      <c r="AA2335" s="136"/>
      <c r="AB2335" s="136"/>
      <c r="AC2335" s="136"/>
      <c r="AD2335" s="136"/>
      <c r="AE2335" s="136"/>
      <c r="AF2335" s="136"/>
      <c r="AG2335" s="136"/>
      <c r="AH2335" s="136"/>
      <c r="AI2335" s="136"/>
    </row>
    <row r="2336" spans="1:35" ht="15" x14ac:dyDescent="0.25">
      <c r="A2336" s="133">
        <v>335200</v>
      </c>
      <c r="B2336" s="133" t="s">
        <v>5427</v>
      </c>
      <c r="C2336" s="133">
        <v>3</v>
      </c>
      <c r="D2336" s="133" t="s">
        <v>5204</v>
      </c>
      <c r="E2336" s="133">
        <v>335</v>
      </c>
      <c r="F2336" s="133" t="s">
        <v>5400</v>
      </c>
      <c r="G2336" s="133">
        <v>33500</v>
      </c>
      <c r="H2336" s="133" t="s">
        <v>5400</v>
      </c>
      <c r="I2336" s="133">
        <v>334212</v>
      </c>
      <c r="J2336" s="133" t="s">
        <v>5467</v>
      </c>
      <c r="K2336" s="133" t="s">
        <v>587</v>
      </c>
      <c r="L2336" s="135" t="str">
        <f t="shared" si="72"/>
        <v>SD</v>
      </c>
      <c r="M2336" s="131">
        <f t="shared" si="73"/>
        <v>0</v>
      </c>
      <c r="P2336" s="136"/>
      <c r="Q2336" s="136"/>
      <c r="R2336" s="136"/>
      <c r="S2336" s="136"/>
      <c r="T2336"/>
      <c r="U2336" s="136"/>
      <c r="V2336" s="136"/>
      <c r="W2336"/>
      <c r="X2336" s="136"/>
      <c r="Y2336" s="136"/>
      <c r="Z2336" s="136"/>
      <c r="AA2336" s="136"/>
      <c r="AB2336" s="136"/>
      <c r="AC2336" s="136"/>
      <c r="AD2336" s="136"/>
      <c r="AE2336" s="136"/>
      <c r="AF2336" s="136"/>
      <c r="AG2336" s="136"/>
      <c r="AH2336" s="136"/>
      <c r="AI2336" s="136"/>
    </row>
    <row r="2337" spans="1:35" ht="15" x14ac:dyDescent="0.25">
      <c r="A2337" s="133">
        <v>335200</v>
      </c>
      <c r="B2337" s="133" t="s">
        <v>5427</v>
      </c>
      <c r="C2337" s="133">
        <v>3</v>
      </c>
      <c r="D2337" s="133" t="s">
        <v>5204</v>
      </c>
      <c r="E2337" s="133">
        <v>335</v>
      </c>
      <c r="F2337" s="133" t="s">
        <v>5400</v>
      </c>
      <c r="G2337" s="133">
        <v>33500</v>
      </c>
      <c r="H2337" s="133" t="s">
        <v>5400</v>
      </c>
      <c r="I2337" s="133">
        <v>334520</v>
      </c>
      <c r="J2337" s="133" t="s">
        <v>5427</v>
      </c>
      <c r="K2337" s="133" t="s">
        <v>587</v>
      </c>
      <c r="L2337" s="135" t="str">
        <f t="shared" si="72"/>
        <v>SD</v>
      </c>
      <c r="M2337" s="131">
        <f t="shared" si="73"/>
        <v>0</v>
      </c>
      <c r="P2337" s="136"/>
      <c r="Q2337" s="136"/>
      <c r="R2337" s="136"/>
      <c r="S2337" s="136"/>
      <c r="T2337"/>
      <c r="U2337" s="136"/>
      <c r="V2337" s="136"/>
      <c r="W2337"/>
      <c r="X2337" s="136"/>
      <c r="Y2337" s="136"/>
      <c r="Z2337" s="136"/>
      <c r="AA2337" s="136"/>
      <c r="AB2337" s="136"/>
      <c r="AC2337" s="136"/>
      <c r="AD2337" s="136"/>
      <c r="AE2337" s="136"/>
      <c r="AF2337" s="136"/>
      <c r="AG2337" s="136"/>
      <c r="AH2337" s="136"/>
      <c r="AI2337" s="136"/>
    </row>
    <row r="2338" spans="1:35" ht="15" x14ac:dyDescent="0.25">
      <c r="A2338" s="133">
        <v>335200</v>
      </c>
      <c r="B2338" s="133" t="s">
        <v>5427</v>
      </c>
      <c r="C2338" s="133">
        <v>3</v>
      </c>
      <c r="D2338" s="133" t="s">
        <v>5204</v>
      </c>
      <c r="E2338" s="133">
        <v>335</v>
      </c>
      <c r="F2338" s="133" t="s">
        <v>5400</v>
      </c>
      <c r="G2338" s="133">
        <v>33500</v>
      </c>
      <c r="H2338" s="133" t="s">
        <v>5400</v>
      </c>
      <c r="I2338" s="133">
        <v>334525</v>
      </c>
      <c r="J2338" s="133" t="s">
        <v>5470</v>
      </c>
      <c r="K2338" s="133" t="s">
        <v>587</v>
      </c>
      <c r="L2338" s="135" t="str">
        <f t="shared" si="72"/>
        <v>SD</v>
      </c>
      <c r="M2338" s="131">
        <f t="shared" si="73"/>
        <v>0</v>
      </c>
      <c r="P2338" s="136"/>
      <c r="Q2338" s="136"/>
      <c r="R2338" s="136"/>
      <c r="S2338" s="136"/>
      <c r="T2338"/>
      <c r="U2338" s="136"/>
      <c r="V2338" s="136"/>
      <c r="W2338"/>
      <c r="X2338" s="136"/>
      <c r="Y2338" s="136"/>
      <c r="Z2338" s="136"/>
      <c r="AA2338" s="136"/>
      <c r="AB2338" s="136"/>
      <c r="AC2338" s="136"/>
      <c r="AD2338" s="136"/>
      <c r="AE2338" s="136"/>
      <c r="AF2338" s="136"/>
      <c r="AG2338" s="136"/>
      <c r="AH2338" s="136"/>
      <c r="AI2338" s="136"/>
    </row>
    <row r="2339" spans="1:35" ht="15" x14ac:dyDescent="0.25">
      <c r="A2339" s="133">
        <v>335300</v>
      </c>
      <c r="B2339" s="133" t="s">
        <v>5471</v>
      </c>
      <c r="C2339" s="133">
        <v>3</v>
      </c>
      <c r="D2339" s="133" t="s">
        <v>5204</v>
      </c>
      <c r="E2339" s="133">
        <v>335</v>
      </c>
      <c r="F2339" s="133" t="s">
        <v>5400</v>
      </c>
      <c r="G2339" s="133">
        <v>33500</v>
      </c>
      <c r="H2339" s="133" t="s">
        <v>5400</v>
      </c>
      <c r="I2339" s="133">
        <v>227171</v>
      </c>
      <c r="J2339" s="133" t="s">
        <v>5473</v>
      </c>
      <c r="K2339" s="133" t="s">
        <v>545</v>
      </c>
      <c r="L2339" s="135" t="str">
        <f t="shared" si="72"/>
        <v>SD</v>
      </c>
      <c r="M2339" s="131">
        <f t="shared" si="73"/>
        <v>0</v>
      </c>
      <c r="P2339" s="136"/>
      <c r="Q2339" s="136"/>
      <c r="R2339" s="136"/>
      <c r="S2339" s="136"/>
      <c r="T2339"/>
      <c r="U2339" s="136"/>
      <c r="V2339" s="136"/>
      <c r="W2339"/>
      <c r="X2339" s="136"/>
      <c r="Y2339" s="136"/>
      <c r="Z2339" s="136"/>
      <c r="AA2339" s="136"/>
      <c r="AB2339" s="136"/>
      <c r="AC2339" s="136"/>
      <c r="AD2339" s="136"/>
      <c r="AE2339" s="136"/>
      <c r="AF2339" s="136"/>
      <c r="AG2339" s="136"/>
      <c r="AH2339" s="136"/>
      <c r="AI2339" s="136"/>
    </row>
    <row r="2340" spans="1:35" ht="15" x14ac:dyDescent="0.25">
      <c r="A2340" s="133">
        <v>335300</v>
      </c>
      <c r="B2340" s="133" t="s">
        <v>5471</v>
      </c>
      <c r="C2340" s="133">
        <v>3</v>
      </c>
      <c r="D2340" s="133" t="s">
        <v>5204</v>
      </c>
      <c r="E2340" s="133">
        <v>335</v>
      </c>
      <c r="F2340" s="133" t="s">
        <v>5400</v>
      </c>
      <c r="G2340" s="133">
        <v>33500</v>
      </c>
      <c r="H2340" s="133" t="s">
        <v>5400</v>
      </c>
      <c r="I2340" s="133">
        <v>227848</v>
      </c>
      <c r="J2340" s="133" t="s">
        <v>5475</v>
      </c>
      <c r="K2340" s="133" t="s">
        <v>545</v>
      </c>
      <c r="L2340" s="135" t="str">
        <f t="shared" si="72"/>
        <v>SD</v>
      </c>
      <c r="M2340" s="131">
        <f t="shared" si="73"/>
        <v>0</v>
      </c>
      <c r="P2340" s="136"/>
      <c r="Q2340" s="136"/>
      <c r="R2340" s="136"/>
      <c r="S2340" s="136"/>
      <c r="T2340"/>
      <c r="U2340" s="136"/>
      <c r="V2340" s="136"/>
      <c r="W2340"/>
      <c r="X2340" s="136"/>
      <c r="Y2340" s="136"/>
      <c r="Z2340" s="136"/>
      <c r="AA2340" s="136"/>
      <c r="AB2340" s="136"/>
      <c r="AC2340" s="136"/>
      <c r="AD2340" s="136"/>
      <c r="AE2340" s="136"/>
      <c r="AF2340" s="136"/>
      <c r="AG2340" s="136"/>
      <c r="AH2340" s="136"/>
      <c r="AI2340" s="136"/>
    </row>
    <row r="2341" spans="1:35" ht="15" x14ac:dyDescent="0.25">
      <c r="A2341" s="133">
        <v>335300</v>
      </c>
      <c r="B2341" s="133" t="s">
        <v>5471</v>
      </c>
      <c r="C2341" s="133">
        <v>3</v>
      </c>
      <c r="D2341" s="133" t="s">
        <v>5204</v>
      </c>
      <c r="E2341" s="133">
        <v>335</v>
      </c>
      <c r="F2341" s="133" t="s">
        <v>5400</v>
      </c>
      <c r="G2341" s="133">
        <v>33500</v>
      </c>
      <c r="H2341" s="133" t="s">
        <v>5400</v>
      </c>
      <c r="I2341" s="133">
        <v>334550</v>
      </c>
      <c r="J2341" s="133" t="s">
        <v>5477</v>
      </c>
      <c r="K2341" s="133" t="s">
        <v>1255</v>
      </c>
      <c r="L2341" s="135" t="str">
        <f t="shared" si="72"/>
        <v>SD</v>
      </c>
      <c r="M2341" s="131">
        <f t="shared" si="73"/>
        <v>0</v>
      </c>
      <c r="P2341" s="136"/>
      <c r="Q2341" s="136"/>
      <c r="R2341" s="136"/>
      <c r="S2341" s="136"/>
      <c r="T2341"/>
      <c r="U2341" s="136"/>
      <c r="V2341" s="136"/>
      <c r="W2341"/>
      <c r="X2341" s="136"/>
      <c r="Y2341" s="136"/>
      <c r="Z2341" s="136"/>
      <c r="AA2341" s="136"/>
      <c r="AB2341" s="136"/>
      <c r="AC2341" s="136"/>
      <c r="AD2341" s="136"/>
      <c r="AE2341" s="136"/>
      <c r="AF2341" s="136"/>
      <c r="AG2341" s="136"/>
      <c r="AH2341" s="136"/>
      <c r="AI2341" s="136"/>
    </row>
    <row r="2342" spans="1:35" ht="15" x14ac:dyDescent="0.25">
      <c r="A2342" s="133">
        <v>335300</v>
      </c>
      <c r="B2342" s="133" t="s">
        <v>5471</v>
      </c>
      <c r="C2342" s="133">
        <v>3</v>
      </c>
      <c r="D2342" s="133" t="s">
        <v>5204</v>
      </c>
      <c r="E2342" s="133">
        <v>335</v>
      </c>
      <c r="F2342" s="133" t="s">
        <v>5400</v>
      </c>
      <c r="G2342" s="133">
        <v>33500</v>
      </c>
      <c r="H2342" s="133" t="s">
        <v>5400</v>
      </c>
      <c r="I2342" s="133">
        <v>334551</v>
      </c>
      <c r="J2342" s="133" t="s">
        <v>5479</v>
      </c>
      <c r="K2342" s="133" t="s">
        <v>587</v>
      </c>
      <c r="L2342" s="135" t="str">
        <f t="shared" si="72"/>
        <v>SD</v>
      </c>
      <c r="M2342" s="131">
        <f t="shared" si="73"/>
        <v>0</v>
      </c>
      <c r="P2342" s="136"/>
      <c r="Q2342" s="136"/>
      <c r="R2342" s="136"/>
      <c r="S2342" s="136"/>
      <c r="T2342"/>
      <c r="U2342" s="136"/>
      <c r="V2342" s="136"/>
      <c r="W2342"/>
      <c r="X2342" s="136"/>
      <c r="Y2342" s="136"/>
      <c r="Z2342" s="136"/>
      <c r="AA2342" s="136"/>
      <c r="AB2342" s="136"/>
      <c r="AC2342" s="136"/>
      <c r="AD2342" s="136"/>
      <c r="AE2342" s="136"/>
      <c r="AF2342" s="136"/>
      <c r="AG2342" s="136"/>
      <c r="AH2342" s="136"/>
      <c r="AI2342" s="136"/>
    </row>
    <row r="2343" spans="1:35" ht="15" x14ac:dyDescent="0.25">
      <c r="A2343" s="133">
        <v>335400</v>
      </c>
      <c r="B2343" s="133" t="s">
        <v>5482</v>
      </c>
      <c r="C2343" s="133">
        <v>3</v>
      </c>
      <c r="D2343" s="133" t="s">
        <v>5204</v>
      </c>
      <c r="E2343" s="133">
        <v>335</v>
      </c>
      <c r="F2343" s="133" t="s">
        <v>5400</v>
      </c>
      <c r="G2343" s="133">
        <v>33500</v>
      </c>
      <c r="H2343" s="133" t="s">
        <v>5400</v>
      </c>
      <c r="I2343" s="133">
        <v>334580</v>
      </c>
      <c r="J2343" s="133" t="s">
        <v>5482</v>
      </c>
      <c r="K2343" s="133" t="s">
        <v>1255</v>
      </c>
      <c r="L2343" s="135" t="str">
        <f t="shared" si="72"/>
        <v>SD</v>
      </c>
      <c r="M2343" s="131">
        <f t="shared" si="73"/>
        <v>0</v>
      </c>
      <c r="P2343" s="136"/>
      <c r="Q2343" s="136"/>
      <c r="R2343" s="136"/>
      <c r="S2343" s="136"/>
      <c r="T2343"/>
      <c r="U2343" s="136"/>
      <c r="V2343" s="136"/>
      <c r="W2343"/>
      <c r="X2343" s="136"/>
      <c r="Y2343" s="136"/>
      <c r="Z2343" s="136"/>
      <c r="AA2343" s="136"/>
      <c r="AB2343" s="136"/>
      <c r="AC2343" s="136"/>
      <c r="AD2343" s="136"/>
      <c r="AE2343" s="136"/>
      <c r="AF2343" s="136"/>
      <c r="AG2343" s="136"/>
      <c r="AH2343" s="136"/>
      <c r="AI2343" s="136"/>
    </row>
    <row r="2344" spans="1:35" ht="15" x14ac:dyDescent="0.25">
      <c r="A2344" s="133">
        <v>335500</v>
      </c>
      <c r="B2344" s="133" t="s">
        <v>5484</v>
      </c>
      <c r="C2344" s="133">
        <v>3</v>
      </c>
      <c r="D2344" s="133" t="s">
        <v>5204</v>
      </c>
      <c r="E2344" s="133">
        <v>335</v>
      </c>
      <c r="F2344" s="133" t="s">
        <v>5400</v>
      </c>
      <c r="G2344" s="133">
        <v>33500</v>
      </c>
      <c r="H2344" s="133" t="s">
        <v>5400</v>
      </c>
      <c r="I2344" s="133">
        <v>334013</v>
      </c>
      <c r="J2344" s="133" t="s">
        <v>5486</v>
      </c>
      <c r="K2344" s="133" t="s">
        <v>587</v>
      </c>
      <c r="L2344" s="135" t="str">
        <f t="shared" si="72"/>
        <v>SD</v>
      </c>
      <c r="M2344" s="131">
        <f t="shared" si="73"/>
        <v>0</v>
      </c>
      <c r="P2344" s="136"/>
      <c r="Q2344" s="136"/>
      <c r="R2344" s="136"/>
      <c r="S2344" s="136"/>
      <c r="T2344"/>
      <c r="U2344" s="136"/>
      <c r="V2344" s="136"/>
      <c r="W2344"/>
      <c r="X2344" s="136"/>
      <c r="Y2344" s="136"/>
      <c r="Z2344" s="136"/>
      <c r="AA2344" s="136"/>
      <c r="AB2344" s="136"/>
      <c r="AC2344" s="136"/>
      <c r="AD2344" s="136"/>
      <c r="AE2344" s="136"/>
      <c r="AF2344" s="136"/>
      <c r="AG2344" s="136"/>
      <c r="AH2344" s="136"/>
      <c r="AI2344" s="136"/>
    </row>
    <row r="2345" spans="1:35" ht="15" x14ac:dyDescent="0.25">
      <c r="A2345" s="133">
        <v>335500</v>
      </c>
      <c r="B2345" s="133" t="s">
        <v>5484</v>
      </c>
      <c r="C2345" s="133">
        <v>3</v>
      </c>
      <c r="D2345" s="133" t="s">
        <v>5204</v>
      </c>
      <c r="E2345" s="133">
        <v>335</v>
      </c>
      <c r="F2345" s="133" t="s">
        <v>5400</v>
      </c>
      <c r="G2345" s="133">
        <v>33500</v>
      </c>
      <c r="H2345" s="133" t="s">
        <v>5400</v>
      </c>
      <c r="I2345" s="133">
        <v>334560</v>
      </c>
      <c r="J2345" s="133" t="s">
        <v>5484</v>
      </c>
      <c r="K2345" s="133" t="s">
        <v>1255</v>
      </c>
      <c r="L2345" s="135" t="str">
        <f t="shared" si="72"/>
        <v>SD</v>
      </c>
      <c r="M2345" s="131">
        <f t="shared" si="73"/>
        <v>0</v>
      </c>
      <c r="P2345" s="136"/>
      <c r="Q2345" s="136"/>
      <c r="R2345" s="136"/>
      <c r="S2345" s="136"/>
      <c r="T2345"/>
      <c r="U2345" s="136"/>
      <c r="V2345" s="136"/>
      <c r="W2345"/>
      <c r="X2345" s="136"/>
      <c r="Y2345" s="136"/>
      <c r="Z2345" s="136"/>
      <c r="AA2345" s="136"/>
      <c r="AB2345" s="136"/>
      <c r="AC2345" s="136"/>
      <c r="AD2345" s="136"/>
      <c r="AE2345" s="136"/>
      <c r="AF2345" s="136"/>
      <c r="AG2345" s="136"/>
      <c r="AH2345" s="136"/>
      <c r="AI2345" s="136"/>
    </row>
    <row r="2346" spans="1:35" ht="15" x14ac:dyDescent="0.25">
      <c r="A2346" s="133">
        <v>335500</v>
      </c>
      <c r="B2346" s="133" t="s">
        <v>5484</v>
      </c>
      <c r="C2346" s="133">
        <v>3</v>
      </c>
      <c r="D2346" s="133" t="s">
        <v>5204</v>
      </c>
      <c r="E2346" s="133">
        <v>335</v>
      </c>
      <c r="F2346" s="133" t="s">
        <v>5400</v>
      </c>
      <c r="G2346" s="133">
        <v>33500</v>
      </c>
      <c r="H2346" s="133" t="s">
        <v>5400</v>
      </c>
      <c r="I2346" s="133">
        <v>334561</v>
      </c>
      <c r="J2346" s="133" t="s">
        <v>5489</v>
      </c>
      <c r="K2346" s="133" t="s">
        <v>1255</v>
      </c>
      <c r="L2346" s="135" t="str">
        <f t="shared" si="72"/>
        <v>SD</v>
      </c>
      <c r="M2346" s="131">
        <f t="shared" si="73"/>
        <v>0</v>
      </c>
      <c r="P2346" s="136"/>
      <c r="Q2346" s="136"/>
      <c r="R2346" s="136"/>
      <c r="S2346" s="136"/>
      <c r="T2346"/>
      <c r="U2346" s="136"/>
      <c r="V2346" s="136"/>
      <c r="W2346"/>
      <c r="X2346" s="136"/>
      <c r="Y2346" s="136"/>
      <c r="Z2346" s="136"/>
      <c r="AA2346" s="136"/>
      <c r="AB2346" s="136"/>
      <c r="AC2346" s="136"/>
      <c r="AD2346" s="136"/>
      <c r="AE2346" s="136"/>
      <c r="AF2346" s="136"/>
      <c r="AG2346" s="136"/>
      <c r="AH2346" s="136"/>
      <c r="AI2346" s="136"/>
    </row>
    <row r="2347" spans="1:35" ht="15" x14ac:dyDescent="0.25">
      <c r="A2347" s="133" t="s">
        <v>5490</v>
      </c>
      <c r="B2347" s="133" t="s">
        <v>5491</v>
      </c>
      <c r="C2347" s="133">
        <v>3</v>
      </c>
      <c r="D2347" s="133" t="s">
        <v>5204</v>
      </c>
      <c r="E2347" s="133">
        <v>335</v>
      </c>
      <c r="F2347" s="133" t="s">
        <v>5400</v>
      </c>
      <c r="G2347" s="133">
        <v>33500</v>
      </c>
      <c r="H2347" s="133" t="s">
        <v>5400</v>
      </c>
      <c r="I2347" s="133"/>
      <c r="J2347" s="133"/>
      <c r="K2347" s="133"/>
      <c r="L2347" s="135" t="str">
        <f t="shared" si="72"/>
        <v>SD</v>
      </c>
      <c r="M2347" s="131">
        <f t="shared" si="73"/>
        <v>0</v>
      </c>
      <c r="P2347" s="136"/>
      <c r="Q2347" s="136"/>
      <c r="R2347" s="136"/>
      <c r="S2347" s="136"/>
      <c r="T2347"/>
      <c r="U2347" s="136"/>
      <c r="V2347" s="136"/>
      <c r="W2347"/>
      <c r="X2347" s="136"/>
      <c r="Y2347" s="136"/>
      <c r="Z2347" s="136"/>
      <c r="AA2347" s="136"/>
      <c r="AB2347" s="136"/>
      <c r="AC2347" s="136"/>
      <c r="AD2347" s="136"/>
      <c r="AE2347" s="136"/>
      <c r="AF2347" s="136"/>
      <c r="AG2347" s="136"/>
      <c r="AH2347" s="136"/>
      <c r="AI2347" s="136"/>
    </row>
    <row r="2348" spans="1:35" ht="15" x14ac:dyDescent="0.25">
      <c r="A2348" s="133">
        <v>355700</v>
      </c>
      <c r="B2348" s="133" t="s">
        <v>5492</v>
      </c>
      <c r="C2348" s="133">
        <v>3</v>
      </c>
      <c r="D2348" s="133" t="s">
        <v>5204</v>
      </c>
      <c r="E2348" s="133">
        <v>335</v>
      </c>
      <c r="F2348" s="133" t="s">
        <v>5400</v>
      </c>
      <c r="G2348" s="133">
        <v>33500</v>
      </c>
      <c r="H2348" s="133" t="s">
        <v>5400</v>
      </c>
      <c r="I2348" s="133">
        <v>334221</v>
      </c>
      <c r="J2348" s="133" t="s">
        <v>5494</v>
      </c>
      <c r="K2348" s="133" t="s">
        <v>587</v>
      </c>
      <c r="L2348" s="135" t="str">
        <f t="shared" si="72"/>
        <v>SD</v>
      </c>
      <c r="M2348" s="131">
        <f t="shared" si="73"/>
        <v>0</v>
      </c>
      <c r="P2348" s="136"/>
      <c r="Q2348" s="136"/>
      <c r="R2348" s="136"/>
      <c r="S2348" s="136"/>
      <c r="T2348"/>
      <c r="U2348" s="136"/>
      <c r="V2348" s="136"/>
      <c r="W2348"/>
      <c r="X2348" s="136"/>
      <c r="Y2348" s="136"/>
      <c r="Z2348" s="136"/>
      <c r="AA2348" s="136"/>
      <c r="AB2348" s="136"/>
      <c r="AC2348" s="136"/>
      <c r="AD2348" s="136"/>
      <c r="AE2348" s="136"/>
      <c r="AF2348" s="136"/>
      <c r="AG2348" s="136"/>
      <c r="AH2348" s="136"/>
      <c r="AI2348" s="136"/>
    </row>
    <row r="2349" spans="1:35" ht="15" x14ac:dyDescent="0.25">
      <c r="A2349" s="133">
        <v>340000</v>
      </c>
      <c r="B2349" s="133" t="s">
        <v>5498</v>
      </c>
      <c r="C2349" s="133">
        <v>3</v>
      </c>
      <c r="D2349" s="133" t="s">
        <v>5204</v>
      </c>
      <c r="E2349" s="133">
        <v>340</v>
      </c>
      <c r="F2349" s="133" t="s">
        <v>5496</v>
      </c>
      <c r="G2349" s="133">
        <v>34000</v>
      </c>
      <c r="H2349" s="133" t="s">
        <v>5496</v>
      </c>
      <c r="I2349" s="133">
        <v>108300</v>
      </c>
      <c r="J2349" s="133" t="s">
        <v>5500</v>
      </c>
      <c r="K2349" s="133" t="s">
        <v>1001</v>
      </c>
      <c r="L2349" s="135" t="str">
        <f t="shared" si="72"/>
        <v>SD</v>
      </c>
      <c r="M2349" s="131">
        <f t="shared" si="73"/>
        <v>0</v>
      </c>
      <c r="P2349" s="136"/>
      <c r="Q2349" s="136"/>
      <c r="R2349" s="136"/>
      <c r="S2349" s="136"/>
      <c r="T2349"/>
      <c r="U2349" s="136"/>
      <c r="V2349" s="136"/>
      <c r="W2349"/>
      <c r="X2349" s="136"/>
      <c r="Y2349" s="136"/>
      <c r="Z2349" s="136"/>
      <c r="AA2349" s="136"/>
      <c r="AB2349" s="136"/>
      <c r="AC2349" s="136"/>
      <c r="AD2349" s="136"/>
      <c r="AE2349" s="136"/>
      <c r="AF2349" s="136"/>
      <c r="AG2349" s="136"/>
      <c r="AH2349" s="136"/>
      <c r="AI2349" s="136"/>
    </row>
    <row r="2350" spans="1:35" ht="15" x14ac:dyDescent="0.25">
      <c r="A2350" s="133">
        <v>340000</v>
      </c>
      <c r="B2350" s="133" t="s">
        <v>5498</v>
      </c>
      <c r="C2350" s="133">
        <v>3</v>
      </c>
      <c r="D2350" s="133" t="s">
        <v>5204</v>
      </c>
      <c r="E2350" s="133">
        <v>340</v>
      </c>
      <c r="F2350" s="133" t="s">
        <v>5496</v>
      </c>
      <c r="G2350" s="133">
        <v>34000</v>
      </c>
      <c r="H2350" s="133" t="s">
        <v>5496</v>
      </c>
      <c r="I2350" s="133">
        <v>220061</v>
      </c>
      <c r="J2350" s="133" t="s">
        <v>5502</v>
      </c>
      <c r="K2350" s="133" t="s">
        <v>1159</v>
      </c>
      <c r="L2350" s="135" t="str">
        <f t="shared" si="72"/>
        <v>SD</v>
      </c>
      <c r="M2350" s="131">
        <f t="shared" si="73"/>
        <v>0</v>
      </c>
      <c r="P2350" s="136"/>
      <c r="Q2350" s="136"/>
      <c r="R2350" s="136"/>
      <c r="S2350" s="136"/>
      <c r="T2350"/>
      <c r="U2350" s="136"/>
      <c r="V2350" s="136"/>
      <c r="W2350"/>
      <c r="X2350" s="136"/>
      <c r="Y2350" s="136"/>
      <c r="Z2350" s="136"/>
      <c r="AA2350" s="136"/>
      <c r="AB2350" s="136"/>
      <c r="AC2350" s="136"/>
      <c r="AD2350" s="136"/>
      <c r="AE2350" s="136"/>
      <c r="AF2350" s="136"/>
      <c r="AG2350" s="136"/>
      <c r="AH2350" s="136"/>
      <c r="AI2350" s="136"/>
    </row>
    <row r="2351" spans="1:35" ht="15" x14ac:dyDescent="0.25">
      <c r="A2351" s="133">
        <v>340000</v>
      </c>
      <c r="B2351" s="133" t="s">
        <v>5498</v>
      </c>
      <c r="C2351" s="133">
        <v>3</v>
      </c>
      <c r="D2351" s="133" t="s">
        <v>5204</v>
      </c>
      <c r="E2351" s="133">
        <v>340</v>
      </c>
      <c r="F2351" s="133" t="s">
        <v>5496</v>
      </c>
      <c r="G2351" s="133">
        <v>34000</v>
      </c>
      <c r="H2351" s="133" t="s">
        <v>5496</v>
      </c>
      <c r="I2351" s="133">
        <v>220295</v>
      </c>
      <c r="J2351" s="133" t="s">
        <v>5504</v>
      </c>
      <c r="K2351" s="133" t="s">
        <v>1159</v>
      </c>
      <c r="L2351" s="135" t="str">
        <f t="shared" si="72"/>
        <v>SD</v>
      </c>
      <c r="M2351" s="131">
        <f t="shared" si="73"/>
        <v>0</v>
      </c>
      <c r="P2351" s="136"/>
      <c r="Q2351" s="136"/>
      <c r="R2351" s="136"/>
      <c r="S2351" s="136"/>
      <c r="T2351"/>
      <c r="U2351" s="136"/>
      <c r="V2351" s="136"/>
      <c r="W2351"/>
      <c r="X2351" s="136"/>
      <c r="Y2351" s="136"/>
      <c r="Z2351" s="136"/>
      <c r="AA2351" s="136"/>
      <c r="AB2351" s="136"/>
      <c r="AC2351" s="136"/>
      <c r="AD2351" s="136"/>
      <c r="AE2351" s="136"/>
      <c r="AF2351" s="136"/>
      <c r="AG2351" s="136"/>
      <c r="AH2351" s="136"/>
      <c r="AI2351" s="136"/>
    </row>
    <row r="2352" spans="1:35" ht="15" x14ac:dyDescent="0.25">
      <c r="A2352" s="133">
        <v>340000</v>
      </c>
      <c r="B2352" s="133" t="s">
        <v>5498</v>
      </c>
      <c r="C2352" s="133">
        <v>3</v>
      </c>
      <c r="D2352" s="133" t="s">
        <v>5204</v>
      </c>
      <c r="E2352" s="133">
        <v>340</v>
      </c>
      <c r="F2352" s="133" t="s">
        <v>5496</v>
      </c>
      <c r="G2352" s="133">
        <v>34000</v>
      </c>
      <c r="H2352" s="133" t="s">
        <v>5496</v>
      </c>
      <c r="I2352" s="133">
        <v>220296</v>
      </c>
      <c r="J2352" s="133" t="s">
        <v>5506</v>
      </c>
      <c r="K2352" s="133" t="s">
        <v>1159</v>
      </c>
      <c r="L2352" s="135" t="str">
        <f t="shared" si="72"/>
        <v>SD</v>
      </c>
      <c r="M2352" s="131">
        <f t="shared" si="73"/>
        <v>0</v>
      </c>
      <c r="P2352" s="136"/>
      <c r="Q2352" s="136"/>
      <c r="R2352" s="136"/>
      <c r="S2352" s="136"/>
      <c r="T2352"/>
      <c r="U2352" s="136"/>
      <c r="V2352" s="136"/>
      <c r="W2352"/>
      <c r="X2352" s="136"/>
      <c r="Y2352" s="136"/>
      <c r="Z2352" s="136"/>
      <c r="AA2352" s="136"/>
      <c r="AB2352" s="136"/>
      <c r="AC2352" s="136"/>
      <c r="AD2352" s="136"/>
      <c r="AE2352" s="136"/>
      <c r="AF2352" s="136"/>
      <c r="AG2352" s="136"/>
      <c r="AH2352" s="136"/>
      <c r="AI2352" s="136"/>
    </row>
    <row r="2353" spans="1:35" ht="15" x14ac:dyDescent="0.25">
      <c r="A2353" s="133">
        <v>340000</v>
      </c>
      <c r="B2353" s="133" t="s">
        <v>5498</v>
      </c>
      <c r="C2353" s="133">
        <v>3</v>
      </c>
      <c r="D2353" s="133" t="s">
        <v>5204</v>
      </c>
      <c r="E2353" s="133">
        <v>340</v>
      </c>
      <c r="F2353" s="133" t="s">
        <v>5496</v>
      </c>
      <c r="G2353" s="133">
        <v>34000</v>
      </c>
      <c r="H2353" s="133" t="s">
        <v>5496</v>
      </c>
      <c r="I2353" s="133">
        <v>220297</v>
      </c>
      <c r="J2353" s="133" t="s">
        <v>5508</v>
      </c>
      <c r="K2353" s="133" t="s">
        <v>1159</v>
      </c>
      <c r="L2353" s="135" t="str">
        <f t="shared" si="72"/>
        <v>SD</v>
      </c>
      <c r="M2353" s="131">
        <f t="shared" si="73"/>
        <v>0</v>
      </c>
      <c r="P2353" s="136"/>
      <c r="Q2353" s="136"/>
      <c r="R2353" s="136"/>
      <c r="S2353" s="136"/>
      <c r="T2353"/>
      <c r="U2353" s="136"/>
      <c r="V2353" s="136"/>
      <c r="W2353"/>
      <c r="X2353" s="136"/>
      <c r="Y2353" s="136"/>
      <c r="Z2353" s="136"/>
      <c r="AA2353" s="136"/>
      <c r="AB2353" s="136"/>
      <c r="AC2353" s="136"/>
      <c r="AD2353" s="136"/>
      <c r="AE2353" s="136"/>
      <c r="AF2353" s="136"/>
      <c r="AG2353" s="136"/>
      <c r="AH2353" s="136"/>
      <c r="AI2353" s="136"/>
    </row>
    <row r="2354" spans="1:35" ht="15" x14ac:dyDescent="0.25">
      <c r="A2354" s="133">
        <v>340000</v>
      </c>
      <c r="B2354" s="133" t="s">
        <v>5498</v>
      </c>
      <c r="C2354" s="133">
        <v>3</v>
      </c>
      <c r="D2354" s="133" t="s">
        <v>5204</v>
      </c>
      <c r="E2354" s="133">
        <v>340</v>
      </c>
      <c r="F2354" s="133" t="s">
        <v>5496</v>
      </c>
      <c r="G2354" s="133">
        <v>34000</v>
      </c>
      <c r="H2354" s="133" t="s">
        <v>5496</v>
      </c>
      <c r="I2354" s="133">
        <v>227194</v>
      </c>
      <c r="J2354" s="133" t="s">
        <v>5510</v>
      </c>
      <c r="K2354" s="133" t="s">
        <v>545</v>
      </c>
      <c r="L2354" s="135" t="str">
        <f t="shared" si="72"/>
        <v>SD</v>
      </c>
      <c r="M2354" s="131">
        <f t="shared" si="73"/>
        <v>0</v>
      </c>
      <c r="P2354" s="136"/>
      <c r="Q2354" s="136"/>
      <c r="R2354" s="136"/>
      <c r="S2354" s="136"/>
      <c r="T2354"/>
      <c r="U2354" s="136"/>
      <c r="V2354" s="136"/>
      <c r="W2354"/>
      <c r="X2354" s="136"/>
      <c r="Y2354" s="136"/>
      <c r="Z2354" s="136"/>
      <c r="AA2354" s="136"/>
      <c r="AB2354" s="136"/>
      <c r="AC2354" s="136"/>
      <c r="AD2354" s="136"/>
      <c r="AE2354" s="136"/>
      <c r="AF2354" s="136"/>
      <c r="AG2354" s="136"/>
      <c r="AH2354" s="136"/>
      <c r="AI2354" s="136"/>
    </row>
    <row r="2355" spans="1:35" ht="15" x14ac:dyDescent="0.25">
      <c r="A2355" s="133">
        <v>340000</v>
      </c>
      <c r="B2355" s="133" t="s">
        <v>5498</v>
      </c>
      <c r="C2355" s="133">
        <v>3</v>
      </c>
      <c r="D2355" s="133" t="s">
        <v>5204</v>
      </c>
      <c r="E2355" s="133">
        <v>340</v>
      </c>
      <c r="F2355" s="133" t="s">
        <v>5496</v>
      </c>
      <c r="G2355" s="133">
        <v>34000</v>
      </c>
      <c r="H2355" s="133" t="s">
        <v>5496</v>
      </c>
      <c r="I2355" s="133">
        <v>227269</v>
      </c>
      <c r="J2355" s="133" t="s">
        <v>5512</v>
      </c>
      <c r="K2355" s="133" t="s">
        <v>545</v>
      </c>
      <c r="L2355" s="135" t="str">
        <f t="shared" si="72"/>
        <v>SD</v>
      </c>
      <c r="M2355" s="131">
        <f t="shared" si="73"/>
        <v>0</v>
      </c>
      <c r="P2355" s="136"/>
      <c r="Q2355" s="136"/>
      <c r="R2355" s="136"/>
      <c r="S2355" s="136"/>
      <c r="T2355"/>
      <c r="U2355" s="136"/>
      <c r="V2355" s="136"/>
      <c r="W2355"/>
      <c r="X2355" s="136"/>
      <c r="Y2355" s="136"/>
      <c r="Z2355" s="136"/>
      <c r="AA2355" s="136"/>
      <c r="AB2355" s="136"/>
      <c r="AC2355" s="136"/>
      <c r="AD2355" s="136"/>
      <c r="AE2355" s="136"/>
      <c r="AF2355" s="136"/>
      <c r="AG2355" s="136"/>
      <c r="AH2355" s="136"/>
      <c r="AI2355" s="136"/>
    </row>
    <row r="2356" spans="1:35" ht="15" x14ac:dyDescent="0.25">
      <c r="A2356" s="133">
        <v>340000</v>
      </c>
      <c r="B2356" s="133" t="s">
        <v>5498</v>
      </c>
      <c r="C2356" s="133">
        <v>3</v>
      </c>
      <c r="D2356" s="133" t="s">
        <v>5204</v>
      </c>
      <c r="E2356" s="133">
        <v>340</v>
      </c>
      <c r="F2356" s="133" t="s">
        <v>5496</v>
      </c>
      <c r="G2356" s="133">
        <v>34000</v>
      </c>
      <c r="H2356" s="133" t="s">
        <v>5496</v>
      </c>
      <c r="I2356" s="133">
        <v>227313</v>
      </c>
      <c r="J2356" s="133" t="s">
        <v>22</v>
      </c>
      <c r="K2356" s="133" t="s">
        <v>545</v>
      </c>
      <c r="L2356" s="135" t="str">
        <f t="shared" si="72"/>
        <v>SD</v>
      </c>
      <c r="M2356" s="131">
        <f t="shared" si="73"/>
        <v>0</v>
      </c>
      <c r="P2356" s="136"/>
      <c r="Q2356" s="136"/>
      <c r="R2356" s="136"/>
      <c r="S2356" s="136"/>
      <c r="T2356"/>
      <c r="U2356" s="136"/>
      <c r="V2356" s="136"/>
      <c r="W2356"/>
      <c r="X2356" s="136"/>
      <c r="Y2356" s="136"/>
      <c r="Z2356" s="136"/>
      <c r="AA2356" s="136"/>
      <c r="AB2356" s="136"/>
      <c r="AC2356" s="136"/>
      <c r="AD2356" s="136"/>
      <c r="AE2356" s="136"/>
      <c r="AF2356" s="136"/>
      <c r="AG2356" s="136"/>
      <c r="AH2356" s="136"/>
      <c r="AI2356" s="136"/>
    </row>
    <row r="2357" spans="1:35" ht="15" x14ac:dyDescent="0.25">
      <c r="A2357" s="133">
        <v>340000</v>
      </c>
      <c r="B2357" s="133" t="s">
        <v>5498</v>
      </c>
      <c r="C2357" s="133">
        <v>3</v>
      </c>
      <c r="D2357" s="133" t="s">
        <v>5204</v>
      </c>
      <c r="E2357" s="133">
        <v>340</v>
      </c>
      <c r="F2357" s="133" t="s">
        <v>5496</v>
      </c>
      <c r="G2357" s="133">
        <v>34000</v>
      </c>
      <c r="H2357" s="133" t="s">
        <v>5496</v>
      </c>
      <c r="I2357" s="133">
        <v>227375</v>
      </c>
      <c r="J2357" s="133" t="s">
        <v>5515</v>
      </c>
      <c r="K2357" s="133" t="s">
        <v>545</v>
      </c>
      <c r="L2357" s="135" t="str">
        <f t="shared" si="72"/>
        <v>SD</v>
      </c>
      <c r="M2357" s="131">
        <f t="shared" si="73"/>
        <v>0</v>
      </c>
      <c r="P2357" s="136"/>
      <c r="Q2357" s="136"/>
      <c r="R2357" s="136"/>
      <c r="S2357" s="136"/>
      <c r="T2357"/>
      <c r="U2357" s="136"/>
      <c r="V2357" s="136"/>
      <c r="W2357"/>
      <c r="X2357" s="136"/>
      <c r="Y2357" s="136"/>
      <c r="Z2357" s="136"/>
      <c r="AA2357" s="136"/>
      <c r="AB2357" s="136"/>
      <c r="AC2357" s="136"/>
      <c r="AD2357" s="136"/>
      <c r="AE2357" s="136"/>
      <c r="AF2357" s="136"/>
      <c r="AG2357" s="136"/>
      <c r="AH2357" s="136"/>
      <c r="AI2357" s="136"/>
    </row>
    <row r="2358" spans="1:35" ht="15" x14ac:dyDescent="0.25">
      <c r="A2358" s="133">
        <v>340000</v>
      </c>
      <c r="B2358" s="133" t="s">
        <v>5498</v>
      </c>
      <c r="C2358" s="133">
        <v>3</v>
      </c>
      <c r="D2358" s="133" t="s">
        <v>5204</v>
      </c>
      <c r="E2358" s="133">
        <v>340</v>
      </c>
      <c r="F2358" s="133" t="s">
        <v>5496</v>
      </c>
      <c r="G2358" s="133">
        <v>34000</v>
      </c>
      <c r="H2358" s="133" t="s">
        <v>5496</v>
      </c>
      <c r="I2358" s="133">
        <v>227656</v>
      </c>
      <c r="J2358" s="133" t="s">
        <v>5517</v>
      </c>
      <c r="K2358" s="133" t="s">
        <v>545</v>
      </c>
      <c r="L2358" s="135" t="str">
        <f t="shared" si="72"/>
        <v>SD</v>
      </c>
      <c r="M2358" s="131">
        <f t="shared" si="73"/>
        <v>0</v>
      </c>
      <c r="P2358" s="136"/>
      <c r="Q2358" s="136"/>
      <c r="R2358" s="136"/>
      <c r="S2358" s="136"/>
      <c r="T2358"/>
      <c r="U2358" s="136"/>
      <c r="V2358" s="136"/>
      <c r="W2358"/>
      <c r="X2358" s="136"/>
      <c r="Y2358" s="136"/>
      <c r="Z2358" s="136"/>
      <c r="AA2358" s="136"/>
      <c r="AB2358" s="136"/>
      <c r="AC2358" s="136"/>
      <c r="AD2358" s="136"/>
      <c r="AE2358" s="136"/>
      <c r="AF2358" s="136"/>
      <c r="AG2358" s="136"/>
      <c r="AH2358" s="136"/>
      <c r="AI2358" s="136"/>
    </row>
    <row r="2359" spans="1:35" ht="15" x14ac:dyDescent="0.25">
      <c r="A2359" s="133">
        <v>340000</v>
      </c>
      <c r="B2359" s="133" t="s">
        <v>5498</v>
      </c>
      <c r="C2359" s="133">
        <v>3</v>
      </c>
      <c r="D2359" s="133" t="s">
        <v>5204</v>
      </c>
      <c r="E2359" s="133">
        <v>340</v>
      </c>
      <c r="F2359" s="133" t="s">
        <v>5496</v>
      </c>
      <c r="G2359" s="133">
        <v>34000</v>
      </c>
      <c r="H2359" s="133" t="s">
        <v>5496</v>
      </c>
      <c r="I2359" s="133">
        <v>228995</v>
      </c>
      <c r="J2359" s="133" t="s">
        <v>5519</v>
      </c>
      <c r="K2359" s="133" t="s">
        <v>545</v>
      </c>
      <c r="L2359" s="135" t="str">
        <f t="shared" si="72"/>
        <v>SD</v>
      </c>
      <c r="M2359" s="131">
        <f t="shared" si="73"/>
        <v>0</v>
      </c>
      <c r="P2359" s="136"/>
      <c r="Q2359" s="136"/>
      <c r="R2359" s="136"/>
      <c r="S2359" s="136"/>
      <c r="T2359"/>
      <c r="U2359" s="136"/>
      <c r="V2359" s="136"/>
      <c r="W2359"/>
      <c r="X2359" s="136"/>
      <c r="Y2359" s="136"/>
      <c r="Z2359" s="136"/>
      <c r="AA2359" s="136"/>
      <c r="AB2359" s="136"/>
      <c r="AC2359" s="136"/>
      <c r="AD2359" s="136"/>
      <c r="AE2359" s="136"/>
      <c r="AF2359" s="136"/>
      <c r="AG2359" s="136"/>
      <c r="AH2359" s="136"/>
      <c r="AI2359" s="136"/>
    </row>
    <row r="2360" spans="1:35" ht="15" x14ac:dyDescent="0.25">
      <c r="A2360" s="133">
        <v>340000</v>
      </c>
      <c r="B2360" s="133" t="s">
        <v>5498</v>
      </c>
      <c r="C2360" s="133">
        <v>3</v>
      </c>
      <c r="D2360" s="133" t="s">
        <v>5204</v>
      </c>
      <c r="E2360" s="133">
        <v>340</v>
      </c>
      <c r="F2360" s="133" t="s">
        <v>5496</v>
      </c>
      <c r="G2360" s="133">
        <v>34000</v>
      </c>
      <c r="H2360" s="133" t="s">
        <v>5496</v>
      </c>
      <c r="I2360" s="133">
        <v>332435</v>
      </c>
      <c r="J2360" s="133" t="s">
        <v>5521</v>
      </c>
      <c r="K2360" s="133" t="s">
        <v>5242</v>
      </c>
      <c r="L2360" s="135" t="str">
        <f t="shared" si="72"/>
        <v>SD</v>
      </c>
      <c r="M2360" s="131">
        <f t="shared" si="73"/>
        <v>0</v>
      </c>
      <c r="P2360" s="136"/>
      <c r="Q2360" s="136"/>
      <c r="R2360" s="136"/>
      <c r="S2360" s="136"/>
      <c r="T2360"/>
      <c r="U2360" s="136"/>
      <c r="V2360" s="136"/>
      <c r="W2360"/>
      <c r="X2360" s="136"/>
      <c r="Y2360" s="136"/>
      <c r="Z2360" s="136"/>
      <c r="AA2360" s="136"/>
      <c r="AB2360" s="136"/>
      <c r="AC2360" s="136"/>
      <c r="AD2360" s="136"/>
      <c r="AE2360" s="136"/>
      <c r="AF2360" s="136"/>
      <c r="AG2360" s="136"/>
      <c r="AH2360" s="136"/>
      <c r="AI2360" s="136"/>
    </row>
    <row r="2361" spans="1:35" ht="15" x14ac:dyDescent="0.25">
      <c r="A2361" s="133">
        <v>340000</v>
      </c>
      <c r="B2361" s="133" t="s">
        <v>5498</v>
      </c>
      <c r="C2361" s="133">
        <v>3</v>
      </c>
      <c r="D2361" s="133" t="s">
        <v>5204</v>
      </c>
      <c r="E2361" s="133">
        <v>340</v>
      </c>
      <c r="F2361" s="133" t="s">
        <v>5496</v>
      </c>
      <c r="G2361" s="133">
        <v>34000</v>
      </c>
      <c r="H2361" s="133" t="s">
        <v>5496</v>
      </c>
      <c r="I2361" s="133">
        <v>332455</v>
      </c>
      <c r="J2361" s="133" t="s">
        <v>5523</v>
      </c>
      <c r="K2361" s="133" t="s">
        <v>5242</v>
      </c>
      <c r="L2361" s="135" t="str">
        <f t="shared" si="72"/>
        <v>SD</v>
      </c>
      <c r="M2361" s="131">
        <f t="shared" si="73"/>
        <v>0</v>
      </c>
      <c r="P2361" s="136"/>
      <c r="Q2361" s="136"/>
      <c r="R2361" s="136"/>
      <c r="S2361" s="136"/>
      <c r="T2361"/>
      <c r="U2361" s="136"/>
      <c r="V2361" s="136"/>
      <c r="W2361"/>
      <c r="X2361" s="136"/>
      <c r="Y2361" s="136"/>
      <c r="Z2361" s="136"/>
      <c r="AA2361" s="136"/>
      <c r="AB2361" s="136"/>
      <c r="AC2361" s="136"/>
      <c r="AD2361" s="136"/>
      <c r="AE2361" s="136"/>
      <c r="AF2361" s="136"/>
      <c r="AG2361" s="136"/>
      <c r="AH2361" s="136"/>
      <c r="AI2361" s="136"/>
    </row>
    <row r="2362" spans="1:35" ht="15" x14ac:dyDescent="0.25">
      <c r="A2362" s="133">
        <v>340000</v>
      </c>
      <c r="B2362" s="133" t="s">
        <v>5498</v>
      </c>
      <c r="C2362" s="133">
        <v>3</v>
      </c>
      <c r="D2362" s="133" t="s">
        <v>5204</v>
      </c>
      <c r="E2362" s="133">
        <v>340</v>
      </c>
      <c r="F2362" s="133" t="s">
        <v>5496</v>
      </c>
      <c r="G2362" s="133">
        <v>34000</v>
      </c>
      <c r="H2362" s="133" t="s">
        <v>5496</v>
      </c>
      <c r="I2362" s="133">
        <v>332561</v>
      </c>
      <c r="J2362" s="133" t="s">
        <v>5525</v>
      </c>
      <c r="K2362" s="133" t="s">
        <v>1423</v>
      </c>
      <c r="L2362" s="135" t="str">
        <f t="shared" si="72"/>
        <v>SD</v>
      </c>
      <c r="M2362" s="131">
        <f t="shared" si="73"/>
        <v>0</v>
      </c>
      <c r="P2362" s="136"/>
      <c r="Q2362" s="136"/>
      <c r="R2362" s="136"/>
      <c r="S2362" s="136"/>
      <c r="T2362"/>
      <c r="U2362" s="136"/>
      <c r="V2362" s="136"/>
      <c r="W2362"/>
      <c r="X2362" s="136"/>
      <c r="Y2362" s="136"/>
      <c r="Z2362" s="136"/>
      <c r="AA2362" s="136"/>
      <c r="AB2362" s="136"/>
      <c r="AC2362" s="136"/>
      <c r="AD2362" s="136"/>
      <c r="AE2362" s="136"/>
      <c r="AF2362" s="136"/>
      <c r="AG2362" s="136"/>
      <c r="AH2362" s="136"/>
      <c r="AI2362" s="136"/>
    </row>
    <row r="2363" spans="1:35" ht="15" x14ac:dyDescent="0.25">
      <c r="A2363" s="133">
        <v>340000</v>
      </c>
      <c r="B2363" s="133" t="s">
        <v>5498</v>
      </c>
      <c r="C2363" s="133">
        <v>3</v>
      </c>
      <c r="D2363" s="133" t="s">
        <v>5204</v>
      </c>
      <c r="E2363" s="133">
        <v>340</v>
      </c>
      <c r="F2363" s="133" t="s">
        <v>5496</v>
      </c>
      <c r="G2363" s="133">
        <v>34000</v>
      </c>
      <c r="H2363" s="133" t="s">
        <v>5496</v>
      </c>
      <c r="I2363" s="133">
        <v>332562</v>
      </c>
      <c r="J2363" s="133" t="s">
        <v>5527</v>
      </c>
      <c r="K2363" s="133" t="s">
        <v>1423</v>
      </c>
      <c r="L2363" s="135" t="str">
        <f t="shared" si="72"/>
        <v>SD</v>
      </c>
      <c r="M2363" s="131">
        <f t="shared" si="73"/>
        <v>0</v>
      </c>
      <c r="P2363" s="136"/>
      <c r="Q2363" s="136"/>
      <c r="R2363" s="136"/>
      <c r="S2363" s="136"/>
      <c r="T2363"/>
      <c r="U2363" s="136"/>
      <c r="V2363" s="136"/>
      <c r="W2363"/>
      <c r="X2363" s="136"/>
      <c r="Y2363" s="136"/>
      <c r="Z2363" s="136"/>
      <c r="AA2363" s="136"/>
      <c r="AB2363" s="136"/>
      <c r="AC2363" s="136"/>
      <c r="AD2363" s="136"/>
      <c r="AE2363" s="136"/>
      <c r="AF2363" s="136"/>
      <c r="AG2363" s="136"/>
      <c r="AH2363" s="136"/>
      <c r="AI2363" s="136"/>
    </row>
    <row r="2364" spans="1:35" ht="15" x14ac:dyDescent="0.25">
      <c r="A2364" s="133">
        <v>340000</v>
      </c>
      <c r="B2364" s="133" t="s">
        <v>5498</v>
      </c>
      <c r="C2364" s="133">
        <v>3</v>
      </c>
      <c r="D2364" s="133" t="s">
        <v>5204</v>
      </c>
      <c r="E2364" s="133">
        <v>340</v>
      </c>
      <c r="F2364" s="133" t="s">
        <v>5496</v>
      </c>
      <c r="G2364" s="133">
        <v>34000</v>
      </c>
      <c r="H2364" s="133" t="s">
        <v>5496</v>
      </c>
      <c r="I2364" s="133">
        <v>332563</v>
      </c>
      <c r="J2364" s="133" t="s">
        <v>5529</v>
      </c>
      <c r="K2364" s="133" t="s">
        <v>1423</v>
      </c>
      <c r="L2364" s="135" t="str">
        <f t="shared" si="72"/>
        <v>SD</v>
      </c>
      <c r="M2364" s="131">
        <f t="shared" si="73"/>
        <v>0</v>
      </c>
      <c r="P2364" s="136"/>
      <c r="Q2364" s="136"/>
      <c r="R2364" s="136"/>
      <c r="S2364" s="136"/>
      <c r="T2364"/>
      <c r="U2364" s="136"/>
      <c r="V2364" s="136"/>
      <c r="W2364"/>
      <c r="X2364" s="136"/>
      <c r="Y2364" s="136"/>
      <c r="Z2364" s="136"/>
      <c r="AA2364" s="136"/>
      <c r="AB2364" s="136"/>
      <c r="AC2364" s="136"/>
      <c r="AD2364" s="136"/>
      <c r="AE2364" s="136"/>
      <c r="AF2364" s="136"/>
      <c r="AG2364" s="136"/>
      <c r="AH2364" s="136"/>
      <c r="AI2364" s="136"/>
    </row>
    <row r="2365" spans="1:35" ht="15" x14ac:dyDescent="0.25">
      <c r="A2365" s="133">
        <v>340000</v>
      </c>
      <c r="B2365" s="133" t="s">
        <v>5498</v>
      </c>
      <c r="C2365" s="133">
        <v>3</v>
      </c>
      <c r="D2365" s="133" t="s">
        <v>5204</v>
      </c>
      <c r="E2365" s="133">
        <v>340</v>
      </c>
      <c r="F2365" s="133" t="s">
        <v>5496</v>
      </c>
      <c r="G2365" s="133">
        <v>34000</v>
      </c>
      <c r="H2365" s="133" t="s">
        <v>5496</v>
      </c>
      <c r="I2365" s="133">
        <v>332586</v>
      </c>
      <c r="J2365" s="133" t="s">
        <v>5531</v>
      </c>
      <c r="K2365" s="133" t="s">
        <v>1423</v>
      </c>
      <c r="L2365" s="135" t="str">
        <f t="shared" si="72"/>
        <v>SD</v>
      </c>
      <c r="M2365" s="131">
        <f t="shared" si="73"/>
        <v>0</v>
      </c>
      <c r="P2365" s="136"/>
      <c r="Q2365" s="136"/>
      <c r="R2365" s="136"/>
      <c r="S2365" s="136"/>
      <c r="T2365"/>
      <c r="U2365" s="136"/>
      <c r="V2365" s="136"/>
      <c r="W2365"/>
      <c r="X2365" s="136"/>
      <c r="Y2365" s="136"/>
      <c r="Z2365" s="136"/>
      <c r="AA2365" s="136"/>
      <c r="AB2365" s="136"/>
      <c r="AC2365" s="136"/>
      <c r="AD2365" s="136"/>
      <c r="AE2365" s="136"/>
      <c r="AF2365" s="136"/>
      <c r="AG2365" s="136"/>
      <c r="AH2365" s="136"/>
      <c r="AI2365" s="136"/>
    </row>
    <row r="2366" spans="1:35" ht="15" x14ac:dyDescent="0.25">
      <c r="A2366" s="133">
        <v>340000</v>
      </c>
      <c r="B2366" s="133" t="s">
        <v>5498</v>
      </c>
      <c r="C2366" s="133">
        <v>3</v>
      </c>
      <c r="D2366" s="133" t="s">
        <v>5204</v>
      </c>
      <c r="E2366" s="133">
        <v>340</v>
      </c>
      <c r="F2366" s="133" t="s">
        <v>5496</v>
      </c>
      <c r="G2366" s="133">
        <v>34000</v>
      </c>
      <c r="H2366" s="133" t="s">
        <v>5496</v>
      </c>
      <c r="I2366" s="133">
        <v>332700</v>
      </c>
      <c r="J2366" s="133" t="s">
        <v>5533</v>
      </c>
      <c r="K2366" s="133" t="s">
        <v>587</v>
      </c>
      <c r="L2366" s="135" t="str">
        <f t="shared" si="72"/>
        <v>SD</v>
      </c>
      <c r="M2366" s="131">
        <f t="shared" si="73"/>
        <v>0</v>
      </c>
      <c r="P2366" s="136"/>
      <c r="Q2366" s="136"/>
      <c r="R2366" s="136"/>
      <c r="S2366" s="136"/>
      <c r="T2366"/>
      <c r="U2366" s="136"/>
      <c r="V2366" s="136"/>
      <c r="W2366"/>
      <c r="X2366" s="136"/>
      <c r="Y2366" s="136"/>
      <c r="Z2366" s="136"/>
      <c r="AA2366" s="136"/>
      <c r="AB2366" s="136"/>
      <c r="AC2366" s="136"/>
      <c r="AD2366" s="136"/>
      <c r="AE2366" s="136"/>
      <c r="AF2366" s="136"/>
      <c r="AG2366" s="136"/>
      <c r="AH2366" s="136"/>
      <c r="AI2366" s="136"/>
    </row>
    <row r="2367" spans="1:35" ht="15" x14ac:dyDescent="0.25">
      <c r="A2367" s="133">
        <v>340000</v>
      </c>
      <c r="B2367" s="133" t="s">
        <v>5498</v>
      </c>
      <c r="C2367" s="133">
        <v>3</v>
      </c>
      <c r="D2367" s="133" t="s">
        <v>5204</v>
      </c>
      <c r="E2367" s="133">
        <v>340</v>
      </c>
      <c r="F2367" s="133" t="s">
        <v>5496</v>
      </c>
      <c r="G2367" s="133">
        <v>34000</v>
      </c>
      <c r="H2367" s="133" t="s">
        <v>5496</v>
      </c>
      <c r="I2367" s="133">
        <v>332702</v>
      </c>
      <c r="J2367" s="133" t="s">
        <v>5535</v>
      </c>
      <c r="K2367" s="133" t="s">
        <v>587</v>
      </c>
      <c r="L2367" s="135" t="str">
        <f t="shared" si="72"/>
        <v>SD</v>
      </c>
      <c r="M2367" s="131">
        <f t="shared" si="73"/>
        <v>0</v>
      </c>
      <c r="P2367" s="136"/>
      <c r="Q2367" s="136"/>
      <c r="R2367" s="136"/>
      <c r="S2367" s="136"/>
      <c r="T2367"/>
      <c r="U2367" s="136"/>
      <c r="V2367" s="136"/>
      <c r="W2367"/>
      <c r="X2367" s="136"/>
      <c r="Y2367" s="136"/>
      <c r="Z2367" s="136"/>
      <c r="AA2367" s="136"/>
      <c r="AB2367" s="136"/>
      <c r="AC2367" s="136"/>
      <c r="AD2367" s="136"/>
      <c r="AE2367" s="136"/>
      <c r="AF2367" s="136"/>
      <c r="AG2367" s="136"/>
      <c r="AH2367" s="136"/>
      <c r="AI2367" s="136"/>
    </row>
    <row r="2368" spans="1:35" ht="15" x14ac:dyDescent="0.25">
      <c r="A2368" s="133">
        <v>340000</v>
      </c>
      <c r="B2368" s="133" t="s">
        <v>5498</v>
      </c>
      <c r="C2368" s="133">
        <v>3</v>
      </c>
      <c r="D2368" s="133" t="s">
        <v>5204</v>
      </c>
      <c r="E2368" s="133">
        <v>340</v>
      </c>
      <c r="F2368" s="133" t="s">
        <v>5496</v>
      </c>
      <c r="G2368" s="133">
        <v>34000</v>
      </c>
      <c r="H2368" s="133" t="s">
        <v>5496</v>
      </c>
      <c r="I2368" s="133">
        <v>334000</v>
      </c>
      <c r="J2368" s="133" t="s">
        <v>5537</v>
      </c>
      <c r="K2368" s="133" t="s">
        <v>587</v>
      </c>
      <c r="L2368" s="135" t="str">
        <f t="shared" si="72"/>
        <v>SD</v>
      </c>
      <c r="M2368" s="131">
        <f t="shared" si="73"/>
        <v>0</v>
      </c>
      <c r="P2368" s="136"/>
      <c r="Q2368" s="136"/>
      <c r="R2368" s="136"/>
      <c r="S2368" s="136"/>
      <c r="T2368"/>
      <c r="U2368" s="136"/>
      <c r="V2368" s="136"/>
      <c r="W2368"/>
      <c r="X2368" s="136"/>
      <c r="Y2368" s="136"/>
      <c r="Z2368" s="136"/>
      <c r="AA2368" s="136"/>
      <c r="AB2368" s="136"/>
      <c r="AC2368" s="136"/>
      <c r="AD2368" s="136"/>
      <c r="AE2368" s="136"/>
      <c r="AF2368" s="136"/>
      <c r="AG2368" s="136"/>
      <c r="AH2368" s="136"/>
      <c r="AI2368" s="136"/>
    </row>
    <row r="2369" spans="1:35" ht="15" x14ac:dyDescent="0.25">
      <c r="A2369" s="133">
        <v>340000</v>
      </c>
      <c r="B2369" s="133" t="s">
        <v>5498</v>
      </c>
      <c r="C2369" s="133">
        <v>3</v>
      </c>
      <c r="D2369" s="133" t="s">
        <v>5204</v>
      </c>
      <c r="E2369" s="133">
        <v>340</v>
      </c>
      <c r="F2369" s="133" t="s">
        <v>5496</v>
      </c>
      <c r="G2369" s="133">
        <v>34000</v>
      </c>
      <c r="H2369" s="133" t="s">
        <v>5496</v>
      </c>
      <c r="I2369" s="133">
        <v>334010</v>
      </c>
      <c r="J2369" s="133" t="s">
        <v>5539</v>
      </c>
      <c r="K2369" s="133" t="s">
        <v>587</v>
      </c>
      <c r="L2369" s="135" t="str">
        <f t="shared" si="72"/>
        <v>SD</v>
      </c>
      <c r="M2369" s="131">
        <f t="shared" si="73"/>
        <v>0</v>
      </c>
      <c r="P2369" s="136"/>
      <c r="Q2369" s="136"/>
      <c r="R2369" s="136"/>
      <c r="S2369" s="136"/>
      <c r="T2369"/>
      <c r="U2369" s="136"/>
      <c r="V2369" s="136"/>
      <c r="W2369"/>
      <c r="X2369" s="136"/>
      <c r="Y2369" s="136"/>
      <c r="Z2369" s="136"/>
      <c r="AA2369" s="136"/>
      <c r="AB2369" s="136"/>
      <c r="AC2369" s="136"/>
      <c r="AD2369" s="136"/>
      <c r="AE2369" s="136"/>
      <c r="AF2369" s="136"/>
      <c r="AG2369" s="136"/>
      <c r="AH2369" s="136"/>
      <c r="AI2369" s="136"/>
    </row>
    <row r="2370" spans="1:35" ht="15" x14ac:dyDescent="0.25">
      <c r="A2370" s="133">
        <v>340000</v>
      </c>
      <c r="B2370" s="133" t="s">
        <v>5498</v>
      </c>
      <c r="C2370" s="133">
        <v>3</v>
      </c>
      <c r="D2370" s="133" t="s">
        <v>5204</v>
      </c>
      <c r="E2370" s="133">
        <v>340</v>
      </c>
      <c r="F2370" s="133" t="s">
        <v>5496</v>
      </c>
      <c r="G2370" s="133">
        <v>34000</v>
      </c>
      <c r="H2370" s="133" t="s">
        <v>5496</v>
      </c>
      <c r="I2370" s="133">
        <v>334030</v>
      </c>
      <c r="J2370" s="133" t="s">
        <v>5541</v>
      </c>
      <c r="K2370" s="133" t="s">
        <v>587</v>
      </c>
      <c r="L2370" s="135" t="str">
        <f t="shared" si="72"/>
        <v>SD</v>
      </c>
      <c r="M2370" s="131">
        <f t="shared" si="73"/>
        <v>0</v>
      </c>
      <c r="P2370" s="136"/>
      <c r="Q2370" s="136"/>
      <c r="R2370" s="136"/>
      <c r="S2370" s="136"/>
      <c r="T2370"/>
      <c r="U2370" s="136"/>
      <c r="V2370" s="136"/>
      <c r="W2370"/>
      <c r="X2370" s="136"/>
      <c r="Y2370" s="136"/>
      <c r="Z2370" s="136"/>
      <c r="AA2370" s="136"/>
      <c r="AB2370" s="136"/>
      <c r="AC2370" s="136"/>
      <c r="AD2370" s="136"/>
      <c r="AE2370" s="136"/>
      <c r="AF2370" s="136"/>
      <c r="AG2370" s="136"/>
      <c r="AH2370" s="136"/>
      <c r="AI2370" s="136"/>
    </row>
    <row r="2371" spans="1:35" ht="15" x14ac:dyDescent="0.25">
      <c r="A2371" s="133">
        <v>340000</v>
      </c>
      <c r="B2371" s="133" t="s">
        <v>5498</v>
      </c>
      <c r="C2371" s="133">
        <v>3</v>
      </c>
      <c r="D2371" s="133" t="s">
        <v>5204</v>
      </c>
      <c r="E2371" s="133">
        <v>340</v>
      </c>
      <c r="F2371" s="133" t="s">
        <v>5496</v>
      </c>
      <c r="G2371" s="133">
        <v>34000</v>
      </c>
      <c r="H2371" s="133" t="s">
        <v>5496</v>
      </c>
      <c r="I2371" s="133">
        <v>334060</v>
      </c>
      <c r="J2371" s="133" t="s">
        <v>5543</v>
      </c>
      <c r="K2371" s="133" t="s">
        <v>587</v>
      </c>
      <c r="L2371" s="135" t="str">
        <f t="shared" si="72"/>
        <v>SD</v>
      </c>
      <c r="M2371" s="131">
        <f t="shared" si="73"/>
        <v>0</v>
      </c>
      <c r="P2371" s="136"/>
      <c r="Q2371" s="136"/>
      <c r="R2371" s="136"/>
      <c r="S2371" s="136"/>
      <c r="T2371"/>
      <c r="U2371" s="136"/>
      <c r="V2371" s="136"/>
      <c r="W2371"/>
      <c r="X2371" s="136"/>
      <c r="Y2371" s="136"/>
      <c r="Z2371" s="136"/>
      <c r="AA2371" s="136"/>
      <c r="AB2371" s="136"/>
      <c r="AC2371" s="136"/>
      <c r="AD2371" s="136"/>
      <c r="AE2371" s="136"/>
      <c r="AF2371" s="136"/>
      <c r="AG2371" s="136"/>
      <c r="AH2371" s="136"/>
      <c r="AI2371" s="136"/>
    </row>
    <row r="2372" spans="1:35" ht="15" x14ac:dyDescent="0.25">
      <c r="A2372" s="133">
        <v>340000</v>
      </c>
      <c r="B2372" s="133" t="s">
        <v>5498</v>
      </c>
      <c r="C2372" s="133">
        <v>3</v>
      </c>
      <c r="D2372" s="133" t="s">
        <v>5204</v>
      </c>
      <c r="E2372" s="133">
        <v>340</v>
      </c>
      <c r="F2372" s="133" t="s">
        <v>5496</v>
      </c>
      <c r="G2372" s="133">
        <v>34000</v>
      </c>
      <c r="H2372" s="133" t="s">
        <v>5496</v>
      </c>
      <c r="I2372" s="133">
        <v>334065</v>
      </c>
      <c r="J2372" s="133" t="s">
        <v>5545</v>
      </c>
      <c r="K2372" s="133" t="s">
        <v>587</v>
      </c>
      <c r="L2372" s="135" t="str">
        <f t="shared" si="72"/>
        <v>SD</v>
      </c>
      <c r="M2372" s="131">
        <f t="shared" si="73"/>
        <v>0</v>
      </c>
      <c r="P2372" s="136"/>
      <c r="Q2372" s="136"/>
      <c r="R2372" s="136"/>
      <c r="S2372" s="136"/>
      <c r="T2372"/>
      <c r="U2372" s="136"/>
      <c r="V2372" s="136"/>
      <c r="W2372"/>
      <c r="X2372" s="136"/>
      <c r="Y2372" s="136"/>
      <c r="Z2372" s="136"/>
      <c r="AA2372" s="136"/>
      <c r="AB2372" s="136"/>
      <c r="AC2372" s="136"/>
      <c r="AD2372" s="136"/>
      <c r="AE2372" s="136"/>
      <c r="AF2372" s="136"/>
      <c r="AG2372" s="136"/>
      <c r="AH2372" s="136"/>
      <c r="AI2372" s="136"/>
    </row>
    <row r="2373" spans="1:35" ht="15" x14ac:dyDescent="0.25">
      <c r="A2373" s="133">
        <v>340000</v>
      </c>
      <c r="B2373" s="133" t="s">
        <v>5498</v>
      </c>
      <c r="C2373" s="133">
        <v>3</v>
      </c>
      <c r="D2373" s="133" t="s">
        <v>5204</v>
      </c>
      <c r="E2373" s="133">
        <v>340</v>
      </c>
      <c r="F2373" s="133" t="s">
        <v>5496</v>
      </c>
      <c r="G2373" s="133">
        <v>34000</v>
      </c>
      <c r="H2373" s="133" t="s">
        <v>5496</v>
      </c>
      <c r="I2373" s="133">
        <v>334070</v>
      </c>
      <c r="J2373" s="133" t="s">
        <v>5547</v>
      </c>
      <c r="K2373" s="133" t="s">
        <v>587</v>
      </c>
      <c r="L2373" s="135" t="str">
        <f t="shared" ref="L2373:L2436" si="74">IF(K2373=102,"AA102",IF(K2373=103,"AA103",VLOOKUP(C2373,$AJ$5:$AK$13,2,0)))</f>
        <v>SD</v>
      </c>
      <c r="M2373" s="131">
        <f t="shared" si="73"/>
        <v>0</v>
      </c>
      <c r="P2373" s="136"/>
      <c r="Q2373" s="136"/>
      <c r="R2373" s="136"/>
      <c r="S2373" s="136"/>
      <c r="T2373"/>
      <c r="U2373" s="136"/>
      <c r="V2373" s="136"/>
      <c r="W2373"/>
      <c r="X2373" s="136"/>
      <c r="Y2373" s="136"/>
      <c r="Z2373" s="136"/>
      <c r="AA2373" s="136"/>
      <c r="AB2373" s="136"/>
      <c r="AC2373" s="136"/>
      <c r="AD2373" s="136"/>
      <c r="AE2373" s="136"/>
      <c r="AF2373" s="136"/>
      <c r="AG2373" s="136"/>
      <c r="AH2373" s="136"/>
      <c r="AI2373" s="136"/>
    </row>
    <row r="2374" spans="1:35" ht="15" x14ac:dyDescent="0.25">
      <c r="A2374" s="133">
        <v>340000</v>
      </c>
      <c r="B2374" s="133" t="s">
        <v>5498</v>
      </c>
      <c r="C2374" s="133">
        <v>3</v>
      </c>
      <c r="D2374" s="133" t="s">
        <v>5204</v>
      </c>
      <c r="E2374" s="133">
        <v>340</v>
      </c>
      <c r="F2374" s="133" t="s">
        <v>5496</v>
      </c>
      <c r="G2374" s="133">
        <v>34000</v>
      </c>
      <c r="H2374" s="133" t="s">
        <v>5496</v>
      </c>
      <c r="I2374" s="133">
        <v>334080</v>
      </c>
      <c r="J2374" s="133" t="s">
        <v>5549</v>
      </c>
      <c r="K2374" s="133" t="s">
        <v>587</v>
      </c>
      <c r="L2374" s="135" t="str">
        <f t="shared" si="74"/>
        <v>SD</v>
      </c>
      <c r="M2374" s="131">
        <f t="shared" ref="M2374:M2437" si="75">VLOOKUP(H2374,$W$5:$X$227,2,FALSE)</f>
        <v>0</v>
      </c>
      <c r="P2374" s="136"/>
      <c r="Q2374" s="136"/>
      <c r="R2374" s="136"/>
      <c r="S2374" s="136"/>
      <c r="T2374"/>
      <c r="U2374" s="136"/>
      <c r="V2374" s="136"/>
      <c r="W2374"/>
      <c r="X2374" s="136"/>
      <c r="Y2374" s="136"/>
      <c r="Z2374" s="136"/>
      <c r="AA2374" s="136"/>
      <c r="AB2374" s="136"/>
      <c r="AC2374" s="136"/>
      <c r="AD2374" s="136"/>
      <c r="AE2374" s="136"/>
      <c r="AF2374" s="136"/>
      <c r="AG2374" s="136"/>
      <c r="AH2374" s="136"/>
      <c r="AI2374" s="136"/>
    </row>
    <row r="2375" spans="1:35" ht="15" x14ac:dyDescent="0.25">
      <c r="A2375" s="133">
        <v>340000</v>
      </c>
      <c r="B2375" s="133" t="s">
        <v>5498</v>
      </c>
      <c r="C2375" s="133">
        <v>3</v>
      </c>
      <c r="D2375" s="133" t="s">
        <v>5204</v>
      </c>
      <c r="E2375" s="133">
        <v>340</v>
      </c>
      <c r="F2375" s="133" t="s">
        <v>5496</v>
      </c>
      <c r="G2375" s="133">
        <v>34000</v>
      </c>
      <c r="H2375" s="133" t="s">
        <v>5496</v>
      </c>
      <c r="I2375" s="133">
        <v>334152</v>
      </c>
      <c r="J2375" s="133" t="s">
        <v>5551</v>
      </c>
      <c r="K2375" s="133" t="s">
        <v>587</v>
      </c>
      <c r="L2375" s="135" t="str">
        <f t="shared" si="74"/>
        <v>SD</v>
      </c>
      <c r="M2375" s="131">
        <f t="shared" si="75"/>
        <v>0</v>
      </c>
      <c r="P2375" s="136"/>
      <c r="Q2375" s="136"/>
      <c r="R2375" s="136"/>
      <c r="S2375" s="136"/>
      <c r="T2375"/>
      <c r="U2375" s="136"/>
      <c r="V2375" s="136"/>
      <c r="W2375"/>
      <c r="X2375" s="136"/>
      <c r="Y2375" s="136"/>
      <c r="Z2375" s="136"/>
      <c r="AA2375" s="136"/>
      <c r="AB2375" s="136"/>
      <c r="AC2375" s="136"/>
      <c r="AD2375" s="136"/>
      <c r="AE2375" s="136"/>
      <c r="AF2375" s="136"/>
      <c r="AG2375" s="136"/>
      <c r="AH2375" s="136"/>
      <c r="AI2375" s="136"/>
    </row>
    <row r="2376" spans="1:35" ht="15" x14ac:dyDescent="0.25">
      <c r="A2376" s="133">
        <v>340000</v>
      </c>
      <c r="B2376" s="133" t="s">
        <v>5498</v>
      </c>
      <c r="C2376" s="133">
        <v>3</v>
      </c>
      <c r="D2376" s="133" t="s">
        <v>5204</v>
      </c>
      <c r="E2376" s="133">
        <v>340</v>
      </c>
      <c r="F2376" s="133" t="s">
        <v>5496</v>
      </c>
      <c r="G2376" s="133">
        <v>34000</v>
      </c>
      <c r="H2376" s="133" t="s">
        <v>5496</v>
      </c>
      <c r="I2376" s="133">
        <v>334161</v>
      </c>
      <c r="J2376" s="133" t="s">
        <v>5553</v>
      </c>
      <c r="K2376" s="133" t="s">
        <v>587</v>
      </c>
      <c r="L2376" s="135" t="str">
        <f t="shared" si="74"/>
        <v>SD</v>
      </c>
      <c r="M2376" s="131">
        <f t="shared" si="75"/>
        <v>0</v>
      </c>
      <c r="P2376" s="136"/>
      <c r="Q2376" s="136"/>
      <c r="R2376" s="136"/>
      <c r="S2376" s="136"/>
      <c r="T2376"/>
      <c r="U2376" s="136"/>
      <c r="V2376" s="136"/>
      <c r="W2376"/>
      <c r="X2376" s="136"/>
      <c r="Y2376" s="136"/>
      <c r="Z2376" s="136"/>
      <c r="AA2376" s="136"/>
      <c r="AB2376" s="136"/>
      <c r="AC2376" s="136"/>
      <c r="AD2376" s="136"/>
      <c r="AE2376" s="136"/>
      <c r="AF2376" s="136"/>
      <c r="AG2376" s="136"/>
      <c r="AH2376" s="136"/>
      <c r="AI2376" s="136"/>
    </row>
    <row r="2377" spans="1:35" ht="15" x14ac:dyDescent="0.25">
      <c r="A2377" s="133">
        <v>340000</v>
      </c>
      <c r="B2377" s="133" t="s">
        <v>5498</v>
      </c>
      <c r="C2377" s="133">
        <v>3</v>
      </c>
      <c r="D2377" s="133" t="s">
        <v>5204</v>
      </c>
      <c r="E2377" s="133">
        <v>340</v>
      </c>
      <c r="F2377" s="133" t="s">
        <v>5496</v>
      </c>
      <c r="G2377" s="133">
        <v>34000</v>
      </c>
      <c r="H2377" s="133" t="s">
        <v>5496</v>
      </c>
      <c r="I2377" s="133">
        <v>334162</v>
      </c>
      <c r="J2377" s="133" t="s">
        <v>5555</v>
      </c>
      <c r="K2377" s="133" t="s">
        <v>587</v>
      </c>
      <c r="L2377" s="135" t="str">
        <f t="shared" si="74"/>
        <v>SD</v>
      </c>
      <c r="M2377" s="131">
        <f t="shared" si="75"/>
        <v>0</v>
      </c>
      <c r="P2377" s="136"/>
      <c r="Q2377" s="136"/>
      <c r="R2377" s="136"/>
      <c r="S2377" s="136"/>
      <c r="T2377"/>
      <c r="U2377" s="136"/>
      <c r="V2377" s="136"/>
      <c r="W2377"/>
      <c r="X2377" s="136"/>
      <c r="Y2377" s="136"/>
      <c r="Z2377" s="136"/>
      <c r="AA2377" s="136"/>
      <c r="AB2377" s="136"/>
      <c r="AC2377" s="136"/>
      <c r="AD2377" s="136"/>
      <c r="AE2377" s="136"/>
      <c r="AF2377" s="136"/>
      <c r="AG2377" s="136"/>
      <c r="AH2377" s="136"/>
      <c r="AI2377" s="136"/>
    </row>
    <row r="2378" spans="1:35" ht="15" x14ac:dyDescent="0.25">
      <c r="A2378" s="133">
        <v>340000</v>
      </c>
      <c r="B2378" s="133" t="s">
        <v>5498</v>
      </c>
      <c r="C2378" s="133">
        <v>3</v>
      </c>
      <c r="D2378" s="133" t="s">
        <v>5204</v>
      </c>
      <c r="E2378" s="133">
        <v>340</v>
      </c>
      <c r="F2378" s="133" t="s">
        <v>5496</v>
      </c>
      <c r="G2378" s="133">
        <v>34000</v>
      </c>
      <c r="H2378" s="133" t="s">
        <v>5496</v>
      </c>
      <c r="I2378" s="133">
        <v>334185</v>
      </c>
      <c r="J2378" s="133" t="s">
        <v>5557</v>
      </c>
      <c r="K2378" s="133" t="s">
        <v>587</v>
      </c>
      <c r="L2378" s="135" t="str">
        <f t="shared" si="74"/>
        <v>SD</v>
      </c>
      <c r="M2378" s="131">
        <f t="shared" si="75"/>
        <v>0</v>
      </c>
      <c r="P2378" s="136"/>
      <c r="Q2378" s="136"/>
      <c r="R2378" s="136"/>
      <c r="S2378" s="136"/>
      <c r="T2378"/>
      <c r="U2378" s="136"/>
      <c r="V2378" s="136"/>
      <c r="W2378"/>
      <c r="X2378" s="136"/>
      <c r="Y2378" s="136"/>
      <c r="Z2378" s="136"/>
      <c r="AA2378" s="136"/>
      <c r="AB2378" s="136"/>
      <c r="AC2378" s="136"/>
      <c r="AD2378" s="136"/>
      <c r="AE2378" s="136"/>
      <c r="AF2378" s="136"/>
      <c r="AG2378" s="136"/>
      <c r="AH2378" s="136"/>
      <c r="AI2378" s="136"/>
    </row>
    <row r="2379" spans="1:35" ht="15" x14ac:dyDescent="0.25">
      <c r="A2379" s="133">
        <v>340000</v>
      </c>
      <c r="B2379" s="133" t="s">
        <v>5498</v>
      </c>
      <c r="C2379" s="133">
        <v>3</v>
      </c>
      <c r="D2379" s="133" t="s">
        <v>5204</v>
      </c>
      <c r="E2379" s="133">
        <v>340</v>
      </c>
      <c r="F2379" s="133" t="s">
        <v>5496</v>
      </c>
      <c r="G2379" s="133">
        <v>34000</v>
      </c>
      <c r="H2379" s="133" t="s">
        <v>5496</v>
      </c>
      <c r="I2379" s="133">
        <v>334190</v>
      </c>
      <c r="J2379" s="133" t="s">
        <v>5559</v>
      </c>
      <c r="K2379" s="133" t="s">
        <v>587</v>
      </c>
      <c r="L2379" s="135" t="str">
        <f t="shared" si="74"/>
        <v>SD</v>
      </c>
      <c r="M2379" s="131">
        <f t="shared" si="75"/>
        <v>0</v>
      </c>
      <c r="P2379" s="136"/>
      <c r="Q2379" s="136"/>
      <c r="R2379" s="136"/>
      <c r="S2379" s="136"/>
      <c r="T2379"/>
      <c r="U2379" s="136"/>
      <c r="V2379" s="136"/>
      <c r="W2379"/>
      <c r="X2379" s="136"/>
      <c r="Y2379" s="136"/>
      <c r="Z2379" s="136"/>
      <c r="AA2379" s="136"/>
      <c r="AB2379" s="136"/>
      <c r="AC2379" s="136"/>
      <c r="AD2379" s="136"/>
      <c r="AE2379" s="136"/>
      <c r="AF2379" s="136"/>
      <c r="AG2379" s="136"/>
      <c r="AH2379" s="136"/>
      <c r="AI2379" s="136"/>
    </row>
    <row r="2380" spans="1:35" ht="15" x14ac:dyDescent="0.25">
      <c r="A2380" s="133">
        <v>340000</v>
      </c>
      <c r="B2380" s="133" t="s">
        <v>5498</v>
      </c>
      <c r="C2380" s="133">
        <v>3</v>
      </c>
      <c r="D2380" s="133" t="s">
        <v>5204</v>
      </c>
      <c r="E2380" s="133">
        <v>340</v>
      </c>
      <c r="F2380" s="133" t="s">
        <v>5496</v>
      </c>
      <c r="G2380" s="133">
        <v>34000</v>
      </c>
      <c r="H2380" s="133" t="s">
        <v>5496</v>
      </c>
      <c r="I2380" s="133">
        <v>334312</v>
      </c>
      <c r="J2380" s="133" t="s">
        <v>5561</v>
      </c>
      <c r="K2380" s="133" t="s">
        <v>587</v>
      </c>
      <c r="L2380" s="135" t="str">
        <f t="shared" si="74"/>
        <v>SD</v>
      </c>
      <c r="M2380" s="131">
        <f t="shared" si="75"/>
        <v>0</v>
      </c>
      <c r="P2380" s="136"/>
      <c r="Q2380" s="136"/>
      <c r="R2380" s="136"/>
      <c r="S2380" s="136"/>
      <c r="T2380"/>
      <c r="U2380" s="136"/>
      <c r="V2380" s="136"/>
      <c r="W2380"/>
      <c r="X2380" s="136"/>
      <c r="Y2380" s="136"/>
      <c r="Z2380" s="136"/>
      <c r="AA2380" s="136"/>
      <c r="AB2380" s="136"/>
      <c r="AC2380" s="136"/>
      <c r="AD2380" s="136"/>
      <c r="AE2380" s="136"/>
      <c r="AF2380" s="136"/>
      <c r="AG2380" s="136"/>
      <c r="AH2380" s="136"/>
      <c r="AI2380" s="136"/>
    </row>
    <row r="2381" spans="1:35" ht="15" x14ac:dyDescent="0.25">
      <c r="A2381" s="133">
        <v>340000</v>
      </c>
      <c r="B2381" s="133" t="s">
        <v>5498</v>
      </c>
      <c r="C2381" s="133">
        <v>3</v>
      </c>
      <c r="D2381" s="133" t="s">
        <v>5204</v>
      </c>
      <c r="E2381" s="133">
        <v>340</v>
      </c>
      <c r="F2381" s="133" t="s">
        <v>5496</v>
      </c>
      <c r="G2381" s="133">
        <v>34000</v>
      </c>
      <c r="H2381" s="133" t="s">
        <v>5496</v>
      </c>
      <c r="I2381" s="133">
        <v>334318</v>
      </c>
      <c r="J2381" s="133" t="s">
        <v>5565</v>
      </c>
      <c r="K2381" s="133" t="s">
        <v>587</v>
      </c>
      <c r="L2381" s="135" t="str">
        <f t="shared" si="74"/>
        <v>SD</v>
      </c>
      <c r="M2381" s="131">
        <f t="shared" si="75"/>
        <v>0</v>
      </c>
      <c r="P2381" s="136"/>
      <c r="Q2381" s="136"/>
      <c r="R2381" s="136"/>
      <c r="S2381" s="136"/>
      <c r="T2381"/>
      <c r="U2381" s="136"/>
      <c r="V2381" s="136"/>
      <c r="W2381"/>
      <c r="X2381" s="136"/>
      <c r="Y2381" s="136"/>
      <c r="Z2381" s="136"/>
      <c r="AA2381" s="136"/>
      <c r="AB2381" s="136"/>
      <c r="AC2381" s="136"/>
      <c r="AD2381" s="136"/>
      <c r="AE2381" s="136"/>
      <c r="AF2381" s="136"/>
      <c r="AG2381" s="136"/>
      <c r="AH2381" s="136"/>
      <c r="AI2381" s="136"/>
    </row>
    <row r="2382" spans="1:35" ht="15" x14ac:dyDescent="0.25">
      <c r="A2382" s="133">
        <v>340000</v>
      </c>
      <c r="B2382" s="133" t="s">
        <v>5498</v>
      </c>
      <c r="C2382" s="133">
        <v>3</v>
      </c>
      <c r="D2382" s="133" t="s">
        <v>5204</v>
      </c>
      <c r="E2382" s="133">
        <v>340</v>
      </c>
      <c r="F2382" s="133" t="s">
        <v>5496</v>
      </c>
      <c r="G2382" s="133">
        <v>34000</v>
      </c>
      <c r="H2382" s="133" t="s">
        <v>5496</v>
      </c>
      <c r="I2382" s="133">
        <v>334320</v>
      </c>
      <c r="J2382" s="133" t="s">
        <v>5567</v>
      </c>
      <c r="K2382" s="133" t="s">
        <v>587</v>
      </c>
      <c r="L2382" s="135" t="str">
        <f t="shared" si="74"/>
        <v>SD</v>
      </c>
      <c r="M2382" s="131">
        <f t="shared" si="75"/>
        <v>0</v>
      </c>
      <c r="P2382" s="136"/>
      <c r="Q2382" s="136"/>
      <c r="R2382" s="136"/>
      <c r="S2382" s="136"/>
      <c r="T2382"/>
      <c r="U2382" s="136"/>
      <c r="V2382" s="136"/>
      <c r="W2382"/>
      <c r="X2382" s="136"/>
      <c r="Y2382" s="136"/>
      <c r="Z2382" s="136"/>
      <c r="AA2382" s="136"/>
      <c r="AB2382" s="136"/>
      <c r="AC2382" s="136"/>
      <c r="AD2382" s="136"/>
      <c r="AE2382" s="136"/>
      <c r="AF2382" s="136"/>
      <c r="AG2382" s="136"/>
      <c r="AH2382" s="136"/>
      <c r="AI2382" s="136"/>
    </row>
    <row r="2383" spans="1:35" ht="15" x14ac:dyDescent="0.25">
      <c r="A2383" s="133">
        <v>340000</v>
      </c>
      <c r="B2383" s="133" t="s">
        <v>5498</v>
      </c>
      <c r="C2383" s="133">
        <v>3</v>
      </c>
      <c r="D2383" s="133" t="s">
        <v>5204</v>
      </c>
      <c r="E2383" s="133">
        <v>340</v>
      </c>
      <c r="F2383" s="133" t="s">
        <v>5496</v>
      </c>
      <c r="G2383" s="133">
        <v>34000</v>
      </c>
      <c r="H2383" s="133" t="s">
        <v>5496</v>
      </c>
      <c r="I2383" s="133">
        <v>334325</v>
      </c>
      <c r="J2383" s="133" t="s">
        <v>5569</v>
      </c>
      <c r="K2383" s="133" t="s">
        <v>587</v>
      </c>
      <c r="L2383" s="135" t="str">
        <f t="shared" si="74"/>
        <v>SD</v>
      </c>
      <c r="M2383" s="131">
        <f t="shared" si="75"/>
        <v>0</v>
      </c>
      <c r="P2383" s="136"/>
      <c r="Q2383" s="136"/>
      <c r="R2383" s="136"/>
      <c r="S2383" s="136"/>
      <c r="T2383"/>
      <c r="U2383" s="136"/>
      <c r="V2383" s="136"/>
      <c r="W2383"/>
      <c r="X2383" s="136"/>
      <c r="Y2383" s="136"/>
      <c r="Z2383" s="136"/>
      <c r="AA2383" s="136"/>
      <c r="AB2383" s="136"/>
      <c r="AC2383" s="136"/>
      <c r="AD2383" s="136"/>
      <c r="AE2383" s="136"/>
      <c r="AF2383" s="136"/>
      <c r="AG2383" s="136"/>
      <c r="AH2383" s="136"/>
      <c r="AI2383" s="136"/>
    </row>
    <row r="2384" spans="1:35" ht="15" x14ac:dyDescent="0.25">
      <c r="A2384" s="133">
        <v>340000</v>
      </c>
      <c r="B2384" s="133" t="s">
        <v>5498</v>
      </c>
      <c r="C2384" s="133">
        <v>3</v>
      </c>
      <c r="D2384" s="133" t="s">
        <v>5204</v>
      </c>
      <c r="E2384" s="133">
        <v>340</v>
      </c>
      <c r="F2384" s="133" t="s">
        <v>5496</v>
      </c>
      <c r="G2384" s="133">
        <v>34000</v>
      </c>
      <c r="H2384" s="133" t="s">
        <v>5496</v>
      </c>
      <c r="I2384" s="133">
        <v>334333</v>
      </c>
      <c r="J2384" s="133" t="s">
        <v>5571</v>
      </c>
      <c r="K2384" s="133" t="s">
        <v>587</v>
      </c>
      <c r="L2384" s="135" t="str">
        <f t="shared" si="74"/>
        <v>SD</v>
      </c>
      <c r="M2384" s="131">
        <f t="shared" si="75"/>
        <v>0</v>
      </c>
      <c r="P2384" s="136"/>
      <c r="Q2384" s="136"/>
      <c r="R2384" s="136"/>
      <c r="S2384" s="136"/>
      <c r="T2384"/>
      <c r="U2384" s="136"/>
      <c r="V2384" s="136"/>
      <c r="W2384"/>
      <c r="X2384" s="136"/>
      <c r="Y2384" s="136"/>
      <c r="Z2384" s="136"/>
      <c r="AA2384" s="136"/>
      <c r="AB2384" s="136"/>
      <c r="AC2384" s="136"/>
      <c r="AD2384" s="136"/>
      <c r="AE2384" s="136"/>
      <c r="AF2384" s="136"/>
      <c r="AG2384" s="136"/>
      <c r="AH2384" s="136"/>
      <c r="AI2384" s="136"/>
    </row>
    <row r="2385" spans="1:35" ht="15" x14ac:dyDescent="0.25">
      <c r="A2385" s="133">
        <v>340000</v>
      </c>
      <c r="B2385" s="133" t="s">
        <v>5498</v>
      </c>
      <c r="C2385" s="133">
        <v>3</v>
      </c>
      <c r="D2385" s="133" t="s">
        <v>5204</v>
      </c>
      <c r="E2385" s="133">
        <v>340</v>
      </c>
      <c r="F2385" s="133" t="s">
        <v>5496</v>
      </c>
      <c r="G2385" s="133">
        <v>34000</v>
      </c>
      <c r="H2385" s="133" t="s">
        <v>5496</v>
      </c>
      <c r="I2385" s="133">
        <v>334334</v>
      </c>
      <c r="J2385" s="133" t="s">
        <v>5573</v>
      </c>
      <c r="K2385" s="133" t="s">
        <v>587</v>
      </c>
      <c r="L2385" s="135" t="str">
        <f t="shared" si="74"/>
        <v>SD</v>
      </c>
      <c r="M2385" s="131">
        <f t="shared" si="75"/>
        <v>0</v>
      </c>
      <c r="P2385" s="136"/>
      <c r="Q2385" s="136"/>
      <c r="R2385" s="136"/>
      <c r="S2385" s="136"/>
      <c r="T2385"/>
      <c r="U2385" s="136"/>
      <c r="V2385" s="136"/>
      <c r="W2385"/>
      <c r="X2385" s="136"/>
      <c r="Y2385" s="136"/>
      <c r="Z2385" s="136"/>
      <c r="AA2385" s="136"/>
      <c r="AB2385" s="136"/>
      <c r="AC2385" s="136"/>
      <c r="AD2385" s="136"/>
      <c r="AE2385" s="136"/>
      <c r="AF2385" s="136"/>
      <c r="AG2385" s="136"/>
      <c r="AH2385" s="136"/>
      <c r="AI2385" s="136"/>
    </row>
    <row r="2386" spans="1:35" ht="15" x14ac:dyDescent="0.25">
      <c r="A2386" s="133">
        <v>340000</v>
      </c>
      <c r="B2386" s="133" t="s">
        <v>5498</v>
      </c>
      <c r="C2386" s="133">
        <v>3</v>
      </c>
      <c r="D2386" s="133" t="s">
        <v>5204</v>
      </c>
      <c r="E2386" s="133">
        <v>340</v>
      </c>
      <c r="F2386" s="133" t="s">
        <v>5496</v>
      </c>
      <c r="G2386" s="133">
        <v>34000</v>
      </c>
      <c r="H2386" s="133" t="s">
        <v>5496</v>
      </c>
      <c r="I2386" s="133">
        <v>334360</v>
      </c>
      <c r="J2386" s="133" t="s">
        <v>5575</v>
      </c>
      <c r="K2386" s="133" t="s">
        <v>587</v>
      </c>
      <c r="L2386" s="135" t="str">
        <f t="shared" si="74"/>
        <v>SD</v>
      </c>
      <c r="M2386" s="131">
        <f t="shared" si="75"/>
        <v>0</v>
      </c>
      <c r="P2386" s="136"/>
      <c r="Q2386" s="136"/>
      <c r="R2386" s="136"/>
      <c r="S2386" s="136"/>
      <c r="T2386"/>
      <c r="U2386" s="136"/>
      <c r="V2386" s="136"/>
      <c r="W2386"/>
      <c r="X2386" s="136"/>
      <c r="Y2386" s="136"/>
      <c r="Z2386" s="136"/>
      <c r="AA2386" s="136"/>
      <c r="AB2386" s="136"/>
      <c r="AC2386" s="136"/>
      <c r="AD2386" s="136"/>
      <c r="AE2386" s="136"/>
      <c r="AF2386" s="136"/>
      <c r="AG2386" s="136"/>
      <c r="AH2386" s="136"/>
      <c r="AI2386" s="136"/>
    </row>
    <row r="2387" spans="1:35" ht="15" x14ac:dyDescent="0.25">
      <c r="A2387" s="133">
        <v>340000</v>
      </c>
      <c r="B2387" s="133" t="s">
        <v>5498</v>
      </c>
      <c r="C2387" s="133">
        <v>3</v>
      </c>
      <c r="D2387" s="133" t="s">
        <v>5204</v>
      </c>
      <c r="E2387" s="133">
        <v>340</v>
      </c>
      <c r="F2387" s="133" t="s">
        <v>5496</v>
      </c>
      <c r="G2387" s="133">
        <v>34000</v>
      </c>
      <c r="H2387" s="133" t="s">
        <v>5496</v>
      </c>
      <c r="I2387" s="133">
        <v>334595</v>
      </c>
      <c r="J2387" s="133" t="s">
        <v>5577</v>
      </c>
      <c r="K2387" s="133" t="s">
        <v>587</v>
      </c>
      <c r="L2387" s="135" t="str">
        <f t="shared" si="74"/>
        <v>SD</v>
      </c>
      <c r="M2387" s="131">
        <f t="shared" si="75"/>
        <v>0</v>
      </c>
      <c r="P2387" s="136"/>
      <c r="Q2387" s="136"/>
      <c r="R2387" s="136"/>
      <c r="S2387" s="136"/>
      <c r="T2387"/>
      <c r="U2387" s="136"/>
      <c r="V2387" s="136"/>
      <c r="W2387"/>
      <c r="X2387" s="136"/>
      <c r="Y2387" s="136"/>
      <c r="Z2387" s="136"/>
      <c r="AA2387" s="136"/>
      <c r="AB2387" s="136"/>
      <c r="AC2387" s="136"/>
      <c r="AD2387" s="136"/>
      <c r="AE2387" s="136"/>
      <c r="AF2387" s="136"/>
      <c r="AG2387" s="136"/>
      <c r="AH2387" s="136"/>
      <c r="AI2387" s="136"/>
    </row>
    <row r="2388" spans="1:35" ht="15" x14ac:dyDescent="0.25">
      <c r="A2388" s="133">
        <v>340000</v>
      </c>
      <c r="B2388" s="133" t="s">
        <v>5498</v>
      </c>
      <c r="C2388" s="133">
        <v>3</v>
      </c>
      <c r="D2388" s="133" t="s">
        <v>5204</v>
      </c>
      <c r="E2388" s="133">
        <v>340</v>
      </c>
      <c r="F2388" s="133" t="s">
        <v>5496</v>
      </c>
      <c r="G2388" s="133">
        <v>34000</v>
      </c>
      <c r="H2388" s="133" t="s">
        <v>5496</v>
      </c>
      <c r="I2388" s="133">
        <v>334601</v>
      </c>
      <c r="J2388" s="133" t="s">
        <v>5579</v>
      </c>
      <c r="K2388" s="133" t="s">
        <v>587</v>
      </c>
      <c r="L2388" s="135" t="str">
        <f t="shared" si="74"/>
        <v>SD</v>
      </c>
      <c r="M2388" s="131">
        <f t="shared" si="75"/>
        <v>0</v>
      </c>
      <c r="P2388" s="136"/>
      <c r="Q2388" s="136"/>
      <c r="R2388" s="136"/>
      <c r="S2388" s="136"/>
      <c r="T2388"/>
      <c r="U2388" s="136"/>
      <c r="V2388" s="136"/>
      <c r="W2388"/>
      <c r="X2388" s="136"/>
      <c r="Y2388" s="136"/>
      <c r="Z2388" s="136"/>
      <c r="AA2388" s="136"/>
      <c r="AB2388" s="136"/>
      <c r="AC2388" s="136"/>
      <c r="AD2388" s="136"/>
      <c r="AE2388" s="136"/>
      <c r="AF2388" s="136"/>
      <c r="AG2388" s="136"/>
      <c r="AH2388" s="136"/>
      <c r="AI2388" s="136"/>
    </row>
    <row r="2389" spans="1:35" ht="15" x14ac:dyDescent="0.25">
      <c r="A2389" s="133">
        <v>340000</v>
      </c>
      <c r="B2389" s="133" t="s">
        <v>5498</v>
      </c>
      <c r="C2389" s="133">
        <v>3</v>
      </c>
      <c r="D2389" s="133" t="s">
        <v>5204</v>
      </c>
      <c r="E2389" s="133">
        <v>340</v>
      </c>
      <c r="F2389" s="133" t="s">
        <v>5496</v>
      </c>
      <c r="G2389" s="133">
        <v>34000</v>
      </c>
      <c r="H2389" s="133" t="s">
        <v>5496</v>
      </c>
      <c r="I2389" s="133">
        <v>334602</v>
      </c>
      <c r="J2389" s="133" t="s">
        <v>5581</v>
      </c>
      <c r="K2389" s="133" t="s">
        <v>587</v>
      </c>
      <c r="L2389" s="135" t="str">
        <f t="shared" si="74"/>
        <v>SD</v>
      </c>
      <c r="M2389" s="131">
        <f t="shared" si="75"/>
        <v>0</v>
      </c>
      <c r="P2389" s="136"/>
      <c r="Q2389" s="136"/>
      <c r="R2389" s="136"/>
      <c r="S2389" s="136"/>
      <c r="T2389"/>
      <c r="U2389" s="136"/>
      <c r="V2389" s="136"/>
      <c r="W2389"/>
      <c r="X2389" s="136"/>
      <c r="Y2389" s="136"/>
      <c r="Z2389" s="136"/>
      <c r="AA2389" s="136"/>
      <c r="AB2389" s="136"/>
      <c r="AC2389" s="136"/>
      <c r="AD2389" s="136"/>
      <c r="AE2389" s="136"/>
      <c r="AF2389" s="136"/>
      <c r="AG2389" s="136"/>
      <c r="AH2389" s="136"/>
      <c r="AI2389" s="136"/>
    </row>
    <row r="2390" spans="1:35" ht="15" x14ac:dyDescent="0.25">
      <c r="A2390" s="133">
        <v>340000</v>
      </c>
      <c r="B2390" s="133" t="s">
        <v>5498</v>
      </c>
      <c r="C2390" s="133">
        <v>3</v>
      </c>
      <c r="D2390" s="133" t="s">
        <v>5204</v>
      </c>
      <c r="E2390" s="133">
        <v>340</v>
      </c>
      <c r="F2390" s="133" t="s">
        <v>5496</v>
      </c>
      <c r="G2390" s="133">
        <v>34000</v>
      </c>
      <c r="H2390" s="133" t="s">
        <v>5496</v>
      </c>
      <c r="I2390" s="133">
        <v>334603</v>
      </c>
      <c r="J2390" s="133" t="s">
        <v>5583</v>
      </c>
      <c r="K2390" s="133" t="s">
        <v>587</v>
      </c>
      <c r="L2390" s="135" t="str">
        <f t="shared" si="74"/>
        <v>SD</v>
      </c>
      <c r="M2390" s="131">
        <f t="shared" si="75"/>
        <v>0</v>
      </c>
      <c r="P2390" s="136"/>
      <c r="Q2390" s="136"/>
      <c r="R2390" s="136"/>
      <c r="S2390" s="136"/>
      <c r="T2390"/>
      <c r="U2390" s="136"/>
      <c r="V2390" s="136"/>
      <c r="W2390"/>
      <c r="X2390" s="136"/>
      <c r="Y2390" s="136"/>
      <c r="Z2390" s="136"/>
      <c r="AA2390" s="136"/>
      <c r="AB2390" s="136"/>
      <c r="AC2390" s="136"/>
      <c r="AD2390" s="136"/>
      <c r="AE2390" s="136"/>
      <c r="AF2390" s="136"/>
      <c r="AG2390" s="136"/>
      <c r="AH2390" s="136"/>
      <c r="AI2390" s="136"/>
    </row>
    <row r="2391" spans="1:35" ht="15" x14ac:dyDescent="0.25">
      <c r="A2391" s="133">
        <v>340000</v>
      </c>
      <c r="B2391" s="133" t="s">
        <v>5498</v>
      </c>
      <c r="C2391" s="133">
        <v>3</v>
      </c>
      <c r="D2391" s="133" t="s">
        <v>5204</v>
      </c>
      <c r="E2391" s="133">
        <v>340</v>
      </c>
      <c r="F2391" s="133" t="s">
        <v>5496</v>
      </c>
      <c r="G2391" s="133">
        <v>34000</v>
      </c>
      <c r="H2391" s="133" t="s">
        <v>5496</v>
      </c>
      <c r="I2391" s="133">
        <v>334605</v>
      </c>
      <c r="J2391" s="133" t="s">
        <v>5585</v>
      </c>
      <c r="K2391" s="133" t="s">
        <v>587</v>
      </c>
      <c r="L2391" s="135" t="str">
        <f t="shared" si="74"/>
        <v>SD</v>
      </c>
      <c r="M2391" s="131">
        <f t="shared" si="75"/>
        <v>0</v>
      </c>
      <c r="P2391" s="136"/>
      <c r="Q2391" s="136"/>
      <c r="R2391" s="136"/>
      <c r="S2391" s="136"/>
      <c r="T2391"/>
      <c r="U2391" s="136"/>
      <c r="V2391" s="136"/>
      <c r="W2391"/>
      <c r="X2391" s="136"/>
      <c r="Y2391" s="136"/>
      <c r="Z2391" s="136"/>
      <c r="AA2391" s="136"/>
      <c r="AB2391" s="136"/>
      <c r="AC2391" s="136"/>
      <c r="AD2391" s="136"/>
      <c r="AE2391" s="136"/>
      <c r="AF2391" s="136"/>
      <c r="AG2391" s="136"/>
      <c r="AH2391" s="136"/>
      <c r="AI2391" s="136"/>
    </row>
    <row r="2392" spans="1:35" ht="15" x14ac:dyDescent="0.25">
      <c r="A2392" s="133">
        <v>340000</v>
      </c>
      <c r="B2392" s="133" t="s">
        <v>5498</v>
      </c>
      <c r="C2392" s="133">
        <v>3</v>
      </c>
      <c r="D2392" s="133" t="s">
        <v>5204</v>
      </c>
      <c r="E2392" s="133">
        <v>340</v>
      </c>
      <c r="F2392" s="133" t="s">
        <v>5496</v>
      </c>
      <c r="G2392" s="133">
        <v>34000</v>
      </c>
      <c r="H2392" s="133" t="s">
        <v>5496</v>
      </c>
      <c r="I2392" s="133">
        <v>334606</v>
      </c>
      <c r="J2392" s="133" t="s">
        <v>5587</v>
      </c>
      <c r="K2392" s="133" t="s">
        <v>587</v>
      </c>
      <c r="L2392" s="135" t="str">
        <f t="shared" si="74"/>
        <v>SD</v>
      </c>
      <c r="M2392" s="131">
        <f t="shared" si="75"/>
        <v>0</v>
      </c>
      <c r="P2392" s="136"/>
      <c r="Q2392" s="136"/>
      <c r="R2392" s="136"/>
      <c r="S2392" s="136"/>
      <c r="T2392"/>
      <c r="U2392" s="136"/>
      <c r="V2392" s="136"/>
      <c r="W2392"/>
      <c r="X2392" s="136"/>
      <c r="Y2392" s="136"/>
      <c r="Z2392" s="136"/>
      <c r="AA2392" s="136"/>
      <c r="AB2392" s="136"/>
      <c r="AC2392" s="136"/>
      <c r="AD2392" s="136"/>
      <c r="AE2392" s="136"/>
      <c r="AF2392" s="136"/>
      <c r="AG2392" s="136"/>
      <c r="AH2392" s="136"/>
      <c r="AI2392" s="136"/>
    </row>
    <row r="2393" spans="1:35" ht="15" x14ac:dyDescent="0.25">
      <c r="A2393" s="133">
        <v>340000</v>
      </c>
      <c r="B2393" s="133" t="s">
        <v>5498</v>
      </c>
      <c r="C2393" s="133">
        <v>3</v>
      </c>
      <c r="D2393" s="133" t="s">
        <v>5204</v>
      </c>
      <c r="E2393" s="133">
        <v>340</v>
      </c>
      <c r="F2393" s="133" t="s">
        <v>5496</v>
      </c>
      <c r="G2393" s="133">
        <v>34000</v>
      </c>
      <c r="H2393" s="133" t="s">
        <v>5496</v>
      </c>
      <c r="I2393" s="133">
        <v>334607</v>
      </c>
      <c r="J2393" s="133" t="s">
        <v>5589</v>
      </c>
      <c r="K2393" s="133" t="s">
        <v>587</v>
      </c>
      <c r="L2393" s="135" t="str">
        <f t="shared" si="74"/>
        <v>SD</v>
      </c>
      <c r="M2393" s="131">
        <f t="shared" si="75"/>
        <v>0</v>
      </c>
      <c r="P2393" s="136"/>
      <c r="Q2393" s="136"/>
      <c r="R2393" s="136"/>
      <c r="S2393" s="136"/>
      <c r="T2393"/>
      <c r="U2393" s="136"/>
      <c r="V2393" s="136"/>
      <c r="W2393"/>
      <c r="X2393" s="136"/>
      <c r="Y2393" s="136"/>
      <c r="Z2393" s="136"/>
      <c r="AA2393" s="136"/>
      <c r="AB2393" s="136"/>
      <c r="AC2393" s="136"/>
      <c r="AD2393" s="136"/>
      <c r="AE2393" s="136"/>
      <c r="AF2393" s="136"/>
      <c r="AG2393" s="136"/>
      <c r="AH2393" s="136"/>
      <c r="AI2393" s="136"/>
    </row>
    <row r="2394" spans="1:35" ht="15" x14ac:dyDescent="0.25">
      <c r="A2394" s="133">
        <v>340000</v>
      </c>
      <c r="B2394" s="133" t="s">
        <v>5498</v>
      </c>
      <c r="C2394" s="133">
        <v>3</v>
      </c>
      <c r="D2394" s="133" t="s">
        <v>5204</v>
      </c>
      <c r="E2394" s="133">
        <v>340</v>
      </c>
      <c r="F2394" s="133" t="s">
        <v>5496</v>
      </c>
      <c r="G2394" s="133">
        <v>34000</v>
      </c>
      <c r="H2394" s="133" t="s">
        <v>5496</v>
      </c>
      <c r="I2394" s="133">
        <v>334608</v>
      </c>
      <c r="J2394" s="133" t="s">
        <v>5591</v>
      </c>
      <c r="K2394" s="133" t="s">
        <v>587</v>
      </c>
      <c r="L2394" s="135" t="str">
        <f t="shared" si="74"/>
        <v>SD</v>
      </c>
      <c r="M2394" s="131">
        <f t="shared" si="75"/>
        <v>0</v>
      </c>
      <c r="P2394" s="136"/>
      <c r="Q2394" s="136"/>
      <c r="R2394" s="136"/>
      <c r="S2394" s="136"/>
      <c r="T2394"/>
      <c r="U2394" s="136"/>
      <c r="V2394" s="136"/>
      <c r="W2394"/>
      <c r="X2394" s="136"/>
      <c r="Y2394" s="136"/>
      <c r="Z2394" s="136"/>
      <c r="AA2394" s="136"/>
      <c r="AB2394" s="136"/>
      <c r="AC2394" s="136"/>
      <c r="AD2394" s="136"/>
      <c r="AE2394" s="136"/>
      <c r="AF2394" s="136"/>
      <c r="AG2394" s="136"/>
      <c r="AH2394" s="136"/>
      <c r="AI2394" s="136"/>
    </row>
    <row r="2395" spans="1:35" ht="15" x14ac:dyDescent="0.25">
      <c r="A2395" s="133">
        <v>340000</v>
      </c>
      <c r="B2395" s="133" t="s">
        <v>5498</v>
      </c>
      <c r="C2395" s="133">
        <v>3</v>
      </c>
      <c r="D2395" s="133" t="s">
        <v>5204</v>
      </c>
      <c r="E2395" s="133">
        <v>340</v>
      </c>
      <c r="F2395" s="133" t="s">
        <v>5496</v>
      </c>
      <c r="G2395" s="133">
        <v>34000</v>
      </c>
      <c r="H2395" s="133" t="s">
        <v>5496</v>
      </c>
      <c r="I2395" s="133">
        <v>334609</v>
      </c>
      <c r="J2395" s="133" t="s">
        <v>5593</v>
      </c>
      <c r="K2395" s="133" t="s">
        <v>587</v>
      </c>
      <c r="L2395" s="135" t="str">
        <f t="shared" si="74"/>
        <v>SD</v>
      </c>
      <c r="M2395" s="131">
        <f t="shared" si="75"/>
        <v>0</v>
      </c>
      <c r="P2395" s="136"/>
      <c r="Q2395" s="136"/>
      <c r="R2395" s="136"/>
      <c r="S2395" s="136"/>
      <c r="T2395"/>
      <c r="U2395" s="136"/>
      <c r="V2395" s="136"/>
      <c r="W2395"/>
      <c r="X2395" s="136"/>
      <c r="Y2395" s="136"/>
      <c r="Z2395" s="136"/>
      <c r="AA2395" s="136"/>
      <c r="AB2395" s="136"/>
      <c r="AC2395" s="136"/>
      <c r="AD2395" s="136"/>
      <c r="AE2395" s="136"/>
      <c r="AF2395" s="136"/>
      <c r="AG2395" s="136"/>
      <c r="AH2395" s="136"/>
      <c r="AI2395" s="136"/>
    </row>
    <row r="2396" spans="1:35" ht="15" x14ac:dyDescent="0.25">
      <c r="A2396" s="133">
        <v>340000</v>
      </c>
      <c r="B2396" s="133" t="s">
        <v>5498</v>
      </c>
      <c r="C2396" s="133">
        <v>3</v>
      </c>
      <c r="D2396" s="133" t="s">
        <v>5204</v>
      </c>
      <c r="E2396" s="133">
        <v>340</v>
      </c>
      <c r="F2396" s="133" t="s">
        <v>5496</v>
      </c>
      <c r="G2396" s="133">
        <v>34000</v>
      </c>
      <c r="H2396" s="133" t="s">
        <v>5496</v>
      </c>
      <c r="I2396" s="133">
        <v>334610</v>
      </c>
      <c r="J2396" s="133" t="s">
        <v>5595</v>
      </c>
      <c r="K2396" s="133" t="s">
        <v>587</v>
      </c>
      <c r="L2396" s="135" t="str">
        <f t="shared" si="74"/>
        <v>SD</v>
      </c>
      <c r="M2396" s="131">
        <f t="shared" si="75"/>
        <v>0</v>
      </c>
      <c r="P2396" s="136"/>
      <c r="Q2396" s="136"/>
      <c r="R2396" s="136"/>
      <c r="S2396" s="136"/>
      <c r="T2396"/>
      <c r="U2396" s="136"/>
      <c r="V2396" s="136"/>
      <c r="W2396"/>
      <c r="X2396" s="136"/>
      <c r="Y2396" s="136"/>
      <c r="Z2396" s="136"/>
      <c r="AA2396" s="136"/>
      <c r="AB2396" s="136"/>
      <c r="AC2396" s="136"/>
      <c r="AD2396" s="136"/>
      <c r="AE2396" s="136"/>
      <c r="AF2396" s="136"/>
      <c r="AG2396" s="136"/>
      <c r="AH2396" s="136"/>
      <c r="AI2396" s="136"/>
    </row>
    <row r="2397" spans="1:35" ht="15" x14ac:dyDescent="0.25">
      <c r="A2397" s="133">
        <v>340000</v>
      </c>
      <c r="B2397" s="133" t="s">
        <v>5498</v>
      </c>
      <c r="C2397" s="133">
        <v>3</v>
      </c>
      <c r="D2397" s="133" t="s">
        <v>5204</v>
      </c>
      <c r="E2397" s="133">
        <v>340</v>
      </c>
      <c r="F2397" s="133" t="s">
        <v>5496</v>
      </c>
      <c r="G2397" s="133">
        <v>34000</v>
      </c>
      <c r="H2397" s="133" t="s">
        <v>5496</v>
      </c>
      <c r="I2397" s="133">
        <v>334656</v>
      </c>
      <c r="J2397" s="133" t="s">
        <v>5597</v>
      </c>
      <c r="K2397" s="133" t="s">
        <v>587</v>
      </c>
      <c r="L2397" s="135" t="str">
        <f t="shared" si="74"/>
        <v>SD</v>
      </c>
      <c r="M2397" s="131">
        <f t="shared" si="75"/>
        <v>0</v>
      </c>
      <c r="P2397" s="136"/>
      <c r="Q2397" s="136"/>
      <c r="R2397" s="136"/>
      <c r="S2397" s="136"/>
      <c r="T2397"/>
      <c r="U2397" s="136"/>
      <c r="V2397" s="136"/>
      <c r="W2397"/>
      <c r="X2397" s="136"/>
      <c r="Y2397" s="136"/>
      <c r="Z2397" s="136"/>
      <c r="AA2397" s="136"/>
      <c r="AB2397" s="136"/>
      <c r="AC2397" s="136"/>
      <c r="AD2397" s="136"/>
      <c r="AE2397" s="136"/>
      <c r="AF2397" s="136"/>
      <c r="AG2397" s="136"/>
      <c r="AH2397" s="136"/>
      <c r="AI2397" s="136"/>
    </row>
    <row r="2398" spans="1:35" ht="15" x14ac:dyDescent="0.25">
      <c r="A2398" s="133">
        <v>340000</v>
      </c>
      <c r="B2398" s="133" t="s">
        <v>5498</v>
      </c>
      <c r="C2398" s="133">
        <v>3</v>
      </c>
      <c r="D2398" s="133" t="s">
        <v>5204</v>
      </c>
      <c r="E2398" s="133">
        <v>340</v>
      </c>
      <c r="F2398" s="133" t="s">
        <v>5496</v>
      </c>
      <c r="G2398" s="133">
        <v>34000</v>
      </c>
      <c r="H2398" s="133" t="s">
        <v>5496</v>
      </c>
      <c r="I2398" s="133">
        <v>334659</v>
      </c>
      <c r="J2398" s="133" t="s">
        <v>5599</v>
      </c>
      <c r="K2398" s="133" t="s">
        <v>587</v>
      </c>
      <c r="L2398" s="135" t="str">
        <f t="shared" si="74"/>
        <v>SD</v>
      </c>
      <c r="M2398" s="131">
        <f t="shared" si="75"/>
        <v>0</v>
      </c>
      <c r="P2398" s="136"/>
      <c r="Q2398" s="136"/>
      <c r="R2398" s="136"/>
      <c r="S2398" s="136"/>
      <c r="T2398"/>
      <c r="U2398" s="136"/>
      <c r="V2398" s="136"/>
      <c r="W2398"/>
      <c r="X2398" s="136"/>
      <c r="Y2398" s="136"/>
      <c r="Z2398" s="136"/>
      <c r="AA2398" s="136"/>
      <c r="AB2398" s="136"/>
      <c r="AC2398" s="136"/>
      <c r="AD2398" s="136"/>
      <c r="AE2398" s="136"/>
      <c r="AF2398" s="136"/>
      <c r="AG2398" s="136"/>
      <c r="AH2398" s="136"/>
      <c r="AI2398" s="136"/>
    </row>
    <row r="2399" spans="1:35" ht="15" x14ac:dyDescent="0.25">
      <c r="A2399" s="133">
        <v>340000</v>
      </c>
      <c r="B2399" s="133" t="s">
        <v>5498</v>
      </c>
      <c r="C2399" s="133">
        <v>3</v>
      </c>
      <c r="D2399" s="133" t="s">
        <v>5204</v>
      </c>
      <c r="E2399" s="133">
        <v>340</v>
      </c>
      <c r="F2399" s="133" t="s">
        <v>5496</v>
      </c>
      <c r="G2399" s="133">
        <v>34000</v>
      </c>
      <c r="H2399" s="133" t="s">
        <v>5496</v>
      </c>
      <c r="I2399" s="133">
        <v>334665</v>
      </c>
      <c r="J2399" s="133" t="s">
        <v>5601</v>
      </c>
      <c r="K2399" s="133" t="s">
        <v>587</v>
      </c>
      <c r="L2399" s="135" t="str">
        <f t="shared" si="74"/>
        <v>SD</v>
      </c>
      <c r="M2399" s="131">
        <f t="shared" si="75"/>
        <v>0</v>
      </c>
      <c r="P2399" s="136"/>
      <c r="Q2399" s="136"/>
      <c r="R2399" s="136"/>
      <c r="S2399" s="136"/>
      <c r="T2399"/>
      <c r="U2399" s="136"/>
      <c r="V2399" s="136"/>
      <c r="W2399"/>
      <c r="X2399" s="136"/>
      <c r="Y2399" s="136"/>
      <c r="Z2399" s="136"/>
      <c r="AA2399" s="136"/>
      <c r="AB2399" s="136"/>
      <c r="AC2399" s="136"/>
      <c r="AD2399" s="136"/>
      <c r="AE2399" s="136"/>
      <c r="AF2399" s="136"/>
      <c r="AG2399" s="136"/>
      <c r="AH2399" s="136"/>
      <c r="AI2399" s="136"/>
    </row>
    <row r="2400" spans="1:35" ht="15" x14ac:dyDescent="0.25">
      <c r="A2400" s="133">
        <v>340000</v>
      </c>
      <c r="B2400" s="133" t="s">
        <v>5498</v>
      </c>
      <c r="C2400" s="133">
        <v>3</v>
      </c>
      <c r="D2400" s="133" t="s">
        <v>5204</v>
      </c>
      <c r="E2400" s="133">
        <v>340</v>
      </c>
      <c r="F2400" s="133" t="s">
        <v>5496</v>
      </c>
      <c r="G2400" s="133">
        <v>34000</v>
      </c>
      <c r="H2400" s="133" t="s">
        <v>5496</v>
      </c>
      <c r="I2400" s="133">
        <v>334669</v>
      </c>
      <c r="J2400" s="133" t="s">
        <v>5603</v>
      </c>
      <c r="K2400" s="133" t="s">
        <v>587</v>
      </c>
      <c r="L2400" s="135" t="str">
        <f t="shared" si="74"/>
        <v>SD</v>
      </c>
      <c r="M2400" s="131">
        <f t="shared" si="75"/>
        <v>0</v>
      </c>
      <c r="P2400" s="136"/>
      <c r="Q2400" s="136"/>
      <c r="R2400" s="136"/>
      <c r="S2400" s="136"/>
      <c r="T2400"/>
      <c r="U2400" s="136"/>
      <c r="V2400" s="136"/>
      <c r="W2400"/>
      <c r="X2400" s="136"/>
      <c r="Y2400" s="136"/>
      <c r="Z2400" s="136"/>
      <c r="AA2400" s="136"/>
      <c r="AB2400" s="136"/>
      <c r="AC2400" s="136"/>
      <c r="AD2400" s="136"/>
      <c r="AE2400" s="136"/>
      <c r="AF2400" s="136"/>
      <c r="AG2400" s="136"/>
      <c r="AH2400" s="136"/>
      <c r="AI2400" s="136"/>
    </row>
    <row r="2401" spans="1:35" ht="15" x14ac:dyDescent="0.25">
      <c r="A2401" s="133">
        <v>340000</v>
      </c>
      <c r="B2401" s="133" t="s">
        <v>5498</v>
      </c>
      <c r="C2401" s="133">
        <v>3</v>
      </c>
      <c r="D2401" s="133" t="s">
        <v>5204</v>
      </c>
      <c r="E2401" s="133">
        <v>340</v>
      </c>
      <c r="F2401" s="133" t="s">
        <v>5496</v>
      </c>
      <c r="G2401" s="133">
        <v>34000</v>
      </c>
      <c r="H2401" s="133" t="s">
        <v>5496</v>
      </c>
      <c r="I2401" s="133">
        <v>334670</v>
      </c>
      <c r="J2401" s="133" t="s">
        <v>5605</v>
      </c>
      <c r="K2401" s="133" t="s">
        <v>587</v>
      </c>
      <c r="L2401" s="135" t="str">
        <f t="shared" si="74"/>
        <v>SD</v>
      </c>
      <c r="M2401" s="131">
        <f t="shared" si="75"/>
        <v>0</v>
      </c>
      <c r="P2401" s="136"/>
      <c r="Q2401" s="136"/>
      <c r="R2401" s="136"/>
      <c r="S2401" s="136"/>
      <c r="T2401"/>
      <c r="U2401" s="136"/>
      <c r="V2401" s="136"/>
      <c r="W2401"/>
      <c r="X2401" s="136"/>
      <c r="Y2401" s="136"/>
      <c r="Z2401" s="136"/>
      <c r="AA2401" s="136"/>
      <c r="AB2401" s="136"/>
      <c r="AC2401" s="136"/>
      <c r="AD2401" s="136"/>
      <c r="AE2401" s="136"/>
      <c r="AF2401" s="136"/>
      <c r="AG2401" s="136"/>
      <c r="AH2401" s="136"/>
      <c r="AI2401" s="136"/>
    </row>
    <row r="2402" spans="1:35" ht="15" x14ac:dyDescent="0.25">
      <c r="A2402" s="133">
        <v>340000</v>
      </c>
      <c r="B2402" s="133" t="s">
        <v>5498</v>
      </c>
      <c r="C2402" s="133">
        <v>3</v>
      </c>
      <c r="D2402" s="133" t="s">
        <v>5204</v>
      </c>
      <c r="E2402" s="133">
        <v>340</v>
      </c>
      <c r="F2402" s="133" t="s">
        <v>5496</v>
      </c>
      <c r="G2402" s="133">
        <v>34000</v>
      </c>
      <c r="H2402" s="133" t="s">
        <v>5496</v>
      </c>
      <c r="I2402" s="133">
        <v>334672</v>
      </c>
      <c r="J2402" s="133" t="s">
        <v>5607</v>
      </c>
      <c r="K2402" s="133" t="s">
        <v>587</v>
      </c>
      <c r="L2402" s="135" t="str">
        <f t="shared" si="74"/>
        <v>SD</v>
      </c>
      <c r="M2402" s="131">
        <f t="shared" si="75"/>
        <v>0</v>
      </c>
      <c r="P2402" s="136"/>
      <c r="Q2402" s="136"/>
      <c r="R2402" s="136"/>
      <c r="S2402" s="136"/>
      <c r="T2402"/>
      <c r="U2402" s="136"/>
      <c r="V2402" s="136"/>
      <c r="W2402"/>
      <c r="X2402" s="136"/>
      <c r="Y2402" s="136"/>
      <c r="Z2402" s="136"/>
      <c r="AA2402" s="136"/>
      <c r="AB2402" s="136"/>
      <c r="AC2402" s="136"/>
      <c r="AD2402" s="136"/>
      <c r="AE2402" s="136"/>
      <c r="AF2402" s="136"/>
      <c r="AG2402" s="136"/>
      <c r="AH2402" s="136"/>
      <c r="AI2402" s="136"/>
    </row>
    <row r="2403" spans="1:35" ht="15" x14ac:dyDescent="0.25">
      <c r="A2403" s="133">
        <v>340000</v>
      </c>
      <c r="B2403" s="133" t="s">
        <v>5498</v>
      </c>
      <c r="C2403" s="133">
        <v>3</v>
      </c>
      <c r="D2403" s="133" t="s">
        <v>5204</v>
      </c>
      <c r="E2403" s="133">
        <v>340</v>
      </c>
      <c r="F2403" s="133" t="s">
        <v>5496</v>
      </c>
      <c r="G2403" s="133">
        <v>34000</v>
      </c>
      <c r="H2403" s="133" t="s">
        <v>5496</v>
      </c>
      <c r="I2403" s="133">
        <v>334673</v>
      </c>
      <c r="J2403" s="133" t="s">
        <v>5609</v>
      </c>
      <c r="K2403" s="133" t="s">
        <v>587</v>
      </c>
      <c r="L2403" s="135" t="str">
        <f t="shared" si="74"/>
        <v>SD</v>
      </c>
      <c r="M2403" s="131">
        <f t="shared" si="75"/>
        <v>0</v>
      </c>
      <c r="P2403" s="136"/>
      <c r="Q2403" s="136"/>
      <c r="R2403" s="136"/>
      <c r="S2403" s="136"/>
      <c r="T2403"/>
      <c r="U2403" s="136"/>
      <c r="V2403" s="136"/>
      <c r="W2403"/>
      <c r="X2403" s="136"/>
      <c r="Y2403" s="136"/>
      <c r="Z2403" s="136"/>
      <c r="AA2403" s="136"/>
      <c r="AB2403" s="136"/>
      <c r="AC2403" s="136"/>
      <c r="AD2403" s="136"/>
      <c r="AE2403" s="136"/>
      <c r="AF2403" s="136"/>
      <c r="AG2403" s="136"/>
      <c r="AH2403" s="136"/>
      <c r="AI2403" s="136"/>
    </row>
    <row r="2404" spans="1:35" ht="15" x14ac:dyDescent="0.25">
      <c r="A2404" s="133">
        <v>340000</v>
      </c>
      <c r="B2404" s="133" t="s">
        <v>5498</v>
      </c>
      <c r="C2404" s="133">
        <v>3</v>
      </c>
      <c r="D2404" s="133" t="s">
        <v>5204</v>
      </c>
      <c r="E2404" s="133">
        <v>340</v>
      </c>
      <c r="F2404" s="133" t="s">
        <v>5496</v>
      </c>
      <c r="G2404" s="133">
        <v>34000</v>
      </c>
      <c r="H2404" s="133" t="s">
        <v>5496</v>
      </c>
      <c r="I2404" s="133">
        <v>334674</v>
      </c>
      <c r="J2404" s="133" t="s">
        <v>5611</v>
      </c>
      <c r="K2404" s="133" t="s">
        <v>587</v>
      </c>
      <c r="L2404" s="135" t="str">
        <f t="shared" si="74"/>
        <v>SD</v>
      </c>
      <c r="M2404" s="131">
        <f t="shared" si="75"/>
        <v>0</v>
      </c>
      <c r="P2404" s="136"/>
      <c r="Q2404" s="136"/>
      <c r="R2404" s="136"/>
      <c r="S2404" s="136"/>
      <c r="T2404"/>
      <c r="U2404" s="136"/>
      <c r="V2404" s="136"/>
      <c r="W2404"/>
      <c r="X2404" s="136"/>
      <c r="Y2404" s="136"/>
      <c r="Z2404" s="136"/>
      <c r="AA2404" s="136"/>
      <c r="AB2404" s="136"/>
      <c r="AC2404" s="136"/>
      <c r="AD2404" s="136"/>
      <c r="AE2404" s="136"/>
      <c r="AF2404" s="136"/>
      <c r="AG2404" s="136"/>
      <c r="AH2404" s="136"/>
      <c r="AI2404" s="136"/>
    </row>
    <row r="2405" spans="1:35" ht="15" x14ac:dyDescent="0.25">
      <c r="A2405" s="133">
        <v>340000</v>
      </c>
      <c r="B2405" s="133" t="s">
        <v>5498</v>
      </c>
      <c r="C2405" s="133">
        <v>3</v>
      </c>
      <c r="D2405" s="133" t="s">
        <v>5204</v>
      </c>
      <c r="E2405" s="133">
        <v>340</v>
      </c>
      <c r="F2405" s="133" t="s">
        <v>5496</v>
      </c>
      <c r="G2405" s="133">
        <v>34000</v>
      </c>
      <c r="H2405" s="133" t="s">
        <v>5496</v>
      </c>
      <c r="I2405" s="133">
        <v>334675</v>
      </c>
      <c r="J2405" s="133" t="s">
        <v>5613</v>
      </c>
      <c r="K2405" s="133" t="s">
        <v>587</v>
      </c>
      <c r="L2405" s="135" t="str">
        <f t="shared" si="74"/>
        <v>SD</v>
      </c>
      <c r="M2405" s="131">
        <f t="shared" si="75"/>
        <v>0</v>
      </c>
      <c r="P2405" s="136"/>
      <c r="Q2405" s="136"/>
      <c r="R2405" s="136"/>
      <c r="S2405" s="136"/>
      <c r="T2405"/>
      <c r="U2405" s="136"/>
      <c r="V2405" s="136"/>
      <c r="W2405"/>
      <c r="X2405" s="136"/>
      <c r="Y2405" s="136"/>
      <c r="Z2405" s="136"/>
      <c r="AA2405" s="136"/>
      <c r="AB2405" s="136"/>
      <c r="AC2405" s="136"/>
      <c r="AD2405" s="136"/>
      <c r="AE2405" s="136"/>
      <c r="AF2405" s="136"/>
      <c r="AG2405" s="136"/>
      <c r="AH2405" s="136"/>
      <c r="AI2405" s="136"/>
    </row>
    <row r="2406" spans="1:35" ht="15" x14ac:dyDescent="0.25">
      <c r="A2406" s="133">
        <v>340000</v>
      </c>
      <c r="B2406" s="133" t="s">
        <v>5498</v>
      </c>
      <c r="C2406" s="133">
        <v>3</v>
      </c>
      <c r="D2406" s="133" t="s">
        <v>5204</v>
      </c>
      <c r="E2406" s="133">
        <v>340</v>
      </c>
      <c r="F2406" s="133" t="s">
        <v>5496</v>
      </c>
      <c r="G2406" s="133">
        <v>34000</v>
      </c>
      <c r="H2406" s="133" t="s">
        <v>5496</v>
      </c>
      <c r="I2406" s="133">
        <v>334676</v>
      </c>
      <c r="J2406" s="133" t="s">
        <v>5615</v>
      </c>
      <c r="K2406" s="133" t="s">
        <v>587</v>
      </c>
      <c r="L2406" s="135" t="str">
        <f t="shared" si="74"/>
        <v>SD</v>
      </c>
      <c r="M2406" s="131">
        <f t="shared" si="75"/>
        <v>0</v>
      </c>
      <c r="P2406" s="136"/>
      <c r="Q2406" s="136"/>
      <c r="R2406" s="136"/>
      <c r="S2406" s="136"/>
      <c r="T2406"/>
      <c r="U2406" s="136"/>
      <c r="V2406" s="136"/>
      <c r="W2406"/>
      <c r="X2406" s="136"/>
      <c r="Y2406" s="136"/>
      <c r="Z2406" s="136"/>
      <c r="AA2406" s="136"/>
      <c r="AB2406" s="136"/>
      <c r="AC2406" s="136"/>
      <c r="AD2406" s="136"/>
      <c r="AE2406" s="136"/>
      <c r="AF2406" s="136"/>
      <c r="AG2406" s="136"/>
      <c r="AH2406" s="136"/>
      <c r="AI2406" s="136"/>
    </row>
    <row r="2407" spans="1:35" ht="15" x14ac:dyDescent="0.25">
      <c r="A2407" s="133">
        <v>340000</v>
      </c>
      <c r="B2407" s="133" t="s">
        <v>5498</v>
      </c>
      <c r="C2407" s="133">
        <v>3</v>
      </c>
      <c r="D2407" s="133" t="s">
        <v>5204</v>
      </c>
      <c r="E2407" s="133">
        <v>340</v>
      </c>
      <c r="F2407" s="133" t="s">
        <v>5496</v>
      </c>
      <c r="G2407" s="133">
        <v>34000</v>
      </c>
      <c r="H2407" s="133" t="s">
        <v>5496</v>
      </c>
      <c r="I2407" s="133">
        <v>334677</v>
      </c>
      <c r="J2407" s="133" t="s">
        <v>5617</v>
      </c>
      <c r="K2407" s="133" t="s">
        <v>587</v>
      </c>
      <c r="L2407" s="135" t="str">
        <f t="shared" si="74"/>
        <v>SD</v>
      </c>
      <c r="M2407" s="131">
        <f t="shared" si="75"/>
        <v>0</v>
      </c>
      <c r="P2407" s="136"/>
      <c r="Q2407" s="136"/>
      <c r="R2407" s="136"/>
      <c r="S2407" s="136"/>
      <c r="T2407"/>
      <c r="U2407" s="136"/>
      <c r="V2407" s="136"/>
      <c r="W2407"/>
      <c r="X2407" s="136"/>
      <c r="Y2407" s="136"/>
      <c r="Z2407" s="136"/>
      <c r="AA2407" s="136"/>
      <c r="AB2407" s="136"/>
      <c r="AC2407" s="136"/>
      <c r="AD2407" s="136"/>
      <c r="AE2407" s="136"/>
      <c r="AF2407" s="136"/>
      <c r="AG2407" s="136"/>
      <c r="AH2407" s="136"/>
      <c r="AI2407" s="136"/>
    </row>
    <row r="2408" spans="1:35" ht="15" x14ac:dyDescent="0.25">
      <c r="A2408" s="133">
        <v>340000</v>
      </c>
      <c r="B2408" s="133" t="s">
        <v>5498</v>
      </c>
      <c r="C2408" s="133">
        <v>3</v>
      </c>
      <c r="D2408" s="133" t="s">
        <v>5204</v>
      </c>
      <c r="E2408" s="133">
        <v>340</v>
      </c>
      <c r="F2408" s="133" t="s">
        <v>5496</v>
      </c>
      <c r="G2408" s="133">
        <v>34000</v>
      </c>
      <c r="H2408" s="133" t="s">
        <v>5496</v>
      </c>
      <c r="I2408" s="133">
        <v>334678</v>
      </c>
      <c r="J2408" s="133" t="s">
        <v>5619</v>
      </c>
      <c r="K2408" s="133" t="s">
        <v>587</v>
      </c>
      <c r="L2408" s="135" t="str">
        <f t="shared" si="74"/>
        <v>SD</v>
      </c>
      <c r="M2408" s="131">
        <f t="shared" si="75"/>
        <v>0</v>
      </c>
      <c r="P2408" s="136"/>
      <c r="Q2408" s="136"/>
      <c r="R2408" s="136"/>
      <c r="S2408" s="136"/>
      <c r="T2408"/>
      <c r="U2408" s="136"/>
      <c r="V2408" s="136"/>
      <c r="W2408"/>
      <c r="X2408" s="136"/>
      <c r="Y2408" s="136"/>
      <c r="Z2408" s="136"/>
      <c r="AA2408" s="136"/>
      <c r="AB2408" s="136"/>
      <c r="AC2408" s="136"/>
      <c r="AD2408" s="136"/>
      <c r="AE2408" s="136"/>
      <c r="AF2408" s="136"/>
      <c r="AG2408" s="136"/>
      <c r="AH2408" s="136"/>
      <c r="AI2408" s="136"/>
    </row>
    <row r="2409" spans="1:35" ht="15" x14ac:dyDescent="0.25">
      <c r="A2409" s="133">
        <v>340000</v>
      </c>
      <c r="B2409" s="133" t="s">
        <v>5498</v>
      </c>
      <c r="C2409" s="133">
        <v>3</v>
      </c>
      <c r="D2409" s="133" t="s">
        <v>5204</v>
      </c>
      <c r="E2409" s="133">
        <v>340</v>
      </c>
      <c r="F2409" s="133" t="s">
        <v>5496</v>
      </c>
      <c r="G2409" s="133">
        <v>34000</v>
      </c>
      <c r="H2409" s="133" t="s">
        <v>5496</v>
      </c>
      <c r="I2409" s="133">
        <v>334679</v>
      </c>
      <c r="J2409" s="133" t="s">
        <v>5621</v>
      </c>
      <c r="K2409" s="133" t="s">
        <v>587</v>
      </c>
      <c r="L2409" s="135" t="str">
        <f t="shared" si="74"/>
        <v>SD</v>
      </c>
      <c r="M2409" s="131">
        <f t="shared" si="75"/>
        <v>0</v>
      </c>
      <c r="P2409" s="136"/>
      <c r="Q2409" s="136"/>
      <c r="R2409" s="136"/>
      <c r="S2409" s="136"/>
      <c r="T2409"/>
      <c r="U2409" s="136"/>
      <c r="V2409" s="136"/>
      <c r="W2409"/>
      <c r="X2409" s="136"/>
      <c r="Y2409" s="136"/>
      <c r="Z2409" s="136"/>
      <c r="AA2409" s="136"/>
      <c r="AB2409" s="136"/>
      <c r="AC2409" s="136"/>
      <c r="AD2409" s="136"/>
      <c r="AE2409" s="136"/>
      <c r="AF2409" s="136"/>
      <c r="AG2409" s="136"/>
      <c r="AH2409" s="136"/>
      <c r="AI2409" s="136"/>
    </row>
    <row r="2410" spans="1:35" ht="15" x14ac:dyDescent="0.25">
      <c r="A2410" s="133">
        <v>340000</v>
      </c>
      <c r="B2410" s="133" t="s">
        <v>5498</v>
      </c>
      <c r="C2410" s="133">
        <v>3</v>
      </c>
      <c r="D2410" s="133" t="s">
        <v>5204</v>
      </c>
      <c r="E2410" s="133">
        <v>340</v>
      </c>
      <c r="F2410" s="133" t="s">
        <v>5496</v>
      </c>
      <c r="G2410" s="133">
        <v>34000</v>
      </c>
      <c r="H2410" s="133" t="s">
        <v>5496</v>
      </c>
      <c r="I2410" s="133">
        <v>334680</v>
      </c>
      <c r="J2410" s="133" t="s">
        <v>5623</v>
      </c>
      <c r="K2410" s="133" t="s">
        <v>587</v>
      </c>
      <c r="L2410" s="135" t="str">
        <f t="shared" si="74"/>
        <v>SD</v>
      </c>
      <c r="M2410" s="131">
        <f t="shared" si="75"/>
        <v>0</v>
      </c>
      <c r="P2410" s="136"/>
      <c r="Q2410" s="136"/>
      <c r="R2410" s="136"/>
      <c r="S2410" s="136"/>
      <c r="T2410"/>
      <c r="U2410" s="136"/>
      <c r="V2410" s="136"/>
      <c r="W2410"/>
      <c r="X2410" s="136"/>
      <c r="Y2410" s="136"/>
      <c r="Z2410" s="136"/>
      <c r="AA2410" s="136"/>
      <c r="AB2410" s="136"/>
      <c r="AC2410" s="136"/>
      <c r="AD2410" s="136"/>
      <c r="AE2410" s="136"/>
      <c r="AF2410" s="136"/>
      <c r="AG2410" s="136"/>
      <c r="AH2410" s="136"/>
      <c r="AI2410" s="136"/>
    </row>
    <row r="2411" spans="1:35" ht="15" x14ac:dyDescent="0.25">
      <c r="A2411" s="133">
        <v>340000</v>
      </c>
      <c r="B2411" s="133" t="s">
        <v>5498</v>
      </c>
      <c r="C2411" s="133">
        <v>3</v>
      </c>
      <c r="D2411" s="133" t="s">
        <v>5204</v>
      </c>
      <c r="E2411" s="133">
        <v>340</v>
      </c>
      <c r="F2411" s="133" t="s">
        <v>5496</v>
      </c>
      <c r="G2411" s="133">
        <v>34000</v>
      </c>
      <c r="H2411" s="133" t="s">
        <v>5496</v>
      </c>
      <c r="I2411" s="133">
        <v>334681</v>
      </c>
      <c r="J2411" s="133" t="s">
        <v>5625</v>
      </c>
      <c r="K2411" s="133" t="s">
        <v>587</v>
      </c>
      <c r="L2411" s="135" t="str">
        <f t="shared" si="74"/>
        <v>SD</v>
      </c>
      <c r="M2411" s="131">
        <f t="shared" si="75"/>
        <v>0</v>
      </c>
      <c r="P2411" s="136"/>
      <c r="Q2411" s="136"/>
      <c r="R2411" s="136"/>
      <c r="S2411" s="136"/>
      <c r="T2411"/>
      <c r="U2411" s="136"/>
      <c r="V2411" s="136"/>
      <c r="W2411"/>
      <c r="X2411" s="136"/>
      <c r="Y2411" s="136"/>
      <c r="Z2411" s="136"/>
      <c r="AA2411" s="136"/>
      <c r="AB2411" s="136"/>
      <c r="AC2411" s="136"/>
      <c r="AD2411" s="136"/>
      <c r="AE2411" s="136"/>
      <c r="AF2411" s="136"/>
      <c r="AG2411" s="136"/>
      <c r="AH2411" s="136"/>
      <c r="AI2411" s="136"/>
    </row>
    <row r="2412" spans="1:35" ht="15" x14ac:dyDescent="0.25">
      <c r="A2412" s="133">
        <v>340000</v>
      </c>
      <c r="B2412" s="133" t="s">
        <v>5498</v>
      </c>
      <c r="C2412" s="133">
        <v>3</v>
      </c>
      <c r="D2412" s="133" t="s">
        <v>5204</v>
      </c>
      <c r="E2412" s="133">
        <v>340</v>
      </c>
      <c r="F2412" s="133" t="s">
        <v>5496</v>
      </c>
      <c r="G2412" s="133">
        <v>34000</v>
      </c>
      <c r="H2412" s="133" t="s">
        <v>5496</v>
      </c>
      <c r="I2412" s="133">
        <v>334682</v>
      </c>
      <c r="J2412" s="133" t="s">
        <v>5627</v>
      </c>
      <c r="K2412" s="133" t="s">
        <v>587</v>
      </c>
      <c r="L2412" s="135" t="str">
        <f t="shared" si="74"/>
        <v>SD</v>
      </c>
      <c r="M2412" s="131">
        <f t="shared" si="75"/>
        <v>0</v>
      </c>
      <c r="P2412" s="136"/>
      <c r="Q2412" s="136"/>
      <c r="R2412" s="136"/>
      <c r="S2412" s="136"/>
      <c r="T2412"/>
      <c r="U2412" s="136"/>
      <c r="V2412" s="136"/>
      <c r="W2412"/>
      <c r="X2412" s="136"/>
      <c r="Y2412" s="136"/>
      <c r="Z2412" s="136"/>
      <c r="AA2412" s="136"/>
      <c r="AB2412" s="136"/>
      <c r="AC2412" s="136"/>
      <c r="AD2412" s="136"/>
      <c r="AE2412" s="136"/>
      <c r="AF2412" s="136"/>
      <c r="AG2412" s="136"/>
      <c r="AH2412" s="136"/>
      <c r="AI2412" s="136"/>
    </row>
    <row r="2413" spans="1:35" ht="15" x14ac:dyDescent="0.25">
      <c r="A2413" s="133">
        <v>340000</v>
      </c>
      <c r="B2413" s="133" t="s">
        <v>5498</v>
      </c>
      <c r="C2413" s="133">
        <v>3</v>
      </c>
      <c r="D2413" s="133" t="s">
        <v>5204</v>
      </c>
      <c r="E2413" s="133">
        <v>340</v>
      </c>
      <c r="F2413" s="133" t="s">
        <v>5496</v>
      </c>
      <c r="G2413" s="133">
        <v>34000</v>
      </c>
      <c r="H2413" s="133" t="s">
        <v>5496</v>
      </c>
      <c r="I2413" s="133">
        <v>334683</v>
      </c>
      <c r="J2413" s="133" t="s">
        <v>5629</v>
      </c>
      <c r="K2413" s="133" t="s">
        <v>587</v>
      </c>
      <c r="L2413" s="135" t="str">
        <f t="shared" si="74"/>
        <v>SD</v>
      </c>
      <c r="M2413" s="131">
        <f t="shared" si="75"/>
        <v>0</v>
      </c>
      <c r="P2413" s="136"/>
      <c r="Q2413" s="136"/>
      <c r="R2413" s="136"/>
      <c r="S2413" s="136"/>
      <c r="T2413"/>
      <c r="U2413" s="136"/>
      <c r="V2413" s="136"/>
      <c r="W2413"/>
      <c r="X2413" s="136"/>
      <c r="Y2413" s="136"/>
      <c r="Z2413" s="136"/>
      <c r="AA2413" s="136"/>
      <c r="AB2413" s="136"/>
      <c r="AC2413" s="136"/>
      <c r="AD2413" s="136"/>
      <c r="AE2413" s="136"/>
      <c r="AF2413" s="136"/>
      <c r="AG2413" s="136"/>
      <c r="AH2413" s="136"/>
      <c r="AI2413" s="136"/>
    </row>
    <row r="2414" spans="1:35" ht="15" x14ac:dyDescent="0.25">
      <c r="A2414" s="133">
        <v>340000</v>
      </c>
      <c r="B2414" s="133" t="s">
        <v>5498</v>
      </c>
      <c r="C2414" s="133">
        <v>3</v>
      </c>
      <c r="D2414" s="133" t="s">
        <v>5204</v>
      </c>
      <c r="E2414" s="133">
        <v>340</v>
      </c>
      <c r="F2414" s="133" t="s">
        <v>5496</v>
      </c>
      <c r="G2414" s="133">
        <v>34000</v>
      </c>
      <c r="H2414" s="133" t="s">
        <v>5496</v>
      </c>
      <c r="I2414" s="133">
        <v>334684</v>
      </c>
      <c r="J2414" s="133" t="s">
        <v>5631</v>
      </c>
      <c r="K2414" s="133" t="s">
        <v>587</v>
      </c>
      <c r="L2414" s="135" t="str">
        <f t="shared" si="74"/>
        <v>SD</v>
      </c>
      <c r="M2414" s="131">
        <f t="shared" si="75"/>
        <v>0</v>
      </c>
      <c r="P2414" s="136"/>
      <c r="Q2414" s="136"/>
      <c r="R2414" s="136"/>
      <c r="S2414" s="136"/>
      <c r="T2414"/>
      <c r="U2414" s="136"/>
      <c r="V2414" s="136"/>
      <c r="W2414"/>
      <c r="X2414" s="136"/>
      <c r="Y2414" s="136"/>
      <c r="Z2414" s="136"/>
      <c r="AA2414" s="136"/>
      <c r="AB2414" s="136"/>
      <c r="AC2414" s="136"/>
      <c r="AD2414" s="136"/>
      <c r="AE2414" s="136"/>
      <c r="AF2414" s="136"/>
      <c r="AG2414" s="136"/>
      <c r="AH2414" s="136"/>
      <c r="AI2414" s="136"/>
    </row>
    <row r="2415" spans="1:35" ht="15" x14ac:dyDescent="0.25">
      <c r="A2415" s="133">
        <v>340000</v>
      </c>
      <c r="B2415" s="133" t="s">
        <v>5498</v>
      </c>
      <c r="C2415" s="133">
        <v>3</v>
      </c>
      <c r="D2415" s="133" t="s">
        <v>5204</v>
      </c>
      <c r="E2415" s="133">
        <v>340</v>
      </c>
      <c r="F2415" s="133" t="s">
        <v>5496</v>
      </c>
      <c r="G2415" s="133">
        <v>34000</v>
      </c>
      <c r="H2415" s="133" t="s">
        <v>5496</v>
      </c>
      <c r="I2415" s="133">
        <v>334685</v>
      </c>
      <c r="J2415" s="133" t="s">
        <v>5633</v>
      </c>
      <c r="K2415" s="133" t="s">
        <v>587</v>
      </c>
      <c r="L2415" s="135" t="str">
        <f t="shared" si="74"/>
        <v>SD</v>
      </c>
      <c r="M2415" s="131">
        <f t="shared" si="75"/>
        <v>0</v>
      </c>
      <c r="P2415" s="136"/>
      <c r="Q2415" s="136"/>
      <c r="R2415" s="136"/>
      <c r="S2415" s="136"/>
      <c r="T2415"/>
      <c r="U2415" s="136"/>
      <c r="V2415" s="136"/>
      <c r="W2415"/>
      <c r="X2415" s="136"/>
      <c r="Y2415" s="136"/>
      <c r="Z2415" s="136"/>
      <c r="AA2415" s="136"/>
      <c r="AB2415" s="136"/>
      <c r="AC2415" s="136"/>
      <c r="AD2415" s="136"/>
      <c r="AE2415" s="136"/>
      <c r="AF2415" s="136"/>
      <c r="AG2415" s="136"/>
      <c r="AH2415" s="136"/>
      <c r="AI2415" s="136"/>
    </row>
    <row r="2416" spans="1:35" ht="15" x14ac:dyDescent="0.25">
      <c r="A2416" s="133">
        <v>340000</v>
      </c>
      <c r="B2416" s="133" t="s">
        <v>5498</v>
      </c>
      <c r="C2416" s="133">
        <v>3</v>
      </c>
      <c r="D2416" s="133" t="s">
        <v>5204</v>
      </c>
      <c r="E2416" s="133">
        <v>340</v>
      </c>
      <c r="F2416" s="133" t="s">
        <v>5496</v>
      </c>
      <c r="G2416" s="133">
        <v>34000</v>
      </c>
      <c r="H2416" s="133" t="s">
        <v>5496</v>
      </c>
      <c r="I2416" s="133">
        <v>334686</v>
      </c>
      <c r="J2416" s="133" t="s">
        <v>5635</v>
      </c>
      <c r="K2416" s="133" t="s">
        <v>587</v>
      </c>
      <c r="L2416" s="135" t="str">
        <f t="shared" si="74"/>
        <v>SD</v>
      </c>
      <c r="M2416" s="131">
        <f t="shared" si="75"/>
        <v>0</v>
      </c>
      <c r="P2416" s="136"/>
      <c r="Q2416" s="136"/>
      <c r="R2416" s="136"/>
      <c r="S2416" s="136"/>
      <c r="T2416"/>
      <c r="U2416" s="136"/>
      <c r="V2416" s="136"/>
      <c r="W2416"/>
      <c r="X2416" s="136"/>
      <c r="Y2416" s="136"/>
      <c r="Z2416" s="136"/>
      <c r="AA2416" s="136"/>
      <c r="AB2416" s="136"/>
      <c r="AC2416" s="136"/>
      <c r="AD2416" s="136"/>
      <c r="AE2416" s="136"/>
      <c r="AF2416" s="136"/>
      <c r="AG2416" s="136"/>
      <c r="AH2416" s="136"/>
      <c r="AI2416" s="136"/>
    </row>
    <row r="2417" spans="1:35" ht="15" x14ac:dyDescent="0.25">
      <c r="A2417" s="133">
        <v>340000</v>
      </c>
      <c r="B2417" s="133" t="s">
        <v>5498</v>
      </c>
      <c r="C2417" s="133">
        <v>3</v>
      </c>
      <c r="D2417" s="133" t="s">
        <v>5204</v>
      </c>
      <c r="E2417" s="133">
        <v>340</v>
      </c>
      <c r="F2417" s="133" t="s">
        <v>5496</v>
      </c>
      <c r="G2417" s="133">
        <v>34000</v>
      </c>
      <c r="H2417" s="133" t="s">
        <v>5496</v>
      </c>
      <c r="I2417" s="133">
        <v>990240</v>
      </c>
      <c r="J2417" s="133" t="s">
        <v>5637</v>
      </c>
      <c r="K2417" s="133" t="s">
        <v>604</v>
      </c>
      <c r="L2417" s="135" t="str">
        <f t="shared" si="74"/>
        <v>SD</v>
      </c>
      <c r="M2417" s="131">
        <f t="shared" si="75"/>
        <v>0</v>
      </c>
      <c r="P2417" s="136"/>
      <c r="Q2417" s="136"/>
      <c r="R2417" s="136"/>
      <c r="S2417" s="136"/>
      <c r="T2417"/>
      <c r="U2417" s="136"/>
      <c r="V2417" s="136"/>
      <c r="W2417"/>
      <c r="X2417" s="136"/>
      <c r="Y2417" s="136"/>
      <c r="Z2417" s="136"/>
      <c r="AA2417" s="136"/>
      <c r="AB2417" s="136"/>
      <c r="AC2417" s="136"/>
      <c r="AD2417" s="136"/>
      <c r="AE2417" s="136"/>
      <c r="AF2417" s="136"/>
      <c r="AG2417" s="136"/>
      <c r="AH2417" s="136"/>
      <c r="AI2417" s="136"/>
    </row>
    <row r="2418" spans="1:35" ht="15" x14ac:dyDescent="0.25">
      <c r="A2418" s="133">
        <v>340000</v>
      </c>
      <c r="B2418" s="133" t="s">
        <v>5498</v>
      </c>
      <c r="C2418" s="133">
        <v>3</v>
      </c>
      <c r="D2418" s="133" t="s">
        <v>5204</v>
      </c>
      <c r="E2418" s="133">
        <v>340</v>
      </c>
      <c r="F2418" s="133" t="s">
        <v>5496</v>
      </c>
      <c r="G2418" s="133">
        <v>34000</v>
      </c>
      <c r="H2418" s="133" t="s">
        <v>5496</v>
      </c>
      <c r="I2418" s="133">
        <v>990241</v>
      </c>
      <c r="J2418" s="133" t="s">
        <v>5639</v>
      </c>
      <c r="K2418" s="133" t="s">
        <v>604</v>
      </c>
      <c r="L2418" s="135" t="str">
        <f t="shared" si="74"/>
        <v>SD</v>
      </c>
      <c r="M2418" s="131">
        <f t="shared" si="75"/>
        <v>0</v>
      </c>
      <c r="P2418" s="136"/>
      <c r="Q2418" s="136"/>
      <c r="R2418" s="136"/>
      <c r="S2418" s="136"/>
      <c r="T2418"/>
      <c r="U2418" s="136"/>
      <c r="V2418" s="136"/>
      <c r="W2418"/>
      <c r="X2418" s="136"/>
      <c r="Y2418" s="136"/>
      <c r="Z2418" s="136"/>
      <c r="AA2418" s="136"/>
      <c r="AB2418" s="136"/>
      <c r="AC2418" s="136"/>
      <c r="AD2418" s="136"/>
      <c r="AE2418" s="136"/>
      <c r="AF2418" s="136"/>
      <c r="AG2418" s="136"/>
      <c r="AH2418" s="136"/>
      <c r="AI2418" s="136"/>
    </row>
    <row r="2419" spans="1:35" ht="15" x14ac:dyDescent="0.25">
      <c r="A2419" s="133">
        <v>340000</v>
      </c>
      <c r="B2419" s="133" t="s">
        <v>5498</v>
      </c>
      <c r="C2419" s="133">
        <v>3</v>
      </c>
      <c r="D2419" s="133" t="s">
        <v>5204</v>
      </c>
      <c r="E2419" s="133">
        <v>340</v>
      </c>
      <c r="F2419" s="133" t="s">
        <v>5496</v>
      </c>
      <c r="G2419" s="133">
        <v>34000</v>
      </c>
      <c r="H2419" s="133" t="s">
        <v>5496</v>
      </c>
      <c r="I2419" s="133">
        <v>990242</v>
      </c>
      <c r="J2419" s="133" t="s">
        <v>5641</v>
      </c>
      <c r="K2419" s="133" t="s">
        <v>604</v>
      </c>
      <c r="L2419" s="135" t="str">
        <f t="shared" si="74"/>
        <v>SD</v>
      </c>
      <c r="M2419" s="131">
        <f t="shared" si="75"/>
        <v>0</v>
      </c>
      <c r="P2419" s="136"/>
      <c r="Q2419" s="136"/>
      <c r="R2419" s="136"/>
      <c r="S2419" s="136"/>
      <c r="T2419"/>
      <c r="U2419" s="136"/>
      <c r="V2419" s="136"/>
      <c r="W2419"/>
      <c r="X2419" s="136"/>
      <c r="Y2419" s="136"/>
      <c r="Z2419" s="136"/>
      <c r="AA2419" s="136"/>
      <c r="AB2419" s="136"/>
      <c r="AC2419" s="136"/>
      <c r="AD2419" s="136"/>
      <c r="AE2419" s="136"/>
      <c r="AF2419" s="136"/>
      <c r="AG2419" s="136"/>
      <c r="AH2419" s="136"/>
      <c r="AI2419" s="136"/>
    </row>
    <row r="2420" spans="1:35" ht="15" x14ac:dyDescent="0.25">
      <c r="A2420" s="133">
        <v>340000</v>
      </c>
      <c r="B2420" s="133" t="s">
        <v>5498</v>
      </c>
      <c r="C2420" s="133">
        <v>3</v>
      </c>
      <c r="D2420" s="133" t="s">
        <v>5204</v>
      </c>
      <c r="E2420" s="133">
        <v>340</v>
      </c>
      <c r="F2420" s="133" t="s">
        <v>5496</v>
      </c>
      <c r="G2420" s="133">
        <v>34000</v>
      </c>
      <c r="H2420" s="133" t="s">
        <v>5496</v>
      </c>
      <c r="I2420" s="133">
        <v>990250</v>
      </c>
      <c r="J2420" s="133" t="s">
        <v>5643</v>
      </c>
      <c r="K2420" s="133" t="s">
        <v>1423</v>
      </c>
      <c r="L2420" s="135" t="str">
        <f t="shared" si="74"/>
        <v>SD</v>
      </c>
      <c r="M2420" s="131">
        <f t="shared" si="75"/>
        <v>0</v>
      </c>
      <c r="P2420" s="136"/>
      <c r="Q2420" s="136"/>
      <c r="R2420" s="136"/>
      <c r="S2420" s="136"/>
      <c r="T2420"/>
      <c r="U2420" s="136"/>
      <c r="V2420" s="136"/>
      <c r="W2420"/>
      <c r="X2420" s="136"/>
      <c r="Y2420" s="136"/>
      <c r="Z2420" s="136"/>
      <c r="AA2420" s="136"/>
      <c r="AB2420" s="136"/>
      <c r="AC2420" s="136"/>
      <c r="AD2420" s="136"/>
      <c r="AE2420" s="136"/>
      <c r="AF2420" s="136"/>
      <c r="AG2420" s="136"/>
      <c r="AH2420" s="136"/>
      <c r="AI2420" s="136"/>
    </row>
    <row r="2421" spans="1:35" ht="15" x14ac:dyDescent="0.25">
      <c r="A2421" s="133">
        <v>345000</v>
      </c>
      <c r="B2421" s="133" t="s">
        <v>5645</v>
      </c>
      <c r="C2421" s="133">
        <v>3</v>
      </c>
      <c r="D2421" s="133" t="s">
        <v>5204</v>
      </c>
      <c r="E2421" s="133">
        <v>345</v>
      </c>
      <c r="F2421" s="133" t="s">
        <v>5645</v>
      </c>
      <c r="G2421" s="133">
        <v>34500</v>
      </c>
      <c r="H2421" s="133" t="s">
        <v>5645</v>
      </c>
      <c r="I2421" s="133"/>
      <c r="J2421" s="133"/>
      <c r="K2421" s="133"/>
      <c r="L2421" s="135" t="str">
        <f t="shared" si="74"/>
        <v>SD</v>
      </c>
      <c r="M2421" s="131">
        <f t="shared" si="75"/>
        <v>0</v>
      </c>
      <c r="P2421" s="136"/>
      <c r="Q2421" s="136"/>
      <c r="R2421" s="136"/>
      <c r="S2421" s="136"/>
      <c r="T2421"/>
      <c r="U2421" s="136"/>
      <c r="V2421" s="136"/>
      <c r="W2421"/>
      <c r="X2421" s="136"/>
      <c r="Y2421" s="136"/>
      <c r="Z2421" s="136"/>
      <c r="AA2421" s="136"/>
      <c r="AB2421" s="136"/>
      <c r="AC2421" s="136"/>
      <c r="AD2421" s="136"/>
      <c r="AE2421" s="136"/>
      <c r="AF2421" s="136"/>
      <c r="AG2421" s="136"/>
      <c r="AH2421" s="136"/>
      <c r="AI2421" s="136"/>
    </row>
    <row r="2422" spans="1:35" ht="15" x14ac:dyDescent="0.25">
      <c r="A2422" s="133" t="s">
        <v>5647</v>
      </c>
      <c r="B2422" s="133" t="s">
        <v>5648</v>
      </c>
      <c r="C2422" s="133">
        <v>3</v>
      </c>
      <c r="D2422" s="133" t="s">
        <v>5204</v>
      </c>
      <c r="E2422" s="133">
        <v>345</v>
      </c>
      <c r="F2422" s="133" t="s">
        <v>5645</v>
      </c>
      <c r="G2422" s="133">
        <v>34500</v>
      </c>
      <c r="H2422" s="133" t="s">
        <v>5645</v>
      </c>
      <c r="I2422" s="133"/>
      <c r="J2422" s="133"/>
      <c r="K2422" s="133"/>
      <c r="L2422" s="135" t="str">
        <f t="shared" si="74"/>
        <v>SD</v>
      </c>
      <c r="M2422" s="131">
        <f t="shared" si="75"/>
        <v>0</v>
      </c>
      <c r="P2422" s="136"/>
      <c r="Q2422" s="136"/>
      <c r="R2422" s="136"/>
      <c r="S2422" s="136"/>
      <c r="T2422"/>
      <c r="U2422" s="136"/>
      <c r="V2422" s="136"/>
      <c r="W2422"/>
      <c r="X2422" s="136"/>
      <c r="Y2422" s="136"/>
      <c r="Z2422" s="136"/>
      <c r="AA2422" s="136"/>
      <c r="AB2422" s="136"/>
      <c r="AC2422" s="136"/>
      <c r="AD2422" s="136"/>
      <c r="AE2422" s="136"/>
      <c r="AF2422" s="136"/>
      <c r="AG2422" s="136"/>
      <c r="AH2422" s="136"/>
      <c r="AI2422" s="136"/>
    </row>
    <row r="2423" spans="1:35" ht="15" x14ac:dyDescent="0.25">
      <c r="A2423" s="133" t="s">
        <v>5649</v>
      </c>
      <c r="B2423" s="133" t="s">
        <v>5650</v>
      </c>
      <c r="C2423" s="133">
        <v>3</v>
      </c>
      <c r="D2423" s="133" t="s">
        <v>5204</v>
      </c>
      <c r="E2423" s="133">
        <v>345</v>
      </c>
      <c r="F2423" s="133" t="s">
        <v>5645</v>
      </c>
      <c r="G2423" s="133">
        <v>34500</v>
      </c>
      <c r="H2423" s="133" t="s">
        <v>5645</v>
      </c>
      <c r="I2423" s="133"/>
      <c r="J2423" s="133"/>
      <c r="K2423" s="133"/>
      <c r="L2423" s="135" t="str">
        <f t="shared" si="74"/>
        <v>SD</v>
      </c>
      <c r="M2423" s="131">
        <f t="shared" si="75"/>
        <v>0</v>
      </c>
      <c r="P2423" s="136"/>
      <c r="Q2423" s="136"/>
      <c r="R2423" s="136"/>
      <c r="S2423" s="136"/>
      <c r="T2423"/>
      <c r="U2423" s="136"/>
      <c r="V2423" s="136"/>
      <c r="W2423"/>
      <c r="X2423" s="136"/>
      <c r="Y2423" s="136"/>
      <c r="Z2423" s="136"/>
      <c r="AA2423" s="136"/>
      <c r="AB2423" s="136"/>
      <c r="AC2423" s="136"/>
      <c r="AD2423" s="136"/>
      <c r="AE2423" s="136"/>
      <c r="AF2423" s="136"/>
      <c r="AG2423" s="136"/>
      <c r="AH2423" s="136"/>
      <c r="AI2423" s="136"/>
    </row>
    <row r="2424" spans="1:35" ht="15" x14ac:dyDescent="0.25">
      <c r="A2424" s="133" t="s">
        <v>5651</v>
      </c>
      <c r="B2424" s="133" t="s">
        <v>5652</v>
      </c>
      <c r="C2424" s="133">
        <v>3</v>
      </c>
      <c r="D2424" s="133" t="s">
        <v>5204</v>
      </c>
      <c r="E2424" s="133">
        <v>345</v>
      </c>
      <c r="F2424" s="133" t="s">
        <v>5645</v>
      </c>
      <c r="G2424" s="133">
        <v>34500</v>
      </c>
      <c r="H2424" s="133" t="s">
        <v>5645</v>
      </c>
      <c r="I2424" s="133"/>
      <c r="J2424" s="133"/>
      <c r="K2424" s="133"/>
      <c r="L2424" s="135" t="str">
        <f t="shared" si="74"/>
        <v>SD</v>
      </c>
      <c r="M2424" s="131">
        <f t="shared" si="75"/>
        <v>0</v>
      </c>
      <c r="P2424" s="136"/>
      <c r="Q2424" s="136"/>
      <c r="R2424" s="136"/>
      <c r="S2424" s="136"/>
      <c r="T2424"/>
      <c r="U2424" s="136"/>
      <c r="V2424" s="136"/>
      <c r="W2424"/>
      <c r="X2424" s="136"/>
      <c r="Y2424" s="136"/>
      <c r="Z2424" s="136"/>
      <c r="AA2424" s="136"/>
      <c r="AB2424" s="136"/>
      <c r="AC2424" s="136"/>
      <c r="AD2424" s="136"/>
      <c r="AE2424" s="136"/>
      <c r="AF2424" s="136"/>
      <c r="AG2424" s="136"/>
      <c r="AH2424" s="136"/>
      <c r="AI2424" s="136"/>
    </row>
    <row r="2425" spans="1:35" ht="15" x14ac:dyDescent="0.25">
      <c r="A2425" s="133">
        <v>350000</v>
      </c>
      <c r="B2425" s="133" t="s">
        <v>5656</v>
      </c>
      <c r="C2425" s="133">
        <v>3</v>
      </c>
      <c r="D2425" s="133" t="s">
        <v>5204</v>
      </c>
      <c r="E2425" s="133">
        <v>350</v>
      </c>
      <c r="F2425" s="133" t="s">
        <v>5654</v>
      </c>
      <c r="G2425" s="133">
        <v>35000</v>
      </c>
      <c r="H2425" s="133" t="s">
        <v>5654</v>
      </c>
      <c r="I2425" s="133">
        <v>227615</v>
      </c>
      <c r="J2425" s="133" t="s">
        <v>5658</v>
      </c>
      <c r="K2425" s="133" t="s">
        <v>545</v>
      </c>
      <c r="L2425" s="135" t="str">
        <f t="shared" si="74"/>
        <v>SD</v>
      </c>
      <c r="M2425" s="131">
        <f t="shared" si="75"/>
        <v>0</v>
      </c>
      <c r="P2425" s="136"/>
      <c r="Q2425" s="136"/>
      <c r="R2425" s="136"/>
      <c r="S2425" s="136"/>
      <c r="T2425"/>
      <c r="U2425" s="136"/>
      <c r="V2425" s="136"/>
      <c r="W2425"/>
      <c r="X2425" s="136"/>
      <c r="Y2425" s="136"/>
      <c r="Z2425" s="136"/>
      <c r="AA2425" s="136"/>
      <c r="AB2425" s="136"/>
      <c r="AC2425" s="136"/>
      <c r="AD2425" s="136"/>
      <c r="AE2425" s="136"/>
      <c r="AF2425" s="136"/>
      <c r="AG2425" s="136"/>
      <c r="AH2425" s="136"/>
      <c r="AI2425" s="136"/>
    </row>
    <row r="2426" spans="1:35" ht="15" x14ac:dyDescent="0.25">
      <c r="A2426" s="133">
        <v>350000</v>
      </c>
      <c r="B2426" s="133" t="s">
        <v>5656</v>
      </c>
      <c r="C2426" s="133">
        <v>3</v>
      </c>
      <c r="D2426" s="133" t="s">
        <v>5204</v>
      </c>
      <c r="E2426" s="133">
        <v>350</v>
      </c>
      <c r="F2426" s="133" t="s">
        <v>5654</v>
      </c>
      <c r="G2426" s="133">
        <v>35000</v>
      </c>
      <c r="H2426" s="133" t="s">
        <v>5654</v>
      </c>
      <c r="I2426" s="133">
        <v>227667</v>
      </c>
      <c r="J2426" s="133" t="s">
        <v>5660</v>
      </c>
      <c r="K2426" s="133" t="s">
        <v>545</v>
      </c>
      <c r="L2426" s="135" t="str">
        <f t="shared" si="74"/>
        <v>SD</v>
      </c>
      <c r="M2426" s="131">
        <f t="shared" si="75"/>
        <v>0</v>
      </c>
      <c r="P2426" s="136"/>
      <c r="Q2426" s="136"/>
      <c r="R2426" s="136"/>
      <c r="S2426" s="136"/>
      <c r="T2426"/>
      <c r="U2426" s="136"/>
      <c r="V2426" s="136"/>
      <c r="W2426"/>
      <c r="X2426" s="136"/>
      <c r="Y2426" s="136"/>
      <c r="Z2426" s="136"/>
      <c r="AA2426" s="136"/>
      <c r="AB2426" s="136"/>
      <c r="AC2426" s="136"/>
      <c r="AD2426" s="136"/>
      <c r="AE2426" s="136"/>
      <c r="AF2426" s="136"/>
      <c r="AG2426" s="136"/>
      <c r="AH2426" s="136"/>
      <c r="AI2426" s="136"/>
    </row>
    <row r="2427" spans="1:35" ht="15" x14ac:dyDescent="0.25">
      <c r="A2427" s="133">
        <v>350000</v>
      </c>
      <c r="B2427" s="133" t="s">
        <v>5656</v>
      </c>
      <c r="C2427" s="133">
        <v>3</v>
      </c>
      <c r="D2427" s="133" t="s">
        <v>5204</v>
      </c>
      <c r="E2427" s="133">
        <v>350</v>
      </c>
      <c r="F2427" s="133" t="s">
        <v>5654</v>
      </c>
      <c r="G2427" s="133">
        <v>35000</v>
      </c>
      <c r="H2427" s="133" t="s">
        <v>5654</v>
      </c>
      <c r="I2427" s="133">
        <v>334025</v>
      </c>
      <c r="J2427" s="133" t="s">
        <v>5662</v>
      </c>
      <c r="K2427" s="133" t="s">
        <v>587</v>
      </c>
      <c r="L2427" s="135" t="str">
        <f t="shared" si="74"/>
        <v>SD</v>
      </c>
      <c r="M2427" s="131">
        <f t="shared" si="75"/>
        <v>0</v>
      </c>
      <c r="P2427" s="136"/>
      <c r="Q2427" s="136"/>
      <c r="R2427" s="136"/>
      <c r="S2427" s="136"/>
      <c r="T2427"/>
      <c r="U2427" s="136"/>
      <c r="V2427" s="136"/>
      <c r="W2427"/>
      <c r="X2427" s="136"/>
      <c r="Y2427" s="136"/>
      <c r="Z2427" s="136"/>
      <c r="AA2427" s="136"/>
      <c r="AB2427" s="136"/>
      <c r="AC2427" s="136"/>
      <c r="AD2427" s="136"/>
      <c r="AE2427" s="136"/>
      <c r="AF2427" s="136"/>
      <c r="AG2427" s="136"/>
      <c r="AH2427" s="136"/>
      <c r="AI2427" s="136"/>
    </row>
    <row r="2428" spans="1:35" ht="15" x14ac:dyDescent="0.25">
      <c r="A2428" s="133">
        <v>350000</v>
      </c>
      <c r="B2428" s="133" t="s">
        <v>5656</v>
      </c>
      <c r="C2428" s="133">
        <v>3</v>
      </c>
      <c r="D2428" s="133" t="s">
        <v>5204</v>
      </c>
      <c r="E2428" s="133">
        <v>350</v>
      </c>
      <c r="F2428" s="133" t="s">
        <v>5654</v>
      </c>
      <c r="G2428" s="133">
        <v>35000</v>
      </c>
      <c r="H2428" s="133" t="s">
        <v>5654</v>
      </c>
      <c r="I2428" s="133">
        <v>334027</v>
      </c>
      <c r="J2428" s="133" t="s">
        <v>5664</v>
      </c>
      <c r="K2428" s="133" t="s">
        <v>587</v>
      </c>
      <c r="L2428" s="135" t="str">
        <f t="shared" si="74"/>
        <v>SD</v>
      </c>
      <c r="M2428" s="131">
        <f t="shared" si="75"/>
        <v>0</v>
      </c>
      <c r="P2428" s="136"/>
      <c r="Q2428" s="136"/>
      <c r="R2428" s="136"/>
      <c r="S2428" s="136"/>
      <c r="T2428"/>
      <c r="U2428" s="136"/>
      <c r="V2428" s="136"/>
      <c r="W2428"/>
      <c r="X2428" s="136"/>
      <c r="Y2428" s="136"/>
      <c r="Z2428" s="136"/>
      <c r="AA2428" s="136"/>
      <c r="AB2428" s="136"/>
      <c r="AC2428" s="136"/>
      <c r="AD2428" s="136"/>
      <c r="AE2428" s="136"/>
      <c r="AF2428" s="136"/>
      <c r="AG2428" s="136"/>
      <c r="AH2428" s="136"/>
      <c r="AI2428" s="136"/>
    </row>
    <row r="2429" spans="1:35" ht="15" x14ac:dyDescent="0.25">
      <c r="A2429" s="133">
        <v>350000</v>
      </c>
      <c r="B2429" s="133" t="s">
        <v>5656</v>
      </c>
      <c r="C2429" s="133">
        <v>3</v>
      </c>
      <c r="D2429" s="133" t="s">
        <v>5204</v>
      </c>
      <c r="E2429" s="133">
        <v>350</v>
      </c>
      <c r="F2429" s="133" t="s">
        <v>5654</v>
      </c>
      <c r="G2429" s="133">
        <v>35000</v>
      </c>
      <c r="H2429" s="133" t="s">
        <v>5654</v>
      </c>
      <c r="I2429" s="133">
        <v>556200</v>
      </c>
      <c r="J2429" s="133" t="s">
        <v>5666</v>
      </c>
      <c r="K2429" s="133" t="s">
        <v>1159</v>
      </c>
      <c r="L2429" s="135" t="str">
        <f t="shared" si="74"/>
        <v>SD</v>
      </c>
      <c r="M2429" s="131">
        <f t="shared" si="75"/>
        <v>0</v>
      </c>
      <c r="P2429" s="136"/>
      <c r="Q2429" s="136"/>
      <c r="R2429" s="136"/>
      <c r="S2429" s="136"/>
      <c r="T2429"/>
      <c r="U2429" s="136"/>
      <c r="V2429" s="136"/>
      <c r="W2429"/>
      <c r="X2429" s="136"/>
      <c r="Y2429" s="136"/>
      <c r="Z2429" s="136"/>
      <c r="AA2429" s="136"/>
      <c r="AB2429" s="136"/>
      <c r="AC2429" s="136"/>
      <c r="AD2429" s="136"/>
      <c r="AE2429" s="136"/>
      <c r="AF2429" s="136"/>
      <c r="AG2429" s="136"/>
      <c r="AH2429" s="136"/>
      <c r="AI2429" s="136"/>
    </row>
    <row r="2430" spans="1:35" ht="30" x14ac:dyDescent="0.25">
      <c r="A2430" s="133">
        <v>350050</v>
      </c>
      <c r="B2430" s="133" t="s">
        <v>5667</v>
      </c>
      <c r="C2430" s="133">
        <v>3</v>
      </c>
      <c r="D2430" s="133" t="s">
        <v>5204</v>
      </c>
      <c r="E2430" s="133">
        <v>350</v>
      </c>
      <c r="F2430" s="133" t="s">
        <v>5654</v>
      </c>
      <c r="G2430" s="133">
        <v>35000</v>
      </c>
      <c r="H2430" s="133" t="s">
        <v>5654</v>
      </c>
      <c r="I2430" s="133"/>
      <c r="J2430" s="133"/>
      <c r="K2430" s="133"/>
      <c r="L2430" s="135" t="str">
        <f t="shared" si="74"/>
        <v>SD</v>
      </c>
      <c r="M2430" s="131">
        <f t="shared" si="75"/>
        <v>0</v>
      </c>
      <c r="P2430" s="136"/>
      <c r="Q2430" s="136"/>
      <c r="R2430" s="136"/>
      <c r="S2430" s="136"/>
      <c r="T2430"/>
      <c r="U2430" s="136"/>
      <c r="V2430" s="136"/>
      <c r="W2430"/>
      <c r="X2430" s="136"/>
      <c r="Y2430" s="136"/>
      <c r="Z2430" s="136"/>
      <c r="AA2430" s="136"/>
      <c r="AB2430" s="136"/>
      <c r="AC2430" s="136"/>
      <c r="AD2430" s="136"/>
      <c r="AE2430" s="136"/>
      <c r="AF2430" s="136"/>
      <c r="AG2430" s="136"/>
      <c r="AH2430" s="136"/>
      <c r="AI2430" s="136"/>
    </row>
    <row r="2431" spans="1:35" ht="15" x14ac:dyDescent="0.25">
      <c r="A2431" s="133">
        <v>355100</v>
      </c>
      <c r="B2431" s="133" t="s">
        <v>5671</v>
      </c>
      <c r="C2431" s="133">
        <v>3</v>
      </c>
      <c r="D2431" s="133" t="s">
        <v>5204</v>
      </c>
      <c r="E2431" s="133">
        <v>355</v>
      </c>
      <c r="F2431" s="133" t="s">
        <v>5669</v>
      </c>
      <c r="G2431" s="133">
        <v>35500</v>
      </c>
      <c r="H2431" s="133" t="s">
        <v>5669</v>
      </c>
      <c r="I2431" s="133"/>
      <c r="J2431" s="133"/>
      <c r="K2431" s="133"/>
      <c r="L2431" s="135" t="str">
        <f t="shared" si="74"/>
        <v>SD</v>
      </c>
      <c r="M2431" s="131">
        <f t="shared" si="75"/>
        <v>0</v>
      </c>
      <c r="P2431" s="136"/>
      <c r="Q2431" s="136"/>
      <c r="R2431" s="136"/>
      <c r="S2431" s="136"/>
      <c r="T2431"/>
      <c r="U2431" s="136"/>
      <c r="V2431" s="136"/>
      <c r="W2431"/>
      <c r="X2431" s="136"/>
      <c r="Y2431" s="136"/>
      <c r="Z2431" s="136"/>
      <c r="AA2431" s="136"/>
      <c r="AB2431" s="136"/>
      <c r="AC2431" s="136"/>
      <c r="AD2431" s="136"/>
      <c r="AE2431" s="136"/>
      <c r="AF2431" s="136"/>
      <c r="AG2431" s="136"/>
      <c r="AH2431" s="136"/>
      <c r="AI2431" s="136"/>
    </row>
    <row r="2432" spans="1:35" ht="15" x14ac:dyDescent="0.25">
      <c r="A2432" s="133">
        <v>355200</v>
      </c>
      <c r="B2432" s="133" t="s">
        <v>5672</v>
      </c>
      <c r="C2432" s="133">
        <v>3</v>
      </c>
      <c r="D2432" s="133" t="s">
        <v>5204</v>
      </c>
      <c r="E2432" s="133">
        <v>355</v>
      </c>
      <c r="F2432" s="133" t="s">
        <v>5669</v>
      </c>
      <c r="G2432" s="133">
        <v>35500</v>
      </c>
      <c r="H2432" s="133" t="s">
        <v>5669</v>
      </c>
      <c r="I2432" s="133"/>
      <c r="J2432" s="133"/>
      <c r="K2432" s="133"/>
      <c r="L2432" s="135" t="str">
        <f t="shared" si="74"/>
        <v>SD</v>
      </c>
      <c r="M2432" s="131">
        <f t="shared" si="75"/>
        <v>0</v>
      </c>
      <c r="P2432" s="136"/>
      <c r="Q2432" s="136"/>
      <c r="R2432" s="136"/>
      <c r="S2432" s="136"/>
      <c r="T2432"/>
      <c r="U2432" s="136"/>
      <c r="V2432" s="136"/>
      <c r="W2432"/>
      <c r="X2432" s="136"/>
      <c r="Y2432" s="136"/>
      <c r="Z2432" s="136"/>
      <c r="AA2432" s="136"/>
      <c r="AB2432" s="136"/>
      <c r="AC2432" s="136"/>
      <c r="AD2432" s="136"/>
      <c r="AE2432" s="136"/>
      <c r="AF2432" s="136"/>
      <c r="AG2432" s="136"/>
      <c r="AH2432" s="136"/>
      <c r="AI2432" s="136"/>
    </row>
    <row r="2433" spans="1:35" ht="15" x14ac:dyDescent="0.25">
      <c r="A2433" s="133">
        <v>355300</v>
      </c>
      <c r="B2433" s="133" t="s">
        <v>5673</v>
      </c>
      <c r="C2433" s="133">
        <v>3</v>
      </c>
      <c r="D2433" s="133" t="s">
        <v>5204</v>
      </c>
      <c r="E2433" s="133">
        <v>355</v>
      </c>
      <c r="F2433" s="133" t="s">
        <v>5669</v>
      </c>
      <c r="G2433" s="133">
        <v>35500</v>
      </c>
      <c r="H2433" s="133" t="s">
        <v>5669</v>
      </c>
      <c r="I2433" s="133"/>
      <c r="J2433" s="133"/>
      <c r="K2433" s="133"/>
      <c r="L2433" s="135" t="str">
        <f t="shared" si="74"/>
        <v>SD</v>
      </c>
      <c r="M2433" s="131">
        <f t="shared" si="75"/>
        <v>0</v>
      </c>
      <c r="P2433" s="136"/>
      <c r="Q2433" s="136"/>
      <c r="R2433" s="136"/>
      <c r="S2433" s="136"/>
      <c r="T2433"/>
      <c r="U2433" s="136"/>
      <c r="V2433" s="136"/>
      <c r="W2433"/>
      <c r="X2433" s="136"/>
      <c r="Y2433" s="136"/>
      <c r="Z2433" s="136"/>
      <c r="AA2433" s="136"/>
      <c r="AB2433" s="136"/>
      <c r="AC2433" s="136"/>
      <c r="AD2433" s="136"/>
      <c r="AE2433" s="136"/>
      <c r="AF2433" s="136"/>
      <c r="AG2433" s="136"/>
      <c r="AH2433" s="136"/>
      <c r="AI2433" s="136"/>
    </row>
    <row r="2434" spans="1:35" ht="15" x14ac:dyDescent="0.25">
      <c r="A2434" s="133">
        <v>355400</v>
      </c>
      <c r="B2434" s="133" t="s">
        <v>5674</v>
      </c>
      <c r="C2434" s="133">
        <v>3</v>
      </c>
      <c r="D2434" s="133" t="s">
        <v>5204</v>
      </c>
      <c r="E2434" s="133">
        <v>355</v>
      </c>
      <c r="F2434" s="133" t="s">
        <v>5669</v>
      </c>
      <c r="G2434" s="133">
        <v>35500</v>
      </c>
      <c r="H2434" s="133" t="s">
        <v>5669</v>
      </c>
      <c r="I2434" s="133"/>
      <c r="J2434" s="133"/>
      <c r="K2434" s="133"/>
      <c r="L2434" s="135" t="str">
        <f t="shared" si="74"/>
        <v>SD</v>
      </c>
      <c r="M2434" s="131">
        <f t="shared" si="75"/>
        <v>0</v>
      </c>
      <c r="P2434" s="136"/>
      <c r="Q2434" s="136"/>
      <c r="R2434" s="136"/>
      <c r="S2434" s="136"/>
      <c r="T2434"/>
      <c r="U2434" s="136"/>
      <c r="V2434" s="136"/>
      <c r="W2434"/>
      <c r="X2434" s="136"/>
      <c r="Y2434" s="136"/>
      <c r="Z2434" s="136"/>
      <c r="AA2434" s="136"/>
      <c r="AB2434" s="136"/>
      <c r="AC2434" s="136"/>
      <c r="AD2434" s="136"/>
      <c r="AE2434" s="136"/>
      <c r="AF2434" s="136"/>
      <c r="AG2434" s="136"/>
      <c r="AH2434" s="136"/>
      <c r="AI2434" s="136"/>
    </row>
    <row r="2435" spans="1:35" ht="15" x14ac:dyDescent="0.25">
      <c r="A2435" s="133">
        <v>355500</v>
      </c>
      <c r="B2435" s="133" t="s">
        <v>5675</v>
      </c>
      <c r="C2435" s="133">
        <v>3</v>
      </c>
      <c r="D2435" s="133" t="s">
        <v>5204</v>
      </c>
      <c r="E2435" s="133">
        <v>355</v>
      </c>
      <c r="F2435" s="133" t="s">
        <v>5669</v>
      </c>
      <c r="G2435" s="133">
        <v>35500</v>
      </c>
      <c r="H2435" s="133" t="s">
        <v>5669</v>
      </c>
      <c r="I2435" s="133"/>
      <c r="J2435" s="133"/>
      <c r="K2435" s="133"/>
      <c r="L2435" s="135" t="str">
        <f t="shared" si="74"/>
        <v>SD</v>
      </c>
      <c r="M2435" s="131">
        <f t="shared" si="75"/>
        <v>0</v>
      </c>
      <c r="P2435" s="136"/>
      <c r="Q2435" s="136"/>
      <c r="R2435" s="136"/>
      <c r="S2435" s="136"/>
      <c r="T2435"/>
      <c r="U2435" s="136"/>
      <c r="V2435" s="136"/>
      <c r="W2435"/>
      <c r="X2435" s="136"/>
      <c r="Y2435" s="136"/>
      <c r="Z2435" s="136"/>
      <c r="AA2435" s="136"/>
      <c r="AB2435" s="136"/>
      <c r="AC2435" s="136"/>
      <c r="AD2435" s="136"/>
      <c r="AE2435" s="136"/>
      <c r="AF2435" s="136"/>
      <c r="AG2435" s="136"/>
      <c r="AH2435" s="136"/>
      <c r="AI2435" s="136"/>
    </row>
    <row r="2436" spans="1:35" ht="15" x14ac:dyDescent="0.25">
      <c r="A2436" s="133">
        <v>355600</v>
      </c>
      <c r="B2436" s="133" t="s">
        <v>5484</v>
      </c>
      <c r="C2436" s="133">
        <v>3</v>
      </c>
      <c r="D2436" s="133" t="s">
        <v>5204</v>
      </c>
      <c r="E2436" s="133">
        <v>355</v>
      </c>
      <c r="F2436" s="133" t="s">
        <v>5669</v>
      </c>
      <c r="G2436" s="133">
        <v>35500</v>
      </c>
      <c r="H2436" s="133" t="s">
        <v>5669</v>
      </c>
      <c r="I2436" s="133"/>
      <c r="J2436" s="133"/>
      <c r="K2436" s="133"/>
      <c r="L2436" s="135" t="str">
        <f t="shared" si="74"/>
        <v>SD</v>
      </c>
      <c r="M2436" s="131">
        <f t="shared" si="75"/>
        <v>0</v>
      </c>
      <c r="P2436" s="136"/>
      <c r="Q2436" s="136"/>
      <c r="R2436" s="136"/>
      <c r="S2436" s="136"/>
      <c r="T2436"/>
      <c r="U2436" s="136"/>
      <c r="V2436" s="136"/>
      <c r="W2436"/>
      <c r="X2436" s="136"/>
      <c r="Y2436" s="136"/>
      <c r="Z2436" s="136"/>
      <c r="AA2436" s="136"/>
      <c r="AB2436" s="136"/>
      <c r="AC2436" s="136"/>
      <c r="AD2436" s="136"/>
      <c r="AE2436" s="136"/>
      <c r="AF2436" s="136"/>
      <c r="AG2436" s="136"/>
      <c r="AH2436" s="136"/>
      <c r="AI2436" s="136"/>
    </row>
    <row r="2437" spans="1:35" ht="15" x14ac:dyDescent="0.25">
      <c r="A2437" s="133">
        <v>355800</v>
      </c>
      <c r="B2437" s="133" t="s">
        <v>5676</v>
      </c>
      <c r="C2437" s="133">
        <v>3</v>
      </c>
      <c r="D2437" s="133" t="s">
        <v>5204</v>
      </c>
      <c r="E2437" s="133">
        <v>355</v>
      </c>
      <c r="F2437" s="133" t="s">
        <v>5669</v>
      </c>
      <c r="G2437" s="133">
        <v>35500</v>
      </c>
      <c r="H2437" s="133" t="s">
        <v>5669</v>
      </c>
      <c r="I2437" s="133"/>
      <c r="J2437" s="133"/>
      <c r="K2437" s="133"/>
      <c r="L2437" s="135" t="str">
        <f t="shared" ref="L2437:L2500" si="76">IF(K2437=102,"AA102",IF(K2437=103,"AA103",VLOOKUP(C2437,$AJ$5:$AK$13,2,0)))</f>
        <v>SD</v>
      </c>
      <c r="M2437" s="131">
        <f t="shared" si="75"/>
        <v>0</v>
      </c>
      <c r="P2437" s="136"/>
      <c r="Q2437" s="136"/>
      <c r="R2437" s="136"/>
      <c r="S2437" s="136"/>
      <c r="T2437"/>
      <c r="U2437" s="136"/>
      <c r="V2437" s="136"/>
      <c r="W2437"/>
      <c r="X2437" s="136"/>
      <c r="Y2437" s="136"/>
      <c r="Z2437" s="136"/>
      <c r="AA2437" s="136"/>
      <c r="AB2437" s="136"/>
      <c r="AC2437" s="136"/>
      <c r="AD2437" s="136"/>
      <c r="AE2437" s="136"/>
      <c r="AF2437" s="136"/>
      <c r="AG2437" s="136"/>
      <c r="AH2437" s="136"/>
      <c r="AI2437" s="136"/>
    </row>
    <row r="2438" spans="1:35" ht="15" x14ac:dyDescent="0.25">
      <c r="A2438" s="133">
        <v>355900</v>
      </c>
      <c r="B2438" s="133" t="s">
        <v>5677</v>
      </c>
      <c r="C2438" s="133">
        <v>3</v>
      </c>
      <c r="D2438" s="133" t="s">
        <v>5204</v>
      </c>
      <c r="E2438" s="133">
        <v>355</v>
      </c>
      <c r="F2438" s="133" t="s">
        <v>5669</v>
      </c>
      <c r="G2438" s="133">
        <v>35500</v>
      </c>
      <c r="H2438" s="133" t="s">
        <v>5669</v>
      </c>
      <c r="I2438" s="133"/>
      <c r="J2438" s="133"/>
      <c r="K2438" s="133"/>
      <c r="L2438" s="135" t="str">
        <f t="shared" si="76"/>
        <v>SD</v>
      </c>
      <c r="M2438" s="131">
        <f t="shared" ref="M2438:M2501" si="77">VLOOKUP(H2438,$W$5:$X$227,2,FALSE)</f>
        <v>0</v>
      </c>
      <c r="P2438" s="136"/>
      <c r="Q2438" s="136"/>
      <c r="R2438" s="136"/>
      <c r="S2438" s="136"/>
      <c r="T2438"/>
      <c r="U2438" s="136"/>
      <c r="V2438" s="136"/>
      <c r="W2438"/>
      <c r="X2438" s="136"/>
      <c r="Y2438" s="136"/>
      <c r="Z2438" s="136"/>
      <c r="AA2438" s="136"/>
      <c r="AB2438" s="136"/>
      <c r="AC2438" s="136"/>
      <c r="AD2438" s="136"/>
      <c r="AE2438" s="136"/>
      <c r="AF2438" s="136"/>
      <c r="AG2438" s="136"/>
      <c r="AH2438" s="136"/>
      <c r="AI2438" s="136"/>
    </row>
    <row r="2439" spans="1:35" ht="15" x14ac:dyDescent="0.25">
      <c r="A2439" s="133">
        <v>360000</v>
      </c>
      <c r="B2439" s="133" t="s">
        <v>5679</v>
      </c>
      <c r="C2439" s="133">
        <v>3</v>
      </c>
      <c r="D2439" s="133" t="s">
        <v>5204</v>
      </c>
      <c r="E2439" s="133">
        <v>360</v>
      </c>
      <c r="F2439" s="133" t="s">
        <v>5679</v>
      </c>
      <c r="G2439" s="133">
        <v>36000</v>
      </c>
      <c r="H2439" s="133" t="s">
        <v>5679</v>
      </c>
      <c r="I2439" s="133">
        <v>227270</v>
      </c>
      <c r="J2439" s="133" t="s">
        <v>5682</v>
      </c>
      <c r="K2439" s="133" t="s">
        <v>545</v>
      </c>
      <c r="L2439" s="135" t="str">
        <f t="shared" si="76"/>
        <v>SD</v>
      </c>
      <c r="M2439" s="131">
        <f t="shared" si="77"/>
        <v>0</v>
      </c>
      <c r="P2439" s="136"/>
      <c r="Q2439" s="136"/>
      <c r="R2439" s="136"/>
      <c r="S2439" s="136"/>
      <c r="T2439"/>
      <c r="U2439" s="136"/>
      <c r="V2439" s="136"/>
      <c r="W2439"/>
      <c r="X2439" s="136"/>
      <c r="Y2439" s="136"/>
      <c r="Z2439" s="136"/>
      <c r="AA2439" s="136"/>
      <c r="AB2439" s="136"/>
      <c r="AC2439" s="136"/>
      <c r="AD2439" s="136"/>
      <c r="AE2439" s="136"/>
      <c r="AF2439" s="136"/>
      <c r="AG2439" s="136"/>
      <c r="AH2439" s="136"/>
      <c r="AI2439" s="136"/>
    </row>
    <row r="2440" spans="1:35" ht="15" x14ac:dyDescent="0.25">
      <c r="A2440" s="133">
        <v>360000</v>
      </c>
      <c r="B2440" s="133" t="s">
        <v>5679</v>
      </c>
      <c r="C2440" s="133">
        <v>3</v>
      </c>
      <c r="D2440" s="133" t="s">
        <v>5204</v>
      </c>
      <c r="E2440" s="133">
        <v>360</v>
      </c>
      <c r="F2440" s="133" t="s">
        <v>5679</v>
      </c>
      <c r="G2440" s="133">
        <v>36000</v>
      </c>
      <c r="H2440" s="133" t="s">
        <v>5679</v>
      </c>
      <c r="I2440" s="133">
        <v>227401</v>
      </c>
      <c r="J2440" s="133" t="s">
        <v>5684</v>
      </c>
      <c r="K2440" s="133" t="s">
        <v>545</v>
      </c>
      <c r="L2440" s="135" t="str">
        <f t="shared" si="76"/>
        <v>SD</v>
      </c>
      <c r="M2440" s="131">
        <f t="shared" si="77"/>
        <v>0</v>
      </c>
      <c r="P2440" s="136"/>
      <c r="Q2440" s="136"/>
      <c r="R2440" s="136"/>
      <c r="S2440" s="136"/>
      <c r="T2440"/>
      <c r="U2440" s="136"/>
      <c r="V2440" s="136"/>
      <c r="W2440"/>
      <c r="X2440" s="136"/>
      <c r="Y2440" s="136"/>
      <c r="Z2440" s="136"/>
      <c r="AA2440" s="136"/>
      <c r="AB2440" s="136"/>
      <c r="AC2440" s="136"/>
      <c r="AD2440" s="136"/>
      <c r="AE2440" s="136"/>
      <c r="AF2440" s="136"/>
      <c r="AG2440" s="136"/>
      <c r="AH2440" s="136"/>
      <c r="AI2440" s="136"/>
    </row>
    <row r="2441" spans="1:35" ht="15" x14ac:dyDescent="0.25">
      <c r="A2441" s="133">
        <v>360000</v>
      </c>
      <c r="B2441" s="133" t="s">
        <v>5679</v>
      </c>
      <c r="C2441" s="133">
        <v>3</v>
      </c>
      <c r="D2441" s="133" t="s">
        <v>5204</v>
      </c>
      <c r="E2441" s="133">
        <v>360</v>
      </c>
      <c r="F2441" s="133" t="s">
        <v>5679</v>
      </c>
      <c r="G2441" s="133">
        <v>36000</v>
      </c>
      <c r="H2441" s="133" t="s">
        <v>5679</v>
      </c>
      <c r="I2441" s="133">
        <v>334270</v>
      </c>
      <c r="J2441" s="133" t="s">
        <v>5686</v>
      </c>
      <c r="K2441" s="133" t="s">
        <v>587</v>
      </c>
      <c r="L2441" s="135" t="str">
        <f t="shared" si="76"/>
        <v>SD</v>
      </c>
      <c r="M2441" s="131">
        <f t="shared" si="77"/>
        <v>0</v>
      </c>
      <c r="P2441" s="136"/>
      <c r="Q2441" s="136"/>
      <c r="R2441" s="136"/>
      <c r="S2441" s="136"/>
      <c r="T2441"/>
      <c r="U2441" s="136"/>
      <c r="V2441" s="136"/>
      <c r="W2441"/>
      <c r="X2441" s="136"/>
      <c r="Y2441" s="136"/>
      <c r="Z2441" s="136"/>
      <c r="AA2441" s="136"/>
      <c r="AB2441" s="136"/>
      <c r="AC2441" s="136"/>
      <c r="AD2441" s="136"/>
      <c r="AE2441" s="136"/>
      <c r="AF2441" s="136"/>
      <c r="AG2441" s="136"/>
      <c r="AH2441" s="136"/>
      <c r="AI2441" s="136"/>
    </row>
    <row r="2442" spans="1:35" ht="15" x14ac:dyDescent="0.25">
      <c r="A2442" s="133">
        <v>360000</v>
      </c>
      <c r="B2442" s="133" t="s">
        <v>5679</v>
      </c>
      <c r="C2442" s="133">
        <v>3</v>
      </c>
      <c r="D2442" s="133" t="s">
        <v>5204</v>
      </c>
      <c r="E2442" s="133">
        <v>360</v>
      </c>
      <c r="F2442" s="133" t="s">
        <v>5679</v>
      </c>
      <c r="G2442" s="133">
        <v>36000</v>
      </c>
      <c r="H2442" s="133" t="s">
        <v>5679</v>
      </c>
      <c r="I2442" s="133">
        <v>334349</v>
      </c>
      <c r="J2442" s="133" t="s">
        <v>5688</v>
      </c>
      <c r="K2442" s="133" t="s">
        <v>587</v>
      </c>
      <c r="L2442" s="135" t="str">
        <f t="shared" si="76"/>
        <v>SD</v>
      </c>
      <c r="M2442" s="131">
        <f t="shared" si="77"/>
        <v>0</v>
      </c>
      <c r="P2442" s="136"/>
      <c r="Q2442" s="136"/>
      <c r="R2442" s="136"/>
      <c r="S2442" s="136"/>
      <c r="T2442"/>
      <c r="U2442" s="136"/>
      <c r="V2442" s="136"/>
      <c r="W2442"/>
      <c r="X2442" s="136"/>
      <c r="Y2442" s="136"/>
      <c r="Z2442" s="136"/>
      <c r="AA2442" s="136"/>
      <c r="AB2442" s="136"/>
      <c r="AC2442" s="136"/>
      <c r="AD2442" s="136"/>
      <c r="AE2442" s="136"/>
      <c r="AF2442" s="136"/>
      <c r="AG2442" s="136"/>
      <c r="AH2442" s="136"/>
      <c r="AI2442" s="136"/>
    </row>
    <row r="2443" spans="1:35" ht="15" x14ac:dyDescent="0.25">
      <c r="A2443" s="133">
        <v>360000</v>
      </c>
      <c r="B2443" s="133" t="s">
        <v>5679</v>
      </c>
      <c r="C2443" s="133">
        <v>3</v>
      </c>
      <c r="D2443" s="133" t="s">
        <v>5204</v>
      </c>
      <c r="E2443" s="133">
        <v>360</v>
      </c>
      <c r="F2443" s="133" t="s">
        <v>5679</v>
      </c>
      <c r="G2443" s="133">
        <v>36000</v>
      </c>
      <c r="H2443" s="133" t="s">
        <v>5679</v>
      </c>
      <c r="I2443" s="133">
        <v>334350</v>
      </c>
      <c r="J2443" s="133" t="s">
        <v>5690</v>
      </c>
      <c r="K2443" s="133" t="s">
        <v>587</v>
      </c>
      <c r="L2443" s="135" t="str">
        <f t="shared" si="76"/>
        <v>SD</v>
      </c>
      <c r="M2443" s="131">
        <f t="shared" si="77"/>
        <v>0</v>
      </c>
      <c r="P2443" s="136"/>
      <c r="Q2443" s="136"/>
      <c r="R2443" s="136"/>
      <c r="S2443" s="136"/>
      <c r="T2443"/>
      <c r="U2443" s="136"/>
      <c r="V2443" s="136"/>
      <c r="W2443"/>
      <c r="X2443" s="136"/>
      <c r="Y2443" s="136"/>
      <c r="Z2443" s="136"/>
      <c r="AA2443" s="136"/>
      <c r="AB2443" s="136"/>
      <c r="AC2443" s="136"/>
      <c r="AD2443" s="136"/>
      <c r="AE2443" s="136"/>
      <c r="AF2443" s="136"/>
      <c r="AG2443" s="136"/>
      <c r="AH2443" s="136"/>
      <c r="AI2443" s="136"/>
    </row>
    <row r="2444" spans="1:35" ht="15" x14ac:dyDescent="0.25">
      <c r="A2444" s="133">
        <v>360000</v>
      </c>
      <c r="B2444" s="133" t="s">
        <v>5679</v>
      </c>
      <c r="C2444" s="133">
        <v>3</v>
      </c>
      <c r="D2444" s="133" t="s">
        <v>5204</v>
      </c>
      <c r="E2444" s="133">
        <v>360</v>
      </c>
      <c r="F2444" s="133" t="s">
        <v>5679</v>
      </c>
      <c r="G2444" s="133">
        <v>36000</v>
      </c>
      <c r="H2444" s="133" t="s">
        <v>5679</v>
      </c>
      <c r="I2444" s="133">
        <v>334351</v>
      </c>
      <c r="J2444" s="133" t="s">
        <v>5692</v>
      </c>
      <c r="K2444" s="133" t="s">
        <v>587</v>
      </c>
      <c r="L2444" s="135" t="str">
        <f t="shared" si="76"/>
        <v>SD</v>
      </c>
      <c r="M2444" s="131">
        <f t="shared" si="77"/>
        <v>0</v>
      </c>
      <c r="P2444" s="136"/>
      <c r="Q2444" s="136"/>
      <c r="R2444" s="136"/>
      <c r="S2444" s="136"/>
      <c r="T2444"/>
      <c r="U2444" s="136"/>
      <c r="V2444" s="136"/>
      <c r="W2444"/>
      <c r="X2444" s="136"/>
      <c r="Y2444" s="136"/>
      <c r="Z2444" s="136"/>
      <c r="AA2444" s="136"/>
      <c r="AB2444" s="136"/>
      <c r="AC2444" s="136"/>
      <c r="AD2444" s="136"/>
      <c r="AE2444" s="136"/>
      <c r="AF2444" s="136"/>
      <c r="AG2444" s="136"/>
      <c r="AH2444" s="136"/>
      <c r="AI2444" s="136"/>
    </row>
    <row r="2445" spans="1:35" ht="15" x14ac:dyDescent="0.25">
      <c r="A2445" s="133">
        <v>360000</v>
      </c>
      <c r="B2445" s="133" t="s">
        <v>5679</v>
      </c>
      <c r="C2445" s="133">
        <v>3</v>
      </c>
      <c r="D2445" s="133" t="s">
        <v>5204</v>
      </c>
      <c r="E2445" s="133">
        <v>360</v>
      </c>
      <c r="F2445" s="133" t="s">
        <v>5679</v>
      </c>
      <c r="G2445" s="133">
        <v>36000</v>
      </c>
      <c r="H2445" s="133" t="s">
        <v>5679</v>
      </c>
      <c r="I2445" s="133">
        <v>334352</v>
      </c>
      <c r="J2445" s="133" t="s">
        <v>5694</v>
      </c>
      <c r="K2445" s="133" t="s">
        <v>587</v>
      </c>
      <c r="L2445" s="135" t="str">
        <f t="shared" si="76"/>
        <v>SD</v>
      </c>
      <c r="M2445" s="131">
        <f t="shared" si="77"/>
        <v>0</v>
      </c>
      <c r="P2445" s="136"/>
      <c r="Q2445" s="136"/>
      <c r="R2445" s="136"/>
      <c r="S2445" s="136"/>
      <c r="T2445"/>
      <c r="U2445" s="136"/>
      <c r="V2445" s="136"/>
      <c r="W2445"/>
      <c r="X2445" s="136"/>
      <c r="Y2445" s="136"/>
      <c r="Z2445" s="136"/>
      <c r="AA2445" s="136"/>
      <c r="AB2445" s="136"/>
      <c r="AC2445" s="136"/>
      <c r="AD2445" s="136"/>
      <c r="AE2445" s="136"/>
      <c r="AF2445" s="136"/>
      <c r="AG2445" s="136"/>
      <c r="AH2445" s="136"/>
      <c r="AI2445" s="136"/>
    </row>
    <row r="2446" spans="1:35" ht="15" x14ac:dyDescent="0.25">
      <c r="A2446" s="133">
        <v>360000</v>
      </c>
      <c r="B2446" s="133" t="s">
        <v>5679</v>
      </c>
      <c r="C2446" s="133">
        <v>3</v>
      </c>
      <c r="D2446" s="133" t="s">
        <v>5204</v>
      </c>
      <c r="E2446" s="133">
        <v>360</v>
      </c>
      <c r="F2446" s="133" t="s">
        <v>5679</v>
      </c>
      <c r="G2446" s="133">
        <v>36000</v>
      </c>
      <c r="H2446" s="133" t="s">
        <v>5679</v>
      </c>
      <c r="I2446" s="133">
        <v>334353</v>
      </c>
      <c r="J2446" s="133" t="s">
        <v>5696</v>
      </c>
      <c r="K2446" s="133" t="s">
        <v>587</v>
      </c>
      <c r="L2446" s="135" t="str">
        <f t="shared" si="76"/>
        <v>SD</v>
      </c>
      <c r="M2446" s="131">
        <f t="shared" si="77"/>
        <v>0</v>
      </c>
      <c r="P2446" s="136"/>
      <c r="Q2446" s="136"/>
      <c r="R2446" s="136"/>
      <c r="S2446" s="136"/>
      <c r="T2446"/>
      <c r="U2446" s="136"/>
      <c r="V2446" s="136"/>
      <c r="W2446"/>
      <c r="X2446" s="136"/>
      <c r="Y2446" s="136"/>
      <c r="Z2446" s="136"/>
      <c r="AA2446" s="136"/>
      <c r="AB2446" s="136"/>
      <c r="AC2446" s="136"/>
      <c r="AD2446" s="136"/>
      <c r="AE2446" s="136"/>
      <c r="AF2446" s="136"/>
      <c r="AG2446" s="136"/>
      <c r="AH2446" s="136"/>
      <c r="AI2446" s="136"/>
    </row>
    <row r="2447" spans="1:35" ht="15" x14ac:dyDescent="0.25">
      <c r="A2447" s="133">
        <v>360000</v>
      </c>
      <c r="B2447" s="133" t="s">
        <v>5679</v>
      </c>
      <c r="C2447" s="133">
        <v>3</v>
      </c>
      <c r="D2447" s="133" t="s">
        <v>5204</v>
      </c>
      <c r="E2447" s="133">
        <v>360</v>
      </c>
      <c r="F2447" s="133" t="s">
        <v>5679</v>
      </c>
      <c r="G2447" s="133">
        <v>36000</v>
      </c>
      <c r="H2447" s="133" t="s">
        <v>5679</v>
      </c>
      <c r="I2447" s="133">
        <v>334354</v>
      </c>
      <c r="J2447" s="133" t="s">
        <v>5698</v>
      </c>
      <c r="K2447" s="133" t="s">
        <v>587</v>
      </c>
      <c r="L2447" s="135" t="str">
        <f t="shared" si="76"/>
        <v>SD</v>
      </c>
      <c r="M2447" s="131">
        <f t="shared" si="77"/>
        <v>0</v>
      </c>
      <c r="P2447" s="136"/>
      <c r="Q2447" s="136"/>
      <c r="R2447" s="136"/>
      <c r="S2447" s="136"/>
      <c r="T2447"/>
      <c r="U2447" s="136"/>
      <c r="V2447" s="136"/>
      <c r="W2447"/>
      <c r="X2447" s="136"/>
      <c r="Y2447" s="136"/>
      <c r="Z2447" s="136"/>
      <c r="AA2447" s="136"/>
      <c r="AB2447" s="136"/>
      <c r="AC2447" s="136"/>
      <c r="AD2447" s="136"/>
      <c r="AE2447" s="136"/>
      <c r="AF2447" s="136"/>
      <c r="AG2447" s="136"/>
      <c r="AH2447" s="136"/>
      <c r="AI2447" s="136"/>
    </row>
    <row r="2448" spans="1:35" ht="15" x14ac:dyDescent="0.25">
      <c r="A2448" s="133">
        <v>360000</v>
      </c>
      <c r="B2448" s="133" t="s">
        <v>5679</v>
      </c>
      <c r="C2448" s="133">
        <v>3</v>
      </c>
      <c r="D2448" s="133" t="s">
        <v>5204</v>
      </c>
      <c r="E2448" s="133">
        <v>360</v>
      </c>
      <c r="F2448" s="133" t="s">
        <v>5679</v>
      </c>
      <c r="G2448" s="133">
        <v>36000</v>
      </c>
      <c r="H2448" s="133" t="s">
        <v>5679</v>
      </c>
      <c r="I2448" s="133">
        <v>334355</v>
      </c>
      <c r="J2448" s="133" t="s">
        <v>5700</v>
      </c>
      <c r="K2448" s="133" t="s">
        <v>587</v>
      </c>
      <c r="L2448" s="135" t="str">
        <f t="shared" si="76"/>
        <v>SD</v>
      </c>
      <c r="M2448" s="131">
        <f t="shared" si="77"/>
        <v>0</v>
      </c>
      <c r="P2448" s="136"/>
      <c r="Q2448" s="136"/>
      <c r="R2448" s="136"/>
      <c r="S2448" s="136"/>
      <c r="T2448"/>
      <c r="U2448" s="136"/>
      <c r="V2448" s="136"/>
      <c r="W2448"/>
      <c r="X2448" s="136"/>
      <c r="Y2448" s="136"/>
      <c r="Z2448" s="136"/>
      <c r="AA2448" s="136"/>
      <c r="AB2448" s="136"/>
      <c r="AC2448" s="136"/>
      <c r="AD2448" s="136"/>
      <c r="AE2448" s="136"/>
      <c r="AF2448" s="136"/>
      <c r="AG2448" s="136"/>
      <c r="AH2448" s="136"/>
      <c r="AI2448" s="136"/>
    </row>
    <row r="2449" spans="1:35" ht="15" x14ac:dyDescent="0.25">
      <c r="A2449" s="133">
        <v>360000</v>
      </c>
      <c r="B2449" s="133" t="s">
        <v>5679</v>
      </c>
      <c r="C2449" s="133">
        <v>3</v>
      </c>
      <c r="D2449" s="133" t="s">
        <v>5204</v>
      </c>
      <c r="E2449" s="133">
        <v>360</v>
      </c>
      <c r="F2449" s="133" t="s">
        <v>5679</v>
      </c>
      <c r="G2449" s="133">
        <v>36000</v>
      </c>
      <c r="H2449" s="133" t="s">
        <v>5679</v>
      </c>
      <c r="I2449" s="133">
        <v>334356</v>
      </c>
      <c r="J2449" s="133" t="s">
        <v>5702</v>
      </c>
      <c r="K2449" s="133" t="s">
        <v>587</v>
      </c>
      <c r="L2449" s="135" t="str">
        <f t="shared" si="76"/>
        <v>SD</v>
      </c>
      <c r="M2449" s="131">
        <f t="shared" si="77"/>
        <v>0</v>
      </c>
      <c r="P2449" s="136"/>
      <c r="Q2449" s="136"/>
      <c r="R2449" s="136"/>
      <c r="S2449" s="136"/>
      <c r="T2449"/>
      <c r="U2449" s="136"/>
      <c r="V2449" s="136"/>
      <c r="W2449"/>
      <c r="X2449" s="136"/>
      <c r="Y2449" s="136"/>
      <c r="Z2449" s="136"/>
      <c r="AA2449" s="136"/>
      <c r="AB2449" s="136"/>
      <c r="AC2449" s="136"/>
      <c r="AD2449" s="136"/>
      <c r="AE2449" s="136"/>
      <c r="AF2449" s="136"/>
      <c r="AG2449" s="136"/>
      <c r="AH2449" s="136"/>
      <c r="AI2449" s="136"/>
    </row>
    <row r="2450" spans="1:35" ht="15" x14ac:dyDescent="0.25">
      <c r="A2450" s="133">
        <v>360000</v>
      </c>
      <c r="B2450" s="133" t="s">
        <v>5679</v>
      </c>
      <c r="C2450" s="133">
        <v>3</v>
      </c>
      <c r="D2450" s="133" t="s">
        <v>5204</v>
      </c>
      <c r="E2450" s="133">
        <v>360</v>
      </c>
      <c r="F2450" s="133" t="s">
        <v>5679</v>
      </c>
      <c r="G2450" s="133">
        <v>36000</v>
      </c>
      <c r="H2450" s="133" t="s">
        <v>5679</v>
      </c>
      <c r="I2450" s="133">
        <v>334357</v>
      </c>
      <c r="J2450" s="133" t="s">
        <v>5704</v>
      </c>
      <c r="K2450" s="133" t="s">
        <v>587</v>
      </c>
      <c r="L2450" s="135" t="str">
        <f t="shared" si="76"/>
        <v>SD</v>
      </c>
      <c r="M2450" s="131">
        <f t="shared" si="77"/>
        <v>0</v>
      </c>
      <c r="P2450" s="136"/>
      <c r="Q2450" s="136"/>
      <c r="R2450" s="136"/>
      <c r="S2450" s="136"/>
      <c r="T2450"/>
      <c r="U2450" s="136"/>
      <c r="V2450" s="136"/>
      <c r="W2450"/>
      <c r="X2450" s="136"/>
      <c r="Y2450" s="136"/>
      <c r="Z2450" s="136"/>
      <c r="AA2450" s="136"/>
      <c r="AB2450" s="136"/>
      <c r="AC2450" s="136"/>
      <c r="AD2450" s="136"/>
      <c r="AE2450" s="136"/>
      <c r="AF2450" s="136"/>
      <c r="AG2450" s="136"/>
      <c r="AH2450" s="136"/>
      <c r="AI2450" s="136"/>
    </row>
    <row r="2451" spans="1:35" ht="15" x14ac:dyDescent="0.25">
      <c r="A2451" s="133">
        <v>360000</v>
      </c>
      <c r="B2451" s="133" t="s">
        <v>5679</v>
      </c>
      <c r="C2451" s="133">
        <v>3</v>
      </c>
      <c r="D2451" s="133" t="s">
        <v>5204</v>
      </c>
      <c r="E2451" s="133">
        <v>360</v>
      </c>
      <c r="F2451" s="133" t="s">
        <v>5679</v>
      </c>
      <c r="G2451" s="133">
        <v>36000</v>
      </c>
      <c r="H2451" s="133" t="s">
        <v>5679</v>
      </c>
      <c r="I2451" s="133">
        <v>334359</v>
      </c>
      <c r="J2451" s="133" t="s">
        <v>5706</v>
      </c>
      <c r="K2451" s="133" t="s">
        <v>587</v>
      </c>
      <c r="L2451" s="135" t="str">
        <f t="shared" si="76"/>
        <v>SD</v>
      </c>
      <c r="M2451" s="131">
        <f t="shared" si="77"/>
        <v>0</v>
      </c>
      <c r="P2451" s="136"/>
      <c r="Q2451" s="136"/>
      <c r="R2451" s="136"/>
      <c r="S2451" s="136"/>
      <c r="T2451"/>
      <c r="U2451" s="136"/>
      <c r="V2451" s="136"/>
      <c r="W2451"/>
      <c r="X2451" s="136"/>
      <c r="Y2451" s="136"/>
      <c r="Z2451" s="136"/>
      <c r="AA2451" s="136"/>
      <c r="AB2451" s="136"/>
      <c r="AC2451" s="136"/>
      <c r="AD2451" s="136"/>
      <c r="AE2451" s="136"/>
      <c r="AF2451" s="136"/>
      <c r="AG2451" s="136"/>
      <c r="AH2451" s="136"/>
      <c r="AI2451" s="136"/>
    </row>
    <row r="2452" spans="1:35" ht="15" x14ac:dyDescent="0.25">
      <c r="A2452" s="133">
        <v>360000</v>
      </c>
      <c r="B2452" s="133" t="s">
        <v>5679</v>
      </c>
      <c r="C2452" s="133">
        <v>3</v>
      </c>
      <c r="D2452" s="133" t="s">
        <v>5204</v>
      </c>
      <c r="E2452" s="133">
        <v>360</v>
      </c>
      <c r="F2452" s="133" t="s">
        <v>5679</v>
      </c>
      <c r="G2452" s="133">
        <v>36000</v>
      </c>
      <c r="H2452" s="133" t="s">
        <v>5679</v>
      </c>
      <c r="I2452" s="133">
        <v>334362</v>
      </c>
      <c r="J2452" s="133" t="s">
        <v>5708</v>
      </c>
      <c r="K2452" s="133" t="s">
        <v>587</v>
      </c>
      <c r="L2452" s="135" t="str">
        <f t="shared" si="76"/>
        <v>SD</v>
      </c>
      <c r="M2452" s="131">
        <f t="shared" si="77"/>
        <v>0</v>
      </c>
      <c r="P2452" s="136"/>
      <c r="Q2452" s="136"/>
      <c r="R2452" s="136"/>
      <c r="S2452" s="136"/>
      <c r="T2452"/>
      <c r="U2452" s="136"/>
      <c r="V2452" s="136"/>
      <c r="W2452"/>
      <c r="X2452" s="136"/>
      <c r="Y2452" s="136"/>
      <c r="Z2452" s="136"/>
      <c r="AA2452" s="136"/>
      <c r="AB2452" s="136"/>
      <c r="AC2452" s="136"/>
      <c r="AD2452" s="136"/>
      <c r="AE2452" s="136"/>
      <c r="AF2452" s="136"/>
      <c r="AG2452" s="136"/>
      <c r="AH2452" s="136"/>
      <c r="AI2452" s="136"/>
    </row>
    <row r="2453" spans="1:35" ht="15" x14ac:dyDescent="0.25">
      <c r="A2453" s="133">
        <v>360000</v>
      </c>
      <c r="B2453" s="133" t="s">
        <v>5679</v>
      </c>
      <c r="C2453" s="133">
        <v>3</v>
      </c>
      <c r="D2453" s="133" t="s">
        <v>5204</v>
      </c>
      <c r="E2453" s="133">
        <v>360</v>
      </c>
      <c r="F2453" s="133" t="s">
        <v>5679</v>
      </c>
      <c r="G2453" s="133">
        <v>36000</v>
      </c>
      <c r="H2453" s="133" t="s">
        <v>5679</v>
      </c>
      <c r="I2453" s="133">
        <v>334363</v>
      </c>
      <c r="J2453" s="133" t="s">
        <v>5710</v>
      </c>
      <c r="K2453" s="133" t="s">
        <v>587</v>
      </c>
      <c r="L2453" s="135" t="str">
        <f t="shared" si="76"/>
        <v>SD</v>
      </c>
      <c r="M2453" s="131">
        <f t="shared" si="77"/>
        <v>0</v>
      </c>
      <c r="P2453" s="136"/>
      <c r="Q2453" s="136"/>
      <c r="R2453" s="136"/>
      <c r="S2453" s="136"/>
      <c r="T2453"/>
      <c r="U2453" s="136"/>
      <c r="V2453" s="136"/>
      <c r="W2453"/>
      <c r="X2453" s="136"/>
      <c r="Y2453" s="136"/>
      <c r="Z2453" s="136"/>
      <c r="AA2453" s="136"/>
      <c r="AB2453" s="136"/>
      <c r="AC2453" s="136"/>
      <c r="AD2453" s="136"/>
      <c r="AE2453" s="136"/>
      <c r="AF2453" s="136"/>
      <c r="AG2453" s="136"/>
      <c r="AH2453" s="136"/>
      <c r="AI2453" s="136"/>
    </row>
    <row r="2454" spans="1:35" ht="15" x14ac:dyDescent="0.25">
      <c r="A2454" s="133">
        <v>360000</v>
      </c>
      <c r="B2454" s="133" t="s">
        <v>5679</v>
      </c>
      <c r="C2454" s="133">
        <v>3</v>
      </c>
      <c r="D2454" s="133" t="s">
        <v>5204</v>
      </c>
      <c r="E2454" s="133">
        <v>360</v>
      </c>
      <c r="F2454" s="133" t="s">
        <v>5679</v>
      </c>
      <c r="G2454" s="133">
        <v>36000</v>
      </c>
      <c r="H2454" s="133" t="s">
        <v>5679</v>
      </c>
      <c r="I2454" s="133">
        <v>334364</v>
      </c>
      <c r="J2454" s="133" t="s">
        <v>5712</v>
      </c>
      <c r="K2454" s="133" t="s">
        <v>587</v>
      </c>
      <c r="L2454" s="135" t="str">
        <f t="shared" si="76"/>
        <v>SD</v>
      </c>
      <c r="M2454" s="131">
        <f t="shared" si="77"/>
        <v>0</v>
      </c>
      <c r="P2454" s="136"/>
      <c r="Q2454" s="136"/>
      <c r="R2454" s="136"/>
      <c r="S2454" s="136"/>
      <c r="T2454"/>
      <c r="U2454" s="136"/>
      <c r="V2454" s="136"/>
      <c r="W2454"/>
      <c r="X2454" s="136"/>
      <c r="Y2454" s="136"/>
      <c r="Z2454" s="136"/>
      <c r="AA2454" s="136"/>
      <c r="AB2454" s="136"/>
      <c r="AC2454" s="136"/>
      <c r="AD2454" s="136"/>
      <c r="AE2454" s="136"/>
      <c r="AF2454" s="136"/>
      <c r="AG2454" s="136"/>
      <c r="AH2454" s="136"/>
      <c r="AI2454" s="136"/>
    </row>
    <row r="2455" spans="1:35" ht="15" x14ac:dyDescent="0.25">
      <c r="A2455" s="133">
        <v>360000</v>
      </c>
      <c r="B2455" s="133" t="s">
        <v>5679</v>
      </c>
      <c r="C2455" s="133">
        <v>3</v>
      </c>
      <c r="D2455" s="133" t="s">
        <v>5204</v>
      </c>
      <c r="E2455" s="133">
        <v>360</v>
      </c>
      <c r="F2455" s="133" t="s">
        <v>5679</v>
      </c>
      <c r="G2455" s="133">
        <v>36000</v>
      </c>
      <c r="H2455" s="133" t="s">
        <v>5679</v>
      </c>
      <c r="I2455" s="133">
        <v>334366</v>
      </c>
      <c r="J2455" s="133" t="s">
        <v>5714</v>
      </c>
      <c r="K2455" s="133" t="s">
        <v>587</v>
      </c>
      <c r="L2455" s="135" t="str">
        <f t="shared" si="76"/>
        <v>SD</v>
      </c>
      <c r="M2455" s="131">
        <f t="shared" si="77"/>
        <v>0</v>
      </c>
      <c r="P2455" s="136"/>
      <c r="Q2455" s="136"/>
      <c r="R2455" s="136"/>
      <c r="S2455" s="136"/>
      <c r="T2455"/>
      <c r="U2455" s="136"/>
      <c r="V2455" s="136"/>
      <c r="W2455"/>
      <c r="X2455" s="136"/>
      <c r="Y2455" s="136"/>
      <c r="Z2455" s="136"/>
      <c r="AA2455" s="136"/>
      <c r="AB2455" s="136"/>
      <c r="AC2455" s="136"/>
      <c r="AD2455" s="136"/>
      <c r="AE2455" s="136"/>
      <c r="AF2455" s="136"/>
      <c r="AG2455" s="136"/>
      <c r="AH2455" s="136"/>
      <c r="AI2455" s="136"/>
    </row>
    <row r="2456" spans="1:35" ht="15" x14ac:dyDescent="0.25">
      <c r="A2456" s="133">
        <v>360000</v>
      </c>
      <c r="B2456" s="133" t="s">
        <v>5679</v>
      </c>
      <c r="C2456" s="133">
        <v>3</v>
      </c>
      <c r="D2456" s="133" t="s">
        <v>5204</v>
      </c>
      <c r="E2456" s="133">
        <v>360</v>
      </c>
      <c r="F2456" s="133" t="s">
        <v>5679</v>
      </c>
      <c r="G2456" s="133">
        <v>36000</v>
      </c>
      <c r="H2456" s="133" t="s">
        <v>5679</v>
      </c>
      <c r="I2456" s="133">
        <v>334367</v>
      </c>
      <c r="J2456" s="133" t="s">
        <v>5716</v>
      </c>
      <c r="K2456" s="133" t="s">
        <v>587</v>
      </c>
      <c r="L2456" s="135" t="str">
        <f t="shared" si="76"/>
        <v>SD</v>
      </c>
      <c r="M2456" s="131">
        <f t="shared" si="77"/>
        <v>0</v>
      </c>
      <c r="P2456" s="136"/>
      <c r="Q2456" s="136"/>
      <c r="R2456" s="136"/>
      <c r="S2456" s="136"/>
      <c r="T2456"/>
      <c r="U2456" s="136"/>
      <c r="V2456" s="136"/>
      <c r="W2456"/>
      <c r="X2456" s="136"/>
      <c r="Y2456" s="136"/>
      <c r="Z2456" s="136"/>
      <c r="AA2456" s="136"/>
      <c r="AB2456" s="136"/>
      <c r="AC2456" s="136"/>
      <c r="AD2456" s="136"/>
      <c r="AE2456" s="136"/>
      <c r="AF2456" s="136"/>
      <c r="AG2456" s="136"/>
      <c r="AH2456" s="136"/>
      <c r="AI2456" s="136"/>
    </row>
    <row r="2457" spans="1:35" ht="15" x14ac:dyDescent="0.25">
      <c r="A2457" s="133" t="s">
        <v>5717</v>
      </c>
      <c r="B2457" s="133" t="s">
        <v>5718</v>
      </c>
      <c r="C2457" s="133">
        <v>3</v>
      </c>
      <c r="D2457" s="133" t="s">
        <v>5204</v>
      </c>
      <c r="E2457" s="133">
        <v>360</v>
      </c>
      <c r="F2457" s="133" t="s">
        <v>5679</v>
      </c>
      <c r="G2457" s="133">
        <v>36000</v>
      </c>
      <c r="H2457" s="133" t="s">
        <v>5679</v>
      </c>
      <c r="I2457" s="133"/>
      <c r="J2457" s="133"/>
      <c r="K2457" s="133"/>
      <c r="L2457" s="135" t="str">
        <f t="shared" si="76"/>
        <v>SD</v>
      </c>
      <c r="M2457" s="131">
        <f t="shared" si="77"/>
        <v>0</v>
      </c>
      <c r="P2457" s="136"/>
      <c r="Q2457" s="136"/>
      <c r="R2457" s="136"/>
      <c r="S2457" s="136"/>
      <c r="T2457"/>
      <c r="U2457" s="136"/>
      <c r="V2457" s="136"/>
      <c r="W2457"/>
      <c r="X2457" s="136"/>
      <c r="Y2457" s="136"/>
      <c r="Z2457" s="136"/>
      <c r="AA2457" s="136"/>
      <c r="AB2457" s="136"/>
      <c r="AC2457" s="136"/>
      <c r="AD2457" s="136"/>
      <c r="AE2457" s="136"/>
      <c r="AF2457" s="136"/>
      <c r="AG2457" s="136"/>
      <c r="AH2457" s="136"/>
      <c r="AI2457" s="136"/>
    </row>
    <row r="2458" spans="1:35" ht="15" x14ac:dyDescent="0.25">
      <c r="A2458" s="133" t="s">
        <v>5719</v>
      </c>
      <c r="B2458" s="133" t="s">
        <v>5720</v>
      </c>
      <c r="C2458" s="133">
        <v>3</v>
      </c>
      <c r="D2458" s="133" t="s">
        <v>5204</v>
      </c>
      <c r="E2458" s="133">
        <v>360</v>
      </c>
      <c r="F2458" s="133" t="s">
        <v>5679</v>
      </c>
      <c r="G2458" s="133">
        <v>36000</v>
      </c>
      <c r="H2458" s="133" t="s">
        <v>5679</v>
      </c>
      <c r="I2458" s="133"/>
      <c r="J2458" s="133"/>
      <c r="K2458" s="133"/>
      <c r="L2458" s="135" t="str">
        <f t="shared" si="76"/>
        <v>SD</v>
      </c>
      <c r="M2458" s="131">
        <f t="shared" si="77"/>
        <v>0</v>
      </c>
      <c r="P2458" s="136"/>
      <c r="Q2458" s="136"/>
      <c r="R2458" s="136"/>
      <c r="S2458" s="136"/>
      <c r="T2458"/>
      <c r="U2458" s="136"/>
      <c r="V2458" s="136"/>
      <c r="W2458"/>
      <c r="X2458" s="136"/>
      <c r="Y2458" s="136"/>
      <c r="Z2458" s="136"/>
      <c r="AA2458" s="136"/>
      <c r="AB2458" s="136"/>
      <c r="AC2458" s="136"/>
      <c r="AD2458" s="136"/>
      <c r="AE2458" s="136"/>
      <c r="AF2458" s="136"/>
      <c r="AG2458" s="136"/>
      <c r="AH2458" s="136"/>
      <c r="AI2458" s="136"/>
    </row>
    <row r="2459" spans="1:35" ht="30" x14ac:dyDescent="0.25">
      <c r="A2459" s="133" t="s">
        <v>5721</v>
      </c>
      <c r="B2459" s="133" t="s">
        <v>5722</v>
      </c>
      <c r="C2459" s="133">
        <v>3</v>
      </c>
      <c r="D2459" s="133" t="s">
        <v>5204</v>
      </c>
      <c r="E2459" s="133">
        <v>360</v>
      </c>
      <c r="F2459" s="133" t="s">
        <v>5679</v>
      </c>
      <c r="G2459" s="133">
        <v>36000</v>
      </c>
      <c r="H2459" s="133" t="s">
        <v>5679</v>
      </c>
      <c r="I2459" s="133"/>
      <c r="J2459" s="133"/>
      <c r="K2459" s="133"/>
      <c r="L2459" s="135" t="str">
        <f t="shared" si="76"/>
        <v>SD</v>
      </c>
      <c r="M2459" s="131">
        <f t="shared" si="77"/>
        <v>0</v>
      </c>
      <c r="P2459" s="136"/>
      <c r="Q2459" s="136"/>
      <c r="R2459" s="136"/>
      <c r="S2459" s="136"/>
      <c r="T2459"/>
      <c r="U2459" s="136"/>
      <c r="V2459" s="136"/>
      <c r="W2459"/>
      <c r="X2459" s="136"/>
      <c r="Y2459" s="136"/>
      <c r="Z2459" s="136"/>
      <c r="AA2459" s="136"/>
      <c r="AB2459" s="136"/>
      <c r="AC2459" s="136"/>
      <c r="AD2459" s="136"/>
      <c r="AE2459" s="136"/>
      <c r="AF2459" s="136"/>
      <c r="AG2459" s="136"/>
      <c r="AH2459" s="136"/>
      <c r="AI2459" s="136"/>
    </row>
    <row r="2460" spans="1:35" ht="30" x14ac:dyDescent="0.25">
      <c r="A2460" s="133" t="s">
        <v>5723</v>
      </c>
      <c r="B2460" s="133" t="s">
        <v>5724</v>
      </c>
      <c r="C2460" s="133">
        <v>3</v>
      </c>
      <c r="D2460" s="133" t="s">
        <v>5204</v>
      </c>
      <c r="E2460" s="133">
        <v>360</v>
      </c>
      <c r="F2460" s="133" t="s">
        <v>5679</v>
      </c>
      <c r="G2460" s="133">
        <v>36000</v>
      </c>
      <c r="H2460" s="133" t="s">
        <v>5679</v>
      </c>
      <c r="I2460" s="133"/>
      <c r="J2460" s="133"/>
      <c r="K2460" s="133"/>
      <c r="L2460" s="135" t="str">
        <f t="shared" si="76"/>
        <v>SD</v>
      </c>
      <c r="M2460" s="131">
        <f t="shared" si="77"/>
        <v>0</v>
      </c>
      <c r="P2460" s="136"/>
      <c r="Q2460" s="136"/>
      <c r="R2460" s="136"/>
      <c r="S2460" s="136"/>
      <c r="T2460"/>
      <c r="U2460" s="136"/>
      <c r="V2460" s="136"/>
      <c r="W2460"/>
      <c r="X2460" s="136"/>
      <c r="Y2460" s="136"/>
      <c r="Z2460" s="136"/>
      <c r="AA2460" s="136"/>
      <c r="AB2460" s="136"/>
      <c r="AC2460" s="136"/>
      <c r="AD2460" s="136"/>
      <c r="AE2460" s="136"/>
      <c r="AF2460" s="136"/>
      <c r="AG2460" s="136"/>
      <c r="AH2460" s="136"/>
      <c r="AI2460" s="136"/>
    </row>
    <row r="2461" spans="1:35" ht="15" x14ac:dyDescent="0.25">
      <c r="A2461" s="133" t="s">
        <v>5725</v>
      </c>
      <c r="B2461" s="133" t="s">
        <v>5726</v>
      </c>
      <c r="C2461" s="133">
        <v>3</v>
      </c>
      <c r="D2461" s="133" t="s">
        <v>5204</v>
      </c>
      <c r="E2461" s="133">
        <v>360</v>
      </c>
      <c r="F2461" s="133" t="s">
        <v>5679</v>
      </c>
      <c r="G2461" s="133">
        <v>36000</v>
      </c>
      <c r="H2461" s="133" t="s">
        <v>5679</v>
      </c>
      <c r="I2461" s="133"/>
      <c r="J2461" s="133"/>
      <c r="K2461" s="133"/>
      <c r="L2461" s="135" t="str">
        <f t="shared" si="76"/>
        <v>SD</v>
      </c>
      <c r="M2461" s="131">
        <f t="shared" si="77"/>
        <v>0</v>
      </c>
      <c r="P2461" s="136"/>
      <c r="Q2461" s="136"/>
      <c r="R2461" s="136"/>
      <c r="S2461" s="136"/>
      <c r="T2461"/>
      <c r="U2461" s="136"/>
      <c r="V2461" s="136"/>
      <c r="W2461"/>
      <c r="X2461" s="136"/>
      <c r="Y2461" s="136"/>
      <c r="Z2461" s="136"/>
      <c r="AA2461" s="136"/>
      <c r="AB2461" s="136"/>
      <c r="AC2461" s="136"/>
      <c r="AD2461" s="136"/>
      <c r="AE2461" s="136"/>
      <c r="AF2461" s="136"/>
      <c r="AG2461" s="136"/>
      <c r="AH2461" s="136"/>
      <c r="AI2461" s="136"/>
    </row>
    <row r="2462" spans="1:35" ht="15" x14ac:dyDescent="0.25">
      <c r="A2462" s="133" t="s">
        <v>5727</v>
      </c>
      <c r="B2462" s="133" t="s">
        <v>5728</v>
      </c>
      <c r="C2462" s="133">
        <v>3</v>
      </c>
      <c r="D2462" s="133" t="s">
        <v>5204</v>
      </c>
      <c r="E2462" s="133">
        <v>360</v>
      </c>
      <c r="F2462" s="133" t="s">
        <v>5679</v>
      </c>
      <c r="G2462" s="133">
        <v>36000</v>
      </c>
      <c r="H2462" s="133" t="s">
        <v>5679</v>
      </c>
      <c r="I2462" s="133"/>
      <c r="J2462" s="133"/>
      <c r="K2462" s="133"/>
      <c r="L2462" s="135" t="str">
        <f t="shared" si="76"/>
        <v>SD</v>
      </c>
      <c r="M2462" s="131">
        <f t="shared" si="77"/>
        <v>0</v>
      </c>
      <c r="P2462" s="136"/>
      <c r="Q2462" s="136"/>
      <c r="R2462" s="136"/>
      <c r="S2462" s="136"/>
      <c r="T2462"/>
      <c r="U2462" s="136"/>
      <c r="V2462" s="136"/>
      <c r="W2462"/>
      <c r="X2462" s="136"/>
      <c r="Y2462" s="136"/>
      <c r="Z2462" s="136"/>
      <c r="AA2462" s="136"/>
      <c r="AB2462" s="136"/>
      <c r="AC2462" s="136"/>
      <c r="AD2462" s="136"/>
      <c r="AE2462" s="136"/>
      <c r="AF2462" s="136"/>
      <c r="AG2462" s="136"/>
      <c r="AH2462" s="136"/>
      <c r="AI2462" s="136"/>
    </row>
    <row r="2463" spans="1:35" ht="15" x14ac:dyDescent="0.25">
      <c r="A2463" s="133">
        <v>360220</v>
      </c>
      <c r="B2463" s="133" t="s">
        <v>5730</v>
      </c>
      <c r="C2463" s="133">
        <v>3</v>
      </c>
      <c r="D2463" s="133" t="s">
        <v>5204</v>
      </c>
      <c r="E2463" s="133">
        <v>360</v>
      </c>
      <c r="F2463" s="133" t="s">
        <v>5679</v>
      </c>
      <c r="G2463" s="133">
        <v>36022</v>
      </c>
      <c r="H2463" s="133" t="s">
        <v>5730</v>
      </c>
      <c r="I2463" s="133"/>
      <c r="J2463" s="133"/>
      <c r="K2463" s="133"/>
      <c r="L2463" s="135" t="str">
        <f t="shared" si="76"/>
        <v>SD</v>
      </c>
      <c r="M2463" s="131">
        <f t="shared" si="77"/>
        <v>0</v>
      </c>
      <c r="P2463" s="136"/>
      <c r="Q2463" s="136"/>
      <c r="R2463" s="136"/>
      <c r="S2463" s="136"/>
      <c r="T2463"/>
      <c r="U2463" s="136"/>
      <c r="V2463" s="136"/>
      <c r="W2463"/>
      <c r="X2463" s="136"/>
      <c r="Y2463" s="136"/>
      <c r="Z2463" s="136"/>
      <c r="AA2463" s="136"/>
      <c r="AB2463" s="136"/>
      <c r="AC2463" s="136"/>
      <c r="AD2463" s="136"/>
      <c r="AE2463" s="136"/>
      <c r="AF2463" s="136"/>
      <c r="AG2463" s="136"/>
      <c r="AH2463" s="136"/>
      <c r="AI2463" s="136"/>
    </row>
    <row r="2464" spans="1:35" ht="15" x14ac:dyDescent="0.25">
      <c r="A2464" s="133">
        <v>360240</v>
      </c>
      <c r="B2464" s="133" t="s">
        <v>5732</v>
      </c>
      <c r="C2464" s="133">
        <v>3</v>
      </c>
      <c r="D2464" s="133" t="s">
        <v>5204</v>
      </c>
      <c r="E2464" s="133">
        <v>360</v>
      </c>
      <c r="F2464" s="133" t="s">
        <v>5679</v>
      </c>
      <c r="G2464" s="133">
        <v>36024</v>
      </c>
      <c r="H2464" s="133" t="s">
        <v>5732</v>
      </c>
      <c r="I2464" s="133"/>
      <c r="J2464" s="133"/>
      <c r="K2464" s="133"/>
      <c r="L2464" s="135" t="str">
        <f t="shared" si="76"/>
        <v>SD</v>
      </c>
      <c r="M2464" s="131">
        <f t="shared" si="77"/>
        <v>0</v>
      </c>
      <c r="P2464" s="136"/>
      <c r="Q2464" s="136"/>
      <c r="R2464" s="136"/>
      <c r="S2464" s="136"/>
      <c r="T2464"/>
      <c r="U2464" s="136"/>
      <c r="V2464" s="136"/>
      <c r="W2464"/>
      <c r="X2464" s="136"/>
      <c r="Y2464" s="136"/>
      <c r="Z2464" s="136"/>
      <c r="AA2464" s="136"/>
      <c r="AB2464" s="136"/>
      <c r="AC2464" s="136"/>
      <c r="AD2464" s="136"/>
      <c r="AE2464" s="136"/>
      <c r="AF2464" s="136"/>
      <c r="AG2464" s="136"/>
      <c r="AH2464" s="136"/>
      <c r="AI2464" s="136"/>
    </row>
    <row r="2465" spans="1:35" ht="15" x14ac:dyDescent="0.25">
      <c r="A2465" s="133">
        <v>360260</v>
      </c>
      <c r="B2465" s="133" t="s">
        <v>5734</v>
      </c>
      <c r="C2465" s="133">
        <v>3</v>
      </c>
      <c r="D2465" s="133" t="s">
        <v>5204</v>
      </c>
      <c r="E2465" s="133">
        <v>360</v>
      </c>
      <c r="F2465" s="133" t="s">
        <v>5679</v>
      </c>
      <c r="G2465" s="133">
        <v>36026</v>
      </c>
      <c r="H2465" s="133" t="s">
        <v>5734</v>
      </c>
      <c r="I2465" s="133"/>
      <c r="J2465" s="133"/>
      <c r="K2465" s="133"/>
      <c r="L2465" s="135" t="str">
        <f t="shared" si="76"/>
        <v>SD</v>
      </c>
      <c r="M2465" s="131">
        <f t="shared" si="77"/>
        <v>0</v>
      </c>
      <c r="P2465" s="136"/>
      <c r="Q2465" s="136"/>
      <c r="R2465" s="136"/>
      <c r="S2465" s="136"/>
      <c r="T2465"/>
      <c r="U2465" s="136"/>
      <c r="V2465" s="136"/>
      <c r="W2465"/>
      <c r="X2465" s="136"/>
      <c r="Y2465" s="136"/>
      <c r="Z2465" s="136"/>
      <c r="AA2465" s="136"/>
      <c r="AB2465" s="136"/>
      <c r="AC2465" s="136"/>
      <c r="AD2465" s="136"/>
      <c r="AE2465" s="136"/>
      <c r="AF2465" s="136"/>
      <c r="AG2465" s="136"/>
      <c r="AH2465" s="136"/>
      <c r="AI2465" s="136"/>
    </row>
    <row r="2466" spans="1:35" ht="15" x14ac:dyDescent="0.25">
      <c r="A2466" s="133">
        <v>360280</v>
      </c>
      <c r="B2466" s="133" t="s">
        <v>5736</v>
      </c>
      <c r="C2466" s="133">
        <v>3</v>
      </c>
      <c r="D2466" s="133" t="s">
        <v>5204</v>
      </c>
      <c r="E2466" s="133">
        <v>360</v>
      </c>
      <c r="F2466" s="133" t="s">
        <v>5679</v>
      </c>
      <c r="G2466" s="133">
        <v>36028</v>
      </c>
      <c r="H2466" s="133" t="s">
        <v>5736</v>
      </c>
      <c r="I2466" s="133">
        <v>334358</v>
      </c>
      <c r="J2466" s="133" t="s">
        <v>5738</v>
      </c>
      <c r="K2466" s="133" t="s">
        <v>587</v>
      </c>
      <c r="L2466" s="135" t="str">
        <f t="shared" si="76"/>
        <v>SD</v>
      </c>
      <c r="M2466" s="131">
        <f t="shared" si="77"/>
        <v>0</v>
      </c>
      <c r="P2466" s="136"/>
      <c r="Q2466" s="136"/>
      <c r="R2466" s="136"/>
      <c r="S2466" s="136"/>
      <c r="T2466"/>
      <c r="U2466" s="136"/>
      <c r="V2466" s="136"/>
      <c r="W2466"/>
      <c r="X2466" s="136"/>
      <c r="Y2466" s="136"/>
      <c r="Z2466" s="136"/>
      <c r="AA2466" s="136"/>
      <c r="AB2466" s="136"/>
      <c r="AC2466" s="136"/>
      <c r="AD2466" s="136"/>
      <c r="AE2466" s="136"/>
      <c r="AF2466" s="136"/>
      <c r="AG2466" s="136"/>
      <c r="AH2466" s="136"/>
      <c r="AI2466" s="136"/>
    </row>
    <row r="2467" spans="1:35" ht="15" x14ac:dyDescent="0.25">
      <c r="A2467" s="133">
        <v>370000</v>
      </c>
      <c r="B2467" s="133" t="s">
        <v>5742</v>
      </c>
      <c r="C2467" s="133">
        <v>3</v>
      </c>
      <c r="D2467" s="133" t="s">
        <v>5204</v>
      </c>
      <c r="E2467" s="133">
        <v>370</v>
      </c>
      <c r="F2467" s="133" t="s">
        <v>5740</v>
      </c>
      <c r="G2467" s="133">
        <v>37000</v>
      </c>
      <c r="H2467" s="133" t="s">
        <v>5740</v>
      </c>
      <c r="I2467" s="133">
        <v>227071</v>
      </c>
      <c r="J2467" s="133" t="s">
        <v>5744</v>
      </c>
      <c r="K2467" s="133" t="s">
        <v>545</v>
      </c>
      <c r="L2467" s="135" t="str">
        <f t="shared" si="76"/>
        <v>SD</v>
      </c>
      <c r="M2467" s="131">
        <f t="shared" si="77"/>
        <v>0</v>
      </c>
      <c r="P2467" s="136"/>
      <c r="Q2467" s="136"/>
      <c r="R2467" s="136"/>
      <c r="S2467" s="136"/>
      <c r="T2467"/>
      <c r="U2467" s="136"/>
      <c r="V2467" s="136"/>
      <c r="W2467"/>
      <c r="X2467" s="136"/>
      <c r="Y2467" s="136"/>
      <c r="Z2467" s="136"/>
      <c r="AA2467" s="136"/>
      <c r="AB2467" s="136"/>
      <c r="AC2467" s="136"/>
      <c r="AD2467" s="136"/>
      <c r="AE2467" s="136"/>
      <c r="AF2467" s="136"/>
      <c r="AG2467" s="136"/>
      <c r="AH2467" s="136"/>
      <c r="AI2467" s="136"/>
    </row>
    <row r="2468" spans="1:35" ht="15" x14ac:dyDescent="0.25">
      <c r="A2468" s="133">
        <v>370000</v>
      </c>
      <c r="B2468" s="133" t="s">
        <v>5742</v>
      </c>
      <c r="C2468" s="133">
        <v>3</v>
      </c>
      <c r="D2468" s="133" t="s">
        <v>5204</v>
      </c>
      <c r="E2468" s="133">
        <v>370</v>
      </c>
      <c r="F2468" s="133" t="s">
        <v>5740</v>
      </c>
      <c r="G2468" s="133">
        <v>37000</v>
      </c>
      <c r="H2468" s="133" t="s">
        <v>5740</v>
      </c>
      <c r="I2468" s="133">
        <v>227129</v>
      </c>
      <c r="J2468" s="133" t="s">
        <v>5746</v>
      </c>
      <c r="K2468" s="133" t="s">
        <v>545</v>
      </c>
      <c r="L2468" s="135" t="str">
        <f t="shared" si="76"/>
        <v>SD</v>
      </c>
      <c r="M2468" s="131">
        <f t="shared" si="77"/>
        <v>0</v>
      </c>
      <c r="P2468" s="136"/>
      <c r="Q2468" s="136"/>
      <c r="R2468" s="136"/>
      <c r="S2468" s="136"/>
      <c r="T2468"/>
      <c r="U2468" s="136"/>
      <c r="V2468" s="136"/>
      <c r="W2468"/>
      <c r="X2468" s="136"/>
      <c r="Y2468" s="136"/>
      <c r="Z2468" s="136"/>
      <c r="AA2468" s="136"/>
      <c r="AB2468" s="136"/>
      <c r="AC2468" s="136"/>
      <c r="AD2468" s="136"/>
      <c r="AE2468" s="136"/>
      <c r="AF2468" s="136"/>
      <c r="AG2468" s="136"/>
      <c r="AH2468" s="136"/>
      <c r="AI2468" s="136"/>
    </row>
    <row r="2469" spans="1:35" ht="15" x14ac:dyDescent="0.25">
      <c r="A2469" s="133">
        <v>370000</v>
      </c>
      <c r="B2469" s="133" t="s">
        <v>5742</v>
      </c>
      <c r="C2469" s="133">
        <v>3</v>
      </c>
      <c r="D2469" s="133" t="s">
        <v>5204</v>
      </c>
      <c r="E2469" s="133">
        <v>370</v>
      </c>
      <c r="F2469" s="133" t="s">
        <v>5740</v>
      </c>
      <c r="G2469" s="133">
        <v>37000</v>
      </c>
      <c r="H2469" s="133" t="s">
        <v>5740</v>
      </c>
      <c r="I2469" s="133">
        <v>227438</v>
      </c>
      <c r="J2469" s="133" t="s">
        <v>5748</v>
      </c>
      <c r="K2469" s="133" t="s">
        <v>545</v>
      </c>
      <c r="L2469" s="135" t="str">
        <f t="shared" si="76"/>
        <v>SD</v>
      </c>
      <c r="M2469" s="131">
        <f t="shared" si="77"/>
        <v>0</v>
      </c>
      <c r="P2469" s="136"/>
      <c r="Q2469" s="136"/>
      <c r="R2469" s="136"/>
      <c r="S2469" s="136"/>
      <c r="T2469"/>
      <c r="U2469" s="136"/>
      <c r="V2469" s="136"/>
      <c r="W2469"/>
      <c r="X2469" s="136"/>
      <c r="Y2469" s="136"/>
      <c r="Z2469" s="136"/>
      <c r="AA2469" s="136"/>
      <c r="AB2469" s="136"/>
      <c r="AC2469" s="136"/>
      <c r="AD2469" s="136"/>
      <c r="AE2469" s="136"/>
      <c r="AF2469" s="136"/>
      <c r="AG2469" s="136"/>
      <c r="AH2469" s="136"/>
      <c r="AI2469" s="136"/>
    </row>
    <row r="2470" spans="1:35" ht="15" x14ac:dyDescent="0.25">
      <c r="A2470" s="133">
        <v>370000</v>
      </c>
      <c r="B2470" s="133" t="s">
        <v>5742</v>
      </c>
      <c r="C2470" s="133">
        <v>3</v>
      </c>
      <c r="D2470" s="133" t="s">
        <v>5204</v>
      </c>
      <c r="E2470" s="133">
        <v>370</v>
      </c>
      <c r="F2470" s="133" t="s">
        <v>5740</v>
      </c>
      <c r="G2470" s="133">
        <v>37000</v>
      </c>
      <c r="H2470" s="133" t="s">
        <v>5740</v>
      </c>
      <c r="I2470" s="133">
        <v>334012</v>
      </c>
      <c r="J2470" s="133" t="s">
        <v>5750</v>
      </c>
      <c r="K2470" s="133" t="s">
        <v>587</v>
      </c>
      <c r="L2470" s="135" t="str">
        <f t="shared" si="76"/>
        <v>SD</v>
      </c>
      <c r="M2470" s="131">
        <f t="shared" si="77"/>
        <v>0</v>
      </c>
      <c r="P2470" s="136"/>
      <c r="Q2470" s="136"/>
      <c r="R2470" s="136"/>
      <c r="S2470" s="136"/>
      <c r="T2470"/>
      <c r="U2470" s="136"/>
      <c r="V2470" s="136"/>
      <c r="W2470"/>
      <c r="X2470" s="136"/>
      <c r="Y2470" s="136"/>
      <c r="Z2470" s="136"/>
      <c r="AA2470" s="136"/>
      <c r="AB2470" s="136"/>
      <c r="AC2470" s="136"/>
      <c r="AD2470" s="136"/>
      <c r="AE2470" s="136"/>
      <c r="AF2470" s="136"/>
      <c r="AG2470" s="136"/>
      <c r="AH2470" s="136"/>
      <c r="AI2470" s="136"/>
    </row>
    <row r="2471" spans="1:35" ht="15" x14ac:dyDescent="0.25">
      <c r="A2471" s="133">
        <v>370000</v>
      </c>
      <c r="B2471" s="133" t="s">
        <v>5742</v>
      </c>
      <c r="C2471" s="133">
        <v>3</v>
      </c>
      <c r="D2471" s="133" t="s">
        <v>5204</v>
      </c>
      <c r="E2471" s="133">
        <v>370</v>
      </c>
      <c r="F2471" s="133" t="s">
        <v>5740</v>
      </c>
      <c r="G2471" s="133">
        <v>37000</v>
      </c>
      <c r="H2471" s="133" t="s">
        <v>5740</v>
      </c>
      <c r="I2471" s="133">
        <v>334015</v>
      </c>
      <c r="J2471" s="133" t="s">
        <v>5752</v>
      </c>
      <c r="K2471" s="133" t="s">
        <v>587</v>
      </c>
      <c r="L2471" s="135" t="str">
        <f t="shared" si="76"/>
        <v>SD</v>
      </c>
      <c r="M2471" s="131">
        <f t="shared" si="77"/>
        <v>0</v>
      </c>
      <c r="P2471" s="136"/>
      <c r="Q2471" s="136"/>
      <c r="R2471" s="136"/>
      <c r="S2471" s="136"/>
      <c r="T2471"/>
      <c r="U2471" s="136"/>
      <c r="V2471" s="136"/>
      <c r="W2471"/>
      <c r="X2471" s="136"/>
      <c r="Y2471" s="136"/>
      <c r="Z2471" s="136"/>
      <c r="AA2471" s="136"/>
      <c r="AB2471" s="136"/>
      <c r="AC2471" s="136"/>
      <c r="AD2471" s="136"/>
      <c r="AE2471" s="136"/>
      <c r="AF2471" s="136"/>
      <c r="AG2471" s="136"/>
      <c r="AH2471" s="136"/>
      <c r="AI2471" s="136"/>
    </row>
    <row r="2472" spans="1:35" ht="15" x14ac:dyDescent="0.25">
      <c r="A2472" s="133">
        <v>370000</v>
      </c>
      <c r="B2472" s="133" t="s">
        <v>5742</v>
      </c>
      <c r="C2472" s="133">
        <v>3</v>
      </c>
      <c r="D2472" s="133" t="s">
        <v>5204</v>
      </c>
      <c r="E2472" s="133">
        <v>370</v>
      </c>
      <c r="F2472" s="133" t="s">
        <v>5740</v>
      </c>
      <c r="G2472" s="133">
        <v>37000</v>
      </c>
      <c r="H2472" s="133" t="s">
        <v>5740</v>
      </c>
      <c r="I2472" s="133">
        <v>334180</v>
      </c>
      <c r="J2472" s="133" t="s">
        <v>5754</v>
      </c>
      <c r="K2472" s="133" t="s">
        <v>587</v>
      </c>
      <c r="L2472" s="135" t="str">
        <f t="shared" si="76"/>
        <v>SD</v>
      </c>
      <c r="M2472" s="131">
        <f t="shared" si="77"/>
        <v>0</v>
      </c>
      <c r="P2472" s="136"/>
      <c r="Q2472" s="136"/>
      <c r="R2472" s="136"/>
      <c r="S2472" s="136"/>
      <c r="T2472"/>
      <c r="U2472" s="136"/>
      <c r="V2472" s="136"/>
      <c r="W2472"/>
      <c r="X2472" s="136"/>
      <c r="Y2472" s="136"/>
      <c r="Z2472" s="136"/>
      <c r="AA2472" s="136"/>
      <c r="AB2472" s="136"/>
      <c r="AC2472" s="136"/>
      <c r="AD2472" s="136"/>
      <c r="AE2472" s="136"/>
      <c r="AF2472" s="136"/>
      <c r="AG2472" s="136"/>
      <c r="AH2472" s="136"/>
      <c r="AI2472" s="136"/>
    </row>
    <row r="2473" spans="1:35" ht="15" x14ac:dyDescent="0.25">
      <c r="A2473" s="133">
        <v>370000</v>
      </c>
      <c r="B2473" s="133" t="s">
        <v>5742</v>
      </c>
      <c r="C2473" s="133">
        <v>3</v>
      </c>
      <c r="D2473" s="133" t="s">
        <v>5204</v>
      </c>
      <c r="E2473" s="133">
        <v>370</v>
      </c>
      <c r="F2473" s="133" t="s">
        <v>5740</v>
      </c>
      <c r="G2473" s="133">
        <v>37000</v>
      </c>
      <c r="H2473" s="133" t="s">
        <v>5740</v>
      </c>
      <c r="I2473" s="133">
        <v>334311</v>
      </c>
      <c r="J2473" s="133" t="s">
        <v>5742</v>
      </c>
      <c r="K2473" s="133" t="s">
        <v>587</v>
      </c>
      <c r="L2473" s="135" t="str">
        <f t="shared" si="76"/>
        <v>SD</v>
      </c>
      <c r="M2473" s="131">
        <f t="shared" si="77"/>
        <v>0</v>
      </c>
      <c r="P2473" s="136"/>
      <c r="Q2473" s="136"/>
      <c r="R2473" s="136"/>
      <c r="S2473" s="136"/>
      <c r="T2473"/>
      <c r="U2473" s="136"/>
      <c r="V2473" s="136"/>
      <c r="W2473"/>
      <c r="X2473" s="136"/>
      <c r="Y2473" s="136"/>
      <c r="Z2473" s="136"/>
      <c r="AA2473" s="136"/>
      <c r="AB2473" s="136"/>
      <c r="AC2473" s="136"/>
      <c r="AD2473" s="136"/>
      <c r="AE2473" s="136"/>
      <c r="AF2473" s="136"/>
      <c r="AG2473" s="136"/>
      <c r="AH2473" s="136"/>
      <c r="AI2473" s="136"/>
    </row>
    <row r="2474" spans="1:35" ht="15" x14ac:dyDescent="0.25">
      <c r="A2474" s="133">
        <v>370000</v>
      </c>
      <c r="B2474" s="133" t="s">
        <v>5742</v>
      </c>
      <c r="C2474" s="133">
        <v>3</v>
      </c>
      <c r="D2474" s="133" t="s">
        <v>5204</v>
      </c>
      <c r="E2474" s="133">
        <v>370</v>
      </c>
      <c r="F2474" s="133" t="s">
        <v>5740</v>
      </c>
      <c r="G2474" s="133">
        <v>37000</v>
      </c>
      <c r="H2474" s="133" t="s">
        <v>5740</v>
      </c>
      <c r="I2474" s="133">
        <v>334317</v>
      </c>
      <c r="J2474" s="133" t="s">
        <v>5757</v>
      </c>
      <c r="K2474" s="133" t="s">
        <v>587</v>
      </c>
      <c r="L2474" s="135" t="str">
        <f t="shared" si="76"/>
        <v>SD</v>
      </c>
      <c r="M2474" s="131">
        <f t="shared" si="77"/>
        <v>0</v>
      </c>
      <c r="P2474" s="136"/>
      <c r="Q2474" s="136"/>
      <c r="R2474" s="136"/>
      <c r="S2474" s="136"/>
      <c r="T2474"/>
      <c r="U2474" s="136"/>
      <c r="V2474" s="136"/>
      <c r="W2474"/>
      <c r="X2474" s="136"/>
      <c r="Y2474" s="136"/>
      <c r="Z2474" s="136"/>
      <c r="AA2474" s="136"/>
      <c r="AB2474" s="136"/>
      <c r="AC2474" s="136"/>
      <c r="AD2474" s="136"/>
      <c r="AE2474" s="136"/>
      <c r="AF2474" s="136"/>
      <c r="AG2474" s="136"/>
      <c r="AH2474" s="136"/>
      <c r="AI2474" s="136"/>
    </row>
    <row r="2475" spans="1:35" ht="15" x14ac:dyDescent="0.25">
      <c r="A2475" s="133">
        <v>370000</v>
      </c>
      <c r="B2475" s="133" t="s">
        <v>5742</v>
      </c>
      <c r="C2475" s="133">
        <v>3</v>
      </c>
      <c r="D2475" s="133" t="s">
        <v>5204</v>
      </c>
      <c r="E2475" s="133">
        <v>370</v>
      </c>
      <c r="F2475" s="133" t="s">
        <v>5740</v>
      </c>
      <c r="G2475" s="133">
        <v>37000</v>
      </c>
      <c r="H2475" s="133" t="s">
        <v>5740</v>
      </c>
      <c r="I2475" s="133">
        <v>990239</v>
      </c>
      <c r="J2475" s="133" t="s">
        <v>5759</v>
      </c>
      <c r="K2475" s="133" t="s">
        <v>604</v>
      </c>
      <c r="L2475" s="135" t="str">
        <f t="shared" si="76"/>
        <v>SD</v>
      </c>
      <c r="M2475" s="131">
        <f t="shared" si="77"/>
        <v>0</v>
      </c>
      <c r="P2475" s="136"/>
      <c r="Q2475" s="136"/>
      <c r="R2475" s="136"/>
      <c r="S2475" s="136"/>
      <c r="T2475"/>
      <c r="U2475" s="136"/>
      <c r="V2475" s="136"/>
      <c r="W2475"/>
      <c r="X2475" s="136"/>
      <c r="Y2475" s="136"/>
      <c r="Z2475" s="136"/>
      <c r="AA2475" s="136"/>
      <c r="AB2475" s="136"/>
      <c r="AC2475" s="136"/>
      <c r="AD2475" s="136"/>
      <c r="AE2475" s="136"/>
      <c r="AF2475" s="136"/>
      <c r="AG2475" s="136"/>
      <c r="AH2475" s="136"/>
      <c r="AI2475" s="136"/>
    </row>
    <row r="2476" spans="1:35" ht="15" x14ac:dyDescent="0.25">
      <c r="A2476" s="133">
        <v>400000</v>
      </c>
      <c r="B2476" s="133" t="s">
        <v>5761</v>
      </c>
      <c r="C2476" s="133">
        <v>4</v>
      </c>
      <c r="D2476" s="133" t="s">
        <v>5761</v>
      </c>
      <c r="E2476" s="133">
        <v>400</v>
      </c>
      <c r="F2476" s="133" t="s">
        <v>5761</v>
      </c>
      <c r="G2476" s="133">
        <v>40000</v>
      </c>
      <c r="H2476" s="133" t="s">
        <v>5761</v>
      </c>
      <c r="I2476" s="133">
        <v>109003</v>
      </c>
      <c r="J2476" s="133" t="s">
        <v>5765</v>
      </c>
      <c r="K2476" s="133" t="s">
        <v>538</v>
      </c>
      <c r="L2476" s="135" t="str">
        <f t="shared" si="76"/>
        <v>BA</v>
      </c>
      <c r="M2476" s="131">
        <f t="shared" si="77"/>
        <v>0</v>
      </c>
      <c r="P2476" s="136"/>
      <c r="Q2476" s="136"/>
      <c r="R2476" s="136"/>
      <c r="S2476" s="136"/>
      <c r="T2476"/>
      <c r="U2476" s="136"/>
      <c r="V2476" s="136"/>
      <c r="W2476"/>
      <c r="X2476" s="136"/>
      <c r="Y2476" s="136"/>
      <c r="Z2476" s="136"/>
      <c r="AA2476" s="136"/>
      <c r="AB2476" s="136"/>
      <c r="AC2476" s="136"/>
      <c r="AD2476" s="136"/>
      <c r="AE2476" s="136"/>
      <c r="AF2476" s="136"/>
      <c r="AG2476" s="136"/>
      <c r="AH2476" s="136"/>
      <c r="AI2476" s="136"/>
    </row>
    <row r="2477" spans="1:35" ht="15" x14ac:dyDescent="0.25">
      <c r="A2477" s="133">
        <v>400000</v>
      </c>
      <c r="B2477" s="133" t="s">
        <v>5761</v>
      </c>
      <c r="C2477" s="133">
        <v>4</v>
      </c>
      <c r="D2477" s="133" t="s">
        <v>5761</v>
      </c>
      <c r="E2477" s="133">
        <v>400</v>
      </c>
      <c r="F2477" s="133" t="s">
        <v>5761</v>
      </c>
      <c r="G2477" s="133">
        <v>40000</v>
      </c>
      <c r="H2477" s="133" t="s">
        <v>5761</v>
      </c>
      <c r="I2477" s="133">
        <v>109300</v>
      </c>
      <c r="J2477" s="133" t="s">
        <v>5767</v>
      </c>
      <c r="K2477" s="133" t="s">
        <v>538</v>
      </c>
      <c r="L2477" s="135" t="str">
        <f t="shared" si="76"/>
        <v>BA</v>
      </c>
      <c r="M2477" s="131">
        <f t="shared" si="77"/>
        <v>0</v>
      </c>
      <c r="P2477" s="136"/>
      <c r="Q2477" s="136"/>
      <c r="R2477" s="136"/>
      <c r="S2477" s="136"/>
      <c r="T2477"/>
      <c r="U2477" s="136"/>
      <c r="V2477" s="136"/>
      <c r="W2477"/>
      <c r="X2477" s="136"/>
      <c r="Y2477" s="136"/>
      <c r="Z2477" s="136"/>
      <c r="AA2477" s="136"/>
      <c r="AB2477" s="136"/>
      <c r="AC2477" s="136"/>
      <c r="AD2477" s="136"/>
      <c r="AE2477" s="136"/>
      <c r="AF2477" s="136"/>
      <c r="AG2477" s="136"/>
      <c r="AH2477" s="136"/>
      <c r="AI2477" s="136"/>
    </row>
    <row r="2478" spans="1:35" ht="15" x14ac:dyDescent="0.25">
      <c r="A2478" s="133">
        <v>400000</v>
      </c>
      <c r="B2478" s="133" t="s">
        <v>5761</v>
      </c>
      <c r="C2478" s="133">
        <v>4</v>
      </c>
      <c r="D2478" s="133" t="s">
        <v>5761</v>
      </c>
      <c r="E2478" s="133">
        <v>400</v>
      </c>
      <c r="F2478" s="133" t="s">
        <v>5761</v>
      </c>
      <c r="G2478" s="133">
        <v>40000</v>
      </c>
      <c r="H2478" s="133" t="s">
        <v>5761</v>
      </c>
      <c r="I2478" s="133">
        <v>109303</v>
      </c>
      <c r="J2478" s="133" t="s">
        <v>5769</v>
      </c>
      <c r="K2478" s="133" t="s">
        <v>538</v>
      </c>
      <c r="L2478" s="135" t="str">
        <f t="shared" si="76"/>
        <v>BA</v>
      </c>
      <c r="M2478" s="131">
        <f t="shared" si="77"/>
        <v>0</v>
      </c>
      <c r="P2478" s="136"/>
      <c r="Q2478" s="136"/>
      <c r="R2478" s="136"/>
      <c r="S2478" s="136"/>
      <c r="T2478"/>
      <c r="U2478" s="136"/>
      <c r="V2478" s="136"/>
      <c r="W2478"/>
      <c r="X2478" s="136"/>
      <c r="Y2478" s="136"/>
      <c r="Z2478" s="136"/>
      <c r="AA2478" s="136"/>
      <c r="AB2478" s="136"/>
      <c r="AC2478" s="136"/>
      <c r="AD2478" s="136"/>
      <c r="AE2478" s="136"/>
      <c r="AF2478" s="136"/>
      <c r="AG2478" s="136"/>
      <c r="AH2478" s="136"/>
      <c r="AI2478" s="136"/>
    </row>
    <row r="2479" spans="1:35" ht="15" x14ac:dyDescent="0.25">
      <c r="A2479" s="133">
        <v>400000</v>
      </c>
      <c r="B2479" s="133" t="s">
        <v>5761</v>
      </c>
      <c r="C2479" s="133">
        <v>4</v>
      </c>
      <c r="D2479" s="133" t="s">
        <v>5761</v>
      </c>
      <c r="E2479" s="133">
        <v>400</v>
      </c>
      <c r="F2479" s="133" t="s">
        <v>5761</v>
      </c>
      <c r="G2479" s="133">
        <v>40000</v>
      </c>
      <c r="H2479" s="133" t="s">
        <v>5761</v>
      </c>
      <c r="I2479" s="133">
        <v>109326</v>
      </c>
      <c r="J2479" s="133" t="s">
        <v>5771</v>
      </c>
      <c r="K2479" s="133" t="s">
        <v>538</v>
      </c>
      <c r="L2479" s="135" t="str">
        <f t="shared" si="76"/>
        <v>BA</v>
      </c>
      <c r="M2479" s="131">
        <f t="shared" si="77"/>
        <v>0</v>
      </c>
      <c r="P2479" s="136"/>
      <c r="Q2479" s="136"/>
      <c r="R2479" s="136"/>
      <c r="S2479" s="136"/>
      <c r="T2479"/>
      <c r="U2479" s="136"/>
      <c r="V2479" s="136"/>
      <c r="W2479"/>
      <c r="X2479" s="136"/>
      <c r="Y2479" s="136"/>
      <c r="Z2479" s="136"/>
      <c r="AA2479" s="136"/>
      <c r="AB2479" s="136"/>
      <c r="AC2479" s="136"/>
      <c r="AD2479" s="136"/>
      <c r="AE2479" s="136"/>
      <c r="AF2479" s="136"/>
      <c r="AG2479" s="136"/>
      <c r="AH2479" s="136"/>
      <c r="AI2479" s="136"/>
    </row>
    <row r="2480" spans="1:35" ht="15" x14ac:dyDescent="0.25">
      <c r="A2480" s="133">
        <v>400000</v>
      </c>
      <c r="B2480" s="133" t="s">
        <v>5761</v>
      </c>
      <c r="C2480" s="133">
        <v>4</v>
      </c>
      <c r="D2480" s="133" t="s">
        <v>5761</v>
      </c>
      <c r="E2480" s="133">
        <v>400</v>
      </c>
      <c r="F2480" s="133" t="s">
        <v>5761</v>
      </c>
      <c r="G2480" s="133">
        <v>40000</v>
      </c>
      <c r="H2480" s="133" t="s">
        <v>5761</v>
      </c>
      <c r="I2480" s="133">
        <v>109328</v>
      </c>
      <c r="J2480" s="133" t="s">
        <v>5773</v>
      </c>
      <c r="K2480" s="133" t="s">
        <v>538</v>
      </c>
      <c r="L2480" s="135" t="str">
        <f t="shared" si="76"/>
        <v>BA</v>
      </c>
      <c r="M2480" s="131">
        <f t="shared" si="77"/>
        <v>0</v>
      </c>
      <c r="P2480" s="136"/>
      <c r="Q2480" s="136"/>
      <c r="R2480" s="136"/>
      <c r="S2480" s="136"/>
      <c r="T2480"/>
      <c r="U2480" s="136"/>
      <c r="V2480" s="136"/>
      <c r="W2480"/>
      <c r="X2480" s="136"/>
      <c r="Y2480" s="136"/>
      <c r="Z2480" s="136"/>
      <c r="AA2480" s="136"/>
      <c r="AB2480" s="136"/>
      <c r="AC2480" s="136"/>
      <c r="AD2480" s="136"/>
      <c r="AE2480" s="136"/>
      <c r="AF2480" s="136"/>
      <c r="AG2480" s="136"/>
      <c r="AH2480" s="136"/>
      <c r="AI2480" s="136"/>
    </row>
    <row r="2481" spans="1:35" ht="15" x14ac:dyDescent="0.25">
      <c r="A2481" s="133">
        <v>400000</v>
      </c>
      <c r="B2481" s="133" t="s">
        <v>5761</v>
      </c>
      <c r="C2481" s="133">
        <v>4</v>
      </c>
      <c r="D2481" s="133" t="s">
        <v>5761</v>
      </c>
      <c r="E2481" s="133">
        <v>400</v>
      </c>
      <c r="F2481" s="133" t="s">
        <v>5761</v>
      </c>
      <c r="G2481" s="133">
        <v>40000</v>
      </c>
      <c r="H2481" s="133" t="s">
        <v>5761</v>
      </c>
      <c r="I2481" s="133">
        <v>109329</v>
      </c>
      <c r="J2481" s="133" t="s">
        <v>5775</v>
      </c>
      <c r="K2481" s="133" t="s">
        <v>538</v>
      </c>
      <c r="L2481" s="135" t="str">
        <f t="shared" si="76"/>
        <v>BA</v>
      </c>
      <c r="M2481" s="131">
        <f t="shared" si="77"/>
        <v>0</v>
      </c>
      <c r="P2481" s="136"/>
      <c r="Q2481" s="136"/>
      <c r="R2481" s="136"/>
      <c r="S2481" s="136"/>
      <c r="T2481"/>
      <c r="U2481" s="136"/>
      <c r="V2481" s="136"/>
      <c r="W2481"/>
      <c r="X2481" s="136"/>
      <c r="Y2481" s="136"/>
      <c r="Z2481" s="136"/>
      <c r="AA2481" s="136"/>
      <c r="AB2481" s="136"/>
      <c r="AC2481" s="136"/>
      <c r="AD2481" s="136"/>
      <c r="AE2481" s="136"/>
      <c r="AF2481" s="136"/>
      <c r="AG2481" s="136"/>
      <c r="AH2481" s="136"/>
      <c r="AI2481" s="136"/>
    </row>
    <row r="2482" spans="1:35" ht="15" x14ac:dyDescent="0.25">
      <c r="A2482" s="133">
        <v>400000</v>
      </c>
      <c r="B2482" s="133" t="s">
        <v>5761</v>
      </c>
      <c r="C2482" s="133">
        <v>4</v>
      </c>
      <c r="D2482" s="133" t="s">
        <v>5761</v>
      </c>
      <c r="E2482" s="133">
        <v>400</v>
      </c>
      <c r="F2482" s="133" t="s">
        <v>5761</v>
      </c>
      <c r="G2482" s="133">
        <v>40000</v>
      </c>
      <c r="H2482" s="133" t="s">
        <v>5761</v>
      </c>
      <c r="I2482" s="133">
        <v>109330</v>
      </c>
      <c r="J2482" s="133" t="s">
        <v>5777</v>
      </c>
      <c r="K2482" s="133" t="s">
        <v>538</v>
      </c>
      <c r="L2482" s="135" t="str">
        <f t="shared" si="76"/>
        <v>BA</v>
      </c>
      <c r="M2482" s="131">
        <f t="shared" si="77"/>
        <v>0</v>
      </c>
      <c r="P2482" s="136"/>
      <c r="Q2482" s="136"/>
      <c r="R2482" s="136"/>
      <c r="S2482" s="136"/>
      <c r="T2482"/>
      <c r="U2482" s="136"/>
      <c r="V2482" s="136"/>
      <c r="W2482"/>
      <c r="X2482" s="136"/>
      <c r="Y2482" s="136"/>
      <c r="Z2482" s="136"/>
      <c r="AA2482" s="136"/>
      <c r="AB2482" s="136"/>
      <c r="AC2482" s="136"/>
      <c r="AD2482" s="136"/>
      <c r="AE2482" s="136"/>
      <c r="AF2482" s="136"/>
      <c r="AG2482" s="136"/>
      <c r="AH2482" s="136"/>
      <c r="AI2482" s="136"/>
    </row>
    <row r="2483" spans="1:35" ht="15" x14ac:dyDescent="0.25">
      <c r="A2483" s="133">
        <v>400000</v>
      </c>
      <c r="B2483" s="133" t="s">
        <v>5761</v>
      </c>
      <c r="C2483" s="133">
        <v>4</v>
      </c>
      <c r="D2483" s="133" t="s">
        <v>5761</v>
      </c>
      <c r="E2483" s="133">
        <v>400</v>
      </c>
      <c r="F2483" s="133" t="s">
        <v>5761</v>
      </c>
      <c r="G2483" s="133">
        <v>40000</v>
      </c>
      <c r="H2483" s="133" t="s">
        <v>5761</v>
      </c>
      <c r="I2483" s="133">
        <v>109331</v>
      </c>
      <c r="J2483" s="133" t="s">
        <v>5779</v>
      </c>
      <c r="K2483" s="133" t="s">
        <v>538</v>
      </c>
      <c r="L2483" s="135" t="str">
        <f t="shared" si="76"/>
        <v>BA</v>
      </c>
      <c r="M2483" s="131">
        <f t="shared" si="77"/>
        <v>0</v>
      </c>
      <c r="P2483" s="136"/>
      <c r="Q2483" s="136"/>
      <c r="R2483" s="136"/>
      <c r="S2483" s="136"/>
      <c r="T2483"/>
      <c r="U2483" s="136"/>
      <c r="V2483" s="136"/>
      <c r="W2483"/>
      <c r="X2483" s="136"/>
      <c r="Y2483" s="136"/>
      <c r="Z2483" s="136"/>
      <c r="AA2483" s="136"/>
      <c r="AB2483" s="136"/>
      <c r="AC2483" s="136"/>
      <c r="AD2483" s="136"/>
      <c r="AE2483" s="136"/>
      <c r="AF2483" s="136"/>
      <c r="AG2483" s="136"/>
      <c r="AH2483" s="136"/>
      <c r="AI2483" s="136"/>
    </row>
    <row r="2484" spans="1:35" ht="15" x14ac:dyDescent="0.25">
      <c r="A2484" s="133">
        <v>400000</v>
      </c>
      <c r="B2484" s="133" t="s">
        <v>5761</v>
      </c>
      <c r="C2484" s="133">
        <v>4</v>
      </c>
      <c r="D2484" s="133" t="s">
        <v>5761</v>
      </c>
      <c r="E2484" s="133">
        <v>400</v>
      </c>
      <c r="F2484" s="133" t="s">
        <v>5761</v>
      </c>
      <c r="G2484" s="133">
        <v>40000</v>
      </c>
      <c r="H2484" s="133" t="s">
        <v>5761</v>
      </c>
      <c r="I2484" s="133">
        <v>109332</v>
      </c>
      <c r="J2484" s="133" t="s">
        <v>5781</v>
      </c>
      <c r="K2484" s="133" t="s">
        <v>538</v>
      </c>
      <c r="L2484" s="135" t="str">
        <f t="shared" si="76"/>
        <v>BA</v>
      </c>
      <c r="M2484" s="131">
        <f t="shared" si="77"/>
        <v>0</v>
      </c>
      <c r="P2484" s="136"/>
      <c r="Q2484" s="136"/>
      <c r="R2484" s="136"/>
      <c r="S2484" s="136"/>
      <c r="T2484"/>
      <c r="U2484" s="136"/>
      <c r="V2484" s="136"/>
      <c r="W2484"/>
      <c r="X2484" s="136"/>
      <c r="Y2484" s="136"/>
      <c r="Z2484" s="136"/>
      <c r="AA2484" s="136"/>
      <c r="AB2484" s="136"/>
      <c r="AC2484" s="136"/>
      <c r="AD2484" s="136"/>
      <c r="AE2484" s="136"/>
      <c r="AF2484" s="136"/>
      <c r="AG2484" s="136"/>
      <c r="AH2484" s="136"/>
      <c r="AI2484" s="136"/>
    </row>
    <row r="2485" spans="1:35" ht="15" x14ac:dyDescent="0.25">
      <c r="A2485" s="133">
        <v>400000</v>
      </c>
      <c r="B2485" s="133" t="s">
        <v>5761</v>
      </c>
      <c r="C2485" s="133">
        <v>4</v>
      </c>
      <c r="D2485" s="133" t="s">
        <v>5761</v>
      </c>
      <c r="E2485" s="133">
        <v>400</v>
      </c>
      <c r="F2485" s="133" t="s">
        <v>5761</v>
      </c>
      <c r="G2485" s="133">
        <v>40000</v>
      </c>
      <c r="H2485" s="133" t="s">
        <v>5761</v>
      </c>
      <c r="I2485" s="133">
        <v>109334</v>
      </c>
      <c r="J2485" s="133" t="s">
        <v>5783</v>
      </c>
      <c r="K2485" s="133" t="s">
        <v>538</v>
      </c>
      <c r="L2485" s="135" t="str">
        <f t="shared" si="76"/>
        <v>BA</v>
      </c>
      <c r="M2485" s="131">
        <f t="shared" si="77"/>
        <v>0</v>
      </c>
      <c r="P2485" s="136"/>
      <c r="Q2485" s="136"/>
      <c r="R2485" s="136"/>
      <c r="S2485" s="136"/>
      <c r="T2485"/>
      <c r="U2485" s="136"/>
      <c r="V2485" s="136"/>
      <c r="W2485"/>
      <c r="X2485" s="136"/>
      <c r="Y2485" s="136"/>
      <c r="Z2485" s="136"/>
      <c r="AA2485" s="136"/>
      <c r="AB2485" s="136"/>
      <c r="AC2485" s="136"/>
      <c r="AD2485" s="136"/>
      <c r="AE2485" s="136"/>
      <c r="AF2485" s="136"/>
      <c r="AG2485" s="136"/>
      <c r="AH2485" s="136"/>
      <c r="AI2485" s="136"/>
    </row>
    <row r="2486" spans="1:35" ht="15" x14ac:dyDescent="0.25">
      <c r="A2486" s="133">
        <v>400000</v>
      </c>
      <c r="B2486" s="133" t="s">
        <v>5761</v>
      </c>
      <c r="C2486" s="133">
        <v>4</v>
      </c>
      <c r="D2486" s="133" t="s">
        <v>5761</v>
      </c>
      <c r="E2486" s="133">
        <v>400</v>
      </c>
      <c r="F2486" s="133" t="s">
        <v>5761</v>
      </c>
      <c r="G2486" s="133">
        <v>40000</v>
      </c>
      <c r="H2486" s="133" t="s">
        <v>5761</v>
      </c>
      <c r="I2486" s="133">
        <v>109336</v>
      </c>
      <c r="J2486" s="133" t="s">
        <v>5785</v>
      </c>
      <c r="K2486" s="133" t="s">
        <v>538</v>
      </c>
      <c r="L2486" s="135" t="str">
        <f t="shared" si="76"/>
        <v>BA</v>
      </c>
      <c r="M2486" s="131">
        <f t="shared" si="77"/>
        <v>0</v>
      </c>
      <c r="P2486" s="136"/>
      <c r="Q2486" s="136"/>
      <c r="R2486" s="136"/>
      <c r="S2486" s="136"/>
      <c r="T2486"/>
      <c r="U2486" s="136"/>
      <c r="V2486" s="136"/>
      <c r="W2486"/>
      <c r="X2486" s="136"/>
      <c r="Y2486" s="136"/>
      <c r="Z2486" s="136"/>
      <c r="AA2486" s="136"/>
      <c r="AB2486" s="136"/>
      <c r="AC2486" s="136"/>
      <c r="AD2486" s="136"/>
      <c r="AE2486" s="136"/>
      <c r="AF2486" s="136"/>
      <c r="AG2486" s="136"/>
      <c r="AH2486" s="136"/>
      <c r="AI2486" s="136"/>
    </row>
    <row r="2487" spans="1:35" ht="15" x14ac:dyDescent="0.25">
      <c r="A2487" s="133">
        <v>400000</v>
      </c>
      <c r="B2487" s="133" t="s">
        <v>5761</v>
      </c>
      <c r="C2487" s="133">
        <v>4</v>
      </c>
      <c r="D2487" s="133" t="s">
        <v>5761</v>
      </c>
      <c r="E2487" s="133">
        <v>400</v>
      </c>
      <c r="F2487" s="133" t="s">
        <v>5761</v>
      </c>
      <c r="G2487" s="133">
        <v>40000</v>
      </c>
      <c r="H2487" s="133" t="s">
        <v>5761</v>
      </c>
      <c r="I2487" s="133">
        <v>110016</v>
      </c>
      <c r="J2487" s="133" t="s">
        <v>5787</v>
      </c>
      <c r="K2487" s="133" t="s">
        <v>843</v>
      </c>
      <c r="L2487" s="135" t="str">
        <f t="shared" si="76"/>
        <v>BA</v>
      </c>
      <c r="M2487" s="131">
        <f t="shared" si="77"/>
        <v>0</v>
      </c>
      <c r="P2487" s="136"/>
      <c r="Q2487" s="136"/>
      <c r="R2487" s="136"/>
      <c r="S2487" s="136"/>
      <c r="T2487"/>
      <c r="U2487" s="136"/>
      <c r="V2487" s="136"/>
      <c r="W2487"/>
      <c r="X2487" s="136"/>
      <c r="Y2487" s="136"/>
      <c r="Z2487" s="136"/>
      <c r="AA2487" s="136"/>
      <c r="AB2487" s="136"/>
      <c r="AC2487" s="136"/>
      <c r="AD2487" s="136"/>
      <c r="AE2487" s="136"/>
      <c r="AF2487" s="136"/>
      <c r="AG2487" s="136"/>
      <c r="AH2487" s="136"/>
      <c r="AI2487" s="136"/>
    </row>
    <row r="2488" spans="1:35" ht="15" x14ac:dyDescent="0.25">
      <c r="A2488" s="133">
        <v>400000</v>
      </c>
      <c r="B2488" s="133" t="s">
        <v>5761</v>
      </c>
      <c r="C2488" s="133">
        <v>4</v>
      </c>
      <c r="D2488" s="133" t="s">
        <v>5761</v>
      </c>
      <c r="E2488" s="133">
        <v>400</v>
      </c>
      <c r="F2488" s="133" t="s">
        <v>5761</v>
      </c>
      <c r="G2488" s="133">
        <v>40000</v>
      </c>
      <c r="H2488" s="133" t="s">
        <v>5761</v>
      </c>
      <c r="I2488" s="133">
        <v>221831</v>
      </c>
      <c r="J2488" s="133" t="s">
        <v>5789</v>
      </c>
      <c r="K2488" s="133" t="s">
        <v>538</v>
      </c>
      <c r="L2488" s="135" t="str">
        <f t="shared" si="76"/>
        <v>BA</v>
      </c>
      <c r="M2488" s="131">
        <f t="shared" si="77"/>
        <v>0</v>
      </c>
      <c r="P2488" s="136"/>
      <c r="Q2488" s="136"/>
      <c r="R2488" s="136"/>
      <c r="S2488" s="136"/>
      <c r="T2488"/>
      <c r="U2488" s="136"/>
      <c r="V2488" s="136"/>
      <c r="W2488"/>
      <c r="X2488" s="136"/>
      <c r="Y2488" s="136"/>
      <c r="Z2488" s="136"/>
      <c r="AA2488" s="136"/>
      <c r="AB2488" s="136"/>
      <c r="AC2488" s="136"/>
      <c r="AD2488" s="136"/>
      <c r="AE2488" s="136"/>
      <c r="AF2488" s="136"/>
      <c r="AG2488" s="136"/>
      <c r="AH2488" s="136"/>
      <c r="AI2488" s="136"/>
    </row>
    <row r="2489" spans="1:35" ht="15" x14ac:dyDescent="0.25">
      <c r="A2489" s="133">
        <v>400000</v>
      </c>
      <c r="B2489" s="133" t="s">
        <v>5761</v>
      </c>
      <c r="C2489" s="133">
        <v>4</v>
      </c>
      <c r="D2489" s="133" t="s">
        <v>5761</v>
      </c>
      <c r="E2489" s="133">
        <v>400</v>
      </c>
      <c r="F2489" s="133" t="s">
        <v>5761</v>
      </c>
      <c r="G2489" s="133">
        <v>40000</v>
      </c>
      <c r="H2489" s="133" t="s">
        <v>5761</v>
      </c>
      <c r="I2489" s="133">
        <v>221836</v>
      </c>
      <c r="J2489" s="133" t="s">
        <v>5791</v>
      </c>
      <c r="K2489" s="133" t="s">
        <v>538</v>
      </c>
      <c r="L2489" s="135" t="str">
        <f t="shared" si="76"/>
        <v>BA</v>
      </c>
      <c r="M2489" s="131">
        <f t="shared" si="77"/>
        <v>0</v>
      </c>
      <c r="P2489" s="136"/>
      <c r="Q2489" s="136"/>
      <c r="R2489" s="136"/>
      <c r="S2489" s="136"/>
      <c r="T2489"/>
      <c r="U2489" s="136"/>
      <c r="V2489" s="136"/>
      <c r="W2489"/>
      <c r="X2489" s="136"/>
      <c r="Y2489" s="136"/>
      <c r="Z2489" s="136"/>
      <c r="AA2489" s="136"/>
      <c r="AB2489" s="136"/>
      <c r="AC2489" s="136"/>
      <c r="AD2489" s="136"/>
      <c r="AE2489" s="136"/>
      <c r="AF2489" s="136"/>
      <c r="AG2489" s="136"/>
      <c r="AH2489" s="136"/>
      <c r="AI2489" s="136"/>
    </row>
    <row r="2490" spans="1:35" ht="15" x14ac:dyDescent="0.25">
      <c r="A2490" s="133">
        <v>400000</v>
      </c>
      <c r="B2490" s="133" t="s">
        <v>5761</v>
      </c>
      <c r="C2490" s="133">
        <v>4</v>
      </c>
      <c r="D2490" s="133" t="s">
        <v>5761</v>
      </c>
      <c r="E2490" s="133">
        <v>400</v>
      </c>
      <c r="F2490" s="133" t="s">
        <v>5761</v>
      </c>
      <c r="G2490" s="133">
        <v>40000</v>
      </c>
      <c r="H2490" s="133" t="s">
        <v>5761</v>
      </c>
      <c r="I2490" s="133">
        <v>221839</v>
      </c>
      <c r="J2490" s="133" t="s">
        <v>5793</v>
      </c>
      <c r="K2490" s="133" t="s">
        <v>538</v>
      </c>
      <c r="L2490" s="135" t="str">
        <f t="shared" si="76"/>
        <v>BA</v>
      </c>
      <c r="M2490" s="131">
        <f t="shared" si="77"/>
        <v>0</v>
      </c>
      <c r="P2490" s="136"/>
      <c r="Q2490" s="136"/>
      <c r="R2490" s="136"/>
      <c r="S2490" s="136"/>
      <c r="T2490"/>
      <c r="U2490" s="136"/>
      <c r="V2490" s="136"/>
      <c r="W2490"/>
      <c r="X2490" s="136"/>
      <c r="Y2490" s="136"/>
      <c r="Z2490" s="136"/>
      <c r="AA2490" s="136"/>
      <c r="AB2490" s="136"/>
      <c r="AC2490" s="136"/>
      <c r="AD2490" s="136"/>
      <c r="AE2490" s="136"/>
      <c r="AF2490" s="136"/>
      <c r="AG2490" s="136"/>
      <c r="AH2490" s="136"/>
      <c r="AI2490" s="136"/>
    </row>
    <row r="2491" spans="1:35" ht="15" x14ac:dyDescent="0.25">
      <c r="A2491" s="133">
        <v>400000</v>
      </c>
      <c r="B2491" s="133" t="s">
        <v>5761</v>
      </c>
      <c r="C2491" s="133">
        <v>4</v>
      </c>
      <c r="D2491" s="133" t="s">
        <v>5761</v>
      </c>
      <c r="E2491" s="133">
        <v>400</v>
      </c>
      <c r="F2491" s="133" t="s">
        <v>5761</v>
      </c>
      <c r="G2491" s="133">
        <v>40000</v>
      </c>
      <c r="H2491" s="133" t="s">
        <v>5761</v>
      </c>
      <c r="I2491" s="133">
        <v>221840</v>
      </c>
      <c r="J2491" s="133" t="s">
        <v>5795</v>
      </c>
      <c r="K2491" s="133" t="s">
        <v>538</v>
      </c>
      <c r="L2491" s="135" t="str">
        <f t="shared" si="76"/>
        <v>BA</v>
      </c>
      <c r="M2491" s="131">
        <f t="shared" si="77"/>
        <v>0</v>
      </c>
      <c r="P2491" s="136"/>
      <c r="Q2491" s="136"/>
      <c r="R2491" s="136"/>
      <c r="S2491" s="136"/>
      <c r="T2491"/>
      <c r="U2491" s="136"/>
      <c r="V2491" s="136"/>
      <c r="W2491"/>
      <c r="X2491" s="136"/>
      <c r="Y2491" s="136"/>
      <c r="Z2491" s="136"/>
      <c r="AA2491" s="136"/>
      <c r="AB2491" s="136"/>
      <c r="AC2491" s="136"/>
      <c r="AD2491" s="136"/>
      <c r="AE2491" s="136"/>
      <c r="AF2491" s="136"/>
      <c r="AG2491" s="136"/>
      <c r="AH2491" s="136"/>
      <c r="AI2491" s="136"/>
    </row>
    <row r="2492" spans="1:35" ht="15" x14ac:dyDescent="0.25">
      <c r="A2492" s="133">
        <v>400000</v>
      </c>
      <c r="B2492" s="133" t="s">
        <v>5761</v>
      </c>
      <c r="C2492" s="133">
        <v>4</v>
      </c>
      <c r="D2492" s="133" t="s">
        <v>5761</v>
      </c>
      <c r="E2492" s="133">
        <v>400</v>
      </c>
      <c r="F2492" s="133" t="s">
        <v>5761</v>
      </c>
      <c r="G2492" s="133">
        <v>40000</v>
      </c>
      <c r="H2492" s="133" t="s">
        <v>5761</v>
      </c>
      <c r="I2492" s="133">
        <v>221846</v>
      </c>
      <c r="J2492" s="133" t="s">
        <v>5797</v>
      </c>
      <c r="K2492" s="133" t="s">
        <v>538</v>
      </c>
      <c r="L2492" s="135" t="str">
        <f t="shared" si="76"/>
        <v>BA</v>
      </c>
      <c r="M2492" s="131">
        <f t="shared" si="77"/>
        <v>0</v>
      </c>
      <c r="P2492" s="136"/>
      <c r="Q2492" s="136"/>
      <c r="R2492" s="136"/>
      <c r="S2492" s="136"/>
      <c r="T2492"/>
      <c r="U2492" s="136"/>
      <c r="V2492" s="136"/>
      <c r="W2492"/>
      <c r="X2492" s="136"/>
      <c r="Y2492" s="136"/>
      <c r="Z2492" s="136"/>
      <c r="AA2492" s="136"/>
      <c r="AB2492" s="136"/>
      <c r="AC2492" s="136"/>
      <c r="AD2492" s="136"/>
      <c r="AE2492" s="136"/>
      <c r="AF2492" s="136"/>
      <c r="AG2492" s="136"/>
      <c r="AH2492" s="136"/>
      <c r="AI2492" s="136"/>
    </row>
    <row r="2493" spans="1:35" ht="15" x14ac:dyDescent="0.25">
      <c r="A2493" s="133">
        <v>400000</v>
      </c>
      <c r="B2493" s="133" t="s">
        <v>5761</v>
      </c>
      <c r="C2493" s="133">
        <v>4</v>
      </c>
      <c r="D2493" s="133" t="s">
        <v>5761</v>
      </c>
      <c r="E2493" s="133">
        <v>400</v>
      </c>
      <c r="F2493" s="133" t="s">
        <v>5761</v>
      </c>
      <c r="G2493" s="133">
        <v>40000</v>
      </c>
      <c r="H2493" s="133" t="s">
        <v>5761</v>
      </c>
      <c r="I2493" s="133">
        <v>227209</v>
      </c>
      <c r="J2493" s="133" t="s">
        <v>5799</v>
      </c>
      <c r="K2493" s="133" t="s">
        <v>545</v>
      </c>
      <c r="L2493" s="135" t="str">
        <f t="shared" si="76"/>
        <v>BA</v>
      </c>
      <c r="M2493" s="131">
        <f t="shared" si="77"/>
        <v>0</v>
      </c>
      <c r="P2493" s="136"/>
      <c r="Q2493" s="136"/>
      <c r="R2493" s="136"/>
      <c r="S2493" s="136"/>
      <c r="T2493"/>
      <c r="U2493" s="136"/>
      <c r="V2493" s="136"/>
      <c r="W2493"/>
      <c r="X2493" s="136"/>
      <c r="Y2493" s="136"/>
      <c r="Z2493" s="136"/>
      <c r="AA2493" s="136"/>
      <c r="AB2493" s="136"/>
      <c r="AC2493" s="136"/>
      <c r="AD2493" s="136"/>
      <c r="AE2493" s="136"/>
      <c r="AF2493" s="136"/>
      <c r="AG2493" s="136"/>
      <c r="AH2493" s="136"/>
      <c r="AI2493" s="136"/>
    </row>
    <row r="2494" spans="1:35" ht="15" x14ac:dyDescent="0.25">
      <c r="A2494" s="133">
        <v>400000</v>
      </c>
      <c r="B2494" s="133" t="s">
        <v>5761</v>
      </c>
      <c r="C2494" s="133">
        <v>4</v>
      </c>
      <c r="D2494" s="133" t="s">
        <v>5761</v>
      </c>
      <c r="E2494" s="133">
        <v>400</v>
      </c>
      <c r="F2494" s="133" t="s">
        <v>5761</v>
      </c>
      <c r="G2494" s="133">
        <v>40000</v>
      </c>
      <c r="H2494" s="133" t="s">
        <v>5761</v>
      </c>
      <c r="I2494" s="133">
        <v>229000</v>
      </c>
      <c r="J2494" s="133" t="s">
        <v>5801</v>
      </c>
      <c r="K2494" s="133" t="s">
        <v>538</v>
      </c>
      <c r="L2494" s="135" t="str">
        <f t="shared" si="76"/>
        <v>BA</v>
      </c>
      <c r="M2494" s="131">
        <f t="shared" si="77"/>
        <v>0</v>
      </c>
      <c r="P2494" s="136"/>
      <c r="Q2494" s="136"/>
      <c r="R2494" s="136"/>
      <c r="S2494" s="136"/>
      <c r="T2494"/>
      <c r="U2494" s="136"/>
      <c r="V2494" s="136"/>
      <c r="W2494"/>
      <c r="X2494" s="136"/>
      <c r="Y2494" s="136"/>
      <c r="Z2494" s="136"/>
      <c r="AA2494" s="136"/>
      <c r="AB2494" s="136"/>
      <c r="AC2494" s="136"/>
      <c r="AD2494" s="136"/>
      <c r="AE2494" s="136"/>
      <c r="AF2494" s="136"/>
      <c r="AG2494" s="136"/>
      <c r="AH2494" s="136"/>
      <c r="AI2494" s="136"/>
    </row>
    <row r="2495" spans="1:35" ht="15" x14ac:dyDescent="0.25">
      <c r="A2495" s="133">
        <v>400000</v>
      </c>
      <c r="B2495" s="133" t="s">
        <v>5761</v>
      </c>
      <c r="C2495" s="133">
        <v>4</v>
      </c>
      <c r="D2495" s="133" t="s">
        <v>5761</v>
      </c>
      <c r="E2495" s="133">
        <v>400</v>
      </c>
      <c r="F2495" s="133" t="s">
        <v>5761</v>
      </c>
      <c r="G2495" s="133">
        <v>40000</v>
      </c>
      <c r="H2495" s="133" t="s">
        <v>5761</v>
      </c>
      <c r="I2495" s="133">
        <v>229031</v>
      </c>
      <c r="J2495" s="133" t="s">
        <v>5803</v>
      </c>
      <c r="K2495" s="133" t="s">
        <v>538</v>
      </c>
      <c r="L2495" s="135" t="str">
        <f t="shared" si="76"/>
        <v>BA</v>
      </c>
      <c r="M2495" s="131">
        <f t="shared" si="77"/>
        <v>0</v>
      </c>
      <c r="P2495" s="136"/>
      <c r="Q2495" s="136"/>
      <c r="R2495" s="136"/>
      <c r="S2495" s="136"/>
      <c r="T2495"/>
      <c r="U2495" s="136"/>
      <c r="V2495" s="136"/>
      <c r="W2495"/>
      <c r="X2495" s="136"/>
      <c r="Y2495" s="136"/>
      <c r="Z2495" s="136"/>
      <c r="AA2495" s="136"/>
      <c r="AB2495" s="136"/>
      <c r="AC2495" s="136"/>
      <c r="AD2495" s="136"/>
      <c r="AE2495" s="136"/>
      <c r="AF2495" s="136"/>
      <c r="AG2495" s="136"/>
      <c r="AH2495" s="136"/>
      <c r="AI2495" s="136"/>
    </row>
    <row r="2496" spans="1:35" ht="15" x14ac:dyDescent="0.25">
      <c r="A2496" s="133">
        <v>400000</v>
      </c>
      <c r="B2496" s="133" t="s">
        <v>5761</v>
      </c>
      <c r="C2496" s="133">
        <v>4</v>
      </c>
      <c r="D2496" s="133" t="s">
        <v>5761</v>
      </c>
      <c r="E2496" s="133">
        <v>400</v>
      </c>
      <c r="F2496" s="133" t="s">
        <v>5761</v>
      </c>
      <c r="G2496" s="133">
        <v>40000</v>
      </c>
      <c r="H2496" s="133" t="s">
        <v>5761</v>
      </c>
      <c r="I2496" s="133">
        <v>229034</v>
      </c>
      <c r="J2496" s="133" t="s">
        <v>5805</v>
      </c>
      <c r="K2496" s="133" t="s">
        <v>538</v>
      </c>
      <c r="L2496" s="135" t="str">
        <f t="shared" si="76"/>
        <v>BA</v>
      </c>
      <c r="M2496" s="131">
        <f t="shared" si="77"/>
        <v>0</v>
      </c>
      <c r="P2496" s="136"/>
      <c r="Q2496" s="136"/>
      <c r="R2496" s="136"/>
      <c r="S2496" s="136"/>
      <c r="T2496"/>
      <c r="U2496" s="136"/>
      <c r="V2496" s="136"/>
      <c r="W2496"/>
      <c r="X2496" s="136"/>
      <c r="Y2496" s="136"/>
      <c r="Z2496" s="136"/>
      <c r="AA2496" s="136"/>
      <c r="AB2496" s="136"/>
      <c r="AC2496" s="136"/>
      <c r="AD2496" s="136"/>
      <c r="AE2496" s="136"/>
      <c r="AF2496" s="136"/>
      <c r="AG2496" s="136"/>
      <c r="AH2496" s="136"/>
      <c r="AI2496" s="136"/>
    </row>
    <row r="2497" spans="1:35" ht="15" x14ac:dyDescent="0.25">
      <c r="A2497" s="133">
        <v>400000</v>
      </c>
      <c r="B2497" s="133" t="s">
        <v>5761</v>
      </c>
      <c r="C2497" s="133">
        <v>4</v>
      </c>
      <c r="D2497" s="133" t="s">
        <v>5761</v>
      </c>
      <c r="E2497" s="133">
        <v>400</v>
      </c>
      <c r="F2497" s="133" t="s">
        <v>5761</v>
      </c>
      <c r="G2497" s="133">
        <v>40000</v>
      </c>
      <c r="H2497" s="133" t="s">
        <v>5761</v>
      </c>
      <c r="I2497" s="133">
        <v>229041</v>
      </c>
      <c r="J2497" s="133" t="s">
        <v>5807</v>
      </c>
      <c r="K2497" s="133" t="s">
        <v>538</v>
      </c>
      <c r="L2497" s="135" t="str">
        <f t="shared" si="76"/>
        <v>BA</v>
      </c>
      <c r="M2497" s="131">
        <f t="shared" si="77"/>
        <v>0</v>
      </c>
      <c r="P2497" s="136"/>
      <c r="Q2497" s="136"/>
      <c r="R2497" s="136"/>
      <c r="S2497" s="136"/>
      <c r="T2497"/>
      <c r="U2497" s="136"/>
      <c r="V2497" s="136"/>
      <c r="W2497"/>
      <c r="X2497" s="136"/>
      <c r="Y2497" s="136"/>
      <c r="Z2497" s="136"/>
      <c r="AA2497" s="136"/>
      <c r="AB2497" s="136"/>
      <c r="AC2497" s="136"/>
      <c r="AD2497" s="136"/>
      <c r="AE2497" s="136"/>
      <c r="AF2497" s="136"/>
      <c r="AG2497" s="136"/>
      <c r="AH2497" s="136"/>
      <c r="AI2497" s="136"/>
    </row>
    <row r="2498" spans="1:35" ht="15" x14ac:dyDescent="0.25">
      <c r="A2498" s="133">
        <v>400000</v>
      </c>
      <c r="B2498" s="133" t="s">
        <v>5761</v>
      </c>
      <c r="C2498" s="133">
        <v>4</v>
      </c>
      <c r="D2498" s="133" t="s">
        <v>5761</v>
      </c>
      <c r="E2498" s="133">
        <v>400</v>
      </c>
      <c r="F2498" s="133" t="s">
        <v>5761</v>
      </c>
      <c r="G2498" s="133">
        <v>40000</v>
      </c>
      <c r="H2498" s="133" t="s">
        <v>5761</v>
      </c>
      <c r="I2498" s="133">
        <v>332193</v>
      </c>
      <c r="J2498" s="133" t="s">
        <v>5809</v>
      </c>
      <c r="K2498" s="133" t="s">
        <v>538</v>
      </c>
      <c r="L2498" s="135" t="str">
        <f t="shared" si="76"/>
        <v>BA</v>
      </c>
      <c r="M2498" s="131">
        <f t="shared" si="77"/>
        <v>0</v>
      </c>
      <c r="P2498" s="136"/>
      <c r="Q2498" s="136"/>
      <c r="R2498" s="136"/>
      <c r="S2498" s="136"/>
      <c r="T2498"/>
      <c r="U2498" s="136"/>
      <c r="V2498" s="136"/>
      <c r="W2498"/>
      <c r="X2498" s="136"/>
      <c r="Y2498" s="136"/>
      <c r="Z2498" s="136"/>
      <c r="AA2498" s="136"/>
      <c r="AB2498" s="136"/>
      <c r="AC2498" s="136"/>
      <c r="AD2498" s="136"/>
      <c r="AE2498" s="136"/>
      <c r="AF2498" s="136"/>
      <c r="AG2498" s="136"/>
      <c r="AH2498" s="136"/>
      <c r="AI2498" s="136"/>
    </row>
    <row r="2499" spans="1:35" ht="15" x14ac:dyDescent="0.25">
      <c r="A2499" s="133">
        <v>400000</v>
      </c>
      <c r="B2499" s="133" t="s">
        <v>5761</v>
      </c>
      <c r="C2499" s="133">
        <v>4</v>
      </c>
      <c r="D2499" s="133" t="s">
        <v>5761</v>
      </c>
      <c r="E2499" s="133">
        <v>400</v>
      </c>
      <c r="F2499" s="133" t="s">
        <v>5761</v>
      </c>
      <c r="G2499" s="133">
        <v>40000</v>
      </c>
      <c r="H2499" s="133" t="s">
        <v>5761</v>
      </c>
      <c r="I2499" s="133">
        <v>335150</v>
      </c>
      <c r="J2499" s="133" t="s">
        <v>5811</v>
      </c>
      <c r="K2499" s="133" t="s">
        <v>877</v>
      </c>
      <c r="L2499" s="135" t="str">
        <f t="shared" si="76"/>
        <v>BA</v>
      </c>
      <c r="M2499" s="131">
        <f t="shared" si="77"/>
        <v>0</v>
      </c>
      <c r="P2499" s="136"/>
      <c r="Q2499" s="136"/>
      <c r="R2499" s="136"/>
      <c r="S2499" s="136"/>
      <c r="T2499"/>
      <c r="U2499" s="136"/>
      <c r="V2499" s="136"/>
      <c r="W2499"/>
      <c r="X2499" s="136"/>
      <c r="Y2499" s="136"/>
      <c r="Z2499" s="136"/>
      <c r="AA2499" s="136"/>
      <c r="AB2499" s="136"/>
      <c r="AC2499" s="136"/>
      <c r="AD2499" s="136"/>
      <c r="AE2499" s="136"/>
      <c r="AF2499" s="136"/>
      <c r="AG2499" s="136"/>
      <c r="AH2499" s="136"/>
      <c r="AI2499" s="136"/>
    </row>
    <row r="2500" spans="1:35" ht="15" x14ac:dyDescent="0.25">
      <c r="A2500" s="133">
        <v>400000</v>
      </c>
      <c r="B2500" s="133" t="s">
        <v>5761</v>
      </c>
      <c r="C2500" s="133">
        <v>4</v>
      </c>
      <c r="D2500" s="133" t="s">
        <v>5761</v>
      </c>
      <c r="E2500" s="133">
        <v>400</v>
      </c>
      <c r="F2500" s="133" t="s">
        <v>5761</v>
      </c>
      <c r="G2500" s="133">
        <v>40000</v>
      </c>
      <c r="H2500" s="133" t="s">
        <v>5761</v>
      </c>
      <c r="I2500" s="133">
        <v>550611</v>
      </c>
      <c r="J2500" s="133" t="s">
        <v>5813</v>
      </c>
      <c r="K2500" s="133" t="s">
        <v>1162</v>
      </c>
      <c r="L2500" s="135" t="str">
        <f t="shared" si="76"/>
        <v>BA</v>
      </c>
      <c r="M2500" s="131">
        <f t="shared" si="77"/>
        <v>0</v>
      </c>
      <c r="P2500" s="136"/>
      <c r="Q2500" s="136"/>
      <c r="R2500" s="136"/>
      <c r="S2500" s="136"/>
      <c r="T2500"/>
      <c r="U2500" s="136"/>
      <c r="V2500" s="136"/>
      <c r="W2500"/>
      <c r="X2500" s="136"/>
      <c r="Y2500" s="136"/>
      <c r="Z2500" s="136"/>
      <c r="AA2500" s="136"/>
      <c r="AB2500" s="136"/>
      <c r="AC2500" s="136"/>
      <c r="AD2500" s="136"/>
      <c r="AE2500" s="136"/>
      <c r="AF2500" s="136"/>
      <c r="AG2500" s="136"/>
      <c r="AH2500" s="136"/>
      <c r="AI2500" s="136"/>
    </row>
    <row r="2501" spans="1:35" ht="15" x14ac:dyDescent="0.25">
      <c r="A2501" s="133">
        <v>400000</v>
      </c>
      <c r="B2501" s="133" t="s">
        <v>5761</v>
      </c>
      <c r="C2501" s="133">
        <v>4</v>
      </c>
      <c r="D2501" s="133" t="s">
        <v>5761</v>
      </c>
      <c r="E2501" s="133">
        <v>400</v>
      </c>
      <c r="F2501" s="133" t="s">
        <v>5761</v>
      </c>
      <c r="G2501" s="133">
        <v>40000</v>
      </c>
      <c r="H2501" s="133" t="s">
        <v>5761</v>
      </c>
      <c r="I2501" s="133">
        <v>550615</v>
      </c>
      <c r="J2501" s="133" t="s">
        <v>5815</v>
      </c>
      <c r="K2501" s="133" t="s">
        <v>545</v>
      </c>
      <c r="L2501" s="135" t="str">
        <f t="shared" ref="L2501:L2564" si="78">IF(K2501=102,"AA102",IF(K2501=103,"AA103",VLOOKUP(C2501,$AJ$5:$AK$13,2,0)))</f>
        <v>BA</v>
      </c>
      <c r="M2501" s="131">
        <f t="shared" si="77"/>
        <v>0</v>
      </c>
      <c r="P2501" s="136"/>
      <c r="Q2501" s="136"/>
      <c r="R2501" s="136"/>
      <c r="S2501" s="136"/>
      <c r="T2501"/>
      <c r="U2501" s="136"/>
      <c r="V2501" s="136"/>
      <c r="W2501"/>
      <c r="X2501" s="136"/>
      <c r="Y2501" s="136"/>
      <c r="Z2501" s="136"/>
      <c r="AA2501" s="136"/>
      <c r="AB2501" s="136"/>
      <c r="AC2501" s="136"/>
      <c r="AD2501" s="136"/>
      <c r="AE2501" s="136"/>
      <c r="AF2501" s="136"/>
      <c r="AG2501" s="136"/>
      <c r="AH2501" s="136"/>
      <c r="AI2501" s="136"/>
    </row>
    <row r="2502" spans="1:35" ht="15" x14ac:dyDescent="0.25">
      <c r="A2502" s="133">
        <v>400000</v>
      </c>
      <c r="B2502" s="133" t="s">
        <v>5761</v>
      </c>
      <c r="C2502" s="133">
        <v>4</v>
      </c>
      <c r="D2502" s="133" t="s">
        <v>5761</v>
      </c>
      <c r="E2502" s="133">
        <v>400</v>
      </c>
      <c r="F2502" s="133" t="s">
        <v>5761</v>
      </c>
      <c r="G2502" s="133">
        <v>40000</v>
      </c>
      <c r="H2502" s="133" t="s">
        <v>5761</v>
      </c>
      <c r="I2502" s="133">
        <v>660513</v>
      </c>
      <c r="J2502" s="133" t="s">
        <v>5817</v>
      </c>
      <c r="K2502" s="133" t="s">
        <v>538</v>
      </c>
      <c r="L2502" s="135" t="str">
        <f t="shared" si="78"/>
        <v>BA</v>
      </c>
      <c r="M2502" s="131">
        <f t="shared" ref="M2502:M2565" si="79">VLOOKUP(H2502,$W$5:$X$227,2,FALSE)</f>
        <v>0</v>
      </c>
      <c r="P2502" s="136"/>
      <c r="Q2502" s="136"/>
      <c r="R2502" s="136"/>
      <c r="S2502" s="136"/>
      <c r="T2502"/>
      <c r="U2502" s="136"/>
      <c r="V2502" s="136"/>
      <c r="W2502"/>
      <c r="X2502" s="136"/>
      <c r="Y2502" s="136"/>
      <c r="Z2502" s="136"/>
      <c r="AA2502" s="136"/>
      <c r="AB2502" s="136"/>
      <c r="AC2502" s="136"/>
      <c r="AD2502" s="136"/>
      <c r="AE2502" s="136"/>
      <c r="AF2502" s="136"/>
      <c r="AG2502" s="136"/>
      <c r="AH2502" s="136"/>
      <c r="AI2502" s="136"/>
    </row>
    <row r="2503" spans="1:35" ht="15" x14ac:dyDescent="0.25">
      <c r="A2503" s="133">
        <v>400000</v>
      </c>
      <c r="B2503" s="133" t="s">
        <v>5761</v>
      </c>
      <c r="C2503" s="133">
        <v>4</v>
      </c>
      <c r="D2503" s="133" t="s">
        <v>5761</v>
      </c>
      <c r="E2503" s="133">
        <v>400</v>
      </c>
      <c r="F2503" s="133" t="s">
        <v>5761</v>
      </c>
      <c r="G2503" s="133">
        <v>40000</v>
      </c>
      <c r="H2503" s="133" t="s">
        <v>5761</v>
      </c>
      <c r="I2503" s="133">
        <v>770560</v>
      </c>
      <c r="J2503" s="133" t="s">
        <v>5819</v>
      </c>
      <c r="K2503" s="133" t="s">
        <v>1159</v>
      </c>
      <c r="L2503" s="135" t="str">
        <f t="shared" si="78"/>
        <v>BA</v>
      </c>
      <c r="M2503" s="131">
        <f t="shared" si="79"/>
        <v>0</v>
      </c>
      <c r="P2503" s="136"/>
      <c r="Q2503" s="136"/>
      <c r="R2503" s="136"/>
      <c r="S2503" s="136"/>
      <c r="T2503"/>
      <c r="U2503" s="136"/>
      <c r="V2503" s="136"/>
      <c r="W2503"/>
      <c r="X2503" s="136"/>
      <c r="Y2503" s="136"/>
      <c r="Z2503" s="136"/>
      <c r="AA2503" s="136"/>
      <c r="AB2503" s="136"/>
      <c r="AC2503" s="136"/>
      <c r="AD2503" s="136"/>
      <c r="AE2503" s="136"/>
      <c r="AF2503" s="136"/>
      <c r="AG2503" s="136"/>
      <c r="AH2503" s="136"/>
      <c r="AI2503" s="136"/>
    </row>
    <row r="2504" spans="1:35" ht="15" x14ac:dyDescent="0.25">
      <c r="A2504" s="133">
        <v>400000</v>
      </c>
      <c r="B2504" s="133" t="s">
        <v>5761</v>
      </c>
      <c r="C2504" s="133">
        <v>4</v>
      </c>
      <c r="D2504" s="133" t="s">
        <v>5761</v>
      </c>
      <c r="E2504" s="133">
        <v>400</v>
      </c>
      <c r="F2504" s="133" t="s">
        <v>5761</v>
      </c>
      <c r="G2504" s="133">
        <v>40000</v>
      </c>
      <c r="H2504" s="133" t="s">
        <v>5761</v>
      </c>
      <c r="I2504" s="133">
        <v>770561</v>
      </c>
      <c r="J2504" s="133" t="s">
        <v>3389</v>
      </c>
      <c r="K2504" s="133" t="s">
        <v>538</v>
      </c>
      <c r="L2504" s="135" t="str">
        <f t="shared" si="78"/>
        <v>BA</v>
      </c>
      <c r="M2504" s="131">
        <f t="shared" si="79"/>
        <v>0</v>
      </c>
      <c r="P2504" s="136"/>
      <c r="Q2504" s="136"/>
      <c r="R2504" s="136"/>
      <c r="S2504" s="136"/>
      <c r="T2504"/>
      <c r="U2504" s="136"/>
      <c r="V2504" s="136"/>
      <c r="W2504"/>
      <c r="X2504" s="136"/>
      <c r="Y2504" s="136"/>
      <c r="Z2504" s="136"/>
      <c r="AA2504" s="136"/>
      <c r="AB2504" s="136"/>
      <c r="AC2504" s="136"/>
      <c r="AD2504" s="136"/>
      <c r="AE2504" s="136"/>
      <c r="AF2504" s="136"/>
      <c r="AG2504" s="136"/>
      <c r="AH2504" s="136"/>
      <c r="AI2504" s="136"/>
    </row>
    <row r="2505" spans="1:35" ht="15" x14ac:dyDescent="0.25">
      <c r="A2505" s="133">
        <v>400000</v>
      </c>
      <c r="B2505" s="133" t="s">
        <v>5761</v>
      </c>
      <c r="C2505" s="133">
        <v>4</v>
      </c>
      <c r="D2505" s="133" t="s">
        <v>5761</v>
      </c>
      <c r="E2505" s="133">
        <v>400</v>
      </c>
      <c r="F2505" s="133" t="s">
        <v>5761</v>
      </c>
      <c r="G2505" s="133">
        <v>40000</v>
      </c>
      <c r="H2505" s="133" t="s">
        <v>5761</v>
      </c>
      <c r="I2505" s="133">
        <v>770565</v>
      </c>
      <c r="J2505" s="133" t="s">
        <v>5822</v>
      </c>
      <c r="K2505" s="133" t="s">
        <v>1159</v>
      </c>
      <c r="L2505" s="135" t="str">
        <f t="shared" si="78"/>
        <v>BA</v>
      </c>
      <c r="M2505" s="131">
        <f t="shared" si="79"/>
        <v>0</v>
      </c>
      <c r="P2505" s="136"/>
      <c r="Q2505" s="136"/>
      <c r="R2505" s="136"/>
      <c r="S2505" s="136"/>
      <c r="T2505"/>
      <c r="U2505" s="136"/>
      <c r="V2505" s="136"/>
      <c r="W2505"/>
      <c r="X2505" s="136"/>
      <c r="Y2505" s="136"/>
      <c r="Z2505" s="136"/>
      <c r="AA2505" s="136"/>
      <c r="AB2505" s="136"/>
      <c r="AC2505" s="136"/>
      <c r="AD2505" s="136"/>
      <c r="AE2505" s="136"/>
      <c r="AF2505" s="136"/>
      <c r="AG2505" s="136"/>
      <c r="AH2505" s="136"/>
      <c r="AI2505" s="136"/>
    </row>
    <row r="2506" spans="1:35" ht="15" x14ac:dyDescent="0.25">
      <c r="A2506" s="133">
        <v>400000</v>
      </c>
      <c r="B2506" s="133" t="s">
        <v>5761</v>
      </c>
      <c r="C2506" s="133">
        <v>4</v>
      </c>
      <c r="D2506" s="133" t="s">
        <v>5761</v>
      </c>
      <c r="E2506" s="133">
        <v>400</v>
      </c>
      <c r="F2506" s="133" t="s">
        <v>5761</v>
      </c>
      <c r="G2506" s="133">
        <v>40000</v>
      </c>
      <c r="H2506" s="133" t="s">
        <v>5761</v>
      </c>
      <c r="I2506" s="133">
        <v>770569</v>
      </c>
      <c r="J2506" s="133" t="s">
        <v>5824</v>
      </c>
      <c r="K2506" s="133" t="s">
        <v>538</v>
      </c>
      <c r="L2506" s="135" t="str">
        <f t="shared" si="78"/>
        <v>BA</v>
      </c>
      <c r="M2506" s="131">
        <f t="shared" si="79"/>
        <v>0</v>
      </c>
      <c r="P2506" s="136"/>
      <c r="Q2506" s="136"/>
      <c r="R2506" s="136"/>
      <c r="S2506" s="136"/>
      <c r="T2506"/>
      <c r="U2506" s="136"/>
      <c r="V2506" s="136"/>
      <c r="W2506"/>
      <c r="X2506" s="136"/>
      <c r="Y2506" s="136"/>
      <c r="Z2506" s="136"/>
      <c r="AA2506" s="136"/>
      <c r="AB2506" s="136"/>
      <c r="AC2506" s="136"/>
      <c r="AD2506" s="136"/>
      <c r="AE2506" s="136"/>
      <c r="AF2506" s="136"/>
      <c r="AG2506" s="136"/>
      <c r="AH2506" s="136"/>
      <c r="AI2506" s="136"/>
    </row>
    <row r="2507" spans="1:35" ht="15" x14ac:dyDescent="0.25">
      <c r="A2507" s="133">
        <v>400000</v>
      </c>
      <c r="B2507" s="133" t="s">
        <v>5761</v>
      </c>
      <c r="C2507" s="133">
        <v>4</v>
      </c>
      <c r="D2507" s="133" t="s">
        <v>5761</v>
      </c>
      <c r="E2507" s="133">
        <v>400</v>
      </c>
      <c r="F2507" s="133" t="s">
        <v>5761</v>
      </c>
      <c r="G2507" s="133">
        <v>40000</v>
      </c>
      <c r="H2507" s="133" t="s">
        <v>5761</v>
      </c>
      <c r="I2507" s="133">
        <v>770570</v>
      </c>
      <c r="J2507" s="133" t="s">
        <v>5826</v>
      </c>
      <c r="K2507" s="133" t="s">
        <v>538</v>
      </c>
      <c r="L2507" s="135" t="str">
        <f t="shared" si="78"/>
        <v>BA</v>
      </c>
      <c r="M2507" s="131">
        <f t="shared" si="79"/>
        <v>0</v>
      </c>
      <c r="P2507" s="136"/>
      <c r="Q2507" s="136"/>
      <c r="R2507" s="136"/>
      <c r="S2507" s="136"/>
      <c r="T2507"/>
      <c r="U2507" s="136"/>
      <c r="V2507" s="136"/>
      <c r="W2507"/>
      <c r="X2507" s="136"/>
      <c r="Y2507" s="136"/>
      <c r="Z2507" s="136"/>
      <c r="AA2507" s="136"/>
      <c r="AB2507" s="136"/>
      <c r="AC2507" s="136"/>
      <c r="AD2507" s="136"/>
      <c r="AE2507" s="136"/>
      <c r="AF2507" s="136"/>
      <c r="AG2507" s="136"/>
      <c r="AH2507" s="136"/>
      <c r="AI2507" s="136"/>
    </row>
    <row r="2508" spans="1:35" ht="15" x14ac:dyDescent="0.25">
      <c r="A2508" s="133">
        <v>400000</v>
      </c>
      <c r="B2508" s="133" t="s">
        <v>5761</v>
      </c>
      <c r="C2508" s="133">
        <v>4</v>
      </c>
      <c r="D2508" s="133" t="s">
        <v>5761</v>
      </c>
      <c r="E2508" s="133">
        <v>400</v>
      </c>
      <c r="F2508" s="133" t="s">
        <v>5761</v>
      </c>
      <c r="G2508" s="133">
        <v>40000</v>
      </c>
      <c r="H2508" s="133" t="s">
        <v>5761</v>
      </c>
      <c r="I2508" s="133">
        <v>770571</v>
      </c>
      <c r="J2508" s="133" t="s">
        <v>4641</v>
      </c>
      <c r="K2508" s="133" t="s">
        <v>538</v>
      </c>
      <c r="L2508" s="135" t="str">
        <f t="shared" si="78"/>
        <v>BA</v>
      </c>
      <c r="M2508" s="131">
        <f t="shared" si="79"/>
        <v>0</v>
      </c>
      <c r="P2508" s="136"/>
      <c r="Q2508" s="136"/>
      <c r="R2508" s="136"/>
      <c r="S2508" s="136"/>
      <c r="T2508"/>
      <c r="U2508" s="136"/>
      <c r="V2508" s="136"/>
      <c r="W2508"/>
      <c r="X2508" s="136"/>
      <c r="Y2508" s="136"/>
      <c r="Z2508" s="136"/>
      <c r="AA2508" s="136"/>
      <c r="AB2508" s="136"/>
      <c r="AC2508" s="136"/>
      <c r="AD2508" s="136"/>
      <c r="AE2508" s="136"/>
      <c r="AF2508" s="136"/>
      <c r="AG2508" s="136"/>
      <c r="AH2508" s="136"/>
      <c r="AI2508" s="136"/>
    </row>
    <row r="2509" spans="1:35" ht="15" x14ac:dyDescent="0.25">
      <c r="A2509" s="133">
        <v>400000</v>
      </c>
      <c r="B2509" s="133" t="s">
        <v>5761</v>
      </c>
      <c r="C2509" s="133">
        <v>4</v>
      </c>
      <c r="D2509" s="133" t="s">
        <v>5761</v>
      </c>
      <c r="E2509" s="133">
        <v>400</v>
      </c>
      <c r="F2509" s="133" t="s">
        <v>5761</v>
      </c>
      <c r="G2509" s="133">
        <v>40000</v>
      </c>
      <c r="H2509" s="133" t="s">
        <v>5761</v>
      </c>
      <c r="I2509" s="133">
        <v>770572</v>
      </c>
      <c r="J2509" s="133" t="s">
        <v>5829</v>
      </c>
      <c r="K2509" s="133" t="s">
        <v>538</v>
      </c>
      <c r="L2509" s="135" t="str">
        <f t="shared" si="78"/>
        <v>BA</v>
      </c>
      <c r="M2509" s="131">
        <f t="shared" si="79"/>
        <v>0</v>
      </c>
      <c r="P2509" s="136"/>
      <c r="Q2509" s="136"/>
      <c r="R2509" s="136"/>
      <c r="S2509" s="136"/>
      <c r="T2509"/>
      <c r="U2509" s="136"/>
      <c r="V2509" s="136"/>
      <c r="W2509"/>
      <c r="X2509" s="136"/>
      <c r="Y2509" s="136"/>
      <c r="Z2509" s="136"/>
      <c r="AA2509" s="136"/>
      <c r="AB2509" s="136"/>
      <c r="AC2509" s="136"/>
      <c r="AD2509" s="136"/>
      <c r="AE2509" s="136"/>
      <c r="AF2509" s="136"/>
      <c r="AG2509" s="136"/>
      <c r="AH2509" s="136"/>
      <c r="AI2509" s="136"/>
    </row>
    <row r="2510" spans="1:35" ht="15" x14ac:dyDescent="0.25">
      <c r="A2510" s="133">
        <v>400000</v>
      </c>
      <c r="B2510" s="133" t="s">
        <v>5761</v>
      </c>
      <c r="C2510" s="133">
        <v>4</v>
      </c>
      <c r="D2510" s="133" t="s">
        <v>5761</v>
      </c>
      <c r="E2510" s="133">
        <v>400</v>
      </c>
      <c r="F2510" s="133" t="s">
        <v>5761</v>
      </c>
      <c r="G2510" s="133">
        <v>40000</v>
      </c>
      <c r="H2510" s="133" t="s">
        <v>5761</v>
      </c>
      <c r="I2510" s="133">
        <v>770573</v>
      </c>
      <c r="J2510" s="133" t="s">
        <v>5831</v>
      </c>
      <c r="K2510" s="133" t="s">
        <v>538</v>
      </c>
      <c r="L2510" s="135" t="str">
        <f t="shared" si="78"/>
        <v>BA</v>
      </c>
      <c r="M2510" s="131">
        <f t="shared" si="79"/>
        <v>0</v>
      </c>
      <c r="P2510" s="136"/>
      <c r="Q2510" s="136"/>
      <c r="R2510" s="136"/>
      <c r="S2510" s="136"/>
      <c r="T2510"/>
      <c r="U2510" s="136"/>
      <c r="V2510" s="136"/>
      <c r="W2510"/>
      <c r="X2510" s="136"/>
      <c r="Y2510" s="136"/>
      <c r="Z2510" s="136"/>
      <c r="AA2510" s="136"/>
      <c r="AB2510" s="136"/>
      <c r="AC2510" s="136"/>
      <c r="AD2510" s="136"/>
      <c r="AE2510" s="136"/>
      <c r="AF2510" s="136"/>
      <c r="AG2510" s="136"/>
      <c r="AH2510" s="136"/>
      <c r="AI2510" s="136"/>
    </row>
    <row r="2511" spans="1:35" ht="15" x14ac:dyDescent="0.25">
      <c r="A2511" s="133">
        <v>400000</v>
      </c>
      <c r="B2511" s="133" t="s">
        <v>5761</v>
      </c>
      <c r="C2511" s="133">
        <v>4</v>
      </c>
      <c r="D2511" s="133" t="s">
        <v>5761</v>
      </c>
      <c r="E2511" s="133">
        <v>400</v>
      </c>
      <c r="F2511" s="133" t="s">
        <v>5761</v>
      </c>
      <c r="G2511" s="133">
        <v>40000</v>
      </c>
      <c r="H2511" s="133" t="s">
        <v>5761</v>
      </c>
      <c r="I2511" s="133">
        <v>770574</v>
      </c>
      <c r="J2511" s="133" t="s">
        <v>5833</v>
      </c>
      <c r="K2511" s="133" t="s">
        <v>538</v>
      </c>
      <c r="L2511" s="135" t="str">
        <f t="shared" si="78"/>
        <v>BA</v>
      </c>
      <c r="M2511" s="131">
        <f t="shared" si="79"/>
        <v>0</v>
      </c>
      <c r="P2511" s="136"/>
      <c r="Q2511" s="136"/>
      <c r="R2511" s="136"/>
      <c r="S2511" s="136"/>
      <c r="T2511"/>
      <c r="U2511" s="136"/>
      <c r="V2511" s="136"/>
      <c r="W2511"/>
      <c r="X2511" s="136"/>
      <c r="Y2511" s="136"/>
      <c r="Z2511" s="136"/>
      <c r="AA2511" s="136"/>
      <c r="AB2511" s="136"/>
      <c r="AC2511" s="136"/>
      <c r="AD2511" s="136"/>
      <c r="AE2511" s="136"/>
      <c r="AF2511" s="136"/>
      <c r="AG2511" s="136"/>
      <c r="AH2511" s="136"/>
      <c r="AI2511" s="136"/>
    </row>
    <row r="2512" spans="1:35" ht="15" x14ac:dyDescent="0.25">
      <c r="A2512" s="133">
        <v>400000</v>
      </c>
      <c r="B2512" s="133" t="s">
        <v>5761</v>
      </c>
      <c r="C2512" s="133">
        <v>4</v>
      </c>
      <c r="D2512" s="133" t="s">
        <v>5761</v>
      </c>
      <c r="E2512" s="133">
        <v>400</v>
      </c>
      <c r="F2512" s="133" t="s">
        <v>5761</v>
      </c>
      <c r="G2512" s="133">
        <v>40000</v>
      </c>
      <c r="H2512" s="133" t="s">
        <v>5761</v>
      </c>
      <c r="I2512" s="133">
        <v>770576</v>
      </c>
      <c r="J2512" s="133" t="s">
        <v>5835</v>
      </c>
      <c r="K2512" s="133" t="s">
        <v>538</v>
      </c>
      <c r="L2512" s="135" t="str">
        <f t="shared" si="78"/>
        <v>BA</v>
      </c>
      <c r="M2512" s="131">
        <f t="shared" si="79"/>
        <v>0</v>
      </c>
      <c r="P2512" s="136"/>
      <c r="Q2512" s="136"/>
      <c r="R2512" s="136"/>
      <c r="S2512" s="136"/>
      <c r="T2512"/>
      <c r="U2512" s="136"/>
      <c r="V2512" s="136"/>
      <c r="W2512"/>
      <c r="X2512" s="136"/>
      <c r="Y2512" s="136"/>
      <c r="Z2512" s="136"/>
      <c r="AA2512" s="136"/>
      <c r="AB2512" s="136"/>
      <c r="AC2512" s="136"/>
      <c r="AD2512" s="136"/>
      <c r="AE2512" s="136"/>
      <c r="AF2512" s="136"/>
      <c r="AG2512" s="136"/>
      <c r="AH2512" s="136"/>
      <c r="AI2512" s="136"/>
    </row>
    <row r="2513" spans="1:35" ht="15" x14ac:dyDescent="0.25">
      <c r="A2513" s="133">
        <v>400000</v>
      </c>
      <c r="B2513" s="133" t="s">
        <v>5761</v>
      </c>
      <c r="C2513" s="133">
        <v>4</v>
      </c>
      <c r="D2513" s="133" t="s">
        <v>5761</v>
      </c>
      <c r="E2513" s="133">
        <v>400</v>
      </c>
      <c r="F2513" s="133" t="s">
        <v>5761</v>
      </c>
      <c r="G2513" s="133">
        <v>40000</v>
      </c>
      <c r="H2513" s="133" t="s">
        <v>5761</v>
      </c>
      <c r="I2513" s="133">
        <v>770581</v>
      </c>
      <c r="J2513" s="133" t="s">
        <v>5837</v>
      </c>
      <c r="K2513" s="133" t="s">
        <v>538</v>
      </c>
      <c r="L2513" s="135" t="str">
        <f t="shared" si="78"/>
        <v>BA</v>
      </c>
      <c r="M2513" s="131">
        <f t="shared" si="79"/>
        <v>0</v>
      </c>
      <c r="P2513" s="136"/>
      <c r="Q2513" s="136"/>
      <c r="R2513" s="136"/>
      <c r="S2513" s="136"/>
      <c r="T2513"/>
      <c r="U2513" s="136"/>
      <c r="V2513" s="136"/>
      <c r="W2513"/>
      <c r="X2513" s="136"/>
      <c r="Y2513" s="136"/>
      <c r="Z2513" s="136"/>
      <c r="AA2513" s="136"/>
      <c r="AB2513" s="136"/>
      <c r="AC2513" s="136"/>
      <c r="AD2513" s="136"/>
      <c r="AE2513" s="136"/>
      <c r="AF2513" s="136"/>
      <c r="AG2513" s="136"/>
      <c r="AH2513" s="136"/>
      <c r="AI2513" s="136"/>
    </row>
    <row r="2514" spans="1:35" ht="15" x14ac:dyDescent="0.25">
      <c r="A2514" s="133">
        <v>400000</v>
      </c>
      <c r="B2514" s="133" t="s">
        <v>5761</v>
      </c>
      <c r="C2514" s="133">
        <v>4</v>
      </c>
      <c r="D2514" s="133" t="s">
        <v>5761</v>
      </c>
      <c r="E2514" s="133">
        <v>400</v>
      </c>
      <c r="F2514" s="133" t="s">
        <v>5761</v>
      </c>
      <c r="G2514" s="133">
        <v>40000</v>
      </c>
      <c r="H2514" s="133" t="s">
        <v>5761</v>
      </c>
      <c r="I2514" s="133">
        <v>770584</v>
      </c>
      <c r="J2514" s="133" t="s">
        <v>5839</v>
      </c>
      <c r="K2514" s="133" t="s">
        <v>538</v>
      </c>
      <c r="L2514" s="135" t="str">
        <f t="shared" si="78"/>
        <v>BA</v>
      </c>
      <c r="M2514" s="131">
        <f t="shared" si="79"/>
        <v>0</v>
      </c>
      <c r="P2514" s="136"/>
      <c r="Q2514" s="136"/>
      <c r="R2514" s="136"/>
      <c r="S2514" s="136"/>
      <c r="T2514"/>
      <c r="U2514" s="136"/>
      <c r="V2514" s="136"/>
      <c r="W2514"/>
      <c r="X2514" s="136"/>
      <c r="Y2514" s="136"/>
      <c r="Z2514" s="136"/>
      <c r="AA2514" s="136"/>
      <c r="AB2514" s="136"/>
      <c r="AC2514" s="136"/>
      <c r="AD2514" s="136"/>
      <c r="AE2514" s="136"/>
      <c r="AF2514" s="136"/>
      <c r="AG2514" s="136"/>
      <c r="AH2514" s="136"/>
      <c r="AI2514" s="136"/>
    </row>
    <row r="2515" spans="1:35" ht="15" x14ac:dyDescent="0.25">
      <c r="A2515" s="133">
        <v>400000</v>
      </c>
      <c r="B2515" s="133" t="s">
        <v>5761</v>
      </c>
      <c r="C2515" s="133">
        <v>4</v>
      </c>
      <c r="D2515" s="133" t="s">
        <v>5761</v>
      </c>
      <c r="E2515" s="133">
        <v>400</v>
      </c>
      <c r="F2515" s="133" t="s">
        <v>5761</v>
      </c>
      <c r="G2515" s="133">
        <v>40000</v>
      </c>
      <c r="H2515" s="133" t="s">
        <v>5761</v>
      </c>
      <c r="I2515" s="133">
        <v>770588</v>
      </c>
      <c r="J2515" s="133" t="s">
        <v>5841</v>
      </c>
      <c r="K2515" s="133" t="s">
        <v>538</v>
      </c>
      <c r="L2515" s="135" t="str">
        <f t="shared" si="78"/>
        <v>BA</v>
      </c>
      <c r="M2515" s="131">
        <f t="shared" si="79"/>
        <v>0</v>
      </c>
      <c r="P2515" s="136"/>
      <c r="Q2515" s="136"/>
      <c r="R2515" s="136"/>
      <c r="S2515" s="136"/>
      <c r="T2515"/>
      <c r="U2515" s="136"/>
      <c r="V2515" s="136"/>
      <c r="W2515"/>
      <c r="X2515" s="136"/>
      <c r="Y2515" s="136"/>
      <c r="Z2515" s="136"/>
      <c r="AA2515" s="136"/>
      <c r="AB2515" s="136"/>
      <c r="AC2515" s="136"/>
      <c r="AD2515" s="136"/>
      <c r="AE2515" s="136"/>
      <c r="AF2515" s="136"/>
      <c r="AG2515" s="136"/>
      <c r="AH2515" s="136"/>
      <c r="AI2515" s="136"/>
    </row>
    <row r="2516" spans="1:35" ht="15" x14ac:dyDescent="0.25">
      <c r="A2516" s="133">
        <v>400000</v>
      </c>
      <c r="B2516" s="133" t="s">
        <v>5761</v>
      </c>
      <c r="C2516" s="133">
        <v>4</v>
      </c>
      <c r="D2516" s="133" t="s">
        <v>5761</v>
      </c>
      <c r="E2516" s="133">
        <v>400</v>
      </c>
      <c r="F2516" s="133" t="s">
        <v>5761</v>
      </c>
      <c r="G2516" s="133">
        <v>40000</v>
      </c>
      <c r="H2516" s="133" t="s">
        <v>5761</v>
      </c>
      <c r="I2516" s="133">
        <v>770589</v>
      </c>
      <c r="J2516" s="133" t="s">
        <v>5843</v>
      </c>
      <c r="K2516" s="133" t="s">
        <v>538</v>
      </c>
      <c r="L2516" s="135" t="str">
        <f t="shared" si="78"/>
        <v>BA</v>
      </c>
      <c r="M2516" s="131">
        <f t="shared" si="79"/>
        <v>0</v>
      </c>
      <c r="P2516" s="136"/>
      <c r="Q2516" s="136"/>
      <c r="R2516" s="136"/>
      <c r="S2516" s="136"/>
      <c r="T2516"/>
      <c r="U2516" s="136"/>
      <c r="V2516" s="136"/>
      <c r="W2516"/>
      <c r="X2516" s="136"/>
      <c r="Y2516" s="136"/>
      <c r="Z2516" s="136"/>
      <c r="AA2516" s="136"/>
      <c r="AB2516" s="136"/>
      <c r="AC2516" s="136"/>
      <c r="AD2516" s="136"/>
      <c r="AE2516" s="136"/>
      <c r="AF2516" s="136"/>
      <c r="AG2516" s="136"/>
      <c r="AH2516" s="136"/>
      <c r="AI2516" s="136"/>
    </row>
    <row r="2517" spans="1:35" ht="15" x14ac:dyDescent="0.25">
      <c r="A2517" s="133">
        <v>400000</v>
      </c>
      <c r="B2517" s="133" t="s">
        <v>5761</v>
      </c>
      <c r="C2517" s="133">
        <v>4</v>
      </c>
      <c r="D2517" s="133" t="s">
        <v>5761</v>
      </c>
      <c r="E2517" s="133">
        <v>400</v>
      </c>
      <c r="F2517" s="133" t="s">
        <v>5761</v>
      </c>
      <c r="G2517" s="133">
        <v>40000</v>
      </c>
      <c r="H2517" s="133" t="s">
        <v>5761</v>
      </c>
      <c r="I2517" s="133">
        <v>770591</v>
      </c>
      <c r="J2517" s="133" t="s">
        <v>5845</v>
      </c>
      <c r="K2517" s="133" t="s">
        <v>538</v>
      </c>
      <c r="L2517" s="135" t="str">
        <f t="shared" si="78"/>
        <v>BA</v>
      </c>
      <c r="M2517" s="131">
        <f t="shared" si="79"/>
        <v>0</v>
      </c>
      <c r="P2517" s="136"/>
      <c r="Q2517" s="136"/>
      <c r="R2517" s="136"/>
      <c r="S2517" s="136"/>
      <c r="T2517"/>
      <c r="U2517" s="136"/>
      <c r="V2517" s="136"/>
      <c r="W2517"/>
      <c r="X2517" s="136"/>
      <c r="Y2517" s="136"/>
      <c r="Z2517" s="136"/>
      <c r="AA2517" s="136"/>
      <c r="AB2517" s="136"/>
      <c r="AC2517" s="136"/>
      <c r="AD2517" s="136"/>
      <c r="AE2517" s="136"/>
      <c r="AF2517" s="136"/>
      <c r="AG2517" s="136"/>
      <c r="AH2517" s="136"/>
      <c r="AI2517" s="136"/>
    </row>
    <row r="2518" spans="1:35" ht="15" x14ac:dyDescent="0.25">
      <c r="A2518" s="133">
        <v>400000</v>
      </c>
      <c r="B2518" s="133" t="s">
        <v>5761</v>
      </c>
      <c r="C2518" s="133">
        <v>4</v>
      </c>
      <c r="D2518" s="133" t="s">
        <v>5761</v>
      </c>
      <c r="E2518" s="133">
        <v>400</v>
      </c>
      <c r="F2518" s="133" t="s">
        <v>5761</v>
      </c>
      <c r="G2518" s="133">
        <v>40000</v>
      </c>
      <c r="H2518" s="133" t="s">
        <v>5761</v>
      </c>
      <c r="I2518" s="133">
        <v>770592</v>
      </c>
      <c r="J2518" s="133" t="s">
        <v>5847</v>
      </c>
      <c r="K2518" s="133" t="s">
        <v>538</v>
      </c>
      <c r="L2518" s="135" t="str">
        <f t="shared" si="78"/>
        <v>BA</v>
      </c>
      <c r="M2518" s="131">
        <f t="shared" si="79"/>
        <v>0</v>
      </c>
      <c r="P2518" s="136"/>
      <c r="Q2518" s="136"/>
      <c r="R2518" s="136"/>
      <c r="S2518" s="136"/>
      <c r="T2518"/>
      <c r="U2518" s="136"/>
      <c r="V2518" s="136"/>
      <c r="W2518"/>
      <c r="X2518" s="136"/>
      <c r="Y2518" s="136"/>
      <c r="Z2518" s="136"/>
      <c r="AA2518" s="136"/>
      <c r="AB2518" s="136"/>
      <c r="AC2518" s="136"/>
      <c r="AD2518" s="136"/>
      <c r="AE2518" s="136"/>
      <c r="AF2518" s="136"/>
      <c r="AG2518" s="136"/>
      <c r="AH2518" s="136"/>
      <c r="AI2518" s="136"/>
    </row>
    <row r="2519" spans="1:35" ht="15" x14ac:dyDescent="0.25">
      <c r="A2519" s="133">
        <v>400000</v>
      </c>
      <c r="B2519" s="133" t="s">
        <v>5761</v>
      </c>
      <c r="C2519" s="133">
        <v>4</v>
      </c>
      <c r="D2519" s="133" t="s">
        <v>5761</v>
      </c>
      <c r="E2519" s="133">
        <v>400</v>
      </c>
      <c r="F2519" s="133" t="s">
        <v>5761</v>
      </c>
      <c r="G2519" s="133">
        <v>40000</v>
      </c>
      <c r="H2519" s="133" t="s">
        <v>5761</v>
      </c>
      <c r="I2519" s="133">
        <v>770593</v>
      </c>
      <c r="J2519" s="133" t="s">
        <v>3331</v>
      </c>
      <c r="K2519" s="133" t="s">
        <v>538</v>
      </c>
      <c r="L2519" s="135" t="str">
        <f t="shared" si="78"/>
        <v>BA</v>
      </c>
      <c r="M2519" s="131">
        <f t="shared" si="79"/>
        <v>0</v>
      </c>
      <c r="P2519" s="136"/>
      <c r="Q2519" s="136"/>
      <c r="R2519" s="136"/>
      <c r="S2519" s="136"/>
      <c r="T2519"/>
      <c r="U2519" s="136"/>
      <c r="V2519" s="136"/>
      <c r="W2519"/>
      <c r="X2519" s="136"/>
      <c r="Y2519" s="136"/>
      <c r="Z2519" s="136"/>
      <c r="AA2519" s="136"/>
      <c r="AB2519" s="136"/>
      <c r="AC2519" s="136"/>
      <c r="AD2519" s="136"/>
      <c r="AE2519" s="136"/>
      <c r="AF2519" s="136"/>
      <c r="AG2519" s="136"/>
      <c r="AH2519" s="136"/>
      <c r="AI2519" s="136"/>
    </row>
    <row r="2520" spans="1:35" ht="15" x14ac:dyDescent="0.25">
      <c r="A2520" s="133">
        <v>400000</v>
      </c>
      <c r="B2520" s="133" t="s">
        <v>5761</v>
      </c>
      <c r="C2520" s="133">
        <v>4</v>
      </c>
      <c r="D2520" s="133" t="s">
        <v>5761</v>
      </c>
      <c r="E2520" s="133">
        <v>400</v>
      </c>
      <c r="F2520" s="133" t="s">
        <v>5761</v>
      </c>
      <c r="G2520" s="133">
        <v>40000</v>
      </c>
      <c r="H2520" s="133" t="s">
        <v>5761</v>
      </c>
      <c r="I2520" s="133">
        <v>770594</v>
      </c>
      <c r="J2520" s="133" t="s">
        <v>5850</v>
      </c>
      <c r="K2520" s="133" t="s">
        <v>538</v>
      </c>
      <c r="L2520" s="135" t="str">
        <f t="shared" si="78"/>
        <v>BA</v>
      </c>
      <c r="M2520" s="131">
        <f t="shared" si="79"/>
        <v>0</v>
      </c>
      <c r="P2520" s="136"/>
      <c r="Q2520" s="136"/>
      <c r="R2520" s="136"/>
      <c r="S2520" s="136"/>
      <c r="T2520"/>
      <c r="U2520" s="136"/>
      <c r="V2520" s="136"/>
      <c r="W2520"/>
      <c r="X2520" s="136"/>
      <c r="Y2520" s="136"/>
      <c r="Z2520" s="136"/>
      <c r="AA2520" s="136"/>
      <c r="AB2520" s="136"/>
      <c r="AC2520" s="136"/>
      <c r="AD2520" s="136"/>
      <c r="AE2520" s="136"/>
      <c r="AF2520" s="136"/>
      <c r="AG2520" s="136"/>
      <c r="AH2520" s="136"/>
      <c r="AI2520" s="136"/>
    </row>
    <row r="2521" spans="1:35" ht="15" x14ac:dyDescent="0.25">
      <c r="A2521" s="133">
        <v>400000</v>
      </c>
      <c r="B2521" s="133" t="s">
        <v>5761</v>
      </c>
      <c r="C2521" s="133">
        <v>4</v>
      </c>
      <c r="D2521" s="133" t="s">
        <v>5761</v>
      </c>
      <c r="E2521" s="133">
        <v>400</v>
      </c>
      <c r="F2521" s="133" t="s">
        <v>5761</v>
      </c>
      <c r="G2521" s="133">
        <v>40000</v>
      </c>
      <c r="H2521" s="133" t="s">
        <v>5761</v>
      </c>
      <c r="I2521" s="133">
        <v>881025</v>
      </c>
      <c r="J2521" s="133" t="s">
        <v>5852</v>
      </c>
      <c r="K2521" s="133" t="s">
        <v>5853</v>
      </c>
      <c r="L2521" s="135" t="str">
        <f t="shared" si="78"/>
        <v>BA</v>
      </c>
      <c r="M2521" s="131">
        <f t="shared" si="79"/>
        <v>0</v>
      </c>
      <c r="P2521" s="136"/>
      <c r="Q2521" s="136"/>
      <c r="R2521" s="136"/>
      <c r="S2521" s="136"/>
      <c r="T2521"/>
      <c r="U2521" s="136"/>
      <c r="V2521" s="136"/>
      <c r="W2521"/>
      <c r="X2521" s="136"/>
      <c r="Y2521" s="136"/>
      <c r="Z2521" s="136"/>
      <c r="AA2521" s="136"/>
      <c r="AB2521" s="136"/>
      <c r="AC2521" s="136"/>
      <c r="AD2521" s="136"/>
      <c r="AE2521" s="136"/>
      <c r="AF2521" s="136"/>
      <c r="AG2521" s="136"/>
      <c r="AH2521" s="136"/>
      <c r="AI2521" s="136"/>
    </row>
    <row r="2522" spans="1:35" ht="15" x14ac:dyDescent="0.25">
      <c r="A2522" s="133">
        <v>400000</v>
      </c>
      <c r="B2522" s="133" t="s">
        <v>5761</v>
      </c>
      <c r="C2522" s="133">
        <v>4</v>
      </c>
      <c r="D2522" s="133" t="s">
        <v>5761</v>
      </c>
      <c r="E2522" s="133">
        <v>400</v>
      </c>
      <c r="F2522" s="133" t="s">
        <v>5761</v>
      </c>
      <c r="G2522" s="133">
        <v>40000</v>
      </c>
      <c r="H2522" s="133" t="s">
        <v>5761</v>
      </c>
      <c r="I2522" s="133">
        <v>881026</v>
      </c>
      <c r="J2522" s="133" t="s">
        <v>5855</v>
      </c>
      <c r="K2522" s="133" t="s">
        <v>5853</v>
      </c>
      <c r="L2522" s="135" t="str">
        <f t="shared" si="78"/>
        <v>BA</v>
      </c>
      <c r="M2522" s="131">
        <f t="shared" si="79"/>
        <v>0</v>
      </c>
      <c r="P2522" s="136"/>
      <c r="Q2522" s="136"/>
      <c r="R2522" s="136"/>
      <c r="S2522" s="136"/>
      <c r="T2522"/>
      <c r="U2522" s="136"/>
      <c r="V2522" s="136"/>
      <c r="W2522"/>
      <c r="X2522" s="136"/>
      <c r="Y2522" s="136"/>
      <c r="Z2522" s="136"/>
      <c r="AA2522" s="136"/>
      <c r="AB2522" s="136"/>
      <c r="AC2522" s="136"/>
      <c r="AD2522" s="136"/>
      <c r="AE2522" s="136"/>
      <c r="AF2522" s="136"/>
      <c r="AG2522" s="136"/>
      <c r="AH2522" s="136"/>
      <c r="AI2522" s="136"/>
    </row>
    <row r="2523" spans="1:35" ht="15" x14ac:dyDescent="0.25">
      <c r="A2523" s="133">
        <v>400000</v>
      </c>
      <c r="B2523" s="133" t="s">
        <v>5761</v>
      </c>
      <c r="C2523" s="133">
        <v>4</v>
      </c>
      <c r="D2523" s="133" t="s">
        <v>5761</v>
      </c>
      <c r="E2523" s="133">
        <v>400</v>
      </c>
      <c r="F2523" s="133" t="s">
        <v>5761</v>
      </c>
      <c r="G2523" s="133">
        <v>40000</v>
      </c>
      <c r="H2523" s="133" t="s">
        <v>5761</v>
      </c>
      <c r="I2523" s="133">
        <v>881028</v>
      </c>
      <c r="J2523" s="133" t="s">
        <v>5857</v>
      </c>
      <c r="K2523" s="133" t="s">
        <v>5853</v>
      </c>
      <c r="L2523" s="135" t="str">
        <f t="shared" si="78"/>
        <v>BA</v>
      </c>
      <c r="M2523" s="131">
        <f t="shared" si="79"/>
        <v>0</v>
      </c>
      <c r="P2523" s="136"/>
      <c r="Q2523" s="136"/>
      <c r="R2523" s="136"/>
      <c r="S2523" s="136"/>
      <c r="T2523"/>
      <c r="U2523" s="136"/>
      <c r="V2523" s="136"/>
      <c r="W2523"/>
      <c r="X2523" s="136"/>
      <c r="Y2523" s="136"/>
      <c r="Z2523" s="136"/>
      <c r="AA2523" s="136"/>
      <c r="AB2523" s="136"/>
      <c r="AC2523" s="136"/>
      <c r="AD2523" s="136"/>
      <c r="AE2523" s="136"/>
      <c r="AF2523" s="136"/>
      <c r="AG2523" s="136"/>
      <c r="AH2523" s="136"/>
      <c r="AI2523" s="136"/>
    </row>
    <row r="2524" spans="1:35" ht="15" x14ac:dyDescent="0.25">
      <c r="A2524" s="133">
        <v>400000</v>
      </c>
      <c r="B2524" s="133" t="s">
        <v>5761</v>
      </c>
      <c r="C2524" s="133">
        <v>4</v>
      </c>
      <c r="D2524" s="133" t="s">
        <v>5761</v>
      </c>
      <c r="E2524" s="133">
        <v>400</v>
      </c>
      <c r="F2524" s="133" t="s">
        <v>5761</v>
      </c>
      <c r="G2524" s="133">
        <v>40000</v>
      </c>
      <c r="H2524" s="133" t="s">
        <v>5761</v>
      </c>
      <c r="I2524" s="133">
        <v>881051</v>
      </c>
      <c r="J2524" s="133" t="s">
        <v>5859</v>
      </c>
      <c r="K2524" s="133" t="s">
        <v>5231</v>
      </c>
      <c r="L2524" s="135" t="str">
        <f t="shared" si="78"/>
        <v>BA</v>
      </c>
      <c r="M2524" s="131">
        <f t="shared" si="79"/>
        <v>0</v>
      </c>
      <c r="P2524" s="136"/>
      <c r="Q2524" s="136"/>
      <c r="R2524" s="136"/>
      <c r="S2524" s="136"/>
      <c r="T2524"/>
      <c r="U2524" s="136"/>
      <c r="V2524" s="136"/>
      <c r="W2524"/>
      <c r="X2524" s="136"/>
      <c r="Y2524" s="136"/>
      <c r="Z2524" s="136"/>
      <c r="AA2524" s="136"/>
      <c r="AB2524" s="136"/>
      <c r="AC2524" s="136"/>
      <c r="AD2524" s="136"/>
      <c r="AE2524" s="136"/>
      <c r="AF2524" s="136"/>
      <c r="AG2524" s="136"/>
      <c r="AH2524" s="136"/>
      <c r="AI2524" s="136"/>
    </row>
    <row r="2525" spans="1:35" ht="15" x14ac:dyDescent="0.25">
      <c r="A2525" s="133">
        <v>400000</v>
      </c>
      <c r="B2525" s="133" t="s">
        <v>5761</v>
      </c>
      <c r="C2525" s="133">
        <v>4</v>
      </c>
      <c r="D2525" s="133" t="s">
        <v>5761</v>
      </c>
      <c r="E2525" s="133">
        <v>400</v>
      </c>
      <c r="F2525" s="133" t="s">
        <v>5761</v>
      </c>
      <c r="G2525" s="133">
        <v>40000</v>
      </c>
      <c r="H2525" s="133" t="s">
        <v>5761</v>
      </c>
      <c r="I2525" s="133">
        <v>881052</v>
      </c>
      <c r="J2525" s="133" t="s">
        <v>5861</v>
      </c>
      <c r="K2525" s="133" t="s">
        <v>5231</v>
      </c>
      <c r="L2525" s="135" t="str">
        <f t="shared" si="78"/>
        <v>BA</v>
      </c>
      <c r="M2525" s="131">
        <f t="shared" si="79"/>
        <v>0</v>
      </c>
      <c r="P2525" s="136"/>
      <c r="Q2525" s="136"/>
      <c r="R2525" s="136"/>
      <c r="S2525" s="136"/>
      <c r="T2525"/>
      <c r="U2525" s="136"/>
      <c r="V2525" s="136"/>
      <c r="W2525"/>
      <c r="X2525" s="136"/>
      <c r="Y2525" s="136"/>
      <c r="Z2525" s="136"/>
      <c r="AA2525" s="136"/>
      <c r="AB2525" s="136"/>
      <c r="AC2525" s="136"/>
      <c r="AD2525" s="136"/>
      <c r="AE2525" s="136"/>
      <c r="AF2525" s="136"/>
      <c r="AG2525" s="136"/>
      <c r="AH2525" s="136"/>
      <c r="AI2525" s="136"/>
    </row>
    <row r="2526" spans="1:35" ht="15" x14ac:dyDescent="0.25">
      <c r="A2526" s="133">
        <v>400000</v>
      </c>
      <c r="B2526" s="133" t="s">
        <v>5761</v>
      </c>
      <c r="C2526" s="133">
        <v>4</v>
      </c>
      <c r="D2526" s="133" t="s">
        <v>5761</v>
      </c>
      <c r="E2526" s="133">
        <v>400</v>
      </c>
      <c r="F2526" s="133" t="s">
        <v>5761</v>
      </c>
      <c r="G2526" s="133">
        <v>40000</v>
      </c>
      <c r="H2526" s="133" t="s">
        <v>5761</v>
      </c>
      <c r="I2526" s="133">
        <v>881053</v>
      </c>
      <c r="J2526" s="133" t="s">
        <v>5863</v>
      </c>
      <c r="K2526" s="133" t="s">
        <v>5231</v>
      </c>
      <c r="L2526" s="135" t="str">
        <f t="shared" si="78"/>
        <v>BA</v>
      </c>
      <c r="M2526" s="131">
        <f t="shared" si="79"/>
        <v>0</v>
      </c>
      <c r="P2526" s="136"/>
      <c r="Q2526" s="136"/>
      <c r="R2526" s="136"/>
      <c r="S2526" s="136"/>
      <c r="T2526"/>
      <c r="U2526" s="136"/>
      <c r="V2526" s="136"/>
      <c r="W2526"/>
      <c r="X2526" s="136"/>
      <c r="Y2526" s="136"/>
      <c r="Z2526" s="136"/>
      <c r="AA2526" s="136"/>
      <c r="AB2526" s="136"/>
      <c r="AC2526" s="136"/>
      <c r="AD2526" s="136"/>
      <c r="AE2526" s="136"/>
      <c r="AF2526" s="136"/>
      <c r="AG2526" s="136"/>
      <c r="AH2526" s="136"/>
      <c r="AI2526" s="136"/>
    </row>
    <row r="2527" spans="1:35" ht="15" x14ac:dyDescent="0.25">
      <c r="A2527" s="133">
        <v>400000</v>
      </c>
      <c r="B2527" s="133" t="s">
        <v>5761</v>
      </c>
      <c r="C2527" s="133">
        <v>4</v>
      </c>
      <c r="D2527" s="133" t="s">
        <v>5761</v>
      </c>
      <c r="E2527" s="133">
        <v>400</v>
      </c>
      <c r="F2527" s="133" t="s">
        <v>5761</v>
      </c>
      <c r="G2527" s="133">
        <v>40000</v>
      </c>
      <c r="H2527" s="133" t="s">
        <v>5761</v>
      </c>
      <c r="I2527" s="133">
        <v>881054</v>
      </c>
      <c r="J2527" s="133" t="s">
        <v>5865</v>
      </c>
      <c r="K2527" s="133" t="s">
        <v>5231</v>
      </c>
      <c r="L2527" s="135" t="str">
        <f t="shared" si="78"/>
        <v>BA</v>
      </c>
      <c r="M2527" s="131">
        <f t="shared" si="79"/>
        <v>0</v>
      </c>
      <c r="P2527" s="136"/>
      <c r="Q2527" s="136"/>
      <c r="R2527" s="136"/>
      <c r="S2527" s="136"/>
      <c r="T2527"/>
      <c r="U2527" s="136"/>
      <c r="V2527" s="136"/>
      <c r="W2527"/>
      <c r="X2527" s="136"/>
      <c r="Y2527" s="136"/>
      <c r="Z2527" s="136"/>
      <c r="AA2527" s="136"/>
      <c r="AB2527" s="136"/>
      <c r="AC2527" s="136"/>
      <c r="AD2527" s="136"/>
      <c r="AE2527" s="136"/>
      <c r="AF2527" s="136"/>
      <c r="AG2527" s="136"/>
      <c r="AH2527" s="136"/>
      <c r="AI2527" s="136"/>
    </row>
    <row r="2528" spans="1:35" ht="15" x14ac:dyDescent="0.25">
      <c r="A2528" s="133">
        <v>400000</v>
      </c>
      <c r="B2528" s="133" t="s">
        <v>5761</v>
      </c>
      <c r="C2528" s="133">
        <v>4</v>
      </c>
      <c r="D2528" s="133" t="s">
        <v>5761</v>
      </c>
      <c r="E2528" s="133">
        <v>400</v>
      </c>
      <c r="F2528" s="133" t="s">
        <v>5761</v>
      </c>
      <c r="G2528" s="133">
        <v>40000</v>
      </c>
      <c r="H2528" s="133" t="s">
        <v>5761</v>
      </c>
      <c r="I2528" s="133">
        <v>881055</v>
      </c>
      <c r="J2528" s="133" t="s">
        <v>5867</v>
      </c>
      <c r="K2528" s="133" t="s">
        <v>5231</v>
      </c>
      <c r="L2528" s="135" t="str">
        <f t="shared" si="78"/>
        <v>BA</v>
      </c>
      <c r="M2528" s="131">
        <f t="shared" si="79"/>
        <v>0</v>
      </c>
      <c r="P2528" s="136"/>
      <c r="Q2528" s="136"/>
      <c r="R2528" s="136"/>
      <c r="S2528" s="136"/>
      <c r="T2528"/>
      <c r="U2528" s="136"/>
      <c r="V2528" s="136"/>
      <c r="W2528"/>
      <c r="X2528" s="136"/>
      <c r="Y2528" s="136"/>
      <c r="Z2528" s="136"/>
      <c r="AA2528" s="136"/>
      <c r="AB2528" s="136"/>
      <c r="AC2528" s="136"/>
      <c r="AD2528" s="136"/>
      <c r="AE2528" s="136"/>
      <c r="AF2528" s="136"/>
      <c r="AG2528" s="136"/>
      <c r="AH2528" s="136"/>
      <c r="AI2528" s="136"/>
    </row>
    <row r="2529" spans="1:35" ht="15" x14ac:dyDescent="0.25">
      <c r="A2529" s="133">
        <v>400000</v>
      </c>
      <c r="B2529" s="133" t="s">
        <v>5761</v>
      </c>
      <c r="C2529" s="133">
        <v>4</v>
      </c>
      <c r="D2529" s="133" t="s">
        <v>5761</v>
      </c>
      <c r="E2529" s="133">
        <v>400</v>
      </c>
      <c r="F2529" s="133" t="s">
        <v>5761</v>
      </c>
      <c r="G2529" s="133">
        <v>40000</v>
      </c>
      <c r="H2529" s="133" t="s">
        <v>5761</v>
      </c>
      <c r="I2529" s="133">
        <v>881056</v>
      </c>
      <c r="J2529" s="133" t="s">
        <v>5869</v>
      </c>
      <c r="K2529" s="133" t="s">
        <v>5231</v>
      </c>
      <c r="L2529" s="135" t="str">
        <f t="shared" si="78"/>
        <v>BA</v>
      </c>
      <c r="M2529" s="131">
        <f t="shared" si="79"/>
        <v>0</v>
      </c>
      <c r="P2529" s="136"/>
      <c r="Q2529" s="136"/>
      <c r="R2529" s="136"/>
      <c r="S2529" s="136"/>
      <c r="T2529"/>
      <c r="U2529" s="136"/>
      <c r="V2529" s="136"/>
      <c r="W2529"/>
      <c r="X2529" s="136"/>
      <c r="Y2529" s="136"/>
      <c r="Z2529" s="136"/>
      <c r="AA2529" s="136"/>
      <c r="AB2529" s="136"/>
      <c r="AC2529" s="136"/>
      <c r="AD2529" s="136"/>
      <c r="AE2529" s="136"/>
      <c r="AF2529" s="136"/>
      <c r="AG2529" s="136"/>
      <c r="AH2529" s="136"/>
      <c r="AI2529" s="136"/>
    </row>
    <row r="2530" spans="1:35" ht="15" x14ac:dyDescent="0.25">
      <c r="A2530" s="133">
        <v>400000</v>
      </c>
      <c r="B2530" s="133" t="s">
        <v>5761</v>
      </c>
      <c r="C2530" s="133">
        <v>4</v>
      </c>
      <c r="D2530" s="133" t="s">
        <v>5761</v>
      </c>
      <c r="E2530" s="133">
        <v>400</v>
      </c>
      <c r="F2530" s="133" t="s">
        <v>5761</v>
      </c>
      <c r="G2530" s="133">
        <v>40000</v>
      </c>
      <c r="H2530" s="133" t="s">
        <v>5761</v>
      </c>
      <c r="I2530" s="133">
        <v>881057</v>
      </c>
      <c r="J2530" s="133" t="s">
        <v>5871</v>
      </c>
      <c r="K2530" s="133" t="s">
        <v>5231</v>
      </c>
      <c r="L2530" s="135" t="str">
        <f t="shared" si="78"/>
        <v>BA</v>
      </c>
      <c r="M2530" s="131">
        <f t="shared" si="79"/>
        <v>0</v>
      </c>
      <c r="P2530" s="136"/>
      <c r="Q2530" s="136"/>
      <c r="R2530" s="136"/>
      <c r="S2530" s="136"/>
      <c r="T2530"/>
      <c r="U2530" s="136"/>
      <c r="V2530" s="136"/>
      <c r="W2530"/>
      <c r="X2530" s="136"/>
      <c r="Y2530" s="136"/>
      <c r="Z2530" s="136"/>
      <c r="AA2530" s="136"/>
      <c r="AB2530" s="136"/>
      <c r="AC2530" s="136"/>
      <c r="AD2530" s="136"/>
      <c r="AE2530" s="136"/>
      <c r="AF2530" s="136"/>
      <c r="AG2530" s="136"/>
      <c r="AH2530" s="136"/>
      <c r="AI2530" s="136"/>
    </row>
    <row r="2531" spans="1:35" ht="15" x14ac:dyDescent="0.25">
      <c r="A2531" s="133">
        <v>400000</v>
      </c>
      <c r="B2531" s="133" t="s">
        <v>5761</v>
      </c>
      <c r="C2531" s="133">
        <v>4</v>
      </c>
      <c r="D2531" s="133" t="s">
        <v>5761</v>
      </c>
      <c r="E2531" s="133">
        <v>400</v>
      </c>
      <c r="F2531" s="133" t="s">
        <v>5761</v>
      </c>
      <c r="G2531" s="133">
        <v>40000</v>
      </c>
      <c r="H2531" s="133" t="s">
        <v>5761</v>
      </c>
      <c r="I2531" s="133">
        <v>881082</v>
      </c>
      <c r="J2531" s="133" t="s">
        <v>5873</v>
      </c>
      <c r="K2531" s="133" t="s">
        <v>5874</v>
      </c>
      <c r="L2531" s="135" t="str">
        <f t="shared" si="78"/>
        <v>BA</v>
      </c>
      <c r="M2531" s="131">
        <f t="shared" si="79"/>
        <v>0</v>
      </c>
      <c r="P2531" s="136"/>
      <c r="Q2531" s="136"/>
      <c r="R2531" s="136"/>
      <c r="S2531" s="136"/>
      <c r="T2531"/>
      <c r="U2531" s="136"/>
      <c r="V2531" s="136"/>
      <c r="W2531"/>
      <c r="X2531" s="136"/>
      <c r="Y2531" s="136"/>
      <c r="Z2531" s="136"/>
      <c r="AA2531" s="136"/>
      <c r="AB2531" s="136"/>
      <c r="AC2531" s="136"/>
      <c r="AD2531" s="136"/>
      <c r="AE2531" s="136"/>
      <c r="AF2531" s="136"/>
      <c r="AG2531" s="136"/>
      <c r="AH2531" s="136"/>
      <c r="AI2531" s="136"/>
    </row>
    <row r="2532" spans="1:35" ht="15" x14ac:dyDescent="0.25">
      <c r="A2532" s="133">
        <v>400000</v>
      </c>
      <c r="B2532" s="133" t="s">
        <v>5761</v>
      </c>
      <c r="C2532" s="133">
        <v>4</v>
      </c>
      <c r="D2532" s="133" t="s">
        <v>5761</v>
      </c>
      <c r="E2532" s="133">
        <v>400</v>
      </c>
      <c r="F2532" s="133" t="s">
        <v>5761</v>
      </c>
      <c r="G2532" s="133">
        <v>40000</v>
      </c>
      <c r="H2532" s="133" t="s">
        <v>5761</v>
      </c>
      <c r="I2532" s="133">
        <v>881083</v>
      </c>
      <c r="J2532" s="133" t="s">
        <v>5876</v>
      </c>
      <c r="K2532" s="133" t="s">
        <v>5874</v>
      </c>
      <c r="L2532" s="135" t="str">
        <f t="shared" si="78"/>
        <v>BA</v>
      </c>
      <c r="M2532" s="131">
        <f t="shared" si="79"/>
        <v>0</v>
      </c>
      <c r="P2532" s="136"/>
      <c r="Q2532" s="136"/>
      <c r="R2532" s="136"/>
      <c r="S2532" s="136"/>
      <c r="T2532"/>
      <c r="U2532" s="136"/>
      <c r="V2532" s="136"/>
      <c r="W2532"/>
      <c r="X2532" s="136"/>
      <c r="Y2532" s="136"/>
      <c r="Z2532" s="136"/>
      <c r="AA2532" s="136"/>
      <c r="AB2532" s="136"/>
      <c r="AC2532" s="136"/>
      <c r="AD2532" s="136"/>
      <c r="AE2532" s="136"/>
      <c r="AF2532" s="136"/>
      <c r="AG2532" s="136"/>
      <c r="AH2532" s="136"/>
      <c r="AI2532" s="136"/>
    </row>
    <row r="2533" spans="1:35" ht="15" x14ac:dyDescent="0.25">
      <c r="A2533" s="133">
        <v>400000</v>
      </c>
      <c r="B2533" s="133" t="s">
        <v>5761</v>
      </c>
      <c r="C2533" s="133">
        <v>4</v>
      </c>
      <c r="D2533" s="133" t="s">
        <v>5761</v>
      </c>
      <c r="E2533" s="133">
        <v>400</v>
      </c>
      <c r="F2533" s="133" t="s">
        <v>5761</v>
      </c>
      <c r="G2533" s="133">
        <v>40000</v>
      </c>
      <c r="H2533" s="133" t="s">
        <v>5761</v>
      </c>
      <c r="I2533" s="133">
        <v>881084</v>
      </c>
      <c r="J2533" s="133" t="s">
        <v>5878</v>
      </c>
      <c r="K2533" s="133" t="s">
        <v>5874</v>
      </c>
      <c r="L2533" s="135" t="str">
        <f t="shared" si="78"/>
        <v>BA</v>
      </c>
      <c r="M2533" s="131">
        <f t="shared" si="79"/>
        <v>0</v>
      </c>
      <c r="P2533" s="136"/>
      <c r="Q2533" s="136"/>
      <c r="R2533" s="136"/>
      <c r="S2533" s="136"/>
      <c r="T2533"/>
      <c r="U2533" s="136"/>
      <c r="V2533" s="136"/>
      <c r="W2533"/>
      <c r="X2533" s="136"/>
      <c r="Y2533" s="136"/>
      <c r="Z2533" s="136"/>
      <c r="AA2533" s="136"/>
      <c r="AB2533" s="136"/>
      <c r="AC2533" s="136"/>
      <c r="AD2533" s="136"/>
      <c r="AE2533" s="136"/>
      <c r="AF2533" s="136"/>
      <c r="AG2533" s="136"/>
      <c r="AH2533" s="136"/>
      <c r="AI2533" s="136"/>
    </row>
    <row r="2534" spans="1:35" ht="15" x14ac:dyDescent="0.25">
      <c r="A2534" s="133">
        <v>400000</v>
      </c>
      <c r="B2534" s="133" t="s">
        <v>5761</v>
      </c>
      <c r="C2534" s="133">
        <v>4</v>
      </c>
      <c r="D2534" s="133" t="s">
        <v>5761</v>
      </c>
      <c r="E2534" s="133">
        <v>400</v>
      </c>
      <c r="F2534" s="133" t="s">
        <v>5761</v>
      </c>
      <c r="G2534" s="133">
        <v>40000</v>
      </c>
      <c r="H2534" s="133" t="s">
        <v>5761</v>
      </c>
      <c r="I2534" s="133">
        <v>881115</v>
      </c>
      <c r="J2534" s="133" t="s">
        <v>5880</v>
      </c>
      <c r="K2534" s="133" t="s">
        <v>5881</v>
      </c>
      <c r="L2534" s="135" t="str">
        <f t="shared" si="78"/>
        <v>BA</v>
      </c>
      <c r="M2534" s="131">
        <f t="shared" si="79"/>
        <v>0</v>
      </c>
      <c r="P2534" s="136"/>
      <c r="Q2534" s="136"/>
      <c r="R2534" s="136"/>
      <c r="S2534" s="136"/>
      <c r="T2534"/>
      <c r="U2534" s="136"/>
      <c r="V2534" s="136"/>
      <c r="W2534"/>
      <c r="X2534" s="136"/>
      <c r="Y2534" s="136"/>
      <c r="Z2534" s="136"/>
      <c r="AA2534" s="136"/>
      <c r="AB2534" s="136"/>
      <c r="AC2534" s="136"/>
      <c r="AD2534" s="136"/>
      <c r="AE2534" s="136"/>
      <c r="AF2534" s="136"/>
      <c r="AG2534" s="136"/>
      <c r="AH2534" s="136"/>
      <c r="AI2534" s="136"/>
    </row>
    <row r="2535" spans="1:35" ht="15" x14ac:dyDescent="0.25">
      <c r="A2535" s="133">
        <v>400000</v>
      </c>
      <c r="B2535" s="133" t="s">
        <v>5761</v>
      </c>
      <c r="C2535" s="133">
        <v>4</v>
      </c>
      <c r="D2535" s="133" t="s">
        <v>5761</v>
      </c>
      <c r="E2535" s="133">
        <v>400</v>
      </c>
      <c r="F2535" s="133" t="s">
        <v>5761</v>
      </c>
      <c r="G2535" s="133">
        <v>40000</v>
      </c>
      <c r="H2535" s="133" t="s">
        <v>5761</v>
      </c>
      <c r="I2535" s="133">
        <v>881116</v>
      </c>
      <c r="J2535" s="133" t="s">
        <v>5883</v>
      </c>
      <c r="K2535" s="133" t="s">
        <v>5881</v>
      </c>
      <c r="L2535" s="135" t="str">
        <f t="shared" si="78"/>
        <v>BA</v>
      </c>
      <c r="M2535" s="131">
        <f t="shared" si="79"/>
        <v>0</v>
      </c>
      <c r="P2535" s="136"/>
      <c r="Q2535" s="136"/>
      <c r="R2535" s="136"/>
      <c r="S2535" s="136"/>
      <c r="T2535"/>
      <c r="U2535" s="136"/>
      <c r="V2535" s="136"/>
      <c r="W2535"/>
      <c r="X2535" s="136"/>
      <c r="Y2535" s="136"/>
      <c r="Z2535" s="136"/>
      <c r="AA2535" s="136"/>
      <c r="AB2535" s="136"/>
      <c r="AC2535" s="136"/>
      <c r="AD2535" s="136"/>
      <c r="AE2535" s="136"/>
      <c r="AF2535" s="136"/>
      <c r="AG2535" s="136"/>
      <c r="AH2535" s="136"/>
      <c r="AI2535" s="136"/>
    </row>
    <row r="2536" spans="1:35" ht="15" x14ac:dyDescent="0.25">
      <c r="A2536" s="133">
        <v>400000</v>
      </c>
      <c r="B2536" s="133" t="s">
        <v>5761</v>
      </c>
      <c r="C2536" s="133">
        <v>4</v>
      </c>
      <c r="D2536" s="133" t="s">
        <v>5761</v>
      </c>
      <c r="E2536" s="133">
        <v>400</v>
      </c>
      <c r="F2536" s="133" t="s">
        <v>5761</v>
      </c>
      <c r="G2536" s="133">
        <v>40000</v>
      </c>
      <c r="H2536" s="133" t="s">
        <v>5761</v>
      </c>
      <c r="I2536" s="133">
        <v>881117</v>
      </c>
      <c r="J2536" s="133" t="s">
        <v>5885</v>
      </c>
      <c r="K2536" s="133" t="s">
        <v>5881</v>
      </c>
      <c r="L2536" s="135" t="str">
        <f t="shared" si="78"/>
        <v>BA</v>
      </c>
      <c r="M2536" s="131">
        <f t="shared" si="79"/>
        <v>0</v>
      </c>
      <c r="P2536" s="136"/>
      <c r="Q2536" s="136"/>
      <c r="R2536" s="136"/>
      <c r="S2536" s="136"/>
      <c r="T2536"/>
      <c r="U2536" s="136"/>
      <c r="V2536" s="136"/>
      <c r="W2536"/>
      <c r="X2536" s="136"/>
      <c r="Y2536" s="136"/>
      <c r="Z2536" s="136"/>
      <c r="AA2536" s="136"/>
      <c r="AB2536" s="136"/>
      <c r="AC2536" s="136"/>
      <c r="AD2536" s="136"/>
      <c r="AE2536" s="136"/>
      <c r="AF2536" s="136"/>
      <c r="AG2536" s="136"/>
      <c r="AH2536" s="136"/>
      <c r="AI2536" s="136"/>
    </row>
    <row r="2537" spans="1:35" ht="15" x14ac:dyDescent="0.25">
      <c r="A2537" s="133">
        <v>400000</v>
      </c>
      <c r="B2537" s="133" t="s">
        <v>5761</v>
      </c>
      <c r="C2537" s="133">
        <v>4</v>
      </c>
      <c r="D2537" s="133" t="s">
        <v>5761</v>
      </c>
      <c r="E2537" s="133">
        <v>400</v>
      </c>
      <c r="F2537" s="133" t="s">
        <v>5761</v>
      </c>
      <c r="G2537" s="133">
        <v>40000</v>
      </c>
      <c r="H2537" s="133" t="s">
        <v>5761</v>
      </c>
      <c r="I2537" s="133">
        <v>881118</v>
      </c>
      <c r="J2537" s="133" t="s">
        <v>5887</v>
      </c>
      <c r="K2537" s="133" t="s">
        <v>5881</v>
      </c>
      <c r="L2537" s="135" t="str">
        <f t="shared" si="78"/>
        <v>BA</v>
      </c>
      <c r="M2537" s="131">
        <f t="shared" si="79"/>
        <v>0</v>
      </c>
      <c r="P2537" s="136"/>
      <c r="Q2537" s="136"/>
      <c r="R2537" s="136"/>
      <c r="S2537" s="136"/>
      <c r="T2537"/>
      <c r="U2537" s="136"/>
      <c r="V2537" s="136"/>
      <c r="W2537"/>
      <c r="X2537" s="136"/>
      <c r="Y2537" s="136"/>
      <c r="Z2537" s="136"/>
      <c r="AA2537" s="136"/>
      <c r="AB2537" s="136"/>
      <c r="AC2537" s="136"/>
      <c r="AD2537" s="136"/>
      <c r="AE2537" s="136"/>
      <c r="AF2537" s="136"/>
      <c r="AG2537" s="136"/>
      <c r="AH2537" s="136"/>
      <c r="AI2537" s="136"/>
    </row>
    <row r="2538" spans="1:35" ht="15" x14ac:dyDescent="0.25">
      <c r="A2538" s="133">
        <v>400000</v>
      </c>
      <c r="B2538" s="133" t="s">
        <v>5761</v>
      </c>
      <c r="C2538" s="133">
        <v>4</v>
      </c>
      <c r="D2538" s="133" t="s">
        <v>5761</v>
      </c>
      <c r="E2538" s="133">
        <v>400</v>
      </c>
      <c r="F2538" s="133" t="s">
        <v>5761</v>
      </c>
      <c r="G2538" s="133">
        <v>40000</v>
      </c>
      <c r="H2538" s="133" t="s">
        <v>5761</v>
      </c>
      <c r="I2538" s="133">
        <v>881119</v>
      </c>
      <c r="J2538" s="133" t="s">
        <v>5889</v>
      </c>
      <c r="K2538" s="133" t="s">
        <v>5881</v>
      </c>
      <c r="L2538" s="135" t="str">
        <f t="shared" si="78"/>
        <v>BA</v>
      </c>
      <c r="M2538" s="131">
        <f t="shared" si="79"/>
        <v>0</v>
      </c>
      <c r="P2538" s="136"/>
      <c r="Q2538" s="136"/>
      <c r="R2538" s="136"/>
      <c r="S2538" s="136"/>
      <c r="T2538"/>
      <c r="U2538" s="136"/>
      <c r="V2538" s="136"/>
      <c r="W2538"/>
      <c r="X2538" s="136"/>
      <c r="Y2538" s="136"/>
      <c r="Z2538" s="136"/>
      <c r="AA2538" s="136"/>
      <c r="AB2538" s="136"/>
      <c r="AC2538" s="136"/>
      <c r="AD2538" s="136"/>
      <c r="AE2538" s="136"/>
      <c r="AF2538" s="136"/>
      <c r="AG2538" s="136"/>
      <c r="AH2538" s="136"/>
      <c r="AI2538" s="136"/>
    </row>
    <row r="2539" spans="1:35" ht="15" x14ac:dyDescent="0.25">
      <c r="A2539" s="133">
        <v>400000</v>
      </c>
      <c r="B2539" s="133" t="s">
        <v>5761</v>
      </c>
      <c r="C2539" s="133">
        <v>4</v>
      </c>
      <c r="D2539" s="133" t="s">
        <v>5761</v>
      </c>
      <c r="E2539" s="133">
        <v>400</v>
      </c>
      <c r="F2539" s="133" t="s">
        <v>5761</v>
      </c>
      <c r="G2539" s="133">
        <v>40000</v>
      </c>
      <c r="H2539" s="133" t="s">
        <v>5761</v>
      </c>
      <c r="I2539" s="133">
        <v>881120</v>
      </c>
      <c r="J2539" s="133" t="s">
        <v>5891</v>
      </c>
      <c r="K2539" s="133" t="s">
        <v>5881</v>
      </c>
      <c r="L2539" s="135" t="str">
        <f t="shared" si="78"/>
        <v>BA</v>
      </c>
      <c r="M2539" s="131">
        <f t="shared" si="79"/>
        <v>0</v>
      </c>
      <c r="P2539" s="136"/>
      <c r="Q2539" s="136"/>
      <c r="R2539" s="136"/>
      <c r="S2539" s="136"/>
      <c r="T2539"/>
      <c r="U2539" s="136"/>
      <c r="V2539" s="136"/>
      <c r="W2539"/>
      <c r="X2539" s="136"/>
      <c r="Y2539" s="136"/>
      <c r="Z2539" s="136"/>
      <c r="AA2539" s="136"/>
      <c r="AB2539" s="136"/>
      <c r="AC2539" s="136"/>
      <c r="AD2539" s="136"/>
      <c r="AE2539" s="136"/>
      <c r="AF2539" s="136"/>
      <c r="AG2539" s="136"/>
      <c r="AH2539" s="136"/>
      <c r="AI2539" s="136"/>
    </row>
    <row r="2540" spans="1:35" ht="15" x14ac:dyDescent="0.25">
      <c r="A2540" s="133">
        <v>400000</v>
      </c>
      <c r="B2540" s="133" t="s">
        <v>5761</v>
      </c>
      <c r="C2540" s="133">
        <v>4</v>
      </c>
      <c r="D2540" s="133" t="s">
        <v>5761</v>
      </c>
      <c r="E2540" s="133">
        <v>400</v>
      </c>
      <c r="F2540" s="133" t="s">
        <v>5761</v>
      </c>
      <c r="G2540" s="133">
        <v>40000</v>
      </c>
      <c r="H2540" s="133" t="s">
        <v>5761</v>
      </c>
      <c r="I2540" s="133">
        <v>881121</v>
      </c>
      <c r="J2540" s="133" t="s">
        <v>5893</v>
      </c>
      <c r="K2540" s="133" t="s">
        <v>5853</v>
      </c>
      <c r="L2540" s="135" t="str">
        <f t="shared" si="78"/>
        <v>BA</v>
      </c>
      <c r="M2540" s="131">
        <f t="shared" si="79"/>
        <v>0</v>
      </c>
      <c r="P2540" s="136"/>
      <c r="Q2540" s="136"/>
      <c r="R2540" s="136"/>
      <c r="S2540" s="136"/>
      <c r="T2540"/>
      <c r="U2540" s="136"/>
      <c r="V2540" s="136"/>
      <c r="W2540"/>
      <c r="X2540" s="136"/>
      <c r="Y2540" s="136"/>
      <c r="Z2540" s="136"/>
      <c r="AA2540" s="136"/>
      <c r="AB2540" s="136"/>
      <c r="AC2540" s="136"/>
      <c r="AD2540" s="136"/>
      <c r="AE2540" s="136"/>
      <c r="AF2540" s="136"/>
      <c r="AG2540" s="136"/>
      <c r="AH2540" s="136"/>
      <c r="AI2540" s="136"/>
    </row>
    <row r="2541" spans="1:35" ht="15" x14ac:dyDescent="0.25">
      <c r="A2541" s="133">
        <v>400000</v>
      </c>
      <c r="B2541" s="133" t="s">
        <v>5761</v>
      </c>
      <c r="C2541" s="133">
        <v>4</v>
      </c>
      <c r="D2541" s="133" t="s">
        <v>5761</v>
      </c>
      <c r="E2541" s="133">
        <v>400</v>
      </c>
      <c r="F2541" s="133" t="s">
        <v>5761</v>
      </c>
      <c r="G2541" s="133">
        <v>40000</v>
      </c>
      <c r="H2541" s="133" t="s">
        <v>5761</v>
      </c>
      <c r="I2541" s="133">
        <v>881122</v>
      </c>
      <c r="J2541" s="133" t="s">
        <v>5895</v>
      </c>
      <c r="K2541" s="133" t="s">
        <v>5853</v>
      </c>
      <c r="L2541" s="135" t="str">
        <f t="shared" si="78"/>
        <v>BA</v>
      </c>
      <c r="M2541" s="131">
        <f t="shared" si="79"/>
        <v>0</v>
      </c>
      <c r="P2541" s="136"/>
      <c r="Q2541" s="136"/>
      <c r="R2541" s="136"/>
      <c r="S2541" s="136"/>
      <c r="T2541"/>
      <c r="U2541" s="136"/>
      <c r="V2541" s="136"/>
      <c r="W2541"/>
      <c r="X2541" s="136"/>
      <c r="Y2541" s="136"/>
      <c r="Z2541" s="136"/>
      <c r="AA2541" s="136"/>
      <c r="AB2541" s="136"/>
      <c r="AC2541" s="136"/>
      <c r="AD2541" s="136"/>
      <c r="AE2541" s="136"/>
      <c r="AF2541" s="136"/>
      <c r="AG2541" s="136"/>
      <c r="AH2541" s="136"/>
      <c r="AI2541" s="136"/>
    </row>
    <row r="2542" spans="1:35" ht="15" x14ac:dyDescent="0.25">
      <c r="A2542" s="133">
        <v>400000</v>
      </c>
      <c r="B2542" s="133" t="s">
        <v>5761</v>
      </c>
      <c r="C2542" s="133">
        <v>4</v>
      </c>
      <c r="D2542" s="133" t="s">
        <v>5761</v>
      </c>
      <c r="E2542" s="133">
        <v>400</v>
      </c>
      <c r="F2542" s="133" t="s">
        <v>5761</v>
      </c>
      <c r="G2542" s="133">
        <v>40000</v>
      </c>
      <c r="H2542" s="133" t="s">
        <v>5761</v>
      </c>
      <c r="I2542" s="133">
        <v>881123</v>
      </c>
      <c r="J2542" s="133" t="s">
        <v>5897</v>
      </c>
      <c r="K2542" s="133" t="s">
        <v>5853</v>
      </c>
      <c r="L2542" s="135" t="str">
        <f t="shared" si="78"/>
        <v>BA</v>
      </c>
      <c r="M2542" s="131">
        <f t="shared" si="79"/>
        <v>0</v>
      </c>
      <c r="P2542" s="136"/>
      <c r="Q2542" s="136"/>
      <c r="R2542" s="136"/>
      <c r="S2542" s="136"/>
      <c r="T2542"/>
      <c r="U2542" s="136"/>
      <c r="V2542" s="136"/>
      <c r="W2542"/>
      <c r="X2542" s="136"/>
      <c r="Y2542" s="136"/>
      <c r="Z2542" s="136"/>
      <c r="AA2542" s="136"/>
      <c r="AB2542" s="136"/>
      <c r="AC2542" s="136"/>
      <c r="AD2542" s="136"/>
      <c r="AE2542" s="136"/>
      <c r="AF2542" s="136"/>
      <c r="AG2542" s="136"/>
      <c r="AH2542" s="136"/>
      <c r="AI2542" s="136"/>
    </row>
    <row r="2543" spans="1:35" ht="15" x14ac:dyDescent="0.25">
      <c r="A2543" s="133">
        <v>400000</v>
      </c>
      <c r="B2543" s="133" t="s">
        <v>5761</v>
      </c>
      <c r="C2543" s="133">
        <v>4</v>
      </c>
      <c r="D2543" s="133" t="s">
        <v>5761</v>
      </c>
      <c r="E2543" s="133">
        <v>400</v>
      </c>
      <c r="F2543" s="133" t="s">
        <v>5761</v>
      </c>
      <c r="G2543" s="133">
        <v>40000</v>
      </c>
      <c r="H2543" s="133" t="s">
        <v>5761</v>
      </c>
      <c r="I2543" s="133">
        <v>881124</v>
      </c>
      <c r="J2543" s="133" t="s">
        <v>5899</v>
      </c>
      <c r="K2543" s="133" t="s">
        <v>5853</v>
      </c>
      <c r="L2543" s="135" t="str">
        <f t="shared" si="78"/>
        <v>BA</v>
      </c>
      <c r="M2543" s="131">
        <f t="shared" si="79"/>
        <v>0</v>
      </c>
      <c r="P2543" s="136"/>
      <c r="Q2543" s="136"/>
      <c r="R2543" s="136"/>
      <c r="S2543" s="136"/>
      <c r="T2543"/>
      <c r="U2543" s="136"/>
      <c r="V2543" s="136"/>
      <c r="W2543"/>
      <c r="X2543" s="136"/>
      <c r="Y2543" s="136"/>
      <c r="Z2543" s="136"/>
      <c r="AA2543" s="136"/>
      <c r="AB2543" s="136"/>
      <c r="AC2543" s="136"/>
      <c r="AD2543" s="136"/>
      <c r="AE2543" s="136"/>
      <c r="AF2543" s="136"/>
      <c r="AG2543" s="136"/>
      <c r="AH2543" s="136"/>
      <c r="AI2543" s="136"/>
    </row>
    <row r="2544" spans="1:35" ht="15" x14ac:dyDescent="0.25">
      <c r="A2544" s="133">
        <v>400000</v>
      </c>
      <c r="B2544" s="133" t="s">
        <v>5761</v>
      </c>
      <c r="C2544" s="133">
        <v>4</v>
      </c>
      <c r="D2544" s="133" t="s">
        <v>5761</v>
      </c>
      <c r="E2544" s="133">
        <v>400</v>
      </c>
      <c r="F2544" s="133" t="s">
        <v>5761</v>
      </c>
      <c r="G2544" s="133">
        <v>40000</v>
      </c>
      <c r="H2544" s="133" t="s">
        <v>5761</v>
      </c>
      <c r="I2544" s="133">
        <v>881131</v>
      </c>
      <c r="J2544" s="133" t="s">
        <v>5901</v>
      </c>
      <c r="K2544" s="133" t="s">
        <v>5881</v>
      </c>
      <c r="L2544" s="135" t="str">
        <f t="shared" si="78"/>
        <v>BA</v>
      </c>
      <c r="M2544" s="131">
        <f t="shared" si="79"/>
        <v>0</v>
      </c>
      <c r="P2544" s="136"/>
      <c r="Q2544" s="136"/>
      <c r="R2544" s="136"/>
      <c r="S2544" s="136"/>
      <c r="T2544"/>
      <c r="U2544" s="136"/>
      <c r="V2544" s="136"/>
      <c r="W2544"/>
      <c r="X2544" s="136"/>
      <c r="Y2544" s="136"/>
      <c r="Z2544" s="136"/>
      <c r="AA2544" s="136"/>
      <c r="AB2544" s="136"/>
      <c r="AC2544" s="136"/>
      <c r="AD2544" s="136"/>
      <c r="AE2544" s="136"/>
      <c r="AF2544" s="136"/>
      <c r="AG2544" s="136"/>
      <c r="AH2544" s="136"/>
      <c r="AI2544" s="136"/>
    </row>
    <row r="2545" spans="1:35" ht="15" x14ac:dyDescent="0.25">
      <c r="A2545" s="133">
        <v>400000</v>
      </c>
      <c r="B2545" s="133" t="s">
        <v>5761</v>
      </c>
      <c r="C2545" s="133">
        <v>4</v>
      </c>
      <c r="D2545" s="133" t="s">
        <v>5761</v>
      </c>
      <c r="E2545" s="133">
        <v>400</v>
      </c>
      <c r="F2545" s="133" t="s">
        <v>5761</v>
      </c>
      <c r="G2545" s="133">
        <v>40000</v>
      </c>
      <c r="H2545" s="133" t="s">
        <v>5761</v>
      </c>
      <c r="I2545" s="133">
        <v>881132</v>
      </c>
      <c r="J2545" s="133" t="s">
        <v>5903</v>
      </c>
      <c r="K2545" s="133" t="s">
        <v>5881</v>
      </c>
      <c r="L2545" s="135" t="str">
        <f t="shared" si="78"/>
        <v>BA</v>
      </c>
      <c r="M2545" s="131">
        <f t="shared" si="79"/>
        <v>0</v>
      </c>
      <c r="P2545" s="136"/>
      <c r="Q2545" s="136"/>
      <c r="R2545" s="136"/>
      <c r="S2545" s="136"/>
      <c r="T2545"/>
      <c r="U2545" s="136"/>
      <c r="V2545" s="136"/>
      <c r="W2545"/>
      <c r="X2545" s="136"/>
      <c r="Y2545" s="136"/>
      <c r="Z2545" s="136"/>
      <c r="AA2545" s="136"/>
      <c r="AB2545" s="136"/>
      <c r="AC2545" s="136"/>
      <c r="AD2545" s="136"/>
      <c r="AE2545" s="136"/>
      <c r="AF2545" s="136"/>
      <c r="AG2545" s="136"/>
      <c r="AH2545" s="136"/>
      <c r="AI2545" s="136"/>
    </row>
    <row r="2546" spans="1:35" ht="15" x14ac:dyDescent="0.25">
      <c r="A2546" s="133">
        <v>400000</v>
      </c>
      <c r="B2546" s="133" t="s">
        <v>5761</v>
      </c>
      <c r="C2546" s="133">
        <v>4</v>
      </c>
      <c r="D2546" s="133" t="s">
        <v>5761</v>
      </c>
      <c r="E2546" s="133">
        <v>400</v>
      </c>
      <c r="F2546" s="133" t="s">
        <v>5761</v>
      </c>
      <c r="G2546" s="133">
        <v>40000</v>
      </c>
      <c r="H2546" s="133" t="s">
        <v>5761</v>
      </c>
      <c r="I2546" s="133">
        <v>881133</v>
      </c>
      <c r="J2546" s="133" t="s">
        <v>5905</v>
      </c>
      <c r="K2546" s="133" t="s">
        <v>5881</v>
      </c>
      <c r="L2546" s="135" t="str">
        <f t="shared" si="78"/>
        <v>BA</v>
      </c>
      <c r="M2546" s="131">
        <f t="shared" si="79"/>
        <v>0</v>
      </c>
      <c r="P2546" s="136"/>
      <c r="Q2546" s="136"/>
      <c r="R2546" s="136"/>
      <c r="S2546" s="136"/>
      <c r="T2546"/>
      <c r="U2546" s="136"/>
      <c r="V2546" s="136"/>
      <c r="W2546"/>
      <c r="X2546" s="136"/>
      <c r="Y2546" s="136"/>
      <c r="Z2546" s="136"/>
      <c r="AA2546" s="136"/>
      <c r="AB2546" s="136"/>
      <c r="AC2546" s="136"/>
      <c r="AD2546" s="136"/>
      <c r="AE2546" s="136"/>
      <c r="AF2546" s="136"/>
      <c r="AG2546" s="136"/>
      <c r="AH2546" s="136"/>
      <c r="AI2546" s="136"/>
    </row>
    <row r="2547" spans="1:35" ht="15" x14ac:dyDescent="0.25">
      <c r="A2547" s="133">
        <v>400000</v>
      </c>
      <c r="B2547" s="133" t="s">
        <v>5761</v>
      </c>
      <c r="C2547" s="133">
        <v>4</v>
      </c>
      <c r="D2547" s="133" t="s">
        <v>5761</v>
      </c>
      <c r="E2547" s="133">
        <v>400</v>
      </c>
      <c r="F2547" s="133" t="s">
        <v>5761</v>
      </c>
      <c r="G2547" s="133">
        <v>40000</v>
      </c>
      <c r="H2547" s="133" t="s">
        <v>5761</v>
      </c>
      <c r="I2547" s="133">
        <v>881134</v>
      </c>
      <c r="J2547" s="133" t="s">
        <v>5907</v>
      </c>
      <c r="K2547" s="133" t="s">
        <v>5881</v>
      </c>
      <c r="L2547" s="135" t="str">
        <f t="shared" si="78"/>
        <v>BA</v>
      </c>
      <c r="M2547" s="131">
        <f t="shared" si="79"/>
        <v>0</v>
      </c>
      <c r="P2547" s="136"/>
      <c r="Q2547" s="136"/>
      <c r="R2547" s="136"/>
      <c r="S2547" s="136"/>
      <c r="T2547"/>
      <c r="U2547" s="136"/>
      <c r="V2547" s="136"/>
      <c r="W2547"/>
      <c r="X2547" s="136"/>
      <c r="Y2547" s="136"/>
      <c r="Z2547" s="136"/>
      <c r="AA2547" s="136"/>
      <c r="AB2547" s="136"/>
      <c r="AC2547" s="136"/>
      <c r="AD2547" s="136"/>
      <c r="AE2547" s="136"/>
      <c r="AF2547" s="136"/>
      <c r="AG2547" s="136"/>
      <c r="AH2547" s="136"/>
      <c r="AI2547" s="136"/>
    </row>
    <row r="2548" spans="1:35" ht="15" x14ac:dyDescent="0.25">
      <c r="A2548" s="133">
        <v>400000</v>
      </c>
      <c r="B2548" s="133" t="s">
        <v>5761</v>
      </c>
      <c r="C2548" s="133">
        <v>4</v>
      </c>
      <c r="D2548" s="133" t="s">
        <v>5761</v>
      </c>
      <c r="E2548" s="133">
        <v>400</v>
      </c>
      <c r="F2548" s="133" t="s">
        <v>5761</v>
      </c>
      <c r="G2548" s="133">
        <v>40000</v>
      </c>
      <c r="H2548" s="133" t="s">
        <v>5761</v>
      </c>
      <c r="I2548" s="133">
        <v>881135</v>
      </c>
      <c r="J2548" s="133" t="s">
        <v>5909</v>
      </c>
      <c r="K2548" s="133" t="s">
        <v>5881</v>
      </c>
      <c r="L2548" s="135" t="str">
        <f t="shared" si="78"/>
        <v>BA</v>
      </c>
      <c r="M2548" s="131">
        <f t="shared" si="79"/>
        <v>0</v>
      </c>
      <c r="P2548" s="136"/>
      <c r="Q2548" s="136"/>
      <c r="R2548" s="136"/>
      <c r="S2548" s="136"/>
      <c r="T2548"/>
      <c r="U2548" s="136"/>
      <c r="V2548" s="136"/>
      <c r="W2548"/>
      <c r="X2548" s="136"/>
      <c r="Y2548" s="136"/>
      <c r="Z2548" s="136"/>
      <c r="AA2548" s="136"/>
      <c r="AB2548" s="136"/>
      <c r="AC2548" s="136"/>
      <c r="AD2548" s="136"/>
      <c r="AE2548" s="136"/>
      <c r="AF2548" s="136"/>
      <c r="AG2548" s="136"/>
      <c r="AH2548" s="136"/>
      <c r="AI2548" s="136"/>
    </row>
    <row r="2549" spans="1:35" ht="15" x14ac:dyDescent="0.25">
      <c r="A2549" s="133">
        <v>400000</v>
      </c>
      <c r="B2549" s="133" t="s">
        <v>5761</v>
      </c>
      <c r="C2549" s="133">
        <v>4</v>
      </c>
      <c r="D2549" s="133" t="s">
        <v>5761</v>
      </c>
      <c r="E2549" s="133">
        <v>400</v>
      </c>
      <c r="F2549" s="133" t="s">
        <v>5761</v>
      </c>
      <c r="G2549" s="133">
        <v>40000</v>
      </c>
      <c r="H2549" s="133" t="s">
        <v>5761</v>
      </c>
      <c r="I2549" s="133">
        <v>881136</v>
      </c>
      <c r="J2549" s="133" t="s">
        <v>5911</v>
      </c>
      <c r="K2549" s="133" t="s">
        <v>5881</v>
      </c>
      <c r="L2549" s="135" t="str">
        <f t="shared" si="78"/>
        <v>BA</v>
      </c>
      <c r="M2549" s="131">
        <f t="shared" si="79"/>
        <v>0</v>
      </c>
      <c r="P2549" s="136"/>
      <c r="Q2549" s="136"/>
      <c r="R2549" s="136"/>
      <c r="S2549" s="136"/>
      <c r="T2549"/>
      <c r="U2549" s="136"/>
      <c r="V2549" s="136"/>
      <c r="W2549"/>
      <c r="X2549" s="136"/>
      <c r="Y2549" s="136"/>
      <c r="Z2549" s="136"/>
      <c r="AA2549" s="136"/>
      <c r="AB2549" s="136"/>
      <c r="AC2549" s="136"/>
      <c r="AD2549" s="136"/>
      <c r="AE2549" s="136"/>
      <c r="AF2549" s="136"/>
      <c r="AG2549" s="136"/>
      <c r="AH2549" s="136"/>
      <c r="AI2549" s="136"/>
    </row>
    <row r="2550" spans="1:35" ht="15" x14ac:dyDescent="0.25">
      <c r="A2550" s="133">
        <v>400000</v>
      </c>
      <c r="B2550" s="133" t="s">
        <v>5761</v>
      </c>
      <c r="C2550" s="133">
        <v>4</v>
      </c>
      <c r="D2550" s="133" t="s">
        <v>5761</v>
      </c>
      <c r="E2550" s="133">
        <v>400</v>
      </c>
      <c r="F2550" s="133" t="s">
        <v>5761</v>
      </c>
      <c r="G2550" s="133">
        <v>40000</v>
      </c>
      <c r="H2550" s="133" t="s">
        <v>5761</v>
      </c>
      <c r="I2550" s="133">
        <v>881141</v>
      </c>
      <c r="J2550" s="133" t="s">
        <v>5913</v>
      </c>
      <c r="K2550" s="133" t="s">
        <v>5881</v>
      </c>
      <c r="L2550" s="135" t="str">
        <f t="shared" si="78"/>
        <v>BA</v>
      </c>
      <c r="M2550" s="131">
        <f t="shared" si="79"/>
        <v>0</v>
      </c>
      <c r="P2550" s="136"/>
      <c r="Q2550" s="136"/>
      <c r="R2550" s="136"/>
      <c r="S2550" s="136"/>
      <c r="T2550"/>
      <c r="U2550" s="136"/>
      <c r="V2550" s="136"/>
      <c r="W2550"/>
      <c r="X2550" s="136"/>
      <c r="Y2550" s="136"/>
      <c r="Z2550" s="136"/>
      <c r="AA2550" s="136"/>
      <c r="AB2550" s="136"/>
      <c r="AC2550" s="136"/>
      <c r="AD2550" s="136"/>
      <c r="AE2550" s="136"/>
      <c r="AF2550" s="136"/>
      <c r="AG2550" s="136"/>
      <c r="AH2550" s="136"/>
      <c r="AI2550" s="136"/>
    </row>
    <row r="2551" spans="1:35" ht="15" x14ac:dyDescent="0.25">
      <c r="A2551" s="133">
        <v>400000</v>
      </c>
      <c r="B2551" s="133" t="s">
        <v>5761</v>
      </c>
      <c r="C2551" s="133">
        <v>4</v>
      </c>
      <c r="D2551" s="133" t="s">
        <v>5761</v>
      </c>
      <c r="E2551" s="133">
        <v>400</v>
      </c>
      <c r="F2551" s="133" t="s">
        <v>5761</v>
      </c>
      <c r="G2551" s="133">
        <v>40000</v>
      </c>
      <c r="H2551" s="133" t="s">
        <v>5761</v>
      </c>
      <c r="I2551" s="133">
        <v>881142</v>
      </c>
      <c r="J2551" s="133" t="s">
        <v>5915</v>
      </c>
      <c r="K2551" s="133" t="s">
        <v>5881</v>
      </c>
      <c r="L2551" s="135" t="str">
        <f t="shared" si="78"/>
        <v>BA</v>
      </c>
      <c r="M2551" s="131">
        <f t="shared" si="79"/>
        <v>0</v>
      </c>
      <c r="P2551" s="136"/>
      <c r="Q2551" s="136"/>
      <c r="R2551" s="136"/>
      <c r="S2551" s="136"/>
      <c r="T2551"/>
      <c r="U2551" s="136"/>
      <c r="V2551" s="136"/>
      <c r="W2551"/>
      <c r="X2551" s="136"/>
      <c r="Y2551" s="136"/>
      <c r="Z2551" s="136"/>
      <c r="AA2551" s="136"/>
      <c r="AB2551" s="136"/>
      <c r="AC2551" s="136"/>
      <c r="AD2551" s="136"/>
      <c r="AE2551" s="136"/>
      <c r="AF2551" s="136"/>
      <c r="AG2551" s="136"/>
      <c r="AH2551" s="136"/>
      <c r="AI2551" s="136"/>
    </row>
    <row r="2552" spans="1:35" ht="15" x14ac:dyDescent="0.25">
      <c r="A2552" s="133">
        <v>400000</v>
      </c>
      <c r="B2552" s="133" t="s">
        <v>5761</v>
      </c>
      <c r="C2552" s="133">
        <v>4</v>
      </c>
      <c r="D2552" s="133" t="s">
        <v>5761</v>
      </c>
      <c r="E2552" s="133">
        <v>400</v>
      </c>
      <c r="F2552" s="133" t="s">
        <v>5761</v>
      </c>
      <c r="G2552" s="133">
        <v>40000</v>
      </c>
      <c r="H2552" s="133" t="s">
        <v>5761</v>
      </c>
      <c r="I2552" s="133">
        <v>881143</v>
      </c>
      <c r="J2552" s="133" t="s">
        <v>5917</v>
      </c>
      <c r="K2552" s="133" t="s">
        <v>5881</v>
      </c>
      <c r="L2552" s="135" t="str">
        <f t="shared" si="78"/>
        <v>BA</v>
      </c>
      <c r="M2552" s="131">
        <f t="shared" si="79"/>
        <v>0</v>
      </c>
      <c r="P2552" s="136"/>
      <c r="Q2552" s="136"/>
      <c r="R2552" s="136"/>
      <c r="S2552" s="136"/>
      <c r="T2552"/>
      <c r="U2552" s="136"/>
      <c r="V2552" s="136"/>
      <c r="W2552"/>
      <c r="X2552" s="136"/>
      <c r="Y2552" s="136"/>
      <c r="Z2552" s="136"/>
      <c r="AA2552" s="136"/>
      <c r="AB2552" s="136"/>
      <c r="AC2552" s="136"/>
      <c r="AD2552" s="136"/>
      <c r="AE2552" s="136"/>
      <c r="AF2552" s="136"/>
      <c r="AG2552" s="136"/>
      <c r="AH2552" s="136"/>
      <c r="AI2552" s="136"/>
    </row>
    <row r="2553" spans="1:35" ht="15" x14ac:dyDescent="0.25">
      <c r="A2553" s="133">
        <v>400000</v>
      </c>
      <c r="B2553" s="133" t="s">
        <v>5761</v>
      </c>
      <c r="C2553" s="133">
        <v>4</v>
      </c>
      <c r="D2553" s="133" t="s">
        <v>5761</v>
      </c>
      <c r="E2553" s="133">
        <v>400</v>
      </c>
      <c r="F2553" s="133" t="s">
        <v>5761</v>
      </c>
      <c r="G2553" s="133">
        <v>40000</v>
      </c>
      <c r="H2553" s="133" t="s">
        <v>5761</v>
      </c>
      <c r="I2553" s="133">
        <v>881144</v>
      </c>
      <c r="J2553" s="133" t="s">
        <v>5919</v>
      </c>
      <c r="K2553" s="133" t="s">
        <v>5881</v>
      </c>
      <c r="L2553" s="135" t="str">
        <f t="shared" si="78"/>
        <v>BA</v>
      </c>
      <c r="M2553" s="131">
        <f t="shared" si="79"/>
        <v>0</v>
      </c>
      <c r="P2553" s="136"/>
      <c r="Q2553" s="136"/>
      <c r="R2553" s="136"/>
      <c r="S2553" s="136"/>
      <c r="T2553"/>
      <c r="U2553" s="136"/>
      <c r="V2553" s="136"/>
      <c r="W2553"/>
      <c r="X2553" s="136"/>
      <c r="Y2553" s="136"/>
      <c r="Z2553" s="136"/>
      <c r="AA2553" s="136"/>
      <c r="AB2553" s="136"/>
      <c r="AC2553" s="136"/>
      <c r="AD2553" s="136"/>
      <c r="AE2553" s="136"/>
      <c r="AF2553" s="136"/>
      <c r="AG2553" s="136"/>
      <c r="AH2553" s="136"/>
      <c r="AI2553" s="136"/>
    </row>
    <row r="2554" spans="1:35" ht="15" x14ac:dyDescent="0.25">
      <c r="A2554" s="133">
        <v>400000</v>
      </c>
      <c r="B2554" s="133" t="s">
        <v>5761</v>
      </c>
      <c r="C2554" s="133">
        <v>4</v>
      </c>
      <c r="D2554" s="133" t="s">
        <v>5761</v>
      </c>
      <c r="E2554" s="133">
        <v>400</v>
      </c>
      <c r="F2554" s="133" t="s">
        <v>5761</v>
      </c>
      <c r="G2554" s="133">
        <v>40000</v>
      </c>
      <c r="H2554" s="133" t="s">
        <v>5761</v>
      </c>
      <c r="I2554" s="133">
        <v>881350</v>
      </c>
      <c r="J2554" s="133" t="s">
        <v>5921</v>
      </c>
      <c r="K2554" s="133" t="s">
        <v>5922</v>
      </c>
      <c r="L2554" s="135" t="str">
        <f t="shared" si="78"/>
        <v>BA</v>
      </c>
      <c r="M2554" s="131">
        <f t="shared" si="79"/>
        <v>0</v>
      </c>
      <c r="P2554" s="136"/>
      <c r="Q2554" s="136"/>
      <c r="R2554" s="136"/>
      <c r="S2554" s="136"/>
      <c r="T2554"/>
      <c r="U2554" s="136"/>
      <c r="V2554" s="136"/>
      <c r="W2554"/>
      <c r="X2554" s="136"/>
      <c r="Y2554" s="136"/>
      <c r="Z2554" s="136"/>
      <c r="AA2554" s="136"/>
      <c r="AB2554" s="136"/>
      <c r="AC2554" s="136"/>
      <c r="AD2554" s="136"/>
      <c r="AE2554" s="136"/>
      <c r="AF2554" s="136"/>
      <c r="AG2554" s="136"/>
      <c r="AH2554" s="136"/>
      <c r="AI2554" s="136"/>
    </row>
    <row r="2555" spans="1:35" ht="15" x14ac:dyDescent="0.25">
      <c r="A2555" s="133">
        <v>400000</v>
      </c>
      <c r="B2555" s="133" t="s">
        <v>5761</v>
      </c>
      <c r="C2555" s="133">
        <v>4</v>
      </c>
      <c r="D2555" s="133" t="s">
        <v>5761</v>
      </c>
      <c r="E2555" s="133">
        <v>400</v>
      </c>
      <c r="F2555" s="133" t="s">
        <v>5761</v>
      </c>
      <c r="G2555" s="133">
        <v>40000</v>
      </c>
      <c r="H2555" s="133" t="s">
        <v>5761</v>
      </c>
      <c r="I2555" s="133">
        <v>881351</v>
      </c>
      <c r="J2555" s="133" t="s">
        <v>5924</v>
      </c>
      <c r="K2555" s="133" t="s">
        <v>5922</v>
      </c>
      <c r="L2555" s="135" t="str">
        <f t="shared" si="78"/>
        <v>BA</v>
      </c>
      <c r="M2555" s="131">
        <f t="shared" si="79"/>
        <v>0</v>
      </c>
      <c r="P2555" s="136"/>
      <c r="Q2555" s="136"/>
      <c r="R2555" s="136"/>
      <c r="S2555" s="136"/>
      <c r="T2555"/>
      <c r="U2555" s="136"/>
      <c r="V2555" s="136"/>
      <c r="W2555"/>
      <c r="X2555" s="136"/>
      <c r="Y2555" s="136"/>
      <c r="Z2555" s="136"/>
      <c r="AA2555" s="136"/>
      <c r="AB2555" s="136"/>
      <c r="AC2555" s="136"/>
      <c r="AD2555" s="136"/>
      <c r="AE2555" s="136"/>
      <c r="AF2555" s="136"/>
      <c r="AG2555" s="136"/>
      <c r="AH2555" s="136"/>
      <c r="AI2555" s="136"/>
    </row>
    <row r="2556" spans="1:35" ht="15" x14ac:dyDescent="0.25">
      <c r="A2556" s="133">
        <v>400000</v>
      </c>
      <c r="B2556" s="133" t="s">
        <v>5761</v>
      </c>
      <c r="C2556" s="133">
        <v>4</v>
      </c>
      <c r="D2556" s="133" t="s">
        <v>5761</v>
      </c>
      <c r="E2556" s="133">
        <v>400</v>
      </c>
      <c r="F2556" s="133" t="s">
        <v>5761</v>
      </c>
      <c r="G2556" s="133">
        <v>40000</v>
      </c>
      <c r="H2556" s="133" t="s">
        <v>5761</v>
      </c>
      <c r="I2556" s="133">
        <v>881352</v>
      </c>
      <c r="J2556" s="133" t="s">
        <v>5926</v>
      </c>
      <c r="K2556" s="133" t="s">
        <v>5922</v>
      </c>
      <c r="L2556" s="135" t="str">
        <f t="shared" si="78"/>
        <v>BA</v>
      </c>
      <c r="M2556" s="131">
        <f t="shared" si="79"/>
        <v>0</v>
      </c>
      <c r="P2556" s="136"/>
      <c r="Q2556" s="136"/>
      <c r="R2556" s="136"/>
      <c r="S2556" s="136"/>
      <c r="T2556"/>
      <c r="U2556" s="136"/>
      <c r="V2556" s="136"/>
      <c r="W2556"/>
      <c r="X2556" s="136"/>
      <c r="Y2556" s="136"/>
      <c r="Z2556" s="136"/>
      <c r="AA2556" s="136"/>
      <c r="AB2556" s="136"/>
      <c r="AC2556" s="136"/>
      <c r="AD2556" s="136"/>
      <c r="AE2556" s="136"/>
      <c r="AF2556" s="136"/>
      <c r="AG2556" s="136"/>
      <c r="AH2556" s="136"/>
      <c r="AI2556" s="136"/>
    </row>
    <row r="2557" spans="1:35" ht="15" x14ac:dyDescent="0.25">
      <c r="A2557" s="133">
        <v>400000</v>
      </c>
      <c r="B2557" s="133" t="s">
        <v>5761</v>
      </c>
      <c r="C2557" s="133">
        <v>4</v>
      </c>
      <c r="D2557" s="133" t="s">
        <v>5761</v>
      </c>
      <c r="E2557" s="133">
        <v>400</v>
      </c>
      <c r="F2557" s="133" t="s">
        <v>5761</v>
      </c>
      <c r="G2557" s="133">
        <v>40000</v>
      </c>
      <c r="H2557" s="133" t="s">
        <v>5761</v>
      </c>
      <c r="I2557" s="133">
        <v>881353</v>
      </c>
      <c r="J2557" s="133" t="s">
        <v>5928</v>
      </c>
      <c r="K2557" s="133" t="s">
        <v>5922</v>
      </c>
      <c r="L2557" s="135" t="str">
        <f t="shared" si="78"/>
        <v>BA</v>
      </c>
      <c r="M2557" s="131">
        <f t="shared" si="79"/>
        <v>0</v>
      </c>
      <c r="P2557" s="136"/>
      <c r="Q2557" s="136"/>
      <c r="R2557" s="136"/>
      <c r="S2557" s="136"/>
      <c r="T2557"/>
      <c r="U2557" s="136"/>
      <c r="V2557" s="136"/>
      <c r="W2557"/>
      <c r="X2557" s="136"/>
      <c r="Y2557" s="136"/>
      <c r="Z2557" s="136"/>
      <c r="AA2557" s="136"/>
      <c r="AB2557" s="136"/>
      <c r="AC2557" s="136"/>
      <c r="AD2557" s="136"/>
      <c r="AE2557" s="136"/>
      <c r="AF2557" s="136"/>
      <c r="AG2557" s="136"/>
      <c r="AH2557" s="136"/>
      <c r="AI2557" s="136"/>
    </row>
    <row r="2558" spans="1:35" ht="15" x14ac:dyDescent="0.25">
      <c r="A2558" s="133">
        <v>400000</v>
      </c>
      <c r="B2558" s="133" t="s">
        <v>5761</v>
      </c>
      <c r="C2558" s="133">
        <v>4</v>
      </c>
      <c r="D2558" s="133" t="s">
        <v>5761</v>
      </c>
      <c r="E2558" s="133">
        <v>400</v>
      </c>
      <c r="F2558" s="133" t="s">
        <v>5761</v>
      </c>
      <c r="G2558" s="133">
        <v>40000</v>
      </c>
      <c r="H2558" s="133" t="s">
        <v>5761</v>
      </c>
      <c r="I2558" s="133">
        <v>881354</v>
      </c>
      <c r="J2558" s="133" t="s">
        <v>5930</v>
      </c>
      <c r="K2558" s="133" t="s">
        <v>5922</v>
      </c>
      <c r="L2558" s="135" t="str">
        <f t="shared" si="78"/>
        <v>BA</v>
      </c>
      <c r="M2558" s="131">
        <f t="shared" si="79"/>
        <v>0</v>
      </c>
      <c r="P2558" s="136"/>
      <c r="Q2558" s="136"/>
      <c r="R2558" s="136"/>
      <c r="S2558" s="136"/>
      <c r="T2558"/>
      <c r="U2558" s="136"/>
      <c r="V2558" s="136"/>
      <c r="W2558"/>
      <c r="X2558" s="136"/>
      <c r="Y2558" s="136"/>
      <c r="Z2558" s="136"/>
      <c r="AA2558" s="136"/>
      <c r="AB2558" s="136"/>
      <c r="AC2558" s="136"/>
      <c r="AD2558" s="136"/>
      <c r="AE2558" s="136"/>
      <c r="AF2558" s="136"/>
      <c r="AG2558" s="136"/>
      <c r="AH2558" s="136"/>
      <c r="AI2558" s="136"/>
    </row>
    <row r="2559" spans="1:35" ht="15" x14ac:dyDescent="0.25">
      <c r="A2559" s="133">
        <v>400000</v>
      </c>
      <c r="B2559" s="133" t="s">
        <v>5761</v>
      </c>
      <c r="C2559" s="133">
        <v>4</v>
      </c>
      <c r="D2559" s="133" t="s">
        <v>5761</v>
      </c>
      <c r="E2559" s="133">
        <v>400</v>
      </c>
      <c r="F2559" s="133" t="s">
        <v>5761</v>
      </c>
      <c r="G2559" s="133">
        <v>40000</v>
      </c>
      <c r="H2559" s="133" t="s">
        <v>5761</v>
      </c>
      <c r="I2559" s="133">
        <v>881355</v>
      </c>
      <c r="J2559" s="133" t="s">
        <v>5932</v>
      </c>
      <c r="K2559" s="133" t="s">
        <v>5922</v>
      </c>
      <c r="L2559" s="135" t="str">
        <f t="shared" si="78"/>
        <v>BA</v>
      </c>
      <c r="M2559" s="131">
        <f t="shared" si="79"/>
        <v>0</v>
      </c>
      <c r="P2559" s="136"/>
      <c r="Q2559" s="136"/>
      <c r="R2559" s="136"/>
      <c r="S2559" s="136"/>
      <c r="T2559"/>
      <c r="U2559" s="136"/>
      <c r="V2559" s="136"/>
      <c r="W2559"/>
      <c r="X2559" s="136"/>
      <c r="Y2559" s="136"/>
      <c r="Z2559" s="136"/>
      <c r="AA2559" s="136"/>
      <c r="AB2559" s="136"/>
      <c r="AC2559" s="136"/>
      <c r="AD2559" s="136"/>
      <c r="AE2559" s="136"/>
      <c r="AF2559" s="136"/>
      <c r="AG2559" s="136"/>
      <c r="AH2559" s="136"/>
      <c r="AI2559" s="136"/>
    </row>
    <row r="2560" spans="1:35" ht="15" x14ac:dyDescent="0.25">
      <c r="A2560" s="133">
        <v>400000</v>
      </c>
      <c r="B2560" s="133" t="s">
        <v>5761</v>
      </c>
      <c r="C2560" s="133">
        <v>4</v>
      </c>
      <c r="D2560" s="133" t="s">
        <v>5761</v>
      </c>
      <c r="E2560" s="133">
        <v>400</v>
      </c>
      <c r="F2560" s="133" t="s">
        <v>5761</v>
      </c>
      <c r="G2560" s="133">
        <v>40000</v>
      </c>
      <c r="H2560" s="133" t="s">
        <v>5761</v>
      </c>
      <c r="I2560" s="133">
        <v>881356</v>
      </c>
      <c r="J2560" s="133" t="s">
        <v>5934</v>
      </c>
      <c r="K2560" s="133" t="s">
        <v>5922</v>
      </c>
      <c r="L2560" s="135" t="str">
        <f t="shared" si="78"/>
        <v>BA</v>
      </c>
      <c r="M2560" s="131">
        <f t="shared" si="79"/>
        <v>0</v>
      </c>
      <c r="P2560" s="136"/>
      <c r="Q2560" s="136"/>
      <c r="R2560" s="136"/>
      <c r="S2560" s="136"/>
      <c r="T2560"/>
      <c r="U2560" s="136"/>
      <c r="V2560" s="136"/>
      <c r="W2560"/>
      <c r="X2560" s="136"/>
      <c r="Y2560" s="136"/>
      <c r="Z2560" s="136"/>
      <c r="AA2560" s="136"/>
      <c r="AB2560" s="136"/>
      <c r="AC2560" s="136"/>
      <c r="AD2560" s="136"/>
      <c r="AE2560" s="136"/>
      <c r="AF2560" s="136"/>
      <c r="AG2560" s="136"/>
      <c r="AH2560" s="136"/>
      <c r="AI2560" s="136"/>
    </row>
    <row r="2561" spans="1:35" ht="15" x14ac:dyDescent="0.25">
      <c r="A2561" s="133">
        <v>400000</v>
      </c>
      <c r="B2561" s="133" t="s">
        <v>5761</v>
      </c>
      <c r="C2561" s="133">
        <v>4</v>
      </c>
      <c r="D2561" s="133" t="s">
        <v>5761</v>
      </c>
      <c r="E2561" s="133">
        <v>400</v>
      </c>
      <c r="F2561" s="133" t="s">
        <v>5761</v>
      </c>
      <c r="G2561" s="133">
        <v>40000</v>
      </c>
      <c r="H2561" s="133" t="s">
        <v>5761</v>
      </c>
      <c r="I2561" s="133">
        <v>881357</v>
      </c>
      <c r="J2561" s="133" t="s">
        <v>5936</v>
      </c>
      <c r="K2561" s="133" t="s">
        <v>5922</v>
      </c>
      <c r="L2561" s="135" t="str">
        <f t="shared" si="78"/>
        <v>BA</v>
      </c>
      <c r="M2561" s="131">
        <f t="shared" si="79"/>
        <v>0</v>
      </c>
      <c r="P2561" s="136"/>
      <c r="Q2561" s="136"/>
      <c r="R2561" s="136"/>
      <c r="S2561" s="136"/>
      <c r="T2561"/>
      <c r="U2561" s="136"/>
      <c r="V2561" s="136"/>
      <c r="W2561"/>
      <c r="X2561" s="136"/>
      <c r="Y2561" s="136"/>
      <c r="Z2561" s="136"/>
      <c r="AA2561" s="136"/>
      <c r="AB2561" s="136"/>
      <c r="AC2561" s="136"/>
      <c r="AD2561" s="136"/>
      <c r="AE2561" s="136"/>
      <c r="AF2561" s="136"/>
      <c r="AG2561" s="136"/>
      <c r="AH2561" s="136"/>
      <c r="AI2561" s="136"/>
    </row>
    <row r="2562" spans="1:35" ht="15" x14ac:dyDescent="0.25">
      <c r="A2562" s="133">
        <v>400000</v>
      </c>
      <c r="B2562" s="133" t="s">
        <v>5761</v>
      </c>
      <c r="C2562" s="133">
        <v>4</v>
      </c>
      <c r="D2562" s="133" t="s">
        <v>5761</v>
      </c>
      <c r="E2562" s="133">
        <v>400</v>
      </c>
      <c r="F2562" s="133" t="s">
        <v>5761</v>
      </c>
      <c r="G2562" s="133">
        <v>40000</v>
      </c>
      <c r="H2562" s="133" t="s">
        <v>5761</v>
      </c>
      <c r="I2562" s="133">
        <v>881358</v>
      </c>
      <c r="J2562" s="133" t="s">
        <v>5938</v>
      </c>
      <c r="K2562" s="133" t="s">
        <v>5922</v>
      </c>
      <c r="L2562" s="135" t="str">
        <f t="shared" si="78"/>
        <v>BA</v>
      </c>
      <c r="M2562" s="131">
        <f t="shared" si="79"/>
        <v>0</v>
      </c>
      <c r="P2562" s="136"/>
      <c r="Q2562" s="136"/>
      <c r="R2562" s="136"/>
      <c r="S2562" s="136"/>
      <c r="T2562"/>
      <c r="U2562" s="136"/>
      <c r="V2562" s="136"/>
      <c r="W2562"/>
      <c r="X2562" s="136"/>
      <c r="Y2562" s="136"/>
      <c r="Z2562" s="136"/>
      <c r="AA2562" s="136"/>
      <c r="AB2562" s="136"/>
      <c r="AC2562" s="136"/>
      <c r="AD2562" s="136"/>
      <c r="AE2562" s="136"/>
      <c r="AF2562" s="136"/>
      <c r="AG2562" s="136"/>
      <c r="AH2562" s="136"/>
      <c r="AI2562" s="136"/>
    </row>
    <row r="2563" spans="1:35" ht="15" x14ac:dyDescent="0.25">
      <c r="A2563" s="133">
        <v>400000</v>
      </c>
      <c r="B2563" s="133" t="s">
        <v>5761</v>
      </c>
      <c r="C2563" s="133">
        <v>4</v>
      </c>
      <c r="D2563" s="133" t="s">
        <v>5761</v>
      </c>
      <c r="E2563" s="133">
        <v>400</v>
      </c>
      <c r="F2563" s="133" t="s">
        <v>5761</v>
      </c>
      <c r="G2563" s="133">
        <v>40000</v>
      </c>
      <c r="H2563" s="133" t="s">
        <v>5761</v>
      </c>
      <c r="I2563" s="133">
        <v>881359</v>
      </c>
      <c r="J2563" s="133" t="s">
        <v>5940</v>
      </c>
      <c r="K2563" s="133" t="s">
        <v>5922</v>
      </c>
      <c r="L2563" s="135" t="str">
        <f t="shared" si="78"/>
        <v>BA</v>
      </c>
      <c r="M2563" s="131">
        <f t="shared" si="79"/>
        <v>0</v>
      </c>
      <c r="P2563" s="136"/>
      <c r="Q2563" s="136"/>
      <c r="R2563" s="136"/>
      <c r="S2563" s="136"/>
      <c r="T2563"/>
      <c r="U2563" s="136"/>
      <c r="V2563" s="136"/>
      <c r="W2563"/>
      <c r="X2563" s="136"/>
      <c r="Y2563" s="136"/>
      <c r="Z2563" s="136"/>
      <c r="AA2563" s="136"/>
      <c r="AB2563" s="136"/>
      <c r="AC2563" s="136"/>
      <c r="AD2563" s="136"/>
      <c r="AE2563" s="136"/>
      <c r="AF2563" s="136"/>
      <c r="AG2563" s="136"/>
      <c r="AH2563" s="136"/>
      <c r="AI2563" s="136"/>
    </row>
    <row r="2564" spans="1:35" ht="15" x14ac:dyDescent="0.25">
      <c r="A2564" s="133">
        <v>400000</v>
      </c>
      <c r="B2564" s="133" t="s">
        <v>5761</v>
      </c>
      <c r="C2564" s="133">
        <v>4</v>
      </c>
      <c r="D2564" s="133" t="s">
        <v>5761</v>
      </c>
      <c r="E2564" s="133">
        <v>400</v>
      </c>
      <c r="F2564" s="133" t="s">
        <v>5761</v>
      </c>
      <c r="G2564" s="133">
        <v>40000</v>
      </c>
      <c r="H2564" s="133" t="s">
        <v>5761</v>
      </c>
      <c r="I2564" s="133">
        <v>881360</v>
      </c>
      <c r="J2564" s="133" t="s">
        <v>5942</v>
      </c>
      <c r="K2564" s="133" t="s">
        <v>5943</v>
      </c>
      <c r="L2564" s="135" t="str">
        <f t="shared" si="78"/>
        <v>BA</v>
      </c>
      <c r="M2564" s="131">
        <f t="shared" si="79"/>
        <v>0</v>
      </c>
      <c r="P2564" s="136"/>
      <c r="Q2564" s="136"/>
      <c r="R2564" s="136"/>
      <c r="S2564" s="136"/>
      <c r="T2564"/>
      <c r="U2564" s="136"/>
      <c r="V2564" s="136"/>
      <c r="W2564"/>
      <c r="X2564" s="136"/>
      <c r="Y2564" s="136"/>
      <c r="Z2564" s="136"/>
      <c r="AA2564" s="136"/>
      <c r="AB2564" s="136"/>
      <c r="AC2564" s="136"/>
      <c r="AD2564" s="136"/>
      <c r="AE2564" s="136"/>
      <c r="AF2564" s="136"/>
      <c r="AG2564" s="136"/>
      <c r="AH2564" s="136"/>
      <c r="AI2564" s="136"/>
    </row>
    <row r="2565" spans="1:35" ht="15" x14ac:dyDescent="0.25">
      <c r="A2565" s="133">
        <v>400000</v>
      </c>
      <c r="B2565" s="133" t="s">
        <v>5761</v>
      </c>
      <c r="C2565" s="133">
        <v>4</v>
      </c>
      <c r="D2565" s="133" t="s">
        <v>5761</v>
      </c>
      <c r="E2565" s="133">
        <v>400</v>
      </c>
      <c r="F2565" s="133" t="s">
        <v>5761</v>
      </c>
      <c r="G2565" s="133">
        <v>40000</v>
      </c>
      <c r="H2565" s="133" t="s">
        <v>5761</v>
      </c>
      <c r="I2565" s="133">
        <v>881361</v>
      </c>
      <c r="J2565" s="133" t="s">
        <v>5945</v>
      </c>
      <c r="K2565" s="133" t="s">
        <v>5943</v>
      </c>
      <c r="L2565" s="135" t="str">
        <f t="shared" ref="L2565:L2628" si="80">IF(K2565=102,"AA102",IF(K2565=103,"AA103",VLOOKUP(C2565,$AJ$5:$AK$13,2,0)))</f>
        <v>BA</v>
      </c>
      <c r="M2565" s="131">
        <f t="shared" si="79"/>
        <v>0</v>
      </c>
      <c r="P2565" s="136"/>
      <c r="Q2565" s="136"/>
      <c r="R2565" s="136"/>
      <c r="S2565" s="136"/>
      <c r="T2565"/>
      <c r="U2565" s="136"/>
      <c r="V2565" s="136"/>
      <c r="W2565"/>
      <c r="X2565" s="136"/>
      <c r="Y2565" s="136"/>
      <c r="Z2565" s="136"/>
      <c r="AA2565" s="136"/>
      <c r="AB2565" s="136"/>
      <c r="AC2565" s="136"/>
      <c r="AD2565" s="136"/>
      <c r="AE2565" s="136"/>
      <c r="AF2565" s="136"/>
      <c r="AG2565" s="136"/>
      <c r="AH2565" s="136"/>
      <c r="AI2565" s="136"/>
    </row>
    <row r="2566" spans="1:35" ht="15" x14ac:dyDescent="0.25">
      <c r="A2566" s="133">
        <v>400000</v>
      </c>
      <c r="B2566" s="133" t="s">
        <v>5761</v>
      </c>
      <c r="C2566" s="133">
        <v>4</v>
      </c>
      <c r="D2566" s="133" t="s">
        <v>5761</v>
      </c>
      <c r="E2566" s="133">
        <v>400</v>
      </c>
      <c r="F2566" s="133" t="s">
        <v>5761</v>
      </c>
      <c r="G2566" s="133">
        <v>40000</v>
      </c>
      <c r="H2566" s="133" t="s">
        <v>5761</v>
      </c>
      <c r="I2566" s="133">
        <v>881362</v>
      </c>
      <c r="J2566" s="133" t="s">
        <v>5947</v>
      </c>
      <c r="K2566" s="133" t="s">
        <v>5943</v>
      </c>
      <c r="L2566" s="135" t="str">
        <f t="shared" si="80"/>
        <v>BA</v>
      </c>
      <c r="M2566" s="131">
        <f t="shared" ref="M2566:M2629" si="81">VLOOKUP(H2566,$W$5:$X$227,2,FALSE)</f>
        <v>0</v>
      </c>
      <c r="P2566" s="136"/>
      <c r="Q2566" s="136"/>
      <c r="R2566" s="136"/>
      <c r="S2566" s="136"/>
      <c r="T2566"/>
      <c r="U2566" s="136"/>
      <c r="V2566" s="136"/>
      <c r="W2566"/>
      <c r="X2566" s="136"/>
      <c r="Y2566" s="136"/>
      <c r="Z2566" s="136"/>
      <c r="AA2566" s="136"/>
      <c r="AB2566" s="136"/>
      <c r="AC2566" s="136"/>
      <c r="AD2566" s="136"/>
      <c r="AE2566" s="136"/>
      <c r="AF2566" s="136"/>
      <c r="AG2566" s="136"/>
      <c r="AH2566" s="136"/>
      <c r="AI2566" s="136"/>
    </row>
    <row r="2567" spans="1:35" ht="15" x14ac:dyDescent="0.25">
      <c r="A2567" s="133">
        <v>400000</v>
      </c>
      <c r="B2567" s="133" t="s">
        <v>5761</v>
      </c>
      <c r="C2567" s="133">
        <v>4</v>
      </c>
      <c r="D2567" s="133" t="s">
        <v>5761</v>
      </c>
      <c r="E2567" s="133">
        <v>400</v>
      </c>
      <c r="F2567" s="133" t="s">
        <v>5761</v>
      </c>
      <c r="G2567" s="133">
        <v>40000</v>
      </c>
      <c r="H2567" s="133" t="s">
        <v>5761</v>
      </c>
      <c r="I2567" s="133">
        <v>881363</v>
      </c>
      <c r="J2567" s="133" t="s">
        <v>5949</v>
      </c>
      <c r="K2567" s="133" t="s">
        <v>5943</v>
      </c>
      <c r="L2567" s="135" t="str">
        <f t="shared" si="80"/>
        <v>BA</v>
      </c>
      <c r="M2567" s="131">
        <f t="shared" si="81"/>
        <v>0</v>
      </c>
      <c r="P2567" s="136"/>
      <c r="Q2567" s="136"/>
      <c r="R2567" s="136"/>
      <c r="S2567" s="136"/>
      <c r="T2567"/>
      <c r="U2567" s="136"/>
      <c r="V2567" s="136"/>
      <c r="W2567"/>
      <c r="X2567" s="136"/>
      <c r="Y2567" s="136"/>
      <c r="Z2567" s="136"/>
      <c r="AA2567" s="136"/>
      <c r="AB2567" s="136"/>
      <c r="AC2567" s="136"/>
      <c r="AD2567" s="136"/>
      <c r="AE2567" s="136"/>
      <c r="AF2567" s="136"/>
      <c r="AG2567" s="136"/>
      <c r="AH2567" s="136"/>
      <c r="AI2567" s="136"/>
    </row>
    <row r="2568" spans="1:35" ht="15" x14ac:dyDescent="0.25">
      <c r="A2568" s="133">
        <v>400000</v>
      </c>
      <c r="B2568" s="133" t="s">
        <v>5761</v>
      </c>
      <c r="C2568" s="133">
        <v>4</v>
      </c>
      <c r="D2568" s="133" t="s">
        <v>5761</v>
      </c>
      <c r="E2568" s="133">
        <v>400</v>
      </c>
      <c r="F2568" s="133" t="s">
        <v>5761</v>
      </c>
      <c r="G2568" s="133">
        <v>40000</v>
      </c>
      <c r="H2568" s="133" t="s">
        <v>5761</v>
      </c>
      <c r="I2568" s="133">
        <v>881370</v>
      </c>
      <c r="J2568" s="133" t="s">
        <v>5951</v>
      </c>
      <c r="K2568" s="133" t="s">
        <v>5952</v>
      </c>
      <c r="L2568" s="135" t="str">
        <f t="shared" si="80"/>
        <v>BA</v>
      </c>
      <c r="M2568" s="131">
        <f t="shared" si="81"/>
        <v>0</v>
      </c>
      <c r="P2568" s="136"/>
      <c r="Q2568" s="136"/>
      <c r="R2568" s="136"/>
      <c r="S2568" s="136"/>
      <c r="T2568"/>
      <c r="U2568" s="136"/>
      <c r="V2568" s="136"/>
      <c r="W2568"/>
      <c r="X2568" s="136"/>
      <c r="Y2568" s="136"/>
      <c r="Z2568" s="136"/>
      <c r="AA2568" s="136"/>
      <c r="AB2568" s="136"/>
      <c r="AC2568" s="136"/>
      <c r="AD2568" s="136"/>
      <c r="AE2568" s="136"/>
      <c r="AF2568" s="136"/>
      <c r="AG2568" s="136"/>
      <c r="AH2568" s="136"/>
      <c r="AI2568" s="136"/>
    </row>
    <row r="2569" spans="1:35" ht="15" x14ac:dyDescent="0.25">
      <c r="A2569" s="133">
        <v>400000</v>
      </c>
      <c r="B2569" s="133" t="s">
        <v>5761</v>
      </c>
      <c r="C2569" s="133">
        <v>4</v>
      </c>
      <c r="D2569" s="133" t="s">
        <v>5761</v>
      </c>
      <c r="E2569" s="133">
        <v>400</v>
      </c>
      <c r="F2569" s="133" t="s">
        <v>5761</v>
      </c>
      <c r="G2569" s="133">
        <v>40000</v>
      </c>
      <c r="H2569" s="133" t="s">
        <v>5761</v>
      </c>
      <c r="I2569" s="133">
        <v>881372</v>
      </c>
      <c r="J2569" s="133" t="s">
        <v>5954</v>
      </c>
      <c r="K2569" s="133" t="s">
        <v>5952</v>
      </c>
      <c r="L2569" s="135" t="str">
        <f t="shared" si="80"/>
        <v>BA</v>
      </c>
      <c r="M2569" s="131">
        <f t="shared" si="81"/>
        <v>0</v>
      </c>
      <c r="P2569" s="136"/>
      <c r="Q2569" s="136"/>
      <c r="R2569" s="136"/>
      <c r="S2569" s="136"/>
      <c r="T2569"/>
      <c r="U2569" s="136"/>
      <c r="V2569" s="136"/>
      <c r="W2569"/>
      <c r="X2569" s="136"/>
      <c r="Y2569" s="136"/>
      <c r="Z2569" s="136"/>
      <c r="AA2569" s="136"/>
      <c r="AB2569" s="136"/>
      <c r="AC2569" s="136"/>
      <c r="AD2569" s="136"/>
      <c r="AE2569" s="136"/>
      <c r="AF2569" s="136"/>
      <c r="AG2569" s="136"/>
      <c r="AH2569" s="136"/>
      <c r="AI2569" s="136"/>
    </row>
    <row r="2570" spans="1:35" ht="15" x14ac:dyDescent="0.25">
      <c r="A2570" s="133">
        <v>400000</v>
      </c>
      <c r="B2570" s="133" t="s">
        <v>5761</v>
      </c>
      <c r="C2570" s="133">
        <v>4</v>
      </c>
      <c r="D2570" s="133" t="s">
        <v>5761</v>
      </c>
      <c r="E2570" s="133">
        <v>400</v>
      </c>
      <c r="F2570" s="133" t="s">
        <v>5761</v>
      </c>
      <c r="G2570" s="133">
        <v>40000</v>
      </c>
      <c r="H2570" s="133" t="s">
        <v>5761</v>
      </c>
      <c r="I2570" s="133">
        <v>881373</v>
      </c>
      <c r="J2570" s="133" t="s">
        <v>5956</v>
      </c>
      <c r="K2570" s="133" t="s">
        <v>5952</v>
      </c>
      <c r="L2570" s="135" t="str">
        <f t="shared" si="80"/>
        <v>BA</v>
      </c>
      <c r="M2570" s="131">
        <f t="shared" si="81"/>
        <v>0</v>
      </c>
      <c r="P2570" s="136"/>
      <c r="Q2570" s="136"/>
      <c r="R2570" s="136"/>
      <c r="S2570" s="136"/>
      <c r="T2570"/>
      <c r="U2570" s="136"/>
      <c r="V2570" s="136"/>
      <c r="W2570"/>
      <c r="X2570" s="136"/>
      <c r="Y2570" s="136"/>
      <c r="Z2570" s="136"/>
      <c r="AA2570" s="136"/>
      <c r="AB2570" s="136"/>
      <c r="AC2570" s="136"/>
      <c r="AD2570" s="136"/>
      <c r="AE2570" s="136"/>
      <c r="AF2570" s="136"/>
      <c r="AG2570" s="136"/>
      <c r="AH2570" s="136"/>
      <c r="AI2570" s="136"/>
    </row>
    <row r="2571" spans="1:35" ht="15" x14ac:dyDescent="0.25">
      <c r="A2571" s="133">
        <v>400000</v>
      </c>
      <c r="B2571" s="133" t="s">
        <v>5761</v>
      </c>
      <c r="C2571" s="133">
        <v>4</v>
      </c>
      <c r="D2571" s="133" t="s">
        <v>5761</v>
      </c>
      <c r="E2571" s="133">
        <v>400</v>
      </c>
      <c r="F2571" s="133" t="s">
        <v>5761</v>
      </c>
      <c r="G2571" s="133">
        <v>40000</v>
      </c>
      <c r="H2571" s="133" t="s">
        <v>5761</v>
      </c>
      <c r="I2571" s="133">
        <v>881374</v>
      </c>
      <c r="J2571" s="133" t="s">
        <v>5958</v>
      </c>
      <c r="K2571" s="133" t="s">
        <v>5952</v>
      </c>
      <c r="L2571" s="135" t="str">
        <f t="shared" si="80"/>
        <v>BA</v>
      </c>
      <c r="M2571" s="131">
        <f t="shared" si="81"/>
        <v>0</v>
      </c>
      <c r="P2571" s="136"/>
      <c r="Q2571" s="136"/>
      <c r="R2571" s="136"/>
      <c r="S2571" s="136"/>
      <c r="T2571"/>
      <c r="U2571" s="136"/>
      <c r="V2571" s="136"/>
      <c r="W2571"/>
      <c r="X2571" s="136"/>
      <c r="Y2571" s="136"/>
      <c r="Z2571" s="136"/>
      <c r="AA2571" s="136"/>
      <c r="AB2571" s="136"/>
      <c r="AC2571" s="136"/>
      <c r="AD2571" s="136"/>
      <c r="AE2571" s="136"/>
      <c r="AF2571" s="136"/>
      <c r="AG2571" s="136"/>
      <c r="AH2571" s="136"/>
      <c r="AI2571" s="136"/>
    </row>
    <row r="2572" spans="1:35" ht="15" x14ac:dyDescent="0.25">
      <c r="A2572" s="133">
        <v>400000</v>
      </c>
      <c r="B2572" s="133" t="s">
        <v>5761</v>
      </c>
      <c r="C2572" s="133">
        <v>4</v>
      </c>
      <c r="D2572" s="133" t="s">
        <v>5761</v>
      </c>
      <c r="E2572" s="133">
        <v>400</v>
      </c>
      <c r="F2572" s="133" t="s">
        <v>5761</v>
      </c>
      <c r="G2572" s="133">
        <v>40000</v>
      </c>
      <c r="H2572" s="133" t="s">
        <v>5761</v>
      </c>
      <c r="I2572" s="133">
        <v>881375</v>
      </c>
      <c r="J2572" s="133" t="s">
        <v>5960</v>
      </c>
      <c r="K2572" s="133" t="s">
        <v>5952</v>
      </c>
      <c r="L2572" s="135" t="str">
        <f t="shared" si="80"/>
        <v>BA</v>
      </c>
      <c r="M2572" s="131">
        <f t="shared" si="81"/>
        <v>0</v>
      </c>
      <c r="P2572" s="136"/>
      <c r="Q2572" s="136"/>
      <c r="R2572" s="136"/>
      <c r="S2572" s="136"/>
      <c r="T2572"/>
      <c r="U2572" s="136"/>
      <c r="V2572" s="136"/>
      <c r="W2572"/>
      <c r="X2572" s="136"/>
      <c r="Y2572" s="136"/>
      <c r="Z2572" s="136"/>
      <c r="AA2572" s="136"/>
      <c r="AB2572" s="136"/>
      <c r="AC2572" s="136"/>
      <c r="AD2572" s="136"/>
      <c r="AE2572" s="136"/>
      <c r="AF2572" s="136"/>
      <c r="AG2572" s="136"/>
      <c r="AH2572" s="136"/>
      <c r="AI2572" s="136"/>
    </row>
    <row r="2573" spans="1:35" ht="15" x14ac:dyDescent="0.25">
      <c r="A2573" s="133">
        <v>400000</v>
      </c>
      <c r="B2573" s="133" t="s">
        <v>5761</v>
      </c>
      <c r="C2573" s="133">
        <v>4</v>
      </c>
      <c r="D2573" s="133" t="s">
        <v>5761</v>
      </c>
      <c r="E2573" s="133">
        <v>400</v>
      </c>
      <c r="F2573" s="133" t="s">
        <v>5761</v>
      </c>
      <c r="G2573" s="133">
        <v>40000</v>
      </c>
      <c r="H2573" s="133" t="s">
        <v>5761</v>
      </c>
      <c r="I2573" s="133">
        <v>881376</v>
      </c>
      <c r="J2573" s="133" t="s">
        <v>5962</v>
      </c>
      <c r="K2573" s="133" t="s">
        <v>5952</v>
      </c>
      <c r="L2573" s="135" t="str">
        <f t="shared" si="80"/>
        <v>BA</v>
      </c>
      <c r="M2573" s="131">
        <f t="shared" si="81"/>
        <v>0</v>
      </c>
      <c r="P2573" s="136"/>
      <c r="Q2573" s="136"/>
      <c r="R2573" s="136"/>
      <c r="S2573" s="136"/>
      <c r="T2573"/>
      <c r="U2573" s="136"/>
      <c r="V2573" s="136"/>
      <c r="W2573"/>
      <c r="X2573" s="136"/>
      <c r="Y2573" s="136"/>
      <c r="Z2573" s="136"/>
      <c r="AA2573" s="136"/>
      <c r="AB2573" s="136"/>
      <c r="AC2573" s="136"/>
      <c r="AD2573" s="136"/>
      <c r="AE2573" s="136"/>
      <c r="AF2573" s="136"/>
      <c r="AG2573" s="136"/>
      <c r="AH2573" s="136"/>
      <c r="AI2573" s="136"/>
    </row>
    <row r="2574" spans="1:35" ht="15" x14ac:dyDescent="0.25">
      <c r="A2574" s="133">
        <v>400000</v>
      </c>
      <c r="B2574" s="133" t="s">
        <v>5761</v>
      </c>
      <c r="C2574" s="133">
        <v>4</v>
      </c>
      <c r="D2574" s="133" t="s">
        <v>5761</v>
      </c>
      <c r="E2574" s="133">
        <v>400</v>
      </c>
      <c r="F2574" s="133" t="s">
        <v>5761</v>
      </c>
      <c r="G2574" s="133">
        <v>40000</v>
      </c>
      <c r="H2574" s="133" t="s">
        <v>5761</v>
      </c>
      <c r="I2574" s="133">
        <v>881377</v>
      </c>
      <c r="J2574" s="133" t="s">
        <v>5964</v>
      </c>
      <c r="K2574" s="133" t="s">
        <v>5952</v>
      </c>
      <c r="L2574" s="135" t="str">
        <f t="shared" si="80"/>
        <v>BA</v>
      </c>
      <c r="M2574" s="131">
        <f t="shared" si="81"/>
        <v>0</v>
      </c>
      <c r="P2574" s="136"/>
      <c r="Q2574" s="136"/>
      <c r="R2574" s="136"/>
      <c r="S2574" s="136"/>
      <c r="T2574"/>
      <c r="U2574" s="136"/>
      <c r="V2574" s="136"/>
      <c r="W2574"/>
      <c r="X2574" s="136"/>
      <c r="Y2574" s="136"/>
      <c r="Z2574" s="136"/>
      <c r="AA2574" s="136"/>
      <c r="AB2574" s="136"/>
      <c r="AC2574" s="136"/>
      <c r="AD2574" s="136"/>
      <c r="AE2574" s="136"/>
      <c r="AF2574" s="136"/>
      <c r="AG2574" s="136"/>
      <c r="AH2574" s="136"/>
      <c r="AI2574" s="136"/>
    </row>
    <row r="2575" spans="1:35" ht="15" x14ac:dyDescent="0.25">
      <c r="A2575" s="133">
        <v>400000</v>
      </c>
      <c r="B2575" s="133" t="s">
        <v>5761</v>
      </c>
      <c r="C2575" s="133">
        <v>4</v>
      </c>
      <c r="D2575" s="133" t="s">
        <v>5761</v>
      </c>
      <c r="E2575" s="133">
        <v>400</v>
      </c>
      <c r="F2575" s="133" t="s">
        <v>5761</v>
      </c>
      <c r="G2575" s="133">
        <v>40000</v>
      </c>
      <c r="H2575" s="133" t="s">
        <v>5761</v>
      </c>
      <c r="I2575" s="133">
        <v>881380</v>
      </c>
      <c r="J2575" s="133" t="s">
        <v>5966</v>
      </c>
      <c r="K2575" s="133" t="s">
        <v>5967</v>
      </c>
      <c r="L2575" s="135" t="str">
        <f t="shared" si="80"/>
        <v>BA</v>
      </c>
      <c r="M2575" s="131">
        <f t="shared" si="81"/>
        <v>0</v>
      </c>
      <c r="P2575" s="136"/>
      <c r="Q2575" s="136"/>
      <c r="R2575" s="136"/>
      <c r="S2575" s="136"/>
      <c r="T2575"/>
      <c r="U2575" s="136"/>
      <c r="V2575" s="136"/>
      <c r="W2575"/>
      <c r="X2575" s="136"/>
      <c r="Y2575" s="136"/>
      <c r="Z2575" s="136"/>
      <c r="AA2575" s="136"/>
      <c r="AB2575" s="136"/>
      <c r="AC2575" s="136"/>
      <c r="AD2575" s="136"/>
      <c r="AE2575" s="136"/>
      <c r="AF2575" s="136"/>
      <c r="AG2575" s="136"/>
      <c r="AH2575" s="136"/>
      <c r="AI2575" s="136"/>
    </row>
    <row r="2576" spans="1:35" ht="15" x14ac:dyDescent="0.25">
      <c r="A2576" s="133">
        <v>400000</v>
      </c>
      <c r="B2576" s="133" t="s">
        <v>5761</v>
      </c>
      <c r="C2576" s="133">
        <v>4</v>
      </c>
      <c r="D2576" s="133" t="s">
        <v>5761</v>
      </c>
      <c r="E2576" s="133">
        <v>400</v>
      </c>
      <c r="F2576" s="133" t="s">
        <v>5761</v>
      </c>
      <c r="G2576" s="133">
        <v>40000</v>
      </c>
      <c r="H2576" s="133" t="s">
        <v>5761</v>
      </c>
      <c r="I2576" s="133">
        <v>881381</v>
      </c>
      <c r="J2576" s="133" t="s">
        <v>5969</v>
      </c>
      <c r="K2576" s="133" t="s">
        <v>5967</v>
      </c>
      <c r="L2576" s="135" t="str">
        <f t="shared" si="80"/>
        <v>BA</v>
      </c>
      <c r="M2576" s="131">
        <f t="shared" si="81"/>
        <v>0</v>
      </c>
      <c r="P2576" s="136"/>
      <c r="Q2576" s="136"/>
      <c r="R2576" s="136"/>
      <c r="S2576" s="136"/>
      <c r="T2576"/>
      <c r="U2576" s="136"/>
      <c r="V2576" s="136"/>
      <c r="W2576"/>
      <c r="X2576" s="136"/>
      <c r="Y2576" s="136"/>
      <c r="Z2576" s="136"/>
      <c r="AA2576" s="136"/>
      <c r="AB2576" s="136"/>
      <c r="AC2576" s="136"/>
      <c r="AD2576" s="136"/>
      <c r="AE2576" s="136"/>
      <c r="AF2576" s="136"/>
      <c r="AG2576" s="136"/>
      <c r="AH2576" s="136"/>
      <c r="AI2576" s="136"/>
    </row>
    <row r="2577" spans="1:35" ht="15" x14ac:dyDescent="0.25">
      <c r="A2577" s="133">
        <v>400000</v>
      </c>
      <c r="B2577" s="133" t="s">
        <v>5761</v>
      </c>
      <c r="C2577" s="133">
        <v>4</v>
      </c>
      <c r="D2577" s="133" t="s">
        <v>5761</v>
      </c>
      <c r="E2577" s="133">
        <v>400</v>
      </c>
      <c r="F2577" s="133" t="s">
        <v>5761</v>
      </c>
      <c r="G2577" s="133">
        <v>40000</v>
      </c>
      <c r="H2577" s="133" t="s">
        <v>5761</v>
      </c>
      <c r="I2577" s="133">
        <v>881382</v>
      </c>
      <c r="J2577" s="133" t="s">
        <v>5971</v>
      </c>
      <c r="K2577" s="133" t="s">
        <v>5967</v>
      </c>
      <c r="L2577" s="135" t="str">
        <f t="shared" si="80"/>
        <v>BA</v>
      </c>
      <c r="M2577" s="131">
        <f t="shared" si="81"/>
        <v>0</v>
      </c>
      <c r="P2577" s="136"/>
      <c r="Q2577" s="136"/>
      <c r="R2577" s="136"/>
      <c r="S2577" s="136"/>
      <c r="T2577"/>
      <c r="U2577" s="136"/>
      <c r="V2577" s="136"/>
      <c r="W2577"/>
      <c r="X2577" s="136"/>
      <c r="Y2577" s="136"/>
      <c r="Z2577" s="136"/>
      <c r="AA2577" s="136"/>
      <c r="AB2577" s="136"/>
      <c r="AC2577" s="136"/>
      <c r="AD2577" s="136"/>
      <c r="AE2577" s="136"/>
      <c r="AF2577" s="136"/>
      <c r="AG2577" s="136"/>
      <c r="AH2577" s="136"/>
      <c r="AI2577" s="136"/>
    </row>
    <row r="2578" spans="1:35" ht="15" x14ac:dyDescent="0.25">
      <c r="A2578" s="133">
        <v>400000</v>
      </c>
      <c r="B2578" s="133" t="s">
        <v>5761</v>
      </c>
      <c r="C2578" s="133">
        <v>4</v>
      </c>
      <c r="D2578" s="133" t="s">
        <v>5761</v>
      </c>
      <c r="E2578" s="133">
        <v>400</v>
      </c>
      <c r="F2578" s="133" t="s">
        <v>5761</v>
      </c>
      <c r="G2578" s="133">
        <v>40000</v>
      </c>
      <c r="H2578" s="133" t="s">
        <v>5761</v>
      </c>
      <c r="I2578" s="133">
        <v>881383</v>
      </c>
      <c r="J2578" s="133" t="s">
        <v>5973</v>
      </c>
      <c r="K2578" s="133" t="s">
        <v>5967</v>
      </c>
      <c r="L2578" s="135" t="str">
        <f t="shared" si="80"/>
        <v>BA</v>
      </c>
      <c r="M2578" s="131">
        <f t="shared" si="81"/>
        <v>0</v>
      </c>
      <c r="P2578" s="136"/>
      <c r="Q2578" s="136"/>
      <c r="R2578" s="136"/>
      <c r="S2578" s="136"/>
      <c r="T2578"/>
      <c r="U2578" s="136"/>
      <c r="V2578" s="136"/>
      <c r="W2578"/>
      <c r="X2578" s="136"/>
      <c r="Y2578" s="136"/>
      <c r="Z2578" s="136"/>
      <c r="AA2578" s="136"/>
      <c r="AB2578" s="136"/>
      <c r="AC2578" s="136"/>
      <c r="AD2578" s="136"/>
      <c r="AE2578" s="136"/>
      <c r="AF2578" s="136"/>
      <c r="AG2578" s="136"/>
      <c r="AH2578" s="136"/>
      <c r="AI2578" s="136"/>
    </row>
    <row r="2579" spans="1:35" ht="15" x14ac:dyDescent="0.25">
      <c r="A2579" s="133">
        <v>400000</v>
      </c>
      <c r="B2579" s="133" t="s">
        <v>5761</v>
      </c>
      <c r="C2579" s="133">
        <v>4</v>
      </c>
      <c r="D2579" s="133" t="s">
        <v>5761</v>
      </c>
      <c r="E2579" s="133">
        <v>400</v>
      </c>
      <c r="F2579" s="133" t="s">
        <v>5761</v>
      </c>
      <c r="G2579" s="133">
        <v>40000</v>
      </c>
      <c r="H2579" s="133" t="s">
        <v>5761</v>
      </c>
      <c r="I2579" s="133">
        <v>881384</v>
      </c>
      <c r="J2579" s="133" t="s">
        <v>5975</v>
      </c>
      <c r="K2579" s="133" t="s">
        <v>5967</v>
      </c>
      <c r="L2579" s="135" t="str">
        <f t="shared" si="80"/>
        <v>BA</v>
      </c>
      <c r="M2579" s="131">
        <f t="shared" si="81"/>
        <v>0</v>
      </c>
      <c r="P2579" s="136"/>
      <c r="Q2579" s="136"/>
      <c r="R2579" s="136"/>
      <c r="S2579" s="136"/>
      <c r="T2579"/>
      <c r="U2579" s="136"/>
      <c r="V2579" s="136"/>
      <c r="W2579"/>
      <c r="X2579" s="136"/>
      <c r="Y2579" s="136"/>
      <c r="Z2579" s="136"/>
      <c r="AA2579" s="136"/>
      <c r="AB2579" s="136"/>
      <c r="AC2579" s="136"/>
      <c r="AD2579" s="136"/>
      <c r="AE2579" s="136"/>
      <c r="AF2579" s="136"/>
      <c r="AG2579" s="136"/>
      <c r="AH2579" s="136"/>
      <c r="AI2579" s="136"/>
    </row>
    <row r="2580" spans="1:35" ht="15" x14ac:dyDescent="0.25">
      <c r="A2580" s="133">
        <v>400000</v>
      </c>
      <c r="B2580" s="133" t="s">
        <v>5761</v>
      </c>
      <c r="C2580" s="133">
        <v>4</v>
      </c>
      <c r="D2580" s="133" t="s">
        <v>5761</v>
      </c>
      <c r="E2580" s="133">
        <v>400</v>
      </c>
      <c r="F2580" s="133" t="s">
        <v>5761</v>
      </c>
      <c r="G2580" s="133">
        <v>40000</v>
      </c>
      <c r="H2580" s="133" t="s">
        <v>5761</v>
      </c>
      <c r="I2580" s="133">
        <v>881387</v>
      </c>
      <c r="J2580" s="133" t="s">
        <v>5977</v>
      </c>
      <c r="K2580" s="133" t="s">
        <v>5952</v>
      </c>
      <c r="L2580" s="135" t="str">
        <f t="shared" si="80"/>
        <v>BA</v>
      </c>
      <c r="M2580" s="131">
        <f t="shared" si="81"/>
        <v>0</v>
      </c>
      <c r="P2580" s="136"/>
      <c r="Q2580" s="136"/>
      <c r="R2580" s="136"/>
      <c r="S2580" s="136"/>
      <c r="T2580"/>
      <c r="U2580" s="136"/>
      <c r="V2580" s="136"/>
      <c r="W2580"/>
      <c r="X2580" s="136"/>
      <c r="Y2580" s="136"/>
      <c r="Z2580" s="136"/>
      <c r="AA2580" s="136"/>
      <c r="AB2580" s="136"/>
      <c r="AC2580" s="136"/>
      <c r="AD2580" s="136"/>
      <c r="AE2580" s="136"/>
      <c r="AF2580" s="136"/>
      <c r="AG2580" s="136"/>
      <c r="AH2580" s="136"/>
      <c r="AI2580" s="136"/>
    </row>
    <row r="2581" spans="1:35" ht="15" x14ac:dyDescent="0.25">
      <c r="A2581" s="133">
        <v>400000</v>
      </c>
      <c r="B2581" s="133" t="s">
        <v>5761</v>
      </c>
      <c r="C2581" s="133">
        <v>4</v>
      </c>
      <c r="D2581" s="133" t="s">
        <v>5761</v>
      </c>
      <c r="E2581" s="133">
        <v>400</v>
      </c>
      <c r="F2581" s="133" t="s">
        <v>5761</v>
      </c>
      <c r="G2581" s="133">
        <v>40000</v>
      </c>
      <c r="H2581" s="133" t="s">
        <v>5761</v>
      </c>
      <c r="I2581" s="133">
        <v>881388</v>
      </c>
      <c r="J2581" s="133" t="s">
        <v>5979</v>
      </c>
      <c r="K2581" s="133" t="s">
        <v>5952</v>
      </c>
      <c r="L2581" s="135" t="str">
        <f t="shared" si="80"/>
        <v>BA</v>
      </c>
      <c r="M2581" s="131">
        <f t="shared" si="81"/>
        <v>0</v>
      </c>
      <c r="P2581" s="136"/>
      <c r="Q2581" s="136"/>
      <c r="R2581" s="136"/>
      <c r="S2581" s="136"/>
      <c r="T2581"/>
      <c r="U2581" s="136"/>
      <c r="V2581" s="136"/>
      <c r="W2581"/>
      <c r="X2581" s="136"/>
      <c r="Y2581" s="136"/>
      <c r="Z2581" s="136"/>
      <c r="AA2581" s="136"/>
      <c r="AB2581" s="136"/>
      <c r="AC2581" s="136"/>
      <c r="AD2581" s="136"/>
      <c r="AE2581" s="136"/>
      <c r="AF2581" s="136"/>
      <c r="AG2581" s="136"/>
      <c r="AH2581" s="136"/>
      <c r="AI2581" s="136"/>
    </row>
    <row r="2582" spans="1:35" ht="15" x14ac:dyDescent="0.25">
      <c r="A2582" s="133">
        <v>400000</v>
      </c>
      <c r="B2582" s="133" t="s">
        <v>5761</v>
      </c>
      <c r="C2582" s="133">
        <v>4</v>
      </c>
      <c r="D2582" s="133" t="s">
        <v>5761</v>
      </c>
      <c r="E2582" s="133">
        <v>400</v>
      </c>
      <c r="F2582" s="133" t="s">
        <v>5761</v>
      </c>
      <c r="G2582" s="133">
        <v>40000</v>
      </c>
      <c r="H2582" s="133" t="s">
        <v>5761</v>
      </c>
      <c r="I2582" s="133">
        <v>881390</v>
      </c>
      <c r="J2582" s="133" t="s">
        <v>5981</v>
      </c>
      <c r="K2582" s="133" t="s">
        <v>5952</v>
      </c>
      <c r="L2582" s="135" t="str">
        <f t="shared" si="80"/>
        <v>BA</v>
      </c>
      <c r="M2582" s="131">
        <f t="shared" si="81"/>
        <v>0</v>
      </c>
      <c r="P2582" s="136"/>
      <c r="Q2582" s="136"/>
      <c r="R2582" s="136"/>
      <c r="S2582" s="136"/>
      <c r="T2582"/>
      <c r="U2582" s="136"/>
      <c r="V2582" s="136"/>
      <c r="W2582"/>
      <c r="X2582" s="136"/>
      <c r="Y2582" s="136"/>
      <c r="Z2582" s="136"/>
      <c r="AA2582" s="136"/>
      <c r="AB2582" s="136"/>
      <c r="AC2582" s="136"/>
      <c r="AD2582" s="136"/>
      <c r="AE2582" s="136"/>
      <c r="AF2582" s="136"/>
      <c r="AG2582" s="136"/>
      <c r="AH2582" s="136"/>
      <c r="AI2582" s="136"/>
    </row>
    <row r="2583" spans="1:35" ht="15" x14ac:dyDescent="0.25">
      <c r="A2583" s="133">
        <v>400000</v>
      </c>
      <c r="B2583" s="133" t="s">
        <v>5761</v>
      </c>
      <c r="C2583" s="133">
        <v>4</v>
      </c>
      <c r="D2583" s="133" t="s">
        <v>5761</v>
      </c>
      <c r="E2583" s="133">
        <v>400</v>
      </c>
      <c r="F2583" s="133" t="s">
        <v>5761</v>
      </c>
      <c r="G2583" s="133">
        <v>40000</v>
      </c>
      <c r="H2583" s="133" t="s">
        <v>5761</v>
      </c>
      <c r="I2583" s="133">
        <v>881391</v>
      </c>
      <c r="J2583" s="133" t="s">
        <v>5983</v>
      </c>
      <c r="K2583" s="133" t="s">
        <v>5952</v>
      </c>
      <c r="L2583" s="135" t="str">
        <f t="shared" si="80"/>
        <v>BA</v>
      </c>
      <c r="M2583" s="131">
        <f t="shared" si="81"/>
        <v>0</v>
      </c>
      <c r="P2583" s="136"/>
      <c r="Q2583" s="136"/>
      <c r="R2583" s="136"/>
      <c r="S2583" s="136"/>
      <c r="T2583"/>
      <c r="U2583" s="136"/>
      <c r="V2583" s="136"/>
      <c r="W2583"/>
      <c r="X2583" s="136"/>
      <c r="Y2583" s="136"/>
      <c r="Z2583" s="136"/>
      <c r="AA2583" s="136"/>
      <c r="AB2583" s="136"/>
      <c r="AC2583" s="136"/>
      <c r="AD2583" s="136"/>
      <c r="AE2583" s="136"/>
      <c r="AF2583" s="136"/>
      <c r="AG2583" s="136"/>
      <c r="AH2583" s="136"/>
      <c r="AI2583" s="136"/>
    </row>
    <row r="2584" spans="1:35" ht="15" x14ac:dyDescent="0.25">
      <c r="A2584" s="133">
        <v>400000</v>
      </c>
      <c r="B2584" s="133" t="s">
        <v>5761</v>
      </c>
      <c r="C2584" s="133">
        <v>4</v>
      </c>
      <c r="D2584" s="133" t="s">
        <v>5761</v>
      </c>
      <c r="E2584" s="133">
        <v>400</v>
      </c>
      <c r="F2584" s="133" t="s">
        <v>5761</v>
      </c>
      <c r="G2584" s="133">
        <v>40000</v>
      </c>
      <c r="H2584" s="133" t="s">
        <v>5761</v>
      </c>
      <c r="I2584" s="133">
        <v>881392</v>
      </c>
      <c r="J2584" s="133" t="s">
        <v>5985</v>
      </c>
      <c r="K2584" s="133" t="s">
        <v>5952</v>
      </c>
      <c r="L2584" s="135" t="str">
        <f t="shared" si="80"/>
        <v>BA</v>
      </c>
      <c r="M2584" s="131">
        <f t="shared" si="81"/>
        <v>0</v>
      </c>
      <c r="P2584" s="136"/>
      <c r="Q2584" s="136"/>
      <c r="R2584" s="136"/>
      <c r="S2584" s="136"/>
      <c r="T2584"/>
      <c r="U2584" s="136"/>
      <c r="V2584" s="136"/>
      <c r="W2584"/>
      <c r="X2584" s="136"/>
      <c r="Y2584" s="136"/>
      <c r="Z2584" s="136"/>
      <c r="AA2584" s="136"/>
      <c r="AB2584" s="136"/>
      <c r="AC2584" s="136"/>
      <c r="AD2584" s="136"/>
      <c r="AE2584" s="136"/>
      <c r="AF2584" s="136"/>
      <c r="AG2584" s="136"/>
      <c r="AH2584" s="136"/>
      <c r="AI2584" s="136"/>
    </row>
    <row r="2585" spans="1:35" ht="15" x14ac:dyDescent="0.25">
      <c r="A2585" s="133">
        <v>400000</v>
      </c>
      <c r="B2585" s="133" t="s">
        <v>5761</v>
      </c>
      <c r="C2585" s="133">
        <v>4</v>
      </c>
      <c r="D2585" s="133" t="s">
        <v>5761</v>
      </c>
      <c r="E2585" s="133">
        <v>400</v>
      </c>
      <c r="F2585" s="133" t="s">
        <v>5761</v>
      </c>
      <c r="G2585" s="133">
        <v>40000</v>
      </c>
      <c r="H2585" s="133" t="s">
        <v>5761</v>
      </c>
      <c r="I2585" s="133">
        <v>881393</v>
      </c>
      <c r="J2585" s="133" t="s">
        <v>5987</v>
      </c>
      <c r="K2585" s="133" t="s">
        <v>5952</v>
      </c>
      <c r="L2585" s="135" t="str">
        <f t="shared" si="80"/>
        <v>BA</v>
      </c>
      <c r="M2585" s="131">
        <f t="shared" si="81"/>
        <v>0</v>
      </c>
      <c r="P2585" s="136"/>
      <c r="Q2585" s="136"/>
      <c r="R2585" s="136"/>
      <c r="S2585" s="136"/>
      <c r="T2585"/>
      <c r="U2585" s="136"/>
      <c r="V2585" s="136"/>
      <c r="W2585"/>
      <c r="X2585" s="136"/>
      <c r="Y2585" s="136"/>
      <c r="Z2585" s="136"/>
      <c r="AA2585" s="136"/>
      <c r="AB2585" s="136"/>
      <c r="AC2585" s="136"/>
      <c r="AD2585" s="136"/>
      <c r="AE2585" s="136"/>
      <c r="AF2585" s="136"/>
      <c r="AG2585" s="136"/>
      <c r="AH2585" s="136"/>
      <c r="AI2585" s="136"/>
    </row>
    <row r="2586" spans="1:35" ht="15" x14ac:dyDescent="0.25">
      <c r="A2586" s="133">
        <v>400000</v>
      </c>
      <c r="B2586" s="133" t="s">
        <v>5761</v>
      </c>
      <c r="C2586" s="133">
        <v>4</v>
      </c>
      <c r="D2586" s="133" t="s">
        <v>5761</v>
      </c>
      <c r="E2586" s="133">
        <v>400</v>
      </c>
      <c r="F2586" s="133" t="s">
        <v>5761</v>
      </c>
      <c r="G2586" s="133">
        <v>40000</v>
      </c>
      <c r="H2586" s="133" t="s">
        <v>5761</v>
      </c>
      <c r="I2586" s="133">
        <v>881394</v>
      </c>
      <c r="J2586" s="133" t="s">
        <v>5989</v>
      </c>
      <c r="K2586" s="133" t="s">
        <v>5952</v>
      </c>
      <c r="L2586" s="135" t="str">
        <f t="shared" si="80"/>
        <v>BA</v>
      </c>
      <c r="M2586" s="131">
        <f t="shared" si="81"/>
        <v>0</v>
      </c>
      <c r="P2586" s="136"/>
      <c r="Q2586" s="136"/>
      <c r="R2586" s="136"/>
      <c r="S2586" s="136"/>
      <c r="T2586"/>
      <c r="U2586" s="136"/>
      <c r="V2586" s="136"/>
      <c r="W2586"/>
      <c r="X2586" s="136"/>
      <c r="Y2586" s="136"/>
      <c r="Z2586" s="136"/>
      <c r="AA2586" s="136"/>
      <c r="AB2586" s="136"/>
      <c r="AC2586" s="136"/>
      <c r="AD2586" s="136"/>
      <c r="AE2586" s="136"/>
      <c r="AF2586" s="136"/>
      <c r="AG2586" s="136"/>
      <c r="AH2586" s="136"/>
      <c r="AI2586" s="136"/>
    </row>
    <row r="2587" spans="1:35" ht="15" x14ac:dyDescent="0.25">
      <c r="A2587" s="133">
        <v>400000</v>
      </c>
      <c r="B2587" s="133" t="s">
        <v>5761</v>
      </c>
      <c r="C2587" s="133">
        <v>4</v>
      </c>
      <c r="D2587" s="133" t="s">
        <v>5761</v>
      </c>
      <c r="E2587" s="133">
        <v>400</v>
      </c>
      <c r="F2587" s="133" t="s">
        <v>5761</v>
      </c>
      <c r="G2587" s="133">
        <v>40000</v>
      </c>
      <c r="H2587" s="133" t="s">
        <v>5761</v>
      </c>
      <c r="I2587" s="133">
        <v>881395</v>
      </c>
      <c r="J2587" s="133" t="s">
        <v>5991</v>
      </c>
      <c r="K2587" s="133" t="s">
        <v>5952</v>
      </c>
      <c r="L2587" s="135" t="str">
        <f t="shared" si="80"/>
        <v>BA</v>
      </c>
      <c r="M2587" s="131">
        <f t="shared" si="81"/>
        <v>0</v>
      </c>
      <c r="P2587" s="136"/>
      <c r="Q2587" s="136"/>
      <c r="R2587" s="136"/>
      <c r="S2587" s="136"/>
      <c r="T2587"/>
      <c r="U2587" s="136"/>
      <c r="V2587" s="136"/>
      <c r="W2587"/>
      <c r="X2587" s="136"/>
      <c r="Y2587" s="136"/>
      <c r="Z2587" s="136"/>
      <c r="AA2587" s="136"/>
      <c r="AB2587" s="136"/>
      <c r="AC2587" s="136"/>
      <c r="AD2587" s="136"/>
      <c r="AE2587" s="136"/>
      <c r="AF2587" s="136"/>
      <c r="AG2587" s="136"/>
      <c r="AH2587" s="136"/>
      <c r="AI2587" s="136"/>
    </row>
    <row r="2588" spans="1:35" ht="15" x14ac:dyDescent="0.25">
      <c r="A2588" s="133">
        <v>400000</v>
      </c>
      <c r="B2588" s="133" t="s">
        <v>5761</v>
      </c>
      <c r="C2588" s="133">
        <v>4</v>
      </c>
      <c r="D2588" s="133" t="s">
        <v>5761</v>
      </c>
      <c r="E2588" s="133">
        <v>400</v>
      </c>
      <c r="F2588" s="133" t="s">
        <v>5761</v>
      </c>
      <c r="G2588" s="133">
        <v>40000</v>
      </c>
      <c r="H2588" s="133" t="s">
        <v>5761</v>
      </c>
      <c r="I2588" s="133">
        <v>881396</v>
      </c>
      <c r="J2588" s="133" t="s">
        <v>5993</v>
      </c>
      <c r="K2588" s="133" t="s">
        <v>5952</v>
      </c>
      <c r="L2588" s="135" t="str">
        <f t="shared" si="80"/>
        <v>BA</v>
      </c>
      <c r="M2588" s="131">
        <f t="shared" si="81"/>
        <v>0</v>
      </c>
      <c r="P2588" s="136"/>
      <c r="Q2588" s="136"/>
      <c r="R2588" s="136"/>
      <c r="S2588" s="136"/>
      <c r="T2588"/>
      <c r="U2588" s="136"/>
      <c r="V2588" s="136"/>
      <c r="W2588"/>
      <c r="X2588" s="136"/>
      <c r="Y2588" s="136"/>
      <c r="Z2588" s="136"/>
      <c r="AA2588" s="136"/>
      <c r="AB2588" s="136"/>
      <c r="AC2588" s="136"/>
      <c r="AD2588" s="136"/>
      <c r="AE2588" s="136"/>
      <c r="AF2588" s="136"/>
      <c r="AG2588" s="136"/>
      <c r="AH2588" s="136"/>
      <c r="AI2588" s="136"/>
    </row>
    <row r="2589" spans="1:35" ht="15" x14ac:dyDescent="0.25">
      <c r="A2589" s="133">
        <v>400000</v>
      </c>
      <c r="B2589" s="133" t="s">
        <v>5761</v>
      </c>
      <c r="C2589" s="133">
        <v>4</v>
      </c>
      <c r="D2589" s="133" t="s">
        <v>5761</v>
      </c>
      <c r="E2589" s="133">
        <v>400</v>
      </c>
      <c r="F2589" s="133" t="s">
        <v>5761</v>
      </c>
      <c r="G2589" s="133">
        <v>40000</v>
      </c>
      <c r="H2589" s="133" t="s">
        <v>5761</v>
      </c>
      <c r="I2589" s="133">
        <v>881420</v>
      </c>
      <c r="J2589" s="133" t="s">
        <v>5995</v>
      </c>
      <c r="K2589" s="133" t="s">
        <v>5678</v>
      </c>
      <c r="L2589" s="135" t="str">
        <f t="shared" si="80"/>
        <v>BA</v>
      </c>
      <c r="M2589" s="131">
        <f t="shared" si="81"/>
        <v>0</v>
      </c>
      <c r="P2589" s="136"/>
      <c r="Q2589" s="136"/>
      <c r="R2589" s="136"/>
      <c r="S2589" s="136"/>
      <c r="T2589"/>
      <c r="U2589" s="136"/>
      <c r="V2589" s="136"/>
      <c r="W2589"/>
      <c r="X2589" s="136"/>
      <c r="Y2589" s="136"/>
      <c r="Z2589" s="136"/>
      <c r="AA2589" s="136"/>
      <c r="AB2589" s="136"/>
      <c r="AC2589" s="136"/>
      <c r="AD2589" s="136"/>
      <c r="AE2589" s="136"/>
      <c r="AF2589" s="136"/>
      <c r="AG2589" s="136"/>
      <c r="AH2589" s="136"/>
      <c r="AI2589" s="136"/>
    </row>
    <row r="2590" spans="1:35" ht="15" x14ac:dyDescent="0.25">
      <c r="A2590" s="133">
        <v>400000</v>
      </c>
      <c r="B2590" s="133" t="s">
        <v>5761</v>
      </c>
      <c r="C2590" s="133">
        <v>4</v>
      </c>
      <c r="D2590" s="133" t="s">
        <v>5761</v>
      </c>
      <c r="E2590" s="133">
        <v>400</v>
      </c>
      <c r="F2590" s="133" t="s">
        <v>5761</v>
      </c>
      <c r="G2590" s="133">
        <v>40000</v>
      </c>
      <c r="H2590" s="133" t="s">
        <v>5761</v>
      </c>
      <c r="I2590" s="133">
        <v>881421</v>
      </c>
      <c r="J2590" s="133" t="s">
        <v>5997</v>
      </c>
      <c r="K2590" s="133" t="s">
        <v>5998</v>
      </c>
      <c r="L2590" s="135" t="str">
        <f t="shared" si="80"/>
        <v>BA</v>
      </c>
      <c r="M2590" s="131">
        <f t="shared" si="81"/>
        <v>0</v>
      </c>
      <c r="P2590" s="136"/>
      <c r="Q2590" s="136"/>
      <c r="R2590" s="136"/>
      <c r="S2590" s="136"/>
      <c r="T2590"/>
      <c r="U2590" s="136"/>
      <c r="V2590" s="136"/>
      <c r="W2590"/>
      <c r="X2590" s="136"/>
      <c r="Y2590" s="136"/>
      <c r="Z2590" s="136"/>
      <c r="AA2590" s="136"/>
      <c r="AB2590" s="136"/>
      <c r="AC2590" s="136"/>
      <c r="AD2590" s="136"/>
      <c r="AE2590" s="136"/>
      <c r="AF2590" s="136"/>
      <c r="AG2590" s="136"/>
      <c r="AH2590" s="136"/>
      <c r="AI2590" s="136"/>
    </row>
    <row r="2591" spans="1:35" ht="15" x14ac:dyDescent="0.25">
      <c r="A2591" s="133">
        <v>400000</v>
      </c>
      <c r="B2591" s="133" t="s">
        <v>5761</v>
      </c>
      <c r="C2591" s="133">
        <v>4</v>
      </c>
      <c r="D2591" s="133" t="s">
        <v>5761</v>
      </c>
      <c r="E2591" s="133">
        <v>400</v>
      </c>
      <c r="F2591" s="133" t="s">
        <v>5761</v>
      </c>
      <c r="G2591" s="133">
        <v>40000</v>
      </c>
      <c r="H2591" s="133" t="s">
        <v>5761</v>
      </c>
      <c r="I2591" s="133">
        <v>881430</v>
      </c>
      <c r="J2591" s="133" t="s">
        <v>6000</v>
      </c>
      <c r="K2591" s="133" t="s">
        <v>6001</v>
      </c>
      <c r="L2591" s="135" t="str">
        <f t="shared" si="80"/>
        <v>BA</v>
      </c>
      <c r="M2591" s="131">
        <f t="shared" si="81"/>
        <v>0</v>
      </c>
      <c r="P2591" s="136"/>
      <c r="Q2591" s="136"/>
      <c r="R2591" s="136"/>
      <c r="S2591" s="136"/>
      <c r="T2591"/>
      <c r="U2591" s="136"/>
      <c r="V2591" s="136"/>
      <c r="W2591"/>
      <c r="X2591" s="136"/>
      <c r="Y2591" s="136"/>
      <c r="Z2591" s="136"/>
      <c r="AA2591" s="136"/>
      <c r="AB2591" s="136"/>
      <c r="AC2591" s="136"/>
      <c r="AD2591" s="136"/>
      <c r="AE2591" s="136"/>
      <c r="AF2591" s="136"/>
      <c r="AG2591" s="136"/>
      <c r="AH2591" s="136"/>
      <c r="AI2591" s="136"/>
    </row>
    <row r="2592" spans="1:35" ht="15" x14ac:dyDescent="0.25">
      <c r="A2592" s="133">
        <v>400000</v>
      </c>
      <c r="B2592" s="133" t="s">
        <v>5761</v>
      </c>
      <c r="C2592" s="133">
        <v>4</v>
      </c>
      <c r="D2592" s="133" t="s">
        <v>5761</v>
      </c>
      <c r="E2592" s="133">
        <v>400</v>
      </c>
      <c r="F2592" s="133" t="s">
        <v>5761</v>
      </c>
      <c r="G2592" s="133">
        <v>40000</v>
      </c>
      <c r="H2592" s="133" t="s">
        <v>5761</v>
      </c>
      <c r="I2592" s="133">
        <v>881431</v>
      </c>
      <c r="J2592" s="133" t="s">
        <v>879</v>
      </c>
      <c r="K2592" s="133" t="s">
        <v>6001</v>
      </c>
      <c r="L2592" s="135" t="str">
        <f t="shared" si="80"/>
        <v>BA</v>
      </c>
      <c r="M2592" s="131">
        <f t="shared" si="81"/>
        <v>0</v>
      </c>
      <c r="P2592" s="136"/>
      <c r="Q2592" s="136"/>
      <c r="R2592" s="136"/>
      <c r="S2592" s="136"/>
      <c r="T2592"/>
      <c r="U2592" s="136"/>
      <c r="V2592" s="136"/>
      <c r="W2592"/>
      <c r="X2592" s="136"/>
      <c r="Y2592" s="136"/>
      <c r="Z2592" s="136"/>
      <c r="AA2592" s="136"/>
      <c r="AB2592" s="136"/>
      <c r="AC2592" s="136"/>
      <c r="AD2592" s="136"/>
      <c r="AE2592" s="136"/>
      <c r="AF2592" s="136"/>
      <c r="AG2592" s="136"/>
      <c r="AH2592" s="136"/>
      <c r="AI2592" s="136"/>
    </row>
    <row r="2593" spans="1:35" ht="15" x14ac:dyDescent="0.25">
      <c r="A2593" s="133">
        <v>400000</v>
      </c>
      <c r="B2593" s="133" t="s">
        <v>5761</v>
      </c>
      <c r="C2593" s="133">
        <v>4</v>
      </c>
      <c r="D2593" s="133" t="s">
        <v>5761</v>
      </c>
      <c r="E2593" s="133">
        <v>400</v>
      </c>
      <c r="F2593" s="133" t="s">
        <v>5761</v>
      </c>
      <c r="G2593" s="133">
        <v>40000</v>
      </c>
      <c r="H2593" s="133" t="s">
        <v>5761</v>
      </c>
      <c r="I2593" s="133">
        <v>881432</v>
      </c>
      <c r="J2593" s="133" t="s">
        <v>6004</v>
      </c>
      <c r="K2593" s="133" t="s">
        <v>6001</v>
      </c>
      <c r="L2593" s="135" t="str">
        <f t="shared" si="80"/>
        <v>BA</v>
      </c>
      <c r="M2593" s="131">
        <f t="shared" si="81"/>
        <v>0</v>
      </c>
      <c r="P2593" s="136"/>
      <c r="Q2593" s="136"/>
      <c r="R2593" s="136"/>
      <c r="S2593" s="136"/>
      <c r="T2593"/>
      <c r="U2593" s="136"/>
      <c r="V2593" s="136"/>
      <c r="W2593"/>
      <c r="X2593" s="136"/>
      <c r="Y2593" s="136"/>
      <c r="Z2593" s="136"/>
      <c r="AA2593" s="136"/>
      <c r="AB2593" s="136"/>
      <c r="AC2593" s="136"/>
      <c r="AD2593" s="136"/>
      <c r="AE2593" s="136"/>
      <c r="AF2593" s="136"/>
      <c r="AG2593" s="136"/>
      <c r="AH2593" s="136"/>
      <c r="AI2593" s="136"/>
    </row>
    <row r="2594" spans="1:35" ht="15" x14ac:dyDescent="0.25">
      <c r="A2594" s="133">
        <v>400000</v>
      </c>
      <c r="B2594" s="133" t="s">
        <v>5761</v>
      </c>
      <c r="C2594" s="133">
        <v>4</v>
      </c>
      <c r="D2594" s="133" t="s">
        <v>5761</v>
      </c>
      <c r="E2594" s="133">
        <v>400</v>
      </c>
      <c r="F2594" s="133" t="s">
        <v>5761</v>
      </c>
      <c r="G2594" s="133">
        <v>40000</v>
      </c>
      <c r="H2594" s="133" t="s">
        <v>5761</v>
      </c>
      <c r="I2594" s="133">
        <v>881433</v>
      </c>
      <c r="J2594" s="133" t="s">
        <v>6006</v>
      </c>
      <c r="K2594" s="133" t="s">
        <v>6001</v>
      </c>
      <c r="L2594" s="135" t="str">
        <f t="shared" si="80"/>
        <v>BA</v>
      </c>
      <c r="M2594" s="131">
        <f t="shared" si="81"/>
        <v>0</v>
      </c>
      <c r="P2594" s="136"/>
      <c r="Q2594" s="136"/>
      <c r="R2594" s="136"/>
      <c r="S2594" s="136"/>
      <c r="T2594"/>
      <c r="U2594" s="136"/>
      <c r="V2594" s="136"/>
      <c r="W2594"/>
      <c r="X2594" s="136"/>
      <c r="Y2594" s="136"/>
      <c r="Z2594" s="136"/>
      <c r="AA2594" s="136"/>
      <c r="AB2594" s="136"/>
      <c r="AC2594" s="136"/>
      <c r="AD2594" s="136"/>
      <c r="AE2594" s="136"/>
      <c r="AF2594" s="136"/>
      <c r="AG2594" s="136"/>
      <c r="AH2594" s="136"/>
      <c r="AI2594" s="136"/>
    </row>
    <row r="2595" spans="1:35" ht="15" x14ac:dyDescent="0.25">
      <c r="A2595" s="133">
        <v>400000</v>
      </c>
      <c r="B2595" s="133" t="s">
        <v>5761</v>
      </c>
      <c r="C2595" s="133">
        <v>4</v>
      </c>
      <c r="D2595" s="133" t="s">
        <v>5761</v>
      </c>
      <c r="E2595" s="133">
        <v>400</v>
      </c>
      <c r="F2595" s="133" t="s">
        <v>5761</v>
      </c>
      <c r="G2595" s="133">
        <v>40000</v>
      </c>
      <c r="H2595" s="133" t="s">
        <v>5761</v>
      </c>
      <c r="I2595" s="133">
        <v>881435</v>
      </c>
      <c r="J2595" s="133" t="s">
        <v>6008</v>
      </c>
      <c r="K2595" s="133" t="s">
        <v>5952</v>
      </c>
      <c r="L2595" s="135" t="str">
        <f t="shared" si="80"/>
        <v>BA</v>
      </c>
      <c r="M2595" s="131">
        <f t="shared" si="81"/>
        <v>0</v>
      </c>
      <c r="P2595" s="136"/>
      <c r="Q2595" s="136"/>
      <c r="R2595" s="136"/>
      <c r="S2595" s="136"/>
      <c r="T2595"/>
      <c r="U2595" s="136"/>
      <c r="V2595" s="136"/>
      <c r="W2595"/>
      <c r="X2595" s="136"/>
      <c r="Y2595" s="136"/>
      <c r="Z2595" s="136"/>
      <c r="AA2595" s="136"/>
      <c r="AB2595" s="136"/>
      <c r="AC2595" s="136"/>
      <c r="AD2595" s="136"/>
      <c r="AE2595" s="136"/>
      <c r="AF2595" s="136"/>
      <c r="AG2595" s="136"/>
      <c r="AH2595" s="136"/>
      <c r="AI2595" s="136"/>
    </row>
    <row r="2596" spans="1:35" ht="15" x14ac:dyDescent="0.25">
      <c r="A2596" s="133">
        <v>400000</v>
      </c>
      <c r="B2596" s="133" t="s">
        <v>5761</v>
      </c>
      <c r="C2596" s="133">
        <v>4</v>
      </c>
      <c r="D2596" s="133" t="s">
        <v>5761</v>
      </c>
      <c r="E2596" s="133">
        <v>400</v>
      </c>
      <c r="F2596" s="133" t="s">
        <v>5761</v>
      </c>
      <c r="G2596" s="133">
        <v>40000</v>
      </c>
      <c r="H2596" s="133" t="s">
        <v>5761</v>
      </c>
      <c r="I2596" s="133">
        <v>881436</v>
      </c>
      <c r="J2596" s="133" t="s">
        <v>6010</v>
      </c>
      <c r="K2596" s="133" t="s">
        <v>5952</v>
      </c>
      <c r="L2596" s="135" t="str">
        <f t="shared" si="80"/>
        <v>BA</v>
      </c>
      <c r="M2596" s="131">
        <f t="shared" si="81"/>
        <v>0</v>
      </c>
      <c r="P2596" s="136"/>
      <c r="Q2596" s="136"/>
      <c r="R2596" s="136"/>
      <c r="S2596" s="136"/>
      <c r="T2596"/>
      <c r="U2596" s="136"/>
      <c r="V2596" s="136"/>
      <c r="W2596"/>
      <c r="X2596" s="136"/>
      <c r="Y2596" s="136"/>
      <c r="Z2596" s="136"/>
      <c r="AA2596" s="136"/>
      <c r="AB2596" s="136"/>
      <c r="AC2596" s="136"/>
      <c r="AD2596" s="136"/>
      <c r="AE2596" s="136"/>
      <c r="AF2596" s="136"/>
      <c r="AG2596" s="136"/>
      <c r="AH2596" s="136"/>
      <c r="AI2596" s="136"/>
    </row>
    <row r="2597" spans="1:35" ht="15" x14ac:dyDescent="0.25">
      <c r="A2597" s="133">
        <v>400000</v>
      </c>
      <c r="B2597" s="133" t="s">
        <v>5761</v>
      </c>
      <c r="C2597" s="133">
        <v>4</v>
      </c>
      <c r="D2597" s="133" t="s">
        <v>5761</v>
      </c>
      <c r="E2597" s="133">
        <v>400</v>
      </c>
      <c r="F2597" s="133" t="s">
        <v>5761</v>
      </c>
      <c r="G2597" s="133">
        <v>40000</v>
      </c>
      <c r="H2597" s="133" t="s">
        <v>5761</v>
      </c>
      <c r="I2597" s="133">
        <v>881437</v>
      </c>
      <c r="J2597" s="133" t="s">
        <v>6012</v>
      </c>
      <c r="K2597" s="133" t="s">
        <v>5952</v>
      </c>
      <c r="L2597" s="135" t="str">
        <f t="shared" si="80"/>
        <v>BA</v>
      </c>
      <c r="M2597" s="131">
        <f t="shared" si="81"/>
        <v>0</v>
      </c>
      <c r="P2597" s="136"/>
      <c r="Q2597" s="136"/>
      <c r="R2597" s="136"/>
      <c r="S2597" s="136"/>
      <c r="T2597"/>
      <c r="U2597" s="136"/>
      <c r="V2597" s="136"/>
      <c r="W2597"/>
      <c r="X2597" s="136"/>
      <c r="Y2597" s="136"/>
      <c r="Z2597" s="136"/>
      <c r="AA2597" s="136"/>
      <c r="AB2597" s="136"/>
      <c r="AC2597" s="136"/>
      <c r="AD2597" s="136"/>
      <c r="AE2597" s="136"/>
      <c r="AF2597" s="136"/>
      <c r="AG2597" s="136"/>
      <c r="AH2597" s="136"/>
      <c r="AI2597" s="136"/>
    </row>
    <row r="2598" spans="1:35" ht="15" x14ac:dyDescent="0.25">
      <c r="A2598" s="133">
        <v>400000</v>
      </c>
      <c r="B2598" s="133" t="s">
        <v>5761</v>
      </c>
      <c r="C2598" s="133">
        <v>4</v>
      </c>
      <c r="D2598" s="133" t="s">
        <v>5761</v>
      </c>
      <c r="E2598" s="133">
        <v>400</v>
      </c>
      <c r="F2598" s="133" t="s">
        <v>5761</v>
      </c>
      <c r="G2598" s="133">
        <v>40000</v>
      </c>
      <c r="H2598" s="133" t="s">
        <v>5761</v>
      </c>
      <c r="I2598" s="133">
        <v>881438</v>
      </c>
      <c r="J2598" s="133" t="s">
        <v>6014</v>
      </c>
      <c r="K2598" s="133" t="s">
        <v>5952</v>
      </c>
      <c r="L2598" s="135" t="str">
        <f t="shared" si="80"/>
        <v>BA</v>
      </c>
      <c r="M2598" s="131">
        <f t="shared" si="81"/>
        <v>0</v>
      </c>
      <c r="P2598" s="136"/>
      <c r="Q2598" s="136"/>
      <c r="R2598" s="136"/>
      <c r="S2598" s="136"/>
      <c r="T2598"/>
      <c r="U2598" s="136"/>
      <c r="V2598" s="136"/>
      <c r="W2598"/>
      <c r="X2598" s="136"/>
      <c r="Y2598" s="136"/>
      <c r="Z2598" s="136"/>
      <c r="AA2598" s="136"/>
      <c r="AB2598" s="136"/>
      <c r="AC2598" s="136"/>
      <c r="AD2598" s="136"/>
      <c r="AE2598" s="136"/>
      <c r="AF2598" s="136"/>
      <c r="AG2598" s="136"/>
      <c r="AH2598" s="136"/>
      <c r="AI2598" s="136"/>
    </row>
    <row r="2599" spans="1:35" ht="15" x14ac:dyDescent="0.25">
      <c r="A2599" s="133">
        <v>400000</v>
      </c>
      <c r="B2599" s="133" t="s">
        <v>5761</v>
      </c>
      <c r="C2599" s="133">
        <v>4</v>
      </c>
      <c r="D2599" s="133" t="s">
        <v>5761</v>
      </c>
      <c r="E2599" s="133">
        <v>400</v>
      </c>
      <c r="F2599" s="133" t="s">
        <v>5761</v>
      </c>
      <c r="G2599" s="133">
        <v>40000</v>
      </c>
      <c r="H2599" s="133" t="s">
        <v>5761</v>
      </c>
      <c r="I2599" s="133">
        <v>881439</v>
      </c>
      <c r="J2599" s="133" t="s">
        <v>6016</v>
      </c>
      <c r="K2599" s="133" t="s">
        <v>5952</v>
      </c>
      <c r="L2599" s="135" t="str">
        <f t="shared" si="80"/>
        <v>BA</v>
      </c>
      <c r="M2599" s="131">
        <f t="shared" si="81"/>
        <v>0</v>
      </c>
      <c r="P2599" s="136"/>
      <c r="Q2599" s="136"/>
      <c r="R2599" s="136"/>
      <c r="S2599" s="136"/>
      <c r="T2599"/>
      <c r="U2599" s="136"/>
      <c r="V2599" s="136"/>
      <c r="W2599"/>
      <c r="X2599" s="136"/>
      <c r="Y2599" s="136"/>
      <c r="Z2599" s="136"/>
      <c r="AA2599" s="136"/>
      <c r="AB2599" s="136"/>
      <c r="AC2599" s="136"/>
      <c r="AD2599" s="136"/>
      <c r="AE2599" s="136"/>
      <c r="AF2599" s="136"/>
      <c r="AG2599" s="136"/>
      <c r="AH2599" s="136"/>
      <c r="AI2599" s="136"/>
    </row>
    <row r="2600" spans="1:35" ht="15" x14ac:dyDescent="0.25">
      <c r="A2600" s="133">
        <v>400000</v>
      </c>
      <c r="B2600" s="133" t="s">
        <v>5761</v>
      </c>
      <c r="C2600" s="133">
        <v>4</v>
      </c>
      <c r="D2600" s="133" t="s">
        <v>5761</v>
      </c>
      <c r="E2600" s="133">
        <v>400</v>
      </c>
      <c r="F2600" s="133" t="s">
        <v>5761</v>
      </c>
      <c r="G2600" s="133">
        <v>40000</v>
      </c>
      <c r="H2600" s="133" t="s">
        <v>5761</v>
      </c>
      <c r="I2600" s="133">
        <v>881440</v>
      </c>
      <c r="J2600" s="133" t="s">
        <v>6018</v>
      </c>
      <c r="K2600" s="133" t="s">
        <v>5952</v>
      </c>
      <c r="L2600" s="135" t="str">
        <f t="shared" si="80"/>
        <v>BA</v>
      </c>
      <c r="M2600" s="131">
        <f t="shared" si="81"/>
        <v>0</v>
      </c>
      <c r="P2600" s="136"/>
      <c r="Q2600" s="136"/>
      <c r="R2600" s="136"/>
      <c r="S2600" s="136"/>
      <c r="T2600"/>
      <c r="U2600" s="136"/>
      <c r="V2600" s="136"/>
      <c r="W2600"/>
      <c r="X2600" s="136"/>
      <c r="Y2600" s="136"/>
      <c r="Z2600" s="136"/>
      <c r="AA2600" s="136"/>
      <c r="AB2600" s="136"/>
      <c r="AC2600" s="136"/>
      <c r="AD2600" s="136"/>
      <c r="AE2600" s="136"/>
      <c r="AF2600" s="136"/>
      <c r="AG2600" s="136"/>
      <c r="AH2600" s="136"/>
      <c r="AI2600" s="136"/>
    </row>
    <row r="2601" spans="1:35" ht="15" x14ac:dyDescent="0.25">
      <c r="A2601" s="133">
        <v>400000</v>
      </c>
      <c r="B2601" s="133" t="s">
        <v>5761</v>
      </c>
      <c r="C2601" s="133">
        <v>4</v>
      </c>
      <c r="D2601" s="133" t="s">
        <v>5761</v>
      </c>
      <c r="E2601" s="133">
        <v>400</v>
      </c>
      <c r="F2601" s="133" t="s">
        <v>5761</v>
      </c>
      <c r="G2601" s="133">
        <v>40000</v>
      </c>
      <c r="H2601" s="133" t="s">
        <v>5761</v>
      </c>
      <c r="I2601" s="133">
        <v>881450</v>
      </c>
      <c r="J2601" s="133" t="s">
        <v>6020</v>
      </c>
      <c r="K2601" s="133" t="s">
        <v>6001</v>
      </c>
      <c r="L2601" s="135" t="str">
        <f t="shared" si="80"/>
        <v>BA</v>
      </c>
      <c r="M2601" s="131">
        <f t="shared" si="81"/>
        <v>0</v>
      </c>
      <c r="P2601" s="136"/>
      <c r="Q2601" s="136"/>
      <c r="R2601" s="136"/>
      <c r="S2601" s="136"/>
      <c r="T2601"/>
      <c r="U2601" s="136"/>
      <c r="V2601" s="136"/>
      <c r="W2601"/>
      <c r="X2601" s="136"/>
      <c r="Y2601" s="136"/>
      <c r="Z2601" s="136"/>
      <c r="AA2601" s="136"/>
      <c r="AB2601" s="136"/>
      <c r="AC2601" s="136"/>
      <c r="AD2601" s="136"/>
      <c r="AE2601" s="136"/>
      <c r="AF2601" s="136"/>
      <c r="AG2601" s="136"/>
      <c r="AH2601" s="136"/>
      <c r="AI2601" s="136"/>
    </row>
    <row r="2602" spans="1:35" ht="15" x14ac:dyDescent="0.25">
      <c r="A2602" s="133">
        <v>400000</v>
      </c>
      <c r="B2602" s="133" t="s">
        <v>5761</v>
      </c>
      <c r="C2602" s="133">
        <v>4</v>
      </c>
      <c r="D2602" s="133" t="s">
        <v>5761</v>
      </c>
      <c r="E2602" s="133">
        <v>400</v>
      </c>
      <c r="F2602" s="133" t="s">
        <v>5761</v>
      </c>
      <c r="G2602" s="133">
        <v>40000</v>
      </c>
      <c r="H2602" s="133" t="s">
        <v>5761</v>
      </c>
      <c r="I2602" s="133">
        <v>881451</v>
      </c>
      <c r="J2602" s="133" t="s">
        <v>6022</v>
      </c>
      <c r="K2602" s="133" t="s">
        <v>6001</v>
      </c>
      <c r="L2602" s="135" t="str">
        <f t="shared" si="80"/>
        <v>BA</v>
      </c>
      <c r="M2602" s="131">
        <f t="shared" si="81"/>
        <v>0</v>
      </c>
      <c r="P2602" s="136"/>
      <c r="Q2602" s="136"/>
      <c r="R2602" s="136"/>
      <c r="S2602" s="136"/>
      <c r="T2602"/>
      <c r="U2602" s="136"/>
      <c r="V2602" s="136"/>
      <c r="W2602"/>
      <c r="X2602" s="136"/>
      <c r="Y2602" s="136"/>
      <c r="Z2602" s="136"/>
      <c r="AA2602" s="136"/>
      <c r="AB2602" s="136"/>
      <c r="AC2602" s="136"/>
      <c r="AD2602" s="136"/>
      <c r="AE2602" s="136"/>
      <c r="AF2602" s="136"/>
      <c r="AG2602" s="136"/>
      <c r="AH2602" s="136"/>
      <c r="AI2602" s="136"/>
    </row>
    <row r="2603" spans="1:35" ht="15" x14ac:dyDescent="0.25">
      <c r="A2603" s="133">
        <v>400000</v>
      </c>
      <c r="B2603" s="133" t="s">
        <v>5761</v>
      </c>
      <c r="C2603" s="133">
        <v>4</v>
      </c>
      <c r="D2603" s="133" t="s">
        <v>5761</v>
      </c>
      <c r="E2603" s="133">
        <v>400</v>
      </c>
      <c r="F2603" s="133" t="s">
        <v>5761</v>
      </c>
      <c r="G2603" s="133">
        <v>40000</v>
      </c>
      <c r="H2603" s="133" t="s">
        <v>5761</v>
      </c>
      <c r="I2603" s="133">
        <v>881452</v>
      </c>
      <c r="J2603" s="133" t="s">
        <v>6024</v>
      </c>
      <c r="K2603" s="133" t="s">
        <v>6001</v>
      </c>
      <c r="L2603" s="135" t="str">
        <f t="shared" si="80"/>
        <v>BA</v>
      </c>
      <c r="M2603" s="131">
        <f t="shared" si="81"/>
        <v>0</v>
      </c>
      <c r="P2603" s="136"/>
      <c r="Q2603" s="136"/>
      <c r="R2603" s="136"/>
      <c r="S2603" s="136"/>
      <c r="T2603"/>
      <c r="U2603" s="136"/>
      <c r="V2603" s="136"/>
      <c r="W2603"/>
      <c r="X2603" s="136"/>
      <c r="Y2603" s="136"/>
      <c r="Z2603" s="136"/>
      <c r="AA2603" s="136"/>
      <c r="AB2603" s="136"/>
      <c r="AC2603" s="136"/>
      <c r="AD2603" s="136"/>
      <c r="AE2603" s="136"/>
      <c r="AF2603" s="136"/>
      <c r="AG2603" s="136"/>
      <c r="AH2603" s="136"/>
      <c r="AI2603" s="136"/>
    </row>
    <row r="2604" spans="1:35" ht="15" x14ac:dyDescent="0.25">
      <c r="A2604" s="133">
        <v>400000</v>
      </c>
      <c r="B2604" s="133" t="s">
        <v>5761</v>
      </c>
      <c r="C2604" s="133">
        <v>4</v>
      </c>
      <c r="D2604" s="133" t="s">
        <v>5761</v>
      </c>
      <c r="E2604" s="133">
        <v>400</v>
      </c>
      <c r="F2604" s="133" t="s">
        <v>5761</v>
      </c>
      <c r="G2604" s="133">
        <v>40000</v>
      </c>
      <c r="H2604" s="133" t="s">
        <v>5761</v>
      </c>
      <c r="I2604" s="133">
        <v>881453</v>
      </c>
      <c r="J2604" s="133" t="s">
        <v>6026</v>
      </c>
      <c r="K2604" s="133" t="s">
        <v>6001</v>
      </c>
      <c r="L2604" s="135" t="str">
        <f t="shared" si="80"/>
        <v>BA</v>
      </c>
      <c r="M2604" s="131">
        <f t="shared" si="81"/>
        <v>0</v>
      </c>
      <c r="P2604" s="136"/>
      <c r="Q2604" s="136"/>
      <c r="R2604" s="136"/>
      <c r="S2604" s="136"/>
      <c r="T2604"/>
      <c r="U2604" s="136"/>
      <c r="V2604" s="136"/>
      <c r="W2604"/>
      <c r="X2604" s="136"/>
      <c r="Y2604" s="136"/>
      <c r="Z2604" s="136"/>
      <c r="AA2604" s="136"/>
      <c r="AB2604" s="136"/>
      <c r="AC2604" s="136"/>
      <c r="AD2604" s="136"/>
      <c r="AE2604" s="136"/>
      <c r="AF2604" s="136"/>
      <c r="AG2604" s="136"/>
      <c r="AH2604" s="136"/>
      <c r="AI2604" s="136"/>
    </row>
    <row r="2605" spans="1:35" ht="15" x14ac:dyDescent="0.25">
      <c r="A2605" s="133">
        <v>400000</v>
      </c>
      <c r="B2605" s="133" t="s">
        <v>5761</v>
      </c>
      <c r="C2605" s="133">
        <v>4</v>
      </c>
      <c r="D2605" s="133" t="s">
        <v>5761</v>
      </c>
      <c r="E2605" s="133">
        <v>400</v>
      </c>
      <c r="F2605" s="133" t="s">
        <v>5761</v>
      </c>
      <c r="G2605" s="133">
        <v>40000</v>
      </c>
      <c r="H2605" s="133" t="s">
        <v>5761</v>
      </c>
      <c r="I2605" s="133">
        <v>881458</v>
      </c>
      <c r="J2605" s="133" t="s">
        <v>6028</v>
      </c>
      <c r="K2605" s="133" t="s">
        <v>6001</v>
      </c>
      <c r="L2605" s="135" t="str">
        <f t="shared" si="80"/>
        <v>BA</v>
      </c>
      <c r="M2605" s="131">
        <f t="shared" si="81"/>
        <v>0</v>
      </c>
      <c r="P2605" s="136"/>
      <c r="Q2605" s="136"/>
      <c r="R2605" s="136"/>
      <c r="S2605" s="136"/>
      <c r="T2605"/>
      <c r="U2605" s="136"/>
      <c r="V2605" s="136"/>
      <c r="W2605"/>
      <c r="X2605" s="136"/>
      <c r="Y2605" s="136"/>
      <c r="Z2605" s="136"/>
      <c r="AA2605" s="136"/>
      <c r="AB2605" s="136"/>
      <c r="AC2605" s="136"/>
      <c r="AD2605" s="136"/>
      <c r="AE2605" s="136"/>
      <c r="AF2605" s="136"/>
      <c r="AG2605" s="136"/>
      <c r="AH2605" s="136"/>
      <c r="AI2605" s="136"/>
    </row>
    <row r="2606" spans="1:35" ht="15" x14ac:dyDescent="0.25">
      <c r="A2606" s="133">
        <v>400000</v>
      </c>
      <c r="B2606" s="133" t="s">
        <v>5761</v>
      </c>
      <c r="C2606" s="133">
        <v>4</v>
      </c>
      <c r="D2606" s="133" t="s">
        <v>5761</v>
      </c>
      <c r="E2606" s="133">
        <v>400</v>
      </c>
      <c r="F2606" s="133" t="s">
        <v>5761</v>
      </c>
      <c r="G2606" s="133">
        <v>40000</v>
      </c>
      <c r="H2606" s="133" t="s">
        <v>5761</v>
      </c>
      <c r="I2606" s="133">
        <v>881459</v>
      </c>
      <c r="J2606" s="133" t="s">
        <v>6028</v>
      </c>
      <c r="K2606" s="133" t="s">
        <v>6030</v>
      </c>
      <c r="L2606" s="135" t="str">
        <f t="shared" si="80"/>
        <v>BA</v>
      </c>
      <c r="M2606" s="131">
        <f t="shared" si="81"/>
        <v>0</v>
      </c>
      <c r="P2606" s="136"/>
      <c r="Q2606" s="136"/>
      <c r="R2606" s="136"/>
      <c r="S2606" s="136"/>
      <c r="T2606"/>
      <c r="U2606" s="136"/>
      <c r="V2606" s="136"/>
      <c r="W2606"/>
      <c r="X2606" s="136"/>
      <c r="Y2606" s="136"/>
      <c r="Z2606" s="136"/>
      <c r="AA2606" s="136"/>
      <c r="AB2606" s="136"/>
      <c r="AC2606" s="136"/>
      <c r="AD2606" s="136"/>
      <c r="AE2606" s="136"/>
      <c r="AF2606" s="136"/>
      <c r="AG2606" s="136"/>
      <c r="AH2606" s="136"/>
      <c r="AI2606" s="136"/>
    </row>
    <row r="2607" spans="1:35" ht="15" x14ac:dyDescent="0.25">
      <c r="A2607" s="133">
        <v>400000</v>
      </c>
      <c r="B2607" s="133" t="s">
        <v>5761</v>
      </c>
      <c r="C2607" s="133">
        <v>4</v>
      </c>
      <c r="D2607" s="133" t="s">
        <v>5761</v>
      </c>
      <c r="E2607" s="133">
        <v>400</v>
      </c>
      <c r="F2607" s="133" t="s">
        <v>5761</v>
      </c>
      <c r="G2607" s="133">
        <v>40000</v>
      </c>
      <c r="H2607" s="133" t="s">
        <v>5761</v>
      </c>
      <c r="I2607" s="133">
        <v>881460</v>
      </c>
      <c r="J2607" s="133" t="s">
        <v>6032</v>
      </c>
      <c r="K2607" s="133" t="s">
        <v>6030</v>
      </c>
      <c r="L2607" s="135" t="str">
        <f t="shared" si="80"/>
        <v>BA</v>
      </c>
      <c r="M2607" s="131">
        <f t="shared" si="81"/>
        <v>0</v>
      </c>
      <c r="P2607" s="136"/>
      <c r="Q2607" s="136"/>
      <c r="R2607" s="136"/>
      <c r="S2607" s="136"/>
      <c r="T2607"/>
      <c r="U2607" s="136"/>
      <c r="V2607" s="136"/>
      <c r="W2607"/>
      <c r="X2607" s="136"/>
      <c r="Y2607" s="136"/>
      <c r="Z2607" s="136"/>
      <c r="AA2607" s="136"/>
      <c r="AB2607" s="136"/>
      <c r="AC2607" s="136"/>
      <c r="AD2607" s="136"/>
      <c r="AE2607" s="136"/>
      <c r="AF2607" s="136"/>
      <c r="AG2607" s="136"/>
      <c r="AH2607" s="136"/>
      <c r="AI2607" s="136"/>
    </row>
    <row r="2608" spans="1:35" ht="15" x14ac:dyDescent="0.25">
      <c r="A2608" s="133">
        <v>400000</v>
      </c>
      <c r="B2608" s="133" t="s">
        <v>5761</v>
      </c>
      <c r="C2608" s="133">
        <v>4</v>
      </c>
      <c r="D2608" s="133" t="s">
        <v>5761</v>
      </c>
      <c r="E2608" s="133">
        <v>400</v>
      </c>
      <c r="F2608" s="133" t="s">
        <v>5761</v>
      </c>
      <c r="G2608" s="133">
        <v>40000</v>
      </c>
      <c r="H2608" s="133" t="s">
        <v>5761</v>
      </c>
      <c r="I2608" s="133">
        <v>881461</v>
      </c>
      <c r="J2608" s="133" t="s">
        <v>6034</v>
      </c>
      <c r="K2608" s="133" t="s">
        <v>6030</v>
      </c>
      <c r="L2608" s="135" t="str">
        <f t="shared" si="80"/>
        <v>BA</v>
      </c>
      <c r="M2608" s="131">
        <f t="shared" si="81"/>
        <v>0</v>
      </c>
      <c r="P2608" s="136"/>
      <c r="Q2608" s="136"/>
      <c r="R2608" s="136"/>
      <c r="S2608" s="136"/>
      <c r="T2608"/>
      <c r="U2608" s="136"/>
      <c r="V2608" s="136"/>
      <c r="W2608"/>
      <c r="X2608" s="136"/>
      <c r="Y2608" s="136"/>
      <c r="Z2608" s="136"/>
      <c r="AA2608" s="136"/>
      <c r="AB2608" s="136"/>
      <c r="AC2608" s="136"/>
      <c r="AD2608" s="136"/>
      <c r="AE2608" s="136"/>
      <c r="AF2608" s="136"/>
      <c r="AG2608" s="136"/>
      <c r="AH2608" s="136"/>
      <c r="AI2608" s="136"/>
    </row>
    <row r="2609" spans="1:35" ht="15" x14ac:dyDescent="0.25">
      <c r="A2609" s="133">
        <v>400000</v>
      </c>
      <c r="B2609" s="133" t="s">
        <v>5761</v>
      </c>
      <c r="C2609" s="133">
        <v>4</v>
      </c>
      <c r="D2609" s="133" t="s">
        <v>5761</v>
      </c>
      <c r="E2609" s="133">
        <v>400</v>
      </c>
      <c r="F2609" s="133" t="s">
        <v>5761</v>
      </c>
      <c r="G2609" s="133">
        <v>40000</v>
      </c>
      <c r="H2609" s="133" t="s">
        <v>5761</v>
      </c>
      <c r="I2609" s="133">
        <v>881462</v>
      </c>
      <c r="J2609" s="133" t="s">
        <v>6036</v>
      </c>
      <c r="K2609" s="133" t="s">
        <v>6030</v>
      </c>
      <c r="L2609" s="135" t="str">
        <f t="shared" si="80"/>
        <v>BA</v>
      </c>
      <c r="M2609" s="131">
        <f t="shared" si="81"/>
        <v>0</v>
      </c>
      <c r="P2609" s="136"/>
      <c r="Q2609" s="136"/>
      <c r="R2609" s="136"/>
      <c r="S2609" s="136"/>
      <c r="T2609"/>
      <c r="U2609" s="136"/>
      <c r="V2609" s="136"/>
      <c r="W2609"/>
      <c r="X2609" s="136"/>
      <c r="Y2609" s="136"/>
      <c r="Z2609" s="136"/>
      <c r="AA2609" s="136"/>
      <c r="AB2609" s="136"/>
      <c r="AC2609" s="136"/>
      <c r="AD2609" s="136"/>
      <c r="AE2609" s="136"/>
      <c r="AF2609" s="136"/>
      <c r="AG2609" s="136"/>
      <c r="AH2609" s="136"/>
      <c r="AI2609" s="136"/>
    </row>
    <row r="2610" spans="1:35" ht="15" x14ac:dyDescent="0.25">
      <c r="A2610" s="133">
        <v>400000</v>
      </c>
      <c r="B2610" s="133" t="s">
        <v>5761</v>
      </c>
      <c r="C2610" s="133">
        <v>4</v>
      </c>
      <c r="D2610" s="133" t="s">
        <v>5761</v>
      </c>
      <c r="E2610" s="133">
        <v>400</v>
      </c>
      <c r="F2610" s="133" t="s">
        <v>5761</v>
      </c>
      <c r="G2610" s="133">
        <v>40000</v>
      </c>
      <c r="H2610" s="133" t="s">
        <v>5761</v>
      </c>
      <c r="I2610" s="133">
        <v>881463</v>
      </c>
      <c r="J2610" s="133" t="s">
        <v>6038</v>
      </c>
      <c r="K2610" s="133" t="s">
        <v>6030</v>
      </c>
      <c r="L2610" s="135" t="str">
        <f t="shared" si="80"/>
        <v>BA</v>
      </c>
      <c r="M2610" s="131">
        <f t="shared" si="81"/>
        <v>0</v>
      </c>
      <c r="P2610" s="136"/>
      <c r="Q2610" s="136"/>
      <c r="R2610" s="136"/>
      <c r="S2610" s="136"/>
      <c r="T2610"/>
      <c r="U2610" s="136"/>
      <c r="V2610" s="136"/>
      <c r="W2610"/>
      <c r="X2610" s="136"/>
      <c r="Y2610" s="136"/>
      <c r="Z2610" s="136"/>
      <c r="AA2610" s="136"/>
      <c r="AB2610" s="136"/>
      <c r="AC2610" s="136"/>
      <c r="AD2610" s="136"/>
      <c r="AE2610" s="136"/>
      <c r="AF2610" s="136"/>
      <c r="AG2610" s="136"/>
      <c r="AH2610" s="136"/>
      <c r="AI2610" s="136"/>
    </row>
    <row r="2611" spans="1:35" ht="15" x14ac:dyDescent="0.25">
      <c r="A2611" s="133">
        <v>400000</v>
      </c>
      <c r="B2611" s="133" t="s">
        <v>5761</v>
      </c>
      <c r="C2611" s="133">
        <v>4</v>
      </c>
      <c r="D2611" s="133" t="s">
        <v>5761</v>
      </c>
      <c r="E2611" s="133">
        <v>400</v>
      </c>
      <c r="F2611" s="133" t="s">
        <v>5761</v>
      </c>
      <c r="G2611" s="133">
        <v>40000</v>
      </c>
      <c r="H2611" s="133" t="s">
        <v>5761</v>
      </c>
      <c r="I2611" s="133">
        <v>881464</v>
      </c>
      <c r="J2611" s="133" t="s">
        <v>6040</v>
      </c>
      <c r="K2611" s="133" t="s">
        <v>6030</v>
      </c>
      <c r="L2611" s="135" t="str">
        <f t="shared" si="80"/>
        <v>BA</v>
      </c>
      <c r="M2611" s="131">
        <f t="shared" si="81"/>
        <v>0</v>
      </c>
      <c r="P2611" s="136"/>
      <c r="Q2611" s="136"/>
      <c r="R2611" s="136"/>
      <c r="S2611" s="136"/>
      <c r="T2611"/>
      <c r="U2611" s="136"/>
      <c r="V2611" s="136"/>
      <c r="W2611"/>
      <c r="X2611" s="136"/>
      <c r="Y2611" s="136"/>
      <c r="Z2611" s="136"/>
      <c r="AA2611" s="136"/>
      <c r="AB2611" s="136"/>
      <c r="AC2611" s="136"/>
      <c r="AD2611" s="136"/>
      <c r="AE2611" s="136"/>
      <c r="AF2611" s="136"/>
      <c r="AG2611" s="136"/>
      <c r="AH2611" s="136"/>
      <c r="AI2611" s="136"/>
    </row>
    <row r="2612" spans="1:35" ht="15" x14ac:dyDescent="0.25">
      <c r="A2612" s="133">
        <v>400000</v>
      </c>
      <c r="B2612" s="133" t="s">
        <v>5761</v>
      </c>
      <c r="C2612" s="133">
        <v>4</v>
      </c>
      <c r="D2612" s="133" t="s">
        <v>5761</v>
      </c>
      <c r="E2612" s="133">
        <v>400</v>
      </c>
      <c r="F2612" s="133" t="s">
        <v>5761</v>
      </c>
      <c r="G2612" s="133">
        <v>40000</v>
      </c>
      <c r="H2612" s="133" t="s">
        <v>5761</v>
      </c>
      <c r="I2612" s="133">
        <v>881465</v>
      </c>
      <c r="J2612" s="133" t="s">
        <v>6042</v>
      </c>
      <c r="K2612" s="133" t="s">
        <v>6030</v>
      </c>
      <c r="L2612" s="135" t="str">
        <f t="shared" si="80"/>
        <v>BA</v>
      </c>
      <c r="M2612" s="131">
        <f t="shared" si="81"/>
        <v>0</v>
      </c>
      <c r="P2612" s="136"/>
      <c r="Q2612" s="136"/>
      <c r="R2612" s="136"/>
      <c r="S2612" s="136"/>
      <c r="T2612"/>
      <c r="U2612" s="136"/>
      <c r="V2612" s="136"/>
      <c r="W2612"/>
      <c r="X2612" s="136"/>
      <c r="Y2612" s="136"/>
      <c r="Z2612" s="136"/>
      <c r="AA2612" s="136"/>
      <c r="AB2612" s="136"/>
      <c r="AC2612" s="136"/>
      <c r="AD2612" s="136"/>
      <c r="AE2612" s="136"/>
      <c r="AF2612" s="136"/>
      <c r="AG2612" s="136"/>
      <c r="AH2612" s="136"/>
      <c r="AI2612" s="136"/>
    </row>
    <row r="2613" spans="1:35" ht="15" x14ac:dyDescent="0.25">
      <c r="A2613" s="133">
        <v>400000</v>
      </c>
      <c r="B2613" s="133" t="s">
        <v>5761</v>
      </c>
      <c r="C2613" s="133">
        <v>4</v>
      </c>
      <c r="D2613" s="133" t="s">
        <v>5761</v>
      </c>
      <c r="E2613" s="133">
        <v>400</v>
      </c>
      <c r="F2613" s="133" t="s">
        <v>5761</v>
      </c>
      <c r="G2613" s="133">
        <v>40000</v>
      </c>
      <c r="H2613" s="133" t="s">
        <v>5761</v>
      </c>
      <c r="I2613" s="133">
        <v>881466</v>
      </c>
      <c r="J2613" s="133" t="s">
        <v>6044</v>
      </c>
      <c r="K2613" s="133" t="s">
        <v>6030</v>
      </c>
      <c r="L2613" s="135" t="str">
        <f t="shared" si="80"/>
        <v>BA</v>
      </c>
      <c r="M2613" s="131">
        <f t="shared" si="81"/>
        <v>0</v>
      </c>
      <c r="P2613" s="136"/>
      <c r="Q2613" s="136"/>
      <c r="R2613" s="136"/>
      <c r="S2613" s="136"/>
      <c r="T2613"/>
      <c r="U2613" s="136"/>
      <c r="V2613" s="136"/>
      <c r="W2613"/>
      <c r="X2613" s="136"/>
      <c r="Y2613" s="136"/>
      <c r="Z2613" s="136"/>
      <c r="AA2613" s="136"/>
      <c r="AB2613" s="136"/>
      <c r="AC2613" s="136"/>
      <c r="AD2613" s="136"/>
      <c r="AE2613" s="136"/>
      <c r="AF2613" s="136"/>
      <c r="AG2613" s="136"/>
      <c r="AH2613" s="136"/>
      <c r="AI2613" s="136"/>
    </row>
    <row r="2614" spans="1:35" ht="15" x14ac:dyDescent="0.25">
      <c r="A2614" s="133">
        <v>400000</v>
      </c>
      <c r="B2614" s="133" t="s">
        <v>5761</v>
      </c>
      <c r="C2614" s="133">
        <v>4</v>
      </c>
      <c r="D2614" s="133" t="s">
        <v>5761</v>
      </c>
      <c r="E2614" s="133">
        <v>400</v>
      </c>
      <c r="F2614" s="133" t="s">
        <v>5761</v>
      </c>
      <c r="G2614" s="133">
        <v>40000</v>
      </c>
      <c r="H2614" s="133" t="s">
        <v>5761</v>
      </c>
      <c r="I2614" s="133">
        <v>881467</v>
      </c>
      <c r="J2614" s="133" t="s">
        <v>6046</v>
      </c>
      <c r="K2614" s="133" t="s">
        <v>6030</v>
      </c>
      <c r="L2614" s="135" t="str">
        <f t="shared" si="80"/>
        <v>BA</v>
      </c>
      <c r="M2614" s="131">
        <f t="shared" si="81"/>
        <v>0</v>
      </c>
      <c r="P2614" s="136"/>
      <c r="Q2614" s="136"/>
      <c r="R2614" s="136"/>
      <c r="S2614" s="136"/>
      <c r="T2614"/>
      <c r="U2614" s="136"/>
      <c r="V2614" s="136"/>
      <c r="W2614"/>
      <c r="X2614" s="136"/>
      <c r="Y2614" s="136"/>
      <c r="Z2614" s="136"/>
      <c r="AA2614" s="136"/>
      <c r="AB2614" s="136"/>
      <c r="AC2614" s="136"/>
      <c r="AD2614" s="136"/>
      <c r="AE2614" s="136"/>
      <c r="AF2614" s="136"/>
      <c r="AG2614" s="136"/>
      <c r="AH2614" s="136"/>
      <c r="AI2614" s="136"/>
    </row>
    <row r="2615" spans="1:35" ht="15" x14ac:dyDescent="0.25">
      <c r="A2615" s="133">
        <v>400000</v>
      </c>
      <c r="B2615" s="133" t="s">
        <v>5761</v>
      </c>
      <c r="C2615" s="133">
        <v>4</v>
      </c>
      <c r="D2615" s="133" t="s">
        <v>5761</v>
      </c>
      <c r="E2615" s="133">
        <v>400</v>
      </c>
      <c r="F2615" s="133" t="s">
        <v>5761</v>
      </c>
      <c r="G2615" s="133">
        <v>40000</v>
      </c>
      <c r="H2615" s="133" t="s">
        <v>5761</v>
      </c>
      <c r="I2615" s="133">
        <v>881468</v>
      </c>
      <c r="J2615" s="133" t="s">
        <v>6048</v>
      </c>
      <c r="K2615" s="133" t="s">
        <v>6030</v>
      </c>
      <c r="L2615" s="135" t="str">
        <f t="shared" si="80"/>
        <v>BA</v>
      </c>
      <c r="M2615" s="131">
        <f t="shared" si="81"/>
        <v>0</v>
      </c>
      <c r="P2615" s="136"/>
      <c r="Q2615" s="136"/>
      <c r="R2615" s="136"/>
      <c r="S2615" s="136"/>
      <c r="T2615"/>
      <c r="U2615" s="136"/>
      <c r="V2615" s="136"/>
      <c r="W2615"/>
      <c r="X2615" s="136"/>
      <c r="Y2615" s="136"/>
      <c r="Z2615" s="136"/>
      <c r="AA2615" s="136"/>
      <c r="AB2615" s="136"/>
      <c r="AC2615" s="136"/>
      <c r="AD2615" s="136"/>
      <c r="AE2615" s="136"/>
      <c r="AF2615" s="136"/>
      <c r="AG2615" s="136"/>
      <c r="AH2615" s="136"/>
      <c r="AI2615" s="136"/>
    </row>
    <row r="2616" spans="1:35" ht="15" x14ac:dyDescent="0.25">
      <c r="A2616" s="133">
        <v>400000</v>
      </c>
      <c r="B2616" s="133" t="s">
        <v>5761</v>
      </c>
      <c r="C2616" s="133">
        <v>4</v>
      </c>
      <c r="D2616" s="133" t="s">
        <v>5761</v>
      </c>
      <c r="E2616" s="133">
        <v>400</v>
      </c>
      <c r="F2616" s="133" t="s">
        <v>5761</v>
      </c>
      <c r="G2616" s="133">
        <v>40000</v>
      </c>
      <c r="H2616" s="133" t="s">
        <v>5761</v>
      </c>
      <c r="I2616" s="133">
        <v>881470</v>
      </c>
      <c r="J2616" s="133" t="s">
        <v>6050</v>
      </c>
      <c r="K2616" s="133" t="s">
        <v>6030</v>
      </c>
      <c r="L2616" s="135" t="str">
        <f t="shared" si="80"/>
        <v>BA</v>
      </c>
      <c r="M2616" s="131">
        <f t="shared" si="81"/>
        <v>0</v>
      </c>
      <c r="P2616" s="136"/>
      <c r="Q2616" s="136"/>
      <c r="R2616" s="136"/>
      <c r="S2616" s="136"/>
      <c r="T2616"/>
      <c r="U2616" s="136"/>
      <c r="V2616" s="136"/>
      <c r="W2616"/>
      <c r="X2616" s="136"/>
      <c r="Y2616" s="136"/>
      <c r="Z2616" s="136"/>
      <c r="AA2616" s="136"/>
      <c r="AB2616" s="136"/>
      <c r="AC2616" s="136"/>
      <c r="AD2616" s="136"/>
      <c r="AE2616" s="136"/>
      <c r="AF2616" s="136"/>
      <c r="AG2616" s="136"/>
      <c r="AH2616" s="136"/>
      <c r="AI2616" s="136"/>
    </row>
    <row r="2617" spans="1:35" ht="15" x14ac:dyDescent="0.25">
      <c r="A2617" s="133">
        <v>400000</v>
      </c>
      <c r="B2617" s="133" t="s">
        <v>5761</v>
      </c>
      <c r="C2617" s="133">
        <v>4</v>
      </c>
      <c r="D2617" s="133" t="s">
        <v>5761</v>
      </c>
      <c r="E2617" s="133">
        <v>400</v>
      </c>
      <c r="F2617" s="133" t="s">
        <v>5761</v>
      </c>
      <c r="G2617" s="133">
        <v>40000</v>
      </c>
      <c r="H2617" s="133" t="s">
        <v>5761</v>
      </c>
      <c r="I2617" s="133">
        <v>881471</v>
      </c>
      <c r="J2617" s="133" t="s">
        <v>6052</v>
      </c>
      <c r="K2617" s="133" t="s">
        <v>6030</v>
      </c>
      <c r="L2617" s="135" t="str">
        <f t="shared" si="80"/>
        <v>BA</v>
      </c>
      <c r="M2617" s="131">
        <f t="shared" si="81"/>
        <v>0</v>
      </c>
      <c r="P2617" s="136"/>
      <c r="Q2617" s="136"/>
      <c r="R2617" s="136"/>
      <c r="S2617" s="136"/>
      <c r="T2617"/>
      <c r="U2617" s="136"/>
      <c r="V2617" s="136"/>
      <c r="W2617"/>
      <c r="X2617" s="136"/>
      <c r="Y2617" s="136"/>
      <c r="Z2617" s="136"/>
      <c r="AA2617" s="136"/>
      <c r="AB2617" s="136"/>
      <c r="AC2617" s="136"/>
      <c r="AD2617" s="136"/>
      <c r="AE2617" s="136"/>
      <c r="AF2617" s="136"/>
      <c r="AG2617" s="136"/>
      <c r="AH2617" s="136"/>
      <c r="AI2617" s="136"/>
    </row>
    <row r="2618" spans="1:35" ht="15" x14ac:dyDescent="0.25">
      <c r="A2618" s="133">
        <v>400000</v>
      </c>
      <c r="B2618" s="133" t="s">
        <v>5761</v>
      </c>
      <c r="C2618" s="133">
        <v>4</v>
      </c>
      <c r="D2618" s="133" t="s">
        <v>5761</v>
      </c>
      <c r="E2618" s="133">
        <v>400</v>
      </c>
      <c r="F2618" s="133" t="s">
        <v>5761</v>
      </c>
      <c r="G2618" s="133">
        <v>40000</v>
      </c>
      <c r="H2618" s="133" t="s">
        <v>5761</v>
      </c>
      <c r="I2618" s="133">
        <v>881472</v>
      </c>
      <c r="J2618" s="133" t="s">
        <v>6054</v>
      </c>
      <c r="K2618" s="133" t="s">
        <v>6030</v>
      </c>
      <c r="L2618" s="135" t="str">
        <f t="shared" si="80"/>
        <v>BA</v>
      </c>
      <c r="M2618" s="131">
        <f t="shared" si="81"/>
        <v>0</v>
      </c>
      <c r="P2618" s="136"/>
      <c r="Q2618" s="136"/>
      <c r="R2618" s="136"/>
      <c r="S2618" s="136"/>
      <c r="T2618"/>
      <c r="U2618" s="136"/>
      <c r="V2618" s="136"/>
      <c r="W2618"/>
      <c r="X2618" s="136"/>
      <c r="Y2618" s="136"/>
      <c r="Z2618" s="136"/>
      <c r="AA2618" s="136"/>
      <c r="AB2618" s="136"/>
      <c r="AC2618" s="136"/>
      <c r="AD2618" s="136"/>
      <c r="AE2618" s="136"/>
      <c r="AF2618" s="136"/>
      <c r="AG2618" s="136"/>
      <c r="AH2618" s="136"/>
      <c r="AI2618" s="136"/>
    </row>
    <row r="2619" spans="1:35" ht="15" x14ac:dyDescent="0.25">
      <c r="A2619" s="133">
        <v>400000</v>
      </c>
      <c r="B2619" s="133" t="s">
        <v>5761</v>
      </c>
      <c r="C2619" s="133">
        <v>4</v>
      </c>
      <c r="D2619" s="133" t="s">
        <v>5761</v>
      </c>
      <c r="E2619" s="133">
        <v>400</v>
      </c>
      <c r="F2619" s="133" t="s">
        <v>5761</v>
      </c>
      <c r="G2619" s="133">
        <v>40000</v>
      </c>
      <c r="H2619" s="133" t="s">
        <v>5761</v>
      </c>
      <c r="I2619" s="133">
        <v>881473</v>
      </c>
      <c r="J2619" s="133" t="s">
        <v>6056</v>
      </c>
      <c r="K2619" s="133" t="s">
        <v>6030</v>
      </c>
      <c r="L2619" s="135" t="str">
        <f t="shared" si="80"/>
        <v>BA</v>
      </c>
      <c r="M2619" s="131">
        <f t="shared" si="81"/>
        <v>0</v>
      </c>
      <c r="P2619" s="136"/>
      <c r="Q2619" s="136"/>
      <c r="R2619" s="136"/>
      <c r="S2619" s="136"/>
      <c r="T2619"/>
      <c r="U2619" s="136"/>
      <c r="V2619" s="136"/>
      <c r="W2619"/>
      <c r="X2619" s="136"/>
      <c r="Y2619" s="136"/>
      <c r="Z2619" s="136"/>
      <c r="AA2619" s="136"/>
      <c r="AB2619" s="136"/>
      <c r="AC2619" s="136"/>
      <c r="AD2619" s="136"/>
      <c r="AE2619" s="136"/>
      <c r="AF2619" s="136"/>
      <c r="AG2619" s="136"/>
      <c r="AH2619" s="136"/>
      <c r="AI2619" s="136"/>
    </row>
    <row r="2620" spans="1:35" ht="15" x14ac:dyDescent="0.25">
      <c r="A2620" s="133">
        <v>400000</v>
      </c>
      <c r="B2620" s="133" t="s">
        <v>5761</v>
      </c>
      <c r="C2620" s="133">
        <v>4</v>
      </c>
      <c r="D2620" s="133" t="s">
        <v>5761</v>
      </c>
      <c r="E2620" s="133">
        <v>400</v>
      </c>
      <c r="F2620" s="133" t="s">
        <v>5761</v>
      </c>
      <c r="G2620" s="133">
        <v>40000</v>
      </c>
      <c r="H2620" s="133" t="s">
        <v>5761</v>
      </c>
      <c r="I2620" s="133">
        <v>881474</v>
      </c>
      <c r="J2620" s="133" t="s">
        <v>6058</v>
      </c>
      <c r="K2620" s="133" t="s">
        <v>6030</v>
      </c>
      <c r="L2620" s="135" t="str">
        <f t="shared" si="80"/>
        <v>BA</v>
      </c>
      <c r="M2620" s="131">
        <f t="shared" si="81"/>
        <v>0</v>
      </c>
      <c r="P2620" s="136"/>
      <c r="Q2620" s="136"/>
      <c r="R2620" s="136"/>
      <c r="S2620" s="136"/>
      <c r="T2620"/>
      <c r="U2620" s="136"/>
      <c r="V2620" s="136"/>
      <c r="W2620"/>
      <c r="X2620" s="136"/>
      <c r="Y2620" s="136"/>
      <c r="Z2620" s="136"/>
      <c r="AA2620" s="136"/>
      <c r="AB2620" s="136"/>
      <c r="AC2620" s="136"/>
      <c r="AD2620" s="136"/>
      <c r="AE2620" s="136"/>
      <c r="AF2620" s="136"/>
      <c r="AG2620" s="136"/>
      <c r="AH2620" s="136"/>
      <c r="AI2620" s="136"/>
    </row>
    <row r="2621" spans="1:35" ht="15" x14ac:dyDescent="0.25">
      <c r="A2621" s="133">
        <v>400000</v>
      </c>
      <c r="B2621" s="133" t="s">
        <v>5761</v>
      </c>
      <c r="C2621" s="133">
        <v>4</v>
      </c>
      <c r="D2621" s="133" t="s">
        <v>5761</v>
      </c>
      <c r="E2621" s="133">
        <v>400</v>
      </c>
      <c r="F2621" s="133" t="s">
        <v>5761</v>
      </c>
      <c r="G2621" s="133">
        <v>40000</v>
      </c>
      <c r="H2621" s="133" t="s">
        <v>5761</v>
      </c>
      <c r="I2621" s="133">
        <v>881475</v>
      </c>
      <c r="J2621" s="133" t="s">
        <v>6060</v>
      </c>
      <c r="K2621" s="133" t="s">
        <v>6030</v>
      </c>
      <c r="L2621" s="135" t="str">
        <f t="shared" si="80"/>
        <v>BA</v>
      </c>
      <c r="M2621" s="131">
        <f t="shared" si="81"/>
        <v>0</v>
      </c>
      <c r="P2621" s="136"/>
      <c r="Q2621" s="136"/>
      <c r="R2621" s="136"/>
      <c r="S2621" s="136"/>
      <c r="T2621"/>
      <c r="U2621" s="136"/>
      <c r="V2621" s="136"/>
      <c r="W2621"/>
      <c r="X2621" s="136"/>
      <c r="Y2621" s="136"/>
      <c r="Z2621" s="136"/>
      <c r="AA2621" s="136"/>
      <c r="AB2621" s="136"/>
      <c r="AC2621" s="136"/>
      <c r="AD2621" s="136"/>
      <c r="AE2621" s="136"/>
      <c r="AF2621" s="136"/>
      <c r="AG2621" s="136"/>
      <c r="AH2621" s="136"/>
      <c r="AI2621" s="136"/>
    </row>
    <row r="2622" spans="1:35" ht="15" x14ac:dyDescent="0.25">
      <c r="A2622" s="133">
        <v>400000</v>
      </c>
      <c r="B2622" s="133" t="s">
        <v>5761</v>
      </c>
      <c r="C2622" s="133">
        <v>4</v>
      </c>
      <c r="D2622" s="133" t="s">
        <v>5761</v>
      </c>
      <c r="E2622" s="133">
        <v>400</v>
      </c>
      <c r="F2622" s="133" t="s">
        <v>5761</v>
      </c>
      <c r="G2622" s="133">
        <v>40000</v>
      </c>
      <c r="H2622" s="133" t="s">
        <v>5761</v>
      </c>
      <c r="I2622" s="133">
        <v>881476</v>
      </c>
      <c r="J2622" s="133" t="s">
        <v>6062</v>
      </c>
      <c r="K2622" s="133" t="s">
        <v>6030</v>
      </c>
      <c r="L2622" s="135" t="str">
        <f t="shared" si="80"/>
        <v>BA</v>
      </c>
      <c r="M2622" s="131">
        <f t="shared" si="81"/>
        <v>0</v>
      </c>
      <c r="P2622" s="136"/>
      <c r="Q2622" s="136"/>
      <c r="R2622" s="136"/>
      <c r="S2622" s="136"/>
      <c r="T2622"/>
      <c r="U2622" s="136"/>
      <c r="V2622" s="136"/>
      <c r="W2622"/>
      <c r="X2622" s="136"/>
      <c r="Y2622" s="136"/>
      <c r="Z2622" s="136"/>
      <c r="AA2622" s="136"/>
      <c r="AB2622" s="136"/>
      <c r="AC2622" s="136"/>
      <c r="AD2622" s="136"/>
      <c r="AE2622" s="136"/>
      <c r="AF2622" s="136"/>
      <c r="AG2622" s="136"/>
      <c r="AH2622" s="136"/>
      <c r="AI2622" s="136"/>
    </row>
    <row r="2623" spans="1:35" ht="15" x14ac:dyDescent="0.25">
      <c r="A2623" s="133">
        <v>400000</v>
      </c>
      <c r="B2623" s="133" t="s">
        <v>5761</v>
      </c>
      <c r="C2623" s="133">
        <v>4</v>
      </c>
      <c r="D2623" s="133" t="s">
        <v>5761</v>
      </c>
      <c r="E2623" s="133">
        <v>400</v>
      </c>
      <c r="F2623" s="133" t="s">
        <v>5761</v>
      </c>
      <c r="G2623" s="133">
        <v>40000</v>
      </c>
      <c r="H2623" s="133" t="s">
        <v>5761</v>
      </c>
      <c r="I2623" s="133">
        <v>881477</v>
      </c>
      <c r="J2623" s="133" t="s">
        <v>6064</v>
      </c>
      <c r="K2623" s="133" t="s">
        <v>6030</v>
      </c>
      <c r="L2623" s="135" t="str">
        <f t="shared" si="80"/>
        <v>BA</v>
      </c>
      <c r="M2623" s="131">
        <f t="shared" si="81"/>
        <v>0</v>
      </c>
      <c r="P2623" s="136"/>
      <c r="Q2623" s="136"/>
      <c r="R2623" s="136"/>
      <c r="S2623" s="136"/>
      <c r="T2623"/>
      <c r="U2623" s="136"/>
      <c r="V2623" s="136"/>
      <c r="W2623"/>
      <c r="X2623" s="136"/>
      <c r="Y2623" s="136"/>
      <c r="Z2623" s="136"/>
      <c r="AA2623" s="136"/>
      <c r="AB2623" s="136"/>
      <c r="AC2623" s="136"/>
      <c r="AD2623" s="136"/>
      <c r="AE2623" s="136"/>
      <c r="AF2623" s="136"/>
      <c r="AG2623" s="136"/>
      <c r="AH2623" s="136"/>
      <c r="AI2623" s="136"/>
    </row>
    <row r="2624" spans="1:35" ht="15" x14ac:dyDescent="0.25">
      <c r="A2624" s="133">
        <v>400000</v>
      </c>
      <c r="B2624" s="133" t="s">
        <v>5761</v>
      </c>
      <c r="C2624" s="133">
        <v>4</v>
      </c>
      <c r="D2624" s="133" t="s">
        <v>5761</v>
      </c>
      <c r="E2624" s="133">
        <v>400</v>
      </c>
      <c r="F2624" s="133" t="s">
        <v>5761</v>
      </c>
      <c r="G2624" s="133">
        <v>40000</v>
      </c>
      <c r="H2624" s="133" t="s">
        <v>5761</v>
      </c>
      <c r="I2624" s="133">
        <v>881478</v>
      </c>
      <c r="J2624" s="133" t="s">
        <v>6066</v>
      </c>
      <c r="K2624" s="133" t="s">
        <v>6030</v>
      </c>
      <c r="L2624" s="135" t="str">
        <f t="shared" si="80"/>
        <v>BA</v>
      </c>
      <c r="M2624" s="131">
        <f t="shared" si="81"/>
        <v>0</v>
      </c>
      <c r="P2624" s="136"/>
      <c r="Q2624" s="136"/>
      <c r="R2624" s="136"/>
      <c r="S2624" s="136"/>
      <c r="T2624"/>
      <c r="U2624" s="136"/>
      <c r="V2624" s="136"/>
      <c r="W2624"/>
      <c r="X2624" s="136"/>
      <c r="Y2624" s="136"/>
      <c r="Z2624" s="136"/>
      <c r="AA2624" s="136"/>
      <c r="AB2624" s="136"/>
      <c r="AC2624" s="136"/>
      <c r="AD2624" s="136"/>
      <c r="AE2624" s="136"/>
      <c r="AF2624" s="136"/>
      <c r="AG2624" s="136"/>
      <c r="AH2624" s="136"/>
      <c r="AI2624" s="136"/>
    </row>
    <row r="2625" spans="1:35" ht="15" x14ac:dyDescent="0.25">
      <c r="A2625" s="133">
        <v>400000</v>
      </c>
      <c r="B2625" s="133" t="s">
        <v>5761</v>
      </c>
      <c r="C2625" s="133">
        <v>4</v>
      </c>
      <c r="D2625" s="133" t="s">
        <v>5761</v>
      </c>
      <c r="E2625" s="133">
        <v>400</v>
      </c>
      <c r="F2625" s="133" t="s">
        <v>5761</v>
      </c>
      <c r="G2625" s="133">
        <v>40000</v>
      </c>
      <c r="H2625" s="133" t="s">
        <v>5761</v>
      </c>
      <c r="I2625" s="133">
        <v>881479</v>
      </c>
      <c r="J2625" s="133" t="s">
        <v>6068</v>
      </c>
      <c r="K2625" s="133" t="s">
        <v>6030</v>
      </c>
      <c r="L2625" s="135" t="str">
        <f t="shared" si="80"/>
        <v>BA</v>
      </c>
      <c r="M2625" s="131">
        <f t="shared" si="81"/>
        <v>0</v>
      </c>
      <c r="P2625" s="136"/>
      <c r="Q2625" s="136"/>
      <c r="R2625" s="136"/>
      <c r="S2625" s="136"/>
      <c r="T2625"/>
      <c r="U2625" s="136"/>
      <c r="V2625" s="136"/>
      <c r="W2625"/>
      <c r="X2625" s="136"/>
      <c r="Y2625" s="136"/>
      <c r="Z2625" s="136"/>
      <c r="AA2625" s="136"/>
      <c r="AB2625" s="136"/>
      <c r="AC2625" s="136"/>
      <c r="AD2625" s="136"/>
      <c r="AE2625" s="136"/>
      <c r="AF2625" s="136"/>
      <c r="AG2625" s="136"/>
      <c r="AH2625" s="136"/>
      <c r="AI2625" s="136"/>
    </row>
    <row r="2626" spans="1:35" ht="15" x14ac:dyDescent="0.25">
      <c r="A2626" s="133">
        <v>400000</v>
      </c>
      <c r="B2626" s="133" t="s">
        <v>5761</v>
      </c>
      <c r="C2626" s="133">
        <v>4</v>
      </c>
      <c r="D2626" s="133" t="s">
        <v>5761</v>
      </c>
      <c r="E2626" s="133">
        <v>400</v>
      </c>
      <c r="F2626" s="133" t="s">
        <v>5761</v>
      </c>
      <c r="G2626" s="133">
        <v>40000</v>
      </c>
      <c r="H2626" s="133" t="s">
        <v>5761</v>
      </c>
      <c r="I2626" s="133">
        <v>881480</v>
      </c>
      <c r="J2626" s="133" t="s">
        <v>6070</v>
      </c>
      <c r="K2626" s="133" t="s">
        <v>6030</v>
      </c>
      <c r="L2626" s="135" t="str">
        <f t="shared" si="80"/>
        <v>BA</v>
      </c>
      <c r="M2626" s="131">
        <f t="shared" si="81"/>
        <v>0</v>
      </c>
      <c r="P2626" s="136"/>
      <c r="Q2626" s="136"/>
      <c r="R2626" s="136"/>
      <c r="S2626" s="136"/>
      <c r="T2626"/>
      <c r="U2626" s="136"/>
      <c r="V2626" s="136"/>
      <c r="W2626"/>
      <c r="X2626" s="136"/>
      <c r="Y2626" s="136"/>
      <c r="Z2626" s="136"/>
      <c r="AA2626" s="136"/>
      <c r="AB2626" s="136"/>
      <c r="AC2626" s="136"/>
      <c r="AD2626" s="136"/>
      <c r="AE2626" s="136"/>
      <c r="AF2626" s="136"/>
      <c r="AG2626" s="136"/>
      <c r="AH2626" s="136"/>
      <c r="AI2626" s="136"/>
    </row>
    <row r="2627" spans="1:35" ht="15" x14ac:dyDescent="0.25">
      <c r="A2627" s="133">
        <v>400000</v>
      </c>
      <c r="B2627" s="133" t="s">
        <v>5761</v>
      </c>
      <c r="C2627" s="133">
        <v>4</v>
      </c>
      <c r="D2627" s="133" t="s">
        <v>5761</v>
      </c>
      <c r="E2627" s="133">
        <v>400</v>
      </c>
      <c r="F2627" s="133" t="s">
        <v>5761</v>
      </c>
      <c r="G2627" s="133">
        <v>40000</v>
      </c>
      <c r="H2627" s="133" t="s">
        <v>5761</v>
      </c>
      <c r="I2627" s="133">
        <v>881481</v>
      </c>
      <c r="J2627" s="133" t="s">
        <v>6072</v>
      </c>
      <c r="K2627" s="133" t="s">
        <v>6030</v>
      </c>
      <c r="L2627" s="135" t="str">
        <f t="shared" si="80"/>
        <v>BA</v>
      </c>
      <c r="M2627" s="131">
        <f t="shared" si="81"/>
        <v>0</v>
      </c>
      <c r="P2627" s="136"/>
      <c r="Q2627" s="136"/>
      <c r="R2627" s="136"/>
      <c r="S2627" s="136"/>
      <c r="T2627"/>
      <c r="U2627" s="136"/>
      <c r="V2627" s="136"/>
      <c r="W2627"/>
      <c r="X2627" s="136"/>
      <c r="Y2627" s="136"/>
      <c r="Z2627" s="136"/>
      <c r="AA2627" s="136"/>
      <c r="AB2627" s="136"/>
      <c r="AC2627" s="136"/>
      <c r="AD2627" s="136"/>
      <c r="AE2627" s="136"/>
      <c r="AF2627" s="136"/>
      <c r="AG2627" s="136"/>
      <c r="AH2627" s="136"/>
      <c r="AI2627" s="136"/>
    </row>
    <row r="2628" spans="1:35" ht="15" x14ac:dyDescent="0.25">
      <c r="A2628" s="133">
        <v>400000</v>
      </c>
      <c r="B2628" s="133" t="s">
        <v>5761</v>
      </c>
      <c r="C2628" s="133">
        <v>4</v>
      </c>
      <c r="D2628" s="133" t="s">
        <v>5761</v>
      </c>
      <c r="E2628" s="133">
        <v>400</v>
      </c>
      <c r="F2628" s="133" t="s">
        <v>5761</v>
      </c>
      <c r="G2628" s="133">
        <v>40000</v>
      </c>
      <c r="H2628" s="133" t="s">
        <v>5761</v>
      </c>
      <c r="I2628" s="133">
        <v>881487</v>
      </c>
      <c r="J2628" s="133" t="s">
        <v>6074</v>
      </c>
      <c r="K2628" s="133" t="s">
        <v>6030</v>
      </c>
      <c r="L2628" s="135" t="str">
        <f t="shared" si="80"/>
        <v>BA</v>
      </c>
      <c r="M2628" s="131">
        <f t="shared" si="81"/>
        <v>0</v>
      </c>
      <c r="P2628" s="136"/>
      <c r="Q2628" s="136"/>
      <c r="R2628" s="136"/>
      <c r="S2628" s="136"/>
      <c r="T2628"/>
      <c r="U2628" s="136"/>
      <c r="V2628" s="136"/>
      <c r="W2628"/>
      <c r="X2628" s="136"/>
      <c r="Y2628" s="136"/>
      <c r="Z2628" s="136"/>
      <c r="AA2628" s="136"/>
      <c r="AB2628" s="136"/>
      <c r="AC2628" s="136"/>
      <c r="AD2628" s="136"/>
      <c r="AE2628" s="136"/>
      <c r="AF2628" s="136"/>
      <c r="AG2628" s="136"/>
      <c r="AH2628" s="136"/>
      <c r="AI2628" s="136"/>
    </row>
    <row r="2629" spans="1:35" ht="15" x14ac:dyDescent="0.25">
      <c r="A2629" s="133">
        <v>400000</v>
      </c>
      <c r="B2629" s="133" t="s">
        <v>5761</v>
      </c>
      <c r="C2629" s="133">
        <v>4</v>
      </c>
      <c r="D2629" s="133" t="s">
        <v>5761</v>
      </c>
      <c r="E2629" s="133">
        <v>400</v>
      </c>
      <c r="F2629" s="133" t="s">
        <v>5761</v>
      </c>
      <c r="G2629" s="133">
        <v>40000</v>
      </c>
      <c r="H2629" s="133" t="s">
        <v>5761</v>
      </c>
      <c r="I2629" s="133">
        <v>881488</v>
      </c>
      <c r="J2629" s="133" t="s">
        <v>6028</v>
      </c>
      <c r="K2629" s="133" t="s">
        <v>6030</v>
      </c>
      <c r="L2629" s="135" t="str">
        <f t="shared" ref="L2629:L2692" si="82">IF(K2629=102,"AA102",IF(K2629=103,"AA103",VLOOKUP(C2629,$AJ$5:$AK$13,2,0)))</f>
        <v>BA</v>
      </c>
      <c r="M2629" s="131">
        <f t="shared" si="81"/>
        <v>0</v>
      </c>
      <c r="P2629" s="136"/>
      <c r="Q2629" s="136"/>
      <c r="R2629" s="136"/>
      <c r="S2629" s="136"/>
      <c r="T2629"/>
      <c r="U2629" s="136"/>
      <c r="V2629" s="136"/>
      <c r="W2629"/>
      <c r="X2629" s="136"/>
      <c r="Y2629" s="136"/>
      <c r="Z2629" s="136"/>
      <c r="AA2629" s="136"/>
      <c r="AB2629" s="136"/>
      <c r="AC2629" s="136"/>
      <c r="AD2629" s="136"/>
      <c r="AE2629" s="136"/>
      <c r="AF2629" s="136"/>
      <c r="AG2629" s="136"/>
      <c r="AH2629" s="136"/>
      <c r="AI2629" s="136"/>
    </row>
    <row r="2630" spans="1:35" ht="15" x14ac:dyDescent="0.25">
      <c r="A2630" s="133">
        <v>400000</v>
      </c>
      <c r="B2630" s="133" t="s">
        <v>5761</v>
      </c>
      <c r="C2630" s="133">
        <v>4</v>
      </c>
      <c r="D2630" s="133" t="s">
        <v>5761</v>
      </c>
      <c r="E2630" s="133">
        <v>400</v>
      </c>
      <c r="F2630" s="133" t="s">
        <v>5761</v>
      </c>
      <c r="G2630" s="133">
        <v>40000</v>
      </c>
      <c r="H2630" s="133" t="s">
        <v>5761</v>
      </c>
      <c r="I2630" s="133">
        <v>881489</v>
      </c>
      <c r="J2630" s="133" t="s">
        <v>6077</v>
      </c>
      <c r="K2630" s="133" t="s">
        <v>6030</v>
      </c>
      <c r="L2630" s="135" t="str">
        <f t="shared" si="82"/>
        <v>BA</v>
      </c>
      <c r="M2630" s="131">
        <f t="shared" ref="M2630:M2693" si="83">VLOOKUP(H2630,$W$5:$X$227,2,FALSE)</f>
        <v>0</v>
      </c>
      <c r="P2630" s="136"/>
      <c r="Q2630" s="136"/>
      <c r="R2630" s="136"/>
      <c r="S2630" s="136"/>
      <c r="T2630"/>
      <c r="U2630" s="136"/>
      <c r="V2630" s="136"/>
      <c r="W2630"/>
      <c r="X2630" s="136"/>
      <c r="Y2630" s="136"/>
      <c r="Z2630" s="136"/>
      <c r="AA2630" s="136"/>
      <c r="AB2630" s="136"/>
      <c r="AC2630" s="136"/>
      <c r="AD2630" s="136"/>
      <c r="AE2630" s="136"/>
      <c r="AF2630" s="136"/>
      <c r="AG2630" s="136"/>
      <c r="AH2630" s="136"/>
      <c r="AI2630" s="136"/>
    </row>
    <row r="2631" spans="1:35" ht="15" x14ac:dyDescent="0.25">
      <c r="A2631" s="133">
        <v>400000</v>
      </c>
      <c r="B2631" s="133" t="s">
        <v>5761</v>
      </c>
      <c r="C2631" s="133">
        <v>4</v>
      </c>
      <c r="D2631" s="133" t="s">
        <v>5761</v>
      </c>
      <c r="E2631" s="133">
        <v>400</v>
      </c>
      <c r="F2631" s="133" t="s">
        <v>5761</v>
      </c>
      <c r="G2631" s="133">
        <v>40000</v>
      </c>
      <c r="H2631" s="133" t="s">
        <v>5761</v>
      </c>
      <c r="I2631" s="133">
        <v>881520</v>
      </c>
      <c r="J2631" s="133" t="s">
        <v>6079</v>
      </c>
      <c r="K2631" s="133" t="s">
        <v>6080</v>
      </c>
      <c r="L2631" s="135" t="str">
        <f t="shared" si="82"/>
        <v>BA</v>
      </c>
      <c r="M2631" s="131">
        <f t="shared" si="83"/>
        <v>0</v>
      </c>
      <c r="P2631" s="136"/>
      <c r="Q2631" s="136"/>
      <c r="R2631" s="136"/>
      <c r="S2631" s="136"/>
      <c r="T2631"/>
      <c r="U2631" s="136"/>
      <c r="V2631" s="136"/>
      <c r="W2631"/>
      <c r="X2631" s="136"/>
      <c r="Y2631" s="136"/>
      <c r="Z2631" s="136"/>
      <c r="AA2631" s="136"/>
      <c r="AB2631" s="136"/>
      <c r="AC2631" s="136"/>
      <c r="AD2631" s="136"/>
      <c r="AE2631" s="136"/>
      <c r="AF2631" s="136"/>
      <c r="AG2631" s="136"/>
      <c r="AH2631" s="136"/>
      <c r="AI2631" s="136"/>
    </row>
    <row r="2632" spans="1:35" ht="15" x14ac:dyDescent="0.25">
      <c r="A2632" s="133">
        <v>400000</v>
      </c>
      <c r="B2632" s="133" t="s">
        <v>5761</v>
      </c>
      <c r="C2632" s="133">
        <v>4</v>
      </c>
      <c r="D2632" s="133" t="s">
        <v>5761</v>
      </c>
      <c r="E2632" s="133">
        <v>400</v>
      </c>
      <c r="F2632" s="133" t="s">
        <v>5761</v>
      </c>
      <c r="G2632" s="133">
        <v>40000</v>
      </c>
      <c r="H2632" s="133" t="s">
        <v>5761</v>
      </c>
      <c r="I2632" s="133">
        <v>881521</v>
      </c>
      <c r="J2632" s="133" t="s">
        <v>6082</v>
      </c>
      <c r="K2632" s="133" t="s">
        <v>6080</v>
      </c>
      <c r="L2632" s="135" t="str">
        <f t="shared" si="82"/>
        <v>BA</v>
      </c>
      <c r="M2632" s="131">
        <f t="shared" si="83"/>
        <v>0</v>
      </c>
      <c r="P2632" s="136"/>
      <c r="Q2632" s="136"/>
      <c r="R2632" s="136"/>
      <c r="S2632" s="136"/>
      <c r="T2632"/>
      <c r="U2632" s="136"/>
      <c r="V2632" s="136"/>
      <c r="W2632"/>
      <c r="X2632" s="136"/>
      <c r="Y2632" s="136"/>
      <c r="Z2632" s="136"/>
      <c r="AA2632" s="136"/>
      <c r="AB2632" s="136"/>
      <c r="AC2632" s="136"/>
      <c r="AD2632" s="136"/>
      <c r="AE2632" s="136"/>
      <c r="AF2632" s="136"/>
      <c r="AG2632" s="136"/>
      <c r="AH2632" s="136"/>
      <c r="AI2632" s="136"/>
    </row>
    <row r="2633" spans="1:35" ht="15" x14ac:dyDescent="0.25">
      <c r="A2633" s="133">
        <v>400000</v>
      </c>
      <c r="B2633" s="133" t="s">
        <v>5761</v>
      </c>
      <c r="C2633" s="133">
        <v>4</v>
      </c>
      <c r="D2633" s="133" t="s">
        <v>5761</v>
      </c>
      <c r="E2633" s="133">
        <v>400</v>
      </c>
      <c r="F2633" s="133" t="s">
        <v>5761</v>
      </c>
      <c r="G2633" s="133">
        <v>40000</v>
      </c>
      <c r="H2633" s="133" t="s">
        <v>5761</v>
      </c>
      <c r="I2633" s="133">
        <v>881522</v>
      </c>
      <c r="J2633" s="133" t="s">
        <v>6084</v>
      </c>
      <c r="K2633" s="133" t="s">
        <v>6080</v>
      </c>
      <c r="L2633" s="135" t="str">
        <f t="shared" si="82"/>
        <v>BA</v>
      </c>
      <c r="M2633" s="131">
        <f t="shared" si="83"/>
        <v>0</v>
      </c>
      <c r="P2633" s="136"/>
      <c r="Q2633" s="136"/>
      <c r="R2633" s="136"/>
      <c r="S2633" s="136"/>
      <c r="T2633"/>
      <c r="U2633" s="136"/>
      <c r="V2633" s="136"/>
      <c r="W2633"/>
      <c r="X2633" s="136"/>
      <c r="Y2633" s="136"/>
      <c r="Z2633" s="136"/>
      <c r="AA2633" s="136"/>
      <c r="AB2633" s="136"/>
      <c r="AC2633" s="136"/>
      <c r="AD2633" s="136"/>
      <c r="AE2633" s="136"/>
      <c r="AF2633" s="136"/>
      <c r="AG2633" s="136"/>
      <c r="AH2633" s="136"/>
      <c r="AI2633" s="136"/>
    </row>
    <row r="2634" spans="1:35" ht="15" x14ac:dyDescent="0.25">
      <c r="A2634" s="133">
        <v>400000</v>
      </c>
      <c r="B2634" s="133" t="s">
        <v>5761</v>
      </c>
      <c r="C2634" s="133">
        <v>4</v>
      </c>
      <c r="D2634" s="133" t="s">
        <v>5761</v>
      </c>
      <c r="E2634" s="133">
        <v>400</v>
      </c>
      <c r="F2634" s="133" t="s">
        <v>5761</v>
      </c>
      <c r="G2634" s="133">
        <v>40000</v>
      </c>
      <c r="H2634" s="133" t="s">
        <v>5761</v>
      </c>
      <c r="I2634" s="133">
        <v>881523</v>
      </c>
      <c r="J2634" s="133" t="s">
        <v>6086</v>
      </c>
      <c r="K2634" s="133" t="s">
        <v>6080</v>
      </c>
      <c r="L2634" s="135" t="str">
        <f t="shared" si="82"/>
        <v>BA</v>
      </c>
      <c r="M2634" s="131">
        <f t="shared" si="83"/>
        <v>0</v>
      </c>
      <c r="P2634" s="136"/>
      <c r="Q2634" s="136"/>
      <c r="R2634" s="136"/>
      <c r="S2634" s="136"/>
      <c r="T2634"/>
      <c r="U2634" s="136"/>
      <c r="V2634" s="136"/>
      <c r="W2634"/>
      <c r="X2634" s="136"/>
      <c r="Y2634" s="136"/>
      <c r="Z2634" s="136"/>
      <c r="AA2634" s="136"/>
      <c r="AB2634" s="136"/>
      <c r="AC2634" s="136"/>
      <c r="AD2634" s="136"/>
      <c r="AE2634" s="136"/>
      <c r="AF2634" s="136"/>
      <c r="AG2634" s="136"/>
      <c r="AH2634" s="136"/>
      <c r="AI2634" s="136"/>
    </row>
    <row r="2635" spans="1:35" ht="15" x14ac:dyDescent="0.25">
      <c r="A2635" s="133">
        <v>400000</v>
      </c>
      <c r="B2635" s="133" t="s">
        <v>5761</v>
      </c>
      <c r="C2635" s="133">
        <v>4</v>
      </c>
      <c r="D2635" s="133" t="s">
        <v>5761</v>
      </c>
      <c r="E2635" s="133">
        <v>400</v>
      </c>
      <c r="F2635" s="133" t="s">
        <v>5761</v>
      </c>
      <c r="G2635" s="133">
        <v>40000</v>
      </c>
      <c r="H2635" s="133" t="s">
        <v>5761</v>
      </c>
      <c r="I2635" s="133">
        <v>881525</v>
      </c>
      <c r="J2635" s="133" t="s">
        <v>6088</v>
      </c>
      <c r="K2635" s="133" t="s">
        <v>6080</v>
      </c>
      <c r="L2635" s="135" t="str">
        <f t="shared" si="82"/>
        <v>BA</v>
      </c>
      <c r="M2635" s="131">
        <f t="shared" si="83"/>
        <v>0</v>
      </c>
      <c r="P2635" s="136"/>
      <c r="Q2635" s="136"/>
      <c r="R2635" s="136"/>
      <c r="S2635" s="136"/>
      <c r="T2635"/>
      <c r="U2635" s="136"/>
      <c r="V2635" s="136"/>
      <c r="W2635"/>
      <c r="X2635" s="136"/>
      <c r="Y2635" s="136"/>
      <c r="Z2635" s="136"/>
      <c r="AA2635" s="136"/>
      <c r="AB2635" s="136"/>
      <c r="AC2635" s="136"/>
      <c r="AD2635" s="136"/>
      <c r="AE2635" s="136"/>
      <c r="AF2635" s="136"/>
      <c r="AG2635" s="136"/>
      <c r="AH2635" s="136"/>
      <c r="AI2635" s="136"/>
    </row>
    <row r="2636" spans="1:35" ht="15" x14ac:dyDescent="0.25">
      <c r="A2636" s="133">
        <v>400000</v>
      </c>
      <c r="B2636" s="133" t="s">
        <v>5761</v>
      </c>
      <c r="C2636" s="133">
        <v>4</v>
      </c>
      <c r="D2636" s="133" t="s">
        <v>5761</v>
      </c>
      <c r="E2636" s="133">
        <v>400</v>
      </c>
      <c r="F2636" s="133" t="s">
        <v>5761</v>
      </c>
      <c r="G2636" s="133">
        <v>40000</v>
      </c>
      <c r="H2636" s="133" t="s">
        <v>5761</v>
      </c>
      <c r="I2636" s="133">
        <v>881526</v>
      </c>
      <c r="J2636" s="133" t="s">
        <v>6090</v>
      </c>
      <c r="K2636" s="133" t="s">
        <v>6080</v>
      </c>
      <c r="L2636" s="135" t="str">
        <f t="shared" si="82"/>
        <v>BA</v>
      </c>
      <c r="M2636" s="131">
        <f t="shared" si="83"/>
        <v>0</v>
      </c>
      <c r="P2636" s="136"/>
      <c r="Q2636" s="136"/>
      <c r="R2636" s="136"/>
      <c r="S2636" s="136"/>
      <c r="T2636"/>
      <c r="U2636" s="136"/>
      <c r="V2636" s="136"/>
      <c r="W2636"/>
      <c r="X2636" s="136"/>
      <c r="Y2636" s="136"/>
      <c r="Z2636" s="136"/>
      <c r="AA2636" s="136"/>
      <c r="AB2636" s="136"/>
      <c r="AC2636" s="136"/>
      <c r="AD2636" s="136"/>
      <c r="AE2636" s="136"/>
      <c r="AF2636" s="136"/>
      <c r="AG2636" s="136"/>
      <c r="AH2636" s="136"/>
      <c r="AI2636" s="136"/>
    </row>
    <row r="2637" spans="1:35" ht="15" x14ac:dyDescent="0.25">
      <c r="A2637" s="133">
        <v>400000</v>
      </c>
      <c r="B2637" s="133" t="s">
        <v>5761</v>
      </c>
      <c r="C2637" s="133">
        <v>4</v>
      </c>
      <c r="D2637" s="133" t="s">
        <v>5761</v>
      </c>
      <c r="E2637" s="133">
        <v>400</v>
      </c>
      <c r="F2637" s="133" t="s">
        <v>5761</v>
      </c>
      <c r="G2637" s="133">
        <v>40000</v>
      </c>
      <c r="H2637" s="133" t="s">
        <v>5761</v>
      </c>
      <c r="I2637" s="133">
        <v>881527</v>
      </c>
      <c r="J2637" s="133" t="s">
        <v>6092</v>
      </c>
      <c r="K2637" s="133" t="s">
        <v>6080</v>
      </c>
      <c r="L2637" s="135" t="str">
        <f t="shared" si="82"/>
        <v>BA</v>
      </c>
      <c r="M2637" s="131">
        <f t="shared" si="83"/>
        <v>0</v>
      </c>
      <c r="P2637" s="136"/>
      <c r="Q2637" s="136"/>
      <c r="R2637" s="136"/>
      <c r="S2637" s="136"/>
      <c r="T2637"/>
      <c r="U2637" s="136"/>
      <c r="V2637" s="136"/>
      <c r="W2637"/>
      <c r="X2637" s="136"/>
      <c r="Y2637" s="136"/>
      <c r="Z2637" s="136"/>
      <c r="AA2637" s="136"/>
      <c r="AB2637" s="136"/>
      <c r="AC2637" s="136"/>
      <c r="AD2637" s="136"/>
      <c r="AE2637" s="136"/>
      <c r="AF2637" s="136"/>
      <c r="AG2637" s="136"/>
      <c r="AH2637" s="136"/>
      <c r="AI2637" s="136"/>
    </row>
    <row r="2638" spans="1:35" ht="15" x14ac:dyDescent="0.25">
      <c r="A2638" s="133">
        <v>400000</v>
      </c>
      <c r="B2638" s="133" t="s">
        <v>5761</v>
      </c>
      <c r="C2638" s="133">
        <v>4</v>
      </c>
      <c r="D2638" s="133" t="s">
        <v>5761</v>
      </c>
      <c r="E2638" s="133">
        <v>400</v>
      </c>
      <c r="F2638" s="133" t="s">
        <v>5761</v>
      </c>
      <c r="G2638" s="133">
        <v>40000</v>
      </c>
      <c r="H2638" s="133" t="s">
        <v>5761</v>
      </c>
      <c r="I2638" s="133">
        <v>881530</v>
      </c>
      <c r="J2638" s="133" t="s">
        <v>6094</v>
      </c>
      <c r="K2638" s="133" t="s">
        <v>6080</v>
      </c>
      <c r="L2638" s="135" t="str">
        <f t="shared" si="82"/>
        <v>BA</v>
      </c>
      <c r="M2638" s="131">
        <f t="shared" si="83"/>
        <v>0</v>
      </c>
      <c r="P2638" s="136"/>
      <c r="Q2638" s="136"/>
      <c r="R2638" s="136"/>
      <c r="S2638" s="136"/>
      <c r="T2638"/>
      <c r="U2638" s="136"/>
      <c r="V2638" s="136"/>
      <c r="W2638"/>
      <c r="X2638" s="136"/>
      <c r="Y2638" s="136"/>
      <c r="Z2638" s="136"/>
      <c r="AA2638" s="136"/>
      <c r="AB2638" s="136"/>
      <c r="AC2638" s="136"/>
      <c r="AD2638" s="136"/>
      <c r="AE2638" s="136"/>
      <c r="AF2638" s="136"/>
      <c r="AG2638" s="136"/>
      <c r="AH2638" s="136"/>
      <c r="AI2638" s="136"/>
    </row>
    <row r="2639" spans="1:35" ht="15" x14ac:dyDescent="0.25">
      <c r="A2639" s="133">
        <v>400000</v>
      </c>
      <c r="B2639" s="133" t="s">
        <v>5761</v>
      </c>
      <c r="C2639" s="133">
        <v>4</v>
      </c>
      <c r="D2639" s="133" t="s">
        <v>5761</v>
      </c>
      <c r="E2639" s="133">
        <v>400</v>
      </c>
      <c r="F2639" s="133" t="s">
        <v>5761</v>
      </c>
      <c r="G2639" s="133">
        <v>40000</v>
      </c>
      <c r="H2639" s="133" t="s">
        <v>5761</v>
      </c>
      <c r="I2639" s="133">
        <v>881531</v>
      </c>
      <c r="J2639" s="133" t="s">
        <v>6096</v>
      </c>
      <c r="K2639" s="133" t="s">
        <v>6080</v>
      </c>
      <c r="L2639" s="135" t="str">
        <f t="shared" si="82"/>
        <v>BA</v>
      </c>
      <c r="M2639" s="131">
        <f t="shared" si="83"/>
        <v>0</v>
      </c>
      <c r="P2639" s="136"/>
      <c r="Q2639" s="136"/>
      <c r="R2639" s="136"/>
      <c r="S2639" s="136"/>
      <c r="T2639"/>
      <c r="U2639" s="136"/>
      <c r="V2639" s="136"/>
      <c r="W2639"/>
      <c r="X2639" s="136"/>
      <c r="Y2639" s="136"/>
      <c r="Z2639" s="136"/>
      <c r="AA2639" s="136"/>
      <c r="AB2639" s="136"/>
      <c r="AC2639" s="136"/>
      <c r="AD2639" s="136"/>
      <c r="AE2639" s="136"/>
      <c r="AF2639" s="136"/>
      <c r="AG2639" s="136"/>
      <c r="AH2639" s="136"/>
      <c r="AI2639" s="136"/>
    </row>
    <row r="2640" spans="1:35" ht="15" x14ac:dyDescent="0.25">
      <c r="A2640" s="133">
        <v>400000</v>
      </c>
      <c r="B2640" s="133" t="s">
        <v>5761</v>
      </c>
      <c r="C2640" s="133">
        <v>4</v>
      </c>
      <c r="D2640" s="133" t="s">
        <v>5761</v>
      </c>
      <c r="E2640" s="133">
        <v>400</v>
      </c>
      <c r="F2640" s="133" t="s">
        <v>5761</v>
      </c>
      <c r="G2640" s="133">
        <v>40000</v>
      </c>
      <c r="H2640" s="133" t="s">
        <v>5761</v>
      </c>
      <c r="I2640" s="133">
        <v>881532</v>
      </c>
      <c r="J2640" s="133" t="s">
        <v>6098</v>
      </c>
      <c r="K2640" s="133" t="s">
        <v>6080</v>
      </c>
      <c r="L2640" s="135" t="str">
        <f t="shared" si="82"/>
        <v>BA</v>
      </c>
      <c r="M2640" s="131">
        <f t="shared" si="83"/>
        <v>0</v>
      </c>
      <c r="P2640" s="136"/>
      <c r="Q2640" s="136"/>
      <c r="R2640" s="136"/>
      <c r="S2640" s="136"/>
      <c r="T2640"/>
      <c r="U2640" s="136"/>
      <c r="V2640" s="136"/>
      <c r="W2640"/>
      <c r="X2640" s="136"/>
      <c r="Y2640" s="136"/>
      <c r="Z2640" s="136"/>
      <c r="AA2640" s="136"/>
      <c r="AB2640" s="136"/>
      <c r="AC2640" s="136"/>
      <c r="AD2640" s="136"/>
      <c r="AE2640" s="136"/>
      <c r="AF2640" s="136"/>
      <c r="AG2640" s="136"/>
      <c r="AH2640" s="136"/>
      <c r="AI2640" s="136"/>
    </row>
    <row r="2641" spans="1:35" ht="15" x14ac:dyDescent="0.25">
      <c r="A2641" s="133">
        <v>400000</v>
      </c>
      <c r="B2641" s="133" t="s">
        <v>5761</v>
      </c>
      <c r="C2641" s="133">
        <v>4</v>
      </c>
      <c r="D2641" s="133" t="s">
        <v>5761</v>
      </c>
      <c r="E2641" s="133">
        <v>400</v>
      </c>
      <c r="F2641" s="133" t="s">
        <v>5761</v>
      </c>
      <c r="G2641" s="133">
        <v>40000</v>
      </c>
      <c r="H2641" s="133" t="s">
        <v>5761</v>
      </c>
      <c r="I2641" s="133">
        <v>881535</v>
      </c>
      <c r="J2641" s="133" t="s">
        <v>6100</v>
      </c>
      <c r="K2641" s="133" t="s">
        <v>6080</v>
      </c>
      <c r="L2641" s="135" t="str">
        <f t="shared" si="82"/>
        <v>BA</v>
      </c>
      <c r="M2641" s="131">
        <f t="shared" si="83"/>
        <v>0</v>
      </c>
      <c r="P2641" s="136"/>
      <c r="Q2641" s="136"/>
      <c r="R2641" s="136"/>
      <c r="S2641" s="136"/>
      <c r="T2641"/>
      <c r="U2641" s="136"/>
      <c r="V2641" s="136"/>
      <c r="W2641"/>
      <c r="X2641" s="136"/>
      <c r="Y2641" s="136"/>
      <c r="Z2641" s="136"/>
      <c r="AA2641" s="136"/>
      <c r="AB2641" s="136"/>
      <c r="AC2641" s="136"/>
      <c r="AD2641" s="136"/>
      <c r="AE2641" s="136"/>
      <c r="AF2641" s="136"/>
      <c r="AG2641" s="136"/>
      <c r="AH2641" s="136"/>
      <c r="AI2641" s="136"/>
    </row>
    <row r="2642" spans="1:35" ht="15" x14ac:dyDescent="0.25">
      <c r="A2642" s="133">
        <v>400000</v>
      </c>
      <c r="B2642" s="133" t="s">
        <v>5761</v>
      </c>
      <c r="C2642" s="133">
        <v>4</v>
      </c>
      <c r="D2642" s="133" t="s">
        <v>5761</v>
      </c>
      <c r="E2642" s="133">
        <v>400</v>
      </c>
      <c r="F2642" s="133" t="s">
        <v>5761</v>
      </c>
      <c r="G2642" s="133">
        <v>40000</v>
      </c>
      <c r="H2642" s="133" t="s">
        <v>5761</v>
      </c>
      <c r="I2642" s="133">
        <v>881536</v>
      </c>
      <c r="J2642" s="133" t="s">
        <v>879</v>
      </c>
      <c r="K2642" s="133" t="s">
        <v>6080</v>
      </c>
      <c r="L2642" s="135" t="str">
        <f t="shared" si="82"/>
        <v>BA</v>
      </c>
      <c r="M2642" s="131">
        <f t="shared" si="83"/>
        <v>0</v>
      </c>
      <c r="P2642" s="136"/>
      <c r="Q2642" s="136"/>
      <c r="R2642" s="136"/>
      <c r="S2642" s="136"/>
      <c r="T2642"/>
      <c r="U2642" s="136"/>
      <c r="V2642" s="136"/>
      <c r="W2642"/>
      <c r="X2642" s="136"/>
      <c r="Y2642" s="136"/>
      <c r="Z2642" s="136"/>
      <c r="AA2642" s="136"/>
      <c r="AB2642" s="136"/>
      <c r="AC2642" s="136"/>
      <c r="AD2642" s="136"/>
      <c r="AE2642" s="136"/>
      <c r="AF2642" s="136"/>
      <c r="AG2642" s="136"/>
      <c r="AH2642" s="136"/>
      <c r="AI2642" s="136"/>
    </row>
    <row r="2643" spans="1:35" ht="15" x14ac:dyDescent="0.25">
      <c r="A2643" s="133">
        <v>400000</v>
      </c>
      <c r="B2643" s="133" t="s">
        <v>5761</v>
      </c>
      <c r="C2643" s="133">
        <v>4</v>
      </c>
      <c r="D2643" s="133" t="s">
        <v>5761</v>
      </c>
      <c r="E2643" s="133">
        <v>400</v>
      </c>
      <c r="F2643" s="133" t="s">
        <v>5761</v>
      </c>
      <c r="G2643" s="133">
        <v>40000</v>
      </c>
      <c r="H2643" s="133" t="s">
        <v>5761</v>
      </c>
      <c r="I2643" s="133">
        <v>881537</v>
      </c>
      <c r="J2643" s="133" t="s">
        <v>6058</v>
      </c>
      <c r="K2643" s="133" t="s">
        <v>6080</v>
      </c>
      <c r="L2643" s="135" t="str">
        <f t="shared" si="82"/>
        <v>BA</v>
      </c>
      <c r="M2643" s="131">
        <f t="shared" si="83"/>
        <v>0</v>
      </c>
      <c r="P2643" s="136"/>
      <c r="Q2643" s="136"/>
      <c r="R2643" s="136"/>
      <c r="S2643" s="136"/>
      <c r="T2643"/>
      <c r="U2643" s="136"/>
      <c r="V2643" s="136"/>
      <c r="W2643"/>
      <c r="X2643" s="136"/>
      <c r="Y2643" s="136"/>
      <c r="Z2643" s="136"/>
      <c r="AA2643" s="136"/>
      <c r="AB2643" s="136"/>
      <c r="AC2643" s="136"/>
      <c r="AD2643" s="136"/>
      <c r="AE2643" s="136"/>
      <c r="AF2643" s="136"/>
      <c r="AG2643" s="136"/>
      <c r="AH2643" s="136"/>
      <c r="AI2643" s="136"/>
    </row>
    <row r="2644" spans="1:35" ht="15" x14ac:dyDescent="0.25">
      <c r="A2644" s="133">
        <v>400000</v>
      </c>
      <c r="B2644" s="133" t="s">
        <v>5761</v>
      </c>
      <c r="C2644" s="133">
        <v>4</v>
      </c>
      <c r="D2644" s="133" t="s">
        <v>5761</v>
      </c>
      <c r="E2644" s="133">
        <v>400</v>
      </c>
      <c r="F2644" s="133" t="s">
        <v>5761</v>
      </c>
      <c r="G2644" s="133">
        <v>40000</v>
      </c>
      <c r="H2644" s="133" t="s">
        <v>5761</v>
      </c>
      <c r="I2644" s="133">
        <v>881538</v>
      </c>
      <c r="J2644" s="133" t="s">
        <v>6104</v>
      </c>
      <c r="K2644" s="133" t="s">
        <v>6080</v>
      </c>
      <c r="L2644" s="135" t="str">
        <f t="shared" si="82"/>
        <v>BA</v>
      </c>
      <c r="M2644" s="131">
        <f t="shared" si="83"/>
        <v>0</v>
      </c>
      <c r="P2644" s="136"/>
      <c r="Q2644" s="136"/>
      <c r="R2644" s="136"/>
      <c r="S2644" s="136"/>
      <c r="T2644"/>
      <c r="U2644" s="136"/>
      <c r="V2644" s="136"/>
      <c r="W2644"/>
      <c r="X2644" s="136"/>
      <c r="Y2644" s="136"/>
      <c r="Z2644" s="136"/>
      <c r="AA2644" s="136"/>
      <c r="AB2644" s="136"/>
      <c r="AC2644" s="136"/>
      <c r="AD2644" s="136"/>
      <c r="AE2644" s="136"/>
      <c r="AF2644" s="136"/>
      <c r="AG2644" s="136"/>
      <c r="AH2644" s="136"/>
      <c r="AI2644" s="136"/>
    </row>
    <row r="2645" spans="1:35" ht="15" x14ac:dyDescent="0.25">
      <c r="A2645" s="133">
        <v>400000</v>
      </c>
      <c r="B2645" s="133" t="s">
        <v>5761</v>
      </c>
      <c r="C2645" s="133">
        <v>4</v>
      </c>
      <c r="D2645" s="133" t="s">
        <v>5761</v>
      </c>
      <c r="E2645" s="133">
        <v>400</v>
      </c>
      <c r="F2645" s="133" t="s">
        <v>5761</v>
      </c>
      <c r="G2645" s="133">
        <v>40000</v>
      </c>
      <c r="H2645" s="133" t="s">
        <v>5761</v>
      </c>
      <c r="I2645" s="133">
        <v>881539</v>
      </c>
      <c r="J2645" s="133" t="s">
        <v>6106</v>
      </c>
      <c r="K2645" s="133" t="s">
        <v>6080</v>
      </c>
      <c r="L2645" s="135" t="str">
        <f t="shared" si="82"/>
        <v>BA</v>
      </c>
      <c r="M2645" s="131">
        <f t="shared" si="83"/>
        <v>0</v>
      </c>
      <c r="P2645" s="136"/>
      <c r="Q2645" s="136"/>
      <c r="R2645" s="136"/>
      <c r="S2645" s="136"/>
      <c r="T2645"/>
      <c r="U2645" s="136"/>
      <c r="V2645" s="136"/>
      <c r="W2645"/>
      <c r="X2645" s="136"/>
      <c r="Y2645" s="136"/>
      <c r="Z2645" s="136"/>
      <c r="AA2645" s="136"/>
      <c r="AB2645" s="136"/>
      <c r="AC2645" s="136"/>
      <c r="AD2645" s="136"/>
      <c r="AE2645" s="136"/>
      <c r="AF2645" s="136"/>
      <c r="AG2645" s="136"/>
      <c r="AH2645" s="136"/>
      <c r="AI2645" s="136"/>
    </row>
    <row r="2646" spans="1:35" ht="15" x14ac:dyDescent="0.25">
      <c r="A2646" s="133">
        <v>400000</v>
      </c>
      <c r="B2646" s="133" t="s">
        <v>5761</v>
      </c>
      <c r="C2646" s="133">
        <v>4</v>
      </c>
      <c r="D2646" s="133" t="s">
        <v>5761</v>
      </c>
      <c r="E2646" s="133">
        <v>400</v>
      </c>
      <c r="F2646" s="133" t="s">
        <v>5761</v>
      </c>
      <c r="G2646" s="133">
        <v>40000</v>
      </c>
      <c r="H2646" s="133" t="s">
        <v>5761</v>
      </c>
      <c r="I2646" s="133">
        <v>881540</v>
      </c>
      <c r="J2646" s="133" t="s">
        <v>6054</v>
      </c>
      <c r="K2646" s="133" t="s">
        <v>6080</v>
      </c>
      <c r="L2646" s="135" t="str">
        <f t="shared" si="82"/>
        <v>BA</v>
      </c>
      <c r="M2646" s="131">
        <f t="shared" si="83"/>
        <v>0</v>
      </c>
      <c r="P2646" s="136"/>
      <c r="Q2646" s="136"/>
      <c r="R2646" s="136"/>
      <c r="S2646" s="136"/>
      <c r="T2646"/>
      <c r="U2646" s="136"/>
      <c r="V2646" s="136"/>
      <c r="W2646"/>
      <c r="X2646" s="136"/>
      <c r="Y2646" s="136"/>
      <c r="Z2646" s="136"/>
      <c r="AA2646" s="136"/>
      <c r="AB2646" s="136"/>
      <c r="AC2646" s="136"/>
      <c r="AD2646" s="136"/>
      <c r="AE2646" s="136"/>
      <c r="AF2646" s="136"/>
      <c r="AG2646" s="136"/>
      <c r="AH2646" s="136"/>
      <c r="AI2646" s="136"/>
    </row>
    <row r="2647" spans="1:35" ht="15" x14ac:dyDescent="0.25">
      <c r="A2647" s="133">
        <v>400000</v>
      </c>
      <c r="B2647" s="133" t="s">
        <v>5761</v>
      </c>
      <c r="C2647" s="133">
        <v>4</v>
      </c>
      <c r="D2647" s="133" t="s">
        <v>5761</v>
      </c>
      <c r="E2647" s="133">
        <v>400</v>
      </c>
      <c r="F2647" s="133" t="s">
        <v>5761</v>
      </c>
      <c r="G2647" s="133">
        <v>40000</v>
      </c>
      <c r="H2647" s="133" t="s">
        <v>5761</v>
      </c>
      <c r="I2647" s="133">
        <v>881541</v>
      </c>
      <c r="J2647" s="133" t="s">
        <v>6109</v>
      </c>
      <c r="K2647" s="133" t="s">
        <v>6080</v>
      </c>
      <c r="L2647" s="135" t="str">
        <f t="shared" si="82"/>
        <v>BA</v>
      </c>
      <c r="M2647" s="131">
        <f t="shared" si="83"/>
        <v>0</v>
      </c>
      <c r="P2647" s="136"/>
      <c r="Q2647" s="136"/>
      <c r="R2647" s="136"/>
      <c r="S2647" s="136"/>
      <c r="T2647"/>
      <c r="U2647" s="136"/>
      <c r="V2647" s="136"/>
      <c r="W2647"/>
      <c r="X2647" s="136"/>
      <c r="Y2647" s="136"/>
      <c r="Z2647" s="136"/>
      <c r="AA2647" s="136"/>
      <c r="AB2647" s="136"/>
      <c r="AC2647" s="136"/>
      <c r="AD2647" s="136"/>
      <c r="AE2647" s="136"/>
      <c r="AF2647" s="136"/>
      <c r="AG2647" s="136"/>
      <c r="AH2647" s="136"/>
      <c r="AI2647" s="136"/>
    </row>
    <row r="2648" spans="1:35" ht="15" x14ac:dyDescent="0.25">
      <c r="A2648" s="133">
        <v>400000</v>
      </c>
      <c r="B2648" s="133" t="s">
        <v>5761</v>
      </c>
      <c r="C2648" s="133">
        <v>4</v>
      </c>
      <c r="D2648" s="133" t="s">
        <v>5761</v>
      </c>
      <c r="E2648" s="133">
        <v>400</v>
      </c>
      <c r="F2648" s="133" t="s">
        <v>5761</v>
      </c>
      <c r="G2648" s="133">
        <v>40000</v>
      </c>
      <c r="H2648" s="133" t="s">
        <v>5761</v>
      </c>
      <c r="I2648" s="133">
        <v>881550</v>
      </c>
      <c r="J2648" s="133" t="s">
        <v>6111</v>
      </c>
      <c r="K2648" s="133" t="s">
        <v>6112</v>
      </c>
      <c r="L2648" s="135" t="str">
        <f t="shared" si="82"/>
        <v>BA</v>
      </c>
      <c r="M2648" s="131">
        <f t="shared" si="83"/>
        <v>0</v>
      </c>
      <c r="P2648" s="136"/>
      <c r="Q2648" s="136"/>
      <c r="R2648" s="136"/>
      <c r="S2648" s="136"/>
      <c r="T2648"/>
      <c r="U2648" s="136"/>
      <c r="V2648" s="136"/>
      <c r="W2648"/>
      <c r="X2648" s="136"/>
      <c r="Y2648" s="136"/>
      <c r="Z2648" s="136"/>
      <c r="AA2648" s="136"/>
      <c r="AB2648" s="136"/>
      <c r="AC2648" s="136"/>
      <c r="AD2648" s="136"/>
      <c r="AE2648" s="136"/>
      <c r="AF2648" s="136"/>
      <c r="AG2648" s="136"/>
      <c r="AH2648" s="136"/>
      <c r="AI2648" s="136"/>
    </row>
    <row r="2649" spans="1:35" ht="15" x14ac:dyDescent="0.25">
      <c r="A2649" s="133">
        <v>400000</v>
      </c>
      <c r="B2649" s="133" t="s">
        <v>5761</v>
      </c>
      <c r="C2649" s="133">
        <v>4</v>
      </c>
      <c r="D2649" s="133" t="s">
        <v>5761</v>
      </c>
      <c r="E2649" s="133">
        <v>400</v>
      </c>
      <c r="F2649" s="133" t="s">
        <v>5761</v>
      </c>
      <c r="G2649" s="133">
        <v>40000</v>
      </c>
      <c r="H2649" s="133" t="s">
        <v>5761</v>
      </c>
      <c r="I2649" s="133">
        <v>881551</v>
      </c>
      <c r="J2649" s="133" t="s">
        <v>6114</v>
      </c>
      <c r="K2649" s="133" t="s">
        <v>6112</v>
      </c>
      <c r="L2649" s="135" t="str">
        <f t="shared" si="82"/>
        <v>BA</v>
      </c>
      <c r="M2649" s="131">
        <f t="shared" si="83"/>
        <v>0</v>
      </c>
      <c r="P2649" s="136"/>
      <c r="Q2649" s="136"/>
      <c r="R2649" s="136"/>
      <c r="S2649" s="136"/>
      <c r="T2649"/>
      <c r="U2649" s="136"/>
      <c r="V2649" s="136"/>
      <c r="W2649"/>
      <c r="X2649" s="136"/>
      <c r="Y2649" s="136"/>
      <c r="Z2649" s="136"/>
      <c r="AA2649" s="136"/>
      <c r="AB2649" s="136"/>
      <c r="AC2649" s="136"/>
      <c r="AD2649" s="136"/>
      <c r="AE2649" s="136"/>
      <c r="AF2649" s="136"/>
      <c r="AG2649" s="136"/>
      <c r="AH2649" s="136"/>
      <c r="AI2649" s="136"/>
    </row>
    <row r="2650" spans="1:35" ht="15" x14ac:dyDescent="0.25">
      <c r="A2650" s="133">
        <v>400000</v>
      </c>
      <c r="B2650" s="133" t="s">
        <v>5761</v>
      </c>
      <c r="C2650" s="133">
        <v>4</v>
      </c>
      <c r="D2650" s="133" t="s">
        <v>5761</v>
      </c>
      <c r="E2650" s="133">
        <v>400</v>
      </c>
      <c r="F2650" s="133" t="s">
        <v>5761</v>
      </c>
      <c r="G2650" s="133">
        <v>40000</v>
      </c>
      <c r="H2650" s="133" t="s">
        <v>5761</v>
      </c>
      <c r="I2650" s="133">
        <v>881552</v>
      </c>
      <c r="J2650" s="133" t="s">
        <v>6116</v>
      </c>
      <c r="K2650" s="133" t="s">
        <v>6112</v>
      </c>
      <c r="L2650" s="135" t="str">
        <f t="shared" si="82"/>
        <v>BA</v>
      </c>
      <c r="M2650" s="131">
        <f t="shared" si="83"/>
        <v>0</v>
      </c>
      <c r="P2650" s="136"/>
      <c r="Q2650" s="136"/>
      <c r="R2650" s="136"/>
      <c r="S2650" s="136"/>
      <c r="T2650"/>
      <c r="U2650" s="136"/>
      <c r="V2650" s="136"/>
      <c r="W2650"/>
      <c r="X2650" s="136"/>
      <c r="Y2650" s="136"/>
      <c r="Z2650" s="136"/>
      <c r="AA2650" s="136"/>
      <c r="AB2650" s="136"/>
      <c r="AC2650" s="136"/>
      <c r="AD2650" s="136"/>
      <c r="AE2650" s="136"/>
      <c r="AF2650" s="136"/>
      <c r="AG2650" s="136"/>
      <c r="AH2650" s="136"/>
      <c r="AI2650" s="136"/>
    </row>
    <row r="2651" spans="1:35" ht="15" x14ac:dyDescent="0.25">
      <c r="A2651" s="133">
        <v>400000</v>
      </c>
      <c r="B2651" s="133" t="s">
        <v>5761</v>
      </c>
      <c r="C2651" s="133">
        <v>4</v>
      </c>
      <c r="D2651" s="133" t="s">
        <v>5761</v>
      </c>
      <c r="E2651" s="133">
        <v>400</v>
      </c>
      <c r="F2651" s="133" t="s">
        <v>5761</v>
      </c>
      <c r="G2651" s="133">
        <v>40000</v>
      </c>
      <c r="H2651" s="133" t="s">
        <v>5761</v>
      </c>
      <c r="I2651" s="133">
        <v>881553</v>
      </c>
      <c r="J2651" s="133" t="s">
        <v>6118</v>
      </c>
      <c r="K2651" s="133" t="s">
        <v>6112</v>
      </c>
      <c r="L2651" s="135" t="str">
        <f t="shared" si="82"/>
        <v>BA</v>
      </c>
      <c r="M2651" s="131">
        <f t="shared" si="83"/>
        <v>0</v>
      </c>
      <c r="P2651" s="136"/>
      <c r="Q2651" s="136"/>
      <c r="R2651" s="136"/>
      <c r="S2651" s="136"/>
      <c r="T2651"/>
      <c r="U2651" s="136"/>
      <c r="V2651" s="136"/>
      <c r="W2651"/>
      <c r="X2651" s="136"/>
      <c r="Y2651" s="136"/>
      <c r="Z2651" s="136"/>
      <c r="AA2651" s="136"/>
      <c r="AB2651" s="136"/>
      <c r="AC2651" s="136"/>
      <c r="AD2651" s="136"/>
      <c r="AE2651" s="136"/>
      <c r="AF2651" s="136"/>
      <c r="AG2651" s="136"/>
      <c r="AH2651" s="136"/>
      <c r="AI2651" s="136"/>
    </row>
    <row r="2652" spans="1:35" ht="15" x14ac:dyDescent="0.25">
      <c r="A2652" s="133">
        <v>400000</v>
      </c>
      <c r="B2652" s="133" t="s">
        <v>5761</v>
      </c>
      <c r="C2652" s="133">
        <v>4</v>
      </c>
      <c r="D2652" s="133" t="s">
        <v>5761</v>
      </c>
      <c r="E2652" s="133">
        <v>400</v>
      </c>
      <c r="F2652" s="133" t="s">
        <v>5761</v>
      </c>
      <c r="G2652" s="133">
        <v>40000</v>
      </c>
      <c r="H2652" s="133" t="s">
        <v>5761</v>
      </c>
      <c r="I2652" s="133">
        <v>881554</v>
      </c>
      <c r="J2652" s="133" t="s">
        <v>6120</v>
      </c>
      <c r="K2652" s="133" t="s">
        <v>6112</v>
      </c>
      <c r="L2652" s="135" t="str">
        <f t="shared" si="82"/>
        <v>BA</v>
      </c>
      <c r="M2652" s="131">
        <f t="shared" si="83"/>
        <v>0</v>
      </c>
      <c r="P2652" s="136"/>
      <c r="Q2652" s="136"/>
      <c r="R2652" s="136"/>
      <c r="S2652" s="136"/>
      <c r="T2652"/>
      <c r="U2652" s="136"/>
      <c r="V2652" s="136"/>
      <c r="W2652"/>
      <c r="X2652" s="136"/>
      <c r="Y2652" s="136"/>
      <c r="Z2652" s="136"/>
      <c r="AA2652" s="136"/>
      <c r="AB2652" s="136"/>
      <c r="AC2652" s="136"/>
      <c r="AD2652" s="136"/>
      <c r="AE2652" s="136"/>
      <c r="AF2652" s="136"/>
      <c r="AG2652" s="136"/>
      <c r="AH2652" s="136"/>
      <c r="AI2652" s="136"/>
    </row>
    <row r="2653" spans="1:35" ht="15" x14ac:dyDescent="0.25">
      <c r="A2653" s="133">
        <v>400000</v>
      </c>
      <c r="B2653" s="133" t="s">
        <v>5761</v>
      </c>
      <c r="C2653" s="133">
        <v>4</v>
      </c>
      <c r="D2653" s="133" t="s">
        <v>5761</v>
      </c>
      <c r="E2653" s="133">
        <v>400</v>
      </c>
      <c r="F2653" s="133" t="s">
        <v>5761</v>
      </c>
      <c r="G2653" s="133">
        <v>40000</v>
      </c>
      <c r="H2653" s="133" t="s">
        <v>5761</v>
      </c>
      <c r="I2653" s="133">
        <v>881555</v>
      </c>
      <c r="J2653" s="133" t="s">
        <v>6122</v>
      </c>
      <c r="K2653" s="133" t="s">
        <v>6112</v>
      </c>
      <c r="L2653" s="135" t="str">
        <f t="shared" si="82"/>
        <v>BA</v>
      </c>
      <c r="M2653" s="131">
        <f t="shared" si="83"/>
        <v>0</v>
      </c>
      <c r="P2653" s="136"/>
      <c r="Q2653" s="136"/>
      <c r="R2653" s="136"/>
      <c r="S2653" s="136"/>
      <c r="T2653"/>
      <c r="U2653" s="136"/>
      <c r="V2653" s="136"/>
      <c r="W2653"/>
      <c r="X2653" s="136"/>
      <c r="Y2653" s="136"/>
      <c r="Z2653" s="136"/>
      <c r="AA2653" s="136"/>
      <c r="AB2653" s="136"/>
      <c r="AC2653" s="136"/>
      <c r="AD2653" s="136"/>
      <c r="AE2653" s="136"/>
      <c r="AF2653" s="136"/>
      <c r="AG2653" s="136"/>
      <c r="AH2653" s="136"/>
      <c r="AI2653" s="136"/>
    </row>
    <row r="2654" spans="1:35" ht="15" x14ac:dyDescent="0.25">
      <c r="A2654" s="133">
        <v>400000</v>
      </c>
      <c r="B2654" s="133" t="s">
        <v>5761</v>
      </c>
      <c r="C2654" s="133">
        <v>4</v>
      </c>
      <c r="D2654" s="133" t="s">
        <v>5761</v>
      </c>
      <c r="E2654" s="133">
        <v>400</v>
      </c>
      <c r="F2654" s="133" t="s">
        <v>5761</v>
      </c>
      <c r="G2654" s="133">
        <v>40000</v>
      </c>
      <c r="H2654" s="133" t="s">
        <v>5761</v>
      </c>
      <c r="I2654" s="133">
        <v>881556</v>
      </c>
      <c r="J2654" s="133" t="s">
        <v>6124</v>
      </c>
      <c r="K2654" s="133" t="s">
        <v>6112</v>
      </c>
      <c r="L2654" s="135" t="str">
        <f t="shared" si="82"/>
        <v>BA</v>
      </c>
      <c r="M2654" s="131">
        <f t="shared" si="83"/>
        <v>0</v>
      </c>
      <c r="P2654" s="136"/>
      <c r="Q2654" s="136"/>
      <c r="R2654" s="136"/>
      <c r="S2654" s="136"/>
      <c r="T2654"/>
      <c r="U2654" s="136"/>
      <c r="V2654" s="136"/>
      <c r="W2654"/>
      <c r="X2654" s="136"/>
      <c r="Y2654" s="136"/>
      <c r="Z2654" s="136"/>
      <c r="AA2654" s="136"/>
      <c r="AB2654" s="136"/>
      <c r="AC2654" s="136"/>
      <c r="AD2654" s="136"/>
      <c r="AE2654" s="136"/>
      <c r="AF2654" s="136"/>
      <c r="AG2654" s="136"/>
      <c r="AH2654" s="136"/>
      <c r="AI2654" s="136"/>
    </row>
    <row r="2655" spans="1:35" ht="15" x14ac:dyDescent="0.25">
      <c r="A2655" s="133">
        <v>400000</v>
      </c>
      <c r="B2655" s="133" t="s">
        <v>5761</v>
      </c>
      <c r="C2655" s="133">
        <v>4</v>
      </c>
      <c r="D2655" s="133" t="s">
        <v>5761</v>
      </c>
      <c r="E2655" s="133">
        <v>400</v>
      </c>
      <c r="F2655" s="133" t="s">
        <v>5761</v>
      </c>
      <c r="G2655" s="133">
        <v>40000</v>
      </c>
      <c r="H2655" s="133" t="s">
        <v>5761</v>
      </c>
      <c r="I2655" s="133">
        <v>881557</v>
      </c>
      <c r="J2655" s="133" t="s">
        <v>6126</v>
      </c>
      <c r="K2655" s="133" t="s">
        <v>6112</v>
      </c>
      <c r="L2655" s="135" t="str">
        <f t="shared" si="82"/>
        <v>BA</v>
      </c>
      <c r="M2655" s="131">
        <f t="shared" si="83"/>
        <v>0</v>
      </c>
      <c r="P2655" s="136"/>
      <c r="Q2655" s="136"/>
      <c r="R2655" s="136"/>
      <c r="S2655" s="136"/>
      <c r="T2655"/>
      <c r="U2655" s="136"/>
      <c r="V2655" s="136"/>
      <c r="W2655"/>
      <c r="X2655" s="136"/>
      <c r="Y2655" s="136"/>
      <c r="Z2655" s="136"/>
      <c r="AA2655" s="136"/>
      <c r="AB2655" s="136"/>
      <c r="AC2655" s="136"/>
      <c r="AD2655" s="136"/>
      <c r="AE2655" s="136"/>
      <c r="AF2655" s="136"/>
      <c r="AG2655" s="136"/>
      <c r="AH2655" s="136"/>
      <c r="AI2655" s="136"/>
    </row>
    <row r="2656" spans="1:35" ht="15" x14ac:dyDescent="0.25">
      <c r="A2656" s="133">
        <v>400000</v>
      </c>
      <c r="B2656" s="133" t="s">
        <v>5761</v>
      </c>
      <c r="C2656" s="133">
        <v>4</v>
      </c>
      <c r="D2656" s="133" t="s">
        <v>5761</v>
      </c>
      <c r="E2656" s="133">
        <v>400</v>
      </c>
      <c r="F2656" s="133" t="s">
        <v>5761</v>
      </c>
      <c r="G2656" s="133">
        <v>40000</v>
      </c>
      <c r="H2656" s="133" t="s">
        <v>5761</v>
      </c>
      <c r="I2656" s="133">
        <v>881588</v>
      </c>
      <c r="J2656" s="133" t="s">
        <v>6128</v>
      </c>
      <c r="K2656" s="133" t="s">
        <v>6080</v>
      </c>
      <c r="L2656" s="135" t="str">
        <f t="shared" si="82"/>
        <v>BA</v>
      </c>
      <c r="M2656" s="131">
        <f t="shared" si="83"/>
        <v>0</v>
      </c>
      <c r="P2656" s="136"/>
      <c r="Q2656" s="136"/>
      <c r="R2656" s="136"/>
      <c r="S2656" s="136"/>
      <c r="T2656"/>
      <c r="U2656" s="136"/>
      <c r="V2656" s="136"/>
      <c r="W2656"/>
      <c r="X2656" s="136"/>
      <c r="Y2656" s="136"/>
      <c r="Z2656" s="136"/>
      <c r="AA2656" s="136"/>
      <c r="AB2656" s="136"/>
      <c r="AC2656" s="136"/>
      <c r="AD2656" s="136"/>
      <c r="AE2656" s="136"/>
      <c r="AF2656" s="136"/>
      <c r="AG2656" s="136"/>
      <c r="AH2656" s="136"/>
      <c r="AI2656" s="136"/>
    </row>
    <row r="2657" spans="1:35" ht="15" x14ac:dyDescent="0.25">
      <c r="A2657" s="133">
        <v>400000</v>
      </c>
      <c r="B2657" s="133" t="s">
        <v>5761</v>
      </c>
      <c r="C2657" s="133">
        <v>4</v>
      </c>
      <c r="D2657" s="133" t="s">
        <v>5761</v>
      </c>
      <c r="E2657" s="133">
        <v>400</v>
      </c>
      <c r="F2657" s="133" t="s">
        <v>5761</v>
      </c>
      <c r="G2657" s="133">
        <v>40000</v>
      </c>
      <c r="H2657" s="133" t="s">
        <v>5761</v>
      </c>
      <c r="I2657" s="133">
        <v>881589</v>
      </c>
      <c r="J2657" s="133" t="s">
        <v>5977</v>
      </c>
      <c r="K2657" s="133" t="s">
        <v>6080</v>
      </c>
      <c r="L2657" s="135" t="str">
        <f t="shared" si="82"/>
        <v>BA</v>
      </c>
      <c r="M2657" s="131">
        <f t="shared" si="83"/>
        <v>0</v>
      </c>
      <c r="P2657" s="136"/>
      <c r="Q2657" s="136"/>
      <c r="R2657" s="136"/>
      <c r="S2657" s="136"/>
      <c r="T2657"/>
      <c r="U2657" s="136"/>
      <c r="V2657" s="136"/>
      <c r="W2657"/>
      <c r="X2657" s="136"/>
      <c r="Y2657" s="136"/>
      <c r="Z2657" s="136"/>
      <c r="AA2657" s="136"/>
      <c r="AB2657" s="136"/>
      <c r="AC2657" s="136"/>
      <c r="AD2657" s="136"/>
      <c r="AE2657" s="136"/>
      <c r="AF2657" s="136"/>
      <c r="AG2657" s="136"/>
      <c r="AH2657" s="136"/>
      <c r="AI2657" s="136"/>
    </row>
    <row r="2658" spans="1:35" ht="15" x14ac:dyDescent="0.25">
      <c r="A2658" s="133">
        <v>400000</v>
      </c>
      <c r="B2658" s="133" t="s">
        <v>5761</v>
      </c>
      <c r="C2658" s="133">
        <v>4</v>
      </c>
      <c r="D2658" s="133" t="s">
        <v>5761</v>
      </c>
      <c r="E2658" s="133">
        <v>400</v>
      </c>
      <c r="F2658" s="133" t="s">
        <v>5761</v>
      </c>
      <c r="G2658" s="133">
        <v>40000</v>
      </c>
      <c r="H2658" s="133" t="s">
        <v>5761</v>
      </c>
      <c r="I2658" s="133">
        <v>881610</v>
      </c>
      <c r="J2658" s="133" t="s">
        <v>6131</v>
      </c>
      <c r="K2658" s="133" t="s">
        <v>5290</v>
      </c>
      <c r="L2658" s="135" t="str">
        <f t="shared" si="82"/>
        <v>BA</v>
      </c>
      <c r="M2658" s="131">
        <f t="shared" si="83"/>
        <v>0</v>
      </c>
      <c r="P2658" s="136"/>
      <c r="Q2658" s="136"/>
      <c r="R2658" s="136"/>
      <c r="S2658" s="136"/>
      <c r="T2658"/>
      <c r="U2658" s="136"/>
      <c r="V2658" s="136"/>
      <c r="W2658"/>
      <c r="X2658" s="136"/>
      <c r="Y2658" s="136"/>
      <c r="Z2658" s="136"/>
      <c r="AA2658" s="136"/>
      <c r="AB2658" s="136"/>
      <c r="AC2658" s="136"/>
      <c r="AD2658" s="136"/>
      <c r="AE2658" s="136"/>
      <c r="AF2658" s="136"/>
      <c r="AG2658" s="136"/>
      <c r="AH2658" s="136"/>
      <c r="AI2658" s="136"/>
    </row>
    <row r="2659" spans="1:35" ht="15" x14ac:dyDescent="0.25">
      <c r="A2659" s="133">
        <v>400000</v>
      </c>
      <c r="B2659" s="133" t="s">
        <v>5761</v>
      </c>
      <c r="C2659" s="133">
        <v>4</v>
      </c>
      <c r="D2659" s="133" t="s">
        <v>5761</v>
      </c>
      <c r="E2659" s="133">
        <v>400</v>
      </c>
      <c r="F2659" s="133" t="s">
        <v>5761</v>
      </c>
      <c r="G2659" s="133">
        <v>40000</v>
      </c>
      <c r="H2659" s="133" t="s">
        <v>5761</v>
      </c>
      <c r="I2659" s="133">
        <v>881613</v>
      </c>
      <c r="J2659" s="133" t="s">
        <v>6133</v>
      </c>
      <c r="K2659" s="133" t="s">
        <v>5290</v>
      </c>
      <c r="L2659" s="135" t="str">
        <f t="shared" si="82"/>
        <v>BA</v>
      </c>
      <c r="M2659" s="131">
        <f t="shared" si="83"/>
        <v>0</v>
      </c>
      <c r="P2659" s="136"/>
      <c r="Q2659" s="136"/>
      <c r="R2659" s="136"/>
      <c r="S2659" s="136"/>
      <c r="T2659"/>
      <c r="U2659" s="136"/>
      <c r="V2659" s="136"/>
      <c r="W2659"/>
      <c r="X2659" s="136"/>
      <c r="Y2659" s="136"/>
      <c r="Z2659" s="136"/>
      <c r="AA2659" s="136"/>
      <c r="AB2659" s="136"/>
      <c r="AC2659" s="136"/>
      <c r="AD2659" s="136"/>
      <c r="AE2659" s="136"/>
      <c r="AF2659" s="136"/>
      <c r="AG2659" s="136"/>
      <c r="AH2659" s="136"/>
      <c r="AI2659" s="136"/>
    </row>
    <row r="2660" spans="1:35" ht="15" x14ac:dyDescent="0.25">
      <c r="A2660" s="133">
        <v>400000</v>
      </c>
      <c r="B2660" s="133" t="s">
        <v>5761</v>
      </c>
      <c r="C2660" s="133">
        <v>4</v>
      </c>
      <c r="D2660" s="133" t="s">
        <v>5761</v>
      </c>
      <c r="E2660" s="133">
        <v>400</v>
      </c>
      <c r="F2660" s="133" t="s">
        <v>5761</v>
      </c>
      <c r="G2660" s="133">
        <v>40000</v>
      </c>
      <c r="H2660" s="133" t="s">
        <v>5761</v>
      </c>
      <c r="I2660" s="133">
        <v>881614</v>
      </c>
      <c r="J2660" s="133" t="s">
        <v>6135</v>
      </c>
      <c r="K2660" s="133" t="s">
        <v>5290</v>
      </c>
      <c r="L2660" s="135" t="str">
        <f t="shared" si="82"/>
        <v>BA</v>
      </c>
      <c r="M2660" s="131">
        <f t="shared" si="83"/>
        <v>0</v>
      </c>
      <c r="P2660" s="136"/>
      <c r="Q2660" s="136"/>
      <c r="R2660" s="136"/>
      <c r="S2660" s="136"/>
      <c r="T2660"/>
      <c r="U2660" s="136"/>
      <c r="V2660" s="136"/>
      <c r="W2660"/>
      <c r="X2660" s="136"/>
      <c r="Y2660" s="136"/>
      <c r="Z2660" s="136"/>
      <c r="AA2660" s="136"/>
      <c r="AB2660" s="136"/>
      <c r="AC2660" s="136"/>
      <c r="AD2660" s="136"/>
      <c r="AE2660" s="136"/>
      <c r="AF2660" s="136"/>
      <c r="AG2660" s="136"/>
      <c r="AH2660" s="136"/>
      <c r="AI2660" s="136"/>
    </row>
    <row r="2661" spans="1:35" ht="15" x14ac:dyDescent="0.25">
      <c r="A2661" s="133">
        <v>400000</v>
      </c>
      <c r="B2661" s="133" t="s">
        <v>5761</v>
      </c>
      <c r="C2661" s="133">
        <v>4</v>
      </c>
      <c r="D2661" s="133" t="s">
        <v>5761</v>
      </c>
      <c r="E2661" s="133">
        <v>400</v>
      </c>
      <c r="F2661" s="133" t="s">
        <v>5761</v>
      </c>
      <c r="G2661" s="133">
        <v>40000</v>
      </c>
      <c r="H2661" s="133" t="s">
        <v>5761</v>
      </c>
      <c r="I2661" s="133">
        <v>881630</v>
      </c>
      <c r="J2661" s="133" t="s">
        <v>6137</v>
      </c>
      <c r="K2661" s="133" t="s">
        <v>5290</v>
      </c>
      <c r="L2661" s="135" t="str">
        <f t="shared" si="82"/>
        <v>BA</v>
      </c>
      <c r="M2661" s="131">
        <f t="shared" si="83"/>
        <v>0</v>
      </c>
      <c r="P2661" s="136"/>
      <c r="Q2661" s="136"/>
      <c r="R2661" s="136"/>
      <c r="S2661" s="136"/>
      <c r="T2661"/>
      <c r="U2661" s="136"/>
      <c r="V2661" s="136"/>
      <c r="W2661"/>
      <c r="X2661" s="136"/>
      <c r="Y2661" s="136"/>
      <c r="Z2661" s="136"/>
      <c r="AA2661" s="136"/>
      <c r="AB2661" s="136"/>
      <c r="AC2661" s="136"/>
      <c r="AD2661" s="136"/>
      <c r="AE2661" s="136"/>
      <c r="AF2661" s="136"/>
      <c r="AG2661" s="136"/>
      <c r="AH2661" s="136"/>
      <c r="AI2661" s="136"/>
    </row>
    <row r="2662" spans="1:35" ht="15" x14ac:dyDescent="0.25">
      <c r="A2662" s="133">
        <v>400000</v>
      </c>
      <c r="B2662" s="133" t="s">
        <v>5761</v>
      </c>
      <c r="C2662" s="133">
        <v>4</v>
      </c>
      <c r="D2662" s="133" t="s">
        <v>5761</v>
      </c>
      <c r="E2662" s="133">
        <v>400</v>
      </c>
      <c r="F2662" s="133" t="s">
        <v>5761</v>
      </c>
      <c r="G2662" s="133">
        <v>40000</v>
      </c>
      <c r="H2662" s="133" t="s">
        <v>5761</v>
      </c>
      <c r="I2662" s="133">
        <v>881631</v>
      </c>
      <c r="J2662" s="133" t="s">
        <v>6139</v>
      </c>
      <c r="K2662" s="133" t="s">
        <v>5290</v>
      </c>
      <c r="L2662" s="135" t="str">
        <f t="shared" si="82"/>
        <v>BA</v>
      </c>
      <c r="M2662" s="131">
        <f t="shared" si="83"/>
        <v>0</v>
      </c>
      <c r="P2662" s="136"/>
      <c r="Q2662" s="136"/>
      <c r="R2662" s="136"/>
      <c r="S2662" s="136"/>
      <c r="T2662"/>
      <c r="U2662" s="136"/>
      <c r="V2662" s="136"/>
      <c r="W2662"/>
      <c r="X2662" s="136"/>
      <c r="Y2662" s="136"/>
      <c r="Z2662" s="136"/>
      <c r="AA2662" s="136"/>
      <c r="AB2662" s="136"/>
      <c r="AC2662" s="136"/>
      <c r="AD2662" s="136"/>
      <c r="AE2662" s="136"/>
      <c r="AF2662" s="136"/>
      <c r="AG2662" s="136"/>
      <c r="AH2662" s="136"/>
      <c r="AI2662" s="136"/>
    </row>
    <row r="2663" spans="1:35" ht="15" x14ac:dyDescent="0.25">
      <c r="A2663" s="133">
        <v>400000</v>
      </c>
      <c r="B2663" s="133" t="s">
        <v>5761</v>
      </c>
      <c r="C2663" s="133">
        <v>4</v>
      </c>
      <c r="D2663" s="133" t="s">
        <v>5761</v>
      </c>
      <c r="E2663" s="133">
        <v>400</v>
      </c>
      <c r="F2663" s="133" t="s">
        <v>5761</v>
      </c>
      <c r="G2663" s="133">
        <v>40000</v>
      </c>
      <c r="H2663" s="133" t="s">
        <v>5761</v>
      </c>
      <c r="I2663" s="133">
        <v>881632</v>
      </c>
      <c r="J2663" s="133" t="s">
        <v>6141</v>
      </c>
      <c r="K2663" s="133" t="s">
        <v>5290</v>
      </c>
      <c r="L2663" s="135" t="str">
        <f t="shared" si="82"/>
        <v>BA</v>
      </c>
      <c r="M2663" s="131">
        <f t="shared" si="83"/>
        <v>0</v>
      </c>
      <c r="P2663" s="136"/>
      <c r="Q2663" s="136"/>
      <c r="R2663" s="136"/>
      <c r="S2663" s="136"/>
      <c r="T2663"/>
      <c r="U2663" s="136"/>
      <c r="V2663" s="136"/>
      <c r="W2663"/>
      <c r="X2663" s="136"/>
      <c r="Y2663" s="136"/>
      <c r="Z2663" s="136"/>
      <c r="AA2663" s="136"/>
      <c r="AB2663" s="136"/>
      <c r="AC2663" s="136"/>
      <c r="AD2663" s="136"/>
      <c r="AE2663" s="136"/>
      <c r="AF2663" s="136"/>
      <c r="AG2663" s="136"/>
      <c r="AH2663" s="136"/>
      <c r="AI2663" s="136"/>
    </row>
    <row r="2664" spans="1:35" ht="15" x14ac:dyDescent="0.25">
      <c r="A2664" s="133">
        <v>400000</v>
      </c>
      <c r="B2664" s="133" t="s">
        <v>5761</v>
      </c>
      <c r="C2664" s="133">
        <v>4</v>
      </c>
      <c r="D2664" s="133" t="s">
        <v>5761</v>
      </c>
      <c r="E2664" s="133">
        <v>400</v>
      </c>
      <c r="F2664" s="133" t="s">
        <v>5761</v>
      </c>
      <c r="G2664" s="133">
        <v>40000</v>
      </c>
      <c r="H2664" s="133" t="s">
        <v>5761</v>
      </c>
      <c r="I2664" s="133">
        <v>881640</v>
      </c>
      <c r="J2664" s="133" t="s">
        <v>6143</v>
      </c>
      <c r="K2664" s="133" t="s">
        <v>6144</v>
      </c>
      <c r="L2664" s="135" t="str">
        <f t="shared" si="82"/>
        <v>BA</v>
      </c>
      <c r="M2664" s="131">
        <f t="shared" si="83"/>
        <v>0</v>
      </c>
      <c r="P2664" s="136"/>
      <c r="Q2664" s="136"/>
      <c r="R2664" s="136"/>
      <c r="S2664" s="136"/>
      <c r="T2664"/>
      <c r="U2664" s="136"/>
      <c r="V2664" s="136"/>
      <c r="W2664"/>
      <c r="X2664" s="136"/>
      <c r="Y2664" s="136"/>
      <c r="Z2664" s="136"/>
      <c r="AA2664" s="136"/>
      <c r="AB2664" s="136"/>
      <c r="AC2664" s="136"/>
      <c r="AD2664" s="136"/>
      <c r="AE2664" s="136"/>
      <c r="AF2664" s="136"/>
      <c r="AG2664" s="136"/>
      <c r="AH2664" s="136"/>
      <c r="AI2664" s="136"/>
    </row>
    <row r="2665" spans="1:35" ht="15" x14ac:dyDescent="0.25">
      <c r="A2665" s="133">
        <v>400000</v>
      </c>
      <c r="B2665" s="133" t="s">
        <v>5761</v>
      </c>
      <c r="C2665" s="133">
        <v>4</v>
      </c>
      <c r="D2665" s="133" t="s">
        <v>5761</v>
      </c>
      <c r="E2665" s="133">
        <v>400</v>
      </c>
      <c r="F2665" s="133" t="s">
        <v>5761</v>
      </c>
      <c r="G2665" s="133">
        <v>40000</v>
      </c>
      <c r="H2665" s="133" t="s">
        <v>5761</v>
      </c>
      <c r="I2665" s="133">
        <v>881641</v>
      </c>
      <c r="J2665" s="133" t="s">
        <v>6146</v>
      </c>
      <c r="K2665" s="133" t="s">
        <v>6144</v>
      </c>
      <c r="L2665" s="135" t="str">
        <f t="shared" si="82"/>
        <v>BA</v>
      </c>
      <c r="M2665" s="131">
        <f t="shared" si="83"/>
        <v>0</v>
      </c>
      <c r="P2665" s="136"/>
      <c r="Q2665" s="136"/>
      <c r="R2665" s="136"/>
      <c r="S2665" s="136"/>
      <c r="T2665"/>
      <c r="U2665" s="136"/>
      <c r="V2665" s="136"/>
      <c r="W2665"/>
      <c r="X2665" s="136"/>
      <c r="Y2665" s="136"/>
      <c r="Z2665" s="136"/>
      <c r="AA2665" s="136"/>
      <c r="AB2665" s="136"/>
      <c r="AC2665" s="136"/>
      <c r="AD2665" s="136"/>
      <c r="AE2665" s="136"/>
      <c r="AF2665" s="136"/>
      <c r="AG2665" s="136"/>
      <c r="AH2665" s="136"/>
      <c r="AI2665" s="136"/>
    </row>
    <row r="2666" spans="1:35" ht="15" x14ac:dyDescent="0.25">
      <c r="A2666" s="133">
        <v>400000</v>
      </c>
      <c r="B2666" s="133" t="s">
        <v>5761</v>
      </c>
      <c r="C2666" s="133">
        <v>4</v>
      </c>
      <c r="D2666" s="133" t="s">
        <v>5761</v>
      </c>
      <c r="E2666" s="133">
        <v>400</v>
      </c>
      <c r="F2666" s="133" t="s">
        <v>5761</v>
      </c>
      <c r="G2666" s="133">
        <v>40000</v>
      </c>
      <c r="H2666" s="133" t="s">
        <v>5761</v>
      </c>
      <c r="I2666" s="133">
        <v>881642</v>
      </c>
      <c r="J2666" s="133" t="s">
        <v>6148</v>
      </c>
      <c r="K2666" s="133" t="s">
        <v>6144</v>
      </c>
      <c r="L2666" s="135" t="str">
        <f t="shared" si="82"/>
        <v>BA</v>
      </c>
      <c r="M2666" s="131">
        <f t="shared" si="83"/>
        <v>0</v>
      </c>
      <c r="P2666" s="136"/>
      <c r="Q2666" s="136"/>
      <c r="R2666" s="136"/>
      <c r="S2666" s="136"/>
      <c r="T2666"/>
      <c r="U2666" s="136"/>
      <c r="V2666" s="136"/>
      <c r="W2666"/>
      <c r="X2666" s="136"/>
      <c r="Y2666" s="136"/>
      <c r="Z2666" s="136"/>
      <c r="AA2666" s="136"/>
      <c r="AB2666" s="136"/>
      <c r="AC2666" s="136"/>
      <c r="AD2666" s="136"/>
      <c r="AE2666" s="136"/>
      <c r="AF2666" s="136"/>
      <c r="AG2666" s="136"/>
      <c r="AH2666" s="136"/>
      <c r="AI2666" s="136"/>
    </row>
    <row r="2667" spans="1:35" ht="15" x14ac:dyDescent="0.25">
      <c r="A2667" s="133">
        <v>400000</v>
      </c>
      <c r="B2667" s="133" t="s">
        <v>5761</v>
      </c>
      <c r="C2667" s="133">
        <v>4</v>
      </c>
      <c r="D2667" s="133" t="s">
        <v>5761</v>
      </c>
      <c r="E2667" s="133">
        <v>400</v>
      </c>
      <c r="F2667" s="133" t="s">
        <v>5761</v>
      </c>
      <c r="G2667" s="133">
        <v>40000</v>
      </c>
      <c r="H2667" s="133" t="s">
        <v>5761</v>
      </c>
      <c r="I2667" s="133">
        <v>881643</v>
      </c>
      <c r="J2667" s="133" t="s">
        <v>6150</v>
      </c>
      <c r="K2667" s="133" t="s">
        <v>6144</v>
      </c>
      <c r="L2667" s="135" t="str">
        <f t="shared" si="82"/>
        <v>BA</v>
      </c>
      <c r="M2667" s="131">
        <f t="shared" si="83"/>
        <v>0</v>
      </c>
      <c r="P2667" s="136"/>
      <c r="Q2667" s="136"/>
      <c r="R2667" s="136"/>
      <c r="S2667" s="136"/>
      <c r="T2667"/>
      <c r="U2667" s="136"/>
      <c r="V2667" s="136"/>
      <c r="W2667"/>
      <c r="X2667" s="136"/>
      <c r="Y2667" s="136"/>
      <c r="Z2667" s="136"/>
      <c r="AA2667" s="136"/>
      <c r="AB2667" s="136"/>
      <c r="AC2667" s="136"/>
      <c r="AD2667" s="136"/>
      <c r="AE2667" s="136"/>
      <c r="AF2667" s="136"/>
      <c r="AG2667" s="136"/>
      <c r="AH2667" s="136"/>
      <c r="AI2667" s="136"/>
    </row>
    <row r="2668" spans="1:35" ht="15" x14ac:dyDescent="0.25">
      <c r="A2668" s="133">
        <v>400000</v>
      </c>
      <c r="B2668" s="133" t="s">
        <v>5761</v>
      </c>
      <c r="C2668" s="133">
        <v>4</v>
      </c>
      <c r="D2668" s="133" t="s">
        <v>5761</v>
      </c>
      <c r="E2668" s="133">
        <v>400</v>
      </c>
      <c r="F2668" s="133" t="s">
        <v>5761</v>
      </c>
      <c r="G2668" s="133">
        <v>40000</v>
      </c>
      <c r="H2668" s="133" t="s">
        <v>5761</v>
      </c>
      <c r="I2668" s="133">
        <v>881644</v>
      </c>
      <c r="J2668" s="133" t="s">
        <v>6152</v>
      </c>
      <c r="K2668" s="133" t="s">
        <v>6144</v>
      </c>
      <c r="L2668" s="135" t="str">
        <f t="shared" si="82"/>
        <v>BA</v>
      </c>
      <c r="M2668" s="131">
        <f t="shared" si="83"/>
        <v>0</v>
      </c>
      <c r="P2668" s="136"/>
      <c r="Q2668" s="136"/>
      <c r="R2668" s="136"/>
      <c r="S2668" s="136"/>
      <c r="T2668"/>
      <c r="U2668" s="136"/>
      <c r="V2668" s="136"/>
      <c r="W2668"/>
      <c r="X2668" s="136"/>
      <c r="Y2668" s="136"/>
      <c r="Z2668" s="136"/>
      <c r="AA2668" s="136"/>
      <c r="AB2668" s="136"/>
      <c r="AC2668" s="136"/>
      <c r="AD2668" s="136"/>
      <c r="AE2668" s="136"/>
      <c r="AF2668" s="136"/>
      <c r="AG2668" s="136"/>
      <c r="AH2668" s="136"/>
      <c r="AI2668" s="136"/>
    </row>
    <row r="2669" spans="1:35" ht="15" x14ac:dyDescent="0.25">
      <c r="A2669" s="133">
        <v>400000</v>
      </c>
      <c r="B2669" s="133" t="s">
        <v>5761</v>
      </c>
      <c r="C2669" s="133">
        <v>4</v>
      </c>
      <c r="D2669" s="133" t="s">
        <v>5761</v>
      </c>
      <c r="E2669" s="133">
        <v>400</v>
      </c>
      <c r="F2669" s="133" t="s">
        <v>5761</v>
      </c>
      <c r="G2669" s="133">
        <v>40000</v>
      </c>
      <c r="H2669" s="133" t="s">
        <v>5761</v>
      </c>
      <c r="I2669" s="133">
        <v>881645</v>
      </c>
      <c r="J2669" s="133" t="s">
        <v>6154</v>
      </c>
      <c r="K2669" s="133" t="s">
        <v>6144</v>
      </c>
      <c r="L2669" s="135" t="str">
        <f t="shared" si="82"/>
        <v>BA</v>
      </c>
      <c r="M2669" s="131">
        <f t="shared" si="83"/>
        <v>0</v>
      </c>
      <c r="P2669" s="136"/>
      <c r="Q2669" s="136"/>
      <c r="R2669" s="136"/>
      <c r="S2669" s="136"/>
      <c r="T2669"/>
      <c r="U2669" s="136"/>
      <c r="V2669" s="136"/>
      <c r="W2669"/>
      <c r="X2669" s="136"/>
      <c r="Y2669" s="136"/>
      <c r="Z2669" s="136"/>
      <c r="AA2669" s="136"/>
      <c r="AB2669" s="136"/>
      <c r="AC2669" s="136"/>
      <c r="AD2669" s="136"/>
      <c r="AE2669" s="136"/>
      <c r="AF2669" s="136"/>
      <c r="AG2669" s="136"/>
      <c r="AH2669" s="136"/>
      <c r="AI2669" s="136"/>
    </row>
    <row r="2670" spans="1:35" ht="15" x14ac:dyDescent="0.25">
      <c r="A2670" s="133">
        <v>400000</v>
      </c>
      <c r="B2670" s="133" t="s">
        <v>5761</v>
      </c>
      <c r="C2670" s="133">
        <v>4</v>
      </c>
      <c r="D2670" s="133" t="s">
        <v>5761</v>
      </c>
      <c r="E2670" s="133">
        <v>400</v>
      </c>
      <c r="F2670" s="133" t="s">
        <v>5761</v>
      </c>
      <c r="G2670" s="133">
        <v>40000</v>
      </c>
      <c r="H2670" s="133" t="s">
        <v>5761</v>
      </c>
      <c r="I2670" s="133">
        <v>881646</v>
      </c>
      <c r="J2670" s="133" t="s">
        <v>6156</v>
      </c>
      <c r="K2670" s="133" t="s">
        <v>6144</v>
      </c>
      <c r="L2670" s="135" t="str">
        <f t="shared" si="82"/>
        <v>BA</v>
      </c>
      <c r="M2670" s="131">
        <f t="shared" si="83"/>
        <v>0</v>
      </c>
      <c r="P2670" s="136"/>
      <c r="Q2670" s="136"/>
      <c r="R2670" s="136"/>
      <c r="S2670" s="136"/>
      <c r="T2670"/>
      <c r="U2670" s="136"/>
      <c r="V2670" s="136"/>
      <c r="W2670"/>
      <c r="X2670" s="136"/>
      <c r="Y2670" s="136"/>
      <c r="Z2670" s="136"/>
      <c r="AA2670" s="136"/>
      <c r="AB2670" s="136"/>
      <c r="AC2670" s="136"/>
      <c r="AD2670" s="136"/>
      <c r="AE2670" s="136"/>
      <c r="AF2670" s="136"/>
      <c r="AG2670" s="136"/>
      <c r="AH2670" s="136"/>
      <c r="AI2670" s="136"/>
    </row>
    <row r="2671" spans="1:35" ht="15" x14ac:dyDescent="0.25">
      <c r="A2671" s="133">
        <v>400000</v>
      </c>
      <c r="B2671" s="133" t="s">
        <v>5761</v>
      </c>
      <c r="C2671" s="133">
        <v>4</v>
      </c>
      <c r="D2671" s="133" t="s">
        <v>5761</v>
      </c>
      <c r="E2671" s="133">
        <v>400</v>
      </c>
      <c r="F2671" s="133" t="s">
        <v>5761</v>
      </c>
      <c r="G2671" s="133">
        <v>40000</v>
      </c>
      <c r="H2671" s="133" t="s">
        <v>5761</v>
      </c>
      <c r="I2671" s="133">
        <v>881647</v>
      </c>
      <c r="J2671" s="133" t="s">
        <v>6158</v>
      </c>
      <c r="K2671" s="133" t="s">
        <v>6144</v>
      </c>
      <c r="L2671" s="135" t="str">
        <f t="shared" si="82"/>
        <v>BA</v>
      </c>
      <c r="M2671" s="131">
        <f t="shared" si="83"/>
        <v>0</v>
      </c>
      <c r="P2671" s="136"/>
      <c r="Q2671" s="136"/>
      <c r="R2671" s="136"/>
      <c r="S2671" s="136"/>
      <c r="T2671"/>
      <c r="U2671" s="136"/>
      <c r="V2671" s="136"/>
      <c r="W2671"/>
      <c r="X2671" s="136"/>
      <c r="Y2671" s="136"/>
      <c r="Z2671" s="136"/>
      <c r="AA2671" s="136"/>
      <c r="AB2671" s="136"/>
      <c r="AC2671" s="136"/>
      <c r="AD2671" s="136"/>
      <c r="AE2671" s="136"/>
      <c r="AF2671" s="136"/>
      <c r="AG2671" s="136"/>
      <c r="AH2671" s="136"/>
      <c r="AI2671" s="136"/>
    </row>
    <row r="2672" spans="1:35" ht="15" x14ac:dyDescent="0.25">
      <c r="A2672" s="133">
        <v>400000</v>
      </c>
      <c r="B2672" s="133" t="s">
        <v>5761</v>
      </c>
      <c r="C2672" s="133">
        <v>4</v>
      </c>
      <c r="D2672" s="133" t="s">
        <v>5761</v>
      </c>
      <c r="E2672" s="133">
        <v>400</v>
      </c>
      <c r="F2672" s="133" t="s">
        <v>5761</v>
      </c>
      <c r="G2672" s="133">
        <v>40000</v>
      </c>
      <c r="H2672" s="133" t="s">
        <v>5761</v>
      </c>
      <c r="I2672" s="133">
        <v>881648</v>
      </c>
      <c r="J2672" s="133" t="s">
        <v>6160</v>
      </c>
      <c r="K2672" s="133" t="s">
        <v>6144</v>
      </c>
      <c r="L2672" s="135" t="str">
        <f t="shared" si="82"/>
        <v>BA</v>
      </c>
      <c r="M2672" s="131">
        <f t="shared" si="83"/>
        <v>0</v>
      </c>
      <c r="P2672" s="136"/>
      <c r="Q2672" s="136"/>
      <c r="R2672" s="136"/>
      <c r="S2672" s="136"/>
      <c r="T2672"/>
      <c r="U2672" s="136"/>
      <c r="V2672" s="136"/>
      <c r="W2672"/>
      <c r="X2672" s="136"/>
      <c r="Y2672" s="136"/>
      <c r="Z2672" s="136"/>
      <c r="AA2672" s="136"/>
      <c r="AB2672" s="136"/>
      <c r="AC2672" s="136"/>
      <c r="AD2672" s="136"/>
      <c r="AE2672" s="136"/>
      <c r="AF2672" s="136"/>
      <c r="AG2672" s="136"/>
      <c r="AH2672" s="136"/>
      <c r="AI2672" s="136"/>
    </row>
    <row r="2673" spans="1:35" ht="15" x14ac:dyDescent="0.25">
      <c r="A2673" s="133">
        <v>400000</v>
      </c>
      <c r="B2673" s="133" t="s">
        <v>5761</v>
      </c>
      <c r="C2673" s="133">
        <v>4</v>
      </c>
      <c r="D2673" s="133" t="s">
        <v>5761</v>
      </c>
      <c r="E2673" s="133">
        <v>400</v>
      </c>
      <c r="F2673" s="133" t="s">
        <v>5761</v>
      </c>
      <c r="G2673" s="133">
        <v>40000</v>
      </c>
      <c r="H2673" s="133" t="s">
        <v>5761</v>
      </c>
      <c r="I2673" s="133">
        <v>881649</v>
      </c>
      <c r="J2673" s="133" t="s">
        <v>6162</v>
      </c>
      <c r="K2673" s="133" t="s">
        <v>6144</v>
      </c>
      <c r="L2673" s="135" t="str">
        <f t="shared" si="82"/>
        <v>BA</v>
      </c>
      <c r="M2673" s="131">
        <f t="shared" si="83"/>
        <v>0</v>
      </c>
      <c r="P2673" s="136"/>
      <c r="Q2673" s="136"/>
      <c r="R2673" s="136"/>
      <c r="S2673" s="136"/>
      <c r="T2673"/>
      <c r="U2673" s="136"/>
      <c r="V2673" s="136"/>
      <c r="W2673"/>
      <c r="X2673" s="136"/>
      <c r="Y2673" s="136"/>
      <c r="Z2673" s="136"/>
      <c r="AA2673" s="136"/>
      <c r="AB2673" s="136"/>
      <c r="AC2673" s="136"/>
      <c r="AD2673" s="136"/>
      <c r="AE2673" s="136"/>
      <c r="AF2673" s="136"/>
      <c r="AG2673" s="136"/>
      <c r="AH2673" s="136"/>
      <c r="AI2673" s="136"/>
    </row>
    <row r="2674" spans="1:35" ht="15" x14ac:dyDescent="0.25">
      <c r="A2674" s="133">
        <v>400000</v>
      </c>
      <c r="B2674" s="133" t="s">
        <v>5761</v>
      </c>
      <c r="C2674" s="133">
        <v>4</v>
      </c>
      <c r="D2674" s="133" t="s">
        <v>5761</v>
      </c>
      <c r="E2674" s="133">
        <v>400</v>
      </c>
      <c r="F2674" s="133" t="s">
        <v>5761</v>
      </c>
      <c r="G2674" s="133">
        <v>40000</v>
      </c>
      <c r="H2674" s="133" t="s">
        <v>5761</v>
      </c>
      <c r="I2674" s="133">
        <v>881652</v>
      </c>
      <c r="J2674" s="133" t="s">
        <v>6164</v>
      </c>
      <c r="K2674" s="133" t="s">
        <v>6144</v>
      </c>
      <c r="L2674" s="135" t="str">
        <f t="shared" si="82"/>
        <v>BA</v>
      </c>
      <c r="M2674" s="131">
        <f t="shared" si="83"/>
        <v>0</v>
      </c>
      <c r="P2674" s="136"/>
      <c r="Q2674" s="136"/>
      <c r="R2674" s="136"/>
      <c r="S2674" s="136"/>
      <c r="T2674"/>
      <c r="U2674" s="136"/>
      <c r="V2674" s="136"/>
      <c r="W2674"/>
      <c r="X2674" s="136"/>
      <c r="Y2674" s="136"/>
      <c r="Z2674" s="136"/>
      <c r="AA2674" s="136"/>
      <c r="AB2674" s="136"/>
      <c r="AC2674" s="136"/>
      <c r="AD2674" s="136"/>
      <c r="AE2674" s="136"/>
      <c r="AF2674" s="136"/>
      <c r="AG2674" s="136"/>
      <c r="AH2674" s="136"/>
      <c r="AI2674" s="136"/>
    </row>
    <row r="2675" spans="1:35" ht="15" x14ac:dyDescent="0.25">
      <c r="A2675" s="133">
        <v>400000</v>
      </c>
      <c r="B2675" s="133" t="s">
        <v>5761</v>
      </c>
      <c r="C2675" s="133">
        <v>4</v>
      </c>
      <c r="D2675" s="133" t="s">
        <v>5761</v>
      </c>
      <c r="E2675" s="133">
        <v>400</v>
      </c>
      <c r="F2675" s="133" t="s">
        <v>5761</v>
      </c>
      <c r="G2675" s="133">
        <v>40000</v>
      </c>
      <c r="H2675" s="133" t="s">
        <v>5761</v>
      </c>
      <c r="I2675" s="133">
        <v>881653</v>
      </c>
      <c r="J2675" s="133" t="s">
        <v>6166</v>
      </c>
      <c r="K2675" s="133" t="s">
        <v>6144</v>
      </c>
      <c r="L2675" s="135" t="str">
        <f t="shared" si="82"/>
        <v>BA</v>
      </c>
      <c r="M2675" s="131">
        <f t="shared" si="83"/>
        <v>0</v>
      </c>
      <c r="P2675" s="136"/>
      <c r="Q2675" s="136"/>
      <c r="R2675" s="136"/>
      <c r="S2675" s="136"/>
      <c r="T2675"/>
      <c r="U2675" s="136"/>
      <c r="V2675" s="136"/>
      <c r="W2675"/>
      <c r="X2675" s="136"/>
      <c r="Y2675" s="136"/>
      <c r="Z2675" s="136"/>
      <c r="AA2675" s="136"/>
      <c r="AB2675" s="136"/>
      <c r="AC2675" s="136"/>
      <c r="AD2675" s="136"/>
      <c r="AE2675" s="136"/>
      <c r="AF2675" s="136"/>
      <c r="AG2675" s="136"/>
      <c r="AH2675" s="136"/>
      <c r="AI2675" s="136"/>
    </row>
    <row r="2676" spans="1:35" ht="15" x14ac:dyDescent="0.25">
      <c r="A2676" s="133">
        <v>400000</v>
      </c>
      <c r="B2676" s="133" t="s">
        <v>5761</v>
      </c>
      <c r="C2676" s="133">
        <v>4</v>
      </c>
      <c r="D2676" s="133" t="s">
        <v>5761</v>
      </c>
      <c r="E2676" s="133">
        <v>400</v>
      </c>
      <c r="F2676" s="133" t="s">
        <v>5761</v>
      </c>
      <c r="G2676" s="133">
        <v>40000</v>
      </c>
      <c r="H2676" s="133" t="s">
        <v>5761</v>
      </c>
      <c r="I2676" s="133">
        <v>881654</v>
      </c>
      <c r="J2676" s="133" t="s">
        <v>6168</v>
      </c>
      <c r="K2676" s="133" t="s">
        <v>6144</v>
      </c>
      <c r="L2676" s="135" t="str">
        <f t="shared" si="82"/>
        <v>BA</v>
      </c>
      <c r="M2676" s="131">
        <f t="shared" si="83"/>
        <v>0</v>
      </c>
      <c r="P2676" s="136"/>
      <c r="Q2676" s="136"/>
      <c r="R2676" s="136"/>
      <c r="S2676" s="136"/>
      <c r="T2676"/>
      <c r="U2676" s="136"/>
      <c r="V2676" s="136"/>
      <c r="W2676"/>
      <c r="X2676" s="136"/>
      <c r="Y2676" s="136"/>
      <c r="Z2676" s="136"/>
      <c r="AA2676" s="136"/>
      <c r="AB2676" s="136"/>
      <c r="AC2676" s="136"/>
      <c r="AD2676" s="136"/>
      <c r="AE2676" s="136"/>
      <c r="AF2676" s="136"/>
      <c r="AG2676" s="136"/>
      <c r="AH2676" s="136"/>
      <c r="AI2676" s="136"/>
    </row>
    <row r="2677" spans="1:35" ht="15" x14ac:dyDescent="0.25">
      <c r="A2677" s="133">
        <v>400000</v>
      </c>
      <c r="B2677" s="133" t="s">
        <v>5761</v>
      </c>
      <c r="C2677" s="133">
        <v>4</v>
      </c>
      <c r="D2677" s="133" t="s">
        <v>5761</v>
      </c>
      <c r="E2677" s="133">
        <v>400</v>
      </c>
      <c r="F2677" s="133" t="s">
        <v>5761</v>
      </c>
      <c r="G2677" s="133">
        <v>40000</v>
      </c>
      <c r="H2677" s="133" t="s">
        <v>5761</v>
      </c>
      <c r="I2677" s="133">
        <v>881659</v>
      </c>
      <c r="J2677" s="133" t="s">
        <v>6170</v>
      </c>
      <c r="K2677" s="133" t="s">
        <v>6144</v>
      </c>
      <c r="L2677" s="135" t="str">
        <f t="shared" si="82"/>
        <v>BA</v>
      </c>
      <c r="M2677" s="131">
        <f t="shared" si="83"/>
        <v>0</v>
      </c>
      <c r="P2677" s="136"/>
      <c r="Q2677" s="136"/>
      <c r="R2677" s="136"/>
      <c r="S2677" s="136"/>
      <c r="T2677"/>
      <c r="U2677" s="136"/>
      <c r="V2677" s="136"/>
      <c r="W2677"/>
      <c r="X2677" s="136"/>
      <c r="Y2677" s="136"/>
      <c r="Z2677" s="136"/>
      <c r="AA2677" s="136"/>
      <c r="AB2677" s="136"/>
      <c r="AC2677" s="136"/>
      <c r="AD2677" s="136"/>
      <c r="AE2677" s="136"/>
      <c r="AF2677" s="136"/>
      <c r="AG2677" s="136"/>
      <c r="AH2677" s="136"/>
      <c r="AI2677" s="136"/>
    </row>
    <row r="2678" spans="1:35" ht="15" x14ac:dyDescent="0.25">
      <c r="A2678" s="133">
        <v>400000</v>
      </c>
      <c r="B2678" s="133" t="s">
        <v>5761</v>
      </c>
      <c r="C2678" s="133">
        <v>4</v>
      </c>
      <c r="D2678" s="133" t="s">
        <v>5761</v>
      </c>
      <c r="E2678" s="133">
        <v>400</v>
      </c>
      <c r="F2678" s="133" t="s">
        <v>5761</v>
      </c>
      <c r="G2678" s="133">
        <v>40000</v>
      </c>
      <c r="H2678" s="133" t="s">
        <v>5761</v>
      </c>
      <c r="I2678" s="133">
        <v>881660</v>
      </c>
      <c r="J2678" s="133" t="s">
        <v>6172</v>
      </c>
      <c r="K2678" s="133" t="s">
        <v>6144</v>
      </c>
      <c r="L2678" s="135" t="str">
        <f t="shared" si="82"/>
        <v>BA</v>
      </c>
      <c r="M2678" s="131">
        <f t="shared" si="83"/>
        <v>0</v>
      </c>
      <c r="P2678" s="136"/>
      <c r="Q2678" s="136"/>
      <c r="R2678" s="136"/>
      <c r="S2678" s="136"/>
      <c r="T2678"/>
      <c r="U2678" s="136"/>
      <c r="V2678" s="136"/>
      <c r="W2678"/>
      <c r="X2678" s="136"/>
      <c r="Y2678" s="136"/>
      <c r="Z2678" s="136"/>
      <c r="AA2678" s="136"/>
      <c r="AB2678" s="136"/>
      <c r="AC2678" s="136"/>
      <c r="AD2678" s="136"/>
      <c r="AE2678" s="136"/>
      <c r="AF2678" s="136"/>
      <c r="AG2678" s="136"/>
      <c r="AH2678" s="136"/>
      <c r="AI2678" s="136"/>
    </row>
    <row r="2679" spans="1:35" ht="15" x14ac:dyDescent="0.25">
      <c r="A2679" s="133">
        <v>400000</v>
      </c>
      <c r="B2679" s="133" t="s">
        <v>5761</v>
      </c>
      <c r="C2679" s="133">
        <v>4</v>
      </c>
      <c r="D2679" s="133" t="s">
        <v>5761</v>
      </c>
      <c r="E2679" s="133">
        <v>400</v>
      </c>
      <c r="F2679" s="133" t="s">
        <v>5761</v>
      </c>
      <c r="G2679" s="133">
        <v>40000</v>
      </c>
      <c r="H2679" s="133" t="s">
        <v>5761</v>
      </c>
      <c r="I2679" s="133">
        <v>881661</v>
      </c>
      <c r="J2679" s="133" t="s">
        <v>6174</v>
      </c>
      <c r="K2679" s="133" t="s">
        <v>6144</v>
      </c>
      <c r="L2679" s="135" t="str">
        <f t="shared" si="82"/>
        <v>BA</v>
      </c>
      <c r="M2679" s="131">
        <f t="shared" si="83"/>
        <v>0</v>
      </c>
      <c r="P2679" s="136"/>
      <c r="Q2679" s="136"/>
      <c r="R2679" s="136"/>
      <c r="S2679" s="136"/>
      <c r="T2679"/>
      <c r="U2679" s="136"/>
      <c r="V2679" s="136"/>
      <c r="W2679"/>
      <c r="X2679" s="136"/>
      <c r="Y2679" s="136"/>
      <c r="Z2679" s="136"/>
      <c r="AA2679" s="136"/>
      <c r="AB2679" s="136"/>
      <c r="AC2679" s="136"/>
      <c r="AD2679" s="136"/>
      <c r="AE2679" s="136"/>
      <c r="AF2679" s="136"/>
      <c r="AG2679" s="136"/>
      <c r="AH2679" s="136"/>
      <c r="AI2679" s="136"/>
    </row>
    <row r="2680" spans="1:35" ht="15" x14ac:dyDescent="0.25">
      <c r="A2680" s="133">
        <v>400000</v>
      </c>
      <c r="B2680" s="133" t="s">
        <v>5761</v>
      </c>
      <c r="C2680" s="133">
        <v>4</v>
      </c>
      <c r="D2680" s="133" t="s">
        <v>5761</v>
      </c>
      <c r="E2680" s="133">
        <v>400</v>
      </c>
      <c r="F2680" s="133" t="s">
        <v>5761</v>
      </c>
      <c r="G2680" s="133">
        <v>40000</v>
      </c>
      <c r="H2680" s="133" t="s">
        <v>5761</v>
      </c>
      <c r="I2680" s="133">
        <v>881662</v>
      </c>
      <c r="J2680" s="133" t="s">
        <v>6176</v>
      </c>
      <c r="K2680" s="133" t="s">
        <v>6144</v>
      </c>
      <c r="L2680" s="135" t="str">
        <f t="shared" si="82"/>
        <v>BA</v>
      </c>
      <c r="M2680" s="131">
        <f t="shared" si="83"/>
        <v>0</v>
      </c>
      <c r="P2680" s="136"/>
      <c r="Q2680" s="136"/>
      <c r="R2680" s="136"/>
      <c r="S2680" s="136"/>
      <c r="T2680"/>
      <c r="U2680" s="136"/>
      <c r="V2680" s="136"/>
      <c r="W2680"/>
      <c r="X2680" s="136"/>
      <c r="Y2680" s="136"/>
      <c r="Z2680" s="136"/>
      <c r="AA2680" s="136"/>
      <c r="AB2680" s="136"/>
      <c r="AC2680" s="136"/>
      <c r="AD2680" s="136"/>
      <c r="AE2680" s="136"/>
      <c r="AF2680" s="136"/>
      <c r="AG2680" s="136"/>
      <c r="AH2680" s="136"/>
      <c r="AI2680" s="136"/>
    </row>
    <row r="2681" spans="1:35" ht="15" x14ac:dyDescent="0.25">
      <c r="A2681" s="133">
        <v>400000</v>
      </c>
      <c r="B2681" s="133" t="s">
        <v>5761</v>
      </c>
      <c r="C2681" s="133">
        <v>4</v>
      </c>
      <c r="D2681" s="133" t="s">
        <v>5761</v>
      </c>
      <c r="E2681" s="133">
        <v>400</v>
      </c>
      <c r="F2681" s="133" t="s">
        <v>5761</v>
      </c>
      <c r="G2681" s="133">
        <v>40000</v>
      </c>
      <c r="H2681" s="133" t="s">
        <v>5761</v>
      </c>
      <c r="I2681" s="133">
        <v>881663</v>
      </c>
      <c r="J2681" s="133" t="s">
        <v>6178</v>
      </c>
      <c r="K2681" s="133" t="s">
        <v>6144</v>
      </c>
      <c r="L2681" s="135" t="str">
        <f t="shared" si="82"/>
        <v>BA</v>
      </c>
      <c r="M2681" s="131">
        <f t="shared" si="83"/>
        <v>0</v>
      </c>
      <c r="P2681" s="136"/>
      <c r="Q2681" s="136"/>
      <c r="R2681" s="136"/>
      <c r="S2681" s="136"/>
      <c r="T2681"/>
      <c r="U2681" s="136"/>
      <c r="V2681" s="136"/>
      <c r="W2681"/>
      <c r="X2681" s="136"/>
      <c r="Y2681" s="136"/>
      <c r="Z2681" s="136"/>
      <c r="AA2681" s="136"/>
      <c r="AB2681" s="136"/>
      <c r="AC2681" s="136"/>
      <c r="AD2681" s="136"/>
      <c r="AE2681" s="136"/>
      <c r="AF2681" s="136"/>
      <c r="AG2681" s="136"/>
      <c r="AH2681" s="136"/>
      <c r="AI2681" s="136"/>
    </row>
    <row r="2682" spans="1:35" ht="15" x14ac:dyDescent="0.25">
      <c r="A2682" s="133">
        <v>400000</v>
      </c>
      <c r="B2682" s="133" t="s">
        <v>5761</v>
      </c>
      <c r="C2682" s="133">
        <v>4</v>
      </c>
      <c r="D2682" s="133" t="s">
        <v>5761</v>
      </c>
      <c r="E2682" s="133">
        <v>400</v>
      </c>
      <c r="F2682" s="133" t="s">
        <v>5761</v>
      </c>
      <c r="G2682" s="133">
        <v>40000</v>
      </c>
      <c r="H2682" s="133" t="s">
        <v>5761</v>
      </c>
      <c r="I2682" s="133">
        <v>881664</v>
      </c>
      <c r="J2682" s="133" t="s">
        <v>6180</v>
      </c>
      <c r="K2682" s="133" t="s">
        <v>6144</v>
      </c>
      <c r="L2682" s="135" t="str">
        <f t="shared" si="82"/>
        <v>BA</v>
      </c>
      <c r="M2682" s="131">
        <f t="shared" si="83"/>
        <v>0</v>
      </c>
      <c r="P2682" s="136"/>
      <c r="Q2682" s="136"/>
      <c r="R2682" s="136"/>
      <c r="S2682" s="136"/>
      <c r="T2682"/>
      <c r="U2682" s="136"/>
      <c r="V2682" s="136"/>
      <c r="W2682"/>
      <c r="X2682" s="136"/>
      <c r="Y2682" s="136"/>
      <c r="Z2682" s="136"/>
      <c r="AA2682" s="136"/>
      <c r="AB2682" s="136"/>
      <c r="AC2682" s="136"/>
      <c r="AD2682" s="136"/>
      <c r="AE2682" s="136"/>
      <c r="AF2682" s="136"/>
      <c r="AG2682" s="136"/>
      <c r="AH2682" s="136"/>
      <c r="AI2682" s="136"/>
    </row>
    <row r="2683" spans="1:35" ht="15" x14ac:dyDescent="0.25">
      <c r="A2683" s="133">
        <v>400000</v>
      </c>
      <c r="B2683" s="133" t="s">
        <v>5761</v>
      </c>
      <c r="C2683" s="133">
        <v>4</v>
      </c>
      <c r="D2683" s="133" t="s">
        <v>5761</v>
      </c>
      <c r="E2683" s="133">
        <v>400</v>
      </c>
      <c r="F2683" s="133" t="s">
        <v>5761</v>
      </c>
      <c r="G2683" s="133">
        <v>40000</v>
      </c>
      <c r="H2683" s="133" t="s">
        <v>5761</v>
      </c>
      <c r="I2683" s="133">
        <v>881665</v>
      </c>
      <c r="J2683" s="133" t="s">
        <v>6182</v>
      </c>
      <c r="K2683" s="133" t="s">
        <v>6144</v>
      </c>
      <c r="L2683" s="135" t="str">
        <f t="shared" si="82"/>
        <v>BA</v>
      </c>
      <c r="M2683" s="131">
        <f t="shared" si="83"/>
        <v>0</v>
      </c>
      <c r="P2683" s="136"/>
      <c r="Q2683" s="136"/>
      <c r="R2683" s="136"/>
      <c r="S2683" s="136"/>
      <c r="T2683"/>
      <c r="U2683" s="136"/>
      <c r="V2683" s="136"/>
      <c r="W2683"/>
      <c r="X2683" s="136"/>
      <c r="Y2683" s="136"/>
      <c r="Z2683" s="136"/>
      <c r="AA2683" s="136"/>
      <c r="AB2683" s="136"/>
      <c r="AC2683" s="136"/>
      <c r="AD2683" s="136"/>
      <c r="AE2683" s="136"/>
      <c r="AF2683" s="136"/>
      <c r="AG2683" s="136"/>
      <c r="AH2683" s="136"/>
      <c r="AI2683" s="136"/>
    </row>
    <row r="2684" spans="1:35" ht="15" x14ac:dyDescent="0.25">
      <c r="A2684" s="133">
        <v>400000</v>
      </c>
      <c r="B2684" s="133" t="s">
        <v>5761</v>
      </c>
      <c r="C2684" s="133">
        <v>4</v>
      </c>
      <c r="D2684" s="133" t="s">
        <v>5761</v>
      </c>
      <c r="E2684" s="133">
        <v>400</v>
      </c>
      <c r="F2684" s="133" t="s">
        <v>5761</v>
      </c>
      <c r="G2684" s="133">
        <v>40000</v>
      </c>
      <c r="H2684" s="133" t="s">
        <v>5761</v>
      </c>
      <c r="I2684" s="133">
        <v>881670</v>
      </c>
      <c r="J2684" s="133" t="s">
        <v>5977</v>
      </c>
      <c r="K2684" s="133" t="s">
        <v>6144</v>
      </c>
      <c r="L2684" s="135" t="str">
        <f t="shared" si="82"/>
        <v>BA</v>
      </c>
      <c r="M2684" s="131">
        <f t="shared" si="83"/>
        <v>0</v>
      </c>
      <c r="P2684" s="136"/>
      <c r="Q2684" s="136"/>
      <c r="R2684" s="136"/>
      <c r="S2684" s="136"/>
      <c r="T2684"/>
      <c r="U2684" s="136"/>
      <c r="V2684" s="136"/>
      <c r="W2684"/>
      <c r="X2684" s="136"/>
      <c r="Y2684" s="136"/>
      <c r="Z2684" s="136"/>
      <c r="AA2684" s="136"/>
      <c r="AB2684" s="136"/>
      <c r="AC2684" s="136"/>
      <c r="AD2684" s="136"/>
      <c r="AE2684" s="136"/>
      <c r="AF2684" s="136"/>
      <c r="AG2684" s="136"/>
      <c r="AH2684" s="136"/>
      <c r="AI2684" s="136"/>
    </row>
    <row r="2685" spans="1:35" ht="15" x14ac:dyDescent="0.25">
      <c r="A2685" s="133">
        <v>400000</v>
      </c>
      <c r="B2685" s="133" t="s">
        <v>5761</v>
      </c>
      <c r="C2685" s="133">
        <v>4</v>
      </c>
      <c r="D2685" s="133" t="s">
        <v>5761</v>
      </c>
      <c r="E2685" s="133">
        <v>400</v>
      </c>
      <c r="F2685" s="133" t="s">
        <v>5761</v>
      </c>
      <c r="G2685" s="133">
        <v>40000</v>
      </c>
      <c r="H2685" s="133" t="s">
        <v>5761</v>
      </c>
      <c r="I2685" s="133">
        <v>881675</v>
      </c>
      <c r="J2685" s="133" t="s">
        <v>6185</v>
      </c>
      <c r="K2685" s="133" t="s">
        <v>6186</v>
      </c>
      <c r="L2685" s="135" t="str">
        <f t="shared" si="82"/>
        <v>BA</v>
      </c>
      <c r="M2685" s="131">
        <f t="shared" si="83"/>
        <v>0</v>
      </c>
      <c r="P2685" s="136"/>
      <c r="Q2685" s="136"/>
      <c r="R2685" s="136"/>
      <c r="S2685" s="136"/>
      <c r="T2685"/>
      <c r="U2685" s="136"/>
      <c r="V2685" s="136"/>
      <c r="W2685"/>
      <c r="X2685" s="136"/>
      <c r="Y2685" s="136"/>
      <c r="Z2685" s="136"/>
      <c r="AA2685" s="136"/>
      <c r="AB2685" s="136"/>
      <c r="AC2685" s="136"/>
      <c r="AD2685" s="136"/>
      <c r="AE2685" s="136"/>
      <c r="AF2685" s="136"/>
      <c r="AG2685" s="136"/>
      <c r="AH2685" s="136"/>
      <c r="AI2685" s="136"/>
    </row>
    <row r="2686" spans="1:35" ht="15" x14ac:dyDescent="0.25">
      <c r="A2686" s="133">
        <v>400000</v>
      </c>
      <c r="B2686" s="133" t="s">
        <v>5761</v>
      </c>
      <c r="C2686" s="133">
        <v>4</v>
      </c>
      <c r="D2686" s="133" t="s">
        <v>5761</v>
      </c>
      <c r="E2686" s="133">
        <v>400</v>
      </c>
      <c r="F2686" s="133" t="s">
        <v>5761</v>
      </c>
      <c r="G2686" s="133">
        <v>40000</v>
      </c>
      <c r="H2686" s="133" t="s">
        <v>5761</v>
      </c>
      <c r="I2686" s="133">
        <v>881676</v>
      </c>
      <c r="J2686" s="133" t="s">
        <v>6188</v>
      </c>
      <c r="K2686" s="133" t="s">
        <v>6186</v>
      </c>
      <c r="L2686" s="135" t="str">
        <f t="shared" si="82"/>
        <v>BA</v>
      </c>
      <c r="M2686" s="131">
        <f t="shared" si="83"/>
        <v>0</v>
      </c>
      <c r="P2686" s="136"/>
      <c r="Q2686" s="136"/>
      <c r="R2686" s="136"/>
      <c r="S2686" s="136"/>
      <c r="T2686"/>
      <c r="U2686" s="136"/>
      <c r="V2686" s="136"/>
      <c r="W2686"/>
      <c r="X2686" s="136"/>
      <c r="Y2686" s="136"/>
      <c r="Z2686" s="136"/>
      <c r="AA2686" s="136"/>
      <c r="AB2686" s="136"/>
      <c r="AC2686" s="136"/>
      <c r="AD2686" s="136"/>
      <c r="AE2686" s="136"/>
      <c r="AF2686" s="136"/>
      <c r="AG2686" s="136"/>
      <c r="AH2686" s="136"/>
      <c r="AI2686" s="136"/>
    </row>
    <row r="2687" spans="1:35" ht="15" x14ac:dyDescent="0.25">
      <c r="A2687" s="133">
        <v>400000</v>
      </c>
      <c r="B2687" s="133" t="s">
        <v>5761</v>
      </c>
      <c r="C2687" s="133">
        <v>4</v>
      </c>
      <c r="D2687" s="133" t="s">
        <v>5761</v>
      </c>
      <c r="E2687" s="133">
        <v>400</v>
      </c>
      <c r="F2687" s="133" t="s">
        <v>5761</v>
      </c>
      <c r="G2687" s="133">
        <v>40000</v>
      </c>
      <c r="H2687" s="133" t="s">
        <v>5761</v>
      </c>
      <c r="I2687" s="133">
        <v>881677</v>
      </c>
      <c r="J2687" s="133" t="s">
        <v>6190</v>
      </c>
      <c r="K2687" s="133" t="s">
        <v>6186</v>
      </c>
      <c r="L2687" s="135" t="str">
        <f t="shared" si="82"/>
        <v>BA</v>
      </c>
      <c r="M2687" s="131">
        <f t="shared" si="83"/>
        <v>0</v>
      </c>
      <c r="P2687" s="136"/>
      <c r="Q2687" s="136"/>
      <c r="R2687" s="136"/>
      <c r="S2687" s="136"/>
      <c r="T2687"/>
      <c r="U2687" s="136"/>
      <c r="V2687" s="136"/>
      <c r="W2687"/>
      <c r="X2687" s="136"/>
      <c r="Y2687" s="136"/>
      <c r="Z2687" s="136"/>
      <c r="AA2687" s="136"/>
      <c r="AB2687" s="136"/>
      <c r="AC2687" s="136"/>
      <c r="AD2687" s="136"/>
      <c r="AE2687" s="136"/>
      <c r="AF2687" s="136"/>
      <c r="AG2687" s="136"/>
      <c r="AH2687" s="136"/>
      <c r="AI2687" s="136"/>
    </row>
    <row r="2688" spans="1:35" ht="15" x14ac:dyDescent="0.25">
      <c r="A2688" s="133">
        <v>400000</v>
      </c>
      <c r="B2688" s="133" t="s">
        <v>5761</v>
      </c>
      <c r="C2688" s="133">
        <v>4</v>
      </c>
      <c r="D2688" s="133" t="s">
        <v>5761</v>
      </c>
      <c r="E2688" s="133">
        <v>400</v>
      </c>
      <c r="F2688" s="133" t="s">
        <v>5761</v>
      </c>
      <c r="G2688" s="133">
        <v>40000</v>
      </c>
      <c r="H2688" s="133" t="s">
        <v>5761</v>
      </c>
      <c r="I2688" s="133">
        <v>881678</v>
      </c>
      <c r="J2688" s="133" t="s">
        <v>1163</v>
      </c>
      <c r="K2688" s="133" t="s">
        <v>6186</v>
      </c>
      <c r="L2688" s="135" t="str">
        <f t="shared" si="82"/>
        <v>BA</v>
      </c>
      <c r="M2688" s="131">
        <f t="shared" si="83"/>
        <v>0</v>
      </c>
      <c r="P2688" s="136"/>
      <c r="Q2688" s="136"/>
      <c r="R2688" s="136"/>
      <c r="S2688" s="136"/>
      <c r="T2688"/>
      <c r="U2688" s="136"/>
      <c r="V2688" s="136"/>
      <c r="W2688"/>
      <c r="X2688" s="136"/>
      <c r="Y2688" s="136"/>
      <c r="Z2688" s="136"/>
      <c r="AA2688" s="136"/>
      <c r="AB2688" s="136"/>
      <c r="AC2688" s="136"/>
      <c r="AD2688" s="136"/>
      <c r="AE2688" s="136"/>
      <c r="AF2688" s="136"/>
      <c r="AG2688" s="136"/>
      <c r="AH2688" s="136"/>
      <c r="AI2688" s="136"/>
    </row>
    <row r="2689" spans="1:35" ht="15" x14ac:dyDescent="0.25">
      <c r="A2689" s="133">
        <v>400000</v>
      </c>
      <c r="B2689" s="133" t="s">
        <v>5761</v>
      </c>
      <c r="C2689" s="133">
        <v>4</v>
      </c>
      <c r="D2689" s="133" t="s">
        <v>5761</v>
      </c>
      <c r="E2689" s="133">
        <v>400</v>
      </c>
      <c r="F2689" s="133" t="s">
        <v>5761</v>
      </c>
      <c r="G2689" s="133">
        <v>40000</v>
      </c>
      <c r="H2689" s="133" t="s">
        <v>5761</v>
      </c>
      <c r="I2689" s="133">
        <v>881679</v>
      </c>
      <c r="J2689" s="133" t="s">
        <v>6193</v>
      </c>
      <c r="K2689" s="133" t="s">
        <v>6186</v>
      </c>
      <c r="L2689" s="135" t="str">
        <f t="shared" si="82"/>
        <v>BA</v>
      </c>
      <c r="M2689" s="131">
        <f t="shared" si="83"/>
        <v>0</v>
      </c>
      <c r="P2689" s="136"/>
      <c r="Q2689" s="136"/>
      <c r="R2689" s="136"/>
      <c r="S2689" s="136"/>
      <c r="T2689"/>
      <c r="U2689" s="136"/>
      <c r="V2689" s="136"/>
      <c r="W2689"/>
      <c r="X2689" s="136"/>
      <c r="Y2689" s="136"/>
      <c r="Z2689" s="136"/>
      <c r="AA2689" s="136"/>
      <c r="AB2689" s="136"/>
      <c r="AC2689" s="136"/>
      <c r="AD2689" s="136"/>
      <c r="AE2689" s="136"/>
      <c r="AF2689" s="136"/>
      <c r="AG2689" s="136"/>
      <c r="AH2689" s="136"/>
      <c r="AI2689" s="136"/>
    </row>
    <row r="2690" spans="1:35" ht="15" x14ac:dyDescent="0.25">
      <c r="A2690" s="133">
        <v>400000</v>
      </c>
      <c r="B2690" s="133" t="s">
        <v>5761</v>
      </c>
      <c r="C2690" s="133">
        <v>4</v>
      </c>
      <c r="D2690" s="133" t="s">
        <v>5761</v>
      </c>
      <c r="E2690" s="133">
        <v>400</v>
      </c>
      <c r="F2690" s="133" t="s">
        <v>5761</v>
      </c>
      <c r="G2690" s="133">
        <v>40000</v>
      </c>
      <c r="H2690" s="133" t="s">
        <v>5761</v>
      </c>
      <c r="I2690" s="133">
        <v>881680</v>
      </c>
      <c r="J2690" s="133" t="s">
        <v>6195</v>
      </c>
      <c r="K2690" s="133" t="s">
        <v>6186</v>
      </c>
      <c r="L2690" s="135" t="str">
        <f t="shared" si="82"/>
        <v>BA</v>
      </c>
      <c r="M2690" s="131">
        <f t="shared" si="83"/>
        <v>0</v>
      </c>
      <c r="P2690" s="136"/>
      <c r="Q2690" s="136"/>
      <c r="R2690" s="136"/>
      <c r="S2690" s="136"/>
      <c r="T2690"/>
      <c r="U2690" s="136"/>
      <c r="V2690" s="136"/>
      <c r="W2690"/>
      <c r="X2690" s="136"/>
      <c r="Y2690" s="136"/>
      <c r="Z2690" s="136"/>
      <c r="AA2690" s="136"/>
      <c r="AB2690" s="136"/>
      <c r="AC2690" s="136"/>
      <c r="AD2690" s="136"/>
      <c r="AE2690" s="136"/>
      <c r="AF2690" s="136"/>
      <c r="AG2690" s="136"/>
      <c r="AH2690" s="136"/>
      <c r="AI2690" s="136"/>
    </row>
    <row r="2691" spans="1:35" ht="15" x14ac:dyDescent="0.25">
      <c r="A2691" s="133">
        <v>400000</v>
      </c>
      <c r="B2691" s="133" t="s">
        <v>5761</v>
      </c>
      <c r="C2691" s="133">
        <v>4</v>
      </c>
      <c r="D2691" s="133" t="s">
        <v>5761</v>
      </c>
      <c r="E2691" s="133">
        <v>400</v>
      </c>
      <c r="F2691" s="133" t="s">
        <v>5761</v>
      </c>
      <c r="G2691" s="133">
        <v>40000</v>
      </c>
      <c r="H2691" s="133" t="s">
        <v>5761</v>
      </c>
      <c r="I2691" s="133">
        <v>881681</v>
      </c>
      <c r="J2691" s="133" t="s">
        <v>6197</v>
      </c>
      <c r="K2691" s="133" t="s">
        <v>6186</v>
      </c>
      <c r="L2691" s="135" t="str">
        <f t="shared" si="82"/>
        <v>BA</v>
      </c>
      <c r="M2691" s="131">
        <f t="shared" si="83"/>
        <v>0</v>
      </c>
      <c r="P2691" s="136"/>
      <c r="Q2691" s="136"/>
      <c r="R2691" s="136"/>
      <c r="S2691" s="136"/>
      <c r="T2691"/>
      <c r="U2691" s="136"/>
      <c r="V2691" s="136"/>
      <c r="W2691"/>
      <c r="X2691" s="136"/>
      <c r="Y2691" s="136"/>
      <c r="Z2691" s="136"/>
      <c r="AA2691" s="136"/>
      <c r="AB2691" s="136"/>
      <c r="AC2691" s="136"/>
      <c r="AD2691" s="136"/>
      <c r="AE2691" s="136"/>
      <c r="AF2691" s="136"/>
      <c r="AG2691" s="136"/>
      <c r="AH2691" s="136"/>
      <c r="AI2691" s="136"/>
    </row>
    <row r="2692" spans="1:35" ht="15" x14ac:dyDescent="0.25">
      <c r="A2692" s="133">
        <v>400000</v>
      </c>
      <c r="B2692" s="133" t="s">
        <v>5761</v>
      </c>
      <c r="C2692" s="133">
        <v>4</v>
      </c>
      <c r="D2692" s="133" t="s">
        <v>5761</v>
      </c>
      <c r="E2692" s="133">
        <v>400</v>
      </c>
      <c r="F2692" s="133" t="s">
        <v>5761</v>
      </c>
      <c r="G2692" s="133">
        <v>40000</v>
      </c>
      <c r="H2692" s="133" t="s">
        <v>5761</v>
      </c>
      <c r="I2692" s="133">
        <v>881682</v>
      </c>
      <c r="J2692" s="133" t="s">
        <v>6199</v>
      </c>
      <c r="K2692" s="133" t="s">
        <v>6186</v>
      </c>
      <c r="L2692" s="135" t="str">
        <f t="shared" si="82"/>
        <v>BA</v>
      </c>
      <c r="M2692" s="131">
        <f t="shared" si="83"/>
        <v>0</v>
      </c>
      <c r="P2692" s="136"/>
      <c r="Q2692" s="136"/>
      <c r="R2692" s="136"/>
      <c r="S2692" s="136"/>
      <c r="T2692"/>
      <c r="U2692" s="136"/>
      <c r="V2692" s="136"/>
      <c r="W2692"/>
      <c r="X2692" s="136"/>
      <c r="Y2692" s="136"/>
      <c r="Z2692" s="136"/>
      <c r="AA2692" s="136"/>
      <c r="AB2692" s="136"/>
      <c r="AC2692" s="136"/>
      <c r="AD2692" s="136"/>
      <c r="AE2692" s="136"/>
      <c r="AF2692" s="136"/>
      <c r="AG2692" s="136"/>
      <c r="AH2692" s="136"/>
      <c r="AI2692" s="136"/>
    </row>
    <row r="2693" spans="1:35" ht="15" x14ac:dyDescent="0.25">
      <c r="A2693" s="133">
        <v>400000</v>
      </c>
      <c r="B2693" s="133" t="s">
        <v>5761</v>
      </c>
      <c r="C2693" s="133">
        <v>4</v>
      </c>
      <c r="D2693" s="133" t="s">
        <v>5761</v>
      </c>
      <c r="E2693" s="133">
        <v>400</v>
      </c>
      <c r="F2693" s="133" t="s">
        <v>5761</v>
      </c>
      <c r="G2693" s="133">
        <v>40000</v>
      </c>
      <c r="H2693" s="133" t="s">
        <v>5761</v>
      </c>
      <c r="I2693" s="133">
        <v>881683</v>
      </c>
      <c r="J2693" s="133" t="s">
        <v>6201</v>
      </c>
      <c r="K2693" s="133" t="s">
        <v>6186</v>
      </c>
      <c r="L2693" s="135" t="str">
        <f t="shared" ref="L2693:L2756" si="84">IF(K2693=102,"AA102",IF(K2693=103,"AA103",VLOOKUP(C2693,$AJ$5:$AK$13,2,0)))</f>
        <v>BA</v>
      </c>
      <c r="M2693" s="131">
        <f t="shared" si="83"/>
        <v>0</v>
      </c>
      <c r="P2693" s="136"/>
      <c r="Q2693" s="136"/>
      <c r="R2693" s="136"/>
      <c r="S2693" s="136"/>
      <c r="T2693"/>
      <c r="U2693" s="136"/>
      <c r="V2693" s="136"/>
      <c r="W2693"/>
      <c r="X2693" s="136"/>
      <c r="Y2693" s="136"/>
      <c r="Z2693" s="136"/>
      <c r="AA2693" s="136"/>
      <c r="AB2693" s="136"/>
      <c r="AC2693" s="136"/>
      <c r="AD2693" s="136"/>
      <c r="AE2693" s="136"/>
      <c r="AF2693" s="136"/>
      <c r="AG2693" s="136"/>
      <c r="AH2693" s="136"/>
      <c r="AI2693" s="136"/>
    </row>
    <row r="2694" spans="1:35" ht="15" x14ac:dyDescent="0.25">
      <c r="A2694" s="133">
        <v>400000</v>
      </c>
      <c r="B2694" s="133" t="s">
        <v>5761</v>
      </c>
      <c r="C2694" s="133">
        <v>4</v>
      </c>
      <c r="D2694" s="133" t="s">
        <v>5761</v>
      </c>
      <c r="E2694" s="133">
        <v>400</v>
      </c>
      <c r="F2694" s="133" t="s">
        <v>5761</v>
      </c>
      <c r="G2694" s="133">
        <v>40000</v>
      </c>
      <c r="H2694" s="133" t="s">
        <v>5761</v>
      </c>
      <c r="I2694" s="133">
        <v>881685</v>
      </c>
      <c r="J2694" s="133" t="s">
        <v>6203</v>
      </c>
      <c r="K2694" s="133" t="s">
        <v>6186</v>
      </c>
      <c r="L2694" s="135" t="str">
        <f t="shared" si="84"/>
        <v>BA</v>
      </c>
      <c r="M2694" s="131">
        <f t="shared" ref="M2694:M2757" si="85">VLOOKUP(H2694,$W$5:$X$227,2,FALSE)</f>
        <v>0</v>
      </c>
      <c r="P2694" s="136"/>
      <c r="Q2694" s="136"/>
      <c r="R2694" s="136"/>
      <c r="S2694" s="136"/>
      <c r="T2694"/>
      <c r="U2694" s="136"/>
      <c r="V2694" s="136"/>
      <c r="W2694"/>
      <c r="X2694" s="136"/>
      <c r="Y2694" s="136"/>
      <c r="Z2694" s="136"/>
      <c r="AA2694" s="136"/>
      <c r="AB2694" s="136"/>
      <c r="AC2694" s="136"/>
      <c r="AD2694" s="136"/>
      <c r="AE2694" s="136"/>
      <c r="AF2694" s="136"/>
      <c r="AG2694" s="136"/>
      <c r="AH2694" s="136"/>
      <c r="AI2694" s="136"/>
    </row>
    <row r="2695" spans="1:35" ht="15" x14ac:dyDescent="0.25">
      <c r="A2695" s="133">
        <v>400000</v>
      </c>
      <c r="B2695" s="133" t="s">
        <v>5761</v>
      </c>
      <c r="C2695" s="133">
        <v>4</v>
      </c>
      <c r="D2695" s="133" t="s">
        <v>5761</v>
      </c>
      <c r="E2695" s="133">
        <v>400</v>
      </c>
      <c r="F2695" s="133" t="s">
        <v>5761</v>
      </c>
      <c r="G2695" s="133">
        <v>40000</v>
      </c>
      <c r="H2695" s="133" t="s">
        <v>5761</v>
      </c>
      <c r="I2695" s="133">
        <v>881686</v>
      </c>
      <c r="J2695" s="133" t="s">
        <v>6205</v>
      </c>
      <c r="K2695" s="133" t="s">
        <v>6186</v>
      </c>
      <c r="L2695" s="135" t="str">
        <f t="shared" si="84"/>
        <v>BA</v>
      </c>
      <c r="M2695" s="131">
        <f t="shared" si="85"/>
        <v>0</v>
      </c>
      <c r="P2695" s="136"/>
      <c r="Q2695" s="136"/>
      <c r="R2695" s="136"/>
      <c r="S2695" s="136"/>
      <c r="T2695"/>
      <c r="U2695" s="136"/>
      <c r="V2695" s="136"/>
      <c r="W2695"/>
      <c r="X2695" s="136"/>
      <c r="Y2695" s="136"/>
      <c r="Z2695" s="136"/>
      <c r="AA2695" s="136"/>
      <c r="AB2695" s="136"/>
      <c r="AC2695" s="136"/>
      <c r="AD2695" s="136"/>
      <c r="AE2695" s="136"/>
      <c r="AF2695" s="136"/>
      <c r="AG2695" s="136"/>
      <c r="AH2695" s="136"/>
      <c r="AI2695" s="136"/>
    </row>
    <row r="2696" spans="1:35" ht="15" x14ac:dyDescent="0.25">
      <c r="A2696" s="133">
        <v>400000</v>
      </c>
      <c r="B2696" s="133" t="s">
        <v>5761</v>
      </c>
      <c r="C2696" s="133">
        <v>4</v>
      </c>
      <c r="D2696" s="133" t="s">
        <v>5761</v>
      </c>
      <c r="E2696" s="133">
        <v>400</v>
      </c>
      <c r="F2696" s="133" t="s">
        <v>5761</v>
      </c>
      <c r="G2696" s="133">
        <v>40000</v>
      </c>
      <c r="H2696" s="133" t="s">
        <v>5761</v>
      </c>
      <c r="I2696" s="133">
        <v>881687</v>
      </c>
      <c r="J2696" s="133" t="s">
        <v>6207</v>
      </c>
      <c r="K2696" s="133" t="s">
        <v>6186</v>
      </c>
      <c r="L2696" s="135" t="str">
        <f t="shared" si="84"/>
        <v>BA</v>
      </c>
      <c r="M2696" s="131">
        <f t="shared" si="85"/>
        <v>0</v>
      </c>
      <c r="P2696" s="136"/>
      <c r="Q2696" s="136"/>
      <c r="R2696" s="136"/>
      <c r="S2696" s="136"/>
      <c r="T2696"/>
      <c r="U2696" s="136"/>
      <c r="V2696" s="136"/>
      <c r="W2696"/>
      <c r="X2696" s="136"/>
      <c r="Y2696" s="136"/>
      <c r="Z2696" s="136"/>
      <c r="AA2696" s="136"/>
      <c r="AB2696" s="136"/>
      <c r="AC2696" s="136"/>
      <c r="AD2696" s="136"/>
      <c r="AE2696" s="136"/>
      <c r="AF2696" s="136"/>
      <c r="AG2696" s="136"/>
      <c r="AH2696" s="136"/>
      <c r="AI2696" s="136"/>
    </row>
    <row r="2697" spans="1:35" ht="15" x14ac:dyDescent="0.25">
      <c r="A2697" s="133">
        <v>400000</v>
      </c>
      <c r="B2697" s="133" t="s">
        <v>5761</v>
      </c>
      <c r="C2697" s="133">
        <v>4</v>
      </c>
      <c r="D2697" s="133" t="s">
        <v>5761</v>
      </c>
      <c r="E2697" s="133">
        <v>400</v>
      </c>
      <c r="F2697" s="133" t="s">
        <v>5761</v>
      </c>
      <c r="G2697" s="133">
        <v>40000</v>
      </c>
      <c r="H2697" s="133" t="s">
        <v>5761</v>
      </c>
      <c r="I2697" s="133">
        <v>881688</v>
      </c>
      <c r="J2697" s="133" t="s">
        <v>6209</v>
      </c>
      <c r="K2697" s="133" t="s">
        <v>6186</v>
      </c>
      <c r="L2697" s="135" t="str">
        <f t="shared" si="84"/>
        <v>BA</v>
      </c>
      <c r="M2697" s="131">
        <f t="shared" si="85"/>
        <v>0</v>
      </c>
      <c r="P2697" s="136"/>
      <c r="Q2697" s="136"/>
      <c r="R2697" s="136"/>
      <c r="S2697" s="136"/>
      <c r="T2697"/>
      <c r="U2697" s="136"/>
      <c r="V2697" s="136"/>
      <c r="W2697"/>
      <c r="X2697" s="136"/>
      <c r="Y2697" s="136"/>
      <c r="Z2697" s="136"/>
      <c r="AA2697" s="136"/>
      <c r="AB2697" s="136"/>
      <c r="AC2697" s="136"/>
      <c r="AD2697" s="136"/>
      <c r="AE2697" s="136"/>
      <c r="AF2697" s="136"/>
      <c r="AG2697" s="136"/>
      <c r="AH2697" s="136"/>
      <c r="AI2697" s="136"/>
    </row>
    <row r="2698" spans="1:35" ht="12.75" customHeight="1" x14ac:dyDescent="0.25">
      <c r="A2698" s="133">
        <v>400000</v>
      </c>
      <c r="B2698" s="133" t="s">
        <v>5761</v>
      </c>
      <c r="C2698" s="133">
        <v>4</v>
      </c>
      <c r="D2698" s="133" t="s">
        <v>5761</v>
      </c>
      <c r="E2698" s="133">
        <v>400</v>
      </c>
      <c r="F2698" s="133" t="s">
        <v>5761</v>
      </c>
      <c r="G2698" s="133">
        <v>40000</v>
      </c>
      <c r="H2698" s="133" t="s">
        <v>5761</v>
      </c>
      <c r="I2698" s="133">
        <v>881690</v>
      </c>
      <c r="J2698" s="133" t="s">
        <v>6211</v>
      </c>
      <c r="K2698" s="133" t="s">
        <v>6186</v>
      </c>
      <c r="L2698" s="135" t="str">
        <f t="shared" si="84"/>
        <v>BA</v>
      </c>
      <c r="M2698" s="131">
        <f t="shared" si="85"/>
        <v>0</v>
      </c>
      <c r="P2698" s="136"/>
      <c r="Q2698" s="136"/>
      <c r="R2698" s="136"/>
      <c r="S2698" s="136"/>
      <c r="T2698"/>
      <c r="U2698" s="136"/>
      <c r="V2698" s="136"/>
      <c r="W2698"/>
      <c r="X2698" s="136"/>
      <c r="Y2698" s="136"/>
      <c r="Z2698" s="136"/>
      <c r="AA2698" s="136"/>
      <c r="AB2698" s="136"/>
      <c r="AC2698" s="136"/>
      <c r="AD2698" s="136"/>
      <c r="AE2698" s="136"/>
      <c r="AF2698" s="136"/>
      <c r="AG2698" s="136"/>
      <c r="AH2698" s="136"/>
      <c r="AI2698" s="136"/>
    </row>
    <row r="2699" spans="1:35" ht="12.75" customHeight="1" x14ac:dyDescent="0.25">
      <c r="A2699" s="133">
        <v>400000</v>
      </c>
      <c r="B2699" s="133" t="s">
        <v>5761</v>
      </c>
      <c r="C2699" s="133">
        <v>4</v>
      </c>
      <c r="D2699" s="133" t="s">
        <v>5761</v>
      </c>
      <c r="E2699" s="133">
        <v>400</v>
      </c>
      <c r="F2699" s="133" t="s">
        <v>5761</v>
      </c>
      <c r="G2699" s="133">
        <v>40000</v>
      </c>
      <c r="H2699" s="133" t="s">
        <v>5761</v>
      </c>
      <c r="I2699" s="133">
        <v>881692</v>
      </c>
      <c r="J2699" s="133" t="s">
        <v>6213</v>
      </c>
      <c r="K2699" s="133" t="s">
        <v>6186</v>
      </c>
      <c r="L2699" s="135" t="str">
        <f t="shared" si="84"/>
        <v>BA</v>
      </c>
      <c r="M2699" s="131">
        <f t="shared" si="85"/>
        <v>0</v>
      </c>
      <c r="P2699" s="136"/>
      <c r="Q2699" s="136"/>
      <c r="R2699" s="136"/>
      <c r="S2699" s="136"/>
      <c r="T2699"/>
      <c r="U2699" s="136"/>
      <c r="V2699" s="136"/>
      <c r="W2699"/>
      <c r="X2699" s="136"/>
      <c r="Y2699" s="136"/>
      <c r="Z2699" s="136"/>
      <c r="AA2699" s="136"/>
      <c r="AB2699" s="136"/>
      <c r="AC2699" s="136"/>
      <c r="AD2699" s="136"/>
      <c r="AE2699" s="136"/>
      <c r="AF2699" s="136"/>
      <c r="AG2699" s="136"/>
      <c r="AH2699" s="136"/>
      <c r="AI2699" s="136"/>
    </row>
    <row r="2700" spans="1:35" ht="12.75" customHeight="1" x14ac:dyDescent="0.25">
      <c r="A2700" s="133">
        <v>400000</v>
      </c>
      <c r="B2700" s="133" t="s">
        <v>5761</v>
      </c>
      <c r="C2700" s="133">
        <v>4</v>
      </c>
      <c r="D2700" s="133" t="s">
        <v>5761</v>
      </c>
      <c r="E2700" s="133">
        <v>400</v>
      </c>
      <c r="F2700" s="133" t="s">
        <v>5761</v>
      </c>
      <c r="G2700" s="133">
        <v>40000</v>
      </c>
      <c r="H2700" s="133" t="s">
        <v>5761</v>
      </c>
      <c r="I2700" s="133">
        <v>881693</v>
      </c>
      <c r="J2700" s="133" t="s">
        <v>6215</v>
      </c>
      <c r="K2700" s="133" t="s">
        <v>6186</v>
      </c>
      <c r="L2700" s="135" t="str">
        <f t="shared" si="84"/>
        <v>BA</v>
      </c>
      <c r="M2700" s="131">
        <f t="shared" si="85"/>
        <v>0</v>
      </c>
      <c r="P2700" s="136"/>
      <c r="Q2700" s="136"/>
      <c r="R2700" s="136"/>
      <c r="S2700" s="136"/>
      <c r="T2700"/>
      <c r="U2700" s="136"/>
      <c r="V2700" s="136"/>
      <c r="W2700"/>
      <c r="X2700" s="136"/>
      <c r="Y2700" s="136"/>
      <c r="Z2700" s="136"/>
      <c r="AA2700" s="136"/>
      <c r="AB2700" s="136"/>
      <c r="AC2700" s="136"/>
      <c r="AD2700" s="136"/>
      <c r="AE2700" s="136"/>
      <c r="AF2700" s="136"/>
      <c r="AG2700" s="136"/>
      <c r="AH2700" s="136"/>
      <c r="AI2700" s="136"/>
    </row>
    <row r="2701" spans="1:35" ht="15" x14ac:dyDescent="0.25">
      <c r="A2701" s="133">
        <v>400000</v>
      </c>
      <c r="B2701" s="133" t="s">
        <v>5761</v>
      </c>
      <c r="C2701" s="133">
        <v>4</v>
      </c>
      <c r="D2701" s="133" t="s">
        <v>5761</v>
      </c>
      <c r="E2701" s="133">
        <v>400</v>
      </c>
      <c r="F2701" s="133" t="s">
        <v>5761</v>
      </c>
      <c r="G2701" s="133">
        <v>40000</v>
      </c>
      <c r="H2701" s="133" t="s">
        <v>5761</v>
      </c>
      <c r="I2701" s="133">
        <v>881694</v>
      </c>
      <c r="J2701" s="133" t="s">
        <v>6217</v>
      </c>
      <c r="K2701" s="133" t="s">
        <v>6186</v>
      </c>
      <c r="L2701" s="135" t="str">
        <f t="shared" si="84"/>
        <v>BA</v>
      </c>
      <c r="M2701" s="131">
        <f t="shared" si="85"/>
        <v>0</v>
      </c>
      <c r="P2701" s="136"/>
      <c r="Q2701" s="136"/>
      <c r="R2701" s="136"/>
      <c r="S2701" s="136"/>
      <c r="T2701"/>
      <c r="U2701" s="136"/>
      <c r="V2701" s="136"/>
      <c r="W2701"/>
      <c r="X2701" s="136"/>
      <c r="Y2701" s="136"/>
      <c r="Z2701" s="136"/>
      <c r="AA2701" s="136"/>
      <c r="AB2701" s="136"/>
      <c r="AC2701" s="136"/>
      <c r="AD2701" s="136"/>
      <c r="AE2701" s="136"/>
      <c r="AF2701" s="136"/>
      <c r="AG2701" s="136"/>
      <c r="AH2701" s="136"/>
      <c r="AI2701" s="136"/>
    </row>
    <row r="2702" spans="1:35" ht="15" x14ac:dyDescent="0.25">
      <c r="A2702" s="133">
        <v>400000</v>
      </c>
      <c r="B2702" s="133" t="s">
        <v>5761</v>
      </c>
      <c r="C2702" s="133">
        <v>4</v>
      </c>
      <c r="D2702" s="133" t="s">
        <v>5761</v>
      </c>
      <c r="E2702" s="133">
        <v>400</v>
      </c>
      <c r="F2702" s="133" t="s">
        <v>5761</v>
      </c>
      <c r="G2702" s="133">
        <v>40000</v>
      </c>
      <c r="H2702" s="133" t="s">
        <v>5761</v>
      </c>
      <c r="I2702" s="133">
        <v>881695</v>
      </c>
      <c r="J2702" s="133" t="s">
        <v>5977</v>
      </c>
      <c r="K2702" s="133" t="s">
        <v>6186</v>
      </c>
      <c r="L2702" s="135" t="str">
        <f t="shared" si="84"/>
        <v>BA</v>
      </c>
      <c r="M2702" s="131">
        <f t="shared" si="85"/>
        <v>0</v>
      </c>
      <c r="P2702" s="136"/>
      <c r="Q2702" s="136"/>
      <c r="R2702" s="136"/>
      <c r="S2702" s="136"/>
      <c r="T2702"/>
      <c r="U2702" s="136"/>
      <c r="V2702" s="136"/>
      <c r="W2702"/>
      <c r="X2702" s="136"/>
      <c r="Y2702" s="136"/>
      <c r="Z2702" s="136"/>
      <c r="AA2702" s="136"/>
      <c r="AB2702" s="136"/>
      <c r="AC2702" s="136"/>
      <c r="AD2702" s="136"/>
      <c r="AE2702" s="136"/>
      <c r="AF2702" s="136"/>
      <c r="AG2702" s="136"/>
      <c r="AH2702" s="136"/>
      <c r="AI2702" s="136"/>
    </row>
    <row r="2703" spans="1:35" ht="15" x14ac:dyDescent="0.25">
      <c r="A2703" s="133">
        <v>400000</v>
      </c>
      <c r="B2703" s="133" t="s">
        <v>5761</v>
      </c>
      <c r="C2703" s="133">
        <v>4</v>
      </c>
      <c r="D2703" s="133" t="s">
        <v>5761</v>
      </c>
      <c r="E2703" s="133">
        <v>400</v>
      </c>
      <c r="F2703" s="133" t="s">
        <v>5761</v>
      </c>
      <c r="G2703" s="133">
        <v>40000</v>
      </c>
      <c r="H2703" s="133" t="s">
        <v>5761</v>
      </c>
      <c r="I2703" s="133">
        <v>881696</v>
      </c>
      <c r="J2703" s="133" t="s">
        <v>6220</v>
      </c>
      <c r="K2703" s="133" t="s">
        <v>6221</v>
      </c>
      <c r="L2703" s="135" t="str">
        <f t="shared" si="84"/>
        <v>BA</v>
      </c>
      <c r="M2703" s="131">
        <f t="shared" si="85"/>
        <v>0</v>
      </c>
      <c r="P2703" s="136"/>
      <c r="Q2703" s="136"/>
      <c r="R2703" s="136"/>
      <c r="S2703" s="136"/>
      <c r="T2703"/>
      <c r="U2703" s="136"/>
      <c r="V2703" s="136"/>
      <c r="W2703"/>
      <c r="X2703" s="136"/>
      <c r="Y2703" s="136"/>
      <c r="Z2703" s="136"/>
      <c r="AA2703" s="136"/>
      <c r="AB2703" s="136"/>
      <c r="AC2703" s="136"/>
      <c r="AD2703" s="136"/>
      <c r="AE2703" s="136"/>
      <c r="AF2703" s="136"/>
      <c r="AG2703" s="136"/>
      <c r="AH2703" s="136"/>
      <c r="AI2703" s="136"/>
    </row>
    <row r="2704" spans="1:35" ht="15" x14ac:dyDescent="0.25">
      <c r="A2704" s="133">
        <v>400000</v>
      </c>
      <c r="B2704" s="133" t="s">
        <v>5761</v>
      </c>
      <c r="C2704" s="133">
        <v>4</v>
      </c>
      <c r="D2704" s="133" t="s">
        <v>5761</v>
      </c>
      <c r="E2704" s="133">
        <v>400</v>
      </c>
      <c r="F2704" s="133" t="s">
        <v>5761</v>
      </c>
      <c r="G2704" s="133">
        <v>40000</v>
      </c>
      <c r="H2704" s="133" t="s">
        <v>5761</v>
      </c>
      <c r="I2704" s="133">
        <v>881697</v>
      </c>
      <c r="J2704" s="133" t="s">
        <v>6223</v>
      </c>
      <c r="K2704" s="133" t="s">
        <v>6221</v>
      </c>
      <c r="L2704" s="135" t="str">
        <f t="shared" si="84"/>
        <v>BA</v>
      </c>
      <c r="M2704" s="131">
        <f t="shared" si="85"/>
        <v>0</v>
      </c>
      <c r="P2704" s="136"/>
      <c r="Q2704" s="136"/>
      <c r="R2704" s="136"/>
      <c r="S2704" s="136"/>
      <c r="T2704"/>
      <c r="U2704" s="136"/>
      <c r="V2704" s="136"/>
      <c r="W2704"/>
      <c r="X2704" s="136"/>
      <c r="Y2704" s="136"/>
      <c r="Z2704" s="136"/>
      <c r="AA2704" s="136"/>
      <c r="AB2704" s="136"/>
      <c r="AC2704" s="136"/>
      <c r="AD2704" s="136"/>
      <c r="AE2704" s="136"/>
      <c r="AF2704" s="136"/>
      <c r="AG2704" s="136"/>
      <c r="AH2704" s="136"/>
      <c r="AI2704" s="136"/>
    </row>
    <row r="2705" spans="1:35" ht="15" x14ac:dyDescent="0.25">
      <c r="A2705" s="133">
        <v>400000</v>
      </c>
      <c r="B2705" s="133" t="s">
        <v>5761</v>
      </c>
      <c r="C2705" s="133">
        <v>4</v>
      </c>
      <c r="D2705" s="133" t="s">
        <v>5761</v>
      </c>
      <c r="E2705" s="133">
        <v>400</v>
      </c>
      <c r="F2705" s="133" t="s">
        <v>5761</v>
      </c>
      <c r="G2705" s="133">
        <v>40000</v>
      </c>
      <c r="H2705" s="133" t="s">
        <v>5761</v>
      </c>
      <c r="I2705" s="133">
        <v>881698</v>
      </c>
      <c r="J2705" s="133" t="s">
        <v>6225</v>
      </c>
      <c r="K2705" s="133" t="s">
        <v>6221</v>
      </c>
      <c r="L2705" s="135" t="str">
        <f t="shared" si="84"/>
        <v>BA</v>
      </c>
      <c r="M2705" s="131">
        <f t="shared" si="85"/>
        <v>0</v>
      </c>
      <c r="P2705" s="136"/>
      <c r="Q2705" s="136"/>
      <c r="R2705" s="136"/>
      <c r="S2705" s="136"/>
      <c r="T2705"/>
      <c r="U2705" s="136"/>
      <c r="V2705" s="136"/>
      <c r="W2705"/>
      <c r="X2705" s="136"/>
      <c r="Y2705" s="136"/>
      <c r="Z2705" s="136"/>
      <c r="AA2705" s="136"/>
      <c r="AB2705" s="136"/>
      <c r="AC2705" s="136"/>
      <c r="AD2705" s="136"/>
      <c r="AE2705" s="136"/>
      <c r="AF2705" s="136"/>
      <c r="AG2705" s="136"/>
      <c r="AH2705" s="136"/>
      <c r="AI2705" s="136"/>
    </row>
    <row r="2706" spans="1:35" ht="15" x14ac:dyDescent="0.25">
      <c r="A2706" s="133">
        <v>400000</v>
      </c>
      <c r="B2706" s="133" t="s">
        <v>5761</v>
      </c>
      <c r="C2706" s="133">
        <v>4</v>
      </c>
      <c r="D2706" s="133" t="s">
        <v>5761</v>
      </c>
      <c r="E2706" s="133">
        <v>400</v>
      </c>
      <c r="F2706" s="133" t="s">
        <v>5761</v>
      </c>
      <c r="G2706" s="133">
        <v>40000</v>
      </c>
      <c r="H2706" s="133" t="s">
        <v>5761</v>
      </c>
      <c r="I2706" s="133">
        <v>881699</v>
      </c>
      <c r="J2706" s="133" t="s">
        <v>6227</v>
      </c>
      <c r="K2706" s="133" t="s">
        <v>6221</v>
      </c>
      <c r="L2706" s="135" t="str">
        <f t="shared" si="84"/>
        <v>BA</v>
      </c>
      <c r="M2706" s="131">
        <f t="shared" si="85"/>
        <v>0</v>
      </c>
      <c r="P2706" s="136"/>
      <c r="Q2706" s="136"/>
      <c r="R2706" s="136"/>
      <c r="S2706" s="136"/>
      <c r="T2706"/>
      <c r="U2706" s="136"/>
      <c r="V2706" s="136"/>
      <c r="W2706"/>
      <c r="X2706" s="136"/>
      <c r="Y2706" s="136"/>
      <c r="Z2706" s="136"/>
      <c r="AA2706" s="136"/>
      <c r="AB2706" s="136"/>
      <c r="AC2706" s="136"/>
      <c r="AD2706" s="136"/>
      <c r="AE2706" s="136"/>
      <c r="AF2706" s="136"/>
      <c r="AG2706" s="136"/>
      <c r="AH2706" s="136"/>
      <c r="AI2706" s="136"/>
    </row>
    <row r="2707" spans="1:35" ht="15" x14ac:dyDescent="0.25">
      <c r="A2707" s="133">
        <v>400000</v>
      </c>
      <c r="B2707" s="133" t="s">
        <v>5761</v>
      </c>
      <c r="C2707" s="133">
        <v>4</v>
      </c>
      <c r="D2707" s="133" t="s">
        <v>5761</v>
      </c>
      <c r="E2707" s="133">
        <v>400</v>
      </c>
      <c r="F2707" s="133" t="s">
        <v>5761</v>
      </c>
      <c r="G2707" s="133">
        <v>40000</v>
      </c>
      <c r="H2707" s="133" t="s">
        <v>5761</v>
      </c>
      <c r="I2707" s="133">
        <v>881700</v>
      </c>
      <c r="J2707" s="133" t="s">
        <v>6229</v>
      </c>
      <c r="K2707" s="133" t="s">
        <v>6221</v>
      </c>
      <c r="L2707" s="135" t="str">
        <f t="shared" si="84"/>
        <v>BA</v>
      </c>
      <c r="M2707" s="131">
        <f t="shared" si="85"/>
        <v>0</v>
      </c>
      <c r="P2707" s="136"/>
      <c r="Q2707" s="136"/>
      <c r="R2707" s="136"/>
      <c r="S2707" s="136"/>
      <c r="T2707"/>
      <c r="U2707" s="136"/>
      <c r="V2707" s="136"/>
      <c r="W2707"/>
      <c r="X2707" s="136"/>
      <c r="Y2707" s="136"/>
      <c r="Z2707" s="136"/>
      <c r="AA2707" s="136"/>
      <c r="AB2707" s="136"/>
      <c r="AC2707" s="136"/>
      <c r="AD2707" s="136"/>
      <c r="AE2707" s="136"/>
      <c r="AF2707" s="136"/>
      <c r="AG2707" s="136"/>
      <c r="AH2707" s="136"/>
      <c r="AI2707" s="136"/>
    </row>
    <row r="2708" spans="1:35" ht="15" x14ac:dyDescent="0.25">
      <c r="A2708" s="133">
        <v>400000</v>
      </c>
      <c r="B2708" s="133" t="s">
        <v>5761</v>
      </c>
      <c r="C2708" s="133">
        <v>4</v>
      </c>
      <c r="D2708" s="133" t="s">
        <v>5761</v>
      </c>
      <c r="E2708" s="133">
        <v>400</v>
      </c>
      <c r="F2708" s="133" t="s">
        <v>5761</v>
      </c>
      <c r="G2708" s="133">
        <v>40000</v>
      </c>
      <c r="H2708" s="133" t="s">
        <v>5761</v>
      </c>
      <c r="I2708" s="133">
        <v>881701</v>
      </c>
      <c r="J2708" s="133" t="s">
        <v>6231</v>
      </c>
      <c r="K2708" s="133" t="s">
        <v>6221</v>
      </c>
      <c r="L2708" s="135" t="str">
        <f t="shared" si="84"/>
        <v>BA</v>
      </c>
      <c r="M2708" s="131">
        <f t="shared" si="85"/>
        <v>0</v>
      </c>
      <c r="P2708" s="136"/>
      <c r="Q2708" s="136"/>
      <c r="R2708" s="136"/>
      <c r="S2708" s="136"/>
      <c r="T2708"/>
      <c r="U2708" s="136"/>
      <c r="V2708" s="136"/>
      <c r="W2708"/>
      <c r="X2708" s="136"/>
      <c r="Y2708" s="136"/>
      <c r="Z2708" s="136"/>
      <c r="AA2708" s="136"/>
      <c r="AB2708" s="136"/>
      <c r="AC2708" s="136"/>
      <c r="AD2708" s="136"/>
      <c r="AE2708" s="136"/>
      <c r="AF2708" s="136"/>
      <c r="AG2708" s="136"/>
      <c r="AH2708" s="136"/>
      <c r="AI2708" s="136"/>
    </row>
    <row r="2709" spans="1:35" ht="15" x14ac:dyDescent="0.25">
      <c r="A2709" s="133">
        <v>400000</v>
      </c>
      <c r="B2709" s="133" t="s">
        <v>5761</v>
      </c>
      <c r="C2709" s="133">
        <v>4</v>
      </c>
      <c r="D2709" s="133" t="s">
        <v>5761</v>
      </c>
      <c r="E2709" s="133">
        <v>400</v>
      </c>
      <c r="F2709" s="133" t="s">
        <v>5761</v>
      </c>
      <c r="G2709" s="133">
        <v>40000</v>
      </c>
      <c r="H2709" s="133" t="s">
        <v>5761</v>
      </c>
      <c r="I2709" s="133">
        <v>881999</v>
      </c>
      <c r="J2709" s="133" t="s">
        <v>6235</v>
      </c>
      <c r="K2709" s="133" t="s">
        <v>5227</v>
      </c>
      <c r="L2709" s="135" t="str">
        <f t="shared" si="84"/>
        <v>BA</v>
      </c>
      <c r="M2709" s="131">
        <f t="shared" si="85"/>
        <v>0</v>
      </c>
      <c r="P2709" s="136"/>
      <c r="Q2709" s="136"/>
      <c r="R2709" s="136"/>
      <c r="S2709" s="136"/>
      <c r="T2709"/>
      <c r="U2709" s="136"/>
      <c r="V2709" s="136"/>
      <c r="W2709"/>
      <c r="X2709" s="136"/>
      <c r="Y2709" s="136"/>
      <c r="Z2709" s="136"/>
      <c r="AA2709" s="136"/>
      <c r="AB2709" s="136"/>
      <c r="AC2709" s="136"/>
      <c r="AD2709" s="136"/>
      <c r="AE2709" s="136"/>
      <c r="AF2709" s="136"/>
      <c r="AG2709" s="136"/>
      <c r="AH2709" s="136"/>
      <c r="AI2709" s="136"/>
    </row>
    <row r="2710" spans="1:35" ht="15" x14ac:dyDescent="0.25">
      <c r="A2710" s="133">
        <v>400000</v>
      </c>
      <c r="B2710" s="133" t="s">
        <v>5761</v>
      </c>
      <c r="C2710" s="133">
        <v>4</v>
      </c>
      <c r="D2710" s="133" t="s">
        <v>5761</v>
      </c>
      <c r="E2710" s="133">
        <v>400</v>
      </c>
      <c r="F2710" s="133" t="s">
        <v>5761</v>
      </c>
      <c r="G2710" s="133">
        <v>40000</v>
      </c>
      <c r="H2710" s="133" t="s">
        <v>5761</v>
      </c>
      <c r="I2710" s="133">
        <v>882013</v>
      </c>
      <c r="J2710" s="133" t="s">
        <v>6237</v>
      </c>
      <c r="K2710" s="133" t="s">
        <v>538</v>
      </c>
      <c r="L2710" s="135" t="str">
        <f t="shared" si="84"/>
        <v>BA</v>
      </c>
      <c r="M2710" s="131">
        <f t="shared" si="85"/>
        <v>0</v>
      </c>
      <c r="P2710" s="136"/>
      <c r="Q2710" s="136"/>
      <c r="R2710" s="136"/>
      <c r="S2710" s="136"/>
      <c r="T2710"/>
      <c r="U2710" s="136"/>
      <c r="V2710" s="136"/>
      <c r="W2710"/>
      <c r="X2710" s="136"/>
      <c r="Y2710" s="136"/>
      <c r="Z2710" s="136"/>
      <c r="AA2710" s="136"/>
      <c r="AB2710" s="136"/>
      <c r="AC2710" s="136"/>
      <c r="AD2710" s="136"/>
      <c r="AE2710" s="136"/>
      <c r="AF2710" s="136"/>
      <c r="AG2710" s="136"/>
      <c r="AH2710" s="136"/>
      <c r="AI2710" s="136"/>
    </row>
    <row r="2711" spans="1:35" ht="15" x14ac:dyDescent="0.25">
      <c r="A2711" s="133">
        <v>400000</v>
      </c>
      <c r="B2711" s="133" t="s">
        <v>5761</v>
      </c>
      <c r="C2711" s="133">
        <v>4</v>
      </c>
      <c r="D2711" s="133" t="s">
        <v>5761</v>
      </c>
      <c r="E2711" s="133">
        <v>400</v>
      </c>
      <c r="F2711" s="133" t="s">
        <v>5761</v>
      </c>
      <c r="G2711" s="133">
        <v>40000</v>
      </c>
      <c r="H2711" s="133" t="s">
        <v>5761</v>
      </c>
      <c r="I2711" s="133">
        <v>882014</v>
      </c>
      <c r="J2711" s="133" t="s">
        <v>6239</v>
      </c>
      <c r="K2711" s="133" t="s">
        <v>538</v>
      </c>
      <c r="L2711" s="135" t="str">
        <f t="shared" si="84"/>
        <v>BA</v>
      </c>
      <c r="M2711" s="131">
        <f t="shared" si="85"/>
        <v>0</v>
      </c>
      <c r="P2711" s="136"/>
      <c r="Q2711" s="136"/>
      <c r="R2711" s="136"/>
      <c r="S2711" s="136"/>
      <c r="T2711"/>
      <c r="U2711" s="136"/>
      <c r="V2711" s="136"/>
      <c r="W2711"/>
      <c r="X2711" s="136"/>
      <c r="Y2711" s="136"/>
      <c r="Z2711" s="136"/>
      <c r="AA2711" s="136"/>
      <c r="AB2711" s="136"/>
      <c r="AC2711" s="136"/>
      <c r="AD2711" s="136"/>
      <c r="AE2711" s="136"/>
      <c r="AF2711" s="136"/>
      <c r="AG2711" s="136"/>
      <c r="AH2711" s="136"/>
      <c r="AI2711" s="136"/>
    </row>
    <row r="2712" spans="1:35" ht="15" x14ac:dyDescent="0.25">
      <c r="A2712" s="133">
        <v>400000</v>
      </c>
      <c r="B2712" s="133" t="s">
        <v>5761</v>
      </c>
      <c r="C2712" s="133">
        <v>4</v>
      </c>
      <c r="D2712" s="133" t="s">
        <v>5761</v>
      </c>
      <c r="E2712" s="133">
        <v>400</v>
      </c>
      <c r="F2712" s="133" t="s">
        <v>5761</v>
      </c>
      <c r="G2712" s="133">
        <v>40000</v>
      </c>
      <c r="H2712" s="133" t="s">
        <v>5761</v>
      </c>
      <c r="I2712" s="133">
        <v>882015</v>
      </c>
      <c r="J2712" s="133" t="s">
        <v>6241</v>
      </c>
      <c r="K2712" s="133" t="s">
        <v>538</v>
      </c>
      <c r="L2712" s="135" t="str">
        <f t="shared" si="84"/>
        <v>BA</v>
      </c>
      <c r="M2712" s="131">
        <f t="shared" si="85"/>
        <v>0</v>
      </c>
      <c r="P2712" s="136"/>
      <c r="Q2712" s="136"/>
      <c r="R2712" s="136"/>
      <c r="S2712" s="136"/>
      <c r="T2712"/>
      <c r="U2712" s="136"/>
      <c r="V2712" s="136"/>
      <c r="W2712"/>
      <c r="X2712" s="136"/>
      <c r="Y2712" s="136"/>
      <c r="Z2712" s="136"/>
      <c r="AA2712" s="136"/>
      <c r="AB2712" s="136"/>
      <c r="AC2712" s="136"/>
      <c r="AD2712" s="136"/>
      <c r="AE2712" s="136"/>
      <c r="AF2712" s="136"/>
      <c r="AG2712" s="136"/>
      <c r="AH2712" s="136"/>
      <c r="AI2712" s="136"/>
    </row>
    <row r="2713" spans="1:35" ht="15" x14ac:dyDescent="0.25">
      <c r="A2713" s="133">
        <v>400000</v>
      </c>
      <c r="B2713" s="133" t="s">
        <v>5761</v>
      </c>
      <c r="C2713" s="133">
        <v>4</v>
      </c>
      <c r="D2713" s="133" t="s">
        <v>5761</v>
      </c>
      <c r="E2713" s="133">
        <v>400</v>
      </c>
      <c r="F2713" s="133" t="s">
        <v>5761</v>
      </c>
      <c r="G2713" s="133">
        <v>40000</v>
      </c>
      <c r="H2713" s="133" t="s">
        <v>5761</v>
      </c>
      <c r="I2713" s="133">
        <v>882020</v>
      </c>
      <c r="J2713" s="133" t="s">
        <v>6243</v>
      </c>
      <c r="K2713" s="133" t="s">
        <v>538</v>
      </c>
      <c r="L2713" s="135" t="str">
        <f t="shared" si="84"/>
        <v>BA</v>
      </c>
      <c r="M2713" s="131">
        <f t="shared" si="85"/>
        <v>0</v>
      </c>
      <c r="P2713" s="136"/>
      <c r="Q2713" s="136"/>
      <c r="R2713" s="136"/>
      <c r="S2713" s="136"/>
      <c r="T2713"/>
      <c r="U2713" s="136"/>
      <c r="V2713" s="136"/>
      <c r="W2713"/>
      <c r="X2713" s="136"/>
      <c r="Y2713" s="136"/>
      <c r="Z2713" s="136"/>
      <c r="AA2713" s="136"/>
      <c r="AB2713" s="136"/>
      <c r="AC2713" s="136"/>
      <c r="AD2713" s="136"/>
      <c r="AE2713" s="136"/>
      <c r="AF2713" s="136"/>
      <c r="AG2713" s="136"/>
      <c r="AH2713" s="136"/>
      <c r="AI2713" s="136"/>
    </row>
    <row r="2714" spans="1:35" ht="15" x14ac:dyDescent="0.25">
      <c r="A2714" s="133">
        <v>400000</v>
      </c>
      <c r="B2714" s="133" t="s">
        <v>5761</v>
      </c>
      <c r="C2714" s="133">
        <v>4</v>
      </c>
      <c r="D2714" s="133" t="s">
        <v>5761</v>
      </c>
      <c r="E2714" s="133">
        <v>400</v>
      </c>
      <c r="F2714" s="133" t="s">
        <v>5761</v>
      </c>
      <c r="G2714" s="133">
        <v>40000</v>
      </c>
      <c r="H2714" s="133" t="s">
        <v>5761</v>
      </c>
      <c r="I2714" s="133">
        <v>882021</v>
      </c>
      <c r="J2714" s="133" t="s">
        <v>6245</v>
      </c>
      <c r="K2714" s="133" t="s">
        <v>538</v>
      </c>
      <c r="L2714" s="135" t="str">
        <f t="shared" si="84"/>
        <v>BA</v>
      </c>
      <c r="M2714" s="131">
        <f t="shared" si="85"/>
        <v>0</v>
      </c>
      <c r="P2714" s="136"/>
      <c r="Q2714" s="136"/>
      <c r="R2714" s="136"/>
      <c r="S2714" s="136"/>
      <c r="T2714"/>
      <c r="U2714" s="136"/>
      <c r="V2714" s="136"/>
      <c r="W2714"/>
      <c r="X2714" s="136"/>
      <c r="Y2714" s="136"/>
      <c r="Z2714" s="136"/>
      <c r="AA2714" s="136"/>
      <c r="AB2714" s="136"/>
      <c r="AC2714" s="136"/>
      <c r="AD2714" s="136"/>
      <c r="AE2714" s="136"/>
      <c r="AF2714" s="136"/>
      <c r="AG2714" s="136"/>
      <c r="AH2714" s="136"/>
      <c r="AI2714" s="136"/>
    </row>
    <row r="2715" spans="1:35" ht="15" x14ac:dyDescent="0.25">
      <c r="A2715" s="133">
        <v>400000</v>
      </c>
      <c r="B2715" s="133" t="s">
        <v>5761</v>
      </c>
      <c r="C2715" s="133">
        <v>4</v>
      </c>
      <c r="D2715" s="133" t="s">
        <v>5761</v>
      </c>
      <c r="E2715" s="133">
        <v>400</v>
      </c>
      <c r="F2715" s="133" t="s">
        <v>5761</v>
      </c>
      <c r="G2715" s="133">
        <v>40000</v>
      </c>
      <c r="H2715" s="133" t="s">
        <v>5761</v>
      </c>
      <c r="I2715" s="133">
        <v>882022</v>
      </c>
      <c r="J2715" s="133" t="s">
        <v>6247</v>
      </c>
      <c r="K2715" s="133" t="s">
        <v>538</v>
      </c>
      <c r="L2715" s="135" t="str">
        <f t="shared" si="84"/>
        <v>BA</v>
      </c>
      <c r="M2715" s="131">
        <f t="shared" si="85"/>
        <v>0</v>
      </c>
      <c r="P2715" s="136"/>
      <c r="Q2715" s="136"/>
      <c r="R2715" s="136"/>
      <c r="S2715" s="136"/>
      <c r="T2715"/>
      <c r="U2715" s="136"/>
      <c r="V2715" s="136"/>
      <c r="W2715"/>
      <c r="X2715" s="136"/>
      <c r="Y2715" s="136"/>
      <c r="Z2715" s="136"/>
      <c r="AA2715" s="136"/>
      <c r="AB2715" s="136"/>
      <c r="AC2715" s="136"/>
      <c r="AD2715" s="136"/>
      <c r="AE2715" s="136"/>
      <c r="AF2715" s="136"/>
      <c r="AG2715" s="136"/>
      <c r="AH2715" s="136"/>
      <c r="AI2715" s="136"/>
    </row>
    <row r="2716" spans="1:35" ht="15" x14ac:dyDescent="0.25">
      <c r="A2716" s="133">
        <v>400000</v>
      </c>
      <c r="B2716" s="133" t="s">
        <v>5761</v>
      </c>
      <c r="C2716" s="133">
        <v>4</v>
      </c>
      <c r="D2716" s="133" t="s">
        <v>5761</v>
      </c>
      <c r="E2716" s="133">
        <v>400</v>
      </c>
      <c r="F2716" s="133" t="s">
        <v>5761</v>
      </c>
      <c r="G2716" s="133">
        <v>40000</v>
      </c>
      <c r="H2716" s="133" t="s">
        <v>5761</v>
      </c>
      <c r="I2716" s="133">
        <v>882023</v>
      </c>
      <c r="J2716" s="133" t="s">
        <v>6249</v>
      </c>
      <c r="K2716" s="133" t="s">
        <v>538</v>
      </c>
      <c r="L2716" s="135" t="str">
        <f t="shared" si="84"/>
        <v>BA</v>
      </c>
      <c r="M2716" s="131">
        <f t="shared" si="85"/>
        <v>0</v>
      </c>
      <c r="P2716" s="136"/>
      <c r="Q2716" s="136"/>
      <c r="R2716" s="136"/>
      <c r="S2716" s="136"/>
      <c r="T2716"/>
      <c r="U2716" s="136"/>
      <c r="V2716" s="136"/>
      <c r="W2716"/>
      <c r="X2716" s="136"/>
      <c r="Y2716" s="136"/>
      <c r="Z2716" s="136"/>
      <c r="AA2716" s="136"/>
      <c r="AB2716" s="136"/>
      <c r="AC2716" s="136"/>
      <c r="AD2716" s="136"/>
      <c r="AE2716" s="136"/>
      <c r="AF2716" s="136"/>
      <c r="AG2716" s="136"/>
      <c r="AH2716" s="136"/>
      <c r="AI2716" s="136"/>
    </row>
    <row r="2717" spans="1:35" ht="15" x14ac:dyDescent="0.25">
      <c r="A2717" s="133">
        <v>400000</v>
      </c>
      <c r="B2717" s="133" t="s">
        <v>5761</v>
      </c>
      <c r="C2717" s="133">
        <v>4</v>
      </c>
      <c r="D2717" s="133" t="s">
        <v>5761</v>
      </c>
      <c r="E2717" s="133">
        <v>400</v>
      </c>
      <c r="F2717" s="133" t="s">
        <v>5761</v>
      </c>
      <c r="G2717" s="133">
        <v>40000</v>
      </c>
      <c r="H2717" s="133" t="s">
        <v>5761</v>
      </c>
      <c r="I2717" s="133">
        <v>882024</v>
      </c>
      <c r="J2717" s="133" t="s">
        <v>6251</v>
      </c>
      <c r="K2717" s="133" t="s">
        <v>538</v>
      </c>
      <c r="L2717" s="135" t="str">
        <f t="shared" si="84"/>
        <v>BA</v>
      </c>
      <c r="M2717" s="131">
        <f t="shared" si="85"/>
        <v>0</v>
      </c>
      <c r="P2717" s="136"/>
      <c r="Q2717" s="136"/>
      <c r="R2717" s="136"/>
      <c r="S2717" s="136"/>
      <c r="T2717"/>
      <c r="U2717" s="136"/>
      <c r="V2717" s="136"/>
      <c r="W2717"/>
      <c r="X2717" s="136"/>
      <c r="Y2717" s="136"/>
      <c r="Z2717" s="136"/>
      <c r="AA2717" s="136"/>
      <c r="AB2717" s="136"/>
      <c r="AC2717" s="136"/>
      <c r="AD2717" s="136"/>
      <c r="AE2717" s="136"/>
      <c r="AF2717" s="136"/>
      <c r="AG2717" s="136"/>
      <c r="AH2717" s="136"/>
      <c r="AI2717" s="136"/>
    </row>
    <row r="2718" spans="1:35" ht="15" x14ac:dyDescent="0.25">
      <c r="A2718" s="133">
        <v>400000</v>
      </c>
      <c r="B2718" s="133" t="s">
        <v>5761</v>
      </c>
      <c r="C2718" s="133">
        <v>4</v>
      </c>
      <c r="D2718" s="133" t="s">
        <v>5761</v>
      </c>
      <c r="E2718" s="133">
        <v>400</v>
      </c>
      <c r="F2718" s="133" t="s">
        <v>5761</v>
      </c>
      <c r="G2718" s="133">
        <v>40000</v>
      </c>
      <c r="H2718" s="133" t="s">
        <v>5761</v>
      </c>
      <c r="I2718" s="133">
        <v>882025</v>
      </c>
      <c r="J2718" s="133" t="s">
        <v>6253</v>
      </c>
      <c r="K2718" s="133" t="s">
        <v>538</v>
      </c>
      <c r="L2718" s="135" t="str">
        <f t="shared" si="84"/>
        <v>BA</v>
      </c>
      <c r="M2718" s="131">
        <f t="shared" si="85"/>
        <v>0</v>
      </c>
      <c r="P2718" s="136"/>
      <c r="Q2718" s="136"/>
      <c r="R2718" s="136"/>
      <c r="S2718" s="136"/>
      <c r="T2718"/>
      <c r="U2718" s="136"/>
      <c r="V2718" s="136"/>
      <c r="W2718"/>
      <c r="X2718" s="136"/>
      <c r="Y2718" s="136"/>
      <c r="Z2718" s="136"/>
      <c r="AA2718" s="136"/>
      <c r="AB2718" s="136"/>
      <c r="AC2718" s="136"/>
      <c r="AD2718" s="136"/>
      <c r="AE2718" s="136"/>
      <c r="AF2718" s="136"/>
      <c r="AG2718" s="136"/>
      <c r="AH2718" s="136"/>
      <c r="AI2718" s="136"/>
    </row>
    <row r="2719" spans="1:35" ht="15" x14ac:dyDescent="0.25">
      <c r="A2719" s="133">
        <v>400000</v>
      </c>
      <c r="B2719" s="133" t="s">
        <v>5761</v>
      </c>
      <c r="C2719" s="133">
        <v>4</v>
      </c>
      <c r="D2719" s="133" t="s">
        <v>5761</v>
      </c>
      <c r="E2719" s="133">
        <v>400</v>
      </c>
      <c r="F2719" s="133" t="s">
        <v>5761</v>
      </c>
      <c r="G2719" s="133">
        <v>40000</v>
      </c>
      <c r="H2719" s="133" t="s">
        <v>5761</v>
      </c>
      <c r="I2719" s="133">
        <v>882026</v>
      </c>
      <c r="J2719" s="133" t="s">
        <v>6255</v>
      </c>
      <c r="K2719" s="133" t="s">
        <v>538</v>
      </c>
      <c r="L2719" s="135" t="str">
        <f t="shared" si="84"/>
        <v>BA</v>
      </c>
      <c r="M2719" s="131">
        <f t="shared" si="85"/>
        <v>0</v>
      </c>
      <c r="P2719" s="136"/>
      <c r="Q2719" s="136"/>
      <c r="R2719" s="136"/>
      <c r="S2719" s="136"/>
      <c r="T2719"/>
      <c r="U2719" s="136"/>
      <c r="V2719" s="136"/>
      <c r="W2719"/>
      <c r="X2719" s="136"/>
      <c r="Y2719" s="136"/>
      <c r="Z2719" s="136"/>
      <c r="AA2719" s="136"/>
      <c r="AB2719" s="136"/>
      <c r="AC2719" s="136"/>
      <c r="AD2719" s="136"/>
      <c r="AE2719" s="136"/>
      <c r="AF2719" s="136"/>
      <c r="AG2719" s="136"/>
      <c r="AH2719" s="136"/>
      <c r="AI2719" s="136"/>
    </row>
    <row r="2720" spans="1:35" ht="15" x14ac:dyDescent="0.25">
      <c r="A2720" s="133">
        <v>400000</v>
      </c>
      <c r="B2720" s="133" t="s">
        <v>5761</v>
      </c>
      <c r="C2720" s="133">
        <v>4</v>
      </c>
      <c r="D2720" s="133" t="s">
        <v>5761</v>
      </c>
      <c r="E2720" s="133">
        <v>400</v>
      </c>
      <c r="F2720" s="133" t="s">
        <v>5761</v>
      </c>
      <c r="G2720" s="133">
        <v>40000</v>
      </c>
      <c r="H2720" s="133" t="s">
        <v>5761</v>
      </c>
      <c r="I2720" s="133">
        <v>882027</v>
      </c>
      <c r="J2720" s="133" t="s">
        <v>6257</v>
      </c>
      <c r="K2720" s="133" t="s">
        <v>538</v>
      </c>
      <c r="L2720" s="135" t="str">
        <f t="shared" si="84"/>
        <v>BA</v>
      </c>
      <c r="M2720" s="131">
        <f t="shared" si="85"/>
        <v>0</v>
      </c>
      <c r="P2720" s="136"/>
      <c r="Q2720" s="136"/>
      <c r="R2720" s="136"/>
      <c r="S2720" s="136"/>
      <c r="T2720"/>
      <c r="U2720" s="136"/>
      <c r="V2720" s="136"/>
      <c r="W2720"/>
      <c r="X2720" s="136"/>
      <c r="Y2720" s="136"/>
      <c r="Z2720" s="136"/>
      <c r="AA2720" s="136"/>
      <c r="AB2720" s="136"/>
      <c r="AC2720" s="136"/>
      <c r="AD2720" s="136"/>
      <c r="AE2720" s="136"/>
      <c r="AF2720" s="136"/>
      <c r="AG2720" s="136"/>
      <c r="AH2720" s="136"/>
      <c r="AI2720" s="136"/>
    </row>
    <row r="2721" spans="1:35" ht="15" x14ac:dyDescent="0.25">
      <c r="A2721" s="133">
        <v>400000</v>
      </c>
      <c r="B2721" s="133" t="s">
        <v>5761</v>
      </c>
      <c r="C2721" s="133">
        <v>4</v>
      </c>
      <c r="D2721" s="133" t="s">
        <v>5761</v>
      </c>
      <c r="E2721" s="133">
        <v>400</v>
      </c>
      <c r="F2721" s="133" t="s">
        <v>5761</v>
      </c>
      <c r="G2721" s="133">
        <v>40000</v>
      </c>
      <c r="H2721" s="133" t="s">
        <v>5761</v>
      </c>
      <c r="I2721" s="133">
        <v>882028</v>
      </c>
      <c r="J2721" s="133" t="s">
        <v>6259</v>
      </c>
      <c r="K2721" s="133" t="s">
        <v>538</v>
      </c>
      <c r="L2721" s="135" t="str">
        <f t="shared" si="84"/>
        <v>BA</v>
      </c>
      <c r="M2721" s="131">
        <f t="shared" si="85"/>
        <v>0</v>
      </c>
      <c r="P2721" s="136"/>
      <c r="Q2721" s="136"/>
      <c r="R2721" s="136"/>
      <c r="S2721" s="136"/>
      <c r="T2721"/>
      <c r="U2721" s="136"/>
      <c r="V2721" s="136"/>
      <c r="W2721"/>
      <c r="X2721" s="136"/>
      <c r="Y2721" s="136"/>
      <c r="Z2721" s="136"/>
      <c r="AA2721" s="136"/>
      <c r="AB2721" s="136"/>
      <c r="AC2721" s="136"/>
      <c r="AD2721" s="136"/>
      <c r="AE2721" s="136"/>
      <c r="AF2721" s="136"/>
      <c r="AG2721" s="136"/>
      <c r="AH2721" s="136"/>
      <c r="AI2721" s="136"/>
    </row>
    <row r="2722" spans="1:35" ht="15" x14ac:dyDescent="0.25">
      <c r="A2722" s="133">
        <v>400000</v>
      </c>
      <c r="B2722" s="133" t="s">
        <v>5761</v>
      </c>
      <c r="C2722" s="133">
        <v>4</v>
      </c>
      <c r="D2722" s="133" t="s">
        <v>5761</v>
      </c>
      <c r="E2722" s="133">
        <v>400</v>
      </c>
      <c r="F2722" s="133" t="s">
        <v>5761</v>
      </c>
      <c r="G2722" s="133">
        <v>40000</v>
      </c>
      <c r="H2722" s="133" t="s">
        <v>5761</v>
      </c>
      <c r="I2722" s="133">
        <v>882029</v>
      </c>
      <c r="J2722" s="133" t="s">
        <v>6261</v>
      </c>
      <c r="K2722" s="133" t="s">
        <v>538</v>
      </c>
      <c r="L2722" s="135" t="str">
        <f t="shared" si="84"/>
        <v>BA</v>
      </c>
      <c r="M2722" s="131">
        <f t="shared" si="85"/>
        <v>0</v>
      </c>
      <c r="P2722" s="136"/>
      <c r="Q2722" s="136"/>
      <c r="R2722" s="136"/>
      <c r="S2722" s="136"/>
      <c r="T2722"/>
      <c r="U2722" s="136"/>
      <c r="V2722" s="136"/>
      <c r="W2722"/>
      <c r="X2722" s="136"/>
      <c r="Y2722" s="136"/>
      <c r="Z2722" s="136"/>
      <c r="AA2722" s="136"/>
      <c r="AB2722" s="136"/>
      <c r="AC2722" s="136"/>
      <c r="AD2722" s="136"/>
      <c r="AE2722" s="136"/>
      <c r="AF2722" s="136"/>
      <c r="AG2722" s="136"/>
      <c r="AH2722" s="136"/>
      <c r="AI2722" s="136"/>
    </row>
    <row r="2723" spans="1:35" ht="15" x14ac:dyDescent="0.25">
      <c r="A2723" s="133">
        <v>400000</v>
      </c>
      <c r="B2723" s="133" t="s">
        <v>5761</v>
      </c>
      <c r="C2723" s="133">
        <v>4</v>
      </c>
      <c r="D2723" s="133" t="s">
        <v>5761</v>
      </c>
      <c r="E2723" s="133">
        <v>400</v>
      </c>
      <c r="F2723" s="133" t="s">
        <v>5761</v>
      </c>
      <c r="G2723" s="133">
        <v>40000</v>
      </c>
      <c r="H2723" s="133" t="s">
        <v>5761</v>
      </c>
      <c r="I2723" s="133">
        <v>882037</v>
      </c>
      <c r="J2723" s="133" t="s">
        <v>6263</v>
      </c>
      <c r="K2723" s="133" t="s">
        <v>538</v>
      </c>
      <c r="L2723" s="135" t="str">
        <f t="shared" si="84"/>
        <v>BA</v>
      </c>
      <c r="M2723" s="131">
        <f t="shared" si="85"/>
        <v>0</v>
      </c>
      <c r="P2723" s="136"/>
      <c r="Q2723" s="136"/>
      <c r="R2723" s="136"/>
      <c r="S2723" s="136"/>
      <c r="T2723"/>
      <c r="U2723" s="136"/>
      <c r="V2723" s="136"/>
      <c r="W2723"/>
      <c r="X2723" s="136"/>
      <c r="Y2723" s="136"/>
      <c r="Z2723" s="136"/>
      <c r="AA2723" s="136"/>
      <c r="AB2723" s="136"/>
      <c r="AC2723" s="136"/>
      <c r="AD2723" s="136"/>
      <c r="AE2723" s="136"/>
      <c r="AF2723" s="136"/>
      <c r="AG2723" s="136"/>
      <c r="AH2723" s="136"/>
      <c r="AI2723" s="136"/>
    </row>
    <row r="2724" spans="1:35" ht="15" x14ac:dyDescent="0.25">
      <c r="A2724" s="133">
        <v>400000</v>
      </c>
      <c r="B2724" s="133" t="s">
        <v>5761</v>
      </c>
      <c r="C2724" s="133">
        <v>4</v>
      </c>
      <c r="D2724" s="133" t="s">
        <v>5761</v>
      </c>
      <c r="E2724" s="133">
        <v>400</v>
      </c>
      <c r="F2724" s="133" t="s">
        <v>5761</v>
      </c>
      <c r="G2724" s="133">
        <v>40000</v>
      </c>
      <c r="H2724" s="133" t="s">
        <v>5761</v>
      </c>
      <c r="I2724" s="133">
        <v>882038</v>
      </c>
      <c r="J2724" s="133" t="s">
        <v>6265</v>
      </c>
      <c r="K2724" s="133" t="s">
        <v>538</v>
      </c>
      <c r="L2724" s="135" t="str">
        <f t="shared" si="84"/>
        <v>BA</v>
      </c>
      <c r="M2724" s="131">
        <f t="shared" si="85"/>
        <v>0</v>
      </c>
      <c r="P2724" s="136"/>
      <c r="Q2724" s="136"/>
      <c r="R2724" s="136"/>
      <c r="S2724" s="136"/>
      <c r="T2724"/>
      <c r="U2724" s="136"/>
      <c r="V2724" s="136"/>
      <c r="W2724"/>
      <c r="X2724" s="136"/>
      <c r="Y2724" s="136"/>
      <c r="Z2724" s="136"/>
      <c r="AA2724" s="136"/>
      <c r="AB2724" s="136"/>
      <c r="AC2724" s="136"/>
      <c r="AD2724" s="136"/>
      <c r="AE2724" s="136"/>
      <c r="AF2724" s="136"/>
      <c r="AG2724" s="136"/>
      <c r="AH2724" s="136"/>
      <c r="AI2724" s="136"/>
    </row>
    <row r="2725" spans="1:35" ht="15" x14ac:dyDescent="0.25">
      <c r="A2725" s="133">
        <v>400000</v>
      </c>
      <c r="B2725" s="133" t="s">
        <v>5761</v>
      </c>
      <c r="C2725" s="133">
        <v>4</v>
      </c>
      <c r="D2725" s="133" t="s">
        <v>5761</v>
      </c>
      <c r="E2725" s="133">
        <v>400</v>
      </c>
      <c r="F2725" s="133" t="s">
        <v>5761</v>
      </c>
      <c r="G2725" s="133">
        <v>40000</v>
      </c>
      <c r="H2725" s="133" t="s">
        <v>5761</v>
      </c>
      <c r="I2725" s="133">
        <v>882039</v>
      </c>
      <c r="J2725" s="133" t="s">
        <v>6267</v>
      </c>
      <c r="K2725" s="133" t="s">
        <v>538</v>
      </c>
      <c r="L2725" s="135" t="str">
        <f t="shared" si="84"/>
        <v>BA</v>
      </c>
      <c r="M2725" s="131">
        <f t="shared" si="85"/>
        <v>0</v>
      </c>
      <c r="P2725" s="136"/>
      <c r="Q2725" s="136"/>
      <c r="R2725" s="136"/>
      <c r="S2725" s="136"/>
      <c r="T2725"/>
      <c r="U2725" s="136"/>
      <c r="V2725" s="136"/>
      <c r="W2725"/>
      <c r="X2725" s="136"/>
      <c r="Y2725" s="136"/>
      <c r="Z2725" s="136"/>
      <c r="AA2725" s="136"/>
      <c r="AB2725" s="136"/>
      <c r="AC2725" s="136"/>
      <c r="AD2725" s="136"/>
      <c r="AE2725" s="136"/>
      <c r="AF2725" s="136"/>
      <c r="AG2725" s="136"/>
      <c r="AH2725" s="136"/>
      <c r="AI2725" s="136"/>
    </row>
    <row r="2726" spans="1:35" ht="15" x14ac:dyDescent="0.25">
      <c r="A2726" s="133">
        <v>400000</v>
      </c>
      <c r="B2726" s="133" t="s">
        <v>5761</v>
      </c>
      <c r="C2726" s="133">
        <v>4</v>
      </c>
      <c r="D2726" s="133" t="s">
        <v>5761</v>
      </c>
      <c r="E2726" s="133">
        <v>400</v>
      </c>
      <c r="F2726" s="133" t="s">
        <v>5761</v>
      </c>
      <c r="G2726" s="133">
        <v>40000</v>
      </c>
      <c r="H2726" s="133" t="s">
        <v>5761</v>
      </c>
      <c r="I2726" s="133">
        <v>882040</v>
      </c>
      <c r="J2726" s="133" t="s">
        <v>6269</v>
      </c>
      <c r="K2726" s="133" t="s">
        <v>538</v>
      </c>
      <c r="L2726" s="135" t="str">
        <f t="shared" si="84"/>
        <v>BA</v>
      </c>
      <c r="M2726" s="131">
        <f t="shared" si="85"/>
        <v>0</v>
      </c>
      <c r="P2726" s="136"/>
      <c r="Q2726" s="136"/>
      <c r="R2726" s="136"/>
      <c r="S2726" s="136"/>
      <c r="T2726"/>
      <c r="U2726" s="136"/>
      <c r="V2726" s="136"/>
      <c r="W2726"/>
      <c r="X2726" s="136"/>
      <c r="Y2726" s="136"/>
      <c r="Z2726" s="136"/>
      <c r="AA2726" s="136"/>
      <c r="AB2726" s="136"/>
      <c r="AC2726" s="136"/>
      <c r="AD2726" s="136"/>
      <c r="AE2726" s="136"/>
      <c r="AF2726" s="136"/>
      <c r="AG2726" s="136"/>
      <c r="AH2726" s="136"/>
      <c r="AI2726" s="136"/>
    </row>
    <row r="2727" spans="1:35" ht="15" x14ac:dyDescent="0.25">
      <c r="A2727" s="133">
        <v>400000</v>
      </c>
      <c r="B2727" s="133" t="s">
        <v>5761</v>
      </c>
      <c r="C2727" s="133">
        <v>4</v>
      </c>
      <c r="D2727" s="133" t="s">
        <v>5761</v>
      </c>
      <c r="E2727" s="133">
        <v>400</v>
      </c>
      <c r="F2727" s="133" t="s">
        <v>5761</v>
      </c>
      <c r="G2727" s="133">
        <v>40000</v>
      </c>
      <c r="H2727" s="133" t="s">
        <v>5761</v>
      </c>
      <c r="I2727" s="133">
        <v>882041</v>
      </c>
      <c r="J2727" s="133" t="s">
        <v>6271</v>
      </c>
      <c r="K2727" s="133" t="s">
        <v>538</v>
      </c>
      <c r="L2727" s="135" t="str">
        <f t="shared" si="84"/>
        <v>BA</v>
      </c>
      <c r="M2727" s="131">
        <f t="shared" si="85"/>
        <v>0</v>
      </c>
      <c r="P2727" s="136"/>
      <c r="Q2727" s="136"/>
      <c r="R2727" s="136"/>
      <c r="S2727" s="136"/>
      <c r="T2727"/>
      <c r="U2727" s="136"/>
      <c r="V2727" s="136"/>
      <c r="W2727"/>
      <c r="X2727" s="136"/>
      <c r="Y2727" s="136"/>
      <c r="Z2727" s="136"/>
      <c r="AA2727" s="136"/>
      <c r="AB2727" s="136"/>
      <c r="AC2727" s="136"/>
      <c r="AD2727" s="136"/>
      <c r="AE2727" s="136"/>
      <c r="AF2727" s="136"/>
      <c r="AG2727" s="136"/>
      <c r="AH2727" s="136"/>
      <c r="AI2727" s="136"/>
    </row>
    <row r="2728" spans="1:35" ht="15" x14ac:dyDescent="0.25">
      <c r="A2728" s="133">
        <v>400000</v>
      </c>
      <c r="B2728" s="133" t="s">
        <v>5761</v>
      </c>
      <c r="C2728" s="133">
        <v>4</v>
      </c>
      <c r="D2728" s="133" t="s">
        <v>5761</v>
      </c>
      <c r="E2728" s="133">
        <v>400</v>
      </c>
      <c r="F2728" s="133" t="s">
        <v>5761</v>
      </c>
      <c r="G2728" s="133">
        <v>40000</v>
      </c>
      <c r="H2728" s="133" t="s">
        <v>5761</v>
      </c>
      <c r="I2728" s="133">
        <v>882050</v>
      </c>
      <c r="J2728" s="133" t="s">
        <v>6273</v>
      </c>
      <c r="K2728" s="133" t="s">
        <v>538</v>
      </c>
      <c r="L2728" s="135" t="str">
        <f t="shared" si="84"/>
        <v>BA</v>
      </c>
      <c r="M2728" s="131">
        <f t="shared" si="85"/>
        <v>0</v>
      </c>
      <c r="P2728" s="136"/>
      <c r="Q2728" s="136"/>
      <c r="R2728" s="136"/>
      <c r="S2728" s="136"/>
      <c r="T2728"/>
      <c r="U2728" s="136"/>
      <c r="V2728" s="136"/>
      <c r="W2728"/>
      <c r="X2728" s="136"/>
      <c r="Y2728" s="136"/>
      <c r="Z2728" s="136"/>
      <c r="AA2728" s="136"/>
      <c r="AB2728" s="136"/>
      <c r="AC2728" s="136"/>
      <c r="AD2728" s="136"/>
      <c r="AE2728" s="136"/>
      <c r="AF2728" s="136"/>
      <c r="AG2728" s="136"/>
      <c r="AH2728" s="136"/>
      <c r="AI2728" s="136"/>
    </row>
    <row r="2729" spans="1:35" ht="15" x14ac:dyDescent="0.25">
      <c r="A2729" s="133">
        <v>400000</v>
      </c>
      <c r="B2729" s="133" t="s">
        <v>5761</v>
      </c>
      <c r="C2729" s="133">
        <v>4</v>
      </c>
      <c r="D2729" s="133" t="s">
        <v>5761</v>
      </c>
      <c r="E2729" s="133">
        <v>400</v>
      </c>
      <c r="F2729" s="133" t="s">
        <v>5761</v>
      </c>
      <c r="G2729" s="133">
        <v>40000</v>
      </c>
      <c r="H2729" s="133" t="s">
        <v>5761</v>
      </c>
      <c r="I2729" s="133">
        <v>882060</v>
      </c>
      <c r="J2729" s="133" t="s">
        <v>6275</v>
      </c>
      <c r="K2729" s="133" t="s">
        <v>587</v>
      </c>
      <c r="L2729" s="135" t="str">
        <f t="shared" si="84"/>
        <v>BA</v>
      </c>
      <c r="M2729" s="131">
        <f t="shared" si="85"/>
        <v>0</v>
      </c>
      <c r="P2729" s="136"/>
      <c r="Q2729" s="136"/>
      <c r="R2729" s="136"/>
      <c r="S2729" s="136"/>
      <c r="T2729"/>
      <c r="U2729" s="136"/>
      <c r="V2729" s="136"/>
      <c r="W2729"/>
      <c r="X2729" s="136"/>
      <c r="Y2729" s="136"/>
      <c r="Z2729" s="136"/>
      <c r="AA2729" s="136"/>
      <c r="AB2729" s="136"/>
      <c r="AC2729" s="136"/>
      <c r="AD2729" s="136"/>
      <c r="AE2729" s="136"/>
      <c r="AF2729" s="136"/>
      <c r="AG2729" s="136"/>
      <c r="AH2729" s="136"/>
      <c r="AI2729" s="136"/>
    </row>
    <row r="2730" spans="1:35" ht="15" x14ac:dyDescent="0.25">
      <c r="A2730" s="133">
        <v>400000</v>
      </c>
      <c r="B2730" s="133" t="s">
        <v>5761</v>
      </c>
      <c r="C2730" s="133">
        <v>4</v>
      </c>
      <c r="D2730" s="133" t="s">
        <v>5761</v>
      </c>
      <c r="E2730" s="133">
        <v>400</v>
      </c>
      <c r="F2730" s="133" t="s">
        <v>5761</v>
      </c>
      <c r="G2730" s="133">
        <v>40000</v>
      </c>
      <c r="H2730" s="133" t="s">
        <v>5761</v>
      </c>
      <c r="I2730" s="133">
        <v>882061</v>
      </c>
      <c r="J2730" s="133" t="s">
        <v>6277</v>
      </c>
      <c r="K2730" s="133" t="s">
        <v>538</v>
      </c>
      <c r="L2730" s="135" t="str">
        <f t="shared" si="84"/>
        <v>BA</v>
      </c>
      <c r="M2730" s="131">
        <f t="shared" si="85"/>
        <v>0</v>
      </c>
      <c r="P2730" s="136"/>
      <c r="Q2730" s="136"/>
      <c r="R2730" s="136"/>
      <c r="S2730" s="136"/>
      <c r="T2730"/>
      <c r="U2730" s="136"/>
      <c r="V2730" s="136"/>
      <c r="W2730"/>
      <c r="X2730" s="136"/>
      <c r="Y2730" s="136"/>
      <c r="Z2730" s="136"/>
      <c r="AA2730" s="136"/>
      <c r="AB2730" s="136"/>
      <c r="AC2730" s="136"/>
      <c r="AD2730" s="136"/>
      <c r="AE2730" s="136"/>
      <c r="AF2730" s="136"/>
      <c r="AG2730" s="136"/>
      <c r="AH2730" s="136"/>
      <c r="AI2730" s="136"/>
    </row>
    <row r="2731" spans="1:35" ht="15" x14ac:dyDescent="0.25">
      <c r="A2731" s="133">
        <v>400000</v>
      </c>
      <c r="B2731" s="133" t="s">
        <v>5761</v>
      </c>
      <c r="C2731" s="133">
        <v>4</v>
      </c>
      <c r="D2731" s="133" t="s">
        <v>5761</v>
      </c>
      <c r="E2731" s="133">
        <v>400</v>
      </c>
      <c r="F2731" s="133" t="s">
        <v>5761</v>
      </c>
      <c r="G2731" s="133">
        <v>40000</v>
      </c>
      <c r="H2731" s="133" t="s">
        <v>5761</v>
      </c>
      <c r="I2731" s="133">
        <v>882062</v>
      </c>
      <c r="J2731" s="133" t="s">
        <v>6279</v>
      </c>
      <c r="K2731" s="133" t="s">
        <v>538</v>
      </c>
      <c r="L2731" s="135" t="str">
        <f t="shared" si="84"/>
        <v>BA</v>
      </c>
      <c r="M2731" s="131">
        <f t="shared" si="85"/>
        <v>0</v>
      </c>
      <c r="P2731" s="136"/>
      <c r="Q2731" s="136"/>
      <c r="R2731" s="136"/>
      <c r="S2731" s="136"/>
      <c r="T2731"/>
      <c r="U2731" s="136"/>
      <c r="V2731" s="136"/>
      <c r="W2731"/>
      <c r="X2731" s="136"/>
      <c r="Y2731" s="136"/>
      <c r="Z2731" s="136"/>
      <c r="AA2731" s="136"/>
      <c r="AB2731" s="136"/>
      <c r="AC2731" s="136"/>
      <c r="AD2731" s="136"/>
      <c r="AE2731" s="136"/>
      <c r="AF2731" s="136"/>
      <c r="AG2731" s="136"/>
      <c r="AH2731" s="136"/>
      <c r="AI2731" s="136"/>
    </row>
    <row r="2732" spans="1:35" ht="15" x14ac:dyDescent="0.25">
      <c r="A2732" s="133">
        <v>400000</v>
      </c>
      <c r="B2732" s="133" t="s">
        <v>5761</v>
      </c>
      <c r="C2732" s="133">
        <v>4</v>
      </c>
      <c r="D2732" s="133" t="s">
        <v>5761</v>
      </c>
      <c r="E2732" s="133">
        <v>400</v>
      </c>
      <c r="F2732" s="133" t="s">
        <v>5761</v>
      </c>
      <c r="G2732" s="133">
        <v>40000</v>
      </c>
      <c r="H2732" s="133" t="s">
        <v>5761</v>
      </c>
      <c r="I2732" s="133">
        <v>882064</v>
      </c>
      <c r="J2732" s="133" t="s">
        <v>6281</v>
      </c>
      <c r="K2732" s="133" t="s">
        <v>538</v>
      </c>
      <c r="L2732" s="135" t="str">
        <f t="shared" si="84"/>
        <v>BA</v>
      </c>
      <c r="M2732" s="131">
        <f t="shared" si="85"/>
        <v>0</v>
      </c>
      <c r="P2732" s="136"/>
      <c r="Q2732" s="136"/>
      <c r="R2732" s="136"/>
      <c r="S2732" s="136"/>
      <c r="T2732"/>
      <c r="U2732" s="136"/>
      <c r="V2732" s="136"/>
      <c r="W2732"/>
      <c r="X2732" s="136"/>
      <c r="Y2732" s="136"/>
      <c r="Z2732" s="136"/>
      <c r="AA2732" s="136"/>
      <c r="AB2732" s="136"/>
      <c r="AC2732" s="136"/>
      <c r="AD2732" s="136"/>
      <c r="AE2732" s="136"/>
      <c r="AF2732" s="136"/>
      <c r="AG2732" s="136"/>
      <c r="AH2732" s="136"/>
      <c r="AI2732" s="136"/>
    </row>
    <row r="2733" spans="1:35" ht="15" x14ac:dyDescent="0.25">
      <c r="A2733" s="133">
        <v>400000</v>
      </c>
      <c r="B2733" s="133" t="s">
        <v>5761</v>
      </c>
      <c r="C2733" s="133">
        <v>4</v>
      </c>
      <c r="D2733" s="133" t="s">
        <v>5761</v>
      </c>
      <c r="E2733" s="133">
        <v>400</v>
      </c>
      <c r="F2733" s="133" t="s">
        <v>5761</v>
      </c>
      <c r="G2733" s="133">
        <v>40000</v>
      </c>
      <c r="H2733" s="133" t="s">
        <v>5761</v>
      </c>
      <c r="I2733" s="133">
        <v>882126</v>
      </c>
      <c r="J2733" s="133" t="s">
        <v>6283</v>
      </c>
      <c r="K2733" s="133" t="s">
        <v>538</v>
      </c>
      <c r="L2733" s="135" t="str">
        <f t="shared" si="84"/>
        <v>BA</v>
      </c>
      <c r="M2733" s="131">
        <f t="shared" si="85"/>
        <v>0</v>
      </c>
      <c r="P2733" s="136"/>
      <c r="Q2733" s="136"/>
      <c r="R2733" s="136"/>
      <c r="S2733" s="136"/>
      <c r="T2733"/>
      <c r="U2733" s="136"/>
      <c r="V2733" s="136"/>
      <c r="W2733"/>
      <c r="X2733" s="136"/>
      <c r="Y2733" s="136"/>
      <c r="Z2733" s="136"/>
      <c r="AA2733" s="136"/>
      <c r="AB2733" s="136"/>
      <c r="AC2733" s="136"/>
      <c r="AD2733" s="136"/>
      <c r="AE2733" s="136"/>
      <c r="AF2733" s="136"/>
      <c r="AG2733" s="136"/>
      <c r="AH2733" s="136"/>
      <c r="AI2733" s="136"/>
    </row>
    <row r="2734" spans="1:35" ht="15" x14ac:dyDescent="0.25">
      <c r="A2734" s="133">
        <v>400000</v>
      </c>
      <c r="B2734" s="133" t="s">
        <v>5761</v>
      </c>
      <c r="C2734" s="133">
        <v>4</v>
      </c>
      <c r="D2734" s="133" t="s">
        <v>5761</v>
      </c>
      <c r="E2734" s="133">
        <v>400</v>
      </c>
      <c r="F2734" s="133" t="s">
        <v>5761</v>
      </c>
      <c r="G2734" s="133">
        <v>40000</v>
      </c>
      <c r="H2734" s="133" t="s">
        <v>5761</v>
      </c>
      <c r="I2734" s="133">
        <v>882127</v>
      </c>
      <c r="J2734" s="133" t="s">
        <v>6285</v>
      </c>
      <c r="K2734" s="133" t="s">
        <v>538</v>
      </c>
      <c r="L2734" s="135" t="str">
        <f t="shared" si="84"/>
        <v>BA</v>
      </c>
      <c r="M2734" s="131">
        <f t="shared" si="85"/>
        <v>0</v>
      </c>
      <c r="P2734" s="136"/>
      <c r="Q2734" s="136"/>
      <c r="R2734" s="136"/>
      <c r="S2734" s="136"/>
      <c r="T2734"/>
      <c r="U2734" s="136"/>
      <c r="V2734" s="136"/>
      <c r="W2734"/>
      <c r="X2734" s="136"/>
      <c r="Y2734" s="136"/>
      <c r="Z2734" s="136"/>
      <c r="AA2734" s="136"/>
      <c r="AB2734" s="136"/>
      <c r="AC2734" s="136"/>
      <c r="AD2734" s="136"/>
      <c r="AE2734" s="136"/>
      <c r="AF2734" s="136"/>
      <c r="AG2734" s="136"/>
      <c r="AH2734" s="136"/>
      <c r="AI2734" s="136"/>
    </row>
    <row r="2735" spans="1:35" ht="15" x14ac:dyDescent="0.25">
      <c r="A2735" s="133">
        <v>400000</v>
      </c>
      <c r="B2735" s="133" t="s">
        <v>5761</v>
      </c>
      <c r="C2735" s="133">
        <v>4</v>
      </c>
      <c r="D2735" s="133" t="s">
        <v>5761</v>
      </c>
      <c r="E2735" s="133">
        <v>400</v>
      </c>
      <c r="F2735" s="133" t="s">
        <v>5761</v>
      </c>
      <c r="G2735" s="133">
        <v>40000</v>
      </c>
      <c r="H2735" s="133" t="s">
        <v>5761</v>
      </c>
      <c r="I2735" s="133">
        <v>882140</v>
      </c>
      <c r="J2735" s="133" t="s">
        <v>6287</v>
      </c>
      <c r="K2735" s="133" t="s">
        <v>538</v>
      </c>
      <c r="L2735" s="135" t="str">
        <f t="shared" si="84"/>
        <v>BA</v>
      </c>
      <c r="M2735" s="131">
        <f t="shared" si="85"/>
        <v>0</v>
      </c>
      <c r="P2735" s="136"/>
      <c r="Q2735" s="136"/>
      <c r="R2735" s="136"/>
      <c r="S2735" s="136"/>
      <c r="T2735"/>
      <c r="U2735" s="136"/>
      <c r="V2735" s="136"/>
      <c r="W2735"/>
      <c r="X2735" s="136"/>
      <c r="Y2735" s="136"/>
      <c r="Z2735" s="136"/>
      <c r="AA2735" s="136"/>
      <c r="AB2735" s="136"/>
      <c r="AC2735" s="136"/>
      <c r="AD2735" s="136"/>
      <c r="AE2735" s="136"/>
      <c r="AF2735" s="136"/>
      <c r="AG2735" s="136"/>
      <c r="AH2735" s="136"/>
      <c r="AI2735" s="136"/>
    </row>
    <row r="2736" spans="1:35" ht="15" x14ac:dyDescent="0.25">
      <c r="A2736" s="133">
        <v>400000</v>
      </c>
      <c r="B2736" s="133" t="s">
        <v>5761</v>
      </c>
      <c r="C2736" s="133">
        <v>4</v>
      </c>
      <c r="D2736" s="133" t="s">
        <v>5761</v>
      </c>
      <c r="E2736" s="133">
        <v>400</v>
      </c>
      <c r="F2736" s="133" t="s">
        <v>5761</v>
      </c>
      <c r="G2736" s="133">
        <v>40000</v>
      </c>
      <c r="H2736" s="133" t="s">
        <v>5761</v>
      </c>
      <c r="I2736" s="133">
        <v>882144</v>
      </c>
      <c r="J2736" s="133" t="s">
        <v>6289</v>
      </c>
      <c r="K2736" s="133" t="s">
        <v>538</v>
      </c>
      <c r="L2736" s="135" t="str">
        <f t="shared" si="84"/>
        <v>BA</v>
      </c>
      <c r="M2736" s="131">
        <f t="shared" si="85"/>
        <v>0</v>
      </c>
      <c r="P2736" s="136"/>
      <c r="Q2736" s="136"/>
      <c r="R2736" s="136"/>
      <c r="S2736" s="136"/>
      <c r="T2736"/>
      <c r="U2736" s="136"/>
      <c r="V2736" s="136"/>
      <c r="W2736"/>
      <c r="X2736" s="136"/>
      <c r="Y2736" s="136"/>
      <c r="Z2736" s="136"/>
      <c r="AA2736" s="136"/>
      <c r="AB2736" s="136"/>
      <c r="AC2736" s="136"/>
      <c r="AD2736" s="136"/>
      <c r="AE2736" s="136"/>
      <c r="AF2736" s="136"/>
      <c r="AG2736" s="136"/>
      <c r="AH2736" s="136"/>
      <c r="AI2736" s="136"/>
    </row>
    <row r="2737" spans="1:35" ht="15" x14ac:dyDescent="0.25">
      <c r="A2737" s="133">
        <v>400000</v>
      </c>
      <c r="B2737" s="133" t="s">
        <v>5761</v>
      </c>
      <c r="C2737" s="133">
        <v>4</v>
      </c>
      <c r="D2737" s="133" t="s">
        <v>5761</v>
      </c>
      <c r="E2737" s="133">
        <v>400</v>
      </c>
      <c r="F2737" s="133" t="s">
        <v>5761</v>
      </c>
      <c r="G2737" s="133">
        <v>40000</v>
      </c>
      <c r="H2737" s="133" t="s">
        <v>5761</v>
      </c>
      <c r="I2737" s="133">
        <v>882145</v>
      </c>
      <c r="J2737" s="133" t="s">
        <v>6263</v>
      </c>
      <c r="K2737" s="133" t="s">
        <v>538</v>
      </c>
      <c r="L2737" s="135" t="str">
        <f t="shared" si="84"/>
        <v>BA</v>
      </c>
      <c r="M2737" s="131">
        <f t="shared" si="85"/>
        <v>0</v>
      </c>
      <c r="P2737" s="136"/>
      <c r="Q2737" s="136"/>
      <c r="R2737" s="136"/>
      <c r="S2737" s="136"/>
      <c r="T2737"/>
      <c r="U2737" s="136"/>
      <c r="V2737" s="136"/>
      <c r="W2737"/>
      <c r="X2737" s="136"/>
      <c r="Y2737" s="136"/>
      <c r="Z2737" s="136"/>
      <c r="AA2737" s="136"/>
      <c r="AB2737" s="136"/>
      <c r="AC2737" s="136"/>
      <c r="AD2737" s="136"/>
      <c r="AE2737" s="136"/>
      <c r="AF2737" s="136"/>
      <c r="AG2737" s="136"/>
      <c r="AH2737" s="136"/>
      <c r="AI2737" s="136"/>
    </row>
    <row r="2738" spans="1:35" ht="15" x14ac:dyDescent="0.25">
      <c r="A2738" s="133">
        <v>400000</v>
      </c>
      <c r="B2738" s="133" t="s">
        <v>5761</v>
      </c>
      <c r="C2738" s="133">
        <v>4</v>
      </c>
      <c r="D2738" s="133" t="s">
        <v>5761</v>
      </c>
      <c r="E2738" s="133">
        <v>400</v>
      </c>
      <c r="F2738" s="133" t="s">
        <v>5761</v>
      </c>
      <c r="G2738" s="133">
        <v>40000</v>
      </c>
      <c r="H2738" s="133" t="s">
        <v>5761</v>
      </c>
      <c r="I2738" s="133">
        <v>882200</v>
      </c>
      <c r="J2738" s="133" t="s">
        <v>6292</v>
      </c>
      <c r="K2738" s="133" t="s">
        <v>538</v>
      </c>
      <c r="L2738" s="135" t="str">
        <f t="shared" si="84"/>
        <v>BA</v>
      </c>
      <c r="M2738" s="131">
        <f t="shared" si="85"/>
        <v>0</v>
      </c>
      <c r="P2738" s="136"/>
      <c r="Q2738" s="136"/>
      <c r="R2738" s="136"/>
      <c r="S2738" s="136"/>
      <c r="T2738"/>
      <c r="U2738" s="136"/>
      <c r="V2738" s="136"/>
      <c r="W2738"/>
      <c r="X2738" s="136"/>
      <c r="Y2738" s="136"/>
      <c r="Z2738" s="136"/>
      <c r="AA2738" s="136"/>
      <c r="AB2738" s="136"/>
      <c r="AC2738" s="136"/>
      <c r="AD2738" s="136"/>
      <c r="AE2738" s="136"/>
      <c r="AF2738" s="136"/>
      <c r="AG2738" s="136"/>
      <c r="AH2738" s="136"/>
      <c r="AI2738" s="136"/>
    </row>
    <row r="2739" spans="1:35" ht="15" x14ac:dyDescent="0.25">
      <c r="A2739" s="133">
        <v>400000</v>
      </c>
      <c r="B2739" s="133" t="s">
        <v>5761</v>
      </c>
      <c r="C2739" s="133">
        <v>4</v>
      </c>
      <c r="D2739" s="133" t="s">
        <v>5761</v>
      </c>
      <c r="E2739" s="133">
        <v>400</v>
      </c>
      <c r="F2739" s="133" t="s">
        <v>5761</v>
      </c>
      <c r="G2739" s="133">
        <v>40000</v>
      </c>
      <c r="H2739" s="133" t="s">
        <v>5761</v>
      </c>
      <c r="I2739" s="133">
        <v>882210</v>
      </c>
      <c r="J2739" s="133" t="s">
        <v>6294</v>
      </c>
      <c r="K2739" s="133" t="s">
        <v>538</v>
      </c>
      <c r="L2739" s="135" t="str">
        <f t="shared" si="84"/>
        <v>BA</v>
      </c>
      <c r="M2739" s="131">
        <f t="shared" si="85"/>
        <v>0</v>
      </c>
      <c r="P2739" s="136"/>
      <c r="Q2739" s="136"/>
      <c r="R2739" s="136"/>
      <c r="S2739" s="136"/>
      <c r="T2739"/>
      <c r="U2739" s="136"/>
      <c r="V2739" s="136"/>
      <c r="W2739"/>
      <c r="X2739" s="136"/>
      <c r="Y2739" s="136"/>
      <c r="Z2739" s="136"/>
      <c r="AA2739" s="136"/>
      <c r="AB2739" s="136"/>
      <c r="AC2739" s="136"/>
      <c r="AD2739" s="136"/>
      <c r="AE2739" s="136"/>
      <c r="AF2739" s="136"/>
      <c r="AG2739" s="136"/>
      <c r="AH2739" s="136"/>
      <c r="AI2739" s="136"/>
    </row>
    <row r="2740" spans="1:35" ht="15" x14ac:dyDescent="0.25">
      <c r="A2740" s="133">
        <v>400000</v>
      </c>
      <c r="B2740" s="133" t="s">
        <v>5761</v>
      </c>
      <c r="C2740" s="133">
        <v>4</v>
      </c>
      <c r="D2740" s="133" t="s">
        <v>5761</v>
      </c>
      <c r="E2740" s="133">
        <v>400</v>
      </c>
      <c r="F2740" s="133" t="s">
        <v>5761</v>
      </c>
      <c r="G2740" s="133">
        <v>40000</v>
      </c>
      <c r="H2740" s="133" t="s">
        <v>5761</v>
      </c>
      <c r="I2740" s="133">
        <v>882215</v>
      </c>
      <c r="J2740" s="133" t="s">
        <v>6296</v>
      </c>
      <c r="K2740" s="133" t="s">
        <v>538</v>
      </c>
      <c r="L2740" s="135" t="str">
        <f t="shared" si="84"/>
        <v>BA</v>
      </c>
      <c r="M2740" s="131">
        <f t="shared" si="85"/>
        <v>0</v>
      </c>
      <c r="P2740" s="136"/>
      <c r="Q2740" s="136"/>
      <c r="R2740" s="136"/>
      <c r="S2740" s="136"/>
      <c r="T2740"/>
      <c r="U2740" s="136"/>
      <c r="V2740" s="136"/>
      <c r="W2740"/>
      <c r="X2740" s="136"/>
      <c r="Y2740" s="136"/>
      <c r="Z2740" s="136"/>
      <c r="AA2740" s="136"/>
      <c r="AB2740" s="136"/>
      <c r="AC2740" s="136"/>
      <c r="AD2740" s="136"/>
      <c r="AE2740" s="136"/>
      <c r="AF2740" s="136"/>
      <c r="AG2740" s="136"/>
      <c r="AH2740" s="136"/>
      <c r="AI2740" s="136"/>
    </row>
    <row r="2741" spans="1:35" ht="15" x14ac:dyDescent="0.25">
      <c r="A2741" s="133">
        <v>400000</v>
      </c>
      <c r="B2741" s="133" t="s">
        <v>5761</v>
      </c>
      <c r="C2741" s="133">
        <v>4</v>
      </c>
      <c r="D2741" s="133" t="s">
        <v>5761</v>
      </c>
      <c r="E2741" s="133">
        <v>400</v>
      </c>
      <c r="F2741" s="133" t="s">
        <v>5761</v>
      </c>
      <c r="G2741" s="133">
        <v>40000</v>
      </c>
      <c r="H2741" s="133" t="s">
        <v>5761</v>
      </c>
      <c r="I2741" s="133">
        <v>882220</v>
      </c>
      <c r="J2741" s="133" t="s">
        <v>6298</v>
      </c>
      <c r="K2741" s="133" t="s">
        <v>538</v>
      </c>
      <c r="L2741" s="135" t="str">
        <f t="shared" si="84"/>
        <v>BA</v>
      </c>
      <c r="M2741" s="131">
        <f t="shared" si="85"/>
        <v>0</v>
      </c>
      <c r="P2741" s="136"/>
      <c r="Q2741" s="136"/>
      <c r="R2741" s="136"/>
      <c r="S2741" s="136"/>
      <c r="T2741"/>
      <c r="U2741" s="136"/>
      <c r="V2741" s="136"/>
      <c r="W2741"/>
      <c r="X2741" s="136"/>
      <c r="Y2741" s="136"/>
      <c r="Z2741" s="136"/>
      <c r="AA2741" s="136"/>
      <c r="AB2741" s="136"/>
      <c r="AC2741" s="136"/>
      <c r="AD2741" s="136"/>
      <c r="AE2741" s="136"/>
      <c r="AF2741" s="136"/>
      <c r="AG2741" s="136"/>
      <c r="AH2741" s="136"/>
      <c r="AI2741" s="136"/>
    </row>
    <row r="2742" spans="1:35" ht="15" x14ac:dyDescent="0.25">
      <c r="A2742" s="133">
        <v>400000</v>
      </c>
      <c r="B2742" s="133" t="s">
        <v>5761</v>
      </c>
      <c r="C2742" s="133">
        <v>4</v>
      </c>
      <c r="D2742" s="133" t="s">
        <v>5761</v>
      </c>
      <c r="E2742" s="133">
        <v>400</v>
      </c>
      <c r="F2742" s="133" t="s">
        <v>5761</v>
      </c>
      <c r="G2742" s="133">
        <v>40000</v>
      </c>
      <c r="H2742" s="133" t="s">
        <v>5761</v>
      </c>
      <c r="I2742" s="133">
        <v>882221</v>
      </c>
      <c r="J2742" s="133" t="s">
        <v>6300</v>
      </c>
      <c r="K2742" s="133" t="s">
        <v>538</v>
      </c>
      <c r="L2742" s="135" t="str">
        <f t="shared" si="84"/>
        <v>BA</v>
      </c>
      <c r="M2742" s="131">
        <f t="shared" si="85"/>
        <v>0</v>
      </c>
      <c r="P2742" s="136"/>
      <c r="Q2742" s="136"/>
      <c r="R2742" s="136"/>
      <c r="S2742" s="136"/>
      <c r="T2742"/>
      <c r="U2742" s="136"/>
      <c r="V2742" s="136"/>
      <c r="W2742"/>
      <c r="X2742" s="136"/>
      <c r="Y2742" s="136"/>
      <c r="Z2742" s="136"/>
      <c r="AA2742" s="136"/>
      <c r="AB2742" s="136"/>
      <c r="AC2742" s="136"/>
      <c r="AD2742" s="136"/>
      <c r="AE2742" s="136"/>
      <c r="AF2742" s="136"/>
      <c r="AG2742" s="136"/>
      <c r="AH2742" s="136"/>
      <c r="AI2742" s="136"/>
    </row>
    <row r="2743" spans="1:35" ht="15" x14ac:dyDescent="0.25">
      <c r="A2743" s="133">
        <v>400000</v>
      </c>
      <c r="B2743" s="133" t="s">
        <v>5761</v>
      </c>
      <c r="C2743" s="133">
        <v>4</v>
      </c>
      <c r="D2743" s="133" t="s">
        <v>5761</v>
      </c>
      <c r="E2743" s="133">
        <v>400</v>
      </c>
      <c r="F2743" s="133" t="s">
        <v>5761</v>
      </c>
      <c r="G2743" s="133">
        <v>40000</v>
      </c>
      <c r="H2743" s="133" t="s">
        <v>5761</v>
      </c>
      <c r="I2743" s="133">
        <v>882222</v>
      </c>
      <c r="J2743" s="133" t="s">
        <v>6302</v>
      </c>
      <c r="K2743" s="133" t="s">
        <v>538</v>
      </c>
      <c r="L2743" s="135" t="str">
        <f t="shared" si="84"/>
        <v>BA</v>
      </c>
      <c r="M2743" s="131">
        <f t="shared" si="85"/>
        <v>0</v>
      </c>
      <c r="P2743" s="136"/>
      <c r="Q2743" s="136"/>
      <c r="R2743" s="136"/>
      <c r="S2743" s="136"/>
      <c r="T2743"/>
      <c r="U2743" s="136"/>
      <c r="V2743" s="136"/>
      <c r="W2743"/>
      <c r="X2743" s="136"/>
      <c r="Y2743" s="136"/>
      <c r="Z2743" s="136"/>
      <c r="AA2743" s="136"/>
      <c r="AB2743" s="136"/>
      <c r="AC2743" s="136"/>
      <c r="AD2743" s="136"/>
      <c r="AE2743" s="136"/>
      <c r="AF2743" s="136"/>
      <c r="AG2743" s="136"/>
      <c r="AH2743" s="136"/>
      <c r="AI2743" s="136"/>
    </row>
    <row r="2744" spans="1:35" ht="15" x14ac:dyDescent="0.25">
      <c r="A2744" s="133">
        <v>400000</v>
      </c>
      <c r="B2744" s="133" t="s">
        <v>5761</v>
      </c>
      <c r="C2744" s="133">
        <v>4</v>
      </c>
      <c r="D2744" s="133" t="s">
        <v>5761</v>
      </c>
      <c r="E2744" s="133">
        <v>400</v>
      </c>
      <c r="F2744" s="133" t="s">
        <v>5761</v>
      </c>
      <c r="G2744" s="133">
        <v>40000</v>
      </c>
      <c r="H2744" s="133" t="s">
        <v>5761</v>
      </c>
      <c r="I2744" s="133">
        <v>882227</v>
      </c>
      <c r="J2744" s="133" t="s">
        <v>6304</v>
      </c>
      <c r="K2744" s="133" t="s">
        <v>538</v>
      </c>
      <c r="L2744" s="135" t="str">
        <f t="shared" si="84"/>
        <v>BA</v>
      </c>
      <c r="M2744" s="131">
        <f t="shared" si="85"/>
        <v>0</v>
      </c>
      <c r="P2744" s="136"/>
      <c r="Q2744" s="136"/>
      <c r="R2744" s="136"/>
      <c r="S2744" s="136"/>
      <c r="T2744"/>
      <c r="U2744" s="136"/>
      <c r="V2744" s="136"/>
      <c r="W2744"/>
      <c r="X2744" s="136"/>
      <c r="Y2744" s="136"/>
      <c r="Z2744" s="136"/>
      <c r="AA2744" s="136"/>
      <c r="AB2744" s="136"/>
      <c r="AC2744" s="136"/>
      <c r="AD2744" s="136"/>
      <c r="AE2744" s="136"/>
      <c r="AF2744" s="136"/>
      <c r="AG2744" s="136"/>
      <c r="AH2744" s="136"/>
      <c r="AI2744" s="136"/>
    </row>
    <row r="2745" spans="1:35" ht="15" x14ac:dyDescent="0.25">
      <c r="A2745" s="133">
        <v>400000</v>
      </c>
      <c r="B2745" s="133" t="s">
        <v>5761</v>
      </c>
      <c r="C2745" s="133">
        <v>4</v>
      </c>
      <c r="D2745" s="133" t="s">
        <v>5761</v>
      </c>
      <c r="E2745" s="133">
        <v>400</v>
      </c>
      <c r="F2745" s="133" t="s">
        <v>5761</v>
      </c>
      <c r="G2745" s="133">
        <v>40000</v>
      </c>
      <c r="H2745" s="133" t="s">
        <v>5761</v>
      </c>
      <c r="I2745" s="133">
        <v>882232</v>
      </c>
      <c r="J2745" s="133" t="s">
        <v>6306</v>
      </c>
      <c r="K2745" s="133" t="s">
        <v>538</v>
      </c>
      <c r="L2745" s="135" t="str">
        <f t="shared" si="84"/>
        <v>BA</v>
      </c>
      <c r="M2745" s="131">
        <f t="shared" si="85"/>
        <v>0</v>
      </c>
      <c r="P2745" s="136"/>
      <c r="Q2745" s="136"/>
      <c r="R2745" s="136"/>
      <c r="S2745" s="136"/>
      <c r="T2745"/>
      <c r="U2745" s="136"/>
      <c r="V2745" s="136"/>
      <c r="W2745"/>
      <c r="X2745" s="136"/>
      <c r="Y2745" s="136"/>
      <c r="Z2745" s="136"/>
      <c r="AA2745" s="136"/>
      <c r="AB2745" s="136"/>
      <c r="AC2745" s="136"/>
      <c r="AD2745" s="136"/>
      <c r="AE2745" s="136"/>
      <c r="AF2745" s="136"/>
      <c r="AG2745" s="136"/>
      <c r="AH2745" s="136"/>
      <c r="AI2745" s="136"/>
    </row>
    <row r="2746" spans="1:35" ht="12.75" customHeight="1" x14ac:dyDescent="0.25">
      <c r="A2746" s="133">
        <v>400000</v>
      </c>
      <c r="B2746" s="133" t="s">
        <v>5761</v>
      </c>
      <c r="C2746" s="133">
        <v>4</v>
      </c>
      <c r="D2746" s="133" t="s">
        <v>5761</v>
      </c>
      <c r="E2746" s="133">
        <v>400</v>
      </c>
      <c r="F2746" s="133" t="s">
        <v>5761</v>
      </c>
      <c r="G2746" s="133">
        <v>40000</v>
      </c>
      <c r="H2746" s="133" t="s">
        <v>5761</v>
      </c>
      <c r="I2746" s="133">
        <v>882234</v>
      </c>
      <c r="J2746" s="133" t="s">
        <v>6308</v>
      </c>
      <c r="K2746" s="133" t="s">
        <v>538</v>
      </c>
      <c r="L2746" s="135" t="str">
        <f t="shared" si="84"/>
        <v>BA</v>
      </c>
      <c r="M2746" s="131">
        <f t="shared" si="85"/>
        <v>0</v>
      </c>
      <c r="P2746" s="136"/>
      <c r="Q2746" s="136"/>
      <c r="R2746" s="136"/>
      <c r="S2746" s="136"/>
      <c r="T2746"/>
      <c r="U2746" s="136"/>
      <c r="V2746" s="136"/>
      <c r="W2746"/>
      <c r="X2746" s="136"/>
      <c r="Y2746" s="136"/>
      <c r="Z2746" s="136"/>
      <c r="AA2746" s="136"/>
      <c r="AB2746" s="136"/>
      <c r="AC2746" s="136"/>
      <c r="AD2746" s="136"/>
      <c r="AE2746" s="136"/>
      <c r="AF2746" s="136"/>
      <c r="AG2746" s="136"/>
      <c r="AH2746" s="136"/>
      <c r="AI2746" s="136"/>
    </row>
    <row r="2747" spans="1:35" ht="15" x14ac:dyDescent="0.25">
      <c r="A2747" s="133">
        <v>400000</v>
      </c>
      <c r="B2747" s="133" t="s">
        <v>5761</v>
      </c>
      <c r="C2747" s="133">
        <v>4</v>
      </c>
      <c r="D2747" s="133" t="s">
        <v>5761</v>
      </c>
      <c r="E2747" s="133">
        <v>400</v>
      </c>
      <c r="F2747" s="133" t="s">
        <v>5761</v>
      </c>
      <c r="G2747" s="133">
        <v>40000</v>
      </c>
      <c r="H2747" s="133" t="s">
        <v>5761</v>
      </c>
      <c r="I2747" s="133">
        <v>882235</v>
      </c>
      <c r="J2747" s="133" t="s">
        <v>6310</v>
      </c>
      <c r="K2747" s="133" t="s">
        <v>538</v>
      </c>
      <c r="L2747" s="135" t="str">
        <f t="shared" si="84"/>
        <v>BA</v>
      </c>
      <c r="M2747" s="131">
        <f t="shared" si="85"/>
        <v>0</v>
      </c>
      <c r="P2747" s="136"/>
      <c r="Q2747" s="136"/>
      <c r="R2747" s="136"/>
      <c r="S2747" s="136"/>
      <c r="T2747"/>
      <c r="U2747" s="136"/>
      <c r="V2747" s="136"/>
      <c r="W2747"/>
      <c r="X2747" s="136"/>
      <c r="Y2747" s="136"/>
      <c r="Z2747" s="136"/>
      <c r="AA2747" s="136"/>
      <c r="AB2747" s="136"/>
      <c r="AC2747" s="136"/>
      <c r="AD2747" s="136"/>
      <c r="AE2747" s="136"/>
      <c r="AF2747" s="136"/>
      <c r="AG2747" s="136"/>
      <c r="AH2747" s="136"/>
      <c r="AI2747" s="136"/>
    </row>
    <row r="2748" spans="1:35" ht="15" x14ac:dyDescent="0.25">
      <c r="A2748" s="133">
        <v>400000</v>
      </c>
      <c r="B2748" s="133" t="s">
        <v>5761</v>
      </c>
      <c r="C2748" s="133">
        <v>4</v>
      </c>
      <c r="D2748" s="133" t="s">
        <v>5761</v>
      </c>
      <c r="E2748" s="133">
        <v>400</v>
      </c>
      <c r="F2748" s="133" t="s">
        <v>5761</v>
      </c>
      <c r="G2748" s="133">
        <v>40000</v>
      </c>
      <c r="H2748" s="133" t="s">
        <v>5761</v>
      </c>
      <c r="I2748" s="133">
        <v>882236</v>
      </c>
      <c r="J2748" s="133" t="s">
        <v>6312</v>
      </c>
      <c r="K2748" s="133" t="s">
        <v>538</v>
      </c>
      <c r="L2748" s="135" t="str">
        <f t="shared" si="84"/>
        <v>BA</v>
      </c>
      <c r="M2748" s="131">
        <f t="shared" si="85"/>
        <v>0</v>
      </c>
      <c r="P2748" s="136"/>
      <c r="Q2748" s="136"/>
      <c r="R2748" s="136"/>
      <c r="S2748" s="136"/>
      <c r="T2748"/>
      <c r="U2748" s="136"/>
      <c r="V2748" s="136"/>
      <c r="W2748"/>
      <c r="X2748" s="136"/>
      <c r="Y2748" s="136"/>
      <c r="Z2748" s="136"/>
      <c r="AA2748" s="136"/>
      <c r="AB2748" s="136"/>
      <c r="AC2748" s="136"/>
      <c r="AD2748" s="136"/>
      <c r="AE2748" s="136"/>
      <c r="AF2748" s="136"/>
      <c r="AG2748" s="136"/>
      <c r="AH2748" s="136"/>
      <c r="AI2748" s="136"/>
    </row>
    <row r="2749" spans="1:35" ht="15" x14ac:dyDescent="0.25">
      <c r="A2749" s="133">
        <v>400000</v>
      </c>
      <c r="B2749" s="133" t="s">
        <v>5761</v>
      </c>
      <c r="C2749" s="133">
        <v>4</v>
      </c>
      <c r="D2749" s="133" t="s">
        <v>5761</v>
      </c>
      <c r="E2749" s="133">
        <v>400</v>
      </c>
      <c r="F2749" s="133" t="s">
        <v>5761</v>
      </c>
      <c r="G2749" s="133">
        <v>40000</v>
      </c>
      <c r="H2749" s="133" t="s">
        <v>5761</v>
      </c>
      <c r="I2749" s="133">
        <v>882237</v>
      </c>
      <c r="J2749" s="133" t="s">
        <v>6314</v>
      </c>
      <c r="K2749" s="133" t="s">
        <v>538</v>
      </c>
      <c r="L2749" s="135" t="str">
        <f t="shared" si="84"/>
        <v>BA</v>
      </c>
      <c r="M2749" s="131">
        <f t="shared" si="85"/>
        <v>0</v>
      </c>
      <c r="P2749" s="136"/>
      <c r="Q2749" s="136"/>
      <c r="R2749" s="136"/>
      <c r="S2749" s="136"/>
      <c r="T2749"/>
      <c r="U2749" s="136"/>
      <c r="V2749" s="136"/>
      <c r="W2749"/>
      <c r="X2749" s="136"/>
      <c r="Y2749" s="136"/>
      <c r="Z2749" s="136"/>
      <c r="AA2749" s="136"/>
      <c r="AB2749" s="136"/>
      <c r="AC2749" s="136"/>
      <c r="AD2749" s="136"/>
      <c r="AE2749" s="136"/>
      <c r="AF2749" s="136"/>
      <c r="AG2749" s="136"/>
      <c r="AH2749" s="136"/>
      <c r="AI2749" s="136"/>
    </row>
    <row r="2750" spans="1:35" ht="15" x14ac:dyDescent="0.25">
      <c r="A2750" s="133">
        <v>400000</v>
      </c>
      <c r="B2750" s="133" t="s">
        <v>5761</v>
      </c>
      <c r="C2750" s="133">
        <v>4</v>
      </c>
      <c r="D2750" s="133" t="s">
        <v>5761</v>
      </c>
      <c r="E2750" s="133">
        <v>400</v>
      </c>
      <c r="F2750" s="133" t="s">
        <v>5761</v>
      </c>
      <c r="G2750" s="133">
        <v>40000</v>
      </c>
      <c r="H2750" s="133" t="s">
        <v>5761</v>
      </c>
      <c r="I2750" s="133">
        <v>882238</v>
      </c>
      <c r="J2750" s="133" t="s">
        <v>6316</v>
      </c>
      <c r="K2750" s="133" t="s">
        <v>538</v>
      </c>
      <c r="L2750" s="135" t="str">
        <f t="shared" si="84"/>
        <v>BA</v>
      </c>
      <c r="M2750" s="131">
        <f t="shared" si="85"/>
        <v>0</v>
      </c>
      <c r="P2750" s="136"/>
      <c r="Q2750" s="136"/>
      <c r="R2750" s="136"/>
      <c r="S2750" s="136"/>
      <c r="T2750"/>
      <c r="U2750" s="136"/>
      <c r="V2750" s="136"/>
      <c r="W2750"/>
      <c r="X2750" s="136"/>
      <c r="Y2750" s="136"/>
      <c r="Z2750" s="136"/>
      <c r="AA2750" s="136"/>
      <c r="AB2750" s="136"/>
      <c r="AC2750" s="136"/>
      <c r="AD2750" s="136"/>
      <c r="AE2750" s="136"/>
      <c r="AF2750" s="136"/>
      <c r="AG2750" s="136"/>
      <c r="AH2750" s="136"/>
      <c r="AI2750" s="136"/>
    </row>
    <row r="2751" spans="1:35" ht="15" x14ac:dyDescent="0.25">
      <c r="A2751" s="133">
        <v>400000</v>
      </c>
      <c r="B2751" s="133" t="s">
        <v>5761</v>
      </c>
      <c r="C2751" s="133">
        <v>4</v>
      </c>
      <c r="D2751" s="133" t="s">
        <v>5761</v>
      </c>
      <c r="E2751" s="133">
        <v>400</v>
      </c>
      <c r="F2751" s="133" t="s">
        <v>5761</v>
      </c>
      <c r="G2751" s="133">
        <v>40000</v>
      </c>
      <c r="H2751" s="133" t="s">
        <v>5761</v>
      </c>
      <c r="I2751" s="133">
        <v>882239</v>
      </c>
      <c r="J2751" s="133" t="s">
        <v>6318</v>
      </c>
      <c r="K2751" s="133" t="s">
        <v>538</v>
      </c>
      <c r="L2751" s="135" t="str">
        <f t="shared" si="84"/>
        <v>BA</v>
      </c>
      <c r="M2751" s="131">
        <f t="shared" si="85"/>
        <v>0</v>
      </c>
      <c r="P2751" s="136"/>
      <c r="Q2751" s="136"/>
      <c r="R2751" s="136"/>
      <c r="S2751" s="136"/>
      <c r="T2751"/>
      <c r="U2751" s="136"/>
      <c r="V2751" s="136"/>
      <c r="W2751"/>
      <c r="X2751" s="136"/>
      <c r="Y2751" s="136"/>
      <c r="Z2751" s="136"/>
      <c r="AA2751" s="136"/>
      <c r="AB2751" s="136"/>
      <c r="AC2751" s="136"/>
      <c r="AD2751" s="136"/>
      <c r="AE2751" s="136"/>
      <c r="AF2751" s="136"/>
      <c r="AG2751" s="136"/>
      <c r="AH2751" s="136"/>
      <c r="AI2751" s="136"/>
    </row>
    <row r="2752" spans="1:35" ht="15" x14ac:dyDescent="0.25">
      <c r="A2752" s="133">
        <v>400000</v>
      </c>
      <c r="B2752" s="133" t="s">
        <v>5761</v>
      </c>
      <c r="C2752" s="133">
        <v>4</v>
      </c>
      <c r="D2752" s="133" t="s">
        <v>5761</v>
      </c>
      <c r="E2752" s="133">
        <v>400</v>
      </c>
      <c r="F2752" s="133" t="s">
        <v>5761</v>
      </c>
      <c r="G2752" s="133">
        <v>40000</v>
      </c>
      <c r="H2752" s="133" t="s">
        <v>5761</v>
      </c>
      <c r="I2752" s="133">
        <v>882300</v>
      </c>
      <c r="J2752" s="133" t="s">
        <v>6263</v>
      </c>
      <c r="K2752" s="133" t="s">
        <v>538</v>
      </c>
      <c r="L2752" s="135" t="str">
        <f t="shared" si="84"/>
        <v>BA</v>
      </c>
      <c r="M2752" s="131">
        <f t="shared" si="85"/>
        <v>0</v>
      </c>
      <c r="P2752" s="136"/>
      <c r="Q2752" s="136"/>
      <c r="R2752" s="136"/>
      <c r="S2752" s="136"/>
      <c r="T2752"/>
      <c r="U2752" s="136"/>
      <c r="V2752" s="136"/>
      <c r="W2752"/>
      <c r="X2752" s="136"/>
      <c r="Y2752" s="136"/>
      <c r="Z2752" s="136"/>
      <c r="AA2752" s="136"/>
      <c r="AB2752" s="136"/>
      <c r="AC2752" s="136"/>
      <c r="AD2752" s="136"/>
      <c r="AE2752" s="136"/>
      <c r="AF2752" s="136"/>
      <c r="AG2752" s="136"/>
      <c r="AH2752" s="136"/>
      <c r="AI2752" s="136"/>
    </row>
    <row r="2753" spans="1:35" ht="15" x14ac:dyDescent="0.25">
      <c r="A2753" s="133">
        <v>400000</v>
      </c>
      <c r="B2753" s="133" t="s">
        <v>5761</v>
      </c>
      <c r="C2753" s="133">
        <v>4</v>
      </c>
      <c r="D2753" s="133" t="s">
        <v>5761</v>
      </c>
      <c r="E2753" s="133">
        <v>400</v>
      </c>
      <c r="F2753" s="133" t="s">
        <v>5761</v>
      </c>
      <c r="G2753" s="133">
        <v>40000</v>
      </c>
      <c r="H2753" s="133" t="s">
        <v>5761</v>
      </c>
      <c r="I2753" s="133">
        <v>882327</v>
      </c>
      <c r="J2753" s="133" t="s">
        <v>6321</v>
      </c>
      <c r="K2753" s="133" t="s">
        <v>538</v>
      </c>
      <c r="L2753" s="135" t="str">
        <f t="shared" si="84"/>
        <v>BA</v>
      </c>
      <c r="M2753" s="131">
        <f t="shared" si="85"/>
        <v>0</v>
      </c>
      <c r="P2753" s="136"/>
      <c r="Q2753" s="136"/>
      <c r="R2753" s="136"/>
      <c r="S2753" s="136"/>
      <c r="T2753"/>
      <c r="U2753" s="136"/>
      <c r="V2753" s="136"/>
      <c r="W2753"/>
      <c r="X2753" s="136"/>
      <c r="Y2753" s="136"/>
      <c r="Z2753" s="136"/>
      <c r="AA2753" s="136"/>
      <c r="AB2753" s="136"/>
      <c r="AC2753" s="136"/>
      <c r="AD2753" s="136"/>
      <c r="AE2753" s="136"/>
      <c r="AF2753" s="136"/>
      <c r="AG2753" s="136"/>
      <c r="AH2753" s="136"/>
      <c r="AI2753" s="136"/>
    </row>
    <row r="2754" spans="1:35" ht="15" x14ac:dyDescent="0.25">
      <c r="A2754" s="133">
        <v>400000</v>
      </c>
      <c r="B2754" s="133" t="s">
        <v>5761</v>
      </c>
      <c r="C2754" s="133">
        <v>4</v>
      </c>
      <c r="D2754" s="133" t="s">
        <v>5761</v>
      </c>
      <c r="E2754" s="133">
        <v>400</v>
      </c>
      <c r="F2754" s="133" t="s">
        <v>5761</v>
      </c>
      <c r="G2754" s="133">
        <v>40000</v>
      </c>
      <c r="H2754" s="133" t="s">
        <v>5761</v>
      </c>
      <c r="I2754" s="133">
        <v>882330</v>
      </c>
      <c r="J2754" s="133" t="s">
        <v>6323</v>
      </c>
      <c r="K2754" s="133" t="s">
        <v>538</v>
      </c>
      <c r="L2754" s="135" t="str">
        <f t="shared" si="84"/>
        <v>BA</v>
      </c>
      <c r="M2754" s="131">
        <f t="shared" si="85"/>
        <v>0</v>
      </c>
      <c r="P2754" s="136"/>
      <c r="Q2754" s="136"/>
      <c r="R2754" s="136"/>
      <c r="S2754" s="136"/>
      <c r="T2754"/>
      <c r="U2754" s="136"/>
      <c r="V2754" s="136"/>
      <c r="W2754"/>
      <c r="X2754" s="136"/>
      <c r="Y2754" s="136"/>
      <c r="Z2754" s="136"/>
      <c r="AA2754" s="136"/>
      <c r="AB2754" s="136"/>
      <c r="AC2754" s="136"/>
      <c r="AD2754" s="136"/>
      <c r="AE2754" s="136"/>
      <c r="AF2754" s="136"/>
      <c r="AG2754" s="136"/>
      <c r="AH2754" s="136"/>
      <c r="AI2754" s="136"/>
    </row>
    <row r="2755" spans="1:35" ht="15" x14ac:dyDescent="0.25">
      <c r="A2755" s="133">
        <v>400000</v>
      </c>
      <c r="B2755" s="133" t="s">
        <v>5761</v>
      </c>
      <c r="C2755" s="133">
        <v>4</v>
      </c>
      <c r="D2755" s="133" t="s">
        <v>5761</v>
      </c>
      <c r="E2755" s="133">
        <v>400</v>
      </c>
      <c r="F2755" s="133" t="s">
        <v>5761</v>
      </c>
      <c r="G2755" s="133">
        <v>40000</v>
      </c>
      <c r="H2755" s="133" t="s">
        <v>5761</v>
      </c>
      <c r="I2755" s="133">
        <v>882340</v>
      </c>
      <c r="J2755" s="133" t="s">
        <v>6325</v>
      </c>
      <c r="K2755" s="133" t="s">
        <v>538</v>
      </c>
      <c r="L2755" s="135" t="str">
        <f t="shared" si="84"/>
        <v>BA</v>
      </c>
      <c r="M2755" s="131">
        <f t="shared" si="85"/>
        <v>0</v>
      </c>
      <c r="P2755" s="136"/>
      <c r="Q2755" s="136"/>
      <c r="R2755" s="136"/>
      <c r="S2755" s="136"/>
      <c r="T2755"/>
      <c r="U2755" s="136"/>
      <c r="V2755" s="136"/>
      <c r="W2755"/>
      <c r="X2755" s="136"/>
      <c r="Y2755" s="136"/>
      <c r="Z2755" s="136"/>
      <c r="AA2755" s="136"/>
      <c r="AB2755" s="136"/>
      <c r="AC2755" s="136"/>
      <c r="AD2755" s="136"/>
      <c r="AE2755" s="136"/>
      <c r="AF2755" s="136"/>
      <c r="AG2755" s="136"/>
      <c r="AH2755" s="136"/>
      <c r="AI2755" s="136"/>
    </row>
    <row r="2756" spans="1:35" ht="15" x14ac:dyDescent="0.25">
      <c r="A2756" s="133">
        <v>400000</v>
      </c>
      <c r="B2756" s="133" t="s">
        <v>5761</v>
      </c>
      <c r="C2756" s="133">
        <v>4</v>
      </c>
      <c r="D2756" s="133" t="s">
        <v>5761</v>
      </c>
      <c r="E2756" s="133">
        <v>400</v>
      </c>
      <c r="F2756" s="133" t="s">
        <v>5761</v>
      </c>
      <c r="G2756" s="133">
        <v>40000</v>
      </c>
      <c r="H2756" s="133" t="s">
        <v>5761</v>
      </c>
      <c r="I2756" s="133">
        <v>882365</v>
      </c>
      <c r="J2756" s="133" t="s">
        <v>6327</v>
      </c>
      <c r="K2756" s="133" t="s">
        <v>538</v>
      </c>
      <c r="L2756" s="135" t="str">
        <f t="shared" si="84"/>
        <v>BA</v>
      </c>
      <c r="M2756" s="131">
        <f t="shared" si="85"/>
        <v>0</v>
      </c>
      <c r="P2756" s="136"/>
      <c r="Q2756" s="136"/>
      <c r="R2756" s="136"/>
      <c r="S2756" s="136"/>
      <c r="T2756"/>
      <c r="U2756" s="136"/>
      <c r="V2756" s="136"/>
      <c r="W2756"/>
      <c r="X2756" s="136"/>
      <c r="Y2756" s="136"/>
      <c r="Z2756" s="136"/>
      <c r="AA2756" s="136"/>
      <c r="AB2756" s="136"/>
      <c r="AC2756" s="136"/>
      <c r="AD2756" s="136"/>
      <c r="AE2756" s="136"/>
      <c r="AF2756" s="136"/>
      <c r="AG2756" s="136"/>
      <c r="AH2756" s="136"/>
      <c r="AI2756" s="136"/>
    </row>
    <row r="2757" spans="1:35" ht="15" x14ac:dyDescent="0.25">
      <c r="A2757" s="133">
        <v>400000</v>
      </c>
      <c r="B2757" s="133" t="s">
        <v>5761</v>
      </c>
      <c r="C2757" s="133">
        <v>4</v>
      </c>
      <c r="D2757" s="133" t="s">
        <v>5761</v>
      </c>
      <c r="E2757" s="133">
        <v>400</v>
      </c>
      <c r="F2757" s="133" t="s">
        <v>5761</v>
      </c>
      <c r="G2757" s="133">
        <v>40000</v>
      </c>
      <c r="H2757" s="133" t="s">
        <v>5761</v>
      </c>
      <c r="I2757" s="133">
        <v>882400</v>
      </c>
      <c r="J2757" s="133" t="s">
        <v>6329</v>
      </c>
      <c r="K2757" s="133" t="s">
        <v>538</v>
      </c>
      <c r="L2757" s="135" t="str">
        <f t="shared" ref="L2757:L2820" si="86">IF(K2757=102,"AA102",IF(K2757=103,"AA103",VLOOKUP(C2757,$AJ$5:$AK$13,2,0)))</f>
        <v>BA</v>
      </c>
      <c r="M2757" s="131">
        <f t="shared" si="85"/>
        <v>0</v>
      </c>
      <c r="P2757" s="136"/>
      <c r="Q2757" s="136"/>
      <c r="R2757" s="136"/>
      <c r="S2757" s="136"/>
      <c r="T2757"/>
      <c r="U2757" s="136"/>
      <c r="V2757" s="136"/>
      <c r="W2757"/>
      <c r="X2757" s="136"/>
      <c r="Y2757" s="136"/>
      <c r="Z2757" s="136"/>
      <c r="AA2757" s="136"/>
      <c r="AB2757" s="136"/>
      <c r="AC2757" s="136"/>
      <c r="AD2757" s="136"/>
      <c r="AE2757" s="136"/>
      <c r="AF2757" s="136"/>
      <c r="AG2757" s="136"/>
      <c r="AH2757" s="136"/>
      <c r="AI2757" s="136"/>
    </row>
    <row r="2758" spans="1:35" ht="15" x14ac:dyDescent="0.25">
      <c r="A2758" s="133">
        <v>400000</v>
      </c>
      <c r="B2758" s="133" t="s">
        <v>5761</v>
      </c>
      <c r="C2758" s="133">
        <v>4</v>
      </c>
      <c r="D2758" s="133" t="s">
        <v>5761</v>
      </c>
      <c r="E2758" s="133">
        <v>400</v>
      </c>
      <c r="F2758" s="133" t="s">
        <v>5761</v>
      </c>
      <c r="G2758" s="133">
        <v>40000</v>
      </c>
      <c r="H2758" s="133" t="s">
        <v>5761</v>
      </c>
      <c r="I2758" s="133">
        <v>882500</v>
      </c>
      <c r="J2758" s="133" t="s">
        <v>6331</v>
      </c>
      <c r="K2758" s="133" t="s">
        <v>538</v>
      </c>
      <c r="L2758" s="135" t="str">
        <f t="shared" si="86"/>
        <v>BA</v>
      </c>
      <c r="M2758" s="131">
        <f t="shared" ref="M2758:M2821" si="87">VLOOKUP(H2758,$W$5:$X$227,2,FALSE)</f>
        <v>0</v>
      </c>
      <c r="P2758" s="136"/>
      <c r="Q2758" s="136"/>
      <c r="R2758" s="136"/>
      <c r="S2758" s="136"/>
      <c r="T2758"/>
      <c r="U2758" s="136"/>
      <c r="V2758" s="136"/>
      <c r="W2758"/>
      <c r="X2758" s="136"/>
      <c r="Y2758" s="136"/>
      <c r="Z2758" s="136"/>
      <c r="AA2758" s="136"/>
      <c r="AB2758" s="136"/>
      <c r="AC2758" s="136"/>
      <c r="AD2758" s="136"/>
      <c r="AE2758" s="136"/>
      <c r="AF2758" s="136"/>
      <c r="AG2758" s="136"/>
      <c r="AH2758" s="136"/>
      <c r="AI2758" s="136"/>
    </row>
    <row r="2759" spans="1:35" ht="15" x14ac:dyDescent="0.25">
      <c r="A2759" s="133">
        <v>400000</v>
      </c>
      <c r="B2759" s="133" t="s">
        <v>5761</v>
      </c>
      <c r="C2759" s="133">
        <v>4</v>
      </c>
      <c r="D2759" s="133" t="s">
        <v>5761</v>
      </c>
      <c r="E2759" s="133">
        <v>400</v>
      </c>
      <c r="F2759" s="133" t="s">
        <v>5761</v>
      </c>
      <c r="G2759" s="133">
        <v>40000</v>
      </c>
      <c r="H2759" s="133" t="s">
        <v>5761</v>
      </c>
      <c r="I2759" s="133">
        <v>882510</v>
      </c>
      <c r="J2759" s="133" t="s">
        <v>6333</v>
      </c>
      <c r="K2759" s="133" t="s">
        <v>538</v>
      </c>
      <c r="L2759" s="135" t="str">
        <f t="shared" si="86"/>
        <v>BA</v>
      </c>
      <c r="M2759" s="131">
        <f t="shared" si="87"/>
        <v>0</v>
      </c>
      <c r="P2759" s="136"/>
      <c r="Q2759" s="136"/>
      <c r="R2759" s="136"/>
      <c r="S2759" s="136"/>
      <c r="T2759"/>
      <c r="U2759" s="136"/>
      <c r="V2759" s="136"/>
      <c r="W2759"/>
      <c r="X2759" s="136"/>
      <c r="Y2759" s="136"/>
      <c r="Z2759" s="136"/>
      <c r="AA2759" s="136"/>
      <c r="AB2759" s="136"/>
      <c r="AC2759" s="136"/>
      <c r="AD2759" s="136"/>
      <c r="AE2759" s="136"/>
      <c r="AF2759" s="136"/>
      <c r="AG2759" s="136"/>
      <c r="AH2759" s="136"/>
      <c r="AI2759" s="136"/>
    </row>
    <row r="2760" spans="1:35" ht="15" x14ac:dyDescent="0.25">
      <c r="A2760" s="133">
        <v>400000</v>
      </c>
      <c r="B2760" s="133" t="s">
        <v>5761</v>
      </c>
      <c r="C2760" s="133">
        <v>4</v>
      </c>
      <c r="D2760" s="133" t="s">
        <v>5761</v>
      </c>
      <c r="E2760" s="133">
        <v>400</v>
      </c>
      <c r="F2760" s="133" t="s">
        <v>5761</v>
      </c>
      <c r="G2760" s="133">
        <v>40000</v>
      </c>
      <c r="H2760" s="133" t="s">
        <v>5761</v>
      </c>
      <c r="I2760" s="133">
        <v>882512</v>
      </c>
      <c r="J2760" s="133" t="s">
        <v>6335</v>
      </c>
      <c r="K2760" s="133" t="s">
        <v>538</v>
      </c>
      <c r="L2760" s="135" t="str">
        <f t="shared" si="86"/>
        <v>BA</v>
      </c>
      <c r="M2760" s="131">
        <f t="shared" si="87"/>
        <v>0</v>
      </c>
      <c r="P2760" s="136"/>
      <c r="Q2760" s="136"/>
      <c r="R2760" s="136"/>
      <c r="S2760" s="136"/>
      <c r="T2760"/>
      <c r="U2760" s="136"/>
      <c r="V2760" s="136"/>
      <c r="W2760"/>
      <c r="X2760" s="136"/>
      <c r="Y2760" s="136"/>
      <c r="Z2760" s="136"/>
      <c r="AA2760" s="136"/>
      <c r="AB2760" s="136"/>
      <c r="AC2760" s="136"/>
      <c r="AD2760" s="136"/>
      <c r="AE2760" s="136"/>
      <c r="AF2760" s="136"/>
      <c r="AG2760" s="136"/>
      <c r="AH2760" s="136"/>
      <c r="AI2760" s="136"/>
    </row>
    <row r="2761" spans="1:35" ht="15" x14ac:dyDescent="0.25">
      <c r="A2761" s="133">
        <v>400000</v>
      </c>
      <c r="B2761" s="133" t="s">
        <v>5761</v>
      </c>
      <c r="C2761" s="133">
        <v>4</v>
      </c>
      <c r="D2761" s="133" t="s">
        <v>5761</v>
      </c>
      <c r="E2761" s="133">
        <v>400</v>
      </c>
      <c r="F2761" s="133" t="s">
        <v>5761</v>
      </c>
      <c r="G2761" s="133">
        <v>40000</v>
      </c>
      <c r="H2761" s="133" t="s">
        <v>5761</v>
      </c>
      <c r="I2761" s="133">
        <v>882514</v>
      </c>
      <c r="J2761" s="133" t="s">
        <v>6337</v>
      </c>
      <c r="K2761" s="133" t="s">
        <v>538</v>
      </c>
      <c r="L2761" s="135" t="str">
        <f t="shared" si="86"/>
        <v>BA</v>
      </c>
      <c r="M2761" s="131">
        <f t="shared" si="87"/>
        <v>0</v>
      </c>
      <c r="P2761" s="136"/>
      <c r="Q2761" s="136"/>
      <c r="R2761" s="136"/>
      <c r="S2761" s="136"/>
      <c r="T2761"/>
      <c r="U2761" s="136"/>
      <c r="V2761" s="136"/>
      <c r="W2761"/>
      <c r="X2761" s="136"/>
      <c r="Y2761" s="136"/>
      <c r="Z2761" s="136"/>
      <c r="AA2761" s="136"/>
      <c r="AB2761" s="136"/>
      <c r="AC2761" s="136"/>
      <c r="AD2761" s="136"/>
      <c r="AE2761" s="136"/>
      <c r="AF2761" s="136"/>
      <c r="AG2761" s="136"/>
      <c r="AH2761" s="136"/>
      <c r="AI2761" s="136"/>
    </row>
    <row r="2762" spans="1:35" ht="15" x14ac:dyDescent="0.25">
      <c r="A2762" s="133">
        <v>400000</v>
      </c>
      <c r="B2762" s="133" t="s">
        <v>5761</v>
      </c>
      <c r="C2762" s="133">
        <v>4</v>
      </c>
      <c r="D2762" s="133" t="s">
        <v>5761</v>
      </c>
      <c r="E2762" s="133">
        <v>400</v>
      </c>
      <c r="F2762" s="133" t="s">
        <v>5761</v>
      </c>
      <c r="G2762" s="133">
        <v>40000</v>
      </c>
      <c r="H2762" s="133" t="s">
        <v>5761</v>
      </c>
      <c r="I2762" s="133">
        <v>882515</v>
      </c>
      <c r="J2762" s="133" t="s">
        <v>6339</v>
      </c>
      <c r="K2762" s="133" t="s">
        <v>538</v>
      </c>
      <c r="L2762" s="135" t="str">
        <f t="shared" si="86"/>
        <v>BA</v>
      </c>
      <c r="M2762" s="131">
        <f t="shared" si="87"/>
        <v>0</v>
      </c>
      <c r="P2762" s="136"/>
      <c r="Q2762" s="136"/>
      <c r="R2762" s="136"/>
      <c r="S2762" s="136"/>
      <c r="T2762"/>
      <c r="U2762" s="136"/>
      <c r="V2762" s="136"/>
      <c r="W2762"/>
      <c r="X2762" s="136"/>
      <c r="Y2762" s="136"/>
      <c r="Z2762" s="136"/>
      <c r="AA2762" s="136"/>
      <c r="AB2762" s="136"/>
      <c r="AC2762" s="136"/>
      <c r="AD2762" s="136"/>
      <c r="AE2762" s="136"/>
      <c r="AF2762" s="136"/>
      <c r="AG2762" s="136"/>
      <c r="AH2762" s="136"/>
      <c r="AI2762" s="136"/>
    </row>
    <row r="2763" spans="1:35" ht="15" x14ac:dyDescent="0.25">
      <c r="A2763" s="133">
        <v>400000</v>
      </c>
      <c r="B2763" s="133" t="s">
        <v>5761</v>
      </c>
      <c r="C2763" s="133">
        <v>4</v>
      </c>
      <c r="D2763" s="133" t="s">
        <v>5761</v>
      </c>
      <c r="E2763" s="133">
        <v>400</v>
      </c>
      <c r="F2763" s="133" t="s">
        <v>5761</v>
      </c>
      <c r="G2763" s="133">
        <v>40000</v>
      </c>
      <c r="H2763" s="133" t="s">
        <v>5761</v>
      </c>
      <c r="I2763" s="133">
        <v>882516</v>
      </c>
      <c r="J2763" s="133" t="s">
        <v>6341</v>
      </c>
      <c r="K2763" s="133" t="s">
        <v>538</v>
      </c>
      <c r="L2763" s="135" t="str">
        <f t="shared" si="86"/>
        <v>BA</v>
      </c>
      <c r="M2763" s="131">
        <f t="shared" si="87"/>
        <v>0</v>
      </c>
      <c r="P2763" s="136"/>
      <c r="Q2763" s="136"/>
      <c r="R2763" s="136"/>
      <c r="S2763" s="136"/>
      <c r="T2763"/>
      <c r="U2763" s="136"/>
      <c r="V2763" s="136"/>
      <c r="W2763"/>
      <c r="X2763" s="136"/>
      <c r="Y2763" s="136"/>
      <c r="Z2763" s="136"/>
      <c r="AA2763" s="136"/>
      <c r="AB2763" s="136"/>
      <c r="AC2763" s="136"/>
      <c r="AD2763" s="136"/>
      <c r="AE2763" s="136"/>
      <c r="AF2763" s="136"/>
      <c r="AG2763" s="136"/>
      <c r="AH2763" s="136"/>
      <c r="AI2763" s="136"/>
    </row>
    <row r="2764" spans="1:35" ht="15" x14ac:dyDescent="0.25">
      <c r="A2764" s="133">
        <v>400000</v>
      </c>
      <c r="B2764" s="133" t="s">
        <v>5761</v>
      </c>
      <c r="C2764" s="133">
        <v>4</v>
      </c>
      <c r="D2764" s="133" t="s">
        <v>5761</v>
      </c>
      <c r="E2764" s="133">
        <v>400</v>
      </c>
      <c r="F2764" s="133" t="s">
        <v>5761</v>
      </c>
      <c r="G2764" s="133">
        <v>40000</v>
      </c>
      <c r="H2764" s="133" t="s">
        <v>5761</v>
      </c>
      <c r="I2764" s="133">
        <v>882520</v>
      </c>
      <c r="J2764" s="133" t="s">
        <v>6343</v>
      </c>
      <c r="K2764" s="133" t="s">
        <v>538</v>
      </c>
      <c r="L2764" s="135" t="str">
        <f t="shared" si="86"/>
        <v>BA</v>
      </c>
      <c r="M2764" s="131">
        <f t="shared" si="87"/>
        <v>0</v>
      </c>
      <c r="P2764" s="136"/>
      <c r="Q2764" s="136"/>
      <c r="R2764" s="136"/>
      <c r="S2764" s="136"/>
      <c r="T2764"/>
      <c r="U2764" s="136"/>
      <c r="V2764" s="136"/>
      <c r="W2764"/>
      <c r="X2764" s="136"/>
      <c r="Y2764" s="136"/>
      <c r="Z2764" s="136"/>
      <c r="AA2764" s="136"/>
      <c r="AB2764" s="136"/>
      <c r="AC2764" s="136"/>
      <c r="AD2764" s="136"/>
      <c r="AE2764" s="136"/>
      <c r="AF2764" s="136"/>
      <c r="AG2764" s="136"/>
      <c r="AH2764" s="136"/>
      <c r="AI2764" s="136"/>
    </row>
    <row r="2765" spans="1:35" ht="15" x14ac:dyDescent="0.25">
      <c r="A2765" s="133">
        <v>400000</v>
      </c>
      <c r="B2765" s="133" t="s">
        <v>5761</v>
      </c>
      <c r="C2765" s="133">
        <v>4</v>
      </c>
      <c r="D2765" s="133" t="s">
        <v>5761</v>
      </c>
      <c r="E2765" s="133">
        <v>400</v>
      </c>
      <c r="F2765" s="133" t="s">
        <v>5761</v>
      </c>
      <c r="G2765" s="133">
        <v>40000</v>
      </c>
      <c r="H2765" s="133" t="s">
        <v>5761</v>
      </c>
      <c r="I2765" s="133">
        <v>882522</v>
      </c>
      <c r="J2765" s="133" t="s">
        <v>6345</v>
      </c>
      <c r="K2765" s="133" t="s">
        <v>538</v>
      </c>
      <c r="L2765" s="135" t="str">
        <f t="shared" si="86"/>
        <v>BA</v>
      </c>
      <c r="M2765" s="131">
        <f t="shared" si="87"/>
        <v>0</v>
      </c>
      <c r="P2765" s="136"/>
      <c r="Q2765" s="136"/>
      <c r="R2765" s="136"/>
      <c r="S2765" s="136"/>
      <c r="T2765"/>
      <c r="U2765" s="136"/>
      <c r="V2765" s="136"/>
      <c r="W2765"/>
      <c r="X2765" s="136"/>
      <c r="Y2765" s="136"/>
      <c r="Z2765" s="136"/>
      <c r="AA2765" s="136"/>
      <c r="AB2765" s="136"/>
      <c r="AC2765" s="136"/>
      <c r="AD2765" s="136"/>
      <c r="AE2765" s="136"/>
      <c r="AF2765" s="136"/>
      <c r="AG2765" s="136"/>
      <c r="AH2765" s="136"/>
      <c r="AI2765" s="136"/>
    </row>
    <row r="2766" spans="1:35" ht="15" x14ac:dyDescent="0.25">
      <c r="A2766" s="133">
        <v>400000</v>
      </c>
      <c r="B2766" s="133" t="s">
        <v>5761</v>
      </c>
      <c r="C2766" s="133">
        <v>4</v>
      </c>
      <c r="D2766" s="133" t="s">
        <v>5761</v>
      </c>
      <c r="E2766" s="133">
        <v>400</v>
      </c>
      <c r="F2766" s="133" t="s">
        <v>5761</v>
      </c>
      <c r="G2766" s="133">
        <v>40000</v>
      </c>
      <c r="H2766" s="133" t="s">
        <v>5761</v>
      </c>
      <c r="I2766" s="133">
        <v>882523</v>
      </c>
      <c r="J2766" s="133" t="s">
        <v>6347</v>
      </c>
      <c r="K2766" s="133" t="s">
        <v>538</v>
      </c>
      <c r="L2766" s="135" t="str">
        <f t="shared" si="86"/>
        <v>BA</v>
      </c>
      <c r="M2766" s="131">
        <f t="shared" si="87"/>
        <v>0</v>
      </c>
      <c r="P2766" s="136"/>
      <c r="Q2766" s="136"/>
      <c r="R2766" s="136"/>
      <c r="S2766" s="136"/>
      <c r="T2766"/>
      <c r="U2766" s="136"/>
      <c r="V2766" s="136"/>
      <c r="W2766"/>
      <c r="X2766" s="136"/>
      <c r="Y2766" s="136"/>
      <c r="Z2766" s="136"/>
      <c r="AA2766" s="136"/>
      <c r="AB2766" s="136"/>
      <c r="AC2766" s="136"/>
      <c r="AD2766" s="136"/>
      <c r="AE2766" s="136"/>
      <c r="AF2766" s="136"/>
      <c r="AG2766" s="136"/>
      <c r="AH2766" s="136"/>
      <c r="AI2766" s="136"/>
    </row>
    <row r="2767" spans="1:35" ht="15" x14ac:dyDescent="0.25">
      <c r="A2767" s="133">
        <v>400000</v>
      </c>
      <c r="B2767" s="133" t="s">
        <v>5761</v>
      </c>
      <c r="C2767" s="133">
        <v>4</v>
      </c>
      <c r="D2767" s="133" t="s">
        <v>5761</v>
      </c>
      <c r="E2767" s="133">
        <v>400</v>
      </c>
      <c r="F2767" s="133" t="s">
        <v>5761</v>
      </c>
      <c r="G2767" s="133">
        <v>40000</v>
      </c>
      <c r="H2767" s="133" t="s">
        <v>5761</v>
      </c>
      <c r="I2767" s="133">
        <v>882524</v>
      </c>
      <c r="J2767" s="133" t="s">
        <v>6349</v>
      </c>
      <c r="K2767" s="133" t="s">
        <v>538</v>
      </c>
      <c r="L2767" s="135" t="str">
        <f t="shared" si="86"/>
        <v>BA</v>
      </c>
      <c r="M2767" s="131">
        <f t="shared" si="87"/>
        <v>0</v>
      </c>
      <c r="P2767" s="136"/>
      <c r="Q2767" s="136"/>
      <c r="R2767" s="136"/>
      <c r="S2767" s="136"/>
      <c r="T2767"/>
      <c r="U2767" s="136"/>
      <c r="V2767" s="136"/>
      <c r="W2767"/>
      <c r="X2767" s="136"/>
      <c r="Y2767" s="136"/>
      <c r="Z2767" s="136"/>
      <c r="AA2767" s="136"/>
      <c r="AB2767" s="136"/>
      <c r="AC2767" s="136"/>
      <c r="AD2767" s="136"/>
      <c r="AE2767" s="136"/>
      <c r="AF2767" s="136"/>
      <c r="AG2767" s="136"/>
      <c r="AH2767" s="136"/>
      <c r="AI2767" s="136"/>
    </row>
    <row r="2768" spans="1:35" ht="15" x14ac:dyDescent="0.25">
      <c r="A2768" s="133">
        <v>400000</v>
      </c>
      <c r="B2768" s="133" t="s">
        <v>5761</v>
      </c>
      <c r="C2768" s="133">
        <v>4</v>
      </c>
      <c r="D2768" s="133" t="s">
        <v>5761</v>
      </c>
      <c r="E2768" s="133">
        <v>400</v>
      </c>
      <c r="F2768" s="133" t="s">
        <v>5761</v>
      </c>
      <c r="G2768" s="133">
        <v>40000</v>
      </c>
      <c r="H2768" s="133" t="s">
        <v>5761</v>
      </c>
      <c r="I2768" s="133">
        <v>882525</v>
      </c>
      <c r="J2768" s="133" t="s">
        <v>6351</v>
      </c>
      <c r="K2768" s="133" t="s">
        <v>538</v>
      </c>
      <c r="L2768" s="135" t="str">
        <f t="shared" si="86"/>
        <v>BA</v>
      </c>
      <c r="M2768" s="131">
        <f t="shared" si="87"/>
        <v>0</v>
      </c>
      <c r="P2768" s="136"/>
      <c r="Q2768" s="136"/>
      <c r="R2768" s="136"/>
      <c r="S2768" s="136"/>
      <c r="T2768"/>
      <c r="U2768" s="136"/>
      <c r="V2768" s="136"/>
      <c r="W2768"/>
      <c r="X2768" s="136"/>
      <c r="Y2768" s="136"/>
      <c r="Z2768" s="136"/>
      <c r="AA2768" s="136"/>
      <c r="AB2768" s="136"/>
      <c r="AC2768" s="136"/>
      <c r="AD2768" s="136"/>
      <c r="AE2768" s="136"/>
      <c r="AF2768" s="136"/>
      <c r="AG2768" s="136"/>
      <c r="AH2768" s="136"/>
      <c r="AI2768" s="136"/>
    </row>
    <row r="2769" spans="1:35" ht="15" x14ac:dyDescent="0.25">
      <c r="A2769" s="133">
        <v>400000</v>
      </c>
      <c r="B2769" s="133" t="s">
        <v>5761</v>
      </c>
      <c r="C2769" s="133">
        <v>4</v>
      </c>
      <c r="D2769" s="133" t="s">
        <v>5761</v>
      </c>
      <c r="E2769" s="133">
        <v>400</v>
      </c>
      <c r="F2769" s="133" t="s">
        <v>5761</v>
      </c>
      <c r="G2769" s="133">
        <v>40000</v>
      </c>
      <c r="H2769" s="133" t="s">
        <v>5761</v>
      </c>
      <c r="I2769" s="133">
        <v>882526</v>
      </c>
      <c r="J2769" s="133" t="s">
        <v>6353</v>
      </c>
      <c r="K2769" s="133" t="s">
        <v>538</v>
      </c>
      <c r="L2769" s="135" t="str">
        <f t="shared" si="86"/>
        <v>BA</v>
      </c>
      <c r="M2769" s="131">
        <f t="shared" si="87"/>
        <v>0</v>
      </c>
      <c r="P2769" s="136"/>
      <c r="Q2769" s="136"/>
      <c r="R2769" s="136"/>
      <c r="S2769" s="136"/>
      <c r="T2769"/>
      <c r="U2769" s="136"/>
      <c r="V2769" s="136"/>
      <c r="W2769"/>
      <c r="X2769" s="136"/>
      <c r="Y2769" s="136"/>
      <c r="Z2769" s="136"/>
      <c r="AA2769" s="136"/>
      <c r="AB2769" s="136"/>
      <c r="AC2769" s="136"/>
      <c r="AD2769" s="136"/>
      <c r="AE2769" s="136"/>
      <c r="AF2769" s="136"/>
      <c r="AG2769" s="136"/>
      <c r="AH2769" s="136"/>
      <c r="AI2769" s="136"/>
    </row>
    <row r="2770" spans="1:35" ht="15" x14ac:dyDescent="0.25">
      <c r="A2770" s="133">
        <v>400000</v>
      </c>
      <c r="B2770" s="133" t="s">
        <v>5761</v>
      </c>
      <c r="C2770" s="133">
        <v>4</v>
      </c>
      <c r="D2770" s="133" t="s">
        <v>5761</v>
      </c>
      <c r="E2770" s="133">
        <v>400</v>
      </c>
      <c r="F2770" s="133" t="s">
        <v>5761</v>
      </c>
      <c r="G2770" s="133">
        <v>40000</v>
      </c>
      <c r="H2770" s="133" t="s">
        <v>5761</v>
      </c>
      <c r="I2770" s="133">
        <v>882527</v>
      </c>
      <c r="J2770" s="133" t="s">
        <v>6355</v>
      </c>
      <c r="K2770" s="133" t="s">
        <v>538</v>
      </c>
      <c r="L2770" s="135" t="str">
        <f t="shared" si="86"/>
        <v>BA</v>
      </c>
      <c r="M2770" s="131">
        <f t="shared" si="87"/>
        <v>0</v>
      </c>
      <c r="P2770" s="136"/>
      <c r="Q2770" s="136"/>
      <c r="R2770" s="136"/>
      <c r="S2770" s="136"/>
      <c r="T2770"/>
      <c r="U2770" s="136"/>
      <c r="V2770" s="136"/>
      <c r="W2770"/>
      <c r="X2770" s="136"/>
      <c r="Y2770" s="136"/>
      <c r="Z2770" s="136"/>
      <c r="AA2770" s="136"/>
      <c r="AB2770" s="136"/>
      <c r="AC2770" s="136"/>
      <c r="AD2770" s="136"/>
      <c r="AE2770" s="136"/>
      <c r="AF2770" s="136"/>
      <c r="AG2770" s="136"/>
      <c r="AH2770" s="136"/>
      <c r="AI2770" s="136"/>
    </row>
    <row r="2771" spans="1:35" ht="15" x14ac:dyDescent="0.25">
      <c r="A2771" s="133">
        <v>400000</v>
      </c>
      <c r="B2771" s="133" t="s">
        <v>5761</v>
      </c>
      <c r="C2771" s="133">
        <v>4</v>
      </c>
      <c r="D2771" s="133" t="s">
        <v>5761</v>
      </c>
      <c r="E2771" s="133">
        <v>400</v>
      </c>
      <c r="F2771" s="133" t="s">
        <v>5761</v>
      </c>
      <c r="G2771" s="133">
        <v>40000</v>
      </c>
      <c r="H2771" s="133" t="s">
        <v>5761</v>
      </c>
      <c r="I2771" s="133">
        <v>882529</v>
      </c>
      <c r="J2771" s="133" t="s">
        <v>6357</v>
      </c>
      <c r="K2771" s="133" t="s">
        <v>538</v>
      </c>
      <c r="L2771" s="135" t="str">
        <f t="shared" si="86"/>
        <v>BA</v>
      </c>
      <c r="M2771" s="131">
        <f t="shared" si="87"/>
        <v>0</v>
      </c>
      <c r="P2771" s="136"/>
      <c r="Q2771" s="136"/>
      <c r="R2771" s="136"/>
      <c r="S2771" s="136"/>
      <c r="T2771"/>
      <c r="U2771" s="136"/>
      <c r="V2771" s="136"/>
      <c r="W2771"/>
      <c r="X2771" s="136"/>
      <c r="Y2771" s="136"/>
      <c r="Z2771" s="136"/>
      <c r="AA2771" s="136"/>
      <c r="AB2771" s="136"/>
      <c r="AC2771" s="136"/>
      <c r="AD2771" s="136"/>
      <c r="AE2771" s="136"/>
      <c r="AF2771" s="136"/>
      <c r="AG2771" s="136"/>
      <c r="AH2771" s="136"/>
      <c r="AI2771" s="136"/>
    </row>
    <row r="2772" spans="1:35" ht="15" x14ac:dyDescent="0.25">
      <c r="A2772" s="133">
        <v>400000</v>
      </c>
      <c r="B2772" s="133" t="s">
        <v>5761</v>
      </c>
      <c r="C2772" s="133">
        <v>4</v>
      </c>
      <c r="D2772" s="133" t="s">
        <v>5761</v>
      </c>
      <c r="E2772" s="133">
        <v>400</v>
      </c>
      <c r="F2772" s="133" t="s">
        <v>5761</v>
      </c>
      <c r="G2772" s="133">
        <v>40000</v>
      </c>
      <c r="H2772" s="133" t="s">
        <v>5761</v>
      </c>
      <c r="I2772" s="133">
        <v>882531</v>
      </c>
      <c r="J2772" s="133" t="s">
        <v>6359</v>
      </c>
      <c r="K2772" s="133" t="s">
        <v>538</v>
      </c>
      <c r="L2772" s="135" t="str">
        <f t="shared" si="86"/>
        <v>BA</v>
      </c>
      <c r="M2772" s="131">
        <f t="shared" si="87"/>
        <v>0</v>
      </c>
      <c r="P2772" s="136"/>
      <c r="Q2772" s="136"/>
      <c r="R2772" s="136"/>
      <c r="S2772" s="136"/>
      <c r="T2772"/>
      <c r="U2772" s="136"/>
      <c r="V2772" s="136"/>
      <c r="W2772"/>
      <c r="X2772" s="136"/>
      <c r="Y2772" s="136"/>
      <c r="Z2772" s="136"/>
      <c r="AA2772" s="136"/>
      <c r="AB2772" s="136"/>
      <c r="AC2772" s="136"/>
      <c r="AD2772" s="136"/>
      <c r="AE2772" s="136"/>
      <c r="AF2772" s="136"/>
      <c r="AG2772" s="136"/>
      <c r="AH2772" s="136"/>
      <c r="AI2772" s="136"/>
    </row>
    <row r="2773" spans="1:35" ht="15" x14ac:dyDescent="0.25">
      <c r="A2773" s="133">
        <v>400000</v>
      </c>
      <c r="B2773" s="133" t="s">
        <v>5761</v>
      </c>
      <c r="C2773" s="133">
        <v>4</v>
      </c>
      <c r="D2773" s="133" t="s">
        <v>5761</v>
      </c>
      <c r="E2773" s="133">
        <v>400</v>
      </c>
      <c r="F2773" s="133" t="s">
        <v>5761</v>
      </c>
      <c r="G2773" s="133">
        <v>40000</v>
      </c>
      <c r="H2773" s="133" t="s">
        <v>5761</v>
      </c>
      <c r="I2773" s="133">
        <v>882534</v>
      </c>
      <c r="J2773" s="133" t="s">
        <v>6361</v>
      </c>
      <c r="K2773" s="133" t="s">
        <v>538</v>
      </c>
      <c r="L2773" s="135" t="str">
        <f t="shared" si="86"/>
        <v>BA</v>
      </c>
      <c r="M2773" s="131">
        <f t="shared" si="87"/>
        <v>0</v>
      </c>
      <c r="P2773" s="136"/>
      <c r="Q2773" s="136"/>
      <c r="R2773" s="136"/>
      <c r="S2773" s="136"/>
      <c r="T2773"/>
      <c r="U2773" s="136"/>
      <c r="V2773" s="136"/>
      <c r="W2773"/>
      <c r="X2773" s="136"/>
      <c r="Y2773" s="136"/>
      <c r="Z2773" s="136"/>
      <c r="AA2773" s="136"/>
      <c r="AB2773" s="136"/>
      <c r="AC2773" s="136"/>
      <c r="AD2773" s="136"/>
      <c r="AE2773" s="136"/>
      <c r="AF2773" s="136"/>
      <c r="AG2773" s="136"/>
      <c r="AH2773" s="136"/>
      <c r="AI2773" s="136"/>
    </row>
    <row r="2774" spans="1:35" ht="15" x14ac:dyDescent="0.25">
      <c r="A2774" s="133">
        <v>400000</v>
      </c>
      <c r="B2774" s="133" t="s">
        <v>5761</v>
      </c>
      <c r="C2774" s="133">
        <v>4</v>
      </c>
      <c r="D2774" s="133" t="s">
        <v>5761</v>
      </c>
      <c r="E2774" s="133">
        <v>400</v>
      </c>
      <c r="F2774" s="133" t="s">
        <v>5761</v>
      </c>
      <c r="G2774" s="133">
        <v>40000</v>
      </c>
      <c r="H2774" s="133" t="s">
        <v>5761</v>
      </c>
      <c r="I2774" s="133">
        <v>882535</v>
      </c>
      <c r="J2774" s="133" t="s">
        <v>6363</v>
      </c>
      <c r="K2774" s="133" t="s">
        <v>538</v>
      </c>
      <c r="L2774" s="135" t="str">
        <f t="shared" si="86"/>
        <v>BA</v>
      </c>
      <c r="M2774" s="131">
        <f t="shared" si="87"/>
        <v>0</v>
      </c>
      <c r="P2774" s="136"/>
      <c r="Q2774" s="136"/>
      <c r="R2774" s="136"/>
      <c r="S2774" s="136"/>
      <c r="T2774"/>
      <c r="U2774" s="136"/>
      <c r="V2774" s="136"/>
      <c r="W2774"/>
      <c r="X2774" s="136"/>
      <c r="Y2774" s="136"/>
      <c r="Z2774" s="136"/>
      <c r="AA2774" s="136"/>
      <c r="AB2774" s="136"/>
      <c r="AC2774" s="136"/>
      <c r="AD2774" s="136"/>
      <c r="AE2774" s="136"/>
      <c r="AF2774" s="136"/>
      <c r="AG2774" s="136"/>
      <c r="AH2774" s="136"/>
      <c r="AI2774" s="136"/>
    </row>
    <row r="2775" spans="1:35" ht="15" x14ac:dyDescent="0.25">
      <c r="A2775" s="133">
        <v>400000</v>
      </c>
      <c r="B2775" s="133" t="s">
        <v>5761</v>
      </c>
      <c r="C2775" s="133">
        <v>4</v>
      </c>
      <c r="D2775" s="133" t="s">
        <v>5761</v>
      </c>
      <c r="E2775" s="133">
        <v>400</v>
      </c>
      <c r="F2775" s="133" t="s">
        <v>5761</v>
      </c>
      <c r="G2775" s="133">
        <v>40000</v>
      </c>
      <c r="H2775" s="133" t="s">
        <v>5761</v>
      </c>
      <c r="I2775" s="133">
        <v>882536</v>
      </c>
      <c r="J2775" s="133" t="s">
        <v>6365</v>
      </c>
      <c r="K2775" s="133" t="s">
        <v>538</v>
      </c>
      <c r="L2775" s="135" t="str">
        <f t="shared" si="86"/>
        <v>BA</v>
      </c>
      <c r="M2775" s="131">
        <f t="shared" si="87"/>
        <v>0</v>
      </c>
      <c r="P2775" s="136"/>
      <c r="Q2775" s="136"/>
      <c r="R2775" s="136"/>
      <c r="S2775" s="136"/>
      <c r="T2775"/>
      <c r="U2775" s="136"/>
      <c r="V2775" s="136"/>
      <c r="W2775"/>
      <c r="X2775" s="136"/>
      <c r="Y2775" s="136"/>
      <c r="Z2775" s="136"/>
      <c r="AA2775" s="136"/>
      <c r="AB2775" s="136"/>
      <c r="AC2775" s="136"/>
      <c r="AD2775" s="136"/>
      <c r="AE2775" s="136"/>
      <c r="AF2775" s="136"/>
      <c r="AG2775" s="136"/>
      <c r="AH2775" s="136"/>
      <c r="AI2775" s="136"/>
    </row>
    <row r="2776" spans="1:35" ht="15" x14ac:dyDescent="0.25">
      <c r="A2776" s="133">
        <v>400000</v>
      </c>
      <c r="B2776" s="133" t="s">
        <v>5761</v>
      </c>
      <c r="C2776" s="133">
        <v>4</v>
      </c>
      <c r="D2776" s="133" t="s">
        <v>5761</v>
      </c>
      <c r="E2776" s="133">
        <v>400</v>
      </c>
      <c r="F2776" s="133" t="s">
        <v>5761</v>
      </c>
      <c r="G2776" s="133">
        <v>40000</v>
      </c>
      <c r="H2776" s="133" t="s">
        <v>5761</v>
      </c>
      <c r="I2776" s="133">
        <v>882538</v>
      </c>
      <c r="J2776" s="133" t="s">
        <v>6367</v>
      </c>
      <c r="K2776" s="133" t="s">
        <v>538</v>
      </c>
      <c r="L2776" s="135" t="str">
        <f t="shared" si="86"/>
        <v>BA</v>
      </c>
      <c r="M2776" s="131">
        <f t="shared" si="87"/>
        <v>0</v>
      </c>
      <c r="P2776" s="136"/>
      <c r="Q2776" s="136"/>
      <c r="R2776" s="136"/>
      <c r="S2776" s="136"/>
      <c r="T2776"/>
      <c r="U2776" s="136"/>
      <c r="V2776" s="136"/>
      <c r="W2776"/>
      <c r="X2776" s="136"/>
      <c r="Y2776" s="136"/>
      <c r="Z2776" s="136"/>
      <c r="AA2776" s="136"/>
      <c r="AB2776" s="136"/>
      <c r="AC2776" s="136"/>
      <c r="AD2776" s="136"/>
      <c r="AE2776" s="136"/>
      <c r="AF2776" s="136"/>
      <c r="AG2776" s="136"/>
      <c r="AH2776" s="136"/>
      <c r="AI2776" s="136"/>
    </row>
    <row r="2777" spans="1:35" ht="15" x14ac:dyDescent="0.25">
      <c r="A2777" s="133">
        <v>400000</v>
      </c>
      <c r="B2777" s="133" t="s">
        <v>5761</v>
      </c>
      <c r="C2777" s="133">
        <v>4</v>
      </c>
      <c r="D2777" s="133" t="s">
        <v>5761</v>
      </c>
      <c r="E2777" s="133">
        <v>400</v>
      </c>
      <c r="F2777" s="133" t="s">
        <v>5761</v>
      </c>
      <c r="G2777" s="133">
        <v>40000</v>
      </c>
      <c r="H2777" s="133" t="s">
        <v>5761</v>
      </c>
      <c r="I2777" s="133">
        <v>882539</v>
      </c>
      <c r="J2777" s="133" t="s">
        <v>6369</v>
      </c>
      <c r="K2777" s="133" t="s">
        <v>538</v>
      </c>
      <c r="L2777" s="135" t="str">
        <f t="shared" si="86"/>
        <v>BA</v>
      </c>
      <c r="M2777" s="131">
        <f t="shared" si="87"/>
        <v>0</v>
      </c>
      <c r="P2777" s="136"/>
      <c r="Q2777" s="136"/>
      <c r="R2777" s="136"/>
      <c r="S2777" s="136"/>
      <c r="T2777"/>
      <c r="U2777" s="136"/>
      <c r="V2777" s="136"/>
      <c r="W2777"/>
      <c r="X2777" s="136"/>
      <c r="Y2777" s="136"/>
      <c r="Z2777" s="136"/>
      <c r="AA2777" s="136"/>
      <c r="AB2777" s="136"/>
      <c r="AC2777" s="136"/>
      <c r="AD2777" s="136"/>
      <c r="AE2777" s="136"/>
      <c r="AF2777" s="136"/>
      <c r="AG2777" s="136"/>
      <c r="AH2777" s="136"/>
      <c r="AI2777" s="136"/>
    </row>
    <row r="2778" spans="1:35" ht="15" x14ac:dyDescent="0.25">
      <c r="A2778" s="133">
        <v>400000</v>
      </c>
      <c r="B2778" s="133" t="s">
        <v>5761</v>
      </c>
      <c r="C2778" s="133">
        <v>4</v>
      </c>
      <c r="D2778" s="133" t="s">
        <v>5761</v>
      </c>
      <c r="E2778" s="133">
        <v>400</v>
      </c>
      <c r="F2778" s="133" t="s">
        <v>5761</v>
      </c>
      <c r="G2778" s="133">
        <v>40000</v>
      </c>
      <c r="H2778" s="133" t="s">
        <v>5761</v>
      </c>
      <c r="I2778" s="133">
        <v>882540</v>
      </c>
      <c r="J2778" s="133" t="s">
        <v>6371</v>
      </c>
      <c r="K2778" s="133" t="s">
        <v>538</v>
      </c>
      <c r="L2778" s="135" t="str">
        <f t="shared" si="86"/>
        <v>BA</v>
      </c>
      <c r="M2778" s="131">
        <f t="shared" si="87"/>
        <v>0</v>
      </c>
      <c r="P2778" s="136"/>
      <c r="Q2778" s="136"/>
      <c r="R2778" s="136"/>
      <c r="S2778" s="136"/>
      <c r="T2778"/>
      <c r="U2778" s="136"/>
      <c r="V2778" s="136"/>
      <c r="W2778"/>
      <c r="X2778" s="136"/>
      <c r="Y2778" s="136"/>
      <c r="Z2778" s="136"/>
      <c r="AA2778" s="136"/>
      <c r="AB2778" s="136"/>
      <c r="AC2778" s="136"/>
      <c r="AD2778" s="136"/>
      <c r="AE2778" s="136"/>
      <c r="AF2778" s="136"/>
      <c r="AG2778" s="136"/>
      <c r="AH2778" s="136"/>
      <c r="AI2778" s="136"/>
    </row>
    <row r="2779" spans="1:35" ht="15" x14ac:dyDescent="0.25">
      <c r="A2779" s="133">
        <v>400000</v>
      </c>
      <c r="B2779" s="133" t="s">
        <v>5761</v>
      </c>
      <c r="C2779" s="133">
        <v>4</v>
      </c>
      <c r="D2779" s="133" t="s">
        <v>5761</v>
      </c>
      <c r="E2779" s="133">
        <v>400</v>
      </c>
      <c r="F2779" s="133" t="s">
        <v>5761</v>
      </c>
      <c r="G2779" s="133">
        <v>40000</v>
      </c>
      <c r="H2779" s="133" t="s">
        <v>5761</v>
      </c>
      <c r="I2779" s="133">
        <v>882541</v>
      </c>
      <c r="J2779" s="133" t="s">
        <v>6373</v>
      </c>
      <c r="K2779" s="133" t="s">
        <v>538</v>
      </c>
      <c r="L2779" s="135" t="str">
        <f t="shared" si="86"/>
        <v>BA</v>
      </c>
      <c r="M2779" s="131">
        <f t="shared" si="87"/>
        <v>0</v>
      </c>
      <c r="P2779" s="136"/>
      <c r="Q2779" s="136"/>
      <c r="R2779" s="136"/>
      <c r="S2779" s="136"/>
      <c r="T2779"/>
      <c r="U2779" s="136"/>
      <c r="V2779" s="136"/>
      <c r="W2779"/>
      <c r="X2779" s="136"/>
      <c r="Y2779" s="136"/>
      <c r="Z2779" s="136"/>
      <c r="AA2779" s="136"/>
      <c r="AB2779" s="136"/>
      <c r="AC2779" s="136"/>
      <c r="AD2779" s="136"/>
      <c r="AE2779" s="136"/>
      <c r="AF2779" s="136"/>
      <c r="AG2779" s="136"/>
      <c r="AH2779" s="136"/>
      <c r="AI2779" s="136"/>
    </row>
    <row r="2780" spans="1:35" ht="15" x14ac:dyDescent="0.25">
      <c r="A2780" s="133">
        <v>400000</v>
      </c>
      <c r="B2780" s="133" t="s">
        <v>5761</v>
      </c>
      <c r="C2780" s="133">
        <v>4</v>
      </c>
      <c r="D2780" s="133" t="s">
        <v>5761</v>
      </c>
      <c r="E2780" s="133">
        <v>400</v>
      </c>
      <c r="F2780" s="133" t="s">
        <v>5761</v>
      </c>
      <c r="G2780" s="133">
        <v>40000</v>
      </c>
      <c r="H2780" s="133" t="s">
        <v>5761</v>
      </c>
      <c r="I2780" s="133">
        <v>882542</v>
      </c>
      <c r="J2780" s="133" t="s">
        <v>6375</v>
      </c>
      <c r="K2780" s="133" t="s">
        <v>538</v>
      </c>
      <c r="L2780" s="135" t="str">
        <f t="shared" si="86"/>
        <v>BA</v>
      </c>
      <c r="M2780" s="131">
        <f t="shared" si="87"/>
        <v>0</v>
      </c>
      <c r="P2780" s="136"/>
      <c r="Q2780" s="136"/>
      <c r="R2780" s="136"/>
      <c r="S2780" s="136"/>
      <c r="T2780"/>
      <c r="U2780" s="136"/>
      <c r="V2780" s="136"/>
      <c r="W2780"/>
      <c r="X2780" s="136"/>
      <c r="Y2780" s="136"/>
      <c r="Z2780" s="136"/>
      <c r="AA2780" s="136"/>
      <c r="AB2780" s="136"/>
      <c r="AC2780" s="136"/>
      <c r="AD2780" s="136"/>
      <c r="AE2780" s="136"/>
      <c r="AF2780" s="136"/>
      <c r="AG2780" s="136"/>
      <c r="AH2780" s="136"/>
      <c r="AI2780" s="136"/>
    </row>
    <row r="2781" spans="1:35" ht="15" x14ac:dyDescent="0.25">
      <c r="A2781" s="133">
        <v>400000</v>
      </c>
      <c r="B2781" s="133" t="s">
        <v>5761</v>
      </c>
      <c r="C2781" s="133">
        <v>4</v>
      </c>
      <c r="D2781" s="133" t="s">
        <v>5761</v>
      </c>
      <c r="E2781" s="133">
        <v>400</v>
      </c>
      <c r="F2781" s="133" t="s">
        <v>5761</v>
      </c>
      <c r="G2781" s="133">
        <v>40000</v>
      </c>
      <c r="H2781" s="133" t="s">
        <v>5761</v>
      </c>
      <c r="I2781" s="133">
        <v>882549</v>
      </c>
      <c r="J2781" s="133" t="s">
        <v>5883</v>
      </c>
      <c r="K2781" s="133" t="s">
        <v>538</v>
      </c>
      <c r="L2781" s="135" t="str">
        <f t="shared" si="86"/>
        <v>BA</v>
      </c>
      <c r="M2781" s="131">
        <f t="shared" si="87"/>
        <v>0</v>
      </c>
      <c r="P2781" s="136"/>
      <c r="Q2781" s="136"/>
      <c r="R2781" s="136"/>
      <c r="S2781" s="136"/>
      <c r="T2781"/>
      <c r="U2781" s="136"/>
      <c r="V2781" s="136"/>
      <c r="W2781"/>
      <c r="X2781" s="136"/>
      <c r="Y2781" s="136"/>
      <c r="Z2781" s="136"/>
      <c r="AA2781" s="136"/>
      <c r="AB2781" s="136"/>
      <c r="AC2781" s="136"/>
      <c r="AD2781" s="136"/>
      <c r="AE2781" s="136"/>
      <c r="AF2781" s="136"/>
      <c r="AG2781" s="136"/>
      <c r="AH2781" s="136"/>
      <c r="AI2781" s="136"/>
    </row>
    <row r="2782" spans="1:35" ht="15" x14ac:dyDescent="0.25">
      <c r="A2782" s="133">
        <v>400000</v>
      </c>
      <c r="B2782" s="133" t="s">
        <v>5761</v>
      </c>
      <c r="C2782" s="133">
        <v>4</v>
      </c>
      <c r="D2782" s="133" t="s">
        <v>5761</v>
      </c>
      <c r="E2782" s="133">
        <v>400</v>
      </c>
      <c r="F2782" s="133" t="s">
        <v>5761</v>
      </c>
      <c r="G2782" s="133">
        <v>40000</v>
      </c>
      <c r="H2782" s="133" t="s">
        <v>5761</v>
      </c>
      <c r="I2782" s="133">
        <v>882550</v>
      </c>
      <c r="J2782" s="133" t="s">
        <v>6378</v>
      </c>
      <c r="K2782" s="133" t="s">
        <v>538</v>
      </c>
      <c r="L2782" s="135" t="str">
        <f t="shared" si="86"/>
        <v>BA</v>
      </c>
      <c r="M2782" s="131">
        <f t="shared" si="87"/>
        <v>0</v>
      </c>
      <c r="P2782" s="136"/>
      <c r="Q2782" s="136"/>
      <c r="R2782" s="136"/>
      <c r="S2782" s="136"/>
      <c r="T2782"/>
      <c r="U2782" s="136"/>
      <c r="V2782" s="136"/>
      <c r="W2782"/>
      <c r="X2782" s="136"/>
      <c r="Y2782" s="136"/>
      <c r="Z2782" s="136"/>
      <c r="AA2782" s="136"/>
      <c r="AB2782" s="136"/>
      <c r="AC2782" s="136"/>
      <c r="AD2782" s="136"/>
      <c r="AE2782" s="136"/>
      <c r="AF2782" s="136"/>
      <c r="AG2782" s="136"/>
      <c r="AH2782" s="136"/>
      <c r="AI2782" s="136"/>
    </row>
    <row r="2783" spans="1:35" ht="15" x14ac:dyDescent="0.25">
      <c r="A2783" s="133">
        <v>400000</v>
      </c>
      <c r="B2783" s="133" t="s">
        <v>5761</v>
      </c>
      <c r="C2783" s="133">
        <v>4</v>
      </c>
      <c r="D2783" s="133" t="s">
        <v>5761</v>
      </c>
      <c r="E2783" s="133">
        <v>400</v>
      </c>
      <c r="F2783" s="133" t="s">
        <v>5761</v>
      </c>
      <c r="G2783" s="133">
        <v>40000</v>
      </c>
      <c r="H2783" s="133" t="s">
        <v>5761</v>
      </c>
      <c r="I2783" s="133">
        <v>882551</v>
      </c>
      <c r="J2783" s="133" t="s">
        <v>6380</v>
      </c>
      <c r="K2783" s="133" t="s">
        <v>538</v>
      </c>
      <c r="L2783" s="135" t="str">
        <f t="shared" si="86"/>
        <v>BA</v>
      </c>
      <c r="M2783" s="131">
        <f t="shared" si="87"/>
        <v>0</v>
      </c>
      <c r="P2783" s="136"/>
      <c r="Q2783" s="136"/>
      <c r="R2783" s="136"/>
      <c r="S2783" s="136"/>
      <c r="T2783"/>
      <c r="U2783" s="136"/>
      <c r="V2783" s="136"/>
      <c r="W2783"/>
      <c r="X2783" s="136"/>
      <c r="Y2783" s="136"/>
      <c r="Z2783" s="136"/>
      <c r="AA2783" s="136"/>
      <c r="AB2783" s="136"/>
      <c r="AC2783" s="136"/>
      <c r="AD2783" s="136"/>
      <c r="AE2783" s="136"/>
      <c r="AF2783" s="136"/>
      <c r="AG2783" s="136"/>
      <c r="AH2783" s="136"/>
      <c r="AI2783" s="136"/>
    </row>
    <row r="2784" spans="1:35" ht="15" x14ac:dyDescent="0.25">
      <c r="A2784" s="133">
        <v>400000</v>
      </c>
      <c r="B2784" s="133" t="s">
        <v>5761</v>
      </c>
      <c r="C2784" s="133">
        <v>4</v>
      </c>
      <c r="D2784" s="133" t="s">
        <v>5761</v>
      </c>
      <c r="E2784" s="133">
        <v>400</v>
      </c>
      <c r="F2784" s="133" t="s">
        <v>5761</v>
      </c>
      <c r="G2784" s="133">
        <v>40000</v>
      </c>
      <c r="H2784" s="133" t="s">
        <v>5761</v>
      </c>
      <c r="I2784" s="133">
        <v>882553</v>
      </c>
      <c r="J2784" s="133" t="s">
        <v>6382</v>
      </c>
      <c r="K2784" s="133" t="s">
        <v>538</v>
      </c>
      <c r="L2784" s="135" t="str">
        <f t="shared" si="86"/>
        <v>BA</v>
      </c>
      <c r="M2784" s="131">
        <f t="shared" si="87"/>
        <v>0</v>
      </c>
      <c r="P2784" s="136"/>
      <c r="Q2784" s="136"/>
      <c r="R2784" s="136"/>
      <c r="S2784" s="136"/>
      <c r="T2784"/>
      <c r="U2784" s="136"/>
      <c r="V2784" s="136"/>
      <c r="W2784"/>
      <c r="X2784" s="136"/>
      <c r="Y2784" s="136"/>
      <c r="Z2784" s="136"/>
      <c r="AA2784" s="136"/>
      <c r="AB2784" s="136"/>
      <c r="AC2784" s="136"/>
      <c r="AD2784" s="136"/>
      <c r="AE2784" s="136"/>
      <c r="AF2784" s="136"/>
      <c r="AG2784" s="136"/>
      <c r="AH2784" s="136"/>
      <c r="AI2784" s="136"/>
    </row>
    <row r="2785" spans="1:35" ht="15" x14ac:dyDescent="0.25">
      <c r="A2785" s="133">
        <v>400000</v>
      </c>
      <c r="B2785" s="133" t="s">
        <v>5761</v>
      </c>
      <c r="C2785" s="133">
        <v>4</v>
      </c>
      <c r="D2785" s="133" t="s">
        <v>5761</v>
      </c>
      <c r="E2785" s="133">
        <v>400</v>
      </c>
      <c r="F2785" s="133" t="s">
        <v>5761</v>
      </c>
      <c r="G2785" s="133">
        <v>40000</v>
      </c>
      <c r="H2785" s="133" t="s">
        <v>5761</v>
      </c>
      <c r="I2785" s="133">
        <v>882555</v>
      </c>
      <c r="J2785" s="133" t="s">
        <v>6384</v>
      </c>
      <c r="K2785" s="133" t="s">
        <v>538</v>
      </c>
      <c r="L2785" s="135" t="str">
        <f t="shared" si="86"/>
        <v>BA</v>
      </c>
      <c r="M2785" s="131">
        <f t="shared" si="87"/>
        <v>0</v>
      </c>
      <c r="P2785" s="136"/>
      <c r="Q2785" s="136"/>
      <c r="R2785" s="136"/>
      <c r="S2785" s="136"/>
      <c r="T2785"/>
      <c r="U2785" s="136"/>
      <c r="V2785" s="136"/>
      <c r="W2785"/>
      <c r="X2785" s="136"/>
      <c r="Y2785" s="136"/>
      <c r="Z2785" s="136"/>
      <c r="AA2785" s="136"/>
      <c r="AB2785" s="136"/>
      <c r="AC2785" s="136"/>
      <c r="AD2785" s="136"/>
      <c r="AE2785" s="136"/>
      <c r="AF2785" s="136"/>
      <c r="AG2785" s="136"/>
      <c r="AH2785" s="136"/>
      <c r="AI2785" s="136"/>
    </row>
    <row r="2786" spans="1:35" ht="15" x14ac:dyDescent="0.25">
      <c r="A2786" s="133">
        <v>400000</v>
      </c>
      <c r="B2786" s="133" t="s">
        <v>5761</v>
      </c>
      <c r="C2786" s="133">
        <v>4</v>
      </c>
      <c r="D2786" s="133" t="s">
        <v>5761</v>
      </c>
      <c r="E2786" s="133">
        <v>400</v>
      </c>
      <c r="F2786" s="133" t="s">
        <v>5761</v>
      </c>
      <c r="G2786" s="133">
        <v>40000</v>
      </c>
      <c r="H2786" s="133" t="s">
        <v>5761</v>
      </c>
      <c r="I2786" s="133">
        <v>882700</v>
      </c>
      <c r="J2786" s="133" t="s">
        <v>6386</v>
      </c>
      <c r="K2786" s="133" t="s">
        <v>538</v>
      </c>
      <c r="L2786" s="135" t="str">
        <f t="shared" si="86"/>
        <v>BA</v>
      </c>
      <c r="M2786" s="131">
        <f t="shared" si="87"/>
        <v>0</v>
      </c>
      <c r="P2786" s="136"/>
      <c r="Q2786" s="136"/>
      <c r="R2786" s="136"/>
      <c r="S2786" s="136"/>
      <c r="T2786"/>
      <c r="U2786" s="136"/>
      <c r="V2786" s="136"/>
      <c r="W2786"/>
      <c r="X2786" s="136"/>
      <c r="Y2786" s="136"/>
      <c r="Z2786" s="136"/>
      <c r="AA2786" s="136"/>
      <c r="AB2786" s="136"/>
      <c r="AC2786" s="136"/>
      <c r="AD2786" s="136"/>
      <c r="AE2786" s="136"/>
      <c r="AF2786" s="136"/>
      <c r="AG2786" s="136"/>
      <c r="AH2786" s="136"/>
      <c r="AI2786" s="136"/>
    </row>
    <row r="2787" spans="1:35" ht="15" x14ac:dyDescent="0.25">
      <c r="A2787" s="133">
        <v>400000</v>
      </c>
      <c r="B2787" s="133" t="s">
        <v>5761</v>
      </c>
      <c r="C2787" s="133">
        <v>4</v>
      </c>
      <c r="D2787" s="133" t="s">
        <v>5761</v>
      </c>
      <c r="E2787" s="133">
        <v>400</v>
      </c>
      <c r="F2787" s="133" t="s">
        <v>5761</v>
      </c>
      <c r="G2787" s="133">
        <v>40000</v>
      </c>
      <c r="H2787" s="133" t="s">
        <v>5761</v>
      </c>
      <c r="I2787" s="133">
        <v>882710</v>
      </c>
      <c r="J2787" s="133" t="s">
        <v>6388</v>
      </c>
      <c r="K2787" s="133" t="s">
        <v>538</v>
      </c>
      <c r="L2787" s="135" t="str">
        <f t="shared" si="86"/>
        <v>BA</v>
      </c>
      <c r="M2787" s="131">
        <f t="shared" si="87"/>
        <v>0</v>
      </c>
      <c r="P2787" s="136"/>
      <c r="Q2787" s="136"/>
      <c r="R2787" s="136"/>
      <c r="S2787" s="136"/>
      <c r="T2787"/>
      <c r="U2787" s="136"/>
      <c r="V2787" s="136"/>
      <c r="W2787"/>
      <c r="X2787" s="136"/>
      <c r="Y2787" s="136"/>
      <c r="Z2787" s="136"/>
      <c r="AA2787" s="136"/>
      <c r="AB2787" s="136"/>
      <c r="AC2787" s="136"/>
      <c r="AD2787" s="136"/>
      <c r="AE2787" s="136"/>
      <c r="AF2787" s="136"/>
      <c r="AG2787" s="136"/>
      <c r="AH2787" s="136"/>
      <c r="AI2787" s="136"/>
    </row>
    <row r="2788" spans="1:35" ht="15" x14ac:dyDescent="0.25">
      <c r="A2788" s="133">
        <v>400000</v>
      </c>
      <c r="B2788" s="133" t="s">
        <v>5761</v>
      </c>
      <c r="C2788" s="133">
        <v>4</v>
      </c>
      <c r="D2788" s="133" t="s">
        <v>5761</v>
      </c>
      <c r="E2788" s="133">
        <v>400</v>
      </c>
      <c r="F2788" s="133" t="s">
        <v>5761</v>
      </c>
      <c r="G2788" s="133">
        <v>40000</v>
      </c>
      <c r="H2788" s="133" t="s">
        <v>5761</v>
      </c>
      <c r="I2788" s="133">
        <v>882810</v>
      </c>
      <c r="J2788" s="133" t="s">
        <v>6390</v>
      </c>
      <c r="K2788" s="133" t="s">
        <v>538</v>
      </c>
      <c r="L2788" s="135" t="str">
        <f t="shared" si="86"/>
        <v>BA</v>
      </c>
      <c r="M2788" s="131">
        <f t="shared" si="87"/>
        <v>0</v>
      </c>
      <c r="P2788" s="136"/>
      <c r="Q2788" s="136"/>
      <c r="R2788" s="136"/>
      <c r="S2788" s="136"/>
      <c r="T2788"/>
      <c r="U2788" s="136"/>
      <c r="V2788" s="136"/>
      <c r="W2788"/>
      <c r="X2788" s="136"/>
      <c r="Y2788" s="136"/>
      <c r="Z2788" s="136"/>
      <c r="AA2788" s="136"/>
      <c r="AB2788" s="136"/>
      <c r="AC2788" s="136"/>
      <c r="AD2788" s="136"/>
      <c r="AE2788" s="136"/>
      <c r="AF2788" s="136"/>
      <c r="AG2788" s="136"/>
      <c r="AH2788" s="136"/>
      <c r="AI2788" s="136"/>
    </row>
    <row r="2789" spans="1:35" ht="15" x14ac:dyDescent="0.25">
      <c r="A2789" s="133">
        <v>400000</v>
      </c>
      <c r="B2789" s="133" t="s">
        <v>5761</v>
      </c>
      <c r="C2789" s="133">
        <v>4</v>
      </c>
      <c r="D2789" s="133" t="s">
        <v>5761</v>
      </c>
      <c r="E2789" s="133">
        <v>400</v>
      </c>
      <c r="F2789" s="133" t="s">
        <v>5761</v>
      </c>
      <c r="G2789" s="133">
        <v>40000</v>
      </c>
      <c r="H2789" s="133" t="s">
        <v>5761</v>
      </c>
      <c r="I2789" s="133">
        <v>882849</v>
      </c>
      <c r="J2789" s="133" t="s">
        <v>6392</v>
      </c>
      <c r="K2789" s="133" t="s">
        <v>538</v>
      </c>
      <c r="L2789" s="135" t="str">
        <f t="shared" si="86"/>
        <v>BA</v>
      </c>
      <c r="M2789" s="131">
        <f t="shared" si="87"/>
        <v>0</v>
      </c>
      <c r="P2789" s="136"/>
      <c r="Q2789" s="136"/>
      <c r="R2789" s="136"/>
      <c r="S2789" s="136"/>
      <c r="T2789"/>
      <c r="U2789" s="136"/>
      <c r="V2789" s="136"/>
      <c r="W2789"/>
      <c r="X2789" s="136"/>
      <c r="Y2789" s="136"/>
      <c r="Z2789" s="136"/>
      <c r="AA2789" s="136"/>
      <c r="AB2789" s="136"/>
      <c r="AC2789" s="136"/>
      <c r="AD2789" s="136"/>
      <c r="AE2789" s="136"/>
      <c r="AF2789" s="136"/>
      <c r="AG2789" s="136"/>
      <c r="AH2789" s="136"/>
      <c r="AI2789" s="136"/>
    </row>
    <row r="2790" spans="1:35" ht="15" x14ac:dyDescent="0.25">
      <c r="A2790" s="133">
        <v>400000</v>
      </c>
      <c r="B2790" s="133" t="s">
        <v>5761</v>
      </c>
      <c r="C2790" s="133">
        <v>4</v>
      </c>
      <c r="D2790" s="133" t="s">
        <v>5761</v>
      </c>
      <c r="E2790" s="133">
        <v>400</v>
      </c>
      <c r="F2790" s="133" t="s">
        <v>5761</v>
      </c>
      <c r="G2790" s="133">
        <v>40000</v>
      </c>
      <c r="H2790" s="133" t="s">
        <v>5761</v>
      </c>
      <c r="I2790" s="133">
        <v>884037</v>
      </c>
      <c r="J2790" s="133" t="s">
        <v>6394</v>
      </c>
      <c r="K2790" s="133" t="s">
        <v>538</v>
      </c>
      <c r="L2790" s="135" t="str">
        <f t="shared" si="86"/>
        <v>BA</v>
      </c>
      <c r="M2790" s="131">
        <f t="shared" si="87"/>
        <v>0</v>
      </c>
      <c r="P2790" s="136"/>
      <c r="Q2790" s="136"/>
      <c r="R2790" s="136"/>
      <c r="S2790" s="136"/>
      <c r="T2790"/>
      <c r="U2790" s="136"/>
      <c r="V2790" s="136"/>
      <c r="W2790"/>
      <c r="X2790" s="136"/>
      <c r="Y2790" s="136"/>
      <c r="Z2790" s="136"/>
      <c r="AA2790" s="136"/>
      <c r="AB2790" s="136"/>
      <c r="AC2790" s="136"/>
      <c r="AD2790" s="136"/>
      <c r="AE2790" s="136"/>
      <c r="AF2790" s="136"/>
      <c r="AG2790" s="136"/>
      <c r="AH2790" s="136"/>
      <c r="AI2790" s="136"/>
    </row>
    <row r="2791" spans="1:35" ht="15" x14ac:dyDescent="0.25">
      <c r="A2791" s="133">
        <v>400000</v>
      </c>
      <c r="B2791" s="133" t="s">
        <v>5761</v>
      </c>
      <c r="C2791" s="133">
        <v>4</v>
      </c>
      <c r="D2791" s="133" t="s">
        <v>5761</v>
      </c>
      <c r="E2791" s="133">
        <v>400</v>
      </c>
      <c r="F2791" s="133" t="s">
        <v>5761</v>
      </c>
      <c r="G2791" s="133">
        <v>40000</v>
      </c>
      <c r="H2791" s="133" t="s">
        <v>5761</v>
      </c>
      <c r="I2791" s="133">
        <v>884060</v>
      </c>
      <c r="J2791" s="133" t="s">
        <v>6396</v>
      </c>
      <c r="K2791" s="133" t="s">
        <v>538</v>
      </c>
      <c r="L2791" s="135" t="str">
        <f t="shared" si="86"/>
        <v>BA</v>
      </c>
      <c r="M2791" s="131">
        <f t="shared" si="87"/>
        <v>0</v>
      </c>
      <c r="P2791" s="136"/>
      <c r="Q2791" s="136"/>
      <c r="R2791" s="136"/>
      <c r="S2791" s="136"/>
      <c r="T2791"/>
      <c r="U2791" s="136"/>
      <c r="V2791" s="136"/>
      <c r="W2791"/>
      <c r="X2791" s="136"/>
      <c r="Y2791" s="136"/>
      <c r="Z2791" s="136"/>
      <c r="AA2791" s="136"/>
      <c r="AB2791" s="136"/>
      <c r="AC2791" s="136"/>
      <c r="AD2791" s="136"/>
      <c r="AE2791" s="136"/>
      <c r="AF2791" s="136"/>
      <c r="AG2791" s="136"/>
      <c r="AH2791" s="136"/>
      <c r="AI2791" s="136"/>
    </row>
    <row r="2792" spans="1:35" ht="15" x14ac:dyDescent="0.25">
      <c r="A2792" s="133">
        <v>400000</v>
      </c>
      <c r="B2792" s="133" t="s">
        <v>5761</v>
      </c>
      <c r="C2792" s="133">
        <v>4</v>
      </c>
      <c r="D2792" s="133" t="s">
        <v>5761</v>
      </c>
      <c r="E2792" s="133">
        <v>400</v>
      </c>
      <c r="F2792" s="133" t="s">
        <v>5761</v>
      </c>
      <c r="G2792" s="133">
        <v>40000</v>
      </c>
      <c r="H2792" s="133" t="s">
        <v>5761</v>
      </c>
      <c r="I2792" s="133">
        <v>884140</v>
      </c>
      <c r="J2792" s="133" t="s">
        <v>6398</v>
      </c>
      <c r="K2792" s="133" t="s">
        <v>538</v>
      </c>
      <c r="L2792" s="135" t="str">
        <f t="shared" si="86"/>
        <v>BA</v>
      </c>
      <c r="M2792" s="131">
        <f t="shared" si="87"/>
        <v>0</v>
      </c>
      <c r="P2792" s="136"/>
      <c r="Q2792" s="136"/>
      <c r="R2792" s="136"/>
      <c r="S2792" s="136"/>
      <c r="T2792"/>
      <c r="U2792" s="136"/>
      <c r="V2792" s="136"/>
      <c r="W2792"/>
      <c r="X2792" s="136"/>
      <c r="Y2792" s="136"/>
      <c r="Z2792" s="136"/>
      <c r="AA2792" s="136"/>
      <c r="AB2792" s="136"/>
      <c r="AC2792" s="136"/>
      <c r="AD2792" s="136"/>
      <c r="AE2792" s="136"/>
      <c r="AF2792" s="136"/>
      <c r="AG2792" s="136"/>
      <c r="AH2792" s="136"/>
      <c r="AI2792" s="136"/>
    </row>
    <row r="2793" spans="1:35" ht="15" x14ac:dyDescent="0.25">
      <c r="A2793" s="133">
        <v>400000</v>
      </c>
      <c r="B2793" s="133" t="s">
        <v>5761</v>
      </c>
      <c r="C2793" s="133">
        <v>4</v>
      </c>
      <c r="D2793" s="133" t="s">
        <v>5761</v>
      </c>
      <c r="E2793" s="133">
        <v>400</v>
      </c>
      <c r="F2793" s="133" t="s">
        <v>5761</v>
      </c>
      <c r="G2793" s="133">
        <v>40000</v>
      </c>
      <c r="H2793" s="133" t="s">
        <v>5761</v>
      </c>
      <c r="I2793" s="133">
        <v>884200</v>
      </c>
      <c r="J2793" s="133" t="s">
        <v>6263</v>
      </c>
      <c r="K2793" s="133" t="s">
        <v>538</v>
      </c>
      <c r="L2793" s="135" t="str">
        <f t="shared" si="86"/>
        <v>BA</v>
      </c>
      <c r="M2793" s="131">
        <f t="shared" si="87"/>
        <v>0</v>
      </c>
      <c r="P2793" s="136"/>
      <c r="Q2793" s="136"/>
      <c r="R2793" s="136"/>
      <c r="S2793" s="136"/>
      <c r="T2793"/>
      <c r="U2793" s="136"/>
      <c r="V2793" s="136"/>
      <c r="W2793"/>
      <c r="X2793" s="136"/>
      <c r="Y2793" s="136"/>
      <c r="Z2793" s="136"/>
      <c r="AA2793" s="136"/>
      <c r="AB2793" s="136"/>
      <c r="AC2793" s="136"/>
      <c r="AD2793" s="136"/>
      <c r="AE2793" s="136"/>
      <c r="AF2793" s="136"/>
      <c r="AG2793" s="136"/>
      <c r="AH2793" s="136"/>
      <c r="AI2793" s="136"/>
    </row>
    <row r="2794" spans="1:35" ht="15" x14ac:dyDescent="0.25">
      <c r="A2794" s="133">
        <v>400000</v>
      </c>
      <c r="B2794" s="133" t="s">
        <v>5761</v>
      </c>
      <c r="C2794" s="133">
        <v>4</v>
      </c>
      <c r="D2794" s="133" t="s">
        <v>5761</v>
      </c>
      <c r="E2794" s="133">
        <v>400</v>
      </c>
      <c r="F2794" s="133" t="s">
        <v>5761</v>
      </c>
      <c r="G2794" s="133">
        <v>40000</v>
      </c>
      <c r="H2794" s="133" t="s">
        <v>5761</v>
      </c>
      <c r="I2794" s="133">
        <v>884301</v>
      </c>
      <c r="J2794" s="133" t="s">
        <v>6401</v>
      </c>
      <c r="K2794" s="133" t="s">
        <v>538</v>
      </c>
      <c r="L2794" s="135" t="str">
        <f t="shared" si="86"/>
        <v>BA</v>
      </c>
      <c r="M2794" s="131">
        <f t="shared" si="87"/>
        <v>0</v>
      </c>
      <c r="P2794" s="136"/>
      <c r="Q2794" s="136"/>
      <c r="R2794" s="136"/>
      <c r="S2794" s="136"/>
      <c r="T2794"/>
      <c r="U2794" s="136"/>
      <c r="V2794" s="136"/>
      <c r="W2794"/>
      <c r="X2794" s="136"/>
      <c r="Y2794" s="136"/>
      <c r="Z2794" s="136"/>
      <c r="AA2794" s="136"/>
      <c r="AB2794" s="136"/>
      <c r="AC2794" s="136"/>
      <c r="AD2794" s="136"/>
      <c r="AE2794" s="136"/>
      <c r="AF2794" s="136"/>
      <c r="AG2794" s="136"/>
      <c r="AH2794" s="136"/>
      <c r="AI2794" s="136"/>
    </row>
    <row r="2795" spans="1:35" ht="15" x14ac:dyDescent="0.25">
      <c r="A2795" s="133">
        <v>400000</v>
      </c>
      <c r="B2795" s="133" t="s">
        <v>5761</v>
      </c>
      <c r="C2795" s="133">
        <v>4</v>
      </c>
      <c r="D2795" s="133" t="s">
        <v>5761</v>
      </c>
      <c r="E2795" s="133">
        <v>400</v>
      </c>
      <c r="F2795" s="133" t="s">
        <v>5761</v>
      </c>
      <c r="G2795" s="133">
        <v>40000</v>
      </c>
      <c r="H2795" s="133" t="s">
        <v>5761</v>
      </c>
      <c r="I2795" s="133">
        <v>884500</v>
      </c>
      <c r="J2795" s="133" t="s">
        <v>6403</v>
      </c>
      <c r="K2795" s="133" t="s">
        <v>538</v>
      </c>
      <c r="L2795" s="135" t="str">
        <f t="shared" si="86"/>
        <v>BA</v>
      </c>
      <c r="M2795" s="131">
        <f t="shared" si="87"/>
        <v>0</v>
      </c>
      <c r="P2795" s="136"/>
      <c r="Q2795" s="136"/>
      <c r="R2795" s="136"/>
      <c r="S2795" s="136"/>
      <c r="T2795"/>
      <c r="U2795" s="136"/>
      <c r="V2795" s="136"/>
      <c r="W2795"/>
      <c r="X2795" s="136"/>
      <c r="Y2795" s="136"/>
      <c r="Z2795" s="136"/>
      <c r="AA2795" s="136"/>
      <c r="AB2795" s="136"/>
      <c r="AC2795" s="136"/>
      <c r="AD2795" s="136"/>
      <c r="AE2795" s="136"/>
      <c r="AF2795" s="136"/>
      <c r="AG2795" s="136"/>
      <c r="AH2795" s="136"/>
      <c r="AI2795" s="136"/>
    </row>
    <row r="2796" spans="1:35" ht="15" x14ac:dyDescent="0.25">
      <c r="A2796" s="133">
        <v>400000</v>
      </c>
      <c r="B2796" s="133" t="s">
        <v>5761</v>
      </c>
      <c r="C2796" s="133">
        <v>4</v>
      </c>
      <c r="D2796" s="133" t="s">
        <v>5761</v>
      </c>
      <c r="E2796" s="133">
        <v>400</v>
      </c>
      <c r="F2796" s="133" t="s">
        <v>5761</v>
      </c>
      <c r="G2796" s="133">
        <v>40000</v>
      </c>
      <c r="H2796" s="133" t="s">
        <v>5761</v>
      </c>
      <c r="I2796" s="133">
        <v>885000</v>
      </c>
      <c r="J2796" s="133" t="s">
        <v>6405</v>
      </c>
      <c r="K2796" s="133" t="s">
        <v>538</v>
      </c>
      <c r="L2796" s="135" t="str">
        <f t="shared" si="86"/>
        <v>BA</v>
      </c>
      <c r="M2796" s="131">
        <f t="shared" si="87"/>
        <v>0</v>
      </c>
      <c r="P2796" s="136"/>
      <c r="Q2796" s="136"/>
      <c r="R2796" s="136"/>
      <c r="S2796" s="136"/>
      <c r="T2796"/>
      <c r="U2796" s="136"/>
      <c r="V2796" s="136"/>
      <c r="W2796"/>
      <c r="X2796" s="136"/>
      <c r="Y2796" s="136"/>
      <c r="Z2796" s="136"/>
      <c r="AA2796" s="136"/>
      <c r="AB2796" s="136"/>
      <c r="AC2796" s="136"/>
      <c r="AD2796" s="136"/>
      <c r="AE2796" s="136"/>
      <c r="AF2796" s="136"/>
      <c r="AG2796" s="136"/>
      <c r="AH2796" s="136"/>
      <c r="AI2796" s="136"/>
    </row>
    <row r="2797" spans="1:35" ht="15" x14ac:dyDescent="0.25">
      <c r="A2797" s="133">
        <v>400000</v>
      </c>
      <c r="B2797" s="133" t="s">
        <v>5761</v>
      </c>
      <c r="C2797" s="133">
        <v>4</v>
      </c>
      <c r="D2797" s="133" t="s">
        <v>5761</v>
      </c>
      <c r="E2797" s="133">
        <v>400</v>
      </c>
      <c r="F2797" s="133" t="s">
        <v>5761</v>
      </c>
      <c r="G2797" s="133">
        <v>40000</v>
      </c>
      <c r="H2797" s="133" t="s">
        <v>5761</v>
      </c>
      <c r="I2797" s="133">
        <v>885013</v>
      </c>
      <c r="J2797" s="133" t="s">
        <v>6407</v>
      </c>
      <c r="K2797" s="133" t="s">
        <v>538</v>
      </c>
      <c r="L2797" s="135" t="str">
        <f t="shared" si="86"/>
        <v>BA</v>
      </c>
      <c r="M2797" s="131">
        <f t="shared" si="87"/>
        <v>0</v>
      </c>
      <c r="P2797" s="136"/>
      <c r="Q2797" s="136"/>
      <c r="R2797" s="136"/>
      <c r="S2797" s="136"/>
      <c r="T2797"/>
      <c r="U2797" s="136"/>
      <c r="V2797" s="136"/>
      <c r="W2797"/>
      <c r="X2797" s="136"/>
      <c r="Y2797" s="136"/>
      <c r="Z2797" s="136"/>
      <c r="AA2797" s="136"/>
      <c r="AB2797" s="136"/>
      <c r="AC2797" s="136"/>
      <c r="AD2797" s="136"/>
      <c r="AE2797" s="136"/>
      <c r="AF2797" s="136"/>
      <c r="AG2797" s="136"/>
      <c r="AH2797" s="136"/>
      <c r="AI2797" s="136"/>
    </row>
    <row r="2798" spans="1:35" ht="12.75" customHeight="1" x14ac:dyDescent="0.25">
      <c r="A2798" s="133">
        <v>400000</v>
      </c>
      <c r="B2798" s="133" t="s">
        <v>5761</v>
      </c>
      <c r="C2798" s="133">
        <v>4</v>
      </c>
      <c r="D2798" s="133" t="s">
        <v>5761</v>
      </c>
      <c r="E2798" s="133">
        <v>400</v>
      </c>
      <c r="F2798" s="133" t="s">
        <v>5761</v>
      </c>
      <c r="G2798" s="133">
        <v>40000</v>
      </c>
      <c r="H2798" s="133" t="s">
        <v>5761</v>
      </c>
      <c r="I2798" s="133">
        <v>885020</v>
      </c>
      <c r="J2798" s="133" t="s">
        <v>6263</v>
      </c>
      <c r="K2798" s="133" t="s">
        <v>538</v>
      </c>
      <c r="L2798" s="135" t="str">
        <f t="shared" si="86"/>
        <v>BA</v>
      </c>
      <c r="M2798" s="131">
        <f t="shared" si="87"/>
        <v>0</v>
      </c>
      <c r="P2798" s="136"/>
      <c r="Q2798" s="136"/>
      <c r="R2798" s="136"/>
      <c r="S2798" s="136"/>
      <c r="T2798"/>
      <c r="U2798" s="136"/>
      <c r="V2798" s="136"/>
      <c r="W2798"/>
      <c r="X2798" s="136"/>
      <c r="Y2798" s="136"/>
      <c r="Z2798" s="136"/>
      <c r="AA2798" s="136"/>
      <c r="AB2798" s="136"/>
      <c r="AC2798" s="136"/>
      <c r="AD2798" s="136"/>
      <c r="AE2798" s="136"/>
      <c r="AF2798" s="136"/>
      <c r="AG2798" s="136"/>
      <c r="AH2798" s="136"/>
      <c r="AI2798" s="136"/>
    </row>
    <row r="2799" spans="1:35" ht="12.75" customHeight="1" x14ac:dyDescent="0.25">
      <c r="A2799" s="133">
        <v>400000</v>
      </c>
      <c r="B2799" s="133" t="s">
        <v>5761</v>
      </c>
      <c r="C2799" s="133">
        <v>4</v>
      </c>
      <c r="D2799" s="133" t="s">
        <v>5761</v>
      </c>
      <c r="E2799" s="133">
        <v>400</v>
      </c>
      <c r="F2799" s="133" t="s">
        <v>5761</v>
      </c>
      <c r="G2799" s="133">
        <v>40000</v>
      </c>
      <c r="H2799" s="133" t="s">
        <v>5761</v>
      </c>
      <c r="I2799" s="133">
        <v>885037</v>
      </c>
      <c r="J2799" s="133" t="s">
        <v>6410</v>
      </c>
      <c r="K2799" s="133" t="s">
        <v>538</v>
      </c>
      <c r="L2799" s="135" t="str">
        <f t="shared" si="86"/>
        <v>BA</v>
      </c>
      <c r="M2799" s="131">
        <f t="shared" si="87"/>
        <v>0</v>
      </c>
      <c r="P2799" s="136"/>
      <c r="Q2799" s="136"/>
      <c r="R2799" s="136"/>
      <c r="S2799" s="136"/>
      <c r="T2799"/>
      <c r="U2799" s="136"/>
      <c r="V2799" s="136"/>
      <c r="W2799"/>
      <c r="X2799" s="136"/>
      <c r="Y2799" s="136"/>
      <c r="Z2799" s="136"/>
      <c r="AA2799" s="136"/>
      <c r="AB2799" s="136"/>
      <c r="AC2799" s="136"/>
      <c r="AD2799" s="136"/>
      <c r="AE2799" s="136"/>
      <c r="AF2799" s="136"/>
      <c r="AG2799" s="136"/>
      <c r="AH2799" s="136"/>
      <c r="AI2799" s="136"/>
    </row>
    <row r="2800" spans="1:35" ht="15" x14ac:dyDescent="0.25">
      <c r="A2800" s="133">
        <v>400000</v>
      </c>
      <c r="B2800" s="133" t="s">
        <v>5761</v>
      </c>
      <c r="C2800" s="133">
        <v>4</v>
      </c>
      <c r="D2800" s="133" t="s">
        <v>5761</v>
      </c>
      <c r="E2800" s="133">
        <v>400</v>
      </c>
      <c r="F2800" s="133" t="s">
        <v>5761</v>
      </c>
      <c r="G2800" s="133">
        <v>40000</v>
      </c>
      <c r="H2800" s="133" t="s">
        <v>5761</v>
      </c>
      <c r="I2800" s="133">
        <v>885039</v>
      </c>
      <c r="J2800" s="133" t="s">
        <v>6412</v>
      </c>
      <c r="K2800" s="133" t="s">
        <v>538</v>
      </c>
      <c r="L2800" s="135" t="str">
        <f t="shared" si="86"/>
        <v>BA</v>
      </c>
      <c r="M2800" s="131">
        <f t="shared" si="87"/>
        <v>0</v>
      </c>
      <c r="P2800" s="136"/>
      <c r="Q2800" s="136"/>
      <c r="R2800" s="136"/>
      <c r="S2800" s="136"/>
      <c r="T2800"/>
      <c r="U2800" s="136"/>
      <c r="V2800" s="136"/>
      <c r="W2800"/>
      <c r="X2800" s="136"/>
      <c r="Y2800" s="136"/>
      <c r="Z2800" s="136"/>
      <c r="AA2800" s="136"/>
      <c r="AB2800" s="136"/>
      <c r="AC2800" s="136"/>
      <c r="AD2800" s="136"/>
      <c r="AE2800" s="136"/>
      <c r="AF2800" s="136"/>
      <c r="AG2800" s="136"/>
      <c r="AH2800" s="136"/>
      <c r="AI2800" s="136"/>
    </row>
    <row r="2801" spans="1:35" ht="15" x14ac:dyDescent="0.25">
      <c r="A2801" s="133">
        <v>400000</v>
      </c>
      <c r="B2801" s="133" t="s">
        <v>5761</v>
      </c>
      <c r="C2801" s="133">
        <v>4</v>
      </c>
      <c r="D2801" s="133" t="s">
        <v>5761</v>
      </c>
      <c r="E2801" s="133">
        <v>400</v>
      </c>
      <c r="F2801" s="133" t="s">
        <v>5761</v>
      </c>
      <c r="G2801" s="133">
        <v>40000</v>
      </c>
      <c r="H2801" s="133" t="s">
        <v>5761</v>
      </c>
      <c r="I2801" s="133">
        <v>885050</v>
      </c>
      <c r="J2801" s="133" t="s">
        <v>6414</v>
      </c>
      <c r="K2801" s="133" t="s">
        <v>538</v>
      </c>
      <c r="L2801" s="135" t="str">
        <f t="shared" si="86"/>
        <v>BA</v>
      </c>
      <c r="M2801" s="131">
        <f t="shared" si="87"/>
        <v>0</v>
      </c>
      <c r="P2801" s="136"/>
      <c r="Q2801" s="136"/>
      <c r="R2801" s="136"/>
      <c r="S2801" s="136"/>
      <c r="T2801"/>
      <c r="U2801" s="136"/>
      <c r="V2801" s="136"/>
      <c r="W2801"/>
      <c r="X2801" s="136"/>
      <c r="Y2801" s="136"/>
      <c r="Z2801" s="136"/>
      <c r="AA2801" s="136"/>
      <c r="AB2801" s="136"/>
      <c r="AC2801" s="136"/>
      <c r="AD2801" s="136"/>
      <c r="AE2801" s="136"/>
      <c r="AF2801" s="136"/>
      <c r="AG2801" s="136"/>
      <c r="AH2801" s="136"/>
      <c r="AI2801" s="136"/>
    </row>
    <row r="2802" spans="1:35" ht="15" x14ac:dyDescent="0.25">
      <c r="A2802" s="133">
        <v>400000</v>
      </c>
      <c r="B2802" s="133" t="s">
        <v>5761</v>
      </c>
      <c r="C2802" s="133">
        <v>4</v>
      </c>
      <c r="D2802" s="133" t="s">
        <v>5761</v>
      </c>
      <c r="E2802" s="133">
        <v>400</v>
      </c>
      <c r="F2802" s="133" t="s">
        <v>5761</v>
      </c>
      <c r="G2802" s="133">
        <v>40000</v>
      </c>
      <c r="H2802" s="133" t="s">
        <v>5761</v>
      </c>
      <c r="I2802" s="133">
        <v>885060</v>
      </c>
      <c r="J2802" s="133" t="s">
        <v>6416</v>
      </c>
      <c r="K2802" s="133" t="s">
        <v>587</v>
      </c>
      <c r="L2802" s="135" t="str">
        <f t="shared" si="86"/>
        <v>BA</v>
      </c>
      <c r="M2802" s="131">
        <f t="shared" si="87"/>
        <v>0</v>
      </c>
      <c r="P2802" s="136"/>
      <c r="Q2802" s="136"/>
      <c r="R2802" s="136"/>
      <c r="S2802" s="136"/>
      <c r="T2802"/>
      <c r="U2802" s="136"/>
      <c r="V2802" s="136"/>
      <c r="W2802"/>
      <c r="X2802" s="136"/>
      <c r="Y2802" s="136"/>
      <c r="Z2802" s="136"/>
      <c r="AA2802" s="136"/>
      <c r="AB2802" s="136"/>
      <c r="AC2802" s="136"/>
      <c r="AD2802" s="136"/>
      <c r="AE2802" s="136"/>
      <c r="AF2802" s="136"/>
      <c r="AG2802" s="136"/>
      <c r="AH2802" s="136"/>
      <c r="AI2802" s="136"/>
    </row>
    <row r="2803" spans="1:35" ht="15" x14ac:dyDescent="0.25">
      <c r="A2803" s="133">
        <v>400000</v>
      </c>
      <c r="B2803" s="133" t="s">
        <v>5761</v>
      </c>
      <c r="C2803" s="133">
        <v>4</v>
      </c>
      <c r="D2803" s="133" t="s">
        <v>5761</v>
      </c>
      <c r="E2803" s="133">
        <v>400</v>
      </c>
      <c r="F2803" s="133" t="s">
        <v>5761</v>
      </c>
      <c r="G2803" s="133">
        <v>40000</v>
      </c>
      <c r="H2803" s="133" t="s">
        <v>5761</v>
      </c>
      <c r="I2803" s="133">
        <v>885062</v>
      </c>
      <c r="J2803" s="133" t="s">
        <v>6263</v>
      </c>
      <c r="K2803" s="133" t="s">
        <v>538</v>
      </c>
      <c r="L2803" s="135" t="str">
        <f t="shared" si="86"/>
        <v>BA</v>
      </c>
      <c r="M2803" s="131">
        <f t="shared" si="87"/>
        <v>0</v>
      </c>
      <c r="P2803" s="136"/>
      <c r="Q2803" s="136"/>
      <c r="R2803" s="136"/>
      <c r="S2803" s="136"/>
      <c r="T2803"/>
      <c r="U2803" s="136"/>
      <c r="V2803" s="136"/>
      <c r="W2803"/>
      <c r="X2803" s="136"/>
      <c r="Y2803" s="136"/>
      <c r="Z2803" s="136"/>
      <c r="AA2803" s="136"/>
      <c r="AB2803" s="136"/>
      <c r="AC2803" s="136"/>
      <c r="AD2803" s="136"/>
      <c r="AE2803" s="136"/>
      <c r="AF2803" s="136"/>
      <c r="AG2803" s="136"/>
      <c r="AH2803" s="136"/>
      <c r="AI2803" s="136"/>
    </row>
    <row r="2804" spans="1:35" ht="15" x14ac:dyDescent="0.25">
      <c r="A2804" s="133">
        <v>400000</v>
      </c>
      <c r="B2804" s="133" t="s">
        <v>5761</v>
      </c>
      <c r="C2804" s="133">
        <v>4</v>
      </c>
      <c r="D2804" s="133" t="s">
        <v>5761</v>
      </c>
      <c r="E2804" s="133">
        <v>400</v>
      </c>
      <c r="F2804" s="133" t="s">
        <v>5761</v>
      </c>
      <c r="G2804" s="133">
        <v>40000</v>
      </c>
      <c r="H2804" s="133" t="s">
        <v>5761</v>
      </c>
      <c r="I2804" s="133">
        <v>885070</v>
      </c>
      <c r="J2804" s="133" t="s">
        <v>6419</v>
      </c>
      <c r="K2804" s="133" t="s">
        <v>538</v>
      </c>
      <c r="L2804" s="135" t="str">
        <f t="shared" si="86"/>
        <v>BA</v>
      </c>
      <c r="M2804" s="131">
        <f t="shared" si="87"/>
        <v>0</v>
      </c>
      <c r="P2804" s="136"/>
      <c r="Q2804" s="136"/>
      <c r="R2804" s="136"/>
      <c r="S2804" s="136"/>
      <c r="T2804"/>
      <c r="U2804" s="136"/>
      <c r="V2804" s="136"/>
      <c r="W2804"/>
      <c r="X2804" s="136"/>
      <c r="Y2804" s="136"/>
      <c r="Z2804" s="136"/>
      <c r="AA2804" s="136"/>
      <c r="AB2804" s="136"/>
      <c r="AC2804" s="136"/>
      <c r="AD2804" s="136"/>
      <c r="AE2804" s="136"/>
      <c r="AF2804" s="136"/>
      <c r="AG2804" s="136"/>
      <c r="AH2804" s="136"/>
      <c r="AI2804" s="136"/>
    </row>
    <row r="2805" spans="1:35" ht="15" x14ac:dyDescent="0.25">
      <c r="A2805" s="133">
        <v>400000</v>
      </c>
      <c r="B2805" s="133" t="s">
        <v>5761</v>
      </c>
      <c r="C2805" s="133">
        <v>4</v>
      </c>
      <c r="D2805" s="133" t="s">
        <v>5761</v>
      </c>
      <c r="E2805" s="133">
        <v>400</v>
      </c>
      <c r="F2805" s="133" t="s">
        <v>5761</v>
      </c>
      <c r="G2805" s="133">
        <v>40000</v>
      </c>
      <c r="H2805" s="133" t="s">
        <v>5761</v>
      </c>
      <c r="I2805" s="133">
        <v>885080</v>
      </c>
      <c r="J2805" s="133" t="s">
        <v>6421</v>
      </c>
      <c r="K2805" s="133" t="s">
        <v>538</v>
      </c>
      <c r="L2805" s="135" t="str">
        <f t="shared" si="86"/>
        <v>BA</v>
      </c>
      <c r="M2805" s="131">
        <f t="shared" si="87"/>
        <v>0</v>
      </c>
      <c r="P2805" s="136"/>
      <c r="Q2805" s="136"/>
      <c r="R2805" s="136"/>
      <c r="S2805" s="136"/>
      <c r="T2805"/>
      <c r="U2805" s="136"/>
      <c r="V2805" s="136"/>
      <c r="W2805"/>
      <c r="X2805" s="136"/>
      <c r="Y2805" s="136"/>
      <c r="Z2805" s="136"/>
      <c r="AA2805" s="136"/>
      <c r="AB2805" s="136"/>
      <c r="AC2805" s="136"/>
      <c r="AD2805" s="136"/>
      <c r="AE2805" s="136"/>
      <c r="AF2805" s="136"/>
      <c r="AG2805" s="136"/>
      <c r="AH2805" s="136"/>
      <c r="AI2805" s="136"/>
    </row>
    <row r="2806" spans="1:35" ht="15" x14ac:dyDescent="0.25">
      <c r="A2806" s="133">
        <v>400000</v>
      </c>
      <c r="B2806" s="133" t="s">
        <v>5761</v>
      </c>
      <c r="C2806" s="133">
        <v>4</v>
      </c>
      <c r="D2806" s="133" t="s">
        <v>5761</v>
      </c>
      <c r="E2806" s="133">
        <v>400</v>
      </c>
      <c r="F2806" s="133" t="s">
        <v>5761</v>
      </c>
      <c r="G2806" s="133">
        <v>40000</v>
      </c>
      <c r="H2806" s="133" t="s">
        <v>5761</v>
      </c>
      <c r="I2806" s="133">
        <v>885144</v>
      </c>
      <c r="J2806" s="133" t="s">
        <v>6423</v>
      </c>
      <c r="K2806" s="133" t="s">
        <v>538</v>
      </c>
      <c r="L2806" s="135" t="str">
        <f t="shared" si="86"/>
        <v>BA</v>
      </c>
      <c r="M2806" s="131">
        <f t="shared" si="87"/>
        <v>0</v>
      </c>
      <c r="P2806" s="136"/>
      <c r="Q2806" s="136"/>
      <c r="R2806" s="136"/>
      <c r="S2806" s="136"/>
      <c r="T2806"/>
      <c r="U2806" s="136"/>
      <c r="V2806" s="136"/>
      <c r="W2806"/>
      <c r="X2806" s="136"/>
      <c r="Y2806" s="136"/>
      <c r="Z2806" s="136"/>
      <c r="AA2806" s="136"/>
      <c r="AB2806" s="136"/>
      <c r="AC2806" s="136"/>
      <c r="AD2806" s="136"/>
      <c r="AE2806" s="136"/>
      <c r="AF2806" s="136"/>
      <c r="AG2806" s="136"/>
      <c r="AH2806" s="136"/>
      <c r="AI2806" s="136"/>
    </row>
    <row r="2807" spans="1:35" ht="15" x14ac:dyDescent="0.25">
      <c r="A2807" s="133">
        <v>400000</v>
      </c>
      <c r="B2807" s="133" t="s">
        <v>5761</v>
      </c>
      <c r="C2807" s="133">
        <v>4</v>
      </c>
      <c r="D2807" s="133" t="s">
        <v>5761</v>
      </c>
      <c r="E2807" s="133">
        <v>400</v>
      </c>
      <c r="F2807" s="133" t="s">
        <v>5761</v>
      </c>
      <c r="G2807" s="133">
        <v>40000</v>
      </c>
      <c r="H2807" s="133" t="s">
        <v>5761</v>
      </c>
      <c r="I2807" s="133">
        <v>885145</v>
      </c>
      <c r="J2807" s="133" t="s">
        <v>6425</v>
      </c>
      <c r="K2807" s="133" t="s">
        <v>538</v>
      </c>
      <c r="L2807" s="135" t="str">
        <f t="shared" si="86"/>
        <v>BA</v>
      </c>
      <c r="M2807" s="131">
        <f t="shared" si="87"/>
        <v>0</v>
      </c>
      <c r="P2807" s="136"/>
      <c r="Q2807" s="136"/>
      <c r="R2807" s="136"/>
      <c r="S2807" s="136"/>
      <c r="T2807"/>
      <c r="U2807" s="136"/>
      <c r="V2807" s="136"/>
      <c r="W2807"/>
      <c r="X2807" s="136"/>
      <c r="Y2807" s="136"/>
      <c r="Z2807" s="136"/>
      <c r="AA2807" s="136"/>
      <c r="AB2807" s="136"/>
      <c r="AC2807" s="136"/>
      <c r="AD2807" s="136"/>
      <c r="AE2807" s="136"/>
      <c r="AF2807" s="136"/>
      <c r="AG2807" s="136"/>
      <c r="AH2807" s="136"/>
      <c r="AI2807" s="136"/>
    </row>
    <row r="2808" spans="1:35" ht="15" x14ac:dyDescent="0.25">
      <c r="A2808" s="133">
        <v>400000</v>
      </c>
      <c r="B2808" s="133" t="s">
        <v>5761</v>
      </c>
      <c r="C2808" s="133">
        <v>4</v>
      </c>
      <c r="D2808" s="133" t="s">
        <v>5761</v>
      </c>
      <c r="E2808" s="133">
        <v>400</v>
      </c>
      <c r="F2808" s="133" t="s">
        <v>5761</v>
      </c>
      <c r="G2808" s="133">
        <v>40000</v>
      </c>
      <c r="H2808" s="133" t="s">
        <v>5761</v>
      </c>
      <c r="I2808" s="133">
        <v>885220</v>
      </c>
      <c r="J2808" s="133" t="s">
        <v>6427</v>
      </c>
      <c r="K2808" s="133" t="s">
        <v>538</v>
      </c>
      <c r="L2808" s="135" t="str">
        <f t="shared" si="86"/>
        <v>BA</v>
      </c>
      <c r="M2808" s="131">
        <f t="shared" si="87"/>
        <v>0</v>
      </c>
      <c r="P2808" s="136"/>
      <c r="Q2808" s="136"/>
      <c r="R2808" s="136"/>
      <c r="S2808" s="136"/>
      <c r="T2808"/>
      <c r="U2808" s="136"/>
      <c r="V2808" s="136"/>
      <c r="W2808"/>
      <c r="X2808" s="136"/>
      <c r="Y2808" s="136"/>
      <c r="Z2808" s="136"/>
      <c r="AA2808" s="136"/>
      <c r="AB2808" s="136"/>
      <c r="AC2808" s="136"/>
      <c r="AD2808" s="136"/>
      <c r="AE2808" s="136"/>
      <c r="AF2808" s="136"/>
      <c r="AG2808" s="136"/>
      <c r="AH2808" s="136"/>
      <c r="AI2808" s="136"/>
    </row>
    <row r="2809" spans="1:35" ht="15" x14ac:dyDescent="0.25">
      <c r="A2809" s="133">
        <v>400000</v>
      </c>
      <c r="B2809" s="133" t="s">
        <v>5761</v>
      </c>
      <c r="C2809" s="133">
        <v>4</v>
      </c>
      <c r="D2809" s="133" t="s">
        <v>5761</v>
      </c>
      <c r="E2809" s="133">
        <v>400</v>
      </c>
      <c r="F2809" s="133" t="s">
        <v>5761</v>
      </c>
      <c r="G2809" s="133">
        <v>40000</v>
      </c>
      <c r="H2809" s="133" t="s">
        <v>5761</v>
      </c>
      <c r="I2809" s="133">
        <v>885221</v>
      </c>
      <c r="J2809" s="133" t="s">
        <v>6429</v>
      </c>
      <c r="K2809" s="133" t="s">
        <v>538</v>
      </c>
      <c r="L2809" s="135" t="str">
        <f t="shared" si="86"/>
        <v>BA</v>
      </c>
      <c r="M2809" s="131">
        <f t="shared" si="87"/>
        <v>0</v>
      </c>
      <c r="P2809" s="136"/>
      <c r="Q2809" s="136"/>
      <c r="R2809" s="136"/>
      <c r="S2809" s="136"/>
      <c r="T2809"/>
      <c r="U2809" s="136"/>
      <c r="V2809" s="136"/>
      <c r="W2809"/>
      <c r="X2809" s="136"/>
      <c r="Y2809" s="136"/>
      <c r="Z2809" s="136"/>
      <c r="AA2809" s="136"/>
      <c r="AB2809" s="136"/>
      <c r="AC2809" s="136"/>
      <c r="AD2809" s="136"/>
      <c r="AE2809" s="136"/>
      <c r="AF2809" s="136"/>
      <c r="AG2809" s="136"/>
      <c r="AH2809" s="136"/>
      <c r="AI2809" s="136"/>
    </row>
    <row r="2810" spans="1:35" ht="15" x14ac:dyDescent="0.25">
      <c r="A2810" s="133">
        <v>400000</v>
      </c>
      <c r="B2810" s="133" t="s">
        <v>5761</v>
      </c>
      <c r="C2810" s="133">
        <v>4</v>
      </c>
      <c r="D2810" s="133" t="s">
        <v>5761</v>
      </c>
      <c r="E2810" s="133">
        <v>400</v>
      </c>
      <c r="F2810" s="133" t="s">
        <v>5761</v>
      </c>
      <c r="G2810" s="133">
        <v>40000</v>
      </c>
      <c r="H2810" s="133" t="s">
        <v>5761</v>
      </c>
      <c r="I2810" s="133">
        <v>885222</v>
      </c>
      <c r="J2810" s="133" t="s">
        <v>6431</v>
      </c>
      <c r="K2810" s="133" t="s">
        <v>538</v>
      </c>
      <c r="L2810" s="135" t="str">
        <f t="shared" si="86"/>
        <v>BA</v>
      </c>
      <c r="M2810" s="131">
        <f t="shared" si="87"/>
        <v>0</v>
      </c>
      <c r="P2810" s="136"/>
      <c r="Q2810" s="136"/>
      <c r="R2810" s="136"/>
      <c r="S2810" s="136"/>
      <c r="T2810"/>
      <c r="U2810" s="136"/>
      <c r="V2810" s="136"/>
      <c r="W2810"/>
      <c r="X2810" s="136"/>
      <c r="Y2810" s="136"/>
      <c r="Z2810" s="136"/>
      <c r="AA2810" s="136"/>
      <c r="AB2810" s="136"/>
      <c r="AC2810" s="136"/>
      <c r="AD2810" s="136"/>
      <c r="AE2810" s="136"/>
      <c r="AF2810" s="136"/>
      <c r="AG2810" s="136"/>
      <c r="AH2810" s="136"/>
      <c r="AI2810" s="136"/>
    </row>
    <row r="2811" spans="1:35" ht="15" x14ac:dyDescent="0.25">
      <c r="A2811" s="133">
        <v>400000</v>
      </c>
      <c r="B2811" s="133" t="s">
        <v>5761</v>
      </c>
      <c r="C2811" s="133">
        <v>4</v>
      </c>
      <c r="D2811" s="133" t="s">
        <v>5761</v>
      </c>
      <c r="E2811" s="133">
        <v>400</v>
      </c>
      <c r="F2811" s="133" t="s">
        <v>5761</v>
      </c>
      <c r="G2811" s="133">
        <v>40000</v>
      </c>
      <c r="H2811" s="133" t="s">
        <v>5761</v>
      </c>
      <c r="I2811" s="133">
        <v>885225</v>
      </c>
      <c r="J2811" s="133" t="s">
        <v>6433</v>
      </c>
      <c r="K2811" s="133" t="s">
        <v>538</v>
      </c>
      <c r="L2811" s="135" t="str">
        <f t="shared" si="86"/>
        <v>BA</v>
      </c>
      <c r="M2811" s="131">
        <f t="shared" si="87"/>
        <v>0</v>
      </c>
      <c r="P2811" s="136"/>
      <c r="Q2811" s="136"/>
      <c r="R2811" s="136"/>
      <c r="S2811" s="136"/>
      <c r="T2811"/>
      <c r="U2811" s="136"/>
      <c r="V2811" s="136"/>
      <c r="W2811"/>
      <c r="X2811" s="136"/>
      <c r="Y2811" s="136"/>
      <c r="Z2811" s="136"/>
      <c r="AA2811" s="136"/>
      <c r="AB2811" s="136"/>
      <c r="AC2811" s="136"/>
      <c r="AD2811" s="136"/>
      <c r="AE2811" s="136"/>
      <c r="AF2811" s="136"/>
      <c r="AG2811" s="136"/>
      <c r="AH2811" s="136"/>
      <c r="AI2811" s="136"/>
    </row>
    <row r="2812" spans="1:35" ht="15" x14ac:dyDescent="0.25">
      <c r="A2812" s="133">
        <v>400000</v>
      </c>
      <c r="B2812" s="133" t="s">
        <v>5761</v>
      </c>
      <c r="C2812" s="133">
        <v>4</v>
      </c>
      <c r="D2812" s="133" t="s">
        <v>5761</v>
      </c>
      <c r="E2812" s="133">
        <v>400</v>
      </c>
      <c r="F2812" s="133" t="s">
        <v>5761</v>
      </c>
      <c r="G2812" s="133">
        <v>40000</v>
      </c>
      <c r="H2812" s="133" t="s">
        <v>5761</v>
      </c>
      <c r="I2812" s="133">
        <v>885300</v>
      </c>
      <c r="J2812" s="133" t="s">
        <v>6435</v>
      </c>
      <c r="K2812" s="133" t="s">
        <v>538</v>
      </c>
      <c r="L2812" s="135" t="str">
        <f t="shared" si="86"/>
        <v>BA</v>
      </c>
      <c r="M2812" s="131">
        <f t="shared" si="87"/>
        <v>0</v>
      </c>
      <c r="P2812" s="136"/>
      <c r="Q2812" s="136"/>
      <c r="R2812" s="136"/>
      <c r="S2812" s="136"/>
      <c r="T2812"/>
      <c r="U2812" s="136"/>
      <c r="V2812" s="136"/>
      <c r="W2812"/>
      <c r="X2812" s="136"/>
      <c r="Y2812" s="136"/>
      <c r="Z2812" s="136"/>
      <c r="AA2812" s="136"/>
      <c r="AB2812" s="136"/>
      <c r="AC2812" s="136"/>
      <c r="AD2812" s="136"/>
      <c r="AE2812" s="136"/>
      <c r="AF2812" s="136"/>
      <c r="AG2812" s="136"/>
      <c r="AH2812" s="136"/>
      <c r="AI2812" s="136"/>
    </row>
    <row r="2813" spans="1:35" ht="15" x14ac:dyDescent="0.25">
      <c r="A2813" s="133">
        <v>400000</v>
      </c>
      <c r="B2813" s="133" t="s">
        <v>5761</v>
      </c>
      <c r="C2813" s="133">
        <v>4</v>
      </c>
      <c r="D2813" s="133" t="s">
        <v>5761</v>
      </c>
      <c r="E2813" s="133">
        <v>400</v>
      </c>
      <c r="F2813" s="133" t="s">
        <v>5761</v>
      </c>
      <c r="G2813" s="133">
        <v>40000</v>
      </c>
      <c r="H2813" s="133" t="s">
        <v>5761</v>
      </c>
      <c r="I2813" s="133">
        <v>885500</v>
      </c>
      <c r="J2813" s="133" t="s">
        <v>6437</v>
      </c>
      <c r="K2813" s="133" t="s">
        <v>538</v>
      </c>
      <c r="L2813" s="135" t="str">
        <f t="shared" si="86"/>
        <v>BA</v>
      </c>
      <c r="M2813" s="131">
        <f t="shared" si="87"/>
        <v>0</v>
      </c>
      <c r="P2813" s="136"/>
      <c r="Q2813" s="136"/>
      <c r="R2813" s="136"/>
      <c r="S2813" s="136"/>
      <c r="T2813"/>
      <c r="U2813" s="136"/>
      <c r="V2813" s="136"/>
      <c r="W2813"/>
      <c r="X2813" s="136"/>
      <c r="Y2813" s="136"/>
      <c r="Z2813" s="136"/>
      <c r="AA2813" s="136"/>
      <c r="AB2813" s="136"/>
      <c r="AC2813" s="136"/>
      <c r="AD2813" s="136"/>
      <c r="AE2813" s="136"/>
      <c r="AF2813" s="136"/>
      <c r="AG2813" s="136"/>
      <c r="AH2813" s="136"/>
      <c r="AI2813" s="136"/>
    </row>
    <row r="2814" spans="1:35" ht="15" x14ac:dyDescent="0.25">
      <c r="A2814" s="133">
        <v>400000</v>
      </c>
      <c r="B2814" s="133" t="s">
        <v>5761</v>
      </c>
      <c r="C2814" s="133">
        <v>4</v>
      </c>
      <c r="D2814" s="133" t="s">
        <v>5761</v>
      </c>
      <c r="E2814" s="133">
        <v>400</v>
      </c>
      <c r="F2814" s="133" t="s">
        <v>5761</v>
      </c>
      <c r="G2814" s="133">
        <v>40000</v>
      </c>
      <c r="H2814" s="133" t="s">
        <v>5761</v>
      </c>
      <c r="I2814" s="133">
        <v>885502</v>
      </c>
      <c r="J2814" s="133" t="s">
        <v>6439</v>
      </c>
      <c r="K2814" s="133" t="s">
        <v>538</v>
      </c>
      <c r="L2814" s="135" t="str">
        <f t="shared" si="86"/>
        <v>BA</v>
      </c>
      <c r="M2814" s="131">
        <f t="shared" si="87"/>
        <v>0</v>
      </c>
      <c r="P2814" s="136"/>
      <c r="Q2814" s="136"/>
      <c r="R2814" s="136"/>
      <c r="S2814" s="136"/>
      <c r="T2814"/>
      <c r="U2814" s="136"/>
      <c r="V2814" s="136"/>
      <c r="W2814"/>
      <c r="X2814" s="136"/>
      <c r="Y2814" s="136"/>
      <c r="Z2814" s="136"/>
      <c r="AA2814" s="136"/>
      <c r="AB2814" s="136"/>
      <c r="AC2814" s="136"/>
      <c r="AD2814" s="136"/>
      <c r="AE2814" s="136"/>
      <c r="AF2814" s="136"/>
      <c r="AG2814" s="136"/>
      <c r="AH2814" s="136"/>
      <c r="AI2814" s="136"/>
    </row>
    <row r="2815" spans="1:35" ht="15" x14ac:dyDescent="0.25">
      <c r="A2815" s="133">
        <v>400000</v>
      </c>
      <c r="B2815" s="133" t="s">
        <v>5761</v>
      </c>
      <c r="C2815" s="133">
        <v>4</v>
      </c>
      <c r="D2815" s="133" t="s">
        <v>5761</v>
      </c>
      <c r="E2815" s="133">
        <v>400</v>
      </c>
      <c r="F2815" s="133" t="s">
        <v>5761</v>
      </c>
      <c r="G2815" s="133">
        <v>40000</v>
      </c>
      <c r="H2815" s="133" t="s">
        <v>5761</v>
      </c>
      <c r="I2815" s="133">
        <v>885503</v>
      </c>
      <c r="J2815" s="133" t="s">
        <v>6441</v>
      </c>
      <c r="K2815" s="133" t="s">
        <v>538</v>
      </c>
      <c r="L2815" s="135" t="str">
        <f t="shared" si="86"/>
        <v>BA</v>
      </c>
      <c r="M2815" s="131">
        <f t="shared" si="87"/>
        <v>0</v>
      </c>
      <c r="P2815" s="136"/>
      <c r="Q2815" s="136"/>
      <c r="R2815" s="136"/>
      <c r="S2815" s="136"/>
      <c r="T2815"/>
      <c r="U2815" s="136"/>
      <c r="V2815" s="136"/>
      <c r="W2815"/>
      <c r="X2815" s="136"/>
      <c r="Y2815" s="136"/>
      <c r="Z2815" s="136"/>
      <c r="AA2815" s="136"/>
      <c r="AB2815" s="136"/>
      <c r="AC2815" s="136"/>
      <c r="AD2815" s="136"/>
      <c r="AE2815" s="136"/>
      <c r="AF2815" s="136"/>
      <c r="AG2815" s="136"/>
      <c r="AH2815" s="136"/>
      <c r="AI2815" s="136"/>
    </row>
    <row r="2816" spans="1:35" ht="15" x14ac:dyDescent="0.25">
      <c r="A2816" s="133">
        <v>400000</v>
      </c>
      <c r="B2816" s="133" t="s">
        <v>5761</v>
      </c>
      <c r="C2816" s="133">
        <v>4</v>
      </c>
      <c r="D2816" s="133" t="s">
        <v>5761</v>
      </c>
      <c r="E2816" s="133">
        <v>400</v>
      </c>
      <c r="F2816" s="133" t="s">
        <v>5761</v>
      </c>
      <c r="G2816" s="133">
        <v>40000</v>
      </c>
      <c r="H2816" s="133" t="s">
        <v>5761</v>
      </c>
      <c r="I2816" s="133">
        <v>885505</v>
      </c>
      <c r="J2816" s="133" t="s">
        <v>6443</v>
      </c>
      <c r="K2816" s="133" t="s">
        <v>538</v>
      </c>
      <c r="L2816" s="135" t="str">
        <f t="shared" si="86"/>
        <v>BA</v>
      </c>
      <c r="M2816" s="131">
        <f t="shared" si="87"/>
        <v>0</v>
      </c>
      <c r="P2816" s="136"/>
      <c r="Q2816" s="136"/>
      <c r="R2816" s="136"/>
      <c r="S2816" s="136"/>
      <c r="T2816"/>
      <c r="U2816" s="136"/>
      <c r="V2816" s="136"/>
      <c r="W2816"/>
      <c r="X2816" s="136"/>
      <c r="Y2816" s="136"/>
      <c r="Z2816" s="136"/>
      <c r="AA2816" s="136"/>
      <c r="AB2816" s="136"/>
      <c r="AC2816" s="136"/>
      <c r="AD2816" s="136"/>
      <c r="AE2816" s="136"/>
      <c r="AF2816" s="136"/>
      <c r="AG2816" s="136"/>
      <c r="AH2816" s="136"/>
      <c r="AI2816" s="136"/>
    </row>
    <row r="2817" spans="1:35" ht="15" x14ac:dyDescent="0.25">
      <c r="A2817" s="133">
        <v>400000</v>
      </c>
      <c r="B2817" s="133" t="s">
        <v>5761</v>
      </c>
      <c r="C2817" s="133">
        <v>4</v>
      </c>
      <c r="D2817" s="133" t="s">
        <v>5761</v>
      </c>
      <c r="E2817" s="133">
        <v>400</v>
      </c>
      <c r="F2817" s="133" t="s">
        <v>5761</v>
      </c>
      <c r="G2817" s="133">
        <v>40000</v>
      </c>
      <c r="H2817" s="133" t="s">
        <v>5761</v>
      </c>
      <c r="I2817" s="133">
        <v>885510</v>
      </c>
      <c r="J2817" s="133" t="s">
        <v>6445</v>
      </c>
      <c r="K2817" s="133" t="s">
        <v>538</v>
      </c>
      <c r="L2817" s="135" t="str">
        <f t="shared" si="86"/>
        <v>BA</v>
      </c>
      <c r="M2817" s="131">
        <f t="shared" si="87"/>
        <v>0</v>
      </c>
      <c r="P2817" s="136"/>
      <c r="Q2817" s="136"/>
      <c r="R2817" s="136"/>
      <c r="S2817" s="136"/>
      <c r="T2817"/>
      <c r="U2817" s="136"/>
      <c r="V2817" s="136"/>
      <c r="W2817"/>
      <c r="X2817" s="136"/>
      <c r="Y2817" s="136"/>
      <c r="Z2817" s="136"/>
      <c r="AA2817" s="136"/>
      <c r="AB2817" s="136"/>
      <c r="AC2817" s="136"/>
      <c r="AD2817" s="136"/>
      <c r="AE2817" s="136"/>
      <c r="AF2817" s="136"/>
      <c r="AG2817" s="136"/>
      <c r="AH2817" s="136"/>
      <c r="AI2817" s="136"/>
    </row>
    <row r="2818" spans="1:35" ht="15" x14ac:dyDescent="0.25">
      <c r="A2818" s="133">
        <v>400000</v>
      </c>
      <c r="B2818" s="133" t="s">
        <v>5761</v>
      </c>
      <c r="C2818" s="133">
        <v>4</v>
      </c>
      <c r="D2818" s="133" t="s">
        <v>5761</v>
      </c>
      <c r="E2818" s="133">
        <v>400</v>
      </c>
      <c r="F2818" s="133" t="s">
        <v>5761</v>
      </c>
      <c r="G2818" s="133">
        <v>40000</v>
      </c>
      <c r="H2818" s="133" t="s">
        <v>5761</v>
      </c>
      <c r="I2818" s="133">
        <v>885511</v>
      </c>
      <c r="J2818" s="133" t="s">
        <v>6447</v>
      </c>
      <c r="K2818" s="133" t="s">
        <v>538</v>
      </c>
      <c r="L2818" s="135" t="str">
        <f t="shared" si="86"/>
        <v>BA</v>
      </c>
      <c r="M2818" s="131">
        <f t="shared" si="87"/>
        <v>0</v>
      </c>
      <c r="P2818" s="136"/>
      <c r="Q2818" s="136"/>
      <c r="R2818" s="136"/>
      <c r="S2818" s="136"/>
      <c r="T2818"/>
      <c r="U2818" s="136"/>
      <c r="V2818" s="136"/>
      <c r="W2818"/>
      <c r="X2818" s="136"/>
      <c r="Y2818" s="136"/>
      <c r="Z2818" s="136"/>
      <c r="AA2818" s="136"/>
      <c r="AB2818" s="136"/>
      <c r="AC2818" s="136"/>
      <c r="AD2818" s="136"/>
      <c r="AE2818" s="136"/>
      <c r="AF2818" s="136"/>
      <c r="AG2818" s="136"/>
      <c r="AH2818" s="136"/>
      <c r="AI2818" s="136"/>
    </row>
    <row r="2819" spans="1:35" ht="15" x14ac:dyDescent="0.25">
      <c r="A2819" s="133">
        <v>400000</v>
      </c>
      <c r="B2819" s="133" t="s">
        <v>5761</v>
      </c>
      <c r="C2819" s="133">
        <v>4</v>
      </c>
      <c r="D2819" s="133" t="s">
        <v>5761</v>
      </c>
      <c r="E2819" s="133">
        <v>400</v>
      </c>
      <c r="F2819" s="133" t="s">
        <v>5761</v>
      </c>
      <c r="G2819" s="133">
        <v>40000</v>
      </c>
      <c r="H2819" s="133" t="s">
        <v>5761</v>
      </c>
      <c r="I2819" s="133">
        <v>885512</v>
      </c>
      <c r="J2819" s="133" t="s">
        <v>6449</v>
      </c>
      <c r="K2819" s="133" t="s">
        <v>538</v>
      </c>
      <c r="L2819" s="135" t="str">
        <f t="shared" si="86"/>
        <v>BA</v>
      </c>
      <c r="M2819" s="131">
        <f t="shared" si="87"/>
        <v>0</v>
      </c>
      <c r="P2819" s="136"/>
      <c r="Q2819" s="136"/>
      <c r="R2819" s="136"/>
      <c r="S2819" s="136"/>
      <c r="T2819"/>
      <c r="U2819" s="136"/>
      <c r="V2819" s="136"/>
      <c r="W2819"/>
      <c r="X2819" s="136"/>
      <c r="Y2819" s="136"/>
      <c r="Z2819" s="136"/>
      <c r="AA2819" s="136"/>
      <c r="AB2819" s="136"/>
      <c r="AC2819" s="136"/>
      <c r="AD2819" s="136"/>
      <c r="AE2819" s="136"/>
      <c r="AF2819" s="136"/>
      <c r="AG2819" s="136"/>
      <c r="AH2819" s="136"/>
      <c r="AI2819" s="136"/>
    </row>
    <row r="2820" spans="1:35" ht="15" x14ac:dyDescent="0.25">
      <c r="A2820" s="133">
        <v>400000</v>
      </c>
      <c r="B2820" s="133" t="s">
        <v>5761</v>
      </c>
      <c r="C2820" s="133">
        <v>4</v>
      </c>
      <c r="D2820" s="133" t="s">
        <v>5761</v>
      </c>
      <c r="E2820" s="133">
        <v>400</v>
      </c>
      <c r="F2820" s="133" t="s">
        <v>5761</v>
      </c>
      <c r="G2820" s="133">
        <v>40000</v>
      </c>
      <c r="H2820" s="133" t="s">
        <v>5761</v>
      </c>
      <c r="I2820" s="133">
        <v>885513</v>
      </c>
      <c r="J2820" s="133" t="s">
        <v>6451</v>
      </c>
      <c r="K2820" s="133" t="s">
        <v>538</v>
      </c>
      <c r="L2820" s="135" t="str">
        <f t="shared" si="86"/>
        <v>BA</v>
      </c>
      <c r="M2820" s="131">
        <f t="shared" si="87"/>
        <v>0</v>
      </c>
      <c r="P2820" s="136"/>
      <c r="Q2820" s="136"/>
      <c r="R2820" s="136"/>
      <c r="S2820" s="136"/>
      <c r="T2820"/>
      <c r="U2820" s="136"/>
      <c r="V2820" s="136"/>
      <c r="W2820"/>
      <c r="X2820" s="136"/>
      <c r="Y2820" s="136"/>
      <c r="Z2820" s="136"/>
      <c r="AA2820" s="136"/>
      <c r="AB2820" s="136"/>
      <c r="AC2820" s="136"/>
      <c r="AD2820" s="136"/>
      <c r="AE2820" s="136"/>
      <c r="AF2820" s="136"/>
      <c r="AG2820" s="136"/>
      <c r="AH2820" s="136"/>
      <c r="AI2820" s="136"/>
    </row>
    <row r="2821" spans="1:35" ht="15" x14ac:dyDescent="0.25">
      <c r="A2821" s="133">
        <v>400000</v>
      </c>
      <c r="B2821" s="133" t="s">
        <v>5761</v>
      </c>
      <c r="C2821" s="133">
        <v>4</v>
      </c>
      <c r="D2821" s="133" t="s">
        <v>5761</v>
      </c>
      <c r="E2821" s="133">
        <v>400</v>
      </c>
      <c r="F2821" s="133" t="s">
        <v>5761</v>
      </c>
      <c r="G2821" s="133">
        <v>40000</v>
      </c>
      <c r="H2821" s="133" t="s">
        <v>5761</v>
      </c>
      <c r="I2821" s="133">
        <v>885514</v>
      </c>
      <c r="J2821" s="133" t="s">
        <v>6453</v>
      </c>
      <c r="K2821" s="133" t="s">
        <v>538</v>
      </c>
      <c r="L2821" s="135" t="str">
        <f t="shared" ref="L2821:L2884" si="88">IF(K2821=102,"AA102",IF(K2821=103,"AA103",VLOOKUP(C2821,$AJ$5:$AK$13,2,0)))</f>
        <v>BA</v>
      </c>
      <c r="M2821" s="131">
        <f t="shared" si="87"/>
        <v>0</v>
      </c>
      <c r="P2821" s="136"/>
      <c r="Q2821" s="136"/>
      <c r="R2821" s="136"/>
      <c r="S2821" s="136"/>
      <c r="T2821"/>
      <c r="U2821" s="136"/>
      <c r="V2821" s="136"/>
      <c r="W2821"/>
      <c r="X2821" s="136"/>
      <c r="Y2821" s="136"/>
      <c r="Z2821" s="136"/>
      <c r="AA2821" s="136"/>
      <c r="AB2821" s="136"/>
      <c r="AC2821" s="136"/>
      <c r="AD2821" s="136"/>
      <c r="AE2821" s="136"/>
      <c r="AF2821" s="136"/>
      <c r="AG2821" s="136"/>
      <c r="AH2821" s="136"/>
      <c r="AI2821" s="136"/>
    </row>
    <row r="2822" spans="1:35" ht="15" x14ac:dyDescent="0.25">
      <c r="A2822" s="133">
        <v>400000</v>
      </c>
      <c r="B2822" s="133" t="s">
        <v>5761</v>
      </c>
      <c r="C2822" s="133">
        <v>4</v>
      </c>
      <c r="D2822" s="133" t="s">
        <v>5761</v>
      </c>
      <c r="E2822" s="133">
        <v>400</v>
      </c>
      <c r="F2822" s="133" t="s">
        <v>5761</v>
      </c>
      <c r="G2822" s="133">
        <v>40000</v>
      </c>
      <c r="H2822" s="133" t="s">
        <v>5761</v>
      </c>
      <c r="I2822" s="133">
        <v>885516</v>
      </c>
      <c r="J2822" s="133" t="s">
        <v>6455</v>
      </c>
      <c r="K2822" s="133" t="s">
        <v>538</v>
      </c>
      <c r="L2822" s="135" t="str">
        <f t="shared" si="88"/>
        <v>BA</v>
      </c>
      <c r="M2822" s="131">
        <f t="shared" ref="M2822:M2885" si="89">VLOOKUP(H2822,$W$5:$X$227,2,FALSE)</f>
        <v>0</v>
      </c>
      <c r="P2822" s="136"/>
      <c r="Q2822" s="136"/>
      <c r="R2822" s="136"/>
      <c r="S2822" s="136"/>
      <c r="T2822"/>
      <c r="U2822" s="136"/>
      <c r="V2822" s="136"/>
      <c r="W2822"/>
      <c r="X2822" s="136"/>
      <c r="Y2822" s="136"/>
      <c r="Z2822" s="136"/>
      <c r="AA2822" s="136"/>
      <c r="AB2822" s="136"/>
      <c r="AC2822" s="136"/>
      <c r="AD2822" s="136"/>
      <c r="AE2822" s="136"/>
      <c r="AF2822" s="136"/>
      <c r="AG2822" s="136"/>
      <c r="AH2822" s="136"/>
      <c r="AI2822" s="136"/>
    </row>
    <row r="2823" spans="1:35" ht="15" x14ac:dyDescent="0.25">
      <c r="A2823" s="133">
        <v>400000</v>
      </c>
      <c r="B2823" s="133" t="s">
        <v>5761</v>
      </c>
      <c r="C2823" s="133">
        <v>4</v>
      </c>
      <c r="D2823" s="133" t="s">
        <v>5761</v>
      </c>
      <c r="E2823" s="133">
        <v>400</v>
      </c>
      <c r="F2823" s="133" t="s">
        <v>5761</v>
      </c>
      <c r="G2823" s="133">
        <v>40000</v>
      </c>
      <c r="H2823" s="133" t="s">
        <v>5761</v>
      </c>
      <c r="I2823" s="133">
        <v>885518</v>
      </c>
      <c r="J2823" s="133" t="s">
        <v>6457</v>
      </c>
      <c r="K2823" s="133" t="s">
        <v>538</v>
      </c>
      <c r="L2823" s="135" t="str">
        <f t="shared" si="88"/>
        <v>BA</v>
      </c>
      <c r="M2823" s="131">
        <f t="shared" si="89"/>
        <v>0</v>
      </c>
      <c r="P2823" s="136"/>
      <c r="Q2823" s="136"/>
      <c r="R2823" s="136"/>
      <c r="S2823" s="136"/>
      <c r="T2823"/>
      <c r="U2823" s="136"/>
      <c r="V2823" s="136"/>
      <c r="W2823"/>
      <c r="X2823" s="136"/>
      <c r="Y2823" s="136"/>
      <c r="Z2823" s="136"/>
      <c r="AA2823" s="136"/>
      <c r="AB2823" s="136"/>
      <c r="AC2823" s="136"/>
      <c r="AD2823" s="136"/>
      <c r="AE2823" s="136"/>
      <c r="AF2823" s="136"/>
      <c r="AG2823" s="136"/>
      <c r="AH2823" s="136"/>
      <c r="AI2823" s="136"/>
    </row>
    <row r="2824" spans="1:35" ht="15" x14ac:dyDescent="0.25">
      <c r="A2824" s="133">
        <v>400000</v>
      </c>
      <c r="B2824" s="133" t="s">
        <v>5761</v>
      </c>
      <c r="C2824" s="133">
        <v>4</v>
      </c>
      <c r="D2824" s="133" t="s">
        <v>5761</v>
      </c>
      <c r="E2824" s="133">
        <v>400</v>
      </c>
      <c r="F2824" s="133" t="s">
        <v>5761</v>
      </c>
      <c r="G2824" s="133">
        <v>40000</v>
      </c>
      <c r="H2824" s="133" t="s">
        <v>5761</v>
      </c>
      <c r="I2824" s="133">
        <v>885520</v>
      </c>
      <c r="J2824" s="133" t="s">
        <v>6263</v>
      </c>
      <c r="K2824" s="133" t="s">
        <v>538</v>
      </c>
      <c r="L2824" s="135" t="str">
        <f t="shared" si="88"/>
        <v>BA</v>
      </c>
      <c r="M2824" s="131">
        <f t="shared" si="89"/>
        <v>0</v>
      </c>
      <c r="P2824" s="136"/>
      <c r="Q2824" s="136"/>
      <c r="R2824" s="136"/>
      <c r="S2824" s="136"/>
      <c r="T2824"/>
      <c r="U2824" s="136"/>
      <c r="V2824" s="136"/>
      <c r="W2824"/>
      <c r="X2824" s="136"/>
      <c r="Y2824" s="136"/>
      <c r="Z2824" s="136"/>
      <c r="AA2824" s="136"/>
      <c r="AB2824" s="136"/>
      <c r="AC2824" s="136"/>
      <c r="AD2824" s="136"/>
      <c r="AE2824" s="136"/>
      <c r="AF2824" s="136"/>
      <c r="AG2824" s="136"/>
      <c r="AH2824" s="136"/>
      <c r="AI2824" s="136"/>
    </row>
    <row r="2825" spans="1:35" ht="15" x14ac:dyDescent="0.25">
      <c r="A2825" s="133">
        <v>400000</v>
      </c>
      <c r="B2825" s="133" t="s">
        <v>5761</v>
      </c>
      <c r="C2825" s="133">
        <v>4</v>
      </c>
      <c r="D2825" s="133" t="s">
        <v>5761</v>
      </c>
      <c r="E2825" s="133">
        <v>400</v>
      </c>
      <c r="F2825" s="133" t="s">
        <v>5761</v>
      </c>
      <c r="G2825" s="133">
        <v>40000</v>
      </c>
      <c r="H2825" s="133" t="s">
        <v>5761</v>
      </c>
      <c r="I2825" s="133">
        <v>885525</v>
      </c>
      <c r="J2825" s="133" t="s">
        <v>6433</v>
      </c>
      <c r="K2825" s="133" t="s">
        <v>538</v>
      </c>
      <c r="L2825" s="135" t="str">
        <f t="shared" si="88"/>
        <v>BA</v>
      </c>
      <c r="M2825" s="131">
        <f t="shared" si="89"/>
        <v>0</v>
      </c>
      <c r="P2825" s="136"/>
      <c r="Q2825" s="136"/>
      <c r="R2825" s="136"/>
      <c r="S2825" s="136"/>
      <c r="T2825"/>
      <c r="U2825" s="136"/>
      <c r="V2825" s="136"/>
      <c r="W2825"/>
      <c r="X2825" s="136"/>
      <c r="Y2825" s="136"/>
      <c r="Z2825" s="136"/>
      <c r="AA2825" s="136"/>
      <c r="AB2825" s="136"/>
      <c r="AC2825" s="136"/>
      <c r="AD2825" s="136"/>
      <c r="AE2825" s="136"/>
      <c r="AF2825" s="136"/>
      <c r="AG2825" s="136"/>
      <c r="AH2825" s="136"/>
      <c r="AI2825" s="136"/>
    </row>
    <row r="2826" spans="1:35" ht="15" x14ac:dyDescent="0.25">
      <c r="A2826" s="133">
        <v>400000</v>
      </c>
      <c r="B2826" s="133" t="s">
        <v>5761</v>
      </c>
      <c r="C2826" s="133">
        <v>4</v>
      </c>
      <c r="D2826" s="133" t="s">
        <v>5761</v>
      </c>
      <c r="E2826" s="133">
        <v>400</v>
      </c>
      <c r="F2826" s="133" t="s">
        <v>5761</v>
      </c>
      <c r="G2826" s="133">
        <v>40000</v>
      </c>
      <c r="H2826" s="133" t="s">
        <v>5761</v>
      </c>
      <c r="I2826" s="133">
        <v>885526</v>
      </c>
      <c r="J2826" s="133" t="s">
        <v>6461</v>
      </c>
      <c r="K2826" s="133" t="s">
        <v>538</v>
      </c>
      <c r="L2826" s="135" t="str">
        <f t="shared" si="88"/>
        <v>BA</v>
      </c>
      <c r="M2826" s="131">
        <f t="shared" si="89"/>
        <v>0</v>
      </c>
      <c r="P2826" s="136"/>
      <c r="Q2826" s="136"/>
      <c r="R2826" s="136"/>
      <c r="S2826" s="136"/>
      <c r="T2826"/>
      <c r="U2826" s="136"/>
      <c r="V2826" s="136"/>
      <c r="W2826"/>
      <c r="X2826" s="136"/>
      <c r="Y2826" s="136"/>
      <c r="Z2826" s="136"/>
      <c r="AA2826" s="136"/>
      <c r="AB2826" s="136"/>
      <c r="AC2826" s="136"/>
      <c r="AD2826" s="136"/>
      <c r="AE2826" s="136"/>
      <c r="AF2826" s="136"/>
      <c r="AG2826" s="136"/>
      <c r="AH2826" s="136"/>
      <c r="AI2826" s="136"/>
    </row>
    <row r="2827" spans="1:35" ht="15" x14ac:dyDescent="0.25">
      <c r="A2827" s="133">
        <v>400000</v>
      </c>
      <c r="B2827" s="133" t="s">
        <v>5761</v>
      </c>
      <c r="C2827" s="133">
        <v>4</v>
      </c>
      <c r="D2827" s="133" t="s">
        <v>5761</v>
      </c>
      <c r="E2827" s="133">
        <v>400</v>
      </c>
      <c r="F2827" s="133" t="s">
        <v>5761</v>
      </c>
      <c r="G2827" s="133">
        <v>40000</v>
      </c>
      <c r="H2827" s="133" t="s">
        <v>5761</v>
      </c>
      <c r="I2827" s="133">
        <v>885527</v>
      </c>
      <c r="J2827" s="133" t="s">
        <v>6463</v>
      </c>
      <c r="K2827" s="133" t="s">
        <v>538</v>
      </c>
      <c r="L2827" s="135" t="str">
        <f t="shared" si="88"/>
        <v>BA</v>
      </c>
      <c r="M2827" s="131">
        <f t="shared" si="89"/>
        <v>0</v>
      </c>
      <c r="P2827" s="136"/>
      <c r="Q2827" s="136"/>
      <c r="R2827" s="136"/>
      <c r="S2827" s="136"/>
      <c r="T2827"/>
      <c r="U2827" s="136"/>
      <c r="V2827" s="136"/>
      <c r="W2827"/>
      <c r="X2827" s="136"/>
      <c r="Y2827" s="136"/>
      <c r="Z2827" s="136"/>
      <c r="AA2827" s="136"/>
      <c r="AB2827" s="136"/>
      <c r="AC2827" s="136"/>
      <c r="AD2827" s="136"/>
      <c r="AE2827" s="136"/>
      <c r="AF2827" s="136"/>
      <c r="AG2827" s="136"/>
      <c r="AH2827" s="136"/>
      <c r="AI2827" s="136"/>
    </row>
    <row r="2828" spans="1:35" ht="15" x14ac:dyDescent="0.25">
      <c r="A2828" s="133">
        <v>400000</v>
      </c>
      <c r="B2828" s="133" t="s">
        <v>5761</v>
      </c>
      <c r="C2828" s="133">
        <v>4</v>
      </c>
      <c r="D2828" s="133" t="s">
        <v>5761</v>
      </c>
      <c r="E2828" s="133">
        <v>400</v>
      </c>
      <c r="F2828" s="133" t="s">
        <v>5761</v>
      </c>
      <c r="G2828" s="133">
        <v>40000</v>
      </c>
      <c r="H2828" s="133" t="s">
        <v>5761</v>
      </c>
      <c r="I2828" s="133">
        <v>885529</v>
      </c>
      <c r="J2828" s="133" t="s">
        <v>6465</v>
      </c>
      <c r="K2828" s="133" t="s">
        <v>538</v>
      </c>
      <c r="L2828" s="135" t="str">
        <f t="shared" si="88"/>
        <v>BA</v>
      </c>
      <c r="M2828" s="131">
        <f t="shared" si="89"/>
        <v>0</v>
      </c>
      <c r="P2828" s="136"/>
      <c r="Q2828" s="136"/>
      <c r="R2828" s="136"/>
      <c r="S2828" s="136"/>
      <c r="T2828"/>
      <c r="U2828" s="136"/>
      <c r="V2828" s="136"/>
      <c r="W2828"/>
      <c r="X2828" s="136"/>
      <c r="Y2828" s="136"/>
      <c r="Z2828" s="136"/>
      <c r="AA2828" s="136"/>
      <c r="AB2828" s="136"/>
      <c r="AC2828" s="136"/>
      <c r="AD2828" s="136"/>
      <c r="AE2828" s="136"/>
      <c r="AF2828" s="136"/>
      <c r="AG2828" s="136"/>
      <c r="AH2828" s="136"/>
      <c r="AI2828" s="136"/>
    </row>
    <row r="2829" spans="1:35" ht="15" x14ac:dyDescent="0.25">
      <c r="A2829" s="133">
        <v>400000</v>
      </c>
      <c r="B2829" s="133" t="s">
        <v>5761</v>
      </c>
      <c r="C2829" s="133">
        <v>4</v>
      </c>
      <c r="D2829" s="133" t="s">
        <v>5761</v>
      </c>
      <c r="E2829" s="133">
        <v>400</v>
      </c>
      <c r="F2829" s="133" t="s">
        <v>5761</v>
      </c>
      <c r="G2829" s="133">
        <v>40000</v>
      </c>
      <c r="H2829" s="133" t="s">
        <v>5761</v>
      </c>
      <c r="I2829" s="133">
        <v>885530</v>
      </c>
      <c r="J2829" s="133" t="s">
        <v>6467</v>
      </c>
      <c r="K2829" s="133" t="s">
        <v>538</v>
      </c>
      <c r="L2829" s="135" t="str">
        <f t="shared" si="88"/>
        <v>BA</v>
      </c>
      <c r="M2829" s="131">
        <f t="shared" si="89"/>
        <v>0</v>
      </c>
      <c r="P2829" s="136"/>
      <c r="Q2829" s="136"/>
      <c r="R2829" s="136"/>
      <c r="S2829" s="136"/>
      <c r="T2829"/>
      <c r="U2829" s="136"/>
      <c r="V2829" s="136"/>
      <c r="W2829"/>
      <c r="X2829" s="136"/>
      <c r="Y2829" s="136"/>
      <c r="Z2829" s="136"/>
      <c r="AA2829" s="136"/>
      <c r="AB2829" s="136"/>
      <c r="AC2829" s="136"/>
      <c r="AD2829" s="136"/>
      <c r="AE2829" s="136"/>
      <c r="AF2829" s="136"/>
      <c r="AG2829" s="136"/>
      <c r="AH2829" s="136"/>
      <c r="AI2829" s="136"/>
    </row>
    <row r="2830" spans="1:35" ht="15" x14ac:dyDescent="0.25">
      <c r="A2830" s="133">
        <v>400000</v>
      </c>
      <c r="B2830" s="133" t="s">
        <v>5761</v>
      </c>
      <c r="C2830" s="133">
        <v>4</v>
      </c>
      <c r="D2830" s="133" t="s">
        <v>5761</v>
      </c>
      <c r="E2830" s="133">
        <v>400</v>
      </c>
      <c r="F2830" s="133" t="s">
        <v>5761</v>
      </c>
      <c r="G2830" s="133">
        <v>40000</v>
      </c>
      <c r="H2830" s="133" t="s">
        <v>5761</v>
      </c>
      <c r="I2830" s="133">
        <v>885531</v>
      </c>
      <c r="J2830" s="133" t="s">
        <v>6469</v>
      </c>
      <c r="K2830" s="133" t="s">
        <v>538</v>
      </c>
      <c r="L2830" s="135" t="str">
        <f t="shared" si="88"/>
        <v>BA</v>
      </c>
      <c r="M2830" s="131">
        <f t="shared" si="89"/>
        <v>0</v>
      </c>
      <c r="P2830" s="136"/>
      <c r="Q2830" s="136"/>
      <c r="R2830" s="136"/>
      <c r="S2830" s="136"/>
      <c r="T2830"/>
      <c r="U2830" s="136"/>
      <c r="V2830" s="136"/>
      <c r="W2830"/>
      <c r="X2830" s="136"/>
      <c r="Y2830" s="136"/>
      <c r="Z2830" s="136"/>
      <c r="AA2830" s="136"/>
      <c r="AB2830" s="136"/>
      <c r="AC2830" s="136"/>
      <c r="AD2830" s="136"/>
      <c r="AE2830" s="136"/>
      <c r="AF2830" s="136"/>
      <c r="AG2830" s="136"/>
      <c r="AH2830" s="136"/>
      <c r="AI2830" s="136"/>
    </row>
    <row r="2831" spans="1:35" ht="15" x14ac:dyDescent="0.25">
      <c r="A2831" s="133">
        <v>400000</v>
      </c>
      <c r="B2831" s="133" t="s">
        <v>5761</v>
      </c>
      <c r="C2831" s="133">
        <v>4</v>
      </c>
      <c r="D2831" s="133" t="s">
        <v>5761</v>
      </c>
      <c r="E2831" s="133">
        <v>400</v>
      </c>
      <c r="F2831" s="133" t="s">
        <v>5761</v>
      </c>
      <c r="G2831" s="133">
        <v>40000</v>
      </c>
      <c r="H2831" s="133" t="s">
        <v>5761</v>
      </c>
      <c r="I2831" s="133">
        <v>885534</v>
      </c>
      <c r="J2831" s="133" t="s">
        <v>6471</v>
      </c>
      <c r="K2831" s="133" t="s">
        <v>538</v>
      </c>
      <c r="L2831" s="135" t="str">
        <f t="shared" si="88"/>
        <v>BA</v>
      </c>
      <c r="M2831" s="131">
        <f t="shared" si="89"/>
        <v>0</v>
      </c>
      <c r="P2831" s="136"/>
      <c r="Q2831" s="136"/>
      <c r="R2831" s="136"/>
      <c r="S2831" s="136"/>
      <c r="T2831"/>
      <c r="U2831" s="136"/>
      <c r="V2831" s="136"/>
      <c r="W2831"/>
      <c r="X2831" s="136"/>
      <c r="Y2831" s="136"/>
      <c r="Z2831" s="136"/>
      <c r="AA2831" s="136"/>
      <c r="AB2831" s="136"/>
      <c r="AC2831" s="136"/>
      <c r="AD2831" s="136"/>
      <c r="AE2831" s="136"/>
      <c r="AF2831" s="136"/>
      <c r="AG2831" s="136"/>
      <c r="AH2831" s="136"/>
      <c r="AI2831" s="136"/>
    </row>
    <row r="2832" spans="1:35" ht="15" x14ac:dyDescent="0.25">
      <c r="A2832" s="133">
        <v>400000</v>
      </c>
      <c r="B2832" s="133" t="s">
        <v>5761</v>
      </c>
      <c r="C2832" s="133">
        <v>4</v>
      </c>
      <c r="D2832" s="133" t="s">
        <v>5761</v>
      </c>
      <c r="E2832" s="133">
        <v>400</v>
      </c>
      <c r="F2832" s="133" t="s">
        <v>5761</v>
      </c>
      <c r="G2832" s="133">
        <v>40000</v>
      </c>
      <c r="H2832" s="133" t="s">
        <v>5761</v>
      </c>
      <c r="I2832" s="133">
        <v>885535</v>
      </c>
      <c r="J2832" s="133" t="s">
        <v>6473</v>
      </c>
      <c r="K2832" s="133" t="s">
        <v>538</v>
      </c>
      <c r="L2832" s="135" t="str">
        <f t="shared" si="88"/>
        <v>BA</v>
      </c>
      <c r="M2832" s="131">
        <f t="shared" si="89"/>
        <v>0</v>
      </c>
      <c r="P2832" s="136"/>
      <c r="Q2832" s="136"/>
      <c r="R2832" s="136"/>
      <c r="S2832" s="136"/>
      <c r="T2832"/>
      <c r="U2832" s="136"/>
      <c r="V2832" s="136"/>
      <c r="W2832"/>
      <c r="X2832" s="136"/>
      <c r="Y2832" s="136"/>
      <c r="Z2832" s="136"/>
      <c r="AA2832" s="136"/>
      <c r="AB2832" s="136"/>
      <c r="AC2832" s="136"/>
      <c r="AD2832" s="136"/>
      <c r="AE2832" s="136"/>
      <c r="AF2832" s="136"/>
      <c r="AG2832" s="136"/>
      <c r="AH2832" s="136"/>
      <c r="AI2832" s="136"/>
    </row>
    <row r="2833" spans="1:35" ht="15" x14ac:dyDescent="0.25">
      <c r="A2833" s="133">
        <v>400000</v>
      </c>
      <c r="B2833" s="133" t="s">
        <v>5761</v>
      </c>
      <c r="C2833" s="133">
        <v>4</v>
      </c>
      <c r="D2833" s="133" t="s">
        <v>5761</v>
      </c>
      <c r="E2833" s="133">
        <v>400</v>
      </c>
      <c r="F2833" s="133" t="s">
        <v>5761</v>
      </c>
      <c r="G2833" s="133">
        <v>40000</v>
      </c>
      <c r="H2833" s="133" t="s">
        <v>5761</v>
      </c>
      <c r="I2833" s="133">
        <v>885536</v>
      </c>
      <c r="J2833" s="133" t="s">
        <v>6475</v>
      </c>
      <c r="K2833" s="133" t="s">
        <v>538</v>
      </c>
      <c r="L2833" s="135" t="str">
        <f t="shared" si="88"/>
        <v>BA</v>
      </c>
      <c r="M2833" s="131">
        <f t="shared" si="89"/>
        <v>0</v>
      </c>
      <c r="P2833" s="136"/>
      <c r="Q2833" s="136"/>
      <c r="R2833" s="136"/>
      <c r="S2833" s="136"/>
      <c r="T2833"/>
      <c r="U2833" s="136"/>
      <c r="V2833" s="136"/>
      <c r="W2833"/>
      <c r="X2833" s="136"/>
      <c r="Y2833" s="136"/>
      <c r="Z2833" s="136"/>
      <c r="AA2833" s="136"/>
      <c r="AB2833" s="136"/>
      <c r="AC2833" s="136"/>
      <c r="AD2833" s="136"/>
      <c r="AE2833" s="136"/>
      <c r="AF2833" s="136"/>
      <c r="AG2833" s="136"/>
      <c r="AH2833" s="136"/>
      <c r="AI2833" s="136"/>
    </row>
    <row r="2834" spans="1:35" ht="15" x14ac:dyDescent="0.25">
      <c r="A2834" s="133">
        <v>400000</v>
      </c>
      <c r="B2834" s="133" t="s">
        <v>5761</v>
      </c>
      <c r="C2834" s="133">
        <v>4</v>
      </c>
      <c r="D2834" s="133" t="s">
        <v>5761</v>
      </c>
      <c r="E2834" s="133">
        <v>400</v>
      </c>
      <c r="F2834" s="133" t="s">
        <v>5761</v>
      </c>
      <c r="G2834" s="133">
        <v>40000</v>
      </c>
      <c r="H2834" s="133" t="s">
        <v>5761</v>
      </c>
      <c r="I2834" s="133">
        <v>885537</v>
      </c>
      <c r="J2834" s="133" t="s">
        <v>6477</v>
      </c>
      <c r="K2834" s="133" t="s">
        <v>538</v>
      </c>
      <c r="L2834" s="135" t="str">
        <f t="shared" si="88"/>
        <v>BA</v>
      </c>
      <c r="M2834" s="131">
        <f t="shared" si="89"/>
        <v>0</v>
      </c>
      <c r="P2834" s="136"/>
      <c r="Q2834" s="136"/>
      <c r="R2834" s="136"/>
      <c r="S2834" s="136"/>
      <c r="T2834"/>
      <c r="U2834" s="136"/>
      <c r="V2834" s="136"/>
      <c r="W2834"/>
      <c r="X2834" s="136"/>
      <c r="Y2834" s="136"/>
      <c r="Z2834" s="136"/>
      <c r="AA2834" s="136"/>
      <c r="AB2834" s="136"/>
      <c r="AC2834" s="136"/>
      <c r="AD2834" s="136"/>
      <c r="AE2834" s="136"/>
      <c r="AF2834" s="136"/>
      <c r="AG2834" s="136"/>
      <c r="AH2834" s="136"/>
      <c r="AI2834" s="136"/>
    </row>
    <row r="2835" spans="1:35" ht="15" x14ac:dyDescent="0.25">
      <c r="A2835" s="133">
        <v>400000</v>
      </c>
      <c r="B2835" s="133" t="s">
        <v>5761</v>
      </c>
      <c r="C2835" s="133">
        <v>4</v>
      </c>
      <c r="D2835" s="133" t="s">
        <v>5761</v>
      </c>
      <c r="E2835" s="133">
        <v>400</v>
      </c>
      <c r="F2835" s="133" t="s">
        <v>5761</v>
      </c>
      <c r="G2835" s="133">
        <v>40000</v>
      </c>
      <c r="H2835" s="133" t="s">
        <v>5761</v>
      </c>
      <c r="I2835" s="133">
        <v>885538</v>
      </c>
      <c r="J2835" s="133" t="s">
        <v>6479</v>
      </c>
      <c r="K2835" s="133" t="s">
        <v>538</v>
      </c>
      <c r="L2835" s="135" t="str">
        <f t="shared" si="88"/>
        <v>BA</v>
      </c>
      <c r="M2835" s="131">
        <f t="shared" si="89"/>
        <v>0</v>
      </c>
      <c r="P2835" s="136"/>
      <c r="Q2835" s="136"/>
      <c r="R2835" s="136"/>
      <c r="S2835" s="136"/>
      <c r="T2835"/>
      <c r="U2835" s="136"/>
      <c r="V2835" s="136"/>
      <c r="W2835"/>
      <c r="X2835" s="136"/>
      <c r="Y2835" s="136"/>
      <c r="Z2835" s="136"/>
      <c r="AA2835" s="136"/>
      <c r="AB2835" s="136"/>
      <c r="AC2835" s="136"/>
      <c r="AD2835" s="136"/>
      <c r="AE2835" s="136"/>
      <c r="AF2835" s="136"/>
      <c r="AG2835" s="136"/>
      <c r="AH2835" s="136"/>
      <c r="AI2835" s="136"/>
    </row>
    <row r="2836" spans="1:35" ht="15" x14ac:dyDescent="0.25">
      <c r="A2836" s="133">
        <v>400000</v>
      </c>
      <c r="B2836" s="133" t="s">
        <v>5761</v>
      </c>
      <c r="C2836" s="133">
        <v>4</v>
      </c>
      <c r="D2836" s="133" t="s">
        <v>5761</v>
      </c>
      <c r="E2836" s="133">
        <v>400</v>
      </c>
      <c r="F2836" s="133" t="s">
        <v>5761</v>
      </c>
      <c r="G2836" s="133">
        <v>40000</v>
      </c>
      <c r="H2836" s="133" t="s">
        <v>5761</v>
      </c>
      <c r="I2836" s="133">
        <v>885539</v>
      </c>
      <c r="J2836" s="133" t="s">
        <v>6481</v>
      </c>
      <c r="K2836" s="133" t="s">
        <v>538</v>
      </c>
      <c r="L2836" s="135" t="str">
        <f t="shared" si="88"/>
        <v>BA</v>
      </c>
      <c r="M2836" s="131">
        <f t="shared" si="89"/>
        <v>0</v>
      </c>
      <c r="P2836" s="136"/>
      <c r="Q2836" s="136"/>
      <c r="R2836" s="136"/>
      <c r="S2836" s="136"/>
      <c r="T2836"/>
      <c r="U2836" s="136"/>
      <c r="V2836" s="136"/>
      <c r="W2836"/>
      <c r="X2836" s="136"/>
      <c r="Y2836" s="136"/>
      <c r="Z2836" s="136"/>
      <c r="AA2836" s="136"/>
      <c r="AB2836" s="136"/>
      <c r="AC2836" s="136"/>
      <c r="AD2836" s="136"/>
      <c r="AE2836" s="136"/>
      <c r="AF2836" s="136"/>
      <c r="AG2836" s="136"/>
      <c r="AH2836" s="136"/>
      <c r="AI2836" s="136"/>
    </row>
    <row r="2837" spans="1:35" ht="15" x14ac:dyDescent="0.25">
      <c r="A2837" s="133">
        <v>400000</v>
      </c>
      <c r="B2837" s="133" t="s">
        <v>5761</v>
      </c>
      <c r="C2837" s="133">
        <v>4</v>
      </c>
      <c r="D2837" s="133" t="s">
        <v>5761</v>
      </c>
      <c r="E2837" s="133">
        <v>400</v>
      </c>
      <c r="F2837" s="133" t="s">
        <v>5761</v>
      </c>
      <c r="G2837" s="133">
        <v>40000</v>
      </c>
      <c r="H2837" s="133" t="s">
        <v>5761</v>
      </c>
      <c r="I2837" s="133">
        <v>885540</v>
      </c>
      <c r="J2837" s="133" t="s">
        <v>6483</v>
      </c>
      <c r="K2837" s="133" t="s">
        <v>538</v>
      </c>
      <c r="L2837" s="135" t="str">
        <f t="shared" si="88"/>
        <v>BA</v>
      </c>
      <c r="M2837" s="131">
        <f t="shared" si="89"/>
        <v>0</v>
      </c>
      <c r="P2837" s="136"/>
      <c r="Q2837" s="136"/>
      <c r="R2837" s="136"/>
      <c r="S2837" s="136"/>
      <c r="T2837"/>
      <c r="U2837" s="136"/>
      <c r="V2837" s="136"/>
      <c r="W2837"/>
      <c r="X2837" s="136"/>
      <c r="Y2837" s="136"/>
      <c r="Z2837" s="136"/>
      <c r="AA2837" s="136"/>
      <c r="AB2837" s="136"/>
      <c r="AC2837" s="136"/>
      <c r="AD2837" s="136"/>
      <c r="AE2837" s="136"/>
      <c r="AF2837" s="136"/>
      <c r="AG2837" s="136"/>
      <c r="AH2837" s="136"/>
      <c r="AI2837" s="136"/>
    </row>
    <row r="2838" spans="1:35" ht="15" x14ac:dyDescent="0.25">
      <c r="A2838" s="133">
        <v>400000</v>
      </c>
      <c r="B2838" s="133" t="s">
        <v>5761</v>
      </c>
      <c r="C2838" s="133">
        <v>4</v>
      </c>
      <c r="D2838" s="133" t="s">
        <v>5761</v>
      </c>
      <c r="E2838" s="133">
        <v>400</v>
      </c>
      <c r="F2838" s="133" t="s">
        <v>5761</v>
      </c>
      <c r="G2838" s="133">
        <v>40000</v>
      </c>
      <c r="H2838" s="133" t="s">
        <v>5761</v>
      </c>
      <c r="I2838" s="133">
        <v>885541</v>
      </c>
      <c r="J2838" s="133" t="s">
        <v>6485</v>
      </c>
      <c r="K2838" s="133" t="s">
        <v>538</v>
      </c>
      <c r="L2838" s="135" t="str">
        <f t="shared" si="88"/>
        <v>BA</v>
      </c>
      <c r="M2838" s="131">
        <f t="shared" si="89"/>
        <v>0</v>
      </c>
      <c r="P2838" s="136"/>
      <c r="Q2838" s="136"/>
      <c r="R2838" s="136"/>
      <c r="S2838" s="136"/>
      <c r="T2838"/>
      <c r="U2838" s="136"/>
      <c r="V2838" s="136"/>
      <c r="W2838"/>
      <c r="X2838" s="136"/>
      <c r="Y2838" s="136"/>
      <c r="Z2838" s="136"/>
      <c r="AA2838" s="136"/>
      <c r="AB2838" s="136"/>
      <c r="AC2838" s="136"/>
      <c r="AD2838" s="136"/>
      <c r="AE2838" s="136"/>
      <c r="AF2838" s="136"/>
      <c r="AG2838" s="136"/>
      <c r="AH2838" s="136"/>
      <c r="AI2838" s="136"/>
    </row>
    <row r="2839" spans="1:35" ht="15" x14ac:dyDescent="0.25">
      <c r="A2839" s="133">
        <v>400000</v>
      </c>
      <c r="B2839" s="133" t="s">
        <v>5761</v>
      </c>
      <c r="C2839" s="133">
        <v>4</v>
      </c>
      <c r="D2839" s="133" t="s">
        <v>5761</v>
      </c>
      <c r="E2839" s="133">
        <v>400</v>
      </c>
      <c r="F2839" s="133" t="s">
        <v>5761</v>
      </c>
      <c r="G2839" s="133">
        <v>40000</v>
      </c>
      <c r="H2839" s="133" t="s">
        <v>5761</v>
      </c>
      <c r="I2839" s="133">
        <v>885542</v>
      </c>
      <c r="J2839" s="133" t="s">
        <v>6487</v>
      </c>
      <c r="K2839" s="133" t="s">
        <v>538</v>
      </c>
      <c r="L2839" s="135" t="str">
        <f t="shared" si="88"/>
        <v>BA</v>
      </c>
      <c r="M2839" s="131">
        <f t="shared" si="89"/>
        <v>0</v>
      </c>
      <c r="P2839" s="136"/>
      <c r="Q2839" s="136"/>
      <c r="R2839" s="136"/>
      <c r="S2839" s="136"/>
      <c r="T2839"/>
      <c r="U2839" s="136"/>
      <c r="V2839" s="136"/>
      <c r="W2839"/>
      <c r="X2839" s="136"/>
      <c r="Y2839" s="136"/>
      <c r="Z2839" s="136"/>
      <c r="AA2839" s="136"/>
      <c r="AB2839" s="136"/>
      <c r="AC2839" s="136"/>
      <c r="AD2839" s="136"/>
      <c r="AE2839" s="136"/>
      <c r="AF2839" s="136"/>
      <c r="AG2839" s="136"/>
      <c r="AH2839" s="136"/>
      <c r="AI2839" s="136"/>
    </row>
    <row r="2840" spans="1:35" ht="15" x14ac:dyDescent="0.25">
      <c r="A2840" s="133">
        <v>400000</v>
      </c>
      <c r="B2840" s="133" t="s">
        <v>5761</v>
      </c>
      <c r="C2840" s="133">
        <v>4</v>
      </c>
      <c r="D2840" s="133" t="s">
        <v>5761</v>
      </c>
      <c r="E2840" s="133">
        <v>400</v>
      </c>
      <c r="F2840" s="133" t="s">
        <v>5761</v>
      </c>
      <c r="G2840" s="133">
        <v>40000</v>
      </c>
      <c r="H2840" s="133" t="s">
        <v>5761</v>
      </c>
      <c r="I2840" s="133">
        <v>885545</v>
      </c>
      <c r="J2840" s="133" t="s">
        <v>6489</v>
      </c>
      <c r="K2840" s="133" t="s">
        <v>538</v>
      </c>
      <c r="L2840" s="135" t="str">
        <f t="shared" si="88"/>
        <v>BA</v>
      </c>
      <c r="M2840" s="131">
        <f t="shared" si="89"/>
        <v>0</v>
      </c>
      <c r="P2840" s="136"/>
      <c r="Q2840" s="136"/>
      <c r="R2840" s="136"/>
      <c r="S2840" s="136"/>
      <c r="T2840"/>
      <c r="U2840" s="136"/>
      <c r="V2840" s="136"/>
      <c r="W2840"/>
      <c r="X2840" s="136"/>
      <c r="Y2840" s="136"/>
      <c r="Z2840" s="136"/>
      <c r="AA2840" s="136"/>
      <c r="AB2840" s="136"/>
      <c r="AC2840" s="136"/>
      <c r="AD2840" s="136"/>
      <c r="AE2840" s="136"/>
      <c r="AF2840" s="136"/>
      <c r="AG2840" s="136"/>
      <c r="AH2840" s="136"/>
      <c r="AI2840" s="136"/>
    </row>
    <row r="2841" spans="1:35" ht="15" x14ac:dyDescent="0.25">
      <c r="A2841" s="133">
        <v>400000</v>
      </c>
      <c r="B2841" s="133" t="s">
        <v>5761</v>
      </c>
      <c r="C2841" s="133">
        <v>4</v>
      </c>
      <c r="D2841" s="133" t="s">
        <v>5761</v>
      </c>
      <c r="E2841" s="133">
        <v>400</v>
      </c>
      <c r="F2841" s="133" t="s">
        <v>5761</v>
      </c>
      <c r="G2841" s="133">
        <v>40000</v>
      </c>
      <c r="H2841" s="133" t="s">
        <v>5761</v>
      </c>
      <c r="I2841" s="133">
        <v>885546</v>
      </c>
      <c r="J2841" s="133" t="s">
        <v>6491</v>
      </c>
      <c r="K2841" s="133" t="s">
        <v>538</v>
      </c>
      <c r="L2841" s="135" t="str">
        <f t="shared" si="88"/>
        <v>BA</v>
      </c>
      <c r="M2841" s="131">
        <f t="shared" si="89"/>
        <v>0</v>
      </c>
      <c r="P2841" s="136"/>
      <c r="Q2841" s="136"/>
      <c r="R2841" s="136"/>
      <c r="S2841" s="136"/>
      <c r="T2841"/>
      <c r="U2841" s="136"/>
      <c r="V2841" s="136"/>
      <c r="W2841"/>
      <c r="X2841" s="136"/>
      <c r="Y2841" s="136"/>
      <c r="Z2841" s="136"/>
      <c r="AA2841" s="136"/>
      <c r="AB2841" s="136"/>
      <c r="AC2841" s="136"/>
      <c r="AD2841" s="136"/>
      <c r="AE2841" s="136"/>
      <c r="AF2841" s="136"/>
      <c r="AG2841" s="136"/>
      <c r="AH2841" s="136"/>
      <c r="AI2841" s="136"/>
    </row>
    <row r="2842" spans="1:35" ht="15" x14ac:dyDescent="0.25">
      <c r="A2842" s="133">
        <v>400000</v>
      </c>
      <c r="B2842" s="133" t="s">
        <v>5761</v>
      </c>
      <c r="C2842" s="133">
        <v>4</v>
      </c>
      <c r="D2842" s="133" t="s">
        <v>5761</v>
      </c>
      <c r="E2842" s="133">
        <v>400</v>
      </c>
      <c r="F2842" s="133" t="s">
        <v>5761</v>
      </c>
      <c r="G2842" s="133">
        <v>40000</v>
      </c>
      <c r="H2842" s="133" t="s">
        <v>5761</v>
      </c>
      <c r="I2842" s="133">
        <v>885548</v>
      </c>
      <c r="J2842" s="133" t="s">
        <v>6263</v>
      </c>
      <c r="K2842" s="133" t="s">
        <v>538</v>
      </c>
      <c r="L2842" s="135" t="str">
        <f t="shared" si="88"/>
        <v>BA</v>
      </c>
      <c r="M2842" s="131">
        <f t="shared" si="89"/>
        <v>0</v>
      </c>
      <c r="P2842" s="136"/>
      <c r="Q2842" s="136"/>
      <c r="R2842" s="136"/>
      <c r="S2842" s="136"/>
      <c r="T2842"/>
      <c r="U2842" s="136"/>
      <c r="V2842" s="136"/>
      <c r="W2842"/>
      <c r="X2842" s="136"/>
      <c r="Y2842" s="136"/>
      <c r="Z2842" s="136"/>
      <c r="AA2842" s="136"/>
      <c r="AB2842" s="136"/>
      <c r="AC2842" s="136"/>
      <c r="AD2842" s="136"/>
      <c r="AE2842" s="136"/>
      <c r="AF2842" s="136"/>
      <c r="AG2842" s="136"/>
      <c r="AH2842" s="136"/>
      <c r="AI2842" s="136"/>
    </row>
    <row r="2843" spans="1:35" ht="15" x14ac:dyDescent="0.25">
      <c r="A2843" s="133">
        <v>400000</v>
      </c>
      <c r="B2843" s="133" t="s">
        <v>5761</v>
      </c>
      <c r="C2843" s="133">
        <v>4</v>
      </c>
      <c r="D2843" s="133" t="s">
        <v>5761</v>
      </c>
      <c r="E2843" s="133">
        <v>400</v>
      </c>
      <c r="F2843" s="133" t="s">
        <v>5761</v>
      </c>
      <c r="G2843" s="133">
        <v>40000</v>
      </c>
      <c r="H2843" s="133" t="s">
        <v>5761</v>
      </c>
      <c r="I2843" s="133">
        <v>885550</v>
      </c>
      <c r="J2843" s="133" t="s">
        <v>6494</v>
      </c>
      <c r="K2843" s="133" t="s">
        <v>538</v>
      </c>
      <c r="L2843" s="135" t="str">
        <f t="shared" si="88"/>
        <v>BA</v>
      </c>
      <c r="M2843" s="131">
        <f t="shared" si="89"/>
        <v>0</v>
      </c>
      <c r="P2843" s="136"/>
      <c r="Q2843" s="136"/>
      <c r="R2843" s="136"/>
      <c r="S2843" s="136"/>
      <c r="T2843"/>
      <c r="U2843" s="136"/>
      <c r="V2843" s="136"/>
      <c r="W2843"/>
      <c r="X2843" s="136"/>
      <c r="Y2843" s="136"/>
      <c r="Z2843" s="136"/>
      <c r="AA2843" s="136"/>
      <c r="AB2843" s="136"/>
      <c r="AC2843" s="136"/>
      <c r="AD2843" s="136"/>
      <c r="AE2843" s="136"/>
      <c r="AF2843" s="136"/>
      <c r="AG2843" s="136"/>
      <c r="AH2843" s="136"/>
      <c r="AI2843" s="136"/>
    </row>
    <row r="2844" spans="1:35" ht="15" x14ac:dyDescent="0.25">
      <c r="A2844" s="133">
        <v>400000</v>
      </c>
      <c r="B2844" s="133" t="s">
        <v>5761</v>
      </c>
      <c r="C2844" s="133">
        <v>4</v>
      </c>
      <c r="D2844" s="133" t="s">
        <v>5761</v>
      </c>
      <c r="E2844" s="133">
        <v>400</v>
      </c>
      <c r="F2844" s="133" t="s">
        <v>5761</v>
      </c>
      <c r="G2844" s="133">
        <v>40000</v>
      </c>
      <c r="H2844" s="133" t="s">
        <v>5761</v>
      </c>
      <c r="I2844" s="133">
        <v>885551</v>
      </c>
      <c r="J2844" s="133" t="s">
        <v>6496</v>
      </c>
      <c r="K2844" s="133" t="s">
        <v>538</v>
      </c>
      <c r="L2844" s="135" t="str">
        <f t="shared" si="88"/>
        <v>BA</v>
      </c>
      <c r="M2844" s="131">
        <f t="shared" si="89"/>
        <v>0</v>
      </c>
      <c r="P2844" s="136"/>
      <c r="Q2844" s="136"/>
      <c r="R2844" s="136"/>
      <c r="S2844" s="136"/>
      <c r="T2844"/>
      <c r="U2844" s="136"/>
      <c r="V2844" s="136"/>
      <c r="W2844"/>
      <c r="X2844" s="136"/>
      <c r="Y2844" s="136"/>
      <c r="Z2844" s="136"/>
      <c r="AA2844" s="136"/>
      <c r="AB2844" s="136"/>
      <c r="AC2844" s="136"/>
      <c r="AD2844" s="136"/>
      <c r="AE2844" s="136"/>
      <c r="AF2844" s="136"/>
      <c r="AG2844" s="136"/>
      <c r="AH2844" s="136"/>
      <c r="AI2844" s="136"/>
    </row>
    <row r="2845" spans="1:35" ht="15" x14ac:dyDescent="0.25">
      <c r="A2845" s="133">
        <v>400000</v>
      </c>
      <c r="B2845" s="133" t="s">
        <v>5761</v>
      </c>
      <c r="C2845" s="133">
        <v>4</v>
      </c>
      <c r="D2845" s="133" t="s">
        <v>5761</v>
      </c>
      <c r="E2845" s="133">
        <v>400</v>
      </c>
      <c r="F2845" s="133" t="s">
        <v>5761</v>
      </c>
      <c r="G2845" s="133">
        <v>40000</v>
      </c>
      <c r="H2845" s="133" t="s">
        <v>5761</v>
      </c>
      <c r="I2845" s="133">
        <v>885552</v>
      </c>
      <c r="J2845" s="133" t="s">
        <v>6498</v>
      </c>
      <c r="K2845" s="133" t="s">
        <v>538</v>
      </c>
      <c r="L2845" s="135" t="str">
        <f t="shared" si="88"/>
        <v>BA</v>
      </c>
      <c r="M2845" s="131">
        <f t="shared" si="89"/>
        <v>0</v>
      </c>
      <c r="P2845" s="136"/>
      <c r="Q2845" s="136"/>
      <c r="R2845" s="136"/>
      <c r="S2845" s="136"/>
      <c r="T2845"/>
      <c r="U2845" s="136"/>
      <c r="V2845" s="136"/>
      <c r="W2845"/>
      <c r="X2845" s="136"/>
      <c r="Y2845" s="136"/>
      <c r="Z2845" s="136"/>
      <c r="AA2845" s="136"/>
      <c r="AB2845" s="136"/>
      <c r="AC2845" s="136"/>
      <c r="AD2845" s="136"/>
      <c r="AE2845" s="136"/>
      <c r="AF2845" s="136"/>
      <c r="AG2845" s="136"/>
      <c r="AH2845" s="136"/>
      <c r="AI2845" s="136"/>
    </row>
    <row r="2846" spans="1:35" ht="15" x14ac:dyDescent="0.25">
      <c r="A2846" s="133">
        <v>400000</v>
      </c>
      <c r="B2846" s="133" t="s">
        <v>5761</v>
      </c>
      <c r="C2846" s="133">
        <v>4</v>
      </c>
      <c r="D2846" s="133" t="s">
        <v>5761</v>
      </c>
      <c r="E2846" s="133">
        <v>400</v>
      </c>
      <c r="F2846" s="133" t="s">
        <v>5761</v>
      </c>
      <c r="G2846" s="133">
        <v>40000</v>
      </c>
      <c r="H2846" s="133" t="s">
        <v>5761</v>
      </c>
      <c r="I2846" s="133">
        <v>885553</v>
      </c>
      <c r="J2846" s="133" t="s">
        <v>6500</v>
      </c>
      <c r="K2846" s="133" t="s">
        <v>538</v>
      </c>
      <c r="L2846" s="135" t="str">
        <f t="shared" si="88"/>
        <v>BA</v>
      </c>
      <c r="M2846" s="131">
        <f t="shared" si="89"/>
        <v>0</v>
      </c>
      <c r="P2846" s="136"/>
      <c r="Q2846" s="136"/>
      <c r="R2846" s="136"/>
      <c r="S2846" s="136"/>
      <c r="T2846"/>
      <c r="U2846" s="136"/>
      <c r="V2846" s="136"/>
      <c r="W2846"/>
      <c r="X2846" s="136"/>
      <c r="Y2846" s="136"/>
      <c r="Z2846" s="136"/>
      <c r="AA2846" s="136"/>
      <c r="AB2846" s="136"/>
      <c r="AC2846" s="136"/>
      <c r="AD2846" s="136"/>
      <c r="AE2846" s="136"/>
      <c r="AF2846" s="136"/>
      <c r="AG2846" s="136"/>
      <c r="AH2846" s="136"/>
      <c r="AI2846" s="136"/>
    </row>
    <row r="2847" spans="1:35" ht="15" x14ac:dyDescent="0.25">
      <c r="A2847" s="133">
        <v>400000</v>
      </c>
      <c r="B2847" s="133" t="s">
        <v>5761</v>
      </c>
      <c r="C2847" s="133">
        <v>4</v>
      </c>
      <c r="D2847" s="133" t="s">
        <v>5761</v>
      </c>
      <c r="E2847" s="133">
        <v>400</v>
      </c>
      <c r="F2847" s="133" t="s">
        <v>5761</v>
      </c>
      <c r="G2847" s="133">
        <v>40000</v>
      </c>
      <c r="H2847" s="133" t="s">
        <v>5761</v>
      </c>
      <c r="I2847" s="133">
        <v>885554</v>
      </c>
      <c r="J2847" s="133" t="s">
        <v>6502</v>
      </c>
      <c r="K2847" s="133" t="s">
        <v>538</v>
      </c>
      <c r="L2847" s="135" t="str">
        <f t="shared" si="88"/>
        <v>BA</v>
      </c>
      <c r="M2847" s="131">
        <f t="shared" si="89"/>
        <v>0</v>
      </c>
      <c r="P2847" s="136"/>
      <c r="Q2847" s="136"/>
      <c r="R2847" s="136"/>
      <c r="S2847" s="136"/>
      <c r="T2847"/>
      <c r="U2847" s="136"/>
      <c r="V2847" s="136"/>
      <c r="W2847"/>
      <c r="X2847" s="136"/>
      <c r="Y2847" s="136"/>
      <c r="Z2847" s="136"/>
      <c r="AA2847" s="136"/>
      <c r="AB2847" s="136"/>
      <c r="AC2847" s="136"/>
      <c r="AD2847" s="136"/>
      <c r="AE2847" s="136"/>
      <c r="AF2847" s="136"/>
      <c r="AG2847" s="136"/>
      <c r="AH2847" s="136"/>
      <c r="AI2847" s="136"/>
    </row>
    <row r="2848" spans="1:35" ht="15" x14ac:dyDescent="0.25">
      <c r="A2848" s="133">
        <v>400000</v>
      </c>
      <c r="B2848" s="133" t="s">
        <v>5761</v>
      </c>
      <c r="C2848" s="133">
        <v>4</v>
      </c>
      <c r="D2848" s="133" t="s">
        <v>5761</v>
      </c>
      <c r="E2848" s="133">
        <v>400</v>
      </c>
      <c r="F2848" s="133" t="s">
        <v>5761</v>
      </c>
      <c r="G2848" s="133">
        <v>40000</v>
      </c>
      <c r="H2848" s="133" t="s">
        <v>5761</v>
      </c>
      <c r="I2848" s="133">
        <v>885560</v>
      </c>
      <c r="J2848" s="133" t="s">
        <v>6504</v>
      </c>
      <c r="K2848" s="133" t="s">
        <v>538</v>
      </c>
      <c r="L2848" s="135" t="str">
        <f t="shared" si="88"/>
        <v>BA</v>
      </c>
      <c r="M2848" s="131">
        <f t="shared" si="89"/>
        <v>0</v>
      </c>
      <c r="P2848" s="136"/>
      <c r="Q2848" s="136"/>
      <c r="R2848" s="136"/>
      <c r="S2848" s="136"/>
      <c r="T2848"/>
      <c r="U2848" s="136"/>
      <c r="V2848" s="136"/>
      <c r="W2848"/>
      <c r="X2848" s="136"/>
      <c r="Y2848" s="136"/>
      <c r="Z2848" s="136"/>
      <c r="AA2848" s="136"/>
      <c r="AB2848" s="136"/>
      <c r="AC2848" s="136"/>
      <c r="AD2848" s="136"/>
      <c r="AE2848" s="136"/>
      <c r="AF2848" s="136"/>
      <c r="AG2848" s="136"/>
      <c r="AH2848" s="136"/>
      <c r="AI2848" s="136"/>
    </row>
    <row r="2849" spans="1:35" ht="15" x14ac:dyDescent="0.25">
      <c r="A2849" s="133">
        <v>400000</v>
      </c>
      <c r="B2849" s="133" t="s">
        <v>5761</v>
      </c>
      <c r="C2849" s="133">
        <v>4</v>
      </c>
      <c r="D2849" s="133" t="s">
        <v>5761</v>
      </c>
      <c r="E2849" s="133">
        <v>400</v>
      </c>
      <c r="F2849" s="133" t="s">
        <v>5761</v>
      </c>
      <c r="G2849" s="133">
        <v>40000</v>
      </c>
      <c r="H2849" s="133" t="s">
        <v>5761</v>
      </c>
      <c r="I2849" s="133">
        <v>885562</v>
      </c>
      <c r="J2849" s="133" t="s">
        <v>6506</v>
      </c>
      <c r="K2849" s="133" t="s">
        <v>538</v>
      </c>
      <c r="L2849" s="135" t="str">
        <f t="shared" si="88"/>
        <v>BA</v>
      </c>
      <c r="M2849" s="131">
        <f t="shared" si="89"/>
        <v>0</v>
      </c>
      <c r="P2849" s="136"/>
      <c r="Q2849" s="136"/>
      <c r="R2849" s="136"/>
      <c r="S2849" s="136"/>
      <c r="T2849"/>
      <c r="U2849" s="136"/>
      <c r="V2849" s="136"/>
      <c r="W2849"/>
      <c r="X2849" s="136"/>
      <c r="Y2849" s="136"/>
      <c r="Z2849" s="136"/>
      <c r="AA2849" s="136"/>
      <c r="AB2849" s="136"/>
      <c r="AC2849" s="136"/>
      <c r="AD2849" s="136"/>
      <c r="AE2849" s="136"/>
      <c r="AF2849" s="136"/>
      <c r="AG2849" s="136"/>
      <c r="AH2849" s="136"/>
      <c r="AI2849" s="136"/>
    </row>
    <row r="2850" spans="1:35" ht="15" x14ac:dyDescent="0.25">
      <c r="A2850" s="133">
        <v>400000</v>
      </c>
      <c r="B2850" s="133" t="s">
        <v>5761</v>
      </c>
      <c r="C2850" s="133">
        <v>4</v>
      </c>
      <c r="D2850" s="133" t="s">
        <v>5761</v>
      </c>
      <c r="E2850" s="133">
        <v>400</v>
      </c>
      <c r="F2850" s="133" t="s">
        <v>5761</v>
      </c>
      <c r="G2850" s="133">
        <v>40000</v>
      </c>
      <c r="H2850" s="133" t="s">
        <v>5761</v>
      </c>
      <c r="I2850" s="133">
        <v>885565</v>
      </c>
      <c r="J2850" s="133" t="s">
        <v>6263</v>
      </c>
      <c r="K2850" s="133" t="s">
        <v>538</v>
      </c>
      <c r="L2850" s="135" t="str">
        <f t="shared" si="88"/>
        <v>BA</v>
      </c>
      <c r="M2850" s="131">
        <f t="shared" si="89"/>
        <v>0</v>
      </c>
      <c r="P2850" s="136"/>
      <c r="Q2850" s="136"/>
      <c r="R2850" s="136"/>
      <c r="S2850" s="136"/>
      <c r="T2850"/>
      <c r="U2850" s="136"/>
      <c r="V2850" s="136"/>
      <c r="W2850"/>
      <c r="X2850" s="136"/>
      <c r="Y2850" s="136"/>
      <c r="Z2850" s="136"/>
      <c r="AA2850" s="136"/>
      <c r="AB2850" s="136"/>
      <c r="AC2850" s="136"/>
      <c r="AD2850" s="136"/>
      <c r="AE2850" s="136"/>
      <c r="AF2850" s="136"/>
      <c r="AG2850" s="136"/>
      <c r="AH2850" s="136"/>
      <c r="AI2850" s="136"/>
    </row>
    <row r="2851" spans="1:35" ht="15" x14ac:dyDescent="0.25">
      <c r="A2851" s="133">
        <v>400000</v>
      </c>
      <c r="B2851" s="133" t="s">
        <v>5761</v>
      </c>
      <c r="C2851" s="133">
        <v>4</v>
      </c>
      <c r="D2851" s="133" t="s">
        <v>5761</v>
      </c>
      <c r="E2851" s="133">
        <v>400</v>
      </c>
      <c r="F2851" s="133" t="s">
        <v>5761</v>
      </c>
      <c r="G2851" s="133">
        <v>40000</v>
      </c>
      <c r="H2851" s="133" t="s">
        <v>5761</v>
      </c>
      <c r="I2851" s="133">
        <v>885580</v>
      </c>
      <c r="J2851" s="133" t="s">
        <v>6509</v>
      </c>
      <c r="K2851" s="133" t="s">
        <v>538</v>
      </c>
      <c r="L2851" s="135" t="str">
        <f t="shared" si="88"/>
        <v>BA</v>
      </c>
      <c r="M2851" s="131">
        <f t="shared" si="89"/>
        <v>0</v>
      </c>
      <c r="P2851" s="136"/>
      <c r="Q2851" s="136"/>
      <c r="R2851" s="136"/>
      <c r="S2851" s="136"/>
      <c r="T2851"/>
      <c r="U2851" s="136"/>
      <c r="V2851" s="136"/>
      <c r="W2851"/>
      <c r="X2851" s="136"/>
      <c r="Y2851" s="136"/>
      <c r="Z2851" s="136"/>
      <c r="AA2851" s="136"/>
      <c r="AB2851" s="136"/>
      <c r="AC2851" s="136"/>
      <c r="AD2851" s="136"/>
      <c r="AE2851" s="136"/>
      <c r="AF2851" s="136"/>
      <c r="AG2851" s="136"/>
      <c r="AH2851" s="136"/>
      <c r="AI2851" s="136"/>
    </row>
    <row r="2852" spans="1:35" ht="15" x14ac:dyDescent="0.25">
      <c r="A2852" s="133">
        <v>400000</v>
      </c>
      <c r="B2852" s="133" t="s">
        <v>5761</v>
      </c>
      <c r="C2852" s="133">
        <v>4</v>
      </c>
      <c r="D2852" s="133" t="s">
        <v>5761</v>
      </c>
      <c r="E2852" s="133">
        <v>400</v>
      </c>
      <c r="F2852" s="133" t="s">
        <v>5761</v>
      </c>
      <c r="G2852" s="133">
        <v>40000</v>
      </c>
      <c r="H2852" s="133" t="s">
        <v>5761</v>
      </c>
      <c r="I2852" s="133">
        <v>885597</v>
      </c>
      <c r="J2852" s="133" t="s">
        <v>6511</v>
      </c>
      <c r="K2852" s="133" t="s">
        <v>538</v>
      </c>
      <c r="L2852" s="135" t="str">
        <f t="shared" si="88"/>
        <v>BA</v>
      </c>
      <c r="M2852" s="131">
        <f t="shared" si="89"/>
        <v>0</v>
      </c>
      <c r="P2852" s="136"/>
      <c r="Q2852" s="136"/>
      <c r="R2852" s="136"/>
      <c r="S2852" s="136"/>
      <c r="T2852"/>
      <c r="U2852" s="136"/>
      <c r="V2852" s="136"/>
      <c r="W2852"/>
      <c r="X2852" s="136"/>
      <c r="Y2852" s="136"/>
      <c r="Z2852" s="136"/>
      <c r="AA2852" s="136"/>
      <c r="AB2852" s="136"/>
      <c r="AC2852" s="136"/>
      <c r="AD2852" s="136"/>
      <c r="AE2852" s="136"/>
      <c r="AF2852" s="136"/>
      <c r="AG2852" s="136"/>
      <c r="AH2852" s="136"/>
      <c r="AI2852" s="136"/>
    </row>
    <row r="2853" spans="1:35" ht="15" x14ac:dyDescent="0.25">
      <c r="A2853" s="133">
        <v>400000</v>
      </c>
      <c r="B2853" s="133" t="s">
        <v>5761</v>
      </c>
      <c r="C2853" s="133">
        <v>4</v>
      </c>
      <c r="D2853" s="133" t="s">
        <v>5761</v>
      </c>
      <c r="E2853" s="133">
        <v>400</v>
      </c>
      <c r="F2853" s="133" t="s">
        <v>5761</v>
      </c>
      <c r="G2853" s="133">
        <v>40000</v>
      </c>
      <c r="H2853" s="133" t="s">
        <v>5761</v>
      </c>
      <c r="I2853" s="133">
        <v>885598</v>
      </c>
      <c r="J2853" s="133" t="s">
        <v>6513</v>
      </c>
      <c r="K2853" s="133" t="s">
        <v>538</v>
      </c>
      <c r="L2853" s="135" t="str">
        <f t="shared" si="88"/>
        <v>BA</v>
      </c>
      <c r="M2853" s="131">
        <f t="shared" si="89"/>
        <v>0</v>
      </c>
      <c r="P2853" s="136"/>
      <c r="Q2853" s="136"/>
      <c r="R2853" s="136"/>
      <c r="S2853" s="136"/>
      <c r="T2853"/>
      <c r="U2853" s="136"/>
      <c r="V2853" s="136"/>
      <c r="W2853"/>
      <c r="X2853" s="136"/>
      <c r="Y2853" s="136"/>
      <c r="Z2853" s="136"/>
      <c r="AA2853" s="136"/>
      <c r="AB2853" s="136"/>
      <c r="AC2853" s="136"/>
      <c r="AD2853" s="136"/>
      <c r="AE2853" s="136"/>
      <c r="AF2853" s="136"/>
      <c r="AG2853" s="136"/>
      <c r="AH2853" s="136"/>
      <c r="AI2853" s="136"/>
    </row>
    <row r="2854" spans="1:35" ht="15" x14ac:dyDescent="0.25">
      <c r="A2854" s="133">
        <v>400000</v>
      </c>
      <c r="B2854" s="133" t="s">
        <v>5761</v>
      </c>
      <c r="C2854" s="133">
        <v>4</v>
      </c>
      <c r="D2854" s="133" t="s">
        <v>5761</v>
      </c>
      <c r="E2854" s="133">
        <v>400</v>
      </c>
      <c r="F2854" s="133" t="s">
        <v>5761</v>
      </c>
      <c r="G2854" s="133">
        <v>40000</v>
      </c>
      <c r="H2854" s="133" t="s">
        <v>5761</v>
      </c>
      <c r="I2854" s="133">
        <v>885599</v>
      </c>
      <c r="J2854" s="133" t="s">
        <v>6515</v>
      </c>
      <c r="K2854" s="133" t="s">
        <v>538</v>
      </c>
      <c r="L2854" s="135" t="str">
        <f t="shared" si="88"/>
        <v>BA</v>
      </c>
      <c r="M2854" s="131">
        <f t="shared" si="89"/>
        <v>0</v>
      </c>
      <c r="P2854" s="136"/>
      <c r="Q2854" s="136"/>
      <c r="R2854" s="136"/>
      <c r="S2854" s="136"/>
      <c r="T2854"/>
      <c r="U2854" s="136"/>
      <c r="V2854" s="136"/>
      <c r="W2854"/>
      <c r="X2854" s="136"/>
      <c r="Y2854" s="136"/>
      <c r="Z2854" s="136"/>
      <c r="AA2854" s="136"/>
      <c r="AB2854" s="136"/>
      <c r="AC2854" s="136"/>
      <c r="AD2854" s="136"/>
      <c r="AE2854" s="136"/>
      <c r="AF2854" s="136"/>
      <c r="AG2854" s="136"/>
      <c r="AH2854" s="136"/>
      <c r="AI2854" s="136"/>
    </row>
    <row r="2855" spans="1:35" ht="15" x14ac:dyDescent="0.25">
      <c r="A2855" s="133">
        <v>400000</v>
      </c>
      <c r="B2855" s="133" t="s">
        <v>5761</v>
      </c>
      <c r="C2855" s="133">
        <v>4</v>
      </c>
      <c r="D2855" s="133" t="s">
        <v>5761</v>
      </c>
      <c r="E2855" s="133">
        <v>400</v>
      </c>
      <c r="F2855" s="133" t="s">
        <v>5761</v>
      </c>
      <c r="G2855" s="133">
        <v>40000</v>
      </c>
      <c r="H2855" s="133" t="s">
        <v>5761</v>
      </c>
      <c r="I2855" s="133">
        <v>885600</v>
      </c>
      <c r="J2855" s="133" t="s">
        <v>6517</v>
      </c>
      <c r="K2855" s="133" t="s">
        <v>1423</v>
      </c>
      <c r="L2855" s="135" t="str">
        <f t="shared" si="88"/>
        <v>BA</v>
      </c>
      <c r="M2855" s="131">
        <f t="shared" si="89"/>
        <v>0</v>
      </c>
      <c r="P2855" s="136"/>
      <c r="Q2855" s="136"/>
      <c r="R2855" s="136"/>
      <c r="S2855" s="136"/>
      <c r="T2855"/>
      <c r="U2855" s="136"/>
      <c r="V2855" s="136"/>
      <c r="W2855"/>
      <c r="X2855" s="136"/>
      <c r="Y2855" s="136"/>
      <c r="Z2855" s="136"/>
      <c r="AA2855" s="136"/>
      <c r="AB2855" s="136"/>
      <c r="AC2855" s="136"/>
      <c r="AD2855" s="136"/>
      <c r="AE2855" s="136"/>
      <c r="AF2855" s="136"/>
      <c r="AG2855" s="136"/>
      <c r="AH2855" s="136"/>
      <c r="AI2855" s="136"/>
    </row>
    <row r="2856" spans="1:35" ht="15" x14ac:dyDescent="0.25">
      <c r="A2856" s="133">
        <v>400000</v>
      </c>
      <c r="B2856" s="133" t="s">
        <v>5761</v>
      </c>
      <c r="C2856" s="133">
        <v>4</v>
      </c>
      <c r="D2856" s="133" t="s">
        <v>5761</v>
      </c>
      <c r="E2856" s="133">
        <v>400</v>
      </c>
      <c r="F2856" s="133" t="s">
        <v>5761</v>
      </c>
      <c r="G2856" s="133">
        <v>40000</v>
      </c>
      <c r="H2856" s="133" t="s">
        <v>5761</v>
      </c>
      <c r="I2856" s="133">
        <v>885610</v>
      </c>
      <c r="J2856" s="133" t="s">
        <v>6519</v>
      </c>
      <c r="K2856" s="133" t="s">
        <v>1423</v>
      </c>
      <c r="L2856" s="135" t="str">
        <f t="shared" si="88"/>
        <v>BA</v>
      </c>
      <c r="M2856" s="131">
        <f t="shared" si="89"/>
        <v>0</v>
      </c>
      <c r="P2856" s="136"/>
      <c r="Q2856" s="136"/>
      <c r="R2856" s="136"/>
      <c r="S2856" s="136"/>
      <c r="T2856"/>
      <c r="U2856" s="136"/>
      <c r="V2856" s="136"/>
      <c r="W2856"/>
      <c r="X2856" s="136"/>
      <c r="Y2856" s="136"/>
      <c r="Z2856" s="136"/>
      <c r="AA2856" s="136"/>
      <c r="AB2856" s="136"/>
      <c r="AC2856" s="136"/>
      <c r="AD2856" s="136"/>
      <c r="AE2856" s="136"/>
      <c r="AF2856" s="136"/>
      <c r="AG2856" s="136"/>
      <c r="AH2856" s="136"/>
      <c r="AI2856" s="136"/>
    </row>
    <row r="2857" spans="1:35" ht="15" x14ac:dyDescent="0.25">
      <c r="A2857" s="133">
        <v>400000</v>
      </c>
      <c r="B2857" s="133" t="s">
        <v>5761</v>
      </c>
      <c r="C2857" s="133">
        <v>4</v>
      </c>
      <c r="D2857" s="133" t="s">
        <v>5761</v>
      </c>
      <c r="E2857" s="133">
        <v>400</v>
      </c>
      <c r="F2857" s="133" t="s">
        <v>5761</v>
      </c>
      <c r="G2857" s="133">
        <v>40000</v>
      </c>
      <c r="H2857" s="133" t="s">
        <v>5761</v>
      </c>
      <c r="I2857" s="133">
        <v>885700</v>
      </c>
      <c r="J2857" s="133" t="s">
        <v>6521</v>
      </c>
      <c r="K2857" s="133" t="s">
        <v>538</v>
      </c>
      <c r="L2857" s="135" t="str">
        <f t="shared" si="88"/>
        <v>BA</v>
      </c>
      <c r="M2857" s="131">
        <f t="shared" si="89"/>
        <v>0</v>
      </c>
      <c r="P2857" s="136"/>
      <c r="Q2857" s="136"/>
      <c r="R2857" s="136"/>
      <c r="S2857" s="136"/>
      <c r="T2857"/>
      <c r="U2857" s="136"/>
      <c r="V2857" s="136"/>
      <c r="W2857"/>
      <c r="X2857" s="136"/>
      <c r="Y2857" s="136"/>
      <c r="Z2857" s="136"/>
      <c r="AA2857" s="136"/>
      <c r="AB2857" s="136"/>
      <c r="AC2857" s="136"/>
      <c r="AD2857" s="136"/>
      <c r="AE2857" s="136"/>
      <c r="AF2857" s="136"/>
      <c r="AG2857" s="136"/>
      <c r="AH2857" s="136"/>
      <c r="AI2857" s="136"/>
    </row>
    <row r="2858" spans="1:35" ht="15" x14ac:dyDescent="0.25">
      <c r="A2858" s="133">
        <v>400000</v>
      </c>
      <c r="B2858" s="133" t="s">
        <v>5761</v>
      </c>
      <c r="C2858" s="133">
        <v>4</v>
      </c>
      <c r="D2858" s="133" t="s">
        <v>5761</v>
      </c>
      <c r="E2858" s="133">
        <v>400</v>
      </c>
      <c r="F2858" s="133" t="s">
        <v>5761</v>
      </c>
      <c r="G2858" s="133">
        <v>40000</v>
      </c>
      <c r="H2858" s="133" t="s">
        <v>5761</v>
      </c>
      <c r="I2858" s="133">
        <v>885701</v>
      </c>
      <c r="J2858" s="133" t="s">
        <v>6523</v>
      </c>
      <c r="K2858" s="133" t="s">
        <v>538</v>
      </c>
      <c r="L2858" s="135" t="str">
        <f t="shared" si="88"/>
        <v>BA</v>
      </c>
      <c r="M2858" s="131">
        <f t="shared" si="89"/>
        <v>0</v>
      </c>
      <c r="P2858" s="136"/>
      <c r="Q2858" s="136"/>
      <c r="R2858" s="136"/>
      <c r="S2858" s="136"/>
      <c r="T2858"/>
      <c r="U2858" s="136"/>
      <c r="V2858" s="136"/>
      <c r="W2858"/>
      <c r="X2858" s="136"/>
      <c r="Y2858" s="136"/>
      <c r="Z2858" s="136"/>
      <c r="AA2858" s="136"/>
      <c r="AB2858" s="136"/>
      <c r="AC2858" s="136"/>
      <c r="AD2858" s="136"/>
      <c r="AE2858" s="136"/>
      <c r="AF2858" s="136"/>
      <c r="AG2858" s="136"/>
      <c r="AH2858" s="136"/>
      <c r="AI2858" s="136"/>
    </row>
    <row r="2859" spans="1:35" ht="15" x14ac:dyDescent="0.25">
      <c r="A2859" s="133">
        <v>400000</v>
      </c>
      <c r="B2859" s="133" t="s">
        <v>5761</v>
      </c>
      <c r="C2859" s="133">
        <v>4</v>
      </c>
      <c r="D2859" s="133" t="s">
        <v>5761</v>
      </c>
      <c r="E2859" s="133">
        <v>400</v>
      </c>
      <c r="F2859" s="133" t="s">
        <v>5761</v>
      </c>
      <c r="G2859" s="133">
        <v>40000</v>
      </c>
      <c r="H2859" s="133" t="s">
        <v>5761</v>
      </c>
      <c r="I2859" s="133">
        <v>885702</v>
      </c>
      <c r="J2859" s="133" t="s">
        <v>6525</v>
      </c>
      <c r="K2859" s="133" t="s">
        <v>538</v>
      </c>
      <c r="L2859" s="135" t="str">
        <f t="shared" si="88"/>
        <v>BA</v>
      </c>
      <c r="M2859" s="131">
        <f t="shared" si="89"/>
        <v>0</v>
      </c>
      <c r="P2859" s="136"/>
      <c r="Q2859" s="136"/>
      <c r="R2859" s="136"/>
      <c r="S2859" s="136"/>
      <c r="T2859"/>
      <c r="U2859" s="136"/>
      <c r="V2859" s="136"/>
      <c r="W2859"/>
      <c r="X2859" s="136"/>
      <c r="Y2859" s="136"/>
      <c r="Z2859" s="136"/>
      <c r="AA2859" s="136"/>
      <c r="AB2859" s="136"/>
      <c r="AC2859" s="136"/>
      <c r="AD2859" s="136"/>
      <c r="AE2859" s="136"/>
      <c r="AF2859" s="136"/>
      <c r="AG2859" s="136"/>
      <c r="AH2859" s="136"/>
      <c r="AI2859" s="136"/>
    </row>
    <row r="2860" spans="1:35" ht="15" x14ac:dyDescent="0.25">
      <c r="A2860" s="133">
        <v>400000</v>
      </c>
      <c r="B2860" s="133" t="s">
        <v>5761</v>
      </c>
      <c r="C2860" s="133">
        <v>4</v>
      </c>
      <c r="D2860" s="133" t="s">
        <v>5761</v>
      </c>
      <c r="E2860" s="133">
        <v>400</v>
      </c>
      <c r="F2860" s="133" t="s">
        <v>5761</v>
      </c>
      <c r="G2860" s="133">
        <v>40000</v>
      </c>
      <c r="H2860" s="133" t="s">
        <v>5761</v>
      </c>
      <c r="I2860" s="133">
        <v>885703</v>
      </c>
      <c r="J2860" s="133" t="s">
        <v>6527</v>
      </c>
      <c r="K2860" s="133" t="s">
        <v>538</v>
      </c>
      <c r="L2860" s="135" t="str">
        <f t="shared" si="88"/>
        <v>BA</v>
      </c>
      <c r="M2860" s="131">
        <f t="shared" si="89"/>
        <v>0</v>
      </c>
      <c r="P2860" s="136"/>
      <c r="Q2860" s="136"/>
      <c r="R2860" s="136"/>
      <c r="S2860" s="136"/>
      <c r="T2860"/>
      <c r="U2860" s="136"/>
      <c r="V2860" s="136"/>
      <c r="W2860"/>
      <c r="X2860" s="136"/>
      <c r="Y2860" s="136"/>
      <c r="Z2860" s="136"/>
      <c r="AA2860" s="136"/>
      <c r="AB2860" s="136"/>
      <c r="AC2860" s="136"/>
      <c r="AD2860" s="136"/>
      <c r="AE2860" s="136"/>
      <c r="AF2860" s="136"/>
      <c r="AG2860" s="136"/>
      <c r="AH2860" s="136"/>
      <c r="AI2860" s="136"/>
    </row>
    <row r="2861" spans="1:35" ht="15" x14ac:dyDescent="0.25">
      <c r="A2861" s="133">
        <v>400000</v>
      </c>
      <c r="B2861" s="133" t="s">
        <v>5761</v>
      </c>
      <c r="C2861" s="133">
        <v>4</v>
      </c>
      <c r="D2861" s="133" t="s">
        <v>5761</v>
      </c>
      <c r="E2861" s="133">
        <v>400</v>
      </c>
      <c r="F2861" s="133" t="s">
        <v>5761</v>
      </c>
      <c r="G2861" s="133">
        <v>40000</v>
      </c>
      <c r="H2861" s="133" t="s">
        <v>5761</v>
      </c>
      <c r="I2861" s="133">
        <v>885704</v>
      </c>
      <c r="J2861" s="133" t="s">
        <v>6529</v>
      </c>
      <c r="K2861" s="133" t="s">
        <v>538</v>
      </c>
      <c r="L2861" s="135" t="str">
        <f t="shared" si="88"/>
        <v>BA</v>
      </c>
      <c r="M2861" s="131">
        <f t="shared" si="89"/>
        <v>0</v>
      </c>
      <c r="P2861" s="136"/>
      <c r="Q2861" s="136"/>
      <c r="R2861" s="136"/>
      <c r="S2861" s="136"/>
      <c r="T2861"/>
      <c r="U2861" s="136"/>
      <c r="V2861" s="136"/>
      <c r="W2861"/>
      <c r="X2861" s="136"/>
      <c r="Y2861" s="136"/>
      <c r="Z2861" s="136"/>
      <c r="AA2861" s="136"/>
      <c r="AB2861" s="136"/>
      <c r="AC2861" s="136"/>
      <c r="AD2861" s="136"/>
      <c r="AE2861" s="136"/>
      <c r="AF2861" s="136"/>
      <c r="AG2861" s="136"/>
      <c r="AH2861" s="136"/>
      <c r="AI2861" s="136"/>
    </row>
    <row r="2862" spans="1:35" ht="15" x14ac:dyDescent="0.25">
      <c r="A2862" s="133">
        <v>400000</v>
      </c>
      <c r="B2862" s="133" t="s">
        <v>5761</v>
      </c>
      <c r="C2862" s="133">
        <v>4</v>
      </c>
      <c r="D2862" s="133" t="s">
        <v>5761</v>
      </c>
      <c r="E2862" s="133">
        <v>400</v>
      </c>
      <c r="F2862" s="133" t="s">
        <v>5761</v>
      </c>
      <c r="G2862" s="133">
        <v>40000</v>
      </c>
      <c r="H2862" s="133" t="s">
        <v>5761</v>
      </c>
      <c r="I2862" s="133">
        <v>885705</v>
      </c>
      <c r="J2862" s="133" t="s">
        <v>6531</v>
      </c>
      <c r="K2862" s="133" t="s">
        <v>538</v>
      </c>
      <c r="L2862" s="135" t="str">
        <f t="shared" si="88"/>
        <v>BA</v>
      </c>
      <c r="M2862" s="131">
        <f t="shared" si="89"/>
        <v>0</v>
      </c>
      <c r="P2862" s="136"/>
      <c r="Q2862" s="136"/>
      <c r="R2862" s="136"/>
      <c r="S2862" s="136"/>
      <c r="T2862"/>
      <c r="U2862" s="136"/>
      <c r="V2862" s="136"/>
      <c r="W2862"/>
      <c r="X2862" s="136"/>
      <c r="Y2862" s="136"/>
      <c r="Z2862" s="136"/>
      <c r="AA2862" s="136"/>
      <c r="AB2862" s="136"/>
      <c r="AC2862" s="136"/>
      <c r="AD2862" s="136"/>
      <c r="AE2862" s="136"/>
      <c r="AF2862" s="136"/>
      <c r="AG2862" s="136"/>
      <c r="AH2862" s="136"/>
      <c r="AI2862" s="136"/>
    </row>
    <row r="2863" spans="1:35" ht="15" x14ac:dyDescent="0.25">
      <c r="A2863" s="133">
        <v>400000</v>
      </c>
      <c r="B2863" s="133" t="s">
        <v>5761</v>
      </c>
      <c r="C2863" s="133">
        <v>4</v>
      </c>
      <c r="D2863" s="133" t="s">
        <v>5761</v>
      </c>
      <c r="E2863" s="133">
        <v>400</v>
      </c>
      <c r="F2863" s="133" t="s">
        <v>5761</v>
      </c>
      <c r="G2863" s="133">
        <v>40000</v>
      </c>
      <c r="H2863" s="133" t="s">
        <v>5761</v>
      </c>
      <c r="I2863" s="133">
        <v>885706</v>
      </c>
      <c r="J2863" s="133" t="s">
        <v>6533</v>
      </c>
      <c r="K2863" s="133" t="s">
        <v>538</v>
      </c>
      <c r="L2863" s="135" t="str">
        <f t="shared" si="88"/>
        <v>BA</v>
      </c>
      <c r="M2863" s="131">
        <f t="shared" si="89"/>
        <v>0</v>
      </c>
      <c r="P2863" s="136"/>
      <c r="Q2863" s="136"/>
      <c r="R2863" s="136"/>
      <c r="S2863" s="136"/>
      <c r="T2863"/>
      <c r="U2863" s="136"/>
      <c r="V2863" s="136"/>
      <c r="W2863"/>
      <c r="X2863" s="136"/>
      <c r="Y2863" s="136"/>
      <c r="Z2863" s="136"/>
      <c r="AA2863" s="136"/>
      <c r="AB2863" s="136"/>
      <c r="AC2863" s="136"/>
      <c r="AD2863" s="136"/>
      <c r="AE2863" s="136"/>
      <c r="AF2863" s="136"/>
      <c r="AG2863" s="136"/>
      <c r="AH2863" s="136"/>
      <c r="AI2863" s="136"/>
    </row>
    <row r="2864" spans="1:35" ht="15" x14ac:dyDescent="0.25">
      <c r="A2864" s="133">
        <v>400000</v>
      </c>
      <c r="B2864" s="133" t="s">
        <v>5761</v>
      </c>
      <c r="C2864" s="133">
        <v>4</v>
      </c>
      <c r="D2864" s="133" t="s">
        <v>5761</v>
      </c>
      <c r="E2864" s="133">
        <v>400</v>
      </c>
      <c r="F2864" s="133" t="s">
        <v>5761</v>
      </c>
      <c r="G2864" s="133">
        <v>40000</v>
      </c>
      <c r="H2864" s="133" t="s">
        <v>5761</v>
      </c>
      <c r="I2864" s="133">
        <v>885707</v>
      </c>
      <c r="J2864" s="133" t="s">
        <v>6535</v>
      </c>
      <c r="K2864" s="133" t="s">
        <v>538</v>
      </c>
      <c r="L2864" s="135" t="str">
        <f t="shared" si="88"/>
        <v>BA</v>
      </c>
      <c r="M2864" s="131">
        <f t="shared" si="89"/>
        <v>0</v>
      </c>
      <c r="P2864" s="136"/>
      <c r="Q2864" s="136"/>
      <c r="R2864" s="136"/>
      <c r="S2864" s="136"/>
      <c r="T2864"/>
      <c r="U2864" s="136"/>
      <c r="V2864" s="136"/>
      <c r="W2864"/>
      <c r="X2864" s="136"/>
      <c r="Y2864" s="136"/>
      <c r="Z2864" s="136"/>
      <c r="AA2864" s="136"/>
      <c r="AB2864" s="136"/>
      <c r="AC2864" s="136"/>
      <c r="AD2864" s="136"/>
      <c r="AE2864" s="136"/>
      <c r="AF2864" s="136"/>
      <c r="AG2864" s="136"/>
      <c r="AH2864" s="136"/>
      <c r="AI2864" s="136"/>
    </row>
    <row r="2865" spans="1:35" ht="15" x14ac:dyDescent="0.25">
      <c r="A2865" s="133">
        <v>400000</v>
      </c>
      <c r="B2865" s="133" t="s">
        <v>5761</v>
      </c>
      <c r="C2865" s="133">
        <v>4</v>
      </c>
      <c r="D2865" s="133" t="s">
        <v>5761</v>
      </c>
      <c r="E2865" s="133">
        <v>400</v>
      </c>
      <c r="F2865" s="133" t="s">
        <v>5761</v>
      </c>
      <c r="G2865" s="133">
        <v>40000</v>
      </c>
      <c r="H2865" s="133" t="s">
        <v>5761</v>
      </c>
      <c r="I2865" s="133">
        <v>885708</v>
      </c>
      <c r="J2865" s="133" t="s">
        <v>6537</v>
      </c>
      <c r="K2865" s="133" t="s">
        <v>538</v>
      </c>
      <c r="L2865" s="135" t="str">
        <f t="shared" si="88"/>
        <v>BA</v>
      </c>
      <c r="M2865" s="131">
        <f t="shared" si="89"/>
        <v>0</v>
      </c>
      <c r="P2865" s="136"/>
      <c r="Q2865" s="136"/>
      <c r="R2865" s="136"/>
      <c r="S2865" s="136"/>
      <c r="T2865"/>
      <c r="U2865" s="136"/>
      <c r="V2865" s="136"/>
      <c r="W2865"/>
      <c r="X2865" s="136"/>
      <c r="Y2865" s="136"/>
      <c r="Z2865" s="136"/>
      <c r="AA2865" s="136"/>
      <c r="AB2865" s="136"/>
      <c r="AC2865" s="136"/>
      <c r="AD2865" s="136"/>
      <c r="AE2865" s="136"/>
      <c r="AF2865" s="136"/>
      <c r="AG2865" s="136"/>
      <c r="AH2865" s="136"/>
      <c r="AI2865" s="136"/>
    </row>
    <row r="2866" spans="1:35" ht="15" x14ac:dyDescent="0.25">
      <c r="A2866" s="133">
        <v>400000</v>
      </c>
      <c r="B2866" s="133" t="s">
        <v>5761</v>
      </c>
      <c r="C2866" s="133">
        <v>4</v>
      </c>
      <c r="D2866" s="133" t="s">
        <v>5761</v>
      </c>
      <c r="E2866" s="133">
        <v>400</v>
      </c>
      <c r="F2866" s="133" t="s">
        <v>5761</v>
      </c>
      <c r="G2866" s="133">
        <v>40000</v>
      </c>
      <c r="H2866" s="133" t="s">
        <v>5761</v>
      </c>
      <c r="I2866" s="133">
        <v>885709</v>
      </c>
      <c r="J2866" s="133" t="s">
        <v>6539</v>
      </c>
      <c r="K2866" s="133" t="s">
        <v>538</v>
      </c>
      <c r="L2866" s="135" t="str">
        <f t="shared" si="88"/>
        <v>BA</v>
      </c>
      <c r="M2866" s="131">
        <f t="shared" si="89"/>
        <v>0</v>
      </c>
      <c r="P2866" s="136"/>
      <c r="Q2866" s="136"/>
      <c r="R2866" s="136"/>
      <c r="S2866" s="136"/>
      <c r="T2866"/>
      <c r="U2866" s="136"/>
      <c r="V2866" s="136"/>
      <c r="W2866"/>
      <c r="X2866" s="136"/>
      <c r="Y2866" s="136"/>
      <c r="Z2866" s="136"/>
      <c r="AA2866" s="136"/>
      <c r="AB2866" s="136"/>
      <c r="AC2866" s="136"/>
      <c r="AD2866" s="136"/>
      <c r="AE2866" s="136"/>
      <c r="AF2866" s="136"/>
      <c r="AG2866" s="136"/>
      <c r="AH2866" s="136"/>
      <c r="AI2866" s="136"/>
    </row>
    <row r="2867" spans="1:35" ht="15" x14ac:dyDescent="0.25">
      <c r="A2867" s="133">
        <v>400000</v>
      </c>
      <c r="B2867" s="133" t="s">
        <v>5761</v>
      </c>
      <c r="C2867" s="133">
        <v>4</v>
      </c>
      <c r="D2867" s="133" t="s">
        <v>5761</v>
      </c>
      <c r="E2867" s="133">
        <v>400</v>
      </c>
      <c r="F2867" s="133" t="s">
        <v>5761</v>
      </c>
      <c r="G2867" s="133">
        <v>40000</v>
      </c>
      <c r="H2867" s="133" t="s">
        <v>5761</v>
      </c>
      <c r="I2867" s="133">
        <v>885710</v>
      </c>
      <c r="J2867" s="133" t="s">
        <v>6541</v>
      </c>
      <c r="K2867" s="133" t="s">
        <v>538</v>
      </c>
      <c r="L2867" s="135" t="str">
        <f t="shared" si="88"/>
        <v>BA</v>
      </c>
      <c r="M2867" s="131">
        <f t="shared" si="89"/>
        <v>0</v>
      </c>
      <c r="P2867" s="136"/>
      <c r="Q2867" s="136"/>
      <c r="R2867" s="136"/>
      <c r="S2867" s="136"/>
      <c r="T2867"/>
      <c r="U2867" s="136"/>
      <c r="V2867" s="136"/>
      <c r="W2867"/>
      <c r="X2867" s="136"/>
      <c r="Y2867" s="136"/>
      <c r="Z2867" s="136"/>
      <c r="AA2867" s="136"/>
      <c r="AB2867" s="136"/>
      <c r="AC2867" s="136"/>
      <c r="AD2867" s="136"/>
      <c r="AE2867" s="136"/>
      <c r="AF2867" s="136"/>
      <c r="AG2867" s="136"/>
      <c r="AH2867" s="136"/>
      <c r="AI2867" s="136"/>
    </row>
    <row r="2868" spans="1:35" ht="15.75" customHeight="1" x14ac:dyDescent="0.25">
      <c r="A2868" s="133">
        <v>400000</v>
      </c>
      <c r="B2868" s="133" t="s">
        <v>5761</v>
      </c>
      <c r="C2868" s="133">
        <v>4</v>
      </c>
      <c r="D2868" s="133" t="s">
        <v>5761</v>
      </c>
      <c r="E2868" s="133">
        <v>400</v>
      </c>
      <c r="F2868" s="133" t="s">
        <v>5761</v>
      </c>
      <c r="G2868" s="133">
        <v>40000</v>
      </c>
      <c r="H2868" s="133" t="s">
        <v>5761</v>
      </c>
      <c r="I2868" s="133">
        <v>885711</v>
      </c>
      <c r="J2868" s="133" t="s">
        <v>6543</v>
      </c>
      <c r="K2868" s="133" t="s">
        <v>538</v>
      </c>
      <c r="L2868" s="135" t="str">
        <f t="shared" si="88"/>
        <v>BA</v>
      </c>
      <c r="M2868" s="131">
        <f t="shared" si="89"/>
        <v>0</v>
      </c>
      <c r="P2868" s="136"/>
      <c r="Q2868" s="136"/>
      <c r="R2868" s="136"/>
      <c r="S2868" s="136"/>
      <c r="T2868"/>
      <c r="U2868" s="136"/>
      <c r="V2868" s="136"/>
      <c r="W2868"/>
      <c r="X2868" s="136"/>
      <c r="Y2868" s="136"/>
      <c r="Z2868" s="136"/>
      <c r="AA2868" s="136"/>
      <c r="AB2868" s="136"/>
      <c r="AC2868" s="136"/>
      <c r="AD2868" s="136"/>
      <c r="AE2868" s="136"/>
      <c r="AF2868" s="136"/>
      <c r="AG2868" s="136"/>
      <c r="AH2868" s="136"/>
      <c r="AI2868" s="136"/>
    </row>
    <row r="2869" spans="1:35" ht="15" x14ac:dyDescent="0.25">
      <c r="A2869" s="133">
        <v>400000</v>
      </c>
      <c r="B2869" s="133" t="s">
        <v>5761</v>
      </c>
      <c r="C2869" s="133">
        <v>4</v>
      </c>
      <c r="D2869" s="133" t="s">
        <v>5761</v>
      </c>
      <c r="E2869" s="133">
        <v>400</v>
      </c>
      <c r="F2869" s="133" t="s">
        <v>5761</v>
      </c>
      <c r="G2869" s="133">
        <v>40000</v>
      </c>
      <c r="H2869" s="133" t="s">
        <v>5761</v>
      </c>
      <c r="I2869" s="133">
        <v>885715</v>
      </c>
      <c r="J2869" s="133" t="s">
        <v>6545</v>
      </c>
      <c r="K2869" s="133" t="s">
        <v>538</v>
      </c>
      <c r="L2869" s="135" t="str">
        <f t="shared" si="88"/>
        <v>BA</v>
      </c>
      <c r="M2869" s="131">
        <f t="shared" si="89"/>
        <v>0</v>
      </c>
      <c r="P2869" s="136"/>
      <c r="Q2869" s="136"/>
      <c r="R2869" s="136"/>
      <c r="S2869" s="136"/>
      <c r="T2869"/>
      <c r="U2869" s="136"/>
      <c r="V2869" s="136"/>
      <c r="W2869"/>
      <c r="X2869" s="136"/>
      <c r="Y2869" s="136"/>
      <c r="Z2869" s="136"/>
      <c r="AA2869" s="136"/>
      <c r="AB2869" s="136"/>
      <c r="AC2869" s="136"/>
      <c r="AD2869" s="136"/>
      <c r="AE2869" s="136"/>
      <c r="AF2869" s="136"/>
      <c r="AG2869" s="136"/>
      <c r="AH2869" s="136"/>
      <c r="AI2869" s="136"/>
    </row>
    <row r="2870" spans="1:35" ht="15" x14ac:dyDescent="0.25">
      <c r="A2870" s="133">
        <v>400000</v>
      </c>
      <c r="B2870" s="133" t="s">
        <v>5761</v>
      </c>
      <c r="C2870" s="133">
        <v>4</v>
      </c>
      <c r="D2870" s="133" t="s">
        <v>5761</v>
      </c>
      <c r="E2870" s="133">
        <v>400</v>
      </c>
      <c r="F2870" s="133" t="s">
        <v>5761</v>
      </c>
      <c r="G2870" s="133">
        <v>40000</v>
      </c>
      <c r="H2870" s="133" t="s">
        <v>5761</v>
      </c>
      <c r="I2870" s="133">
        <v>885720</v>
      </c>
      <c r="J2870" s="133" t="s">
        <v>6547</v>
      </c>
      <c r="K2870" s="133" t="s">
        <v>538</v>
      </c>
      <c r="L2870" s="135" t="str">
        <f t="shared" si="88"/>
        <v>BA</v>
      </c>
      <c r="M2870" s="131">
        <f t="shared" si="89"/>
        <v>0</v>
      </c>
      <c r="P2870" s="136"/>
      <c r="Q2870" s="136"/>
      <c r="R2870" s="136"/>
      <c r="S2870" s="136"/>
      <c r="T2870"/>
      <c r="U2870" s="136"/>
      <c r="V2870" s="136"/>
      <c r="W2870"/>
      <c r="X2870" s="136"/>
      <c r="Y2870" s="136"/>
      <c r="Z2870" s="136"/>
      <c r="AA2870" s="136"/>
      <c r="AB2870" s="136"/>
      <c r="AC2870" s="136"/>
      <c r="AD2870" s="136"/>
      <c r="AE2870" s="136"/>
      <c r="AF2870" s="136"/>
      <c r="AG2870" s="136"/>
      <c r="AH2870" s="136"/>
      <c r="AI2870" s="136"/>
    </row>
    <row r="2871" spans="1:35" ht="15" x14ac:dyDescent="0.25">
      <c r="A2871" s="133">
        <v>400000</v>
      </c>
      <c r="B2871" s="133" t="s">
        <v>5761</v>
      </c>
      <c r="C2871" s="133">
        <v>4</v>
      </c>
      <c r="D2871" s="133" t="s">
        <v>5761</v>
      </c>
      <c r="E2871" s="133">
        <v>400</v>
      </c>
      <c r="F2871" s="133" t="s">
        <v>5761</v>
      </c>
      <c r="G2871" s="133">
        <v>40000</v>
      </c>
      <c r="H2871" s="133" t="s">
        <v>5761</v>
      </c>
      <c r="I2871" s="133">
        <v>885800</v>
      </c>
      <c r="J2871" s="133" t="s">
        <v>6549</v>
      </c>
      <c r="K2871" s="133" t="s">
        <v>538</v>
      </c>
      <c r="L2871" s="135" t="str">
        <f t="shared" si="88"/>
        <v>BA</v>
      </c>
      <c r="M2871" s="131">
        <f t="shared" si="89"/>
        <v>0</v>
      </c>
      <c r="P2871" s="136"/>
      <c r="Q2871" s="136"/>
      <c r="R2871" s="136"/>
      <c r="S2871" s="136"/>
      <c r="T2871"/>
      <c r="U2871" s="136"/>
      <c r="V2871" s="136"/>
      <c r="W2871"/>
      <c r="X2871" s="136"/>
      <c r="Y2871" s="136"/>
      <c r="Z2871" s="136"/>
      <c r="AA2871" s="136"/>
      <c r="AB2871" s="136"/>
      <c r="AC2871" s="136"/>
      <c r="AD2871" s="136"/>
      <c r="AE2871" s="136"/>
      <c r="AF2871" s="136"/>
      <c r="AG2871" s="136"/>
      <c r="AH2871" s="136"/>
      <c r="AI2871" s="136"/>
    </row>
    <row r="2872" spans="1:35" ht="15" x14ac:dyDescent="0.25">
      <c r="A2872" s="133">
        <v>400000</v>
      </c>
      <c r="B2872" s="133" t="s">
        <v>5761</v>
      </c>
      <c r="C2872" s="133">
        <v>4</v>
      </c>
      <c r="D2872" s="133" t="s">
        <v>5761</v>
      </c>
      <c r="E2872" s="133">
        <v>400</v>
      </c>
      <c r="F2872" s="133" t="s">
        <v>5761</v>
      </c>
      <c r="G2872" s="133">
        <v>40000</v>
      </c>
      <c r="H2872" s="133" t="s">
        <v>5761</v>
      </c>
      <c r="I2872" s="133">
        <v>887000</v>
      </c>
      <c r="J2872" s="133" t="s">
        <v>6551</v>
      </c>
      <c r="K2872" s="133" t="s">
        <v>5205</v>
      </c>
      <c r="L2872" s="135" t="str">
        <f t="shared" si="88"/>
        <v>BA</v>
      </c>
      <c r="M2872" s="131">
        <f t="shared" si="89"/>
        <v>0</v>
      </c>
      <c r="P2872" s="136"/>
      <c r="Q2872" s="136"/>
      <c r="R2872" s="136"/>
      <c r="S2872" s="136"/>
      <c r="T2872"/>
      <c r="U2872" s="136"/>
      <c r="V2872" s="136"/>
      <c r="W2872"/>
      <c r="X2872" s="136"/>
      <c r="Y2872" s="136"/>
      <c r="Z2872" s="136"/>
      <c r="AA2872" s="136"/>
      <c r="AB2872" s="136"/>
      <c r="AC2872" s="136"/>
      <c r="AD2872" s="136"/>
      <c r="AE2872" s="136"/>
      <c r="AF2872" s="136"/>
      <c r="AG2872" s="136"/>
      <c r="AH2872" s="136"/>
      <c r="AI2872" s="136"/>
    </row>
    <row r="2873" spans="1:35" ht="15" x14ac:dyDescent="0.25">
      <c r="A2873" s="133">
        <v>400000</v>
      </c>
      <c r="B2873" s="133" t="s">
        <v>5761</v>
      </c>
      <c r="C2873" s="133">
        <v>4</v>
      </c>
      <c r="D2873" s="133" t="s">
        <v>5761</v>
      </c>
      <c r="E2873" s="133">
        <v>400</v>
      </c>
      <c r="F2873" s="133" t="s">
        <v>5761</v>
      </c>
      <c r="G2873" s="133">
        <v>40000</v>
      </c>
      <c r="H2873" s="133" t="s">
        <v>5761</v>
      </c>
      <c r="I2873" s="133">
        <v>887001</v>
      </c>
      <c r="J2873" s="133" t="s">
        <v>6553</v>
      </c>
      <c r="K2873" s="133" t="s">
        <v>5205</v>
      </c>
      <c r="L2873" s="135" t="str">
        <f t="shared" si="88"/>
        <v>BA</v>
      </c>
      <c r="M2873" s="131">
        <f t="shared" si="89"/>
        <v>0</v>
      </c>
      <c r="P2873" s="136"/>
      <c r="Q2873" s="136"/>
      <c r="R2873" s="136"/>
      <c r="S2873" s="136"/>
      <c r="T2873"/>
      <c r="U2873" s="136"/>
      <c r="V2873" s="136"/>
      <c r="W2873"/>
      <c r="X2873" s="136"/>
      <c r="Y2873" s="136"/>
      <c r="Z2873" s="136"/>
      <c r="AA2873" s="136"/>
      <c r="AB2873" s="136"/>
      <c r="AC2873" s="136"/>
      <c r="AD2873" s="136"/>
      <c r="AE2873" s="136"/>
      <c r="AF2873" s="136"/>
      <c r="AG2873" s="136"/>
      <c r="AH2873" s="136"/>
      <c r="AI2873" s="136"/>
    </row>
    <row r="2874" spans="1:35" ht="15" x14ac:dyDescent="0.25">
      <c r="A2874" s="133">
        <v>400000</v>
      </c>
      <c r="B2874" s="133" t="s">
        <v>5761</v>
      </c>
      <c r="C2874" s="133">
        <v>4</v>
      </c>
      <c r="D2874" s="133" t="s">
        <v>5761</v>
      </c>
      <c r="E2874" s="133">
        <v>400</v>
      </c>
      <c r="F2874" s="133" t="s">
        <v>5761</v>
      </c>
      <c r="G2874" s="133">
        <v>40000</v>
      </c>
      <c r="H2874" s="133" t="s">
        <v>5761</v>
      </c>
      <c r="I2874" s="133">
        <v>887002</v>
      </c>
      <c r="J2874" s="133" t="s">
        <v>6555</v>
      </c>
      <c r="K2874" s="133" t="s">
        <v>5205</v>
      </c>
      <c r="L2874" s="135" t="str">
        <f t="shared" si="88"/>
        <v>BA</v>
      </c>
      <c r="M2874" s="131">
        <f t="shared" si="89"/>
        <v>0</v>
      </c>
      <c r="P2874" s="136"/>
      <c r="Q2874" s="136"/>
      <c r="R2874" s="136"/>
      <c r="S2874" s="136"/>
      <c r="T2874"/>
      <c r="U2874" s="136"/>
      <c r="V2874" s="136"/>
      <c r="W2874"/>
      <c r="X2874" s="136"/>
      <c r="Y2874" s="136"/>
      <c r="Z2874" s="136"/>
      <c r="AA2874" s="136"/>
      <c r="AB2874" s="136"/>
      <c r="AC2874" s="136"/>
      <c r="AD2874" s="136"/>
      <c r="AE2874" s="136"/>
      <c r="AF2874" s="136"/>
      <c r="AG2874" s="136"/>
      <c r="AH2874" s="136"/>
      <c r="AI2874" s="136"/>
    </row>
    <row r="2875" spans="1:35" ht="15" x14ac:dyDescent="0.25">
      <c r="A2875" s="133">
        <v>400000</v>
      </c>
      <c r="B2875" s="133" t="s">
        <v>5761</v>
      </c>
      <c r="C2875" s="133">
        <v>4</v>
      </c>
      <c r="D2875" s="133" t="s">
        <v>5761</v>
      </c>
      <c r="E2875" s="133">
        <v>400</v>
      </c>
      <c r="F2875" s="133" t="s">
        <v>5761</v>
      </c>
      <c r="G2875" s="133">
        <v>40000</v>
      </c>
      <c r="H2875" s="133" t="s">
        <v>5761</v>
      </c>
      <c r="I2875" s="133">
        <v>887036</v>
      </c>
      <c r="J2875" s="133" t="s">
        <v>6557</v>
      </c>
      <c r="K2875" s="133" t="s">
        <v>5205</v>
      </c>
      <c r="L2875" s="135" t="str">
        <f t="shared" si="88"/>
        <v>BA</v>
      </c>
      <c r="M2875" s="131">
        <f t="shared" si="89"/>
        <v>0</v>
      </c>
      <c r="P2875" s="136"/>
      <c r="Q2875" s="136"/>
      <c r="R2875" s="136"/>
      <c r="S2875" s="136"/>
      <c r="T2875"/>
      <c r="U2875" s="136"/>
      <c r="V2875" s="136"/>
      <c r="W2875"/>
      <c r="X2875" s="136"/>
      <c r="Y2875" s="136"/>
      <c r="Z2875" s="136"/>
      <c r="AA2875" s="136"/>
      <c r="AB2875" s="136"/>
      <c r="AC2875" s="136"/>
      <c r="AD2875" s="136"/>
      <c r="AE2875" s="136"/>
      <c r="AF2875" s="136"/>
      <c r="AG2875" s="136"/>
      <c r="AH2875" s="136"/>
      <c r="AI2875" s="136"/>
    </row>
    <row r="2876" spans="1:35" ht="15" x14ac:dyDescent="0.25">
      <c r="A2876" s="133">
        <v>400000</v>
      </c>
      <c r="B2876" s="133" t="s">
        <v>5761</v>
      </c>
      <c r="C2876" s="133">
        <v>4</v>
      </c>
      <c r="D2876" s="133" t="s">
        <v>5761</v>
      </c>
      <c r="E2876" s="133">
        <v>400</v>
      </c>
      <c r="F2876" s="133" t="s">
        <v>5761</v>
      </c>
      <c r="G2876" s="133">
        <v>40000</v>
      </c>
      <c r="H2876" s="133" t="s">
        <v>5761</v>
      </c>
      <c r="I2876" s="133">
        <v>887039</v>
      </c>
      <c r="J2876" s="133" t="s">
        <v>6559</v>
      </c>
      <c r="K2876" s="133" t="s">
        <v>5205</v>
      </c>
      <c r="L2876" s="135" t="str">
        <f t="shared" si="88"/>
        <v>BA</v>
      </c>
      <c r="M2876" s="131">
        <f t="shared" si="89"/>
        <v>0</v>
      </c>
      <c r="P2876" s="136"/>
      <c r="Q2876" s="136"/>
      <c r="R2876" s="136"/>
      <c r="S2876" s="136"/>
      <c r="T2876"/>
      <c r="U2876" s="136"/>
      <c r="V2876" s="136"/>
      <c r="W2876"/>
      <c r="X2876" s="136"/>
      <c r="Y2876" s="136"/>
      <c r="Z2876" s="136"/>
      <c r="AA2876" s="136"/>
      <c r="AB2876" s="136"/>
      <c r="AC2876" s="136"/>
      <c r="AD2876" s="136"/>
      <c r="AE2876" s="136"/>
      <c r="AF2876" s="136"/>
      <c r="AG2876" s="136"/>
      <c r="AH2876" s="136"/>
      <c r="AI2876" s="136"/>
    </row>
    <row r="2877" spans="1:35" ht="15" x14ac:dyDescent="0.25">
      <c r="A2877" s="133">
        <v>400000</v>
      </c>
      <c r="B2877" s="133" t="s">
        <v>5761</v>
      </c>
      <c r="C2877" s="133">
        <v>4</v>
      </c>
      <c r="D2877" s="133" t="s">
        <v>5761</v>
      </c>
      <c r="E2877" s="133">
        <v>400</v>
      </c>
      <c r="F2877" s="133" t="s">
        <v>5761</v>
      </c>
      <c r="G2877" s="133">
        <v>40000</v>
      </c>
      <c r="H2877" s="133" t="s">
        <v>5761</v>
      </c>
      <c r="I2877" s="133">
        <v>990085</v>
      </c>
      <c r="J2877" s="133" t="s">
        <v>6561</v>
      </c>
      <c r="K2877" s="133" t="s">
        <v>545</v>
      </c>
      <c r="L2877" s="135" t="str">
        <f t="shared" si="88"/>
        <v>BA</v>
      </c>
      <c r="M2877" s="131">
        <f t="shared" si="89"/>
        <v>0</v>
      </c>
      <c r="P2877" s="136"/>
      <c r="Q2877" s="136"/>
      <c r="R2877" s="136"/>
      <c r="S2877" s="136"/>
      <c r="T2877"/>
      <c r="U2877" s="136"/>
      <c r="V2877" s="136"/>
      <c r="W2877"/>
      <c r="X2877" s="136"/>
      <c r="Y2877" s="136"/>
      <c r="Z2877" s="136"/>
      <c r="AA2877" s="136"/>
      <c r="AB2877" s="136"/>
      <c r="AC2877" s="136"/>
      <c r="AD2877" s="136"/>
      <c r="AE2877" s="136"/>
      <c r="AF2877" s="136"/>
      <c r="AG2877" s="136"/>
      <c r="AH2877" s="136"/>
      <c r="AI2877" s="136"/>
    </row>
    <row r="2878" spans="1:35" ht="15" x14ac:dyDescent="0.25">
      <c r="A2878" s="133">
        <v>400000</v>
      </c>
      <c r="B2878" s="133" t="s">
        <v>5761</v>
      </c>
      <c r="C2878" s="133">
        <v>4</v>
      </c>
      <c r="D2878" s="133" t="s">
        <v>5761</v>
      </c>
      <c r="E2878" s="133">
        <v>400</v>
      </c>
      <c r="F2878" s="133" t="s">
        <v>5761</v>
      </c>
      <c r="G2878" s="133">
        <v>40000</v>
      </c>
      <c r="H2878" s="133" t="s">
        <v>5761</v>
      </c>
      <c r="I2878" s="133">
        <v>990098</v>
      </c>
      <c r="J2878" s="133" t="s">
        <v>6563</v>
      </c>
      <c r="K2878" s="133" t="s">
        <v>538</v>
      </c>
      <c r="L2878" s="135" t="str">
        <f t="shared" si="88"/>
        <v>BA</v>
      </c>
      <c r="M2878" s="131">
        <f t="shared" si="89"/>
        <v>0</v>
      </c>
      <c r="P2878" s="136"/>
      <c r="Q2878" s="136"/>
      <c r="R2878" s="136"/>
      <c r="S2878" s="136"/>
      <c r="T2878"/>
      <c r="U2878" s="136"/>
      <c r="V2878" s="136"/>
      <c r="W2878"/>
      <c r="X2878" s="136"/>
      <c r="Y2878" s="136"/>
      <c r="Z2878" s="136"/>
      <c r="AA2878" s="136"/>
      <c r="AB2878" s="136"/>
      <c r="AC2878" s="136"/>
      <c r="AD2878" s="136"/>
      <c r="AE2878" s="136"/>
      <c r="AF2878" s="136"/>
      <c r="AG2878" s="136"/>
      <c r="AH2878" s="136"/>
      <c r="AI2878" s="136"/>
    </row>
    <row r="2879" spans="1:35" ht="15" x14ac:dyDescent="0.25">
      <c r="A2879" s="133">
        <v>400000</v>
      </c>
      <c r="B2879" s="133" t="s">
        <v>5761</v>
      </c>
      <c r="C2879" s="133">
        <v>4</v>
      </c>
      <c r="D2879" s="133" t="s">
        <v>5761</v>
      </c>
      <c r="E2879" s="133">
        <v>400</v>
      </c>
      <c r="F2879" s="133" t="s">
        <v>5761</v>
      </c>
      <c r="G2879" s="133">
        <v>40000</v>
      </c>
      <c r="H2879" s="133" t="s">
        <v>5761</v>
      </c>
      <c r="I2879" s="133">
        <v>990223</v>
      </c>
      <c r="J2879" s="133" t="s">
        <v>6565</v>
      </c>
      <c r="K2879" s="133" t="s">
        <v>545</v>
      </c>
      <c r="L2879" s="135" t="str">
        <f t="shared" si="88"/>
        <v>BA</v>
      </c>
      <c r="M2879" s="131">
        <f t="shared" si="89"/>
        <v>0</v>
      </c>
      <c r="P2879" s="136"/>
      <c r="Q2879" s="136"/>
      <c r="R2879" s="136"/>
      <c r="S2879" s="136"/>
      <c r="T2879"/>
      <c r="U2879" s="136"/>
      <c r="V2879" s="136"/>
      <c r="W2879"/>
      <c r="X2879" s="136"/>
      <c r="Y2879" s="136"/>
      <c r="Z2879" s="136"/>
      <c r="AA2879" s="136"/>
      <c r="AB2879" s="136"/>
      <c r="AC2879" s="136"/>
      <c r="AD2879" s="136"/>
      <c r="AE2879" s="136"/>
      <c r="AF2879" s="136"/>
      <c r="AG2879" s="136"/>
      <c r="AH2879" s="136"/>
      <c r="AI2879" s="136"/>
    </row>
    <row r="2880" spans="1:35" ht="15" x14ac:dyDescent="0.25">
      <c r="A2880" s="133">
        <v>400000</v>
      </c>
      <c r="B2880" s="133" t="s">
        <v>5761</v>
      </c>
      <c r="C2880" s="133">
        <v>4</v>
      </c>
      <c r="D2880" s="133" t="s">
        <v>5761</v>
      </c>
      <c r="E2880" s="133">
        <v>400</v>
      </c>
      <c r="F2880" s="133" t="s">
        <v>5761</v>
      </c>
      <c r="G2880" s="133">
        <v>40000</v>
      </c>
      <c r="H2880" s="133" t="s">
        <v>5761</v>
      </c>
      <c r="I2880" s="133">
        <v>990237</v>
      </c>
      <c r="J2880" s="133" t="s">
        <v>6567</v>
      </c>
      <c r="K2880" s="133" t="s">
        <v>843</v>
      </c>
      <c r="L2880" s="135" t="str">
        <f t="shared" si="88"/>
        <v>BA</v>
      </c>
      <c r="M2880" s="131">
        <f t="shared" si="89"/>
        <v>0</v>
      </c>
      <c r="P2880" s="136"/>
      <c r="Q2880" s="136"/>
      <c r="R2880" s="136"/>
      <c r="S2880" s="136"/>
      <c r="T2880"/>
      <c r="U2880" s="136"/>
      <c r="V2880" s="136"/>
      <c r="W2880"/>
      <c r="X2880" s="136"/>
      <c r="Y2880" s="136"/>
      <c r="Z2880" s="136"/>
      <c r="AA2880" s="136"/>
      <c r="AB2880" s="136"/>
      <c r="AC2880" s="136"/>
      <c r="AD2880" s="136"/>
      <c r="AE2880" s="136"/>
      <c r="AF2880" s="136"/>
      <c r="AG2880" s="136"/>
      <c r="AH2880" s="136"/>
      <c r="AI2880" s="136"/>
    </row>
    <row r="2881" spans="1:35" ht="15" x14ac:dyDescent="0.25">
      <c r="A2881" s="133">
        <v>400001</v>
      </c>
      <c r="B2881" s="133" t="s">
        <v>6568</v>
      </c>
      <c r="C2881" s="133">
        <v>4</v>
      </c>
      <c r="D2881" s="133" t="s">
        <v>5761</v>
      </c>
      <c r="E2881" s="133">
        <v>400</v>
      </c>
      <c r="F2881" s="133" t="s">
        <v>5761</v>
      </c>
      <c r="G2881" s="133">
        <v>40000</v>
      </c>
      <c r="H2881" s="133" t="s">
        <v>5761</v>
      </c>
      <c r="I2881" s="133">
        <v>440001</v>
      </c>
      <c r="J2881" s="133" t="s">
        <v>6570</v>
      </c>
      <c r="K2881" s="133" t="s">
        <v>843</v>
      </c>
      <c r="L2881" s="135" t="str">
        <f t="shared" si="88"/>
        <v>BA</v>
      </c>
      <c r="M2881" s="131">
        <f t="shared" si="89"/>
        <v>0</v>
      </c>
      <c r="P2881" s="136"/>
      <c r="Q2881" s="136"/>
      <c r="R2881" s="136"/>
      <c r="S2881" s="136"/>
      <c r="T2881"/>
      <c r="U2881" s="136"/>
      <c r="V2881" s="136"/>
      <c r="W2881"/>
      <c r="X2881" s="136"/>
      <c r="Y2881" s="136"/>
      <c r="Z2881" s="136"/>
      <c r="AA2881" s="136"/>
      <c r="AB2881" s="136"/>
      <c r="AC2881" s="136"/>
      <c r="AD2881" s="136"/>
      <c r="AE2881" s="136"/>
      <c r="AF2881" s="136"/>
      <c r="AG2881" s="136"/>
      <c r="AH2881" s="136"/>
      <c r="AI2881" s="136"/>
    </row>
    <row r="2882" spans="1:35" ht="15" x14ac:dyDescent="0.25">
      <c r="A2882" s="133">
        <v>400001</v>
      </c>
      <c r="B2882" s="133" t="s">
        <v>6568</v>
      </c>
      <c r="C2882" s="133">
        <v>4</v>
      </c>
      <c r="D2882" s="133" t="s">
        <v>5761</v>
      </c>
      <c r="E2882" s="133">
        <v>400</v>
      </c>
      <c r="F2882" s="133" t="s">
        <v>5761</v>
      </c>
      <c r="G2882" s="133">
        <v>40000</v>
      </c>
      <c r="H2882" s="133" t="s">
        <v>5761</v>
      </c>
      <c r="I2882" s="133">
        <v>440002</v>
      </c>
      <c r="J2882" s="133" t="s">
        <v>6572</v>
      </c>
      <c r="K2882" s="133" t="s">
        <v>843</v>
      </c>
      <c r="L2882" s="135" t="str">
        <f t="shared" si="88"/>
        <v>BA</v>
      </c>
      <c r="M2882" s="131">
        <f t="shared" si="89"/>
        <v>0</v>
      </c>
      <c r="P2882" s="136"/>
      <c r="Q2882" s="136"/>
      <c r="R2882" s="136"/>
      <c r="S2882" s="136"/>
      <c r="T2882"/>
      <c r="U2882" s="136"/>
      <c r="V2882" s="136"/>
      <c r="W2882"/>
      <c r="X2882" s="136"/>
      <c r="Y2882" s="136"/>
      <c r="Z2882" s="136"/>
      <c r="AA2882" s="136"/>
      <c r="AB2882" s="136"/>
      <c r="AC2882" s="136"/>
      <c r="AD2882" s="136"/>
      <c r="AE2882" s="136"/>
      <c r="AF2882" s="136"/>
      <c r="AG2882" s="136"/>
      <c r="AH2882" s="136"/>
      <c r="AI2882" s="136"/>
    </row>
    <row r="2883" spans="1:35" ht="15" x14ac:dyDescent="0.25">
      <c r="A2883" s="133">
        <v>400001</v>
      </c>
      <c r="B2883" s="133" t="s">
        <v>6568</v>
      </c>
      <c r="C2883" s="133">
        <v>4</v>
      </c>
      <c r="D2883" s="133" t="s">
        <v>5761</v>
      </c>
      <c r="E2883" s="133">
        <v>400</v>
      </c>
      <c r="F2883" s="133" t="s">
        <v>5761</v>
      </c>
      <c r="G2883" s="133">
        <v>40000</v>
      </c>
      <c r="H2883" s="133" t="s">
        <v>5761</v>
      </c>
      <c r="I2883" s="133">
        <v>440003</v>
      </c>
      <c r="J2883" s="133" t="s">
        <v>6574</v>
      </c>
      <c r="K2883" s="133" t="s">
        <v>843</v>
      </c>
      <c r="L2883" s="135" t="str">
        <f t="shared" si="88"/>
        <v>BA</v>
      </c>
      <c r="M2883" s="131">
        <f t="shared" si="89"/>
        <v>0</v>
      </c>
      <c r="P2883" s="136"/>
      <c r="Q2883" s="136"/>
      <c r="R2883" s="136"/>
      <c r="S2883" s="136"/>
      <c r="T2883"/>
      <c r="U2883" s="136"/>
      <c r="V2883" s="136"/>
      <c r="W2883"/>
      <c r="X2883" s="136"/>
      <c r="Y2883" s="136"/>
      <c r="Z2883" s="136"/>
      <c r="AA2883" s="136"/>
      <c r="AB2883" s="136"/>
      <c r="AC2883" s="136"/>
      <c r="AD2883" s="136"/>
      <c r="AE2883" s="136"/>
      <c r="AF2883" s="136"/>
      <c r="AG2883" s="136"/>
      <c r="AH2883" s="136"/>
      <c r="AI2883" s="136"/>
    </row>
    <row r="2884" spans="1:35" ht="15" x14ac:dyDescent="0.25">
      <c r="A2884" s="133">
        <v>400001</v>
      </c>
      <c r="B2884" s="133" t="s">
        <v>6568</v>
      </c>
      <c r="C2884" s="133">
        <v>4</v>
      </c>
      <c r="D2884" s="133" t="s">
        <v>5761</v>
      </c>
      <c r="E2884" s="133">
        <v>400</v>
      </c>
      <c r="F2884" s="133" t="s">
        <v>5761</v>
      </c>
      <c r="G2884" s="133">
        <v>40000</v>
      </c>
      <c r="H2884" s="133" t="s">
        <v>5761</v>
      </c>
      <c r="I2884" s="133">
        <v>440004</v>
      </c>
      <c r="J2884" s="133" t="s">
        <v>6576</v>
      </c>
      <c r="K2884" s="133" t="s">
        <v>843</v>
      </c>
      <c r="L2884" s="135" t="str">
        <f t="shared" si="88"/>
        <v>BA</v>
      </c>
      <c r="M2884" s="131">
        <f t="shared" si="89"/>
        <v>0</v>
      </c>
      <c r="P2884" s="136"/>
      <c r="Q2884" s="136"/>
      <c r="R2884" s="136"/>
      <c r="S2884" s="136"/>
      <c r="T2884"/>
      <c r="U2884" s="136"/>
      <c r="V2884" s="136"/>
      <c r="W2884"/>
      <c r="X2884" s="136"/>
      <c r="Y2884" s="136"/>
      <c r="Z2884" s="136"/>
      <c r="AA2884" s="136"/>
      <c r="AB2884" s="136"/>
      <c r="AC2884" s="136"/>
      <c r="AD2884" s="136"/>
      <c r="AE2884" s="136"/>
      <c r="AF2884" s="136"/>
      <c r="AG2884" s="136"/>
      <c r="AH2884" s="136"/>
      <c r="AI2884" s="136"/>
    </row>
    <row r="2885" spans="1:35" ht="15" x14ac:dyDescent="0.25">
      <c r="A2885" s="133">
        <v>400001</v>
      </c>
      <c r="B2885" s="133" t="s">
        <v>6568</v>
      </c>
      <c r="C2885" s="133">
        <v>4</v>
      </c>
      <c r="D2885" s="133" t="s">
        <v>5761</v>
      </c>
      <c r="E2885" s="133">
        <v>400</v>
      </c>
      <c r="F2885" s="133" t="s">
        <v>5761</v>
      </c>
      <c r="G2885" s="133">
        <v>40000</v>
      </c>
      <c r="H2885" s="133" t="s">
        <v>5761</v>
      </c>
      <c r="I2885" s="133">
        <v>440005</v>
      </c>
      <c r="J2885" s="133" t="s">
        <v>6578</v>
      </c>
      <c r="K2885" s="133" t="s">
        <v>843</v>
      </c>
      <c r="L2885" s="135" t="str">
        <f t="shared" ref="L2885:L2948" si="90">IF(K2885=102,"AA102",IF(K2885=103,"AA103",VLOOKUP(C2885,$AJ$5:$AK$13,2,0)))</f>
        <v>BA</v>
      </c>
      <c r="M2885" s="131">
        <f t="shared" si="89"/>
        <v>0</v>
      </c>
      <c r="P2885" s="136"/>
      <c r="Q2885" s="136"/>
      <c r="R2885" s="136"/>
      <c r="S2885" s="136"/>
      <c r="T2885"/>
      <c r="U2885" s="136"/>
      <c r="V2885" s="136"/>
      <c r="W2885"/>
      <c r="X2885" s="136"/>
      <c r="Y2885" s="136"/>
      <c r="Z2885" s="136"/>
      <c r="AA2885" s="136"/>
      <c r="AB2885" s="136"/>
      <c r="AC2885" s="136"/>
      <c r="AD2885" s="136"/>
      <c r="AE2885" s="136"/>
      <c r="AF2885" s="136"/>
      <c r="AG2885" s="136"/>
      <c r="AH2885" s="136"/>
      <c r="AI2885" s="136"/>
    </row>
    <row r="2886" spans="1:35" ht="15" x14ac:dyDescent="0.25">
      <c r="A2886" s="133">
        <v>400001</v>
      </c>
      <c r="B2886" s="133" t="s">
        <v>6568</v>
      </c>
      <c r="C2886" s="133">
        <v>4</v>
      </c>
      <c r="D2886" s="133" t="s">
        <v>5761</v>
      </c>
      <c r="E2886" s="133">
        <v>400</v>
      </c>
      <c r="F2886" s="133" t="s">
        <v>5761</v>
      </c>
      <c r="G2886" s="133">
        <v>40000</v>
      </c>
      <c r="H2886" s="133" t="s">
        <v>5761</v>
      </c>
      <c r="I2886" s="133">
        <v>440006</v>
      </c>
      <c r="J2886" s="133" t="s">
        <v>6580</v>
      </c>
      <c r="K2886" s="133" t="s">
        <v>843</v>
      </c>
      <c r="L2886" s="135" t="str">
        <f t="shared" si="90"/>
        <v>BA</v>
      </c>
      <c r="M2886" s="131">
        <f t="shared" ref="M2886:M2949" si="91">VLOOKUP(H2886,$W$5:$X$227,2,FALSE)</f>
        <v>0</v>
      </c>
      <c r="P2886" s="136"/>
      <c r="Q2886" s="136"/>
      <c r="R2886" s="136"/>
      <c r="S2886" s="136"/>
      <c r="T2886"/>
      <c r="U2886" s="136"/>
      <c r="V2886" s="136"/>
      <c r="W2886"/>
      <c r="X2886" s="136"/>
      <c r="Y2886" s="136"/>
      <c r="Z2886" s="136"/>
      <c r="AA2886" s="136"/>
      <c r="AB2886" s="136"/>
      <c r="AC2886" s="136"/>
      <c r="AD2886" s="136"/>
      <c r="AE2886" s="136"/>
      <c r="AF2886" s="136"/>
      <c r="AG2886" s="136"/>
      <c r="AH2886" s="136"/>
      <c r="AI2886" s="136"/>
    </row>
    <row r="2887" spans="1:35" ht="15" x14ac:dyDescent="0.25">
      <c r="A2887" s="133">
        <v>400001</v>
      </c>
      <c r="B2887" s="133" t="s">
        <v>6568</v>
      </c>
      <c r="C2887" s="133">
        <v>4</v>
      </c>
      <c r="D2887" s="133" t="s">
        <v>5761</v>
      </c>
      <c r="E2887" s="133">
        <v>400</v>
      </c>
      <c r="F2887" s="133" t="s">
        <v>5761</v>
      </c>
      <c r="G2887" s="133">
        <v>40000</v>
      </c>
      <c r="H2887" s="133" t="s">
        <v>5761</v>
      </c>
      <c r="I2887" s="133">
        <v>440007</v>
      </c>
      <c r="J2887" s="133" t="s">
        <v>6582</v>
      </c>
      <c r="K2887" s="133" t="s">
        <v>843</v>
      </c>
      <c r="L2887" s="135" t="str">
        <f t="shared" si="90"/>
        <v>BA</v>
      </c>
      <c r="M2887" s="131">
        <f t="shared" si="91"/>
        <v>0</v>
      </c>
      <c r="P2887" s="136"/>
      <c r="Q2887" s="136"/>
      <c r="R2887" s="136"/>
      <c r="S2887" s="136"/>
      <c r="T2887"/>
      <c r="U2887" s="136"/>
      <c r="V2887" s="136"/>
      <c r="W2887"/>
      <c r="X2887" s="136"/>
      <c r="Y2887" s="136"/>
      <c r="Z2887" s="136"/>
      <c r="AA2887" s="136"/>
      <c r="AB2887" s="136"/>
      <c r="AC2887" s="136"/>
      <c r="AD2887" s="136"/>
      <c r="AE2887" s="136"/>
      <c r="AF2887" s="136"/>
      <c r="AG2887" s="136"/>
      <c r="AH2887" s="136"/>
      <c r="AI2887" s="136"/>
    </row>
    <row r="2888" spans="1:35" ht="15" x14ac:dyDescent="0.25">
      <c r="A2888" s="133">
        <v>400001</v>
      </c>
      <c r="B2888" s="133" t="s">
        <v>6568</v>
      </c>
      <c r="C2888" s="133">
        <v>4</v>
      </c>
      <c r="D2888" s="133" t="s">
        <v>5761</v>
      </c>
      <c r="E2888" s="133">
        <v>400</v>
      </c>
      <c r="F2888" s="133" t="s">
        <v>5761</v>
      </c>
      <c r="G2888" s="133">
        <v>40000</v>
      </c>
      <c r="H2888" s="133" t="s">
        <v>5761</v>
      </c>
      <c r="I2888" s="133">
        <v>440008</v>
      </c>
      <c r="J2888" s="133" t="s">
        <v>6584</v>
      </c>
      <c r="K2888" s="133" t="s">
        <v>843</v>
      </c>
      <c r="L2888" s="135" t="str">
        <f t="shared" si="90"/>
        <v>BA</v>
      </c>
      <c r="M2888" s="131">
        <f t="shared" si="91"/>
        <v>0</v>
      </c>
      <c r="P2888" s="136"/>
      <c r="Q2888" s="136"/>
      <c r="R2888" s="136"/>
      <c r="S2888" s="136"/>
      <c r="T2888"/>
      <c r="U2888" s="136"/>
      <c r="V2888" s="136"/>
      <c r="W2888"/>
      <c r="X2888" s="136"/>
      <c r="Y2888" s="136"/>
      <c r="Z2888" s="136"/>
      <c r="AA2888" s="136"/>
      <c r="AB2888" s="136"/>
      <c r="AC2888" s="136"/>
      <c r="AD2888" s="136"/>
      <c r="AE2888" s="136"/>
      <c r="AF2888" s="136"/>
      <c r="AG2888" s="136"/>
      <c r="AH2888" s="136"/>
      <c r="AI2888" s="136"/>
    </row>
    <row r="2889" spans="1:35" ht="15" x14ac:dyDescent="0.25">
      <c r="A2889" s="133">
        <v>400001</v>
      </c>
      <c r="B2889" s="133" t="s">
        <v>6568</v>
      </c>
      <c r="C2889" s="133">
        <v>4</v>
      </c>
      <c r="D2889" s="133" t="s">
        <v>5761</v>
      </c>
      <c r="E2889" s="133">
        <v>400</v>
      </c>
      <c r="F2889" s="133" t="s">
        <v>5761</v>
      </c>
      <c r="G2889" s="133">
        <v>40000</v>
      </c>
      <c r="H2889" s="133" t="s">
        <v>5761</v>
      </c>
      <c r="I2889" s="133">
        <v>440009</v>
      </c>
      <c r="J2889" s="133" t="s">
        <v>6586</v>
      </c>
      <c r="K2889" s="133" t="s">
        <v>843</v>
      </c>
      <c r="L2889" s="135" t="str">
        <f t="shared" si="90"/>
        <v>BA</v>
      </c>
      <c r="M2889" s="131">
        <f t="shared" si="91"/>
        <v>0</v>
      </c>
      <c r="P2889" s="136"/>
      <c r="Q2889" s="136"/>
      <c r="R2889" s="136"/>
      <c r="S2889" s="136"/>
      <c r="T2889"/>
      <c r="U2889" s="136"/>
      <c r="V2889" s="136"/>
      <c r="W2889"/>
      <c r="X2889" s="136"/>
      <c r="Y2889" s="136"/>
      <c r="Z2889" s="136"/>
      <c r="AA2889" s="136"/>
      <c r="AB2889" s="136"/>
      <c r="AC2889" s="136"/>
      <c r="AD2889" s="136"/>
      <c r="AE2889" s="136"/>
      <c r="AF2889" s="136"/>
      <c r="AG2889" s="136"/>
      <c r="AH2889" s="136"/>
      <c r="AI2889" s="136"/>
    </row>
    <row r="2890" spans="1:35" ht="15" x14ac:dyDescent="0.25">
      <c r="A2890" s="133">
        <v>400001</v>
      </c>
      <c r="B2890" s="133" t="s">
        <v>6568</v>
      </c>
      <c r="C2890" s="133">
        <v>4</v>
      </c>
      <c r="D2890" s="133" t="s">
        <v>5761</v>
      </c>
      <c r="E2890" s="133">
        <v>400</v>
      </c>
      <c r="F2890" s="133" t="s">
        <v>5761</v>
      </c>
      <c r="G2890" s="133">
        <v>40000</v>
      </c>
      <c r="H2890" s="133" t="s">
        <v>5761</v>
      </c>
      <c r="I2890" s="133">
        <v>440010</v>
      </c>
      <c r="J2890" s="133" t="s">
        <v>6588</v>
      </c>
      <c r="K2890" s="133" t="s">
        <v>843</v>
      </c>
      <c r="L2890" s="135" t="str">
        <f t="shared" si="90"/>
        <v>BA</v>
      </c>
      <c r="M2890" s="131">
        <f t="shared" si="91"/>
        <v>0</v>
      </c>
      <c r="P2890" s="136"/>
      <c r="Q2890" s="136"/>
      <c r="R2890" s="136"/>
      <c r="S2890" s="136"/>
      <c r="T2890"/>
      <c r="U2890" s="136"/>
      <c r="V2890" s="136"/>
      <c r="W2890"/>
      <c r="X2890" s="136"/>
      <c r="Y2890" s="136"/>
      <c r="Z2890" s="136"/>
      <c r="AA2890" s="136"/>
      <c r="AB2890" s="136"/>
      <c r="AC2890" s="136"/>
      <c r="AD2890" s="136"/>
      <c r="AE2890" s="136"/>
      <c r="AF2890" s="136"/>
      <c r="AG2890" s="136"/>
      <c r="AH2890" s="136"/>
      <c r="AI2890" s="136"/>
    </row>
    <row r="2891" spans="1:35" ht="15" x14ac:dyDescent="0.25">
      <c r="A2891" s="133">
        <v>400001</v>
      </c>
      <c r="B2891" s="133" t="s">
        <v>6568</v>
      </c>
      <c r="C2891" s="133">
        <v>4</v>
      </c>
      <c r="D2891" s="133" t="s">
        <v>5761</v>
      </c>
      <c r="E2891" s="133">
        <v>400</v>
      </c>
      <c r="F2891" s="133" t="s">
        <v>5761</v>
      </c>
      <c r="G2891" s="133">
        <v>40000</v>
      </c>
      <c r="H2891" s="133" t="s">
        <v>5761</v>
      </c>
      <c r="I2891" s="133">
        <v>440011</v>
      </c>
      <c r="J2891" s="133" t="s">
        <v>6590</v>
      </c>
      <c r="K2891" s="133" t="s">
        <v>843</v>
      </c>
      <c r="L2891" s="135" t="str">
        <f t="shared" si="90"/>
        <v>BA</v>
      </c>
      <c r="M2891" s="131">
        <f t="shared" si="91"/>
        <v>0</v>
      </c>
      <c r="P2891" s="136"/>
      <c r="Q2891" s="136"/>
      <c r="R2891" s="136"/>
      <c r="S2891" s="136"/>
      <c r="T2891"/>
      <c r="U2891" s="136"/>
      <c r="V2891" s="136"/>
      <c r="W2891"/>
      <c r="X2891" s="136"/>
      <c r="Y2891" s="136"/>
      <c r="Z2891" s="136"/>
      <c r="AA2891" s="136"/>
      <c r="AB2891" s="136"/>
      <c r="AC2891" s="136"/>
      <c r="AD2891" s="136"/>
      <c r="AE2891" s="136"/>
      <c r="AF2891" s="136"/>
      <c r="AG2891" s="136"/>
      <c r="AH2891" s="136"/>
      <c r="AI2891" s="136"/>
    </row>
    <row r="2892" spans="1:35" ht="15" x14ac:dyDescent="0.25">
      <c r="A2892" s="133">
        <v>400001</v>
      </c>
      <c r="B2892" s="133" t="s">
        <v>6568</v>
      </c>
      <c r="C2892" s="133">
        <v>4</v>
      </c>
      <c r="D2892" s="133" t="s">
        <v>5761</v>
      </c>
      <c r="E2892" s="133">
        <v>400</v>
      </c>
      <c r="F2892" s="133" t="s">
        <v>5761</v>
      </c>
      <c r="G2892" s="133">
        <v>40000</v>
      </c>
      <c r="H2892" s="133" t="s">
        <v>5761</v>
      </c>
      <c r="I2892" s="133">
        <v>440012</v>
      </c>
      <c r="J2892" s="133" t="s">
        <v>6592</v>
      </c>
      <c r="K2892" s="133" t="s">
        <v>843</v>
      </c>
      <c r="L2892" s="135" t="str">
        <f t="shared" si="90"/>
        <v>BA</v>
      </c>
      <c r="M2892" s="131">
        <f t="shared" si="91"/>
        <v>0</v>
      </c>
      <c r="P2892" s="136"/>
      <c r="Q2892" s="136"/>
      <c r="R2892" s="136"/>
      <c r="S2892" s="136"/>
      <c r="T2892"/>
      <c r="U2892" s="136"/>
      <c r="V2892" s="136"/>
      <c r="W2892"/>
      <c r="X2892" s="136"/>
      <c r="Y2892" s="136"/>
      <c r="Z2892" s="136"/>
      <c r="AA2892" s="136"/>
      <c r="AB2892" s="136"/>
      <c r="AC2892" s="136"/>
      <c r="AD2892" s="136"/>
      <c r="AE2892" s="136"/>
      <c r="AF2892" s="136"/>
      <c r="AG2892" s="136"/>
      <c r="AH2892" s="136"/>
      <c r="AI2892" s="136"/>
    </row>
    <row r="2893" spans="1:35" ht="15" x14ac:dyDescent="0.25">
      <c r="A2893" s="133">
        <v>400300</v>
      </c>
      <c r="B2893" s="133" t="s">
        <v>6594</v>
      </c>
      <c r="C2893" s="133">
        <v>4</v>
      </c>
      <c r="D2893" s="133" t="s">
        <v>5761</v>
      </c>
      <c r="E2893" s="133">
        <v>400</v>
      </c>
      <c r="F2893" s="133" t="s">
        <v>5761</v>
      </c>
      <c r="G2893" s="133">
        <v>40030</v>
      </c>
      <c r="H2893" s="133" t="s">
        <v>6594</v>
      </c>
      <c r="I2893" s="133">
        <v>227553</v>
      </c>
      <c r="J2893" s="133" t="s">
        <v>6596</v>
      </c>
      <c r="K2893" s="133" t="s">
        <v>545</v>
      </c>
      <c r="L2893" s="135" t="str">
        <f t="shared" si="90"/>
        <v>BA</v>
      </c>
      <c r="M2893" s="131">
        <f t="shared" si="91"/>
        <v>0</v>
      </c>
      <c r="P2893" s="136"/>
      <c r="Q2893" s="136"/>
      <c r="R2893" s="136"/>
      <c r="S2893" s="136"/>
      <c r="T2893"/>
      <c r="U2893" s="136"/>
      <c r="V2893" s="136"/>
      <c r="W2893"/>
      <c r="X2893" s="136"/>
      <c r="Y2893" s="136"/>
      <c r="Z2893" s="136"/>
      <c r="AA2893" s="136"/>
      <c r="AB2893" s="136"/>
      <c r="AC2893" s="136"/>
      <c r="AD2893" s="136"/>
      <c r="AE2893" s="136"/>
      <c r="AF2893" s="136"/>
      <c r="AG2893" s="136"/>
      <c r="AH2893" s="136"/>
      <c r="AI2893" s="136"/>
    </row>
    <row r="2894" spans="1:35" ht="15" x14ac:dyDescent="0.25">
      <c r="A2894" s="133">
        <v>400300</v>
      </c>
      <c r="B2894" s="133" t="s">
        <v>6594</v>
      </c>
      <c r="C2894" s="133">
        <v>4</v>
      </c>
      <c r="D2894" s="133" t="s">
        <v>5761</v>
      </c>
      <c r="E2894" s="133">
        <v>400</v>
      </c>
      <c r="F2894" s="133" t="s">
        <v>5761</v>
      </c>
      <c r="G2894" s="133">
        <v>40030</v>
      </c>
      <c r="H2894" s="133" t="s">
        <v>6594</v>
      </c>
      <c r="I2894" s="133">
        <v>336537</v>
      </c>
      <c r="J2894" s="133" t="s">
        <v>6594</v>
      </c>
      <c r="K2894" s="133" t="s">
        <v>884</v>
      </c>
      <c r="L2894" s="135" t="str">
        <f t="shared" si="90"/>
        <v>BA</v>
      </c>
      <c r="M2894" s="131">
        <f t="shared" si="91"/>
        <v>0</v>
      </c>
      <c r="P2894" s="136"/>
      <c r="Q2894" s="136"/>
      <c r="R2894" s="136"/>
      <c r="S2894" s="136"/>
      <c r="T2894"/>
      <c r="U2894" s="136"/>
      <c r="V2894" s="136"/>
      <c r="W2894"/>
      <c r="X2894" s="136"/>
      <c r="Y2894" s="136"/>
      <c r="Z2894" s="136"/>
      <c r="AA2894" s="136"/>
      <c r="AB2894" s="136"/>
      <c r="AC2894" s="136"/>
      <c r="AD2894" s="136"/>
      <c r="AE2894" s="136"/>
      <c r="AF2894" s="136"/>
      <c r="AG2894" s="136"/>
      <c r="AH2894" s="136"/>
      <c r="AI2894" s="136"/>
    </row>
    <row r="2895" spans="1:35" ht="15" x14ac:dyDescent="0.25">
      <c r="A2895" s="133">
        <v>410000</v>
      </c>
      <c r="B2895" s="133" t="s">
        <v>6599</v>
      </c>
      <c r="C2895" s="133">
        <v>4</v>
      </c>
      <c r="D2895" s="133" t="s">
        <v>5761</v>
      </c>
      <c r="E2895" s="133">
        <v>410</v>
      </c>
      <c r="F2895" s="133" t="s">
        <v>6599</v>
      </c>
      <c r="G2895" s="133">
        <v>41000</v>
      </c>
      <c r="H2895" s="133" t="s">
        <v>6599</v>
      </c>
      <c r="I2895" s="133">
        <v>110300</v>
      </c>
      <c r="J2895" s="133" t="s">
        <v>6602</v>
      </c>
      <c r="K2895" s="133" t="s">
        <v>843</v>
      </c>
      <c r="L2895" s="135" t="str">
        <f t="shared" si="90"/>
        <v>BA</v>
      </c>
      <c r="M2895" s="131">
        <f t="shared" si="91"/>
        <v>0</v>
      </c>
      <c r="P2895" s="136"/>
      <c r="Q2895" s="136"/>
      <c r="R2895" s="136"/>
      <c r="S2895" s="136"/>
      <c r="T2895"/>
      <c r="U2895" s="136"/>
      <c r="V2895" s="136"/>
      <c r="W2895"/>
      <c r="X2895" s="136"/>
      <c r="Y2895" s="136"/>
      <c r="Z2895" s="136"/>
      <c r="AA2895" s="136"/>
      <c r="AB2895" s="136"/>
      <c r="AC2895" s="136"/>
      <c r="AD2895" s="136"/>
      <c r="AE2895" s="136"/>
      <c r="AF2895" s="136"/>
      <c r="AG2895" s="136"/>
      <c r="AH2895" s="136"/>
      <c r="AI2895" s="136"/>
    </row>
    <row r="2896" spans="1:35" ht="15" x14ac:dyDescent="0.25">
      <c r="A2896" s="133">
        <v>410000</v>
      </c>
      <c r="B2896" s="133" t="s">
        <v>6599</v>
      </c>
      <c r="C2896" s="133">
        <v>4</v>
      </c>
      <c r="D2896" s="133" t="s">
        <v>5761</v>
      </c>
      <c r="E2896" s="133">
        <v>410</v>
      </c>
      <c r="F2896" s="133" t="s">
        <v>6599</v>
      </c>
      <c r="G2896" s="133">
        <v>41000</v>
      </c>
      <c r="H2896" s="133" t="s">
        <v>6599</v>
      </c>
      <c r="I2896" s="133">
        <v>110310</v>
      </c>
      <c r="J2896" s="133" t="s">
        <v>6604</v>
      </c>
      <c r="K2896" s="133" t="s">
        <v>843</v>
      </c>
      <c r="L2896" s="135" t="str">
        <f t="shared" si="90"/>
        <v>BA</v>
      </c>
      <c r="M2896" s="131">
        <f t="shared" si="91"/>
        <v>0</v>
      </c>
      <c r="P2896" s="136"/>
      <c r="Q2896" s="136"/>
      <c r="R2896" s="136"/>
      <c r="S2896" s="136"/>
      <c r="T2896"/>
      <c r="U2896" s="136"/>
      <c r="V2896" s="136"/>
      <c r="W2896"/>
      <c r="X2896" s="136"/>
      <c r="Y2896" s="136"/>
      <c r="Z2896" s="136"/>
      <c r="AA2896" s="136"/>
      <c r="AB2896" s="136"/>
      <c r="AC2896" s="136"/>
      <c r="AD2896" s="136"/>
      <c r="AE2896" s="136"/>
      <c r="AF2896" s="136"/>
      <c r="AG2896" s="136"/>
      <c r="AH2896" s="136"/>
      <c r="AI2896" s="136"/>
    </row>
    <row r="2897" spans="1:35" ht="15" x14ac:dyDescent="0.25">
      <c r="A2897" s="133">
        <v>410000</v>
      </c>
      <c r="B2897" s="133" t="s">
        <v>6599</v>
      </c>
      <c r="C2897" s="133">
        <v>4</v>
      </c>
      <c r="D2897" s="133" t="s">
        <v>5761</v>
      </c>
      <c r="E2897" s="133">
        <v>410</v>
      </c>
      <c r="F2897" s="133" t="s">
        <v>6599</v>
      </c>
      <c r="G2897" s="133">
        <v>41000</v>
      </c>
      <c r="H2897" s="133" t="s">
        <v>6599</v>
      </c>
      <c r="I2897" s="133">
        <v>110315</v>
      </c>
      <c r="J2897" s="133" t="s">
        <v>6606</v>
      </c>
      <c r="K2897" s="133" t="s">
        <v>843</v>
      </c>
      <c r="L2897" s="135" t="str">
        <f t="shared" si="90"/>
        <v>BA</v>
      </c>
      <c r="M2897" s="131">
        <f t="shared" si="91"/>
        <v>0</v>
      </c>
      <c r="P2897" s="136"/>
      <c r="Q2897" s="136"/>
      <c r="R2897" s="136"/>
      <c r="S2897" s="136"/>
      <c r="T2897"/>
      <c r="U2897" s="136"/>
      <c r="V2897" s="136"/>
      <c r="W2897"/>
      <c r="X2897" s="136"/>
      <c r="Y2897" s="136"/>
      <c r="Z2897" s="136"/>
      <c r="AA2897" s="136"/>
      <c r="AB2897" s="136"/>
      <c r="AC2897" s="136"/>
      <c r="AD2897" s="136"/>
      <c r="AE2897" s="136"/>
      <c r="AF2897" s="136"/>
      <c r="AG2897" s="136"/>
      <c r="AH2897" s="136"/>
      <c r="AI2897" s="136"/>
    </row>
    <row r="2898" spans="1:35" ht="15" x14ac:dyDescent="0.25">
      <c r="A2898" s="133">
        <v>410000</v>
      </c>
      <c r="B2898" s="133" t="s">
        <v>6599</v>
      </c>
      <c r="C2898" s="133">
        <v>4</v>
      </c>
      <c r="D2898" s="133" t="s">
        <v>5761</v>
      </c>
      <c r="E2898" s="133">
        <v>410</v>
      </c>
      <c r="F2898" s="133" t="s">
        <v>6599</v>
      </c>
      <c r="G2898" s="133">
        <v>41000</v>
      </c>
      <c r="H2898" s="133" t="s">
        <v>6599</v>
      </c>
      <c r="I2898" s="133">
        <v>110316</v>
      </c>
      <c r="J2898" s="133" t="s">
        <v>6608</v>
      </c>
      <c r="K2898" s="133" t="s">
        <v>843</v>
      </c>
      <c r="L2898" s="135" t="str">
        <f t="shared" si="90"/>
        <v>BA</v>
      </c>
      <c r="M2898" s="131">
        <f t="shared" si="91"/>
        <v>0</v>
      </c>
      <c r="P2898" s="136"/>
      <c r="Q2898" s="136"/>
      <c r="R2898" s="136"/>
      <c r="S2898" s="136"/>
      <c r="T2898"/>
      <c r="U2898" s="136"/>
      <c r="V2898" s="136"/>
      <c r="W2898"/>
      <c r="X2898" s="136"/>
      <c r="Y2898" s="136"/>
      <c r="Z2898" s="136"/>
      <c r="AA2898" s="136"/>
      <c r="AB2898" s="136"/>
      <c r="AC2898" s="136"/>
      <c r="AD2898" s="136"/>
      <c r="AE2898" s="136"/>
      <c r="AF2898" s="136"/>
      <c r="AG2898" s="136"/>
      <c r="AH2898" s="136"/>
      <c r="AI2898" s="136"/>
    </row>
    <row r="2899" spans="1:35" ht="15" x14ac:dyDescent="0.25">
      <c r="A2899" s="133">
        <v>410000</v>
      </c>
      <c r="B2899" s="133" t="s">
        <v>6599</v>
      </c>
      <c r="C2899" s="133">
        <v>4</v>
      </c>
      <c r="D2899" s="133" t="s">
        <v>5761</v>
      </c>
      <c r="E2899" s="133">
        <v>410</v>
      </c>
      <c r="F2899" s="133" t="s">
        <v>6599</v>
      </c>
      <c r="G2899" s="133">
        <v>41000</v>
      </c>
      <c r="H2899" s="133" t="s">
        <v>6599</v>
      </c>
      <c r="I2899" s="133">
        <v>110317</v>
      </c>
      <c r="J2899" s="133" t="s">
        <v>6610</v>
      </c>
      <c r="K2899" s="133" t="s">
        <v>843</v>
      </c>
      <c r="L2899" s="135" t="str">
        <f t="shared" si="90"/>
        <v>BA</v>
      </c>
      <c r="M2899" s="131">
        <f t="shared" si="91"/>
        <v>0</v>
      </c>
      <c r="P2899" s="136"/>
      <c r="Q2899" s="136"/>
      <c r="R2899" s="136"/>
      <c r="S2899" s="136"/>
      <c r="T2899"/>
      <c r="U2899" s="136"/>
      <c r="V2899" s="136"/>
      <c r="W2899"/>
      <c r="X2899" s="136"/>
      <c r="Y2899" s="136"/>
      <c r="Z2899" s="136"/>
      <c r="AA2899" s="136"/>
      <c r="AB2899" s="136"/>
      <c r="AC2899" s="136"/>
      <c r="AD2899" s="136"/>
      <c r="AE2899" s="136"/>
      <c r="AF2899" s="136"/>
      <c r="AG2899" s="136"/>
      <c r="AH2899" s="136"/>
      <c r="AI2899" s="136"/>
    </row>
    <row r="2900" spans="1:35" ht="15" x14ac:dyDescent="0.25">
      <c r="A2900" s="133">
        <v>410000</v>
      </c>
      <c r="B2900" s="133" t="s">
        <v>6599</v>
      </c>
      <c r="C2900" s="133">
        <v>4</v>
      </c>
      <c r="D2900" s="133" t="s">
        <v>5761</v>
      </c>
      <c r="E2900" s="133">
        <v>410</v>
      </c>
      <c r="F2900" s="133" t="s">
        <v>6599</v>
      </c>
      <c r="G2900" s="133">
        <v>41000</v>
      </c>
      <c r="H2900" s="133" t="s">
        <v>6599</v>
      </c>
      <c r="I2900" s="133">
        <v>110320</v>
      </c>
      <c r="J2900" s="133" t="s">
        <v>6612</v>
      </c>
      <c r="K2900" s="133" t="s">
        <v>843</v>
      </c>
      <c r="L2900" s="135" t="str">
        <f t="shared" si="90"/>
        <v>BA</v>
      </c>
      <c r="M2900" s="131">
        <f t="shared" si="91"/>
        <v>0</v>
      </c>
      <c r="P2900" s="136"/>
      <c r="Q2900" s="136"/>
      <c r="R2900" s="136"/>
      <c r="S2900" s="136"/>
      <c r="T2900"/>
      <c r="U2900" s="136"/>
      <c r="V2900" s="136"/>
      <c r="W2900"/>
      <c r="X2900" s="136"/>
      <c r="Y2900" s="136"/>
      <c r="Z2900" s="136"/>
      <c r="AA2900" s="136"/>
      <c r="AB2900" s="136"/>
      <c r="AC2900" s="136"/>
      <c r="AD2900" s="136"/>
      <c r="AE2900" s="136"/>
      <c r="AF2900" s="136"/>
      <c r="AG2900" s="136"/>
      <c r="AH2900" s="136"/>
      <c r="AI2900" s="136"/>
    </row>
    <row r="2901" spans="1:35" ht="15" x14ac:dyDescent="0.25">
      <c r="A2901" s="133">
        <v>410000</v>
      </c>
      <c r="B2901" s="133" t="s">
        <v>6599</v>
      </c>
      <c r="C2901" s="133">
        <v>4</v>
      </c>
      <c r="D2901" s="133" t="s">
        <v>5761</v>
      </c>
      <c r="E2901" s="133">
        <v>410</v>
      </c>
      <c r="F2901" s="133" t="s">
        <v>6599</v>
      </c>
      <c r="G2901" s="133">
        <v>41000</v>
      </c>
      <c r="H2901" s="133" t="s">
        <v>6599</v>
      </c>
      <c r="I2901" s="133">
        <v>110321</v>
      </c>
      <c r="J2901" s="133" t="s">
        <v>6614</v>
      </c>
      <c r="K2901" s="133" t="s">
        <v>843</v>
      </c>
      <c r="L2901" s="135" t="str">
        <f t="shared" si="90"/>
        <v>BA</v>
      </c>
      <c r="M2901" s="131">
        <f t="shared" si="91"/>
        <v>0</v>
      </c>
      <c r="P2901" s="136"/>
      <c r="Q2901" s="136"/>
      <c r="R2901" s="136"/>
      <c r="S2901" s="136"/>
      <c r="T2901"/>
      <c r="U2901" s="136"/>
      <c r="V2901" s="136"/>
      <c r="W2901"/>
      <c r="X2901" s="136"/>
      <c r="Y2901" s="136"/>
      <c r="Z2901" s="136"/>
      <c r="AA2901" s="136"/>
      <c r="AB2901" s="136"/>
      <c r="AC2901" s="136"/>
      <c r="AD2901" s="136"/>
      <c r="AE2901" s="136"/>
      <c r="AF2901" s="136"/>
      <c r="AG2901" s="136"/>
      <c r="AH2901" s="136"/>
      <c r="AI2901" s="136"/>
    </row>
    <row r="2902" spans="1:35" ht="15" x14ac:dyDescent="0.25">
      <c r="A2902" s="133">
        <v>410000</v>
      </c>
      <c r="B2902" s="133" t="s">
        <v>6599</v>
      </c>
      <c r="C2902" s="133">
        <v>4</v>
      </c>
      <c r="D2902" s="133" t="s">
        <v>5761</v>
      </c>
      <c r="E2902" s="133">
        <v>410</v>
      </c>
      <c r="F2902" s="133" t="s">
        <v>6599</v>
      </c>
      <c r="G2902" s="133">
        <v>41000</v>
      </c>
      <c r="H2902" s="133" t="s">
        <v>6599</v>
      </c>
      <c r="I2902" s="133">
        <v>110322</v>
      </c>
      <c r="J2902" s="133" t="s">
        <v>6616</v>
      </c>
      <c r="K2902" s="133" t="s">
        <v>843</v>
      </c>
      <c r="L2902" s="135" t="str">
        <f t="shared" si="90"/>
        <v>BA</v>
      </c>
      <c r="M2902" s="131">
        <f t="shared" si="91"/>
        <v>0</v>
      </c>
      <c r="P2902" s="136"/>
      <c r="Q2902" s="136"/>
      <c r="R2902" s="136"/>
      <c r="S2902" s="136"/>
      <c r="T2902"/>
      <c r="U2902" s="136"/>
      <c r="V2902" s="136"/>
      <c r="W2902"/>
      <c r="X2902" s="136"/>
      <c r="Y2902" s="136"/>
      <c r="Z2902" s="136"/>
      <c r="AA2902" s="136"/>
      <c r="AB2902" s="136"/>
      <c r="AC2902" s="136"/>
      <c r="AD2902" s="136"/>
      <c r="AE2902" s="136"/>
      <c r="AF2902" s="136"/>
      <c r="AG2902" s="136"/>
      <c r="AH2902" s="136"/>
      <c r="AI2902" s="136"/>
    </row>
    <row r="2903" spans="1:35" ht="15" x14ac:dyDescent="0.25">
      <c r="A2903" s="133">
        <v>410000</v>
      </c>
      <c r="B2903" s="133" t="s">
        <v>6599</v>
      </c>
      <c r="C2903" s="133">
        <v>4</v>
      </c>
      <c r="D2903" s="133" t="s">
        <v>5761</v>
      </c>
      <c r="E2903" s="133">
        <v>410</v>
      </c>
      <c r="F2903" s="133" t="s">
        <v>6599</v>
      </c>
      <c r="G2903" s="133">
        <v>41000</v>
      </c>
      <c r="H2903" s="133" t="s">
        <v>6599</v>
      </c>
      <c r="I2903" s="133">
        <v>110323</v>
      </c>
      <c r="J2903" s="133" t="s">
        <v>6618</v>
      </c>
      <c r="K2903" s="133" t="s">
        <v>843</v>
      </c>
      <c r="L2903" s="135" t="str">
        <f t="shared" si="90"/>
        <v>BA</v>
      </c>
      <c r="M2903" s="131">
        <f t="shared" si="91"/>
        <v>0</v>
      </c>
      <c r="P2903" s="136"/>
      <c r="Q2903" s="136"/>
      <c r="R2903" s="136"/>
      <c r="S2903" s="136"/>
      <c r="T2903"/>
      <c r="U2903" s="136"/>
      <c r="V2903" s="136"/>
      <c r="W2903"/>
      <c r="X2903" s="136"/>
      <c r="Y2903" s="136"/>
      <c r="Z2903" s="136"/>
      <c r="AA2903" s="136"/>
      <c r="AB2903" s="136"/>
      <c r="AC2903" s="136"/>
      <c r="AD2903" s="136"/>
      <c r="AE2903" s="136"/>
      <c r="AF2903" s="136"/>
      <c r="AG2903" s="136"/>
      <c r="AH2903" s="136"/>
      <c r="AI2903" s="136"/>
    </row>
    <row r="2904" spans="1:35" ht="15" x14ac:dyDescent="0.25">
      <c r="A2904" s="133">
        <v>410000</v>
      </c>
      <c r="B2904" s="133" t="s">
        <v>6599</v>
      </c>
      <c r="C2904" s="133">
        <v>4</v>
      </c>
      <c r="D2904" s="133" t="s">
        <v>5761</v>
      </c>
      <c r="E2904" s="133">
        <v>410</v>
      </c>
      <c r="F2904" s="133" t="s">
        <v>6599</v>
      </c>
      <c r="G2904" s="133">
        <v>41000</v>
      </c>
      <c r="H2904" s="133" t="s">
        <v>6599</v>
      </c>
      <c r="I2904" s="133">
        <v>110324</v>
      </c>
      <c r="J2904" s="133" t="s">
        <v>6620</v>
      </c>
      <c r="K2904" s="133" t="s">
        <v>843</v>
      </c>
      <c r="L2904" s="135" t="str">
        <f t="shared" si="90"/>
        <v>BA</v>
      </c>
      <c r="M2904" s="131">
        <f t="shared" si="91"/>
        <v>0</v>
      </c>
      <c r="P2904" s="136"/>
      <c r="Q2904" s="136"/>
      <c r="R2904" s="136"/>
      <c r="S2904" s="136"/>
      <c r="T2904"/>
      <c r="U2904" s="136"/>
      <c r="V2904" s="136"/>
      <c r="W2904"/>
      <c r="X2904" s="136"/>
      <c r="Y2904" s="136"/>
      <c r="Z2904" s="136"/>
      <c r="AA2904" s="136"/>
      <c r="AB2904" s="136"/>
      <c r="AC2904" s="136"/>
      <c r="AD2904" s="136"/>
      <c r="AE2904" s="136"/>
      <c r="AF2904" s="136"/>
      <c r="AG2904" s="136"/>
      <c r="AH2904" s="136"/>
      <c r="AI2904" s="136"/>
    </row>
    <row r="2905" spans="1:35" ht="15" x14ac:dyDescent="0.25">
      <c r="A2905" s="133">
        <v>410000</v>
      </c>
      <c r="B2905" s="133" t="s">
        <v>6599</v>
      </c>
      <c r="C2905" s="133">
        <v>4</v>
      </c>
      <c r="D2905" s="133" t="s">
        <v>5761</v>
      </c>
      <c r="E2905" s="133">
        <v>410</v>
      </c>
      <c r="F2905" s="133" t="s">
        <v>6599</v>
      </c>
      <c r="G2905" s="133">
        <v>41000</v>
      </c>
      <c r="H2905" s="133" t="s">
        <v>6599</v>
      </c>
      <c r="I2905" s="133">
        <v>110325</v>
      </c>
      <c r="J2905" s="133" t="s">
        <v>6622</v>
      </c>
      <c r="K2905" s="133" t="s">
        <v>843</v>
      </c>
      <c r="L2905" s="135" t="str">
        <f t="shared" si="90"/>
        <v>BA</v>
      </c>
      <c r="M2905" s="131">
        <f t="shared" si="91"/>
        <v>0</v>
      </c>
      <c r="P2905" s="136"/>
      <c r="Q2905" s="136"/>
      <c r="R2905" s="136"/>
      <c r="S2905" s="136"/>
      <c r="T2905"/>
      <c r="U2905" s="136"/>
      <c r="V2905" s="136"/>
      <c r="W2905"/>
      <c r="X2905" s="136"/>
      <c r="Y2905" s="136"/>
      <c r="Z2905" s="136"/>
      <c r="AA2905" s="136"/>
      <c r="AB2905" s="136"/>
      <c r="AC2905" s="136"/>
      <c r="AD2905" s="136"/>
      <c r="AE2905" s="136"/>
      <c r="AF2905" s="136"/>
      <c r="AG2905" s="136"/>
      <c r="AH2905" s="136"/>
      <c r="AI2905" s="136"/>
    </row>
    <row r="2906" spans="1:35" ht="15" x14ac:dyDescent="0.25">
      <c r="A2906" s="133">
        <v>410000</v>
      </c>
      <c r="B2906" s="133" t="s">
        <v>6599</v>
      </c>
      <c r="C2906" s="133">
        <v>4</v>
      </c>
      <c r="D2906" s="133" t="s">
        <v>5761</v>
      </c>
      <c r="E2906" s="133">
        <v>410</v>
      </c>
      <c r="F2906" s="133" t="s">
        <v>6599</v>
      </c>
      <c r="G2906" s="133">
        <v>41000</v>
      </c>
      <c r="H2906" s="133" t="s">
        <v>6599</v>
      </c>
      <c r="I2906" s="133">
        <v>110326</v>
      </c>
      <c r="J2906" s="133" t="s">
        <v>6624</v>
      </c>
      <c r="K2906" s="133" t="s">
        <v>843</v>
      </c>
      <c r="L2906" s="135" t="str">
        <f t="shared" si="90"/>
        <v>BA</v>
      </c>
      <c r="M2906" s="131">
        <f t="shared" si="91"/>
        <v>0</v>
      </c>
      <c r="P2906" s="136"/>
      <c r="Q2906" s="136"/>
      <c r="R2906" s="136"/>
      <c r="S2906" s="136"/>
      <c r="T2906"/>
      <c r="U2906" s="136"/>
      <c r="V2906" s="136"/>
      <c r="W2906"/>
      <c r="X2906" s="136"/>
      <c r="Y2906" s="136"/>
      <c r="Z2906" s="136"/>
      <c r="AA2906" s="136"/>
      <c r="AB2906" s="136"/>
      <c r="AC2906" s="136"/>
      <c r="AD2906" s="136"/>
      <c r="AE2906" s="136"/>
      <c r="AF2906" s="136"/>
      <c r="AG2906" s="136"/>
      <c r="AH2906" s="136"/>
      <c r="AI2906" s="136"/>
    </row>
    <row r="2907" spans="1:35" ht="15" x14ac:dyDescent="0.25">
      <c r="A2907" s="133">
        <v>410000</v>
      </c>
      <c r="B2907" s="133" t="s">
        <v>6599</v>
      </c>
      <c r="C2907" s="133">
        <v>4</v>
      </c>
      <c r="D2907" s="133" t="s">
        <v>5761</v>
      </c>
      <c r="E2907" s="133">
        <v>410</v>
      </c>
      <c r="F2907" s="133" t="s">
        <v>6599</v>
      </c>
      <c r="G2907" s="133">
        <v>41000</v>
      </c>
      <c r="H2907" s="133" t="s">
        <v>6599</v>
      </c>
      <c r="I2907" s="133">
        <v>110340</v>
      </c>
      <c r="J2907" s="133" t="s">
        <v>6626</v>
      </c>
      <c r="K2907" s="133" t="s">
        <v>843</v>
      </c>
      <c r="L2907" s="135" t="str">
        <f t="shared" si="90"/>
        <v>BA</v>
      </c>
      <c r="M2907" s="131">
        <f t="shared" si="91"/>
        <v>0</v>
      </c>
      <c r="P2907" s="136"/>
      <c r="Q2907" s="136"/>
      <c r="R2907" s="136"/>
      <c r="S2907" s="136"/>
      <c r="T2907"/>
      <c r="U2907" s="136"/>
      <c r="V2907" s="136"/>
      <c r="W2907"/>
      <c r="X2907" s="136"/>
      <c r="Y2907" s="136"/>
      <c r="Z2907" s="136"/>
      <c r="AA2907" s="136"/>
      <c r="AB2907" s="136"/>
      <c r="AC2907" s="136"/>
      <c r="AD2907" s="136"/>
      <c r="AE2907" s="136"/>
      <c r="AF2907" s="136"/>
      <c r="AG2907" s="136"/>
      <c r="AH2907" s="136"/>
      <c r="AI2907" s="136"/>
    </row>
    <row r="2908" spans="1:35" ht="15" x14ac:dyDescent="0.25">
      <c r="A2908" s="133">
        <v>410000</v>
      </c>
      <c r="B2908" s="133" t="s">
        <v>6599</v>
      </c>
      <c r="C2908" s="133">
        <v>4</v>
      </c>
      <c r="D2908" s="133" t="s">
        <v>5761</v>
      </c>
      <c r="E2908" s="133">
        <v>410</v>
      </c>
      <c r="F2908" s="133" t="s">
        <v>6599</v>
      </c>
      <c r="G2908" s="133">
        <v>41000</v>
      </c>
      <c r="H2908" s="133" t="s">
        <v>6599</v>
      </c>
      <c r="I2908" s="133">
        <v>110345</v>
      </c>
      <c r="J2908" s="133" t="s">
        <v>6628</v>
      </c>
      <c r="K2908" s="133" t="s">
        <v>843</v>
      </c>
      <c r="L2908" s="135" t="str">
        <f t="shared" si="90"/>
        <v>BA</v>
      </c>
      <c r="M2908" s="131">
        <f t="shared" si="91"/>
        <v>0</v>
      </c>
      <c r="P2908" s="136"/>
      <c r="Q2908" s="136"/>
      <c r="R2908" s="136"/>
      <c r="S2908" s="136"/>
      <c r="T2908"/>
      <c r="U2908" s="136"/>
      <c r="V2908" s="136"/>
      <c r="W2908"/>
      <c r="X2908" s="136"/>
      <c r="Y2908" s="136"/>
      <c r="Z2908" s="136"/>
      <c r="AA2908" s="136"/>
      <c r="AB2908" s="136"/>
      <c r="AC2908" s="136"/>
      <c r="AD2908" s="136"/>
      <c r="AE2908" s="136"/>
      <c r="AF2908" s="136"/>
      <c r="AG2908" s="136"/>
      <c r="AH2908" s="136"/>
      <c r="AI2908" s="136"/>
    </row>
    <row r="2909" spans="1:35" ht="15" x14ac:dyDescent="0.25">
      <c r="A2909" s="133">
        <v>410000</v>
      </c>
      <c r="B2909" s="133" t="s">
        <v>6599</v>
      </c>
      <c r="C2909" s="133">
        <v>4</v>
      </c>
      <c r="D2909" s="133" t="s">
        <v>5761</v>
      </c>
      <c r="E2909" s="133">
        <v>410</v>
      </c>
      <c r="F2909" s="133" t="s">
        <v>6599</v>
      </c>
      <c r="G2909" s="133">
        <v>41000</v>
      </c>
      <c r="H2909" s="133" t="s">
        <v>6599</v>
      </c>
      <c r="I2909" s="133">
        <v>110358</v>
      </c>
      <c r="J2909" s="133" t="s">
        <v>6630</v>
      </c>
      <c r="K2909" s="133" t="s">
        <v>843</v>
      </c>
      <c r="L2909" s="135" t="str">
        <f t="shared" si="90"/>
        <v>BA</v>
      </c>
      <c r="M2909" s="131">
        <f t="shared" si="91"/>
        <v>0</v>
      </c>
      <c r="P2909" s="136"/>
      <c r="Q2909" s="136"/>
      <c r="R2909" s="136"/>
      <c r="S2909" s="136"/>
      <c r="T2909"/>
      <c r="U2909" s="136"/>
      <c r="V2909" s="136"/>
      <c r="W2909"/>
      <c r="X2909" s="136"/>
      <c r="Y2909" s="136"/>
      <c r="Z2909" s="136"/>
      <c r="AA2909" s="136"/>
      <c r="AB2909" s="136"/>
      <c r="AC2909" s="136"/>
      <c r="AD2909" s="136"/>
      <c r="AE2909" s="136"/>
      <c r="AF2909" s="136"/>
      <c r="AG2909" s="136"/>
      <c r="AH2909" s="136"/>
      <c r="AI2909" s="136"/>
    </row>
    <row r="2910" spans="1:35" ht="15" x14ac:dyDescent="0.25">
      <c r="A2910" s="133">
        <v>410000</v>
      </c>
      <c r="B2910" s="133" t="s">
        <v>6599</v>
      </c>
      <c r="C2910" s="133">
        <v>4</v>
      </c>
      <c r="D2910" s="133" t="s">
        <v>5761</v>
      </c>
      <c r="E2910" s="133">
        <v>410</v>
      </c>
      <c r="F2910" s="133" t="s">
        <v>6599</v>
      </c>
      <c r="G2910" s="133">
        <v>41000</v>
      </c>
      <c r="H2910" s="133" t="s">
        <v>6599</v>
      </c>
      <c r="I2910" s="133">
        <v>110370</v>
      </c>
      <c r="J2910" s="133" t="s">
        <v>6632</v>
      </c>
      <c r="K2910" s="133" t="s">
        <v>843</v>
      </c>
      <c r="L2910" s="135" t="str">
        <f t="shared" si="90"/>
        <v>BA</v>
      </c>
      <c r="M2910" s="131">
        <f t="shared" si="91"/>
        <v>0</v>
      </c>
      <c r="P2910" s="136"/>
      <c r="Q2910" s="136"/>
      <c r="R2910" s="136"/>
      <c r="S2910" s="136"/>
      <c r="T2910"/>
      <c r="U2910" s="136"/>
      <c r="V2910" s="136"/>
      <c r="W2910"/>
      <c r="X2910" s="136"/>
      <c r="Y2910" s="136"/>
      <c r="Z2910" s="136"/>
      <c r="AA2910" s="136"/>
      <c r="AB2910" s="136"/>
      <c r="AC2910" s="136"/>
      <c r="AD2910" s="136"/>
      <c r="AE2910" s="136"/>
      <c r="AF2910" s="136"/>
      <c r="AG2910" s="136"/>
      <c r="AH2910" s="136"/>
      <c r="AI2910" s="136"/>
    </row>
    <row r="2911" spans="1:35" ht="15" x14ac:dyDescent="0.25">
      <c r="A2911" s="133">
        <v>410000</v>
      </c>
      <c r="B2911" s="133" t="s">
        <v>6599</v>
      </c>
      <c r="C2911" s="133">
        <v>4</v>
      </c>
      <c r="D2911" s="133" t="s">
        <v>5761</v>
      </c>
      <c r="E2911" s="133">
        <v>410</v>
      </c>
      <c r="F2911" s="133" t="s">
        <v>6599</v>
      </c>
      <c r="G2911" s="133">
        <v>41000</v>
      </c>
      <c r="H2911" s="133" t="s">
        <v>6599</v>
      </c>
      <c r="I2911" s="133">
        <v>110390</v>
      </c>
      <c r="J2911" s="133" t="s">
        <v>6634</v>
      </c>
      <c r="K2911" s="133" t="s">
        <v>843</v>
      </c>
      <c r="L2911" s="135" t="str">
        <f t="shared" si="90"/>
        <v>BA</v>
      </c>
      <c r="M2911" s="131">
        <f t="shared" si="91"/>
        <v>0</v>
      </c>
      <c r="P2911" s="136"/>
      <c r="Q2911" s="136"/>
      <c r="R2911" s="136"/>
      <c r="S2911" s="136"/>
      <c r="T2911"/>
      <c r="U2911" s="136"/>
      <c r="V2911" s="136"/>
      <c r="W2911"/>
      <c r="X2911" s="136"/>
      <c r="Y2911" s="136"/>
      <c r="Z2911" s="136"/>
      <c r="AA2911" s="136"/>
      <c r="AB2911" s="136"/>
      <c r="AC2911" s="136"/>
      <c r="AD2911" s="136"/>
      <c r="AE2911" s="136"/>
      <c r="AF2911" s="136"/>
      <c r="AG2911" s="136"/>
      <c r="AH2911" s="136"/>
      <c r="AI2911" s="136"/>
    </row>
    <row r="2912" spans="1:35" ht="15" x14ac:dyDescent="0.25">
      <c r="A2912" s="133">
        <v>410000</v>
      </c>
      <c r="B2912" s="133" t="s">
        <v>6599</v>
      </c>
      <c r="C2912" s="133">
        <v>4</v>
      </c>
      <c r="D2912" s="133" t="s">
        <v>5761</v>
      </c>
      <c r="E2912" s="133">
        <v>410</v>
      </c>
      <c r="F2912" s="133" t="s">
        <v>6599</v>
      </c>
      <c r="G2912" s="133">
        <v>41000</v>
      </c>
      <c r="H2912" s="133" t="s">
        <v>6599</v>
      </c>
      <c r="I2912" s="133">
        <v>110500</v>
      </c>
      <c r="J2912" s="133" t="s">
        <v>6636</v>
      </c>
      <c r="K2912" s="133" t="s">
        <v>843</v>
      </c>
      <c r="L2912" s="135" t="str">
        <f t="shared" si="90"/>
        <v>BA</v>
      </c>
      <c r="M2912" s="131">
        <f t="shared" si="91"/>
        <v>0</v>
      </c>
      <c r="P2912" s="136"/>
      <c r="Q2912" s="136"/>
      <c r="R2912" s="136"/>
      <c r="S2912" s="136"/>
      <c r="T2912"/>
      <c r="U2912" s="136"/>
      <c r="V2912" s="136"/>
      <c r="W2912"/>
      <c r="X2912" s="136"/>
      <c r="Y2912" s="136"/>
      <c r="Z2912" s="136"/>
      <c r="AA2912" s="136"/>
      <c r="AB2912" s="136"/>
      <c r="AC2912" s="136"/>
      <c r="AD2912" s="136"/>
      <c r="AE2912" s="136"/>
      <c r="AF2912" s="136"/>
      <c r="AG2912" s="136"/>
      <c r="AH2912" s="136"/>
      <c r="AI2912" s="136"/>
    </row>
    <row r="2913" spans="1:35" ht="15" x14ac:dyDescent="0.25">
      <c r="A2913" s="133">
        <v>410000</v>
      </c>
      <c r="B2913" s="133" t="s">
        <v>6599</v>
      </c>
      <c r="C2913" s="133">
        <v>4</v>
      </c>
      <c r="D2913" s="133" t="s">
        <v>5761</v>
      </c>
      <c r="E2913" s="133">
        <v>410</v>
      </c>
      <c r="F2913" s="133" t="s">
        <v>6599</v>
      </c>
      <c r="G2913" s="133">
        <v>41000</v>
      </c>
      <c r="H2913" s="133" t="s">
        <v>6599</v>
      </c>
      <c r="I2913" s="133">
        <v>110510</v>
      </c>
      <c r="J2913" s="133" t="s">
        <v>6638</v>
      </c>
      <c r="K2913" s="133" t="s">
        <v>843</v>
      </c>
      <c r="L2913" s="135" t="str">
        <f t="shared" si="90"/>
        <v>BA</v>
      </c>
      <c r="M2913" s="131">
        <f t="shared" si="91"/>
        <v>0</v>
      </c>
      <c r="P2913" s="136"/>
      <c r="Q2913" s="136"/>
      <c r="R2913" s="136"/>
      <c r="S2913" s="136"/>
      <c r="T2913"/>
      <c r="U2913" s="136"/>
      <c r="V2913" s="136"/>
      <c r="W2913"/>
      <c r="X2913" s="136"/>
      <c r="Y2913" s="136"/>
      <c r="Z2913" s="136"/>
      <c r="AA2913" s="136"/>
      <c r="AB2913" s="136"/>
      <c r="AC2913" s="136"/>
      <c r="AD2913" s="136"/>
      <c r="AE2913" s="136"/>
      <c r="AF2913" s="136"/>
      <c r="AG2913" s="136"/>
      <c r="AH2913" s="136"/>
      <c r="AI2913" s="136"/>
    </row>
    <row r="2914" spans="1:35" ht="15" x14ac:dyDescent="0.25">
      <c r="A2914" s="133">
        <v>410000</v>
      </c>
      <c r="B2914" s="133" t="s">
        <v>6599</v>
      </c>
      <c r="C2914" s="133">
        <v>4</v>
      </c>
      <c r="D2914" s="133" t="s">
        <v>5761</v>
      </c>
      <c r="E2914" s="133">
        <v>410</v>
      </c>
      <c r="F2914" s="133" t="s">
        <v>6599</v>
      </c>
      <c r="G2914" s="133">
        <v>41000</v>
      </c>
      <c r="H2914" s="133" t="s">
        <v>6599</v>
      </c>
      <c r="I2914" s="133">
        <v>110511</v>
      </c>
      <c r="J2914" s="133" t="s">
        <v>6640</v>
      </c>
      <c r="K2914" s="133" t="s">
        <v>843</v>
      </c>
      <c r="L2914" s="135" t="str">
        <f t="shared" si="90"/>
        <v>BA</v>
      </c>
      <c r="M2914" s="131">
        <f t="shared" si="91"/>
        <v>0</v>
      </c>
      <c r="P2914" s="136"/>
      <c r="Q2914" s="136"/>
      <c r="R2914" s="136"/>
      <c r="S2914" s="136"/>
      <c r="T2914"/>
      <c r="U2914" s="136"/>
      <c r="V2914" s="136"/>
      <c r="W2914"/>
      <c r="X2914" s="136"/>
      <c r="Y2914" s="136"/>
      <c r="Z2914" s="136"/>
      <c r="AA2914" s="136"/>
      <c r="AB2914" s="136"/>
      <c r="AC2914" s="136"/>
      <c r="AD2914" s="136"/>
      <c r="AE2914" s="136"/>
      <c r="AF2914" s="136"/>
      <c r="AG2914" s="136"/>
      <c r="AH2914" s="136"/>
      <c r="AI2914" s="136"/>
    </row>
    <row r="2915" spans="1:35" ht="15" x14ac:dyDescent="0.25">
      <c r="A2915" s="133">
        <v>410000</v>
      </c>
      <c r="B2915" s="133" t="s">
        <v>6599</v>
      </c>
      <c r="C2915" s="133">
        <v>4</v>
      </c>
      <c r="D2915" s="133" t="s">
        <v>5761</v>
      </c>
      <c r="E2915" s="133">
        <v>410</v>
      </c>
      <c r="F2915" s="133" t="s">
        <v>6599</v>
      </c>
      <c r="G2915" s="133">
        <v>41000</v>
      </c>
      <c r="H2915" s="133" t="s">
        <v>6599</v>
      </c>
      <c r="I2915" s="133">
        <v>110512</v>
      </c>
      <c r="J2915" s="133" t="s">
        <v>6642</v>
      </c>
      <c r="K2915" s="133" t="s">
        <v>843</v>
      </c>
      <c r="L2915" s="135" t="str">
        <f t="shared" si="90"/>
        <v>BA</v>
      </c>
      <c r="M2915" s="131">
        <f t="shared" si="91"/>
        <v>0</v>
      </c>
      <c r="P2915" s="136"/>
      <c r="Q2915" s="136"/>
      <c r="R2915" s="136"/>
      <c r="S2915" s="136"/>
      <c r="T2915"/>
      <c r="U2915" s="136"/>
      <c r="V2915" s="136"/>
      <c r="W2915"/>
      <c r="X2915" s="136"/>
      <c r="Y2915" s="136"/>
      <c r="Z2915" s="136"/>
      <c r="AA2915" s="136"/>
      <c r="AB2915" s="136"/>
      <c r="AC2915" s="136"/>
      <c r="AD2915" s="136"/>
      <c r="AE2915" s="136"/>
      <c r="AF2915" s="136"/>
      <c r="AG2915" s="136"/>
      <c r="AH2915" s="136"/>
      <c r="AI2915" s="136"/>
    </row>
    <row r="2916" spans="1:35" ht="15" x14ac:dyDescent="0.25">
      <c r="A2916" s="133">
        <v>410000</v>
      </c>
      <c r="B2916" s="133" t="s">
        <v>6599</v>
      </c>
      <c r="C2916" s="133">
        <v>4</v>
      </c>
      <c r="D2916" s="133" t="s">
        <v>5761</v>
      </c>
      <c r="E2916" s="133">
        <v>410</v>
      </c>
      <c r="F2916" s="133" t="s">
        <v>6599</v>
      </c>
      <c r="G2916" s="133">
        <v>41000</v>
      </c>
      <c r="H2916" s="133" t="s">
        <v>6599</v>
      </c>
      <c r="I2916" s="133">
        <v>110528</v>
      </c>
      <c r="J2916" s="133" t="s">
        <v>6644</v>
      </c>
      <c r="K2916" s="133" t="s">
        <v>843</v>
      </c>
      <c r="L2916" s="135" t="str">
        <f t="shared" si="90"/>
        <v>BA</v>
      </c>
      <c r="M2916" s="131">
        <f t="shared" si="91"/>
        <v>0</v>
      </c>
      <c r="P2916" s="136"/>
      <c r="Q2916" s="136"/>
      <c r="R2916" s="136"/>
      <c r="S2916" s="136"/>
      <c r="T2916"/>
      <c r="U2916" s="136"/>
      <c r="V2916" s="136"/>
      <c r="W2916"/>
      <c r="X2916" s="136"/>
      <c r="Y2916" s="136"/>
      <c r="Z2916" s="136"/>
      <c r="AA2916" s="136"/>
      <c r="AB2916" s="136"/>
      <c r="AC2916" s="136"/>
      <c r="AD2916" s="136"/>
      <c r="AE2916" s="136"/>
      <c r="AF2916" s="136"/>
      <c r="AG2916" s="136"/>
      <c r="AH2916" s="136"/>
      <c r="AI2916" s="136"/>
    </row>
    <row r="2917" spans="1:35" ht="15" x14ac:dyDescent="0.25">
      <c r="A2917" s="133">
        <v>410000</v>
      </c>
      <c r="B2917" s="133" t="s">
        <v>6599</v>
      </c>
      <c r="C2917" s="133">
        <v>4</v>
      </c>
      <c r="D2917" s="133" t="s">
        <v>5761</v>
      </c>
      <c r="E2917" s="133">
        <v>410</v>
      </c>
      <c r="F2917" s="133" t="s">
        <v>6599</v>
      </c>
      <c r="G2917" s="133">
        <v>41000</v>
      </c>
      <c r="H2917" s="133" t="s">
        <v>6599</v>
      </c>
      <c r="I2917" s="133">
        <v>332135</v>
      </c>
      <c r="J2917" s="133" t="s">
        <v>6646</v>
      </c>
      <c r="K2917" s="133" t="s">
        <v>843</v>
      </c>
      <c r="L2917" s="135" t="str">
        <f t="shared" si="90"/>
        <v>BA</v>
      </c>
      <c r="M2917" s="131">
        <f t="shared" si="91"/>
        <v>0</v>
      </c>
      <c r="P2917" s="136"/>
      <c r="Q2917" s="136"/>
      <c r="R2917" s="136"/>
      <c r="S2917" s="136"/>
      <c r="T2917"/>
      <c r="U2917" s="136"/>
      <c r="V2917" s="136"/>
      <c r="W2917"/>
      <c r="X2917" s="136"/>
      <c r="Y2917" s="136"/>
      <c r="Z2917" s="136"/>
      <c r="AA2917" s="136"/>
      <c r="AB2917" s="136"/>
      <c r="AC2917" s="136"/>
      <c r="AD2917" s="136"/>
      <c r="AE2917" s="136"/>
      <c r="AF2917" s="136"/>
      <c r="AG2917" s="136"/>
      <c r="AH2917" s="136"/>
      <c r="AI2917" s="136"/>
    </row>
    <row r="2918" spans="1:35" ht="15" x14ac:dyDescent="0.25">
      <c r="A2918" s="133">
        <v>410000</v>
      </c>
      <c r="B2918" s="133" t="s">
        <v>6599</v>
      </c>
      <c r="C2918" s="133">
        <v>4</v>
      </c>
      <c r="D2918" s="133" t="s">
        <v>5761</v>
      </c>
      <c r="E2918" s="133">
        <v>410</v>
      </c>
      <c r="F2918" s="133" t="s">
        <v>6599</v>
      </c>
      <c r="G2918" s="133">
        <v>41000</v>
      </c>
      <c r="H2918" s="133" t="s">
        <v>6599</v>
      </c>
      <c r="I2918" s="133">
        <v>332136</v>
      </c>
      <c r="J2918" s="133" t="s">
        <v>6648</v>
      </c>
      <c r="K2918" s="133" t="s">
        <v>843</v>
      </c>
      <c r="L2918" s="135" t="str">
        <f t="shared" si="90"/>
        <v>BA</v>
      </c>
      <c r="M2918" s="131">
        <f t="shared" si="91"/>
        <v>0</v>
      </c>
      <c r="P2918" s="136"/>
      <c r="Q2918" s="136"/>
      <c r="R2918" s="136"/>
      <c r="S2918" s="136"/>
      <c r="T2918"/>
      <c r="U2918" s="136"/>
      <c r="V2918" s="136"/>
      <c r="W2918"/>
      <c r="X2918" s="136"/>
      <c r="Y2918" s="136"/>
      <c r="Z2918" s="136"/>
      <c r="AA2918" s="136"/>
      <c r="AB2918" s="136"/>
      <c r="AC2918" s="136"/>
      <c r="AD2918" s="136"/>
      <c r="AE2918" s="136"/>
      <c r="AF2918" s="136"/>
      <c r="AG2918" s="136"/>
      <c r="AH2918" s="136"/>
      <c r="AI2918" s="136"/>
    </row>
    <row r="2919" spans="1:35" ht="15" x14ac:dyDescent="0.25">
      <c r="A2919" s="133">
        <v>410000</v>
      </c>
      <c r="B2919" s="133" t="s">
        <v>6599</v>
      </c>
      <c r="C2919" s="133">
        <v>4</v>
      </c>
      <c r="D2919" s="133" t="s">
        <v>5761</v>
      </c>
      <c r="E2919" s="133">
        <v>410</v>
      </c>
      <c r="F2919" s="133" t="s">
        <v>6599</v>
      </c>
      <c r="G2919" s="133">
        <v>41000</v>
      </c>
      <c r="H2919" s="133" t="s">
        <v>6599</v>
      </c>
      <c r="I2919" s="133">
        <v>335146</v>
      </c>
      <c r="J2919" s="133" t="s">
        <v>6650</v>
      </c>
      <c r="K2919" s="133" t="s">
        <v>843</v>
      </c>
      <c r="L2919" s="135" t="str">
        <f t="shared" si="90"/>
        <v>BA</v>
      </c>
      <c r="M2919" s="131">
        <f t="shared" si="91"/>
        <v>0</v>
      </c>
      <c r="P2919" s="136"/>
      <c r="Q2919" s="136"/>
      <c r="R2919" s="136"/>
      <c r="S2919" s="136"/>
      <c r="T2919"/>
      <c r="U2919" s="136"/>
      <c r="V2919" s="136"/>
      <c r="W2919"/>
      <c r="X2919" s="136"/>
      <c r="Y2919" s="136"/>
      <c r="Z2919" s="136"/>
      <c r="AA2919" s="136"/>
      <c r="AB2919" s="136"/>
      <c r="AC2919" s="136"/>
      <c r="AD2919" s="136"/>
      <c r="AE2919" s="136"/>
      <c r="AF2919" s="136"/>
      <c r="AG2919" s="136"/>
      <c r="AH2919" s="136"/>
      <c r="AI2919" s="136"/>
    </row>
    <row r="2920" spans="1:35" ht="15" x14ac:dyDescent="0.25">
      <c r="A2920" s="133">
        <v>410000</v>
      </c>
      <c r="B2920" s="133" t="s">
        <v>6599</v>
      </c>
      <c r="C2920" s="133">
        <v>4</v>
      </c>
      <c r="D2920" s="133" t="s">
        <v>5761</v>
      </c>
      <c r="E2920" s="133">
        <v>410</v>
      </c>
      <c r="F2920" s="133" t="s">
        <v>6599</v>
      </c>
      <c r="G2920" s="133">
        <v>41000</v>
      </c>
      <c r="H2920" s="133" t="s">
        <v>6599</v>
      </c>
      <c r="I2920" s="133">
        <v>559469</v>
      </c>
      <c r="J2920" s="133" t="s">
        <v>6652</v>
      </c>
      <c r="K2920" s="133" t="s">
        <v>604</v>
      </c>
      <c r="L2920" s="135" t="str">
        <f t="shared" si="90"/>
        <v>BA</v>
      </c>
      <c r="M2920" s="131">
        <f t="shared" si="91"/>
        <v>0</v>
      </c>
      <c r="P2920" s="136"/>
      <c r="Q2920" s="136"/>
      <c r="R2920" s="136"/>
      <c r="S2920" s="136"/>
      <c r="T2920"/>
      <c r="U2920" s="136"/>
      <c r="V2920" s="136"/>
      <c r="W2920"/>
      <c r="X2920" s="136"/>
      <c r="Y2920" s="136"/>
      <c r="Z2920" s="136"/>
      <c r="AA2920" s="136"/>
      <c r="AB2920" s="136"/>
      <c r="AC2920" s="136"/>
      <c r="AD2920" s="136"/>
      <c r="AE2920" s="136"/>
      <c r="AF2920" s="136"/>
      <c r="AG2920" s="136"/>
      <c r="AH2920" s="136"/>
      <c r="AI2920" s="136"/>
    </row>
    <row r="2921" spans="1:35" ht="15" x14ac:dyDescent="0.25">
      <c r="A2921" s="133">
        <v>410000</v>
      </c>
      <c r="B2921" s="133" t="s">
        <v>6599</v>
      </c>
      <c r="C2921" s="133">
        <v>4</v>
      </c>
      <c r="D2921" s="133" t="s">
        <v>5761</v>
      </c>
      <c r="E2921" s="133">
        <v>410</v>
      </c>
      <c r="F2921" s="133" t="s">
        <v>6599</v>
      </c>
      <c r="G2921" s="133">
        <v>41000</v>
      </c>
      <c r="H2921" s="133" t="s">
        <v>6599</v>
      </c>
      <c r="I2921" s="133">
        <v>990106</v>
      </c>
      <c r="J2921" s="133" t="s">
        <v>6654</v>
      </c>
      <c r="K2921" s="133" t="s">
        <v>538</v>
      </c>
      <c r="L2921" s="135" t="str">
        <f t="shared" si="90"/>
        <v>BA</v>
      </c>
      <c r="M2921" s="131">
        <f t="shared" si="91"/>
        <v>0</v>
      </c>
      <c r="P2921" s="136"/>
      <c r="Q2921" s="136"/>
      <c r="R2921" s="136"/>
      <c r="S2921" s="136"/>
      <c r="T2921"/>
      <c r="U2921" s="136"/>
      <c r="V2921" s="136"/>
      <c r="W2921"/>
      <c r="X2921" s="136"/>
      <c r="Y2921" s="136"/>
      <c r="Z2921" s="136"/>
      <c r="AA2921" s="136"/>
      <c r="AB2921" s="136"/>
      <c r="AC2921" s="136"/>
      <c r="AD2921" s="136"/>
      <c r="AE2921" s="136"/>
      <c r="AF2921" s="136"/>
      <c r="AG2921" s="136"/>
      <c r="AH2921" s="136"/>
      <c r="AI2921" s="136"/>
    </row>
    <row r="2922" spans="1:35" ht="15" x14ac:dyDescent="0.25">
      <c r="A2922" s="133" t="s">
        <v>6655</v>
      </c>
      <c r="B2922" s="133" t="s">
        <v>6656</v>
      </c>
      <c r="C2922" s="133">
        <v>4</v>
      </c>
      <c r="D2922" s="133" t="s">
        <v>5761</v>
      </c>
      <c r="E2922" s="133">
        <v>410</v>
      </c>
      <c r="F2922" s="133" t="s">
        <v>6599</v>
      </c>
      <c r="G2922" s="133">
        <v>41000</v>
      </c>
      <c r="H2922" s="133" t="s">
        <v>6599</v>
      </c>
      <c r="I2922" s="133"/>
      <c r="J2922" s="133"/>
      <c r="K2922" s="133"/>
      <c r="L2922" s="135" t="str">
        <f t="shared" si="90"/>
        <v>BA</v>
      </c>
      <c r="M2922" s="131">
        <f t="shared" si="91"/>
        <v>0</v>
      </c>
      <c r="P2922" s="136"/>
      <c r="Q2922" s="136"/>
      <c r="R2922" s="136"/>
      <c r="S2922" s="136"/>
      <c r="T2922"/>
      <c r="U2922" s="136"/>
      <c r="V2922" s="136"/>
      <c r="W2922"/>
      <c r="X2922" s="136"/>
      <c r="Y2922" s="136"/>
      <c r="Z2922" s="136"/>
      <c r="AA2922" s="136"/>
      <c r="AB2922" s="136"/>
      <c r="AC2922" s="136"/>
      <c r="AD2922" s="136"/>
      <c r="AE2922" s="136"/>
      <c r="AF2922" s="136"/>
      <c r="AG2922" s="136"/>
      <c r="AH2922" s="136"/>
      <c r="AI2922" s="136"/>
    </row>
    <row r="2923" spans="1:35" ht="15" x14ac:dyDescent="0.25">
      <c r="A2923" s="133" t="s">
        <v>6657</v>
      </c>
      <c r="B2923" s="133" t="s">
        <v>6626</v>
      </c>
      <c r="C2923" s="133">
        <v>4</v>
      </c>
      <c r="D2923" s="133" t="s">
        <v>5761</v>
      </c>
      <c r="E2923" s="133">
        <v>410</v>
      </c>
      <c r="F2923" s="133" t="s">
        <v>6599</v>
      </c>
      <c r="G2923" s="133">
        <v>41000</v>
      </c>
      <c r="H2923" s="133" t="s">
        <v>6599</v>
      </c>
      <c r="I2923" s="133"/>
      <c r="J2923" s="133"/>
      <c r="K2923" s="133"/>
      <c r="L2923" s="135" t="str">
        <f t="shared" si="90"/>
        <v>BA</v>
      </c>
      <c r="M2923" s="131">
        <f t="shared" si="91"/>
        <v>0</v>
      </c>
      <c r="P2923" s="136"/>
      <c r="Q2923" s="136"/>
      <c r="R2923" s="136"/>
      <c r="S2923" s="136"/>
      <c r="T2923"/>
      <c r="U2923" s="136"/>
      <c r="V2923" s="136"/>
      <c r="W2923"/>
      <c r="X2923" s="136"/>
      <c r="Y2923" s="136"/>
      <c r="Z2923" s="136"/>
      <c r="AA2923" s="136"/>
      <c r="AB2923" s="136"/>
      <c r="AC2923" s="136"/>
      <c r="AD2923" s="136"/>
      <c r="AE2923" s="136"/>
      <c r="AF2923" s="136"/>
      <c r="AG2923" s="136"/>
      <c r="AH2923" s="136"/>
      <c r="AI2923" s="136"/>
    </row>
    <row r="2924" spans="1:35" ht="15" x14ac:dyDescent="0.25">
      <c r="A2924" s="133" t="s">
        <v>6658</v>
      </c>
      <c r="B2924" s="133" t="s">
        <v>6659</v>
      </c>
      <c r="C2924" s="133">
        <v>4</v>
      </c>
      <c r="D2924" s="133" t="s">
        <v>5761</v>
      </c>
      <c r="E2924" s="133">
        <v>410</v>
      </c>
      <c r="F2924" s="133" t="s">
        <v>6599</v>
      </c>
      <c r="G2924" s="133">
        <v>41000</v>
      </c>
      <c r="H2924" s="133" t="s">
        <v>6599</v>
      </c>
      <c r="I2924" s="133"/>
      <c r="J2924" s="133"/>
      <c r="K2924" s="133"/>
      <c r="L2924" s="135" t="str">
        <f t="shared" si="90"/>
        <v>BA</v>
      </c>
      <c r="M2924" s="131">
        <f t="shared" si="91"/>
        <v>0</v>
      </c>
      <c r="P2924" s="136"/>
      <c r="Q2924" s="136"/>
      <c r="R2924" s="136"/>
      <c r="S2924" s="136"/>
      <c r="T2924"/>
      <c r="U2924" s="136"/>
      <c r="V2924" s="136"/>
      <c r="W2924"/>
      <c r="X2924" s="136"/>
      <c r="Y2924" s="136"/>
      <c r="Z2924" s="136"/>
      <c r="AA2924" s="136"/>
      <c r="AB2924" s="136"/>
      <c r="AC2924" s="136"/>
      <c r="AD2924" s="136"/>
      <c r="AE2924" s="136"/>
      <c r="AF2924" s="136"/>
      <c r="AG2924" s="136"/>
      <c r="AH2924" s="136"/>
      <c r="AI2924" s="136"/>
    </row>
    <row r="2925" spans="1:35" ht="15" x14ac:dyDescent="0.25">
      <c r="A2925" s="133" t="s">
        <v>6660</v>
      </c>
      <c r="B2925" s="133" t="s">
        <v>6628</v>
      </c>
      <c r="C2925" s="133">
        <v>4</v>
      </c>
      <c r="D2925" s="133" t="s">
        <v>5761</v>
      </c>
      <c r="E2925" s="133">
        <v>410</v>
      </c>
      <c r="F2925" s="133" t="s">
        <v>6599</v>
      </c>
      <c r="G2925" s="133">
        <v>41000</v>
      </c>
      <c r="H2925" s="133" t="s">
        <v>6599</v>
      </c>
      <c r="I2925" s="133"/>
      <c r="J2925" s="133"/>
      <c r="K2925" s="133"/>
      <c r="L2925" s="135" t="str">
        <f t="shared" si="90"/>
        <v>BA</v>
      </c>
      <c r="M2925" s="131">
        <f t="shared" si="91"/>
        <v>0</v>
      </c>
      <c r="P2925" s="136"/>
      <c r="Q2925" s="136"/>
      <c r="R2925" s="136"/>
      <c r="S2925" s="136"/>
      <c r="T2925"/>
      <c r="U2925" s="136"/>
      <c r="V2925" s="136"/>
      <c r="W2925"/>
      <c r="X2925" s="136"/>
      <c r="Y2925" s="136"/>
      <c r="Z2925" s="136"/>
      <c r="AA2925" s="136"/>
      <c r="AB2925" s="136"/>
      <c r="AC2925" s="136"/>
      <c r="AD2925" s="136"/>
      <c r="AE2925" s="136"/>
      <c r="AF2925" s="136"/>
      <c r="AG2925" s="136"/>
      <c r="AH2925" s="136"/>
      <c r="AI2925" s="136"/>
    </row>
    <row r="2926" spans="1:35" ht="15" x14ac:dyDescent="0.25">
      <c r="A2926" s="133" t="s">
        <v>6661</v>
      </c>
      <c r="B2926" s="133" t="s">
        <v>6662</v>
      </c>
      <c r="C2926" s="133">
        <v>4</v>
      </c>
      <c r="D2926" s="133" t="s">
        <v>5761</v>
      </c>
      <c r="E2926" s="133">
        <v>410</v>
      </c>
      <c r="F2926" s="133" t="s">
        <v>6599</v>
      </c>
      <c r="G2926" s="133">
        <v>41000</v>
      </c>
      <c r="H2926" s="133" t="s">
        <v>6599</v>
      </c>
      <c r="I2926" s="133"/>
      <c r="J2926" s="133"/>
      <c r="K2926" s="133"/>
      <c r="L2926" s="135" t="str">
        <f t="shared" si="90"/>
        <v>BA</v>
      </c>
      <c r="M2926" s="131">
        <f t="shared" si="91"/>
        <v>0</v>
      </c>
      <c r="P2926" s="136"/>
      <c r="Q2926" s="136"/>
      <c r="R2926" s="136"/>
      <c r="S2926" s="136"/>
      <c r="T2926"/>
      <c r="U2926" s="136"/>
      <c r="V2926" s="136"/>
      <c r="W2926"/>
      <c r="X2926" s="136"/>
      <c r="Y2926" s="136"/>
      <c r="Z2926" s="136"/>
      <c r="AA2926" s="136"/>
      <c r="AB2926" s="136"/>
      <c r="AC2926" s="136"/>
      <c r="AD2926" s="136"/>
      <c r="AE2926" s="136"/>
      <c r="AF2926" s="136"/>
      <c r="AG2926" s="136"/>
      <c r="AH2926" s="136"/>
      <c r="AI2926" s="136"/>
    </row>
    <row r="2927" spans="1:35" ht="15" x14ac:dyDescent="0.25">
      <c r="A2927" s="133" t="s">
        <v>6663</v>
      </c>
      <c r="B2927" s="133" t="s">
        <v>6664</v>
      </c>
      <c r="C2927" s="133">
        <v>4</v>
      </c>
      <c r="D2927" s="133" t="s">
        <v>5761</v>
      </c>
      <c r="E2927" s="133">
        <v>410</v>
      </c>
      <c r="F2927" s="133" t="s">
        <v>6599</v>
      </c>
      <c r="G2927" s="133">
        <v>41000</v>
      </c>
      <c r="H2927" s="133" t="s">
        <v>6599</v>
      </c>
      <c r="I2927" s="133"/>
      <c r="J2927" s="133"/>
      <c r="K2927" s="133"/>
      <c r="L2927" s="135" t="str">
        <f t="shared" si="90"/>
        <v>BA</v>
      </c>
      <c r="M2927" s="131">
        <f t="shared" si="91"/>
        <v>0</v>
      </c>
      <c r="P2927" s="136"/>
      <c r="Q2927" s="136"/>
      <c r="R2927" s="136"/>
      <c r="S2927" s="136"/>
      <c r="T2927"/>
      <c r="U2927" s="136"/>
      <c r="V2927" s="136"/>
      <c r="W2927"/>
      <c r="X2927" s="136"/>
      <c r="Y2927" s="136"/>
      <c r="Z2927" s="136"/>
      <c r="AA2927" s="136"/>
      <c r="AB2927" s="136"/>
      <c r="AC2927" s="136"/>
      <c r="AD2927" s="136"/>
      <c r="AE2927" s="136"/>
      <c r="AF2927" s="136"/>
      <c r="AG2927" s="136"/>
      <c r="AH2927" s="136"/>
      <c r="AI2927" s="136"/>
    </row>
    <row r="2928" spans="1:35" ht="30" x14ac:dyDescent="0.25">
      <c r="A2928" s="133" t="s">
        <v>6665</v>
      </c>
      <c r="B2928" s="133" t="s">
        <v>6666</v>
      </c>
      <c r="C2928" s="133">
        <v>4</v>
      </c>
      <c r="D2928" s="133" t="s">
        <v>5761</v>
      </c>
      <c r="E2928" s="133">
        <v>410</v>
      </c>
      <c r="F2928" s="133" t="s">
        <v>6599</v>
      </c>
      <c r="G2928" s="133">
        <v>41000</v>
      </c>
      <c r="H2928" s="133" t="s">
        <v>6599</v>
      </c>
      <c r="I2928" s="133"/>
      <c r="J2928" s="133"/>
      <c r="K2928" s="133"/>
      <c r="L2928" s="135" t="str">
        <f t="shared" si="90"/>
        <v>BA</v>
      </c>
      <c r="M2928" s="131">
        <f t="shared" si="91"/>
        <v>0</v>
      </c>
      <c r="P2928" s="136"/>
      <c r="Q2928" s="136"/>
      <c r="R2928" s="136"/>
      <c r="S2928" s="136"/>
      <c r="T2928"/>
      <c r="U2928" s="136"/>
      <c r="V2928" s="136"/>
      <c r="W2928"/>
      <c r="X2928" s="136"/>
      <c r="Y2928" s="136"/>
      <c r="Z2928" s="136"/>
      <c r="AA2928" s="136"/>
      <c r="AB2928" s="136"/>
      <c r="AC2928" s="136"/>
      <c r="AD2928" s="136"/>
      <c r="AE2928" s="136"/>
      <c r="AF2928" s="136"/>
      <c r="AG2928" s="136"/>
      <c r="AH2928" s="136"/>
      <c r="AI2928" s="136"/>
    </row>
    <row r="2929" spans="1:35" ht="15" x14ac:dyDescent="0.25">
      <c r="A2929" s="133" t="s">
        <v>6667</v>
      </c>
      <c r="B2929" s="133" t="s">
        <v>6620</v>
      </c>
      <c r="C2929" s="133">
        <v>4</v>
      </c>
      <c r="D2929" s="133" t="s">
        <v>5761</v>
      </c>
      <c r="E2929" s="133">
        <v>410</v>
      </c>
      <c r="F2929" s="133" t="s">
        <v>6599</v>
      </c>
      <c r="G2929" s="133">
        <v>41000</v>
      </c>
      <c r="H2929" s="133" t="s">
        <v>6599</v>
      </c>
      <c r="I2929" s="133"/>
      <c r="J2929" s="133"/>
      <c r="K2929" s="133"/>
      <c r="L2929" s="135" t="str">
        <f t="shared" si="90"/>
        <v>BA</v>
      </c>
      <c r="M2929" s="131">
        <f t="shared" si="91"/>
        <v>0</v>
      </c>
      <c r="P2929" s="136"/>
      <c r="Q2929" s="136"/>
      <c r="R2929" s="136"/>
      <c r="S2929" s="136"/>
      <c r="T2929"/>
      <c r="U2929" s="136"/>
      <c r="V2929" s="136"/>
      <c r="W2929"/>
      <c r="X2929" s="136"/>
      <c r="Y2929" s="136"/>
      <c r="Z2929" s="136"/>
      <c r="AA2929" s="136"/>
      <c r="AB2929" s="136"/>
      <c r="AC2929" s="136"/>
      <c r="AD2929" s="136"/>
      <c r="AE2929" s="136"/>
      <c r="AF2929" s="136"/>
      <c r="AG2929" s="136"/>
      <c r="AH2929" s="136"/>
      <c r="AI2929" s="136"/>
    </row>
    <row r="2930" spans="1:35" ht="15" x14ac:dyDescent="0.25">
      <c r="A2930" s="133" t="s">
        <v>6668</v>
      </c>
      <c r="B2930" s="133" t="s">
        <v>6669</v>
      </c>
      <c r="C2930" s="133">
        <v>4</v>
      </c>
      <c r="D2930" s="133" t="s">
        <v>5761</v>
      </c>
      <c r="E2930" s="133">
        <v>410</v>
      </c>
      <c r="F2930" s="133" t="s">
        <v>6599</v>
      </c>
      <c r="G2930" s="133">
        <v>41000</v>
      </c>
      <c r="H2930" s="133" t="s">
        <v>6599</v>
      </c>
      <c r="I2930" s="133"/>
      <c r="J2930" s="133"/>
      <c r="K2930" s="133"/>
      <c r="L2930" s="135" t="str">
        <f t="shared" si="90"/>
        <v>BA</v>
      </c>
      <c r="M2930" s="131">
        <f t="shared" si="91"/>
        <v>0</v>
      </c>
      <c r="P2930" s="136"/>
      <c r="Q2930" s="136"/>
      <c r="R2930" s="136"/>
      <c r="S2930" s="136"/>
      <c r="T2930"/>
      <c r="U2930" s="136"/>
      <c r="V2930" s="136"/>
      <c r="W2930"/>
      <c r="X2930" s="136"/>
      <c r="Y2930" s="136"/>
      <c r="Z2930" s="136"/>
      <c r="AA2930" s="136"/>
      <c r="AB2930" s="136"/>
      <c r="AC2930" s="136"/>
      <c r="AD2930" s="136"/>
      <c r="AE2930" s="136"/>
      <c r="AF2930" s="136"/>
      <c r="AG2930" s="136"/>
      <c r="AH2930" s="136"/>
      <c r="AI2930" s="136"/>
    </row>
    <row r="2931" spans="1:35" ht="30" x14ac:dyDescent="0.25">
      <c r="A2931" s="133" t="s">
        <v>6670</v>
      </c>
      <c r="B2931" s="133" t="s">
        <v>6671</v>
      </c>
      <c r="C2931" s="133">
        <v>4</v>
      </c>
      <c r="D2931" s="133" t="s">
        <v>5761</v>
      </c>
      <c r="E2931" s="133">
        <v>410</v>
      </c>
      <c r="F2931" s="133" t="s">
        <v>6599</v>
      </c>
      <c r="G2931" s="133">
        <v>41000</v>
      </c>
      <c r="H2931" s="133" t="s">
        <v>6599</v>
      </c>
      <c r="I2931" s="133"/>
      <c r="J2931" s="133"/>
      <c r="K2931" s="133"/>
      <c r="L2931" s="135" t="str">
        <f t="shared" si="90"/>
        <v>BA</v>
      </c>
      <c r="M2931" s="131">
        <f t="shared" si="91"/>
        <v>0</v>
      </c>
      <c r="P2931" s="136"/>
      <c r="Q2931" s="136"/>
      <c r="R2931" s="136"/>
      <c r="S2931" s="136"/>
      <c r="T2931"/>
      <c r="U2931" s="136"/>
      <c r="V2931" s="136"/>
      <c r="W2931"/>
      <c r="X2931" s="136"/>
      <c r="Y2931" s="136"/>
      <c r="Z2931" s="136"/>
      <c r="AA2931" s="136"/>
      <c r="AB2931" s="136"/>
      <c r="AC2931" s="136"/>
      <c r="AD2931" s="136"/>
      <c r="AE2931" s="136"/>
      <c r="AF2931" s="136"/>
      <c r="AG2931" s="136"/>
      <c r="AH2931" s="136"/>
      <c r="AI2931" s="136"/>
    </row>
    <row r="2932" spans="1:35" ht="15" x14ac:dyDescent="0.25">
      <c r="A2932" s="133">
        <v>410100</v>
      </c>
      <c r="B2932" s="133" t="s">
        <v>6673</v>
      </c>
      <c r="C2932" s="133">
        <v>4</v>
      </c>
      <c r="D2932" s="133" t="s">
        <v>5761</v>
      </c>
      <c r="E2932" s="133">
        <v>410</v>
      </c>
      <c r="F2932" s="133" t="s">
        <v>6599</v>
      </c>
      <c r="G2932" s="133">
        <v>41010</v>
      </c>
      <c r="H2932" s="133" t="s">
        <v>6673</v>
      </c>
      <c r="I2932" s="133">
        <v>110365</v>
      </c>
      <c r="J2932" s="133" t="s">
        <v>6675</v>
      </c>
      <c r="K2932" s="133" t="s">
        <v>843</v>
      </c>
      <c r="L2932" s="135" t="str">
        <f t="shared" si="90"/>
        <v>BA</v>
      </c>
      <c r="M2932" s="131">
        <f t="shared" si="91"/>
        <v>0</v>
      </c>
      <c r="P2932" s="136"/>
      <c r="Q2932" s="136"/>
      <c r="R2932" s="136"/>
      <c r="S2932" s="136"/>
      <c r="T2932"/>
      <c r="U2932" s="136"/>
      <c r="V2932" s="136"/>
      <c r="W2932"/>
      <c r="X2932" s="136"/>
      <c r="Y2932" s="136"/>
      <c r="Z2932" s="136"/>
      <c r="AA2932" s="136"/>
      <c r="AB2932" s="136"/>
      <c r="AC2932" s="136"/>
      <c r="AD2932" s="136"/>
      <c r="AE2932" s="136"/>
      <c r="AF2932" s="136"/>
      <c r="AG2932" s="136"/>
      <c r="AH2932" s="136"/>
      <c r="AI2932" s="136"/>
    </row>
    <row r="2933" spans="1:35" ht="15" x14ac:dyDescent="0.25">
      <c r="A2933" s="133">
        <v>410100</v>
      </c>
      <c r="B2933" s="133" t="s">
        <v>6673</v>
      </c>
      <c r="C2933" s="133">
        <v>4</v>
      </c>
      <c r="D2933" s="133" t="s">
        <v>5761</v>
      </c>
      <c r="E2933" s="133">
        <v>410</v>
      </c>
      <c r="F2933" s="133" t="s">
        <v>6599</v>
      </c>
      <c r="G2933" s="133">
        <v>41010</v>
      </c>
      <c r="H2933" s="133" t="s">
        <v>6673</v>
      </c>
      <c r="I2933" s="133">
        <v>335140</v>
      </c>
      <c r="J2933" s="133" t="s">
        <v>6677</v>
      </c>
      <c r="K2933" s="133" t="s">
        <v>877</v>
      </c>
      <c r="L2933" s="135" t="str">
        <f t="shared" si="90"/>
        <v>BA</v>
      </c>
      <c r="M2933" s="131">
        <f t="shared" si="91"/>
        <v>0</v>
      </c>
      <c r="P2933" s="136"/>
      <c r="Q2933" s="136"/>
      <c r="R2933" s="136"/>
      <c r="S2933" s="136"/>
      <c r="T2933"/>
      <c r="U2933" s="136"/>
      <c r="V2933" s="136"/>
      <c r="W2933"/>
      <c r="X2933" s="136"/>
      <c r="Y2933" s="136"/>
      <c r="Z2933" s="136"/>
      <c r="AA2933" s="136"/>
      <c r="AB2933" s="136"/>
      <c r="AC2933" s="136"/>
      <c r="AD2933" s="136"/>
      <c r="AE2933" s="136"/>
      <c r="AF2933" s="136"/>
      <c r="AG2933" s="136"/>
      <c r="AH2933" s="136"/>
      <c r="AI2933" s="136"/>
    </row>
    <row r="2934" spans="1:35" ht="15" x14ac:dyDescent="0.25">
      <c r="A2934" s="133">
        <v>410110</v>
      </c>
      <c r="B2934" s="133" t="s">
        <v>6679</v>
      </c>
      <c r="C2934" s="133">
        <v>4</v>
      </c>
      <c r="D2934" s="133" t="s">
        <v>5761</v>
      </c>
      <c r="E2934" s="133">
        <v>410</v>
      </c>
      <c r="F2934" s="133" t="s">
        <v>6599</v>
      </c>
      <c r="G2934" s="133">
        <v>41011</v>
      </c>
      <c r="H2934" s="133" t="s">
        <v>6679</v>
      </c>
      <c r="I2934" s="133">
        <v>110311</v>
      </c>
      <c r="J2934" s="133" t="s">
        <v>6679</v>
      </c>
      <c r="K2934" s="133" t="s">
        <v>843</v>
      </c>
      <c r="L2934" s="135" t="str">
        <f t="shared" si="90"/>
        <v>BA</v>
      </c>
      <c r="M2934" s="131">
        <f t="shared" si="91"/>
        <v>0</v>
      </c>
      <c r="P2934" s="136"/>
      <c r="Q2934" s="136"/>
      <c r="R2934" s="136"/>
      <c r="S2934" s="136"/>
      <c r="T2934"/>
      <c r="U2934" s="136"/>
      <c r="V2934" s="136"/>
      <c r="W2934"/>
      <c r="X2934" s="136"/>
      <c r="Y2934" s="136"/>
      <c r="Z2934" s="136"/>
      <c r="AA2934" s="136"/>
      <c r="AB2934" s="136"/>
      <c r="AC2934" s="136"/>
      <c r="AD2934" s="136"/>
      <c r="AE2934" s="136"/>
      <c r="AF2934" s="136"/>
      <c r="AG2934" s="136"/>
      <c r="AH2934" s="136"/>
      <c r="AI2934" s="136"/>
    </row>
    <row r="2935" spans="1:35" ht="15" x14ac:dyDescent="0.25">
      <c r="A2935" s="133">
        <v>410200</v>
      </c>
      <c r="B2935" s="133" t="s">
        <v>6682</v>
      </c>
      <c r="C2935" s="133">
        <v>4</v>
      </c>
      <c r="D2935" s="133" t="s">
        <v>5761</v>
      </c>
      <c r="E2935" s="133">
        <v>410</v>
      </c>
      <c r="F2935" s="133" t="s">
        <v>6599</v>
      </c>
      <c r="G2935" s="133">
        <v>41020</v>
      </c>
      <c r="H2935" s="133" t="s">
        <v>6682</v>
      </c>
      <c r="I2935" s="133">
        <v>110380</v>
      </c>
      <c r="J2935" s="133" t="s">
        <v>6684</v>
      </c>
      <c r="K2935" s="133" t="s">
        <v>843</v>
      </c>
      <c r="L2935" s="135" t="str">
        <f t="shared" si="90"/>
        <v>BA</v>
      </c>
      <c r="M2935" s="131">
        <f t="shared" si="91"/>
        <v>0</v>
      </c>
      <c r="P2935" s="136"/>
      <c r="Q2935" s="136"/>
      <c r="R2935" s="136"/>
      <c r="S2935" s="136"/>
      <c r="T2935"/>
      <c r="U2935" s="136"/>
      <c r="V2935" s="136"/>
      <c r="W2935"/>
      <c r="X2935" s="136"/>
      <c r="Y2935" s="136"/>
      <c r="Z2935" s="136"/>
      <c r="AA2935" s="136"/>
      <c r="AB2935" s="136"/>
      <c r="AC2935" s="136"/>
      <c r="AD2935" s="136"/>
      <c r="AE2935" s="136"/>
      <c r="AF2935" s="136"/>
      <c r="AG2935" s="136"/>
      <c r="AH2935" s="136"/>
      <c r="AI2935" s="136"/>
    </row>
    <row r="2936" spans="1:35" ht="15" x14ac:dyDescent="0.25">
      <c r="A2936" s="133">
        <v>410300</v>
      </c>
      <c r="B2936" s="133" t="s">
        <v>6686</v>
      </c>
      <c r="C2936" s="133">
        <v>4</v>
      </c>
      <c r="D2936" s="133" t="s">
        <v>5761</v>
      </c>
      <c r="E2936" s="133">
        <v>410</v>
      </c>
      <c r="F2936" s="133" t="s">
        <v>6599</v>
      </c>
      <c r="G2936" s="133">
        <v>41030</v>
      </c>
      <c r="H2936" s="133" t="s">
        <v>6686</v>
      </c>
      <c r="I2936" s="133">
        <v>109500</v>
      </c>
      <c r="J2936" s="133" t="s">
        <v>6686</v>
      </c>
      <c r="K2936" s="133" t="s">
        <v>538</v>
      </c>
      <c r="L2936" s="135" t="str">
        <f t="shared" si="90"/>
        <v>BA</v>
      </c>
      <c r="M2936" s="131">
        <f t="shared" si="91"/>
        <v>0</v>
      </c>
      <c r="P2936" s="136"/>
      <c r="Q2936" s="136"/>
      <c r="R2936" s="136"/>
      <c r="S2936" s="136"/>
      <c r="T2936"/>
      <c r="U2936" s="136"/>
      <c r="V2936" s="136"/>
      <c r="W2936"/>
      <c r="X2936" s="136"/>
      <c r="Y2936" s="136"/>
      <c r="Z2936" s="136"/>
      <c r="AA2936" s="136"/>
      <c r="AB2936" s="136"/>
      <c r="AC2936" s="136"/>
      <c r="AD2936" s="136"/>
      <c r="AE2936" s="136"/>
      <c r="AF2936" s="136"/>
      <c r="AG2936" s="136"/>
      <c r="AH2936" s="136"/>
      <c r="AI2936" s="136"/>
    </row>
    <row r="2937" spans="1:35" ht="15" x14ac:dyDescent="0.25">
      <c r="A2937" s="133">
        <v>410300</v>
      </c>
      <c r="B2937" s="133" t="s">
        <v>6686</v>
      </c>
      <c r="C2937" s="133">
        <v>4</v>
      </c>
      <c r="D2937" s="133" t="s">
        <v>5761</v>
      </c>
      <c r="E2937" s="133">
        <v>410</v>
      </c>
      <c r="F2937" s="133" t="s">
        <v>6599</v>
      </c>
      <c r="G2937" s="133">
        <v>41030</v>
      </c>
      <c r="H2937" s="133" t="s">
        <v>6686</v>
      </c>
      <c r="I2937" s="133">
        <v>336000</v>
      </c>
      <c r="J2937" s="133" t="s">
        <v>6689</v>
      </c>
      <c r="K2937" s="133" t="s">
        <v>6690</v>
      </c>
      <c r="L2937" s="135" t="str">
        <f t="shared" si="90"/>
        <v>BA</v>
      </c>
      <c r="M2937" s="131">
        <f t="shared" si="91"/>
        <v>0</v>
      </c>
      <c r="P2937" s="136"/>
      <c r="Q2937" s="136"/>
      <c r="R2937" s="136"/>
      <c r="S2937" s="136"/>
      <c r="T2937"/>
      <c r="U2937" s="136"/>
      <c r="V2937" s="136"/>
      <c r="W2937"/>
      <c r="X2937" s="136"/>
      <c r="Y2937" s="136"/>
      <c r="Z2937" s="136"/>
      <c r="AA2937" s="136"/>
      <c r="AB2937" s="136"/>
      <c r="AC2937" s="136"/>
      <c r="AD2937" s="136"/>
      <c r="AE2937" s="136"/>
      <c r="AF2937" s="136"/>
      <c r="AG2937" s="136"/>
      <c r="AH2937" s="136"/>
      <c r="AI2937" s="136"/>
    </row>
    <row r="2938" spans="1:35" ht="15" x14ac:dyDescent="0.25">
      <c r="A2938" s="133">
        <v>410300</v>
      </c>
      <c r="B2938" s="133" t="s">
        <v>6686</v>
      </c>
      <c r="C2938" s="133">
        <v>4</v>
      </c>
      <c r="D2938" s="133" t="s">
        <v>5761</v>
      </c>
      <c r="E2938" s="133">
        <v>410</v>
      </c>
      <c r="F2938" s="133" t="s">
        <v>6599</v>
      </c>
      <c r="G2938" s="133">
        <v>41030</v>
      </c>
      <c r="H2938" s="133" t="s">
        <v>6686</v>
      </c>
      <c r="I2938" s="133">
        <v>336010</v>
      </c>
      <c r="J2938" s="133" t="s">
        <v>6692</v>
      </c>
      <c r="K2938" s="133" t="s">
        <v>6690</v>
      </c>
      <c r="L2938" s="135" t="str">
        <f t="shared" si="90"/>
        <v>BA</v>
      </c>
      <c r="M2938" s="131">
        <f t="shared" si="91"/>
        <v>0</v>
      </c>
      <c r="P2938" s="136"/>
      <c r="Q2938" s="136"/>
      <c r="R2938" s="136"/>
      <c r="S2938" s="136"/>
      <c r="T2938"/>
      <c r="U2938" s="136"/>
      <c r="V2938" s="136"/>
      <c r="W2938"/>
      <c r="X2938" s="136"/>
      <c r="Y2938" s="136"/>
      <c r="Z2938" s="136"/>
      <c r="AA2938" s="136"/>
      <c r="AB2938" s="136"/>
      <c r="AC2938" s="136"/>
      <c r="AD2938" s="136"/>
      <c r="AE2938" s="136"/>
      <c r="AF2938" s="136"/>
      <c r="AG2938" s="136"/>
      <c r="AH2938" s="136"/>
      <c r="AI2938" s="136"/>
    </row>
    <row r="2939" spans="1:35" ht="15" x14ac:dyDescent="0.25">
      <c r="A2939" s="133">
        <v>410300</v>
      </c>
      <c r="B2939" s="133" t="s">
        <v>6686</v>
      </c>
      <c r="C2939" s="133">
        <v>4</v>
      </c>
      <c r="D2939" s="133" t="s">
        <v>5761</v>
      </c>
      <c r="E2939" s="133">
        <v>410</v>
      </c>
      <c r="F2939" s="133" t="s">
        <v>6599</v>
      </c>
      <c r="G2939" s="133">
        <v>41030</v>
      </c>
      <c r="H2939" s="133" t="s">
        <v>6686</v>
      </c>
      <c r="I2939" s="133">
        <v>336016</v>
      </c>
      <c r="J2939" s="133" t="s">
        <v>6694</v>
      </c>
      <c r="K2939" s="133" t="s">
        <v>6690</v>
      </c>
      <c r="L2939" s="135" t="str">
        <f t="shared" si="90"/>
        <v>BA</v>
      </c>
      <c r="M2939" s="131">
        <f t="shared" si="91"/>
        <v>0</v>
      </c>
      <c r="P2939" s="136"/>
      <c r="Q2939" s="136"/>
      <c r="R2939" s="136"/>
      <c r="S2939" s="136"/>
      <c r="T2939"/>
      <c r="U2939" s="136"/>
      <c r="V2939" s="136"/>
      <c r="W2939"/>
      <c r="X2939" s="136"/>
      <c r="Y2939" s="136"/>
      <c r="Z2939" s="136"/>
      <c r="AA2939" s="136"/>
      <c r="AB2939" s="136"/>
      <c r="AC2939" s="136"/>
      <c r="AD2939" s="136"/>
      <c r="AE2939" s="136"/>
      <c r="AF2939" s="136"/>
      <c r="AG2939" s="136"/>
      <c r="AH2939" s="136"/>
      <c r="AI2939" s="136"/>
    </row>
    <row r="2940" spans="1:35" ht="15" x14ac:dyDescent="0.25">
      <c r="A2940" s="133">
        <v>410300</v>
      </c>
      <c r="B2940" s="133" t="s">
        <v>6686</v>
      </c>
      <c r="C2940" s="133">
        <v>4</v>
      </c>
      <c r="D2940" s="133" t="s">
        <v>5761</v>
      </c>
      <c r="E2940" s="133">
        <v>410</v>
      </c>
      <c r="F2940" s="133" t="s">
        <v>6599</v>
      </c>
      <c r="G2940" s="133">
        <v>41030</v>
      </c>
      <c r="H2940" s="133" t="s">
        <v>6686</v>
      </c>
      <c r="I2940" s="133">
        <v>336017</v>
      </c>
      <c r="J2940" s="133" t="s">
        <v>6696</v>
      </c>
      <c r="K2940" s="133" t="s">
        <v>6690</v>
      </c>
      <c r="L2940" s="135" t="str">
        <f t="shared" si="90"/>
        <v>BA</v>
      </c>
      <c r="M2940" s="131">
        <f t="shared" si="91"/>
        <v>0</v>
      </c>
      <c r="P2940" s="136"/>
      <c r="Q2940" s="136"/>
      <c r="R2940" s="136"/>
      <c r="S2940" s="136"/>
      <c r="T2940"/>
      <c r="U2940" s="136"/>
      <c r="V2940" s="136"/>
      <c r="W2940"/>
      <c r="X2940" s="136"/>
      <c r="Y2940" s="136"/>
      <c r="Z2940" s="136"/>
      <c r="AA2940" s="136"/>
      <c r="AB2940" s="136"/>
      <c r="AC2940" s="136"/>
      <c r="AD2940" s="136"/>
      <c r="AE2940" s="136"/>
      <c r="AF2940" s="136"/>
      <c r="AG2940" s="136"/>
      <c r="AH2940" s="136"/>
      <c r="AI2940" s="136"/>
    </row>
    <row r="2941" spans="1:35" ht="15" x14ac:dyDescent="0.25">
      <c r="A2941" s="133">
        <v>410400</v>
      </c>
      <c r="B2941" s="133" t="s">
        <v>6698</v>
      </c>
      <c r="C2941" s="133">
        <v>4</v>
      </c>
      <c r="D2941" s="133" t="s">
        <v>5761</v>
      </c>
      <c r="E2941" s="133">
        <v>410</v>
      </c>
      <c r="F2941" s="133" t="s">
        <v>6599</v>
      </c>
      <c r="G2941" s="133">
        <v>41040</v>
      </c>
      <c r="H2941" s="133" t="s">
        <v>6698</v>
      </c>
      <c r="I2941" s="133">
        <v>110530</v>
      </c>
      <c r="J2941" s="133" t="s">
        <v>6698</v>
      </c>
      <c r="K2941" s="133" t="s">
        <v>843</v>
      </c>
      <c r="L2941" s="135" t="str">
        <f t="shared" si="90"/>
        <v>BA</v>
      </c>
      <c r="M2941" s="131">
        <f t="shared" si="91"/>
        <v>0</v>
      </c>
      <c r="P2941" s="136"/>
      <c r="Q2941" s="136"/>
      <c r="R2941" s="136"/>
      <c r="S2941" s="136"/>
      <c r="T2941"/>
      <c r="U2941" s="136"/>
      <c r="V2941" s="136"/>
      <c r="W2941"/>
      <c r="X2941" s="136"/>
      <c r="Y2941" s="136"/>
      <c r="Z2941" s="136"/>
      <c r="AA2941" s="136"/>
      <c r="AB2941" s="136"/>
      <c r="AC2941" s="136"/>
      <c r="AD2941" s="136"/>
      <c r="AE2941" s="136"/>
      <c r="AF2941" s="136"/>
      <c r="AG2941" s="136"/>
      <c r="AH2941" s="136"/>
      <c r="AI2941" s="136"/>
    </row>
    <row r="2942" spans="1:35" ht="15" x14ac:dyDescent="0.25">
      <c r="A2942" s="133">
        <v>410500</v>
      </c>
      <c r="B2942" s="133" t="s">
        <v>6701</v>
      </c>
      <c r="C2942" s="133">
        <v>4</v>
      </c>
      <c r="D2942" s="133" t="s">
        <v>5761</v>
      </c>
      <c r="E2942" s="133">
        <v>410</v>
      </c>
      <c r="F2942" s="133" t="s">
        <v>6599</v>
      </c>
      <c r="G2942" s="133">
        <v>41050</v>
      </c>
      <c r="H2942" s="133" t="s">
        <v>6701</v>
      </c>
      <c r="I2942" s="133">
        <v>110360</v>
      </c>
      <c r="J2942" s="133" t="s">
        <v>6703</v>
      </c>
      <c r="K2942" s="133" t="s">
        <v>843</v>
      </c>
      <c r="L2942" s="135" t="str">
        <f t="shared" si="90"/>
        <v>BA</v>
      </c>
      <c r="M2942" s="131">
        <f t="shared" si="91"/>
        <v>0</v>
      </c>
      <c r="P2942" s="136"/>
      <c r="Q2942" s="136"/>
      <c r="R2942" s="136"/>
      <c r="S2942" s="136"/>
      <c r="T2942"/>
      <c r="U2942" s="136"/>
      <c r="V2942" s="136"/>
      <c r="W2942"/>
      <c r="X2942" s="136"/>
      <c r="Y2942" s="136"/>
      <c r="Z2942" s="136"/>
      <c r="AA2942" s="136"/>
      <c r="AB2942" s="136"/>
      <c r="AC2942" s="136"/>
      <c r="AD2942" s="136"/>
      <c r="AE2942" s="136"/>
      <c r="AF2942" s="136"/>
      <c r="AG2942" s="136"/>
      <c r="AH2942" s="136"/>
      <c r="AI2942" s="136"/>
    </row>
    <row r="2943" spans="1:35" ht="15" x14ac:dyDescent="0.25">
      <c r="A2943" s="133">
        <v>410500</v>
      </c>
      <c r="B2943" s="133" t="s">
        <v>6701</v>
      </c>
      <c r="C2943" s="133">
        <v>4</v>
      </c>
      <c r="D2943" s="133" t="s">
        <v>5761</v>
      </c>
      <c r="E2943" s="133">
        <v>410</v>
      </c>
      <c r="F2943" s="133" t="s">
        <v>6599</v>
      </c>
      <c r="G2943" s="133">
        <v>41050</v>
      </c>
      <c r="H2943" s="133" t="s">
        <v>6701</v>
      </c>
      <c r="I2943" s="133">
        <v>110361</v>
      </c>
      <c r="J2943" s="133" t="s">
        <v>6705</v>
      </c>
      <c r="K2943" s="133" t="s">
        <v>843</v>
      </c>
      <c r="L2943" s="135" t="str">
        <f t="shared" si="90"/>
        <v>BA</v>
      </c>
      <c r="M2943" s="131">
        <f t="shared" si="91"/>
        <v>0</v>
      </c>
      <c r="P2943" s="136"/>
      <c r="Q2943" s="136"/>
      <c r="R2943" s="136"/>
      <c r="S2943" s="136"/>
      <c r="T2943"/>
      <c r="U2943" s="136"/>
      <c r="V2943" s="136"/>
      <c r="W2943"/>
      <c r="X2943" s="136"/>
      <c r="Y2943" s="136"/>
      <c r="Z2943" s="136"/>
      <c r="AA2943" s="136"/>
      <c r="AB2943" s="136"/>
      <c r="AC2943" s="136"/>
      <c r="AD2943" s="136"/>
      <c r="AE2943" s="136"/>
      <c r="AF2943" s="136"/>
      <c r="AG2943" s="136"/>
      <c r="AH2943" s="136"/>
      <c r="AI2943" s="136"/>
    </row>
    <row r="2944" spans="1:35" ht="15" x14ac:dyDescent="0.25">
      <c r="A2944" s="133">
        <v>410600</v>
      </c>
      <c r="B2944" s="133" t="s">
        <v>6707</v>
      </c>
      <c r="C2944" s="133">
        <v>4</v>
      </c>
      <c r="D2944" s="133" t="s">
        <v>5761</v>
      </c>
      <c r="E2944" s="133">
        <v>410</v>
      </c>
      <c r="F2944" s="133" t="s">
        <v>6599</v>
      </c>
      <c r="G2944" s="133">
        <v>41060</v>
      </c>
      <c r="H2944" s="133" t="s">
        <v>6707</v>
      </c>
      <c r="I2944" s="133">
        <v>110350</v>
      </c>
      <c r="J2944" s="133" t="s">
        <v>6707</v>
      </c>
      <c r="K2944" s="133" t="s">
        <v>843</v>
      </c>
      <c r="L2944" s="135" t="str">
        <f t="shared" si="90"/>
        <v>BA</v>
      </c>
      <c r="M2944" s="131">
        <f t="shared" si="91"/>
        <v>0</v>
      </c>
      <c r="P2944" s="136"/>
      <c r="Q2944" s="136"/>
      <c r="R2944" s="136"/>
      <c r="S2944" s="136"/>
      <c r="T2944"/>
      <c r="U2944" s="136"/>
      <c r="V2944" s="136"/>
      <c r="W2944"/>
      <c r="X2944" s="136"/>
      <c r="Y2944" s="136"/>
      <c r="Z2944" s="136"/>
      <c r="AA2944" s="136"/>
      <c r="AB2944" s="136"/>
      <c r="AC2944" s="136"/>
      <c r="AD2944" s="136"/>
      <c r="AE2944" s="136"/>
      <c r="AF2944" s="136"/>
      <c r="AG2944" s="136"/>
      <c r="AH2944" s="136"/>
      <c r="AI2944" s="136"/>
    </row>
    <row r="2945" spans="1:35" ht="15" x14ac:dyDescent="0.25">
      <c r="A2945" s="133">
        <v>410600</v>
      </c>
      <c r="B2945" s="133" t="s">
        <v>6707</v>
      </c>
      <c r="C2945" s="133">
        <v>4</v>
      </c>
      <c r="D2945" s="133" t="s">
        <v>5761</v>
      </c>
      <c r="E2945" s="133">
        <v>410</v>
      </c>
      <c r="F2945" s="133" t="s">
        <v>6599</v>
      </c>
      <c r="G2945" s="133">
        <v>41060</v>
      </c>
      <c r="H2945" s="133" t="s">
        <v>6707</v>
      </c>
      <c r="I2945" s="133">
        <v>110351</v>
      </c>
      <c r="J2945" s="133" t="s">
        <v>6710</v>
      </c>
      <c r="K2945" s="133" t="s">
        <v>843</v>
      </c>
      <c r="L2945" s="135" t="str">
        <f t="shared" si="90"/>
        <v>BA</v>
      </c>
      <c r="M2945" s="131">
        <f t="shared" si="91"/>
        <v>0</v>
      </c>
      <c r="P2945" s="136"/>
      <c r="Q2945" s="136"/>
      <c r="R2945" s="136"/>
      <c r="S2945" s="136"/>
      <c r="T2945"/>
      <c r="U2945" s="136"/>
      <c r="V2945" s="136"/>
      <c r="W2945"/>
      <c r="X2945" s="136"/>
      <c r="Y2945" s="136"/>
      <c r="Z2945" s="136"/>
      <c r="AA2945" s="136"/>
      <c r="AB2945" s="136"/>
      <c r="AC2945" s="136"/>
      <c r="AD2945" s="136"/>
      <c r="AE2945" s="136"/>
      <c r="AF2945" s="136"/>
      <c r="AG2945" s="136"/>
      <c r="AH2945" s="136"/>
      <c r="AI2945" s="136"/>
    </row>
    <row r="2946" spans="1:35" ht="15" x14ac:dyDescent="0.25">
      <c r="A2946" s="133">
        <v>410700</v>
      </c>
      <c r="B2946" s="133" t="s">
        <v>6713</v>
      </c>
      <c r="C2946" s="133">
        <v>4</v>
      </c>
      <c r="D2946" s="133" t="s">
        <v>5761</v>
      </c>
      <c r="E2946" s="133">
        <v>410</v>
      </c>
      <c r="F2946" s="133" t="s">
        <v>6599</v>
      </c>
      <c r="G2946" s="133">
        <v>41070</v>
      </c>
      <c r="H2946" s="133" t="s">
        <v>6712</v>
      </c>
      <c r="I2946" s="133">
        <v>110520</v>
      </c>
      <c r="J2946" s="133" t="s">
        <v>6715</v>
      </c>
      <c r="K2946" s="133" t="s">
        <v>843</v>
      </c>
      <c r="L2946" s="135" t="str">
        <f t="shared" si="90"/>
        <v>BA</v>
      </c>
      <c r="M2946" s="131">
        <f t="shared" si="91"/>
        <v>0</v>
      </c>
      <c r="P2946" s="136"/>
      <c r="Q2946" s="136"/>
      <c r="R2946" s="136"/>
      <c r="S2946" s="136"/>
      <c r="T2946"/>
      <c r="U2946" s="136"/>
      <c r="V2946" s="136"/>
      <c r="W2946"/>
      <c r="X2946" s="136"/>
      <c r="Y2946" s="136"/>
      <c r="Z2946" s="136"/>
      <c r="AA2946" s="136"/>
      <c r="AB2946" s="136"/>
      <c r="AC2946" s="136"/>
      <c r="AD2946" s="136"/>
      <c r="AE2946" s="136"/>
      <c r="AF2946" s="136"/>
      <c r="AG2946" s="136"/>
      <c r="AH2946" s="136"/>
      <c r="AI2946" s="136"/>
    </row>
    <row r="2947" spans="1:35" ht="15" x14ac:dyDescent="0.25">
      <c r="A2947" s="133">
        <v>410800</v>
      </c>
      <c r="B2947" s="133" t="s">
        <v>6717</v>
      </c>
      <c r="C2947" s="133">
        <v>4</v>
      </c>
      <c r="D2947" s="133" t="s">
        <v>5761</v>
      </c>
      <c r="E2947" s="133">
        <v>410</v>
      </c>
      <c r="F2947" s="133" t="s">
        <v>6599</v>
      </c>
      <c r="G2947" s="133">
        <v>41080</v>
      </c>
      <c r="H2947" s="133" t="s">
        <v>6717</v>
      </c>
      <c r="I2947" s="133">
        <v>110355</v>
      </c>
      <c r="J2947" s="133" t="s">
        <v>6719</v>
      </c>
      <c r="K2947" s="133" t="s">
        <v>843</v>
      </c>
      <c r="L2947" s="135" t="str">
        <f t="shared" si="90"/>
        <v>BA</v>
      </c>
      <c r="M2947" s="131">
        <f t="shared" si="91"/>
        <v>0</v>
      </c>
      <c r="P2947" s="136"/>
      <c r="Q2947" s="136"/>
      <c r="R2947" s="136"/>
      <c r="S2947" s="136"/>
      <c r="T2947"/>
      <c r="U2947" s="136"/>
      <c r="V2947" s="136"/>
      <c r="W2947"/>
      <c r="X2947" s="136"/>
      <c r="Y2947" s="136"/>
      <c r="Z2947" s="136"/>
      <c r="AA2947" s="136"/>
      <c r="AB2947" s="136"/>
      <c r="AC2947" s="136"/>
      <c r="AD2947" s="136"/>
      <c r="AE2947" s="136"/>
      <c r="AF2947" s="136"/>
      <c r="AG2947" s="136"/>
      <c r="AH2947" s="136"/>
      <c r="AI2947" s="136"/>
    </row>
    <row r="2948" spans="1:35" ht="15" x14ac:dyDescent="0.25">
      <c r="A2948" s="133">
        <v>410900</v>
      </c>
      <c r="B2948" s="133" t="s">
        <v>6721</v>
      </c>
      <c r="C2948" s="133">
        <v>4</v>
      </c>
      <c r="D2948" s="133" t="s">
        <v>5761</v>
      </c>
      <c r="E2948" s="133">
        <v>410</v>
      </c>
      <c r="F2948" s="133" t="s">
        <v>6599</v>
      </c>
      <c r="G2948" s="133">
        <v>41090</v>
      </c>
      <c r="H2948" s="133" t="s">
        <v>6721</v>
      </c>
      <c r="I2948" s="133">
        <v>335147</v>
      </c>
      <c r="J2948" s="133" t="s">
        <v>6723</v>
      </c>
      <c r="K2948" s="133" t="s">
        <v>843</v>
      </c>
      <c r="L2948" s="135" t="str">
        <f t="shared" si="90"/>
        <v>BA</v>
      </c>
      <c r="M2948" s="131">
        <f t="shared" si="91"/>
        <v>0</v>
      </c>
      <c r="P2948" s="136"/>
      <c r="Q2948" s="136"/>
      <c r="R2948" s="136"/>
      <c r="S2948" s="136"/>
      <c r="T2948"/>
      <c r="U2948" s="136"/>
      <c r="V2948" s="136"/>
      <c r="W2948"/>
      <c r="X2948" s="136"/>
      <c r="Y2948" s="136"/>
      <c r="Z2948" s="136"/>
      <c r="AA2948" s="136"/>
      <c r="AB2948" s="136"/>
      <c r="AC2948" s="136"/>
      <c r="AD2948" s="136"/>
      <c r="AE2948" s="136"/>
      <c r="AF2948" s="136"/>
      <c r="AG2948" s="136"/>
      <c r="AH2948" s="136"/>
      <c r="AI2948" s="136"/>
    </row>
    <row r="2949" spans="1:35" ht="15" x14ac:dyDescent="0.25">
      <c r="A2949" s="133">
        <v>415000</v>
      </c>
      <c r="B2949" s="133" t="s">
        <v>6725</v>
      </c>
      <c r="C2949" s="133">
        <v>4</v>
      </c>
      <c r="D2949" s="133" t="s">
        <v>5761</v>
      </c>
      <c r="E2949" s="133">
        <v>415</v>
      </c>
      <c r="F2949" s="133" t="s">
        <v>6725</v>
      </c>
      <c r="G2949" s="133">
        <v>41500</v>
      </c>
      <c r="H2949" s="133" t="s">
        <v>6725</v>
      </c>
      <c r="I2949" s="133">
        <v>30013</v>
      </c>
      <c r="J2949" s="133" t="s">
        <v>6728</v>
      </c>
      <c r="K2949" s="133"/>
      <c r="L2949" s="135" t="str">
        <f t="shared" ref="L2949:L3012" si="92">IF(K2949=102,"AA102",IF(K2949=103,"AA103",VLOOKUP(C2949,$AJ$5:$AK$13,2,0)))</f>
        <v>BA</v>
      </c>
      <c r="M2949" s="131">
        <f t="shared" si="91"/>
        <v>0</v>
      </c>
      <c r="P2949" s="136"/>
      <c r="Q2949" s="136"/>
      <c r="R2949" s="136"/>
      <c r="S2949" s="136"/>
      <c r="T2949"/>
      <c r="U2949" s="136"/>
      <c r="V2949" s="136"/>
      <c r="W2949"/>
      <c r="X2949" s="136"/>
      <c r="Y2949" s="136"/>
      <c r="Z2949" s="136"/>
      <c r="AA2949" s="136"/>
      <c r="AB2949" s="136"/>
      <c r="AC2949" s="136"/>
      <c r="AD2949" s="136"/>
      <c r="AE2949" s="136"/>
      <c r="AF2949" s="136"/>
      <c r="AG2949" s="136"/>
      <c r="AH2949" s="136"/>
      <c r="AI2949" s="136"/>
    </row>
    <row r="2950" spans="1:35" ht="15" x14ac:dyDescent="0.25">
      <c r="A2950" s="133">
        <v>415000</v>
      </c>
      <c r="B2950" s="133" t="s">
        <v>6725</v>
      </c>
      <c r="C2950" s="133">
        <v>4</v>
      </c>
      <c r="D2950" s="133" t="s">
        <v>5761</v>
      </c>
      <c r="E2950" s="133">
        <v>415</v>
      </c>
      <c r="F2950" s="133" t="s">
        <v>6725</v>
      </c>
      <c r="G2950" s="133">
        <v>41500</v>
      </c>
      <c r="H2950" s="133" t="s">
        <v>6725</v>
      </c>
      <c r="I2950" s="133">
        <v>330013</v>
      </c>
      <c r="J2950" s="133" t="s">
        <v>6728</v>
      </c>
      <c r="K2950" s="133" t="s">
        <v>901</v>
      </c>
      <c r="L2950" s="135" t="str">
        <f t="shared" si="92"/>
        <v>BA</v>
      </c>
      <c r="M2950" s="131">
        <f t="shared" ref="M2950:M3013" si="93">VLOOKUP(H2950,$W$5:$X$227,2,FALSE)</f>
        <v>0</v>
      </c>
      <c r="P2950" s="136"/>
      <c r="Q2950" s="136"/>
      <c r="R2950" s="136"/>
      <c r="S2950" s="136"/>
      <c r="T2950"/>
      <c r="U2950" s="136"/>
      <c r="V2950" s="136"/>
      <c r="W2950"/>
      <c r="X2950" s="136"/>
      <c r="Y2950" s="136"/>
      <c r="Z2950" s="136"/>
      <c r="AA2950" s="136"/>
      <c r="AB2950" s="136"/>
      <c r="AC2950" s="136"/>
      <c r="AD2950" s="136"/>
      <c r="AE2950" s="136"/>
      <c r="AF2950" s="136"/>
      <c r="AG2950" s="136"/>
      <c r="AH2950" s="136"/>
      <c r="AI2950" s="136"/>
    </row>
    <row r="2951" spans="1:35" ht="15" x14ac:dyDescent="0.25">
      <c r="A2951" s="133">
        <v>415000</v>
      </c>
      <c r="B2951" s="133" t="s">
        <v>6725</v>
      </c>
      <c r="C2951" s="133">
        <v>4</v>
      </c>
      <c r="D2951" s="133" t="s">
        <v>5761</v>
      </c>
      <c r="E2951" s="133">
        <v>415</v>
      </c>
      <c r="F2951" s="133" t="s">
        <v>6725</v>
      </c>
      <c r="G2951" s="133">
        <v>41500</v>
      </c>
      <c r="H2951" s="133" t="s">
        <v>6725</v>
      </c>
      <c r="I2951" s="133">
        <v>339125</v>
      </c>
      <c r="J2951" s="133" t="s">
        <v>6731</v>
      </c>
      <c r="K2951" s="133" t="s">
        <v>538</v>
      </c>
      <c r="L2951" s="135" t="str">
        <f t="shared" si="92"/>
        <v>BA</v>
      </c>
      <c r="M2951" s="131">
        <f t="shared" si="93"/>
        <v>0</v>
      </c>
      <c r="P2951" s="136"/>
      <c r="Q2951" s="136"/>
      <c r="R2951" s="136"/>
      <c r="S2951" s="136"/>
      <c r="T2951"/>
      <c r="U2951" s="136"/>
      <c r="V2951" s="136"/>
      <c r="W2951"/>
      <c r="X2951" s="136"/>
      <c r="Y2951" s="136"/>
      <c r="Z2951" s="136"/>
      <c r="AA2951" s="136"/>
      <c r="AB2951" s="136"/>
      <c r="AC2951" s="136"/>
      <c r="AD2951" s="136"/>
      <c r="AE2951" s="136"/>
      <c r="AF2951" s="136"/>
      <c r="AG2951" s="136"/>
      <c r="AH2951" s="136"/>
      <c r="AI2951" s="136"/>
    </row>
    <row r="2952" spans="1:35" ht="15" x14ac:dyDescent="0.25">
      <c r="A2952" s="133">
        <v>415000</v>
      </c>
      <c r="B2952" s="133" t="s">
        <v>6725</v>
      </c>
      <c r="C2952" s="133">
        <v>4</v>
      </c>
      <c r="D2952" s="133" t="s">
        <v>5761</v>
      </c>
      <c r="E2952" s="133">
        <v>415</v>
      </c>
      <c r="F2952" s="133" t="s">
        <v>6725</v>
      </c>
      <c r="G2952" s="133">
        <v>41500</v>
      </c>
      <c r="H2952" s="133" t="s">
        <v>6725</v>
      </c>
      <c r="I2952" s="133">
        <v>339128</v>
      </c>
      <c r="J2952" s="133" t="s">
        <v>6733</v>
      </c>
      <c r="K2952" s="133" t="s">
        <v>538</v>
      </c>
      <c r="L2952" s="135" t="str">
        <f t="shared" si="92"/>
        <v>BA</v>
      </c>
      <c r="M2952" s="131">
        <f t="shared" si="93"/>
        <v>0</v>
      </c>
      <c r="P2952" s="136"/>
      <c r="Q2952" s="136"/>
      <c r="R2952" s="136"/>
      <c r="S2952" s="136"/>
      <c r="T2952"/>
      <c r="U2952" s="136"/>
      <c r="V2952" s="136"/>
      <c r="W2952"/>
      <c r="X2952" s="136"/>
      <c r="Y2952" s="136"/>
      <c r="Z2952" s="136"/>
      <c r="AA2952" s="136"/>
      <c r="AB2952" s="136"/>
      <c r="AC2952" s="136"/>
      <c r="AD2952" s="136"/>
      <c r="AE2952" s="136"/>
      <c r="AF2952" s="136"/>
      <c r="AG2952" s="136"/>
      <c r="AH2952" s="136"/>
      <c r="AI2952" s="136"/>
    </row>
    <row r="2953" spans="1:35" ht="15" x14ac:dyDescent="0.25">
      <c r="A2953" s="133">
        <v>415000</v>
      </c>
      <c r="B2953" s="133" t="s">
        <v>6725</v>
      </c>
      <c r="C2953" s="133">
        <v>4</v>
      </c>
      <c r="D2953" s="133" t="s">
        <v>5761</v>
      </c>
      <c r="E2953" s="133">
        <v>415</v>
      </c>
      <c r="F2953" s="133" t="s">
        <v>6725</v>
      </c>
      <c r="G2953" s="133">
        <v>41500</v>
      </c>
      <c r="H2953" s="133" t="s">
        <v>6725</v>
      </c>
      <c r="I2953" s="133">
        <v>770599</v>
      </c>
      <c r="J2953" s="133" t="s">
        <v>6735</v>
      </c>
      <c r="K2953" s="133" t="s">
        <v>538</v>
      </c>
      <c r="L2953" s="135" t="str">
        <f t="shared" si="92"/>
        <v>BA</v>
      </c>
      <c r="M2953" s="131">
        <f t="shared" si="93"/>
        <v>0</v>
      </c>
      <c r="P2953" s="136"/>
      <c r="Q2953" s="136"/>
      <c r="R2953" s="136"/>
      <c r="S2953" s="136"/>
      <c r="T2953"/>
      <c r="U2953" s="136"/>
      <c r="V2953" s="136"/>
      <c r="W2953"/>
      <c r="X2953" s="136"/>
      <c r="Y2953" s="136"/>
      <c r="Z2953" s="136"/>
      <c r="AA2953" s="136"/>
      <c r="AB2953" s="136"/>
      <c r="AC2953" s="136"/>
      <c r="AD2953" s="136"/>
      <c r="AE2953" s="136"/>
      <c r="AF2953" s="136"/>
      <c r="AG2953" s="136"/>
      <c r="AH2953" s="136"/>
      <c r="AI2953" s="136"/>
    </row>
    <row r="2954" spans="1:35" ht="15" x14ac:dyDescent="0.25">
      <c r="A2954" s="133" t="s">
        <v>6736</v>
      </c>
      <c r="B2954" s="133" t="s">
        <v>6737</v>
      </c>
      <c r="C2954" s="133">
        <v>4</v>
      </c>
      <c r="D2954" s="133" t="s">
        <v>5761</v>
      </c>
      <c r="E2954" s="133">
        <v>415</v>
      </c>
      <c r="F2954" s="133" t="s">
        <v>6725</v>
      </c>
      <c r="G2954" s="133">
        <v>41500</v>
      </c>
      <c r="H2954" s="133" t="s">
        <v>6725</v>
      </c>
      <c r="I2954" s="133"/>
      <c r="J2954" s="133"/>
      <c r="K2954" s="133"/>
      <c r="L2954" s="135" t="str">
        <f t="shared" si="92"/>
        <v>BA</v>
      </c>
      <c r="M2954" s="131">
        <f t="shared" si="93"/>
        <v>0</v>
      </c>
      <c r="P2954" s="136"/>
      <c r="Q2954" s="136"/>
      <c r="R2954" s="136"/>
      <c r="S2954" s="136"/>
      <c r="T2954"/>
      <c r="U2954" s="136"/>
      <c r="V2954" s="136"/>
      <c r="W2954"/>
      <c r="X2954" s="136"/>
      <c r="Y2954" s="136"/>
      <c r="Z2954" s="136"/>
      <c r="AA2954" s="136"/>
      <c r="AB2954" s="136"/>
      <c r="AC2954" s="136"/>
      <c r="AD2954" s="136"/>
      <c r="AE2954" s="136"/>
      <c r="AF2954" s="136"/>
      <c r="AG2954" s="136"/>
      <c r="AH2954" s="136"/>
      <c r="AI2954" s="136"/>
    </row>
    <row r="2955" spans="1:35" ht="15" x14ac:dyDescent="0.25">
      <c r="A2955" s="133">
        <v>415100</v>
      </c>
      <c r="B2955" s="133" t="s">
        <v>6739</v>
      </c>
      <c r="C2955" s="133">
        <v>4</v>
      </c>
      <c r="D2955" s="133" t="s">
        <v>5761</v>
      </c>
      <c r="E2955" s="133">
        <v>415</v>
      </c>
      <c r="F2955" s="133" t="s">
        <v>6725</v>
      </c>
      <c r="G2955" s="133">
        <v>41510</v>
      </c>
      <c r="H2955" s="133" t="s">
        <v>6739</v>
      </c>
      <c r="I2955" s="133">
        <v>90015</v>
      </c>
      <c r="J2955" s="133" t="s">
        <v>6741</v>
      </c>
      <c r="K2955" s="133" t="s">
        <v>6742</v>
      </c>
      <c r="L2955" s="135" t="str">
        <f t="shared" si="92"/>
        <v>BA</v>
      </c>
      <c r="M2955" s="131">
        <f t="shared" si="93"/>
        <v>0</v>
      </c>
      <c r="P2955" s="136"/>
      <c r="Q2955" s="136"/>
      <c r="R2955" s="136"/>
      <c r="S2955" s="136"/>
      <c r="T2955"/>
      <c r="U2955" s="136"/>
      <c r="V2955" s="136"/>
      <c r="W2955"/>
      <c r="X2955" s="136"/>
      <c r="Y2955" s="136"/>
      <c r="Z2955" s="136"/>
      <c r="AA2955" s="136"/>
      <c r="AB2955" s="136"/>
      <c r="AC2955" s="136"/>
      <c r="AD2955" s="136"/>
      <c r="AE2955" s="136"/>
      <c r="AF2955" s="136"/>
      <c r="AG2955" s="136"/>
      <c r="AH2955" s="136"/>
      <c r="AI2955" s="136"/>
    </row>
    <row r="2956" spans="1:35" ht="15" x14ac:dyDescent="0.25">
      <c r="A2956" s="133">
        <v>415100</v>
      </c>
      <c r="B2956" s="133" t="s">
        <v>6739</v>
      </c>
      <c r="C2956" s="133">
        <v>4</v>
      </c>
      <c r="D2956" s="133" t="s">
        <v>5761</v>
      </c>
      <c r="E2956" s="133">
        <v>415</v>
      </c>
      <c r="F2956" s="133" t="s">
        <v>6725</v>
      </c>
      <c r="G2956" s="133">
        <v>41510</v>
      </c>
      <c r="H2956" s="133" t="s">
        <v>6739</v>
      </c>
      <c r="I2956" s="133">
        <v>109004</v>
      </c>
      <c r="J2956" s="133" t="s">
        <v>6744</v>
      </c>
      <c r="K2956" s="133" t="s">
        <v>538</v>
      </c>
      <c r="L2956" s="135" t="str">
        <f t="shared" si="92"/>
        <v>BA</v>
      </c>
      <c r="M2956" s="131">
        <f t="shared" si="93"/>
        <v>0</v>
      </c>
      <c r="P2956" s="136"/>
      <c r="Q2956" s="136"/>
      <c r="R2956" s="136"/>
      <c r="S2956" s="136"/>
      <c r="T2956"/>
      <c r="U2956" s="136"/>
      <c r="V2956" s="136"/>
      <c r="W2956"/>
      <c r="X2956" s="136"/>
      <c r="Y2956" s="136"/>
      <c r="Z2956" s="136"/>
      <c r="AA2956" s="136"/>
      <c r="AB2956" s="136"/>
      <c r="AC2956" s="136"/>
      <c r="AD2956" s="136"/>
      <c r="AE2956" s="136"/>
      <c r="AF2956" s="136"/>
      <c r="AG2956" s="136"/>
      <c r="AH2956" s="136"/>
      <c r="AI2956" s="136"/>
    </row>
    <row r="2957" spans="1:35" ht="15" x14ac:dyDescent="0.25">
      <c r="A2957" s="133">
        <v>415100</v>
      </c>
      <c r="B2957" s="133" t="s">
        <v>6739</v>
      </c>
      <c r="C2957" s="133">
        <v>4</v>
      </c>
      <c r="D2957" s="133" t="s">
        <v>5761</v>
      </c>
      <c r="E2957" s="133">
        <v>415</v>
      </c>
      <c r="F2957" s="133" t="s">
        <v>6725</v>
      </c>
      <c r="G2957" s="133">
        <v>41510</v>
      </c>
      <c r="H2957" s="133" t="s">
        <v>6739</v>
      </c>
      <c r="I2957" s="133">
        <v>109005</v>
      </c>
      <c r="J2957" s="133" t="s">
        <v>6746</v>
      </c>
      <c r="K2957" s="133" t="s">
        <v>538</v>
      </c>
      <c r="L2957" s="135" t="str">
        <f t="shared" si="92"/>
        <v>BA</v>
      </c>
      <c r="M2957" s="131">
        <f t="shared" si="93"/>
        <v>0</v>
      </c>
      <c r="P2957" s="136"/>
      <c r="Q2957" s="136"/>
      <c r="R2957" s="136"/>
      <c r="S2957" s="136"/>
      <c r="T2957"/>
      <c r="U2957" s="136"/>
      <c r="V2957" s="136"/>
      <c r="W2957"/>
      <c r="X2957" s="136"/>
      <c r="Y2957" s="136"/>
      <c r="Z2957" s="136"/>
      <c r="AA2957" s="136"/>
      <c r="AB2957" s="136"/>
      <c r="AC2957" s="136"/>
      <c r="AD2957" s="136"/>
      <c r="AE2957" s="136"/>
      <c r="AF2957" s="136"/>
      <c r="AG2957" s="136"/>
      <c r="AH2957" s="136"/>
      <c r="AI2957" s="136"/>
    </row>
    <row r="2958" spans="1:35" ht="15" x14ac:dyDescent="0.25">
      <c r="A2958" s="133">
        <v>415100</v>
      </c>
      <c r="B2958" s="133" t="s">
        <v>6739</v>
      </c>
      <c r="C2958" s="133">
        <v>4</v>
      </c>
      <c r="D2958" s="133" t="s">
        <v>5761</v>
      </c>
      <c r="E2958" s="133">
        <v>415</v>
      </c>
      <c r="F2958" s="133" t="s">
        <v>6725</v>
      </c>
      <c r="G2958" s="133">
        <v>41510</v>
      </c>
      <c r="H2958" s="133" t="s">
        <v>6739</v>
      </c>
      <c r="I2958" s="133">
        <v>109007</v>
      </c>
      <c r="J2958" s="133" t="s">
        <v>6748</v>
      </c>
      <c r="K2958" s="133" t="s">
        <v>538</v>
      </c>
      <c r="L2958" s="135" t="str">
        <f t="shared" si="92"/>
        <v>BA</v>
      </c>
      <c r="M2958" s="131">
        <f t="shared" si="93"/>
        <v>0</v>
      </c>
      <c r="P2958" s="136"/>
      <c r="Q2958" s="136"/>
      <c r="R2958" s="136"/>
      <c r="S2958" s="136"/>
      <c r="T2958"/>
      <c r="U2958" s="136"/>
      <c r="V2958" s="136"/>
      <c r="W2958"/>
      <c r="X2958" s="136"/>
      <c r="Y2958" s="136"/>
      <c r="Z2958" s="136"/>
      <c r="AA2958" s="136"/>
      <c r="AB2958" s="136"/>
      <c r="AC2958" s="136"/>
      <c r="AD2958" s="136"/>
      <c r="AE2958" s="136"/>
      <c r="AF2958" s="136"/>
      <c r="AG2958" s="136"/>
      <c r="AH2958" s="136"/>
      <c r="AI2958" s="136"/>
    </row>
    <row r="2959" spans="1:35" ht="15" x14ac:dyDescent="0.25">
      <c r="A2959" s="133">
        <v>415100</v>
      </c>
      <c r="B2959" s="133" t="s">
        <v>6739</v>
      </c>
      <c r="C2959" s="133">
        <v>4</v>
      </c>
      <c r="D2959" s="133" t="s">
        <v>5761</v>
      </c>
      <c r="E2959" s="133">
        <v>415</v>
      </c>
      <c r="F2959" s="133" t="s">
        <v>6725</v>
      </c>
      <c r="G2959" s="133">
        <v>41510</v>
      </c>
      <c r="H2959" s="133" t="s">
        <v>6739</v>
      </c>
      <c r="I2959" s="133">
        <v>109008</v>
      </c>
      <c r="J2959" s="133" t="s">
        <v>6750</v>
      </c>
      <c r="K2959" s="133" t="s">
        <v>538</v>
      </c>
      <c r="L2959" s="135" t="str">
        <f t="shared" si="92"/>
        <v>BA</v>
      </c>
      <c r="M2959" s="131">
        <f t="shared" si="93"/>
        <v>0</v>
      </c>
      <c r="P2959" s="136"/>
      <c r="Q2959" s="136"/>
      <c r="R2959" s="136"/>
      <c r="S2959" s="136"/>
      <c r="T2959"/>
      <c r="U2959" s="136"/>
      <c r="V2959" s="136"/>
      <c r="W2959"/>
      <c r="X2959" s="136"/>
      <c r="Y2959" s="136"/>
      <c r="Z2959" s="136"/>
      <c r="AA2959" s="136"/>
      <c r="AB2959" s="136"/>
      <c r="AC2959" s="136"/>
      <c r="AD2959" s="136"/>
      <c r="AE2959" s="136"/>
      <c r="AF2959" s="136"/>
      <c r="AG2959" s="136"/>
      <c r="AH2959" s="136"/>
      <c r="AI2959" s="136"/>
    </row>
    <row r="2960" spans="1:35" ht="15" x14ac:dyDescent="0.25">
      <c r="A2960" s="133">
        <v>415100</v>
      </c>
      <c r="B2960" s="133" t="s">
        <v>6739</v>
      </c>
      <c r="C2960" s="133">
        <v>4</v>
      </c>
      <c r="D2960" s="133" t="s">
        <v>5761</v>
      </c>
      <c r="E2960" s="133">
        <v>415</v>
      </c>
      <c r="F2960" s="133" t="s">
        <v>6725</v>
      </c>
      <c r="G2960" s="133">
        <v>41510</v>
      </c>
      <c r="H2960" s="133" t="s">
        <v>6739</v>
      </c>
      <c r="I2960" s="133">
        <v>109310</v>
      </c>
      <c r="J2960" s="133" t="s">
        <v>6739</v>
      </c>
      <c r="K2960" s="133" t="s">
        <v>538</v>
      </c>
      <c r="L2960" s="135" t="str">
        <f t="shared" si="92"/>
        <v>BA</v>
      </c>
      <c r="M2960" s="131">
        <f t="shared" si="93"/>
        <v>0</v>
      </c>
      <c r="P2960" s="136"/>
      <c r="Q2960" s="136"/>
      <c r="R2960" s="136"/>
      <c r="S2960" s="136"/>
      <c r="T2960"/>
      <c r="U2960" s="136"/>
      <c r="V2960" s="136"/>
      <c r="W2960"/>
      <c r="X2960" s="136"/>
      <c r="Y2960" s="136"/>
      <c r="Z2960" s="136"/>
      <c r="AA2960" s="136"/>
      <c r="AB2960" s="136"/>
      <c r="AC2960" s="136"/>
      <c r="AD2960" s="136"/>
      <c r="AE2960" s="136"/>
      <c r="AF2960" s="136"/>
      <c r="AG2960" s="136"/>
      <c r="AH2960" s="136"/>
      <c r="AI2960" s="136"/>
    </row>
    <row r="2961" spans="1:35" ht="15" x14ac:dyDescent="0.25">
      <c r="A2961" s="133">
        <v>415100</v>
      </c>
      <c r="B2961" s="133" t="s">
        <v>6739</v>
      </c>
      <c r="C2961" s="133">
        <v>4</v>
      </c>
      <c r="D2961" s="133" t="s">
        <v>5761</v>
      </c>
      <c r="E2961" s="133">
        <v>415</v>
      </c>
      <c r="F2961" s="133" t="s">
        <v>6725</v>
      </c>
      <c r="G2961" s="133">
        <v>41510</v>
      </c>
      <c r="H2961" s="133" t="s">
        <v>6739</v>
      </c>
      <c r="I2961" s="133">
        <v>114000</v>
      </c>
      <c r="J2961" s="133" t="s">
        <v>6753</v>
      </c>
      <c r="K2961" s="133" t="s">
        <v>6742</v>
      </c>
      <c r="L2961" s="135" t="str">
        <f t="shared" si="92"/>
        <v>BA</v>
      </c>
      <c r="M2961" s="131">
        <f t="shared" si="93"/>
        <v>0</v>
      </c>
      <c r="P2961" s="136"/>
      <c r="Q2961" s="136"/>
      <c r="R2961" s="136"/>
      <c r="S2961" s="136"/>
      <c r="T2961"/>
      <c r="U2961" s="136"/>
      <c r="V2961" s="136"/>
      <c r="W2961"/>
      <c r="X2961" s="136"/>
      <c r="Y2961" s="136"/>
      <c r="Z2961" s="136"/>
      <c r="AA2961" s="136"/>
      <c r="AB2961" s="136"/>
      <c r="AC2961" s="136"/>
      <c r="AD2961" s="136"/>
      <c r="AE2961" s="136"/>
      <c r="AF2961" s="136"/>
      <c r="AG2961" s="136"/>
      <c r="AH2961" s="136"/>
      <c r="AI2961" s="136"/>
    </row>
    <row r="2962" spans="1:35" ht="15" x14ac:dyDescent="0.25">
      <c r="A2962" s="133">
        <v>415100</v>
      </c>
      <c r="B2962" s="133" t="s">
        <v>6739</v>
      </c>
      <c r="C2962" s="133">
        <v>4</v>
      </c>
      <c r="D2962" s="133" t="s">
        <v>5761</v>
      </c>
      <c r="E2962" s="133">
        <v>415</v>
      </c>
      <c r="F2962" s="133" t="s">
        <v>6725</v>
      </c>
      <c r="G2962" s="133">
        <v>41510</v>
      </c>
      <c r="H2962" s="133" t="s">
        <v>6739</v>
      </c>
      <c r="I2962" s="133">
        <v>220013</v>
      </c>
      <c r="J2962" s="133" t="s">
        <v>6755</v>
      </c>
      <c r="K2962" s="133" t="s">
        <v>538</v>
      </c>
      <c r="L2962" s="135" t="str">
        <f t="shared" si="92"/>
        <v>BA</v>
      </c>
      <c r="M2962" s="131">
        <f t="shared" si="93"/>
        <v>0</v>
      </c>
      <c r="P2962" s="136"/>
      <c r="Q2962" s="136"/>
      <c r="R2962" s="136"/>
      <c r="S2962" s="136"/>
      <c r="T2962"/>
      <c r="U2962" s="136"/>
      <c r="V2962" s="136"/>
      <c r="W2962"/>
      <c r="X2962" s="136"/>
      <c r="Y2962" s="136"/>
      <c r="Z2962" s="136"/>
      <c r="AA2962" s="136"/>
      <c r="AB2962" s="136"/>
      <c r="AC2962" s="136"/>
      <c r="AD2962" s="136"/>
      <c r="AE2962" s="136"/>
      <c r="AF2962" s="136"/>
      <c r="AG2962" s="136"/>
      <c r="AH2962" s="136"/>
      <c r="AI2962" s="136"/>
    </row>
    <row r="2963" spans="1:35" ht="15" x14ac:dyDescent="0.25">
      <c r="A2963" s="133">
        <v>415100</v>
      </c>
      <c r="B2963" s="133" t="s">
        <v>6739</v>
      </c>
      <c r="C2963" s="133">
        <v>4</v>
      </c>
      <c r="D2963" s="133" t="s">
        <v>5761</v>
      </c>
      <c r="E2963" s="133">
        <v>415</v>
      </c>
      <c r="F2963" s="133" t="s">
        <v>6725</v>
      </c>
      <c r="G2963" s="133">
        <v>41510</v>
      </c>
      <c r="H2963" s="133" t="s">
        <v>6739</v>
      </c>
      <c r="I2963" s="133">
        <v>220040</v>
      </c>
      <c r="J2963" s="133" t="s">
        <v>6757</v>
      </c>
      <c r="K2963" s="133" t="s">
        <v>545</v>
      </c>
      <c r="L2963" s="135" t="str">
        <f t="shared" si="92"/>
        <v>BA</v>
      </c>
      <c r="M2963" s="131">
        <f t="shared" si="93"/>
        <v>0</v>
      </c>
      <c r="P2963" s="136"/>
      <c r="Q2963" s="136"/>
      <c r="R2963" s="136"/>
      <c r="S2963" s="136"/>
      <c r="T2963"/>
      <c r="U2963" s="136"/>
      <c r="V2963" s="136"/>
      <c r="W2963"/>
      <c r="X2963" s="136"/>
      <c r="Y2963" s="136"/>
      <c r="Z2963" s="136"/>
      <c r="AA2963" s="136"/>
      <c r="AB2963" s="136"/>
      <c r="AC2963" s="136"/>
      <c r="AD2963" s="136"/>
      <c r="AE2963" s="136"/>
      <c r="AF2963" s="136"/>
      <c r="AG2963" s="136"/>
      <c r="AH2963" s="136"/>
      <c r="AI2963" s="136"/>
    </row>
    <row r="2964" spans="1:35" ht="15" x14ac:dyDescent="0.25">
      <c r="A2964" s="133">
        <v>415100</v>
      </c>
      <c r="B2964" s="133" t="s">
        <v>6739</v>
      </c>
      <c r="C2964" s="133">
        <v>4</v>
      </c>
      <c r="D2964" s="133" t="s">
        <v>5761</v>
      </c>
      <c r="E2964" s="133">
        <v>415</v>
      </c>
      <c r="F2964" s="133" t="s">
        <v>6725</v>
      </c>
      <c r="G2964" s="133">
        <v>41510</v>
      </c>
      <c r="H2964" s="133" t="s">
        <v>6739</v>
      </c>
      <c r="I2964" s="133">
        <v>221400</v>
      </c>
      <c r="J2964" s="133" t="s">
        <v>6759</v>
      </c>
      <c r="K2964" s="133" t="s">
        <v>6742</v>
      </c>
      <c r="L2964" s="135" t="str">
        <f t="shared" si="92"/>
        <v>BA</v>
      </c>
      <c r="M2964" s="131">
        <f t="shared" si="93"/>
        <v>0</v>
      </c>
      <c r="P2964" s="136"/>
      <c r="Q2964" s="136"/>
      <c r="R2964" s="136"/>
      <c r="S2964" s="136"/>
      <c r="T2964"/>
      <c r="U2964" s="136"/>
      <c r="V2964" s="136"/>
      <c r="W2964"/>
      <c r="X2964" s="136"/>
      <c r="Y2964" s="136"/>
      <c r="Z2964" s="136"/>
      <c r="AA2964" s="136"/>
      <c r="AB2964" s="136"/>
      <c r="AC2964" s="136"/>
      <c r="AD2964" s="136"/>
      <c r="AE2964" s="136"/>
      <c r="AF2964" s="136"/>
      <c r="AG2964" s="136"/>
      <c r="AH2964" s="136"/>
      <c r="AI2964" s="136"/>
    </row>
    <row r="2965" spans="1:35" ht="15" x14ac:dyDescent="0.25">
      <c r="A2965" s="133">
        <v>415100</v>
      </c>
      <c r="B2965" s="133" t="s">
        <v>6739</v>
      </c>
      <c r="C2965" s="133">
        <v>4</v>
      </c>
      <c r="D2965" s="133" t="s">
        <v>5761</v>
      </c>
      <c r="E2965" s="133">
        <v>415</v>
      </c>
      <c r="F2965" s="133" t="s">
        <v>6725</v>
      </c>
      <c r="G2965" s="133">
        <v>41510</v>
      </c>
      <c r="H2965" s="133" t="s">
        <v>6739</v>
      </c>
      <c r="I2965" s="133">
        <v>222000</v>
      </c>
      <c r="J2965" s="133" t="s">
        <v>6761</v>
      </c>
      <c r="K2965" s="133" t="s">
        <v>538</v>
      </c>
      <c r="L2965" s="135" t="str">
        <f t="shared" si="92"/>
        <v>BA</v>
      </c>
      <c r="M2965" s="131">
        <f t="shared" si="93"/>
        <v>0</v>
      </c>
      <c r="P2965" s="136"/>
      <c r="Q2965" s="136"/>
      <c r="R2965" s="136"/>
      <c r="S2965" s="136"/>
      <c r="T2965"/>
      <c r="U2965" s="136"/>
      <c r="V2965" s="136"/>
      <c r="W2965"/>
      <c r="X2965" s="136"/>
      <c r="Y2965" s="136"/>
      <c r="Z2965" s="136"/>
      <c r="AA2965" s="136"/>
      <c r="AB2965" s="136"/>
      <c r="AC2965" s="136"/>
      <c r="AD2965" s="136"/>
      <c r="AE2965" s="136"/>
      <c r="AF2965" s="136"/>
      <c r="AG2965" s="136"/>
      <c r="AH2965" s="136"/>
      <c r="AI2965" s="136"/>
    </row>
    <row r="2966" spans="1:35" ht="15" x14ac:dyDescent="0.25">
      <c r="A2966" s="133">
        <v>415100</v>
      </c>
      <c r="B2966" s="133" t="s">
        <v>6739</v>
      </c>
      <c r="C2966" s="133">
        <v>4</v>
      </c>
      <c r="D2966" s="133" t="s">
        <v>5761</v>
      </c>
      <c r="E2966" s="133">
        <v>415</v>
      </c>
      <c r="F2966" s="133" t="s">
        <v>6725</v>
      </c>
      <c r="G2966" s="133">
        <v>41510</v>
      </c>
      <c r="H2966" s="133" t="s">
        <v>6739</v>
      </c>
      <c r="I2966" s="133">
        <v>224000</v>
      </c>
      <c r="J2966" s="133" t="s">
        <v>6763</v>
      </c>
      <c r="K2966" s="133" t="s">
        <v>538</v>
      </c>
      <c r="L2966" s="135" t="str">
        <f t="shared" si="92"/>
        <v>BA</v>
      </c>
      <c r="M2966" s="131">
        <f t="shared" si="93"/>
        <v>0</v>
      </c>
      <c r="P2966" s="136"/>
      <c r="Q2966" s="136"/>
      <c r="R2966" s="136"/>
      <c r="S2966" s="136"/>
      <c r="T2966"/>
      <c r="U2966" s="136"/>
      <c r="V2966" s="136"/>
      <c r="W2966"/>
      <c r="X2966" s="136"/>
      <c r="Y2966" s="136"/>
      <c r="Z2966" s="136"/>
      <c r="AA2966" s="136"/>
      <c r="AB2966" s="136"/>
      <c r="AC2966" s="136"/>
      <c r="AD2966" s="136"/>
      <c r="AE2966" s="136"/>
      <c r="AF2966" s="136"/>
      <c r="AG2966" s="136"/>
      <c r="AH2966" s="136"/>
      <c r="AI2966" s="136"/>
    </row>
    <row r="2967" spans="1:35" ht="15" x14ac:dyDescent="0.25">
      <c r="A2967" s="133">
        <v>415100</v>
      </c>
      <c r="B2967" s="133" t="s">
        <v>6739</v>
      </c>
      <c r="C2967" s="133">
        <v>4</v>
      </c>
      <c r="D2967" s="133" t="s">
        <v>5761</v>
      </c>
      <c r="E2967" s="133">
        <v>415</v>
      </c>
      <c r="F2967" s="133" t="s">
        <v>6725</v>
      </c>
      <c r="G2967" s="133">
        <v>41510</v>
      </c>
      <c r="H2967" s="133" t="s">
        <v>6739</v>
      </c>
      <c r="I2967" s="133">
        <v>224001</v>
      </c>
      <c r="J2967" s="133" t="s">
        <v>6765</v>
      </c>
      <c r="K2967" s="133" t="s">
        <v>538</v>
      </c>
      <c r="L2967" s="135" t="str">
        <f t="shared" si="92"/>
        <v>BA</v>
      </c>
      <c r="M2967" s="131">
        <f t="shared" si="93"/>
        <v>0</v>
      </c>
      <c r="P2967" s="136"/>
      <c r="Q2967" s="136"/>
      <c r="R2967" s="136"/>
      <c r="S2967" s="136"/>
      <c r="T2967"/>
      <c r="U2967" s="136"/>
      <c r="V2967" s="136"/>
      <c r="W2967"/>
      <c r="X2967" s="136"/>
      <c r="Y2967" s="136"/>
      <c r="Z2967" s="136"/>
      <c r="AA2967" s="136"/>
      <c r="AB2967" s="136"/>
      <c r="AC2967" s="136"/>
      <c r="AD2967" s="136"/>
      <c r="AE2967" s="136"/>
      <c r="AF2967" s="136"/>
      <c r="AG2967" s="136"/>
      <c r="AH2967" s="136"/>
      <c r="AI2967" s="136"/>
    </row>
    <row r="2968" spans="1:35" ht="15" x14ac:dyDescent="0.25">
      <c r="A2968" s="133">
        <v>415100</v>
      </c>
      <c r="B2968" s="133" t="s">
        <v>6739</v>
      </c>
      <c r="C2968" s="133">
        <v>4</v>
      </c>
      <c r="D2968" s="133" t="s">
        <v>5761</v>
      </c>
      <c r="E2968" s="133">
        <v>415</v>
      </c>
      <c r="F2968" s="133" t="s">
        <v>6725</v>
      </c>
      <c r="G2968" s="133">
        <v>41510</v>
      </c>
      <c r="H2968" s="133" t="s">
        <v>6739</v>
      </c>
      <c r="I2968" s="133">
        <v>224002</v>
      </c>
      <c r="J2968" s="133" t="s">
        <v>6767</v>
      </c>
      <c r="K2968" s="133" t="s">
        <v>538</v>
      </c>
      <c r="L2968" s="135" t="str">
        <f t="shared" si="92"/>
        <v>BA</v>
      </c>
      <c r="M2968" s="131">
        <f t="shared" si="93"/>
        <v>0</v>
      </c>
      <c r="P2968" s="136"/>
      <c r="Q2968" s="136"/>
      <c r="R2968" s="136"/>
      <c r="S2968" s="136"/>
      <c r="T2968"/>
      <c r="U2968" s="136"/>
      <c r="V2968" s="136"/>
      <c r="W2968"/>
      <c r="X2968" s="136"/>
      <c r="Y2968" s="136"/>
      <c r="Z2968" s="136"/>
      <c r="AA2968" s="136"/>
      <c r="AB2968" s="136"/>
      <c r="AC2968" s="136"/>
      <c r="AD2968" s="136"/>
      <c r="AE2968" s="136"/>
      <c r="AF2968" s="136"/>
      <c r="AG2968" s="136"/>
      <c r="AH2968" s="136"/>
      <c r="AI2968" s="136"/>
    </row>
    <row r="2969" spans="1:35" ht="15" x14ac:dyDescent="0.25">
      <c r="A2969" s="133">
        <v>415100</v>
      </c>
      <c r="B2969" s="133" t="s">
        <v>6739</v>
      </c>
      <c r="C2969" s="133">
        <v>4</v>
      </c>
      <c r="D2969" s="133" t="s">
        <v>5761</v>
      </c>
      <c r="E2969" s="133">
        <v>415</v>
      </c>
      <c r="F2969" s="133" t="s">
        <v>6725</v>
      </c>
      <c r="G2969" s="133">
        <v>41510</v>
      </c>
      <c r="H2969" s="133" t="s">
        <v>6739</v>
      </c>
      <c r="I2969" s="133">
        <v>225000</v>
      </c>
      <c r="J2969" s="133" t="s">
        <v>6769</v>
      </c>
      <c r="K2969" s="133" t="s">
        <v>538</v>
      </c>
      <c r="L2969" s="135" t="str">
        <f t="shared" si="92"/>
        <v>BA</v>
      </c>
      <c r="M2969" s="131">
        <f t="shared" si="93"/>
        <v>0</v>
      </c>
      <c r="P2969" s="136"/>
      <c r="Q2969" s="136"/>
      <c r="R2969" s="136"/>
      <c r="S2969" s="136"/>
      <c r="T2969"/>
      <c r="U2969" s="136"/>
      <c r="V2969" s="136"/>
      <c r="W2969"/>
      <c r="X2969" s="136"/>
      <c r="Y2969" s="136"/>
      <c r="Z2969" s="136"/>
      <c r="AA2969" s="136"/>
      <c r="AB2969" s="136"/>
      <c r="AC2969" s="136"/>
      <c r="AD2969" s="136"/>
      <c r="AE2969" s="136"/>
      <c r="AF2969" s="136"/>
      <c r="AG2969" s="136"/>
      <c r="AH2969" s="136"/>
      <c r="AI2969" s="136"/>
    </row>
    <row r="2970" spans="1:35" ht="15" x14ac:dyDescent="0.25">
      <c r="A2970" s="133">
        <v>415100</v>
      </c>
      <c r="B2970" s="133" t="s">
        <v>6739</v>
      </c>
      <c r="C2970" s="133">
        <v>4</v>
      </c>
      <c r="D2970" s="133" t="s">
        <v>5761</v>
      </c>
      <c r="E2970" s="133">
        <v>415</v>
      </c>
      <c r="F2970" s="133" t="s">
        <v>6725</v>
      </c>
      <c r="G2970" s="133">
        <v>41510</v>
      </c>
      <c r="H2970" s="133" t="s">
        <v>6739</v>
      </c>
      <c r="I2970" s="133">
        <v>226005</v>
      </c>
      <c r="J2970" s="133" t="s">
        <v>6771</v>
      </c>
      <c r="K2970" s="133" t="s">
        <v>538</v>
      </c>
      <c r="L2970" s="135" t="str">
        <f t="shared" si="92"/>
        <v>BA</v>
      </c>
      <c r="M2970" s="131">
        <f t="shared" si="93"/>
        <v>0</v>
      </c>
      <c r="P2970" s="136"/>
      <c r="Q2970" s="136"/>
      <c r="R2970" s="136"/>
      <c r="S2970" s="136"/>
      <c r="T2970"/>
      <c r="U2970" s="136"/>
      <c r="V2970" s="136"/>
      <c r="W2970"/>
      <c r="X2970" s="136"/>
      <c r="Y2970" s="136"/>
      <c r="Z2970" s="136"/>
      <c r="AA2970" s="136"/>
      <c r="AB2970" s="136"/>
      <c r="AC2970" s="136"/>
      <c r="AD2970" s="136"/>
      <c r="AE2970" s="136"/>
      <c r="AF2970" s="136"/>
      <c r="AG2970" s="136"/>
      <c r="AH2970" s="136"/>
      <c r="AI2970" s="136"/>
    </row>
    <row r="2971" spans="1:35" ht="15" x14ac:dyDescent="0.25">
      <c r="A2971" s="133">
        <v>415100</v>
      </c>
      <c r="B2971" s="133" t="s">
        <v>6739</v>
      </c>
      <c r="C2971" s="133">
        <v>4</v>
      </c>
      <c r="D2971" s="133" t="s">
        <v>5761</v>
      </c>
      <c r="E2971" s="133">
        <v>415</v>
      </c>
      <c r="F2971" s="133" t="s">
        <v>6725</v>
      </c>
      <c r="G2971" s="133">
        <v>41510</v>
      </c>
      <c r="H2971" s="133" t="s">
        <v>6739</v>
      </c>
      <c r="I2971" s="133">
        <v>226006</v>
      </c>
      <c r="J2971" s="133" t="s">
        <v>6773</v>
      </c>
      <c r="K2971" s="133" t="s">
        <v>538</v>
      </c>
      <c r="L2971" s="135" t="str">
        <f t="shared" si="92"/>
        <v>BA</v>
      </c>
      <c r="M2971" s="131">
        <f t="shared" si="93"/>
        <v>0</v>
      </c>
      <c r="P2971" s="136"/>
      <c r="Q2971" s="136"/>
      <c r="R2971" s="136"/>
      <c r="S2971" s="136"/>
      <c r="T2971"/>
      <c r="U2971" s="136"/>
      <c r="V2971" s="136"/>
      <c r="W2971"/>
      <c r="X2971" s="136"/>
      <c r="Y2971" s="136"/>
      <c r="Z2971" s="136"/>
      <c r="AA2971" s="136"/>
      <c r="AB2971" s="136"/>
      <c r="AC2971" s="136"/>
      <c r="AD2971" s="136"/>
      <c r="AE2971" s="136"/>
      <c r="AF2971" s="136"/>
      <c r="AG2971" s="136"/>
      <c r="AH2971" s="136"/>
      <c r="AI2971" s="136"/>
    </row>
    <row r="2972" spans="1:35" ht="15" x14ac:dyDescent="0.25">
      <c r="A2972" s="133">
        <v>415100</v>
      </c>
      <c r="B2972" s="133" t="s">
        <v>6739</v>
      </c>
      <c r="C2972" s="133">
        <v>4</v>
      </c>
      <c r="D2972" s="133" t="s">
        <v>5761</v>
      </c>
      <c r="E2972" s="133">
        <v>415</v>
      </c>
      <c r="F2972" s="133" t="s">
        <v>6725</v>
      </c>
      <c r="G2972" s="133">
        <v>41510</v>
      </c>
      <c r="H2972" s="133" t="s">
        <v>6739</v>
      </c>
      <c r="I2972" s="133">
        <v>226007</v>
      </c>
      <c r="J2972" s="133" t="s">
        <v>6775</v>
      </c>
      <c r="K2972" s="133" t="s">
        <v>538</v>
      </c>
      <c r="L2972" s="135" t="str">
        <f t="shared" si="92"/>
        <v>BA</v>
      </c>
      <c r="M2972" s="131">
        <f t="shared" si="93"/>
        <v>0</v>
      </c>
      <c r="P2972" s="136"/>
      <c r="Q2972" s="136"/>
      <c r="R2972" s="136"/>
      <c r="S2972" s="136"/>
      <c r="T2972"/>
      <c r="U2972" s="136"/>
      <c r="V2972" s="136"/>
      <c r="W2972"/>
      <c r="X2972" s="136"/>
      <c r="Y2972" s="136"/>
      <c r="Z2972" s="136"/>
      <c r="AA2972" s="136"/>
      <c r="AB2972" s="136"/>
      <c r="AC2972" s="136"/>
      <c r="AD2972" s="136"/>
      <c r="AE2972" s="136"/>
      <c r="AF2972" s="136"/>
      <c r="AG2972" s="136"/>
      <c r="AH2972" s="136"/>
      <c r="AI2972" s="136"/>
    </row>
    <row r="2973" spans="1:35" ht="15" x14ac:dyDescent="0.25">
      <c r="A2973" s="133">
        <v>415100</v>
      </c>
      <c r="B2973" s="133" t="s">
        <v>6739</v>
      </c>
      <c r="C2973" s="133">
        <v>4</v>
      </c>
      <c r="D2973" s="133" t="s">
        <v>5761</v>
      </c>
      <c r="E2973" s="133">
        <v>415</v>
      </c>
      <c r="F2973" s="133" t="s">
        <v>6725</v>
      </c>
      <c r="G2973" s="133">
        <v>41510</v>
      </c>
      <c r="H2973" s="133" t="s">
        <v>6739</v>
      </c>
      <c r="I2973" s="133">
        <v>226204</v>
      </c>
      <c r="J2973" s="133" t="s">
        <v>6777</v>
      </c>
      <c r="K2973" s="133" t="s">
        <v>538</v>
      </c>
      <c r="L2973" s="135" t="str">
        <f t="shared" si="92"/>
        <v>BA</v>
      </c>
      <c r="M2973" s="131">
        <f t="shared" si="93"/>
        <v>0</v>
      </c>
      <c r="P2973" s="136"/>
      <c r="Q2973" s="136"/>
      <c r="R2973" s="136"/>
      <c r="S2973" s="136"/>
      <c r="T2973"/>
      <c r="U2973" s="136"/>
      <c r="V2973" s="136"/>
      <c r="W2973"/>
      <c r="X2973" s="136"/>
      <c r="Y2973" s="136"/>
      <c r="Z2973" s="136"/>
      <c r="AA2973" s="136"/>
      <c r="AB2973" s="136"/>
      <c r="AC2973" s="136"/>
      <c r="AD2973" s="136"/>
      <c r="AE2973" s="136"/>
      <c r="AF2973" s="136"/>
      <c r="AG2973" s="136"/>
      <c r="AH2973" s="136"/>
      <c r="AI2973" s="136"/>
    </row>
    <row r="2974" spans="1:35" ht="15" x14ac:dyDescent="0.25">
      <c r="A2974" s="133">
        <v>415100</v>
      </c>
      <c r="B2974" s="133" t="s">
        <v>6739</v>
      </c>
      <c r="C2974" s="133">
        <v>4</v>
      </c>
      <c r="D2974" s="133" t="s">
        <v>5761</v>
      </c>
      <c r="E2974" s="133">
        <v>415</v>
      </c>
      <c r="F2974" s="133" t="s">
        <v>6725</v>
      </c>
      <c r="G2974" s="133">
        <v>41510</v>
      </c>
      <c r="H2974" s="133" t="s">
        <v>6739</v>
      </c>
      <c r="I2974" s="133">
        <v>339110</v>
      </c>
      <c r="J2974" s="133" t="s">
        <v>6779</v>
      </c>
      <c r="K2974" s="133" t="s">
        <v>884</v>
      </c>
      <c r="L2974" s="135" t="str">
        <f t="shared" si="92"/>
        <v>BA</v>
      </c>
      <c r="M2974" s="131">
        <f t="shared" si="93"/>
        <v>0</v>
      </c>
      <c r="P2974" s="136"/>
      <c r="Q2974" s="136"/>
      <c r="R2974" s="136"/>
      <c r="S2974" s="136"/>
      <c r="T2974"/>
      <c r="U2974" s="136"/>
      <c r="V2974" s="136"/>
      <c r="W2974"/>
      <c r="X2974" s="136"/>
      <c r="Y2974" s="136"/>
      <c r="Z2974" s="136"/>
      <c r="AA2974" s="136"/>
      <c r="AB2974" s="136"/>
      <c r="AC2974" s="136"/>
      <c r="AD2974" s="136"/>
      <c r="AE2974" s="136"/>
      <c r="AF2974" s="136"/>
      <c r="AG2974" s="136"/>
      <c r="AH2974" s="136"/>
      <c r="AI2974" s="136"/>
    </row>
    <row r="2975" spans="1:35" ht="15" x14ac:dyDescent="0.25">
      <c r="A2975" s="133">
        <v>415100</v>
      </c>
      <c r="B2975" s="133" t="s">
        <v>6739</v>
      </c>
      <c r="C2975" s="133">
        <v>4</v>
      </c>
      <c r="D2975" s="133" t="s">
        <v>5761</v>
      </c>
      <c r="E2975" s="133">
        <v>415</v>
      </c>
      <c r="F2975" s="133" t="s">
        <v>6725</v>
      </c>
      <c r="G2975" s="133">
        <v>41510</v>
      </c>
      <c r="H2975" s="133" t="s">
        <v>6739</v>
      </c>
      <c r="I2975" s="133">
        <v>339115</v>
      </c>
      <c r="J2975" s="133" t="s">
        <v>6781</v>
      </c>
      <c r="K2975" s="133" t="s">
        <v>884</v>
      </c>
      <c r="L2975" s="135" t="str">
        <f t="shared" si="92"/>
        <v>BA</v>
      </c>
      <c r="M2975" s="131">
        <f t="shared" si="93"/>
        <v>0</v>
      </c>
      <c r="P2975" s="136"/>
      <c r="Q2975" s="136"/>
      <c r="R2975" s="136"/>
      <c r="S2975" s="136"/>
      <c r="T2975"/>
      <c r="U2975" s="136"/>
      <c r="V2975" s="136"/>
      <c r="W2975"/>
      <c r="X2975" s="136"/>
      <c r="Y2975" s="136"/>
      <c r="Z2975" s="136"/>
      <c r="AA2975" s="136"/>
      <c r="AB2975" s="136"/>
      <c r="AC2975" s="136"/>
      <c r="AD2975" s="136"/>
      <c r="AE2975" s="136"/>
      <c r="AF2975" s="136"/>
      <c r="AG2975" s="136"/>
      <c r="AH2975" s="136"/>
      <c r="AI2975" s="136"/>
    </row>
    <row r="2976" spans="1:35" ht="15" x14ac:dyDescent="0.25">
      <c r="A2976" s="133">
        <v>415100</v>
      </c>
      <c r="B2976" s="133" t="s">
        <v>6739</v>
      </c>
      <c r="C2976" s="133">
        <v>4</v>
      </c>
      <c r="D2976" s="133" t="s">
        <v>5761</v>
      </c>
      <c r="E2976" s="133">
        <v>415</v>
      </c>
      <c r="F2976" s="133" t="s">
        <v>6725</v>
      </c>
      <c r="G2976" s="133">
        <v>41510</v>
      </c>
      <c r="H2976" s="133" t="s">
        <v>6739</v>
      </c>
      <c r="I2976" s="133">
        <v>339130</v>
      </c>
      <c r="J2976" s="133" t="s">
        <v>6783</v>
      </c>
      <c r="K2976" s="133" t="s">
        <v>884</v>
      </c>
      <c r="L2976" s="135" t="str">
        <f t="shared" si="92"/>
        <v>BA</v>
      </c>
      <c r="M2976" s="131">
        <f t="shared" si="93"/>
        <v>0</v>
      </c>
      <c r="P2976" s="136"/>
      <c r="Q2976" s="136"/>
      <c r="R2976" s="136"/>
      <c r="S2976" s="136"/>
      <c r="T2976"/>
      <c r="U2976" s="136"/>
      <c r="V2976" s="136"/>
      <c r="W2976"/>
      <c r="X2976" s="136"/>
      <c r="Y2976" s="136"/>
      <c r="Z2976" s="136"/>
      <c r="AA2976" s="136"/>
      <c r="AB2976" s="136"/>
      <c r="AC2976" s="136"/>
      <c r="AD2976" s="136"/>
      <c r="AE2976" s="136"/>
      <c r="AF2976" s="136"/>
      <c r="AG2976" s="136"/>
      <c r="AH2976" s="136"/>
      <c r="AI2976" s="136"/>
    </row>
    <row r="2977" spans="1:35" ht="15" x14ac:dyDescent="0.25">
      <c r="A2977" s="133">
        <v>415100</v>
      </c>
      <c r="B2977" s="133" t="s">
        <v>6739</v>
      </c>
      <c r="C2977" s="133">
        <v>4</v>
      </c>
      <c r="D2977" s="133" t="s">
        <v>5761</v>
      </c>
      <c r="E2977" s="133">
        <v>415</v>
      </c>
      <c r="F2977" s="133" t="s">
        <v>6725</v>
      </c>
      <c r="G2977" s="133">
        <v>41510</v>
      </c>
      <c r="H2977" s="133" t="s">
        <v>6739</v>
      </c>
      <c r="I2977" s="133">
        <v>339135</v>
      </c>
      <c r="J2977" s="133" t="s">
        <v>6785</v>
      </c>
      <c r="K2977" s="133" t="s">
        <v>884</v>
      </c>
      <c r="L2977" s="135" t="str">
        <f t="shared" si="92"/>
        <v>BA</v>
      </c>
      <c r="M2977" s="131">
        <f t="shared" si="93"/>
        <v>0</v>
      </c>
      <c r="P2977" s="136"/>
      <c r="Q2977" s="136"/>
      <c r="R2977" s="136"/>
      <c r="S2977" s="136"/>
      <c r="T2977"/>
      <c r="U2977" s="136"/>
      <c r="V2977" s="136"/>
      <c r="W2977"/>
      <c r="X2977" s="136"/>
      <c r="Y2977" s="136"/>
      <c r="Z2977" s="136"/>
      <c r="AA2977" s="136"/>
      <c r="AB2977" s="136"/>
      <c r="AC2977" s="136"/>
      <c r="AD2977" s="136"/>
      <c r="AE2977" s="136"/>
      <c r="AF2977" s="136"/>
      <c r="AG2977" s="136"/>
      <c r="AH2977" s="136"/>
      <c r="AI2977" s="136"/>
    </row>
    <row r="2978" spans="1:35" ht="15" x14ac:dyDescent="0.25">
      <c r="A2978" s="133">
        <v>415100</v>
      </c>
      <c r="B2978" s="133" t="s">
        <v>6739</v>
      </c>
      <c r="C2978" s="133">
        <v>4</v>
      </c>
      <c r="D2978" s="133" t="s">
        <v>5761</v>
      </c>
      <c r="E2978" s="133">
        <v>415</v>
      </c>
      <c r="F2978" s="133" t="s">
        <v>6725</v>
      </c>
      <c r="G2978" s="133">
        <v>41510</v>
      </c>
      <c r="H2978" s="133" t="s">
        <v>6739</v>
      </c>
      <c r="I2978" s="133">
        <v>339150</v>
      </c>
      <c r="J2978" s="133" t="s">
        <v>6787</v>
      </c>
      <c r="K2978" s="133" t="s">
        <v>884</v>
      </c>
      <c r="L2978" s="135" t="str">
        <f t="shared" si="92"/>
        <v>BA</v>
      </c>
      <c r="M2978" s="131">
        <f t="shared" si="93"/>
        <v>0</v>
      </c>
      <c r="P2978" s="136"/>
      <c r="Q2978" s="136"/>
      <c r="R2978" s="136"/>
      <c r="S2978" s="136"/>
      <c r="T2978"/>
      <c r="U2978" s="136"/>
      <c r="V2978" s="136"/>
      <c r="W2978"/>
      <c r="X2978" s="136"/>
      <c r="Y2978" s="136"/>
      <c r="Z2978" s="136"/>
      <c r="AA2978" s="136"/>
      <c r="AB2978" s="136"/>
      <c r="AC2978" s="136"/>
      <c r="AD2978" s="136"/>
      <c r="AE2978" s="136"/>
      <c r="AF2978" s="136"/>
      <c r="AG2978" s="136"/>
      <c r="AH2978" s="136"/>
      <c r="AI2978" s="136"/>
    </row>
    <row r="2979" spans="1:35" ht="15" x14ac:dyDescent="0.25">
      <c r="A2979" s="133">
        <v>415100</v>
      </c>
      <c r="B2979" s="133" t="s">
        <v>6739</v>
      </c>
      <c r="C2979" s="133">
        <v>4</v>
      </c>
      <c r="D2979" s="133" t="s">
        <v>5761</v>
      </c>
      <c r="E2979" s="133">
        <v>415</v>
      </c>
      <c r="F2979" s="133" t="s">
        <v>6725</v>
      </c>
      <c r="G2979" s="133">
        <v>41510</v>
      </c>
      <c r="H2979" s="133" t="s">
        <v>6739</v>
      </c>
      <c r="I2979" s="133">
        <v>339160</v>
      </c>
      <c r="J2979" s="133" t="s">
        <v>6789</v>
      </c>
      <c r="K2979" s="133" t="s">
        <v>884</v>
      </c>
      <c r="L2979" s="135" t="str">
        <f t="shared" si="92"/>
        <v>BA</v>
      </c>
      <c r="M2979" s="131">
        <f t="shared" si="93"/>
        <v>0</v>
      </c>
      <c r="P2979" s="136"/>
      <c r="Q2979" s="136"/>
      <c r="R2979" s="136"/>
      <c r="S2979" s="136"/>
      <c r="T2979"/>
      <c r="U2979" s="136"/>
      <c r="V2979" s="136"/>
      <c r="W2979"/>
      <c r="X2979" s="136"/>
      <c r="Y2979" s="136"/>
      <c r="Z2979" s="136"/>
      <c r="AA2979" s="136"/>
      <c r="AB2979" s="136"/>
      <c r="AC2979" s="136"/>
      <c r="AD2979" s="136"/>
      <c r="AE2979" s="136"/>
      <c r="AF2979" s="136"/>
      <c r="AG2979" s="136"/>
      <c r="AH2979" s="136"/>
      <c r="AI2979" s="136"/>
    </row>
    <row r="2980" spans="1:35" ht="15" x14ac:dyDescent="0.25">
      <c r="A2980" s="133">
        <v>415100</v>
      </c>
      <c r="B2980" s="133" t="s">
        <v>6739</v>
      </c>
      <c r="C2980" s="133">
        <v>4</v>
      </c>
      <c r="D2980" s="133" t="s">
        <v>5761</v>
      </c>
      <c r="E2980" s="133">
        <v>415</v>
      </c>
      <c r="F2980" s="133" t="s">
        <v>6725</v>
      </c>
      <c r="G2980" s="133">
        <v>41510</v>
      </c>
      <c r="H2980" s="133" t="s">
        <v>6739</v>
      </c>
      <c r="I2980" s="133">
        <v>339170</v>
      </c>
      <c r="J2980" s="133" t="s">
        <v>6791</v>
      </c>
      <c r="K2980" s="133" t="s">
        <v>884</v>
      </c>
      <c r="L2980" s="135" t="str">
        <f t="shared" si="92"/>
        <v>BA</v>
      </c>
      <c r="M2980" s="131">
        <f t="shared" si="93"/>
        <v>0</v>
      </c>
      <c r="P2980" s="136"/>
      <c r="Q2980" s="136"/>
      <c r="R2980" s="136"/>
      <c r="S2980" s="136"/>
      <c r="T2980"/>
      <c r="U2980" s="136"/>
      <c r="V2980" s="136"/>
      <c r="W2980"/>
      <c r="X2980" s="136"/>
      <c r="Y2980" s="136"/>
      <c r="Z2980" s="136"/>
      <c r="AA2980" s="136"/>
      <c r="AB2980" s="136"/>
      <c r="AC2980" s="136"/>
      <c r="AD2980" s="136"/>
      <c r="AE2980" s="136"/>
      <c r="AF2980" s="136"/>
      <c r="AG2980" s="136"/>
      <c r="AH2980" s="136"/>
      <c r="AI2980" s="136"/>
    </row>
    <row r="2981" spans="1:35" ht="15" x14ac:dyDescent="0.25">
      <c r="A2981" s="133">
        <v>415100</v>
      </c>
      <c r="B2981" s="133" t="s">
        <v>6739</v>
      </c>
      <c r="C2981" s="133">
        <v>4</v>
      </c>
      <c r="D2981" s="133" t="s">
        <v>5761</v>
      </c>
      <c r="E2981" s="133">
        <v>415</v>
      </c>
      <c r="F2981" s="133" t="s">
        <v>6725</v>
      </c>
      <c r="G2981" s="133">
        <v>41510</v>
      </c>
      <c r="H2981" s="133" t="s">
        <v>6739</v>
      </c>
      <c r="I2981" s="133">
        <v>339180</v>
      </c>
      <c r="J2981" s="133" t="s">
        <v>6793</v>
      </c>
      <c r="K2981" s="133" t="s">
        <v>884</v>
      </c>
      <c r="L2981" s="135" t="str">
        <f t="shared" si="92"/>
        <v>BA</v>
      </c>
      <c r="M2981" s="131">
        <f t="shared" si="93"/>
        <v>0</v>
      </c>
      <c r="P2981" s="136"/>
      <c r="Q2981" s="136"/>
      <c r="R2981" s="136"/>
      <c r="S2981" s="136"/>
      <c r="T2981"/>
      <c r="U2981" s="136"/>
      <c r="V2981" s="136"/>
      <c r="W2981"/>
      <c r="X2981" s="136"/>
      <c r="Y2981" s="136"/>
      <c r="Z2981" s="136"/>
      <c r="AA2981" s="136"/>
      <c r="AB2981" s="136"/>
      <c r="AC2981" s="136"/>
      <c r="AD2981" s="136"/>
      <c r="AE2981" s="136"/>
      <c r="AF2981" s="136"/>
      <c r="AG2981" s="136"/>
      <c r="AH2981" s="136"/>
      <c r="AI2981" s="136"/>
    </row>
    <row r="2982" spans="1:35" ht="15" x14ac:dyDescent="0.25">
      <c r="A2982" s="133">
        <v>415100</v>
      </c>
      <c r="B2982" s="133" t="s">
        <v>6739</v>
      </c>
      <c r="C2982" s="133">
        <v>4</v>
      </c>
      <c r="D2982" s="133" t="s">
        <v>5761</v>
      </c>
      <c r="E2982" s="133">
        <v>415</v>
      </c>
      <c r="F2982" s="133" t="s">
        <v>6725</v>
      </c>
      <c r="G2982" s="133">
        <v>41510</v>
      </c>
      <c r="H2982" s="133" t="s">
        <v>6739</v>
      </c>
      <c r="I2982" s="133">
        <v>339910</v>
      </c>
      <c r="J2982" s="133" t="s">
        <v>6795</v>
      </c>
      <c r="K2982" s="133" t="s">
        <v>884</v>
      </c>
      <c r="L2982" s="135" t="str">
        <f t="shared" si="92"/>
        <v>BA</v>
      </c>
      <c r="M2982" s="131">
        <f t="shared" si="93"/>
        <v>0</v>
      </c>
      <c r="P2982" s="136"/>
      <c r="Q2982" s="136"/>
      <c r="R2982" s="136"/>
      <c r="S2982" s="136"/>
      <c r="T2982"/>
      <c r="U2982" s="136"/>
      <c r="V2982" s="136"/>
      <c r="W2982"/>
      <c r="X2982" s="136"/>
      <c r="Y2982" s="136"/>
      <c r="Z2982" s="136"/>
      <c r="AA2982" s="136"/>
      <c r="AB2982" s="136"/>
      <c r="AC2982" s="136"/>
      <c r="AD2982" s="136"/>
      <c r="AE2982" s="136"/>
      <c r="AF2982" s="136"/>
      <c r="AG2982" s="136"/>
      <c r="AH2982" s="136"/>
      <c r="AI2982" s="136"/>
    </row>
    <row r="2983" spans="1:35" ht="15" x14ac:dyDescent="0.25">
      <c r="A2983" s="133">
        <v>415100</v>
      </c>
      <c r="B2983" s="133" t="s">
        <v>6739</v>
      </c>
      <c r="C2983" s="133">
        <v>4</v>
      </c>
      <c r="D2983" s="133" t="s">
        <v>5761</v>
      </c>
      <c r="E2983" s="133">
        <v>415</v>
      </c>
      <c r="F2983" s="133" t="s">
        <v>6725</v>
      </c>
      <c r="G2983" s="133">
        <v>41510</v>
      </c>
      <c r="H2983" s="133" t="s">
        <v>6739</v>
      </c>
      <c r="I2983" s="133">
        <v>551013</v>
      </c>
      <c r="J2983" s="133" t="s">
        <v>6797</v>
      </c>
      <c r="K2983" s="133" t="s">
        <v>6742</v>
      </c>
      <c r="L2983" s="135" t="str">
        <f t="shared" si="92"/>
        <v>BA</v>
      </c>
      <c r="M2983" s="131">
        <f t="shared" si="93"/>
        <v>0</v>
      </c>
      <c r="P2983" s="136"/>
      <c r="Q2983" s="136"/>
      <c r="R2983" s="136"/>
      <c r="S2983" s="136"/>
      <c r="T2983"/>
      <c r="U2983" s="136"/>
      <c r="V2983" s="136"/>
      <c r="W2983"/>
      <c r="X2983" s="136"/>
      <c r="Y2983" s="136"/>
      <c r="Z2983" s="136"/>
      <c r="AA2983" s="136"/>
      <c r="AB2983" s="136"/>
      <c r="AC2983" s="136"/>
      <c r="AD2983" s="136"/>
      <c r="AE2983" s="136"/>
      <c r="AF2983" s="136"/>
      <c r="AG2983" s="136"/>
      <c r="AH2983" s="136"/>
      <c r="AI2983" s="136"/>
    </row>
    <row r="2984" spans="1:35" ht="15" x14ac:dyDescent="0.25">
      <c r="A2984" s="133">
        <v>415100</v>
      </c>
      <c r="B2984" s="133" t="s">
        <v>6739</v>
      </c>
      <c r="C2984" s="133">
        <v>4</v>
      </c>
      <c r="D2984" s="133" t="s">
        <v>5761</v>
      </c>
      <c r="E2984" s="133">
        <v>415</v>
      </c>
      <c r="F2984" s="133" t="s">
        <v>6725</v>
      </c>
      <c r="G2984" s="133">
        <v>41510</v>
      </c>
      <c r="H2984" s="133" t="s">
        <v>6739</v>
      </c>
      <c r="I2984" s="133">
        <v>661013</v>
      </c>
      <c r="J2984" s="133" t="s">
        <v>6799</v>
      </c>
      <c r="K2984" s="133" t="s">
        <v>6742</v>
      </c>
      <c r="L2984" s="135" t="str">
        <f t="shared" si="92"/>
        <v>BA</v>
      </c>
      <c r="M2984" s="131">
        <f t="shared" si="93"/>
        <v>0</v>
      </c>
      <c r="P2984" s="136"/>
      <c r="Q2984" s="136"/>
      <c r="R2984" s="136"/>
      <c r="S2984" s="136"/>
      <c r="T2984"/>
      <c r="U2984" s="136"/>
      <c r="V2984" s="136"/>
      <c r="W2984"/>
      <c r="X2984" s="136"/>
      <c r="Y2984" s="136"/>
      <c r="Z2984" s="136"/>
      <c r="AA2984" s="136"/>
      <c r="AB2984" s="136"/>
      <c r="AC2984" s="136"/>
      <c r="AD2984" s="136"/>
      <c r="AE2984" s="136"/>
      <c r="AF2984" s="136"/>
      <c r="AG2984" s="136"/>
      <c r="AH2984" s="136"/>
      <c r="AI2984" s="136"/>
    </row>
    <row r="2985" spans="1:35" ht="15" x14ac:dyDescent="0.25">
      <c r="A2985" s="133">
        <v>415100</v>
      </c>
      <c r="B2985" s="133" t="s">
        <v>6739</v>
      </c>
      <c r="C2985" s="133">
        <v>4</v>
      </c>
      <c r="D2985" s="133" t="s">
        <v>5761</v>
      </c>
      <c r="E2985" s="133">
        <v>415</v>
      </c>
      <c r="F2985" s="133" t="s">
        <v>6725</v>
      </c>
      <c r="G2985" s="133">
        <v>41510</v>
      </c>
      <c r="H2985" s="133" t="s">
        <v>6739</v>
      </c>
      <c r="I2985" s="133">
        <v>661113</v>
      </c>
      <c r="J2985" s="133" t="s">
        <v>6801</v>
      </c>
      <c r="K2985" s="133" t="s">
        <v>6742</v>
      </c>
      <c r="L2985" s="135" t="str">
        <f t="shared" si="92"/>
        <v>BA</v>
      </c>
      <c r="M2985" s="131">
        <f t="shared" si="93"/>
        <v>0</v>
      </c>
      <c r="P2985" s="136"/>
      <c r="Q2985" s="136"/>
      <c r="R2985" s="136"/>
      <c r="S2985" s="136"/>
      <c r="T2985"/>
      <c r="U2985" s="136"/>
      <c r="V2985" s="136"/>
      <c r="W2985"/>
      <c r="X2985" s="136"/>
      <c r="Y2985" s="136"/>
      <c r="Z2985" s="136"/>
      <c r="AA2985" s="136"/>
      <c r="AB2985" s="136"/>
      <c r="AC2985" s="136"/>
      <c r="AD2985" s="136"/>
      <c r="AE2985" s="136"/>
      <c r="AF2985" s="136"/>
      <c r="AG2985" s="136"/>
      <c r="AH2985" s="136"/>
      <c r="AI2985" s="136"/>
    </row>
    <row r="2986" spans="1:35" ht="15" x14ac:dyDescent="0.25">
      <c r="A2986" s="133">
        <v>415100</v>
      </c>
      <c r="B2986" s="133" t="s">
        <v>6739</v>
      </c>
      <c r="C2986" s="133">
        <v>4</v>
      </c>
      <c r="D2986" s="133" t="s">
        <v>5761</v>
      </c>
      <c r="E2986" s="133">
        <v>415</v>
      </c>
      <c r="F2986" s="133" t="s">
        <v>6725</v>
      </c>
      <c r="G2986" s="133">
        <v>41510</v>
      </c>
      <c r="H2986" s="133" t="s">
        <v>6739</v>
      </c>
      <c r="I2986" s="133">
        <v>770577</v>
      </c>
      <c r="J2986" s="133" t="s">
        <v>6803</v>
      </c>
      <c r="K2986" s="133" t="s">
        <v>538</v>
      </c>
      <c r="L2986" s="135" t="str">
        <f t="shared" si="92"/>
        <v>BA</v>
      </c>
      <c r="M2986" s="131">
        <f t="shared" si="93"/>
        <v>0</v>
      </c>
      <c r="P2986" s="136"/>
      <c r="Q2986" s="136"/>
      <c r="R2986" s="136"/>
      <c r="S2986" s="136"/>
      <c r="T2986"/>
      <c r="U2986" s="136"/>
      <c r="V2986" s="136"/>
      <c r="W2986"/>
      <c r="X2986" s="136"/>
      <c r="Y2986" s="136"/>
      <c r="Z2986" s="136"/>
      <c r="AA2986" s="136"/>
      <c r="AB2986" s="136"/>
      <c r="AC2986" s="136"/>
      <c r="AD2986" s="136"/>
      <c r="AE2986" s="136"/>
      <c r="AF2986" s="136"/>
      <c r="AG2986" s="136"/>
      <c r="AH2986" s="136"/>
      <c r="AI2986" s="136"/>
    </row>
    <row r="2987" spans="1:35" ht="15" x14ac:dyDescent="0.25">
      <c r="A2987" s="133">
        <v>415100</v>
      </c>
      <c r="B2987" s="133" t="s">
        <v>6739</v>
      </c>
      <c r="C2987" s="133">
        <v>4</v>
      </c>
      <c r="D2987" s="133" t="s">
        <v>5761</v>
      </c>
      <c r="E2987" s="133">
        <v>415</v>
      </c>
      <c r="F2987" s="133" t="s">
        <v>6725</v>
      </c>
      <c r="G2987" s="133">
        <v>41510</v>
      </c>
      <c r="H2987" s="133" t="s">
        <v>6739</v>
      </c>
      <c r="I2987" s="133">
        <v>770579</v>
      </c>
      <c r="J2987" s="133" t="s">
        <v>6805</v>
      </c>
      <c r="K2987" s="133" t="s">
        <v>538</v>
      </c>
      <c r="L2987" s="135" t="str">
        <f t="shared" si="92"/>
        <v>BA</v>
      </c>
      <c r="M2987" s="131">
        <f t="shared" si="93"/>
        <v>0</v>
      </c>
      <c r="P2987" s="136"/>
      <c r="Q2987" s="136"/>
      <c r="R2987" s="136"/>
      <c r="S2987" s="136"/>
      <c r="T2987"/>
      <c r="U2987" s="136"/>
      <c r="V2987" s="136"/>
      <c r="W2987"/>
      <c r="X2987" s="136"/>
      <c r="Y2987" s="136"/>
      <c r="Z2987" s="136"/>
      <c r="AA2987" s="136"/>
      <c r="AB2987" s="136"/>
      <c r="AC2987" s="136"/>
      <c r="AD2987" s="136"/>
      <c r="AE2987" s="136"/>
      <c r="AF2987" s="136"/>
      <c r="AG2987" s="136"/>
      <c r="AH2987" s="136"/>
      <c r="AI2987" s="136"/>
    </row>
    <row r="2988" spans="1:35" ht="12.75" customHeight="1" x14ac:dyDescent="0.25">
      <c r="A2988" s="133">
        <v>415100</v>
      </c>
      <c r="B2988" s="133" t="s">
        <v>6739</v>
      </c>
      <c r="C2988" s="133">
        <v>4</v>
      </c>
      <c r="D2988" s="133" t="s">
        <v>5761</v>
      </c>
      <c r="E2988" s="133">
        <v>415</v>
      </c>
      <c r="F2988" s="133" t="s">
        <v>6725</v>
      </c>
      <c r="G2988" s="133">
        <v>41510</v>
      </c>
      <c r="H2988" s="133" t="s">
        <v>6739</v>
      </c>
      <c r="I2988" s="133">
        <v>770582</v>
      </c>
      <c r="J2988" s="133" t="s">
        <v>6807</v>
      </c>
      <c r="K2988" s="133" t="s">
        <v>538</v>
      </c>
      <c r="L2988" s="135" t="str">
        <f t="shared" si="92"/>
        <v>BA</v>
      </c>
      <c r="M2988" s="131">
        <f t="shared" si="93"/>
        <v>0</v>
      </c>
      <c r="P2988" s="136"/>
      <c r="Q2988" s="136"/>
      <c r="R2988" s="136"/>
      <c r="S2988" s="136"/>
      <c r="T2988"/>
      <c r="U2988" s="136"/>
      <c r="V2988" s="136"/>
      <c r="W2988"/>
      <c r="X2988" s="136"/>
      <c r="Y2988" s="136"/>
      <c r="Z2988" s="136"/>
      <c r="AA2988" s="136"/>
      <c r="AB2988" s="136"/>
      <c r="AC2988" s="136"/>
      <c r="AD2988" s="136"/>
      <c r="AE2988" s="136"/>
      <c r="AF2988" s="136"/>
      <c r="AG2988" s="136"/>
      <c r="AH2988" s="136"/>
      <c r="AI2988" s="136"/>
    </row>
    <row r="2989" spans="1:35" ht="12.75" customHeight="1" x14ac:dyDescent="0.25">
      <c r="A2989" s="133">
        <v>415100</v>
      </c>
      <c r="B2989" s="133" t="s">
        <v>6739</v>
      </c>
      <c r="C2989" s="133">
        <v>4</v>
      </c>
      <c r="D2989" s="133" t="s">
        <v>5761</v>
      </c>
      <c r="E2989" s="133">
        <v>415</v>
      </c>
      <c r="F2989" s="133" t="s">
        <v>6725</v>
      </c>
      <c r="G2989" s="133">
        <v>41510</v>
      </c>
      <c r="H2989" s="133" t="s">
        <v>6739</v>
      </c>
      <c r="I2989" s="133">
        <v>770583</v>
      </c>
      <c r="J2989" s="133" t="s">
        <v>5172</v>
      </c>
      <c r="K2989" s="133" t="s">
        <v>538</v>
      </c>
      <c r="L2989" s="135" t="str">
        <f t="shared" si="92"/>
        <v>BA</v>
      </c>
      <c r="M2989" s="131">
        <f t="shared" si="93"/>
        <v>0</v>
      </c>
      <c r="P2989" s="136"/>
      <c r="Q2989" s="136"/>
      <c r="R2989" s="136"/>
      <c r="S2989" s="136"/>
      <c r="T2989"/>
      <c r="U2989" s="136"/>
      <c r="V2989" s="136"/>
      <c r="W2989"/>
      <c r="X2989" s="136"/>
      <c r="Y2989" s="136"/>
      <c r="Z2989" s="136"/>
      <c r="AA2989" s="136"/>
      <c r="AB2989" s="136"/>
      <c r="AC2989" s="136"/>
      <c r="AD2989" s="136"/>
      <c r="AE2989" s="136"/>
      <c r="AF2989" s="136"/>
      <c r="AG2989" s="136"/>
      <c r="AH2989" s="136"/>
      <c r="AI2989" s="136"/>
    </row>
    <row r="2990" spans="1:35" ht="12.75" customHeight="1" x14ac:dyDescent="0.25">
      <c r="A2990" s="133">
        <v>415100</v>
      </c>
      <c r="B2990" s="133" t="s">
        <v>6739</v>
      </c>
      <c r="C2990" s="133">
        <v>4</v>
      </c>
      <c r="D2990" s="133" t="s">
        <v>5761</v>
      </c>
      <c r="E2990" s="133">
        <v>415</v>
      </c>
      <c r="F2990" s="133" t="s">
        <v>6725</v>
      </c>
      <c r="G2990" s="133">
        <v>41510</v>
      </c>
      <c r="H2990" s="133" t="s">
        <v>6739</v>
      </c>
      <c r="I2990" s="133">
        <v>770585</v>
      </c>
      <c r="J2990" s="133" t="s">
        <v>6810</v>
      </c>
      <c r="K2990" s="133" t="s">
        <v>538</v>
      </c>
      <c r="L2990" s="135" t="str">
        <f t="shared" si="92"/>
        <v>BA</v>
      </c>
      <c r="M2990" s="131">
        <f t="shared" si="93"/>
        <v>0</v>
      </c>
      <c r="P2990" s="136"/>
      <c r="Q2990" s="136"/>
      <c r="R2990" s="136"/>
      <c r="S2990" s="136"/>
      <c r="T2990"/>
      <c r="U2990" s="136"/>
      <c r="V2990" s="136"/>
      <c r="W2990"/>
      <c r="X2990" s="136"/>
      <c r="Y2990" s="136"/>
      <c r="Z2990" s="136"/>
      <c r="AA2990" s="136"/>
      <c r="AB2990" s="136"/>
      <c r="AC2990" s="136"/>
      <c r="AD2990" s="136"/>
      <c r="AE2990" s="136"/>
      <c r="AF2990" s="136"/>
      <c r="AG2990" s="136"/>
      <c r="AH2990" s="136"/>
      <c r="AI2990" s="136"/>
    </row>
    <row r="2991" spans="1:35" ht="12.75" customHeight="1" x14ac:dyDescent="0.25">
      <c r="A2991" s="133">
        <v>415100</v>
      </c>
      <c r="B2991" s="133" t="s">
        <v>6739</v>
      </c>
      <c r="C2991" s="133">
        <v>4</v>
      </c>
      <c r="D2991" s="133" t="s">
        <v>5761</v>
      </c>
      <c r="E2991" s="133">
        <v>415</v>
      </c>
      <c r="F2991" s="133" t="s">
        <v>6725</v>
      </c>
      <c r="G2991" s="133">
        <v>41510</v>
      </c>
      <c r="H2991" s="133" t="s">
        <v>6739</v>
      </c>
      <c r="I2991" s="133">
        <v>770586</v>
      </c>
      <c r="J2991" s="133" t="s">
        <v>2304</v>
      </c>
      <c r="K2991" s="133" t="s">
        <v>538</v>
      </c>
      <c r="L2991" s="135" t="str">
        <f t="shared" si="92"/>
        <v>BA</v>
      </c>
      <c r="M2991" s="131">
        <f t="shared" si="93"/>
        <v>0</v>
      </c>
      <c r="P2991" s="136"/>
      <c r="Q2991" s="136"/>
      <c r="R2991" s="136"/>
      <c r="S2991" s="136"/>
      <c r="T2991"/>
      <c r="U2991" s="136"/>
      <c r="V2991" s="136"/>
      <c r="W2991"/>
      <c r="X2991" s="136"/>
      <c r="Y2991" s="136"/>
      <c r="Z2991" s="136"/>
      <c r="AA2991" s="136"/>
      <c r="AB2991" s="136"/>
      <c r="AC2991" s="136"/>
      <c r="AD2991" s="136"/>
      <c r="AE2991" s="136"/>
      <c r="AF2991" s="136"/>
      <c r="AG2991" s="136"/>
      <c r="AH2991" s="136"/>
      <c r="AI2991" s="136"/>
    </row>
    <row r="2992" spans="1:35" ht="15" x14ac:dyDescent="0.25">
      <c r="A2992" s="133">
        <v>415100</v>
      </c>
      <c r="B2992" s="133" t="s">
        <v>6739</v>
      </c>
      <c r="C2992" s="133">
        <v>4</v>
      </c>
      <c r="D2992" s="133" t="s">
        <v>5761</v>
      </c>
      <c r="E2992" s="133">
        <v>415</v>
      </c>
      <c r="F2992" s="133" t="s">
        <v>6725</v>
      </c>
      <c r="G2992" s="133">
        <v>41510</v>
      </c>
      <c r="H2992" s="133" t="s">
        <v>6739</v>
      </c>
      <c r="I2992" s="133">
        <v>770587</v>
      </c>
      <c r="J2992" s="133" t="s">
        <v>6813</v>
      </c>
      <c r="K2992" s="133" t="s">
        <v>538</v>
      </c>
      <c r="L2992" s="135" t="str">
        <f t="shared" si="92"/>
        <v>BA</v>
      </c>
      <c r="M2992" s="131">
        <f t="shared" si="93"/>
        <v>0</v>
      </c>
      <c r="P2992" s="136"/>
      <c r="Q2992" s="136"/>
      <c r="R2992" s="136"/>
      <c r="S2992" s="136"/>
      <c r="T2992"/>
      <c r="U2992" s="136"/>
      <c r="V2992" s="136"/>
      <c r="W2992"/>
      <c r="X2992" s="136"/>
      <c r="Y2992" s="136"/>
      <c r="Z2992" s="136"/>
      <c r="AA2992" s="136"/>
      <c r="AB2992" s="136"/>
      <c r="AC2992" s="136"/>
      <c r="AD2992" s="136"/>
      <c r="AE2992" s="136"/>
      <c r="AF2992" s="136"/>
      <c r="AG2992" s="136"/>
      <c r="AH2992" s="136"/>
      <c r="AI2992" s="136"/>
    </row>
    <row r="2993" spans="1:35" ht="15" x14ac:dyDescent="0.25">
      <c r="A2993" s="133">
        <v>415100</v>
      </c>
      <c r="B2993" s="133" t="s">
        <v>6739</v>
      </c>
      <c r="C2993" s="133">
        <v>4</v>
      </c>
      <c r="D2993" s="133" t="s">
        <v>5761</v>
      </c>
      <c r="E2993" s="133">
        <v>415</v>
      </c>
      <c r="F2993" s="133" t="s">
        <v>6725</v>
      </c>
      <c r="G2993" s="133">
        <v>41510</v>
      </c>
      <c r="H2993" s="133" t="s">
        <v>6739</v>
      </c>
      <c r="I2993" s="133">
        <v>770590</v>
      </c>
      <c r="J2993" s="133" t="s">
        <v>6815</v>
      </c>
      <c r="K2993" s="133" t="s">
        <v>538</v>
      </c>
      <c r="L2993" s="135" t="str">
        <f t="shared" si="92"/>
        <v>BA</v>
      </c>
      <c r="M2993" s="131">
        <f t="shared" si="93"/>
        <v>0</v>
      </c>
      <c r="P2993" s="136"/>
      <c r="Q2993" s="136"/>
      <c r="R2993" s="136"/>
      <c r="S2993" s="136"/>
      <c r="T2993"/>
      <c r="U2993" s="136"/>
      <c r="V2993" s="136"/>
      <c r="W2993"/>
      <c r="X2993" s="136"/>
      <c r="Y2993" s="136"/>
      <c r="Z2993" s="136"/>
      <c r="AA2993" s="136"/>
      <c r="AB2993" s="136"/>
      <c r="AC2993" s="136"/>
      <c r="AD2993" s="136"/>
      <c r="AE2993" s="136"/>
      <c r="AF2993" s="136"/>
      <c r="AG2993" s="136"/>
      <c r="AH2993" s="136"/>
      <c r="AI2993" s="136"/>
    </row>
    <row r="2994" spans="1:35" ht="15" x14ac:dyDescent="0.25">
      <c r="A2994" s="133">
        <v>415100</v>
      </c>
      <c r="B2994" s="133" t="s">
        <v>6739</v>
      </c>
      <c r="C2994" s="133">
        <v>4</v>
      </c>
      <c r="D2994" s="133" t="s">
        <v>5761</v>
      </c>
      <c r="E2994" s="133">
        <v>415</v>
      </c>
      <c r="F2994" s="133" t="s">
        <v>6725</v>
      </c>
      <c r="G2994" s="133">
        <v>41510</v>
      </c>
      <c r="H2994" s="133" t="s">
        <v>6739</v>
      </c>
      <c r="I2994" s="133">
        <v>770595</v>
      </c>
      <c r="J2994" s="133" t="s">
        <v>6817</v>
      </c>
      <c r="K2994" s="133" t="s">
        <v>538</v>
      </c>
      <c r="L2994" s="135" t="str">
        <f t="shared" si="92"/>
        <v>BA</v>
      </c>
      <c r="M2994" s="131">
        <f t="shared" si="93"/>
        <v>0</v>
      </c>
      <c r="P2994" s="136"/>
      <c r="Q2994" s="136"/>
      <c r="R2994" s="136"/>
      <c r="S2994" s="136"/>
      <c r="T2994"/>
      <c r="U2994" s="136"/>
      <c r="V2994" s="136"/>
      <c r="W2994"/>
      <c r="X2994" s="136"/>
      <c r="Y2994" s="136"/>
      <c r="Z2994" s="136"/>
      <c r="AA2994" s="136"/>
      <c r="AB2994" s="136"/>
      <c r="AC2994" s="136"/>
      <c r="AD2994" s="136"/>
      <c r="AE2994" s="136"/>
      <c r="AF2994" s="136"/>
      <c r="AG2994" s="136"/>
      <c r="AH2994" s="136"/>
      <c r="AI2994" s="136"/>
    </row>
    <row r="2995" spans="1:35" ht="15" x14ac:dyDescent="0.25">
      <c r="A2995" s="133">
        <v>415100</v>
      </c>
      <c r="B2995" s="133" t="s">
        <v>6739</v>
      </c>
      <c r="C2995" s="133">
        <v>4</v>
      </c>
      <c r="D2995" s="133" t="s">
        <v>5761</v>
      </c>
      <c r="E2995" s="133">
        <v>415</v>
      </c>
      <c r="F2995" s="133" t="s">
        <v>6725</v>
      </c>
      <c r="G2995" s="133">
        <v>41510</v>
      </c>
      <c r="H2995" s="133" t="s">
        <v>6739</v>
      </c>
      <c r="I2995" s="133">
        <v>770597</v>
      </c>
      <c r="J2995" s="133" t="s">
        <v>6819</v>
      </c>
      <c r="K2995" s="133" t="s">
        <v>538</v>
      </c>
      <c r="L2995" s="135" t="str">
        <f t="shared" si="92"/>
        <v>BA</v>
      </c>
      <c r="M2995" s="131">
        <f t="shared" si="93"/>
        <v>0</v>
      </c>
      <c r="P2995" s="136"/>
      <c r="Q2995" s="136"/>
      <c r="R2995" s="136"/>
      <c r="S2995" s="136"/>
      <c r="T2995"/>
      <c r="U2995" s="136"/>
      <c r="V2995" s="136"/>
      <c r="W2995"/>
      <c r="X2995" s="136"/>
      <c r="Y2995" s="136"/>
      <c r="Z2995" s="136"/>
      <c r="AA2995" s="136"/>
      <c r="AB2995" s="136"/>
      <c r="AC2995" s="136"/>
      <c r="AD2995" s="136"/>
      <c r="AE2995" s="136"/>
      <c r="AF2995" s="136"/>
      <c r="AG2995" s="136"/>
      <c r="AH2995" s="136"/>
      <c r="AI2995" s="136"/>
    </row>
    <row r="2996" spans="1:35" ht="15" x14ac:dyDescent="0.25">
      <c r="A2996" s="133">
        <v>415100</v>
      </c>
      <c r="B2996" s="133" t="s">
        <v>6739</v>
      </c>
      <c r="C2996" s="133">
        <v>4</v>
      </c>
      <c r="D2996" s="133" t="s">
        <v>5761</v>
      </c>
      <c r="E2996" s="133">
        <v>415</v>
      </c>
      <c r="F2996" s="133" t="s">
        <v>6725</v>
      </c>
      <c r="G2996" s="133">
        <v>41510</v>
      </c>
      <c r="H2996" s="133" t="s">
        <v>6739</v>
      </c>
      <c r="I2996" s="133">
        <v>771013</v>
      </c>
      <c r="J2996" s="133" t="s">
        <v>6821</v>
      </c>
      <c r="K2996" s="133" t="s">
        <v>6742</v>
      </c>
      <c r="L2996" s="135" t="str">
        <f t="shared" si="92"/>
        <v>BA</v>
      </c>
      <c r="M2996" s="131">
        <f t="shared" si="93"/>
        <v>0</v>
      </c>
      <c r="P2996" s="136"/>
      <c r="Q2996" s="136"/>
      <c r="R2996" s="136"/>
      <c r="S2996" s="136"/>
      <c r="T2996"/>
      <c r="U2996" s="136"/>
      <c r="V2996" s="136"/>
      <c r="W2996"/>
      <c r="X2996" s="136"/>
      <c r="Y2996" s="136"/>
      <c r="Z2996" s="136"/>
      <c r="AA2996" s="136"/>
      <c r="AB2996" s="136"/>
      <c r="AC2996" s="136"/>
      <c r="AD2996" s="136"/>
      <c r="AE2996" s="136"/>
      <c r="AF2996" s="136"/>
      <c r="AG2996" s="136"/>
      <c r="AH2996" s="136"/>
      <c r="AI2996" s="136"/>
    </row>
    <row r="2997" spans="1:35" ht="15" x14ac:dyDescent="0.25">
      <c r="A2997" s="133">
        <v>415100</v>
      </c>
      <c r="B2997" s="133" t="s">
        <v>6739</v>
      </c>
      <c r="C2997" s="133">
        <v>4</v>
      </c>
      <c r="D2997" s="133" t="s">
        <v>5761</v>
      </c>
      <c r="E2997" s="133">
        <v>415</v>
      </c>
      <c r="F2997" s="133" t="s">
        <v>6725</v>
      </c>
      <c r="G2997" s="133">
        <v>41510</v>
      </c>
      <c r="H2997" s="133" t="s">
        <v>6739</v>
      </c>
      <c r="I2997" s="133">
        <v>776013</v>
      </c>
      <c r="J2997" s="133" t="s">
        <v>6823</v>
      </c>
      <c r="K2997" s="133" t="s">
        <v>1159</v>
      </c>
      <c r="L2997" s="135" t="str">
        <f t="shared" si="92"/>
        <v>BA</v>
      </c>
      <c r="M2997" s="131">
        <f t="shared" si="93"/>
        <v>0</v>
      </c>
      <c r="P2997" s="136"/>
      <c r="Q2997" s="136"/>
      <c r="R2997" s="136"/>
      <c r="S2997" s="136"/>
      <c r="T2997"/>
      <c r="U2997" s="136"/>
      <c r="V2997" s="136"/>
      <c r="W2997"/>
      <c r="X2997" s="136"/>
      <c r="Y2997" s="136"/>
      <c r="Z2997" s="136"/>
      <c r="AA2997" s="136"/>
      <c r="AB2997" s="136"/>
      <c r="AC2997" s="136"/>
      <c r="AD2997" s="136"/>
      <c r="AE2997" s="136"/>
      <c r="AF2997" s="136"/>
      <c r="AG2997" s="136"/>
      <c r="AH2997" s="136"/>
      <c r="AI2997" s="136"/>
    </row>
    <row r="2998" spans="1:35" ht="15" x14ac:dyDescent="0.25">
      <c r="A2998" s="133">
        <v>415100</v>
      </c>
      <c r="B2998" s="133" t="s">
        <v>6739</v>
      </c>
      <c r="C2998" s="133">
        <v>4</v>
      </c>
      <c r="D2998" s="133" t="s">
        <v>5761</v>
      </c>
      <c r="E2998" s="133">
        <v>415</v>
      </c>
      <c r="F2998" s="133" t="s">
        <v>6725</v>
      </c>
      <c r="G2998" s="133">
        <v>41510</v>
      </c>
      <c r="H2998" s="133" t="s">
        <v>6739</v>
      </c>
      <c r="I2998" s="133">
        <v>776113</v>
      </c>
      <c r="J2998" s="133" t="s">
        <v>6825</v>
      </c>
      <c r="K2998" s="133" t="s">
        <v>6742</v>
      </c>
      <c r="L2998" s="135" t="str">
        <f t="shared" si="92"/>
        <v>BA</v>
      </c>
      <c r="M2998" s="131">
        <f t="shared" si="93"/>
        <v>0</v>
      </c>
      <c r="P2998" s="136"/>
      <c r="Q2998" s="136"/>
      <c r="R2998" s="136"/>
      <c r="S2998" s="136"/>
      <c r="T2998"/>
      <c r="U2998" s="136"/>
      <c r="V2998" s="136"/>
      <c r="W2998"/>
      <c r="X2998" s="136"/>
      <c r="Y2998" s="136"/>
      <c r="Z2998" s="136"/>
      <c r="AA2998" s="136"/>
      <c r="AB2998" s="136"/>
      <c r="AC2998" s="136"/>
      <c r="AD2998" s="136"/>
      <c r="AE2998" s="136"/>
      <c r="AF2998" s="136"/>
      <c r="AG2998" s="136"/>
      <c r="AH2998" s="136"/>
      <c r="AI2998" s="136"/>
    </row>
    <row r="2999" spans="1:35" ht="15" x14ac:dyDescent="0.25">
      <c r="A2999" s="133">
        <v>415100</v>
      </c>
      <c r="B2999" s="133" t="s">
        <v>6739</v>
      </c>
      <c r="C2999" s="133">
        <v>4</v>
      </c>
      <c r="D2999" s="133" t="s">
        <v>5761</v>
      </c>
      <c r="E2999" s="133">
        <v>415</v>
      </c>
      <c r="F2999" s="133" t="s">
        <v>6725</v>
      </c>
      <c r="G2999" s="133">
        <v>41510</v>
      </c>
      <c r="H2999" s="133" t="s">
        <v>6739</v>
      </c>
      <c r="I2999" s="133">
        <v>776225</v>
      </c>
      <c r="J2999" s="133" t="s">
        <v>6827</v>
      </c>
      <c r="K2999" s="133" t="s">
        <v>1159</v>
      </c>
      <c r="L2999" s="135" t="str">
        <f t="shared" si="92"/>
        <v>BA</v>
      </c>
      <c r="M2999" s="131">
        <f t="shared" si="93"/>
        <v>0</v>
      </c>
      <c r="P2999" s="136"/>
      <c r="Q2999" s="136"/>
      <c r="R2999" s="136"/>
      <c r="S2999" s="136"/>
      <c r="T2999"/>
      <c r="U2999" s="136"/>
      <c r="V2999" s="136"/>
      <c r="W2999"/>
      <c r="X2999" s="136"/>
      <c r="Y2999" s="136"/>
      <c r="Z2999" s="136"/>
      <c r="AA2999" s="136"/>
      <c r="AB2999" s="136"/>
      <c r="AC2999" s="136"/>
      <c r="AD2999" s="136"/>
      <c r="AE2999" s="136"/>
      <c r="AF2999" s="136"/>
      <c r="AG2999" s="136"/>
      <c r="AH2999" s="136"/>
      <c r="AI2999" s="136"/>
    </row>
    <row r="3000" spans="1:35" ht="15" x14ac:dyDescent="0.25">
      <c r="A3000" s="133">
        <v>415100</v>
      </c>
      <c r="B3000" s="133" t="s">
        <v>6739</v>
      </c>
      <c r="C3000" s="133">
        <v>4</v>
      </c>
      <c r="D3000" s="133" t="s">
        <v>5761</v>
      </c>
      <c r="E3000" s="133">
        <v>415</v>
      </c>
      <c r="F3000" s="133" t="s">
        <v>6725</v>
      </c>
      <c r="G3000" s="133">
        <v>41510</v>
      </c>
      <c r="H3000" s="133" t="s">
        <v>6739</v>
      </c>
      <c r="I3000" s="133">
        <v>881001</v>
      </c>
      <c r="J3000" s="133" t="s">
        <v>6829</v>
      </c>
      <c r="K3000" s="133" t="s">
        <v>538</v>
      </c>
      <c r="L3000" s="135" t="str">
        <f t="shared" si="92"/>
        <v>BA</v>
      </c>
      <c r="M3000" s="131">
        <f t="shared" si="93"/>
        <v>0</v>
      </c>
      <c r="P3000" s="136"/>
      <c r="Q3000" s="136"/>
      <c r="R3000" s="136"/>
      <c r="S3000" s="136"/>
      <c r="T3000"/>
      <c r="U3000" s="136"/>
      <c r="V3000" s="136"/>
      <c r="W3000"/>
      <c r="X3000" s="136"/>
      <c r="Y3000" s="136"/>
      <c r="Z3000" s="136"/>
      <c r="AA3000" s="136"/>
      <c r="AB3000" s="136"/>
      <c r="AC3000" s="136"/>
      <c r="AD3000" s="136"/>
      <c r="AE3000" s="136"/>
      <c r="AF3000" s="136"/>
      <c r="AG3000" s="136"/>
      <c r="AH3000" s="136"/>
      <c r="AI3000" s="136"/>
    </row>
    <row r="3001" spans="1:35" ht="15" x14ac:dyDescent="0.25">
      <c r="A3001" s="133">
        <v>415100</v>
      </c>
      <c r="B3001" s="133" t="s">
        <v>6739</v>
      </c>
      <c r="C3001" s="133">
        <v>4</v>
      </c>
      <c r="D3001" s="133" t="s">
        <v>5761</v>
      </c>
      <c r="E3001" s="133">
        <v>415</v>
      </c>
      <c r="F3001" s="133" t="s">
        <v>6725</v>
      </c>
      <c r="G3001" s="133">
        <v>41510</v>
      </c>
      <c r="H3001" s="133" t="s">
        <v>6739</v>
      </c>
      <c r="I3001" s="133">
        <v>881113</v>
      </c>
      <c r="J3001" s="133" t="s">
        <v>6831</v>
      </c>
      <c r="K3001" s="133" t="s">
        <v>6742</v>
      </c>
      <c r="L3001" s="135" t="str">
        <f t="shared" si="92"/>
        <v>BA</v>
      </c>
      <c r="M3001" s="131">
        <f t="shared" si="93"/>
        <v>0</v>
      </c>
      <c r="P3001" s="136"/>
      <c r="Q3001" s="136"/>
      <c r="R3001" s="136"/>
      <c r="S3001" s="136"/>
      <c r="T3001"/>
      <c r="U3001" s="136"/>
      <c r="V3001" s="136"/>
      <c r="W3001"/>
      <c r="X3001" s="136"/>
      <c r="Y3001" s="136"/>
      <c r="Z3001" s="136"/>
      <c r="AA3001" s="136"/>
      <c r="AB3001" s="136"/>
      <c r="AC3001" s="136"/>
      <c r="AD3001" s="136"/>
      <c r="AE3001" s="136"/>
      <c r="AF3001" s="136"/>
      <c r="AG3001" s="136"/>
      <c r="AH3001" s="136"/>
      <c r="AI3001" s="136"/>
    </row>
    <row r="3002" spans="1:35" ht="15" x14ac:dyDescent="0.25">
      <c r="A3002" s="133">
        <v>415100</v>
      </c>
      <c r="B3002" s="133" t="s">
        <v>6739</v>
      </c>
      <c r="C3002" s="133">
        <v>4</v>
      </c>
      <c r="D3002" s="133" t="s">
        <v>5761</v>
      </c>
      <c r="E3002" s="133">
        <v>415</v>
      </c>
      <c r="F3002" s="133" t="s">
        <v>6725</v>
      </c>
      <c r="G3002" s="133">
        <v>41510</v>
      </c>
      <c r="H3002" s="133" t="s">
        <v>6739</v>
      </c>
      <c r="I3002" s="133">
        <v>882390</v>
      </c>
      <c r="J3002" s="133" t="s">
        <v>6263</v>
      </c>
      <c r="K3002" s="133" t="s">
        <v>538</v>
      </c>
      <c r="L3002" s="135" t="str">
        <f t="shared" si="92"/>
        <v>BA</v>
      </c>
      <c r="M3002" s="131">
        <f t="shared" si="93"/>
        <v>0</v>
      </c>
      <c r="P3002" s="136"/>
      <c r="Q3002" s="136"/>
      <c r="R3002" s="136"/>
      <c r="S3002" s="136"/>
      <c r="T3002"/>
      <c r="U3002" s="136"/>
      <c r="V3002" s="136"/>
      <c r="W3002"/>
      <c r="X3002" s="136"/>
      <c r="Y3002" s="136"/>
      <c r="Z3002" s="136"/>
      <c r="AA3002" s="136"/>
      <c r="AB3002" s="136"/>
      <c r="AC3002" s="136"/>
      <c r="AD3002" s="136"/>
      <c r="AE3002" s="136"/>
      <c r="AF3002" s="136"/>
      <c r="AG3002" s="136"/>
      <c r="AH3002" s="136"/>
      <c r="AI3002" s="136"/>
    </row>
    <row r="3003" spans="1:35" ht="15" x14ac:dyDescent="0.25">
      <c r="A3003" s="133">
        <v>415100</v>
      </c>
      <c r="B3003" s="133" t="s">
        <v>6739</v>
      </c>
      <c r="C3003" s="133">
        <v>4</v>
      </c>
      <c r="D3003" s="133" t="s">
        <v>5761</v>
      </c>
      <c r="E3003" s="133">
        <v>415</v>
      </c>
      <c r="F3003" s="133" t="s">
        <v>6725</v>
      </c>
      <c r="G3003" s="133">
        <v>41510</v>
      </c>
      <c r="H3003" s="133" t="s">
        <v>6739</v>
      </c>
      <c r="I3003" s="133">
        <v>887101</v>
      </c>
      <c r="J3003" s="133" t="s">
        <v>6834</v>
      </c>
      <c r="K3003" s="133" t="s">
        <v>557</v>
      </c>
      <c r="L3003" s="135" t="str">
        <f t="shared" si="92"/>
        <v>BA</v>
      </c>
      <c r="M3003" s="131">
        <f t="shared" si="93"/>
        <v>0</v>
      </c>
      <c r="P3003" s="136"/>
      <c r="Q3003" s="136"/>
      <c r="R3003" s="136"/>
      <c r="S3003" s="136"/>
      <c r="T3003"/>
      <c r="U3003" s="136"/>
      <c r="V3003" s="136"/>
      <c r="W3003"/>
      <c r="X3003" s="136"/>
      <c r="Y3003" s="136"/>
      <c r="Z3003" s="136"/>
      <c r="AA3003" s="136"/>
      <c r="AB3003" s="136"/>
      <c r="AC3003" s="136"/>
      <c r="AD3003" s="136"/>
      <c r="AE3003" s="136"/>
      <c r="AF3003" s="136"/>
      <c r="AG3003" s="136"/>
      <c r="AH3003" s="136"/>
      <c r="AI3003" s="136"/>
    </row>
    <row r="3004" spans="1:35" ht="15" x14ac:dyDescent="0.25">
      <c r="A3004" s="133">
        <v>415100</v>
      </c>
      <c r="B3004" s="133" t="s">
        <v>6739</v>
      </c>
      <c r="C3004" s="133">
        <v>4</v>
      </c>
      <c r="D3004" s="133" t="s">
        <v>5761</v>
      </c>
      <c r="E3004" s="133">
        <v>415</v>
      </c>
      <c r="F3004" s="133" t="s">
        <v>6725</v>
      </c>
      <c r="G3004" s="133">
        <v>41510</v>
      </c>
      <c r="H3004" s="133" t="s">
        <v>6739</v>
      </c>
      <c r="I3004" s="133">
        <v>887110</v>
      </c>
      <c r="J3004" s="133" t="s">
        <v>6836</v>
      </c>
      <c r="K3004" s="133" t="s">
        <v>1156</v>
      </c>
      <c r="L3004" s="135" t="str">
        <f t="shared" si="92"/>
        <v>BA</v>
      </c>
      <c r="M3004" s="131">
        <f t="shared" si="93"/>
        <v>0</v>
      </c>
      <c r="P3004" s="136"/>
      <c r="Q3004" s="136"/>
      <c r="R3004" s="136"/>
      <c r="S3004" s="136"/>
      <c r="T3004"/>
      <c r="U3004" s="136"/>
      <c r="V3004" s="136"/>
      <c r="W3004"/>
      <c r="X3004" s="136"/>
      <c r="Y3004" s="136"/>
      <c r="Z3004" s="136"/>
      <c r="AA3004" s="136"/>
      <c r="AB3004" s="136"/>
      <c r="AC3004" s="136"/>
      <c r="AD3004" s="136"/>
      <c r="AE3004" s="136"/>
      <c r="AF3004" s="136"/>
      <c r="AG3004" s="136"/>
      <c r="AH3004" s="136"/>
      <c r="AI3004" s="136"/>
    </row>
    <row r="3005" spans="1:35" ht="15" x14ac:dyDescent="0.25">
      <c r="A3005" s="133">
        <v>415100</v>
      </c>
      <c r="B3005" s="133" t="s">
        <v>6739</v>
      </c>
      <c r="C3005" s="133">
        <v>4</v>
      </c>
      <c r="D3005" s="133" t="s">
        <v>5761</v>
      </c>
      <c r="E3005" s="133">
        <v>415</v>
      </c>
      <c r="F3005" s="133" t="s">
        <v>6725</v>
      </c>
      <c r="G3005" s="133">
        <v>41510</v>
      </c>
      <c r="H3005" s="133" t="s">
        <v>6739</v>
      </c>
      <c r="I3005" s="133">
        <v>887112</v>
      </c>
      <c r="J3005" s="133" t="s">
        <v>6838</v>
      </c>
      <c r="K3005" s="133" t="s">
        <v>1156</v>
      </c>
      <c r="L3005" s="135" t="str">
        <f t="shared" si="92"/>
        <v>BA</v>
      </c>
      <c r="M3005" s="131">
        <f t="shared" si="93"/>
        <v>0</v>
      </c>
      <c r="P3005" s="136"/>
      <c r="Q3005" s="136"/>
      <c r="R3005" s="136"/>
      <c r="S3005" s="136"/>
      <c r="T3005"/>
      <c r="U3005" s="136"/>
      <c r="V3005" s="136"/>
      <c r="W3005"/>
      <c r="X3005" s="136"/>
      <c r="Y3005" s="136"/>
      <c r="Z3005" s="136"/>
      <c r="AA3005" s="136"/>
      <c r="AB3005" s="136"/>
      <c r="AC3005" s="136"/>
      <c r="AD3005" s="136"/>
      <c r="AE3005" s="136"/>
      <c r="AF3005" s="136"/>
      <c r="AG3005" s="136"/>
      <c r="AH3005" s="136"/>
      <c r="AI3005" s="136"/>
    </row>
    <row r="3006" spans="1:35" ht="15" x14ac:dyDescent="0.25">
      <c r="A3006" s="133">
        <v>415100</v>
      </c>
      <c r="B3006" s="133" t="s">
        <v>6739</v>
      </c>
      <c r="C3006" s="133">
        <v>4</v>
      </c>
      <c r="D3006" s="133" t="s">
        <v>5761</v>
      </c>
      <c r="E3006" s="133">
        <v>415</v>
      </c>
      <c r="F3006" s="133" t="s">
        <v>6725</v>
      </c>
      <c r="G3006" s="133">
        <v>41510</v>
      </c>
      <c r="H3006" s="133" t="s">
        <v>6739</v>
      </c>
      <c r="I3006" s="133">
        <v>887142</v>
      </c>
      <c r="J3006" s="133" t="s">
        <v>6840</v>
      </c>
      <c r="K3006" s="133" t="s">
        <v>604</v>
      </c>
      <c r="L3006" s="135" t="str">
        <f t="shared" si="92"/>
        <v>BA</v>
      </c>
      <c r="M3006" s="131">
        <f t="shared" si="93"/>
        <v>0</v>
      </c>
      <c r="P3006" s="136"/>
      <c r="Q3006" s="136"/>
      <c r="R3006" s="136"/>
      <c r="S3006" s="136"/>
      <c r="T3006"/>
      <c r="U3006" s="136"/>
      <c r="V3006" s="136"/>
      <c r="W3006"/>
      <c r="X3006" s="136"/>
      <c r="Y3006" s="136"/>
      <c r="Z3006" s="136"/>
      <c r="AA3006" s="136"/>
      <c r="AB3006" s="136"/>
      <c r="AC3006" s="136"/>
      <c r="AD3006" s="136"/>
      <c r="AE3006" s="136"/>
      <c r="AF3006" s="136"/>
      <c r="AG3006" s="136"/>
      <c r="AH3006" s="136"/>
      <c r="AI3006" s="136"/>
    </row>
    <row r="3007" spans="1:35" ht="15" x14ac:dyDescent="0.25">
      <c r="A3007" s="133">
        <v>415100</v>
      </c>
      <c r="B3007" s="133" t="s">
        <v>6739</v>
      </c>
      <c r="C3007" s="133">
        <v>4</v>
      </c>
      <c r="D3007" s="133" t="s">
        <v>5761</v>
      </c>
      <c r="E3007" s="133">
        <v>415</v>
      </c>
      <c r="F3007" s="133" t="s">
        <v>6725</v>
      </c>
      <c r="G3007" s="133">
        <v>41510</v>
      </c>
      <c r="H3007" s="133" t="s">
        <v>6739</v>
      </c>
      <c r="I3007" s="133">
        <v>887152</v>
      </c>
      <c r="J3007" s="133" t="s">
        <v>6842</v>
      </c>
      <c r="K3007" s="133" t="s">
        <v>545</v>
      </c>
      <c r="L3007" s="135" t="str">
        <f t="shared" si="92"/>
        <v>BA</v>
      </c>
      <c r="M3007" s="131">
        <f t="shared" si="93"/>
        <v>0</v>
      </c>
      <c r="P3007" s="136"/>
      <c r="Q3007" s="136"/>
      <c r="R3007" s="136"/>
      <c r="S3007" s="136"/>
      <c r="T3007"/>
      <c r="U3007" s="136"/>
      <c r="V3007" s="136"/>
      <c r="W3007"/>
      <c r="X3007" s="136"/>
      <c r="Y3007" s="136"/>
      <c r="Z3007" s="136"/>
      <c r="AA3007" s="136"/>
      <c r="AB3007" s="136"/>
      <c r="AC3007" s="136"/>
      <c r="AD3007" s="136"/>
      <c r="AE3007" s="136"/>
      <c r="AF3007" s="136"/>
      <c r="AG3007" s="136"/>
      <c r="AH3007" s="136"/>
      <c r="AI3007" s="136"/>
    </row>
    <row r="3008" spans="1:35" ht="15" x14ac:dyDescent="0.25">
      <c r="A3008" s="133">
        <v>415100</v>
      </c>
      <c r="B3008" s="133" t="s">
        <v>6739</v>
      </c>
      <c r="C3008" s="133">
        <v>4</v>
      </c>
      <c r="D3008" s="133" t="s">
        <v>5761</v>
      </c>
      <c r="E3008" s="133">
        <v>415</v>
      </c>
      <c r="F3008" s="133" t="s">
        <v>6725</v>
      </c>
      <c r="G3008" s="133">
        <v>41510</v>
      </c>
      <c r="H3008" s="133" t="s">
        <v>6739</v>
      </c>
      <c r="I3008" s="133">
        <v>887160</v>
      </c>
      <c r="J3008" s="133" t="s">
        <v>5500</v>
      </c>
      <c r="K3008" s="133" t="s">
        <v>1001</v>
      </c>
      <c r="L3008" s="135" t="str">
        <f t="shared" si="92"/>
        <v>BA</v>
      </c>
      <c r="M3008" s="131">
        <f t="shared" si="93"/>
        <v>0</v>
      </c>
      <c r="P3008" s="136"/>
      <c r="Q3008" s="136"/>
      <c r="R3008" s="136"/>
      <c r="S3008" s="136"/>
      <c r="T3008"/>
      <c r="U3008" s="136"/>
      <c r="V3008" s="136"/>
      <c r="W3008"/>
      <c r="X3008" s="136"/>
      <c r="Y3008" s="136"/>
      <c r="Z3008" s="136"/>
      <c r="AA3008" s="136"/>
      <c r="AB3008" s="136"/>
      <c r="AC3008" s="136"/>
      <c r="AD3008" s="136"/>
      <c r="AE3008" s="136"/>
      <c r="AF3008" s="136"/>
      <c r="AG3008" s="136"/>
      <c r="AH3008" s="136"/>
      <c r="AI3008" s="136"/>
    </row>
    <row r="3009" spans="1:35" ht="15" x14ac:dyDescent="0.25">
      <c r="A3009" s="133">
        <v>415100</v>
      </c>
      <c r="B3009" s="133" t="s">
        <v>6739</v>
      </c>
      <c r="C3009" s="133">
        <v>4</v>
      </c>
      <c r="D3009" s="133" t="s">
        <v>5761</v>
      </c>
      <c r="E3009" s="133">
        <v>415</v>
      </c>
      <c r="F3009" s="133" t="s">
        <v>6725</v>
      </c>
      <c r="G3009" s="133">
        <v>41510</v>
      </c>
      <c r="H3009" s="133" t="s">
        <v>6739</v>
      </c>
      <c r="I3009" s="133">
        <v>887170</v>
      </c>
      <c r="J3009" s="133" t="s">
        <v>6845</v>
      </c>
      <c r="K3009" s="133" t="s">
        <v>538</v>
      </c>
      <c r="L3009" s="135" t="str">
        <f t="shared" si="92"/>
        <v>BA</v>
      </c>
      <c r="M3009" s="131">
        <f t="shared" si="93"/>
        <v>0</v>
      </c>
      <c r="P3009" s="136"/>
      <c r="Q3009" s="136"/>
      <c r="R3009" s="136"/>
      <c r="S3009" s="136"/>
      <c r="T3009"/>
      <c r="U3009" s="136"/>
      <c r="V3009" s="136"/>
      <c r="W3009"/>
      <c r="X3009" s="136"/>
      <c r="Y3009" s="136"/>
      <c r="Z3009" s="136"/>
      <c r="AA3009" s="136"/>
      <c r="AB3009" s="136"/>
      <c r="AC3009" s="136"/>
      <c r="AD3009" s="136"/>
      <c r="AE3009" s="136"/>
      <c r="AF3009" s="136"/>
      <c r="AG3009" s="136"/>
      <c r="AH3009" s="136"/>
      <c r="AI3009" s="136"/>
    </row>
    <row r="3010" spans="1:35" ht="15" x14ac:dyDescent="0.25">
      <c r="A3010" s="133">
        <v>415100</v>
      </c>
      <c r="B3010" s="133" t="s">
        <v>6739</v>
      </c>
      <c r="C3010" s="133">
        <v>4</v>
      </c>
      <c r="D3010" s="133" t="s">
        <v>5761</v>
      </c>
      <c r="E3010" s="133">
        <v>415</v>
      </c>
      <c r="F3010" s="133" t="s">
        <v>6725</v>
      </c>
      <c r="G3010" s="133">
        <v>41510</v>
      </c>
      <c r="H3010" s="133" t="s">
        <v>6739</v>
      </c>
      <c r="I3010" s="133">
        <v>887180</v>
      </c>
      <c r="J3010" s="133" t="s">
        <v>6847</v>
      </c>
      <c r="K3010" s="133" t="s">
        <v>843</v>
      </c>
      <c r="L3010" s="135" t="str">
        <f t="shared" si="92"/>
        <v>BA</v>
      </c>
      <c r="M3010" s="131">
        <f t="shared" si="93"/>
        <v>0</v>
      </c>
      <c r="P3010" s="136"/>
      <c r="Q3010" s="136"/>
      <c r="R3010" s="136"/>
      <c r="S3010" s="136"/>
      <c r="T3010"/>
      <c r="U3010" s="136"/>
      <c r="V3010" s="136"/>
      <c r="W3010"/>
      <c r="X3010" s="136"/>
      <c r="Y3010" s="136"/>
      <c r="Z3010" s="136"/>
      <c r="AA3010" s="136"/>
      <c r="AB3010" s="136"/>
      <c r="AC3010" s="136"/>
      <c r="AD3010" s="136"/>
      <c r="AE3010" s="136"/>
      <c r="AF3010" s="136"/>
      <c r="AG3010" s="136"/>
      <c r="AH3010" s="136"/>
      <c r="AI3010" s="136"/>
    </row>
    <row r="3011" spans="1:35" ht="15" x14ac:dyDescent="0.25">
      <c r="A3011" s="133">
        <v>415100</v>
      </c>
      <c r="B3011" s="133" t="s">
        <v>6739</v>
      </c>
      <c r="C3011" s="133">
        <v>4</v>
      </c>
      <c r="D3011" s="133" t="s">
        <v>5761</v>
      </c>
      <c r="E3011" s="133">
        <v>415</v>
      </c>
      <c r="F3011" s="133" t="s">
        <v>6725</v>
      </c>
      <c r="G3011" s="133">
        <v>41510</v>
      </c>
      <c r="H3011" s="133" t="s">
        <v>6739</v>
      </c>
      <c r="I3011" s="133">
        <v>887200</v>
      </c>
      <c r="J3011" s="133" t="s">
        <v>6849</v>
      </c>
      <c r="K3011" s="133" t="s">
        <v>901</v>
      </c>
      <c r="L3011" s="135" t="str">
        <f t="shared" si="92"/>
        <v>BA</v>
      </c>
      <c r="M3011" s="131">
        <f t="shared" si="93"/>
        <v>0</v>
      </c>
      <c r="P3011" s="136"/>
      <c r="Q3011" s="136"/>
      <c r="R3011" s="136"/>
      <c r="S3011" s="136"/>
      <c r="T3011"/>
      <c r="U3011" s="136"/>
      <c r="V3011" s="136"/>
      <c r="W3011"/>
      <c r="X3011" s="136"/>
      <c r="Y3011" s="136"/>
      <c r="Z3011" s="136"/>
      <c r="AA3011" s="136"/>
      <c r="AB3011" s="136"/>
      <c r="AC3011" s="136"/>
      <c r="AD3011" s="136"/>
      <c r="AE3011" s="136"/>
      <c r="AF3011" s="136"/>
      <c r="AG3011" s="136"/>
      <c r="AH3011" s="136"/>
      <c r="AI3011" s="136"/>
    </row>
    <row r="3012" spans="1:35" ht="15" x14ac:dyDescent="0.25">
      <c r="A3012" s="133">
        <v>415100</v>
      </c>
      <c r="B3012" s="133" t="s">
        <v>6739</v>
      </c>
      <c r="C3012" s="133">
        <v>4</v>
      </c>
      <c r="D3012" s="133" t="s">
        <v>5761</v>
      </c>
      <c r="E3012" s="133">
        <v>415</v>
      </c>
      <c r="F3012" s="133" t="s">
        <v>6725</v>
      </c>
      <c r="G3012" s="133">
        <v>41510</v>
      </c>
      <c r="H3012" s="133" t="s">
        <v>6739</v>
      </c>
      <c r="I3012" s="133">
        <v>887227</v>
      </c>
      <c r="J3012" s="133" t="s">
        <v>6851</v>
      </c>
      <c r="K3012" s="133" t="s">
        <v>6852</v>
      </c>
      <c r="L3012" s="135" t="str">
        <f t="shared" si="92"/>
        <v>BA</v>
      </c>
      <c r="M3012" s="131">
        <f t="shared" si="93"/>
        <v>0</v>
      </c>
      <c r="P3012" s="136"/>
      <c r="Q3012" s="136"/>
      <c r="R3012" s="136"/>
      <c r="S3012" s="136"/>
      <c r="T3012"/>
      <c r="U3012" s="136"/>
      <c r="V3012" s="136"/>
      <c r="W3012"/>
      <c r="X3012" s="136"/>
      <c r="Y3012" s="136"/>
      <c r="Z3012" s="136"/>
      <c r="AA3012" s="136"/>
      <c r="AB3012" s="136"/>
      <c r="AC3012" s="136"/>
      <c r="AD3012" s="136"/>
      <c r="AE3012" s="136"/>
      <c r="AF3012" s="136"/>
      <c r="AG3012" s="136"/>
      <c r="AH3012" s="136"/>
      <c r="AI3012" s="136"/>
    </row>
    <row r="3013" spans="1:35" ht="15" x14ac:dyDescent="0.25">
      <c r="A3013" s="133">
        <v>415100</v>
      </c>
      <c r="B3013" s="133" t="s">
        <v>6739</v>
      </c>
      <c r="C3013" s="133">
        <v>4</v>
      </c>
      <c r="D3013" s="133" t="s">
        <v>5761</v>
      </c>
      <c r="E3013" s="133">
        <v>415</v>
      </c>
      <c r="F3013" s="133" t="s">
        <v>6725</v>
      </c>
      <c r="G3013" s="133">
        <v>41510</v>
      </c>
      <c r="H3013" s="133" t="s">
        <v>6739</v>
      </c>
      <c r="I3013" s="133">
        <v>887230</v>
      </c>
      <c r="J3013" s="133" t="s">
        <v>6854</v>
      </c>
      <c r="K3013" s="133" t="s">
        <v>1159</v>
      </c>
      <c r="L3013" s="135" t="str">
        <f t="shared" ref="L3013:L3076" si="94">IF(K3013=102,"AA102",IF(K3013=103,"AA103",VLOOKUP(C3013,$AJ$5:$AK$13,2,0)))</f>
        <v>BA</v>
      </c>
      <c r="M3013" s="131">
        <f t="shared" si="93"/>
        <v>0</v>
      </c>
      <c r="P3013" s="136"/>
      <c r="Q3013" s="136"/>
      <c r="R3013" s="136"/>
      <c r="S3013" s="136"/>
      <c r="T3013"/>
      <c r="U3013" s="136"/>
      <c r="V3013" s="136"/>
      <c r="W3013"/>
      <c r="X3013" s="136"/>
      <c r="Y3013" s="136"/>
      <c r="Z3013" s="136"/>
      <c r="AA3013" s="136"/>
      <c r="AB3013" s="136"/>
      <c r="AC3013" s="136"/>
      <c r="AD3013" s="136"/>
      <c r="AE3013" s="136"/>
      <c r="AF3013" s="136"/>
      <c r="AG3013" s="136"/>
      <c r="AH3013" s="136"/>
      <c r="AI3013" s="136"/>
    </row>
    <row r="3014" spans="1:35" ht="15" x14ac:dyDescent="0.25">
      <c r="A3014" s="133">
        <v>415100</v>
      </c>
      <c r="B3014" s="133" t="s">
        <v>6739</v>
      </c>
      <c r="C3014" s="133">
        <v>4</v>
      </c>
      <c r="D3014" s="133" t="s">
        <v>5761</v>
      </c>
      <c r="E3014" s="133">
        <v>415</v>
      </c>
      <c r="F3014" s="133" t="s">
        <v>6725</v>
      </c>
      <c r="G3014" s="133">
        <v>41510</v>
      </c>
      <c r="H3014" s="133" t="s">
        <v>6739</v>
      </c>
      <c r="I3014" s="133">
        <v>887399</v>
      </c>
      <c r="J3014" s="133" t="s">
        <v>6856</v>
      </c>
      <c r="K3014" s="133" t="s">
        <v>6857</v>
      </c>
      <c r="L3014" s="135" t="str">
        <f t="shared" si="94"/>
        <v>BA</v>
      </c>
      <c r="M3014" s="131">
        <f t="shared" ref="M3014:M3077" si="95">VLOOKUP(H3014,$W$5:$X$227,2,FALSE)</f>
        <v>0</v>
      </c>
      <c r="P3014" s="136"/>
      <c r="Q3014" s="136"/>
      <c r="R3014" s="136"/>
      <c r="S3014" s="136"/>
      <c r="T3014"/>
      <c r="U3014" s="136"/>
      <c r="V3014" s="136"/>
      <c r="W3014"/>
      <c r="X3014" s="136"/>
      <c r="Y3014" s="136"/>
      <c r="Z3014" s="136"/>
      <c r="AA3014" s="136"/>
      <c r="AB3014" s="136"/>
      <c r="AC3014" s="136"/>
      <c r="AD3014" s="136"/>
      <c r="AE3014" s="136"/>
      <c r="AF3014" s="136"/>
      <c r="AG3014" s="136"/>
      <c r="AH3014" s="136"/>
      <c r="AI3014" s="136"/>
    </row>
    <row r="3015" spans="1:35" ht="15" x14ac:dyDescent="0.25">
      <c r="A3015" s="133">
        <v>415100</v>
      </c>
      <c r="B3015" s="133" t="s">
        <v>6739</v>
      </c>
      <c r="C3015" s="133">
        <v>4</v>
      </c>
      <c r="D3015" s="133" t="s">
        <v>5761</v>
      </c>
      <c r="E3015" s="133">
        <v>415</v>
      </c>
      <c r="F3015" s="133" t="s">
        <v>6725</v>
      </c>
      <c r="G3015" s="133">
        <v>41510</v>
      </c>
      <c r="H3015" s="133" t="s">
        <v>6739</v>
      </c>
      <c r="I3015" s="133">
        <v>887701</v>
      </c>
      <c r="J3015" s="133" t="s">
        <v>6859</v>
      </c>
      <c r="K3015" s="133" t="s">
        <v>6860</v>
      </c>
      <c r="L3015" s="135" t="str">
        <f t="shared" si="94"/>
        <v>BA</v>
      </c>
      <c r="M3015" s="131">
        <f t="shared" si="95"/>
        <v>0</v>
      </c>
      <c r="P3015" s="136"/>
      <c r="Q3015" s="136"/>
      <c r="R3015" s="136"/>
      <c r="S3015" s="136"/>
      <c r="T3015"/>
      <c r="U3015" s="136"/>
      <c r="V3015" s="136"/>
      <c r="W3015"/>
      <c r="X3015" s="136"/>
      <c r="Y3015" s="136"/>
      <c r="Z3015" s="136"/>
      <c r="AA3015" s="136"/>
      <c r="AB3015" s="136"/>
      <c r="AC3015" s="136"/>
      <c r="AD3015" s="136"/>
      <c r="AE3015" s="136"/>
      <c r="AF3015" s="136"/>
      <c r="AG3015" s="136"/>
      <c r="AH3015" s="136"/>
      <c r="AI3015" s="136"/>
    </row>
    <row r="3016" spans="1:35" ht="15" x14ac:dyDescent="0.25">
      <c r="A3016" s="133">
        <v>415100</v>
      </c>
      <c r="B3016" s="133" t="s">
        <v>6739</v>
      </c>
      <c r="C3016" s="133">
        <v>4</v>
      </c>
      <c r="D3016" s="133" t="s">
        <v>5761</v>
      </c>
      <c r="E3016" s="133">
        <v>415</v>
      </c>
      <c r="F3016" s="133" t="s">
        <v>6725</v>
      </c>
      <c r="G3016" s="133">
        <v>41510</v>
      </c>
      <c r="H3016" s="133" t="s">
        <v>6739</v>
      </c>
      <c r="I3016" s="133">
        <v>990000</v>
      </c>
      <c r="J3016" s="133" t="s">
        <v>6862</v>
      </c>
      <c r="K3016" s="133" t="s">
        <v>6742</v>
      </c>
      <c r="L3016" s="135" t="str">
        <f t="shared" si="94"/>
        <v>BA</v>
      </c>
      <c r="M3016" s="131">
        <f t="shared" si="95"/>
        <v>0</v>
      </c>
      <c r="P3016" s="136"/>
      <c r="Q3016" s="136"/>
      <c r="R3016" s="136"/>
      <c r="S3016" s="136"/>
      <c r="T3016"/>
      <c r="U3016" s="136"/>
      <c r="V3016" s="136"/>
      <c r="W3016"/>
      <c r="X3016" s="136"/>
      <c r="Y3016" s="136"/>
      <c r="Z3016" s="136"/>
      <c r="AA3016" s="136"/>
      <c r="AB3016" s="136"/>
      <c r="AC3016" s="136"/>
      <c r="AD3016" s="136"/>
      <c r="AE3016" s="136"/>
      <c r="AF3016" s="136"/>
      <c r="AG3016" s="136"/>
      <c r="AH3016" s="136"/>
      <c r="AI3016" s="136"/>
    </row>
    <row r="3017" spans="1:35" ht="15" x14ac:dyDescent="0.25">
      <c r="A3017" s="133">
        <v>415100</v>
      </c>
      <c r="B3017" s="133" t="s">
        <v>6739</v>
      </c>
      <c r="C3017" s="133">
        <v>4</v>
      </c>
      <c r="D3017" s="133" t="s">
        <v>5761</v>
      </c>
      <c r="E3017" s="133">
        <v>415</v>
      </c>
      <c r="F3017" s="133" t="s">
        <v>6725</v>
      </c>
      <c r="G3017" s="133">
        <v>41510</v>
      </c>
      <c r="H3017" s="133" t="s">
        <v>6739</v>
      </c>
      <c r="I3017" s="133">
        <v>990013</v>
      </c>
      <c r="J3017" s="133" t="s">
        <v>6864</v>
      </c>
      <c r="K3017" s="133" t="s">
        <v>538</v>
      </c>
      <c r="L3017" s="135" t="str">
        <f t="shared" si="94"/>
        <v>BA</v>
      </c>
      <c r="M3017" s="131">
        <f t="shared" si="95"/>
        <v>0</v>
      </c>
      <c r="P3017" s="136"/>
      <c r="Q3017" s="136"/>
      <c r="R3017" s="136"/>
      <c r="S3017" s="136"/>
      <c r="T3017"/>
      <c r="U3017" s="136"/>
      <c r="V3017" s="136"/>
      <c r="W3017"/>
      <c r="X3017" s="136"/>
      <c r="Y3017" s="136"/>
      <c r="Z3017" s="136"/>
      <c r="AA3017" s="136"/>
      <c r="AB3017" s="136"/>
      <c r="AC3017" s="136"/>
      <c r="AD3017" s="136"/>
      <c r="AE3017" s="136"/>
      <c r="AF3017" s="136"/>
      <c r="AG3017" s="136"/>
      <c r="AH3017" s="136"/>
      <c r="AI3017" s="136"/>
    </row>
    <row r="3018" spans="1:35" ht="15" x14ac:dyDescent="0.25">
      <c r="A3018" s="133">
        <v>415100</v>
      </c>
      <c r="B3018" s="133" t="s">
        <v>6739</v>
      </c>
      <c r="C3018" s="133">
        <v>4</v>
      </c>
      <c r="D3018" s="133" t="s">
        <v>5761</v>
      </c>
      <c r="E3018" s="133">
        <v>415</v>
      </c>
      <c r="F3018" s="133" t="s">
        <v>6725</v>
      </c>
      <c r="G3018" s="133">
        <v>41510</v>
      </c>
      <c r="H3018" s="133" t="s">
        <v>6739</v>
      </c>
      <c r="I3018" s="133">
        <v>990140</v>
      </c>
      <c r="J3018" s="133" t="s">
        <v>6866</v>
      </c>
      <c r="K3018" s="133" t="s">
        <v>538</v>
      </c>
      <c r="L3018" s="135" t="str">
        <f t="shared" si="94"/>
        <v>BA</v>
      </c>
      <c r="M3018" s="131">
        <f t="shared" si="95"/>
        <v>0</v>
      </c>
      <c r="P3018" s="136"/>
      <c r="Q3018" s="136"/>
      <c r="R3018" s="136"/>
      <c r="S3018" s="136"/>
      <c r="T3018"/>
      <c r="U3018" s="136"/>
      <c r="V3018" s="136"/>
      <c r="W3018"/>
      <c r="X3018" s="136"/>
      <c r="Y3018" s="136"/>
      <c r="Z3018" s="136"/>
      <c r="AA3018" s="136"/>
      <c r="AB3018" s="136"/>
      <c r="AC3018" s="136"/>
      <c r="AD3018" s="136"/>
      <c r="AE3018" s="136"/>
      <c r="AF3018" s="136"/>
      <c r="AG3018" s="136"/>
      <c r="AH3018" s="136"/>
      <c r="AI3018" s="136"/>
    </row>
    <row r="3019" spans="1:35" ht="15" x14ac:dyDescent="0.25">
      <c r="A3019" s="133">
        <v>415100</v>
      </c>
      <c r="B3019" s="133" t="s">
        <v>6739</v>
      </c>
      <c r="C3019" s="133">
        <v>4</v>
      </c>
      <c r="D3019" s="133" t="s">
        <v>5761</v>
      </c>
      <c r="E3019" s="133">
        <v>415</v>
      </c>
      <c r="F3019" s="133" t="s">
        <v>6725</v>
      </c>
      <c r="G3019" s="133">
        <v>41510</v>
      </c>
      <c r="H3019" s="133" t="s">
        <v>6739</v>
      </c>
      <c r="I3019" s="133">
        <v>990190</v>
      </c>
      <c r="J3019" s="133" t="s">
        <v>6868</v>
      </c>
      <c r="K3019" s="133" t="s">
        <v>538</v>
      </c>
      <c r="L3019" s="135" t="str">
        <f t="shared" si="94"/>
        <v>BA</v>
      </c>
      <c r="M3019" s="131">
        <f t="shared" si="95"/>
        <v>0</v>
      </c>
      <c r="P3019" s="136"/>
      <c r="Q3019" s="136"/>
      <c r="R3019" s="136"/>
      <c r="S3019" s="136"/>
      <c r="T3019"/>
      <c r="U3019" s="136"/>
      <c r="V3019" s="136"/>
      <c r="W3019"/>
      <c r="X3019" s="136"/>
      <c r="Y3019" s="136"/>
      <c r="Z3019" s="136"/>
      <c r="AA3019" s="136"/>
      <c r="AB3019" s="136"/>
      <c r="AC3019" s="136"/>
      <c r="AD3019" s="136"/>
      <c r="AE3019" s="136"/>
      <c r="AF3019" s="136"/>
      <c r="AG3019" s="136"/>
      <c r="AH3019" s="136"/>
      <c r="AI3019" s="136"/>
    </row>
    <row r="3020" spans="1:35" ht="15" x14ac:dyDescent="0.25">
      <c r="A3020" s="133">
        <v>415100</v>
      </c>
      <c r="B3020" s="133" t="s">
        <v>6739</v>
      </c>
      <c r="C3020" s="133">
        <v>4</v>
      </c>
      <c r="D3020" s="133" t="s">
        <v>5761</v>
      </c>
      <c r="E3020" s="133">
        <v>415</v>
      </c>
      <c r="F3020" s="133" t="s">
        <v>6725</v>
      </c>
      <c r="G3020" s="133">
        <v>41510</v>
      </c>
      <c r="H3020" s="133" t="s">
        <v>6739</v>
      </c>
      <c r="I3020" s="133">
        <v>991013</v>
      </c>
      <c r="J3020" s="133" t="s">
        <v>6870</v>
      </c>
      <c r="K3020" s="133" t="s">
        <v>6742</v>
      </c>
      <c r="L3020" s="135" t="str">
        <f t="shared" si="94"/>
        <v>BA</v>
      </c>
      <c r="M3020" s="131">
        <f t="shared" si="95"/>
        <v>0</v>
      </c>
      <c r="P3020" s="136"/>
      <c r="Q3020" s="136"/>
      <c r="R3020" s="136"/>
      <c r="S3020" s="136"/>
      <c r="T3020"/>
      <c r="U3020" s="136"/>
      <c r="V3020" s="136"/>
      <c r="W3020"/>
      <c r="X3020" s="136"/>
      <c r="Y3020" s="136"/>
      <c r="Z3020" s="136"/>
      <c r="AA3020" s="136"/>
      <c r="AB3020" s="136"/>
      <c r="AC3020" s="136"/>
      <c r="AD3020" s="136"/>
      <c r="AE3020" s="136"/>
      <c r="AF3020" s="136"/>
      <c r="AG3020" s="136"/>
      <c r="AH3020" s="136"/>
      <c r="AI3020" s="136"/>
    </row>
    <row r="3021" spans="1:35" ht="15" x14ac:dyDescent="0.25">
      <c r="A3021" s="133">
        <v>415101</v>
      </c>
      <c r="B3021" s="133" t="s">
        <v>6871</v>
      </c>
      <c r="C3021" s="133">
        <v>4</v>
      </c>
      <c r="D3021" s="133" t="s">
        <v>5761</v>
      </c>
      <c r="E3021" s="133">
        <v>415</v>
      </c>
      <c r="F3021" s="133" t="s">
        <v>6725</v>
      </c>
      <c r="G3021" s="133">
        <v>41510</v>
      </c>
      <c r="H3021" s="133" t="s">
        <v>6739</v>
      </c>
      <c r="I3021" s="133">
        <v>108140</v>
      </c>
      <c r="J3021" s="133" t="s">
        <v>6873</v>
      </c>
      <c r="K3021" s="133" t="s">
        <v>1001</v>
      </c>
      <c r="L3021" s="135" t="str">
        <f t="shared" si="94"/>
        <v>BA</v>
      </c>
      <c r="M3021" s="131">
        <f t="shared" si="95"/>
        <v>0</v>
      </c>
      <c r="P3021" s="136"/>
      <c r="Q3021" s="136"/>
      <c r="R3021" s="136"/>
      <c r="S3021" s="136"/>
      <c r="T3021"/>
      <c r="U3021" s="136"/>
      <c r="V3021" s="136"/>
      <c r="W3021"/>
      <c r="X3021" s="136"/>
      <c r="Y3021" s="136"/>
      <c r="Z3021" s="136"/>
      <c r="AA3021" s="136"/>
      <c r="AB3021" s="136"/>
      <c r="AC3021" s="136"/>
      <c r="AD3021" s="136"/>
      <c r="AE3021" s="136"/>
      <c r="AF3021" s="136"/>
      <c r="AG3021" s="136"/>
      <c r="AH3021" s="136"/>
      <c r="AI3021" s="136"/>
    </row>
    <row r="3022" spans="1:35" ht="15" x14ac:dyDescent="0.25">
      <c r="A3022" s="133">
        <v>415101</v>
      </c>
      <c r="B3022" s="133" t="s">
        <v>6871</v>
      </c>
      <c r="C3022" s="133">
        <v>4</v>
      </c>
      <c r="D3022" s="133" t="s">
        <v>5761</v>
      </c>
      <c r="E3022" s="133">
        <v>415</v>
      </c>
      <c r="F3022" s="133" t="s">
        <v>6725</v>
      </c>
      <c r="G3022" s="133">
        <v>41510</v>
      </c>
      <c r="H3022" s="133" t="s">
        <v>6739</v>
      </c>
      <c r="I3022" s="133">
        <v>776000</v>
      </c>
      <c r="J3022" s="133" t="s">
        <v>6875</v>
      </c>
      <c r="K3022" s="133" t="s">
        <v>1159</v>
      </c>
      <c r="L3022" s="135" t="str">
        <f t="shared" si="94"/>
        <v>BA</v>
      </c>
      <c r="M3022" s="131">
        <f t="shared" si="95"/>
        <v>0</v>
      </c>
      <c r="P3022" s="136"/>
      <c r="Q3022" s="136"/>
      <c r="R3022" s="136"/>
      <c r="S3022" s="136"/>
      <c r="T3022"/>
      <c r="U3022" s="136"/>
      <c r="V3022" s="136"/>
      <c r="W3022"/>
      <c r="X3022" s="136"/>
      <c r="Y3022" s="136"/>
      <c r="Z3022" s="136"/>
      <c r="AA3022" s="136"/>
      <c r="AB3022" s="136"/>
      <c r="AC3022" s="136"/>
      <c r="AD3022" s="136"/>
      <c r="AE3022" s="136"/>
      <c r="AF3022" s="136"/>
      <c r="AG3022" s="136"/>
      <c r="AH3022" s="136"/>
      <c r="AI3022" s="136"/>
    </row>
    <row r="3023" spans="1:35" ht="15" x14ac:dyDescent="0.25">
      <c r="A3023" s="133">
        <v>415101</v>
      </c>
      <c r="B3023" s="133" t="s">
        <v>6871</v>
      </c>
      <c r="C3023" s="133">
        <v>4</v>
      </c>
      <c r="D3023" s="133" t="s">
        <v>5761</v>
      </c>
      <c r="E3023" s="133">
        <v>415</v>
      </c>
      <c r="F3023" s="133" t="s">
        <v>6725</v>
      </c>
      <c r="G3023" s="133">
        <v>41510</v>
      </c>
      <c r="H3023" s="133" t="s">
        <v>6739</v>
      </c>
      <c r="I3023" s="133">
        <v>990010</v>
      </c>
      <c r="J3023" s="133" t="s">
        <v>6877</v>
      </c>
      <c r="K3023" s="133" t="s">
        <v>538</v>
      </c>
      <c r="L3023" s="135" t="str">
        <f t="shared" si="94"/>
        <v>BA</v>
      </c>
      <c r="M3023" s="131">
        <f t="shared" si="95"/>
        <v>0</v>
      </c>
      <c r="P3023" s="136"/>
      <c r="Q3023" s="136"/>
      <c r="R3023" s="136"/>
      <c r="S3023" s="136"/>
      <c r="T3023"/>
      <c r="U3023" s="136"/>
      <c r="V3023" s="136"/>
      <c r="W3023"/>
      <c r="X3023" s="136"/>
      <c r="Y3023" s="136"/>
      <c r="Z3023" s="136"/>
      <c r="AA3023" s="136"/>
      <c r="AB3023" s="136"/>
      <c r="AC3023" s="136"/>
      <c r="AD3023" s="136"/>
      <c r="AE3023" s="136"/>
      <c r="AF3023" s="136"/>
      <c r="AG3023" s="136"/>
      <c r="AH3023" s="136"/>
      <c r="AI3023" s="136"/>
    </row>
    <row r="3024" spans="1:35" ht="15" x14ac:dyDescent="0.25">
      <c r="A3024" s="133">
        <v>415102</v>
      </c>
      <c r="B3024" s="133" t="s">
        <v>6878</v>
      </c>
      <c r="C3024" s="133">
        <v>4</v>
      </c>
      <c r="D3024" s="133" t="s">
        <v>5761</v>
      </c>
      <c r="E3024" s="133">
        <v>415</v>
      </c>
      <c r="F3024" s="133" t="s">
        <v>6725</v>
      </c>
      <c r="G3024" s="133">
        <v>41510</v>
      </c>
      <c r="H3024" s="133" t="s">
        <v>6739</v>
      </c>
      <c r="I3024" s="133">
        <v>221900</v>
      </c>
      <c r="J3024" s="133" t="s">
        <v>6880</v>
      </c>
      <c r="K3024" s="133" t="s">
        <v>538</v>
      </c>
      <c r="L3024" s="135" t="str">
        <f t="shared" si="94"/>
        <v>BA</v>
      </c>
      <c r="M3024" s="131">
        <f t="shared" si="95"/>
        <v>0</v>
      </c>
      <c r="P3024" s="136"/>
      <c r="Q3024" s="136"/>
      <c r="R3024" s="136"/>
      <c r="S3024" s="136"/>
      <c r="T3024"/>
      <c r="U3024" s="136"/>
      <c r="V3024" s="136"/>
      <c r="W3024"/>
      <c r="X3024" s="136"/>
      <c r="Y3024" s="136"/>
      <c r="Z3024" s="136"/>
      <c r="AA3024" s="136"/>
      <c r="AB3024" s="136"/>
      <c r="AC3024" s="136"/>
      <c r="AD3024" s="136"/>
      <c r="AE3024" s="136"/>
      <c r="AF3024" s="136"/>
      <c r="AG3024" s="136"/>
      <c r="AH3024" s="136"/>
      <c r="AI3024" s="136"/>
    </row>
    <row r="3025" spans="1:35" ht="15" x14ac:dyDescent="0.25">
      <c r="A3025" s="133">
        <v>415102</v>
      </c>
      <c r="B3025" s="133" t="s">
        <v>6878</v>
      </c>
      <c r="C3025" s="133">
        <v>4</v>
      </c>
      <c r="D3025" s="133" t="s">
        <v>5761</v>
      </c>
      <c r="E3025" s="133">
        <v>415</v>
      </c>
      <c r="F3025" s="133" t="s">
        <v>6725</v>
      </c>
      <c r="G3025" s="133">
        <v>41510</v>
      </c>
      <c r="H3025" s="133" t="s">
        <v>6739</v>
      </c>
      <c r="I3025" s="133">
        <v>227510</v>
      </c>
      <c r="J3025" s="133" t="s">
        <v>6882</v>
      </c>
      <c r="K3025" s="133" t="s">
        <v>545</v>
      </c>
      <c r="L3025" s="135" t="str">
        <f t="shared" si="94"/>
        <v>BA</v>
      </c>
      <c r="M3025" s="131">
        <f t="shared" si="95"/>
        <v>0</v>
      </c>
      <c r="P3025" s="136"/>
      <c r="Q3025" s="136"/>
      <c r="R3025" s="136"/>
      <c r="S3025" s="136"/>
      <c r="T3025"/>
      <c r="U3025" s="136"/>
      <c r="V3025" s="136"/>
      <c r="W3025"/>
      <c r="X3025" s="136"/>
      <c r="Y3025" s="136"/>
      <c r="Z3025" s="136"/>
      <c r="AA3025" s="136"/>
      <c r="AB3025" s="136"/>
      <c r="AC3025" s="136"/>
      <c r="AD3025" s="136"/>
      <c r="AE3025" s="136"/>
      <c r="AF3025" s="136"/>
      <c r="AG3025" s="136"/>
      <c r="AH3025" s="136"/>
      <c r="AI3025" s="136"/>
    </row>
    <row r="3026" spans="1:35" ht="15" x14ac:dyDescent="0.25">
      <c r="A3026" s="133">
        <v>415102</v>
      </c>
      <c r="B3026" s="133" t="s">
        <v>6878</v>
      </c>
      <c r="C3026" s="133">
        <v>4</v>
      </c>
      <c r="D3026" s="133" t="s">
        <v>5761</v>
      </c>
      <c r="E3026" s="133">
        <v>415</v>
      </c>
      <c r="F3026" s="133" t="s">
        <v>6725</v>
      </c>
      <c r="G3026" s="133">
        <v>41510</v>
      </c>
      <c r="H3026" s="133" t="s">
        <v>6739</v>
      </c>
      <c r="I3026" s="133">
        <v>228901</v>
      </c>
      <c r="J3026" s="133" t="s">
        <v>6884</v>
      </c>
      <c r="K3026" s="133" t="s">
        <v>538</v>
      </c>
      <c r="L3026" s="135" t="str">
        <f t="shared" si="94"/>
        <v>BA</v>
      </c>
      <c r="M3026" s="131">
        <f t="shared" si="95"/>
        <v>0</v>
      </c>
      <c r="P3026" s="136"/>
      <c r="Q3026" s="136"/>
      <c r="R3026" s="136"/>
      <c r="S3026" s="136"/>
      <c r="T3026"/>
      <c r="U3026" s="136"/>
      <c r="V3026" s="136"/>
      <c r="W3026"/>
      <c r="X3026" s="136"/>
      <c r="Y3026" s="136"/>
      <c r="Z3026" s="136"/>
      <c r="AA3026" s="136"/>
      <c r="AB3026" s="136"/>
      <c r="AC3026" s="136"/>
      <c r="AD3026" s="136"/>
      <c r="AE3026" s="136"/>
      <c r="AF3026" s="136"/>
      <c r="AG3026" s="136"/>
      <c r="AH3026" s="136"/>
      <c r="AI3026" s="136"/>
    </row>
    <row r="3027" spans="1:35" ht="15" x14ac:dyDescent="0.25">
      <c r="A3027" s="133">
        <v>415102</v>
      </c>
      <c r="B3027" s="133" t="s">
        <v>6878</v>
      </c>
      <c r="C3027" s="133">
        <v>4</v>
      </c>
      <c r="D3027" s="133" t="s">
        <v>5761</v>
      </c>
      <c r="E3027" s="133">
        <v>415</v>
      </c>
      <c r="F3027" s="133" t="s">
        <v>6725</v>
      </c>
      <c r="G3027" s="133">
        <v>41510</v>
      </c>
      <c r="H3027" s="133" t="s">
        <v>6739</v>
      </c>
      <c r="I3027" s="133">
        <v>228912</v>
      </c>
      <c r="J3027" s="133" t="s">
        <v>6886</v>
      </c>
      <c r="K3027" s="133" t="s">
        <v>538</v>
      </c>
      <c r="L3027" s="135" t="str">
        <f t="shared" si="94"/>
        <v>BA</v>
      </c>
      <c r="M3027" s="131">
        <f t="shared" si="95"/>
        <v>0</v>
      </c>
      <c r="P3027" s="136"/>
      <c r="Q3027" s="136"/>
      <c r="R3027" s="136"/>
      <c r="S3027" s="136"/>
      <c r="T3027"/>
      <c r="U3027" s="136"/>
      <c r="V3027" s="136"/>
      <c r="W3027"/>
      <c r="X3027" s="136"/>
      <c r="Y3027" s="136"/>
      <c r="Z3027" s="136"/>
      <c r="AA3027" s="136"/>
      <c r="AB3027" s="136"/>
      <c r="AC3027" s="136"/>
      <c r="AD3027" s="136"/>
      <c r="AE3027" s="136"/>
      <c r="AF3027" s="136"/>
      <c r="AG3027" s="136"/>
      <c r="AH3027" s="136"/>
      <c r="AI3027" s="136"/>
    </row>
    <row r="3028" spans="1:35" ht="15" x14ac:dyDescent="0.25">
      <c r="A3028" s="133">
        <v>415102</v>
      </c>
      <c r="B3028" s="133" t="s">
        <v>6878</v>
      </c>
      <c r="C3028" s="133">
        <v>4</v>
      </c>
      <c r="D3028" s="133" t="s">
        <v>5761</v>
      </c>
      <c r="E3028" s="133">
        <v>415</v>
      </c>
      <c r="F3028" s="133" t="s">
        <v>6725</v>
      </c>
      <c r="G3028" s="133">
        <v>41510</v>
      </c>
      <c r="H3028" s="133" t="s">
        <v>6739</v>
      </c>
      <c r="I3028" s="133">
        <v>228913</v>
      </c>
      <c r="J3028" s="133" t="s">
        <v>6888</v>
      </c>
      <c r="K3028" s="133" t="s">
        <v>6889</v>
      </c>
      <c r="L3028" s="135" t="str">
        <f t="shared" si="94"/>
        <v>BA</v>
      </c>
      <c r="M3028" s="131">
        <f t="shared" si="95"/>
        <v>0</v>
      </c>
      <c r="P3028" s="136"/>
      <c r="Q3028" s="136"/>
      <c r="R3028" s="136"/>
      <c r="S3028" s="136"/>
      <c r="T3028"/>
      <c r="U3028" s="136"/>
      <c r="V3028" s="136"/>
      <c r="W3028"/>
      <c r="X3028" s="136"/>
      <c r="Y3028" s="136"/>
      <c r="Z3028" s="136"/>
      <c r="AA3028" s="136"/>
      <c r="AB3028" s="136"/>
      <c r="AC3028" s="136"/>
      <c r="AD3028" s="136"/>
      <c r="AE3028" s="136"/>
      <c r="AF3028" s="136"/>
      <c r="AG3028" s="136"/>
      <c r="AH3028" s="136"/>
      <c r="AI3028" s="136"/>
    </row>
    <row r="3029" spans="1:35" ht="15" x14ac:dyDescent="0.25">
      <c r="A3029" s="133">
        <v>415102</v>
      </c>
      <c r="B3029" s="133" t="s">
        <v>6878</v>
      </c>
      <c r="C3029" s="133">
        <v>4</v>
      </c>
      <c r="D3029" s="133" t="s">
        <v>5761</v>
      </c>
      <c r="E3029" s="133">
        <v>415</v>
      </c>
      <c r="F3029" s="133" t="s">
        <v>6725</v>
      </c>
      <c r="G3029" s="133">
        <v>41510</v>
      </c>
      <c r="H3029" s="133" t="s">
        <v>6739</v>
      </c>
      <c r="I3029" s="133">
        <v>550000</v>
      </c>
      <c r="J3029" s="133" t="s">
        <v>6891</v>
      </c>
      <c r="K3029" s="133" t="s">
        <v>538</v>
      </c>
      <c r="L3029" s="135" t="str">
        <f t="shared" si="94"/>
        <v>BA</v>
      </c>
      <c r="M3029" s="131">
        <f t="shared" si="95"/>
        <v>0</v>
      </c>
      <c r="P3029" s="136"/>
      <c r="Q3029" s="136"/>
      <c r="R3029" s="136"/>
      <c r="S3029" s="136"/>
      <c r="T3029"/>
      <c r="U3029" s="136"/>
      <c r="V3029" s="136"/>
      <c r="W3029"/>
      <c r="X3029" s="136"/>
      <c r="Y3029" s="136"/>
      <c r="Z3029" s="136"/>
      <c r="AA3029" s="136"/>
      <c r="AB3029" s="136"/>
      <c r="AC3029" s="136"/>
      <c r="AD3029" s="136"/>
      <c r="AE3029" s="136"/>
      <c r="AF3029" s="136"/>
      <c r="AG3029" s="136"/>
      <c r="AH3029" s="136"/>
      <c r="AI3029" s="136"/>
    </row>
    <row r="3030" spans="1:35" ht="15" x14ac:dyDescent="0.25">
      <c r="A3030" s="133">
        <v>415102</v>
      </c>
      <c r="B3030" s="133" t="s">
        <v>6878</v>
      </c>
      <c r="C3030" s="133">
        <v>4</v>
      </c>
      <c r="D3030" s="133" t="s">
        <v>5761</v>
      </c>
      <c r="E3030" s="133">
        <v>415</v>
      </c>
      <c r="F3030" s="133" t="s">
        <v>6725</v>
      </c>
      <c r="G3030" s="133">
        <v>41510</v>
      </c>
      <c r="H3030" s="133" t="s">
        <v>6739</v>
      </c>
      <c r="I3030" s="133">
        <v>550013</v>
      </c>
      <c r="J3030" s="133" t="s">
        <v>6893</v>
      </c>
      <c r="K3030" s="133" t="s">
        <v>538</v>
      </c>
      <c r="L3030" s="135" t="str">
        <f t="shared" si="94"/>
        <v>BA</v>
      </c>
      <c r="M3030" s="131">
        <f t="shared" si="95"/>
        <v>0</v>
      </c>
      <c r="P3030" s="136"/>
      <c r="Q3030" s="136"/>
      <c r="R3030" s="136"/>
      <c r="S3030" s="136"/>
      <c r="T3030"/>
      <c r="U3030" s="136"/>
      <c r="V3030" s="136"/>
      <c r="W3030"/>
      <c r="X3030" s="136"/>
      <c r="Y3030" s="136"/>
      <c r="Z3030" s="136"/>
      <c r="AA3030" s="136"/>
      <c r="AB3030" s="136"/>
      <c r="AC3030" s="136"/>
      <c r="AD3030" s="136"/>
      <c r="AE3030" s="136"/>
      <c r="AF3030" s="136"/>
      <c r="AG3030" s="136"/>
      <c r="AH3030" s="136"/>
      <c r="AI3030" s="136"/>
    </row>
    <row r="3031" spans="1:35" ht="15" x14ac:dyDescent="0.25">
      <c r="A3031" s="133">
        <v>415102</v>
      </c>
      <c r="B3031" s="133" t="s">
        <v>6878</v>
      </c>
      <c r="C3031" s="133">
        <v>4</v>
      </c>
      <c r="D3031" s="133" t="s">
        <v>5761</v>
      </c>
      <c r="E3031" s="133">
        <v>415</v>
      </c>
      <c r="F3031" s="133" t="s">
        <v>6725</v>
      </c>
      <c r="G3031" s="133">
        <v>41510</v>
      </c>
      <c r="H3031" s="133" t="s">
        <v>6739</v>
      </c>
      <c r="I3031" s="133">
        <v>553000</v>
      </c>
      <c r="J3031" s="133" t="s">
        <v>6895</v>
      </c>
      <c r="K3031" s="133" t="s">
        <v>1156</v>
      </c>
      <c r="L3031" s="135" t="str">
        <f t="shared" si="94"/>
        <v>BA</v>
      </c>
      <c r="M3031" s="131">
        <f t="shared" si="95"/>
        <v>0</v>
      </c>
      <c r="P3031" s="136"/>
      <c r="Q3031" s="136"/>
      <c r="R3031" s="136"/>
      <c r="S3031" s="136"/>
      <c r="T3031"/>
      <c r="U3031" s="136"/>
      <c r="V3031" s="136"/>
      <c r="W3031"/>
      <c r="X3031" s="136"/>
      <c r="Y3031" s="136"/>
      <c r="Z3031" s="136"/>
      <c r="AA3031" s="136"/>
      <c r="AB3031" s="136"/>
      <c r="AC3031" s="136"/>
      <c r="AD3031" s="136"/>
      <c r="AE3031" s="136"/>
      <c r="AF3031" s="136"/>
      <c r="AG3031" s="136"/>
      <c r="AH3031" s="136"/>
      <c r="AI3031" s="136"/>
    </row>
    <row r="3032" spans="1:35" ht="15" x14ac:dyDescent="0.25">
      <c r="A3032" s="133">
        <v>415102</v>
      </c>
      <c r="B3032" s="133" t="s">
        <v>6878</v>
      </c>
      <c r="C3032" s="133">
        <v>4</v>
      </c>
      <c r="D3032" s="133" t="s">
        <v>5761</v>
      </c>
      <c r="E3032" s="133">
        <v>415</v>
      </c>
      <c r="F3032" s="133" t="s">
        <v>6725</v>
      </c>
      <c r="G3032" s="133">
        <v>41510</v>
      </c>
      <c r="H3032" s="133" t="s">
        <v>6739</v>
      </c>
      <c r="I3032" s="133">
        <v>559001</v>
      </c>
      <c r="J3032" s="133" t="s">
        <v>6897</v>
      </c>
      <c r="K3032" s="133" t="s">
        <v>538</v>
      </c>
      <c r="L3032" s="135" t="str">
        <f t="shared" si="94"/>
        <v>BA</v>
      </c>
      <c r="M3032" s="131">
        <f t="shared" si="95"/>
        <v>0</v>
      </c>
      <c r="P3032" s="136"/>
      <c r="Q3032" s="136"/>
      <c r="R3032" s="136"/>
      <c r="S3032" s="136"/>
      <c r="T3032"/>
      <c r="U3032" s="136"/>
      <c r="V3032" s="136"/>
      <c r="W3032"/>
      <c r="X3032" s="136"/>
      <c r="Y3032" s="136"/>
      <c r="Z3032" s="136"/>
      <c r="AA3032" s="136"/>
      <c r="AB3032" s="136"/>
      <c r="AC3032" s="136"/>
      <c r="AD3032" s="136"/>
      <c r="AE3032" s="136"/>
      <c r="AF3032" s="136"/>
      <c r="AG3032" s="136"/>
      <c r="AH3032" s="136"/>
      <c r="AI3032" s="136"/>
    </row>
    <row r="3033" spans="1:35" ht="15" x14ac:dyDescent="0.25">
      <c r="A3033" s="133">
        <v>415103</v>
      </c>
      <c r="B3033" s="133" t="s">
        <v>6898</v>
      </c>
      <c r="C3033" s="133">
        <v>4</v>
      </c>
      <c r="D3033" s="133" t="s">
        <v>5761</v>
      </c>
      <c r="E3033" s="133">
        <v>415</v>
      </c>
      <c r="F3033" s="133" t="s">
        <v>6725</v>
      </c>
      <c r="G3033" s="133">
        <v>41510</v>
      </c>
      <c r="H3033" s="133" t="s">
        <v>6739</v>
      </c>
      <c r="I3033" s="133"/>
      <c r="J3033" s="133"/>
      <c r="K3033" s="133"/>
      <c r="L3033" s="135" t="str">
        <f t="shared" si="94"/>
        <v>BA</v>
      </c>
      <c r="M3033" s="131">
        <f t="shared" si="95"/>
        <v>0</v>
      </c>
      <c r="P3033" s="136"/>
      <c r="Q3033" s="136"/>
      <c r="R3033" s="136"/>
      <c r="S3033" s="136"/>
      <c r="T3033"/>
      <c r="U3033" s="136"/>
      <c r="V3033" s="136"/>
      <c r="W3033"/>
      <c r="X3033" s="136"/>
      <c r="Y3033" s="136"/>
      <c r="Z3033" s="136"/>
      <c r="AA3033" s="136"/>
      <c r="AB3033" s="136"/>
      <c r="AC3033" s="136"/>
      <c r="AD3033" s="136"/>
      <c r="AE3033" s="136"/>
      <c r="AF3033" s="136"/>
      <c r="AG3033" s="136"/>
      <c r="AH3033" s="136"/>
      <c r="AI3033" s="136"/>
    </row>
    <row r="3034" spans="1:35" ht="15" x14ac:dyDescent="0.25">
      <c r="A3034" s="133">
        <v>415104</v>
      </c>
      <c r="B3034" s="133" t="s">
        <v>3273</v>
      </c>
      <c r="C3034" s="133">
        <v>4</v>
      </c>
      <c r="D3034" s="133" t="s">
        <v>5761</v>
      </c>
      <c r="E3034" s="133">
        <v>415</v>
      </c>
      <c r="F3034" s="133" t="s">
        <v>6725</v>
      </c>
      <c r="G3034" s="133">
        <v>41510</v>
      </c>
      <c r="H3034" s="133" t="s">
        <v>6739</v>
      </c>
      <c r="I3034" s="133"/>
      <c r="J3034" s="133"/>
      <c r="K3034" s="133"/>
      <c r="L3034" s="135" t="str">
        <f t="shared" si="94"/>
        <v>BA</v>
      </c>
      <c r="M3034" s="131">
        <f t="shared" si="95"/>
        <v>0</v>
      </c>
      <c r="P3034" s="136"/>
      <c r="Q3034" s="136"/>
      <c r="R3034" s="136"/>
      <c r="S3034" s="136"/>
      <c r="T3034"/>
      <c r="U3034" s="136"/>
      <c r="V3034" s="136"/>
      <c r="W3034"/>
      <c r="X3034" s="136"/>
      <c r="Y3034" s="136"/>
      <c r="Z3034" s="136"/>
      <c r="AA3034" s="136"/>
      <c r="AB3034" s="136"/>
      <c r="AC3034" s="136"/>
      <c r="AD3034" s="136"/>
      <c r="AE3034" s="136"/>
      <c r="AF3034" s="136"/>
      <c r="AG3034" s="136"/>
      <c r="AH3034" s="136"/>
      <c r="AI3034" s="136"/>
    </row>
    <row r="3035" spans="1:35" ht="15" x14ac:dyDescent="0.25">
      <c r="A3035" s="133">
        <v>415105</v>
      </c>
      <c r="B3035" s="133" t="s">
        <v>6899</v>
      </c>
      <c r="C3035" s="133">
        <v>4</v>
      </c>
      <c r="D3035" s="133" t="s">
        <v>5761</v>
      </c>
      <c r="E3035" s="133">
        <v>415</v>
      </c>
      <c r="F3035" s="133" t="s">
        <v>6725</v>
      </c>
      <c r="G3035" s="133">
        <v>41510</v>
      </c>
      <c r="H3035" s="133" t="s">
        <v>6739</v>
      </c>
      <c r="I3035" s="133"/>
      <c r="J3035" s="133"/>
      <c r="K3035" s="133"/>
      <c r="L3035" s="135" t="str">
        <f t="shared" si="94"/>
        <v>BA</v>
      </c>
      <c r="M3035" s="131">
        <f t="shared" si="95"/>
        <v>0</v>
      </c>
      <c r="P3035" s="136"/>
      <c r="Q3035" s="136"/>
      <c r="R3035" s="136"/>
      <c r="S3035" s="136"/>
      <c r="T3035"/>
      <c r="U3035" s="136"/>
      <c r="V3035" s="136"/>
      <c r="W3035"/>
      <c r="X3035" s="136"/>
      <c r="Y3035" s="136"/>
      <c r="Z3035" s="136"/>
      <c r="AA3035" s="136"/>
      <c r="AB3035" s="136"/>
      <c r="AC3035" s="136"/>
      <c r="AD3035" s="136"/>
      <c r="AE3035" s="136"/>
      <c r="AF3035" s="136"/>
      <c r="AG3035" s="136"/>
      <c r="AH3035" s="136"/>
      <c r="AI3035" s="136"/>
    </row>
    <row r="3036" spans="1:35" ht="15" x14ac:dyDescent="0.25">
      <c r="A3036" s="133">
        <v>415106</v>
      </c>
      <c r="B3036" s="133" t="s">
        <v>6900</v>
      </c>
      <c r="C3036" s="133">
        <v>4</v>
      </c>
      <c r="D3036" s="133" t="s">
        <v>5761</v>
      </c>
      <c r="E3036" s="133">
        <v>415</v>
      </c>
      <c r="F3036" s="133" t="s">
        <v>6725</v>
      </c>
      <c r="G3036" s="133">
        <v>41510</v>
      </c>
      <c r="H3036" s="133" t="s">
        <v>6739</v>
      </c>
      <c r="I3036" s="133"/>
      <c r="J3036" s="133"/>
      <c r="K3036" s="133"/>
      <c r="L3036" s="135" t="str">
        <f t="shared" si="94"/>
        <v>BA</v>
      </c>
      <c r="M3036" s="131">
        <f t="shared" si="95"/>
        <v>0</v>
      </c>
      <c r="P3036" s="136"/>
      <c r="Q3036" s="136"/>
      <c r="R3036" s="136"/>
      <c r="S3036" s="136"/>
      <c r="T3036"/>
      <c r="U3036" s="136"/>
      <c r="V3036" s="136"/>
      <c r="W3036"/>
      <c r="X3036" s="136"/>
      <c r="Y3036" s="136"/>
      <c r="Z3036" s="136"/>
      <c r="AA3036" s="136"/>
      <c r="AB3036" s="136"/>
      <c r="AC3036" s="136"/>
      <c r="AD3036" s="136"/>
      <c r="AE3036" s="136"/>
      <c r="AF3036" s="136"/>
      <c r="AG3036" s="136"/>
      <c r="AH3036" s="136"/>
      <c r="AI3036" s="136"/>
    </row>
    <row r="3037" spans="1:35" ht="15" x14ac:dyDescent="0.25">
      <c r="A3037" s="133" t="s">
        <v>6901</v>
      </c>
      <c r="B3037" s="133" t="s">
        <v>6902</v>
      </c>
      <c r="C3037" s="133">
        <v>4</v>
      </c>
      <c r="D3037" s="133" t="s">
        <v>5761</v>
      </c>
      <c r="E3037" s="133">
        <v>415</v>
      </c>
      <c r="F3037" s="133" t="s">
        <v>6725</v>
      </c>
      <c r="G3037" s="133">
        <v>41510</v>
      </c>
      <c r="H3037" s="133" t="s">
        <v>6739</v>
      </c>
      <c r="I3037" s="133"/>
      <c r="J3037" s="133"/>
      <c r="K3037" s="133"/>
      <c r="L3037" s="135" t="str">
        <f t="shared" si="94"/>
        <v>BA</v>
      </c>
      <c r="M3037" s="131">
        <f t="shared" si="95"/>
        <v>0</v>
      </c>
      <c r="P3037" s="136"/>
      <c r="Q3037" s="136"/>
      <c r="R3037" s="136"/>
      <c r="S3037" s="136"/>
      <c r="T3037"/>
      <c r="U3037" s="136"/>
      <c r="V3037" s="136"/>
      <c r="W3037"/>
      <c r="X3037" s="136"/>
      <c r="Y3037" s="136"/>
      <c r="Z3037" s="136"/>
      <c r="AA3037" s="136"/>
      <c r="AB3037" s="136"/>
      <c r="AC3037" s="136"/>
      <c r="AD3037" s="136"/>
      <c r="AE3037" s="136"/>
      <c r="AF3037" s="136"/>
      <c r="AG3037" s="136"/>
      <c r="AH3037" s="136"/>
      <c r="AI3037" s="136"/>
    </row>
    <row r="3038" spans="1:35" ht="15" x14ac:dyDescent="0.25">
      <c r="A3038" s="133" t="s">
        <v>6903</v>
      </c>
      <c r="B3038" s="133" t="s">
        <v>6904</v>
      </c>
      <c r="C3038" s="133">
        <v>4</v>
      </c>
      <c r="D3038" s="133" t="s">
        <v>5761</v>
      </c>
      <c r="E3038" s="133">
        <v>415</v>
      </c>
      <c r="F3038" s="133" t="s">
        <v>6725</v>
      </c>
      <c r="G3038" s="133">
        <v>41510</v>
      </c>
      <c r="H3038" s="133" t="s">
        <v>6739</v>
      </c>
      <c r="I3038" s="133"/>
      <c r="J3038" s="133"/>
      <c r="K3038" s="133"/>
      <c r="L3038" s="135" t="str">
        <f t="shared" si="94"/>
        <v>BA</v>
      </c>
      <c r="M3038" s="131">
        <f t="shared" si="95"/>
        <v>0</v>
      </c>
      <c r="P3038" s="136"/>
      <c r="Q3038" s="136"/>
      <c r="R3038" s="136"/>
      <c r="S3038" s="136"/>
      <c r="T3038"/>
      <c r="U3038" s="136"/>
      <c r="V3038" s="136"/>
      <c r="W3038"/>
      <c r="X3038" s="136"/>
      <c r="Y3038" s="136"/>
      <c r="Z3038" s="136"/>
      <c r="AA3038" s="136"/>
      <c r="AB3038" s="136"/>
      <c r="AC3038" s="136"/>
      <c r="AD3038" s="136"/>
      <c r="AE3038" s="136"/>
      <c r="AF3038" s="136"/>
      <c r="AG3038" s="136"/>
      <c r="AH3038" s="136"/>
      <c r="AI3038" s="136"/>
    </row>
    <row r="3039" spans="1:35" ht="15" x14ac:dyDescent="0.25">
      <c r="A3039" s="133" t="s">
        <v>6905</v>
      </c>
      <c r="B3039" s="133" t="s">
        <v>6906</v>
      </c>
      <c r="C3039" s="133">
        <v>4</v>
      </c>
      <c r="D3039" s="133" t="s">
        <v>5761</v>
      </c>
      <c r="E3039" s="133">
        <v>415</v>
      </c>
      <c r="F3039" s="133" t="s">
        <v>6725</v>
      </c>
      <c r="G3039" s="133">
        <v>41510</v>
      </c>
      <c r="H3039" s="133" t="s">
        <v>6739</v>
      </c>
      <c r="I3039" s="133"/>
      <c r="J3039" s="133"/>
      <c r="K3039" s="133"/>
      <c r="L3039" s="135" t="str">
        <f t="shared" si="94"/>
        <v>BA</v>
      </c>
      <c r="M3039" s="131">
        <f t="shared" si="95"/>
        <v>0</v>
      </c>
      <c r="P3039" s="136"/>
      <c r="Q3039" s="136"/>
      <c r="R3039" s="136"/>
      <c r="S3039" s="136"/>
      <c r="T3039"/>
      <c r="U3039" s="136"/>
      <c r="V3039" s="136"/>
      <c r="W3039"/>
      <c r="X3039" s="136"/>
      <c r="Y3039" s="136"/>
      <c r="Z3039" s="136"/>
      <c r="AA3039" s="136"/>
      <c r="AB3039" s="136"/>
      <c r="AC3039" s="136"/>
      <c r="AD3039" s="136"/>
      <c r="AE3039" s="136"/>
      <c r="AF3039" s="136"/>
      <c r="AG3039" s="136"/>
      <c r="AH3039" s="136"/>
      <c r="AI3039" s="136"/>
    </row>
    <row r="3040" spans="1:35" ht="15" x14ac:dyDescent="0.25">
      <c r="A3040" s="133" t="s">
        <v>6907</v>
      </c>
      <c r="B3040" s="133" t="s">
        <v>6908</v>
      </c>
      <c r="C3040" s="133">
        <v>4</v>
      </c>
      <c r="D3040" s="133" t="s">
        <v>5761</v>
      </c>
      <c r="E3040" s="133">
        <v>415</v>
      </c>
      <c r="F3040" s="133" t="s">
        <v>6725</v>
      </c>
      <c r="G3040" s="133">
        <v>41510</v>
      </c>
      <c r="H3040" s="133" t="s">
        <v>6739</v>
      </c>
      <c r="I3040" s="133"/>
      <c r="J3040" s="133"/>
      <c r="K3040" s="133"/>
      <c r="L3040" s="135" t="str">
        <f t="shared" si="94"/>
        <v>BA</v>
      </c>
      <c r="M3040" s="131">
        <f t="shared" si="95"/>
        <v>0</v>
      </c>
      <c r="P3040" s="136"/>
      <c r="Q3040" s="136"/>
      <c r="R3040" s="136"/>
      <c r="S3040" s="136"/>
      <c r="T3040"/>
      <c r="U3040" s="136"/>
      <c r="V3040" s="136"/>
      <c r="W3040"/>
      <c r="X3040" s="136"/>
      <c r="Y3040" s="136"/>
      <c r="Z3040" s="136"/>
      <c r="AA3040" s="136"/>
      <c r="AB3040" s="136"/>
      <c r="AC3040" s="136"/>
      <c r="AD3040" s="136"/>
      <c r="AE3040" s="136"/>
      <c r="AF3040" s="136"/>
      <c r="AG3040" s="136"/>
      <c r="AH3040" s="136"/>
      <c r="AI3040" s="136"/>
    </row>
    <row r="3041" spans="1:35" ht="30" x14ac:dyDescent="0.25">
      <c r="A3041" s="133" t="s">
        <v>6909</v>
      </c>
      <c r="B3041" s="133" t="s">
        <v>6910</v>
      </c>
      <c r="C3041" s="133">
        <v>4</v>
      </c>
      <c r="D3041" s="133" t="s">
        <v>5761</v>
      </c>
      <c r="E3041" s="133">
        <v>415</v>
      </c>
      <c r="F3041" s="133" t="s">
        <v>6725</v>
      </c>
      <c r="G3041" s="133">
        <v>41510</v>
      </c>
      <c r="H3041" s="133" t="s">
        <v>6739</v>
      </c>
      <c r="I3041" s="133"/>
      <c r="J3041" s="133"/>
      <c r="K3041" s="133"/>
      <c r="L3041" s="135" t="str">
        <f t="shared" si="94"/>
        <v>BA</v>
      </c>
      <c r="M3041" s="131">
        <f t="shared" si="95"/>
        <v>0</v>
      </c>
      <c r="P3041" s="136"/>
      <c r="Q3041" s="136"/>
      <c r="R3041" s="136"/>
      <c r="S3041" s="136"/>
      <c r="T3041"/>
      <c r="U3041" s="136"/>
      <c r="V3041" s="136"/>
      <c r="W3041"/>
      <c r="X3041" s="136"/>
      <c r="Y3041" s="136"/>
      <c r="Z3041" s="136"/>
      <c r="AA3041" s="136"/>
      <c r="AB3041" s="136"/>
      <c r="AC3041" s="136"/>
      <c r="AD3041" s="136"/>
      <c r="AE3041" s="136"/>
      <c r="AF3041" s="136"/>
      <c r="AG3041" s="136"/>
      <c r="AH3041" s="136"/>
      <c r="AI3041" s="136"/>
    </row>
    <row r="3042" spans="1:35" ht="15" x14ac:dyDescent="0.25">
      <c r="A3042" s="133" t="s">
        <v>6911</v>
      </c>
      <c r="B3042" s="133" t="s">
        <v>6912</v>
      </c>
      <c r="C3042" s="133">
        <v>4</v>
      </c>
      <c r="D3042" s="133" t="s">
        <v>5761</v>
      </c>
      <c r="E3042" s="133">
        <v>415</v>
      </c>
      <c r="F3042" s="133" t="s">
        <v>6725</v>
      </c>
      <c r="G3042" s="133">
        <v>41510</v>
      </c>
      <c r="H3042" s="133" t="s">
        <v>6739</v>
      </c>
      <c r="I3042" s="133"/>
      <c r="J3042" s="133"/>
      <c r="K3042" s="133"/>
      <c r="L3042" s="135" t="str">
        <f t="shared" si="94"/>
        <v>BA</v>
      </c>
      <c r="M3042" s="131">
        <f t="shared" si="95"/>
        <v>0</v>
      </c>
      <c r="P3042" s="136"/>
      <c r="Q3042" s="136"/>
      <c r="R3042" s="136"/>
      <c r="S3042" s="136"/>
      <c r="T3042"/>
      <c r="U3042" s="136"/>
      <c r="V3042" s="136"/>
      <c r="W3042"/>
      <c r="X3042" s="136"/>
      <c r="Y3042" s="136"/>
      <c r="Z3042" s="136"/>
      <c r="AA3042" s="136"/>
      <c r="AB3042" s="136"/>
      <c r="AC3042" s="136"/>
      <c r="AD3042" s="136"/>
      <c r="AE3042" s="136"/>
      <c r="AF3042" s="136"/>
      <c r="AG3042" s="136"/>
      <c r="AH3042" s="136"/>
      <c r="AI3042" s="136"/>
    </row>
    <row r="3043" spans="1:35" ht="15" x14ac:dyDescent="0.25">
      <c r="A3043" s="133" t="s">
        <v>6913</v>
      </c>
      <c r="B3043" s="133" t="s">
        <v>6914</v>
      </c>
      <c r="C3043" s="133">
        <v>4</v>
      </c>
      <c r="D3043" s="133" t="s">
        <v>5761</v>
      </c>
      <c r="E3043" s="133">
        <v>415</v>
      </c>
      <c r="F3043" s="133" t="s">
        <v>6725</v>
      </c>
      <c r="G3043" s="133">
        <v>41510</v>
      </c>
      <c r="H3043" s="133" t="s">
        <v>6739</v>
      </c>
      <c r="I3043" s="133"/>
      <c r="J3043" s="133"/>
      <c r="K3043" s="133"/>
      <c r="L3043" s="135" t="str">
        <f t="shared" si="94"/>
        <v>BA</v>
      </c>
      <c r="M3043" s="131">
        <f t="shared" si="95"/>
        <v>0</v>
      </c>
      <c r="P3043" s="136"/>
      <c r="Q3043" s="136"/>
      <c r="R3043" s="136"/>
      <c r="S3043" s="136"/>
      <c r="T3043"/>
      <c r="U3043" s="136"/>
      <c r="V3043" s="136"/>
      <c r="W3043"/>
      <c r="X3043" s="136"/>
      <c r="Y3043" s="136"/>
      <c r="Z3043" s="136"/>
      <c r="AA3043" s="136"/>
      <c r="AB3043" s="136"/>
      <c r="AC3043" s="136"/>
      <c r="AD3043" s="136"/>
      <c r="AE3043" s="136"/>
      <c r="AF3043" s="136"/>
      <c r="AG3043" s="136"/>
      <c r="AH3043" s="136"/>
      <c r="AI3043" s="136"/>
    </row>
    <row r="3044" spans="1:35" ht="15" x14ac:dyDescent="0.25">
      <c r="A3044" s="133" t="s">
        <v>6915</v>
      </c>
      <c r="B3044" s="133" t="s">
        <v>6916</v>
      </c>
      <c r="C3044" s="133">
        <v>4</v>
      </c>
      <c r="D3044" s="133" t="s">
        <v>5761</v>
      </c>
      <c r="E3044" s="133">
        <v>415</v>
      </c>
      <c r="F3044" s="133" t="s">
        <v>6725</v>
      </c>
      <c r="G3044" s="133">
        <v>41510</v>
      </c>
      <c r="H3044" s="133" t="s">
        <v>6739</v>
      </c>
      <c r="I3044" s="133"/>
      <c r="J3044" s="133"/>
      <c r="K3044" s="133"/>
      <c r="L3044" s="135" t="str">
        <f t="shared" si="94"/>
        <v>BA</v>
      </c>
      <c r="M3044" s="131">
        <f t="shared" si="95"/>
        <v>0</v>
      </c>
      <c r="P3044" s="136"/>
      <c r="Q3044" s="136"/>
      <c r="R3044" s="136"/>
      <c r="S3044" s="136"/>
      <c r="T3044"/>
      <c r="U3044" s="136"/>
      <c r="V3044" s="136"/>
      <c r="W3044"/>
      <c r="X3044" s="136"/>
      <c r="Y3044" s="136"/>
      <c r="Z3044" s="136"/>
      <c r="AA3044" s="136"/>
      <c r="AB3044" s="136"/>
      <c r="AC3044" s="136"/>
      <c r="AD3044" s="136"/>
      <c r="AE3044" s="136"/>
      <c r="AF3044" s="136"/>
      <c r="AG3044" s="136"/>
      <c r="AH3044" s="136"/>
      <c r="AI3044" s="136"/>
    </row>
    <row r="3045" spans="1:35" ht="15" x14ac:dyDescent="0.25">
      <c r="A3045" s="133" t="s">
        <v>6917</v>
      </c>
      <c r="B3045" s="133" t="s">
        <v>6918</v>
      </c>
      <c r="C3045" s="133">
        <v>4</v>
      </c>
      <c r="D3045" s="133" t="s">
        <v>5761</v>
      </c>
      <c r="E3045" s="133">
        <v>415</v>
      </c>
      <c r="F3045" s="133" t="s">
        <v>6725</v>
      </c>
      <c r="G3045" s="133">
        <v>41510</v>
      </c>
      <c r="H3045" s="133" t="s">
        <v>6739</v>
      </c>
      <c r="I3045" s="133"/>
      <c r="J3045" s="133"/>
      <c r="K3045" s="133"/>
      <c r="L3045" s="135" t="str">
        <f t="shared" si="94"/>
        <v>BA</v>
      </c>
      <c r="M3045" s="131">
        <f t="shared" si="95"/>
        <v>0</v>
      </c>
      <c r="P3045" s="136"/>
      <c r="Q3045" s="136"/>
      <c r="R3045" s="136"/>
      <c r="S3045" s="136"/>
      <c r="T3045"/>
      <c r="U3045" s="136"/>
      <c r="V3045" s="136"/>
      <c r="W3045"/>
      <c r="X3045" s="136"/>
      <c r="Y3045" s="136"/>
      <c r="Z3045" s="136"/>
      <c r="AA3045" s="136"/>
      <c r="AB3045" s="136"/>
      <c r="AC3045" s="136"/>
      <c r="AD3045" s="136"/>
      <c r="AE3045" s="136"/>
      <c r="AF3045" s="136"/>
      <c r="AG3045" s="136"/>
      <c r="AH3045" s="136"/>
      <c r="AI3045" s="136"/>
    </row>
    <row r="3046" spans="1:35" ht="15" x14ac:dyDescent="0.25">
      <c r="A3046" s="133" t="s">
        <v>6919</v>
      </c>
      <c r="B3046" s="133" t="s">
        <v>6920</v>
      </c>
      <c r="C3046" s="133">
        <v>4</v>
      </c>
      <c r="D3046" s="133" t="s">
        <v>5761</v>
      </c>
      <c r="E3046" s="133">
        <v>415</v>
      </c>
      <c r="F3046" s="133" t="s">
        <v>6725</v>
      </c>
      <c r="G3046" s="133">
        <v>41510</v>
      </c>
      <c r="H3046" s="133" t="s">
        <v>6739</v>
      </c>
      <c r="I3046" s="133"/>
      <c r="J3046" s="133"/>
      <c r="K3046" s="133"/>
      <c r="L3046" s="135" t="str">
        <f t="shared" si="94"/>
        <v>BA</v>
      </c>
      <c r="M3046" s="131">
        <f t="shared" si="95"/>
        <v>0</v>
      </c>
      <c r="P3046" s="136"/>
      <c r="Q3046" s="136"/>
      <c r="R3046" s="136"/>
      <c r="S3046" s="136"/>
      <c r="T3046"/>
      <c r="U3046" s="136"/>
      <c r="V3046" s="136"/>
      <c r="W3046"/>
      <c r="X3046" s="136"/>
      <c r="Y3046" s="136"/>
      <c r="Z3046" s="136"/>
      <c r="AA3046" s="136"/>
      <c r="AB3046" s="136"/>
      <c r="AC3046" s="136"/>
      <c r="AD3046" s="136"/>
      <c r="AE3046" s="136"/>
      <c r="AF3046" s="136"/>
      <c r="AG3046" s="136"/>
      <c r="AH3046" s="136"/>
      <c r="AI3046" s="136"/>
    </row>
    <row r="3047" spans="1:35" ht="15" x14ac:dyDescent="0.25">
      <c r="A3047" s="133">
        <v>415200</v>
      </c>
      <c r="B3047" s="133" t="s">
        <v>6922</v>
      </c>
      <c r="C3047" s="133">
        <v>4</v>
      </c>
      <c r="D3047" s="133" t="s">
        <v>5761</v>
      </c>
      <c r="E3047" s="133">
        <v>415</v>
      </c>
      <c r="F3047" s="133" t="s">
        <v>6725</v>
      </c>
      <c r="G3047" s="133">
        <v>41520</v>
      </c>
      <c r="H3047" s="133" t="s">
        <v>6922</v>
      </c>
      <c r="I3047" s="133">
        <v>109340</v>
      </c>
      <c r="J3047" s="133" t="s">
        <v>6924</v>
      </c>
      <c r="K3047" s="133" t="s">
        <v>538</v>
      </c>
      <c r="L3047" s="135" t="str">
        <f t="shared" si="94"/>
        <v>BA</v>
      </c>
      <c r="M3047" s="131">
        <f t="shared" si="95"/>
        <v>0</v>
      </c>
      <c r="P3047" s="136"/>
      <c r="Q3047" s="136"/>
      <c r="R3047" s="136"/>
      <c r="S3047" s="136"/>
      <c r="T3047"/>
      <c r="U3047" s="136"/>
      <c r="V3047" s="136"/>
      <c r="W3047"/>
      <c r="X3047" s="136"/>
      <c r="Y3047" s="136"/>
      <c r="Z3047" s="136"/>
      <c r="AA3047" s="136"/>
      <c r="AB3047" s="136"/>
      <c r="AC3047" s="136"/>
      <c r="AD3047" s="136"/>
      <c r="AE3047" s="136"/>
      <c r="AF3047" s="136"/>
      <c r="AG3047" s="136"/>
      <c r="AH3047" s="136"/>
      <c r="AI3047" s="136"/>
    </row>
    <row r="3048" spans="1:35" ht="15" x14ac:dyDescent="0.25">
      <c r="A3048" s="133">
        <v>415240</v>
      </c>
      <c r="B3048" s="133" t="s">
        <v>6926</v>
      </c>
      <c r="C3048" s="133">
        <v>4</v>
      </c>
      <c r="D3048" s="133" t="s">
        <v>5761</v>
      </c>
      <c r="E3048" s="133">
        <v>415</v>
      </c>
      <c r="F3048" s="133" t="s">
        <v>6725</v>
      </c>
      <c r="G3048" s="133">
        <v>41524</v>
      </c>
      <c r="H3048" s="133" t="s">
        <v>6926</v>
      </c>
      <c r="I3048" s="133">
        <v>335100</v>
      </c>
      <c r="J3048" s="133" t="s">
        <v>6926</v>
      </c>
      <c r="K3048" s="133" t="s">
        <v>1464</v>
      </c>
      <c r="L3048" s="135" t="str">
        <f t="shared" si="94"/>
        <v>BA</v>
      </c>
      <c r="M3048" s="131">
        <f t="shared" si="95"/>
        <v>0</v>
      </c>
      <c r="P3048" s="136"/>
      <c r="Q3048" s="136"/>
      <c r="R3048" s="136"/>
      <c r="S3048" s="136"/>
      <c r="T3048"/>
      <c r="U3048" s="136"/>
      <c r="V3048" s="136"/>
      <c r="W3048"/>
      <c r="X3048" s="136"/>
      <c r="Y3048" s="136"/>
      <c r="Z3048" s="136"/>
      <c r="AA3048" s="136"/>
      <c r="AB3048" s="136"/>
      <c r="AC3048" s="136"/>
      <c r="AD3048" s="136"/>
      <c r="AE3048" s="136"/>
      <c r="AF3048" s="136"/>
      <c r="AG3048" s="136"/>
      <c r="AH3048" s="136"/>
      <c r="AI3048" s="136"/>
    </row>
    <row r="3049" spans="1:35" ht="15" x14ac:dyDescent="0.25">
      <c r="A3049" s="133">
        <v>415300</v>
      </c>
      <c r="B3049" s="133" t="s">
        <v>6928</v>
      </c>
      <c r="C3049" s="133">
        <v>4</v>
      </c>
      <c r="D3049" s="133" t="s">
        <v>5761</v>
      </c>
      <c r="E3049" s="133">
        <v>415</v>
      </c>
      <c r="F3049" s="133" t="s">
        <v>6725</v>
      </c>
      <c r="G3049" s="133">
        <v>41530</v>
      </c>
      <c r="H3049" s="133" t="s">
        <v>6928</v>
      </c>
      <c r="I3049" s="133">
        <v>109312</v>
      </c>
      <c r="J3049" s="133" t="s">
        <v>6930</v>
      </c>
      <c r="K3049" s="133" t="s">
        <v>538</v>
      </c>
      <c r="L3049" s="135" t="str">
        <f t="shared" si="94"/>
        <v>BA</v>
      </c>
      <c r="M3049" s="131">
        <f t="shared" si="95"/>
        <v>0</v>
      </c>
      <c r="P3049" s="136"/>
      <c r="Q3049" s="136"/>
      <c r="R3049" s="136"/>
      <c r="S3049" s="136"/>
      <c r="T3049"/>
      <c r="U3049" s="136"/>
      <c r="V3049" s="136"/>
      <c r="W3049"/>
      <c r="X3049" s="136"/>
      <c r="Y3049" s="136"/>
      <c r="Z3049" s="136"/>
      <c r="AA3049" s="136"/>
      <c r="AB3049" s="136"/>
      <c r="AC3049" s="136"/>
      <c r="AD3049" s="136"/>
      <c r="AE3049" s="136"/>
      <c r="AF3049" s="136"/>
      <c r="AG3049" s="136"/>
      <c r="AH3049" s="136"/>
      <c r="AI3049" s="136"/>
    </row>
    <row r="3050" spans="1:35" ht="15" x14ac:dyDescent="0.25">
      <c r="A3050" s="133" t="s">
        <v>6931</v>
      </c>
      <c r="B3050" s="133" t="s">
        <v>6932</v>
      </c>
      <c r="C3050" s="133">
        <v>4</v>
      </c>
      <c r="D3050" s="133" t="s">
        <v>5761</v>
      </c>
      <c r="E3050" s="133">
        <v>415</v>
      </c>
      <c r="F3050" s="133" t="s">
        <v>6725</v>
      </c>
      <c r="G3050" s="133">
        <v>41530</v>
      </c>
      <c r="H3050" s="133" t="s">
        <v>6928</v>
      </c>
      <c r="I3050" s="133"/>
      <c r="J3050" s="133"/>
      <c r="K3050" s="133"/>
      <c r="L3050" s="135" t="str">
        <f t="shared" si="94"/>
        <v>BA</v>
      </c>
      <c r="M3050" s="131">
        <f t="shared" si="95"/>
        <v>0</v>
      </c>
      <c r="P3050" s="136"/>
      <c r="Q3050" s="136"/>
      <c r="R3050" s="136"/>
      <c r="S3050" s="136"/>
      <c r="T3050"/>
      <c r="U3050" s="136"/>
      <c r="V3050" s="136"/>
      <c r="W3050"/>
      <c r="X3050" s="136"/>
      <c r="Y3050" s="136"/>
      <c r="Z3050" s="136"/>
      <c r="AA3050" s="136"/>
      <c r="AB3050" s="136"/>
      <c r="AC3050" s="136"/>
      <c r="AD3050" s="136"/>
      <c r="AE3050" s="136"/>
      <c r="AF3050" s="136"/>
      <c r="AG3050" s="136"/>
      <c r="AH3050" s="136"/>
      <c r="AI3050" s="136"/>
    </row>
    <row r="3051" spans="1:35" ht="15" x14ac:dyDescent="0.25">
      <c r="A3051" s="133">
        <v>415400</v>
      </c>
      <c r="B3051" s="133" t="s">
        <v>6934</v>
      </c>
      <c r="C3051" s="133">
        <v>4</v>
      </c>
      <c r="D3051" s="133" t="s">
        <v>5761</v>
      </c>
      <c r="E3051" s="133">
        <v>415</v>
      </c>
      <c r="F3051" s="133" t="s">
        <v>6725</v>
      </c>
      <c r="G3051" s="133">
        <v>41540</v>
      </c>
      <c r="H3051" s="133" t="s">
        <v>6934</v>
      </c>
      <c r="I3051" s="133">
        <v>109308</v>
      </c>
      <c r="J3051" s="133" t="s">
        <v>6934</v>
      </c>
      <c r="K3051" s="133" t="s">
        <v>538</v>
      </c>
      <c r="L3051" s="135" t="str">
        <f t="shared" si="94"/>
        <v>BA</v>
      </c>
      <c r="M3051" s="131">
        <f t="shared" si="95"/>
        <v>0</v>
      </c>
      <c r="P3051" s="136"/>
      <c r="Q3051" s="136"/>
      <c r="R3051" s="136"/>
      <c r="S3051" s="136"/>
      <c r="T3051"/>
      <c r="U3051" s="136"/>
      <c r="V3051" s="136"/>
      <c r="W3051"/>
      <c r="X3051" s="136"/>
      <c r="Y3051" s="136"/>
      <c r="Z3051" s="136"/>
      <c r="AA3051" s="136"/>
      <c r="AB3051" s="136"/>
      <c r="AC3051" s="136"/>
      <c r="AD3051" s="136"/>
      <c r="AE3051" s="136"/>
      <c r="AF3051" s="136"/>
      <c r="AG3051" s="136"/>
      <c r="AH3051" s="136"/>
      <c r="AI3051" s="136"/>
    </row>
    <row r="3052" spans="1:35" ht="15" x14ac:dyDescent="0.25">
      <c r="A3052" s="133" t="s">
        <v>6936</v>
      </c>
      <c r="B3052" s="133" t="s">
        <v>6934</v>
      </c>
      <c r="C3052" s="133">
        <v>4</v>
      </c>
      <c r="D3052" s="133" t="s">
        <v>5761</v>
      </c>
      <c r="E3052" s="133">
        <v>415</v>
      </c>
      <c r="F3052" s="133" t="s">
        <v>6725</v>
      </c>
      <c r="G3052" s="133">
        <v>41540</v>
      </c>
      <c r="H3052" s="133" t="s">
        <v>6934</v>
      </c>
      <c r="I3052" s="133"/>
      <c r="J3052" s="133"/>
      <c r="K3052" s="133"/>
      <c r="L3052" s="135" t="str">
        <f t="shared" si="94"/>
        <v>BA</v>
      </c>
      <c r="M3052" s="131">
        <f t="shared" si="95"/>
        <v>0</v>
      </c>
      <c r="P3052" s="136"/>
      <c r="Q3052" s="136"/>
      <c r="R3052" s="136"/>
      <c r="S3052" s="136"/>
      <c r="T3052"/>
      <c r="U3052" s="136"/>
      <c r="V3052" s="136"/>
      <c r="W3052"/>
      <c r="X3052" s="136"/>
      <c r="Y3052" s="136"/>
      <c r="Z3052" s="136"/>
      <c r="AA3052" s="136"/>
      <c r="AB3052" s="136"/>
      <c r="AC3052" s="136"/>
      <c r="AD3052" s="136"/>
      <c r="AE3052" s="136"/>
      <c r="AF3052" s="136"/>
      <c r="AG3052" s="136"/>
      <c r="AH3052" s="136"/>
      <c r="AI3052" s="136"/>
    </row>
    <row r="3053" spans="1:35" ht="15" x14ac:dyDescent="0.25">
      <c r="A3053" s="133" t="s">
        <v>6940</v>
      </c>
      <c r="B3053" s="133" t="s">
        <v>6941</v>
      </c>
      <c r="C3053" s="133">
        <v>4</v>
      </c>
      <c r="D3053" s="133" t="s">
        <v>5761</v>
      </c>
      <c r="E3053" s="133">
        <v>417</v>
      </c>
      <c r="F3053" s="133" t="s">
        <v>6938</v>
      </c>
      <c r="G3053" s="133">
        <v>17010</v>
      </c>
      <c r="H3053" s="133" t="s">
        <v>6938</v>
      </c>
      <c r="I3053" s="133"/>
      <c r="J3053" s="133"/>
      <c r="K3053" s="133"/>
      <c r="L3053" s="135" t="str">
        <f t="shared" si="94"/>
        <v>BA</v>
      </c>
      <c r="M3053" s="131">
        <f t="shared" si="95"/>
        <v>0</v>
      </c>
      <c r="P3053" s="136"/>
      <c r="Q3053" s="136"/>
      <c r="R3053" s="136"/>
      <c r="S3053" s="136"/>
      <c r="T3053"/>
      <c r="U3053" s="136"/>
      <c r="V3053" s="136"/>
      <c r="W3053"/>
      <c r="X3053" s="136"/>
      <c r="Y3053" s="136"/>
      <c r="Z3053" s="136"/>
      <c r="AA3053" s="136"/>
      <c r="AB3053" s="136"/>
      <c r="AC3053" s="136"/>
      <c r="AD3053" s="136"/>
      <c r="AE3053" s="136"/>
      <c r="AF3053" s="136"/>
      <c r="AG3053" s="136"/>
      <c r="AH3053" s="136"/>
      <c r="AI3053" s="136"/>
    </row>
    <row r="3054" spans="1:35" ht="15" x14ac:dyDescent="0.25">
      <c r="A3054" s="133" t="s">
        <v>6942</v>
      </c>
      <c r="B3054" s="133" t="s">
        <v>6943</v>
      </c>
      <c r="C3054" s="133">
        <v>4</v>
      </c>
      <c r="D3054" s="133" t="s">
        <v>5761</v>
      </c>
      <c r="E3054" s="133">
        <v>417</v>
      </c>
      <c r="F3054" s="133" t="s">
        <v>6938</v>
      </c>
      <c r="G3054" s="133">
        <v>17010</v>
      </c>
      <c r="H3054" s="133" t="s">
        <v>6938</v>
      </c>
      <c r="I3054" s="133"/>
      <c r="J3054" s="133"/>
      <c r="K3054" s="133"/>
      <c r="L3054" s="135" t="str">
        <f t="shared" si="94"/>
        <v>BA</v>
      </c>
      <c r="M3054" s="131">
        <f t="shared" si="95"/>
        <v>0</v>
      </c>
      <c r="P3054" s="136"/>
      <c r="Q3054" s="136"/>
      <c r="R3054" s="136"/>
      <c r="S3054" s="136"/>
      <c r="T3054"/>
      <c r="U3054" s="136"/>
      <c r="V3054" s="136"/>
      <c r="W3054"/>
      <c r="X3054" s="136"/>
      <c r="Y3054" s="136"/>
      <c r="Z3054" s="136"/>
      <c r="AA3054" s="136"/>
      <c r="AB3054" s="136"/>
      <c r="AC3054" s="136"/>
      <c r="AD3054" s="136"/>
      <c r="AE3054" s="136"/>
      <c r="AF3054" s="136"/>
      <c r="AG3054" s="136"/>
      <c r="AH3054" s="136"/>
      <c r="AI3054" s="136"/>
    </row>
    <row r="3055" spans="1:35" ht="15" x14ac:dyDescent="0.25">
      <c r="A3055" s="133" t="s">
        <v>6944</v>
      </c>
      <c r="B3055" s="133" t="s">
        <v>6945</v>
      </c>
      <c r="C3055" s="133">
        <v>4</v>
      </c>
      <c r="D3055" s="133" t="s">
        <v>5761</v>
      </c>
      <c r="E3055" s="133">
        <v>417</v>
      </c>
      <c r="F3055" s="133" t="s">
        <v>6938</v>
      </c>
      <c r="G3055" s="133">
        <v>17010</v>
      </c>
      <c r="H3055" s="133" t="s">
        <v>6938</v>
      </c>
      <c r="I3055" s="133"/>
      <c r="J3055" s="133"/>
      <c r="K3055" s="133"/>
      <c r="L3055" s="135" t="str">
        <f t="shared" si="94"/>
        <v>BA</v>
      </c>
      <c r="M3055" s="131">
        <f t="shared" si="95"/>
        <v>0</v>
      </c>
      <c r="P3055" s="136"/>
      <c r="Q3055" s="136"/>
      <c r="R3055" s="136"/>
      <c r="S3055" s="136"/>
      <c r="T3055"/>
      <c r="U3055" s="136"/>
      <c r="V3055" s="136"/>
      <c r="W3055"/>
      <c r="X3055" s="136"/>
      <c r="Y3055" s="136"/>
      <c r="Z3055" s="136"/>
      <c r="AA3055" s="136"/>
      <c r="AB3055" s="136"/>
      <c r="AC3055" s="136"/>
      <c r="AD3055" s="136"/>
      <c r="AE3055" s="136"/>
      <c r="AF3055" s="136"/>
      <c r="AG3055" s="136"/>
      <c r="AH3055" s="136"/>
      <c r="AI3055" s="136"/>
    </row>
    <row r="3056" spans="1:35" ht="15" x14ac:dyDescent="0.25">
      <c r="A3056" s="133" t="s">
        <v>6946</v>
      </c>
      <c r="B3056" s="133" t="s">
        <v>6947</v>
      </c>
      <c r="C3056" s="133">
        <v>4</v>
      </c>
      <c r="D3056" s="133" t="s">
        <v>5761</v>
      </c>
      <c r="E3056" s="133">
        <v>417</v>
      </c>
      <c r="F3056" s="133" t="s">
        <v>6938</v>
      </c>
      <c r="G3056" s="133">
        <v>17010</v>
      </c>
      <c r="H3056" s="133" t="s">
        <v>6938</v>
      </c>
      <c r="I3056" s="133"/>
      <c r="J3056" s="133"/>
      <c r="K3056" s="133"/>
      <c r="L3056" s="135" t="str">
        <f t="shared" si="94"/>
        <v>BA</v>
      </c>
      <c r="M3056" s="131">
        <f t="shared" si="95"/>
        <v>0</v>
      </c>
      <c r="P3056" s="136"/>
      <c r="Q3056" s="136"/>
      <c r="R3056" s="136"/>
      <c r="S3056" s="136"/>
      <c r="T3056"/>
      <c r="U3056" s="136"/>
      <c r="V3056" s="136"/>
      <c r="W3056"/>
      <c r="X3056" s="136"/>
      <c r="Y3056" s="136"/>
      <c r="Z3056" s="136"/>
      <c r="AA3056" s="136"/>
      <c r="AB3056" s="136"/>
      <c r="AC3056" s="136"/>
      <c r="AD3056" s="136"/>
      <c r="AE3056" s="136"/>
      <c r="AF3056" s="136"/>
      <c r="AG3056" s="136"/>
      <c r="AH3056" s="136"/>
      <c r="AI3056" s="136"/>
    </row>
    <row r="3057" spans="1:35" ht="15" x14ac:dyDescent="0.25">
      <c r="A3057" s="133">
        <v>170100</v>
      </c>
      <c r="B3057" s="133" t="s">
        <v>6938</v>
      </c>
      <c r="C3057" s="133">
        <v>4</v>
      </c>
      <c r="D3057" s="133" t="s">
        <v>5761</v>
      </c>
      <c r="E3057" s="133">
        <v>417</v>
      </c>
      <c r="F3057" s="133" t="s">
        <v>6938</v>
      </c>
      <c r="G3057" s="133">
        <v>17010</v>
      </c>
      <c r="H3057" s="133" t="s">
        <v>6938</v>
      </c>
      <c r="I3057" s="133">
        <v>109110</v>
      </c>
      <c r="J3057" s="133" t="s">
        <v>6938</v>
      </c>
      <c r="K3057" s="133" t="s">
        <v>538</v>
      </c>
      <c r="L3057" s="135" t="str">
        <f t="shared" si="94"/>
        <v>BA</v>
      </c>
      <c r="M3057" s="131">
        <f t="shared" si="95"/>
        <v>0</v>
      </c>
      <c r="P3057" s="136"/>
      <c r="Q3057" s="136"/>
      <c r="R3057" s="136"/>
      <c r="S3057" s="136"/>
      <c r="T3057"/>
      <c r="U3057" s="136"/>
      <c r="V3057" s="136"/>
      <c r="W3057"/>
      <c r="X3057" s="136"/>
      <c r="Y3057" s="136"/>
      <c r="Z3057" s="136"/>
      <c r="AA3057" s="136"/>
      <c r="AB3057" s="136"/>
      <c r="AC3057" s="136"/>
      <c r="AD3057" s="136"/>
      <c r="AE3057" s="136"/>
      <c r="AF3057" s="136"/>
      <c r="AG3057" s="136"/>
      <c r="AH3057" s="136"/>
      <c r="AI3057" s="136"/>
    </row>
    <row r="3058" spans="1:35" ht="15" x14ac:dyDescent="0.25">
      <c r="A3058" s="133">
        <v>170100</v>
      </c>
      <c r="B3058" s="133" t="s">
        <v>6938</v>
      </c>
      <c r="C3058" s="133">
        <v>4</v>
      </c>
      <c r="D3058" s="133" t="s">
        <v>5761</v>
      </c>
      <c r="E3058" s="133">
        <v>417</v>
      </c>
      <c r="F3058" s="133" t="s">
        <v>6938</v>
      </c>
      <c r="G3058" s="133">
        <v>17010</v>
      </c>
      <c r="H3058" s="133" t="s">
        <v>6938</v>
      </c>
      <c r="I3058" s="133">
        <v>109113</v>
      </c>
      <c r="J3058" s="133" t="s">
        <v>6950</v>
      </c>
      <c r="K3058" s="133" t="s">
        <v>538</v>
      </c>
      <c r="L3058" s="135" t="str">
        <f t="shared" si="94"/>
        <v>BA</v>
      </c>
      <c r="M3058" s="131">
        <f t="shared" si="95"/>
        <v>0</v>
      </c>
      <c r="P3058" s="136"/>
      <c r="Q3058" s="136"/>
      <c r="R3058" s="136"/>
      <c r="S3058" s="136"/>
      <c r="T3058"/>
      <c r="U3058" s="136"/>
      <c r="V3058" s="136"/>
      <c r="W3058"/>
      <c r="X3058" s="136"/>
      <c r="Y3058" s="136"/>
      <c r="Z3058" s="136"/>
      <c r="AA3058" s="136"/>
      <c r="AB3058" s="136"/>
      <c r="AC3058" s="136"/>
      <c r="AD3058" s="136"/>
      <c r="AE3058" s="136"/>
      <c r="AF3058" s="136"/>
      <c r="AG3058" s="136"/>
      <c r="AH3058" s="136"/>
      <c r="AI3058" s="136"/>
    </row>
    <row r="3059" spans="1:35" ht="15" x14ac:dyDescent="0.25">
      <c r="A3059" s="133">
        <v>170100</v>
      </c>
      <c r="B3059" s="133" t="s">
        <v>6938</v>
      </c>
      <c r="C3059" s="133">
        <v>4</v>
      </c>
      <c r="D3059" s="133" t="s">
        <v>5761</v>
      </c>
      <c r="E3059" s="133">
        <v>417</v>
      </c>
      <c r="F3059" s="133" t="s">
        <v>6938</v>
      </c>
      <c r="G3059" s="133">
        <v>17010</v>
      </c>
      <c r="H3059" s="133" t="s">
        <v>6938</v>
      </c>
      <c r="I3059" s="133">
        <v>109114</v>
      </c>
      <c r="J3059" s="133" t="s">
        <v>6952</v>
      </c>
      <c r="K3059" s="133" t="s">
        <v>538</v>
      </c>
      <c r="L3059" s="135" t="str">
        <f t="shared" si="94"/>
        <v>BA</v>
      </c>
      <c r="M3059" s="131">
        <f t="shared" si="95"/>
        <v>0</v>
      </c>
      <c r="P3059" s="136"/>
      <c r="Q3059" s="136"/>
      <c r="R3059" s="136"/>
      <c r="S3059" s="136"/>
      <c r="T3059"/>
      <c r="U3059" s="136"/>
      <c r="V3059" s="136"/>
      <c r="W3059"/>
      <c r="X3059" s="136"/>
      <c r="Y3059" s="136"/>
      <c r="Z3059" s="136"/>
      <c r="AA3059" s="136"/>
      <c r="AB3059" s="136"/>
      <c r="AC3059" s="136"/>
      <c r="AD3059" s="136"/>
      <c r="AE3059" s="136"/>
      <c r="AF3059" s="136"/>
      <c r="AG3059" s="136"/>
      <c r="AH3059" s="136"/>
      <c r="AI3059" s="136"/>
    </row>
    <row r="3060" spans="1:35" ht="15" x14ac:dyDescent="0.25">
      <c r="A3060" s="133">
        <v>170100</v>
      </c>
      <c r="B3060" s="133" t="s">
        <v>6938</v>
      </c>
      <c r="C3060" s="133">
        <v>4</v>
      </c>
      <c r="D3060" s="133" t="s">
        <v>5761</v>
      </c>
      <c r="E3060" s="133">
        <v>417</v>
      </c>
      <c r="F3060" s="133" t="s">
        <v>6938</v>
      </c>
      <c r="G3060" s="133">
        <v>17010</v>
      </c>
      <c r="H3060" s="133" t="s">
        <v>6938</v>
      </c>
      <c r="I3060" s="133">
        <v>109115</v>
      </c>
      <c r="J3060" s="133" t="s">
        <v>6954</v>
      </c>
      <c r="K3060" s="133" t="s">
        <v>538</v>
      </c>
      <c r="L3060" s="135" t="str">
        <f t="shared" si="94"/>
        <v>BA</v>
      </c>
      <c r="M3060" s="131">
        <f t="shared" si="95"/>
        <v>0</v>
      </c>
      <c r="P3060" s="136"/>
      <c r="Q3060" s="136"/>
      <c r="R3060" s="136"/>
      <c r="S3060" s="136"/>
      <c r="T3060"/>
      <c r="U3060" s="136"/>
      <c r="V3060" s="136"/>
      <c r="W3060"/>
      <c r="X3060" s="136"/>
      <c r="Y3060" s="136"/>
      <c r="Z3060" s="136"/>
      <c r="AA3060" s="136"/>
      <c r="AB3060" s="136"/>
      <c r="AC3060" s="136"/>
      <c r="AD3060" s="136"/>
      <c r="AE3060" s="136"/>
      <c r="AF3060" s="136"/>
      <c r="AG3060" s="136"/>
      <c r="AH3060" s="136"/>
      <c r="AI3060" s="136"/>
    </row>
    <row r="3061" spans="1:35" ht="15" x14ac:dyDescent="0.25">
      <c r="A3061" s="133">
        <v>170100</v>
      </c>
      <c r="B3061" s="133" t="s">
        <v>6938</v>
      </c>
      <c r="C3061" s="133">
        <v>4</v>
      </c>
      <c r="D3061" s="133" t="s">
        <v>5761</v>
      </c>
      <c r="E3061" s="133">
        <v>417</v>
      </c>
      <c r="F3061" s="133" t="s">
        <v>6938</v>
      </c>
      <c r="G3061" s="133">
        <v>17010</v>
      </c>
      <c r="H3061" s="133" t="s">
        <v>6938</v>
      </c>
      <c r="I3061" s="133">
        <v>109120</v>
      </c>
      <c r="J3061" s="133" t="s">
        <v>6956</v>
      </c>
      <c r="K3061" s="133" t="s">
        <v>538</v>
      </c>
      <c r="L3061" s="135" t="str">
        <f t="shared" si="94"/>
        <v>BA</v>
      </c>
      <c r="M3061" s="131">
        <f t="shared" si="95"/>
        <v>0</v>
      </c>
      <c r="P3061" s="136"/>
      <c r="Q3061" s="136"/>
      <c r="R3061" s="136"/>
      <c r="S3061" s="136"/>
      <c r="T3061"/>
      <c r="U3061" s="136"/>
      <c r="V3061" s="136"/>
      <c r="W3061"/>
      <c r="X3061" s="136"/>
      <c r="Y3061" s="136"/>
      <c r="Z3061" s="136"/>
      <c r="AA3061" s="136"/>
      <c r="AB3061" s="136"/>
      <c r="AC3061" s="136"/>
      <c r="AD3061" s="136"/>
      <c r="AE3061" s="136"/>
      <c r="AF3061" s="136"/>
      <c r="AG3061" s="136"/>
      <c r="AH3061" s="136"/>
      <c r="AI3061" s="136"/>
    </row>
    <row r="3062" spans="1:35" ht="15" x14ac:dyDescent="0.25">
      <c r="A3062" s="133">
        <v>170100</v>
      </c>
      <c r="B3062" s="133" t="s">
        <v>6938</v>
      </c>
      <c r="C3062" s="133">
        <v>4</v>
      </c>
      <c r="D3062" s="133" t="s">
        <v>5761</v>
      </c>
      <c r="E3062" s="133">
        <v>417</v>
      </c>
      <c r="F3062" s="133" t="s">
        <v>6938</v>
      </c>
      <c r="G3062" s="133">
        <v>17010</v>
      </c>
      <c r="H3062" s="133" t="s">
        <v>6938</v>
      </c>
      <c r="I3062" s="133">
        <v>109131</v>
      </c>
      <c r="J3062" s="133" t="s">
        <v>6958</v>
      </c>
      <c r="K3062" s="133" t="s">
        <v>538</v>
      </c>
      <c r="L3062" s="135" t="str">
        <f t="shared" si="94"/>
        <v>BA</v>
      </c>
      <c r="M3062" s="131">
        <f t="shared" si="95"/>
        <v>0</v>
      </c>
      <c r="P3062" s="136"/>
      <c r="Q3062" s="136"/>
      <c r="R3062" s="136"/>
      <c r="S3062" s="136"/>
      <c r="T3062"/>
      <c r="U3062" s="136"/>
      <c r="V3062" s="136"/>
      <c r="W3062"/>
      <c r="X3062" s="136"/>
      <c r="Y3062" s="136"/>
      <c r="Z3062" s="136"/>
      <c r="AA3062" s="136"/>
      <c r="AB3062" s="136"/>
      <c r="AC3062" s="136"/>
      <c r="AD3062" s="136"/>
      <c r="AE3062" s="136"/>
      <c r="AF3062" s="136"/>
      <c r="AG3062" s="136"/>
      <c r="AH3062" s="136"/>
      <c r="AI3062" s="136"/>
    </row>
    <row r="3063" spans="1:35" ht="15" x14ac:dyDescent="0.25">
      <c r="A3063" s="133">
        <v>170100</v>
      </c>
      <c r="B3063" s="133" t="s">
        <v>6938</v>
      </c>
      <c r="C3063" s="133">
        <v>4</v>
      </c>
      <c r="D3063" s="133" t="s">
        <v>5761</v>
      </c>
      <c r="E3063" s="133">
        <v>417</v>
      </c>
      <c r="F3063" s="133" t="s">
        <v>6938</v>
      </c>
      <c r="G3063" s="133">
        <v>17010</v>
      </c>
      <c r="H3063" s="133" t="s">
        <v>6938</v>
      </c>
      <c r="I3063" s="133">
        <v>221834</v>
      </c>
      <c r="J3063" s="133" t="s">
        <v>6960</v>
      </c>
      <c r="K3063" s="133" t="s">
        <v>538</v>
      </c>
      <c r="L3063" s="135" t="str">
        <f t="shared" si="94"/>
        <v>BA</v>
      </c>
      <c r="M3063" s="131">
        <f t="shared" si="95"/>
        <v>0</v>
      </c>
      <c r="P3063" s="136"/>
      <c r="Q3063" s="136"/>
      <c r="R3063" s="136"/>
      <c r="S3063" s="136"/>
      <c r="T3063"/>
      <c r="U3063" s="136"/>
      <c r="V3063" s="136"/>
      <c r="W3063"/>
      <c r="X3063" s="136"/>
      <c r="Y3063" s="136"/>
      <c r="Z3063" s="136"/>
      <c r="AA3063" s="136"/>
      <c r="AB3063" s="136"/>
      <c r="AC3063" s="136"/>
      <c r="AD3063" s="136"/>
      <c r="AE3063" s="136"/>
      <c r="AF3063" s="136"/>
      <c r="AG3063" s="136"/>
      <c r="AH3063" s="136"/>
      <c r="AI3063" s="136"/>
    </row>
    <row r="3064" spans="1:35" ht="15" x14ac:dyDescent="0.25">
      <c r="A3064" s="133">
        <v>170100</v>
      </c>
      <c r="B3064" s="133" t="s">
        <v>6938</v>
      </c>
      <c r="C3064" s="133">
        <v>4</v>
      </c>
      <c r="D3064" s="133" t="s">
        <v>5761</v>
      </c>
      <c r="E3064" s="133">
        <v>417</v>
      </c>
      <c r="F3064" s="133" t="s">
        <v>6938</v>
      </c>
      <c r="G3064" s="133">
        <v>17010</v>
      </c>
      <c r="H3064" s="133" t="s">
        <v>6938</v>
      </c>
      <c r="I3064" s="133">
        <v>226104</v>
      </c>
      <c r="J3064" s="133" t="s">
        <v>6962</v>
      </c>
      <c r="K3064" s="133" t="s">
        <v>538</v>
      </c>
      <c r="L3064" s="135" t="str">
        <f t="shared" si="94"/>
        <v>BA</v>
      </c>
      <c r="M3064" s="131">
        <f t="shared" si="95"/>
        <v>0</v>
      </c>
      <c r="P3064" s="136"/>
      <c r="Q3064" s="136"/>
      <c r="R3064" s="136"/>
      <c r="S3064" s="136"/>
      <c r="T3064"/>
      <c r="U3064" s="136"/>
      <c r="V3064" s="136"/>
      <c r="W3064"/>
      <c r="X3064" s="136"/>
      <c r="Y3064" s="136"/>
      <c r="Z3064" s="136"/>
      <c r="AA3064" s="136"/>
      <c r="AB3064" s="136"/>
      <c r="AC3064" s="136"/>
      <c r="AD3064" s="136"/>
      <c r="AE3064" s="136"/>
      <c r="AF3064" s="136"/>
      <c r="AG3064" s="136"/>
      <c r="AH3064" s="136"/>
      <c r="AI3064" s="136"/>
    </row>
    <row r="3065" spans="1:35" ht="15" x14ac:dyDescent="0.25">
      <c r="A3065" s="133">
        <v>170100</v>
      </c>
      <c r="B3065" s="133" t="s">
        <v>6938</v>
      </c>
      <c r="C3065" s="133">
        <v>4</v>
      </c>
      <c r="D3065" s="133" t="s">
        <v>5761</v>
      </c>
      <c r="E3065" s="133">
        <v>417</v>
      </c>
      <c r="F3065" s="133" t="s">
        <v>6938</v>
      </c>
      <c r="G3065" s="133">
        <v>17010</v>
      </c>
      <c r="H3065" s="133" t="s">
        <v>6938</v>
      </c>
      <c r="I3065" s="133">
        <v>227210</v>
      </c>
      <c r="J3065" s="133" t="s">
        <v>6964</v>
      </c>
      <c r="K3065" s="133" t="s">
        <v>545</v>
      </c>
      <c r="L3065" s="135" t="str">
        <f t="shared" si="94"/>
        <v>BA</v>
      </c>
      <c r="M3065" s="131">
        <f t="shared" si="95"/>
        <v>0</v>
      </c>
      <c r="P3065" s="136"/>
      <c r="Q3065" s="136"/>
      <c r="R3065" s="136"/>
      <c r="S3065" s="136"/>
      <c r="T3065"/>
      <c r="U3065" s="136"/>
      <c r="V3065" s="136"/>
      <c r="W3065"/>
      <c r="X3065" s="136"/>
      <c r="Y3065" s="136"/>
      <c r="Z3065" s="136"/>
      <c r="AA3065" s="136"/>
      <c r="AB3065" s="136"/>
      <c r="AC3065" s="136"/>
      <c r="AD3065" s="136"/>
      <c r="AE3065" s="136"/>
      <c r="AF3065" s="136"/>
      <c r="AG3065" s="136"/>
      <c r="AH3065" s="136"/>
      <c r="AI3065" s="136"/>
    </row>
    <row r="3066" spans="1:35" ht="15" x14ac:dyDescent="0.25">
      <c r="A3066" s="133">
        <v>170100</v>
      </c>
      <c r="B3066" s="133" t="s">
        <v>6938</v>
      </c>
      <c r="C3066" s="133">
        <v>4</v>
      </c>
      <c r="D3066" s="133" t="s">
        <v>5761</v>
      </c>
      <c r="E3066" s="133">
        <v>417</v>
      </c>
      <c r="F3066" s="133" t="s">
        <v>6938</v>
      </c>
      <c r="G3066" s="133">
        <v>17010</v>
      </c>
      <c r="H3066" s="133" t="s">
        <v>6938</v>
      </c>
      <c r="I3066" s="133">
        <v>227600</v>
      </c>
      <c r="J3066" s="133" t="s">
        <v>6966</v>
      </c>
      <c r="K3066" s="133" t="s">
        <v>545</v>
      </c>
      <c r="L3066" s="135" t="str">
        <f t="shared" si="94"/>
        <v>BA</v>
      </c>
      <c r="M3066" s="131">
        <f t="shared" si="95"/>
        <v>0</v>
      </c>
      <c r="P3066" s="136"/>
      <c r="Q3066" s="136"/>
      <c r="R3066" s="136"/>
      <c r="S3066" s="136"/>
      <c r="T3066"/>
      <c r="U3066" s="136"/>
      <c r="V3066" s="136"/>
      <c r="W3066"/>
      <c r="X3066" s="136"/>
      <c r="Y3066" s="136"/>
      <c r="Z3066" s="136"/>
      <c r="AA3066" s="136"/>
      <c r="AB3066" s="136"/>
      <c r="AC3066" s="136"/>
      <c r="AD3066" s="136"/>
      <c r="AE3066" s="136"/>
      <c r="AF3066" s="136"/>
      <c r="AG3066" s="136"/>
      <c r="AH3066" s="136"/>
      <c r="AI3066" s="136"/>
    </row>
    <row r="3067" spans="1:35" ht="15" x14ac:dyDescent="0.25">
      <c r="A3067" s="133">
        <v>170100</v>
      </c>
      <c r="B3067" s="133" t="s">
        <v>6938</v>
      </c>
      <c r="C3067" s="133">
        <v>4</v>
      </c>
      <c r="D3067" s="133" t="s">
        <v>5761</v>
      </c>
      <c r="E3067" s="133">
        <v>417</v>
      </c>
      <c r="F3067" s="133" t="s">
        <v>6938</v>
      </c>
      <c r="G3067" s="133">
        <v>17010</v>
      </c>
      <c r="H3067" s="133" t="s">
        <v>6938</v>
      </c>
      <c r="I3067" s="133">
        <v>332110</v>
      </c>
      <c r="J3067" s="133" t="s">
        <v>6968</v>
      </c>
      <c r="K3067" s="133" t="s">
        <v>538</v>
      </c>
      <c r="L3067" s="135" t="str">
        <f t="shared" si="94"/>
        <v>BA</v>
      </c>
      <c r="M3067" s="131">
        <f t="shared" si="95"/>
        <v>0</v>
      </c>
      <c r="P3067" s="136"/>
      <c r="Q3067" s="136"/>
      <c r="R3067" s="136"/>
      <c r="S3067" s="136"/>
      <c r="T3067"/>
      <c r="U3067" s="136"/>
      <c r="V3067" s="136"/>
      <c r="W3067"/>
      <c r="X3067" s="136"/>
      <c r="Y3067" s="136"/>
      <c r="Z3067" s="136"/>
      <c r="AA3067" s="136"/>
      <c r="AB3067" s="136"/>
      <c r="AC3067" s="136"/>
      <c r="AD3067" s="136"/>
      <c r="AE3067" s="136"/>
      <c r="AF3067" s="136"/>
      <c r="AG3067" s="136"/>
      <c r="AH3067" s="136"/>
      <c r="AI3067" s="136"/>
    </row>
    <row r="3068" spans="1:35" ht="15" x14ac:dyDescent="0.25">
      <c r="A3068" s="133">
        <v>170100</v>
      </c>
      <c r="B3068" s="133" t="s">
        <v>6938</v>
      </c>
      <c r="C3068" s="133">
        <v>4</v>
      </c>
      <c r="D3068" s="133" t="s">
        <v>5761</v>
      </c>
      <c r="E3068" s="133">
        <v>417</v>
      </c>
      <c r="F3068" s="133" t="s">
        <v>6938</v>
      </c>
      <c r="G3068" s="133">
        <v>17010</v>
      </c>
      <c r="H3068" s="133" t="s">
        <v>6938</v>
      </c>
      <c r="I3068" s="133">
        <v>776500</v>
      </c>
      <c r="J3068" s="133" t="s">
        <v>6970</v>
      </c>
      <c r="K3068" s="133" t="s">
        <v>538</v>
      </c>
      <c r="L3068" s="135" t="str">
        <f t="shared" si="94"/>
        <v>BA</v>
      </c>
      <c r="M3068" s="131">
        <f t="shared" si="95"/>
        <v>0</v>
      </c>
      <c r="P3068" s="136"/>
      <c r="Q3068" s="136"/>
      <c r="R3068" s="136"/>
      <c r="S3068" s="136"/>
      <c r="T3068"/>
      <c r="U3068" s="136"/>
      <c r="V3068" s="136"/>
      <c r="W3068"/>
      <c r="X3068" s="136"/>
      <c r="Y3068" s="136"/>
      <c r="Z3068" s="136"/>
      <c r="AA3068" s="136"/>
      <c r="AB3068" s="136"/>
      <c r="AC3068" s="136"/>
      <c r="AD3068" s="136"/>
      <c r="AE3068" s="136"/>
      <c r="AF3068" s="136"/>
      <c r="AG3068" s="136"/>
      <c r="AH3068" s="136"/>
      <c r="AI3068" s="136"/>
    </row>
    <row r="3069" spans="1:35" ht="15" x14ac:dyDescent="0.25">
      <c r="A3069" s="133" t="s">
        <v>6971</v>
      </c>
      <c r="B3069" s="133" t="s">
        <v>6972</v>
      </c>
      <c r="C3069" s="133">
        <v>4</v>
      </c>
      <c r="D3069" s="133" t="s">
        <v>5761</v>
      </c>
      <c r="E3069" s="133">
        <v>417</v>
      </c>
      <c r="F3069" s="133" t="s">
        <v>6938</v>
      </c>
      <c r="G3069" s="133">
        <v>17010</v>
      </c>
      <c r="H3069" s="133" t="s">
        <v>6938</v>
      </c>
      <c r="I3069" s="133"/>
      <c r="J3069" s="133"/>
      <c r="K3069" s="133"/>
      <c r="L3069" s="135" t="str">
        <f t="shared" si="94"/>
        <v>BA</v>
      </c>
      <c r="M3069" s="131">
        <f t="shared" si="95"/>
        <v>0</v>
      </c>
      <c r="P3069" s="136"/>
      <c r="Q3069" s="136"/>
      <c r="R3069" s="136"/>
      <c r="S3069" s="136"/>
      <c r="T3069"/>
      <c r="U3069" s="136"/>
      <c r="V3069" s="136"/>
      <c r="W3069"/>
      <c r="X3069" s="136"/>
      <c r="Y3069" s="136"/>
      <c r="Z3069" s="136"/>
      <c r="AA3069" s="136"/>
      <c r="AB3069" s="136"/>
      <c r="AC3069" s="136"/>
      <c r="AD3069" s="136"/>
      <c r="AE3069" s="136"/>
      <c r="AF3069" s="136"/>
      <c r="AG3069" s="136"/>
      <c r="AH3069" s="136"/>
      <c r="AI3069" s="136"/>
    </row>
    <row r="3070" spans="1:35" ht="15" x14ac:dyDescent="0.25">
      <c r="A3070" s="133" t="s">
        <v>6973</v>
      </c>
      <c r="B3070" s="133" t="s">
        <v>6974</v>
      </c>
      <c r="C3070" s="133">
        <v>4</v>
      </c>
      <c r="D3070" s="133" t="s">
        <v>5761</v>
      </c>
      <c r="E3070" s="133">
        <v>417</v>
      </c>
      <c r="F3070" s="133" t="s">
        <v>6938</v>
      </c>
      <c r="G3070" s="133">
        <v>17010</v>
      </c>
      <c r="H3070" s="133" t="s">
        <v>6938</v>
      </c>
      <c r="I3070" s="133"/>
      <c r="J3070" s="133"/>
      <c r="K3070" s="133"/>
      <c r="L3070" s="135" t="str">
        <f t="shared" si="94"/>
        <v>BA</v>
      </c>
      <c r="M3070" s="131">
        <f t="shared" si="95"/>
        <v>0</v>
      </c>
      <c r="P3070" s="136"/>
      <c r="Q3070" s="136"/>
      <c r="R3070" s="136"/>
      <c r="S3070" s="136"/>
      <c r="T3070"/>
      <c r="U3070" s="136"/>
      <c r="V3070" s="136"/>
      <c r="W3070"/>
      <c r="X3070" s="136"/>
      <c r="Y3070" s="136"/>
      <c r="Z3070" s="136"/>
      <c r="AA3070" s="136"/>
      <c r="AB3070" s="136"/>
      <c r="AC3070" s="136"/>
      <c r="AD3070" s="136"/>
      <c r="AE3070" s="136"/>
      <c r="AF3070" s="136"/>
      <c r="AG3070" s="136"/>
      <c r="AH3070" s="136"/>
      <c r="AI3070" s="136"/>
    </row>
    <row r="3071" spans="1:35" ht="15" x14ac:dyDescent="0.25">
      <c r="A3071" s="133" t="s">
        <v>6975</v>
      </c>
      <c r="B3071" s="133" t="s">
        <v>6976</v>
      </c>
      <c r="C3071" s="133">
        <v>4</v>
      </c>
      <c r="D3071" s="133" t="s">
        <v>5761</v>
      </c>
      <c r="E3071" s="133">
        <v>417</v>
      </c>
      <c r="F3071" s="133" t="s">
        <v>6938</v>
      </c>
      <c r="G3071" s="133">
        <v>17010</v>
      </c>
      <c r="H3071" s="133" t="s">
        <v>6938</v>
      </c>
      <c r="I3071" s="133"/>
      <c r="J3071" s="133"/>
      <c r="K3071" s="133"/>
      <c r="L3071" s="135" t="str">
        <f t="shared" si="94"/>
        <v>BA</v>
      </c>
      <c r="M3071" s="131">
        <f t="shared" si="95"/>
        <v>0</v>
      </c>
      <c r="P3071" s="136"/>
      <c r="Q3071" s="136"/>
      <c r="R3071" s="136"/>
      <c r="S3071" s="136"/>
      <c r="T3071"/>
      <c r="U3071" s="136"/>
      <c r="V3071" s="136"/>
      <c r="W3071"/>
      <c r="X3071" s="136"/>
      <c r="Y3071" s="136"/>
      <c r="Z3071" s="136"/>
      <c r="AA3071" s="136"/>
      <c r="AB3071" s="136"/>
      <c r="AC3071" s="136"/>
      <c r="AD3071" s="136"/>
      <c r="AE3071" s="136"/>
      <c r="AF3071" s="136"/>
      <c r="AG3071" s="136"/>
      <c r="AH3071" s="136"/>
      <c r="AI3071" s="136"/>
    </row>
    <row r="3072" spans="1:35" ht="15" x14ac:dyDescent="0.25">
      <c r="A3072" s="133" t="s">
        <v>6977</v>
      </c>
      <c r="B3072" s="133" t="s">
        <v>6978</v>
      </c>
      <c r="C3072" s="133">
        <v>4</v>
      </c>
      <c r="D3072" s="133" t="s">
        <v>5761</v>
      </c>
      <c r="E3072" s="133">
        <v>417</v>
      </c>
      <c r="F3072" s="133" t="s">
        <v>6938</v>
      </c>
      <c r="G3072" s="133">
        <v>17010</v>
      </c>
      <c r="H3072" s="133" t="s">
        <v>6938</v>
      </c>
      <c r="I3072" s="133"/>
      <c r="J3072" s="133"/>
      <c r="K3072" s="133"/>
      <c r="L3072" s="135" t="str">
        <f t="shared" si="94"/>
        <v>BA</v>
      </c>
      <c r="M3072" s="131">
        <f t="shared" si="95"/>
        <v>0</v>
      </c>
      <c r="P3072" s="136"/>
      <c r="Q3072" s="136"/>
      <c r="R3072" s="136"/>
      <c r="S3072" s="136"/>
      <c r="T3072"/>
      <c r="U3072" s="136"/>
      <c r="V3072" s="136"/>
      <c r="W3072"/>
      <c r="X3072" s="136"/>
      <c r="Y3072" s="136"/>
      <c r="Z3072" s="136"/>
      <c r="AA3072" s="136"/>
      <c r="AB3072" s="136"/>
      <c r="AC3072" s="136"/>
      <c r="AD3072" s="136"/>
      <c r="AE3072" s="136"/>
      <c r="AF3072" s="136"/>
      <c r="AG3072" s="136"/>
      <c r="AH3072" s="136"/>
      <c r="AI3072" s="136"/>
    </row>
    <row r="3073" spans="1:35" ht="15" x14ac:dyDescent="0.25">
      <c r="A3073" s="133" t="s">
        <v>6979</v>
      </c>
      <c r="B3073" s="133" t="s">
        <v>6980</v>
      </c>
      <c r="C3073" s="133">
        <v>4</v>
      </c>
      <c r="D3073" s="133" t="s">
        <v>5761</v>
      </c>
      <c r="E3073" s="133">
        <v>417</v>
      </c>
      <c r="F3073" s="133" t="s">
        <v>6938</v>
      </c>
      <c r="G3073" s="133">
        <v>17010</v>
      </c>
      <c r="H3073" s="133" t="s">
        <v>6938</v>
      </c>
      <c r="I3073" s="133"/>
      <c r="J3073" s="133"/>
      <c r="K3073" s="133"/>
      <c r="L3073" s="135" t="str">
        <f t="shared" si="94"/>
        <v>BA</v>
      </c>
      <c r="M3073" s="131">
        <f t="shared" si="95"/>
        <v>0</v>
      </c>
      <c r="P3073" s="136"/>
      <c r="Q3073" s="136"/>
      <c r="R3073" s="136"/>
      <c r="S3073" s="136"/>
      <c r="T3073"/>
      <c r="U3073" s="136"/>
      <c r="V3073" s="136"/>
      <c r="W3073"/>
      <c r="X3073" s="136"/>
      <c r="Y3073" s="136"/>
      <c r="Z3073" s="136"/>
      <c r="AA3073" s="136"/>
      <c r="AB3073" s="136"/>
      <c r="AC3073" s="136"/>
      <c r="AD3073" s="136"/>
      <c r="AE3073" s="136"/>
      <c r="AF3073" s="136"/>
      <c r="AG3073" s="136"/>
      <c r="AH3073" s="136"/>
      <c r="AI3073" s="136"/>
    </row>
    <row r="3074" spans="1:35" ht="15" x14ac:dyDescent="0.25">
      <c r="A3074" s="133" t="s">
        <v>6981</v>
      </c>
      <c r="B3074" s="133" t="s">
        <v>6982</v>
      </c>
      <c r="C3074" s="133">
        <v>4</v>
      </c>
      <c r="D3074" s="133" t="s">
        <v>5761</v>
      </c>
      <c r="E3074" s="133">
        <v>417</v>
      </c>
      <c r="F3074" s="133" t="s">
        <v>6938</v>
      </c>
      <c r="G3074" s="133">
        <v>17010</v>
      </c>
      <c r="H3074" s="133" t="s">
        <v>6938</v>
      </c>
      <c r="I3074" s="133"/>
      <c r="J3074" s="133"/>
      <c r="K3074" s="133"/>
      <c r="L3074" s="135" t="str">
        <f t="shared" si="94"/>
        <v>BA</v>
      </c>
      <c r="M3074" s="131">
        <f t="shared" si="95"/>
        <v>0</v>
      </c>
      <c r="P3074" s="136"/>
      <c r="Q3074" s="136"/>
      <c r="R3074" s="136"/>
      <c r="S3074" s="136"/>
      <c r="T3074"/>
      <c r="U3074" s="136"/>
      <c r="V3074" s="136"/>
      <c r="W3074"/>
      <c r="X3074" s="136"/>
      <c r="Y3074" s="136"/>
      <c r="Z3074" s="136"/>
      <c r="AA3074" s="136"/>
      <c r="AB3074" s="136"/>
      <c r="AC3074" s="136"/>
      <c r="AD3074" s="136"/>
      <c r="AE3074" s="136"/>
      <c r="AF3074" s="136"/>
      <c r="AG3074" s="136"/>
      <c r="AH3074" s="136"/>
      <c r="AI3074" s="136"/>
    </row>
    <row r="3075" spans="1:35" ht="15" x14ac:dyDescent="0.25">
      <c r="A3075" s="133">
        <v>170300</v>
      </c>
      <c r="B3075" s="133" t="s">
        <v>6986</v>
      </c>
      <c r="C3075" s="133">
        <v>4</v>
      </c>
      <c r="D3075" s="133" t="s">
        <v>5761</v>
      </c>
      <c r="E3075" s="133">
        <v>420</v>
      </c>
      <c r="F3075" s="133" t="s">
        <v>6984</v>
      </c>
      <c r="G3075" s="133">
        <v>17030</v>
      </c>
      <c r="H3075" s="133" t="s">
        <v>6984</v>
      </c>
      <c r="I3075" s="133">
        <v>227412</v>
      </c>
      <c r="J3075" s="133" t="s">
        <v>6988</v>
      </c>
      <c r="K3075" s="133" t="s">
        <v>545</v>
      </c>
      <c r="L3075" s="135" t="str">
        <f t="shared" si="94"/>
        <v>BA</v>
      </c>
      <c r="M3075" s="131">
        <f t="shared" si="95"/>
        <v>0</v>
      </c>
      <c r="P3075" s="136"/>
      <c r="Q3075" s="136"/>
      <c r="R3075" s="136"/>
      <c r="S3075" s="136"/>
      <c r="T3075"/>
      <c r="U3075" s="136"/>
      <c r="V3075" s="136"/>
      <c r="W3075"/>
      <c r="X3075" s="136"/>
      <c r="Y3075" s="136"/>
      <c r="Z3075" s="136"/>
      <c r="AA3075" s="136"/>
      <c r="AB3075" s="136"/>
      <c r="AC3075" s="136"/>
      <c r="AD3075" s="136"/>
      <c r="AE3075" s="136"/>
      <c r="AF3075" s="136"/>
      <c r="AG3075" s="136"/>
      <c r="AH3075" s="136"/>
      <c r="AI3075" s="136"/>
    </row>
    <row r="3076" spans="1:35" ht="15" x14ac:dyDescent="0.25">
      <c r="A3076" s="133">
        <v>170300</v>
      </c>
      <c r="B3076" s="133" t="s">
        <v>6986</v>
      </c>
      <c r="C3076" s="133">
        <v>4</v>
      </c>
      <c r="D3076" s="133" t="s">
        <v>5761</v>
      </c>
      <c r="E3076" s="133">
        <v>420</v>
      </c>
      <c r="F3076" s="133" t="s">
        <v>6984</v>
      </c>
      <c r="G3076" s="133">
        <v>17030</v>
      </c>
      <c r="H3076" s="133" t="s">
        <v>6984</v>
      </c>
      <c r="I3076" s="133">
        <v>332308</v>
      </c>
      <c r="J3076" s="133" t="s">
        <v>6986</v>
      </c>
      <c r="K3076" s="133" t="s">
        <v>901</v>
      </c>
      <c r="L3076" s="135" t="str">
        <f t="shared" si="94"/>
        <v>BA</v>
      </c>
      <c r="M3076" s="131">
        <f t="shared" si="95"/>
        <v>0</v>
      </c>
      <c r="P3076" s="136"/>
      <c r="Q3076" s="136"/>
      <c r="R3076" s="136"/>
      <c r="S3076" s="136"/>
      <c r="T3076"/>
      <c r="U3076" s="136"/>
      <c r="V3076" s="136"/>
      <c r="W3076"/>
      <c r="X3076" s="136"/>
      <c r="Y3076" s="136"/>
      <c r="Z3076" s="136"/>
      <c r="AA3076" s="136"/>
      <c r="AB3076" s="136"/>
      <c r="AC3076" s="136"/>
      <c r="AD3076" s="136"/>
      <c r="AE3076" s="136"/>
      <c r="AF3076" s="136"/>
      <c r="AG3076" s="136"/>
      <c r="AH3076" s="136"/>
      <c r="AI3076" s="136"/>
    </row>
    <row r="3077" spans="1:35" ht="15" x14ac:dyDescent="0.25">
      <c r="A3077" s="133" t="s">
        <v>6990</v>
      </c>
      <c r="B3077" s="133" t="s">
        <v>6991</v>
      </c>
      <c r="C3077" s="133">
        <v>4</v>
      </c>
      <c r="D3077" s="133" t="s">
        <v>5761</v>
      </c>
      <c r="E3077" s="133">
        <v>420</v>
      </c>
      <c r="F3077" s="133" t="s">
        <v>6984</v>
      </c>
      <c r="G3077" s="133">
        <v>17030</v>
      </c>
      <c r="H3077" s="133" t="s">
        <v>6984</v>
      </c>
      <c r="I3077" s="133"/>
      <c r="J3077" s="133"/>
      <c r="K3077" s="133"/>
      <c r="L3077" s="135" t="str">
        <f t="shared" ref="L3077:L3140" si="96">IF(K3077=102,"AA102",IF(K3077=103,"AA103",VLOOKUP(C3077,$AJ$5:$AK$13,2,0)))</f>
        <v>BA</v>
      </c>
      <c r="M3077" s="131">
        <f t="shared" si="95"/>
        <v>0</v>
      </c>
      <c r="P3077" s="136"/>
      <c r="Q3077" s="136"/>
      <c r="R3077" s="136"/>
      <c r="S3077" s="136"/>
      <c r="T3077"/>
      <c r="U3077" s="136"/>
      <c r="V3077" s="136"/>
      <c r="W3077"/>
      <c r="X3077" s="136"/>
      <c r="Y3077" s="136"/>
      <c r="Z3077" s="136"/>
      <c r="AA3077" s="136"/>
      <c r="AB3077" s="136"/>
      <c r="AC3077" s="136"/>
      <c r="AD3077" s="136"/>
      <c r="AE3077" s="136"/>
      <c r="AF3077" s="136"/>
      <c r="AG3077" s="136"/>
      <c r="AH3077" s="136"/>
      <c r="AI3077" s="136"/>
    </row>
    <row r="3078" spans="1:35" ht="15" x14ac:dyDescent="0.25">
      <c r="A3078" s="133" t="s">
        <v>6992</v>
      </c>
      <c r="B3078" s="133" t="s">
        <v>6993</v>
      </c>
      <c r="C3078" s="133">
        <v>4</v>
      </c>
      <c r="D3078" s="133" t="s">
        <v>5761</v>
      </c>
      <c r="E3078" s="133">
        <v>420</v>
      </c>
      <c r="F3078" s="133" t="s">
        <v>6984</v>
      </c>
      <c r="G3078" s="133">
        <v>17030</v>
      </c>
      <c r="H3078" s="133" t="s">
        <v>6984</v>
      </c>
      <c r="I3078" s="133"/>
      <c r="J3078" s="133"/>
      <c r="K3078" s="133"/>
      <c r="L3078" s="135" t="str">
        <f t="shared" si="96"/>
        <v>BA</v>
      </c>
      <c r="M3078" s="131">
        <f t="shared" ref="M3078:M3141" si="97">VLOOKUP(H3078,$W$5:$X$227,2,FALSE)</f>
        <v>0</v>
      </c>
      <c r="P3078" s="136"/>
      <c r="Q3078" s="136"/>
      <c r="R3078" s="136"/>
      <c r="S3078" s="136"/>
      <c r="T3078"/>
      <c r="U3078" s="136"/>
      <c r="V3078" s="136"/>
      <c r="W3078"/>
      <c r="X3078" s="136"/>
      <c r="Y3078" s="136"/>
      <c r="Z3078" s="136"/>
      <c r="AA3078" s="136"/>
      <c r="AB3078" s="136"/>
      <c r="AC3078" s="136"/>
      <c r="AD3078" s="136"/>
      <c r="AE3078" s="136"/>
      <c r="AF3078" s="136"/>
      <c r="AG3078" s="136"/>
      <c r="AH3078" s="136"/>
      <c r="AI3078" s="136"/>
    </row>
    <row r="3079" spans="1:35" ht="30" x14ac:dyDescent="0.25">
      <c r="A3079" s="133" t="s">
        <v>6994</v>
      </c>
      <c r="B3079" s="133" t="s">
        <v>6995</v>
      </c>
      <c r="C3079" s="133">
        <v>4</v>
      </c>
      <c r="D3079" s="133" t="s">
        <v>5761</v>
      </c>
      <c r="E3079" s="133">
        <v>420</v>
      </c>
      <c r="F3079" s="133" t="s">
        <v>6984</v>
      </c>
      <c r="G3079" s="133">
        <v>17030</v>
      </c>
      <c r="H3079" s="133" t="s">
        <v>6984</v>
      </c>
      <c r="I3079" s="133"/>
      <c r="J3079" s="133"/>
      <c r="K3079" s="133"/>
      <c r="L3079" s="135" t="str">
        <f t="shared" si="96"/>
        <v>BA</v>
      </c>
      <c r="M3079" s="131">
        <f t="shared" si="97"/>
        <v>0</v>
      </c>
      <c r="P3079" s="136"/>
      <c r="Q3079" s="136"/>
      <c r="R3079" s="136"/>
      <c r="S3079" s="136"/>
      <c r="T3079"/>
      <c r="U3079" s="136"/>
      <c r="V3079" s="136"/>
      <c r="W3079"/>
      <c r="X3079" s="136"/>
      <c r="Y3079" s="136"/>
      <c r="Z3079" s="136"/>
      <c r="AA3079" s="136"/>
      <c r="AB3079" s="136"/>
      <c r="AC3079" s="136"/>
      <c r="AD3079" s="136"/>
      <c r="AE3079" s="136"/>
      <c r="AF3079" s="136"/>
      <c r="AG3079" s="136"/>
      <c r="AH3079" s="136"/>
      <c r="AI3079" s="136"/>
    </row>
    <row r="3080" spans="1:35" ht="15" x14ac:dyDescent="0.25">
      <c r="A3080" s="133" t="s">
        <v>6996</v>
      </c>
      <c r="B3080" s="133" t="s">
        <v>6997</v>
      </c>
      <c r="C3080" s="133">
        <v>4</v>
      </c>
      <c r="D3080" s="133" t="s">
        <v>5761</v>
      </c>
      <c r="E3080" s="133">
        <v>420</v>
      </c>
      <c r="F3080" s="133" t="s">
        <v>6984</v>
      </c>
      <c r="G3080" s="133">
        <v>17030</v>
      </c>
      <c r="H3080" s="133" t="s">
        <v>6984</v>
      </c>
      <c r="I3080" s="133"/>
      <c r="J3080" s="133"/>
      <c r="K3080" s="133"/>
      <c r="L3080" s="135" t="str">
        <f t="shared" si="96"/>
        <v>BA</v>
      </c>
      <c r="M3080" s="131">
        <f t="shared" si="97"/>
        <v>0</v>
      </c>
      <c r="P3080" s="136"/>
      <c r="Q3080" s="136"/>
      <c r="R3080" s="136"/>
      <c r="S3080" s="136"/>
      <c r="T3080"/>
      <c r="U3080" s="136"/>
      <c r="V3080" s="136"/>
      <c r="W3080"/>
      <c r="X3080" s="136"/>
      <c r="Y3080" s="136"/>
      <c r="Z3080" s="136"/>
      <c r="AA3080" s="136"/>
      <c r="AB3080" s="136"/>
      <c r="AC3080" s="136"/>
      <c r="AD3080" s="136"/>
      <c r="AE3080" s="136"/>
      <c r="AF3080" s="136"/>
      <c r="AG3080" s="136"/>
      <c r="AH3080" s="136"/>
      <c r="AI3080" s="136"/>
    </row>
    <row r="3081" spans="1:35" ht="15" x14ac:dyDescent="0.25">
      <c r="A3081" s="133" t="s">
        <v>6998</v>
      </c>
      <c r="B3081" s="133" t="s">
        <v>6999</v>
      </c>
      <c r="C3081" s="133">
        <v>4</v>
      </c>
      <c r="D3081" s="133" t="s">
        <v>5761</v>
      </c>
      <c r="E3081" s="133">
        <v>420</v>
      </c>
      <c r="F3081" s="133" t="s">
        <v>6984</v>
      </c>
      <c r="G3081" s="133">
        <v>17030</v>
      </c>
      <c r="H3081" s="133" t="s">
        <v>6984</v>
      </c>
      <c r="I3081" s="133"/>
      <c r="J3081" s="133"/>
      <c r="K3081" s="133"/>
      <c r="L3081" s="135" t="str">
        <f t="shared" si="96"/>
        <v>BA</v>
      </c>
      <c r="M3081" s="131">
        <f t="shared" si="97"/>
        <v>0</v>
      </c>
      <c r="P3081" s="136"/>
      <c r="Q3081" s="136"/>
      <c r="R3081" s="136"/>
      <c r="S3081" s="136"/>
      <c r="T3081"/>
      <c r="U3081" s="136"/>
      <c r="V3081" s="136"/>
      <c r="W3081"/>
      <c r="X3081" s="136"/>
      <c r="Y3081" s="136"/>
      <c r="Z3081" s="136"/>
      <c r="AA3081" s="136"/>
      <c r="AB3081" s="136"/>
      <c r="AC3081" s="136"/>
      <c r="AD3081" s="136"/>
      <c r="AE3081" s="136"/>
      <c r="AF3081" s="136"/>
      <c r="AG3081" s="136"/>
      <c r="AH3081" s="136"/>
      <c r="AI3081" s="136"/>
    </row>
    <row r="3082" spans="1:35" ht="15" x14ac:dyDescent="0.25">
      <c r="A3082" s="133" t="s">
        <v>7000</v>
      </c>
      <c r="B3082" s="133" t="s">
        <v>7001</v>
      </c>
      <c r="C3082" s="133">
        <v>4</v>
      </c>
      <c r="D3082" s="133" t="s">
        <v>5761</v>
      </c>
      <c r="E3082" s="133">
        <v>420</v>
      </c>
      <c r="F3082" s="133" t="s">
        <v>6984</v>
      </c>
      <c r="G3082" s="133">
        <v>17030</v>
      </c>
      <c r="H3082" s="133" t="s">
        <v>6984</v>
      </c>
      <c r="I3082" s="133"/>
      <c r="J3082" s="133"/>
      <c r="K3082" s="133"/>
      <c r="L3082" s="135" t="str">
        <f t="shared" si="96"/>
        <v>BA</v>
      </c>
      <c r="M3082" s="131">
        <f t="shared" si="97"/>
        <v>0</v>
      </c>
      <c r="P3082" s="136"/>
      <c r="Q3082" s="136"/>
      <c r="R3082" s="136"/>
      <c r="S3082" s="136"/>
      <c r="T3082"/>
      <c r="U3082" s="136"/>
      <c r="V3082" s="136"/>
      <c r="W3082"/>
      <c r="X3082" s="136"/>
      <c r="Y3082" s="136"/>
      <c r="Z3082" s="136"/>
      <c r="AA3082" s="136"/>
      <c r="AB3082" s="136"/>
      <c r="AC3082" s="136"/>
      <c r="AD3082" s="136"/>
      <c r="AE3082" s="136"/>
      <c r="AF3082" s="136"/>
      <c r="AG3082" s="136"/>
      <c r="AH3082" s="136"/>
      <c r="AI3082" s="136"/>
    </row>
    <row r="3083" spans="1:35" ht="15" x14ac:dyDescent="0.25">
      <c r="A3083" s="133" t="s">
        <v>7002</v>
      </c>
      <c r="B3083" s="133" t="s">
        <v>7003</v>
      </c>
      <c r="C3083" s="133">
        <v>4</v>
      </c>
      <c r="D3083" s="133" t="s">
        <v>5761</v>
      </c>
      <c r="E3083" s="133">
        <v>420</v>
      </c>
      <c r="F3083" s="133" t="s">
        <v>6984</v>
      </c>
      <c r="G3083" s="133">
        <v>17030</v>
      </c>
      <c r="H3083" s="133" t="s">
        <v>6984</v>
      </c>
      <c r="I3083" s="133"/>
      <c r="J3083" s="133"/>
      <c r="K3083" s="133"/>
      <c r="L3083" s="135" t="str">
        <f t="shared" si="96"/>
        <v>BA</v>
      </c>
      <c r="M3083" s="131">
        <f t="shared" si="97"/>
        <v>0</v>
      </c>
      <c r="P3083" s="136"/>
      <c r="Q3083" s="136"/>
      <c r="R3083" s="136"/>
      <c r="S3083" s="136"/>
      <c r="T3083"/>
      <c r="U3083" s="136"/>
      <c r="V3083" s="136"/>
      <c r="W3083"/>
      <c r="X3083" s="136"/>
      <c r="Y3083" s="136"/>
      <c r="Z3083" s="136"/>
      <c r="AA3083" s="136"/>
      <c r="AB3083" s="136"/>
      <c r="AC3083" s="136"/>
      <c r="AD3083" s="136"/>
      <c r="AE3083" s="136"/>
      <c r="AF3083" s="136"/>
      <c r="AG3083" s="136"/>
      <c r="AH3083" s="136"/>
      <c r="AI3083" s="136"/>
    </row>
    <row r="3084" spans="1:35" ht="15" x14ac:dyDescent="0.25">
      <c r="A3084" s="133" t="s">
        <v>7004</v>
      </c>
      <c r="B3084" s="133" t="s">
        <v>7005</v>
      </c>
      <c r="C3084" s="133">
        <v>4</v>
      </c>
      <c r="D3084" s="133" t="s">
        <v>5761</v>
      </c>
      <c r="E3084" s="133">
        <v>420</v>
      </c>
      <c r="F3084" s="133" t="s">
        <v>6984</v>
      </c>
      <c r="G3084" s="133">
        <v>17030</v>
      </c>
      <c r="H3084" s="133" t="s">
        <v>6984</v>
      </c>
      <c r="I3084" s="133"/>
      <c r="J3084" s="133"/>
      <c r="K3084" s="133"/>
      <c r="L3084" s="135" t="str">
        <f t="shared" si="96"/>
        <v>BA</v>
      </c>
      <c r="M3084" s="131">
        <f t="shared" si="97"/>
        <v>0</v>
      </c>
      <c r="P3084" s="136"/>
      <c r="Q3084" s="136"/>
      <c r="R3084" s="136"/>
      <c r="S3084" s="136"/>
      <c r="T3084"/>
      <c r="U3084" s="136"/>
      <c r="V3084" s="136"/>
      <c r="W3084"/>
      <c r="X3084" s="136"/>
      <c r="Y3084" s="136"/>
      <c r="Z3084" s="136"/>
      <c r="AA3084" s="136"/>
      <c r="AB3084" s="136"/>
      <c r="AC3084" s="136"/>
      <c r="AD3084" s="136"/>
      <c r="AE3084" s="136"/>
      <c r="AF3084" s="136"/>
      <c r="AG3084" s="136"/>
      <c r="AH3084" s="136"/>
      <c r="AI3084" s="136"/>
    </row>
    <row r="3085" spans="1:35" ht="15" x14ac:dyDescent="0.25">
      <c r="A3085" s="133" t="s">
        <v>7006</v>
      </c>
      <c r="B3085" s="133" t="s">
        <v>7007</v>
      </c>
      <c r="C3085" s="133">
        <v>4</v>
      </c>
      <c r="D3085" s="133" t="s">
        <v>5761</v>
      </c>
      <c r="E3085" s="133">
        <v>420</v>
      </c>
      <c r="F3085" s="133" t="s">
        <v>6984</v>
      </c>
      <c r="G3085" s="133">
        <v>17030</v>
      </c>
      <c r="H3085" s="133" t="s">
        <v>6984</v>
      </c>
      <c r="I3085" s="133"/>
      <c r="J3085" s="133"/>
      <c r="K3085" s="133"/>
      <c r="L3085" s="135" t="str">
        <f t="shared" si="96"/>
        <v>BA</v>
      </c>
      <c r="M3085" s="131">
        <f t="shared" si="97"/>
        <v>0</v>
      </c>
      <c r="P3085" s="136"/>
      <c r="Q3085" s="136"/>
      <c r="R3085" s="136"/>
      <c r="S3085" s="136"/>
      <c r="T3085"/>
      <c r="U3085" s="136"/>
      <c r="V3085" s="136"/>
      <c r="W3085"/>
      <c r="X3085" s="136"/>
      <c r="Y3085" s="136"/>
      <c r="Z3085" s="136"/>
      <c r="AA3085" s="136"/>
      <c r="AB3085" s="136"/>
      <c r="AC3085" s="136"/>
      <c r="AD3085" s="136"/>
      <c r="AE3085" s="136"/>
      <c r="AF3085" s="136"/>
      <c r="AG3085" s="136"/>
      <c r="AH3085" s="136"/>
      <c r="AI3085" s="136"/>
    </row>
    <row r="3086" spans="1:35" ht="15" x14ac:dyDescent="0.25">
      <c r="A3086" s="133" t="s">
        <v>7010</v>
      </c>
      <c r="B3086" s="133" t="s">
        <v>7011</v>
      </c>
      <c r="C3086" s="133">
        <v>4</v>
      </c>
      <c r="D3086" s="133" t="s">
        <v>5761</v>
      </c>
      <c r="E3086" s="133">
        <v>420</v>
      </c>
      <c r="F3086" s="133" t="s">
        <v>6984</v>
      </c>
      <c r="G3086" s="133">
        <v>17031</v>
      </c>
      <c r="H3086" s="133" t="s">
        <v>7009</v>
      </c>
      <c r="I3086" s="133"/>
      <c r="J3086" s="133"/>
      <c r="K3086" s="133"/>
      <c r="L3086" s="135" t="str">
        <f t="shared" si="96"/>
        <v>BA</v>
      </c>
      <c r="M3086" s="131">
        <f t="shared" si="97"/>
        <v>0</v>
      </c>
      <c r="P3086" s="136"/>
      <c r="Q3086" s="136"/>
      <c r="R3086" s="136"/>
      <c r="S3086" s="136"/>
      <c r="T3086"/>
      <c r="U3086" s="136"/>
      <c r="V3086" s="136"/>
      <c r="W3086"/>
      <c r="X3086" s="136"/>
      <c r="Y3086" s="136"/>
      <c r="Z3086" s="136"/>
      <c r="AA3086" s="136"/>
      <c r="AB3086" s="136"/>
      <c r="AC3086" s="136"/>
      <c r="AD3086" s="136"/>
      <c r="AE3086" s="136"/>
      <c r="AF3086" s="136"/>
      <c r="AG3086" s="136"/>
      <c r="AH3086" s="136"/>
      <c r="AI3086" s="136"/>
    </row>
    <row r="3087" spans="1:35" ht="15" x14ac:dyDescent="0.25">
      <c r="A3087" s="133">
        <v>170320</v>
      </c>
      <c r="B3087" s="133" t="s">
        <v>7013</v>
      </c>
      <c r="C3087" s="133">
        <v>4</v>
      </c>
      <c r="D3087" s="133" t="s">
        <v>5761</v>
      </c>
      <c r="E3087" s="133">
        <v>420</v>
      </c>
      <c r="F3087" s="133" t="s">
        <v>6984</v>
      </c>
      <c r="G3087" s="133">
        <v>17032</v>
      </c>
      <c r="H3087" s="133" t="s">
        <v>7013</v>
      </c>
      <c r="I3087" s="133">
        <v>332312</v>
      </c>
      <c r="J3087" s="133" t="s">
        <v>7015</v>
      </c>
      <c r="K3087" s="133" t="s">
        <v>901</v>
      </c>
      <c r="L3087" s="135" t="str">
        <f t="shared" si="96"/>
        <v>BA</v>
      </c>
      <c r="M3087" s="131">
        <f t="shared" si="97"/>
        <v>0</v>
      </c>
      <c r="P3087" s="136"/>
      <c r="Q3087" s="136"/>
      <c r="R3087" s="136"/>
      <c r="S3087" s="136"/>
      <c r="T3087"/>
      <c r="U3087" s="136"/>
      <c r="V3087" s="136"/>
      <c r="W3087"/>
      <c r="X3087" s="136"/>
      <c r="Y3087" s="136"/>
      <c r="Z3087" s="136"/>
      <c r="AA3087" s="136"/>
      <c r="AB3087" s="136"/>
      <c r="AC3087" s="136"/>
      <c r="AD3087" s="136"/>
      <c r="AE3087" s="136"/>
      <c r="AF3087" s="136"/>
      <c r="AG3087" s="136"/>
      <c r="AH3087" s="136"/>
      <c r="AI3087" s="136"/>
    </row>
    <row r="3088" spans="1:35" ht="15" x14ac:dyDescent="0.25">
      <c r="A3088" s="133" t="s">
        <v>7018</v>
      </c>
      <c r="B3088" s="133" t="s">
        <v>7019</v>
      </c>
      <c r="C3088" s="133">
        <v>4</v>
      </c>
      <c r="D3088" s="133" t="s">
        <v>5761</v>
      </c>
      <c r="E3088" s="133">
        <v>420</v>
      </c>
      <c r="F3088" s="133" t="s">
        <v>6984</v>
      </c>
      <c r="G3088" s="133">
        <v>17034</v>
      </c>
      <c r="H3088" s="133" t="s">
        <v>7017</v>
      </c>
      <c r="I3088" s="133"/>
      <c r="J3088" s="133"/>
      <c r="K3088" s="133"/>
      <c r="L3088" s="135" t="str">
        <f t="shared" si="96"/>
        <v>BA</v>
      </c>
      <c r="M3088" s="131">
        <f t="shared" si="97"/>
        <v>0</v>
      </c>
      <c r="P3088" s="136"/>
      <c r="Q3088" s="136"/>
      <c r="R3088" s="136"/>
      <c r="S3088" s="136"/>
      <c r="T3088"/>
      <c r="U3088" s="136"/>
      <c r="V3088" s="136"/>
      <c r="W3088"/>
      <c r="X3088" s="136"/>
      <c r="Y3088" s="136"/>
      <c r="Z3088" s="136"/>
      <c r="AA3088" s="136"/>
      <c r="AB3088" s="136"/>
      <c r="AC3088" s="136"/>
      <c r="AD3088" s="136"/>
      <c r="AE3088" s="136"/>
      <c r="AF3088" s="136"/>
      <c r="AG3088" s="136"/>
      <c r="AH3088" s="136"/>
      <c r="AI3088" s="136"/>
    </row>
    <row r="3089" spans="1:35" ht="15" x14ac:dyDescent="0.25">
      <c r="A3089" s="133" t="s">
        <v>7022</v>
      </c>
      <c r="B3089" s="133" t="s">
        <v>7023</v>
      </c>
      <c r="C3089" s="133">
        <v>4</v>
      </c>
      <c r="D3089" s="133" t="s">
        <v>5761</v>
      </c>
      <c r="E3089" s="133">
        <v>420</v>
      </c>
      <c r="F3089" s="133" t="s">
        <v>6984</v>
      </c>
      <c r="G3089" s="133">
        <v>17035</v>
      </c>
      <c r="H3089" s="133" t="s">
        <v>7021</v>
      </c>
      <c r="I3089" s="133"/>
      <c r="J3089" s="133"/>
      <c r="K3089" s="133"/>
      <c r="L3089" s="135" t="str">
        <f t="shared" si="96"/>
        <v>BA</v>
      </c>
      <c r="M3089" s="131">
        <f t="shared" si="97"/>
        <v>0</v>
      </c>
      <c r="P3089" s="136"/>
      <c r="Q3089" s="136"/>
      <c r="R3089" s="136"/>
      <c r="S3089" s="136"/>
      <c r="T3089"/>
      <c r="U3089" s="136"/>
      <c r="V3089" s="136"/>
      <c r="W3089"/>
      <c r="X3089" s="136"/>
      <c r="Y3089" s="136"/>
      <c r="Z3089" s="136"/>
      <c r="AA3089" s="136"/>
      <c r="AB3089" s="136"/>
      <c r="AC3089" s="136"/>
      <c r="AD3089" s="136"/>
      <c r="AE3089" s="136"/>
      <c r="AF3089" s="136"/>
      <c r="AG3089" s="136"/>
      <c r="AH3089" s="136"/>
      <c r="AI3089" s="136"/>
    </row>
    <row r="3090" spans="1:35" ht="30" x14ac:dyDescent="0.25">
      <c r="A3090" s="133" t="s">
        <v>7024</v>
      </c>
      <c r="B3090" s="133" t="s">
        <v>7025</v>
      </c>
      <c r="C3090" s="133">
        <v>4</v>
      </c>
      <c r="D3090" s="133" t="s">
        <v>5761</v>
      </c>
      <c r="E3090" s="133">
        <v>420</v>
      </c>
      <c r="F3090" s="133" t="s">
        <v>6984</v>
      </c>
      <c r="G3090" s="133">
        <v>17035</v>
      </c>
      <c r="H3090" s="133" t="s">
        <v>7021</v>
      </c>
      <c r="I3090" s="133"/>
      <c r="J3090" s="133"/>
      <c r="K3090" s="133"/>
      <c r="L3090" s="135" t="str">
        <f t="shared" si="96"/>
        <v>BA</v>
      </c>
      <c r="M3090" s="131">
        <f t="shared" si="97"/>
        <v>0</v>
      </c>
      <c r="P3090" s="136"/>
      <c r="Q3090" s="136"/>
      <c r="R3090" s="136"/>
      <c r="S3090" s="136"/>
      <c r="T3090"/>
      <c r="U3090" s="136"/>
      <c r="V3090" s="136"/>
      <c r="W3090"/>
      <c r="X3090" s="136"/>
      <c r="Y3090" s="136"/>
      <c r="Z3090" s="136"/>
      <c r="AA3090" s="136"/>
      <c r="AB3090" s="136"/>
      <c r="AC3090" s="136"/>
      <c r="AD3090" s="136"/>
      <c r="AE3090" s="136"/>
      <c r="AF3090" s="136"/>
      <c r="AG3090" s="136"/>
      <c r="AH3090" s="136"/>
      <c r="AI3090" s="136"/>
    </row>
    <row r="3091" spans="1:35" ht="15" x14ac:dyDescent="0.25">
      <c r="A3091" s="133" t="s">
        <v>7028</v>
      </c>
      <c r="B3091" s="133" t="s">
        <v>7029</v>
      </c>
      <c r="C3091" s="133">
        <v>4</v>
      </c>
      <c r="D3091" s="133" t="s">
        <v>5761</v>
      </c>
      <c r="E3091" s="133">
        <v>420</v>
      </c>
      <c r="F3091" s="133" t="s">
        <v>6984</v>
      </c>
      <c r="G3091" s="133">
        <v>17036</v>
      </c>
      <c r="H3091" s="133" t="s">
        <v>7027</v>
      </c>
      <c r="I3091" s="133"/>
      <c r="J3091" s="133"/>
      <c r="K3091" s="133"/>
      <c r="L3091" s="135" t="str">
        <f t="shared" si="96"/>
        <v>BA</v>
      </c>
      <c r="M3091" s="131">
        <f t="shared" si="97"/>
        <v>0</v>
      </c>
      <c r="P3091" s="136"/>
      <c r="Q3091" s="136"/>
      <c r="R3091" s="136"/>
      <c r="S3091" s="136"/>
      <c r="T3091"/>
      <c r="U3091" s="136"/>
      <c r="V3091" s="136"/>
      <c r="W3091"/>
      <c r="X3091" s="136"/>
      <c r="Y3091" s="136"/>
      <c r="Z3091" s="136"/>
      <c r="AA3091" s="136"/>
      <c r="AB3091" s="136"/>
      <c r="AC3091" s="136"/>
      <c r="AD3091" s="136"/>
      <c r="AE3091" s="136"/>
      <c r="AF3091" s="136"/>
      <c r="AG3091" s="136"/>
      <c r="AH3091" s="136"/>
      <c r="AI3091" s="136"/>
    </row>
    <row r="3092" spans="1:35" ht="15" x14ac:dyDescent="0.25">
      <c r="A3092" s="133" t="s">
        <v>7032</v>
      </c>
      <c r="B3092" s="133" t="s">
        <v>7033</v>
      </c>
      <c r="C3092" s="133">
        <v>4</v>
      </c>
      <c r="D3092" s="133" t="s">
        <v>5761</v>
      </c>
      <c r="E3092" s="133">
        <v>420</v>
      </c>
      <c r="F3092" s="133" t="s">
        <v>6984</v>
      </c>
      <c r="G3092" s="133">
        <v>17037</v>
      </c>
      <c r="H3092" s="133" t="s">
        <v>7031</v>
      </c>
      <c r="I3092" s="133"/>
      <c r="J3092" s="133"/>
      <c r="K3092" s="133"/>
      <c r="L3092" s="135" t="str">
        <f t="shared" si="96"/>
        <v>BA</v>
      </c>
      <c r="M3092" s="131">
        <f t="shared" si="97"/>
        <v>0</v>
      </c>
      <c r="P3092" s="136"/>
      <c r="Q3092" s="136"/>
      <c r="R3092" s="136"/>
      <c r="S3092" s="136"/>
      <c r="T3092"/>
      <c r="U3092" s="136"/>
      <c r="V3092" s="136"/>
      <c r="W3092"/>
      <c r="X3092" s="136"/>
      <c r="Y3092" s="136"/>
      <c r="Z3092" s="136"/>
      <c r="AA3092" s="136"/>
      <c r="AB3092" s="136"/>
      <c r="AC3092" s="136"/>
      <c r="AD3092" s="136"/>
      <c r="AE3092" s="136"/>
      <c r="AF3092" s="136"/>
      <c r="AG3092" s="136"/>
      <c r="AH3092" s="136"/>
      <c r="AI3092" s="136"/>
    </row>
    <row r="3093" spans="1:35" ht="30" x14ac:dyDescent="0.25">
      <c r="A3093" s="133" t="s">
        <v>7036</v>
      </c>
      <c r="B3093" s="133" t="s">
        <v>7037</v>
      </c>
      <c r="C3093" s="133">
        <v>4</v>
      </c>
      <c r="D3093" s="133" t="s">
        <v>5761</v>
      </c>
      <c r="E3093" s="133">
        <v>420</v>
      </c>
      <c r="F3093" s="133" t="s">
        <v>6984</v>
      </c>
      <c r="G3093" s="133">
        <v>17038</v>
      </c>
      <c r="H3093" s="133" t="s">
        <v>7035</v>
      </c>
      <c r="I3093" s="133"/>
      <c r="J3093" s="133"/>
      <c r="K3093" s="133"/>
      <c r="L3093" s="135" t="str">
        <f t="shared" si="96"/>
        <v>BA</v>
      </c>
      <c r="M3093" s="131">
        <f t="shared" si="97"/>
        <v>0</v>
      </c>
      <c r="P3093" s="136"/>
      <c r="Q3093" s="136"/>
      <c r="R3093" s="136"/>
      <c r="S3093" s="136"/>
      <c r="T3093"/>
      <c r="U3093" s="136"/>
      <c r="V3093" s="136"/>
      <c r="W3093"/>
      <c r="X3093" s="136"/>
      <c r="Y3093" s="136"/>
      <c r="Z3093" s="136"/>
      <c r="AA3093" s="136"/>
      <c r="AB3093" s="136"/>
      <c r="AC3093" s="136"/>
      <c r="AD3093" s="136"/>
      <c r="AE3093" s="136"/>
      <c r="AF3093" s="136"/>
      <c r="AG3093" s="136"/>
      <c r="AH3093" s="136"/>
      <c r="AI3093" s="136"/>
    </row>
    <row r="3094" spans="1:35" ht="15" x14ac:dyDescent="0.25">
      <c r="A3094" s="133" t="s">
        <v>7040</v>
      </c>
      <c r="B3094" s="133" t="s">
        <v>7041</v>
      </c>
      <c r="C3094" s="133">
        <v>4</v>
      </c>
      <c r="D3094" s="133" t="s">
        <v>5761</v>
      </c>
      <c r="E3094" s="133">
        <v>420</v>
      </c>
      <c r="F3094" s="133" t="s">
        <v>6984</v>
      </c>
      <c r="G3094" s="133">
        <v>17039</v>
      </c>
      <c r="H3094" s="133" t="s">
        <v>7039</v>
      </c>
      <c r="I3094" s="133"/>
      <c r="J3094" s="133"/>
      <c r="K3094" s="133"/>
      <c r="L3094" s="135" t="str">
        <f t="shared" si="96"/>
        <v>BA</v>
      </c>
      <c r="M3094" s="131">
        <f t="shared" si="97"/>
        <v>0</v>
      </c>
      <c r="P3094" s="136"/>
      <c r="Q3094" s="136"/>
      <c r="R3094" s="136"/>
      <c r="S3094" s="136"/>
      <c r="T3094"/>
      <c r="U3094" s="136"/>
      <c r="V3094" s="136"/>
      <c r="W3094"/>
      <c r="X3094" s="136"/>
      <c r="Y3094" s="136"/>
      <c r="Z3094" s="136"/>
      <c r="AA3094" s="136"/>
      <c r="AB3094" s="136"/>
      <c r="AC3094" s="136"/>
      <c r="AD3094" s="136"/>
      <c r="AE3094" s="136"/>
      <c r="AF3094" s="136"/>
      <c r="AG3094" s="136"/>
      <c r="AH3094" s="136"/>
      <c r="AI3094" s="136"/>
    </row>
    <row r="3095" spans="1:35" ht="15" x14ac:dyDescent="0.25">
      <c r="A3095" s="133" t="s">
        <v>7044</v>
      </c>
      <c r="B3095" s="133" t="s">
        <v>7045</v>
      </c>
      <c r="C3095" s="133">
        <v>4</v>
      </c>
      <c r="D3095" s="133" t="s">
        <v>5761</v>
      </c>
      <c r="E3095" s="133">
        <v>420</v>
      </c>
      <c r="F3095" s="133" t="s">
        <v>6984</v>
      </c>
      <c r="G3095" s="133">
        <v>17040</v>
      </c>
      <c r="H3095" s="133" t="s">
        <v>7043</v>
      </c>
      <c r="I3095" s="133"/>
      <c r="J3095" s="133"/>
      <c r="K3095" s="133"/>
      <c r="L3095" s="135" t="str">
        <f t="shared" si="96"/>
        <v>BA</v>
      </c>
      <c r="M3095" s="131">
        <f t="shared" si="97"/>
        <v>0</v>
      </c>
      <c r="P3095" s="136"/>
      <c r="Q3095" s="136"/>
      <c r="R3095" s="136"/>
      <c r="S3095" s="136"/>
      <c r="T3095"/>
      <c r="U3095" s="136"/>
      <c r="V3095" s="136"/>
      <c r="W3095"/>
      <c r="X3095" s="136"/>
      <c r="Y3095" s="136"/>
      <c r="Z3095" s="136"/>
      <c r="AA3095" s="136"/>
      <c r="AB3095" s="136"/>
      <c r="AC3095" s="136"/>
      <c r="AD3095" s="136"/>
      <c r="AE3095" s="136"/>
      <c r="AF3095" s="136"/>
      <c r="AG3095" s="136"/>
      <c r="AH3095" s="136"/>
      <c r="AI3095" s="136"/>
    </row>
    <row r="3096" spans="1:35" ht="15" x14ac:dyDescent="0.25">
      <c r="A3096" s="133" t="s">
        <v>7048</v>
      </c>
      <c r="B3096" s="133" t="s">
        <v>7049</v>
      </c>
      <c r="C3096" s="133">
        <v>4</v>
      </c>
      <c r="D3096" s="133" t="s">
        <v>5761</v>
      </c>
      <c r="E3096" s="133">
        <v>420</v>
      </c>
      <c r="F3096" s="133" t="s">
        <v>6984</v>
      </c>
      <c r="G3096" s="133">
        <v>17041</v>
      </c>
      <c r="H3096" s="133" t="s">
        <v>7047</v>
      </c>
      <c r="I3096" s="133"/>
      <c r="J3096" s="133"/>
      <c r="K3096" s="133"/>
      <c r="L3096" s="135" t="str">
        <f t="shared" si="96"/>
        <v>BA</v>
      </c>
      <c r="M3096" s="131">
        <f t="shared" si="97"/>
        <v>0</v>
      </c>
      <c r="P3096" s="136"/>
      <c r="Q3096" s="136"/>
      <c r="R3096" s="136"/>
      <c r="S3096" s="136"/>
      <c r="T3096"/>
      <c r="U3096" s="136"/>
      <c r="V3096" s="136"/>
      <c r="W3096"/>
      <c r="X3096" s="136"/>
      <c r="Y3096" s="136"/>
      <c r="Z3096" s="136"/>
      <c r="AA3096" s="136"/>
      <c r="AB3096" s="136"/>
      <c r="AC3096" s="136"/>
      <c r="AD3096" s="136"/>
      <c r="AE3096" s="136"/>
      <c r="AF3096" s="136"/>
      <c r="AG3096" s="136"/>
      <c r="AH3096" s="136"/>
      <c r="AI3096" s="136"/>
    </row>
    <row r="3097" spans="1:35" ht="15" x14ac:dyDescent="0.25">
      <c r="A3097" s="133" t="s">
        <v>7052</v>
      </c>
      <c r="B3097" s="133" t="s">
        <v>7053</v>
      </c>
      <c r="C3097" s="133">
        <v>4</v>
      </c>
      <c r="D3097" s="133" t="s">
        <v>5761</v>
      </c>
      <c r="E3097" s="133">
        <v>420</v>
      </c>
      <c r="F3097" s="133" t="s">
        <v>6984</v>
      </c>
      <c r="G3097" s="133">
        <v>17044</v>
      </c>
      <c r="H3097" s="133" t="s">
        <v>7051</v>
      </c>
      <c r="I3097" s="133"/>
      <c r="J3097" s="133"/>
      <c r="K3097" s="133"/>
      <c r="L3097" s="135" t="str">
        <f t="shared" si="96"/>
        <v>BA</v>
      </c>
      <c r="M3097" s="131">
        <f t="shared" si="97"/>
        <v>0</v>
      </c>
      <c r="P3097" s="136"/>
      <c r="Q3097" s="136"/>
      <c r="R3097" s="136"/>
      <c r="S3097" s="136"/>
      <c r="T3097"/>
      <c r="U3097" s="136"/>
      <c r="V3097" s="136"/>
      <c r="W3097"/>
      <c r="X3097" s="136"/>
      <c r="Y3097" s="136"/>
      <c r="Z3097" s="136"/>
      <c r="AA3097" s="136"/>
      <c r="AB3097" s="136"/>
      <c r="AC3097" s="136"/>
      <c r="AD3097" s="136"/>
      <c r="AE3097" s="136"/>
      <c r="AF3097" s="136"/>
      <c r="AG3097" s="136"/>
      <c r="AH3097" s="136"/>
      <c r="AI3097" s="136"/>
    </row>
    <row r="3098" spans="1:35" ht="15" x14ac:dyDescent="0.25">
      <c r="A3098" s="133" t="s">
        <v>7056</v>
      </c>
      <c r="B3098" s="133" t="s">
        <v>7057</v>
      </c>
      <c r="C3098" s="133">
        <v>4</v>
      </c>
      <c r="D3098" s="133" t="s">
        <v>5761</v>
      </c>
      <c r="E3098" s="133">
        <v>420</v>
      </c>
      <c r="F3098" s="133" t="s">
        <v>6984</v>
      </c>
      <c r="G3098" s="133">
        <v>17045</v>
      </c>
      <c r="H3098" s="133" t="s">
        <v>7055</v>
      </c>
      <c r="I3098" s="133"/>
      <c r="J3098" s="133"/>
      <c r="K3098" s="133"/>
      <c r="L3098" s="135" t="str">
        <f t="shared" si="96"/>
        <v>BA</v>
      </c>
      <c r="M3098" s="131">
        <f t="shared" si="97"/>
        <v>0</v>
      </c>
      <c r="P3098" s="136"/>
      <c r="Q3098" s="136"/>
      <c r="R3098" s="136"/>
      <c r="S3098" s="136"/>
      <c r="T3098"/>
      <c r="U3098" s="136"/>
      <c r="V3098" s="136"/>
      <c r="W3098"/>
      <c r="X3098" s="136"/>
      <c r="Y3098" s="136"/>
      <c r="Z3098" s="136"/>
      <c r="AA3098" s="136"/>
      <c r="AB3098" s="136"/>
      <c r="AC3098" s="136"/>
      <c r="AD3098" s="136"/>
      <c r="AE3098" s="136"/>
      <c r="AF3098" s="136"/>
      <c r="AG3098" s="136"/>
      <c r="AH3098" s="136"/>
      <c r="AI3098" s="136"/>
    </row>
    <row r="3099" spans="1:35" ht="15" x14ac:dyDescent="0.25">
      <c r="A3099" s="133" t="s">
        <v>7060</v>
      </c>
      <c r="B3099" s="133" t="s">
        <v>7061</v>
      </c>
      <c r="C3099" s="133">
        <v>4</v>
      </c>
      <c r="D3099" s="133" t="s">
        <v>5761</v>
      </c>
      <c r="E3099" s="133">
        <v>420</v>
      </c>
      <c r="F3099" s="133" t="s">
        <v>6984</v>
      </c>
      <c r="G3099" s="133">
        <v>17047</v>
      </c>
      <c r="H3099" s="133" t="s">
        <v>7059</v>
      </c>
      <c r="I3099" s="133"/>
      <c r="J3099" s="133"/>
      <c r="K3099" s="133"/>
      <c r="L3099" s="135" t="str">
        <f t="shared" si="96"/>
        <v>BA</v>
      </c>
      <c r="M3099" s="131">
        <f t="shared" si="97"/>
        <v>0</v>
      </c>
      <c r="P3099" s="136"/>
      <c r="Q3099" s="136"/>
      <c r="R3099" s="136"/>
      <c r="S3099" s="136"/>
      <c r="T3099"/>
      <c r="U3099" s="136"/>
      <c r="V3099" s="136"/>
      <c r="W3099"/>
      <c r="X3099" s="136"/>
      <c r="Y3099" s="136"/>
      <c r="Z3099" s="136"/>
      <c r="AA3099" s="136"/>
      <c r="AB3099" s="136"/>
      <c r="AC3099" s="136"/>
      <c r="AD3099" s="136"/>
      <c r="AE3099" s="136"/>
      <c r="AF3099" s="136"/>
      <c r="AG3099" s="136"/>
      <c r="AH3099" s="136"/>
      <c r="AI3099" s="136"/>
    </row>
    <row r="3100" spans="1:35" ht="30" x14ac:dyDescent="0.25">
      <c r="A3100" s="133" t="s">
        <v>7064</v>
      </c>
      <c r="B3100" s="133" t="s">
        <v>7065</v>
      </c>
      <c r="C3100" s="133">
        <v>4</v>
      </c>
      <c r="D3100" s="133" t="s">
        <v>5761</v>
      </c>
      <c r="E3100" s="133">
        <v>420</v>
      </c>
      <c r="F3100" s="133" t="s">
        <v>6984</v>
      </c>
      <c r="G3100" s="133">
        <v>17048</v>
      </c>
      <c r="H3100" s="133" t="s">
        <v>7063</v>
      </c>
      <c r="I3100" s="133"/>
      <c r="J3100" s="133"/>
      <c r="K3100" s="133"/>
      <c r="L3100" s="135" t="str">
        <f t="shared" si="96"/>
        <v>BA</v>
      </c>
      <c r="M3100" s="131">
        <f t="shared" si="97"/>
        <v>0</v>
      </c>
      <c r="P3100" s="136"/>
      <c r="Q3100" s="136"/>
      <c r="R3100" s="136"/>
      <c r="S3100" s="136"/>
      <c r="T3100"/>
      <c r="U3100" s="136"/>
      <c r="V3100" s="136"/>
      <c r="W3100"/>
      <c r="X3100" s="136"/>
      <c r="Y3100" s="136"/>
      <c r="Z3100" s="136"/>
      <c r="AA3100" s="136"/>
      <c r="AB3100" s="136"/>
      <c r="AC3100" s="136"/>
      <c r="AD3100" s="136"/>
      <c r="AE3100" s="136"/>
      <c r="AF3100" s="136"/>
      <c r="AG3100" s="136"/>
      <c r="AH3100" s="136"/>
      <c r="AI3100" s="136"/>
    </row>
    <row r="3101" spans="1:35" ht="15" x14ac:dyDescent="0.25">
      <c r="A3101" s="133">
        <v>170500</v>
      </c>
      <c r="B3101" s="133" t="s">
        <v>110</v>
      </c>
      <c r="C3101" s="133">
        <v>4</v>
      </c>
      <c r="D3101" s="133" t="s">
        <v>5761</v>
      </c>
      <c r="E3101" s="133">
        <v>420</v>
      </c>
      <c r="F3101" s="133" t="s">
        <v>6984</v>
      </c>
      <c r="G3101" s="133">
        <v>17050</v>
      </c>
      <c r="H3101" s="133" t="s">
        <v>110</v>
      </c>
      <c r="I3101" s="133">
        <v>337000</v>
      </c>
      <c r="J3101" s="133" t="s">
        <v>7068</v>
      </c>
      <c r="K3101" s="133" t="s">
        <v>7069</v>
      </c>
      <c r="L3101" s="135" t="str">
        <f t="shared" si="96"/>
        <v>BA</v>
      </c>
      <c r="M3101" s="131">
        <f t="shared" si="97"/>
        <v>0</v>
      </c>
      <c r="P3101" s="136"/>
      <c r="Q3101" s="136"/>
      <c r="R3101" s="136"/>
      <c r="S3101" s="136"/>
      <c r="T3101"/>
      <c r="U3101" s="136"/>
      <c r="V3101" s="136"/>
      <c r="W3101"/>
      <c r="X3101" s="136"/>
      <c r="Y3101" s="136"/>
      <c r="Z3101" s="136"/>
      <c r="AA3101" s="136"/>
      <c r="AB3101" s="136"/>
      <c r="AC3101" s="136"/>
      <c r="AD3101" s="136"/>
      <c r="AE3101" s="136"/>
      <c r="AF3101" s="136"/>
      <c r="AG3101" s="136"/>
      <c r="AH3101" s="136"/>
      <c r="AI3101" s="136"/>
    </row>
    <row r="3102" spans="1:35" ht="15" x14ac:dyDescent="0.25">
      <c r="A3102" s="133">
        <v>170500</v>
      </c>
      <c r="B3102" s="133" t="s">
        <v>110</v>
      </c>
      <c r="C3102" s="133">
        <v>4</v>
      </c>
      <c r="D3102" s="133" t="s">
        <v>5761</v>
      </c>
      <c r="E3102" s="133">
        <v>420</v>
      </c>
      <c r="F3102" s="133" t="s">
        <v>6984</v>
      </c>
      <c r="G3102" s="133">
        <v>17050</v>
      </c>
      <c r="H3102" s="133" t="s">
        <v>110</v>
      </c>
      <c r="I3102" s="133">
        <v>337003</v>
      </c>
      <c r="J3102" s="133" t="s">
        <v>7071</v>
      </c>
      <c r="K3102" s="133" t="s">
        <v>7069</v>
      </c>
      <c r="L3102" s="135" t="str">
        <f t="shared" si="96"/>
        <v>BA</v>
      </c>
      <c r="M3102" s="131">
        <f t="shared" si="97"/>
        <v>0</v>
      </c>
      <c r="P3102" s="136"/>
      <c r="Q3102" s="136"/>
      <c r="R3102" s="136"/>
      <c r="S3102" s="136"/>
      <c r="T3102"/>
      <c r="U3102" s="136"/>
      <c r="V3102" s="136"/>
      <c r="W3102"/>
      <c r="X3102" s="136"/>
      <c r="Y3102" s="136"/>
      <c r="Z3102" s="136"/>
      <c r="AA3102" s="136"/>
      <c r="AB3102" s="136"/>
      <c r="AC3102" s="136"/>
      <c r="AD3102" s="136"/>
      <c r="AE3102" s="136"/>
      <c r="AF3102" s="136"/>
      <c r="AG3102" s="136"/>
      <c r="AH3102" s="136"/>
      <c r="AI3102" s="136"/>
    </row>
    <row r="3103" spans="1:35" ht="15" x14ac:dyDescent="0.25">
      <c r="A3103" s="133">
        <v>170500</v>
      </c>
      <c r="B3103" s="133" t="s">
        <v>110</v>
      </c>
      <c r="C3103" s="133">
        <v>4</v>
      </c>
      <c r="D3103" s="133" t="s">
        <v>5761</v>
      </c>
      <c r="E3103" s="133">
        <v>420</v>
      </c>
      <c r="F3103" s="133" t="s">
        <v>6984</v>
      </c>
      <c r="G3103" s="133">
        <v>17050</v>
      </c>
      <c r="H3103" s="133" t="s">
        <v>110</v>
      </c>
      <c r="I3103" s="133">
        <v>337006</v>
      </c>
      <c r="J3103" s="133" t="s">
        <v>7073</v>
      </c>
      <c r="K3103" s="133" t="s">
        <v>7069</v>
      </c>
      <c r="L3103" s="135" t="str">
        <f t="shared" si="96"/>
        <v>BA</v>
      </c>
      <c r="M3103" s="131">
        <f t="shared" si="97"/>
        <v>0</v>
      </c>
      <c r="P3103" s="136"/>
      <c r="Q3103" s="136"/>
      <c r="R3103" s="136"/>
      <c r="S3103" s="136"/>
      <c r="T3103"/>
      <c r="U3103" s="136"/>
      <c r="V3103" s="136"/>
      <c r="W3103"/>
      <c r="X3103" s="136"/>
      <c r="Y3103" s="136"/>
      <c r="Z3103" s="136"/>
      <c r="AA3103" s="136"/>
      <c r="AB3103" s="136"/>
      <c r="AC3103" s="136"/>
      <c r="AD3103" s="136"/>
      <c r="AE3103" s="136"/>
      <c r="AF3103" s="136"/>
      <c r="AG3103" s="136"/>
      <c r="AH3103" s="136"/>
      <c r="AI3103" s="136"/>
    </row>
    <row r="3104" spans="1:35" ht="15" x14ac:dyDescent="0.25">
      <c r="A3104" s="133">
        <v>170500</v>
      </c>
      <c r="B3104" s="133" t="s">
        <v>110</v>
      </c>
      <c r="C3104" s="133">
        <v>4</v>
      </c>
      <c r="D3104" s="133" t="s">
        <v>5761</v>
      </c>
      <c r="E3104" s="133">
        <v>420</v>
      </c>
      <c r="F3104" s="133" t="s">
        <v>6984</v>
      </c>
      <c r="G3104" s="133">
        <v>17050</v>
      </c>
      <c r="H3104" s="133" t="s">
        <v>110</v>
      </c>
      <c r="I3104" s="133">
        <v>337010</v>
      </c>
      <c r="J3104" s="133" t="s">
        <v>7075</v>
      </c>
      <c r="K3104" s="133" t="s">
        <v>7069</v>
      </c>
      <c r="L3104" s="135" t="str">
        <f t="shared" si="96"/>
        <v>BA</v>
      </c>
      <c r="M3104" s="131">
        <f t="shared" si="97"/>
        <v>0</v>
      </c>
      <c r="P3104" s="136"/>
      <c r="Q3104" s="136"/>
      <c r="R3104" s="136"/>
      <c r="S3104" s="136"/>
      <c r="T3104"/>
      <c r="U3104" s="136"/>
      <c r="V3104" s="136"/>
      <c r="W3104"/>
      <c r="X3104" s="136"/>
      <c r="Y3104" s="136"/>
      <c r="Z3104" s="136"/>
      <c r="AA3104" s="136"/>
      <c r="AB3104" s="136"/>
      <c r="AC3104" s="136"/>
      <c r="AD3104" s="136"/>
      <c r="AE3104" s="136"/>
      <c r="AF3104" s="136"/>
      <c r="AG3104" s="136"/>
      <c r="AH3104" s="136"/>
      <c r="AI3104" s="136"/>
    </row>
    <row r="3105" spans="1:35" ht="15" x14ac:dyDescent="0.25">
      <c r="A3105" s="133">
        <v>170500</v>
      </c>
      <c r="B3105" s="133" t="s">
        <v>110</v>
      </c>
      <c r="C3105" s="133">
        <v>4</v>
      </c>
      <c r="D3105" s="133" t="s">
        <v>5761</v>
      </c>
      <c r="E3105" s="133">
        <v>420</v>
      </c>
      <c r="F3105" s="133" t="s">
        <v>6984</v>
      </c>
      <c r="G3105" s="133">
        <v>17050</v>
      </c>
      <c r="H3105" s="133" t="s">
        <v>110</v>
      </c>
      <c r="I3105" s="133">
        <v>337011</v>
      </c>
      <c r="J3105" s="133" t="s">
        <v>7077</v>
      </c>
      <c r="K3105" s="133" t="s">
        <v>7069</v>
      </c>
      <c r="L3105" s="135" t="str">
        <f t="shared" si="96"/>
        <v>BA</v>
      </c>
      <c r="M3105" s="131">
        <f t="shared" si="97"/>
        <v>0</v>
      </c>
      <c r="P3105" s="136"/>
      <c r="Q3105" s="136"/>
      <c r="R3105" s="136"/>
      <c r="S3105" s="136"/>
      <c r="T3105"/>
      <c r="U3105" s="136"/>
      <c r="V3105" s="136"/>
      <c r="W3105"/>
      <c r="X3105" s="136"/>
      <c r="Y3105" s="136"/>
      <c r="Z3105" s="136"/>
      <c r="AA3105" s="136"/>
      <c r="AB3105" s="136"/>
      <c r="AC3105" s="136"/>
      <c r="AD3105" s="136"/>
      <c r="AE3105" s="136"/>
      <c r="AF3105" s="136"/>
      <c r="AG3105" s="136"/>
      <c r="AH3105" s="136"/>
      <c r="AI3105" s="136"/>
    </row>
    <row r="3106" spans="1:35" ht="15" x14ac:dyDescent="0.25">
      <c r="A3106" s="133">
        <v>170500</v>
      </c>
      <c r="B3106" s="133" t="s">
        <v>110</v>
      </c>
      <c r="C3106" s="133">
        <v>4</v>
      </c>
      <c r="D3106" s="133" t="s">
        <v>5761</v>
      </c>
      <c r="E3106" s="133">
        <v>420</v>
      </c>
      <c r="F3106" s="133" t="s">
        <v>6984</v>
      </c>
      <c r="G3106" s="133">
        <v>17050</v>
      </c>
      <c r="H3106" s="133" t="s">
        <v>110</v>
      </c>
      <c r="I3106" s="133">
        <v>337012</v>
      </c>
      <c r="J3106" s="133" t="s">
        <v>7079</v>
      </c>
      <c r="K3106" s="133" t="s">
        <v>7069</v>
      </c>
      <c r="L3106" s="135" t="str">
        <f t="shared" si="96"/>
        <v>BA</v>
      </c>
      <c r="M3106" s="131">
        <f t="shared" si="97"/>
        <v>0</v>
      </c>
      <c r="P3106" s="136"/>
      <c r="Q3106" s="136"/>
      <c r="R3106" s="136"/>
      <c r="S3106" s="136"/>
      <c r="T3106"/>
      <c r="U3106" s="136"/>
      <c r="V3106" s="136"/>
      <c r="W3106"/>
      <c r="X3106" s="136"/>
      <c r="Y3106" s="136"/>
      <c r="Z3106" s="136"/>
      <c r="AA3106" s="136"/>
      <c r="AB3106" s="136"/>
      <c r="AC3106" s="136"/>
      <c r="AD3106" s="136"/>
      <c r="AE3106" s="136"/>
      <c r="AF3106" s="136"/>
      <c r="AG3106" s="136"/>
      <c r="AH3106" s="136"/>
      <c r="AI3106" s="136"/>
    </row>
    <row r="3107" spans="1:35" ht="15" x14ac:dyDescent="0.25">
      <c r="A3107" s="133">
        <v>170500</v>
      </c>
      <c r="B3107" s="133" t="s">
        <v>110</v>
      </c>
      <c r="C3107" s="133">
        <v>4</v>
      </c>
      <c r="D3107" s="133" t="s">
        <v>5761</v>
      </c>
      <c r="E3107" s="133">
        <v>420</v>
      </c>
      <c r="F3107" s="133" t="s">
        <v>6984</v>
      </c>
      <c r="G3107" s="133">
        <v>17050</v>
      </c>
      <c r="H3107" s="133" t="s">
        <v>110</v>
      </c>
      <c r="I3107" s="133">
        <v>337400</v>
      </c>
      <c r="J3107" s="133" t="s">
        <v>7081</v>
      </c>
      <c r="K3107" s="133" t="s">
        <v>7069</v>
      </c>
      <c r="L3107" s="135" t="str">
        <f t="shared" si="96"/>
        <v>BA</v>
      </c>
      <c r="M3107" s="131">
        <f t="shared" si="97"/>
        <v>0</v>
      </c>
      <c r="P3107" s="136"/>
      <c r="Q3107" s="136"/>
      <c r="R3107" s="136"/>
      <c r="S3107" s="136"/>
      <c r="T3107"/>
      <c r="U3107" s="136"/>
      <c r="V3107" s="136"/>
      <c r="W3107"/>
      <c r="X3107" s="136"/>
      <c r="Y3107" s="136"/>
      <c r="Z3107" s="136"/>
      <c r="AA3107" s="136"/>
      <c r="AB3107" s="136"/>
      <c r="AC3107" s="136"/>
      <c r="AD3107" s="136"/>
      <c r="AE3107" s="136"/>
      <c r="AF3107" s="136"/>
      <c r="AG3107" s="136"/>
      <c r="AH3107" s="136"/>
      <c r="AI3107" s="136"/>
    </row>
    <row r="3108" spans="1:35" ht="15" x14ac:dyDescent="0.25">
      <c r="A3108" s="133">
        <v>170500</v>
      </c>
      <c r="B3108" s="133" t="s">
        <v>110</v>
      </c>
      <c r="C3108" s="133">
        <v>4</v>
      </c>
      <c r="D3108" s="133" t="s">
        <v>5761</v>
      </c>
      <c r="E3108" s="133">
        <v>420</v>
      </c>
      <c r="F3108" s="133" t="s">
        <v>6984</v>
      </c>
      <c r="G3108" s="133">
        <v>17050</v>
      </c>
      <c r="H3108" s="133" t="s">
        <v>110</v>
      </c>
      <c r="I3108" s="133">
        <v>337500</v>
      </c>
      <c r="J3108" s="133" t="s">
        <v>7083</v>
      </c>
      <c r="K3108" s="133" t="s">
        <v>7069</v>
      </c>
      <c r="L3108" s="135" t="str">
        <f t="shared" si="96"/>
        <v>BA</v>
      </c>
      <c r="M3108" s="131">
        <f t="shared" si="97"/>
        <v>0</v>
      </c>
      <c r="P3108" s="136"/>
      <c r="Q3108" s="136"/>
      <c r="R3108" s="136"/>
      <c r="S3108" s="136"/>
      <c r="T3108"/>
      <c r="U3108" s="136"/>
      <c r="V3108" s="136"/>
      <c r="W3108"/>
      <c r="X3108" s="136"/>
      <c r="Y3108" s="136"/>
      <c r="Z3108" s="136"/>
      <c r="AA3108" s="136"/>
      <c r="AB3108" s="136"/>
      <c r="AC3108" s="136"/>
      <c r="AD3108" s="136"/>
      <c r="AE3108" s="136"/>
      <c r="AF3108" s="136"/>
      <c r="AG3108" s="136"/>
      <c r="AH3108" s="136"/>
      <c r="AI3108" s="136"/>
    </row>
    <row r="3109" spans="1:35" ht="15" x14ac:dyDescent="0.25">
      <c r="A3109" s="133">
        <v>170500</v>
      </c>
      <c r="B3109" s="133" t="s">
        <v>110</v>
      </c>
      <c r="C3109" s="133">
        <v>4</v>
      </c>
      <c r="D3109" s="133" t="s">
        <v>5761</v>
      </c>
      <c r="E3109" s="133">
        <v>420</v>
      </c>
      <c r="F3109" s="133" t="s">
        <v>6984</v>
      </c>
      <c r="G3109" s="133">
        <v>17050</v>
      </c>
      <c r="H3109" s="133" t="s">
        <v>110</v>
      </c>
      <c r="I3109" s="133">
        <v>337600</v>
      </c>
      <c r="J3109" s="133" t="s">
        <v>7085</v>
      </c>
      <c r="K3109" s="133" t="s">
        <v>7069</v>
      </c>
      <c r="L3109" s="135" t="str">
        <f t="shared" si="96"/>
        <v>BA</v>
      </c>
      <c r="M3109" s="131">
        <f t="shared" si="97"/>
        <v>0</v>
      </c>
      <c r="P3109" s="136"/>
      <c r="Q3109" s="136"/>
      <c r="R3109" s="136"/>
      <c r="S3109" s="136"/>
      <c r="T3109"/>
      <c r="U3109" s="136"/>
      <c r="V3109" s="136"/>
      <c r="W3109"/>
      <c r="X3109" s="136"/>
      <c r="Y3109" s="136"/>
      <c r="Z3109" s="136"/>
      <c r="AA3109" s="136"/>
      <c r="AB3109" s="136"/>
      <c r="AC3109" s="136"/>
      <c r="AD3109" s="136"/>
      <c r="AE3109" s="136"/>
      <c r="AF3109" s="136"/>
      <c r="AG3109" s="136"/>
      <c r="AH3109" s="136"/>
      <c r="AI3109" s="136"/>
    </row>
    <row r="3110" spans="1:35" ht="15" x14ac:dyDescent="0.25">
      <c r="A3110" s="133">
        <v>170501</v>
      </c>
      <c r="B3110" s="133" t="s">
        <v>7086</v>
      </c>
      <c r="C3110" s="133">
        <v>4</v>
      </c>
      <c r="D3110" s="133" t="s">
        <v>5761</v>
      </c>
      <c r="E3110" s="133">
        <v>420</v>
      </c>
      <c r="F3110" s="133" t="s">
        <v>6984</v>
      </c>
      <c r="G3110" s="133">
        <v>17050</v>
      </c>
      <c r="H3110" s="133" t="s">
        <v>110</v>
      </c>
      <c r="I3110" s="133">
        <v>337110</v>
      </c>
      <c r="J3110" s="133" t="s">
        <v>7088</v>
      </c>
      <c r="K3110" s="133" t="s">
        <v>7069</v>
      </c>
      <c r="L3110" s="135" t="str">
        <f t="shared" si="96"/>
        <v>BA</v>
      </c>
      <c r="M3110" s="131">
        <f t="shared" si="97"/>
        <v>0</v>
      </c>
      <c r="P3110" s="136"/>
      <c r="Q3110" s="136"/>
      <c r="R3110" s="136"/>
      <c r="S3110" s="136"/>
      <c r="T3110"/>
      <c r="U3110" s="136"/>
      <c r="V3110" s="136"/>
      <c r="W3110"/>
      <c r="X3110" s="136"/>
      <c r="Y3110" s="136"/>
      <c r="Z3110" s="136"/>
      <c r="AA3110" s="136"/>
      <c r="AB3110" s="136"/>
      <c r="AC3110" s="136"/>
      <c r="AD3110" s="136"/>
      <c r="AE3110" s="136"/>
      <c r="AF3110" s="136"/>
      <c r="AG3110" s="136"/>
      <c r="AH3110" s="136"/>
      <c r="AI3110" s="136"/>
    </row>
    <row r="3111" spans="1:35" ht="15" x14ac:dyDescent="0.25">
      <c r="A3111" s="133">
        <v>170502</v>
      </c>
      <c r="B3111" s="133" t="s">
        <v>7089</v>
      </c>
      <c r="C3111" s="133">
        <v>4</v>
      </c>
      <c r="D3111" s="133" t="s">
        <v>5761</v>
      </c>
      <c r="E3111" s="133">
        <v>420</v>
      </c>
      <c r="F3111" s="133" t="s">
        <v>6984</v>
      </c>
      <c r="G3111" s="133">
        <v>17050</v>
      </c>
      <c r="H3111" s="133" t="s">
        <v>110</v>
      </c>
      <c r="I3111" s="133">
        <v>337220</v>
      </c>
      <c r="J3111" s="133" t="s">
        <v>7091</v>
      </c>
      <c r="K3111" s="133" t="s">
        <v>7069</v>
      </c>
      <c r="L3111" s="135" t="str">
        <f t="shared" si="96"/>
        <v>BA</v>
      </c>
      <c r="M3111" s="131">
        <f t="shared" si="97"/>
        <v>0</v>
      </c>
      <c r="P3111" s="136"/>
      <c r="Q3111" s="136"/>
      <c r="R3111" s="136"/>
      <c r="S3111" s="136"/>
      <c r="T3111"/>
      <c r="U3111" s="136"/>
      <c r="V3111" s="136"/>
      <c r="W3111"/>
      <c r="X3111" s="136"/>
      <c r="Y3111" s="136"/>
      <c r="Z3111" s="136"/>
      <c r="AA3111" s="136"/>
      <c r="AB3111" s="136"/>
      <c r="AC3111" s="136"/>
      <c r="AD3111" s="136"/>
      <c r="AE3111" s="136"/>
      <c r="AF3111" s="136"/>
      <c r="AG3111" s="136"/>
      <c r="AH3111" s="136"/>
      <c r="AI3111" s="136"/>
    </row>
    <row r="3112" spans="1:35" ht="15" x14ac:dyDescent="0.25">
      <c r="A3112" s="133">
        <v>170503</v>
      </c>
      <c r="B3112" s="133" t="s">
        <v>7092</v>
      </c>
      <c r="C3112" s="133">
        <v>4</v>
      </c>
      <c r="D3112" s="133" t="s">
        <v>5761</v>
      </c>
      <c r="E3112" s="133">
        <v>420</v>
      </c>
      <c r="F3112" s="133" t="s">
        <v>6984</v>
      </c>
      <c r="G3112" s="133">
        <v>17050</v>
      </c>
      <c r="H3112" s="133" t="s">
        <v>110</v>
      </c>
      <c r="I3112" s="133">
        <v>337120</v>
      </c>
      <c r="J3112" s="133" t="s">
        <v>7094</v>
      </c>
      <c r="K3112" s="133" t="s">
        <v>7069</v>
      </c>
      <c r="L3112" s="135" t="str">
        <f t="shared" si="96"/>
        <v>BA</v>
      </c>
      <c r="M3112" s="131">
        <f t="shared" si="97"/>
        <v>0</v>
      </c>
      <c r="P3112" s="136"/>
      <c r="Q3112" s="136"/>
      <c r="R3112" s="136"/>
      <c r="S3112" s="136"/>
      <c r="T3112"/>
      <c r="U3112" s="136"/>
      <c r="V3112" s="136"/>
      <c r="W3112"/>
      <c r="X3112" s="136"/>
      <c r="Y3112" s="136"/>
      <c r="Z3112" s="136"/>
      <c r="AA3112" s="136"/>
      <c r="AB3112" s="136"/>
      <c r="AC3112" s="136"/>
      <c r="AD3112" s="136"/>
      <c r="AE3112" s="136"/>
      <c r="AF3112" s="136"/>
      <c r="AG3112" s="136"/>
      <c r="AH3112" s="136"/>
      <c r="AI3112" s="136"/>
    </row>
    <row r="3113" spans="1:35" ht="15" x14ac:dyDescent="0.25">
      <c r="A3113" s="133">
        <v>170503</v>
      </c>
      <c r="B3113" s="133" t="s">
        <v>7092</v>
      </c>
      <c r="C3113" s="133">
        <v>4</v>
      </c>
      <c r="D3113" s="133" t="s">
        <v>5761</v>
      </c>
      <c r="E3113" s="133">
        <v>420</v>
      </c>
      <c r="F3113" s="133" t="s">
        <v>6984</v>
      </c>
      <c r="G3113" s="133">
        <v>17050</v>
      </c>
      <c r="H3113" s="133" t="s">
        <v>110</v>
      </c>
      <c r="I3113" s="133">
        <v>337125</v>
      </c>
      <c r="J3113" s="133" t="s">
        <v>7096</v>
      </c>
      <c r="K3113" s="133" t="s">
        <v>7069</v>
      </c>
      <c r="L3113" s="135" t="str">
        <f t="shared" si="96"/>
        <v>BA</v>
      </c>
      <c r="M3113" s="131">
        <f t="shared" si="97"/>
        <v>0</v>
      </c>
      <c r="P3113" s="136"/>
      <c r="Q3113" s="136"/>
      <c r="R3113" s="136"/>
      <c r="S3113" s="136"/>
      <c r="T3113"/>
      <c r="U3113" s="136"/>
      <c r="V3113" s="136"/>
      <c r="W3113"/>
      <c r="X3113" s="136"/>
      <c r="Y3113" s="136"/>
      <c r="Z3113" s="136"/>
      <c r="AA3113" s="136"/>
      <c r="AB3113" s="136"/>
      <c r="AC3113" s="136"/>
      <c r="AD3113" s="136"/>
      <c r="AE3113" s="136"/>
      <c r="AF3113" s="136"/>
      <c r="AG3113" s="136"/>
      <c r="AH3113" s="136"/>
      <c r="AI3113" s="136"/>
    </row>
    <row r="3114" spans="1:35" ht="15" x14ac:dyDescent="0.25">
      <c r="A3114" s="133">
        <v>170503</v>
      </c>
      <c r="B3114" s="133" t="s">
        <v>7092</v>
      </c>
      <c r="C3114" s="133">
        <v>4</v>
      </c>
      <c r="D3114" s="133" t="s">
        <v>5761</v>
      </c>
      <c r="E3114" s="133">
        <v>420</v>
      </c>
      <c r="F3114" s="133" t="s">
        <v>6984</v>
      </c>
      <c r="G3114" s="133">
        <v>17050</v>
      </c>
      <c r="H3114" s="133" t="s">
        <v>110</v>
      </c>
      <c r="I3114" s="133">
        <v>337210</v>
      </c>
      <c r="J3114" s="133" t="s">
        <v>7098</v>
      </c>
      <c r="K3114" s="133" t="s">
        <v>7069</v>
      </c>
      <c r="L3114" s="135" t="str">
        <f t="shared" si="96"/>
        <v>BA</v>
      </c>
      <c r="M3114" s="131">
        <f t="shared" si="97"/>
        <v>0</v>
      </c>
      <c r="P3114" s="136"/>
      <c r="Q3114" s="136"/>
      <c r="R3114" s="136"/>
      <c r="S3114" s="136"/>
      <c r="T3114"/>
      <c r="U3114" s="136"/>
      <c r="V3114" s="136"/>
      <c r="W3114"/>
      <c r="X3114" s="136"/>
      <c r="Y3114" s="136"/>
      <c r="Z3114" s="136"/>
      <c r="AA3114" s="136"/>
      <c r="AB3114" s="136"/>
      <c r="AC3114" s="136"/>
      <c r="AD3114" s="136"/>
      <c r="AE3114" s="136"/>
      <c r="AF3114" s="136"/>
      <c r="AG3114" s="136"/>
      <c r="AH3114" s="136"/>
      <c r="AI3114" s="136"/>
    </row>
    <row r="3115" spans="1:35" ht="15" x14ac:dyDescent="0.25">
      <c r="A3115" s="133">
        <v>170504</v>
      </c>
      <c r="B3115" s="133" t="s">
        <v>7099</v>
      </c>
      <c r="C3115" s="133">
        <v>4</v>
      </c>
      <c r="D3115" s="133" t="s">
        <v>5761</v>
      </c>
      <c r="E3115" s="133">
        <v>420</v>
      </c>
      <c r="F3115" s="133" t="s">
        <v>6984</v>
      </c>
      <c r="G3115" s="133">
        <v>17050</v>
      </c>
      <c r="H3115" s="133" t="s">
        <v>110</v>
      </c>
      <c r="I3115" s="133">
        <v>337310</v>
      </c>
      <c r="J3115" s="133" t="s">
        <v>7101</v>
      </c>
      <c r="K3115" s="133" t="s">
        <v>7069</v>
      </c>
      <c r="L3115" s="135" t="str">
        <f t="shared" si="96"/>
        <v>BA</v>
      </c>
      <c r="M3115" s="131">
        <f t="shared" si="97"/>
        <v>0</v>
      </c>
      <c r="P3115" s="136"/>
      <c r="Q3115" s="136"/>
      <c r="R3115" s="136"/>
      <c r="S3115" s="136"/>
      <c r="T3115"/>
      <c r="U3115" s="136"/>
      <c r="V3115" s="136"/>
      <c r="W3115"/>
      <c r="X3115" s="136"/>
      <c r="Y3115" s="136"/>
      <c r="Z3115" s="136"/>
      <c r="AA3115" s="136"/>
      <c r="AB3115" s="136"/>
      <c r="AC3115" s="136"/>
      <c r="AD3115" s="136"/>
      <c r="AE3115" s="136"/>
      <c r="AF3115" s="136"/>
      <c r="AG3115" s="136"/>
      <c r="AH3115" s="136"/>
      <c r="AI3115" s="136"/>
    </row>
    <row r="3116" spans="1:35" ht="15" x14ac:dyDescent="0.25">
      <c r="A3116" s="133">
        <v>170504</v>
      </c>
      <c r="B3116" s="133" t="s">
        <v>7099</v>
      </c>
      <c r="C3116" s="133">
        <v>4</v>
      </c>
      <c r="D3116" s="133" t="s">
        <v>5761</v>
      </c>
      <c r="E3116" s="133">
        <v>420</v>
      </c>
      <c r="F3116" s="133" t="s">
        <v>6984</v>
      </c>
      <c r="G3116" s="133">
        <v>17050</v>
      </c>
      <c r="H3116" s="133" t="s">
        <v>110</v>
      </c>
      <c r="I3116" s="133">
        <v>337320</v>
      </c>
      <c r="J3116" s="133" t="s">
        <v>7103</v>
      </c>
      <c r="K3116" s="133" t="s">
        <v>7069</v>
      </c>
      <c r="L3116" s="135" t="str">
        <f t="shared" si="96"/>
        <v>BA</v>
      </c>
      <c r="M3116" s="131">
        <f t="shared" si="97"/>
        <v>0</v>
      </c>
      <c r="P3116" s="136"/>
      <c r="Q3116" s="136"/>
      <c r="R3116" s="136"/>
      <c r="S3116" s="136"/>
      <c r="T3116"/>
      <c r="U3116" s="136"/>
      <c r="V3116" s="136"/>
      <c r="W3116"/>
      <c r="X3116" s="136"/>
      <c r="Y3116" s="136"/>
      <c r="Z3116" s="136"/>
      <c r="AA3116" s="136"/>
      <c r="AB3116" s="136"/>
      <c r="AC3116" s="136"/>
      <c r="AD3116" s="136"/>
      <c r="AE3116" s="136"/>
      <c r="AF3116" s="136"/>
      <c r="AG3116" s="136"/>
      <c r="AH3116" s="136"/>
      <c r="AI3116" s="136"/>
    </row>
    <row r="3117" spans="1:35" ht="15" x14ac:dyDescent="0.25">
      <c r="A3117" s="133" t="s">
        <v>7104</v>
      </c>
      <c r="B3117" s="133" t="s">
        <v>7105</v>
      </c>
      <c r="C3117" s="133">
        <v>4</v>
      </c>
      <c r="D3117" s="133" t="s">
        <v>5761</v>
      </c>
      <c r="E3117" s="133">
        <v>420</v>
      </c>
      <c r="F3117" s="133" t="s">
        <v>6984</v>
      </c>
      <c r="G3117" s="133">
        <v>17050</v>
      </c>
      <c r="H3117" s="133" t="s">
        <v>110</v>
      </c>
      <c r="I3117" s="133"/>
      <c r="J3117" s="133"/>
      <c r="K3117" s="133"/>
      <c r="L3117" s="135" t="str">
        <f t="shared" si="96"/>
        <v>BA</v>
      </c>
      <c r="M3117" s="131">
        <f t="shared" si="97"/>
        <v>0</v>
      </c>
      <c r="P3117" s="136"/>
      <c r="Q3117" s="136"/>
      <c r="R3117" s="136"/>
      <c r="S3117" s="136"/>
      <c r="T3117"/>
      <c r="U3117" s="136"/>
      <c r="V3117" s="136"/>
      <c r="W3117"/>
      <c r="X3117" s="136"/>
      <c r="Y3117" s="136"/>
      <c r="Z3117" s="136"/>
      <c r="AA3117" s="136"/>
      <c r="AB3117" s="136"/>
      <c r="AC3117" s="136"/>
      <c r="AD3117" s="136"/>
      <c r="AE3117" s="136"/>
      <c r="AF3117" s="136"/>
      <c r="AG3117" s="136"/>
      <c r="AH3117" s="136"/>
      <c r="AI3117" s="136"/>
    </row>
    <row r="3118" spans="1:35" ht="15" x14ac:dyDescent="0.25">
      <c r="A3118" s="133" t="s">
        <v>7106</v>
      </c>
      <c r="B3118" s="133" t="s">
        <v>7107</v>
      </c>
      <c r="C3118" s="133">
        <v>4</v>
      </c>
      <c r="D3118" s="133" t="s">
        <v>5761</v>
      </c>
      <c r="E3118" s="133">
        <v>420</v>
      </c>
      <c r="F3118" s="133" t="s">
        <v>6984</v>
      </c>
      <c r="G3118" s="133">
        <v>17050</v>
      </c>
      <c r="H3118" s="133" t="s">
        <v>110</v>
      </c>
      <c r="I3118" s="133"/>
      <c r="J3118" s="133"/>
      <c r="K3118" s="133"/>
      <c r="L3118" s="135" t="str">
        <f t="shared" si="96"/>
        <v>BA</v>
      </c>
      <c r="M3118" s="131">
        <f t="shared" si="97"/>
        <v>0</v>
      </c>
      <c r="P3118" s="136"/>
      <c r="Q3118" s="136"/>
      <c r="R3118" s="136"/>
      <c r="S3118" s="136"/>
      <c r="T3118"/>
      <c r="U3118" s="136"/>
      <c r="V3118" s="136"/>
      <c r="W3118"/>
      <c r="X3118" s="136"/>
      <c r="Y3118" s="136"/>
      <c r="Z3118" s="136"/>
      <c r="AA3118" s="136"/>
      <c r="AB3118" s="136"/>
      <c r="AC3118" s="136"/>
      <c r="AD3118" s="136"/>
      <c r="AE3118" s="136"/>
      <c r="AF3118" s="136"/>
      <c r="AG3118" s="136"/>
      <c r="AH3118" s="136"/>
      <c r="AI3118" s="136"/>
    </row>
    <row r="3119" spans="1:35" ht="15" x14ac:dyDescent="0.25">
      <c r="A3119" s="133" t="s">
        <v>7108</v>
      </c>
      <c r="B3119" s="133" t="s">
        <v>7109</v>
      </c>
      <c r="C3119" s="133">
        <v>4</v>
      </c>
      <c r="D3119" s="133" t="s">
        <v>5761</v>
      </c>
      <c r="E3119" s="133">
        <v>420</v>
      </c>
      <c r="F3119" s="133" t="s">
        <v>6984</v>
      </c>
      <c r="G3119" s="133">
        <v>17050</v>
      </c>
      <c r="H3119" s="133" t="s">
        <v>110</v>
      </c>
      <c r="I3119" s="133"/>
      <c r="J3119" s="133"/>
      <c r="K3119" s="133"/>
      <c r="L3119" s="135" t="str">
        <f t="shared" si="96"/>
        <v>BA</v>
      </c>
      <c r="M3119" s="131">
        <f t="shared" si="97"/>
        <v>0</v>
      </c>
      <c r="P3119" s="136"/>
      <c r="Q3119" s="136"/>
      <c r="R3119" s="136"/>
      <c r="S3119" s="136"/>
      <c r="T3119"/>
      <c r="U3119" s="136"/>
      <c r="V3119" s="136"/>
      <c r="W3119"/>
      <c r="X3119" s="136"/>
      <c r="Y3119" s="136"/>
      <c r="Z3119" s="136"/>
      <c r="AA3119" s="136"/>
      <c r="AB3119" s="136"/>
      <c r="AC3119" s="136"/>
      <c r="AD3119" s="136"/>
      <c r="AE3119" s="136"/>
      <c r="AF3119" s="136"/>
      <c r="AG3119" s="136"/>
      <c r="AH3119" s="136"/>
      <c r="AI3119" s="136"/>
    </row>
    <row r="3120" spans="1:35" ht="30" x14ac:dyDescent="0.25">
      <c r="A3120" s="133" t="s">
        <v>7110</v>
      </c>
      <c r="B3120" s="133" t="s">
        <v>7111</v>
      </c>
      <c r="C3120" s="133">
        <v>4</v>
      </c>
      <c r="D3120" s="133" t="s">
        <v>5761</v>
      </c>
      <c r="E3120" s="133">
        <v>420</v>
      </c>
      <c r="F3120" s="133" t="s">
        <v>6984</v>
      </c>
      <c r="G3120" s="133">
        <v>17050</v>
      </c>
      <c r="H3120" s="133" t="s">
        <v>110</v>
      </c>
      <c r="I3120" s="133"/>
      <c r="J3120" s="133"/>
      <c r="K3120" s="133"/>
      <c r="L3120" s="135" t="str">
        <f t="shared" si="96"/>
        <v>BA</v>
      </c>
      <c r="M3120" s="131">
        <f t="shared" si="97"/>
        <v>0</v>
      </c>
      <c r="P3120" s="136"/>
      <c r="Q3120" s="136"/>
      <c r="R3120" s="136"/>
      <c r="S3120" s="136"/>
      <c r="T3120"/>
      <c r="U3120" s="136"/>
      <c r="V3120" s="136"/>
      <c r="W3120"/>
      <c r="X3120" s="136"/>
      <c r="Y3120" s="136"/>
      <c r="Z3120" s="136"/>
      <c r="AA3120" s="136"/>
      <c r="AB3120" s="136"/>
      <c r="AC3120" s="136"/>
      <c r="AD3120" s="136"/>
      <c r="AE3120" s="136"/>
      <c r="AF3120" s="136"/>
      <c r="AG3120" s="136"/>
      <c r="AH3120" s="136"/>
      <c r="AI3120" s="136"/>
    </row>
    <row r="3121" spans="1:35" ht="15" x14ac:dyDescent="0.25">
      <c r="A3121" s="133" t="s">
        <v>7112</v>
      </c>
      <c r="B3121" s="133" t="s">
        <v>7113</v>
      </c>
      <c r="C3121" s="133">
        <v>4</v>
      </c>
      <c r="D3121" s="133" t="s">
        <v>5761</v>
      </c>
      <c r="E3121" s="133">
        <v>420</v>
      </c>
      <c r="F3121" s="133" t="s">
        <v>6984</v>
      </c>
      <c r="G3121" s="133">
        <v>17050</v>
      </c>
      <c r="H3121" s="133" t="s">
        <v>110</v>
      </c>
      <c r="I3121" s="133"/>
      <c r="J3121" s="133"/>
      <c r="K3121" s="133"/>
      <c r="L3121" s="135" t="str">
        <f t="shared" si="96"/>
        <v>BA</v>
      </c>
      <c r="M3121" s="131">
        <f t="shared" si="97"/>
        <v>0</v>
      </c>
      <c r="P3121" s="136"/>
      <c r="Q3121" s="136"/>
      <c r="R3121" s="136"/>
      <c r="S3121" s="136"/>
      <c r="T3121"/>
      <c r="U3121" s="136"/>
      <c r="V3121" s="136"/>
      <c r="W3121"/>
      <c r="X3121" s="136"/>
      <c r="Y3121" s="136"/>
      <c r="Z3121" s="136"/>
      <c r="AA3121" s="136"/>
      <c r="AB3121" s="136"/>
      <c r="AC3121" s="136"/>
      <c r="AD3121" s="136"/>
      <c r="AE3121" s="136"/>
      <c r="AF3121" s="136"/>
      <c r="AG3121" s="136"/>
      <c r="AH3121" s="136"/>
      <c r="AI3121" s="136"/>
    </row>
    <row r="3122" spans="1:35" ht="30" x14ac:dyDescent="0.25">
      <c r="A3122" s="133" t="s">
        <v>7114</v>
      </c>
      <c r="B3122" s="133" t="s">
        <v>7115</v>
      </c>
      <c r="C3122" s="133">
        <v>4</v>
      </c>
      <c r="D3122" s="133" t="s">
        <v>5761</v>
      </c>
      <c r="E3122" s="133">
        <v>420</v>
      </c>
      <c r="F3122" s="133" t="s">
        <v>6984</v>
      </c>
      <c r="G3122" s="133">
        <v>17050</v>
      </c>
      <c r="H3122" s="133" t="s">
        <v>110</v>
      </c>
      <c r="I3122" s="133"/>
      <c r="J3122" s="133"/>
      <c r="K3122" s="133"/>
      <c r="L3122" s="135" t="str">
        <f t="shared" si="96"/>
        <v>BA</v>
      </c>
      <c r="M3122" s="131">
        <f t="shared" si="97"/>
        <v>0</v>
      </c>
      <c r="P3122" s="136"/>
      <c r="Q3122" s="136"/>
      <c r="R3122" s="136"/>
      <c r="S3122" s="136"/>
      <c r="T3122"/>
      <c r="U3122" s="136"/>
      <c r="V3122" s="136"/>
      <c r="W3122"/>
      <c r="X3122" s="136"/>
      <c r="Y3122" s="136"/>
      <c r="Z3122" s="136"/>
      <c r="AA3122" s="136"/>
      <c r="AB3122" s="136"/>
      <c r="AC3122" s="136"/>
      <c r="AD3122" s="136"/>
      <c r="AE3122" s="136"/>
      <c r="AF3122" s="136"/>
      <c r="AG3122" s="136"/>
      <c r="AH3122" s="136"/>
      <c r="AI3122" s="136"/>
    </row>
    <row r="3123" spans="1:35" ht="30" x14ac:dyDescent="0.25">
      <c r="A3123" s="133" t="s">
        <v>7118</v>
      </c>
      <c r="B3123" s="133" t="s">
        <v>7119</v>
      </c>
      <c r="C3123" s="133">
        <v>4</v>
      </c>
      <c r="D3123" s="133" t="s">
        <v>5761</v>
      </c>
      <c r="E3123" s="133">
        <v>420</v>
      </c>
      <c r="F3123" s="133" t="s">
        <v>6984</v>
      </c>
      <c r="G3123" s="133">
        <v>17052</v>
      </c>
      <c r="H3123" s="133" t="s">
        <v>7117</v>
      </c>
      <c r="I3123" s="133"/>
      <c r="J3123" s="133"/>
      <c r="K3123" s="133"/>
      <c r="L3123" s="135" t="str">
        <f t="shared" si="96"/>
        <v>BA</v>
      </c>
      <c r="M3123" s="131">
        <f t="shared" si="97"/>
        <v>0</v>
      </c>
      <c r="P3123" s="136"/>
      <c r="Q3123" s="136"/>
      <c r="R3123" s="136"/>
      <c r="S3123" s="136"/>
      <c r="T3123"/>
      <c r="U3123" s="136"/>
      <c r="V3123" s="136"/>
      <c r="W3123"/>
      <c r="X3123" s="136"/>
      <c r="Y3123" s="136"/>
      <c r="Z3123" s="136"/>
      <c r="AA3123" s="136"/>
      <c r="AB3123" s="136"/>
      <c r="AC3123" s="136"/>
      <c r="AD3123" s="136"/>
      <c r="AE3123" s="136"/>
      <c r="AF3123" s="136"/>
      <c r="AG3123" s="136"/>
      <c r="AH3123" s="136"/>
      <c r="AI3123" s="136"/>
    </row>
    <row r="3124" spans="1:35" ht="30" x14ac:dyDescent="0.25">
      <c r="A3124" s="133" t="s">
        <v>7122</v>
      </c>
      <c r="B3124" s="133" t="s">
        <v>7123</v>
      </c>
      <c r="C3124" s="133">
        <v>4</v>
      </c>
      <c r="D3124" s="133" t="s">
        <v>5761</v>
      </c>
      <c r="E3124" s="133">
        <v>420</v>
      </c>
      <c r="F3124" s="133" t="s">
        <v>6984</v>
      </c>
      <c r="G3124" s="133">
        <v>17053</v>
      </c>
      <c r="H3124" s="133" t="s">
        <v>7121</v>
      </c>
      <c r="I3124" s="133"/>
      <c r="J3124" s="133"/>
      <c r="K3124" s="133"/>
      <c r="L3124" s="135" t="str">
        <f t="shared" si="96"/>
        <v>BA</v>
      </c>
      <c r="M3124" s="131">
        <f t="shared" si="97"/>
        <v>0</v>
      </c>
      <c r="P3124" s="136"/>
      <c r="Q3124" s="136"/>
      <c r="R3124" s="136"/>
      <c r="S3124" s="136"/>
      <c r="T3124"/>
      <c r="U3124" s="136"/>
      <c r="V3124" s="136"/>
      <c r="W3124"/>
      <c r="X3124" s="136"/>
      <c r="Y3124" s="136"/>
      <c r="Z3124" s="136"/>
      <c r="AA3124" s="136"/>
      <c r="AB3124" s="136"/>
      <c r="AC3124" s="136"/>
      <c r="AD3124" s="136"/>
      <c r="AE3124" s="136"/>
      <c r="AF3124" s="136"/>
      <c r="AG3124" s="136"/>
      <c r="AH3124" s="136"/>
      <c r="AI3124" s="136"/>
    </row>
    <row r="3125" spans="1:35" ht="15" x14ac:dyDescent="0.25">
      <c r="A3125" s="133" t="s">
        <v>7126</v>
      </c>
      <c r="B3125" s="133" t="s">
        <v>7127</v>
      </c>
      <c r="C3125" s="133">
        <v>4</v>
      </c>
      <c r="D3125" s="133" t="s">
        <v>5761</v>
      </c>
      <c r="E3125" s="133">
        <v>420</v>
      </c>
      <c r="F3125" s="133" t="s">
        <v>6984</v>
      </c>
      <c r="G3125" s="133">
        <v>17054</v>
      </c>
      <c r="H3125" s="133" t="s">
        <v>7125</v>
      </c>
      <c r="I3125" s="133"/>
      <c r="J3125" s="133"/>
      <c r="K3125" s="133"/>
      <c r="L3125" s="135" t="str">
        <f t="shared" si="96"/>
        <v>BA</v>
      </c>
      <c r="M3125" s="131">
        <f t="shared" si="97"/>
        <v>0</v>
      </c>
      <c r="P3125" s="136"/>
      <c r="Q3125" s="136"/>
      <c r="R3125" s="136"/>
      <c r="S3125" s="136"/>
      <c r="T3125"/>
      <c r="U3125" s="136"/>
      <c r="V3125" s="136"/>
      <c r="W3125"/>
      <c r="X3125" s="136"/>
      <c r="Y3125" s="136"/>
      <c r="Z3125" s="136"/>
      <c r="AA3125" s="136"/>
      <c r="AB3125" s="136"/>
      <c r="AC3125" s="136"/>
      <c r="AD3125" s="136"/>
      <c r="AE3125" s="136"/>
      <c r="AF3125" s="136"/>
      <c r="AG3125" s="136"/>
      <c r="AH3125" s="136"/>
      <c r="AI3125" s="136"/>
    </row>
    <row r="3126" spans="1:35" ht="15" x14ac:dyDescent="0.25">
      <c r="A3126" s="133">
        <v>170560</v>
      </c>
      <c r="B3126" s="133" t="s">
        <v>7129</v>
      </c>
      <c r="C3126" s="133">
        <v>4</v>
      </c>
      <c r="D3126" s="133" t="s">
        <v>5761</v>
      </c>
      <c r="E3126" s="133">
        <v>420</v>
      </c>
      <c r="F3126" s="133" t="s">
        <v>6984</v>
      </c>
      <c r="G3126" s="133">
        <v>17056</v>
      </c>
      <c r="H3126" s="133" t="s">
        <v>7129</v>
      </c>
      <c r="I3126" s="133">
        <v>332319</v>
      </c>
      <c r="J3126" s="133" t="s">
        <v>7129</v>
      </c>
      <c r="K3126" s="133" t="s">
        <v>990</v>
      </c>
      <c r="L3126" s="135" t="str">
        <f t="shared" si="96"/>
        <v>BA</v>
      </c>
      <c r="M3126" s="131">
        <f t="shared" si="97"/>
        <v>0</v>
      </c>
      <c r="P3126" s="136"/>
      <c r="Q3126" s="136"/>
      <c r="R3126" s="136"/>
      <c r="S3126" s="136"/>
      <c r="T3126"/>
      <c r="U3126" s="136"/>
      <c r="V3126" s="136"/>
      <c r="W3126"/>
      <c r="X3126" s="136"/>
      <c r="Y3126" s="136"/>
      <c r="Z3126" s="136"/>
      <c r="AA3126" s="136"/>
      <c r="AB3126" s="136"/>
      <c r="AC3126" s="136"/>
      <c r="AD3126" s="136"/>
      <c r="AE3126" s="136"/>
      <c r="AF3126" s="136"/>
      <c r="AG3126" s="136"/>
      <c r="AH3126" s="136"/>
      <c r="AI3126" s="136"/>
    </row>
    <row r="3127" spans="1:35" ht="15" x14ac:dyDescent="0.25">
      <c r="A3127" s="133">
        <v>170310</v>
      </c>
      <c r="B3127" s="133" t="s">
        <v>7009</v>
      </c>
      <c r="C3127" s="133">
        <v>4</v>
      </c>
      <c r="D3127" s="133" t="s">
        <v>5761</v>
      </c>
      <c r="E3127" s="133">
        <v>420</v>
      </c>
      <c r="F3127" s="133" t="s">
        <v>6984</v>
      </c>
      <c r="G3127" s="133">
        <v>17071</v>
      </c>
      <c r="H3127" s="133" t="s">
        <v>7132</v>
      </c>
      <c r="I3127" s="133">
        <v>332300</v>
      </c>
      <c r="J3127" s="133" t="s">
        <v>7009</v>
      </c>
      <c r="K3127" s="133" t="s">
        <v>990</v>
      </c>
      <c r="L3127" s="135" t="str">
        <f t="shared" si="96"/>
        <v>BA</v>
      </c>
      <c r="M3127" s="131">
        <f t="shared" si="97"/>
        <v>0</v>
      </c>
      <c r="P3127" s="136"/>
      <c r="Q3127" s="136"/>
      <c r="R3127" s="136"/>
      <c r="S3127" s="136"/>
      <c r="T3127"/>
      <c r="U3127" s="136"/>
      <c r="V3127" s="136"/>
      <c r="W3127"/>
      <c r="X3127" s="136"/>
      <c r="Y3127" s="136"/>
      <c r="Z3127" s="136"/>
      <c r="AA3127" s="136"/>
      <c r="AB3127" s="136"/>
      <c r="AC3127" s="136"/>
      <c r="AD3127" s="136"/>
      <c r="AE3127" s="136"/>
      <c r="AF3127" s="136"/>
      <c r="AG3127" s="136"/>
      <c r="AH3127" s="136"/>
      <c r="AI3127" s="136"/>
    </row>
    <row r="3128" spans="1:35" ht="15" x14ac:dyDescent="0.25">
      <c r="A3128" s="133">
        <v>170310</v>
      </c>
      <c r="B3128" s="133" t="s">
        <v>7009</v>
      </c>
      <c r="C3128" s="133">
        <v>4</v>
      </c>
      <c r="D3128" s="133" t="s">
        <v>5761</v>
      </c>
      <c r="E3128" s="133">
        <v>420</v>
      </c>
      <c r="F3128" s="133" t="s">
        <v>6984</v>
      </c>
      <c r="G3128" s="133">
        <v>17071</v>
      </c>
      <c r="H3128" s="133" t="s">
        <v>7132</v>
      </c>
      <c r="I3128" s="133">
        <v>332310</v>
      </c>
      <c r="J3128" s="133" t="s">
        <v>7132</v>
      </c>
      <c r="K3128" s="133" t="s">
        <v>990</v>
      </c>
      <c r="L3128" s="135" t="str">
        <f t="shared" si="96"/>
        <v>BA</v>
      </c>
      <c r="M3128" s="131">
        <f t="shared" si="97"/>
        <v>0</v>
      </c>
      <c r="P3128" s="136"/>
      <c r="Q3128" s="136"/>
      <c r="R3128" s="136"/>
      <c r="S3128" s="136"/>
      <c r="T3128"/>
      <c r="U3128" s="136"/>
      <c r="V3128" s="136"/>
      <c r="W3128"/>
      <c r="X3128" s="136"/>
      <c r="Y3128" s="136"/>
      <c r="Z3128" s="136"/>
      <c r="AA3128" s="136"/>
      <c r="AB3128" s="136"/>
      <c r="AC3128" s="136"/>
      <c r="AD3128" s="136"/>
      <c r="AE3128" s="136"/>
      <c r="AF3128" s="136"/>
      <c r="AG3128" s="136"/>
      <c r="AH3128" s="136"/>
      <c r="AI3128" s="136"/>
    </row>
    <row r="3129" spans="1:35" ht="15" x14ac:dyDescent="0.25">
      <c r="A3129" s="133">
        <v>170310</v>
      </c>
      <c r="B3129" s="133" t="s">
        <v>7009</v>
      </c>
      <c r="C3129" s="133">
        <v>4</v>
      </c>
      <c r="D3129" s="133" t="s">
        <v>5761</v>
      </c>
      <c r="E3129" s="133">
        <v>420</v>
      </c>
      <c r="F3129" s="133" t="s">
        <v>6984</v>
      </c>
      <c r="G3129" s="133">
        <v>17071</v>
      </c>
      <c r="H3129" s="133" t="s">
        <v>7132</v>
      </c>
      <c r="I3129" s="133">
        <v>332382</v>
      </c>
      <c r="J3129" s="133" t="s">
        <v>7136</v>
      </c>
      <c r="K3129" s="133" t="s">
        <v>990</v>
      </c>
      <c r="L3129" s="135" t="str">
        <f t="shared" si="96"/>
        <v>BA</v>
      </c>
      <c r="M3129" s="131">
        <f t="shared" si="97"/>
        <v>0</v>
      </c>
      <c r="P3129" s="136"/>
      <c r="Q3129" s="136"/>
      <c r="R3129" s="136"/>
      <c r="S3129" s="136"/>
      <c r="T3129"/>
      <c r="U3129" s="136"/>
      <c r="V3129" s="136"/>
      <c r="W3129"/>
      <c r="X3129" s="136"/>
      <c r="Y3129" s="136"/>
      <c r="Z3129" s="136"/>
      <c r="AA3129" s="136"/>
      <c r="AB3129" s="136"/>
      <c r="AC3129" s="136"/>
      <c r="AD3129" s="136"/>
      <c r="AE3129" s="136"/>
      <c r="AF3129" s="136"/>
      <c r="AG3129" s="136"/>
      <c r="AH3129" s="136"/>
      <c r="AI3129" s="136"/>
    </row>
    <row r="3130" spans="1:35" ht="15" x14ac:dyDescent="0.25">
      <c r="A3130" s="133">
        <v>170310</v>
      </c>
      <c r="B3130" s="133" t="s">
        <v>7009</v>
      </c>
      <c r="C3130" s="133">
        <v>4</v>
      </c>
      <c r="D3130" s="133" t="s">
        <v>5761</v>
      </c>
      <c r="E3130" s="133">
        <v>420</v>
      </c>
      <c r="F3130" s="133" t="s">
        <v>6984</v>
      </c>
      <c r="G3130" s="133">
        <v>17071</v>
      </c>
      <c r="H3130" s="133" t="s">
        <v>7132</v>
      </c>
      <c r="I3130" s="133">
        <v>990100</v>
      </c>
      <c r="J3130" s="133" t="s">
        <v>7138</v>
      </c>
      <c r="K3130" s="133" t="s">
        <v>604</v>
      </c>
      <c r="L3130" s="135" t="str">
        <f t="shared" si="96"/>
        <v>BA</v>
      </c>
      <c r="M3130" s="131">
        <f t="shared" si="97"/>
        <v>0</v>
      </c>
      <c r="P3130" s="136"/>
      <c r="Q3130" s="136"/>
      <c r="R3130" s="136"/>
      <c r="S3130" s="136"/>
      <c r="T3130"/>
      <c r="U3130" s="136"/>
      <c r="V3130" s="136"/>
      <c r="W3130"/>
      <c r="X3130" s="136"/>
      <c r="Y3130" s="136"/>
      <c r="Z3130" s="136"/>
      <c r="AA3130" s="136"/>
      <c r="AB3130" s="136"/>
      <c r="AC3130" s="136"/>
      <c r="AD3130" s="136"/>
      <c r="AE3130" s="136"/>
      <c r="AF3130" s="136"/>
      <c r="AG3130" s="136"/>
      <c r="AH3130" s="136"/>
      <c r="AI3130" s="136"/>
    </row>
    <row r="3131" spans="1:35" ht="15" x14ac:dyDescent="0.25">
      <c r="A3131" s="133">
        <v>170550</v>
      </c>
      <c r="B3131" s="133" t="s">
        <v>7139</v>
      </c>
      <c r="C3131" s="133">
        <v>4</v>
      </c>
      <c r="D3131" s="133" t="s">
        <v>5761</v>
      </c>
      <c r="E3131" s="133">
        <v>420</v>
      </c>
      <c r="F3131" s="133" t="s">
        <v>6984</v>
      </c>
      <c r="G3131" s="133">
        <v>17071</v>
      </c>
      <c r="H3131" s="133" t="s">
        <v>7132</v>
      </c>
      <c r="I3131" s="133">
        <v>332316</v>
      </c>
      <c r="J3131" s="133" t="s">
        <v>7139</v>
      </c>
      <c r="K3131" s="133" t="s">
        <v>990</v>
      </c>
      <c r="L3131" s="135" t="str">
        <f t="shared" si="96"/>
        <v>BA</v>
      </c>
      <c r="M3131" s="131">
        <f t="shared" si="97"/>
        <v>0</v>
      </c>
      <c r="P3131" s="136"/>
      <c r="Q3131" s="136"/>
      <c r="R3131" s="136"/>
      <c r="S3131" s="136"/>
      <c r="T3131"/>
      <c r="U3131" s="136"/>
      <c r="V3131" s="136"/>
      <c r="W3131"/>
      <c r="X3131" s="136"/>
      <c r="Y3131" s="136"/>
      <c r="Z3131" s="136"/>
      <c r="AA3131" s="136"/>
      <c r="AB3131" s="136"/>
      <c r="AC3131" s="136"/>
      <c r="AD3131" s="136"/>
      <c r="AE3131" s="136"/>
      <c r="AF3131" s="136"/>
      <c r="AG3131" s="136"/>
      <c r="AH3131" s="136"/>
      <c r="AI3131" s="136"/>
    </row>
    <row r="3132" spans="1:35" ht="15" x14ac:dyDescent="0.25">
      <c r="A3132" s="133">
        <v>170350</v>
      </c>
      <c r="B3132" s="133" t="s">
        <v>7021</v>
      </c>
      <c r="C3132" s="133">
        <v>4</v>
      </c>
      <c r="D3132" s="133" t="s">
        <v>5761</v>
      </c>
      <c r="E3132" s="133">
        <v>420</v>
      </c>
      <c r="F3132" s="133" t="s">
        <v>6984</v>
      </c>
      <c r="G3132" s="133">
        <v>17072</v>
      </c>
      <c r="H3132" s="133" t="s">
        <v>7142</v>
      </c>
      <c r="I3132" s="133">
        <v>332330</v>
      </c>
      <c r="J3132" s="133" t="s">
        <v>7021</v>
      </c>
      <c r="K3132" s="133" t="s">
        <v>990</v>
      </c>
      <c r="L3132" s="135" t="str">
        <f t="shared" si="96"/>
        <v>BA</v>
      </c>
      <c r="M3132" s="131">
        <f t="shared" si="97"/>
        <v>0</v>
      </c>
      <c r="P3132" s="136"/>
      <c r="Q3132" s="136"/>
      <c r="R3132" s="136"/>
      <c r="S3132" s="136"/>
      <c r="T3132"/>
      <c r="U3132" s="136"/>
      <c r="V3132" s="136"/>
      <c r="W3132"/>
      <c r="X3132" s="136"/>
      <c r="Y3132" s="136"/>
      <c r="Z3132" s="136"/>
      <c r="AA3132" s="136"/>
      <c r="AB3132" s="136"/>
      <c r="AC3132" s="136"/>
      <c r="AD3132" s="136"/>
      <c r="AE3132" s="136"/>
      <c r="AF3132" s="136"/>
      <c r="AG3132" s="136"/>
      <c r="AH3132" s="136"/>
      <c r="AI3132" s="136"/>
    </row>
    <row r="3133" spans="1:35" ht="15" x14ac:dyDescent="0.25">
      <c r="A3133" s="133">
        <v>170350</v>
      </c>
      <c r="B3133" s="133" t="s">
        <v>7021</v>
      </c>
      <c r="C3133" s="133">
        <v>4</v>
      </c>
      <c r="D3133" s="133" t="s">
        <v>5761</v>
      </c>
      <c r="E3133" s="133">
        <v>420</v>
      </c>
      <c r="F3133" s="133" t="s">
        <v>6984</v>
      </c>
      <c r="G3133" s="133">
        <v>17072</v>
      </c>
      <c r="H3133" s="133" t="s">
        <v>7142</v>
      </c>
      <c r="I3133" s="133">
        <v>332333</v>
      </c>
      <c r="J3133" s="133" t="s">
        <v>7145</v>
      </c>
      <c r="K3133" s="133" t="s">
        <v>990</v>
      </c>
      <c r="L3133" s="135" t="str">
        <f t="shared" si="96"/>
        <v>BA</v>
      </c>
      <c r="M3133" s="131">
        <f t="shared" si="97"/>
        <v>0</v>
      </c>
      <c r="P3133" s="136"/>
      <c r="Q3133" s="136"/>
      <c r="R3133" s="136"/>
      <c r="S3133" s="136"/>
      <c r="T3133"/>
      <c r="U3133" s="136"/>
      <c r="V3133" s="136"/>
      <c r="W3133"/>
      <c r="X3133" s="136"/>
      <c r="Y3133" s="136"/>
      <c r="Z3133" s="136"/>
      <c r="AA3133" s="136"/>
      <c r="AB3133" s="136"/>
      <c r="AC3133" s="136"/>
      <c r="AD3133" s="136"/>
      <c r="AE3133" s="136"/>
      <c r="AF3133" s="136"/>
      <c r="AG3133" s="136"/>
      <c r="AH3133" s="136"/>
      <c r="AI3133" s="136"/>
    </row>
    <row r="3134" spans="1:35" ht="15" x14ac:dyDescent="0.25">
      <c r="A3134" s="133">
        <v>170370</v>
      </c>
      <c r="B3134" s="133" t="s">
        <v>7031</v>
      </c>
      <c r="C3134" s="133">
        <v>4</v>
      </c>
      <c r="D3134" s="133" t="s">
        <v>5761</v>
      </c>
      <c r="E3134" s="133">
        <v>420</v>
      </c>
      <c r="F3134" s="133" t="s">
        <v>6984</v>
      </c>
      <c r="G3134" s="133">
        <v>17072</v>
      </c>
      <c r="H3134" s="133" t="s">
        <v>7142</v>
      </c>
      <c r="I3134" s="133">
        <v>332335</v>
      </c>
      <c r="J3134" s="133" t="s">
        <v>7031</v>
      </c>
      <c r="K3134" s="133" t="s">
        <v>990</v>
      </c>
      <c r="L3134" s="135" t="str">
        <f t="shared" si="96"/>
        <v>BA</v>
      </c>
      <c r="M3134" s="131">
        <f t="shared" si="97"/>
        <v>0</v>
      </c>
      <c r="P3134" s="136"/>
      <c r="Q3134" s="136"/>
      <c r="R3134" s="136"/>
      <c r="S3134" s="136"/>
      <c r="T3134"/>
      <c r="U3134" s="136"/>
      <c r="V3134" s="136"/>
      <c r="W3134"/>
      <c r="X3134" s="136"/>
      <c r="Y3134" s="136"/>
      <c r="Z3134" s="136"/>
      <c r="AA3134" s="136"/>
      <c r="AB3134" s="136"/>
      <c r="AC3134" s="136"/>
      <c r="AD3134" s="136"/>
      <c r="AE3134" s="136"/>
      <c r="AF3134" s="136"/>
      <c r="AG3134" s="136"/>
      <c r="AH3134" s="136"/>
      <c r="AI3134" s="136"/>
    </row>
    <row r="3135" spans="1:35" ht="15" x14ac:dyDescent="0.25">
      <c r="A3135" s="133">
        <v>170380</v>
      </c>
      <c r="B3135" s="133" t="s">
        <v>7035</v>
      </c>
      <c r="C3135" s="133">
        <v>4</v>
      </c>
      <c r="D3135" s="133" t="s">
        <v>5761</v>
      </c>
      <c r="E3135" s="133">
        <v>420</v>
      </c>
      <c r="F3135" s="133" t="s">
        <v>6984</v>
      </c>
      <c r="G3135" s="133">
        <v>17072</v>
      </c>
      <c r="H3135" s="133" t="s">
        <v>7142</v>
      </c>
      <c r="I3135" s="133">
        <v>332340</v>
      </c>
      <c r="J3135" s="133" t="s">
        <v>7035</v>
      </c>
      <c r="K3135" s="133" t="s">
        <v>990</v>
      </c>
      <c r="L3135" s="135" t="str">
        <f t="shared" si="96"/>
        <v>BA</v>
      </c>
      <c r="M3135" s="131">
        <f t="shared" si="97"/>
        <v>0</v>
      </c>
      <c r="P3135" s="136"/>
      <c r="Q3135" s="136"/>
      <c r="R3135" s="136"/>
      <c r="S3135" s="136"/>
      <c r="T3135"/>
      <c r="U3135" s="136"/>
      <c r="V3135" s="136"/>
      <c r="W3135"/>
      <c r="X3135" s="136"/>
      <c r="Y3135" s="136"/>
      <c r="Z3135" s="136"/>
      <c r="AA3135" s="136"/>
      <c r="AB3135" s="136"/>
      <c r="AC3135" s="136"/>
      <c r="AD3135" s="136"/>
      <c r="AE3135" s="136"/>
      <c r="AF3135" s="136"/>
      <c r="AG3135" s="136"/>
      <c r="AH3135" s="136"/>
      <c r="AI3135" s="136"/>
    </row>
    <row r="3136" spans="1:35" ht="15" x14ac:dyDescent="0.25">
      <c r="A3136" s="133">
        <v>170390</v>
      </c>
      <c r="B3136" s="133" t="s">
        <v>7039</v>
      </c>
      <c r="C3136" s="133">
        <v>4</v>
      </c>
      <c r="D3136" s="133" t="s">
        <v>5761</v>
      </c>
      <c r="E3136" s="133">
        <v>420</v>
      </c>
      <c r="F3136" s="133" t="s">
        <v>6984</v>
      </c>
      <c r="G3136" s="133">
        <v>17072</v>
      </c>
      <c r="H3136" s="133" t="s">
        <v>7142</v>
      </c>
      <c r="I3136" s="133"/>
      <c r="J3136" s="133"/>
      <c r="K3136" s="133"/>
      <c r="L3136" s="135" t="str">
        <f t="shared" si="96"/>
        <v>BA</v>
      </c>
      <c r="M3136" s="131">
        <f t="shared" si="97"/>
        <v>0</v>
      </c>
      <c r="P3136" s="136"/>
      <c r="Q3136" s="136"/>
      <c r="R3136" s="136"/>
      <c r="S3136" s="136"/>
      <c r="T3136"/>
      <c r="U3136" s="136"/>
      <c r="V3136" s="136"/>
      <c r="W3136"/>
      <c r="X3136" s="136"/>
      <c r="Y3136" s="136"/>
      <c r="Z3136" s="136"/>
      <c r="AA3136" s="136"/>
      <c r="AB3136" s="136"/>
      <c r="AC3136" s="136"/>
      <c r="AD3136" s="136"/>
      <c r="AE3136" s="136"/>
      <c r="AF3136" s="136"/>
      <c r="AG3136" s="136"/>
      <c r="AH3136" s="136"/>
      <c r="AI3136" s="136"/>
    </row>
    <row r="3137" spans="1:35" ht="15" x14ac:dyDescent="0.25">
      <c r="A3137" s="133">
        <v>170410</v>
      </c>
      <c r="B3137" s="133" t="s">
        <v>7047</v>
      </c>
      <c r="C3137" s="133">
        <v>4</v>
      </c>
      <c r="D3137" s="133" t="s">
        <v>5761</v>
      </c>
      <c r="E3137" s="133">
        <v>420</v>
      </c>
      <c r="F3137" s="133" t="s">
        <v>6984</v>
      </c>
      <c r="G3137" s="133">
        <v>17072</v>
      </c>
      <c r="H3137" s="133" t="s">
        <v>7142</v>
      </c>
      <c r="I3137" s="133"/>
      <c r="J3137" s="133"/>
      <c r="K3137" s="133"/>
      <c r="L3137" s="135" t="str">
        <f t="shared" si="96"/>
        <v>BA</v>
      </c>
      <c r="M3137" s="131">
        <f t="shared" si="97"/>
        <v>0</v>
      </c>
      <c r="P3137" s="136"/>
      <c r="Q3137" s="136"/>
      <c r="R3137" s="136"/>
      <c r="S3137" s="136"/>
      <c r="T3137"/>
      <c r="U3137" s="136"/>
      <c r="V3137" s="136"/>
      <c r="W3137"/>
      <c r="X3137" s="136"/>
      <c r="Y3137" s="136"/>
      <c r="Z3137" s="136"/>
      <c r="AA3137" s="136"/>
      <c r="AB3137" s="136"/>
      <c r="AC3137" s="136"/>
      <c r="AD3137" s="136"/>
      <c r="AE3137" s="136"/>
      <c r="AF3137" s="136"/>
      <c r="AG3137" s="136"/>
      <c r="AH3137" s="136"/>
      <c r="AI3137" s="136"/>
    </row>
    <row r="3138" spans="1:35" ht="15" x14ac:dyDescent="0.25">
      <c r="A3138" s="133">
        <v>170430</v>
      </c>
      <c r="B3138" s="133" t="s">
        <v>7148</v>
      </c>
      <c r="C3138" s="133">
        <v>4</v>
      </c>
      <c r="D3138" s="133" t="s">
        <v>5761</v>
      </c>
      <c r="E3138" s="133">
        <v>420</v>
      </c>
      <c r="F3138" s="133" t="s">
        <v>6984</v>
      </c>
      <c r="G3138" s="133">
        <v>17072</v>
      </c>
      <c r="H3138" s="133" t="s">
        <v>7142</v>
      </c>
      <c r="I3138" s="133"/>
      <c r="J3138" s="133"/>
      <c r="K3138" s="133"/>
      <c r="L3138" s="135" t="str">
        <f t="shared" si="96"/>
        <v>BA</v>
      </c>
      <c r="M3138" s="131">
        <f t="shared" si="97"/>
        <v>0</v>
      </c>
      <c r="P3138" s="136"/>
      <c r="Q3138" s="136"/>
      <c r="R3138" s="136"/>
      <c r="S3138" s="136"/>
      <c r="T3138"/>
      <c r="U3138" s="136"/>
      <c r="V3138" s="136"/>
      <c r="W3138"/>
      <c r="X3138" s="136"/>
      <c r="Y3138" s="136"/>
      <c r="Z3138" s="136"/>
      <c r="AA3138" s="136"/>
      <c r="AB3138" s="136"/>
      <c r="AC3138" s="136"/>
      <c r="AD3138" s="136"/>
      <c r="AE3138" s="136"/>
      <c r="AF3138" s="136"/>
      <c r="AG3138" s="136"/>
      <c r="AH3138" s="136"/>
      <c r="AI3138" s="136"/>
    </row>
    <row r="3139" spans="1:35" ht="15" x14ac:dyDescent="0.25">
      <c r="A3139" s="133">
        <v>170440</v>
      </c>
      <c r="B3139" s="133" t="s">
        <v>7051</v>
      </c>
      <c r="C3139" s="133">
        <v>4</v>
      </c>
      <c r="D3139" s="133" t="s">
        <v>5761</v>
      </c>
      <c r="E3139" s="133">
        <v>420</v>
      </c>
      <c r="F3139" s="133" t="s">
        <v>6984</v>
      </c>
      <c r="G3139" s="133">
        <v>17072</v>
      </c>
      <c r="H3139" s="133" t="s">
        <v>7142</v>
      </c>
      <c r="I3139" s="133">
        <v>332360</v>
      </c>
      <c r="J3139" s="133" t="s">
        <v>7150</v>
      </c>
      <c r="K3139" s="133" t="s">
        <v>990</v>
      </c>
      <c r="L3139" s="135" t="str">
        <f t="shared" si="96"/>
        <v>BA</v>
      </c>
      <c r="M3139" s="131">
        <f t="shared" si="97"/>
        <v>0</v>
      </c>
      <c r="P3139" s="136"/>
      <c r="Q3139" s="136"/>
      <c r="R3139" s="136"/>
      <c r="S3139" s="136"/>
      <c r="T3139"/>
      <c r="U3139" s="136"/>
      <c r="V3139" s="136"/>
      <c r="W3139"/>
      <c r="X3139" s="136"/>
      <c r="Y3139" s="136"/>
      <c r="Z3139" s="136"/>
      <c r="AA3139" s="136"/>
      <c r="AB3139" s="136"/>
      <c r="AC3139" s="136"/>
      <c r="AD3139" s="136"/>
      <c r="AE3139" s="136"/>
      <c r="AF3139" s="136"/>
      <c r="AG3139" s="136"/>
      <c r="AH3139" s="136"/>
      <c r="AI3139" s="136"/>
    </row>
    <row r="3140" spans="1:35" ht="15" x14ac:dyDescent="0.25">
      <c r="A3140" s="133">
        <v>170450</v>
      </c>
      <c r="B3140" s="133" t="s">
        <v>7055</v>
      </c>
      <c r="C3140" s="133">
        <v>4</v>
      </c>
      <c r="D3140" s="133" t="s">
        <v>5761</v>
      </c>
      <c r="E3140" s="133">
        <v>420</v>
      </c>
      <c r="F3140" s="133" t="s">
        <v>6984</v>
      </c>
      <c r="G3140" s="133">
        <v>17072</v>
      </c>
      <c r="H3140" s="133" t="s">
        <v>7142</v>
      </c>
      <c r="I3140" s="133">
        <v>332370</v>
      </c>
      <c r="J3140" s="133" t="s">
        <v>7055</v>
      </c>
      <c r="K3140" s="133" t="s">
        <v>990</v>
      </c>
      <c r="L3140" s="135" t="str">
        <f t="shared" si="96"/>
        <v>BA</v>
      </c>
      <c r="M3140" s="131">
        <f t="shared" si="97"/>
        <v>0</v>
      </c>
      <c r="P3140" s="136"/>
      <c r="Q3140" s="136"/>
      <c r="R3140" s="136"/>
      <c r="S3140" s="136"/>
      <c r="T3140"/>
      <c r="U3140" s="136"/>
      <c r="V3140" s="136"/>
      <c r="W3140"/>
      <c r="X3140" s="136"/>
      <c r="Y3140" s="136"/>
      <c r="Z3140" s="136"/>
      <c r="AA3140" s="136"/>
      <c r="AB3140" s="136"/>
      <c r="AC3140" s="136"/>
      <c r="AD3140" s="136"/>
      <c r="AE3140" s="136"/>
      <c r="AF3140" s="136"/>
      <c r="AG3140" s="136"/>
      <c r="AH3140" s="136"/>
      <c r="AI3140" s="136"/>
    </row>
    <row r="3141" spans="1:35" ht="15" x14ac:dyDescent="0.25">
      <c r="A3141" s="133">
        <v>170520</v>
      </c>
      <c r="B3141" s="133" t="s">
        <v>7117</v>
      </c>
      <c r="C3141" s="133">
        <v>4</v>
      </c>
      <c r="D3141" s="133" t="s">
        <v>5761</v>
      </c>
      <c r="E3141" s="133">
        <v>420</v>
      </c>
      <c r="F3141" s="133" t="s">
        <v>6984</v>
      </c>
      <c r="G3141" s="133">
        <v>17072</v>
      </c>
      <c r="H3141" s="133" t="s">
        <v>7142</v>
      </c>
      <c r="I3141" s="133">
        <v>332375</v>
      </c>
      <c r="J3141" s="133" t="s">
        <v>7117</v>
      </c>
      <c r="K3141" s="133" t="s">
        <v>990</v>
      </c>
      <c r="L3141" s="135" t="str">
        <f t="shared" ref="L3141:L3204" si="98">IF(K3141=102,"AA102",IF(K3141=103,"AA103",VLOOKUP(C3141,$AJ$5:$AK$13,2,0)))</f>
        <v>BA</v>
      </c>
      <c r="M3141" s="131">
        <f t="shared" si="97"/>
        <v>0</v>
      </c>
      <c r="P3141" s="136"/>
      <c r="Q3141" s="136"/>
      <c r="R3141" s="136"/>
      <c r="S3141" s="136"/>
      <c r="T3141"/>
      <c r="U3141" s="136"/>
      <c r="V3141" s="136"/>
      <c r="W3141"/>
      <c r="X3141" s="136"/>
      <c r="Y3141" s="136"/>
      <c r="Z3141" s="136"/>
      <c r="AA3141" s="136"/>
      <c r="AB3141" s="136"/>
      <c r="AC3141" s="136"/>
      <c r="AD3141" s="136"/>
      <c r="AE3141" s="136"/>
      <c r="AF3141" s="136"/>
      <c r="AG3141" s="136"/>
      <c r="AH3141" s="136"/>
      <c r="AI3141" s="136"/>
    </row>
    <row r="3142" spans="1:35" ht="15" x14ac:dyDescent="0.25">
      <c r="A3142" s="133">
        <v>170520</v>
      </c>
      <c r="B3142" s="133" t="s">
        <v>7117</v>
      </c>
      <c r="C3142" s="133">
        <v>4</v>
      </c>
      <c r="D3142" s="133" t="s">
        <v>5761</v>
      </c>
      <c r="E3142" s="133">
        <v>420</v>
      </c>
      <c r="F3142" s="133" t="s">
        <v>6984</v>
      </c>
      <c r="G3142" s="133">
        <v>17072</v>
      </c>
      <c r="H3142" s="133" t="s">
        <v>7142</v>
      </c>
      <c r="I3142" s="133">
        <v>332376</v>
      </c>
      <c r="J3142" s="133" t="s">
        <v>7154</v>
      </c>
      <c r="K3142" s="133" t="s">
        <v>990</v>
      </c>
      <c r="L3142" s="135" t="str">
        <f t="shared" si="98"/>
        <v>BA</v>
      </c>
      <c r="M3142" s="131">
        <f t="shared" ref="M3142:M3205" si="99">VLOOKUP(H3142,$W$5:$X$227,2,FALSE)</f>
        <v>0</v>
      </c>
      <c r="P3142" s="136"/>
      <c r="Q3142" s="136"/>
      <c r="R3142" s="136"/>
      <c r="S3142" s="136"/>
      <c r="T3142"/>
      <c r="U3142" s="136"/>
      <c r="V3142" s="136"/>
      <c r="W3142"/>
      <c r="X3142" s="136"/>
      <c r="Y3142" s="136"/>
      <c r="Z3142" s="136"/>
      <c r="AA3142" s="136"/>
      <c r="AB3142" s="136"/>
      <c r="AC3142" s="136"/>
      <c r="AD3142" s="136"/>
      <c r="AE3142" s="136"/>
      <c r="AF3142" s="136"/>
      <c r="AG3142" s="136"/>
      <c r="AH3142" s="136"/>
      <c r="AI3142" s="136"/>
    </row>
    <row r="3143" spans="1:35" ht="15" x14ac:dyDescent="0.25">
      <c r="A3143" s="133">
        <v>170530</v>
      </c>
      <c r="B3143" s="133" t="s">
        <v>7121</v>
      </c>
      <c r="C3143" s="133">
        <v>4</v>
      </c>
      <c r="D3143" s="133" t="s">
        <v>5761</v>
      </c>
      <c r="E3143" s="133">
        <v>420</v>
      </c>
      <c r="F3143" s="133" t="s">
        <v>6984</v>
      </c>
      <c r="G3143" s="133">
        <v>17072</v>
      </c>
      <c r="H3143" s="133" t="s">
        <v>7142</v>
      </c>
      <c r="I3143" s="133">
        <v>332317</v>
      </c>
      <c r="J3143" s="133" t="s">
        <v>7121</v>
      </c>
      <c r="K3143" s="133" t="s">
        <v>990</v>
      </c>
      <c r="L3143" s="135" t="str">
        <f t="shared" si="98"/>
        <v>BA</v>
      </c>
      <c r="M3143" s="131">
        <f t="shared" si="99"/>
        <v>0</v>
      </c>
      <c r="P3143" s="136"/>
      <c r="Q3143" s="136"/>
      <c r="R3143" s="136"/>
      <c r="S3143" s="136"/>
      <c r="T3143"/>
      <c r="U3143" s="136"/>
      <c r="V3143" s="136"/>
      <c r="W3143"/>
      <c r="X3143" s="136"/>
      <c r="Y3143" s="136"/>
      <c r="Z3143" s="136"/>
      <c r="AA3143" s="136"/>
      <c r="AB3143" s="136"/>
      <c r="AC3143" s="136"/>
      <c r="AD3143" s="136"/>
      <c r="AE3143" s="136"/>
      <c r="AF3143" s="136"/>
      <c r="AG3143" s="136"/>
      <c r="AH3143" s="136"/>
      <c r="AI3143" s="136"/>
    </row>
    <row r="3144" spans="1:35" ht="15" x14ac:dyDescent="0.25">
      <c r="A3144" s="133">
        <v>170540</v>
      </c>
      <c r="B3144" s="133" t="s">
        <v>7125</v>
      </c>
      <c r="C3144" s="133">
        <v>4</v>
      </c>
      <c r="D3144" s="133" t="s">
        <v>5761</v>
      </c>
      <c r="E3144" s="133">
        <v>420</v>
      </c>
      <c r="F3144" s="133" t="s">
        <v>6984</v>
      </c>
      <c r="G3144" s="133">
        <v>17072</v>
      </c>
      <c r="H3144" s="133" t="s">
        <v>7142</v>
      </c>
      <c r="I3144" s="133">
        <v>332307</v>
      </c>
      <c r="J3144" s="133" t="s">
        <v>7125</v>
      </c>
      <c r="K3144" s="133" t="s">
        <v>990</v>
      </c>
      <c r="L3144" s="135" t="str">
        <f t="shared" si="98"/>
        <v>BA</v>
      </c>
      <c r="M3144" s="131">
        <f t="shared" si="99"/>
        <v>0</v>
      </c>
      <c r="P3144" s="136"/>
      <c r="Q3144" s="136"/>
      <c r="R3144" s="136"/>
      <c r="S3144" s="136"/>
      <c r="T3144"/>
      <c r="U3144" s="136"/>
      <c r="V3144" s="136"/>
      <c r="W3144"/>
      <c r="X3144" s="136"/>
      <c r="Y3144" s="136"/>
      <c r="Z3144" s="136"/>
      <c r="AA3144" s="136"/>
      <c r="AB3144" s="136"/>
      <c r="AC3144" s="136"/>
      <c r="AD3144" s="136"/>
      <c r="AE3144" s="136"/>
      <c r="AF3144" s="136"/>
      <c r="AG3144" s="136"/>
      <c r="AH3144" s="136"/>
      <c r="AI3144" s="136"/>
    </row>
    <row r="3145" spans="1:35" ht="15" x14ac:dyDescent="0.25">
      <c r="A3145" s="133">
        <v>170340</v>
      </c>
      <c r="B3145" s="133" t="s">
        <v>7017</v>
      </c>
      <c r="C3145" s="133">
        <v>4</v>
      </c>
      <c r="D3145" s="133" t="s">
        <v>5761</v>
      </c>
      <c r="E3145" s="133">
        <v>420</v>
      </c>
      <c r="F3145" s="133" t="s">
        <v>6984</v>
      </c>
      <c r="G3145" s="133">
        <v>17075</v>
      </c>
      <c r="H3145" s="133" t="s">
        <v>7158</v>
      </c>
      <c r="I3145" s="133">
        <v>332320</v>
      </c>
      <c r="J3145" s="133" t="s">
        <v>7160</v>
      </c>
      <c r="K3145" s="133" t="s">
        <v>990</v>
      </c>
      <c r="L3145" s="135" t="str">
        <f t="shared" si="98"/>
        <v>BA</v>
      </c>
      <c r="M3145" s="131">
        <f t="shared" si="99"/>
        <v>0</v>
      </c>
      <c r="P3145" s="136"/>
      <c r="Q3145" s="136"/>
      <c r="R3145" s="136"/>
      <c r="S3145" s="136"/>
      <c r="T3145"/>
      <c r="U3145" s="136"/>
      <c r="V3145" s="136"/>
      <c r="W3145"/>
      <c r="X3145" s="136"/>
      <c r="Y3145" s="136"/>
      <c r="Z3145" s="136"/>
      <c r="AA3145" s="136"/>
      <c r="AB3145" s="136"/>
      <c r="AC3145" s="136"/>
      <c r="AD3145" s="136"/>
      <c r="AE3145" s="136"/>
      <c r="AF3145" s="136"/>
      <c r="AG3145" s="136"/>
      <c r="AH3145" s="136"/>
      <c r="AI3145" s="136"/>
    </row>
    <row r="3146" spans="1:35" ht="15" x14ac:dyDescent="0.25">
      <c r="A3146" s="133">
        <v>170360</v>
      </c>
      <c r="B3146" s="133" t="s">
        <v>7027</v>
      </c>
      <c r="C3146" s="133">
        <v>4</v>
      </c>
      <c r="D3146" s="133" t="s">
        <v>5761</v>
      </c>
      <c r="E3146" s="133">
        <v>420</v>
      </c>
      <c r="F3146" s="133" t="s">
        <v>6984</v>
      </c>
      <c r="G3146" s="133">
        <v>17075</v>
      </c>
      <c r="H3146" s="133" t="s">
        <v>7158</v>
      </c>
      <c r="I3146" s="133">
        <v>332332</v>
      </c>
      <c r="J3146" s="133" t="s">
        <v>7027</v>
      </c>
      <c r="K3146" s="133" t="s">
        <v>990</v>
      </c>
      <c r="L3146" s="135" t="str">
        <f t="shared" si="98"/>
        <v>BA</v>
      </c>
      <c r="M3146" s="131">
        <f t="shared" si="99"/>
        <v>0</v>
      </c>
      <c r="P3146" s="136"/>
      <c r="Q3146" s="136"/>
      <c r="R3146" s="136"/>
      <c r="S3146" s="136"/>
      <c r="T3146"/>
      <c r="U3146" s="136"/>
      <c r="V3146" s="136"/>
      <c r="W3146"/>
      <c r="X3146" s="136"/>
      <c r="Y3146" s="136"/>
      <c r="Z3146" s="136"/>
      <c r="AA3146" s="136"/>
      <c r="AB3146" s="136"/>
      <c r="AC3146" s="136"/>
      <c r="AD3146" s="136"/>
      <c r="AE3146" s="136"/>
      <c r="AF3146" s="136"/>
      <c r="AG3146" s="136"/>
      <c r="AH3146" s="136"/>
      <c r="AI3146" s="136"/>
    </row>
    <row r="3147" spans="1:35" ht="15" x14ac:dyDescent="0.25">
      <c r="A3147" s="133">
        <v>170460</v>
      </c>
      <c r="B3147" s="133" t="s">
        <v>7162</v>
      </c>
      <c r="C3147" s="133">
        <v>4</v>
      </c>
      <c r="D3147" s="133" t="s">
        <v>5761</v>
      </c>
      <c r="E3147" s="133">
        <v>420</v>
      </c>
      <c r="F3147" s="133" t="s">
        <v>6984</v>
      </c>
      <c r="G3147" s="133">
        <v>17075</v>
      </c>
      <c r="H3147" s="133" t="s">
        <v>7158</v>
      </c>
      <c r="I3147" s="133">
        <v>332380</v>
      </c>
      <c r="J3147" s="133" t="s">
        <v>7164</v>
      </c>
      <c r="K3147" s="133" t="s">
        <v>990</v>
      </c>
      <c r="L3147" s="135" t="str">
        <f t="shared" si="98"/>
        <v>BA</v>
      </c>
      <c r="M3147" s="131">
        <f t="shared" si="99"/>
        <v>0</v>
      </c>
      <c r="P3147" s="136"/>
      <c r="Q3147" s="136"/>
      <c r="R3147" s="136"/>
      <c r="S3147" s="136"/>
      <c r="T3147"/>
      <c r="U3147" s="136"/>
      <c r="V3147" s="136"/>
      <c r="W3147"/>
      <c r="X3147" s="136"/>
      <c r="Y3147" s="136"/>
      <c r="Z3147" s="136"/>
      <c r="AA3147" s="136"/>
      <c r="AB3147" s="136"/>
      <c r="AC3147" s="136"/>
      <c r="AD3147" s="136"/>
      <c r="AE3147" s="136"/>
      <c r="AF3147" s="136"/>
      <c r="AG3147" s="136"/>
      <c r="AH3147" s="136"/>
      <c r="AI3147" s="136"/>
    </row>
    <row r="3148" spans="1:35" ht="15" x14ac:dyDescent="0.25">
      <c r="A3148" s="133">
        <v>170420</v>
      </c>
      <c r="B3148" s="133" t="s">
        <v>7167</v>
      </c>
      <c r="C3148" s="133">
        <v>4</v>
      </c>
      <c r="D3148" s="133" t="s">
        <v>5761</v>
      </c>
      <c r="E3148" s="133">
        <v>420</v>
      </c>
      <c r="F3148" s="133" t="s">
        <v>6984</v>
      </c>
      <c r="G3148" s="133">
        <v>17076</v>
      </c>
      <c r="H3148" s="133" t="s">
        <v>7166</v>
      </c>
      <c r="I3148" s="133"/>
      <c r="J3148" s="133"/>
      <c r="K3148" s="133"/>
      <c r="L3148" s="135" t="str">
        <f t="shared" si="98"/>
        <v>BA</v>
      </c>
      <c r="M3148" s="131">
        <f t="shared" si="99"/>
        <v>0</v>
      </c>
      <c r="P3148" s="136"/>
      <c r="Q3148" s="136"/>
      <c r="R3148" s="136"/>
      <c r="S3148" s="136"/>
      <c r="T3148"/>
      <c r="U3148" s="136"/>
      <c r="V3148" s="136"/>
      <c r="W3148"/>
      <c r="X3148" s="136"/>
      <c r="Y3148" s="136"/>
      <c r="Z3148" s="136"/>
      <c r="AA3148" s="136"/>
      <c r="AB3148" s="136"/>
      <c r="AC3148" s="136"/>
      <c r="AD3148" s="136"/>
      <c r="AE3148" s="136"/>
      <c r="AF3148" s="136"/>
      <c r="AG3148" s="136"/>
      <c r="AH3148" s="136"/>
      <c r="AI3148" s="136"/>
    </row>
    <row r="3149" spans="1:35" ht="15" x14ac:dyDescent="0.25">
      <c r="A3149" s="133">
        <v>170470</v>
      </c>
      <c r="B3149" s="133" t="s">
        <v>7059</v>
      </c>
      <c r="C3149" s="133">
        <v>4</v>
      </c>
      <c r="D3149" s="133" t="s">
        <v>5761</v>
      </c>
      <c r="E3149" s="133">
        <v>420</v>
      </c>
      <c r="F3149" s="133" t="s">
        <v>6984</v>
      </c>
      <c r="G3149" s="133">
        <v>17076</v>
      </c>
      <c r="H3149" s="133" t="s">
        <v>7166</v>
      </c>
      <c r="I3149" s="133">
        <v>332390</v>
      </c>
      <c r="J3149" s="133" t="s">
        <v>7059</v>
      </c>
      <c r="K3149" s="133" t="s">
        <v>990</v>
      </c>
      <c r="L3149" s="135" t="str">
        <f t="shared" si="98"/>
        <v>BA</v>
      </c>
      <c r="M3149" s="131">
        <f t="shared" si="99"/>
        <v>0</v>
      </c>
      <c r="P3149" s="136"/>
      <c r="Q3149" s="136"/>
      <c r="R3149" s="136"/>
      <c r="S3149" s="136"/>
      <c r="T3149"/>
      <c r="U3149" s="136"/>
      <c r="V3149" s="136"/>
      <c r="W3149"/>
      <c r="X3149" s="136"/>
      <c r="Y3149" s="136"/>
      <c r="Z3149" s="136"/>
      <c r="AA3149" s="136"/>
      <c r="AB3149" s="136"/>
      <c r="AC3149" s="136"/>
      <c r="AD3149" s="136"/>
      <c r="AE3149" s="136"/>
      <c r="AF3149" s="136"/>
      <c r="AG3149" s="136"/>
      <c r="AH3149" s="136"/>
      <c r="AI3149" s="136"/>
    </row>
    <row r="3150" spans="1:35" ht="15" x14ac:dyDescent="0.25">
      <c r="A3150" s="133">
        <v>170480</v>
      </c>
      <c r="B3150" s="133" t="s">
        <v>7063</v>
      </c>
      <c r="C3150" s="133">
        <v>4</v>
      </c>
      <c r="D3150" s="133" t="s">
        <v>5761</v>
      </c>
      <c r="E3150" s="133">
        <v>420</v>
      </c>
      <c r="F3150" s="133" t="s">
        <v>6984</v>
      </c>
      <c r="G3150" s="133">
        <v>17076</v>
      </c>
      <c r="H3150" s="133" t="s">
        <v>7166</v>
      </c>
      <c r="I3150" s="133">
        <v>332318</v>
      </c>
      <c r="J3150" s="133" t="s">
        <v>7063</v>
      </c>
      <c r="K3150" s="133" t="s">
        <v>990</v>
      </c>
      <c r="L3150" s="135" t="str">
        <f t="shared" si="98"/>
        <v>BA</v>
      </c>
      <c r="M3150" s="131">
        <f t="shared" si="99"/>
        <v>0</v>
      </c>
      <c r="P3150" s="136"/>
      <c r="Q3150" s="136"/>
      <c r="R3150" s="136"/>
      <c r="S3150" s="136"/>
      <c r="T3150"/>
      <c r="U3150" s="136"/>
      <c r="V3150" s="136"/>
      <c r="W3150"/>
      <c r="X3150" s="136"/>
      <c r="Y3150" s="136"/>
      <c r="Z3150" s="136"/>
      <c r="AA3150" s="136"/>
      <c r="AB3150" s="136"/>
      <c r="AC3150" s="136"/>
      <c r="AD3150" s="136"/>
      <c r="AE3150" s="136"/>
      <c r="AF3150" s="136"/>
      <c r="AG3150" s="136"/>
      <c r="AH3150" s="136"/>
      <c r="AI3150" s="136"/>
    </row>
    <row r="3151" spans="1:35" ht="15" x14ac:dyDescent="0.25">
      <c r="A3151" s="133">
        <v>170510</v>
      </c>
      <c r="B3151" s="133" t="s">
        <v>7171</v>
      </c>
      <c r="C3151" s="133">
        <v>4</v>
      </c>
      <c r="D3151" s="133" t="s">
        <v>5761</v>
      </c>
      <c r="E3151" s="133">
        <v>420</v>
      </c>
      <c r="F3151" s="133" t="s">
        <v>6984</v>
      </c>
      <c r="G3151" s="133">
        <v>17077</v>
      </c>
      <c r="H3151" s="133" t="s">
        <v>7171</v>
      </c>
      <c r="I3151" s="133"/>
      <c r="J3151" s="133"/>
      <c r="K3151" s="133"/>
      <c r="L3151" s="135" t="str">
        <f t="shared" si="98"/>
        <v>BA</v>
      </c>
      <c r="M3151" s="131">
        <f t="shared" si="99"/>
        <v>0</v>
      </c>
      <c r="P3151" s="136"/>
      <c r="Q3151" s="136"/>
      <c r="R3151" s="136"/>
      <c r="S3151" s="136"/>
      <c r="T3151"/>
      <c r="U3151" s="136"/>
      <c r="V3151" s="136"/>
      <c r="W3151"/>
      <c r="X3151" s="136"/>
      <c r="Y3151" s="136"/>
      <c r="Z3151" s="136"/>
      <c r="AA3151" s="136"/>
      <c r="AB3151" s="136"/>
      <c r="AC3151" s="136"/>
      <c r="AD3151" s="136"/>
      <c r="AE3151" s="136"/>
      <c r="AF3151" s="136"/>
      <c r="AG3151" s="136"/>
      <c r="AH3151" s="136"/>
      <c r="AI3151" s="136"/>
    </row>
    <row r="3152" spans="1:35" ht="15" x14ac:dyDescent="0.25">
      <c r="A3152" s="133">
        <v>170330</v>
      </c>
      <c r="B3152" s="133" t="s">
        <v>7173</v>
      </c>
      <c r="C3152" s="133">
        <v>4</v>
      </c>
      <c r="D3152" s="133" t="s">
        <v>5761</v>
      </c>
      <c r="E3152" s="133">
        <v>420</v>
      </c>
      <c r="F3152" s="133" t="s">
        <v>6984</v>
      </c>
      <c r="G3152" s="133">
        <v>17079</v>
      </c>
      <c r="H3152" s="133" t="s">
        <v>7173</v>
      </c>
      <c r="I3152" s="133">
        <v>332315</v>
      </c>
      <c r="J3152" s="133" t="s">
        <v>7175</v>
      </c>
      <c r="K3152" s="133" t="s">
        <v>990</v>
      </c>
      <c r="L3152" s="135" t="str">
        <f t="shared" si="98"/>
        <v>BA</v>
      </c>
      <c r="M3152" s="131">
        <f t="shared" si="99"/>
        <v>0</v>
      </c>
      <c r="P3152" s="136"/>
      <c r="Q3152" s="136"/>
      <c r="R3152" s="136"/>
      <c r="S3152" s="136"/>
      <c r="T3152"/>
      <c r="U3152" s="136"/>
      <c r="V3152" s="136"/>
      <c r="W3152"/>
      <c r="X3152" s="136"/>
      <c r="Y3152" s="136"/>
      <c r="Z3152" s="136"/>
      <c r="AA3152" s="136"/>
      <c r="AB3152" s="136"/>
      <c r="AC3152" s="136"/>
      <c r="AD3152" s="136"/>
      <c r="AE3152" s="136"/>
      <c r="AF3152" s="136"/>
      <c r="AG3152" s="136"/>
      <c r="AH3152" s="136"/>
      <c r="AI3152" s="136"/>
    </row>
    <row r="3153" spans="1:35" ht="15" x14ac:dyDescent="0.25">
      <c r="A3153" s="133">
        <v>201240</v>
      </c>
      <c r="B3153" s="133" t="s">
        <v>7177</v>
      </c>
      <c r="C3153" s="133">
        <v>4</v>
      </c>
      <c r="D3153" s="133" t="s">
        <v>5761</v>
      </c>
      <c r="E3153" s="133">
        <v>420</v>
      </c>
      <c r="F3153" s="133" t="s">
        <v>6984</v>
      </c>
      <c r="G3153" s="133">
        <v>20124</v>
      </c>
      <c r="H3153" s="133" t="s">
        <v>7177</v>
      </c>
      <c r="I3153" s="133">
        <v>104618</v>
      </c>
      <c r="J3153" s="133" t="s">
        <v>7179</v>
      </c>
      <c r="K3153" s="133" t="s">
        <v>1903</v>
      </c>
      <c r="L3153" s="135" t="str">
        <f t="shared" si="98"/>
        <v>BA</v>
      </c>
      <c r="M3153" s="131">
        <f t="shared" si="99"/>
        <v>0</v>
      </c>
      <c r="P3153" s="136"/>
      <c r="Q3153" s="136"/>
      <c r="R3153" s="136"/>
      <c r="S3153" s="136"/>
      <c r="T3153"/>
      <c r="U3153" s="136"/>
      <c r="V3153" s="136"/>
      <c r="W3153"/>
      <c r="X3153" s="136"/>
      <c r="Y3153" s="136"/>
      <c r="Z3153" s="136"/>
      <c r="AA3153" s="136"/>
      <c r="AB3153" s="136"/>
      <c r="AC3153" s="136"/>
      <c r="AD3153" s="136"/>
      <c r="AE3153" s="136"/>
      <c r="AF3153" s="136"/>
      <c r="AG3153" s="136"/>
      <c r="AH3153" s="136"/>
      <c r="AI3153" s="136"/>
    </row>
    <row r="3154" spans="1:35" ht="15" x14ac:dyDescent="0.25">
      <c r="A3154" s="133">
        <v>201240</v>
      </c>
      <c r="B3154" s="133" t="s">
        <v>7177</v>
      </c>
      <c r="C3154" s="133">
        <v>4</v>
      </c>
      <c r="D3154" s="133" t="s">
        <v>5761</v>
      </c>
      <c r="E3154" s="133">
        <v>420</v>
      </c>
      <c r="F3154" s="133" t="s">
        <v>6984</v>
      </c>
      <c r="G3154" s="133">
        <v>20124</v>
      </c>
      <c r="H3154" s="133" t="s">
        <v>7177</v>
      </c>
      <c r="I3154" s="133">
        <v>104621</v>
      </c>
      <c r="J3154" s="133" t="s">
        <v>7181</v>
      </c>
      <c r="K3154" s="133" t="s">
        <v>1903</v>
      </c>
      <c r="L3154" s="135" t="str">
        <f t="shared" si="98"/>
        <v>BA</v>
      </c>
      <c r="M3154" s="131">
        <f t="shared" si="99"/>
        <v>0</v>
      </c>
      <c r="P3154" s="136"/>
      <c r="Q3154" s="136"/>
      <c r="R3154" s="136"/>
      <c r="S3154" s="136"/>
      <c r="T3154"/>
      <c r="U3154" s="136"/>
      <c r="V3154" s="136"/>
      <c r="W3154"/>
      <c r="X3154" s="136"/>
      <c r="Y3154" s="136"/>
      <c r="Z3154" s="136"/>
      <c r="AA3154" s="136"/>
      <c r="AB3154" s="136"/>
      <c r="AC3154" s="136"/>
      <c r="AD3154" s="136"/>
      <c r="AE3154" s="136"/>
      <c r="AF3154" s="136"/>
      <c r="AG3154" s="136"/>
      <c r="AH3154" s="136"/>
      <c r="AI3154" s="136"/>
    </row>
    <row r="3155" spans="1:35" ht="15" x14ac:dyDescent="0.25">
      <c r="A3155" s="133">
        <v>201240</v>
      </c>
      <c r="B3155" s="133" t="s">
        <v>7177</v>
      </c>
      <c r="C3155" s="133">
        <v>4</v>
      </c>
      <c r="D3155" s="133" t="s">
        <v>5761</v>
      </c>
      <c r="E3155" s="133">
        <v>420</v>
      </c>
      <c r="F3155" s="133" t="s">
        <v>6984</v>
      </c>
      <c r="G3155" s="133">
        <v>20124</v>
      </c>
      <c r="H3155" s="133" t="s">
        <v>7177</v>
      </c>
      <c r="I3155" s="133">
        <v>104740</v>
      </c>
      <c r="J3155" s="133" t="s">
        <v>7183</v>
      </c>
      <c r="K3155" s="133" t="s">
        <v>1903</v>
      </c>
      <c r="L3155" s="135" t="str">
        <f t="shared" si="98"/>
        <v>BA</v>
      </c>
      <c r="M3155" s="131">
        <f t="shared" si="99"/>
        <v>0</v>
      </c>
      <c r="P3155" s="136"/>
      <c r="Q3155" s="136"/>
      <c r="R3155" s="136"/>
      <c r="S3155" s="136"/>
      <c r="T3155"/>
      <c r="U3155" s="136"/>
      <c r="V3155" s="136"/>
      <c r="W3155"/>
      <c r="X3155" s="136"/>
      <c r="Y3155" s="136"/>
      <c r="Z3155" s="136"/>
      <c r="AA3155" s="136"/>
      <c r="AB3155" s="136"/>
      <c r="AC3155" s="136"/>
      <c r="AD3155" s="136"/>
      <c r="AE3155" s="136"/>
      <c r="AF3155" s="136"/>
      <c r="AG3155" s="136"/>
      <c r="AH3155" s="136"/>
      <c r="AI3155" s="136"/>
    </row>
    <row r="3156" spans="1:35" ht="15" x14ac:dyDescent="0.25">
      <c r="A3156" s="133">
        <v>201240</v>
      </c>
      <c r="B3156" s="133" t="s">
        <v>7177</v>
      </c>
      <c r="C3156" s="133">
        <v>4</v>
      </c>
      <c r="D3156" s="133" t="s">
        <v>5761</v>
      </c>
      <c r="E3156" s="133">
        <v>420</v>
      </c>
      <c r="F3156" s="133" t="s">
        <v>6984</v>
      </c>
      <c r="G3156" s="133">
        <v>20124</v>
      </c>
      <c r="H3156" s="133" t="s">
        <v>7177</v>
      </c>
      <c r="I3156" s="133">
        <v>105830</v>
      </c>
      <c r="J3156" s="133" t="s">
        <v>7185</v>
      </c>
      <c r="K3156" s="133" t="s">
        <v>1903</v>
      </c>
      <c r="L3156" s="135" t="str">
        <f t="shared" si="98"/>
        <v>BA</v>
      </c>
      <c r="M3156" s="131">
        <f t="shared" si="99"/>
        <v>0</v>
      </c>
      <c r="P3156" s="136"/>
      <c r="Q3156" s="136"/>
      <c r="R3156" s="136"/>
      <c r="S3156" s="136"/>
      <c r="T3156"/>
      <c r="U3156" s="136"/>
      <c r="V3156" s="136"/>
      <c r="W3156"/>
      <c r="X3156" s="136"/>
      <c r="Y3156" s="136"/>
      <c r="Z3156" s="136"/>
      <c r="AA3156" s="136"/>
      <c r="AB3156" s="136"/>
      <c r="AC3156" s="136"/>
      <c r="AD3156" s="136"/>
      <c r="AE3156" s="136"/>
      <c r="AF3156" s="136"/>
      <c r="AG3156" s="136"/>
      <c r="AH3156" s="136"/>
      <c r="AI3156" s="136"/>
    </row>
    <row r="3157" spans="1:35" ht="15" x14ac:dyDescent="0.25">
      <c r="A3157" s="133">
        <v>201240</v>
      </c>
      <c r="B3157" s="133" t="s">
        <v>7177</v>
      </c>
      <c r="C3157" s="133">
        <v>4</v>
      </c>
      <c r="D3157" s="133" t="s">
        <v>5761</v>
      </c>
      <c r="E3157" s="133">
        <v>420</v>
      </c>
      <c r="F3157" s="133" t="s">
        <v>6984</v>
      </c>
      <c r="G3157" s="133">
        <v>20124</v>
      </c>
      <c r="H3157" s="133" t="s">
        <v>7177</v>
      </c>
      <c r="I3157" s="133">
        <v>105868</v>
      </c>
      <c r="J3157" s="133" t="s">
        <v>7187</v>
      </c>
      <c r="K3157" s="133" t="s">
        <v>1903</v>
      </c>
      <c r="L3157" s="135" t="str">
        <f t="shared" si="98"/>
        <v>BA</v>
      </c>
      <c r="M3157" s="131">
        <f t="shared" si="99"/>
        <v>0</v>
      </c>
      <c r="P3157" s="136"/>
      <c r="Q3157" s="136"/>
      <c r="R3157" s="136"/>
      <c r="S3157" s="136"/>
      <c r="T3157"/>
      <c r="U3157" s="136"/>
      <c r="V3157" s="136"/>
      <c r="W3157"/>
      <c r="X3157" s="136"/>
      <c r="Y3157" s="136"/>
      <c r="Z3157" s="136"/>
      <c r="AA3157" s="136"/>
      <c r="AB3157" s="136"/>
      <c r="AC3157" s="136"/>
      <c r="AD3157" s="136"/>
      <c r="AE3157" s="136"/>
      <c r="AF3157" s="136"/>
      <c r="AG3157" s="136"/>
      <c r="AH3157" s="136"/>
      <c r="AI3157" s="136"/>
    </row>
    <row r="3158" spans="1:35" ht="15" x14ac:dyDescent="0.25">
      <c r="A3158" s="133">
        <v>201240</v>
      </c>
      <c r="B3158" s="133" t="s">
        <v>7177</v>
      </c>
      <c r="C3158" s="133">
        <v>4</v>
      </c>
      <c r="D3158" s="133" t="s">
        <v>5761</v>
      </c>
      <c r="E3158" s="133">
        <v>420</v>
      </c>
      <c r="F3158" s="133" t="s">
        <v>6984</v>
      </c>
      <c r="G3158" s="133">
        <v>20124</v>
      </c>
      <c r="H3158" s="133" t="s">
        <v>7177</v>
      </c>
      <c r="I3158" s="133">
        <v>105875</v>
      </c>
      <c r="J3158" s="133" t="s">
        <v>7189</v>
      </c>
      <c r="K3158" s="133" t="s">
        <v>1903</v>
      </c>
      <c r="L3158" s="135" t="str">
        <f t="shared" si="98"/>
        <v>BA</v>
      </c>
      <c r="M3158" s="131">
        <f t="shared" si="99"/>
        <v>0</v>
      </c>
      <c r="P3158" s="136"/>
      <c r="Q3158" s="136"/>
      <c r="R3158" s="136"/>
      <c r="S3158" s="136"/>
      <c r="T3158"/>
      <c r="U3158" s="136"/>
      <c r="V3158" s="136"/>
      <c r="W3158"/>
      <c r="X3158" s="136"/>
      <c r="Y3158" s="136"/>
      <c r="Z3158" s="136"/>
      <c r="AA3158" s="136"/>
      <c r="AB3158" s="136"/>
      <c r="AC3158" s="136"/>
      <c r="AD3158" s="136"/>
      <c r="AE3158" s="136"/>
      <c r="AF3158" s="136"/>
      <c r="AG3158" s="136"/>
      <c r="AH3158" s="136"/>
      <c r="AI3158" s="136"/>
    </row>
    <row r="3159" spans="1:35" ht="15" x14ac:dyDescent="0.25">
      <c r="A3159" s="133">
        <v>201240</v>
      </c>
      <c r="B3159" s="133" t="s">
        <v>7177</v>
      </c>
      <c r="C3159" s="133">
        <v>4</v>
      </c>
      <c r="D3159" s="133" t="s">
        <v>5761</v>
      </c>
      <c r="E3159" s="133">
        <v>420</v>
      </c>
      <c r="F3159" s="133" t="s">
        <v>6984</v>
      </c>
      <c r="G3159" s="133">
        <v>20124</v>
      </c>
      <c r="H3159" s="133" t="s">
        <v>7177</v>
      </c>
      <c r="I3159" s="133">
        <v>106305</v>
      </c>
      <c r="J3159" s="133" t="s">
        <v>7191</v>
      </c>
      <c r="K3159" s="133" t="s">
        <v>604</v>
      </c>
      <c r="L3159" s="135" t="str">
        <f t="shared" si="98"/>
        <v>BA</v>
      </c>
      <c r="M3159" s="131">
        <f t="shared" si="99"/>
        <v>0</v>
      </c>
      <c r="P3159" s="136"/>
      <c r="Q3159" s="136"/>
      <c r="R3159" s="136"/>
      <c r="S3159" s="136"/>
      <c r="T3159"/>
      <c r="U3159" s="136"/>
      <c r="V3159" s="136"/>
      <c r="W3159"/>
      <c r="X3159" s="136"/>
      <c r="Y3159" s="136"/>
      <c r="Z3159" s="136"/>
      <c r="AA3159" s="136"/>
      <c r="AB3159" s="136"/>
      <c r="AC3159" s="136"/>
      <c r="AD3159" s="136"/>
      <c r="AE3159" s="136"/>
      <c r="AF3159" s="136"/>
      <c r="AG3159" s="136"/>
      <c r="AH3159" s="136"/>
      <c r="AI3159" s="136"/>
    </row>
    <row r="3160" spans="1:35" ht="15" x14ac:dyDescent="0.25">
      <c r="A3160" s="133">
        <v>201240</v>
      </c>
      <c r="B3160" s="133" t="s">
        <v>7177</v>
      </c>
      <c r="C3160" s="133">
        <v>4</v>
      </c>
      <c r="D3160" s="133" t="s">
        <v>5761</v>
      </c>
      <c r="E3160" s="133">
        <v>420</v>
      </c>
      <c r="F3160" s="133" t="s">
        <v>6984</v>
      </c>
      <c r="G3160" s="133">
        <v>20124</v>
      </c>
      <c r="H3160" s="133" t="s">
        <v>7177</v>
      </c>
      <c r="I3160" s="133">
        <v>107412</v>
      </c>
      <c r="J3160" s="133" t="s">
        <v>7193</v>
      </c>
      <c r="K3160" s="133" t="s">
        <v>545</v>
      </c>
      <c r="L3160" s="135" t="str">
        <f t="shared" si="98"/>
        <v>BA</v>
      </c>
      <c r="M3160" s="131">
        <f t="shared" si="99"/>
        <v>0</v>
      </c>
      <c r="P3160" s="136"/>
      <c r="Q3160" s="136"/>
      <c r="R3160" s="136"/>
      <c r="S3160" s="136"/>
      <c r="T3160"/>
      <c r="U3160" s="136"/>
      <c r="V3160" s="136"/>
      <c r="W3160"/>
      <c r="X3160" s="136"/>
      <c r="Y3160" s="136"/>
      <c r="Z3160" s="136"/>
      <c r="AA3160" s="136"/>
      <c r="AB3160" s="136"/>
      <c r="AC3160" s="136"/>
      <c r="AD3160" s="136"/>
      <c r="AE3160" s="136"/>
      <c r="AF3160" s="136"/>
      <c r="AG3160" s="136"/>
      <c r="AH3160" s="136"/>
      <c r="AI3160" s="136"/>
    </row>
    <row r="3161" spans="1:35" ht="15" x14ac:dyDescent="0.25">
      <c r="A3161" s="133">
        <v>201240</v>
      </c>
      <c r="B3161" s="133" t="s">
        <v>7177</v>
      </c>
      <c r="C3161" s="133">
        <v>4</v>
      </c>
      <c r="D3161" s="133" t="s">
        <v>5761</v>
      </c>
      <c r="E3161" s="133">
        <v>420</v>
      </c>
      <c r="F3161" s="133" t="s">
        <v>6984</v>
      </c>
      <c r="G3161" s="133">
        <v>20124</v>
      </c>
      <c r="H3161" s="133" t="s">
        <v>7177</v>
      </c>
      <c r="I3161" s="133">
        <v>220225</v>
      </c>
      <c r="J3161" s="133" t="s">
        <v>7195</v>
      </c>
      <c r="K3161" s="133" t="s">
        <v>1903</v>
      </c>
      <c r="L3161" s="135" t="str">
        <f t="shared" si="98"/>
        <v>BA</v>
      </c>
      <c r="M3161" s="131">
        <f t="shared" si="99"/>
        <v>0</v>
      </c>
      <c r="P3161" s="136"/>
      <c r="Q3161" s="136"/>
      <c r="R3161" s="136"/>
      <c r="S3161" s="136"/>
      <c r="T3161"/>
      <c r="U3161" s="136"/>
      <c r="V3161" s="136"/>
      <c r="W3161"/>
      <c r="X3161" s="136"/>
      <c r="Y3161" s="136"/>
      <c r="Z3161" s="136"/>
      <c r="AA3161" s="136"/>
      <c r="AB3161" s="136"/>
      <c r="AC3161" s="136"/>
      <c r="AD3161" s="136"/>
      <c r="AE3161" s="136"/>
      <c r="AF3161" s="136"/>
      <c r="AG3161" s="136"/>
      <c r="AH3161" s="136"/>
      <c r="AI3161" s="136"/>
    </row>
    <row r="3162" spans="1:35" ht="15" x14ac:dyDescent="0.25">
      <c r="A3162" s="133">
        <v>201240</v>
      </c>
      <c r="B3162" s="133" t="s">
        <v>7177</v>
      </c>
      <c r="C3162" s="133">
        <v>4</v>
      </c>
      <c r="D3162" s="133" t="s">
        <v>5761</v>
      </c>
      <c r="E3162" s="133">
        <v>420</v>
      </c>
      <c r="F3162" s="133" t="s">
        <v>6984</v>
      </c>
      <c r="G3162" s="133">
        <v>20124</v>
      </c>
      <c r="H3162" s="133" t="s">
        <v>7177</v>
      </c>
      <c r="I3162" s="133">
        <v>220228</v>
      </c>
      <c r="J3162" s="133" t="s">
        <v>7197</v>
      </c>
      <c r="K3162" s="133" t="s">
        <v>1903</v>
      </c>
      <c r="L3162" s="135" t="str">
        <f t="shared" si="98"/>
        <v>BA</v>
      </c>
      <c r="M3162" s="131">
        <f t="shared" si="99"/>
        <v>0</v>
      </c>
      <c r="P3162" s="136"/>
      <c r="Q3162" s="136"/>
      <c r="R3162" s="136"/>
      <c r="S3162" s="136"/>
      <c r="T3162"/>
      <c r="U3162" s="136"/>
      <c r="V3162" s="136"/>
      <c r="W3162"/>
      <c r="X3162" s="136"/>
      <c r="Y3162" s="136"/>
      <c r="Z3162" s="136"/>
      <c r="AA3162" s="136"/>
      <c r="AB3162" s="136"/>
      <c r="AC3162" s="136"/>
      <c r="AD3162" s="136"/>
      <c r="AE3162" s="136"/>
      <c r="AF3162" s="136"/>
      <c r="AG3162" s="136"/>
      <c r="AH3162" s="136"/>
      <c r="AI3162" s="136"/>
    </row>
    <row r="3163" spans="1:35" ht="15" x14ac:dyDescent="0.25">
      <c r="A3163" s="133">
        <v>201240</v>
      </c>
      <c r="B3163" s="133" t="s">
        <v>7177</v>
      </c>
      <c r="C3163" s="133">
        <v>4</v>
      </c>
      <c r="D3163" s="133" t="s">
        <v>5761</v>
      </c>
      <c r="E3163" s="133">
        <v>420</v>
      </c>
      <c r="F3163" s="133" t="s">
        <v>6984</v>
      </c>
      <c r="G3163" s="133">
        <v>20124</v>
      </c>
      <c r="H3163" s="133" t="s">
        <v>7177</v>
      </c>
      <c r="I3163" s="133">
        <v>336003</v>
      </c>
      <c r="J3163" s="133" t="s">
        <v>7199</v>
      </c>
      <c r="K3163" s="133" t="s">
        <v>884</v>
      </c>
      <c r="L3163" s="135" t="str">
        <f t="shared" si="98"/>
        <v>BA</v>
      </c>
      <c r="M3163" s="131">
        <f t="shared" si="99"/>
        <v>0</v>
      </c>
      <c r="P3163" s="136"/>
      <c r="Q3163" s="136"/>
      <c r="R3163" s="136"/>
      <c r="S3163" s="136"/>
      <c r="T3163"/>
      <c r="U3163" s="136"/>
      <c r="V3163" s="136"/>
      <c r="W3163"/>
      <c r="X3163" s="136"/>
      <c r="Y3163" s="136"/>
      <c r="Z3163" s="136"/>
      <c r="AA3163" s="136"/>
      <c r="AB3163" s="136"/>
      <c r="AC3163" s="136"/>
      <c r="AD3163" s="136"/>
      <c r="AE3163" s="136"/>
      <c r="AF3163" s="136"/>
      <c r="AG3163" s="136"/>
      <c r="AH3163" s="136"/>
      <c r="AI3163" s="136"/>
    </row>
    <row r="3164" spans="1:35" ht="15" x14ac:dyDescent="0.25">
      <c r="A3164" s="133">
        <v>201240</v>
      </c>
      <c r="B3164" s="133" t="s">
        <v>7177</v>
      </c>
      <c r="C3164" s="133">
        <v>4</v>
      </c>
      <c r="D3164" s="133" t="s">
        <v>5761</v>
      </c>
      <c r="E3164" s="133">
        <v>420</v>
      </c>
      <c r="F3164" s="133" t="s">
        <v>6984</v>
      </c>
      <c r="G3164" s="133">
        <v>20124</v>
      </c>
      <c r="H3164" s="133" t="s">
        <v>7177</v>
      </c>
      <c r="I3164" s="133">
        <v>336038</v>
      </c>
      <c r="J3164" s="133" t="s">
        <v>7201</v>
      </c>
      <c r="K3164" s="133" t="s">
        <v>884</v>
      </c>
      <c r="L3164" s="135" t="str">
        <f t="shared" si="98"/>
        <v>BA</v>
      </c>
      <c r="M3164" s="131">
        <f t="shared" si="99"/>
        <v>0</v>
      </c>
      <c r="P3164" s="136"/>
      <c r="Q3164" s="136"/>
      <c r="R3164" s="136"/>
      <c r="S3164" s="136"/>
      <c r="T3164"/>
      <c r="U3164" s="136"/>
      <c r="V3164" s="136"/>
      <c r="W3164"/>
      <c r="X3164" s="136"/>
      <c r="Y3164" s="136"/>
      <c r="Z3164" s="136"/>
      <c r="AA3164" s="136"/>
      <c r="AB3164" s="136"/>
      <c r="AC3164" s="136"/>
      <c r="AD3164" s="136"/>
      <c r="AE3164" s="136"/>
      <c r="AF3164" s="136"/>
      <c r="AG3164" s="136"/>
      <c r="AH3164" s="136"/>
      <c r="AI3164" s="136"/>
    </row>
    <row r="3165" spans="1:35" ht="15" x14ac:dyDescent="0.25">
      <c r="A3165" s="133">
        <v>201240</v>
      </c>
      <c r="B3165" s="133" t="s">
        <v>7177</v>
      </c>
      <c r="C3165" s="133">
        <v>4</v>
      </c>
      <c r="D3165" s="133" t="s">
        <v>5761</v>
      </c>
      <c r="E3165" s="133">
        <v>420</v>
      </c>
      <c r="F3165" s="133" t="s">
        <v>6984</v>
      </c>
      <c r="G3165" s="133">
        <v>20124</v>
      </c>
      <c r="H3165" s="133" t="s">
        <v>7177</v>
      </c>
      <c r="I3165" s="133">
        <v>336056</v>
      </c>
      <c r="J3165" s="133" t="s">
        <v>7203</v>
      </c>
      <c r="K3165" s="133" t="s">
        <v>884</v>
      </c>
      <c r="L3165" s="135" t="str">
        <f t="shared" si="98"/>
        <v>BA</v>
      </c>
      <c r="M3165" s="131">
        <f t="shared" si="99"/>
        <v>0</v>
      </c>
      <c r="P3165" s="136"/>
      <c r="Q3165" s="136"/>
      <c r="R3165" s="136"/>
      <c r="S3165" s="136"/>
      <c r="T3165"/>
      <c r="U3165" s="136"/>
      <c r="V3165" s="136"/>
      <c r="W3165"/>
      <c r="X3165" s="136"/>
      <c r="Y3165" s="136"/>
      <c r="Z3165" s="136"/>
      <c r="AA3165" s="136"/>
      <c r="AB3165" s="136"/>
      <c r="AC3165" s="136"/>
      <c r="AD3165" s="136"/>
      <c r="AE3165" s="136"/>
      <c r="AF3165" s="136"/>
      <c r="AG3165" s="136"/>
      <c r="AH3165" s="136"/>
      <c r="AI3165" s="136"/>
    </row>
    <row r="3166" spans="1:35" ht="15" x14ac:dyDescent="0.25">
      <c r="A3166" s="133">
        <v>201240</v>
      </c>
      <c r="B3166" s="133" t="s">
        <v>7177</v>
      </c>
      <c r="C3166" s="133">
        <v>4</v>
      </c>
      <c r="D3166" s="133" t="s">
        <v>5761</v>
      </c>
      <c r="E3166" s="133">
        <v>420</v>
      </c>
      <c r="F3166" s="133" t="s">
        <v>6984</v>
      </c>
      <c r="G3166" s="133">
        <v>20124</v>
      </c>
      <c r="H3166" s="133" t="s">
        <v>7177</v>
      </c>
      <c r="I3166" s="133">
        <v>336057</v>
      </c>
      <c r="J3166" s="133" t="s">
        <v>7205</v>
      </c>
      <c r="K3166" s="133" t="s">
        <v>884</v>
      </c>
      <c r="L3166" s="135" t="str">
        <f t="shared" si="98"/>
        <v>BA</v>
      </c>
      <c r="M3166" s="131">
        <f t="shared" si="99"/>
        <v>0</v>
      </c>
      <c r="P3166" s="136"/>
      <c r="Q3166" s="136"/>
      <c r="R3166" s="136"/>
      <c r="S3166" s="136"/>
      <c r="T3166"/>
      <c r="U3166" s="136"/>
      <c r="V3166" s="136"/>
      <c r="W3166"/>
      <c r="X3166" s="136"/>
      <c r="Y3166" s="136"/>
      <c r="Z3166" s="136"/>
      <c r="AA3166" s="136"/>
      <c r="AB3166" s="136"/>
      <c r="AC3166" s="136"/>
      <c r="AD3166" s="136"/>
      <c r="AE3166" s="136"/>
      <c r="AF3166" s="136"/>
      <c r="AG3166" s="136"/>
      <c r="AH3166" s="136"/>
      <c r="AI3166" s="136"/>
    </row>
    <row r="3167" spans="1:35" ht="15" x14ac:dyDescent="0.25">
      <c r="A3167" s="133">
        <v>201240</v>
      </c>
      <c r="B3167" s="133" t="s">
        <v>7177</v>
      </c>
      <c r="C3167" s="133">
        <v>4</v>
      </c>
      <c r="D3167" s="133" t="s">
        <v>5761</v>
      </c>
      <c r="E3167" s="133">
        <v>420</v>
      </c>
      <c r="F3167" s="133" t="s">
        <v>6984</v>
      </c>
      <c r="G3167" s="133">
        <v>20124</v>
      </c>
      <c r="H3167" s="133" t="s">
        <v>7177</v>
      </c>
      <c r="I3167" s="133">
        <v>336058</v>
      </c>
      <c r="J3167" s="133" t="s">
        <v>7207</v>
      </c>
      <c r="K3167" s="133" t="s">
        <v>884</v>
      </c>
      <c r="L3167" s="135" t="str">
        <f t="shared" si="98"/>
        <v>BA</v>
      </c>
      <c r="M3167" s="131">
        <f t="shared" si="99"/>
        <v>0</v>
      </c>
      <c r="P3167" s="136"/>
      <c r="Q3167" s="136"/>
      <c r="R3167" s="136"/>
      <c r="S3167" s="136"/>
      <c r="T3167"/>
      <c r="U3167" s="136"/>
      <c r="V3167" s="136"/>
      <c r="W3167"/>
      <c r="X3167" s="136"/>
      <c r="Y3167" s="136"/>
      <c r="Z3167" s="136"/>
      <c r="AA3167" s="136"/>
      <c r="AB3167" s="136"/>
      <c r="AC3167" s="136"/>
      <c r="AD3167" s="136"/>
      <c r="AE3167" s="136"/>
      <c r="AF3167" s="136"/>
      <c r="AG3167" s="136"/>
      <c r="AH3167" s="136"/>
      <c r="AI3167" s="136"/>
    </row>
    <row r="3168" spans="1:35" ht="15" x14ac:dyDescent="0.25">
      <c r="A3168" s="133">
        <v>201240</v>
      </c>
      <c r="B3168" s="133" t="s">
        <v>7177</v>
      </c>
      <c r="C3168" s="133">
        <v>4</v>
      </c>
      <c r="D3168" s="133" t="s">
        <v>5761</v>
      </c>
      <c r="E3168" s="133">
        <v>420</v>
      </c>
      <c r="F3168" s="133" t="s">
        <v>6984</v>
      </c>
      <c r="G3168" s="133">
        <v>20124</v>
      </c>
      <c r="H3168" s="133" t="s">
        <v>7177</v>
      </c>
      <c r="I3168" s="133">
        <v>336066</v>
      </c>
      <c r="J3168" s="133" t="s">
        <v>7209</v>
      </c>
      <c r="K3168" s="133" t="s">
        <v>884</v>
      </c>
      <c r="L3168" s="135" t="str">
        <f t="shared" si="98"/>
        <v>BA</v>
      </c>
      <c r="M3168" s="131">
        <f t="shared" si="99"/>
        <v>0</v>
      </c>
      <c r="P3168" s="136"/>
      <c r="Q3168" s="136"/>
      <c r="R3168" s="136"/>
      <c r="S3168" s="136"/>
      <c r="T3168"/>
      <c r="U3168" s="136"/>
      <c r="V3168" s="136"/>
      <c r="W3168"/>
      <c r="X3168" s="136"/>
      <c r="Y3168" s="136"/>
      <c r="Z3168" s="136"/>
      <c r="AA3168" s="136"/>
      <c r="AB3168" s="136"/>
      <c r="AC3168" s="136"/>
      <c r="AD3168" s="136"/>
      <c r="AE3168" s="136"/>
      <c r="AF3168" s="136"/>
      <c r="AG3168" s="136"/>
      <c r="AH3168" s="136"/>
      <c r="AI3168" s="136"/>
    </row>
    <row r="3169" spans="1:35" ht="15" x14ac:dyDescent="0.25">
      <c r="A3169" s="133">
        <v>201240</v>
      </c>
      <c r="B3169" s="133" t="s">
        <v>7177</v>
      </c>
      <c r="C3169" s="133">
        <v>4</v>
      </c>
      <c r="D3169" s="133" t="s">
        <v>5761</v>
      </c>
      <c r="E3169" s="133">
        <v>420</v>
      </c>
      <c r="F3169" s="133" t="s">
        <v>6984</v>
      </c>
      <c r="G3169" s="133">
        <v>20124</v>
      </c>
      <c r="H3169" s="133" t="s">
        <v>7177</v>
      </c>
      <c r="I3169" s="133">
        <v>336067</v>
      </c>
      <c r="J3169" s="133" t="s">
        <v>7211</v>
      </c>
      <c r="K3169" s="133" t="s">
        <v>884</v>
      </c>
      <c r="L3169" s="135" t="str">
        <f t="shared" si="98"/>
        <v>BA</v>
      </c>
      <c r="M3169" s="131">
        <f t="shared" si="99"/>
        <v>0</v>
      </c>
      <c r="P3169" s="136"/>
      <c r="Q3169" s="136"/>
      <c r="R3169" s="136"/>
      <c r="S3169" s="136"/>
      <c r="T3169"/>
      <c r="U3169" s="136"/>
      <c r="V3169" s="136"/>
      <c r="W3169"/>
      <c r="X3169" s="136"/>
      <c r="Y3169" s="136"/>
      <c r="Z3169" s="136"/>
      <c r="AA3169" s="136"/>
      <c r="AB3169" s="136"/>
      <c r="AC3169" s="136"/>
      <c r="AD3169" s="136"/>
      <c r="AE3169" s="136"/>
      <c r="AF3169" s="136"/>
      <c r="AG3169" s="136"/>
      <c r="AH3169" s="136"/>
      <c r="AI3169" s="136"/>
    </row>
    <row r="3170" spans="1:35" ht="15" x14ac:dyDescent="0.25">
      <c r="A3170" s="133">
        <v>201240</v>
      </c>
      <c r="B3170" s="133" t="s">
        <v>7177</v>
      </c>
      <c r="C3170" s="133">
        <v>4</v>
      </c>
      <c r="D3170" s="133" t="s">
        <v>5761</v>
      </c>
      <c r="E3170" s="133">
        <v>420</v>
      </c>
      <c r="F3170" s="133" t="s">
        <v>6984</v>
      </c>
      <c r="G3170" s="133">
        <v>20124</v>
      </c>
      <c r="H3170" s="133" t="s">
        <v>7177</v>
      </c>
      <c r="I3170" s="133">
        <v>336068</v>
      </c>
      <c r="J3170" s="133" t="s">
        <v>7213</v>
      </c>
      <c r="K3170" s="133" t="s">
        <v>884</v>
      </c>
      <c r="L3170" s="135" t="str">
        <f t="shared" si="98"/>
        <v>BA</v>
      </c>
      <c r="M3170" s="131">
        <f t="shared" si="99"/>
        <v>0</v>
      </c>
      <c r="P3170" s="136"/>
      <c r="Q3170" s="136"/>
      <c r="R3170" s="136"/>
      <c r="S3170" s="136"/>
      <c r="T3170"/>
      <c r="U3170" s="136"/>
      <c r="V3170" s="136"/>
      <c r="W3170"/>
      <c r="X3170" s="136"/>
      <c r="Y3170" s="136"/>
      <c r="Z3170" s="136"/>
      <c r="AA3170" s="136"/>
      <c r="AB3170" s="136"/>
      <c r="AC3170" s="136"/>
      <c r="AD3170" s="136"/>
      <c r="AE3170" s="136"/>
      <c r="AF3170" s="136"/>
      <c r="AG3170" s="136"/>
      <c r="AH3170" s="136"/>
      <c r="AI3170" s="136"/>
    </row>
    <row r="3171" spans="1:35" ht="15" x14ac:dyDescent="0.25">
      <c r="A3171" s="133">
        <v>201240</v>
      </c>
      <c r="B3171" s="133" t="s">
        <v>7177</v>
      </c>
      <c r="C3171" s="133">
        <v>4</v>
      </c>
      <c r="D3171" s="133" t="s">
        <v>5761</v>
      </c>
      <c r="E3171" s="133">
        <v>420</v>
      </c>
      <c r="F3171" s="133" t="s">
        <v>6984</v>
      </c>
      <c r="G3171" s="133">
        <v>20124</v>
      </c>
      <c r="H3171" s="133" t="s">
        <v>7177</v>
      </c>
      <c r="I3171" s="133">
        <v>336076</v>
      </c>
      <c r="J3171" s="133" t="s">
        <v>7215</v>
      </c>
      <c r="K3171" s="133" t="s">
        <v>884</v>
      </c>
      <c r="L3171" s="135" t="str">
        <f t="shared" si="98"/>
        <v>BA</v>
      </c>
      <c r="M3171" s="131">
        <f t="shared" si="99"/>
        <v>0</v>
      </c>
      <c r="P3171" s="136"/>
      <c r="Q3171" s="136"/>
      <c r="R3171" s="136"/>
      <c r="S3171" s="136"/>
      <c r="T3171"/>
      <c r="U3171" s="136"/>
      <c r="V3171" s="136"/>
      <c r="W3171"/>
      <c r="X3171" s="136"/>
      <c r="Y3171" s="136"/>
      <c r="Z3171" s="136"/>
      <c r="AA3171" s="136"/>
      <c r="AB3171" s="136"/>
      <c r="AC3171" s="136"/>
      <c r="AD3171" s="136"/>
      <c r="AE3171" s="136"/>
      <c r="AF3171" s="136"/>
      <c r="AG3171" s="136"/>
      <c r="AH3171" s="136"/>
      <c r="AI3171" s="136"/>
    </row>
    <row r="3172" spans="1:35" ht="15" x14ac:dyDescent="0.25">
      <c r="A3172" s="133">
        <v>201240</v>
      </c>
      <c r="B3172" s="133" t="s">
        <v>7177</v>
      </c>
      <c r="C3172" s="133">
        <v>4</v>
      </c>
      <c r="D3172" s="133" t="s">
        <v>5761</v>
      </c>
      <c r="E3172" s="133">
        <v>420</v>
      </c>
      <c r="F3172" s="133" t="s">
        <v>6984</v>
      </c>
      <c r="G3172" s="133">
        <v>20124</v>
      </c>
      <c r="H3172" s="133" t="s">
        <v>7177</v>
      </c>
      <c r="I3172" s="133">
        <v>336077</v>
      </c>
      <c r="J3172" s="133" t="s">
        <v>7217</v>
      </c>
      <c r="K3172" s="133" t="s">
        <v>884</v>
      </c>
      <c r="L3172" s="135" t="str">
        <f t="shared" si="98"/>
        <v>BA</v>
      </c>
      <c r="M3172" s="131">
        <f t="shared" si="99"/>
        <v>0</v>
      </c>
      <c r="P3172" s="136"/>
      <c r="Q3172" s="136"/>
      <c r="R3172" s="136"/>
      <c r="S3172" s="136"/>
      <c r="T3172"/>
      <c r="U3172" s="136"/>
      <c r="V3172" s="136"/>
      <c r="W3172"/>
      <c r="X3172" s="136"/>
      <c r="Y3172" s="136"/>
      <c r="Z3172" s="136"/>
      <c r="AA3172" s="136"/>
      <c r="AB3172" s="136"/>
      <c r="AC3172" s="136"/>
      <c r="AD3172" s="136"/>
      <c r="AE3172" s="136"/>
      <c r="AF3172" s="136"/>
      <c r="AG3172" s="136"/>
      <c r="AH3172" s="136"/>
      <c r="AI3172" s="136"/>
    </row>
    <row r="3173" spans="1:35" ht="15" x14ac:dyDescent="0.25">
      <c r="A3173" s="133">
        <v>201240</v>
      </c>
      <c r="B3173" s="133" t="s">
        <v>7177</v>
      </c>
      <c r="C3173" s="133">
        <v>4</v>
      </c>
      <c r="D3173" s="133" t="s">
        <v>5761</v>
      </c>
      <c r="E3173" s="133">
        <v>420</v>
      </c>
      <c r="F3173" s="133" t="s">
        <v>6984</v>
      </c>
      <c r="G3173" s="133">
        <v>20124</v>
      </c>
      <c r="H3173" s="133" t="s">
        <v>7177</v>
      </c>
      <c r="I3173" s="133">
        <v>336078</v>
      </c>
      <c r="J3173" s="133" t="s">
        <v>7219</v>
      </c>
      <c r="K3173" s="133" t="s">
        <v>884</v>
      </c>
      <c r="L3173" s="135" t="str">
        <f t="shared" si="98"/>
        <v>BA</v>
      </c>
      <c r="M3173" s="131">
        <f t="shared" si="99"/>
        <v>0</v>
      </c>
      <c r="P3173" s="136"/>
      <c r="Q3173" s="136"/>
      <c r="R3173" s="136"/>
      <c r="S3173" s="136"/>
      <c r="T3173"/>
      <c r="U3173" s="136"/>
      <c r="V3173" s="136"/>
      <c r="W3173"/>
      <c r="X3173" s="136"/>
      <c r="Y3173" s="136"/>
      <c r="Z3173" s="136"/>
      <c r="AA3173" s="136"/>
      <c r="AB3173" s="136"/>
      <c r="AC3173" s="136"/>
      <c r="AD3173" s="136"/>
      <c r="AE3173" s="136"/>
      <c r="AF3173" s="136"/>
      <c r="AG3173" s="136"/>
      <c r="AH3173" s="136"/>
      <c r="AI3173" s="136"/>
    </row>
    <row r="3174" spans="1:35" ht="15" x14ac:dyDescent="0.25">
      <c r="A3174" s="133">
        <v>201240</v>
      </c>
      <c r="B3174" s="133" t="s">
        <v>7177</v>
      </c>
      <c r="C3174" s="133">
        <v>4</v>
      </c>
      <c r="D3174" s="133" t="s">
        <v>5761</v>
      </c>
      <c r="E3174" s="133">
        <v>420</v>
      </c>
      <c r="F3174" s="133" t="s">
        <v>6984</v>
      </c>
      <c r="G3174" s="133">
        <v>20124</v>
      </c>
      <c r="H3174" s="133" t="s">
        <v>7177</v>
      </c>
      <c r="I3174" s="133">
        <v>336086</v>
      </c>
      <c r="J3174" s="133" t="s">
        <v>7221</v>
      </c>
      <c r="K3174" s="133" t="s">
        <v>884</v>
      </c>
      <c r="L3174" s="135" t="str">
        <f t="shared" si="98"/>
        <v>BA</v>
      </c>
      <c r="M3174" s="131">
        <f t="shared" si="99"/>
        <v>0</v>
      </c>
      <c r="P3174" s="136"/>
      <c r="Q3174" s="136"/>
      <c r="R3174" s="136"/>
      <c r="S3174" s="136"/>
      <c r="T3174"/>
      <c r="U3174" s="136"/>
      <c r="V3174" s="136"/>
      <c r="W3174"/>
      <c r="X3174" s="136"/>
      <c r="Y3174" s="136"/>
      <c r="Z3174" s="136"/>
      <c r="AA3174" s="136"/>
      <c r="AB3174" s="136"/>
      <c r="AC3174" s="136"/>
      <c r="AD3174" s="136"/>
      <c r="AE3174" s="136"/>
      <c r="AF3174" s="136"/>
      <c r="AG3174" s="136"/>
      <c r="AH3174" s="136"/>
      <c r="AI3174" s="136"/>
    </row>
    <row r="3175" spans="1:35" ht="15" x14ac:dyDescent="0.25">
      <c r="A3175" s="133">
        <v>201240</v>
      </c>
      <c r="B3175" s="133" t="s">
        <v>7177</v>
      </c>
      <c r="C3175" s="133">
        <v>4</v>
      </c>
      <c r="D3175" s="133" t="s">
        <v>5761</v>
      </c>
      <c r="E3175" s="133">
        <v>420</v>
      </c>
      <c r="F3175" s="133" t="s">
        <v>6984</v>
      </c>
      <c r="G3175" s="133">
        <v>20124</v>
      </c>
      <c r="H3175" s="133" t="s">
        <v>7177</v>
      </c>
      <c r="I3175" s="133">
        <v>336087</v>
      </c>
      <c r="J3175" s="133" t="s">
        <v>7223</v>
      </c>
      <c r="K3175" s="133" t="s">
        <v>884</v>
      </c>
      <c r="L3175" s="135" t="str">
        <f t="shared" si="98"/>
        <v>BA</v>
      </c>
      <c r="M3175" s="131">
        <f t="shared" si="99"/>
        <v>0</v>
      </c>
      <c r="P3175" s="136"/>
      <c r="Q3175" s="136"/>
      <c r="R3175" s="136"/>
      <c r="S3175" s="136"/>
      <c r="T3175"/>
      <c r="U3175" s="136"/>
      <c r="V3175" s="136"/>
      <c r="W3175"/>
      <c r="X3175" s="136"/>
      <c r="Y3175" s="136"/>
      <c r="Z3175" s="136"/>
      <c r="AA3175" s="136"/>
      <c r="AB3175" s="136"/>
      <c r="AC3175" s="136"/>
      <c r="AD3175" s="136"/>
      <c r="AE3175" s="136"/>
      <c r="AF3175" s="136"/>
      <c r="AG3175" s="136"/>
      <c r="AH3175" s="136"/>
      <c r="AI3175" s="136"/>
    </row>
    <row r="3176" spans="1:35" ht="15" x14ac:dyDescent="0.25">
      <c r="A3176" s="133">
        <v>201240</v>
      </c>
      <c r="B3176" s="133" t="s">
        <v>7177</v>
      </c>
      <c r="C3176" s="133">
        <v>4</v>
      </c>
      <c r="D3176" s="133" t="s">
        <v>5761</v>
      </c>
      <c r="E3176" s="133">
        <v>420</v>
      </c>
      <c r="F3176" s="133" t="s">
        <v>6984</v>
      </c>
      <c r="G3176" s="133">
        <v>20124</v>
      </c>
      <c r="H3176" s="133" t="s">
        <v>7177</v>
      </c>
      <c r="I3176" s="133">
        <v>336096</v>
      </c>
      <c r="J3176" s="133" t="s">
        <v>7225</v>
      </c>
      <c r="K3176" s="133" t="s">
        <v>884</v>
      </c>
      <c r="L3176" s="135" t="str">
        <f t="shared" si="98"/>
        <v>BA</v>
      </c>
      <c r="M3176" s="131">
        <f t="shared" si="99"/>
        <v>0</v>
      </c>
      <c r="P3176" s="136"/>
      <c r="Q3176" s="136"/>
      <c r="R3176" s="136"/>
      <c r="S3176" s="136"/>
      <c r="T3176"/>
      <c r="U3176" s="136"/>
      <c r="V3176" s="136"/>
      <c r="W3176"/>
      <c r="X3176" s="136"/>
      <c r="Y3176" s="136"/>
      <c r="Z3176" s="136"/>
      <c r="AA3176" s="136"/>
      <c r="AB3176" s="136"/>
      <c r="AC3176" s="136"/>
      <c r="AD3176" s="136"/>
      <c r="AE3176" s="136"/>
      <c r="AF3176" s="136"/>
      <c r="AG3176" s="136"/>
      <c r="AH3176" s="136"/>
      <c r="AI3176" s="136"/>
    </row>
    <row r="3177" spans="1:35" ht="15" x14ac:dyDescent="0.25">
      <c r="A3177" s="133">
        <v>201240</v>
      </c>
      <c r="B3177" s="133" t="s">
        <v>7177</v>
      </c>
      <c r="C3177" s="133">
        <v>4</v>
      </c>
      <c r="D3177" s="133" t="s">
        <v>5761</v>
      </c>
      <c r="E3177" s="133">
        <v>420</v>
      </c>
      <c r="F3177" s="133" t="s">
        <v>6984</v>
      </c>
      <c r="G3177" s="133">
        <v>20124</v>
      </c>
      <c r="H3177" s="133" t="s">
        <v>7177</v>
      </c>
      <c r="I3177" s="133">
        <v>336097</v>
      </c>
      <c r="J3177" s="133" t="s">
        <v>7227</v>
      </c>
      <c r="K3177" s="133" t="s">
        <v>884</v>
      </c>
      <c r="L3177" s="135" t="str">
        <f t="shared" si="98"/>
        <v>BA</v>
      </c>
      <c r="M3177" s="131">
        <f t="shared" si="99"/>
        <v>0</v>
      </c>
      <c r="P3177" s="136"/>
      <c r="Q3177" s="136"/>
      <c r="R3177" s="136"/>
      <c r="S3177" s="136"/>
      <c r="T3177"/>
      <c r="U3177" s="136"/>
      <c r="V3177" s="136"/>
      <c r="W3177"/>
      <c r="X3177" s="136"/>
      <c r="Y3177" s="136"/>
      <c r="Z3177" s="136"/>
      <c r="AA3177" s="136"/>
      <c r="AB3177" s="136"/>
      <c r="AC3177" s="136"/>
      <c r="AD3177" s="136"/>
      <c r="AE3177" s="136"/>
      <c r="AF3177" s="136"/>
      <c r="AG3177" s="136"/>
      <c r="AH3177" s="136"/>
      <c r="AI3177" s="136"/>
    </row>
    <row r="3178" spans="1:35" ht="15" x14ac:dyDescent="0.25">
      <c r="A3178" s="133">
        <v>201240</v>
      </c>
      <c r="B3178" s="133" t="s">
        <v>7177</v>
      </c>
      <c r="C3178" s="133">
        <v>4</v>
      </c>
      <c r="D3178" s="133" t="s">
        <v>5761</v>
      </c>
      <c r="E3178" s="133">
        <v>420</v>
      </c>
      <c r="F3178" s="133" t="s">
        <v>6984</v>
      </c>
      <c r="G3178" s="133">
        <v>20124</v>
      </c>
      <c r="H3178" s="133" t="s">
        <v>7177</v>
      </c>
      <c r="I3178" s="133">
        <v>336098</v>
      </c>
      <c r="J3178" s="133" t="s">
        <v>7229</v>
      </c>
      <c r="K3178" s="133" t="s">
        <v>884</v>
      </c>
      <c r="L3178" s="135" t="str">
        <f t="shared" si="98"/>
        <v>BA</v>
      </c>
      <c r="M3178" s="131">
        <f t="shared" si="99"/>
        <v>0</v>
      </c>
      <c r="P3178" s="136"/>
      <c r="Q3178" s="136"/>
      <c r="R3178" s="136"/>
      <c r="S3178" s="136"/>
      <c r="T3178"/>
      <c r="U3178" s="136"/>
      <c r="V3178" s="136"/>
      <c r="W3178"/>
      <c r="X3178" s="136"/>
      <c r="Y3178" s="136"/>
      <c r="Z3178" s="136"/>
      <c r="AA3178" s="136"/>
      <c r="AB3178" s="136"/>
      <c r="AC3178" s="136"/>
      <c r="AD3178" s="136"/>
      <c r="AE3178" s="136"/>
      <c r="AF3178" s="136"/>
      <c r="AG3178" s="136"/>
      <c r="AH3178" s="136"/>
      <c r="AI3178" s="136"/>
    </row>
    <row r="3179" spans="1:35" ht="15" x14ac:dyDescent="0.25">
      <c r="A3179" s="133">
        <v>201240</v>
      </c>
      <c r="B3179" s="133" t="s">
        <v>7177</v>
      </c>
      <c r="C3179" s="133">
        <v>4</v>
      </c>
      <c r="D3179" s="133" t="s">
        <v>5761</v>
      </c>
      <c r="E3179" s="133">
        <v>420</v>
      </c>
      <c r="F3179" s="133" t="s">
        <v>6984</v>
      </c>
      <c r="G3179" s="133">
        <v>20124</v>
      </c>
      <c r="H3179" s="133" t="s">
        <v>7177</v>
      </c>
      <c r="I3179" s="133">
        <v>336099</v>
      </c>
      <c r="J3179" s="133" t="s">
        <v>7231</v>
      </c>
      <c r="K3179" s="133" t="s">
        <v>884</v>
      </c>
      <c r="L3179" s="135" t="str">
        <f t="shared" si="98"/>
        <v>BA</v>
      </c>
      <c r="M3179" s="131">
        <f t="shared" si="99"/>
        <v>0</v>
      </c>
      <c r="P3179" s="136"/>
      <c r="Q3179" s="136"/>
      <c r="R3179" s="136"/>
      <c r="S3179" s="136"/>
      <c r="T3179"/>
      <c r="U3179" s="136"/>
      <c r="V3179" s="136"/>
      <c r="W3179"/>
      <c r="X3179" s="136"/>
      <c r="Y3179" s="136"/>
      <c r="Z3179" s="136"/>
      <c r="AA3179" s="136"/>
      <c r="AB3179" s="136"/>
      <c r="AC3179" s="136"/>
      <c r="AD3179" s="136"/>
      <c r="AE3179" s="136"/>
      <c r="AF3179" s="136"/>
      <c r="AG3179" s="136"/>
      <c r="AH3179" s="136"/>
      <c r="AI3179" s="136"/>
    </row>
    <row r="3180" spans="1:35" ht="15" x14ac:dyDescent="0.25">
      <c r="A3180" s="133">
        <v>201240</v>
      </c>
      <c r="B3180" s="133" t="s">
        <v>7177</v>
      </c>
      <c r="C3180" s="133">
        <v>4</v>
      </c>
      <c r="D3180" s="133" t="s">
        <v>5761</v>
      </c>
      <c r="E3180" s="133">
        <v>420</v>
      </c>
      <c r="F3180" s="133" t="s">
        <v>6984</v>
      </c>
      <c r="G3180" s="133">
        <v>20124</v>
      </c>
      <c r="H3180" s="133" t="s">
        <v>7177</v>
      </c>
      <c r="I3180" s="133">
        <v>336114</v>
      </c>
      <c r="J3180" s="133" t="s">
        <v>7233</v>
      </c>
      <c r="K3180" s="133" t="s">
        <v>884</v>
      </c>
      <c r="L3180" s="135" t="str">
        <f t="shared" si="98"/>
        <v>BA</v>
      </c>
      <c r="M3180" s="131">
        <f t="shared" si="99"/>
        <v>0</v>
      </c>
      <c r="P3180" s="136"/>
      <c r="Q3180" s="136"/>
      <c r="R3180" s="136"/>
      <c r="S3180" s="136"/>
      <c r="T3180"/>
      <c r="U3180" s="136"/>
      <c r="V3180" s="136"/>
      <c r="W3180"/>
      <c r="X3180" s="136"/>
      <c r="Y3180" s="136"/>
      <c r="Z3180" s="136"/>
      <c r="AA3180" s="136"/>
      <c r="AB3180" s="136"/>
      <c r="AC3180" s="136"/>
      <c r="AD3180" s="136"/>
      <c r="AE3180" s="136"/>
      <c r="AF3180" s="136"/>
      <c r="AG3180" s="136"/>
      <c r="AH3180" s="136"/>
      <c r="AI3180" s="136"/>
    </row>
    <row r="3181" spans="1:35" ht="15" x14ac:dyDescent="0.25">
      <c r="A3181" s="133">
        <v>201240</v>
      </c>
      <c r="B3181" s="133" t="s">
        <v>7177</v>
      </c>
      <c r="C3181" s="133">
        <v>4</v>
      </c>
      <c r="D3181" s="133" t="s">
        <v>5761</v>
      </c>
      <c r="E3181" s="133">
        <v>420</v>
      </c>
      <c r="F3181" s="133" t="s">
        <v>6984</v>
      </c>
      <c r="G3181" s="133">
        <v>20124</v>
      </c>
      <c r="H3181" s="133" t="s">
        <v>7177</v>
      </c>
      <c r="I3181" s="133">
        <v>336116</v>
      </c>
      <c r="J3181" s="133" t="s">
        <v>7235</v>
      </c>
      <c r="K3181" s="133" t="s">
        <v>884</v>
      </c>
      <c r="L3181" s="135" t="str">
        <f t="shared" si="98"/>
        <v>BA</v>
      </c>
      <c r="M3181" s="131">
        <f t="shared" si="99"/>
        <v>0</v>
      </c>
      <c r="P3181" s="136"/>
      <c r="Q3181" s="136"/>
      <c r="R3181" s="136"/>
      <c r="S3181" s="136"/>
      <c r="T3181"/>
      <c r="U3181" s="136"/>
      <c r="V3181" s="136"/>
      <c r="W3181"/>
      <c r="X3181" s="136"/>
      <c r="Y3181" s="136"/>
      <c r="Z3181" s="136"/>
      <c r="AA3181" s="136"/>
      <c r="AB3181" s="136"/>
      <c r="AC3181" s="136"/>
      <c r="AD3181" s="136"/>
      <c r="AE3181" s="136"/>
      <c r="AF3181" s="136"/>
      <c r="AG3181" s="136"/>
      <c r="AH3181" s="136"/>
      <c r="AI3181" s="136"/>
    </row>
    <row r="3182" spans="1:35" ht="15" x14ac:dyDescent="0.25">
      <c r="A3182" s="133">
        <v>201240</v>
      </c>
      <c r="B3182" s="133" t="s">
        <v>7177</v>
      </c>
      <c r="C3182" s="133">
        <v>4</v>
      </c>
      <c r="D3182" s="133" t="s">
        <v>5761</v>
      </c>
      <c r="E3182" s="133">
        <v>420</v>
      </c>
      <c r="F3182" s="133" t="s">
        <v>6984</v>
      </c>
      <c r="G3182" s="133">
        <v>20124</v>
      </c>
      <c r="H3182" s="133" t="s">
        <v>7177</v>
      </c>
      <c r="I3182" s="133">
        <v>336117</v>
      </c>
      <c r="J3182" s="133" t="s">
        <v>7237</v>
      </c>
      <c r="K3182" s="133" t="s">
        <v>884</v>
      </c>
      <c r="L3182" s="135" t="str">
        <f t="shared" si="98"/>
        <v>BA</v>
      </c>
      <c r="M3182" s="131">
        <f t="shared" si="99"/>
        <v>0</v>
      </c>
      <c r="P3182" s="136"/>
      <c r="Q3182" s="136"/>
      <c r="R3182" s="136"/>
      <c r="S3182" s="136"/>
      <c r="T3182"/>
      <c r="U3182" s="136"/>
      <c r="V3182" s="136"/>
      <c r="W3182"/>
      <c r="X3182" s="136"/>
      <c r="Y3182" s="136"/>
      <c r="Z3182" s="136"/>
      <c r="AA3182" s="136"/>
      <c r="AB3182" s="136"/>
      <c r="AC3182" s="136"/>
      <c r="AD3182" s="136"/>
      <c r="AE3182" s="136"/>
      <c r="AF3182" s="136"/>
      <c r="AG3182" s="136"/>
      <c r="AH3182" s="136"/>
      <c r="AI3182" s="136"/>
    </row>
    <row r="3183" spans="1:35" ht="15" x14ac:dyDescent="0.25">
      <c r="A3183" s="133">
        <v>201240</v>
      </c>
      <c r="B3183" s="133" t="s">
        <v>7177</v>
      </c>
      <c r="C3183" s="133">
        <v>4</v>
      </c>
      <c r="D3183" s="133" t="s">
        <v>5761</v>
      </c>
      <c r="E3183" s="133">
        <v>420</v>
      </c>
      <c r="F3183" s="133" t="s">
        <v>6984</v>
      </c>
      <c r="G3183" s="133">
        <v>20124</v>
      </c>
      <c r="H3183" s="133" t="s">
        <v>7177</v>
      </c>
      <c r="I3183" s="133">
        <v>336118</v>
      </c>
      <c r="J3183" s="133" t="s">
        <v>7239</v>
      </c>
      <c r="K3183" s="133" t="s">
        <v>884</v>
      </c>
      <c r="L3183" s="135" t="str">
        <f t="shared" si="98"/>
        <v>BA</v>
      </c>
      <c r="M3183" s="131">
        <f t="shared" si="99"/>
        <v>0</v>
      </c>
      <c r="P3183" s="136"/>
      <c r="Q3183" s="136"/>
      <c r="R3183" s="136"/>
      <c r="S3183" s="136"/>
      <c r="T3183"/>
      <c r="U3183" s="136"/>
      <c r="V3183" s="136"/>
      <c r="W3183"/>
      <c r="X3183" s="136"/>
      <c r="Y3183" s="136"/>
      <c r="Z3183" s="136"/>
      <c r="AA3183" s="136"/>
      <c r="AB3183" s="136"/>
      <c r="AC3183" s="136"/>
      <c r="AD3183" s="136"/>
      <c r="AE3183" s="136"/>
      <c r="AF3183" s="136"/>
      <c r="AG3183" s="136"/>
      <c r="AH3183" s="136"/>
      <c r="AI3183" s="136"/>
    </row>
    <row r="3184" spans="1:35" ht="15" x14ac:dyDescent="0.25">
      <c r="A3184" s="133">
        <v>201240</v>
      </c>
      <c r="B3184" s="133" t="s">
        <v>7177</v>
      </c>
      <c r="C3184" s="133">
        <v>4</v>
      </c>
      <c r="D3184" s="133" t="s">
        <v>5761</v>
      </c>
      <c r="E3184" s="133">
        <v>420</v>
      </c>
      <c r="F3184" s="133" t="s">
        <v>6984</v>
      </c>
      <c r="G3184" s="133">
        <v>20124</v>
      </c>
      <c r="H3184" s="133" t="s">
        <v>7177</v>
      </c>
      <c r="I3184" s="133">
        <v>336119</v>
      </c>
      <c r="J3184" s="133" t="s">
        <v>7241</v>
      </c>
      <c r="K3184" s="133" t="s">
        <v>884</v>
      </c>
      <c r="L3184" s="135" t="str">
        <f t="shared" si="98"/>
        <v>BA</v>
      </c>
      <c r="M3184" s="131">
        <f t="shared" si="99"/>
        <v>0</v>
      </c>
      <c r="P3184" s="136"/>
      <c r="Q3184" s="136"/>
      <c r="R3184" s="136"/>
      <c r="S3184" s="136"/>
      <c r="T3184"/>
      <c r="U3184" s="136"/>
      <c r="V3184" s="136"/>
      <c r="W3184"/>
      <c r="X3184" s="136"/>
      <c r="Y3184" s="136"/>
      <c r="Z3184" s="136"/>
      <c r="AA3184" s="136"/>
      <c r="AB3184" s="136"/>
      <c r="AC3184" s="136"/>
      <c r="AD3184" s="136"/>
      <c r="AE3184" s="136"/>
      <c r="AF3184" s="136"/>
      <c r="AG3184" s="136"/>
      <c r="AH3184" s="136"/>
      <c r="AI3184" s="136"/>
    </row>
    <row r="3185" spans="1:35" ht="15" x14ac:dyDescent="0.25">
      <c r="A3185" s="133">
        <v>201240</v>
      </c>
      <c r="B3185" s="133" t="s">
        <v>7177</v>
      </c>
      <c r="C3185" s="133">
        <v>4</v>
      </c>
      <c r="D3185" s="133" t="s">
        <v>5761</v>
      </c>
      <c r="E3185" s="133">
        <v>420</v>
      </c>
      <c r="F3185" s="133" t="s">
        <v>6984</v>
      </c>
      <c r="G3185" s="133">
        <v>20124</v>
      </c>
      <c r="H3185" s="133" t="s">
        <v>7177</v>
      </c>
      <c r="I3185" s="133">
        <v>336126</v>
      </c>
      <c r="J3185" s="133" t="s">
        <v>7243</v>
      </c>
      <c r="K3185" s="133" t="s">
        <v>884</v>
      </c>
      <c r="L3185" s="135" t="str">
        <f t="shared" si="98"/>
        <v>BA</v>
      </c>
      <c r="M3185" s="131">
        <f t="shared" si="99"/>
        <v>0</v>
      </c>
      <c r="P3185" s="136"/>
      <c r="Q3185" s="136"/>
      <c r="R3185" s="136"/>
      <c r="S3185" s="136"/>
      <c r="T3185"/>
      <c r="U3185" s="136"/>
      <c r="V3185" s="136"/>
      <c r="W3185"/>
      <c r="X3185" s="136"/>
      <c r="Y3185" s="136"/>
      <c r="Z3185" s="136"/>
      <c r="AA3185" s="136"/>
      <c r="AB3185" s="136"/>
      <c r="AC3185" s="136"/>
      <c r="AD3185" s="136"/>
      <c r="AE3185" s="136"/>
      <c r="AF3185" s="136"/>
      <c r="AG3185" s="136"/>
      <c r="AH3185" s="136"/>
      <c r="AI3185" s="136"/>
    </row>
    <row r="3186" spans="1:35" ht="15" x14ac:dyDescent="0.25">
      <c r="A3186" s="133">
        <v>201240</v>
      </c>
      <c r="B3186" s="133" t="s">
        <v>7177</v>
      </c>
      <c r="C3186" s="133">
        <v>4</v>
      </c>
      <c r="D3186" s="133" t="s">
        <v>5761</v>
      </c>
      <c r="E3186" s="133">
        <v>420</v>
      </c>
      <c r="F3186" s="133" t="s">
        <v>6984</v>
      </c>
      <c r="G3186" s="133">
        <v>20124</v>
      </c>
      <c r="H3186" s="133" t="s">
        <v>7177</v>
      </c>
      <c r="I3186" s="133">
        <v>336127</v>
      </c>
      <c r="J3186" s="133" t="s">
        <v>7245</v>
      </c>
      <c r="K3186" s="133" t="s">
        <v>884</v>
      </c>
      <c r="L3186" s="135" t="str">
        <f t="shared" si="98"/>
        <v>BA</v>
      </c>
      <c r="M3186" s="131">
        <f t="shared" si="99"/>
        <v>0</v>
      </c>
      <c r="P3186" s="136"/>
      <c r="Q3186" s="136"/>
      <c r="R3186" s="136"/>
      <c r="S3186" s="136"/>
      <c r="T3186"/>
      <c r="U3186" s="136"/>
      <c r="V3186" s="136"/>
      <c r="W3186"/>
      <c r="X3186" s="136"/>
      <c r="Y3186" s="136"/>
      <c r="Z3186" s="136"/>
      <c r="AA3186" s="136"/>
      <c r="AB3186" s="136"/>
      <c r="AC3186" s="136"/>
      <c r="AD3186" s="136"/>
      <c r="AE3186" s="136"/>
      <c r="AF3186" s="136"/>
      <c r="AG3186" s="136"/>
      <c r="AH3186" s="136"/>
      <c r="AI3186" s="136"/>
    </row>
    <row r="3187" spans="1:35" ht="15" x14ac:dyDescent="0.25">
      <c r="A3187" s="133">
        <v>201240</v>
      </c>
      <c r="B3187" s="133" t="s">
        <v>7177</v>
      </c>
      <c r="C3187" s="133">
        <v>4</v>
      </c>
      <c r="D3187" s="133" t="s">
        <v>5761</v>
      </c>
      <c r="E3187" s="133">
        <v>420</v>
      </c>
      <c r="F3187" s="133" t="s">
        <v>6984</v>
      </c>
      <c r="G3187" s="133">
        <v>20124</v>
      </c>
      <c r="H3187" s="133" t="s">
        <v>7177</v>
      </c>
      <c r="I3187" s="133">
        <v>336128</v>
      </c>
      <c r="J3187" s="133" t="s">
        <v>7247</v>
      </c>
      <c r="K3187" s="133" t="s">
        <v>884</v>
      </c>
      <c r="L3187" s="135" t="str">
        <f t="shared" si="98"/>
        <v>BA</v>
      </c>
      <c r="M3187" s="131">
        <f t="shared" si="99"/>
        <v>0</v>
      </c>
      <c r="P3187" s="136"/>
      <c r="Q3187" s="136"/>
      <c r="R3187" s="136"/>
      <c r="S3187" s="136"/>
      <c r="T3187"/>
      <c r="U3187" s="136"/>
      <c r="V3187" s="136"/>
      <c r="W3187"/>
      <c r="X3187" s="136"/>
      <c r="Y3187" s="136"/>
      <c r="Z3187" s="136"/>
      <c r="AA3187" s="136"/>
      <c r="AB3187" s="136"/>
      <c r="AC3187" s="136"/>
      <c r="AD3187" s="136"/>
      <c r="AE3187" s="136"/>
      <c r="AF3187" s="136"/>
      <c r="AG3187" s="136"/>
      <c r="AH3187" s="136"/>
      <c r="AI3187" s="136"/>
    </row>
    <row r="3188" spans="1:35" ht="15" x14ac:dyDescent="0.25">
      <c r="A3188" s="133">
        <v>201240</v>
      </c>
      <c r="B3188" s="133" t="s">
        <v>7177</v>
      </c>
      <c r="C3188" s="133">
        <v>4</v>
      </c>
      <c r="D3188" s="133" t="s">
        <v>5761</v>
      </c>
      <c r="E3188" s="133">
        <v>420</v>
      </c>
      <c r="F3188" s="133" t="s">
        <v>6984</v>
      </c>
      <c r="G3188" s="133">
        <v>20124</v>
      </c>
      <c r="H3188" s="133" t="s">
        <v>7177</v>
      </c>
      <c r="I3188" s="133">
        <v>336129</v>
      </c>
      <c r="J3188" s="133" t="s">
        <v>7249</v>
      </c>
      <c r="K3188" s="133" t="s">
        <v>884</v>
      </c>
      <c r="L3188" s="135" t="str">
        <f t="shared" si="98"/>
        <v>BA</v>
      </c>
      <c r="M3188" s="131">
        <f t="shared" si="99"/>
        <v>0</v>
      </c>
      <c r="P3188" s="136"/>
      <c r="Q3188" s="136"/>
      <c r="R3188" s="136"/>
      <c r="S3188" s="136"/>
      <c r="T3188"/>
      <c r="U3188" s="136"/>
      <c r="V3188" s="136"/>
      <c r="W3188"/>
      <c r="X3188" s="136"/>
      <c r="Y3188" s="136"/>
      <c r="Z3188" s="136"/>
      <c r="AA3188" s="136"/>
      <c r="AB3188" s="136"/>
      <c r="AC3188" s="136"/>
      <c r="AD3188" s="136"/>
      <c r="AE3188" s="136"/>
      <c r="AF3188" s="136"/>
      <c r="AG3188" s="136"/>
      <c r="AH3188" s="136"/>
      <c r="AI3188" s="136"/>
    </row>
    <row r="3189" spans="1:35" ht="15" x14ac:dyDescent="0.25">
      <c r="A3189" s="133">
        <v>201240</v>
      </c>
      <c r="B3189" s="133" t="s">
        <v>7177</v>
      </c>
      <c r="C3189" s="133">
        <v>4</v>
      </c>
      <c r="D3189" s="133" t="s">
        <v>5761</v>
      </c>
      <c r="E3189" s="133">
        <v>420</v>
      </c>
      <c r="F3189" s="133" t="s">
        <v>6984</v>
      </c>
      <c r="G3189" s="133">
        <v>20124</v>
      </c>
      <c r="H3189" s="133" t="s">
        <v>7177</v>
      </c>
      <c r="I3189" s="133">
        <v>336134</v>
      </c>
      <c r="J3189" s="133" t="s">
        <v>7251</v>
      </c>
      <c r="K3189" s="133" t="s">
        <v>884</v>
      </c>
      <c r="L3189" s="135" t="str">
        <f t="shared" si="98"/>
        <v>BA</v>
      </c>
      <c r="M3189" s="131">
        <f t="shared" si="99"/>
        <v>0</v>
      </c>
      <c r="P3189" s="136"/>
      <c r="Q3189" s="136"/>
      <c r="R3189" s="136"/>
      <c r="S3189" s="136"/>
      <c r="T3189"/>
      <c r="U3189" s="136"/>
      <c r="V3189" s="136"/>
      <c r="W3189"/>
      <c r="X3189" s="136"/>
      <c r="Y3189" s="136"/>
      <c r="Z3189" s="136"/>
      <c r="AA3189" s="136"/>
      <c r="AB3189" s="136"/>
      <c r="AC3189" s="136"/>
      <c r="AD3189" s="136"/>
      <c r="AE3189" s="136"/>
      <c r="AF3189" s="136"/>
      <c r="AG3189" s="136"/>
      <c r="AH3189" s="136"/>
      <c r="AI3189" s="136"/>
    </row>
    <row r="3190" spans="1:35" ht="15" x14ac:dyDescent="0.25">
      <c r="A3190" s="133">
        <v>201240</v>
      </c>
      <c r="B3190" s="133" t="s">
        <v>7177</v>
      </c>
      <c r="C3190" s="133">
        <v>4</v>
      </c>
      <c r="D3190" s="133" t="s">
        <v>5761</v>
      </c>
      <c r="E3190" s="133">
        <v>420</v>
      </c>
      <c r="F3190" s="133" t="s">
        <v>6984</v>
      </c>
      <c r="G3190" s="133">
        <v>20124</v>
      </c>
      <c r="H3190" s="133" t="s">
        <v>7177</v>
      </c>
      <c r="I3190" s="133">
        <v>336136</v>
      </c>
      <c r="J3190" s="133" t="s">
        <v>7253</v>
      </c>
      <c r="K3190" s="133" t="s">
        <v>884</v>
      </c>
      <c r="L3190" s="135" t="str">
        <f t="shared" si="98"/>
        <v>BA</v>
      </c>
      <c r="M3190" s="131">
        <f t="shared" si="99"/>
        <v>0</v>
      </c>
      <c r="P3190" s="136"/>
      <c r="Q3190" s="136"/>
      <c r="R3190" s="136"/>
      <c r="S3190" s="136"/>
      <c r="T3190"/>
      <c r="U3190" s="136"/>
      <c r="V3190" s="136"/>
      <c r="W3190"/>
      <c r="X3190" s="136"/>
      <c r="Y3190" s="136"/>
      <c r="Z3190" s="136"/>
      <c r="AA3190" s="136"/>
      <c r="AB3190" s="136"/>
      <c r="AC3190" s="136"/>
      <c r="AD3190" s="136"/>
      <c r="AE3190" s="136"/>
      <c r="AF3190" s="136"/>
      <c r="AG3190" s="136"/>
      <c r="AH3190" s="136"/>
      <c r="AI3190" s="136"/>
    </row>
    <row r="3191" spans="1:35" ht="15" x14ac:dyDescent="0.25">
      <c r="A3191" s="133">
        <v>201240</v>
      </c>
      <c r="B3191" s="133" t="s">
        <v>7177</v>
      </c>
      <c r="C3191" s="133">
        <v>4</v>
      </c>
      <c r="D3191" s="133" t="s">
        <v>5761</v>
      </c>
      <c r="E3191" s="133">
        <v>420</v>
      </c>
      <c r="F3191" s="133" t="s">
        <v>6984</v>
      </c>
      <c r="G3191" s="133">
        <v>20124</v>
      </c>
      <c r="H3191" s="133" t="s">
        <v>7177</v>
      </c>
      <c r="I3191" s="133">
        <v>336137</v>
      </c>
      <c r="J3191" s="133" t="s">
        <v>7255</v>
      </c>
      <c r="K3191" s="133" t="s">
        <v>884</v>
      </c>
      <c r="L3191" s="135" t="str">
        <f t="shared" si="98"/>
        <v>BA</v>
      </c>
      <c r="M3191" s="131">
        <f t="shared" si="99"/>
        <v>0</v>
      </c>
      <c r="P3191" s="136"/>
      <c r="Q3191" s="136"/>
      <c r="R3191" s="136"/>
      <c r="S3191" s="136"/>
      <c r="T3191"/>
      <c r="U3191" s="136"/>
      <c r="V3191" s="136"/>
      <c r="W3191"/>
      <c r="X3191" s="136"/>
      <c r="Y3191" s="136"/>
      <c r="Z3191" s="136"/>
      <c r="AA3191" s="136"/>
      <c r="AB3191" s="136"/>
      <c r="AC3191" s="136"/>
      <c r="AD3191" s="136"/>
      <c r="AE3191" s="136"/>
      <c r="AF3191" s="136"/>
      <c r="AG3191" s="136"/>
      <c r="AH3191" s="136"/>
      <c r="AI3191" s="136"/>
    </row>
    <row r="3192" spans="1:35" ht="15" x14ac:dyDescent="0.25">
      <c r="A3192" s="133">
        <v>201240</v>
      </c>
      <c r="B3192" s="133" t="s">
        <v>7177</v>
      </c>
      <c r="C3192" s="133">
        <v>4</v>
      </c>
      <c r="D3192" s="133" t="s">
        <v>5761</v>
      </c>
      <c r="E3192" s="133">
        <v>420</v>
      </c>
      <c r="F3192" s="133" t="s">
        <v>6984</v>
      </c>
      <c r="G3192" s="133">
        <v>20124</v>
      </c>
      <c r="H3192" s="133" t="s">
        <v>7177</v>
      </c>
      <c r="I3192" s="133">
        <v>336138</v>
      </c>
      <c r="J3192" s="133" t="s">
        <v>7257</v>
      </c>
      <c r="K3192" s="133" t="s">
        <v>884</v>
      </c>
      <c r="L3192" s="135" t="str">
        <f t="shared" si="98"/>
        <v>BA</v>
      </c>
      <c r="M3192" s="131">
        <f t="shared" si="99"/>
        <v>0</v>
      </c>
      <c r="P3192" s="136"/>
      <c r="Q3192" s="136"/>
      <c r="R3192" s="136"/>
      <c r="S3192" s="136"/>
      <c r="T3192"/>
      <c r="U3192" s="136"/>
      <c r="V3192" s="136"/>
      <c r="W3192"/>
      <c r="X3192" s="136"/>
      <c r="Y3192" s="136"/>
      <c r="Z3192" s="136"/>
      <c r="AA3192" s="136"/>
      <c r="AB3192" s="136"/>
      <c r="AC3192" s="136"/>
      <c r="AD3192" s="136"/>
      <c r="AE3192" s="136"/>
      <c r="AF3192" s="136"/>
      <c r="AG3192" s="136"/>
      <c r="AH3192" s="136"/>
      <c r="AI3192" s="136"/>
    </row>
    <row r="3193" spans="1:35" ht="15" x14ac:dyDescent="0.25">
      <c r="A3193" s="133">
        <v>201240</v>
      </c>
      <c r="B3193" s="133" t="s">
        <v>7177</v>
      </c>
      <c r="C3193" s="133">
        <v>4</v>
      </c>
      <c r="D3193" s="133" t="s">
        <v>5761</v>
      </c>
      <c r="E3193" s="133">
        <v>420</v>
      </c>
      <c r="F3193" s="133" t="s">
        <v>6984</v>
      </c>
      <c r="G3193" s="133">
        <v>20124</v>
      </c>
      <c r="H3193" s="133" t="s">
        <v>7177</v>
      </c>
      <c r="I3193" s="133">
        <v>336139</v>
      </c>
      <c r="J3193" s="133" t="s">
        <v>7259</v>
      </c>
      <c r="K3193" s="133" t="s">
        <v>884</v>
      </c>
      <c r="L3193" s="135" t="str">
        <f t="shared" si="98"/>
        <v>BA</v>
      </c>
      <c r="M3193" s="131">
        <f t="shared" si="99"/>
        <v>0</v>
      </c>
      <c r="P3193" s="136"/>
      <c r="Q3193" s="136"/>
      <c r="R3193" s="136"/>
      <c r="S3193" s="136"/>
      <c r="T3193"/>
      <c r="U3193" s="136"/>
      <c r="V3193" s="136"/>
      <c r="W3193"/>
      <c r="X3193" s="136"/>
      <c r="Y3193" s="136"/>
      <c r="Z3193" s="136"/>
      <c r="AA3193" s="136"/>
      <c r="AB3193" s="136"/>
      <c r="AC3193" s="136"/>
      <c r="AD3193" s="136"/>
      <c r="AE3193" s="136"/>
      <c r="AF3193" s="136"/>
      <c r="AG3193" s="136"/>
      <c r="AH3193" s="136"/>
      <c r="AI3193" s="136"/>
    </row>
    <row r="3194" spans="1:35" ht="15" x14ac:dyDescent="0.25">
      <c r="A3194" s="133">
        <v>201240</v>
      </c>
      <c r="B3194" s="133" t="s">
        <v>7177</v>
      </c>
      <c r="C3194" s="133">
        <v>4</v>
      </c>
      <c r="D3194" s="133" t="s">
        <v>5761</v>
      </c>
      <c r="E3194" s="133">
        <v>420</v>
      </c>
      <c r="F3194" s="133" t="s">
        <v>6984</v>
      </c>
      <c r="G3194" s="133">
        <v>20124</v>
      </c>
      <c r="H3194" s="133" t="s">
        <v>7177</v>
      </c>
      <c r="I3194" s="133">
        <v>336144</v>
      </c>
      <c r="J3194" s="133" t="s">
        <v>7261</v>
      </c>
      <c r="K3194" s="133" t="s">
        <v>884</v>
      </c>
      <c r="L3194" s="135" t="str">
        <f t="shared" si="98"/>
        <v>BA</v>
      </c>
      <c r="M3194" s="131">
        <f t="shared" si="99"/>
        <v>0</v>
      </c>
      <c r="P3194" s="136"/>
      <c r="Q3194" s="136"/>
      <c r="R3194" s="136"/>
      <c r="S3194" s="136"/>
      <c r="T3194"/>
      <c r="U3194" s="136"/>
      <c r="V3194" s="136"/>
      <c r="W3194"/>
      <c r="X3194" s="136"/>
      <c r="Y3194" s="136"/>
      <c r="Z3194" s="136"/>
      <c r="AA3194" s="136"/>
      <c r="AB3194" s="136"/>
      <c r="AC3194" s="136"/>
      <c r="AD3194" s="136"/>
      <c r="AE3194" s="136"/>
      <c r="AF3194" s="136"/>
      <c r="AG3194" s="136"/>
      <c r="AH3194" s="136"/>
      <c r="AI3194" s="136"/>
    </row>
    <row r="3195" spans="1:35" ht="15" x14ac:dyDescent="0.25">
      <c r="A3195" s="133">
        <v>201240</v>
      </c>
      <c r="B3195" s="133" t="s">
        <v>7177</v>
      </c>
      <c r="C3195" s="133">
        <v>4</v>
      </c>
      <c r="D3195" s="133" t="s">
        <v>5761</v>
      </c>
      <c r="E3195" s="133">
        <v>420</v>
      </c>
      <c r="F3195" s="133" t="s">
        <v>6984</v>
      </c>
      <c r="G3195" s="133">
        <v>20124</v>
      </c>
      <c r="H3195" s="133" t="s">
        <v>7177</v>
      </c>
      <c r="I3195" s="133">
        <v>336148</v>
      </c>
      <c r="J3195" s="133" t="s">
        <v>7263</v>
      </c>
      <c r="K3195" s="133" t="s">
        <v>884</v>
      </c>
      <c r="L3195" s="135" t="str">
        <f t="shared" si="98"/>
        <v>BA</v>
      </c>
      <c r="M3195" s="131">
        <f t="shared" si="99"/>
        <v>0</v>
      </c>
      <c r="P3195" s="136"/>
      <c r="Q3195" s="136"/>
      <c r="R3195" s="136"/>
      <c r="S3195" s="136"/>
      <c r="T3195"/>
      <c r="U3195" s="136"/>
      <c r="V3195" s="136"/>
      <c r="W3195"/>
      <c r="X3195" s="136"/>
      <c r="Y3195" s="136"/>
      <c r="Z3195" s="136"/>
      <c r="AA3195" s="136"/>
      <c r="AB3195" s="136"/>
      <c r="AC3195" s="136"/>
      <c r="AD3195" s="136"/>
      <c r="AE3195" s="136"/>
      <c r="AF3195" s="136"/>
      <c r="AG3195" s="136"/>
      <c r="AH3195" s="136"/>
      <c r="AI3195" s="136"/>
    </row>
    <row r="3196" spans="1:35" ht="15" x14ac:dyDescent="0.25">
      <c r="A3196" s="133">
        <v>201240</v>
      </c>
      <c r="B3196" s="133" t="s">
        <v>7177</v>
      </c>
      <c r="C3196" s="133">
        <v>4</v>
      </c>
      <c r="D3196" s="133" t="s">
        <v>5761</v>
      </c>
      <c r="E3196" s="133">
        <v>420</v>
      </c>
      <c r="F3196" s="133" t="s">
        <v>6984</v>
      </c>
      <c r="G3196" s="133">
        <v>20124</v>
      </c>
      <c r="H3196" s="133" t="s">
        <v>7177</v>
      </c>
      <c r="I3196" s="133">
        <v>336158</v>
      </c>
      <c r="J3196" s="133" t="s">
        <v>7265</v>
      </c>
      <c r="K3196" s="133" t="s">
        <v>884</v>
      </c>
      <c r="L3196" s="135" t="str">
        <f t="shared" si="98"/>
        <v>BA</v>
      </c>
      <c r="M3196" s="131">
        <f t="shared" si="99"/>
        <v>0</v>
      </c>
      <c r="P3196" s="136"/>
      <c r="Q3196" s="136"/>
      <c r="R3196" s="136"/>
      <c r="S3196" s="136"/>
      <c r="T3196"/>
      <c r="U3196" s="136"/>
      <c r="V3196" s="136"/>
      <c r="W3196"/>
      <c r="X3196" s="136"/>
      <c r="Y3196" s="136"/>
      <c r="Z3196" s="136"/>
      <c r="AA3196" s="136"/>
      <c r="AB3196" s="136"/>
      <c r="AC3196" s="136"/>
      <c r="AD3196" s="136"/>
      <c r="AE3196" s="136"/>
      <c r="AF3196" s="136"/>
      <c r="AG3196" s="136"/>
      <c r="AH3196" s="136"/>
      <c r="AI3196" s="136"/>
    </row>
    <row r="3197" spans="1:35" ht="15" x14ac:dyDescent="0.25">
      <c r="A3197" s="133">
        <v>201240</v>
      </c>
      <c r="B3197" s="133" t="s">
        <v>7177</v>
      </c>
      <c r="C3197" s="133">
        <v>4</v>
      </c>
      <c r="D3197" s="133" t="s">
        <v>5761</v>
      </c>
      <c r="E3197" s="133">
        <v>420</v>
      </c>
      <c r="F3197" s="133" t="s">
        <v>6984</v>
      </c>
      <c r="G3197" s="133">
        <v>20124</v>
      </c>
      <c r="H3197" s="133" t="s">
        <v>7177</v>
      </c>
      <c r="I3197" s="133">
        <v>336164</v>
      </c>
      <c r="J3197" s="133" t="s">
        <v>7267</v>
      </c>
      <c r="K3197" s="133" t="s">
        <v>884</v>
      </c>
      <c r="L3197" s="135" t="str">
        <f t="shared" si="98"/>
        <v>BA</v>
      </c>
      <c r="M3197" s="131">
        <f t="shared" si="99"/>
        <v>0</v>
      </c>
      <c r="P3197" s="136"/>
      <c r="Q3197" s="136"/>
      <c r="R3197" s="136"/>
      <c r="S3197" s="136"/>
      <c r="T3197"/>
      <c r="U3197" s="136"/>
      <c r="V3197" s="136"/>
      <c r="W3197"/>
      <c r="X3197" s="136"/>
      <c r="Y3197" s="136"/>
      <c r="Z3197" s="136"/>
      <c r="AA3197" s="136"/>
      <c r="AB3197" s="136"/>
      <c r="AC3197" s="136"/>
      <c r="AD3197" s="136"/>
      <c r="AE3197" s="136"/>
      <c r="AF3197" s="136"/>
      <c r="AG3197" s="136"/>
      <c r="AH3197" s="136"/>
      <c r="AI3197" s="136"/>
    </row>
    <row r="3198" spans="1:35" ht="15" x14ac:dyDescent="0.25">
      <c r="A3198" s="133">
        <v>201240</v>
      </c>
      <c r="B3198" s="133" t="s">
        <v>7177</v>
      </c>
      <c r="C3198" s="133">
        <v>4</v>
      </c>
      <c r="D3198" s="133" t="s">
        <v>5761</v>
      </c>
      <c r="E3198" s="133">
        <v>420</v>
      </c>
      <c r="F3198" s="133" t="s">
        <v>6984</v>
      </c>
      <c r="G3198" s="133">
        <v>20124</v>
      </c>
      <c r="H3198" s="133" t="s">
        <v>7177</v>
      </c>
      <c r="I3198" s="133">
        <v>336169</v>
      </c>
      <c r="J3198" s="133" t="s">
        <v>7269</v>
      </c>
      <c r="K3198" s="133" t="s">
        <v>884</v>
      </c>
      <c r="L3198" s="135" t="str">
        <f t="shared" si="98"/>
        <v>BA</v>
      </c>
      <c r="M3198" s="131">
        <f t="shared" si="99"/>
        <v>0</v>
      </c>
      <c r="P3198" s="136"/>
      <c r="Q3198" s="136"/>
      <c r="R3198" s="136"/>
      <c r="S3198" s="136"/>
      <c r="T3198"/>
      <c r="U3198" s="136"/>
      <c r="V3198" s="136"/>
      <c r="W3198"/>
      <c r="X3198" s="136"/>
      <c r="Y3198" s="136"/>
      <c r="Z3198" s="136"/>
      <c r="AA3198" s="136"/>
      <c r="AB3198" s="136"/>
      <c r="AC3198" s="136"/>
      <c r="AD3198" s="136"/>
      <c r="AE3198" s="136"/>
      <c r="AF3198" s="136"/>
      <c r="AG3198" s="136"/>
      <c r="AH3198" s="136"/>
      <c r="AI3198" s="136"/>
    </row>
    <row r="3199" spans="1:35" ht="15" x14ac:dyDescent="0.25">
      <c r="A3199" s="133">
        <v>201240</v>
      </c>
      <c r="B3199" s="133" t="s">
        <v>7177</v>
      </c>
      <c r="C3199" s="133">
        <v>4</v>
      </c>
      <c r="D3199" s="133" t="s">
        <v>5761</v>
      </c>
      <c r="E3199" s="133">
        <v>420</v>
      </c>
      <c r="F3199" s="133" t="s">
        <v>6984</v>
      </c>
      <c r="G3199" s="133">
        <v>20124</v>
      </c>
      <c r="H3199" s="133" t="s">
        <v>7177</v>
      </c>
      <c r="I3199" s="133">
        <v>336400</v>
      </c>
      <c r="J3199" s="133" t="s">
        <v>7271</v>
      </c>
      <c r="K3199" s="133" t="s">
        <v>884</v>
      </c>
      <c r="L3199" s="135" t="str">
        <f t="shared" si="98"/>
        <v>BA</v>
      </c>
      <c r="M3199" s="131">
        <f t="shared" si="99"/>
        <v>0</v>
      </c>
      <c r="P3199" s="136"/>
      <c r="Q3199" s="136"/>
      <c r="R3199" s="136"/>
      <c r="S3199" s="136"/>
      <c r="T3199"/>
      <c r="U3199" s="136"/>
      <c r="V3199" s="136"/>
      <c r="W3199"/>
      <c r="X3199" s="136"/>
      <c r="Y3199" s="136"/>
      <c r="Z3199" s="136"/>
      <c r="AA3199" s="136"/>
      <c r="AB3199" s="136"/>
      <c r="AC3199" s="136"/>
      <c r="AD3199" s="136"/>
      <c r="AE3199" s="136"/>
      <c r="AF3199" s="136"/>
      <c r="AG3199" s="136"/>
      <c r="AH3199" s="136"/>
      <c r="AI3199" s="136"/>
    </row>
    <row r="3200" spans="1:35" ht="15" x14ac:dyDescent="0.25">
      <c r="A3200" s="133">
        <v>201240</v>
      </c>
      <c r="B3200" s="133" t="s">
        <v>7177</v>
      </c>
      <c r="C3200" s="133">
        <v>4</v>
      </c>
      <c r="D3200" s="133" t="s">
        <v>5761</v>
      </c>
      <c r="E3200" s="133">
        <v>420</v>
      </c>
      <c r="F3200" s="133" t="s">
        <v>6984</v>
      </c>
      <c r="G3200" s="133">
        <v>20124</v>
      </c>
      <c r="H3200" s="133" t="s">
        <v>7177</v>
      </c>
      <c r="I3200" s="133">
        <v>336407</v>
      </c>
      <c r="J3200" s="133" t="s">
        <v>7273</v>
      </c>
      <c r="K3200" s="133" t="s">
        <v>884</v>
      </c>
      <c r="L3200" s="135" t="str">
        <f t="shared" si="98"/>
        <v>BA</v>
      </c>
      <c r="M3200" s="131">
        <f t="shared" si="99"/>
        <v>0</v>
      </c>
      <c r="P3200" s="136"/>
      <c r="Q3200" s="136"/>
      <c r="R3200" s="136"/>
      <c r="S3200" s="136"/>
      <c r="T3200"/>
      <c r="U3200" s="136"/>
      <c r="V3200" s="136"/>
      <c r="W3200"/>
      <c r="X3200" s="136"/>
      <c r="Y3200" s="136"/>
      <c r="Z3200" s="136"/>
      <c r="AA3200" s="136"/>
      <c r="AB3200" s="136"/>
      <c r="AC3200" s="136"/>
      <c r="AD3200" s="136"/>
      <c r="AE3200" s="136"/>
      <c r="AF3200" s="136"/>
      <c r="AG3200" s="136"/>
      <c r="AH3200" s="136"/>
      <c r="AI3200" s="136"/>
    </row>
    <row r="3201" spans="1:35" ht="15" x14ac:dyDescent="0.25">
      <c r="A3201" s="133">
        <v>201240</v>
      </c>
      <c r="B3201" s="133" t="s">
        <v>7177</v>
      </c>
      <c r="C3201" s="133">
        <v>4</v>
      </c>
      <c r="D3201" s="133" t="s">
        <v>5761</v>
      </c>
      <c r="E3201" s="133">
        <v>420</v>
      </c>
      <c r="F3201" s="133" t="s">
        <v>6984</v>
      </c>
      <c r="G3201" s="133">
        <v>20124</v>
      </c>
      <c r="H3201" s="133" t="s">
        <v>7177</v>
      </c>
      <c r="I3201" s="133">
        <v>336410</v>
      </c>
      <c r="J3201" s="133" t="s">
        <v>7275</v>
      </c>
      <c r="K3201" s="133" t="s">
        <v>884</v>
      </c>
      <c r="L3201" s="135" t="str">
        <f t="shared" si="98"/>
        <v>BA</v>
      </c>
      <c r="M3201" s="131">
        <f t="shared" si="99"/>
        <v>0</v>
      </c>
      <c r="P3201" s="136"/>
      <c r="Q3201" s="136"/>
      <c r="R3201" s="136"/>
      <c r="S3201" s="136"/>
      <c r="T3201"/>
      <c r="U3201" s="136"/>
      <c r="V3201" s="136"/>
      <c r="W3201"/>
      <c r="X3201" s="136"/>
      <c r="Y3201" s="136"/>
      <c r="Z3201" s="136"/>
      <c r="AA3201" s="136"/>
      <c r="AB3201" s="136"/>
      <c r="AC3201" s="136"/>
      <c r="AD3201" s="136"/>
      <c r="AE3201" s="136"/>
      <c r="AF3201" s="136"/>
      <c r="AG3201" s="136"/>
      <c r="AH3201" s="136"/>
      <c r="AI3201" s="136"/>
    </row>
    <row r="3202" spans="1:35" ht="15" x14ac:dyDescent="0.25">
      <c r="A3202" s="133">
        <v>201240</v>
      </c>
      <c r="B3202" s="133" t="s">
        <v>7177</v>
      </c>
      <c r="C3202" s="133">
        <v>4</v>
      </c>
      <c r="D3202" s="133" t="s">
        <v>5761</v>
      </c>
      <c r="E3202" s="133">
        <v>420</v>
      </c>
      <c r="F3202" s="133" t="s">
        <v>6984</v>
      </c>
      <c r="G3202" s="133">
        <v>20124</v>
      </c>
      <c r="H3202" s="133" t="s">
        <v>7177</v>
      </c>
      <c r="I3202" s="133">
        <v>336412</v>
      </c>
      <c r="J3202" s="133" t="s">
        <v>7277</v>
      </c>
      <c r="K3202" s="133" t="s">
        <v>884</v>
      </c>
      <c r="L3202" s="135" t="str">
        <f t="shared" si="98"/>
        <v>BA</v>
      </c>
      <c r="M3202" s="131">
        <f t="shared" si="99"/>
        <v>0</v>
      </c>
      <c r="P3202" s="136"/>
      <c r="Q3202" s="136"/>
      <c r="R3202" s="136"/>
      <c r="S3202" s="136"/>
      <c r="T3202"/>
      <c r="U3202" s="136"/>
      <c r="V3202" s="136"/>
      <c r="W3202"/>
      <c r="X3202" s="136"/>
      <c r="Y3202" s="136"/>
      <c r="Z3202" s="136"/>
      <c r="AA3202" s="136"/>
      <c r="AB3202" s="136"/>
      <c r="AC3202" s="136"/>
      <c r="AD3202" s="136"/>
      <c r="AE3202" s="136"/>
      <c r="AF3202" s="136"/>
      <c r="AG3202" s="136"/>
      <c r="AH3202" s="136"/>
      <c r="AI3202" s="136"/>
    </row>
    <row r="3203" spans="1:35" ht="15" x14ac:dyDescent="0.25">
      <c r="A3203" s="133">
        <v>201240</v>
      </c>
      <c r="B3203" s="133" t="s">
        <v>7177</v>
      </c>
      <c r="C3203" s="133">
        <v>4</v>
      </c>
      <c r="D3203" s="133" t="s">
        <v>5761</v>
      </c>
      <c r="E3203" s="133">
        <v>420</v>
      </c>
      <c r="F3203" s="133" t="s">
        <v>6984</v>
      </c>
      <c r="G3203" s="133">
        <v>20124</v>
      </c>
      <c r="H3203" s="133" t="s">
        <v>7177</v>
      </c>
      <c r="I3203" s="133">
        <v>336420</v>
      </c>
      <c r="J3203" s="133" t="s">
        <v>7279</v>
      </c>
      <c r="K3203" s="133" t="s">
        <v>884</v>
      </c>
      <c r="L3203" s="135" t="str">
        <f t="shared" si="98"/>
        <v>BA</v>
      </c>
      <c r="M3203" s="131">
        <f t="shared" si="99"/>
        <v>0</v>
      </c>
      <c r="P3203" s="136"/>
      <c r="Q3203" s="136"/>
      <c r="R3203" s="136"/>
      <c r="S3203" s="136"/>
      <c r="T3203"/>
      <c r="U3203" s="136"/>
      <c r="V3203" s="136"/>
      <c r="W3203"/>
      <c r="X3203" s="136"/>
      <c r="Y3203" s="136"/>
      <c r="Z3203" s="136"/>
      <c r="AA3203" s="136"/>
      <c r="AB3203" s="136"/>
      <c r="AC3203" s="136"/>
      <c r="AD3203" s="136"/>
      <c r="AE3203" s="136"/>
      <c r="AF3203" s="136"/>
      <c r="AG3203" s="136"/>
      <c r="AH3203" s="136"/>
      <c r="AI3203" s="136"/>
    </row>
    <row r="3204" spans="1:35" ht="15" x14ac:dyDescent="0.25">
      <c r="A3204" s="133">
        <v>201240</v>
      </c>
      <c r="B3204" s="133" t="s">
        <v>7177</v>
      </c>
      <c r="C3204" s="133">
        <v>4</v>
      </c>
      <c r="D3204" s="133" t="s">
        <v>5761</v>
      </c>
      <c r="E3204" s="133">
        <v>420</v>
      </c>
      <c r="F3204" s="133" t="s">
        <v>6984</v>
      </c>
      <c r="G3204" s="133">
        <v>20124</v>
      </c>
      <c r="H3204" s="133" t="s">
        <v>7177</v>
      </c>
      <c r="I3204" s="133">
        <v>336430</v>
      </c>
      <c r="J3204" s="133" t="s">
        <v>7281</v>
      </c>
      <c r="K3204" s="133" t="s">
        <v>884</v>
      </c>
      <c r="L3204" s="135" t="str">
        <f t="shared" si="98"/>
        <v>BA</v>
      </c>
      <c r="M3204" s="131">
        <f t="shared" si="99"/>
        <v>0</v>
      </c>
      <c r="P3204" s="136"/>
      <c r="Q3204" s="136"/>
      <c r="R3204" s="136"/>
      <c r="S3204" s="136"/>
      <c r="T3204"/>
      <c r="U3204" s="136"/>
      <c r="V3204" s="136"/>
      <c r="W3204"/>
      <c r="X3204" s="136"/>
      <c r="Y3204" s="136"/>
      <c r="Z3204" s="136"/>
      <c r="AA3204" s="136"/>
      <c r="AB3204" s="136"/>
      <c r="AC3204" s="136"/>
      <c r="AD3204" s="136"/>
      <c r="AE3204" s="136"/>
      <c r="AF3204" s="136"/>
      <c r="AG3204" s="136"/>
      <c r="AH3204" s="136"/>
      <c r="AI3204" s="136"/>
    </row>
    <row r="3205" spans="1:35" ht="15" x14ac:dyDescent="0.25">
      <c r="A3205" s="133">
        <v>201240</v>
      </c>
      <c r="B3205" s="133" t="s">
        <v>7177</v>
      </c>
      <c r="C3205" s="133">
        <v>4</v>
      </c>
      <c r="D3205" s="133" t="s">
        <v>5761</v>
      </c>
      <c r="E3205" s="133">
        <v>420</v>
      </c>
      <c r="F3205" s="133" t="s">
        <v>6984</v>
      </c>
      <c r="G3205" s="133">
        <v>20124</v>
      </c>
      <c r="H3205" s="133" t="s">
        <v>7177</v>
      </c>
      <c r="I3205" s="133">
        <v>336440</v>
      </c>
      <c r="J3205" s="133" t="s">
        <v>7283</v>
      </c>
      <c r="K3205" s="133" t="s">
        <v>884</v>
      </c>
      <c r="L3205" s="135" t="str">
        <f t="shared" ref="L3205:L3268" si="100">IF(K3205=102,"AA102",IF(K3205=103,"AA103",VLOOKUP(C3205,$AJ$5:$AK$13,2,0)))</f>
        <v>BA</v>
      </c>
      <c r="M3205" s="131">
        <f t="shared" si="99"/>
        <v>0</v>
      </c>
      <c r="P3205" s="136"/>
      <c r="Q3205" s="136"/>
      <c r="R3205" s="136"/>
      <c r="S3205" s="136"/>
      <c r="T3205"/>
      <c r="U3205" s="136"/>
      <c r="V3205" s="136"/>
      <c r="W3205"/>
      <c r="X3205" s="136"/>
      <c r="Y3205" s="136"/>
      <c r="Z3205" s="136"/>
      <c r="AA3205" s="136"/>
      <c r="AB3205" s="136"/>
      <c r="AC3205" s="136"/>
      <c r="AD3205" s="136"/>
      <c r="AE3205" s="136"/>
      <c r="AF3205" s="136"/>
      <c r="AG3205" s="136"/>
      <c r="AH3205" s="136"/>
      <c r="AI3205" s="136"/>
    </row>
    <row r="3206" spans="1:35" ht="15" x14ac:dyDescent="0.25">
      <c r="A3206" s="133">
        <v>201240</v>
      </c>
      <c r="B3206" s="133" t="s">
        <v>7177</v>
      </c>
      <c r="C3206" s="133">
        <v>4</v>
      </c>
      <c r="D3206" s="133" t="s">
        <v>5761</v>
      </c>
      <c r="E3206" s="133">
        <v>420</v>
      </c>
      <c r="F3206" s="133" t="s">
        <v>6984</v>
      </c>
      <c r="G3206" s="133">
        <v>20124</v>
      </c>
      <c r="H3206" s="133" t="s">
        <v>7177</v>
      </c>
      <c r="I3206" s="133">
        <v>336450</v>
      </c>
      <c r="J3206" s="133" t="s">
        <v>7285</v>
      </c>
      <c r="K3206" s="133" t="s">
        <v>884</v>
      </c>
      <c r="L3206" s="135" t="str">
        <f t="shared" si="100"/>
        <v>BA</v>
      </c>
      <c r="M3206" s="131">
        <f t="shared" ref="M3206:M3269" si="101">VLOOKUP(H3206,$W$5:$X$227,2,FALSE)</f>
        <v>0</v>
      </c>
      <c r="P3206" s="136"/>
      <c r="Q3206" s="136"/>
      <c r="R3206" s="136"/>
      <c r="S3206" s="136"/>
      <c r="T3206"/>
      <c r="U3206" s="136"/>
      <c r="V3206" s="136"/>
      <c r="W3206"/>
      <c r="X3206" s="136"/>
      <c r="Y3206" s="136"/>
      <c r="Z3206" s="136"/>
      <c r="AA3206" s="136"/>
      <c r="AB3206" s="136"/>
      <c r="AC3206" s="136"/>
      <c r="AD3206" s="136"/>
      <c r="AE3206" s="136"/>
      <c r="AF3206" s="136"/>
      <c r="AG3206" s="136"/>
      <c r="AH3206" s="136"/>
      <c r="AI3206" s="136"/>
    </row>
    <row r="3207" spans="1:35" ht="15" x14ac:dyDescent="0.25">
      <c r="A3207" s="133">
        <v>201240</v>
      </c>
      <c r="B3207" s="133" t="s">
        <v>7177</v>
      </c>
      <c r="C3207" s="133">
        <v>4</v>
      </c>
      <c r="D3207" s="133" t="s">
        <v>5761</v>
      </c>
      <c r="E3207" s="133">
        <v>420</v>
      </c>
      <c r="F3207" s="133" t="s">
        <v>6984</v>
      </c>
      <c r="G3207" s="133">
        <v>20124</v>
      </c>
      <c r="H3207" s="133" t="s">
        <v>7177</v>
      </c>
      <c r="I3207" s="133">
        <v>336455</v>
      </c>
      <c r="J3207" s="133" t="s">
        <v>7287</v>
      </c>
      <c r="K3207" s="133" t="s">
        <v>884</v>
      </c>
      <c r="L3207" s="135" t="str">
        <f t="shared" si="100"/>
        <v>BA</v>
      </c>
      <c r="M3207" s="131">
        <f t="shared" si="101"/>
        <v>0</v>
      </c>
      <c r="P3207" s="136"/>
      <c r="Q3207" s="136"/>
      <c r="R3207" s="136"/>
      <c r="S3207" s="136"/>
      <c r="T3207"/>
      <c r="U3207" s="136"/>
      <c r="V3207" s="136"/>
      <c r="W3207"/>
      <c r="X3207" s="136"/>
      <c r="Y3207" s="136"/>
      <c r="Z3207" s="136"/>
      <c r="AA3207" s="136"/>
      <c r="AB3207" s="136"/>
      <c r="AC3207" s="136"/>
      <c r="AD3207" s="136"/>
      <c r="AE3207" s="136"/>
      <c r="AF3207" s="136"/>
      <c r="AG3207" s="136"/>
      <c r="AH3207" s="136"/>
      <c r="AI3207" s="136"/>
    </row>
    <row r="3208" spans="1:35" ht="15" x14ac:dyDescent="0.25">
      <c r="A3208" s="133">
        <v>201240</v>
      </c>
      <c r="B3208" s="133" t="s">
        <v>7177</v>
      </c>
      <c r="C3208" s="133">
        <v>4</v>
      </c>
      <c r="D3208" s="133" t="s">
        <v>5761</v>
      </c>
      <c r="E3208" s="133">
        <v>420</v>
      </c>
      <c r="F3208" s="133" t="s">
        <v>6984</v>
      </c>
      <c r="G3208" s="133">
        <v>20124</v>
      </c>
      <c r="H3208" s="133" t="s">
        <v>7177</v>
      </c>
      <c r="I3208" s="133">
        <v>336460</v>
      </c>
      <c r="J3208" s="133" t="s">
        <v>7289</v>
      </c>
      <c r="K3208" s="133" t="s">
        <v>884</v>
      </c>
      <c r="L3208" s="135" t="str">
        <f t="shared" si="100"/>
        <v>BA</v>
      </c>
      <c r="M3208" s="131">
        <f t="shared" si="101"/>
        <v>0</v>
      </c>
      <c r="P3208" s="136"/>
      <c r="Q3208" s="136"/>
      <c r="R3208" s="136"/>
      <c r="S3208" s="136"/>
      <c r="T3208"/>
      <c r="U3208" s="136"/>
      <c r="V3208" s="136"/>
      <c r="W3208"/>
      <c r="X3208" s="136"/>
      <c r="Y3208" s="136"/>
      <c r="Z3208" s="136"/>
      <c r="AA3208" s="136"/>
      <c r="AB3208" s="136"/>
      <c r="AC3208" s="136"/>
      <c r="AD3208" s="136"/>
      <c r="AE3208" s="136"/>
      <c r="AF3208" s="136"/>
      <c r="AG3208" s="136"/>
      <c r="AH3208" s="136"/>
      <c r="AI3208" s="136"/>
    </row>
    <row r="3209" spans="1:35" ht="15" x14ac:dyDescent="0.25">
      <c r="A3209" s="133">
        <v>201240</v>
      </c>
      <c r="B3209" s="133" t="s">
        <v>7177</v>
      </c>
      <c r="C3209" s="133">
        <v>4</v>
      </c>
      <c r="D3209" s="133" t="s">
        <v>5761</v>
      </c>
      <c r="E3209" s="133">
        <v>420</v>
      </c>
      <c r="F3209" s="133" t="s">
        <v>6984</v>
      </c>
      <c r="G3209" s="133">
        <v>20124</v>
      </c>
      <c r="H3209" s="133" t="s">
        <v>7177</v>
      </c>
      <c r="I3209" s="133">
        <v>336470</v>
      </c>
      <c r="J3209" s="133" t="s">
        <v>7291</v>
      </c>
      <c r="K3209" s="133" t="s">
        <v>884</v>
      </c>
      <c r="L3209" s="135" t="str">
        <f t="shared" si="100"/>
        <v>BA</v>
      </c>
      <c r="M3209" s="131">
        <f t="shared" si="101"/>
        <v>0</v>
      </c>
      <c r="P3209" s="136"/>
      <c r="Q3209" s="136"/>
      <c r="R3209" s="136"/>
      <c r="S3209" s="136"/>
      <c r="T3209"/>
      <c r="U3209" s="136"/>
      <c r="V3209" s="136"/>
      <c r="W3209"/>
      <c r="X3209" s="136"/>
      <c r="Y3209" s="136"/>
      <c r="Z3209" s="136"/>
      <c r="AA3209" s="136"/>
      <c r="AB3209" s="136"/>
      <c r="AC3209" s="136"/>
      <c r="AD3209" s="136"/>
      <c r="AE3209" s="136"/>
      <c r="AF3209" s="136"/>
      <c r="AG3209" s="136"/>
      <c r="AH3209" s="136"/>
      <c r="AI3209" s="136"/>
    </row>
    <row r="3210" spans="1:35" ht="15" x14ac:dyDescent="0.25">
      <c r="A3210" s="133">
        <v>201240</v>
      </c>
      <c r="B3210" s="133" t="s">
        <v>7177</v>
      </c>
      <c r="C3210" s="133">
        <v>4</v>
      </c>
      <c r="D3210" s="133" t="s">
        <v>5761</v>
      </c>
      <c r="E3210" s="133">
        <v>420</v>
      </c>
      <c r="F3210" s="133" t="s">
        <v>6984</v>
      </c>
      <c r="G3210" s="133">
        <v>20124</v>
      </c>
      <c r="H3210" s="133" t="s">
        <v>7177</v>
      </c>
      <c r="I3210" s="133">
        <v>336480</v>
      </c>
      <c r="J3210" s="133" t="s">
        <v>7293</v>
      </c>
      <c r="K3210" s="133" t="s">
        <v>884</v>
      </c>
      <c r="L3210" s="135" t="str">
        <f t="shared" si="100"/>
        <v>BA</v>
      </c>
      <c r="M3210" s="131">
        <f t="shared" si="101"/>
        <v>0</v>
      </c>
      <c r="P3210" s="136"/>
      <c r="Q3210" s="136"/>
      <c r="R3210" s="136"/>
      <c r="S3210" s="136"/>
      <c r="T3210"/>
      <c r="U3210" s="136"/>
      <c r="V3210" s="136"/>
      <c r="W3210"/>
      <c r="X3210" s="136"/>
      <c r="Y3210" s="136"/>
      <c r="Z3210" s="136"/>
      <c r="AA3210" s="136"/>
      <c r="AB3210" s="136"/>
      <c r="AC3210" s="136"/>
      <c r="AD3210" s="136"/>
      <c r="AE3210" s="136"/>
      <c r="AF3210" s="136"/>
      <c r="AG3210" s="136"/>
      <c r="AH3210" s="136"/>
      <c r="AI3210" s="136"/>
    </row>
    <row r="3211" spans="1:35" ht="15" x14ac:dyDescent="0.25">
      <c r="A3211" s="133">
        <v>201240</v>
      </c>
      <c r="B3211" s="133" t="s">
        <v>7177</v>
      </c>
      <c r="C3211" s="133">
        <v>4</v>
      </c>
      <c r="D3211" s="133" t="s">
        <v>5761</v>
      </c>
      <c r="E3211" s="133">
        <v>420</v>
      </c>
      <c r="F3211" s="133" t="s">
        <v>6984</v>
      </c>
      <c r="G3211" s="133">
        <v>20124</v>
      </c>
      <c r="H3211" s="133" t="s">
        <v>7177</v>
      </c>
      <c r="I3211" s="133">
        <v>336481</v>
      </c>
      <c r="J3211" s="133" t="s">
        <v>7295</v>
      </c>
      <c r="K3211" s="133" t="s">
        <v>884</v>
      </c>
      <c r="L3211" s="135" t="str">
        <f t="shared" si="100"/>
        <v>BA</v>
      </c>
      <c r="M3211" s="131">
        <f t="shared" si="101"/>
        <v>0</v>
      </c>
      <c r="P3211" s="136"/>
      <c r="Q3211" s="136"/>
      <c r="R3211" s="136"/>
      <c r="S3211" s="136"/>
      <c r="T3211"/>
      <c r="U3211" s="136"/>
      <c r="V3211" s="136"/>
      <c r="W3211"/>
      <c r="X3211" s="136"/>
      <c r="Y3211" s="136"/>
      <c r="Z3211" s="136"/>
      <c r="AA3211" s="136"/>
      <c r="AB3211" s="136"/>
      <c r="AC3211" s="136"/>
      <c r="AD3211" s="136"/>
      <c r="AE3211" s="136"/>
      <c r="AF3211" s="136"/>
      <c r="AG3211" s="136"/>
      <c r="AH3211" s="136"/>
      <c r="AI3211" s="136"/>
    </row>
    <row r="3212" spans="1:35" ht="15" x14ac:dyDescent="0.25">
      <c r="A3212" s="133">
        <v>201240</v>
      </c>
      <c r="B3212" s="133" t="s">
        <v>7177</v>
      </c>
      <c r="C3212" s="133">
        <v>4</v>
      </c>
      <c r="D3212" s="133" t="s">
        <v>5761</v>
      </c>
      <c r="E3212" s="133">
        <v>420</v>
      </c>
      <c r="F3212" s="133" t="s">
        <v>6984</v>
      </c>
      <c r="G3212" s="133">
        <v>20124</v>
      </c>
      <c r="H3212" s="133" t="s">
        <v>7177</v>
      </c>
      <c r="I3212" s="133">
        <v>336482</v>
      </c>
      <c r="J3212" s="133" t="s">
        <v>7297</v>
      </c>
      <c r="K3212" s="133" t="s">
        <v>884</v>
      </c>
      <c r="L3212" s="135" t="str">
        <f t="shared" si="100"/>
        <v>BA</v>
      </c>
      <c r="M3212" s="131">
        <f t="shared" si="101"/>
        <v>0</v>
      </c>
      <c r="P3212" s="136"/>
      <c r="Q3212" s="136"/>
      <c r="R3212" s="136"/>
      <c r="S3212" s="136"/>
      <c r="T3212"/>
      <c r="U3212" s="136"/>
      <c r="V3212" s="136"/>
      <c r="W3212"/>
      <c r="X3212" s="136"/>
      <c r="Y3212" s="136"/>
      <c r="Z3212" s="136"/>
      <c r="AA3212" s="136"/>
      <c r="AB3212" s="136"/>
      <c r="AC3212" s="136"/>
      <c r="AD3212" s="136"/>
      <c r="AE3212" s="136"/>
      <c r="AF3212" s="136"/>
      <c r="AG3212" s="136"/>
      <c r="AH3212" s="136"/>
      <c r="AI3212" s="136"/>
    </row>
    <row r="3213" spans="1:35" ht="15" x14ac:dyDescent="0.25">
      <c r="A3213" s="133">
        <v>201240</v>
      </c>
      <c r="B3213" s="133" t="s">
        <v>7177</v>
      </c>
      <c r="C3213" s="133">
        <v>4</v>
      </c>
      <c r="D3213" s="133" t="s">
        <v>5761</v>
      </c>
      <c r="E3213" s="133">
        <v>420</v>
      </c>
      <c r="F3213" s="133" t="s">
        <v>6984</v>
      </c>
      <c r="G3213" s="133">
        <v>20124</v>
      </c>
      <c r="H3213" s="133" t="s">
        <v>7177</v>
      </c>
      <c r="I3213" s="133">
        <v>336483</v>
      </c>
      <c r="J3213" s="133" t="s">
        <v>7299</v>
      </c>
      <c r="K3213" s="133" t="s">
        <v>884</v>
      </c>
      <c r="L3213" s="135" t="str">
        <f t="shared" si="100"/>
        <v>BA</v>
      </c>
      <c r="M3213" s="131">
        <f t="shared" si="101"/>
        <v>0</v>
      </c>
      <c r="P3213" s="136"/>
      <c r="Q3213" s="136"/>
      <c r="R3213" s="136"/>
      <c r="S3213" s="136"/>
      <c r="T3213"/>
      <c r="U3213" s="136"/>
      <c r="V3213" s="136"/>
      <c r="W3213"/>
      <c r="X3213" s="136"/>
      <c r="Y3213" s="136"/>
      <c r="Z3213" s="136"/>
      <c r="AA3213" s="136"/>
      <c r="AB3213" s="136"/>
      <c r="AC3213" s="136"/>
      <c r="AD3213" s="136"/>
      <c r="AE3213" s="136"/>
      <c r="AF3213" s="136"/>
      <c r="AG3213" s="136"/>
      <c r="AH3213" s="136"/>
      <c r="AI3213" s="136"/>
    </row>
    <row r="3214" spans="1:35" ht="15" x14ac:dyDescent="0.25">
      <c r="A3214" s="133">
        <v>201240</v>
      </c>
      <c r="B3214" s="133" t="s">
        <v>7177</v>
      </c>
      <c r="C3214" s="133">
        <v>4</v>
      </c>
      <c r="D3214" s="133" t="s">
        <v>5761</v>
      </c>
      <c r="E3214" s="133">
        <v>420</v>
      </c>
      <c r="F3214" s="133" t="s">
        <v>6984</v>
      </c>
      <c r="G3214" s="133">
        <v>20124</v>
      </c>
      <c r="H3214" s="133" t="s">
        <v>7177</v>
      </c>
      <c r="I3214" s="133">
        <v>336490</v>
      </c>
      <c r="J3214" s="133" t="s">
        <v>7301</v>
      </c>
      <c r="K3214" s="133" t="s">
        <v>884</v>
      </c>
      <c r="L3214" s="135" t="str">
        <f t="shared" si="100"/>
        <v>BA</v>
      </c>
      <c r="M3214" s="131">
        <f t="shared" si="101"/>
        <v>0</v>
      </c>
      <c r="P3214" s="136"/>
      <c r="Q3214" s="136"/>
      <c r="R3214" s="136"/>
      <c r="S3214" s="136"/>
      <c r="T3214"/>
      <c r="U3214" s="136"/>
      <c r="V3214" s="136"/>
      <c r="W3214"/>
      <c r="X3214" s="136"/>
      <c r="Y3214" s="136"/>
      <c r="Z3214" s="136"/>
      <c r="AA3214" s="136"/>
      <c r="AB3214" s="136"/>
      <c r="AC3214" s="136"/>
      <c r="AD3214" s="136"/>
      <c r="AE3214" s="136"/>
      <c r="AF3214" s="136"/>
      <c r="AG3214" s="136"/>
      <c r="AH3214" s="136"/>
      <c r="AI3214" s="136"/>
    </row>
    <row r="3215" spans="1:35" ht="15" x14ac:dyDescent="0.25">
      <c r="A3215" s="133">
        <v>201240</v>
      </c>
      <c r="B3215" s="133" t="s">
        <v>7177</v>
      </c>
      <c r="C3215" s="133">
        <v>4</v>
      </c>
      <c r="D3215" s="133" t="s">
        <v>5761</v>
      </c>
      <c r="E3215" s="133">
        <v>420</v>
      </c>
      <c r="F3215" s="133" t="s">
        <v>6984</v>
      </c>
      <c r="G3215" s="133">
        <v>20124</v>
      </c>
      <c r="H3215" s="133" t="s">
        <v>7177</v>
      </c>
      <c r="I3215" s="133">
        <v>336491</v>
      </c>
      <c r="J3215" s="133" t="s">
        <v>7303</v>
      </c>
      <c r="K3215" s="133" t="s">
        <v>884</v>
      </c>
      <c r="L3215" s="135" t="str">
        <f t="shared" si="100"/>
        <v>BA</v>
      </c>
      <c r="M3215" s="131">
        <f t="shared" si="101"/>
        <v>0</v>
      </c>
      <c r="P3215" s="136"/>
      <c r="Q3215" s="136"/>
      <c r="R3215" s="136"/>
      <c r="S3215" s="136"/>
      <c r="T3215"/>
      <c r="U3215" s="136"/>
      <c r="V3215" s="136"/>
      <c r="W3215"/>
      <c r="X3215" s="136"/>
      <c r="Y3215" s="136"/>
      <c r="Z3215" s="136"/>
      <c r="AA3215" s="136"/>
      <c r="AB3215" s="136"/>
      <c r="AC3215" s="136"/>
      <c r="AD3215" s="136"/>
      <c r="AE3215" s="136"/>
      <c r="AF3215" s="136"/>
      <c r="AG3215" s="136"/>
      <c r="AH3215" s="136"/>
      <c r="AI3215" s="136"/>
    </row>
    <row r="3216" spans="1:35" ht="15" x14ac:dyDescent="0.25">
      <c r="A3216" s="133">
        <v>201240</v>
      </c>
      <c r="B3216" s="133" t="s">
        <v>7177</v>
      </c>
      <c r="C3216" s="133">
        <v>4</v>
      </c>
      <c r="D3216" s="133" t="s">
        <v>5761</v>
      </c>
      <c r="E3216" s="133">
        <v>420</v>
      </c>
      <c r="F3216" s="133" t="s">
        <v>6984</v>
      </c>
      <c r="G3216" s="133">
        <v>20124</v>
      </c>
      <c r="H3216" s="133" t="s">
        <v>7177</v>
      </c>
      <c r="I3216" s="133">
        <v>336494</v>
      </c>
      <c r="J3216" s="133" t="s">
        <v>7305</v>
      </c>
      <c r="K3216" s="133" t="s">
        <v>884</v>
      </c>
      <c r="L3216" s="135" t="str">
        <f t="shared" si="100"/>
        <v>BA</v>
      </c>
      <c r="M3216" s="131">
        <f t="shared" si="101"/>
        <v>0</v>
      </c>
      <c r="P3216" s="136"/>
      <c r="Q3216" s="136"/>
      <c r="R3216" s="136"/>
      <c r="S3216" s="136"/>
      <c r="T3216"/>
      <c r="U3216" s="136"/>
      <c r="V3216" s="136"/>
      <c r="W3216"/>
      <c r="X3216" s="136"/>
      <c r="Y3216" s="136"/>
      <c r="Z3216" s="136"/>
      <c r="AA3216" s="136"/>
      <c r="AB3216" s="136"/>
      <c r="AC3216" s="136"/>
      <c r="AD3216" s="136"/>
      <c r="AE3216" s="136"/>
      <c r="AF3216" s="136"/>
      <c r="AG3216" s="136"/>
      <c r="AH3216" s="136"/>
      <c r="AI3216" s="136"/>
    </row>
    <row r="3217" spans="1:35" ht="15" x14ac:dyDescent="0.25">
      <c r="A3217" s="133">
        <v>201240</v>
      </c>
      <c r="B3217" s="133" t="s">
        <v>7177</v>
      </c>
      <c r="C3217" s="133">
        <v>4</v>
      </c>
      <c r="D3217" s="133" t="s">
        <v>5761</v>
      </c>
      <c r="E3217" s="133">
        <v>420</v>
      </c>
      <c r="F3217" s="133" t="s">
        <v>6984</v>
      </c>
      <c r="G3217" s="133">
        <v>20124</v>
      </c>
      <c r="H3217" s="133" t="s">
        <v>7177</v>
      </c>
      <c r="I3217" s="133">
        <v>336497</v>
      </c>
      <c r="J3217" s="133" t="s">
        <v>7307</v>
      </c>
      <c r="K3217" s="133" t="s">
        <v>884</v>
      </c>
      <c r="L3217" s="135" t="str">
        <f t="shared" si="100"/>
        <v>BA</v>
      </c>
      <c r="M3217" s="131">
        <f t="shared" si="101"/>
        <v>0</v>
      </c>
      <c r="P3217" s="136"/>
      <c r="Q3217" s="136"/>
      <c r="R3217" s="136"/>
      <c r="S3217" s="136"/>
      <c r="T3217"/>
      <c r="U3217" s="136"/>
      <c r="V3217" s="136"/>
      <c r="W3217"/>
      <c r="X3217" s="136"/>
      <c r="Y3217" s="136"/>
      <c r="Z3217" s="136"/>
      <c r="AA3217" s="136"/>
      <c r="AB3217" s="136"/>
      <c r="AC3217" s="136"/>
      <c r="AD3217" s="136"/>
      <c r="AE3217" s="136"/>
      <c r="AF3217" s="136"/>
      <c r="AG3217" s="136"/>
      <c r="AH3217" s="136"/>
      <c r="AI3217" s="136"/>
    </row>
    <row r="3218" spans="1:35" ht="15" x14ac:dyDescent="0.25">
      <c r="A3218" s="133">
        <v>201240</v>
      </c>
      <c r="B3218" s="133" t="s">
        <v>7177</v>
      </c>
      <c r="C3218" s="133">
        <v>4</v>
      </c>
      <c r="D3218" s="133" t="s">
        <v>5761</v>
      </c>
      <c r="E3218" s="133">
        <v>420</v>
      </c>
      <c r="F3218" s="133" t="s">
        <v>6984</v>
      </c>
      <c r="G3218" s="133">
        <v>20124</v>
      </c>
      <c r="H3218" s="133" t="s">
        <v>7177</v>
      </c>
      <c r="I3218" s="133">
        <v>336498</v>
      </c>
      <c r="J3218" s="133" t="s">
        <v>7309</v>
      </c>
      <c r="K3218" s="133" t="s">
        <v>884</v>
      </c>
      <c r="L3218" s="135" t="str">
        <f t="shared" si="100"/>
        <v>BA</v>
      </c>
      <c r="M3218" s="131">
        <f t="shared" si="101"/>
        <v>0</v>
      </c>
      <c r="P3218" s="136"/>
      <c r="Q3218" s="136"/>
      <c r="R3218" s="136"/>
      <c r="S3218" s="136"/>
      <c r="T3218"/>
      <c r="U3218" s="136"/>
      <c r="V3218" s="136"/>
      <c r="W3218"/>
      <c r="X3218" s="136"/>
      <c r="Y3218" s="136"/>
      <c r="Z3218" s="136"/>
      <c r="AA3218" s="136"/>
      <c r="AB3218" s="136"/>
      <c r="AC3218" s="136"/>
      <c r="AD3218" s="136"/>
      <c r="AE3218" s="136"/>
      <c r="AF3218" s="136"/>
      <c r="AG3218" s="136"/>
      <c r="AH3218" s="136"/>
      <c r="AI3218" s="136"/>
    </row>
    <row r="3219" spans="1:35" ht="15" x14ac:dyDescent="0.25">
      <c r="A3219" s="133">
        <v>201240</v>
      </c>
      <c r="B3219" s="133" t="s">
        <v>7177</v>
      </c>
      <c r="C3219" s="133">
        <v>4</v>
      </c>
      <c r="D3219" s="133" t="s">
        <v>5761</v>
      </c>
      <c r="E3219" s="133">
        <v>420</v>
      </c>
      <c r="F3219" s="133" t="s">
        <v>6984</v>
      </c>
      <c r="G3219" s="133">
        <v>20124</v>
      </c>
      <c r="H3219" s="133" t="s">
        <v>7177</v>
      </c>
      <c r="I3219" s="133">
        <v>336499</v>
      </c>
      <c r="J3219" s="133" t="s">
        <v>4611</v>
      </c>
      <c r="K3219" s="133" t="s">
        <v>884</v>
      </c>
      <c r="L3219" s="135" t="str">
        <f t="shared" si="100"/>
        <v>BA</v>
      </c>
      <c r="M3219" s="131">
        <f t="shared" si="101"/>
        <v>0</v>
      </c>
      <c r="P3219" s="136"/>
      <c r="Q3219" s="136"/>
      <c r="R3219" s="136"/>
      <c r="S3219" s="136"/>
      <c r="T3219"/>
      <c r="U3219" s="136"/>
      <c r="V3219" s="136"/>
      <c r="W3219"/>
      <c r="X3219" s="136"/>
      <c r="Y3219" s="136"/>
      <c r="Z3219" s="136"/>
      <c r="AA3219" s="136"/>
      <c r="AB3219" s="136"/>
      <c r="AC3219" s="136"/>
      <c r="AD3219" s="136"/>
      <c r="AE3219" s="136"/>
      <c r="AF3219" s="136"/>
      <c r="AG3219" s="136"/>
      <c r="AH3219" s="136"/>
      <c r="AI3219" s="136"/>
    </row>
    <row r="3220" spans="1:35" ht="15" x14ac:dyDescent="0.25">
      <c r="A3220" s="133">
        <v>201240</v>
      </c>
      <c r="B3220" s="133" t="s">
        <v>7177</v>
      </c>
      <c r="C3220" s="133">
        <v>4</v>
      </c>
      <c r="D3220" s="133" t="s">
        <v>5761</v>
      </c>
      <c r="E3220" s="133">
        <v>420</v>
      </c>
      <c r="F3220" s="133" t="s">
        <v>6984</v>
      </c>
      <c r="G3220" s="133">
        <v>20124</v>
      </c>
      <c r="H3220" s="133" t="s">
        <v>7177</v>
      </c>
      <c r="I3220" s="133">
        <v>336500</v>
      </c>
      <c r="J3220" s="133" t="s">
        <v>7312</v>
      </c>
      <c r="K3220" s="133" t="s">
        <v>884</v>
      </c>
      <c r="L3220" s="135" t="str">
        <f t="shared" si="100"/>
        <v>BA</v>
      </c>
      <c r="M3220" s="131">
        <f t="shared" si="101"/>
        <v>0</v>
      </c>
      <c r="P3220" s="136"/>
      <c r="Q3220" s="136"/>
      <c r="R3220" s="136"/>
      <c r="S3220" s="136"/>
      <c r="T3220"/>
      <c r="U3220" s="136"/>
      <c r="V3220" s="136"/>
      <c r="W3220"/>
      <c r="X3220" s="136"/>
      <c r="Y3220" s="136"/>
      <c r="Z3220" s="136"/>
      <c r="AA3220" s="136"/>
      <c r="AB3220" s="136"/>
      <c r="AC3220" s="136"/>
      <c r="AD3220" s="136"/>
      <c r="AE3220" s="136"/>
      <c r="AF3220" s="136"/>
      <c r="AG3220" s="136"/>
      <c r="AH3220" s="136"/>
      <c r="AI3220" s="136"/>
    </row>
    <row r="3221" spans="1:35" ht="15" x14ac:dyDescent="0.25">
      <c r="A3221" s="133">
        <v>201240</v>
      </c>
      <c r="B3221" s="133" t="s">
        <v>7177</v>
      </c>
      <c r="C3221" s="133">
        <v>4</v>
      </c>
      <c r="D3221" s="133" t="s">
        <v>5761</v>
      </c>
      <c r="E3221" s="133">
        <v>420</v>
      </c>
      <c r="F3221" s="133" t="s">
        <v>6984</v>
      </c>
      <c r="G3221" s="133">
        <v>20124</v>
      </c>
      <c r="H3221" s="133" t="s">
        <v>7177</v>
      </c>
      <c r="I3221" s="133">
        <v>336511</v>
      </c>
      <c r="J3221" s="133" t="s">
        <v>7314</v>
      </c>
      <c r="K3221" s="133" t="s">
        <v>884</v>
      </c>
      <c r="L3221" s="135" t="str">
        <f t="shared" si="100"/>
        <v>BA</v>
      </c>
      <c r="M3221" s="131">
        <f t="shared" si="101"/>
        <v>0</v>
      </c>
      <c r="P3221" s="136"/>
      <c r="Q3221" s="136"/>
      <c r="R3221" s="136"/>
      <c r="S3221" s="136"/>
      <c r="T3221"/>
      <c r="U3221" s="136"/>
      <c r="V3221" s="136"/>
      <c r="W3221"/>
      <c r="X3221" s="136"/>
      <c r="Y3221" s="136"/>
      <c r="Z3221" s="136"/>
      <c r="AA3221" s="136"/>
      <c r="AB3221" s="136"/>
      <c r="AC3221" s="136"/>
      <c r="AD3221" s="136"/>
      <c r="AE3221" s="136"/>
      <c r="AF3221" s="136"/>
      <c r="AG3221" s="136"/>
      <c r="AH3221" s="136"/>
      <c r="AI3221" s="136"/>
    </row>
    <row r="3222" spans="1:35" ht="15" x14ac:dyDescent="0.25">
      <c r="A3222" s="133">
        <v>201240</v>
      </c>
      <c r="B3222" s="133" t="s">
        <v>7177</v>
      </c>
      <c r="C3222" s="133">
        <v>4</v>
      </c>
      <c r="D3222" s="133" t="s">
        <v>5761</v>
      </c>
      <c r="E3222" s="133">
        <v>420</v>
      </c>
      <c r="F3222" s="133" t="s">
        <v>6984</v>
      </c>
      <c r="G3222" s="133">
        <v>20124</v>
      </c>
      <c r="H3222" s="133" t="s">
        <v>7177</v>
      </c>
      <c r="I3222" s="133">
        <v>336515</v>
      </c>
      <c r="J3222" s="133" t="s">
        <v>7316</v>
      </c>
      <c r="K3222" s="133" t="s">
        <v>884</v>
      </c>
      <c r="L3222" s="135" t="str">
        <f t="shared" si="100"/>
        <v>BA</v>
      </c>
      <c r="M3222" s="131">
        <f t="shared" si="101"/>
        <v>0</v>
      </c>
      <c r="P3222" s="136"/>
      <c r="Q3222" s="136"/>
      <c r="R3222" s="136"/>
      <c r="S3222" s="136"/>
      <c r="T3222"/>
      <c r="U3222" s="136"/>
      <c r="V3222" s="136"/>
      <c r="W3222"/>
      <c r="X3222" s="136"/>
      <c r="Y3222" s="136"/>
      <c r="Z3222" s="136"/>
      <c r="AA3222" s="136"/>
      <c r="AB3222" s="136"/>
      <c r="AC3222" s="136"/>
      <c r="AD3222" s="136"/>
      <c r="AE3222" s="136"/>
      <c r="AF3222" s="136"/>
      <c r="AG3222" s="136"/>
      <c r="AH3222" s="136"/>
      <c r="AI3222" s="136"/>
    </row>
    <row r="3223" spans="1:35" ht="15" x14ac:dyDescent="0.25">
      <c r="A3223" s="133">
        <v>201240</v>
      </c>
      <c r="B3223" s="133" t="s">
        <v>7177</v>
      </c>
      <c r="C3223" s="133">
        <v>4</v>
      </c>
      <c r="D3223" s="133" t="s">
        <v>5761</v>
      </c>
      <c r="E3223" s="133">
        <v>420</v>
      </c>
      <c r="F3223" s="133" t="s">
        <v>6984</v>
      </c>
      <c r="G3223" s="133">
        <v>20124</v>
      </c>
      <c r="H3223" s="133" t="s">
        <v>7177</v>
      </c>
      <c r="I3223" s="133">
        <v>336523</v>
      </c>
      <c r="J3223" s="133" t="s">
        <v>7318</v>
      </c>
      <c r="K3223" s="133" t="s">
        <v>884</v>
      </c>
      <c r="L3223" s="135" t="str">
        <f t="shared" si="100"/>
        <v>BA</v>
      </c>
      <c r="M3223" s="131">
        <f t="shared" si="101"/>
        <v>0</v>
      </c>
      <c r="P3223" s="136"/>
      <c r="Q3223" s="136"/>
      <c r="R3223" s="136"/>
      <c r="S3223" s="136"/>
      <c r="T3223"/>
      <c r="U3223" s="136"/>
      <c r="V3223" s="136"/>
      <c r="W3223"/>
      <c r="X3223" s="136"/>
      <c r="Y3223" s="136"/>
      <c r="Z3223" s="136"/>
      <c r="AA3223" s="136"/>
      <c r="AB3223" s="136"/>
      <c r="AC3223" s="136"/>
      <c r="AD3223" s="136"/>
      <c r="AE3223" s="136"/>
      <c r="AF3223" s="136"/>
      <c r="AG3223" s="136"/>
      <c r="AH3223" s="136"/>
      <c r="AI3223" s="136"/>
    </row>
    <row r="3224" spans="1:35" ht="15" x14ac:dyDescent="0.25">
      <c r="A3224" s="133">
        <v>201240</v>
      </c>
      <c r="B3224" s="133" t="s">
        <v>7177</v>
      </c>
      <c r="C3224" s="133">
        <v>4</v>
      </c>
      <c r="D3224" s="133" t="s">
        <v>5761</v>
      </c>
      <c r="E3224" s="133">
        <v>420</v>
      </c>
      <c r="F3224" s="133" t="s">
        <v>6984</v>
      </c>
      <c r="G3224" s="133">
        <v>20124</v>
      </c>
      <c r="H3224" s="133" t="s">
        <v>7177</v>
      </c>
      <c r="I3224" s="133">
        <v>336581</v>
      </c>
      <c r="J3224" s="133" t="s">
        <v>7320</v>
      </c>
      <c r="K3224" s="133" t="s">
        <v>884</v>
      </c>
      <c r="L3224" s="135" t="str">
        <f t="shared" si="100"/>
        <v>BA</v>
      </c>
      <c r="M3224" s="131">
        <f t="shared" si="101"/>
        <v>0</v>
      </c>
      <c r="P3224" s="136"/>
      <c r="Q3224" s="136"/>
      <c r="R3224" s="136"/>
      <c r="S3224" s="136"/>
      <c r="T3224"/>
      <c r="U3224" s="136"/>
      <c r="V3224" s="136"/>
      <c r="W3224"/>
      <c r="X3224" s="136"/>
      <c r="Y3224" s="136"/>
      <c r="Z3224" s="136"/>
      <c r="AA3224" s="136"/>
      <c r="AB3224" s="136"/>
      <c r="AC3224" s="136"/>
      <c r="AD3224" s="136"/>
      <c r="AE3224" s="136"/>
      <c r="AF3224" s="136"/>
      <c r="AG3224" s="136"/>
      <c r="AH3224" s="136"/>
      <c r="AI3224" s="136"/>
    </row>
    <row r="3225" spans="1:35" ht="15" x14ac:dyDescent="0.25">
      <c r="A3225" s="133">
        <v>201240</v>
      </c>
      <c r="B3225" s="133" t="s">
        <v>7177</v>
      </c>
      <c r="C3225" s="133">
        <v>4</v>
      </c>
      <c r="D3225" s="133" t="s">
        <v>5761</v>
      </c>
      <c r="E3225" s="133">
        <v>420</v>
      </c>
      <c r="F3225" s="133" t="s">
        <v>6984</v>
      </c>
      <c r="G3225" s="133">
        <v>20124</v>
      </c>
      <c r="H3225" s="133" t="s">
        <v>7177</v>
      </c>
      <c r="I3225" s="133">
        <v>336582</v>
      </c>
      <c r="J3225" s="133" t="s">
        <v>7322</v>
      </c>
      <c r="K3225" s="133" t="s">
        <v>884</v>
      </c>
      <c r="L3225" s="135" t="str">
        <f t="shared" si="100"/>
        <v>BA</v>
      </c>
      <c r="M3225" s="131">
        <f t="shared" si="101"/>
        <v>0</v>
      </c>
      <c r="P3225" s="136"/>
      <c r="Q3225" s="136"/>
      <c r="R3225" s="136"/>
      <c r="S3225" s="136"/>
      <c r="T3225"/>
      <c r="U3225" s="136"/>
      <c r="V3225" s="136"/>
      <c r="W3225"/>
      <c r="X3225" s="136"/>
      <c r="Y3225" s="136"/>
      <c r="Z3225" s="136"/>
      <c r="AA3225" s="136"/>
      <c r="AB3225" s="136"/>
      <c r="AC3225" s="136"/>
      <c r="AD3225" s="136"/>
      <c r="AE3225" s="136"/>
      <c r="AF3225" s="136"/>
      <c r="AG3225" s="136"/>
      <c r="AH3225" s="136"/>
      <c r="AI3225" s="136"/>
    </row>
    <row r="3226" spans="1:35" ht="15" x14ac:dyDescent="0.25">
      <c r="A3226" s="133">
        <v>201240</v>
      </c>
      <c r="B3226" s="133" t="s">
        <v>7177</v>
      </c>
      <c r="C3226" s="133">
        <v>4</v>
      </c>
      <c r="D3226" s="133" t="s">
        <v>5761</v>
      </c>
      <c r="E3226" s="133">
        <v>420</v>
      </c>
      <c r="F3226" s="133" t="s">
        <v>6984</v>
      </c>
      <c r="G3226" s="133">
        <v>20124</v>
      </c>
      <c r="H3226" s="133" t="s">
        <v>7177</v>
      </c>
      <c r="I3226" s="133">
        <v>336586</v>
      </c>
      <c r="J3226" s="133" t="s">
        <v>7324</v>
      </c>
      <c r="K3226" s="133" t="s">
        <v>884</v>
      </c>
      <c r="L3226" s="135" t="str">
        <f t="shared" si="100"/>
        <v>BA</v>
      </c>
      <c r="M3226" s="131">
        <f t="shared" si="101"/>
        <v>0</v>
      </c>
      <c r="P3226" s="136"/>
      <c r="Q3226" s="136"/>
      <c r="R3226" s="136"/>
      <c r="S3226" s="136"/>
      <c r="T3226"/>
      <c r="U3226" s="136"/>
      <c r="V3226" s="136"/>
      <c r="W3226"/>
      <c r="X3226" s="136"/>
      <c r="Y3226" s="136"/>
      <c r="Z3226" s="136"/>
      <c r="AA3226" s="136"/>
      <c r="AB3226" s="136"/>
      <c r="AC3226" s="136"/>
      <c r="AD3226" s="136"/>
      <c r="AE3226" s="136"/>
      <c r="AF3226" s="136"/>
      <c r="AG3226" s="136"/>
      <c r="AH3226" s="136"/>
      <c r="AI3226" s="136"/>
    </row>
    <row r="3227" spans="1:35" ht="15" x14ac:dyDescent="0.25">
      <c r="A3227" s="133">
        <v>201240</v>
      </c>
      <c r="B3227" s="133" t="s">
        <v>7177</v>
      </c>
      <c r="C3227" s="133">
        <v>4</v>
      </c>
      <c r="D3227" s="133" t="s">
        <v>5761</v>
      </c>
      <c r="E3227" s="133">
        <v>420</v>
      </c>
      <c r="F3227" s="133" t="s">
        <v>6984</v>
      </c>
      <c r="G3227" s="133">
        <v>20124</v>
      </c>
      <c r="H3227" s="133" t="s">
        <v>7177</v>
      </c>
      <c r="I3227" s="133">
        <v>336587</v>
      </c>
      <c r="J3227" s="133" t="s">
        <v>7326</v>
      </c>
      <c r="K3227" s="133" t="s">
        <v>884</v>
      </c>
      <c r="L3227" s="135" t="str">
        <f t="shared" si="100"/>
        <v>BA</v>
      </c>
      <c r="M3227" s="131">
        <f t="shared" si="101"/>
        <v>0</v>
      </c>
      <c r="P3227" s="136"/>
      <c r="Q3227" s="136"/>
      <c r="R3227" s="136"/>
      <c r="S3227" s="136"/>
      <c r="T3227"/>
      <c r="U3227" s="136"/>
      <c r="V3227" s="136"/>
      <c r="W3227"/>
      <c r="X3227" s="136"/>
      <c r="Y3227" s="136"/>
      <c r="Z3227" s="136"/>
      <c r="AA3227" s="136"/>
      <c r="AB3227" s="136"/>
      <c r="AC3227" s="136"/>
      <c r="AD3227" s="136"/>
      <c r="AE3227" s="136"/>
      <c r="AF3227" s="136"/>
      <c r="AG3227" s="136"/>
      <c r="AH3227" s="136"/>
      <c r="AI3227" s="136"/>
    </row>
    <row r="3228" spans="1:35" ht="15" x14ac:dyDescent="0.25">
      <c r="A3228" s="133">
        <v>201240</v>
      </c>
      <c r="B3228" s="133" t="s">
        <v>7177</v>
      </c>
      <c r="C3228" s="133">
        <v>4</v>
      </c>
      <c r="D3228" s="133" t="s">
        <v>5761</v>
      </c>
      <c r="E3228" s="133">
        <v>420</v>
      </c>
      <c r="F3228" s="133" t="s">
        <v>6984</v>
      </c>
      <c r="G3228" s="133">
        <v>20124</v>
      </c>
      <c r="H3228" s="133" t="s">
        <v>7177</v>
      </c>
      <c r="I3228" s="133">
        <v>336588</v>
      </c>
      <c r="J3228" s="133" t="s">
        <v>7328</v>
      </c>
      <c r="K3228" s="133" t="s">
        <v>884</v>
      </c>
      <c r="L3228" s="135" t="str">
        <f t="shared" si="100"/>
        <v>BA</v>
      </c>
      <c r="M3228" s="131">
        <f t="shared" si="101"/>
        <v>0</v>
      </c>
      <c r="P3228" s="136"/>
      <c r="Q3228" s="136"/>
      <c r="R3228" s="136"/>
      <c r="S3228" s="136"/>
      <c r="T3228"/>
      <c r="U3228" s="136"/>
      <c r="V3228" s="136"/>
      <c r="W3228"/>
      <c r="X3228" s="136"/>
      <c r="Y3228" s="136"/>
      <c r="Z3228" s="136"/>
      <c r="AA3228" s="136"/>
      <c r="AB3228" s="136"/>
      <c r="AC3228" s="136"/>
      <c r="AD3228" s="136"/>
      <c r="AE3228" s="136"/>
      <c r="AF3228" s="136"/>
      <c r="AG3228" s="136"/>
      <c r="AH3228" s="136"/>
      <c r="AI3228" s="136"/>
    </row>
    <row r="3229" spans="1:35" ht="15" x14ac:dyDescent="0.25">
      <c r="A3229" s="133">
        <v>201240</v>
      </c>
      <c r="B3229" s="133" t="s">
        <v>7177</v>
      </c>
      <c r="C3229" s="133">
        <v>4</v>
      </c>
      <c r="D3229" s="133" t="s">
        <v>5761</v>
      </c>
      <c r="E3229" s="133">
        <v>420</v>
      </c>
      <c r="F3229" s="133" t="s">
        <v>6984</v>
      </c>
      <c r="G3229" s="133">
        <v>20124</v>
      </c>
      <c r="H3229" s="133" t="s">
        <v>7177</v>
      </c>
      <c r="I3229" s="133">
        <v>336598</v>
      </c>
      <c r="J3229" s="133" t="s">
        <v>7330</v>
      </c>
      <c r="K3229" s="133" t="s">
        <v>884</v>
      </c>
      <c r="L3229" s="135" t="str">
        <f t="shared" si="100"/>
        <v>BA</v>
      </c>
      <c r="M3229" s="131">
        <f t="shared" si="101"/>
        <v>0</v>
      </c>
      <c r="P3229" s="136"/>
      <c r="Q3229" s="136"/>
      <c r="R3229" s="136"/>
      <c r="S3229" s="136"/>
      <c r="T3229"/>
      <c r="U3229" s="136"/>
      <c r="V3229" s="136"/>
      <c r="W3229"/>
      <c r="X3229" s="136"/>
      <c r="Y3229" s="136"/>
      <c r="Z3229" s="136"/>
      <c r="AA3229" s="136"/>
      <c r="AB3229" s="136"/>
      <c r="AC3229" s="136"/>
      <c r="AD3229" s="136"/>
      <c r="AE3229" s="136"/>
      <c r="AF3229" s="136"/>
      <c r="AG3229" s="136"/>
      <c r="AH3229" s="136"/>
      <c r="AI3229" s="136"/>
    </row>
    <row r="3230" spans="1:35" ht="15" x14ac:dyDescent="0.25">
      <c r="A3230" s="133">
        <v>201240</v>
      </c>
      <c r="B3230" s="133" t="s">
        <v>7177</v>
      </c>
      <c r="C3230" s="133">
        <v>4</v>
      </c>
      <c r="D3230" s="133" t="s">
        <v>5761</v>
      </c>
      <c r="E3230" s="133">
        <v>420</v>
      </c>
      <c r="F3230" s="133" t="s">
        <v>6984</v>
      </c>
      <c r="G3230" s="133">
        <v>20124</v>
      </c>
      <c r="H3230" s="133" t="s">
        <v>7177</v>
      </c>
      <c r="I3230" s="133">
        <v>336599</v>
      </c>
      <c r="J3230" s="133" t="s">
        <v>7332</v>
      </c>
      <c r="K3230" s="133" t="s">
        <v>884</v>
      </c>
      <c r="L3230" s="135" t="str">
        <f t="shared" si="100"/>
        <v>BA</v>
      </c>
      <c r="M3230" s="131">
        <f t="shared" si="101"/>
        <v>0</v>
      </c>
      <c r="P3230" s="136"/>
      <c r="Q3230" s="136"/>
      <c r="R3230" s="136"/>
      <c r="S3230" s="136"/>
      <c r="T3230"/>
      <c r="U3230" s="136"/>
      <c r="V3230" s="136"/>
      <c r="W3230"/>
      <c r="X3230" s="136"/>
      <c r="Y3230" s="136"/>
      <c r="Z3230" s="136"/>
      <c r="AA3230" s="136"/>
      <c r="AB3230" s="136"/>
      <c r="AC3230" s="136"/>
      <c r="AD3230" s="136"/>
      <c r="AE3230" s="136"/>
      <c r="AF3230" s="136"/>
      <c r="AG3230" s="136"/>
      <c r="AH3230" s="136"/>
      <c r="AI3230" s="136"/>
    </row>
    <row r="3231" spans="1:35" ht="15" x14ac:dyDescent="0.25">
      <c r="A3231" s="133">
        <v>201240</v>
      </c>
      <c r="B3231" s="133" t="s">
        <v>7177</v>
      </c>
      <c r="C3231" s="133">
        <v>4</v>
      </c>
      <c r="D3231" s="133" t="s">
        <v>5761</v>
      </c>
      <c r="E3231" s="133">
        <v>420</v>
      </c>
      <c r="F3231" s="133" t="s">
        <v>6984</v>
      </c>
      <c r="G3231" s="133">
        <v>20124</v>
      </c>
      <c r="H3231" s="133" t="s">
        <v>7177</v>
      </c>
      <c r="I3231" s="133">
        <v>336632</v>
      </c>
      <c r="J3231" s="133" t="s">
        <v>7334</v>
      </c>
      <c r="K3231" s="133" t="s">
        <v>884</v>
      </c>
      <c r="L3231" s="135" t="str">
        <f t="shared" si="100"/>
        <v>BA</v>
      </c>
      <c r="M3231" s="131">
        <f t="shared" si="101"/>
        <v>0</v>
      </c>
      <c r="P3231" s="136"/>
      <c r="Q3231" s="136"/>
      <c r="R3231" s="136"/>
      <c r="S3231" s="136"/>
      <c r="T3231"/>
      <c r="U3231" s="136"/>
      <c r="V3231" s="136"/>
      <c r="W3231"/>
      <c r="X3231" s="136"/>
      <c r="Y3231" s="136"/>
      <c r="Z3231" s="136"/>
      <c r="AA3231" s="136"/>
      <c r="AB3231" s="136"/>
      <c r="AC3231" s="136"/>
      <c r="AD3231" s="136"/>
      <c r="AE3231" s="136"/>
      <c r="AF3231" s="136"/>
      <c r="AG3231" s="136"/>
      <c r="AH3231" s="136"/>
      <c r="AI3231" s="136"/>
    </row>
    <row r="3232" spans="1:35" ht="15" x14ac:dyDescent="0.25">
      <c r="A3232" s="133">
        <v>201240</v>
      </c>
      <c r="B3232" s="133" t="s">
        <v>7177</v>
      </c>
      <c r="C3232" s="133">
        <v>4</v>
      </c>
      <c r="D3232" s="133" t="s">
        <v>5761</v>
      </c>
      <c r="E3232" s="133">
        <v>420</v>
      </c>
      <c r="F3232" s="133" t="s">
        <v>6984</v>
      </c>
      <c r="G3232" s="133">
        <v>20124</v>
      </c>
      <c r="H3232" s="133" t="s">
        <v>7177</v>
      </c>
      <c r="I3232" s="133">
        <v>336637</v>
      </c>
      <c r="J3232" s="133" t="s">
        <v>7336</v>
      </c>
      <c r="K3232" s="133" t="s">
        <v>884</v>
      </c>
      <c r="L3232" s="135" t="str">
        <f t="shared" si="100"/>
        <v>BA</v>
      </c>
      <c r="M3232" s="131">
        <f t="shared" si="101"/>
        <v>0</v>
      </c>
      <c r="P3232" s="136"/>
      <c r="Q3232" s="136"/>
      <c r="R3232" s="136"/>
      <c r="S3232" s="136"/>
      <c r="T3232"/>
      <c r="U3232" s="136"/>
      <c r="V3232" s="136"/>
      <c r="W3232"/>
      <c r="X3232" s="136"/>
      <c r="Y3232" s="136"/>
      <c r="Z3232" s="136"/>
      <c r="AA3232" s="136"/>
      <c r="AB3232" s="136"/>
      <c r="AC3232" s="136"/>
      <c r="AD3232" s="136"/>
      <c r="AE3232" s="136"/>
      <c r="AF3232" s="136"/>
      <c r="AG3232" s="136"/>
      <c r="AH3232" s="136"/>
      <c r="AI3232" s="136"/>
    </row>
    <row r="3233" spans="1:35" ht="15" x14ac:dyDescent="0.25">
      <c r="A3233" s="133">
        <v>201240</v>
      </c>
      <c r="B3233" s="133" t="s">
        <v>7177</v>
      </c>
      <c r="C3233" s="133">
        <v>4</v>
      </c>
      <c r="D3233" s="133" t="s">
        <v>5761</v>
      </c>
      <c r="E3233" s="133">
        <v>420</v>
      </c>
      <c r="F3233" s="133" t="s">
        <v>6984</v>
      </c>
      <c r="G3233" s="133">
        <v>20124</v>
      </c>
      <c r="H3233" s="133" t="s">
        <v>7177</v>
      </c>
      <c r="I3233" s="133">
        <v>336676</v>
      </c>
      <c r="J3233" s="133" t="s">
        <v>7338</v>
      </c>
      <c r="K3233" s="133" t="s">
        <v>884</v>
      </c>
      <c r="L3233" s="135" t="str">
        <f t="shared" si="100"/>
        <v>BA</v>
      </c>
      <c r="M3233" s="131">
        <f t="shared" si="101"/>
        <v>0</v>
      </c>
      <c r="P3233" s="136"/>
      <c r="Q3233" s="136"/>
      <c r="R3233" s="136"/>
      <c r="S3233" s="136"/>
      <c r="T3233"/>
      <c r="U3233" s="136"/>
      <c r="V3233" s="136"/>
      <c r="W3233"/>
      <c r="X3233" s="136"/>
      <c r="Y3233" s="136"/>
      <c r="Z3233" s="136"/>
      <c r="AA3233" s="136"/>
      <c r="AB3233" s="136"/>
      <c r="AC3233" s="136"/>
      <c r="AD3233" s="136"/>
      <c r="AE3233" s="136"/>
      <c r="AF3233" s="136"/>
      <c r="AG3233" s="136"/>
      <c r="AH3233" s="136"/>
      <c r="AI3233" s="136"/>
    </row>
    <row r="3234" spans="1:35" ht="15" x14ac:dyDescent="0.25">
      <c r="A3234" s="133">
        <v>201240</v>
      </c>
      <c r="B3234" s="133" t="s">
        <v>7177</v>
      </c>
      <c r="C3234" s="133">
        <v>4</v>
      </c>
      <c r="D3234" s="133" t="s">
        <v>5761</v>
      </c>
      <c r="E3234" s="133">
        <v>420</v>
      </c>
      <c r="F3234" s="133" t="s">
        <v>6984</v>
      </c>
      <c r="G3234" s="133">
        <v>20124</v>
      </c>
      <c r="H3234" s="133" t="s">
        <v>7177</v>
      </c>
      <c r="I3234" s="133">
        <v>336677</v>
      </c>
      <c r="J3234" s="133" t="s">
        <v>7340</v>
      </c>
      <c r="K3234" s="133" t="s">
        <v>884</v>
      </c>
      <c r="L3234" s="135" t="str">
        <f t="shared" si="100"/>
        <v>BA</v>
      </c>
      <c r="M3234" s="131">
        <f t="shared" si="101"/>
        <v>0</v>
      </c>
      <c r="P3234" s="136"/>
      <c r="Q3234" s="136"/>
      <c r="R3234" s="136"/>
      <c r="S3234" s="136"/>
      <c r="T3234"/>
      <c r="U3234" s="136"/>
      <c r="V3234" s="136"/>
      <c r="W3234"/>
      <c r="X3234" s="136"/>
      <c r="Y3234" s="136"/>
      <c r="Z3234" s="136"/>
      <c r="AA3234" s="136"/>
      <c r="AB3234" s="136"/>
      <c r="AC3234" s="136"/>
      <c r="AD3234" s="136"/>
      <c r="AE3234" s="136"/>
      <c r="AF3234" s="136"/>
      <c r="AG3234" s="136"/>
      <c r="AH3234" s="136"/>
      <c r="AI3234" s="136"/>
    </row>
    <row r="3235" spans="1:35" ht="15" x14ac:dyDescent="0.25">
      <c r="A3235" s="133">
        <v>201240</v>
      </c>
      <c r="B3235" s="133" t="s">
        <v>7177</v>
      </c>
      <c r="C3235" s="133">
        <v>4</v>
      </c>
      <c r="D3235" s="133" t="s">
        <v>5761</v>
      </c>
      <c r="E3235" s="133">
        <v>420</v>
      </c>
      <c r="F3235" s="133" t="s">
        <v>6984</v>
      </c>
      <c r="G3235" s="133">
        <v>20124</v>
      </c>
      <c r="H3235" s="133" t="s">
        <v>7177</v>
      </c>
      <c r="I3235" s="133">
        <v>336678</v>
      </c>
      <c r="J3235" s="133" t="s">
        <v>7342</v>
      </c>
      <c r="K3235" s="133" t="s">
        <v>884</v>
      </c>
      <c r="L3235" s="135" t="str">
        <f t="shared" si="100"/>
        <v>BA</v>
      </c>
      <c r="M3235" s="131">
        <f t="shared" si="101"/>
        <v>0</v>
      </c>
      <c r="P3235" s="136"/>
      <c r="Q3235" s="136"/>
      <c r="R3235" s="136"/>
      <c r="S3235" s="136"/>
      <c r="T3235"/>
      <c r="U3235" s="136"/>
      <c r="V3235" s="136"/>
      <c r="W3235"/>
      <c r="X3235" s="136"/>
      <c r="Y3235" s="136"/>
      <c r="Z3235" s="136"/>
      <c r="AA3235" s="136"/>
      <c r="AB3235" s="136"/>
      <c r="AC3235" s="136"/>
      <c r="AD3235" s="136"/>
      <c r="AE3235" s="136"/>
      <c r="AF3235" s="136"/>
      <c r="AG3235" s="136"/>
      <c r="AH3235" s="136"/>
      <c r="AI3235" s="136"/>
    </row>
    <row r="3236" spans="1:35" ht="15" x14ac:dyDescent="0.25">
      <c r="A3236" s="133">
        <v>201240</v>
      </c>
      <c r="B3236" s="133" t="s">
        <v>7177</v>
      </c>
      <c r="C3236" s="133">
        <v>4</v>
      </c>
      <c r="D3236" s="133" t="s">
        <v>5761</v>
      </c>
      <c r="E3236" s="133">
        <v>420</v>
      </c>
      <c r="F3236" s="133" t="s">
        <v>6984</v>
      </c>
      <c r="G3236" s="133">
        <v>20124</v>
      </c>
      <c r="H3236" s="133" t="s">
        <v>7177</v>
      </c>
      <c r="I3236" s="133">
        <v>336679</v>
      </c>
      <c r="J3236" s="133" t="s">
        <v>7344</v>
      </c>
      <c r="K3236" s="133" t="s">
        <v>884</v>
      </c>
      <c r="L3236" s="135" t="str">
        <f t="shared" si="100"/>
        <v>BA</v>
      </c>
      <c r="M3236" s="131">
        <f t="shared" si="101"/>
        <v>0</v>
      </c>
      <c r="P3236" s="136"/>
      <c r="Q3236" s="136"/>
      <c r="R3236" s="136"/>
      <c r="S3236" s="136"/>
      <c r="T3236"/>
      <c r="U3236" s="136"/>
      <c r="V3236" s="136"/>
      <c r="W3236"/>
      <c r="X3236" s="136"/>
      <c r="Y3236" s="136"/>
      <c r="Z3236" s="136"/>
      <c r="AA3236" s="136"/>
      <c r="AB3236" s="136"/>
      <c r="AC3236" s="136"/>
      <c r="AD3236" s="136"/>
      <c r="AE3236" s="136"/>
      <c r="AF3236" s="136"/>
      <c r="AG3236" s="136"/>
      <c r="AH3236" s="136"/>
      <c r="AI3236" s="136"/>
    </row>
    <row r="3237" spans="1:35" ht="15" x14ac:dyDescent="0.25">
      <c r="A3237" s="133">
        <v>201240</v>
      </c>
      <c r="B3237" s="133" t="s">
        <v>7177</v>
      </c>
      <c r="C3237" s="133">
        <v>4</v>
      </c>
      <c r="D3237" s="133" t="s">
        <v>5761</v>
      </c>
      <c r="E3237" s="133">
        <v>420</v>
      </c>
      <c r="F3237" s="133" t="s">
        <v>6984</v>
      </c>
      <c r="G3237" s="133">
        <v>20124</v>
      </c>
      <c r="H3237" s="133" t="s">
        <v>7177</v>
      </c>
      <c r="I3237" s="133">
        <v>336696</v>
      </c>
      <c r="J3237" s="133" t="s">
        <v>7346</v>
      </c>
      <c r="K3237" s="133" t="s">
        <v>884</v>
      </c>
      <c r="L3237" s="135" t="str">
        <f t="shared" si="100"/>
        <v>BA</v>
      </c>
      <c r="M3237" s="131">
        <f t="shared" si="101"/>
        <v>0</v>
      </c>
      <c r="P3237" s="136"/>
      <c r="Q3237" s="136"/>
      <c r="R3237" s="136"/>
      <c r="S3237" s="136"/>
      <c r="T3237"/>
      <c r="U3237" s="136"/>
      <c r="V3237" s="136"/>
      <c r="W3237"/>
      <c r="X3237" s="136"/>
      <c r="Y3237" s="136"/>
      <c r="Z3237" s="136"/>
      <c r="AA3237" s="136"/>
      <c r="AB3237" s="136"/>
      <c r="AC3237" s="136"/>
      <c r="AD3237" s="136"/>
      <c r="AE3237" s="136"/>
      <c r="AF3237" s="136"/>
      <c r="AG3237" s="136"/>
      <c r="AH3237" s="136"/>
      <c r="AI3237" s="136"/>
    </row>
    <row r="3238" spans="1:35" ht="15" x14ac:dyDescent="0.25">
      <c r="A3238" s="133">
        <v>201240</v>
      </c>
      <c r="B3238" s="133" t="s">
        <v>7177</v>
      </c>
      <c r="C3238" s="133">
        <v>4</v>
      </c>
      <c r="D3238" s="133" t="s">
        <v>5761</v>
      </c>
      <c r="E3238" s="133">
        <v>420</v>
      </c>
      <c r="F3238" s="133" t="s">
        <v>6984</v>
      </c>
      <c r="G3238" s="133">
        <v>20124</v>
      </c>
      <c r="H3238" s="133" t="s">
        <v>7177</v>
      </c>
      <c r="I3238" s="133">
        <v>336972</v>
      </c>
      <c r="J3238" s="133" t="s">
        <v>7348</v>
      </c>
      <c r="K3238" s="133" t="s">
        <v>884</v>
      </c>
      <c r="L3238" s="135" t="str">
        <f t="shared" si="100"/>
        <v>BA</v>
      </c>
      <c r="M3238" s="131">
        <f t="shared" si="101"/>
        <v>0</v>
      </c>
      <c r="P3238" s="136"/>
      <c r="Q3238" s="136"/>
      <c r="R3238" s="136"/>
      <c r="S3238" s="136"/>
      <c r="T3238"/>
      <c r="U3238" s="136"/>
      <c r="V3238" s="136"/>
      <c r="W3238"/>
      <c r="X3238" s="136"/>
      <c r="Y3238" s="136"/>
      <c r="Z3238" s="136"/>
      <c r="AA3238" s="136"/>
      <c r="AB3238" s="136"/>
      <c r="AC3238" s="136"/>
      <c r="AD3238" s="136"/>
      <c r="AE3238" s="136"/>
      <c r="AF3238" s="136"/>
      <c r="AG3238" s="136"/>
      <c r="AH3238" s="136"/>
      <c r="AI3238" s="136"/>
    </row>
    <row r="3239" spans="1:35" ht="15" x14ac:dyDescent="0.25">
      <c r="A3239" s="133">
        <v>201240</v>
      </c>
      <c r="B3239" s="133" t="s">
        <v>7177</v>
      </c>
      <c r="C3239" s="133">
        <v>4</v>
      </c>
      <c r="D3239" s="133" t="s">
        <v>5761</v>
      </c>
      <c r="E3239" s="133">
        <v>420</v>
      </c>
      <c r="F3239" s="133" t="s">
        <v>6984</v>
      </c>
      <c r="G3239" s="133">
        <v>20124</v>
      </c>
      <c r="H3239" s="133" t="s">
        <v>7177</v>
      </c>
      <c r="I3239" s="133">
        <v>990101</v>
      </c>
      <c r="J3239" s="133" t="s">
        <v>7350</v>
      </c>
      <c r="K3239" s="133" t="s">
        <v>545</v>
      </c>
      <c r="L3239" s="135" t="str">
        <f t="shared" si="100"/>
        <v>BA</v>
      </c>
      <c r="M3239" s="131">
        <f t="shared" si="101"/>
        <v>0</v>
      </c>
      <c r="P3239" s="136"/>
      <c r="Q3239" s="136"/>
      <c r="R3239" s="136"/>
      <c r="S3239" s="136"/>
      <c r="T3239"/>
      <c r="U3239" s="136"/>
      <c r="V3239" s="136"/>
      <c r="W3239"/>
      <c r="X3239" s="136"/>
      <c r="Y3239" s="136"/>
      <c r="Z3239" s="136"/>
      <c r="AA3239" s="136"/>
      <c r="AB3239" s="136"/>
      <c r="AC3239" s="136"/>
      <c r="AD3239" s="136"/>
      <c r="AE3239" s="136"/>
      <c r="AF3239" s="136"/>
      <c r="AG3239" s="136"/>
      <c r="AH3239" s="136"/>
      <c r="AI3239" s="136"/>
    </row>
    <row r="3240" spans="1:35" ht="15" x14ac:dyDescent="0.25">
      <c r="A3240" s="133">
        <v>201240</v>
      </c>
      <c r="B3240" s="133" t="s">
        <v>7177</v>
      </c>
      <c r="C3240" s="133">
        <v>4</v>
      </c>
      <c r="D3240" s="133" t="s">
        <v>5761</v>
      </c>
      <c r="E3240" s="133">
        <v>420</v>
      </c>
      <c r="F3240" s="133" t="s">
        <v>6984</v>
      </c>
      <c r="G3240" s="133">
        <v>20124</v>
      </c>
      <c r="H3240" s="133" t="s">
        <v>7177</v>
      </c>
      <c r="I3240" s="133">
        <v>990161</v>
      </c>
      <c r="J3240" s="133" t="s">
        <v>7352</v>
      </c>
      <c r="K3240" s="133" t="s">
        <v>604</v>
      </c>
      <c r="L3240" s="135" t="str">
        <f t="shared" si="100"/>
        <v>BA</v>
      </c>
      <c r="M3240" s="131">
        <f t="shared" si="101"/>
        <v>0</v>
      </c>
      <c r="P3240" s="136"/>
      <c r="Q3240" s="136"/>
      <c r="R3240" s="136"/>
      <c r="S3240" s="136"/>
      <c r="T3240"/>
      <c r="U3240" s="136"/>
      <c r="V3240" s="136"/>
      <c r="W3240"/>
      <c r="X3240" s="136"/>
      <c r="Y3240" s="136"/>
      <c r="Z3240" s="136"/>
      <c r="AA3240" s="136"/>
      <c r="AB3240" s="136"/>
      <c r="AC3240" s="136"/>
      <c r="AD3240" s="136"/>
      <c r="AE3240" s="136"/>
      <c r="AF3240" s="136"/>
      <c r="AG3240" s="136"/>
      <c r="AH3240" s="136"/>
      <c r="AI3240" s="136"/>
    </row>
    <row r="3241" spans="1:35" ht="15" x14ac:dyDescent="0.25">
      <c r="A3241" s="133">
        <v>201240</v>
      </c>
      <c r="B3241" s="133" t="s">
        <v>7177</v>
      </c>
      <c r="C3241" s="133">
        <v>4</v>
      </c>
      <c r="D3241" s="133" t="s">
        <v>5761</v>
      </c>
      <c r="E3241" s="133">
        <v>420</v>
      </c>
      <c r="F3241" s="133" t="s">
        <v>6984</v>
      </c>
      <c r="G3241" s="133">
        <v>20124</v>
      </c>
      <c r="H3241" s="133" t="s">
        <v>7177</v>
      </c>
      <c r="I3241" s="133">
        <v>990162</v>
      </c>
      <c r="J3241" s="133" t="s">
        <v>7354</v>
      </c>
      <c r="K3241" s="133" t="s">
        <v>604</v>
      </c>
      <c r="L3241" s="135" t="str">
        <f t="shared" si="100"/>
        <v>BA</v>
      </c>
      <c r="M3241" s="131">
        <f t="shared" si="101"/>
        <v>0</v>
      </c>
      <c r="P3241" s="136"/>
      <c r="Q3241" s="136"/>
      <c r="R3241" s="136"/>
      <c r="S3241" s="136"/>
      <c r="T3241"/>
      <c r="U3241" s="136"/>
      <c r="V3241" s="136"/>
      <c r="W3241"/>
      <c r="X3241" s="136"/>
      <c r="Y3241" s="136"/>
      <c r="Z3241" s="136"/>
      <c r="AA3241" s="136"/>
      <c r="AB3241" s="136"/>
      <c r="AC3241" s="136"/>
      <c r="AD3241" s="136"/>
      <c r="AE3241" s="136"/>
      <c r="AF3241" s="136"/>
      <c r="AG3241" s="136"/>
      <c r="AH3241" s="136"/>
      <c r="AI3241" s="136"/>
    </row>
    <row r="3242" spans="1:35" ht="15" x14ac:dyDescent="0.25">
      <c r="A3242" s="133">
        <v>201240</v>
      </c>
      <c r="B3242" s="133" t="s">
        <v>7177</v>
      </c>
      <c r="C3242" s="133">
        <v>4</v>
      </c>
      <c r="D3242" s="133" t="s">
        <v>5761</v>
      </c>
      <c r="E3242" s="133">
        <v>420</v>
      </c>
      <c r="F3242" s="133" t="s">
        <v>6984</v>
      </c>
      <c r="G3242" s="133">
        <v>20124</v>
      </c>
      <c r="H3242" s="133" t="s">
        <v>7177</v>
      </c>
      <c r="I3242" s="133">
        <v>990163</v>
      </c>
      <c r="J3242" s="133" t="s">
        <v>7356</v>
      </c>
      <c r="K3242" s="133" t="s">
        <v>604</v>
      </c>
      <c r="L3242" s="135" t="str">
        <f t="shared" si="100"/>
        <v>BA</v>
      </c>
      <c r="M3242" s="131">
        <f t="shared" si="101"/>
        <v>0</v>
      </c>
      <c r="P3242" s="136"/>
      <c r="Q3242" s="136"/>
      <c r="R3242" s="136"/>
      <c r="S3242" s="136"/>
      <c r="T3242"/>
      <c r="U3242" s="136"/>
      <c r="V3242" s="136"/>
      <c r="W3242"/>
      <c r="X3242" s="136"/>
      <c r="Y3242" s="136"/>
      <c r="Z3242" s="136"/>
      <c r="AA3242" s="136"/>
      <c r="AB3242" s="136"/>
      <c r="AC3242" s="136"/>
      <c r="AD3242" s="136"/>
      <c r="AE3242" s="136"/>
      <c r="AF3242" s="136"/>
      <c r="AG3242" s="136"/>
      <c r="AH3242" s="136"/>
      <c r="AI3242" s="136"/>
    </row>
    <row r="3243" spans="1:35" ht="15" x14ac:dyDescent="0.25">
      <c r="A3243" s="133">
        <v>201240</v>
      </c>
      <c r="B3243" s="133" t="s">
        <v>7177</v>
      </c>
      <c r="C3243" s="133">
        <v>4</v>
      </c>
      <c r="D3243" s="133" t="s">
        <v>5761</v>
      </c>
      <c r="E3243" s="133">
        <v>420</v>
      </c>
      <c r="F3243" s="133" t="s">
        <v>6984</v>
      </c>
      <c r="G3243" s="133">
        <v>20124</v>
      </c>
      <c r="H3243" s="133" t="s">
        <v>7177</v>
      </c>
      <c r="I3243" s="133">
        <v>990164</v>
      </c>
      <c r="J3243" s="133" t="s">
        <v>7358</v>
      </c>
      <c r="K3243" s="133" t="s">
        <v>604</v>
      </c>
      <c r="L3243" s="135" t="str">
        <f t="shared" si="100"/>
        <v>BA</v>
      </c>
      <c r="M3243" s="131">
        <f t="shared" si="101"/>
        <v>0</v>
      </c>
      <c r="P3243" s="136"/>
      <c r="Q3243" s="136"/>
      <c r="R3243" s="136"/>
      <c r="S3243" s="136"/>
      <c r="T3243"/>
      <c r="U3243" s="136"/>
      <c r="V3243" s="136"/>
      <c r="W3243"/>
      <c r="X3243" s="136"/>
      <c r="Y3243" s="136"/>
      <c r="Z3243" s="136"/>
      <c r="AA3243" s="136"/>
      <c r="AB3243" s="136"/>
      <c r="AC3243" s="136"/>
      <c r="AD3243" s="136"/>
      <c r="AE3243" s="136"/>
      <c r="AF3243" s="136"/>
      <c r="AG3243" s="136"/>
      <c r="AH3243" s="136"/>
      <c r="AI3243" s="136"/>
    </row>
    <row r="3244" spans="1:35" ht="15" x14ac:dyDescent="0.25">
      <c r="A3244" s="133">
        <v>201240</v>
      </c>
      <c r="B3244" s="133" t="s">
        <v>7177</v>
      </c>
      <c r="C3244" s="133">
        <v>4</v>
      </c>
      <c r="D3244" s="133" t="s">
        <v>5761</v>
      </c>
      <c r="E3244" s="133">
        <v>420</v>
      </c>
      <c r="F3244" s="133" t="s">
        <v>6984</v>
      </c>
      <c r="G3244" s="133">
        <v>20124</v>
      </c>
      <c r="H3244" s="133" t="s">
        <v>7177</v>
      </c>
      <c r="I3244" s="133">
        <v>990166</v>
      </c>
      <c r="J3244" s="133" t="s">
        <v>7360</v>
      </c>
      <c r="K3244" s="133" t="s">
        <v>604</v>
      </c>
      <c r="L3244" s="135" t="str">
        <f t="shared" si="100"/>
        <v>BA</v>
      </c>
      <c r="M3244" s="131">
        <f t="shared" si="101"/>
        <v>0</v>
      </c>
      <c r="P3244" s="136"/>
      <c r="Q3244" s="136"/>
      <c r="R3244" s="136"/>
      <c r="S3244" s="136"/>
      <c r="T3244"/>
      <c r="U3244" s="136"/>
      <c r="V3244" s="136"/>
      <c r="W3244"/>
      <c r="X3244" s="136"/>
      <c r="Y3244" s="136"/>
      <c r="Z3244" s="136"/>
      <c r="AA3244" s="136"/>
      <c r="AB3244" s="136"/>
      <c r="AC3244" s="136"/>
      <c r="AD3244" s="136"/>
      <c r="AE3244" s="136"/>
      <c r="AF3244" s="136"/>
      <c r="AG3244" s="136"/>
      <c r="AH3244" s="136"/>
      <c r="AI3244" s="136"/>
    </row>
    <row r="3245" spans="1:35" ht="15" x14ac:dyDescent="0.25">
      <c r="A3245" s="133">
        <v>201240</v>
      </c>
      <c r="B3245" s="133" t="s">
        <v>7177</v>
      </c>
      <c r="C3245" s="133">
        <v>4</v>
      </c>
      <c r="D3245" s="133" t="s">
        <v>5761</v>
      </c>
      <c r="E3245" s="133">
        <v>420</v>
      </c>
      <c r="F3245" s="133" t="s">
        <v>6984</v>
      </c>
      <c r="G3245" s="133">
        <v>20124</v>
      </c>
      <c r="H3245" s="133" t="s">
        <v>7177</v>
      </c>
      <c r="I3245" s="133">
        <v>990167</v>
      </c>
      <c r="J3245" s="133" t="s">
        <v>7362</v>
      </c>
      <c r="K3245" s="133" t="s">
        <v>604</v>
      </c>
      <c r="L3245" s="135" t="str">
        <f t="shared" si="100"/>
        <v>BA</v>
      </c>
      <c r="M3245" s="131">
        <f t="shared" si="101"/>
        <v>0</v>
      </c>
      <c r="P3245" s="136"/>
      <c r="Q3245" s="136"/>
      <c r="R3245" s="136"/>
      <c r="S3245" s="136"/>
      <c r="T3245"/>
      <c r="U3245" s="136"/>
      <c r="V3245" s="136"/>
      <c r="W3245"/>
      <c r="X3245" s="136"/>
      <c r="Y3245" s="136"/>
      <c r="Z3245" s="136"/>
      <c r="AA3245" s="136"/>
      <c r="AB3245" s="136"/>
      <c r="AC3245" s="136"/>
      <c r="AD3245" s="136"/>
      <c r="AE3245" s="136"/>
      <c r="AF3245" s="136"/>
      <c r="AG3245" s="136"/>
      <c r="AH3245" s="136"/>
      <c r="AI3245" s="136"/>
    </row>
    <row r="3246" spans="1:35" ht="15" x14ac:dyDescent="0.25">
      <c r="A3246" s="133">
        <v>201240</v>
      </c>
      <c r="B3246" s="133" t="s">
        <v>7177</v>
      </c>
      <c r="C3246" s="133">
        <v>4</v>
      </c>
      <c r="D3246" s="133" t="s">
        <v>5761</v>
      </c>
      <c r="E3246" s="133">
        <v>420</v>
      </c>
      <c r="F3246" s="133" t="s">
        <v>6984</v>
      </c>
      <c r="G3246" s="133">
        <v>20124</v>
      </c>
      <c r="H3246" s="133" t="s">
        <v>7177</v>
      </c>
      <c r="I3246" s="133">
        <v>990168</v>
      </c>
      <c r="J3246" s="133" t="s">
        <v>7328</v>
      </c>
      <c r="K3246" s="133" t="s">
        <v>604</v>
      </c>
      <c r="L3246" s="135" t="str">
        <f t="shared" si="100"/>
        <v>BA</v>
      </c>
      <c r="M3246" s="131">
        <f t="shared" si="101"/>
        <v>0</v>
      </c>
      <c r="P3246" s="136"/>
      <c r="Q3246" s="136"/>
      <c r="R3246" s="136"/>
      <c r="S3246" s="136"/>
      <c r="T3246"/>
      <c r="U3246" s="136"/>
      <c r="V3246" s="136"/>
      <c r="W3246"/>
      <c r="X3246" s="136"/>
      <c r="Y3246" s="136"/>
      <c r="Z3246" s="136"/>
      <c r="AA3246" s="136"/>
      <c r="AB3246" s="136"/>
      <c r="AC3246" s="136"/>
      <c r="AD3246" s="136"/>
      <c r="AE3246" s="136"/>
      <c r="AF3246" s="136"/>
      <c r="AG3246" s="136"/>
      <c r="AH3246" s="136"/>
      <c r="AI3246" s="136"/>
    </row>
    <row r="3247" spans="1:35" ht="15" x14ac:dyDescent="0.25">
      <c r="A3247" s="133">
        <v>201240</v>
      </c>
      <c r="B3247" s="133" t="s">
        <v>7177</v>
      </c>
      <c r="C3247" s="133">
        <v>4</v>
      </c>
      <c r="D3247" s="133" t="s">
        <v>5761</v>
      </c>
      <c r="E3247" s="133">
        <v>420</v>
      </c>
      <c r="F3247" s="133" t="s">
        <v>6984</v>
      </c>
      <c r="G3247" s="133">
        <v>20124</v>
      </c>
      <c r="H3247" s="133" t="s">
        <v>7177</v>
      </c>
      <c r="I3247" s="133">
        <v>990186</v>
      </c>
      <c r="J3247" s="133" t="s">
        <v>7207</v>
      </c>
      <c r="K3247" s="133" t="s">
        <v>604</v>
      </c>
      <c r="L3247" s="135" t="str">
        <f t="shared" si="100"/>
        <v>BA</v>
      </c>
      <c r="M3247" s="131">
        <f t="shared" si="101"/>
        <v>0</v>
      </c>
      <c r="P3247" s="136"/>
      <c r="Q3247" s="136"/>
      <c r="R3247" s="136"/>
      <c r="S3247" s="136"/>
      <c r="T3247"/>
      <c r="U3247" s="136"/>
      <c r="V3247" s="136"/>
      <c r="W3247"/>
      <c r="X3247" s="136"/>
      <c r="Y3247" s="136"/>
      <c r="Z3247" s="136"/>
      <c r="AA3247" s="136"/>
      <c r="AB3247" s="136"/>
      <c r="AC3247" s="136"/>
      <c r="AD3247" s="136"/>
      <c r="AE3247" s="136"/>
      <c r="AF3247" s="136"/>
      <c r="AG3247" s="136"/>
      <c r="AH3247" s="136"/>
      <c r="AI3247" s="136"/>
    </row>
    <row r="3248" spans="1:35" ht="15" x14ac:dyDescent="0.25">
      <c r="A3248" s="133">
        <v>201240</v>
      </c>
      <c r="B3248" s="133" t="s">
        <v>7177</v>
      </c>
      <c r="C3248" s="133">
        <v>4</v>
      </c>
      <c r="D3248" s="133" t="s">
        <v>5761</v>
      </c>
      <c r="E3248" s="133">
        <v>420</v>
      </c>
      <c r="F3248" s="133" t="s">
        <v>6984</v>
      </c>
      <c r="G3248" s="133">
        <v>20124</v>
      </c>
      <c r="H3248" s="133" t="s">
        <v>7177</v>
      </c>
      <c r="I3248" s="133">
        <v>990187</v>
      </c>
      <c r="J3248" s="133" t="s">
        <v>7366</v>
      </c>
      <c r="K3248" s="133" t="s">
        <v>604</v>
      </c>
      <c r="L3248" s="135" t="str">
        <f t="shared" si="100"/>
        <v>BA</v>
      </c>
      <c r="M3248" s="131">
        <f t="shared" si="101"/>
        <v>0</v>
      </c>
      <c r="P3248" s="136"/>
      <c r="Q3248" s="136"/>
      <c r="R3248" s="136"/>
      <c r="S3248" s="136"/>
      <c r="T3248"/>
      <c r="U3248" s="136"/>
      <c r="V3248" s="136"/>
      <c r="W3248"/>
      <c r="X3248" s="136"/>
      <c r="Y3248" s="136"/>
      <c r="Z3248" s="136"/>
      <c r="AA3248" s="136"/>
      <c r="AB3248" s="136"/>
      <c r="AC3248" s="136"/>
      <c r="AD3248" s="136"/>
      <c r="AE3248" s="136"/>
      <c r="AF3248" s="136"/>
      <c r="AG3248" s="136"/>
      <c r="AH3248" s="136"/>
      <c r="AI3248" s="136"/>
    </row>
    <row r="3249" spans="1:35" ht="15" x14ac:dyDescent="0.25">
      <c r="A3249" s="133">
        <v>201240</v>
      </c>
      <c r="B3249" s="133" t="s">
        <v>7177</v>
      </c>
      <c r="C3249" s="133">
        <v>4</v>
      </c>
      <c r="D3249" s="133" t="s">
        <v>5761</v>
      </c>
      <c r="E3249" s="133">
        <v>420</v>
      </c>
      <c r="F3249" s="133" t="s">
        <v>6984</v>
      </c>
      <c r="G3249" s="133">
        <v>20124</v>
      </c>
      <c r="H3249" s="133" t="s">
        <v>7177</v>
      </c>
      <c r="I3249" s="133">
        <v>990235</v>
      </c>
      <c r="J3249" s="133" t="s">
        <v>7368</v>
      </c>
      <c r="K3249" s="133" t="s">
        <v>604</v>
      </c>
      <c r="L3249" s="135" t="str">
        <f t="shared" si="100"/>
        <v>BA</v>
      </c>
      <c r="M3249" s="131">
        <f t="shared" si="101"/>
        <v>0</v>
      </c>
      <c r="P3249" s="136"/>
      <c r="Q3249" s="136"/>
      <c r="R3249" s="136"/>
      <c r="S3249" s="136"/>
      <c r="T3249"/>
      <c r="U3249" s="136"/>
      <c r="V3249" s="136"/>
      <c r="W3249"/>
      <c r="X3249" s="136"/>
      <c r="Y3249" s="136"/>
      <c r="Z3249" s="136"/>
      <c r="AA3249" s="136"/>
      <c r="AB3249" s="136"/>
      <c r="AC3249" s="136"/>
      <c r="AD3249" s="136"/>
      <c r="AE3249" s="136"/>
      <c r="AF3249" s="136"/>
      <c r="AG3249" s="136"/>
      <c r="AH3249" s="136"/>
      <c r="AI3249" s="136"/>
    </row>
    <row r="3250" spans="1:35" ht="15" x14ac:dyDescent="0.25">
      <c r="A3250" s="133">
        <v>201240</v>
      </c>
      <c r="B3250" s="133" t="s">
        <v>7177</v>
      </c>
      <c r="C3250" s="133">
        <v>4</v>
      </c>
      <c r="D3250" s="133" t="s">
        <v>5761</v>
      </c>
      <c r="E3250" s="133">
        <v>420</v>
      </c>
      <c r="F3250" s="133" t="s">
        <v>6984</v>
      </c>
      <c r="G3250" s="133">
        <v>20124</v>
      </c>
      <c r="H3250" s="133" t="s">
        <v>7177</v>
      </c>
      <c r="I3250" s="133">
        <v>990251</v>
      </c>
      <c r="J3250" s="133" t="s">
        <v>7370</v>
      </c>
      <c r="K3250" s="133" t="s">
        <v>604</v>
      </c>
      <c r="L3250" s="135" t="str">
        <f t="shared" si="100"/>
        <v>BA</v>
      </c>
      <c r="M3250" s="131">
        <f t="shared" si="101"/>
        <v>0</v>
      </c>
      <c r="P3250" s="136"/>
      <c r="Q3250" s="136"/>
      <c r="R3250" s="136"/>
      <c r="S3250" s="136"/>
      <c r="T3250"/>
      <c r="U3250" s="136"/>
      <c r="V3250" s="136"/>
      <c r="W3250"/>
      <c r="X3250" s="136"/>
      <c r="Y3250" s="136"/>
      <c r="Z3250" s="136"/>
      <c r="AA3250" s="136"/>
      <c r="AB3250" s="136"/>
      <c r="AC3250" s="136"/>
      <c r="AD3250" s="136"/>
      <c r="AE3250" s="136"/>
      <c r="AF3250" s="136"/>
      <c r="AG3250" s="136"/>
      <c r="AH3250" s="136"/>
      <c r="AI3250" s="136"/>
    </row>
    <row r="3251" spans="1:35" ht="15" x14ac:dyDescent="0.25">
      <c r="A3251" s="133">
        <v>201240</v>
      </c>
      <c r="B3251" s="133" t="s">
        <v>7177</v>
      </c>
      <c r="C3251" s="133">
        <v>4</v>
      </c>
      <c r="D3251" s="133" t="s">
        <v>5761</v>
      </c>
      <c r="E3251" s="133">
        <v>420</v>
      </c>
      <c r="F3251" s="133" t="s">
        <v>6984</v>
      </c>
      <c r="G3251" s="133">
        <v>20124</v>
      </c>
      <c r="H3251" s="133" t="s">
        <v>7177</v>
      </c>
      <c r="I3251" s="133">
        <v>990252</v>
      </c>
      <c r="J3251" s="133" t="s">
        <v>7372</v>
      </c>
      <c r="K3251" s="133" t="s">
        <v>604</v>
      </c>
      <c r="L3251" s="135" t="str">
        <f t="shared" si="100"/>
        <v>BA</v>
      </c>
      <c r="M3251" s="131">
        <f t="shared" si="101"/>
        <v>0</v>
      </c>
      <c r="P3251" s="136"/>
      <c r="Q3251" s="136"/>
      <c r="R3251" s="136"/>
      <c r="S3251" s="136"/>
      <c r="T3251"/>
      <c r="U3251" s="136"/>
      <c r="V3251" s="136"/>
      <c r="W3251"/>
      <c r="X3251" s="136"/>
      <c r="Y3251" s="136"/>
      <c r="Z3251" s="136"/>
      <c r="AA3251" s="136"/>
      <c r="AB3251" s="136"/>
      <c r="AC3251" s="136"/>
      <c r="AD3251" s="136"/>
      <c r="AE3251" s="136"/>
      <c r="AF3251" s="136"/>
      <c r="AG3251" s="136"/>
      <c r="AH3251" s="136"/>
      <c r="AI3251" s="136"/>
    </row>
    <row r="3252" spans="1:35" ht="15" x14ac:dyDescent="0.25">
      <c r="A3252" s="133">
        <v>201240</v>
      </c>
      <c r="B3252" s="133" t="s">
        <v>7177</v>
      </c>
      <c r="C3252" s="133">
        <v>4</v>
      </c>
      <c r="D3252" s="133" t="s">
        <v>5761</v>
      </c>
      <c r="E3252" s="133">
        <v>420</v>
      </c>
      <c r="F3252" s="133" t="s">
        <v>6984</v>
      </c>
      <c r="G3252" s="133">
        <v>20124</v>
      </c>
      <c r="H3252" s="133" t="s">
        <v>7177</v>
      </c>
      <c r="I3252" s="133">
        <v>990253</v>
      </c>
      <c r="J3252" s="133" t="s">
        <v>7374</v>
      </c>
      <c r="K3252" s="133" t="s">
        <v>604</v>
      </c>
      <c r="L3252" s="135" t="str">
        <f t="shared" si="100"/>
        <v>BA</v>
      </c>
      <c r="M3252" s="131">
        <f t="shared" si="101"/>
        <v>0</v>
      </c>
      <c r="P3252" s="136"/>
      <c r="Q3252" s="136"/>
      <c r="R3252" s="136"/>
      <c r="S3252" s="136"/>
      <c r="T3252"/>
      <c r="U3252" s="136"/>
      <c r="V3252" s="136"/>
      <c r="W3252"/>
      <c r="X3252" s="136"/>
      <c r="Y3252" s="136"/>
      <c r="Z3252" s="136"/>
      <c r="AA3252" s="136"/>
      <c r="AB3252" s="136"/>
      <c r="AC3252" s="136"/>
      <c r="AD3252" s="136"/>
      <c r="AE3252" s="136"/>
      <c r="AF3252" s="136"/>
      <c r="AG3252" s="136"/>
      <c r="AH3252" s="136"/>
      <c r="AI3252" s="136"/>
    </row>
    <row r="3253" spans="1:35" ht="15" x14ac:dyDescent="0.25">
      <c r="A3253" s="133">
        <v>201240</v>
      </c>
      <c r="B3253" s="133" t="s">
        <v>7177</v>
      </c>
      <c r="C3253" s="133">
        <v>4</v>
      </c>
      <c r="D3253" s="133" t="s">
        <v>5761</v>
      </c>
      <c r="E3253" s="133">
        <v>420</v>
      </c>
      <c r="F3253" s="133" t="s">
        <v>6984</v>
      </c>
      <c r="G3253" s="133">
        <v>20124</v>
      </c>
      <c r="H3253" s="133" t="s">
        <v>7177</v>
      </c>
      <c r="I3253" s="133">
        <v>990254</v>
      </c>
      <c r="J3253" s="133" t="s">
        <v>7376</v>
      </c>
      <c r="K3253" s="133" t="s">
        <v>604</v>
      </c>
      <c r="L3253" s="135" t="str">
        <f t="shared" si="100"/>
        <v>BA</v>
      </c>
      <c r="M3253" s="131">
        <f t="shared" si="101"/>
        <v>0</v>
      </c>
      <c r="P3253" s="136"/>
      <c r="Q3253" s="136"/>
      <c r="R3253" s="136"/>
      <c r="S3253" s="136"/>
      <c r="T3253"/>
      <c r="U3253" s="136"/>
      <c r="V3253" s="136"/>
      <c r="W3253"/>
      <c r="X3253" s="136"/>
      <c r="Y3253" s="136"/>
      <c r="Z3253" s="136"/>
      <c r="AA3253" s="136"/>
      <c r="AB3253" s="136"/>
      <c r="AC3253" s="136"/>
      <c r="AD3253" s="136"/>
      <c r="AE3253" s="136"/>
      <c r="AF3253" s="136"/>
      <c r="AG3253" s="136"/>
      <c r="AH3253" s="136"/>
      <c r="AI3253" s="136"/>
    </row>
    <row r="3254" spans="1:35" ht="15" x14ac:dyDescent="0.25">
      <c r="A3254" s="133">
        <v>201240</v>
      </c>
      <c r="B3254" s="133" t="s">
        <v>7177</v>
      </c>
      <c r="C3254" s="133">
        <v>4</v>
      </c>
      <c r="D3254" s="133" t="s">
        <v>5761</v>
      </c>
      <c r="E3254" s="133">
        <v>420</v>
      </c>
      <c r="F3254" s="133" t="s">
        <v>6984</v>
      </c>
      <c r="G3254" s="133">
        <v>20124</v>
      </c>
      <c r="H3254" s="133" t="s">
        <v>7177</v>
      </c>
      <c r="I3254" s="133">
        <v>990255</v>
      </c>
      <c r="J3254" s="133" t="s">
        <v>7378</v>
      </c>
      <c r="K3254" s="133" t="s">
        <v>604</v>
      </c>
      <c r="L3254" s="135" t="str">
        <f t="shared" si="100"/>
        <v>BA</v>
      </c>
      <c r="M3254" s="131">
        <f t="shared" si="101"/>
        <v>0</v>
      </c>
      <c r="P3254" s="136"/>
      <c r="Q3254" s="136"/>
      <c r="R3254" s="136"/>
      <c r="S3254" s="136"/>
      <c r="T3254"/>
      <c r="U3254" s="136"/>
      <c r="V3254" s="136"/>
      <c r="W3254"/>
      <c r="X3254" s="136"/>
      <c r="Y3254" s="136"/>
      <c r="Z3254" s="136"/>
      <c r="AA3254" s="136"/>
      <c r="AB3254" s="136"/>
      <c r="AC3254" s="136"/>
      <c r="AD3254" s="136"/>
      <c r="AE3254" s="136"/>
      <c r="AF3254" s="136"/>
      <c r="AG3254" s="136"/>
      <c r="AH3254" s="136"/>
      <c r="AI3254" s="136"/>
    </row>
    <row r="3255" spans="1:35" ht="15" x14ac:dyDescent="0.25">
      <c r="A3255" s="133">
        <v>201240</v>
      </c>
      <c r="B3255" s="133" t="s">
        <v>7177</v>
      </c>
      <c r="C3255" s="133">
        <v>4</v>
      </c>
      <c r="D3255" s="133" t="s">
        <v>5761</v>
      </c>
      <c r="E3255" s="133">
        <v>420</v>
      </c>
      <c r="F3255" s="133" t="s">
        <v>6984</v>
      </c>
      <c r="G3255" s="133">
        <v>20124</v>
      </c>
      <c r="H3255" s="133" t="s">
        <v>7177</v>
      </c>
      <c r="I3255" s="133">
        <v>990256</v>
      </c>
      <c r="J3255" s="133" t="s">
        <v>7380</v>
      </c>
      <c r="K3255" s="133" t="s">
        <v>604</v>
      </c>
      <c r="L3255" s="135" t="str">
        <f t="shared" si="100"/>
        <v>BA</v>
      </c>
      <c r="M3255" s="131">
        <f t="shared" si="101"/>
        <v>0</v>
      </c>
      <c r="P3255" s="136"/>
      <c r="Q3255" s="136"/>
      <c r="R3255" s="136"/>
      <c r="S3255" s="136"/>
      <c r="T3255"/>
      <c r="U3255" s="136"/>
      <c r="V3255" s="136"/>
      <c r="W3255"/>
      <c r="X3255" s="136"/>
      <c r="Y3255" s="136"/>
      <c r="Z3255" s="136"/>
      <c r="AA3255" s="136"/>
      <c r="AB3255" s="136"/>
      <c r="AC3255" s="136"/>
      <c r="AD3255" s="136"/>
      <c r="AE3255" s="136"/>
      <c r="AF3255" s="136"/>
      <c r="AG3255" s="136"/>
      <c r="AH3255" s="136"/>
      <c r="AI3255" s="136"/>
    </row>
    <row r="3256" spans="1:35" ht="15" x14ac:dyDescent="0.25">
      <c r="A3256" s="133">
        <v>201240</v>
      </c>
      <c r="B3256" s="133" t="s">
        <v>7177</v>
      </c>
      <c r="C3256" s="133">
        <v>4</v>
      </c>
      <c r="D3256" s="133" t="s">
        <v>5761</v>
      </c>
      <c r="E3256" s="133">
        <v>420</v>
      </c>
      <c r="F3256" s="133" t="s">
        <v>6984</v>
      </c>
      <c r="G3256" s="133">
        <v>20124</v>
      </c>
      <c r="H3256" s="133" t="s">
        <v>7177</v>
      </c>
      <c r="I3256" s="133">
        <v>990257</v>
      </c>
      <c r="J3256" s="133" t="s">
        <v>7382</v>
      </c>
      <c r="K3256" s="133" t="s">
        <v>604</v>
      </c>
      <c r="L3256" s="135" t="str">
        <f t="shared" si="100"/>
        <v>BA</v>
      </c>
      <c r="M3256" s="131">
        <f t="shared" si="101"/>
        <v>0</v>
      </c>
      <c r="P3256" s="136"/>
      <c r="Q3256" s="136"/>
      <c r="R3256" s="136"/>
      <c r="S3256" s="136"/>
      <c r="T3256"/>
      <c r="U3256" s="136"/>
      <c r="V3256" s="136"/>
      <c r="W3256"/>
      <c r="X3256" s="136"/>
      <c r="Y3256" s="136"/>
      <c r="Z3256" s="136"/>
      <c r="AA3256" s="136"/>
      <c r="AB3256" s="136"/>
      <c r="AC3256" s="136"/>
      <c r="AD3256" s="136"/>
      <c r="AE3256" s="136"/>
      <c r="AF3256" s="136"/>
      <c r="AG3256" s="136"/>
      <c r="AH3256" s="136"/>
      <c r="AI3256" s="136"/>
    </row>
    <row r="3257" spans="1:35" ht="15" x14ac:dyDescent="0.25">
      <c r="A3257" s="133">
        <v>201240</v>
      </c>
      <c r="B3257" s="133" t="s">
        <v>7177</v>
      </c>
      <c r="C3257" s="133">
        <v>4</v>
      </c>
      <c r="D3257" s="133" t="s">
        <v>5761</v>
      </c>
      <c r="E3257" s="133">
        <v>420</v>
      </c>
      <c r="F3257" s="133" t="s">
        <v>6984</v>
      </c>
      <c r="G3257" s="133">
        <v>20124</v>
      </c>
      <c r="H3257" s="133" t="s">
        <v>7177</v>
      </c>
      <c r="I3257" s="133">
        <v>990258</v>
      </c>
      <c r="J3257" s="133" t="s">
        <v>7384</v>
      </c>
      <c r="K3257" s="133" t="s">
        <v>604</v>
      </c>
      <c r="L3257" s="135" t="str">
        <f t="shared" si="100"/>
        <v>BA</v>
      </c>
      <c r="M3257" s="131">
        <f t="shared" si="101"/>
        <v>0</v>
      </c>
      <c r="P3257" s="136"/>
      <c r="Q3257" s="136"/>
      <c r="R3257" s="136"/>
      <c r="S3257" s="136"/>
      <c r="T3257"/>
      <c r="U3257" s="136"/>
      <c r="V3257" s="136"/>
      <c r="W3257"/>
      <c r="X3257" s="136"/>
      <c r="Y3257" s="136"/>
      <c r="Z3257" s="136"/>
      <c r="AA3257" s="136"/>
      <c r="AB3257" s="136"/>
      <c r="AC3257" s="136"/>
      <c r="AD3257" s="136"/>
      <c r="AE3257" s="136"/>
      <c r="AF3257" s="136"/>
      <c r="AG3257" s="136"/>
      <c r="AH3257" s="136"/>
      <c r="AI3257" s="136"/>
    </row>
    <row r="3258" spans="1:35" ht="15" x14ac:dyDescent="0.25">
      <c r="A3258" s="133">
        <v>201240</v>
      </c>
      <c r="B3258" s="133" t="s">
        <v>7177</v>
      </c>
      <c r="C3258" s="133">
        <v>4</v>
      </c>
      <c r="D3258" s="133" t="s">
        <v>5761</v>
      </c>
      <c r="E3258" s="133">
        <v>420</v>
      </c>
      <c r="F3258" s="133" t="s">
        <v>6984</v>
      </c>
      <c r="G3258" s="133">
        <v>20124</v>
      </c>
      <c r="H3258" s="133" t="s">
        <v>7177</v>
      </c>
      <c r="I3258" s="133">
        <v>990259</v>
      </c>
      <c r="J3258" s="133" t="s">
        <v>7386</v>
      </c>
      <c r="K3258" s="133" t="s">
        <v>604</v>
      </c>
      <c r="L3258" s="135" t="str">
        <f t="shared" si="100"/>
        <v>BA</v>
      </c>
      <c r="M3258" s="131">
        <f t="shared" si="101"/>
        <v>0</v>
      </c>
      <c r="P3258" s="136"/>
      <c r="Q3258" s="136"/>
      <c r="R3258" s="136"/>
      <c r="S3258" s="136"/>
      <c r="T3258"/>
      <c r="U3258" s="136"/>
      <c r="V3258" s="136"/>
      <c r="W3258"/>
      <c r="X3258" s="136"/>
      <c r="Y3258" s="136"/>
      <c r="Z3258" s="136"/>
      <c r="AA3258" s="136"/>
      <c r="AB3258" s="136"/>
      <c r="AC3258" s="136"/>
      <c r="AD3258" s="136"/>
      <c r="AE3258" s="136"/>
      <c r="AF3258" s="136"/>
      <c r="AG3258" s="136"/>
      <c r="AH3258" s="136"/>
      <c r="AI3258" s="136"/>
    </row>
    <row r="3259" spans="1:35" ht="15" x14ac:dyDescent="0.25">
      <c r="A3259" s="133">
        <v>201240</v>
      </c>
      <c r="B3259" s="133" t="s">
        <v>7177</v>
      </c>
      <c r="C3259" s="133">
        <v>4</v>
      </c>
      <c r="D3259" s="133" t="s">
        <v>5761</v>
      </c>
      <c r="E3259" s="133">
        <v>420</v>
      </c>
      <c r="F3259" s="133" t="s">
        <v>6984</v>
      </c>
      <c r="G3259" s="133">
        <v>20124</v>
      </c>
      <c r="H3259" s="133" t="s">
        <v>7177</v>
      </c>
      <c r="I3259" s="133">
        <v>990260</v>
      </c>
      <c r="J3259" s="133" t="s">
        <v>7388</v>
      </c>
      <c r="K3259" s="133" t="s">
        <v>604</v>
      </c>
      <c r="L3259" s="135" t="str">
        <f t="shared" si="100"/>
        <v>BA</v>
      </c>
      <c r="M3259" s="131">
        <f t="shared" si="101"/>
        <v>0</v>
      </c>
      <c r="P3259" s="136"/>
      <c r="Q3259" s="136"/>
      <c r="R3259" s="136"/>
      <c r="S3259" s="136"/>
      <c r="T3259"/>
      <c r="U3259" s="136"/>
      <c r="V3259" s="136"/>
      <c r="W3259"/>
      <c r="X3259" s="136"/>
      <c r="Y3259" s="136"/>
      <c r="Z3259" s="136"/>
      <c r="AA3259" s="136"/>
      <c r="AB3259" s="136"/>
      <c r="AC3259" s="136"/>
      <c r="AD3259" s="136"/>
      <c r="AE3259" s="136"/>
      <c r="AF3259" s="136"/>
      <c r="AG3259" s="136"/>
      <c r="AH3259" s="136"/>
      <c r="AI3259" s="136"/>
    </row>
    <row r="3260" spans="1:35" ht="15" x14ac:dyDescent="0.25">
      <c r="A3260" s="133">
        <v>201240</v>
      </c>
      <c r="B3260" s="133" t="s">
        <v>7177</v>
      </c>
      <c r="C3260" s="133">
        <v>4</v>
      </c>
      <c r="D3260" s="133" t="s">
        <v>5761</v>
      </c>
      <c r="E3260" s="133">
        <v>420</v>
      </c>
      <c r="F3260" s="133" t="s">
        <v>6984</v>
      </c>
      <c r="G3260" s="133">
        <v>20124</v>
      </c>
      <c r="H3260" s="133" t="s">
        <v>7177</v>
      </c>
      <c r="I3260" s="133">
        <v>990261</v>
      </c>
      <c r="J3260" s="133" t="s">
        <v>7390</v>
      </c>
      <c r="K3260" s="133" t="s">
        <v>604</v>
      </c>
      <c r="L3260" s="135" t="str">
        <f t="shared" si="100"/>
        <v>BA</v>
      </c>
      <c r="M3260" s="131">
        <f t="shared" si="101"/>
        <v>0</v>
      </c>
      <c r="P3260" s="136"/>
      <c r="Q3260" s="136"/>
      <c r="R3260" s="136"/>
      <c r="S3260" s="136"/>
      <c r="T3260"/>
      <c r="U3260" s="136"/>
      <c r="V3260" s="136"/>
      <c r="W3260"/>
      <c r="X3260" s="136"/>
      <c r="Y3260" s="136"/>
      <c r="Z3260" s="136"/>
      <c r="AA3260" s="136"/>
      <c r="AB3260" s="136"/>
      <c r="AC3260" s="136"/>
      <c r="AD3260" s="136"/>
      <c r="AE3260" s="136"/>
      <c r="AF3260" s="136"/>
      <c r="AG3260" s="136"/>
      <c r="AH3260" s="136"/>
      <c r="AI3260" s="136"/>
    </row>
    <row r="3261" spans="1:35" ht="15" x14ac:dyDescent="0.25">
      <c r="A3261" s="133">
        <v>201245</v>
      </c>
      <c r="B3261" s="133" t="s">
        <v>7391</v>
      </c>
      <c r="C3261" s="133">
        <v>4</v>
      </c>
      <c r="D3261" s="133" t="s">
        <v>5761</v>
      </c>
      <c r="E3261" s="133">
        <v>420</v>
      </c>
      <c r="F3261" s="133" t="s">
        <v>6984</v>
      </c>
      <c r="G3261" s="133">
        <v>20124</v>
      </c>
      <c r="H3261" s="133" t="s">
        <v>7177</v>
      </c>
      <c r="I3261" s="133">
        <v>336178</v>
      </c>
      <c r="J3261" s="133" t="s">
        <v>7393</v>
      </c>
      <c r="K3261" s="133" t="s">
        <v>884</v>
      </c>
      <c r="L3261" s="135" t="str">
        <f t="shared" si="100"/>
        <v>BA</v>
      </c>
      <c r="M3261" s="131">
        <f t="shared" si="101"/>
        <v>0</v>
      </c>
      <c r="P3261" s="136"/>
      <c r="Q3261" s="136"/>
      <c r="R3261" s="136"/>
      <c r="S3261" s="136"/>
      <c r="T3261"/>
      <c r="U3261" s="136"/>
      <c r="V3261" s="136"/>
      <c r="W3261"/>
      <c r="X3261" s="136"/>
      <c r="Y3261" s="136"/>
      <c r="Z3261" s="136"/>
      <c r="AA3261" s="136"/>
      <c r="AB3261" s="136"/>
      <c r="AC3261" s="136"/>
      <c r="AD3261" s="136"/>
      <c r="AE3261" s="136"/>
      <c r="AF3261" s="136"/>
      <c r="AG3261" s="136"/>
      <c r="AH3261" s="136"/>
      <c r="AI3261" s="136"/>
    </row>
    <row r="3262" spans="1:35" ht="15" x14ac:dyDescent="0.25">
      <c r="A3262" s="133">
        <v>201245</v>
      </c>
      <c r="B3262" s="133" t="s">
        <v>7391</v>
      </c>
      <c r="C3262" s="133">
        <v>4</v>
      </c>
      <c r="D3262" s="133" t="s">
        <v>5761</v>
      </c>
      <c r="E3262" s="133">
        <v>420</v>
      </c>
      <c r="F3262" s="133" t="s">
        <v>6984</v>
      </c>
      <c r="G3262" s="133">
        <v>20124</v>
      </c>
      <c r="H3262" s="133" t="s">
        <v>7177</v>
      </c>
      <c r="I3262" s="133">
        <v>336179</v>
      </c>
      <c r="J3262" s="133" t="s">
        <v>7395</v>
      </c>
      <c r="K3262" s="133" t="s">
        <v>884</v>
      </c>
      <c r="L3262" s="135" t="str">
        <f t="shared" si="100"/>
        <v>BA</v>
      </c>
      <c r="M3262" s="131">
        <f t="shared" si="101"/>
        <v>0</v>
      </c>
      <c r="P3262" s="136"/>
      <c r="Q3262" s="136"/>
      <c r="R3262" s="136"/>
      <c r="S3262" s="136"/>
      <c r="T3262"/>
      <c r="U3262" s="136"/>
      <c r="V3262" s="136"/>
      <c r="W3262"/>
      <c r="X3262" s="136"/>
      <c r="Y3262" s="136"/>
      <c r="Z3262" s="136"/>
      <c r="AA3262" s="136"/>
      <c r="AB3262" s="136"/>
      <c r="AC3262" s="136"/>
      <c r="AD3262" s="136"/>
      <c r="AE3262" s="136"/>
      <c r="AF3262" s="136"/>
      <c r="AG3262" s="136"/>
      <c r="AH3262" s="136"/>
      <c r="AI3262" s="136"/>
    </row>
    <row r="3263" spans="1:35" ht="15" x14ac:dyDescent="0.25">
      <c r="A3263" s="133">
        <v>201245</v>
      </c>
      <c r="B3263" s="133" t="s">
        <v>7391</v>
      </c>
      <c r="C3263" s="133">
        <v>4</v>
      </c>
      <c r="D3263" s="133" t="s">
        <v>5761</v>
      </c>
      <c r="E3263" s="133">
        <v>420</v>
      </c>
      <c r="F3263" s="133" t="s">
        <v>6984</v>
      </c>
      <c r="G3263" s="133">
        <v>20124</v>
      </c>
      <c r="H3263" s="133" t="s">
        <v>7177</v>
      </c>
      <c r="I3263" s="133">
        <v>336186</v>
      </c>
      <c r="J3263" s="133" t="s">
        <v>7397</v>
      </c>
      <c r="K3263" s="133" t="s">
        <v>884</v>
      </c>
      <c r="L3263" s="135" t="str">
        <f t="shared" si="100"/>
        <v>BA</v>
      </c>
      <c r="M3263" s="131">
        <f t="shared" si="101"/>
        <v>0</v>
      </c>
      <c r="P3263" s="136"/>
      <c r="Q3263" s="136"/>
      <c r="R3263" s="136"/>
      <c r="S3263" s="136"/>
      <c r="T3263"/>
      <c r="U3263" s="136"/>
      <c r="V3263" s="136"/>
      <c r="W3263"/>
      <c r="X3263" s="136"/>
      <c r="Y3263" s="136"/>
      <c r="Z3263" s="136"/>
      <c r="AA3263" s="136"/>
      <c r="AB3263" s="136"/>
      <c r="AC3263" s="136"/>
      <c r="AD3263" s="136"/>
      <c r="AE3263" s="136"/>
      <c r="AF3263" s="136"/>
      <c r="AG3263" s="136"/>
      <c r="AH3263" s="136"/>
      <c r="AI3263" s="136"/>
    </row>
    <row r="3264" spans="1:35" ht="15" x14ac:dyDescent="0.25">
      <c r="A3264" s="133">
        <v>201245</v>
      </c>
      <c r="B3264" s="133" t="s">
        <v>7391</v>
      </c>
      <c r="C3264" s="133">
        <v>4</v>
      </c>
      <c r="D3264" s="133" t="s">
        <v>5761</v>
      </c>
      <c r="E3264" s="133">
        <v>420</v>
      </c>
      <c r="F3264" s="133" t="s">
        <v>6984</v>
      </c>
      <c r="G3264" s="133">
        <v>20124</v>
      </c>
      <c r="H3264" s="133" t="s">
        <v>7177</v>
      </c>
      <c r="I3264" s="133">
        <v>336187</v>
      </c>
      <c r="J3264" s="133" t="s">
        <v>7399</v>
      </c>
      <c r="K3264" s="133" t="s">
        <v>884</v>
      </c>
      <c r="L3264" s="135" t="str">
        <f t="shared" si="100"/>
        <v>BA</v>
      </c>
      <c r="M3264" s="131">
        <f t="shared" si="101"/>
        <v>0</v>
      </c>
      <c r="P3264" s="136"/>
      <c r="Q3264" s="136"/>
      <c r="R3264" s="136"/>
      <c r="S3264" s="136"/>
      <c r="T3264"/>
      <c r="U3264" s="136"/>
      <c r="V3264" s="136"/>
      <c r="W3264"/>
      <c r="X3264" s="136"/>
      <c r="Y3264" s="136"/>
      <c r="Z3264" s="136"/>
      <c r="AA3264" s="136"/>
      <c r="AB3264" s="136"/>
      <c r="AC3264" s="136"/>
      <c r="AD3264" s="136"/>
      <c r="AE3264" s="136"/>
      <c r="AF3264" s="136"/>
      <c r="AG3264" s="136"/>
      <c r="AH3264" s="136"/>
      <c r="AI3264" s="136"/>
    </row>
    <row r="3265" spans="1:35" ht="15" x14ac:dyDescent="0.25">
      <c r="A3265" s="133">
        <v>201245</v>
      </c>
      <c r="B3265" s="133" t="s">
        <v>7391</v>
      </c>
      <c r="C3265" s="133">
        <v>4</v>
      </c>
      <c r="D3265" s="133" t="s">
        <v>5761</v>
      </c>
      <c r="E3265" s="133">
        <v>420</v>
      </c>
      <c r="F3265" s="133" t="s">
        <v>6984</v>
      </c>
      <c r="G3265" s="133">
        <v>20124</v>
      </c>
      <c r="H3265" s="133" t="s">
        <v>7177</v>
      </c>
      <c r="I3265" s="133">
        <v>336188</v>
      </c>
      <c r="J3265" s="133" t="s">
        <v>7401</v>
      </c>
      <c r="K3265" s="133" t="s">
        <v>884</v>
      </c>
      <c r="L3265" s="135" t="str">
        <f t="shared" si="100"/>
        <v>BA</v>
      </c>
      <c r="M3265" s="131">
        <f t="shared" si="101"/>
        <v>0</v>
      </c>
      <c r="P3265" s="136"/>
      <c r="Q3265" s="136"/>
      <c r="R3265" s="136"/>
      <c r="S3265" s="136"/>
      <c r="T3265"/>
      <c r="U3265" s="136"/>
      <c r="V3265" s="136"/>
      <c r="W3265"/>
      <c r="X3265" s="136"/>
      <c r="Y3265" s="136"/>
      <c r="Z3265" s="136"/>
      <c r="AA3265" s="136"/>
      <c r="AB3265" s="136"/>
      <c r="AC3265" s="136"/>
      <c r="AD3265" s="136"/>
      <c r="AE3265" s="136"/>
      <c r="AF3265" s="136"/>
      <c r="AG3265" s="136"/>
      <c r="AH3265" s="136"/>
      <c r="AI3265" s="136"/>
    </row>
    <row r="3266" spans="1:35" ht="15" x14ac:dyDescent="0.25">
      <c r="A3266" s="133">
        <v>201245</v>
      </c>
      <c r="B3266" s="133" t="s">
        <v>7391</v>
      </c>
      <c r="C3266" s="133">
        <v>4</v>
      </c>
      <c r="D3266" s="133" t="s">
        <v>5761</v>
      </c>
      <c r="E3266" s="133">
        <v>420</v>
      </c>
      <c r="F3266" s="133" t="s">
        <v>6984</v>
      </c>
      <c r="G3266" s="133">
        <v>20124</v>
      </c>
      <c r="H3266" s="133" t="s">
        <v>7177</v>
      </c>
      <c r="I3266" s="133">
        <v>336189</v>
      </c>
      <c r="J3266" s="133" t="s">
        <v>7403</v>
      </c>
      <c r="K3266" s="133" t="s">
        <v>884</v>
      </c>
      <c r="L3266" s="135" t="str">
        <f t="shared" si="100"/>
        <v>BA</v>
      </c>
      <c r="M3266" s="131">
        <f t="shared" si="101"/>
        <v>0</v>
      </c>
      <c r="P3266" s="136"/>
      <c r="Q3266" s="136"/>
      <c r="R3266" s="136"/>
      <c r="S3266" s="136"/>
      <c r="T3266"/>
      <c r="U3266" s="136"/>
      <c r="V3266" s="136"/>
      <c r="W3266"/>
      <c r="X3266" s="136"/>
      <c r="Y3266" s="136"/>
      <c r="Z3266" s="136"/>
      <c r="AA3266" s="136"/>
      <c r="AB3266" s="136"/>
      <c r="AC3266" s="136"/>
      <c r="AD3266" s="136"/>
      <c r="AE3266" s="136"/>
      <c r="AF3266" s="136"/>
      <c r="AG3266" s="136"/>
      <c r="AH3266" s="136"/>
      <c r="AI3266" s="136"/>
    </row>
    <row r="3267" spans="1:35" ht="15" x14ac:dyDescent="0.25">
      <c r="A3267" s="133">
        <v>201245</v>
      </c>
      <c r="B3267" s="133" t="s">
        <v>7391</v>
      </c>
      <c r="C3267" s="133">
        <v>4</v>
      </c>
      <c r="D3267" s="133" t="s">
        <v>5761</v>
      </c>
      <c r="E3267" s="133">
        <v>420</v>
      </c>
      <c r="F3267" s="133" t="s">
        <v>6984</v>
      </c>
      <c r="G3267" s="133">
        <v>20124</v>
      </c>
      <c r="H3267" s="133" t="s">
        <v>7177</v>
      </c>
      <c r="I3267" s="133">
        <v>336196</v>
      </c>
      <c r="J3267" s="133" t="s">
        <v>7405</v>
      </c>
      <c r="K3267" s="133" t="s">
        <v>884</v>
      </c>
      <c r="L3267" s="135" t="str">
        <f t="shared" si="100"/>
        <v>BA</v>
      </c>
      <c r="M3267" s="131">
        <f t="shared" si="101"/>
        <v>0</v>
      </c>
      <c r="P3267" s="136"/>
      <c r="Q3267" s="136"/>
      <c r="R3267" s="136"/>
      <c r="S3267" s="136"/>
      <c r="T3267"/>
      <c r="U3267" s="136"/>
      <c r="V3267" s="136"/>
      <c r="W3267"/>
      <c r="X3267" s="136"/>
      <c r="Y3267" s="136"/>
      <c r="Z3267" s="136"/>
      <c r="AA3267" s="136"/>
      <c r="AB3267" s="136"/>
      <c r="AC3267" s="136"/>
      <c r="AD3267" s="136"/>
      <c r="AE3267" s="136"/>
      <c r="AF3267" s="136"/>
      <c r="AG3267" s="136"/>
      <c r="AH3267" s="136"/>
      <c r="AI3267" s="136"/>
    </row>
    <row r="3268" spans="1:35" ht="15" x14ac:dyDescent="0.25">
      <c r="A3268" s="133">
        <v>201245</v>
      </c>
      <c r="B3268" s="133" t="s">
        <v>7391</v>
      </c>
      <c r="C3268" s="133">
        <v>4</v>
      </c>
      <c r="D3268" s="133" t="s">
        <v>5761</v>
      </c>
      <c r="E3268" s="133">
        <v>420</v>
      </c>
      <c r="F3268" s="133" t="s">
        <v>6984</v>
      </c>
      <c r="G3268" s="133">
        <v>20124</v>
      </c>
      <c r="H3268" s="133" t="s">
        <v>7177</v>
      </c>
      <c r="I3268" s="133">
        <v>336197</v>
      </c>
      <c r="J3268" s="133" t="s">
        <v>7407</v>
      </c>
      <c r="K3268" s="133" t="s">
        <v>884</v>
      </c>
      <c r="L3268" s="135" t="str">
        <f t="shared" si="100"/>
        <v>BA</v>
      </c>
      <c r="M3268" s="131">
        <f t="shared" si="101"/>
        <v>0</v>
      </c>
      <c r="P3268" s="136"/>
      <c r="Q3268" s="136"/>
      <c r="R3268" s="136"/>
      <c r="S3268" s="136"/>
      <c r="T3268"/>
      <c r="U3268" s="136"/>
      <c r="V3268" s="136"/>
      <c r="W3268"/>
      <c r="X3268" s="136"/>
      <c r="Y3268" s="136"/>
      <c r="Z3268" s="136"/>
      <c r="AA3268" s="136"/>
      <c r="AB3268" s="136"/>
      <c r="AC3268" s="136"/>
      <c r="AD3268" s="136"/>
      <c r="AE3268" s="136"/>
      <c r="AF3268" s="136"/>
      <c r="AG3268" s="136"/>
      <c r="AH3268" s="136"/>
      <c r="AI3268" s="136"/>
    </row>
    <row r="3269" spans="1:35" ht="15" x14ac:dyDescent="0.25">
      <c r="A3269" s="133">
        <v>201245</v>
      </c>
      <c r="B3269" s="133" t="s">
        <v>7391</v>
      </c>
      <c r="C3269" s="133">
        <v>4</v>
      </c>
      <c r="D3269" s="133" t="s">
        <v>5761</v>
      </c>
      <c r="E3269" s="133">
        <v>420</v>
      </c>
      <c r="F3269" s="133" t="s">
        <v>6984</v>
      </c>
      <c r="G3269" s="133">
        <v>20124</v>
      </c>
      <c r="H3269" s="133" t="s">
        <v>7177</v>
      </c>
      <c r="I3269" s="133">
        <v>336198</v>
      </c>
      <c r="J3269" s="133" t="s">
        <v>7409</v>
      </c>
      <c r="K3269" s="133" t="s">
        <v>884</v>
      </c>
      <c r="L3269" s="135" t="str">
        <f t="shared" ref="L3269:L3332" si="102">IF(K3269=102,"AA102",IF(K3269=103,"AA103",VLOOKUP(C3269,$AJ$5:$AK$13,2,0)))</f>
        <v>BA</v>
      </c>
      <c r="M3269" s="131">
        <f t="shared" si="101"/>
        <v>0</v>
      </c>
      <c r="P3269" s="136"/>
      <c r="Q3269" s="136"/>
      <c r="R3269" s="136"/>
      <c r="S3269" s="136"/>
      <c r="T3269"/>
      <c r="U3269" s="136"/>
      <c r="V3269" s="136"/>
      <c r="W3269"/>
      <c r="X3269" s="136"/>
      <c r="Y3269" s="136"/>
      <c r="Z3269" s="136"/>
      <c r="AA3269" s="136"/>
      <c r="AB3269" s="136"/>
      <c r="AC3269" s="136"/>
      <c r="AD3269" s="136"/>
      <c r="AE3269" s="136"/>
      <c r="AF3269" s="136"/>
      <c r="AG3269" s="136"/>
      <c r="AH3269" s="136"/>
      <c r="AI3269" s="136"/>
    </row>
    <row r="3270" spans="1:35" ht="15" x14ac:dyDescent="0.25">
      <c r="A3270" s="133">
        <v>201245</v>
      </c>
      <c r="B3270" s="133" t="s">
        <v>7391</v>
      </c>
      <c r="C3270" s="133">
        <v>4</v>
      </c>
      <c r="D3270" s="133" t="s">
        <v>5761</v>
      </c>
      <c r="E3270" s="133">
        <v>420</v>
      </c>
      <c r="F3270" s="133" t="s">
        <v>6984</v>
      </c>
      <c r="G3270" s="133">
        <v>20124</v>
      </c>
      <c r="H3270" s="133" t="s">
        <v>7177</v>
      </c>
      <c r="I3270" s="133">
        <v>336199</v>
      </c>
      <c r="J3270" s="133" t="s">
        <v>7411</v>
      </c>
      <c r="K3270" s="133" t="s">
        <v>884</v>
      </c>
      <c r="L3270" s="135" t="str">
        <f t="shared" si="102"/>
        <v>BA</v>
      </c>
      <c r="M3270" s="131">
        <f t="shared" ref="M3270:M3333" si="103">VLOOKUP(H3270,$W$5:$X$227,2,FALSE)</f>
        <v>0</v>
      </c>
      <c r="P3270" s="136"/>
      <c r="Q3270" s="136"/>
      <c r="R3270" s="136"/>
      <c r="S3270" s="136"/>
      <c r="T3270"/>
      <c r="U3270" s="136"/>
      <c r="V3270" s="136"/>
      <c r="W3270"/>
      <c r="X3270" s="136"/>
      <c r="Y3270" s="136"/>
      <c r="Z3270" s="136"/>
      <c r="AA3270" s="136"/>
      <c r="AB3270" s="136"/>
      <c r="AC3270" s="136"/>
      <c r="AD3270" s="136"/>
      <c r="AE3270" s="136"/>
      <c r="AF3270" s="136"/>
      <c r="AG3270" s="136"/>
      <c r="AH3270" s="136"/>
      <c r="AI3270" s="136"/>
    </row>
    <row r="3271" spans="1:35" ht="15" x14ac:dyDescent="0.25">
      <c r="A3271" s="133">
        <v>201245</v>
      </c>
      <c r="B3271" s="133" t="s">
        <v>7391</v>
      </c>
      <c r="C3271" s="133">
        <v>4</v>
      </c>
      <c r="D3271" s="133" t="s">
        <v>5761</v>
      </c>
      <c r="E3271" s="133">
        <v>420</v>
      </c>
      <c r="F3271" s="133" t="s">
        <v>6984</v>
      </c>
      <c r="G3271" s="133">
        <v>20124</v>
      </c>
      <c r="H3271" s="133" t="s">
        <v>7177</v>
      </c>
      <c r="I3271" s="133">
        <v>336207</v>
      </c>
      <c r="J3271" s="133" t="s">
        <v>7413</v>
      </c>
      <c r="K3271" s="133" t="s">
        <v>884</v>
      </c>
      <c r="L3271" s="135" t="str">
        <f t="shared" si="102"/>
        <v>BA</v>
      </c>
      <c r="M3271" s="131">
        <f t="shared" si="103"/>
        <v>0</v>
      </c>
      <c r="P3271" s="136"/>
      <c r="Q3271" s="136"/>
      <c r="R3271" s="136"/>
      <c r="S3271" s="136"/>
      <c r="T3271"/>
      <c r="U3271" s="136"/>
      <c r="V3271" s="136"/>
      <c r="W3271"/>
      <c r="X3271" s="136"/>
      <c r="Y3271" s="136"/>
      <c r="Z3271" s="136"/>
      <c r="AA3271" s="136"/>
      <c r="AB3271" s="136"/>
      <c r="AC3271" s="136"/>
      <c r="AD3271" s="136"/>
      <c r="AE3271" s="136"/>
      <c r="AF3271" s="136"/>
      <c r="AG3271" s="136"/>
      <c r="AH3271" s="136"/>
      <c r="AI3271" s="136"/>
    </row>
    <row r="3272" spans="1:35" ht="15" x14ac:dyDescent="0.25">
      <c r="A3272" s="133">
        <v>201245</v>
      </c>
      <c r="B3272" s="133" t="s">
        <v>7391</v>
      </c>
      <c r="C3272" s="133">
        <v>4</v>
      </c>
      <c r="D3272" s="133" t="s">
        <v>5761</v>
      </c>
      <c r="E3272" s="133">
        <v>420</v>
      </c>
      <c r="F3272" s="133" t="s">
        <v>6984</v>
      </c>
      <c r="G3272" s="133">
        <v>20124</v>
      </c>
      <c r="H3272" s="133" t="s">
        <v>7177</v>
      </c>
      <c r="I3272" s="133">
        <v>336208</v>
      </c>
      <c r="J3272" s="133" t="s">
        <v>7415</v>
      </c>
      <c r="K3272" s="133" t="s">
        <v>884</v>
      </c>
      <c r="L3272" s="135" t="str">
        <f t="shared" si="102"/>
        <v>BA</v>
      </c>
      <c r="M3272" s="131">
        <f t="shared" si="103"/>
        <v>0</v>
      </c>
      <c r="P3272" s="136"/>
      <c r="Q3272" s="136"/>
      <c r="R3272" s="136"/>
      <c r="S3272" s="136"/>
      <c r="T3272"/>
      <c r="U3272" s="136"/>
      <c r="V3272" s="136"/>
      <c r="W3272"/>
      <c r="X3272" s="136"/>
      <c r="Y3272" s="136"/>
      <c r="Z3272" s="136"/>
      <c r="AA3272" s="136"/>
      <c r="AB3272" s="136"/>
      <c r="AC3272" s="136"/>
      <c r="AD3272" s="136"/>
      <c r="AE3272" s="136"/>
      <c r="AF3272" s="136"/>
      <c r="AG3272" s="136"/>
      <c r="AH3272" s="136"/>
      <c r="AI3272" s="136"/>
    </row>
    <row r="3273" spans="1:35" ht="15" x14ac:dyDescent="0.25">
      <c r="A3273" s="133">
        <v>201245</v>
      </c>
      <c r="B3273" s="133" t="s">
        <v>7391</v>
      </c>
      <c r="C3273" s="133">
        <v>4</v>
      </c>
      <c r="D3273" s="133" t="s">
        <v>5761</v>
      </c>
      <c r="E3273" s="133">
        <v>420</v>
      </c>
      <c r="F3273" s="133" t="s">
        <v>6984</v>
      </c>
      <c r="G3273" s="133">
        <v>20124</v>
      </c>
      <c r="H3273" s="133" t="s">
        <v>7177</v>
      </c>
      <c r="I3273" s="133">
        <v>336209</v>
      </c>
      <c r="J3273" s="133" t="s">
        <v>7417</v>
      </c>
      <c r="K3273" s="133" t="s">
        <v>884</v>
      </c>
      <c r="L3273" s="135" t="str">
        <f t="shared" si="102"/>
        <v>BA</v>
      </c>
      <c r="M3273" s="131">
        <f t="shared" si="103"/>
        <v>0</v>
      </c>
      <c r="P3273" s="136"/>
      <c r="Q3273" s="136"/>
      <c r="R3273" s="136"/>
      <c r="S3273" s="136"/>
      <c r="T3273"/>
      <c r="U3273" s="136"/>
      <c r="V3273" s="136"/>
      <c r="W3273"/>
      <c r="X3273" s="136"/>
      <c r="Y3273" s="136"/>
      <c r="Z3273" s="136"/>
      <c r="AA3273" s="136"/>
      <c r="AB3273" s="136"/>
      <c r="AC3273" s="136"/>
      <c r="AD3273" s="136"/>
      <c r="AE3273" s="136"/>
      <c r="AF3273" s="136"/>
      <c r="AG3273" s="136"/>
      <c r="AH3273" s="136"/>
      <c r="AI3273" s="136"/>
    </row>
    <row r="3274" spans="1:35" ht="15" x14ac:dyDescent="0.25">
      <c r="A3274" s="133">
        <v>201245</v>
      </c>
      <c r="B3274" s="133" t="s">
        <v>7391</v>
      </c>
      <c r="C3274" s="133">
        <v>4</v>
      </c>
      <c r="D3274" s="133" t="s">
        <v>5761</v>
      </c>
      <c r="E3274" s="133">
        <v>420</v>
      </c>
      <c r="F3274" s="133" t="s">
        <v>6984</v>
      </c>
      <c r="G3274" s="133">
        <v>20124</v>
      </c>
      <c r="H3274" s="133" t="s">
        <v>7177</v>
      </c>
      <c r="I3274" s="133">
        <v>336217</v>
      </c>
      <c r="J3274" s="133" t="s">
        <v>7419</v>
      </c>
      <c r="K3274" s="133" t="s">
        <v>884</v>
      </c>
      <c r="L3274" s="135" t="str">
        <f t="shared" si="102"/>
        <v>BA</v>
      </c>
      <c r="M3274" s="131">
        <f t="shared" si="103"/>
        <v>0</v>
      </c>
      <c r="P3274" s="136"/>
      <c r="Q3274" s="136"/>
      <c r="R3274" s="136"/>
      <c r="S3274" s="136"/>
      <c r="T3274"/>
      <c r="U3274" s="136"/>
      <c r="V3274" s="136"/>
      <c r="W3274"/>
      <c r="X3274" s="136"/>
      <c r="Y3274" s="136"/>
      <c r="Z3274" s="136"/>
      <c r="AA3274" s="136"/>
      <c r="AB3274" s="136"/>
      <c r="AC3274" s="136"/>
      <c r="AD3274" s="136"/>
      <c r="AE3274" s="136"/>
      <c r="AF3274" s="136"/>
      <c r="AG3274" s="136"/>
      <c r="AH3274" s="136"/>
      <c r="AI3274" s="136"/>
    </row>
    <row r="3275" spans="1:35" ht="15" x14ac:dyDescent="0.25">
      <c r="A3275" s="133">
        <v>201245</v>
      </c>
      <c r="B3275" s="133" t="s">
        <v>7391</v>
      </c>
      <c r="C3275" s="133">
        <v>4</v>
      </c>
      <c r="D3275" s="133" t="s">
        <v>5761</v>
      </c>
      <c r="E3275" s="133">
        <v>420</v>
      </c>
      <c r="F3275" s="133" t="s">
        <v>6984</v>
      </c>
      <c r="G3275" s="133">
        <v>20124</v>
      </c>
      <c r="H3275" s="133" t="s">
        <v>7177</v>
      </c>
      <c r="I3275" s="133">
        <v>336218</v>
      </c>
      <c r="J3275" s="133" t="s">
        <v>7421</v>
      </c>
      <c r="K3275" s="133" t="s">
        <v>884</v>
      </c>
      <c r="L3275" s="135" t="str">
        <f t="shared" si="102"/>
        <v>BA</v>
      </c>
      <c r="M3275" s="131">
        <f t="shared" si="103"/>
        <v>0</v>
      </c>
      <c r="P3275" s="136"/>
      <c r="Q3275" s="136"/>
      <c r="R3275" s="136"/>
      <c r="S3275" s="136"/>
      <c r="T3275"/>
      <c r="U3275" s="136"/>
      <c r="V3275" s="136"/>
      <c r="W3275"/>
      <c r="X3275" s="136"/>
      <c r="Y3275" s="136"/>
      <c r="Z3275" s="136"/>
      <c r="AA3275" s="136"/>
      <c r="AB3275" s="136"/>
      <c r="AC3275" s="136"/>
      <c r="AD3275" s="136"/>
      <c r="AE3275" s="136"/>
      <c r="AF3275" s="136"/>
      <c r="AG3275" s="136"/>
      <c r="AH3275" s="136"/>
      <c r="AI3275" s="136"/>
    </row>
    <row r="3276" spans="1:35" ht="15" x14ac:dyDescent="0.25">
      <c r="A3276" s="133">
        <v>201245</v>
      </c>
      <c r="B3276" s="133" t="s">
        <v>7391</v>
      </c>
      <c r="C3276" s="133">
        <v>4</v>
      </c>
      <c r="D3276" s="133" t="s">
        <v>5761</v>
      </c>
      <c r="E3276" s="133">
        <v>420</v>
      </c>
      <c r="F3276" s="133" t="s">
        <v>6984</v>
      </c>
      <c r="G3276" s="133">
        <v>20124</v>
      </c>
      <c r="H3276" s="133" t="s">
        <v>7177</v>
      </c>
      <c r="I3276" s="133">
        <v>336229</v>
      </c>
      <c r="J3276" s="133" t="s">
        <v>7423</v>
      </c>
      <c r="K3276" s="133" t="s">
        <v>884</v>
      </c>
      <c r="L3276" s="135" t="str">
        <f t="shared" si="102"/>
        <v>BA</v>
      </c>
      <c r="M3276" s="131">
        <f t="shared" si="103"/>
        <v>0</v>
      </c>
      <c r="P3276" s="136"/>
      <c r="Q3276" s="136"/>
      <c r="R3276" s="136"/>
      <c r="S3276" s="136"/>
      <c r="T3276"/>
      <c r="U3276" s="136"/>
      <c r="V3276" s="136"/>
      <c r="W3276"/>
      <c r="X3276" s="136"/>
      <c r="Y3276" s="136"/>
      <c r="Z3276" s="136"/>
      <c r="AA3276" s="136"/>
      <c r="AB3276" s="136"/>
      <c r="AC3276" s="136"/>
      <c r="AD3276" s="136"/>
      <c r="AE3276" s="136"/>
      <c r="AF3276" s="136"/>
      <c r="AG3276" s="136"/>
      <c r="AH3276" s="136"/>
      <c r="AI3276" s="136"/>
    </row>
    <row r="3277" spans="1:35" ht="15" x14ac:dyDescent="0.25">
      <c r="A3277" s="133">
        <v>201245</v>
      </c>
      <c r="B3277" s="133" t="s">
        <v>7391</v>
      </c>
      <c r="C3277" s="133">
        <v>4</v>
      </c>
      <c r="D3277" s="133" t="s">
        <v>5761</v>
      </c>
      <c r="E3277" s="133">
        <v>420</v>
      </c>
      <c r="F3277" s="133" t="s">
        <v>6984</v>
      </c>
      <c r="G3277" s="133">
        <v>20124</v>
      </c>
      <c r="H3277" s="133" t="s">
        <v>7177</v>
      </c>
      <c r="I3277" s="133">
        <v>336238</v>
      </c>
      <c r="J3277" s="133" t="s">
        <v>7425</v>
      </c>
      <c r="K3277" s="133" t="s">
        <v>884</v>
      </c>
      <c r="L3277" s="135" t="str">
        <f t="shared" si="102"/>
        <v>BA</v>
      </c>
      <c r="M3277" s="131">
        <f t="shared" si="103"/>
        <v>0</v>
      </c>
      <c r="P3277" s="136"/>
      <c r="Q3277" s="136"/>
      <c r="R3277" s="136"/>
      <c r="S3277" s="136"/>
      <c r="T3277"/>
      <c r="U3277" s="136"/>
      <c r="V3277" s="136"/>
      <c r="W3277"/>
      <c r="X3277" s="136"/>
      <c r="Y3277" s="136"/>
      <c r="Z3277" s="136"/>
      <c r="AA3277" s="136"/>
      <c r="AB3277" s="136"/>
      <c r="AC3277" s="136"/>
      <c r="AD3277" s="136"/>
      <c r="AE3277" s="136"/>
      <c r="AF3277" s="136"/>
      <c r="AG3277" s="136"/>
      <c r="AH3277" s="136"/>
      <c r="AI3277" s="136"/>
    </row>
    <row r="3278" spans="1:35" ht="15" x14ac:dyDescent="0.25">
      <c r="A3278" s="133">
        <v>201245</v>
      </c>
      <c r="B3278" s="133" t="s">
        <v>7391</v>
      </c>
      <c r="C3278" s="133">
        <v>4</v>
      </c>
      <c r="D3278" s="133" t="s">
        <v>5761</v>
      </c>
      <c r="E3278" s="133">
        <v>420</v>
      </c>
      <c r="F3278" s="133" t="s">
        <v>6984</v>
      </c>
      <c r="G3278" s="133">
        <v>20124</v>
      </c>
      <c r="H3278" s="133" t="s">
        <v>7177</v>
      </c>
      <c r="I3278" s="133">
        <v>336239</v>
      </c>
      <c r="J3278" s="133" t="s">
        <v>7427</v>
      </c>
      <c r="K3278" s="133" t="s">
        <v>884</v>
      </c>
      <c r="L3278" s="135" t="str">
        <f t="shared" si="102"/>
        <v>BA</v>
      </c>
      <c r="M3278" s="131">
        <f t="shared" si="103"/>
        <v>0</v>
      </c>
      <c r="P3278" s="136"/>
      <c r="Q3278" s="136"/>
      <c r="R3278" s="136"/>
      <c r="S3278" s="136"/>
      <c r="T3278"/>
      <c r="U3278" s="136"/>
      <c r="V3278" s="136"/>
      <c r="W3278"/>
      <c r="X3278" s="136"/>
      <c r="Y3278" s="136"/>
      <c r="Z3278" s="136"/>
      <c r="AA3278" s="136"/>
      <c r="AB3278" s="136"/>
      <c r="AC3278" s="136"/>
      <c r="AD3278" s="136"/>
      <c r="AE3278" s="136"/>
      <c r="AF3278" s="136"/>
      <c r="AG3278" s="136"/>
      <c r="AH3278" s="136"/>
      <c r="AI3278" s="136"/>
    </row>
    <row r="3279" spans="1:35" ht="15" x14ac:dyDescent="0.25">
      <c r="A3279" s="133">
        <v>201245</v>
      </c>
      <c r="B3279" s="133" t="s">
        <v>7391</v>
      </c>
      <c r="C3279" s="133">
        <v>4</v>
      </c>
      <c r="D3279" s="133" t="s">
        <v>5761</v>
      </c>
      <c r="E3279" s="133">
        <v>420</v>
      </c>
      <c r="F3279" s="133" t="s">
        <v>6984</v>
      </c>
      <c r="G3279" s="133">
        <v>20124</v>
      </c>
      <c r="H3279" s="133" t="s">
        <v>7177</v>
      </c>
      <c r="I3279" s="133">
        <v>336248</v>
      </c>
      <c r="J3279" s="133" t="s">
        <v>7429</v>
      </c>
      <c r="K3279" s="133" t="s">
        <v>884</v>
      </c>
      <c r="L3279" s="135" t="str">
        <f t="shared" si="102"/>
        <v>BA</v>
      </c>
      <c r="M3279" s="131">
        <f t="shared" si="103"/>
        <v>0</v>
      </c>
      <c r="P3279" s="136"/>
      <c r="Q3279" s="136"/>
      <c r="R3279" s="136"/>
      <c r="S3279" s="136"/>
      <c r="T3279"/>
      <c r="U3279" s="136"/>
      <c r="V3279" s="136"/>
      <c r="W3279"/>
      <c r="X3279" s="136"/>
      <c r="Y3279" s="136"/>
      <c r="Z3279" s="136"/>
      <c r="AA3279" s="136"/>
      <c r="AB3279" s="136"/>
      <c r="AC3279" s="136"/>
      <c r="AD3279" s="136"/>
      <c r="AE3279" s="136"/>
      <c r="AF3279" s="136"/>
      <c r="AG3279" s="136"/>
      <c r="AH3279" s="136"/>
      <c r="AI3279" s="136"/>
    </row>
    <row r="3280" spans="1:35" ht="15" x14ac:dyDescent="0.25">
      <c r="A3280" s="133">
        <v>201245</v>
      </c>
      <c r="B3280" s="133" t="s">
        <v>7391</v>
      </c>
      <c r="C3280" s="133">
        <v>4</v>
      </c>
      <c r="D3280" s="133" t="s">
        <v>5761</v>
      </c>
      <c r="E3280" s="133">
        <v>420</v>
      </c>
      <c r="F3280" s="133" t="s">
        <v>6984</v>
      </c>
      <c r="G3280" s="133">
        <v>20124</v>
      </c>
      <c r="H3280" s="133" t="s">
        <v>7177</v>
      </c>
      <c r="I3280" s="133">
        <v>336266</v>
      </c>
      <c r="J3280" s="133" t="s">
        <v>7431</v>
      </c>
      <c r="K3280" s="133" t="s">
        <v>884</v>
      </c>
      <c r="L3280" s="135" t="str">
        <f t="shared" si="102"/>
        <v>BA</v>
      </c>
      <c r="M3280" s="131">
        <f t="shared" si="103"/>
        <v>0</v>
      </c>
      <c r="P3280" s="136"/>
      <c r="Q3280" s="136"/>
      <c r="R3280" s="136"/>
      <c r="S3280" s="136"/>
      <c r="T3280"/>
      <c r="U3280" s="136"/>
      <c r="V3280" s="136"/>
      <c r="W3280"/>
      <c r="X3280" s="136"/>
      <c r="Y3280" s="136"/>
      <c r="Z3280" s="136"/>
      <c r="AA3280" s="136"/>
      <c r="AB3280" s="136"/>
      <c r="AC3280" s="136"/>
      <c r="AD3280" s="136"/>
      <c r="AE3280" s="136"/>
      <c r="AF3280" s="136"/>
      <c r="AG3280" s="136"/>
      <c r="AH3280" s="136"/>
      <c r="AI3280" s="136"/>
    </row>
    <row r="3281" spans="1:35" ht="30" x14ac:dyDescent="0.25">
      <c r="A3281" s="133" t="s">
        <v>7432</v>
      </c>
      <c r="B3281" s="133" t="s">
        <v>7433</v>
      </c>
      <c r="C3281" s="133">
        <v>4</v>
      </c>
      <c r="D3281" s="133" t="s">
        <v>5761</v>
      </c>
      <c r="E3281" s="133">
        <v>420</v>
      </c>
      <c r="F3281" s="133" t="s">
        <v>6984</v>
      </c>
      <c r="G3281" s="133">
        <v>20124</v>
      </c>
      <c r="H3281" s="133" t="s">
        <v>7177</v>
      </c>
      <c r="I3281" s="133"/>
      <c r="J3281" s="133"/>
      <c r="K3281" s="133"/>
      <c r="L3281" s="135" t="str">
        <f t="shared" si="102"/>
        <v>BA</v>
      </c>
      <c r="M3281" s="131">
        <f t="shared" si="103"/>
        <v>0</v>
      </c>
      <c r="P3281" s="136"/>
      <c r="Q3281" s="136"/>
      <c r="R3281" s="136"/>
      <c r="S3281" s="136"/>
      <c r="T3281"/>
      <c r="U3281" s="136"/>
      <c r="V3281" s="136"/>
      <c r="W3281"/>
      <c r="X3281" s="136"/>
      <c r="Y3281" s="136"/>
      <c r="Z3281" s="136"/>
      <c r="AA3281" s="136"/>
      <c r="AB3281" s="136"/>
      <c r="AC3281" s="136"/>
      <c r="AD3281" s="136"/>
      <c r="AE3281" s="136"/>
      <c r="AF3281" s="136"/>
      <c r="AG3281" s="136"/>
      <c r="AH3281" s="136"/>
      <c r="AI3281" s="136"/>
    </row>
    <row r="3282" spans="1:35" ht="15" x14ac:dyDescent="0.25">
      <c r="A3282" s="133" t="s">
        <v>7434</v>
      </c>
      <c r="B3282" s="133" t="s">
        <v>7435</v>
      </c>
      <c r="C3282" s="133">
        <v>4</v>
      </c>
      <c r="D3282" s="133" t="s">
        <v>5761</v>
      </c>
      <c r="E3282" s="133">
        <v>420</v>
      </c>
      <c r="F3282" s="133" t="s">
        <v>6984</v>
      </c>
      <c r="G3282" s="133">
        <v>20124</v>
      </c>
      <c r="H3282" s="133" t="s">
        <v>7177</v>
      </c>
      <c r="I3282" s="133"/>
      <c r="J3282" s="133"/>
      <c r="K3282" s="133"/>
      <c r="L3282" s="135" t="str">
        <f t="shared" si="102"/>
        <v>BA</v>
      </c>
      <c r="M3282" s="131">
        <f t="shared" si="103"/>
        <v>0</v>
      </c>
      <c r="P3282" s="136"/>
      <c r="Q3282" s="136"/>
      <c r="R3282" s="136"/>
      <c r="S3282" s="136"/>
      <c r="T3282"/>
      <c r="U3282" s="136"/>
      <c r="V3282" s="136"/>
      <c r="W3282"/>
      <c r="X3282" s="136"/>
      <c r="Y3282" s="136"/>
      <c r="Z3282" s="136"/>
      <c r="AA3282" s="136"/>
      <c r="AB3282" s="136"/>
      <c r="AC3282" s="136"/>
      <c r="AD3282" s="136"/>
      <c r="AE3282" s="136"/>
      <c r="AF3282" s="136"/>
      <c r="AG3282" s="136"/>
      <c r="AH3282" s="136"/>
      <c r="AI3282" s="136"/>
    </row>
    <row r="3283" spans="1:35" ht="15" x14ac:dyDescent="0.25">
      <c r="A3283" s="133">
        <v>201250</v>
      </c>
      <c r="B3283" s="133" t="s">
        <v>7437</v>
      </c>
      <c r="C3283" s="133">
        <v>4</v>
      </c>
      <c r="D3283" s="133" t="s">
        <v>5761</v>
      </c>
      <c r="E3283" s="133">
        <v>420</v>
      </c>
      <c r="F3283" s="133" t="s">
        <v>6984</v>
      </c>
      <c r="G3283" s="133">
        <v>20125</v>
      </c>
      <c r="H3283" s="133" t="s">
        <v>7437</v>
      </c>
      <c r="I3283" s="133">
        <v>227051</v>
      </c>
      <c r="J3283" s="133" t="s">
        <v>7439</v>
      </c>
      <c r="K3283" s="133" t="s">
        <v>545</v>
      </c>
      <c r="L3283" s="135" t="str">
        <f t="shared" si="102"/>
        <v>BA</v>
      </c>
      <c r="M3283" s="131">
        <f t="shared" si="103"/>
        <v>0</v>
      </c>
      <c r="P3283" s="136"/>
      <c r="Q3283" s="136"/>
      <c r="R3283" s="136"/>
      <c r="S3283" s="136"/>
      <c r="T3283"/>
      <c r="U3283" s="136"/>
      <c r="V3283" s="136"/>
      <c r="W3283"/>
      <c r="X3283" s="136"/>
      <c r="Y3283" s="136"/>
      <c r="Z3283" s="136"/>
      <c r="AA3283" s="136"/>
      <c r="AB3283" s="136"/>
      <c r="AC3283" s="136"/>
      <c r="AD3283" s="136"/>
      <c r="AE3283" s="136"/>
      <c r="AF3283" s="136"/>
      <c r="AG3283" s="136"/>
      <c r="AH3283" s="136"/>
      <c r="AI3283" s="136"/>
    </row>
    <row r="3284" spans="1:35" ht="15" x14ac:dyDescent="0.25">
      <c r="A3284" s="133">
        <v>201250</v>
      </c>
      <c r="B3284" s="133" t="s">
        <v>7437</v>
      </c>
      <c r="C3284" s="133">
        <v>4</v>
      </c>
      <c r="D3284" s="133" t="s">
        <v>5761</v>
      </c>
      <c r="E3284" s="133">
        <v>420</v>
      </c>
      <c r="F3284" s="133" t="s">
        <v>6984</v>
      </c>
      <c r="G3284" s="133">
        <v>20125</v>
      </c>
      <c r="H3284" s="133" t="s">
        <v>7437</v>
      </c>
      <c r="I3284" s="133">
        <v>336506</v>
      </c>
      <c r="J3284" s="133" t="s">
        <v>7441</v>
      </c>
      <c r="K3284" s="133" t="s">
        <v>884</v>
      </c>
      <c r="L3284" s="135" t="str">
        <f t="shared" si="102"/>
        <v>BA</v>
      </c>
      <c r="M3284" s="131">
        <f t="shared" si="103"/>
        <v>0</v>
      </c>
      <c r="P3284" s="136"/>
      <c r="Q3284" s="136"/>
      <c r="R3284" s="136"/>
      <c r="S3284" s="136"/>
      <c r="T3284"/>
      <c r="U3284" s="136"/>
      <c r="V3284" s="136"/>
      <c r="W3284"/>
      <c r="X3284" s="136"/>
      <c r="Y3284" s="136"/>
      <c r="Z3284" s="136"/>
      <c r="AA3284" s="136"/>
      <c r="AB3284" s="136"/>
      <c r="AC3284" s="136"/>
      <c r="AD3284" s="136"/>
      <c r="AE3284" s="136"/>
      <c r="AF3284" s="136"/>
      <c r="AG3284" s="136"/>
      <c r="AH3284" s="136"/>
      <c r="AI3284" s="136"/>
    </row>
    <row r="3285" spans="1:35" ht="15" x14ac:dyDescent="0.25">
      <c r="A3285" s="133">
        <v>415220</v>
      </c>
      <c r="B3285" s="133" t="s">
        <v>7443</v>
      </c>
      <c r="C3285" s="133">
        <v>4</v>
      </c>
      <c r="D3285" s="133" t="s">
        <v>5761</v>
      </c>
      <c r="E3285" s="133">
        <v>420</v>
      </c>
      <c r="F3285" s="133" t="s">
        <v>6984</v>
      </c>
      <c r="G3285" s="133">
        <v>41522</v>
      </c>
      <c r="H3285" s="133" t="s">
        <v>7443</v>
      </c>
      <c r="I3285" s="133">
        <v>109350</v>
      </c>
      <c r="J3285" s="133" t="s">
        <v>7443</v>
      </c>
      <c r="K3285" s="133" t="s">
        <v>538</v>
      </c>
      <c r="L3285" s="135" t="str">
        <f t="shared" si="102"/>
        <v>BA</v>
      </c>
      <c r="M3285" s="131">
        <f t="shared" si="103"/>
        <v>0</v>
      </c>
      <c r="P3285" s="136"/>
      <c r="Q3285" s="136"/>
      <c r="R3285" s="136"/>
      <c r="S3285" s="136"/>
      <c r="T3285"/>
      <c r="U3285" s="136"/>
      <c r="V3285" s="136"/>
      <c r="W3285"/>
      <c r="X3285" s="136"/>
      <c r="Y3285" s="136"/>
      <c r="Z3285" s="136"/>
      <c r="AA3285" s="136"/>
      <c r="AB3285" s="136"/>
      <c r="AC3285" s="136"/>
      <c r="AD3285" s="136"/>
      <c r="AE3285" s="136"/>
      <c r="AF3285" s="136"/>
      <c r="AG3285" s="136"/>
      <c r="AH3285" s="136"/>
      <c r="AI3285" s="136"/>
    </row>
    <row r="3286" spans="1:35" ht="15" x14ac:dyDescent="0.25">
      <c r="A3286" s="133">
        <v>415220</v>
      </c>
      <c r="B3286" s="133" t="s">
        <v>7443</v>
      </c>
      <c r="C3286" s="133">
        <v>4</v>
      </c>
      <c r="D3286" s="133" t="s">
        <v>5761</v>
      </c>
      <c r="E3286" s="133">
        <v>420</v>
      </c>
      <c r="F3286" s="133" t="s">
        <v>6984</v>
      </c>
      <c r="G3286" s="133">
        <v>41522</v>
      </c>
      <c r="H3286" s="133" t="s">
        <v>7443</v>
      </c>
      <c r="I3286" s="133">
        <v>336885</v>
      </c>
      <c r="J3286" s="133" t="s">
        <v>7446</v>
      </c>
      <c r="K3286" s="133" t="s">
        <v>884</v>
      </c>
      <c r="L3286" s="135" t="str">
        <f t="shared" si="102"/>
        <v>BA</v>
      </c>
      <c r="M3286" s="131">
        <f t="shared" si="103"/>
        <v>0</v>
      </c>
      <c r="P3286" s="136"/>
      <c r="Q3286" s="136"/>
      <c r="R3286" s="136"/>
      <c r="S3286" s="136"/>
      <c r="T3286"/>
      <c r="U3286" s="136"/>
      <c r="V3286" s="136"/>
      <c r="W3286"/>
      <c r="X3286" s="136"/>
      <c r="Y3286" s="136"/>
      <c r="Z3286" s="136"/>
      <c r="AA3286" s="136"/>
      <c r="AB3286" s="136"/>
      <c r="AC3286" s="136"/>
      <c r="AD3286" s="136"/>
      <c r="AE3286" s="136"/>
      <c r="AF3286" s="136"/>
      <c r="AG3286" s="136"/>
      <c r="AH3286" s="136"/>
      <c r="AI3286" s="136"/>
    </row>
    <row r="3287" spans="1:35" ht="15" x14ac:dyDescent="0.25">
      <c r="A3287" s="133" t="s">
        <v>7447</v>
      </c>
      <c r="B3287" s="133" t="s">
        <v>7448</v>
      </c>
      <c r="C3287" s="133">
        <v>4</v>
      </c>
      <c r="D3287" s="133" t="s">
        <v>5761</v>
      </c>
      <c r="E3287" s="133">
        <v>420</v>
      </c>
      <c r="F3287" s="133" t="s">
        <v>6984</v>
      </c>
      <c r="G3287" s="133">
        <v>41522</v>
      </c>
      <c r="H3287" s="133" t="s">
        <v>7443</v>
      </c>
      <c r="I3287" s="133"/>
      <c r="J3287" s="133"/>
      <c r="K3287" s="133"/>
      <c r="L3287" s="135" t="str">
        <f t="shared" si="102"/>
        <v>BA</v>
      </c>
      <c r="M3287" s="131">
        <f t="shared" si="103"/>
        <v>0</v>
      </c>
      <c r="P3287" s="136"/>
      <c r="Q3287" s="136"/>
      <c r="R3287" s="136"/>
      <c r="S3287" s="136"/>
      <c r="T3287"/>
      <c r="U3287" s="136"/>
      <c r="V3287" s="136"/>
      <c r="W3287"/>
      <c r="X3287" s="136"/>
      <c r="Y3287" s="136"/>
      <c r="Z3287" s="136"/>
      <c r="AA3287" s="136"/>
      <c r="AB3287" s="136"/>
      <c r="AC3287" s="136"/>
      <c r="AD3287" s="136"/>
      <c r="AE3287" s="136"/>
      <c r="AF3287" s="136"/>
      <c r="AG3287" s="136"/>
      <c r="AH3287" s="136"/>
      <c r="AI3287" s="136"/>
    </row>
    <row r="3288" spans="1:35" ht="30" x14ac:dyDescent="0.25">
      <c r="A3288" s="133" t="s">
        <v>7449</v>
      </c>
      <c r="B3288" s="133" t="s">
        <v>7450</v>
      </c>
      <c r="C3288" s="133">
        <v>4</v>
      </c>
      <c r="D3288" s="133" t="s">
        <v>5761</v>
      </c>
      <c r="E3288" s="133">
        <v>420</v>
      </c>
      <c r="F3288" s="133" t="s">
        <v>6984</v>
      </c>
      <c r="G3288" s="133">
        <v>41522</v>
      </c>
      <c r="H3288" s="133" t="s">
        <v>7443</v>
      </c>
      <c r="I3288" s="133"/>
      <c r="J3288" s="133"/>
      <c r="K3288" s="133"/>
      <c r="L3288" s="135" t="str">
        <f t="shared" si="102"/>
        <v>BA</v>
      </c>
      <c r="M3288" s="131">
        <f t="shared" si="103"/>
        <v>0</v>
      </c>
      <c r="P3288" s="136"/>
      <c r="Q3288" s="136"/>
      <c r="R3288" s="136"/>
      <c r="S3288" s="136"/>
      <c r="T3288"/>
      <c r="U3288" s="136"/>
      <c r="V3288" s="136"/>
      <c r="W3288"/>
      <c r="X3288" s="136"/>
      <c r="Y3288" s="136"/>
      <c r="Z3288" s="136"/>
      <c r="AA3288" s="136"/>
      <c r="AB3288" s="136"/>
      <c r="AC3288" s="136"/>
      <c r="AD3288" s="136"/>
      <c r="AE3288" s="136"/>
      <c r="AF3288" s="136"/>
      <c r="AG3288" s="136"/>
      <c r="AH3288" s="136"/>
      <c r="AI3288" s="136"/>
    </row>
    <row r="3289" spans="1:35" ht="15" x14ac:dyDescent="0.25">
      <c r="A3289" s="133">
        <v>430100</v>
      </c>
      <c r="B3289" s="133" t="s">
        <v>7452</v>
      </c>
      <c r="C3289" s="133">
        <v>4</v>
      </c>
      <c r="D3289" s="133" t="s">
        <v>5761</v>
      </c>
      <c r="E3289" s="133">
        <v>420</v>
      </c>
      <c r="F3289" s="133" t="s">
        <v>6984</v>
      </c>
      <c r="G3289" s="133">
        <v>43010</v>
      </c>
      <c r="H3289" s="133" t="s">
        <v>7452</v>
      </c>
      <c r="I3289" s="133">
        <v>336167</v>
      </c>
      <c r="J3289" s="133" t="s">
        <v>7454</v>
      </c>
      <c r="K3289" s="133" t="s">
        <v>884</v>
      </c>
      <c r="L3289" s="135" t="str">
        <f t="shared" si="102"/>
        <v>BA</v>
      </c>
      <c r="M3289" s="131">
        <f t="shared" si="103"/>
        <v>0</v>
      </c>
      <c r="P3289" s="136"/>
      <c r="Q3289" s="136"/>
      <c r="R3289" s="136"/>
      <c r="S3289" s="136"/>
      <c r="T3289"/>
      <c r="U3289" s="136"/>
      <c r="V3289" s="136"/>
      <c r="W3289"/>
      <c r="X3289" s="136"/>
      <c r="Y3289" s="136"/>
      <c r="Z3289" s="136"/>
      <c r="AA3289" s="136"/>
      <c r="AB3289" s="136"/>
      <c r="AC3289" s="136"/>
      <c r="AD3289" s="136"/>
      <c r="AE3289" s="136"/>
      <c r="AF3289" s="136"/>
      <c r="AG3289" s="136"/>
      <c r="AH3289" s="136"/>
      <c r="AI3289" s="136"/>
    </row>
    <row r="3290" spans="1:35" ht="15" x14ac:dyDescent="0.25">
      <c r="A3290" s="133">
        <v>430100</v>
      </c>
      <c r="B3290" s="133" t="s">
        <v>7452</v>
      </c>
      <c r="C3290" s="133">
        <v>4</v>
      </c>
      <c r="D3290" s="133" t="s">
        <v>5761</v>
      </c>
      <c r="E3290" s="133">
        <v>420</v>
      </c>
      <c r="F3290" s="133" t="s">
        <v>6984</v>
      </c>
      <c r="G3290" s="133">
        <v>43010</v>
      </c>
      <c r="H3290" s="133" t="s">
        <v>7452</v>
      </c>
      <c r="I3290" s="133">
        <v>336168</v>
      </c>
      <c r="J3290" s="133" t="s">
        <v>7456</v>
      </c>
      <c r="K3290" s="133" t="s">
        <v>884</v>
      </c>
      <c r="L3290" s="135" t="str">
        <f t="shared" si="102"/>
        <v>BA</v>
      </c>
      <c r="M3290" s="131">
        <f t="shared" si="103"/>
        <v>0</v>
      </c>
      <c r="P3290" s="136"/>
      <c r="Q3290" s="136"/>
      <c r="R3290" s="136"/>
      <c r="S3290" s="136"/>
      <c r="T3290"/>
      <c r="U3290" s="136"/>
      <c r="V3290" s="136"/>
      <c r="W3290"/>
      <c r="X3290" s="136"/>
      <c r="Y3290" s="136"/>
      <c r="Z3290" s="136"/>
      <c r="AA3290" s="136"/>
      <c r="AB3290" s="136"/>
      <c r="AC3290" s="136"/>
      <c r="AD3290" s="136"/>
      <c r="AE3290" s="136"/>
      <c r="AF3290" s="136"/>
      <c r="AG3290" s="136"/>
      <c r="AH3290" s="136"/>
      <c r="AI3290" s="136"/>
    </row>
    <row r="3291" spans="1:35" ht="15" x14ac:dyDescent="0.25">
      <c r="A3291" s="133">
        <v>430100</v>
      </c>
      <c r="B3291" s="133" t="s">
        <v>7452</v>
      </c>
      <c r="C3291" s="133">
        <v>4</v>
      </c>
      <c r="D3291" s="133" t="s">
        <v>5761</v>
      </c>
      <c r="E3291" s="133">
        <v>420</v>
      </c>
      <c r="F3291" s="133" t="s">
        <v>6984</v>
      </c>
      <c r="G3291" s="133">
        <v>43010</v>
      </c>
      <c r="H3291" s="133" t="s">
        <v>7452</v>
      </c>
      <c r="I3291" s="133">
        <v>336200</v>
      </c>
      <c r="J3291" s="133" t="s">
        <v>7458</v>
      </c>
      <c r="K3291" s="133" t="s">
        <v>7459</v>
      </c>
      <c r="L3291" s="135" t="str">
        <f t="shared" si="102"/>
        <v>BA</v>
      </c>
      <c r="M3291" s="131">
        <f t="shared" si="103"/>
        <v>0</v>
      </c>
      <c r="P3291" s="136"/>
      <c r="Q3291" s="136"/>
      <c r="R3291" s="136"/>
      <c r="S3291" s="136"/>
      <c r="T3291"/>
      <c r="U3291" s="136"/>
      <c r="V3291" s="136"/>
      <c r="W3291"/>
      <c r="X3291" s="136"/>
      <c r="Y3291" s="136"/>
      <c r="Z3291" s="136"/>
      <c r="AA3291" s="136"/>
      <c r="AB3291" s="136"/>
      <c r="AC3291" s="136"/>
      <c r="AD3291" s="136"/>
      <c r="AE3291" s="136"/>
      <c r="AF3291" s="136"/>
      <c r="AG3291" s="136"/>
      <c r="AH3291" s="136"/>
      <c r="AI3291" s="136"/>
    </row>
    <row r="3292" spans="1:35" ht="15" x14ac:dyDescent="0.25">
      <c r="A3292" s="133">
        <v>430100</v>
      </c>
      <c r="B3292" s="133" t="s">
        <v>7452</v>
      </c>
      <c r="C3292" s="133">
        <v>4</v>
      </c>
      <c r="D3292" s="133" t="s">
        <v>5761</v>
      </c>
      <c r="E3292" s="133">
        <v>420</v>
      </c>
      <c r="F3292" s="133" t="s">
        <v>6984</v>
      </c>
      <c r="G3292" s="133">
        <v>43010</v>
      </c>
      <c r="H3292" s="133" t="s">
        <v>7452</v>
      </c>
      <c r="I3292" s="133">
        <v>336210</v>
      </c>
      <c r="J3292" s="133" t="s">
        <v>7461</v>
      </c>
      <c r="K3292" s="133" t="s">
        <v>884</v>
      </c>
      <c r="L3292" s="135" t="str">
        <f t="shared" si="102"/>
        <v>BA</v>
      </c>
      <c r="M3292" s="131">
        <f t="shared" si="103"/>
        <v>0</v>
      </c>
      <c r="P3292" s="136"/>
      <c r="Q3292" s="136"/>
      <c r="R3292" s="136"/>
      <c r="S3292" s="136"/>
      <c r="T3292"/>
      <c r="U3292" s="136"/>
      <c r="V3292" s="136"/>
      <c r="W3292"/>
      <c r="X3292" s="136"/>
      <c r="Y3292" s="136"/>
      <c r="Z3292" s="136"/>
      <c r="AA3292" s="136"/>
      <c r="AB3292" s="136"/>
      <c r="AC3292" s="136"/>
      <c r="AD3292" s="136"/>
      <c r="AE3292" s="136"/>
      <c r="AF3292" s="136"/>
      <c r="AG3292" s="136"/>
      <c r="AH3292" s="136"/>
      <c r="AI3292" s="136"/>
    </row>
    <row r="3293" spans="1:35" ht="15" x14ac:dyDescent="0.25">
      <c r="A3293" s="133">
        <v>170600</v>
      </c>
      <c r="B3293" s="133" t="s">
        <v>7463</v>
      </c>
      <c r="C3293" s="133">
        <v>4</v>
      </c>
      <c r="D3293" s="133" t="s">
        <v>5761</v>
      </c>
      <c r="E3293" s="133">
        <v>425</v>
      </c>
      <c r="F3293" s="133" t="s">
        <v>7463</v>
      </c>
      <c r="G3293" s="133">
        <v>17060</v>
      </c>
      <c r="H3293" s="133" t="s">
        <v>7463</v>
      </c>
      <c r="I3293" s="133">
        <v>220269</v>
      </c>
      <c r="J3293" s="133" t="s">
        <v>7466</v>
      </c>
      <c r="K3293" s="133" t="s">
        <v>1159</v>
      </c>
      <c r="L3293" s="135" t="str">
        <f t="shared" si="102"/>
        <v>BA</v>
      </c>
      <c r="M3293" s="131">
        <f t="shared" si="103"/>
        <v>0</v>
      </c>
      <c r="P3293" s="136"/>
      <c r="Q3293" s="136"/>
      <c r="R3293" s="136"/>
      <c r="S3293" s="136"/>
      <c r="T3293"/>
      <c r="U3293" s="136"/>
      <c r="V3293" s="136"/>
      <c r="W3293"/>
      <c r="X3293" s="136"/>
      <c r="Y3293" s="136"/>
      <c r="Z3293" s="136"/>
      <c r="AA3293" s="136"/>
      <c r="AB3293" s="136"/>
      <c r="AC3293" s="136"/>
      <c r="AD3293" s="136"/>
      <c r="AE3293" s="136"/>
      <c r="AF3293" s="136"/>
      <c r="AG3293" s="136"/>
      <c r="AH3293" s="136"/>
      <c r="AI3293" s="136"/>
    </row>
    <row r="3294" spans="1:35" ht="15" x14ac:dyDescent="0.25">
      <c r="A3294" s="133">
        <v>170600</v>
      </c>
      <c r="B3294" s="133" t="s">
        <v>7463</v>
      </c>
      <c r="C3294" s="133">
        <v>4</v>
      </c>
      <c r="D3294" s="133" t="s">
        <v>5761</v>
      </c>
      <c r="E3294" s="133">
        <v>425</v>
      </c>
      <c r="F3294" s="133" t="s">
        <v>7463</v>
      </c>
      <c r="G3294" s="133">
        <v>17060</v>
      </c>
      <c r="H3294" s="133" t="s">
        <v>7463</v>
      </c>
      <c r="I3294" s="133">
        <v>339000</v>
      </c>
      <c r="J3294" s="133" t="s">
        <v>7468</v>
      </c>
      <c r="K3294" s="133" t="s">
        <v>6852</v>
      </c>
      <c r="L3294" s="135" t="str">
        <f t="shared" si="102"/>
        <v>BA</v>
      </c>
      <c r="M3294" s="131">
        <f t="shared" si="103"/>
        <v>0</v>
      </c>
      <c r="P3294" s="136"/>
      <c r="Q3294" s="136"/>
      <c r="R3294" s="136"/>
      <c r="S3294" s="136"/>
      <c r="T3294"/>
      <c r="U3294" s="136"/>
      <c r="V3294" s="136"/>
      <c r="W3294"/>
      <c r="X3294" s="136"/>
      <c r="Y3294" s="136"/>
      <c r="Z3294" s="136"/>
      <c r="AA3294" s="136"/>
      <c r="AB3294" s="136"/>
      <c r="AC3294" s="136"/>
      <c r="AD3294" s="136"/>
      <c r="AE3294" s="136"/>
      <c r="AF3294" s="136"/>
      <c r="AG3294" s="136"/>
      <c r="AH3294" s="136"/>
      <c r="AI3294" s="136"/>
    </row>
    <row r="3295" spans="1:35" ht="15" x14ac:dyDescent="0.25">
      <c r="A3295" s="133">
        <v>170600</v>
      </c>
      <c r="B3295" s="133" t="s">
        <v>7463</v>
      </c>
      <c r="C3295" s="133">
        <v>4</v>
      </c>
      <c r="D3295" s="133" t="s">
        <v>5761</v>
      </c>
      <c r="E3295" s="133">
        <v>425</v>
      </c>
      <c r="F3295" s="133" t="s">
        <v>7463</v>
      </c>
      <c r="G3295" s="133">
        <v>17060</v>
      </c>
      <c r="H3295" s="133" t="s">
        <v>7463</v>
      </c>
      <c r="I3295" s="133">
        <v>339010</v>
      </c>
      <c r="J3295" s="133" t="s">
        <v>7470</v>
      </c>
      <c r="K3295" s="133" t="s">
        <v>884</v>
      </c>
      <c r="L3295" s="135" t="str">
        <f t="shared" si="102"/>
        <v>BA</v>
      </c>
      <c r="M3295" s="131">
        <f t="shared" si="103"/>
        <v>0</v>
      </c>
      <c r="P3295" s="136"/>
      <c r="Q3295" s="136"/>
      <c r="R3295" s="136"/>
      <c r="S3295" s="136"/>
      <c r="T3295"/>
      <c r="U3295" s="136"/>
      <c r="V3295" s="136"/>
      <c r="W3295"/>
      <c r="X3295" s="136"/>
      <c r="Y3295" s="136"/>
      <c r="Z3295" s="136"/>
      <c r="AA3295" s="136"/>
      <c r="AB3295" s="136"/>
      <c r="AC3295" s="136"/>
      <c r="AD3295" s="136"/>
      <c r="AE3295" s="136"/>
      <c r="AF3295" s="136"/>
      <c r="AG3295" s="136"/>
      <c r="AH3295" s="136"/>
      <c r="AI3295" s="136"/>
    </row>
    <row r="3296" spans="1:35" ht="15" x14ac:dyDescent="0.25">
      <c r="A3296" s="133">
        <v>170600</v>
      </c>
      <c r="B3296" s="133" t="s">
        <v>7463</v>
      </c>
      <c r="C3296" s="133">
        <v>4</v>
      </c>
      <c r="D3296" s="133" t="s">
        <v>5761</v>
      </c>
      <c r="E3296" s="133">
        <v>425</v>
      </c>
      <c r="F3296" s="133" t="s">
        <v>7463</v>
      </c>
      <c r="G3296" s="133">
        <v>17060</v>
      </c>
      <c r="H3296" s="133" t="s">
        <v>7463</v>
      </c>
      <c r="I3296" s="133">
        <v>339020</v>
      </c>
      <c r="J3296" s="133" t="s">
        <v>7472</v>
      </c>
      <c r="K3296" s="133" t="s">
        <v>6852</v>
      </c>
      <c r="L3296" s="135" t="str">
        <f t="shared" si="102"/>
        <v>BA</v>
      </c>
      <c r="M3296" s="131">
        <f t="shared" si="103"/>
        <v>0</v>
      </c>
      <c r="P3296" s="136"/>
      <c r="Q3296" s="136"/>
      <c r="R3296" s="136"/>
      <c r="S3296" s="136"/>
      <c r="T3296"/>
      <c r="U3296" s="136"/>
      <c r="V3296" s="136"/>
      <c r="W3296"/>
      <c r="X3296" s="136"/>
      <c r="Y3296" s="136"/>
      <c r="Z3296" s="136"/>
      <c r="AA3296" s="136"/>
      <c r="AB3296" s="136"/>
      <c r="AC3296" s="136"/>
      <c r="AD3296" s="136"/>
      <c r="AE3296" s="136"/>
      <c r="AF3296" s="136"/>
      <c r="AG3296" s="136"/>
      <c r="AH3296" s="136"/>
      <c r="AI3296" s="136"/>
    </row>
    <row r="3297" spans="1:35" ht="15" x14ac:dyDescent="0.25">
      <c r="A3297" s="133">
        <v>500000</v>
      </c>
      <c r="B3297" s="133" t="s">
        <v>7474</v>
      </c>
      <c r="C3297" s="133">
        <v>5</v>
      </c>
      <c r="D3297" s="133" t="s">
        <v>7474</v>
      </c>
      <c r="E3297" s="133">
        <v>500</v>
      </c>
      <c r="F3297" s="133" t="s">
        <v>7474</v>
      </c>
      <c r="G3297" s="133">
        <v>50000</v>
      </c>
      <c r="H3297" s="133" t="s">
        <v>7474</v>
      </c>
      <c r="I3297" s="133">
        <v>109600</v>
      </c>
      <c r="J3297" s="133" t="s">
        <v>7478</v>
      </c>
      <c r="K3297" s="133" t="s">
        <v>538</v>
      </c>
      <c r="L3297" s="135" t="str">
        <f t="shared" si="102"/>
        <v>UA</v>
      </c>
      <c r="M3297" s="131">
        <f t="shared" si="103"/>
        <v>0</v>
      </c>
      <c r="P3297" s="136"/>
      <c r="Q3297" s="136"/>
      <c r="R3297" s="136"/>
      <c r="S3297" s="136"/>
      <c r="T3297"/>
      <c r="U3297" s="136"/>
      <c r="V3297" s="136"/>
      <c r="W3297"/>
      <c r="X3297" s="136"/>
      <c r="Y3297" s="136"/>
      <c r="Z3297" s="136"/>
      <c r="AA3297" s="136"/>
      <c r="AB3297" s="136"/>
      <c r="AC3297" s="136"/>
      <c r="AD3297" s="136"/>
      <c r="AE3297" s="136"/>
      <c r="AF3297" s="136"/>
      <c r="AG3297" s="136"/>
      <c r="AH3297" s="136"/>
      <c r="AI3297" s="136"/>
    </row>
    <row r="3298" spans="1:35" ht="15" x14ac:dyDescent="0.25">
      <c r="A3298" s="133">
        <v>500000</v>
      </c>
      <c r="B3298" s="133" t="s">
        <v>7474</v>
      </c>
      <c r="C3298" s="133">
        <v>5</v>
      </c>
      <c r="D3298" s="133" t="s">
        <v>7474</v>
      </c>
      <c r="E3298" s="133">
        <v>500</v>
      </c>
      <c r="F3298" s="133" t="s">
        <v>7474</v>
      </c>
      <c r="G3298" s="133">
        <v>50000</v>
      </c>
      <c r="H3298" s="133" t="s">
        <v>7474</v>
      </c>
      <c r="I3298" s="133">
        <v>227325</v>
      </c>
      <c r="J3298" s="133" t="s">
        <v>7480</v>
      </c>
      <c r="K3298" s="133" t="s">
        <v>545</v>
      </c>
      <c r="L3298" s="135" t="str">
        <f t="shared" si="102"/>
        <v>UA</v>
      </c>
      <c r="M3298" s="131">
        <f t="shared" si="103"/>
        <v>0</v>
      </c>
      <c r="P3298" s="136"/>
      <c r="Q3298" s="136"/>
      <c r="R3298" s="136"/>
      <c r="S3298" s="136"/>
      <c r="T3298"/>
      <c r="U3298" s="136"/>
      <c r="V3298" s="136"/>
      <c r="W3298"/>
      <c r="X3298" s="136"/>
      <c r="Y3298" s="136"/>
      <c r="Z3298" s="136"/>
      <c r="AA3298" s="136"/>
      <c r="AB3298" s="136"/>
      <c r="AC3298" s="136"/>
      <c r="AD3298" s="136"/>
      <c r="AE3298" s="136"/>
      <c r="AF3298" s="136"/>
      <c r="AG3298" s="136"/>
      <c r="AH3298" s="136"/>
      <c r="AI3298" s="136"/>
    </row>
    <row r="3299" spans="1:35" ht="15" x14ac:dyDescent="0.25">
      <c r="A3299" s="133">
        <v>500000</v>
      </c>
      <c r="B3299" s="133" t="s">
        <v>7474</v>
      </c>
      <c r="C3299" s="133">
        <v>5</v>
      </c>
      <c r="D3299" s="133" t="s">
        <v>7474</v>
      </c>
      <c r="E3299" s="133">
        <v>500</v>
      </c>
      <c r="F3299" s="133" t="s">
        <v>7474</v>
      </c>
      <c r="G3299" s="133">
        <v>50000</v>
      </c>
      <c r="H3299" s="133" t="s">
        <v>7474</v>
      </c>
      <c r="I3299" s="133">
        <v>227556</v>
      </c>
      <c r="J3299" s="133" t="s">
        <v>7482</v>
      </c>
      <c r="K3299" s="133" t="s">
        <v>545</v>
      </c>
      <c r="L3299" s="135" t="str">
        <f t="shared" si="102"/>
        <v>UA</v>
      </c>
      <c r="M3299" s="131">
        <f t="shared" si="103"/>
        <v>0</v>
      </c>
      <c r="P3299" s="136"/>
      <c r="Q3299" s="136"/>
      <c r="R3299" s="136"/>
      <c r="S3299" s="136"/>
      <c r="T3299"/>
      <c r="U3299" s="136"/>
      <c r="V3299" s="136"/>
      <c r="W3299"/>
      <c r="X3299" s="136"/>
      <c r="Y3299" s="136"/>
      <c r="Z3299" s="136"/>
      <c r="AA3299" s="136"/>
      <c r="AB3299" s="136"/>
      <c r="AC3299" s="136"/>
      <c r="AD3299" s="136"/>
      <c r="AE3299" s="136"/>
      <c r="AF3299" s="136"/>
      <c r="AG3299" s="136"/>
      <c r="AH3299" s="136"/>
      <c r="AI3299" s="136"/>
    </row>
    <row r="3300" spans="1:35" ht="15" x14ac:dyDescent="0.25">
      <c r="A3300" s="133">
        <v>500000</v>
      </c>
      <c r="B3300" s="133" t="s">
        <v>7474</v>
      </c>
      <c r="C3300" s="133">
        <v>5</v>
      </c>
      <c r="D3300" s="133" t="s">
        <v>7474</v>
      </c>
      <c r="E3300" s="133">
        <v>500</v>
      </c>
      <c r="F3300" s="133" t="s">
        <v>7474</v>
      </c>
      <c r="G3300" s="133">
        <v>50000</v>
      </c>
      <c r="H3300" s="133" t="s">
        <v>7474</v>
      </c>
      <c r="I3300" s="133">
        <v>332115</v>
      </c>
      <c r="J3300" s="133" t="s">
        <v>7484</v>
      </c>
      <c r="K3300" s="133" t="s">
        <v>901</v>
      </c>
      <c r="L3300" s="135" t="str">
        <f t="shared" si="102"/>
        <v>UA</v>
      </c>
      <c r="M3300" s="131">
        <f t="shared" si="103"/>
        <v>0</v>
      </c>
      <c r="P3300" s="136"/>
      <c r="Q3300" s="136"/>
      <c r="R3300" s="136"/>
      <c r="S3300" s="136"/>
      <c r="T3300"/>
      <c r="U3300" s="136"/>
      <c r="V3300" s="136"/>
      <c r="W3300"/>
      <c r="X3300" s="136"/>
      <c r="Y3300" s="136"/>
      <c r="Z3300" s="136"/>
      <c r="AA3300" s="136"/>
      <c r="AB3300" s="136"/>
      <c r="AC3300" s="136"/>
      <c r="AD3300" s="136"/>
      <c r="AE3300" s="136"/>
      <c r="AF3300" s="136"/>
      <c r="AG3300" s="136"/>
      <c r="AH3300" s="136"/>
      <c r="AI3300" s="136"/>
    </row>
    <row r="3301" spans="1:35" ht="15" x14ac:dyDescent="0.25">
      <c r="A3301" s="133">
        <v>500000</v>
      </c>
      <c r="B3301" s="133" t="s">
        <v>7474</v>
      </c>
      <c r="C3301" s="133">
        <v>5</v>
      </c>
      <c r="D3301" s="133" t="s">
        <v>7474</v>
      </c>
      <c r="E3301" s="133">
        <v>500</v>
      </c>
      <c r="F3301" s="133" t="s">
        <v>7474</v>
      </c>
      <c r="G3301" s="133">
        <v>50000</v>
      </c>
      <c r="H3301" s="133" t="s">
        <v>7474</v>
      </c>
      <c r="I3301" s="133">
        <v>336888</v>
      </c>
      <c r="J3301" s="133" t="s">
        <v>7486</v>
      </c>
      <c r="K3301" s="133" t="s">
        <v>884</v>
      </c>
      <c r="L3301" s="135" t="str">
        <f t="shared" si="102"/>
        <v>UA</v>
      </c>
      <c r="M3301" s="131">
        <f t="shared" si="103"/>
        <v>0</v>
      </c>
      <c r="P3301" s="136"/>
      <c r="Q3301" s="136"/>
      <c r="R3301" s="136"/>
      <c r="S3301" s="136"/>
      <c r="T3301"/>
      <c r="U3301" s="136"/>
      <c r="V3301" s="136"/>
      <c r="W3301"/>
      <c r="X3301" s="136"/>
      <c r="Y3301" s="136"/>
      <c r="Z3301" s="136"/>
      <c r="AA3301" s="136"/>
      <c r="AB3301" s="136"/>
      <c r="AC3301" s="136"/>
      <c r="AD3301" s="136"/>
      <c r="AE3301" s="136"/>
      <c r="AF3301" s="136"/>
      <c r="AG3301" s="136"/>
      <c r="AH3301" s="136"/>
      <c r="AI3301" s="136"/>
    </row>
    <row r="3302" spans="1:35" ht="15" x14ac:dyDescent="0.25">
      <c r="A3302" s="133">
        <v>500000</v>
      </c>
      <c r="B3302" s="133" t="s">
        <v>7474</v>
      </c>
      <c r="C3302" s="133">
        <v>5</v>
      </c>
      <c r="D3302" s="133" t="s">
        <v>7474</v>
      </c>
      <c r="E3302" s="133">
        <v>500</v>
      </c>
      <c r="F3302" s="133" t="s">
        <v>7474</v>
      </c>
      <c r="G3302" s="133">
        <v>50000</v>
      </c>
      <c r="H3302" s="133" t="s">
        <v>7474</v>
      </c>
      <c r="I3302" s="133">
        <v>660800</v>
      </c>
      <c r="J3302" s="133" t="s">
        <v>7488</v>
      </c>
      <c r="K3302" s="133" t="s">
        <v>538</v>
      </c>
      <c r="L3302" s="135" t="str">
        <f t="shared" si="102"/>
        <v>UA</v>
      </c>
      <c r="M3302" s="131">
        <f t="shared" si="103"/>
        <v>0</v>
      </c>
      <c r="P3302" s="136"/>
      <c r="Q3302" s="136"/>
      <c r="R3302" s="136"/>
      <c r="S3302" s="136"/>
      <c r="T3302"/>
      <c r="U3302" s="136"/>
      <c r="V3302" s="136"/>
      <c r="W3302"/>
      <c r="X3302" s="136"/>
      <c r="Y3302" s="136"/>
      <c r="Z3302" s="136"/>
      <c r="AA3302" s="136"/>
      <c r="AB3302" s="136"/>
      <c r="AC3302" s="136"/>
      <c r="AD3302" s="136"/>
      <c r="AE3302" s="136"/>
      <c r="AF3302" s="136"/>
      <c r="AG3302" s="136"/>
      <c r="AH3302" s="136"/>
      <c r="AI3302" s="136"/>
    </row>
    <row r="3303" spans="1:35" ht="15" x14ac:dyDescent="0.25">
      <c r="A3303" s="133" t="s">
        <v>7489</v>
      </c>
      <c r="B3303" s="133" t="s">
        <v>7490</v>
      </c>
      <c r="C3303" s="133">
        <v>5</v>
      </c>
      <c r="D3303" s="133" t="s">
        <v>7474</v>
      </c>
      <c r="E3303" s="133">
        <v>500</v>
      </c>
      <c r="F3303" s="133" t="s">
        <v>7474</v>
      </c>
      <c r="G3303" s="133">
        <v>50000</v>
      </c>
      <c r="H3303" s="133" t="s">
        <v>7474</v>
      </c>
      <c r="I3303" s="133"/>
      <c r="J3303" s="133"/>
      <c r="K3303" s="133"/>
      <c r="L3303" s="135" t="str">
        <f t="shared" si="102"/>
        <v>UA</v>
      </c>
      <c r="M3303" s="131">
        <f t="shared" si="103"/>
        <v>0</v>
      </c>
      <c r="P3303" s="136"/>
      <c r="Q3303" s="136"/>
      <c r="R3303" s="136"/>
      <c r="S3303" s="136"/>
      <c r="T3303"/>
      <c r="U3303" s="136"/>
      <c r="V3303" s="136"/>
      <c r="W3303"/>
      <c r="X3303" s="136"/>
      <c r="Y3303" s="136"/>
      <c r="Z3303" s="136"/>
      <c r="AA3303" s="136"/>
      <c r="AB3303" s="136"/>
      <c r="AC3303" s="136"/>
      <c r="AD3303" s="136"/>
      <c r="AE3303" s="136"/>
      <c r="AF3303" s="136"/>
      <c r="AG3303" s="136"/>
      <c r="AH3303" s="136"/>
      <c r="AI3303" s="136"/>
    </row>
    <row r="3304" spans="1:35" ht="15" x14ac:dyDescent="0.25">
      <c r="A3304" s="133" t="s">
        <v>7491</v>
      </c>
      <c r="B3304" s="133" t="s">
        <v>7492</v>
      </c>
      <c r="C3304" s="133">
        <v>5</v>
      </c>
      <c r="D3304" s="133" t="s">
        <v>7474</v>
      </c>
      <c r="E3304" s="133">
        <v>500</v>
      </c>
      <c r="F3304" s="133" t="s">
        <v>7474</v>
      </c>
      <c r="G3304" s="133">
        <v>50000</v>
      </c>
      <c r="H3304" s="133" t="s">
        <v>7474</v>
      </c>
      <c r="I3304" s="133"/>
      <c r="J3304" s="133"/>
      <c r="K3304" s="133"/>
      <c r="L3304" s="135" t="str">
        <f t="shared" si="102"/>
        <v>UA</v>
      </c>
      <c r="M3304" s="131">
        <f t="shared" si="103"/>
        <v>0</v>
      </c>
      <c r="P3304" s="136"/>
      <c r="Q3304" s="136"/>
      <c r="R3304" s="136"/>
      <c r="S3304" s="136"/>
      <c r="T3304"/>
      <c r="U3304" s="136"/>
      <c r="V3304" s="136"/>
      <c r="W3304"/>
      <c r="X3304" s="136"/>
      <c r="Y3304" s="136"/>
      <c r="Z3304" s="136"/>
      <c r="AA3304" s="136"/>
      <c r="AB3304" s="136"/>
      <c r="AC3304" s="136"/>
      <c r="AD3304" s="136"/>
      <c r="AE3304" s="136"/>
      <c r="AF3304" s="136"/>
      <c r="AG3304" s="136"/>
      <c r="AH3304" s="136"/>
      <c r="AI3304" s="136"/>
    </row>
    <row r="3305" spans="1:35" ht="30" x14ac:dyDescent="0.25">
      <c r="A3305" s="133" t="s">
        <v>7493</v>
      </c>
      <c r="B3305" s="133" t="s">
        <v>7494</v>
      </c>
      <c r="C3305" s="133">
        <v>5</v>
      </c>
      <c r="D3305" s="133" t="s">
        <v>7474</v>
      </c>
      <c r="E3305" s="133">
        <v>500</v>
      </c>
      <c r="F3305" s="133" t="s">
        <v>7474</v>
      </c>
      <c r="G3305" s="133">
        <v>50000</v>
      </c>
      <c r="H3305" s="133" t="s">
        <v>7474</v>
      </c>
      <c r="I3305" s="133"/>
      <c r="J3305" s="133"/>
      <c r="K3305" s="133"/>
      <c r="L3305" s="135" t="str">
        <f t="shared" si="102"/>
        <v>UA</v>
      </c>
      <c r="M3305" s="131">
        <f t="shared" si="103"/>
        <v>0</v>
      </c>
      <c r="P3305" s="136"/>
      <c r="Q3305" s="136"/>
      <c r="R3305" s="136"/>
      <c r="S3305" s="136"/>
      <c r="T3305"/>
      <c r="U3305" s="136"/>
      <c r="V3305" s="136"/>
      <c r="W3305"/>
      <c r="X3305" s="136"/>
      <c r="Y3305" s="136"/>
      <c r="Z3305" s="136"/>
      <c r="AA3305" s="136"/>
      <c r="AB3305" s="136"/>
      <c r="AC3305" s="136"/>
      <c r="AD3305" s="136"/>
      <c r="AE3305" s="136"/>
      <c r="AF3305" s="136"/>
      <c r="AG3305" s="136"/>
      <c r="AH3305" s="136"/>
      <c r="AI3305" s="136"/>
    </row>
    <row r="3306" spans="1:35" ht="15" x14ac:dyDescent="0.25">
      <c r="A3306" s="133" t="s">
        <v>7495</v>
      </c>
      <c r="B3306" s="133" t="s">
        <v>7496</v>
      </c>
      <c r="C3306" s="133">
        <v>5</v>
      </c>
      <c r="D3306" s="133" t="s">
        <v>7474</v>
      </c>
      <c r="E3306" s="133">
        <v>500</v>
      </c>
      <c r="F3306" s="133" t="s">
        <v>7474</v>
      </c>
      <c r="G3306" s="133">
        <v>50000</v>
      </c>
      <c r="H3306" s="133" t="s">
        <v>7474</v>
      </c>
      <c r="I3306" s="133"/>
      <c r="J3306" s="133"/>
      <c r="K3306" s="133"/>
      <c r="L3306" s="135" t="str">
        <f t="shared" si="102"/>
        <v>UA</v>
      </c>
      <c r="M3306" s="131">
        <f t="shared" si="103"/>
        <v>0</v>
      </c>
      <c r="P3306" s="136"/>
      <c r="Q3306" s="136"/>
      <c r="R3306" s="136"/>
      <c r="S3306" s="136"/>
      <c r="T3306"/>
      <c r="U3306" s="136"/>
      <c r="V3306" s="136"/>
      <c r="W3306"/>
      <c r="X3306" s="136"/>
      <c r="Y3306" s="136"/>
      <c r="Z3306" s="136"/>
      <c r="AA3306" s="136"/>
      <c r="AB3306" s="136"/>
      <c r="AC3306" s="136"/>
      <c r="AD3306" s="136"/>
      <c r="AE3306" s="136"/>
      <c r="AF3306" s="136"/>
      <c r="AG3306" s="136"/>
      <c r="AH3306" s="136"/>
      <c r="AI3306" s="136"/>
    </row>
    <row r="3307" spans="1:35" ht="30" x14ac:dyDescent="0.25">
      <c r="A3307" s="133" t="s">
        <v>7497</v>
      </c>
      <c r="B3307" s="133" t="s">
        <v>7498</v>
      </c>
      <c r="C3307" s="133">
        <v>5</v>
      </c>
      <c r="D3307" s="133" t="s">
        <v>7474</v>
      </c>
      <c r="E3307" s="133">
        <v>500</v>
      </c>
      <c r="F3307" s="133" t="s">
        <v>7474</v>
      </c>
      <c r="G3307" s="133">
        <v>50000</v>
      </c>
      <c r="H3307" s="133" t="s">
        <v>7474</v>
      </c>
      <c r="I3307" s="133"/>
      <c r="J3307" s="133"/>
      <c r="K3307" s="133"/>
      <c r="L3307" s="135" t="str">
        <f t="shared" si="102"/>
        <v>UA</v>
      </c>
      <c r="M3307" s="131">
        <f t="shared" si="103"/>
        <v>0</v>
      </c>
      <c r="P3307" s="136"/>
      <c r="Q3307" s="136"/>
      <c r="R3307" s="136"/>
      <c r="S3307" s="136"/>
      <c r="T3307"/>
      <c r="U3307" s="136"/>
      <c r="V3307" s="136"/>
      <c r="W3307"/>
      <c r="X3307" s="136"/>
      <c r="Y3307" s="136"/>
      <c r="Z3307" s="136"/>
      <c r="AA3307" s="136"/>
      <c r="AB3307" s="136"/>
      <c r="AC3307" s="136"/>
      <c r="AD3307" s="136"/>
      <c r="AE3307" s="136"/>
      <c r="AF3307" s="136"/>
      <c r="AG3307" s="136"/>
      <c r="AH3307" s="136"/>
      <c r="AI3307" s="136"/>
    </row>
    <row r="3308" spans="1:35" ht="30" x14ac:dyDescent="0.25">
      <c r="A3308" s="133" t="s">
        <v>7499</v>
      </c>
      <c r="B3308" s="133" t="s">
        <v>7500</v>
      </c>
      <c r="C3308" s="133">
        <v>5</v>
      </c>
      <c r="D3308" s="133" t="s">
        <v>7474</v>
      </c>
      <c r="E3308" s="133">
        <v>500</v>
      </c>
      <c r="F3308" s="133" t="s">
        <v>7474</v>
      </c>
      <c r="G3308" s="133">
        <v>50000</v>
      </c>
      <c r="H3308" s="133" t="s">
        <v>7474</v>
      </c>
      <c r="I3308" s="133"/>
      <c r="J3308" s="133"/>
      <c r="K3308" s="133"/>
      <c r="L3308" s="135" t="str">
        <f t="shared" si="102"/>
        <v>UA</v>
      </c>
      <c r="M3308" s="131">
        <f t="shared" si="103"/>
        <v>0</v>
      </c>
      <c r="P3308" s="136"/>
      <c r="Q3308" s="136"/>
      <c r="R3308" s="136"/>
      <c r="S3308" s="136"/>
      <c r="T3308"/>
      <c r="U3308" s="136"/>
      <c r="V3308" s="136"/>
      <c r="W3308"/>
      <c r="X3308" s="136"/>
      <c r="Y3308" s="136"/>
      <c r="Z3308" s="136"/>
      <c r="AA3308" s="136"/>
      <c r="AB3308" s="136"/>
      <c r="AC3308" s="136"/>
      <c r="AD3308" s="136"/>
      <c r="AE3308" s="136"/>
      <c r="AF3308" s="136"/>
      <c r="AG3308" s="136"/>
      <c r="AH3308" s="136"/>
      <c r="AI3308" s="136"/>
    </row>
    <row r="3309" spans="1:35" ht="30" x14ac:dyDescent="0.25">
      <c r="A3309" s="133">
        <v>500010</v>
      </c>
      <c r="B3309" s="133" t="s">
        <v>7503</v>
      </c>
      <c r="C3309" s="133">
        <v>5</v>
      </c>
      <c r="D3309" s="133" t="s">
        <v>7474</v>
      </c>
      <c r="E3309" s="133">
        <v>500</v>
      </c>
      <c r="F3309" s="133" t="s">
        <v>7474</v>
      </c>
      <c r="G3309" s="133">
        <v>50001</v>
      </c>
      <c r="H3309" s="133" t="s">
        <v>7502</v>
      </c>
      <c r="I3309" s="133"/>
      <c r="J3309" s="133"/>
      <c r="K3309" s="133"/>
      <c r="L3309" s="135" t="str">
        <f t="shared" si="102"/>
        <v>UA</v>
      </c>
      <c r="M3309" s="131">
        <f t="shared" si="103"/>
        <v>0</v>
      </c>
      <c r="P3309" s="136"/>
      <c r="Q3309" s="136"/>
      <c r="R3309" s="136"/>
      <c r="S3309" s="136"/>
      <c r="T3309"/>
      <c r="U3309" s="136"/>
      <c r="V3309" s="136"/>
      <c r="W3309"/>
      <c r="X3309" s="136"/>
      <c r="Y3309" s="136"/>
      <c r="Z3309" s="136"/>
      <c r="AA3309" s="136"/>
      <c r="AB3309" s="136"/>
      <c r="AC3309" s="136"/>
      <c r="AD3309" s="136"/>
      <c r="AE3309" s="136"/>
      <c r="AF3309" s="136"/>
      <c r="AG3309" s="136"/>
      <c r="AH3309" s="136"/>
      <c r="AI3309" s="136"/>
    </row>
    <row r="3310" spans="1:35" ht="15" x14ac:dyDescent="0.25">
      <c r="A3310" s="133">
        <v>520000</v>
      </c>
      <c r="B3310" s="133" t="s">
        <v>7505</v>
      </c>
      <c r="C3310" s="133">
        <v>5</v>
      </c>
      <c r="D3310" s="133" t="s">
        <v>7474</v>
      </c>
      <c r="E3310" s="133">
        <v>520</v>
      </c>
      <c r="F3310" s="133" t="s">
        <v>7505</v>
      </c>
      <c r="G3310" s="133">
        <v>52000</v>
      </c>
      <c r="H3310" s="133" t="s">
        <v>7505</v>
      </c>
      <c r="I3310" s="133">
        <v>227574</v>
      </c>
      <c r="J3310" s="133" t="s">
        <v>7508</v>
      </c>
      <c r="K3310" s="133" t="s">
        <v>545</v>
      </c>
      <c r="L3310" s="135" t="str">
        <f t="shared" si="102"/>
        <v>UA</v>
      </c>
      <c r="M3310" s="131">
        <f t="shared" si="103"/>
        <v>0</v>
      </c>
      <c r="P3310" s="136"/>
      <c r="Q3310" s="136"/>
      <c r="R3310" s="136"/>
      <c r="S3310" s="136"/>
      <c r="T3310"/>
      <c r="U3310" s="136"/>
      <c r="V3310" s="136"/>
      <c r="W3310"/>
      <c r="X3310" s="136"/>
      <c r="Y3310" s="136"/>
      <c r="Z3310" s="136"/>
      <c r="AA3310" s="136"/>
      <c r="AB3310" s="136"/>
      <c r="AC3310" s="136"/>
      <c r="AD3310" s="136"/>
      <c r="AE3310" s="136"/>
      <c r="AF3310" s="136"/>
      <c r="AG3310" s="136"/>
      <c r="AH3310" s="136"/>
      <c r="AI3310" s="136"/>
    </row>
    <row r="3311" spans="1:35" ht="15" x14ac:dyDescent="0.25">
      <c r="A3311" s="133">
        <v>520000</v>
      </c>
      <c r="B3311" s="133" t="s">
        <v>7505</v>
      </c>
      <c r="C3311" s="133">
        <v>5</v>
      </c>
      <c r="D3311" s="133" t="s">
        <v>7474</v>
      </c>
      <c r="E3311" s="133">
        <v>520</v>
      </c>
      <c r="F3311" s="133" t="s">
        <v>7505</v>
      </c>
      <c r="G3311" s="133">
        <v>52000</v>
      </c>
      <c r="H3311" s="133" t="s">
        <v>7505</v>
      </c>
      <c r="I3311" s="133">
        <v>227650</v>
      </c>
      <c r="J3311" s="133" t="s">
        <v>7510</v>
      </c>
      <c r="K3311" s="133" t="s">
        <v>545</v>
      </c>
      <c r="L3311" s="135" t="str">
        <f t="shared" si="102"/>
        <v>UA</v>
      </c>
      <c r="M3311" s="131">
        <f t="shared" si="103"/>
        <v>0</v>
      </c>
      <c r="P3311" s="136"/>
      <c r="Q3311" s="136"/>
      <c r="R3311" s="136"/>
      <c r="S3311" s="136"/>
      <c r="T3311"/>
      <c r="U3311" s="136"/>
      <c r="V3311" s="136"/>
      <c r="W3311"/>
      <c r="X3311" s="136"/>
      <c r="Y3311" s="136"/>
      <c r="Z3311" s="136"/>
      <c r="AA3311" s="136"/>
      <c r="AB3311" s="136"/>
      <c r="AC3311" s="136"/>
      <c r="AD3311" s="136"/>
      <c r="AE3311" s="136"/>
      <c r="AF3311" s="136"/>
      <c r="AG3311" s="136"/>
      <c r="AH3311" s="136"/>
      <c r="AI3311" s="136"/>
    </row>
    <row r="3312" spans="1:35" ht="15" x14ac:dyDescent="0.25">
      <c r="A3312" s="133" t="s">
        <v>7511</v>
      </c>
      <c r="B3312" s="133" t="s">
        <v>7512</v>
      </c>
      <c r="C3312" s="133">
        <v>5</v>
      </c>
      <c r="D3312" s="133" t="s">
        <v>7474</v>
      </c>
      <c r="E3312" s="133">
        <v>520</v>
      </c>
      <c r="F3312" s="133" t="s">
        <v>7505</v>
      </c>
      <c r="G3312" s="133">
        <v>52000</v>
      </c>
      <c r="H3312" s="133" t="s">
        <v>7505</v>
      </c>
      <c r="I3312" s="133"/>
      <c r="J3312" s="133"/>
      <c r="K3312" s="133"/>
      <c r="L3312" s="135" t="str">
        <f t="shared" si="102"/>
        <v>UA</v>
      </c>
      <c r="M3312" s="131">
        <f t="shared" si="103"/>
        <v>0</v>
      </c>
      <c r="P3312" s="136"/>
      <c r="Q3312" s="136"/>
      <c r="R3312" s="136"/>
      <c r="S3312" s="136"/>
      <c r="T3312"/>
      <c r="U3312" s="136"/>
      <c r="V3312" s="136"/>
      <c r="W3312"/>
      <c r="X3312" s="136"/>
      <c r="Y3312" s="136"/>
      <c r="Z3312" s="136"/>
      <c r="AA3312" s="136"/>
      <c r="AB3312" s="136"/>
      <c r="AC3312" s="136"/>
      <c r="AD3312" s="136"/>
      <c r="AE3312" s="136"/>
      <c r="AF3312" s="136"/>
      <c r="AG3312" s="136"/>
      <c r="AH3312" s="136"/>
      <c r="AI3312" s="136"/>
    </row>
    <row r="3313" spans="1:35" ht="15" x14ac:dyDescent="0.25">
      <c r="A3313" s="133" t="s">
        <v>7513</v>
      </c>
      <c r="B3313" s="133" t="s">
        <v>7514</v>
      </c>
      <c r="C3313" s="133">
        <v>5</v>
      </c>
      <c r="D3313" s="133" t="s">
        <v>7474</v>
      </c>
      <c r="E3313" s="133">
        <v>520</v>
      </c>
      <c r="F3313" s="133" t="s">
        <v>7505</v>
      </c>
      <c r="G3313" s="133">
        <v>52000</v>
      </c>
      <c r="H3313" s="133" t="s">
        <v>7505</v>
      </c>
      <c r="I3313" s="133"/>
      <c r="J3313" s="133"/>
      <c r="K3313" s="133"/>
      <c r="L3313" s="135" t="str">
        <f t="shared" si="102"/>
        <v>UA</v>
      </c>
      <c r="M3313" s="131">
        <f t="shared" si="103"/>
        <v>0</v>
      </c>
      <c r="P3313" s="136"/>
      <c r="Q3313" s="136"/>
      <c r="R3313" s="136"/>
      <c r="S3313" s="136"/>
      <c r="T3313"/>
      <c r="U3313" s="136"/>
      <c r="V3313" s="136"/>
      <c r="W3313"/>
      <c r="X3313" s="136"/>
      <c r="Y3313" s="136"/>
      <c r="Z3313" s="136"/>
      <c r="AA3313" s="136"/>
      <c r="AB3313" s="136"/>
      <c r="AC3313" s="136"/>
      <c r="AD3313" s="136"/>
      <c r="AE3313" s="136"/>
      <c r="AF3313" s="136"/>
      <c r="AG3313" s="136"/>
      <c r="AH3313" s="136"/>
      <c r="AI3313" s="136"/>
    </row>
    <row r="3314" spans="1:35" ht="15" x14ac:dyDescent="0.25">
      <c r="A3314" s="133" t="s">
        <v>7515</v>
      </c>
      <c r="B3314" s="133" t="s">
        <v>7516</v>
      </c>
      <c r="C3314" s="133">
        <v>5</v>
      </c>
      <c r="D3314" s="133" t="s">
        <v>7474</v>
      </c>
      <c r="E3314" s="133">
        <v>520</v>
      </c>
      <c r="F3314" s="133" t="s">
        <v>7505</v>
      </c>
      <c r="G3314" s="133">
        <v>52000</v>
      </c>
      <c r="H3314" s="133" t="s">
        <v>7505</v>
      </c>
      <c r="I3314" s="133"/>
      <c r="J3314" s="133"/>
      <c r="K3314" s="133"/>
      <c r="L3314" s="135" t="str">
        <f t="shared" si="102"/>
        <v>UA</v>
      </c>
      <c r="M3314" s="131">
        <f t="shared" si="103"/>
        <v>0</v>
      </c>
      <c r="P3314" s="136"/>
      <c r="Q3314" s="136"/>
      <c r="R3314" s="136"/>
      <c r="S3314" s="136"/>
      <c r="T3314"/>
      <c r="U3314" s="136"/>
      <c r="V3314" s="136"/>
      <c r="W3314"/>
      <c r="X3314" s="136"/>
      <c r="Y3314" s="136"/>
      <c r="Z3314" s="136"/>
      <c r="AA3314" s="136"/>
      <c r="AB3314" s="136"/>
      <c r="AC3314" s="136"/>
      <c r="AD3314" s="136"/>
      <c r="AE3314" s="136"/>
      <c r="AF3314" s="136"/>
      <c r="AG3314" s="136"/>
      <c r="AH3314" s="136"/>
      <c r="AI3314" s="136"/>
    </row>
    <row r="3315" spans="1:35" ht="15" x14ac:dyDescent="0.25">
      <c r="A3315" s="133" t="s">
        <v>7517</v>
      </c>
      <c r="B3315" s="133" t="s">
        <v>7518</v>
      </c>
      <c r="C3315" s="133">
        <v>5</v>
      </c>
      <c r="D3315" s="133" t="s">
        <v>7474</v>
      </c>
      <c r="E3315" s="133">
        <v>520</v>
      </c>
      <c r="F3315" s="133" t="s">
        <v>7505</v>
      </c>
      <c r="G3315" s="133">
        <v>52000</v>
      </c>
      <c r="H3315" s="133" t="s">
        <v>7505</v>
      </c>
      <c r="I3315" s="133"/>
      <c r="J3315" s="133"/>
      <c r="K3315" s="133"/>
      <c r="L3315" s="135" t="str">
        <f t="shared" si="102"/>
        <v>UA</v>
      </c>
      <c r="M3315" s="131">
        <f t="shared" si="103"/>
        <v>0</v>
      </c>
      <c r="P3315" s="136"/>
      <c r="Q3315" s="136"/>
      <c r="R3315" s="136"/>
      <c r="S3315" s="136"/>
      <c r="T3315"/>
      <c r="U3315" s="136"/>
      <c r="V3315" s="136"/>
      <c r="W3315"/>
      <c r="X3315" s="136"/>
      <c r="Y3315" s="136"/>
      <c r="Z3315" s="136"/>
      <c r="AA3315" s="136"/>
      <c r="AB3315" s="136"/>
      <c r="AC3315" s="136"/>
      <c r="AD3315" s="136"/>
      <c r="AE3315" s="136"/>
      <c r="AF3315" s="136"/>
      <c r="AG3315" s="136"/>
      <c r="AH3315" s="136"/>
      <c r="AI3315" s="136"/>
    </row>
    <row r="3316" spans="1:35" ht="15" x14ac:dyDescent="0.25">
      <c r="A3316" s="133" t="s">
        <v>7519</v>
      </c>
      <c r="B3316" s="133" t="s">
        <v>7520</v>
      </c>
      <c r="C3316" s="133">
        <v>5</v>
      </c>
      <c r="D3316" s="133" t="s">
        <v>7474</v>
      </c>
      <c r="E3316" s="133">
        <v>520</v>
      </c>
      <c r="F3316" s="133" t="s">
        <v>7505</v>
      </c>
      <c r="G3316" s="133">
        <v>52000</v>
      </c>
      <c r="H3316" s="133" t="s">
        <v>7505</v>
      </c>
      <c r="I3316" s="133"/>
      <c r="J3316" s="133"/>
      <c r="K3316" s="133"/>
      <c r="L3316" s="135" t="str">
        <f t="shared" si="102"/>
        <v>UA</v>
      </c>
      <c r="M3316" s="131">
        <f t="shared" si="103"/>
        <v>0</v>
      </c>
      <c r="P3316" s="136"/>
      <c r="Q3316" s="136"/>
      <c r="R3316" s="136"/>
      <c r="S3316" s="136"/>
      <c r="T3316"/>
      <c r="U3316" s="136"/>
      <c r="V3316" s="136"/>
      <c r="W3316"/>
      <c r="X3316" s="136"/>
      <c r="Y3316" s="136"/>
      <c r="Z3316" s="136"/>
      <c r="AA3316" s="136"/>
      <c r="AB3316" s="136"/>
      <c r="AC3316" s="136"/>
      <c r="AD3316" s="136"/>
      <c r="AE3316" s="136"/>
      <c r="AF3316" s="136"/>
      <c r="AG3316" s="136"/>
      <c r="AH3316" s="136"/>
      <c r="AI3316" s="136"/>
    </row>
    <row r="3317" spans="1:35" ht="15" x14ac:dyDescent="0.25">
      <c r="A3317" s="133" t="s">
        <v>7521</v>
      </c>
      <c r="B3317" s="133" t="s">
        <v>7522</v>
      </c>
      <c r="C3317" s="133">
        <v>5</v>
      </c>
      <c r="D3317" s="133" t="s">
        <v>7474</v>
      </c>
      <c r="E3317" s="133">
        <v>520</v>
      </c>
      <c r="F3317" s="133" t="s">
        <v>7505</v>
      </c>
      <c r="G3317" s="133">
        <v>52000</v>
      </c>
      <c r="H3317" s="133" t="s">
        <v>7505</v>
      </c>
      <c r="I3317" s="133"/>
      <c r="J3317" s="133"/>
      <c r="K3317" s="133"/>
      <c r="L3317" s="135" t="str">
        <f t="shared" si="102"/>
        <v>UA</v>
      </c>
      <c r="M3317" s="131">
        <f t="shared" si="103"/>
        <v>0</v>
      </c>
      <c r="P3317" s="136"/>
      <c r="Q3317" s="136"/>
      <c r="R3317" s="136"/>
      <c r="S3317" s="136"/>
      <c r="T3317"/>
      <c r="U3317" s="136"/>
      <c r="V3317" s="136"/>
      <c r="W3317"/>
      <c r="X3317" s="136"/>
      <c r="Y3317" s="136"/>
      <c r="Z3317" s="136"/>
      <c r="AA3317" s="136"/>
      <c r="AB3317" s="136"/>
      <c r="AC3317" s="136"/>
      <c r="AD3317" s="136"/>
      <c r="AE3317" s="136"/>
      <c r="AF3317" s="136"/>
      <c r="AG3317" s="136"/>
      <c r="AH3317" s="136"/>
      <c r="AI3317" s="136"/>
    </row>
    <row r="3318" spans="1:35" ht="15" x14ac:dyDescent="0.25">
      <c r="A3318" s="133">
        <v>520010</v>
      </c>
      <c r="B3318" s="133" t="s">
        <v>7516</v>
      </c>
      <c r="C3318" s="133">
        <v>5</v>
      </c>
      <c r="D3318" s="133" t="s">
        <v>7474</v>
      </c>
      <c r="E3318" s="133">
        <v>520</v>
      </c>
      <c r="F3318" s="133" t="s">
        <v>7505</v>
      </c>
      <c r="G3318" s="133">
        <v>52001</v>
      </c>
      <c r="H3318" s="133" t="s">
        <v>7516</v>
      </c>
      <c r="I3318" s="133"/>
      <c r="J3318" s="133"/>
      <c r="K3318" s="133"/>
      <c r="L3318" s="135" t="str">
        <f t="shared" si="102"/>
        <v>UA</v>
      </c>
      <c r="M3318" s="131">
        <f t="shared" si="103"/>
        <v>0</v>
      </c>
      <c r="P3318" s="136"/>
      <c r="Q3318" s="136"/>
      <c r="R3318" s="136"/>
      <c r="S3318" s="136"/>
      <c r="T3318"/>
      <c r="U3318" s="136"/>
      <c r="V3318" s="136"/>
      <c r="W3318"/>
      <c r="X3318" s="136"/>
      <c r="Y3318" s="136"/>
      <c r="Z3318" s="136"/>
      <c r="AA3318" s="136"/>
      <c r="AB3318" s="136"/>
      <c r="AC3318" s="136"/>
      <c r="AD3318" s="136"/>
      <c r="AE3318" s="136"/>
      <c r="AF3318" s="136"/>
      <c r="AG3318" s="136"/>
      <c r="AH3318" s="136"/>
      <c r="AI3318" s="136"/>
    </row>
    <row r="3319" spans="1:35" ht="15" x14ac:dyDescent="0.25">
      <c r="A3319" s="133">
        <v>520020</v>
      </c>
      <c r="B3319" s="133" t="s">
        <v>7526</v>
      </c>
      <c r="C3319" s="133">
        <v>5</v>
      </c>
      <c r="D3319" s="133" t="s">
        <v>7474</v>
      </c>
      <c r="E3319" s="133">
        <v>520</v>
      </c>
      <c r="F3319" s="133" t="s">
        <v>7505</v>
      </c>
      <c r="G3319" s="133">
        <v>52002</v>
      </c>
      <c r="H3319" s="133" t="s">
        <v>7525</v>
      </c>
      <c r="I3319" s="133">
        <v>109625</v>
      </c>
      <c r="J3319" s="133" t="s">
        <v>7528</v>
      </c>
      <c r="K3319" s="133" t="s">
        <v>538</v>
      </c>
      <c r="L3319" s="135" t="str">
        <f t="shared" si="102"/>
        <v>UA</v>
      </c>
      <c r="M3319" s="131">
        <f t="shared" si="103"/>
        <v>0</v>
      </c>
      <c r="P3319" s="136"/>
      <c r="Q3319" s="136"/>
      <c r="R3319" s="136"/>
      <c r="S3319" s="136"/>
      <c r="T3319"/>
      <c r="U3319" s="136"/>
      <c r="V3319" s="136"/>
      <c r="W3319"/>
      <c r="X3319" s="136"/>
      <c r="Y3319" s="136"/>
      <c r="Z3319" s="136"/>
      <c r="AA3319" s="136"/>
      <c r="AB3319" s="136"/>
      <c r="AC3319" s="136"/>
      <c r="AD3319" s="136"/>
      <c r="AE3319" s="136"/>
      <c r="AF3319" s="136"/>
      <c r="AG3319" s="136"/>
      <c r="AH3319" s="136"/>
      <c r="AI3319" s="136"/>
    </row>
    <row r="3320" spans="1:35" ht="15" x14ac:dyDescent="0.25">
      <c r="A3320" s="133">
        <v>520020</v>
      </c>
      <c r="B3320" s="133" t="s">
        <v>7526</v>
      </c>
      <c r="C3320" s="133">
        <v>5</v>
      </c>
      <c r="D3320" s="133" t="s">
        <v>7474</v>
      </c>
      <c r="E3320" s="133">
        <v>520</v>
      </c>
      <c r="F3320" s="133" t="s">
        <v>7505</v>
      </c>
      <c r="G3320" s="133">
        <v>52002</v>
      </c>
      <c r="H3320" s="133" t="s">
        <v>7525</v>
      </c>
      <c r="I3320" s="133">
        <v>109670</v>
      </c>
      <c r="J3320" s="133" t="s">
        <v>7530</v>
      </c>
      <c r="K3320" s="133" t="s">
        <v>538</v>
      </c>
      <c r="L3320" s="135" t="str">
        <f t="shared" si="102"/>
        <v>UA</v>
      </c>
      <c r="M3320" s="131">
        <f t="shared" si="103"/>
        <v>0</v>
      </c>
      <c r="P3320" s="136"/>
      <c r="Q3320" s="136"/>
      <c r="R3320" s="136"/>
      <c r="S3320" s="136"/>
      <c r="T3320"/>
      <c r="U3320" s="136"/>
      <c r="V3320" s="136"/>
      <c r="W3320"/>
      <c r="X3320" s="136"/>
      <c r="Y3320" s="136"/>
      <c r="Z3320" s="136"/>
      <c r="AA3320" s="136"/>
      <c r="AB3320" s="136"/>
      <c r="AC3320" s="136"/>
      <c r="AD3320" s="136"/>
      <c r="AE3320" s="136"/>
      <c r="AF3320" s="136"/>
      <c r="AG3320" s="136"/>
      <c r="AH3320" s="136"/>
      <c r="AI3320" s="136"/>
    </row>
    <row r="3321" spans="1:35" ht="15" x14ac:dyDescent="0.25">
      <c r="A3321" s="133">
        <v>520020</v>
      </c>
      <c r="B3321" s="133" t="s">
        <v>7526</v>
      </c>
      <c r="C3321" s="133">
        <v>5</v>
      </c>
      <c r="D3321" s="133" t="s">
        <v>7474</v>
      </c>
      <c r="E3321" s="133">
        <v>520</v>
      </c>
      <c r="F3321" s="133" t="s">
        <v>7505</v>
      </c>
      <c r="G3321" s="133">
        <v>52002</v>
      </c>
      <c r="H3321" s="133" t="s">
        <v>7525</v>
      </c>
      <c r="I3321" s="133">
        <v>227178</v>
      </c>
      <c r="J3321" s="133" t="s">
        <v>7532</v>
      </c>
      <c r="K3321" s="133" t="s">
        <v>545</v>
      </c>
      <c r="L3321" s="135" t="str">
        <f t="shared" si="102"/>
        <v>UA</v>
      </c>
      <c r="M3321" s="131">
        <f t="shared" si="103"/>
        <v>0</v>
      </c>
      <c r="P3321" s="136"/>
      <c r="Q3321" s="136"/>
      <c r="R3321" s="136"/>
      <c r="S3321" s="136"/>
      <c r="T3321"/>
      <c r="U3321" s="136"/>
      <c r="V3321" s="136"/>
      <c r="W3321"/>
      <c r="X3321" s="136"/>
      <c r="Y3321" s="136"/>
      <c r="Z3321" s="136"/>
      <c r="AA3321" s="136"/>
      <c r="AB3321" s="136"/>
      <c r="AC3321" s="136"/>
      <c r="AD3321" s="136"/>
      <c r="AE3321" s="136"/>
      <c r="AF3321" s="136"/>
      <c r="AG3321" s="136"/>
      <c r="AH3321" s="136"/>
      <c r="AI3321" s="136"/>
    </row>
    <row r="3322" spans="1:35" ht="15" x14ac:dyDescent="0.25">
      <c r="A3322" s="133">
        <v>520030</v>
      </c>
      <c r="B3322" s="133" t="s">
        <v>7534</v>
      </c>
      <c r="C3322" s="133">
        <v>5</v>
      </c>
      <c r="D3322" s="133" t="s">
        <v>7474</v>
      </c>
      <c r="E3322" s="133">
        <v>520</v>
      </c>
      <c r="F3322" s="133" t="s">
        <v>7505</v>
      </c>
      <c r="G3322" s="133">
        <v>52003</v>
      </c>
      <c r="H3322" s="133" t="s">
        <v>7534</v>
      </c>
      <c r="I3322" s="133">
        <v>109635</v>
      </c>
      <c r="J3322" s="133" t="s">
        <v>7536</v>
      </c>
      <c r="K3322" s="133" t="s">
        <v>538</v>
      </c>
      <c r="L3322" s="135" t="str">
        <f t="shared" si="102"/>
        <v>UA</v>
      </c>
      <c r="M3322" s="131">
        <f t="shared" si="103"/>
        <v>0</v>
      </c>
      <c r="P3322" s="136"/>
      <c r="Q3322" s="136"/>
      <c r="R3322" s="136"/>
      <c r="S3322" s="136"/>
      <c r="T3322"/>
      <c r="U3322" s="136"/>
      <c r="V3322" s="136"/>
      <c r="W3322"/>
      <c r="X3322" s="136"/>
      <c r="Y3322" s="136"/>
      <c r="Z3322" s="136"/>
      <c r="AA3322" s="136"/>
      <c r="AB3322" s="136"/>
      <c r="AC3322" s="136"/>
      <c r="AD3322" s="136"/>
      <c r="AE3322" s="136"/>
      <c r="AF3322" s="136"/>
      <c r="AG3322" s="136"/>
      <c r="AH3322" s="136"/>
      <c r="AI3322" s="136"/>
    </row>
    <row r="3323" spans="1:35" ht="15" x14ac:dyDescent="0.25">
      <c r="A3323" s="133">
        <v>520030</v>
      </c>
      <c r="B3323" s="133" t="s">
        <v>7534</v>
      </c>
      <c r="C3323" s="133">
        <v>5</v>
      </c>
      <c r="D3323" s="133" t="s">
        <v>7474</v>
      </c>
      <c r="E3323" s="133">
        <v>520</v>
      </c>
      <c r="F3323" s="133" t="s">
        <v>7505</v>
      </c>
      <c r="G3323" s="133">
        <v>52003</v>
      </c>
      <c r="H3323" s="133" t="s">
        <v>7534</v>
      </c>
      <c r="I3323" s="133">
        <v>227179</v>
      </c>
      <c r="J3323" s="133" t="s">
        <v>7538</v>
      </c>
      <c r="K3323" s="133" t="s">
        <v>545</v>
      </c>
      <c r="L3323" s="135" t="str">
        <f t="shared" si="102"/>
        <v>UA</v>
      </c>
      <c r="M3323" s="131">
        <f t="shared" si="103"/>
        <v>0</v>
      </c>
      <c r="P3323" s="136"/>
      <c r="Q3323" s="136"/>
      <c r="R3323" s="136"/>
      <c r="S3323" s="136"/>
      <c r="T3323"/>
      <c r="U3323" s="136"/>
      <c r="V3323" s="136"/>
      <c r="W3323"/>
      <c r="X3323" s="136"/>
      <c r="Y3323" s="136"/>
      <c r="Z3323" s="136"/>
      <c r="AA3323" s="136"/>
      <c r="AB3323" s="136"/>
      <c r="AC3323" s="136"/>
      <c r="AD3323" s="136"/>
      <c r="AE3323" s="136"/>
      <c r="AF3323" s="136"/>
      <c r="AG3323" s="136"/>
      <c r="AH3323" s="136"/>
      <c r="AI3323" s="136"/>
    </row>
    <row r="3324" spans="1:35" ht="15" x14ac:dyDescent="0.25">
      <c r="A3324" s="133">
        <v>530000</v>
      </c>
      <c r="B3324" s="133" t="s">
        <v>7540</v>
      </c>
      <c r="C3324" s="133">
        <v>5</v>
      </c>
      <c r="D3324" s="133" t="s">
        <v>7474</v>
      </c>
      <c r="E3324" s="133">
        <v>530</v>
      </c>
      <c r="F3324" s="133" t="s">
        <v>7540</v>
      </c>
      <c r="G3324" s="133">
        <v>53000</v>
      </c>
      <c r="H3324" s="133" t="s">
        <v>7540</v>
      </c>
      <c r="I3324" s="133">
        <v>109610</v>
      </c>
      <c r="J3324" s="133" t="s">
        <v>7543</v>
      </c>
      <c r="K3324" s="133" t="s">
        <v>538</v>
      </c>
      <c r="L3324" s="135" t="str">
        <f t="shared" si="102"/>
        <v>UA</v>
      </c>
      <c r="M3324" s="131">
        <f t="shared" si="103"/>
        <v>0</v>
      </c>
      <c r="P3324" s="136"/>
      <c r="Q3324" s="136"/>
      <c r="R3324" s="136"/>
      <c r="S3324" s="136"/>
      <c r="T3324"/>
      <c r="U3324" s="136"/>
      <c r="V3324" s="136"/>
      <c r="W3324"/>
      <c r="X3324" s="136"/>
      <c r="Y3324" s="136"/>
      <c r="Z3324" s="136"/>
      <c r="AA3324" s="136"/>
      <c r="AB3324" s="136"/>
      <c r="AC3324" s="136"/>
      <c r="AD3324" s="136"/>
      <c r="AE3324" s="136"/>
      <c r="AF3324" s="136"/>
      <c r="AG3324" s="136"/>
      <c r="AH3324" s="136"/>
      <c r="AI3324" s="136"/>
    </row>
    <row r="3325" spans="1:35" ht="15" x14ac:dyDescent="0.25">
      <c r="A3325" s="133">
        <v>530000</v>
      </c>
      <c r="B3325" s="133" t="s">
        <v>7540</v>
      </c>
      <c r="C3325" s="133">
        <v>5</v>
      </c>
      <c r="D3325" s="133" t="s">
        <v>7474</v>
      </c>
      <c r="E3325" s="133">
        <v>530</v>
      </c>
      <c r="F3325" s="133" t="s">
        <v>7540</v>
      </c>
      <c r="G3325" s="133">
        <v>53000</v>
      </c>
      <c r="H3325" s="133" t="s">
        <v>7540</v>
      </c>
      <c r="I3325" s="133">
        <v>224513</v>
      </c>
      <c r="J3325" s="133" t="s">
        <v>7545</v>
      </c>
      <c r="K3325" s="133" t="s">
        <v>538</v>
      </c>
      <c r="L3325" s="135" t="str">
        <f t="shared" si="102"/>
        <v>UA</v>
      </c>
      <c r="M3325" s="131">
        <f t="shared" si="103"/>
        <v>0</v>
      </c>
      <c r="P3325" s="136"/>
      <c r="Q3325" s="136"/>
      <c r="R3325" s="136"/>
      <c r="S3325" s="136"/>
      <c r="T3325"/>
      <c r="U3325" s="136"/>
      <c r="V3325" s="136"/>
      <c r="W3325"/>
      <c r="X3325" s="136"/>
      <c r="Y3325" s="136"/>
      <c r="Z3325" s="136"/>
      <c r="AA3325" s="136"/>
      <c r="AB3325" s="136"/>
      <c r="AC3325" s="136"/>
      <c r="AD3325" s="136"/>
      <c r="AE3325" s="136"/>
      <c r="AF3325" s="136"/>
      <c r="AG3325" s="136"/>
      <c r="AH3325" s="136"/>
      <c r="AI3325" s="136"/>
    </row>
    <row r="3326" spans="1:35" ht="15" x14ac:dyDescent="0.25">
      <c r="A3326" s="133">
        <v>530000</v>
      </c>
      <c r="B3326" s="133" t="s">
        <v>7540</v>
      </c>
      <c r="C3326" s="133">
        <v>5</v>
      </c>
      <c r="D3326" s="133" t="s">
        <v>7474</v>
      </c>
      <c r="E3326" s="133">
        <v>530</v>
      </c>
      <c r="F3326" s="133" t="s">
        <v>7540</v>
      </c>
      <c r="G3326" s="133">
        <v>53000</v>
      </c>
      <c r="H3326" s="133" t="s">
        <v>7540</v>
      </c>
      <c r="I3326" s="133">
        <v>227164</v>
      </c>
      <c r="J3326" s="133" t="s">
        <v>7547</v>
      </c>
      <c r="K3326" s="133" t="s">
        <v>545</v>
      </c>
      <c r="L3326" s="135" t="str">
        <f t="shared" si="102"/>
        <v>UA</v>
      </c>
      <c r="M3326" s="131">
        <f t="shared" si="103"/>
        <v>0</v>
      </c>
      <c r="P3326" s="136"/>
      <c r="Q3326" s="136"/>
      <c r="R3326" s="136"/>
      <c r="S3326" s="136"/>
      <c r="T3326"/>
      <c r="U3326" s="136"/>
      <c r="V3326" s="136"/>
      <c r="W3326"/>
      <c r="X3326" s="136"/>
      <c r="Y3326" s="136"/>
      <c r="Z3326" s="136"/>
      <c r="AA3326" s="136"/>
      <c r="AB3326" s="136"/>
      <c r="AC3326" s="136"/>
      <c r="AD3326" s="136"/>
      <c r="AE3326" s="136"/>
      <c r="AF3326" s="136"/>
      <c r="AG3326" s="136"/>
      <c r="AH3326" s="136"/>
      <c r="AI3326" s="136"/>
    </row>
    <row r="3327" spans="1:35" ht="15" x14ac:dyDescent="0.25">
      <c r="A3327" s="133">
        <v>530000</v>
      </c>
      <c r="B3327" s="133" t="s">
        <v>7540</v>
      </c>
      <c r="C3327" s="133">
        <v>5</v>
      </c>
      <c r="D3327" s="133" t="s">
        <v>7474</v>
      </c>
      <c r="E3327" s="133">
        <v>530</v>
      </c>
      <c r="F3327" s="133" t="s">
        <v>7540</v>
      </c>
      <c r="G3327" s="133">
        <v>53000</v>
      </c>
      <c r="H3327" s="133" t="s">
        <v>7540</v>
      </c>
      <c r="I3327" s="133">
        <v>227208</v>
      </c>
      <c r="J3327" s="133" t="s">
        <v>7549</v>
      </c>
      <c r="K3327" s="133" t="s">
        <v>545</v>
      </c>
      <c r="L3327" s="135" t="str">
        <f t="shared" si="102"/>
        <v>UA</v>
      </c>
      <c r="M3327" s="131">
        <f t="shared" si="103"/>
        <v>0</v>
      </c>
      <c r="P3327" s="136"/>
      <c r="Q3327" s="136"/>
      <c r="R3327" s="136"/>
      <c r="S3327" s="136"/>
      <c r="T3327"/>
      <c r="U3327" s="136"/>
      <c r="V3327" s="136"/>
      <c r="W3327"/>
      <c r="X3327" s="136"/>
      <c r="Y3327" s="136"/>
      <c r="Z3327" s="136"/>
      <c r="AA3327" s="136"/>
      <c r="AB3327" s="136"/>
      <c r="AC3327" s="136"/>
      <c r="AD3327" s="136"/>
      <c r="AE3327" s="136"/>
      <c r="AF3327" s="136"/>
      <c r="AG3327" s="136"/>
      <c r="AH3327" s="136"/>
      <c r="AI3327" s="136"/>
    </row>
    <row r="3328" spans="1:35" ht="15" x14ac:dyDescent="0.25">
      <c r="A3328" s="133">
        <v>530000</v>
      </c>
      <c r="B3328" s="133" t="s">
        <v>7540</v>
      </c>
      <c r="C3328" s="133">
        <v>5</v>
      </c>
      <c r="D3328" s="133" t="s">
        <v>7474</v>
      </c>
      <c r="E3328" s="133">
        <v>530</v>
      </c>
      <c r="F3328" s="133" t="s">
        <v>7540</v>
      </c>
      <c r="G3328" s="133">
        <v>53000</v>
      </c>
      <c r="H3328" s="133" t="s">
        <v>7540</v>
      </c>
      <c r="I3328" s="133">
        <v>227212</v>
      </c>
      <c r="J3328" s="133" t="s">
        <v>7551</v>
      </c>
      <c r="K3328" s="133" t="s">
        <v>545</v>
      </c>
      <c r="L3328" s="135" t="str">
        <f t="shared" si="102"/>
        <v>UA</v>
      </c>
      <c r="M3328" s="131">
        <f t="shared" si="103"/>
        <v>0</v>
      </c>
      <c r="P3328" s="136"/>
      <c r="Q3328" s="136"/>
      <c r="R3328" s="136"/>
      <c r="S3328" s="136"/>
      <c r="T3328"/>
      <c r="U3328" s="136"/>
      <c r="V3328" s="136"/>
      <c r="W3328"/>
      <c r="X3328" s="136"/>
      <c r="Y3328" s="136"/>
      <c r="Z3328" s="136"/>
      <c r="AA3328" s="136"/>
      <c r="AB3328" s="136"/>
      <c r="AC3328" s="136"/>
      <c r="AD3328" s="136"/>
      <c r="AE3328" s="136"/>
      <c r="AF3328" s="136"/>
      <c r="AG3328" s="136"/>
      <c r="AH3328" s="136"/>
      <c r="AI3328" s="136"/>
    </row>
    <row r="3329" spans="1:35" ht="15" x14ac:dyDescent="0.25">
      <c r="A3329" s="133">
        <v>530000</v>
      </c>
      <c r="B3329" s="133" t="s">
        <v>7540</v>
      </c>
      <c r="C3329" s="133">
        <v>5</v>
      </c>
      <c r="D3329" s="133" t="s">
        <v>7474</v>
      </c>
      <c r="E3329" s="133">
        <v>530</v>
      </c>
      <c r="F3329" s="133" t="s">
        <v>7540</v>
      </c>
      <c r="G3329" s="133">
        <v>53000</v>
      </c>
      <c r="H3329" s="133" t="s">
        <v>7540</v>
      </c>
      <c r="I3329" s="133">
        <v>227573</v>
      </c>
      <c r="J3329" s="133" t="s">
        <v>7553</v>
      </c>
      <c r="K3329" s="133" t="s">
        <v>545</v>
      </c>
      <c r="L3329" s="135" t="str">
        <f t="shared" si="102"/>
        <v>UA</v>
      </c>
      <c r="M3329" s="131">
        <f t="shared" si="103"/>
        <v>0</v>
      </c>
      <c r="P3329" s="136"/>
      <c r="Q3329" s="136"/>
      <c r="R3329" s="136"/>
      <c r="S3329" s="136"/>
      <c r="T3329"/>
      <c r="U3329" s="136"/>
      <c r="V3329" s="136"/>
      <c r="W3329"/>
      <c r="X3329" s="136"/>
      <c r="Y3329" s="136"/>
      <c r="Z3329" s="136"/>
      <c r="AA3329" s="136"/>
      <c r="AB3329" s="136"/>
      <c r="AC3329" s="136"/>
      <c r="AD3329" s="136"/>
      <c r="AE3329" s="136"/>
      <c r="AF3329" s="136"/>
      <c r="AG3329" s="136"/>
      <c r="AH3329" s="136"/>
      <c r="AI3329" s="136"/>
    </row>
    <row r="3330" spans="1:35" ht="15" x14ac:dyDescent="0.25">
      <c r="A3330" s="133">
        <v>530000</v>
      </c>
      <c r="B3330" s="133" t="s">
        <v>7540</v>
      </c>
      <c r="C3330" s="133">
        <v>5</v>
      </c>
      <c r="D3330" s="133" t="s">
        <v>7474</v>
      </c>
      <c r="E3330" s="133">
        <v>530</v>
      </c>
      <c r="F3330" s="133" t="s">
        <v>7540</v>
      </c>
      <c r="G3330" s="133">
        <v>53000</v>
      </c>
      <c r="H3330" s="133" t="s">
        <v>7540</v>
      </c>
      <c r="I3330" s="133">
        <v>336952</v>
      </c>
      <c r="J3330" s="133" t="s">
        <v>7555</v>
      </c>
      <c r="K3330" s="133" t="s">
        <v>884</v>
      </c>
      <c r="L3330" s="135" t="str">
        <f t="shared" si="102"/>
        <v>UA</v>
      </c>
      <c r="M3330" s="131">
        <f t="shared" si="103"/>
        <v>0</v>
      </c>
      <c r="P3330" s="136"/>
      <c r="Q3330" s="136"/>
      <c r="R3330" s="136"/>
      <c r="S3330" s="136"/>
      <c r="T3330"/>
      <c r="U3330" s="136"/>
      <c r="V3330" s="136"/>
      <c r="W3330"/>
      <c r="X3330" s="136"/>
      <c r="Y3330" s="136"/>
      <c r="Z3330" s="136"/>
      <c r="AA3330" s="136"/>
      <c r="AB3330" s="136"/>
      <c r="AC3330" s="136"/>
      <c r="AD3330" s="136"/>
      <c r="AE3330" s="136"/>
      <c r="AF3330" s="136"/>
      <c r="AG3330" s="136"/>
      <c r="AH3330" s="136"/>
      <c r="AI3330" s="136"/>
    </row>
    <row r="3331" spans="1:35" ht="15" x14ac:dyDescent="0.25">
      <c r="A3331" s="133">
        <v>530000</v>
      </c>
      <c r="B3331" s="133" t="s">
        <v>7540</v>
      </c>
      <c r="C3331" s="133">
        <v>5</v>
      </c>
      <c r="D3331" s="133" t="s">
        <v>7474</v>
      </c>
      <c r="E3331" s="133">
        <v>530</v>
      </c>
      <c r="F3331" s="133" t="s">
        <v>7540</v>
      </c>
      <c r="G3331" s="133">
        <v>53000</v>
      </c>
      <c r="H3331" s="133" t="s">
        <v>7540</v>
      </c>
      <c r="I3331" s="133">
        <v>336971</v>
      </c>
      <c r="J3331" s="133" t="s">
        <v>7557</v>
      </c>
      <c r="K3331" s="133" t="s">
        <v>884</v>
      </c>
      <c r="L3331" s="135" t="str">
        <f t="shared" si="102"/>
        <v>UA</v>
      </c>
      <c r="M3331" s="131">
        <f t="shared" si="103"/>
        <v>0</v>
      </c>
      <c r="P3331" s="136"/>
      <c r="Q3331" s="136"/>
      <c r="R3331" s="136"/>
      <c r="S3331" s="136"/>
      <c r="T3331"/>
      <c r="U3331" s="136"/>
      <c r="V3331" s="136"/>
      <c r="W3331"/>
      <c r="X3331" s="136"/>
      <c r="Y3331" s="136"/>
      <c r="Z3331" s="136"/>
      <c r="AA3331" s="136"/>
      <c r="AB3331" s="136"/>
      <c r="AC3331" s="136"/>
      <c r="AD3331" s="136"/>
      <c r="AE3331" s="136"/>
      <c r="AF3331" s="136"/>
      <c r="AG3331" s="136"/>
      <c r="AH3331" s="136"/>
      <c r="AI3331" s="136"/>
    </row>
    <row r="3332" spans="1:35" ht="15" x14ac:dyDescent="0.25">
      <c r="A3332" s="133">
        <v>550000</v>
      </c>
      <c r="B3332" s="133" t="s">
        <v>7559</v>
      </c>
      <c r="C3332" s="133">
        <v>5</v>
      </c>
      <c r="D3332" s="133" t="s">
        <v>7474</v>
      </c>
      <c r="E3332" s="133">
        <v>550</v>
      </c>
      <c r="F3332" s="133" t="s">
        <v>7559</v>
      </c>
      <c r="G3332" s="133">
        <v>55000</v>
      </c>
      <c r="H3332" s="133" t="s">
        <v>7559</v>
      </c>
      <c r="I3332" s="133"/>
      <c r="J3332" s="133"/>
      <c r="K3332" s="133"/>
      <c r="L3332" s="135" t="str">
        <f t="shared" si="102"/>
        <v>UA</v>
      </c>
      <c r="M3332" s="131">
        <f t="shared" si="103"/>
        <v>0</v>
      </c>
      <c r="P3332" s="136"/>
      <c r="Q3332" s="136"/>
      <c r="R3332" s="136"/>
      <c r="S3332" s="136"/>
      <c r="T3332"/>
      <c r="U3332" s="136"/>
      <c r="V3332" s="136"/>
      <c r="W3332"/>
      <c r="X3332" s="136"/>
      <c r="Y3332" s="136"/>
      <c r="Z3332" s="136"/>
      <c r="AA3332" s="136"/>
      <c r="AB3332" s="136"/>
      <c r="AC3332" s="136"/>
      <c r="AD3332" s="136"/>
      <c r="AE3332" s="136"/>
      <c r="AF3332" s="136"/>
      <c r="AG3332" s="136"/>
      <c r="AH3332" s="136"/>
      <c r="AI3332" s="136"/>
    </row>
    <row r="3333" spans="1:35" ht="15" x14ac:dyDescent="0.25">
      <c r="A3333" s="133">
        <v>550050</v>
      </c>
      <c r="B3333" s="133" t="s">
        <v>7563</v>
      </c>
      <c r="C3333" s="133">
        <v>5</v>
      </c>
      <c r="D3333" s="133" t="s">
        <v>7474</v>
      </c>
      <c r="E3333" s="133">
        <v>550</v>
      </c>
      <c r="F3333" s="133" t="s">
        <v>7559</v>
      </c>
      <c r="G3333" s="133">
        <v>55015</v>
      </c>
      <c r="H3333" s="133" t="s">
        <v>7562</v>
      </c>
      <c r="I3333" s="133"/>
      <c r="J3333" s="133"/>
      <c r="K3333" s="133"/>
      <c r="L3333" s="135" t="str">
        <f t="shared" ref="L3333:L3396" si="104">IF(K3333=102,"AA102",IF(K3333=103,"AA103",VLOOKUP(C3333,$AJ$5:$AK$13,2,0)))</f>
        <v>UA</v>
      </c>
      <c r="M3333" s="131">
        <f t="shared" si="103"/>
        <v>0</v>
      </c>
      <c r="P3333" s="136"/>
      <c r="Q3333" s="136"/>
      <c r="R3333" s="136"/>
      <c r="S3333" s="136"/>
      <c r="T3333"/>
      <c r="U3333" s="136"/>
      <c r="V3333" s="136"/>
      <c r="W3333"/>
      <c r="X3333" s="136"/>
      <c r="Y3333" s="136"/>
      <c r="Z3333" s="136"/>
      <c r="AA3333" s="136"/>
      <c r="AB3333" s="136"/>
      <c r="AC3333" s="136"/>
      <c r="AD3333" s="136"/>
      <c r="AE3333" s="136"/>
      <c r="AF3333" s="136"/>
      <c r="AG3333" s="136"/>
      <c r="AH3333" s="136"/>
      <c r="AI3333" s="136"/>
    </row>
    <row r="3334" spans="1:35" ht="15" x14ac:dyDescent="0.25">
      <c r="A3334" s="133">
        <v>550150</v>
      </c>
      <c r="B3334" s="133" t="s">
        <v>7562</v>
      </c>
      <c r="C3334" s="133">
        <v>5</v>
      </c>
      <c r="D3334" s="133" t="s">
        <v>7474</v>
      </c>
      <c r="E3334" s="133">
        <v>550</v>
      </c>
      <c r="F3334" s="133" t="s">
        <v>7559</v>
      </c>
      <c r="G3334" s="133">
        <v>55015</v>
      </c>
      <c r="H3334" s="133" t="s">
        <v>7562</v>
      </c>
      <c r="I3334" s="133"/>
      <c r="J3334" s="133"/>
      <c r="K3334" s="133"/>
      <c r="L3334" s="135" t="str">
        <f t="shared" si="104"/>
        <v>UA</v>
      </c>
      <c r="M3334" s="131">
        <f t="shared" ref="M3334:M3397" si="105">VLOOKUP(H3334,$W$5:$X$227,2,FALSE)</f>
        <v>0</v>
      </c>
      <c r="P3334" s="136"/>
      <c r="Q3334" s="136"/>
      <c r="R3334" s="136"/>
      <c r="S3334" s="136"/>
      <c r="T3334"/>
      <c r="U3334" s="136"/>
      <c r="V3334" s="136"/>
      <c r="W3334"/>
      <c r="X3334" s="136"/>
      <c r="Y3334" s="136"/>
      <c r="Z3334" s="136"/>
      <c r="AA3334" s="136"/>
      <c r="AB3334" s="136"/>
      <c r="AC3334" s="136"/>
      <c r="AD3334" s="136"/>
      <c r="AE3334" s="136"/>
      <c r="AF3334" s="136"/>
      <c r="AG3334" s="136"/>
      <c r="AH3334" s="136"/>
      <c r="AI3334" s="136"/>
    </row>
    <row r="3335" spans="1:35" ht="15" x14ac:dyDescent="0.25">
      <c r="A3335" s="133">
        <v>550850</v>
      </c>
      <c r="B3335" s="133" t="s">
        <v>7564</v>
      </c>
      <c r="C3335" s="133">
        <v>5</v>
      </c>
      <c r="D3335" s="133" t="s">
        <v>7474</v>
      </c>
      <c r="E3335" s="133">
        <v>550</v>
      </c>
      <c r="F3335" s="133" t="s">
        <v>7559</v>
      </c>
      <c r="G3335" s="133">
        <v>55015</v>
      </c>
      <c r="H3335" s="133" t="s">
        <v>7562</v>
      </c>
      <c r="I3335" s="133"/>
      <c r="J3335" s="133"/>
      <c r="K3335" s="133"/>
      <c r="L3335" s="135" t="str">
        <f t="shared" si="104"/>
        <v>UA</v>
      </c>
      <c r="M3335" s="131">
        <f t="shared" si="105"/>
        <v>0</v>
      </c>
      <c r="P3335" s="136"/>
      <c r="Q3335" s="136"/>
      <c r="R3335" s="136"/>
      <c r="S3335" s="136"/>
      <c r="T3335"/>
      <c r="U3335" s="136"/>
      <c r="V3335" s="136"/>
      <c r="W3335"/>
      <c r="X3335" s="136"/>
      <c r="Y3335" s="136"/>
      <c r="Z3335" s="136"/>
      <c r="AA3335" s="136"/>
      <c r="AB3335" s="136"/>
      <c r="AC3335" s="136"/>
      <c r="AD3335" s="136"/>
      <c r="AE3335" s="136"/>
      <c r="AF3335" s="136"/>
      <c r="AG3335" s="136"/>
      <c r="AH3335" s="136"/>
      <c r="AI3335" s="136"/>
    </row>
    <row r="3336" spans="1:35" ht="15" x14ac:dyDescent="0.25">
      <c r="A3336" s="133">
        <v>550450</v>
      </c>
      <c r="B3336" s="133" t="s">
        <v>7567</v>
      </c>
      <c r="C3336" s="133">
        <v>5</v>
      </c>
      <c r="D3336" s="133" t="s">
        <v>7474</v>
      </c>
      <c r="E3336" s="133">
        <v>550</v>
      </c>
      <c r="F3336" s="133" t="s">
        <v>7559</v>
      </c>
      <c r="G3336" s="133">
        <v>55045</v>
      </c>
      <c r="H3336" s="133" t="s">
        <v>7566</v>
      </c>
      <c r="I3336" s="133"/>
      <c r="J3336" s="133"/>
      <c r="K3336" s="133"/>
      <c r="L3336" s="135" t="str">
        <f t="shared" si="104"/>
        <v>UA</v>
      </c>
      <c r="M3336" s="131">
        <f t="shared" si="105"/>
        <v>0</v>
      </c>
      <c r="P3336" s="136"/>
      <c r="Q3336" s="136"/>
      <c r="R3336" s="136"/>
      <c r="S3336" s="136"/>
      <c r="T3336"/>
      <c r="U3336" s="136"/>
      <c r="V3336" s="136"/>
      <c r="W3336"/>
      <c r="X3336" s="136"/>
      <c r="Y3336" s="136"/>
      <c r="Z3336" s="136"/>
      <c r="AA3336" s="136"/>
      <c r="AB3336" s="136"/>
      <c r="AC3336" s="136"/>
      <c r="AD3336" s="136"/>
      <c r="AE3336" s="136"/>
      <c r="AF3336" s="136"/>
      <c r="AG3336" s="136"/>
      <c r="AH3336" s="136"/>
      <c r="AI3336" s="136"/>
    </row>
    <row r="3337" spans="1:35" ht="15" x14ac:dyDescent="0.25">
      <c r="A3337" s="133">
        <v>550500</v>
      </c>
      <c r="B3337" s="133" t="s">
        <v>7568</v>
      </c>
      <c r="C3337" s="133">
        <v>5</v>
      </c>
      <c r="D3337" s="133" t="s">
        <v>7474</v>
      </c>
      <c r="E3337" s="133">
        <v>550</v>
      </c>
      <c r="F3337" s="133" t="s">
        <v>7559</v>
      </c>
      <c r="G3337" s="133">
        <v>55045</v>
      </c>
      <c r="H3337" s="133" t="s">
        <v>7566</v>
      </c>
      <c r="I3337" s="133"/>
      <c r="J3337" s="133"/>
      <c r="K3337" s="133"/>
      <c r="L3337" s="135" t="str">
        <f t="shared" si="104"/>
        <v>UA</v>
      </c>
      <c r="M3337" s="131">
        <f t="shared" si="105"/>
        <v>0</v>
      </c>
      <c r="P3337" s="136"/>
      <c r="Q3337" s="136"/>
      <c r="R3337" s="136"/>
      <c r="S3337" s="136"/>
      <c r="T3337"/>
      <c r="U3337" s="136"/>
      <c r="V3337" s="136"/>
      <c r="W3337"/>
      <c r="X3337" s="136"/>
      <c r="Y3337" s="136"/>
      <c r="Z3337" s="136"/>
      <c r="AA3337" s="136"/>
      <c r="AB3337" s="136"/>
      <c r="AC3337" s="136"/>
      <c r="AD3337" s="136"/>
      <c r="AE3337" s="136"/>
      <c r="AF3337" s="136"/>
      <c r="AG3337" s="136"/>
      <c r="AH3337" s="136"/>
      <c r="AI3337" s="136"/>
    </row>
    <row r="3338" spans="1:35" ht="15" x14ac:dyDescent="0.25">
      <c r="A3338" s="133">
        <v>550650</v>
      </c>
      <c r="B3338" s="133" t="s">
        <v>7571</v>
      </c>
      <c r="C3338" s="133">
        <v>5</v>
      </c>
      <c r="D3338" s="133" t="s">
        <v>7474</v>
      </c>
      <c r="E3338" s="133">
        <v>550</v>
      </c>
      <c r="F3338" s="133" t="s">
        <v>7559</v>
      </c>
      <c r="G3338" s="133">
        <v>55065</v>
      </c>
      <c r="H3338" s="133" t="s">
        <v>7570</v>
      </c>
      <c r="I3338" s="133"/>
      <c r="J3338" s="133"/>
      <c r="K3338" s="133"/>
      <c r="L3338" s="135" t="str">
        <f t="shared" si="104"/>
        <v>UA</v>
      </c>
      <c r="M3338" s="131">
        <f t="shared" si="105"/>
        <v>0</v>
      </c>
      <c r="P3338" s="136"/>
      <c r="Q3338" s="136"/>
      <c r="R3338" s="136"/>
      <c r="S3338" s="136"/>
      <c r="T3338"/>
      <c r="U3338" s="136"/>
      <c r="V3338" s="136"/>
      <c r="W3338"/>
      <c r="X3338" s="136"/>
      <c r="Y3338" s="136"/>
      <c r="Z3338" s="136"/>
      <c r="AA3338" s="136"/>
      <c r="AB3338" s="136"/>
      <c r="AC3338" s="136"/>
      <c r="AD3338" s="136"/>
      <c r="AE3338" s="136"/>
      <c r="AF3338" s="136"/>
      <c r="AG3338" s="136"/>
      <c r="AH3338" s="136"/>
      <c r="AI3338" s="136"/>
    </row>
    <row r="3339" spans="1:35" ht="15" x14ac:dyDescent="0.25">
      <c r="A3339" s="133">
        <v>550700</v>
      </c>
      <c r="B3339" s="133" t="s">
        <v>7573</v>
      </c>
      <c r="C3339" s="133">
        <v>5</v>
      </c>
      <c r="D3339" s="133" t="s">
        <v>7474</v>
      </c>
      <c r="E3339" s="133">
        <v>550</v>
      </c>
      <c r="F3339" s="133" t="s">
        <v>7559</v>
      </c>
      <c r="G3339" s="133">
        <v>55070</v>
      </c>
      <c r="H3339" s="133" t="s">
        <v>7573</v>
      </c>
      <c r="I3339" s="133"/>
      <c r="J3339" s="133"/>
      <c r="K3339" s="133"/>
      <c r="L3339" s="135" t="str">
        <f t="shared" si="104"/>
        <v>UA</v>
      </c>
      <c r="M3339" s="131">
        <f t="shared" si="105"/>
        <v>0</v>
      </c>
      <c r="P3339" s="136"/>
      <c r="Q3339" s="136"/>
      <c r="R3339" s="136"/>
      <c r="S3339" s="136"/>
      <c r="T3339"/>
      <c r="U3339" s="136"/>
      <c r="V3339" s="136"/>
      <c r="W3339"/>
      <c r="X3339" s="136"/>
      <c r="Y3339" s="136"/>
      <c r="Z3339" s="136"/>
      <c r="AA3339" s="136"/>
      <c r="AB3339" s="136"/>
      <c r="AC3339" s="136"/>
      <c r="AD3339" s="136"/>
      <c r="AE3339" s="136"/>
      <c r="AF3339" s="136"/>
      <c r="AG3339" s="136"/>
      <c r="AH3339" s="136"/>
      <c r="AI3339" s="136"/>
    </row>
    <row r="3340" spans="1:35" ht="15" x14ac:dyDescent="0.25">
      <c r="A3340" s="133">
        <v>550800</v>
      </c>
      <c r="B3340" s="133" t="s">
        <v>7576</v>
      </c>
      <c r="C3340" s="133">
        <v>5</v>
      </c>
      <c r="D3340" s="133" t="s">
        <v>7474</v>
      </c>
      <c r="E3340" s="133">
        <v>550</v>
      </c>
      <c r="F3340" s="133" t="s">
        <v>7559</v>
      </c>
      <c r="G3340" s="133">
        <v>58000</v>
      </c>
      <c r="H3340" s="133" t="s">
        <v>7575</v>
      </c>
      <c r="I3340" s="133">
        <v>227329</v>
      </c>
      <c r="J3340" s="133" t="s">
        <v>7578</v>
      </c>
      <c r="K3340" s="133" t="s">
        <v>545</v>
      </c>
      <c r="L3340" s="135" t="str">
        <f t="shared" si="104"/>
        <v>UA</v>
      </c>
      <c r="M3340" s="131">
        <f t="shared" si="105"/>
        <v>0</v>
      </c>
      <c r="P3340" s="136"/>
      <c r="Q3340" s="136"/>
      <c r="R3340" s="136"/>
      <c r="S3340" s="136"/>
      <c r="T3340"/>
      <c r="U3340" s="136"/>
      <c r="V3340" s="136"/>
      <c r="W3340"/>
      <c r="X3340" s="136"/>
      <c r="Y3340" s="136"/>
      <c r="Z3340" s="136"/>
      <c r="AA3340" s="136"/>
      <c r="AB3340" s="136"/>
      <c r="AC3340" s="136"/>
      <c r="AD3340" s="136"/>
      <c r="AE3340" s="136"/>
      <c r="AF3340" s="136"/>
      <c r="AG3340" s="136"/>
      <c r="AH3340" s="136"/>
      <c r="AI3340" s="136"/>
    </row>
    <row r="3341" spans="1:35" ht="15" x14ac:dyDescent="0.25">
      <c r="A3341" s="133" t="s">
        <v>7579</v>
      </c>
      <c r="B3341" s="133" t="s">
        <v>7580</v>
      </c>
      <c r="C3341" s="133">
        <v>5</v>
      </c>
      <c r="D3341" s="133" t="s">
        <v>7474</v>
      </c>
      <c r="E3341" s="133">
        <v>550</v>
      </c>
      <c r="F3341" s="133" t="s">
        <v>7559</v>
      </c>
      <c r="G3341" s="133">
        <v>58000</v>
      </c>
      <c r="H3341" s="133" t="s">
        <v>7575</v>
      </c>
      <c r="I3341" s="133"/>
      <c r="J3341" s="133"/>
      <c r="K3341" s="133"/>
      <c r="L3341" s="135" t="str">
        <f t="shared" si="104"/>
        <v>UA</v>
      </c>
      <c r="M3341" s="131">
        <f t="shared" si="105"/>
        <v>0</v>
      </c>
      <c r="P3341" s="136"/>
      <c r="Q3341" s="136"/>
      <c r="R3341" s="136"/>
      <c r="S3341" s="136"/>
      <c r="T3341"/>
      <c r="U3341" s="136"/>
      <c r="V3341" s="136"/>
      <c r="W3341"/>
      <c r="X3341" s="136"/>
      <c r="Y3341" s="136"/>
      <c r="Z3341" s="136"/>
      <c r="AA3341" s="136"/>
      <c r="AB3341" s="136"/>
      <c r="AC3341" s="136"/>
      <c r="AD3341" s="136"/>
      <c r="AE3341" s="136"/>
      <c r="AF3341" s="136"/>
      <c r="AG3341" s="136"/>
      <c r="AH3341" s="136"/>
      <c r="AI3341" s="136"/>
    </row>
    <row r="3342" spans="1:35" ht="15" x14ac:dyDescent="0.25">
      <c r="A3342" s="133">
        <v>580000</v>
      </c>
      <c r="B3342" s="133" t="s">
        <v>7575</v>
      </c>
      <c r="C3342" s="133">
        <v>5</v>
      </c>
      <c r="D3342" s="133" t="s">
        <v>7474</v>
      </c>
      <c r="E3342" s="133">
        <v>550</v>
      </c>
      <c r="F3342" s="133" t="s">
        <v>7559</v>
      </c>
      <c r="G3342" s="133">
        <v>58000</v>
      </c>
      <c r="H3342" s="133" t="s">
        <v>7575</v>
      </c>
      <c r="I3342" s="133"/>
      <c r="J3342" s="133"/>
      <c r="K3342" s="133"/>
      <c r="L3342" s="135" t="str">
        <f t="shared" si="104"/>
        <v>UA</v>
      </c>
      <c r="M3342" s="131">
        <f t="shared" si="105"/>
        <v>0</v>
      </c>
      <c r="P3342" s="136"/>
      <c r="Q3342" s="136"/>
      <c r="R3342" s="136"/>
      <c r="S3342" s="136"/>
      <c r="T3342"/>
      <c r="U3342" s="136"/>
      <c r="V3342" s="136"/>
      <c r="W3342"/>
      <c r="X3342" s="136"/>
      <c r="Y3342" s="136"/>
      <c r="Z3342" s="136"/>
      <c r="AA3342" s="136"/>
      <c r="AB3342" s="136"/>
      <c r="AC3342" s="136"/>
      <c r="AD3342" s="136"/>
      <c r="AE3342" s="136"/>
      <c r="AF3342" s="136"/>
      <c r="AG3342" s="136"/>
      <c r="AH3342" s="136"/>
      <c r="AI3342" s="136"/>
    </row>
    <row r="3343" spans="1:35" ht="30" x14ac:dyDescent="0.25">
      <c r="A3343" s="133" t="s">
        <v>7581</v>
      </c>
      <c r="B3343" s="133" t="s">
        <v>7582</v>
      </c>
      <c r="C3343" s="133">
        <v>5</v>
      </c>
      <c r="D3343" s="133" t="s">
        <v>7474</v>
      </c>
      <c r="E3343" s="133">
        <v>550</v>
      </c>
      <c r="F3343" s="133" t="s">
        <v>7559</v>
      </c>
      <c r="G3343" s="133">
        <v>58000</v>
      </c>
      <c r="H3343" s="133" t="s">
        <v>7575</v>
      </c>
      <c r="I3343" s="133"/>
      <c r="J3343" s="133"/>
      <c r="K3343" s="133"/>
      <c r="L3343" s="135" t="str">
        <f t="shared" si="104"/>
        <v>UA</v>
      </c>
      <c r="M3343" s="131">
        <f t="shared" si="105"/>
        <v>0</v>
      </c>
      <c r="P3343" s="136"/>
      <c r="Q3343" s="136"/>
      <c r="R3343" s="136"/>
      <c r="S3343" s="136"/>
      <c r="T3343"/>
      <c r="U3343" s="136"/>
      <c r="V3343" s="136"/>
      <c r="W3343"/>
      <c r="X3343" s="136"/>
      <c r="Y3343" s="136"/>
      <c r="Z3343" s="136"/>
      <c r="AA3343" s="136"/>
      <c r="AB3343" s="136"/>
      <c r="AC3343" s="136"/>
      <c r="AD3343" s="136"/>
      <c r="AE3343" s="136"/>
      <c r="AF3343" s="136"/>
      <c r="AG3343" s="136"/>
      <c r="AH3343" s="136"/>
      <c r="AI3343" s="136"/>
    </row>
    <row r="3344" spans="1:35" ht="15" x14ac:dyDescent="0.25">
      <c r="A3344" s="133">
        <v>530010</v>
      </c>
      <c r="B3344" s="133" t="s">
        <v>7584</v>
      </c>
      <c r="C3344" s="133">
        <v>5</v>
      </c>
      <c r="D3344" s="133" t="s">
        <v>7474</v>
      </c>
      <c r="E3344" s="133">
        <v>550</v>
      </c>
      <c r="F3344" s="133" t="s">
        <v>7559</v>
      </c>
      <c r="G3344" s="133">
        <v>59500</v>
      </c>
      <c r="H3344" s="133" t="s">
        <v>7584</v>
      </c>
      <c r="I3344" s="133">
        <v>109632</v>
      </c>
      <c r="J3344" s="133" t="s">
        <v>7586</v>
      </c>
      <c r="K3344" s="133" t="s">
        <v>538</v>
      </c>
      <c r="L3344" s="135" t="str">
        <f t="shared" si="104"/>
        <v>UA</v>
      </c>
      <c r="M3344" s="131">
        <f t="shared" si="105"/>
        <v>0</v>
      </c>
      <c r="P3344" s="136"/>
      <c r="Q3344" s="136"/>
      <c r="R3344" s="136"/>
      <c r="S3344" s="136"/>
      <c r="T3344"/>
      <c r="U3344" s="136"/>
      <c r="V3344" s="136"/>
      <c r="W3344"/>
      <c r="X3344" s="136"/>
      <c r="Y3344" s="136"/>
      <c r="Z3344" s="136"/>
      <c r="AA3344" s="136"/>
      <c r="AB3344" s="136"/>
      <c r="AC3344" s="136"/>
      <c r="AD3344" s="136"/>
      <c r="AE3344" s="136"/>
      <c r="AF3344" s="136"/>
      <c r="AG3344" s="136"/>
      <c r="AH3344" s="136"/>
      <c r="AI3344" s="136"/>
    </row>
    <row r="3345" spans="1:35" ht="15" x14ac:dyDescent="0.25">
      <c r="A3345" s="133">
        <v>530010</v>
      </c>
      <c r="B3345" s="133" t="s">
        <v>7584</v>
      </c>
      <c r="C3345" s="133">
        <v>5</v>
      </c>
      <c r="D3345" s="133" t="s">
        <v>7474</v>
      </c>
      <c r="E3345" s="133">
        <v>550</v>
      </c>
      <c r="F3345" s="133" t="s">
        <v>7559</v>
      </c>
      <c r="G3345" s="133">
        <v>59500</v>
      </c>
      <c r="H3345" s="133" t="s">
        <v>7584</v>
      </c>
      <c r="I3345" s="133">
        <v>227575</v>
      </c>
      <c r="J3345" s="133" t="s">
        <v>7588</v>
      </c>
      <c r="K3345" s="133" t="s">
        <v>545</v>
      </c>
      <c r="L3345" s="135" t="str">
        <f t="shared" si="104"/>
        <v>UA</v>
      </c>
      <c r="M3345" s="131">
        <f t="shared" si="105"/>
        <v>0</v>
      </c>
      <c r="P3345" s="136"/>
      <c r="Q3345" s="136"/>
      <c r="R3345" s="136"/>
      <c r="S3345" s="136"/>
      <c r="T3345"/>
      <c r="U3345" s="136"/>
      <c r="V3345" s="136"/>
      <c r="W3345"/>
      <c r="X3345" s="136"/>
      <c r="Y3345" s="136"/>
      <c r="Z3345" s="136"/>
      <c r="AA3345" s="136"/>
      <c r="AB3345" s="136"/>
      <c r="AC3345" s="136"/>
      <c r="AD3345" s="136"/>
      <c r="AE3345" s="136"/>
      <c r="AF3345" s="136"/>
      <c r="AG3345" s="136"/>
      <c r="AH3345" s="136"/>
      <c r="AI3345" s="136"/>
    </row>
    <row r="3346" spans="1:35" ht="30" x14ac:dyDescent="0.25">
      <c r="A3346" s="133">
        <v>550550</v>
      </c>
      <c r="B3346" s="133" t="s">
        <v>7592</v>
      </c>
      <c r="C3346" s="133">
        <v>5</v>
      </c>
      <c r="D3346" s="133" t="s">
        <v>7474</v>
      </c>
      <c r="E3346" s="133">
        <v>560</v>
      </c>
      <c r="F3346" s="133" t="s">
        <v>7590</v>
      </c>
      <c r="G3346" s="133">
        <v>55055</v>
      </c>
      <c r="H3346" s="133" t="s">
        <v>7592</v>
      </c>
      <c r="I3346" s="133"/>
      <c r="J3346" s="133"/>
      <c r="K3346" s="133"/>
      <c r="L3346" s="135" t="str">
        <f t="shared" si="104"/>
        <v>UA</v>
      </c>
      <c r="M3346" s="131">
        <f t="shared" si="105"/>
        <v>0</v>
      </c>
      <c r="P3346" s="136"/>
      <c r="Q3346" s="136"/>
      <c r="R3346" s="136"/>
      <c r="S3346" s="136"/>
      <c r="T3346"/>
      <c r="U3346" s="136"/>
      <c r="V3346" s="136"/>
      <c r="W3346"/>
      <c r="X3346" s="136"/>
      <c r="Y3346" s="136"/>
      <c r="Z3346" s="136"/>
      <c r="AA3346" s="136"/>
      <c r="AB3346" s="136"/>
      <c r="AC3346" s="136"/>
      <c r="AD3346" s="136"/>
      <c r="AE3346" s="136"/>
      <c r="AF3346" s="136"/>
      <c r="AG3346" s="136"/>
      <c r="AH3346" s="136"/>
      <c r="AI3346" s="136"/>
    </row>
    <row r="3347" spans="1:35" ht="30" x14ac:dyDescent="0.25">
      <c r="A3347" s="133" t="s">
        <v>7594</v>
      </c>
      <c r="B3347" s="133" t="s">
        <v>7595</v>
      </c>
      <c r="C3347" s="133">
        <v>5</v>
      </c>
      <c r="D3347" s="133" t="s">
        <v>7474</v>
      </c>
      <c r="E3347" s="133">
        <v>560</v>
      </c>
      <c r="F3347" s="133" t="s">
        <v>7590</v>
      </c>
      <c r="G3347" s="133">
        <v>56000</v>
      </c>
      <c r="H3347" s="133" t="s">
        <v>7590</v>
      </c>
      <c r="I3347" s="133"/>
      <c r="J3347" s="133"/>
      <c r="K3347" s="133"/>
      <c r="L3347" s="135" t="str">
        <f t="shared" si="104"/>
        <v>UA</v>
      </c>
      <c r="M3347" s="131">
        <f t="shared" si="105"/>
        <v>0</v>
      </c>
      <c r="P3347" s="136"/>
      <c r="Q3347" s="136"/>
      <c r="R3347" s="136"/>
      <c r="S3347" s="136"/>
      <c r="T3347"/>
      <c r="U3347" s="136"/>
      <c r="V3347" s="136"/>
      <c r="W3347"/>
      <c r="X3347" s="136"/>
      <c r="Y3347" s="136"/>
      <c r="Z3347" s="136"/>
      <c r="AA3347" s="136"/>
      <c r="AB3347" s="136"/>
      <c r="AC3347" s="136"/>
      <c r="AD3347" s="136"/>
      <c r="AE3347" s="136"/>
      <c r="AF3347" s="136"/>
      <c r="AG3347" s="136"/>
      <c r="AH3347" s="136"/>
      <c r="AI3347" s="136"/>
    </row>
    <row r="3348" spans="1:35" ht="15" x14ac:dyDescent="0.25">
      <c r="A3348" s="133">
        <v>600000</v>
      </c>
      <c r="B3348" s="133" t="s">
        <v>7597</v>
      </c>
      <c r="C3348" s="133">
        <v>6</v>
      </c>
      <c r="D3348" s="133" t="s">
        <v>7597</v>
      </c>
      <c r="E3348" s="133">
        <v>600</v>
      </c>
      <c r="F3348" s="133" t="s">
        <v>7597</v>
      </c>
      <c r="G3348" s="133">
        <v>60000</v>
      </c>
      <c r="H3348" s="133" t="s">
        <v>7597</v>
      </c>
      <c r="I3348" s="133">
        <v>109035</v>
      </c>
      <c r="J3348" s="133" t="s">
        <v>7601</v>
      </c>
      <c r="K3348" s="133" t="s">
        <v>538</v>
      </c>
      <c r="L3348" s="135" t="str">
        <f t="shared" si="104"/>
        <v>FA</v>
      </c>
      <c r="M3348" s="131">
        <f t="shared" si="105"/>
        <v>0</v>
      </c>
      <c r="P3348" s="136"/>
      <c r="Q3348" s="136"/>
      <c r="R3348" s="136"/>
      <c r="S3348" s="136"/>
      <c r="T3348"/>
      <c r="U3348" s="136"/>
      <c r="V3348" s="136"/>
      <c r="W3348"/>
      <c r="X3348" s="136"/>
      <c r="Y3348" s="136"/>
      <c r="Z3348" s="136"/>
      <c r="AA3348" s="136"/>
      <c r="AB3348" s="136"/>
      <c r="AC3348" s="136"/>
      <c r="AD3348" s="136"/>
      <c r="AE3348" s="136"/>
      <c r="AF3348" s="136"/>
      <c r="AG3348" s="136"/>
      <c r="AH3348" s="136"/>
      <c r="AI3348" s="136"/>
    </row>
    <row r="3349" spans="1:35" ht="15" x14ac:dyDescent="0.25">
      <c r="A3349" s="133">
        <v>600000</v>
      </c>
      <c r="B3349" s="133" t="s">
        <v>7597</v>
      </c>
      <c r="C3349" s="133">
        <v>6</v>
      </c>
      <c r="D3349" s="133" t="s">
        <v>7597</v>
      </c>
      <c r="E3349" s="133">
        <v>600</v>
      </c>
      <c r="F3349" s="133" t="s">
        <v>7597</v>
      </c>
      <c r="G3349" s="133">
        <v>60000</v>
      </c>
      <c r="H3349" s="133" t="s">
        <v>7597</v>
      </c>
      <c r="I3349" s="133">
        <v>227570</v>
      </c>
      <c r="J3349" s="133" t="s">
        <v>7601</v>
      </c>
      <c r="K3349" s="133" t="s">
        <v>545</v>
      </c>
      <c r="L3349" s="135" t="str">
        <f t="shared" si="104"/>
        <v>FA</v>
      </c>
      <c r="M3349" s="131">
        <f t="shared" si="105"/>
        <v>0</v>
      </c>
      <c r="P3349" s="136"/>
      <c r="Q3349" s="136"/>
      <c r="R3349" s="136"/>
      <c r="S3349" s="136"/>
      <c r="T3349"/>
      <c r="U3349" s="136"/>
      <c r="V3349" s="136"/>
      <c r="W3349"/>
      <c r="X3349" s="136"/>
      <c r="Y3349" s="136"/>
      <c r="Z3349" s="136"/>
      <c r="AA3349" s="136"/>
      <c r="AB3349" s="136"/>
      <c r="AC3349" s="136"/>
      <c r="AD3349" s="136"/>
      <c r="AE3349" s="136"/>
      <c r="AF3349" s="136"/>
      <c r="AG3349" s="136"/>
      <c r="AH3349" s="136"/>
      <c r="AI3349" s="136"/>
    </row>
    <row r="3350" spans="1:35" ht="15" x14ac:dyDescent="0.25">
      <c r="A3350" s="133" t="s">
        <v>7603</v>
      </c>
      <c r="B3350" s="133" t="s">
        <v>7604</v>
      </c>
      <c r="C3350" s="133">
        <v>6</v>
      </c>
      <c r="D3350" s="133" t="s">
        <v>7597</v>
      </c>
      <c r="E3350" s="133">
        <v>600</v>
      </c>
      <c r="F3350" s="133" t="s">
        <v>7597</v>
      </c>
      <c r="G3350" s="133">
        <v>60000</v>
      </c>
      <c r="H3350" s="133" t="s">
        <v>7597</v>
      </c>
      <c r="I3350" s="133"/>
      <c r="J3350" s="133"/>
      <c r="K3350" s="133"/>
      <c r="L3350" s="135" t="str">
        <f t="shared" si="104"/>
        <v>FA</v>
      </c>
      <c r="M3350" s="131">
        <f t="shared" si="105"/>
        <v>0</v>
      </c>
      <c r="P3350" s="136"/>
      <c r="Q3350" s="136"/>
      <c r="R3350" s="136"/>
      <c r="S3350" s="136"/>
      <c r="T3350"/>
      <c r="U3350" s="136"/>
      <c r="V3350" s="136"/>
      <c r="W3350"/>
      <c r="X3350" s="136"/>
      <c r="Y3350" s="136"/>
      <c r="Z3350" s="136"/>
      <c r="AA3350" s="136"/>
      <c r="AB3350" s="136"/>
      <c r="AC3350" s="136"/>
      <c r="AD3350" s="136"/>
      <c r="AE3350" s="136"/>
      <c r="AF3350" s="136"/>
      <c r="AG3350" s="136"/>
      <c r="AH3350" s="136"/>
      <c r="AI3350" s="136"/>
    </row>
    <row r="3351" spans="1:35" ht="15" x14ac:dyDescent="0.25">
      <c r="A3351" s="133">
        <v>605000</v>
      </c>
      <c r="B3351" s="133" t="s">
        <v>7606</v>
      </c>
      <c r="C3351" s="133">
        <v>6</v>
      </c>
      <c r="D3351" s="133" t="s">
        <v>7597</v>
      </c>
      <c r="E3351" s="133">
        <v>605</v>
      </c>
      <c r="F3351" s="133" t="s">
        <v>7606</v>
      </c>
      <c r="G3351" s="133">
        <v>60500</v>
      </c>
      <c r="H3351" s="133" t="s">
        <v>7606</v>
      </c>
      <c r="I3351" s="133">
        <v>109030</v>
      </c>
      <c r="J3351" s="133" t="s">
        <v>7606</v>
      </c>
      <c r="K3351" s="133" t="s">
        <v>538</v>
      </c>
      <c r="L3351" s="135" t="str">
        <f t="shared" si="104"/>
        <v>FA</v>
      </c>
      <c r="M3351" s="131">
        <f t="shared" si="105"/>
        <v>0</v>
      </c>
      <c r="P3351" s="136"/>
      <c r="Q3351" s="136"/>
      <c r="R3351" s="136"/>
      <c r="S3351" s="136"/>
      <c r="T3351"/>
      <c r="U3351" s="136"/>
      <c r="V3351" s="136"/>
      <c r="W3351"/>
      <c r="X3351" s="136"/>
      <c r="Y3351" s="136"/>
      <c r="Z3351" s="136"/>
      <c r="AA3351" s="136"/>
      <c r="AB3351" s="136"/>
      <c r="AC3351" s="136"/>
      <c r="AD3351" s="136"/>
      <c r="AE3351" s="136"/>
      <c r="AF3351" s="136"/>
      <c r="AG3351" s="136"/>
      <c r="AH3351" s="136"/>
      <c r="AI3351" s="136"/>
    </row>
    <row r="3352" spans="1:35" ht="15" x14ac:dyDescent="0.25">
      <c r="A3352" s="133">
        <v>605000</v>
      </c>
      <c r="B3352" s="133" t="s">
        <v>7606</v>
      </c>
      <c r="C3352" s="133">
        <v>6</v>
      </c>
      <c r="D3352" s="133" t="s">
        <v>7597</v>
      </c>
      <c r="E3352" s="133">
        <v>605</v>
      </c>
      <c r="F3352" s="133" t="s">
        <v>7606</v>
      </c>
      <c r="G3352" s="133">
        <v>60500</v>
      </c>
      <c r="H3352" s="133" t="s">
        <v>7606</v>
      </c>
      <c r="I3352" s="133">
        <v>109033</v>
      </c>
      <c r="J3352" s="133" t="s">
        <v>7610</v>
      </c>
      <c r="K3352" s="133" t="s">
        <v>538</v>
      </c>
      <c r="L3352" s="135" t="str">
        <f t="shared" si="104"/>
        <v>FA</v>
      </c>
      <c r="M3352" s="131">
        <f t="shared" si="105"/>
        <v>0</v>
      </c>
      <c r="P3352" s="136"/>
      <c r="Q3352" s="136"/>
      <c r="R3352" s="136"/>
      <c r="S3352" s="136"/>
      <c r="T3352"/>
      <c r="U3352" s="136"/>
      <c r="V3352" s="136"/>
      <c r="W3352"/>
      <c r="X3352" s="136"/>
      <c r="Y3352" s="136"/>
      <c r="Z3352" s="136"/>
      <c r="AA3352" s="136"/>
      <c r="AB3352" s="136"/>
      <c r="AC3352" s="136"/>
      <c r="AD3352" s="136"/>
      <c r="AE3352" s="136"/>
      <c r="AF3352" s="136"/>
      <c r="AG3352" s="136"/>
      <c r="AH3352" s="136"/>
      <c r="AI3352" s="136"/>
    </row>
    <row r="3353" spans="1:35" ht="15" x14ac:dyDescent="0.25">
      <c r="A3353" s="133">
        <v>605000</v>
      </c>
      <c r="B3353" s="133" t="s">
        <v>7606</v>
      </c>
      <c r="C3353" s="133">
        <v>6</v>
      </c>
      <c r="D3353" s="133" t="s">
        <v>7597</v>
      </c>
      <c r="E3353" s="133">
        <v>605</v>
      </c>
      <c r="F3353" s="133" t="s">
        <v>7606</v>
      </c>
      <c r="G3353" s="133">
        <v>60500</v>
      </c>
      <c r="H3353" s="133" t="s">
        <v>7606</v>
      </c>
      <c r="I3353" s="133">
        <v>227211</v>
      </c>
      <c r="J3353" s="133" t="s">
        <v>7612</v>
      </c>
      <c r="K3353" s="133" t="s">
        <v>545</v>
      </c>
      <c r="L3353" s="135" t="str">
        <f t="shared" si="104"/>
        <v>FA</v>
      </c>
      <c r="M3353" s="131">
        <f t="shared" si="105"/>
        <v>0</v>
      </c>
      <c r="P3353" s="136"/>
      <c r="Q3353" s="136"/>
      <c r="R3353" s="136"/>
      <c r="S3353" s="136"/>
      <c r="T3353"/>
      <c r="U3353" s="136"/>
      <c r="V3353" s="136"/>
      <c r="W3353"/>
      <c r="X3353" s="136"/>
      <c r="Y3353" s="136"/>
      <c r="Z3353" s="136"/>
      <c r="AA3353" s="136"/>
      <c r="AB3353" s="136"/>
      <c r="AC3353" s="136"/>
      <c r="AD3353" s="136"/>
      <c r="AE3353" s="136"/>
      <c r="AF3353" s="136"/>
      <c r="AG3353" s="136"/>
      <c r="AH3353" s="136"/>
      <c r="AI3353" s="136"/>
    </row>
    <row r="3354" spans="1:35" ht="30" x14ac:dyDescent="0.25">
      <c r="A3354" s="133">
        <v>610000</v>
      </c>
      <c r="B3354" s="133" t="s">
        <v>7614</v>
      </c>
      <c r="C3354" s="133">
        <v>6</v>
      </c>
      <c r="D3354" s="133" t="s">
        <v>7597</v>
      </c>
      <c r="E3354" s="133">
        <v>610</v>
      </c>
      <c r="F3354" s="133" t="s">
        <v>7614</v>
      </c>
      <c r="G3354" s="133">
        <v>61000</v>
      </c>
      <c r="H3354" s="133" t="s">
        <v>7614</v>
      </c>
      <c r="I3354" s="133">
        <v>109031</v>
      </c>
      <c r="J3354" s="133" t="s">
        <v>7617</v>
      </c>
      <c r="K3354" s="133" t="s">
        <v>538</v>
      </c>
      <c r="L3354" s="135" t="str">
        <f t="shared" si="104"/>
        <v>FA</v>
      </c>
      <c r="M3354" s="131">
        <f t="shared" si="105"/>
        <v>0</v>
      </c>
      <c r="P3354" s="136"/>
      <c r="Q3354" s="136"/>
      <c r="R3354" s="136"/>
      <c r="S3354" s="136"/>
      <c r="T3354"/>
      <c r="U3354" s="136"/>
      <c r="V3354" s="136"/>
      <c r="W3354"/>
      <c r="X3354" s="136"/>
      <c r="Y3354" s="136"/>
      <c r="Z3354" s="136"/>
      <c r="AA3354" s="136"/>
      <c r="AB3354" s="136"/>
      <c r="AC3354" s="136"/>
      <c r="AD3354" s="136"/>
      <c r="AE3354" s="136"/>
      <c r="AF3354" s="136"/>
      <c r="AG3354" s="136"/>
      <c r="AH3354" s="136"/>
      <c r="AI3354" s="136"/>
    </row>
    <row r="3355" spans="1:35" ht="30" x14ac:dyDescent="0.25">
      <c r="A3355" s="133">
        <v>610000</v>
      </c>
      <c r="B3355" s="133" t="s">
        <v>7614</v>
      </c>
      <c r="C3355" s="133">
        <v>6</v>
      </c>
      <c r="D3355" s="133" t="s">
        <v>7597</v>
      </c>
      <c r="E3355" s="133">
        <v>610</v>
      </c>
      <c r="F3355" s="133" t="s">
        <v>7614</v>
      </c>
      <c r="G3355" s="133">
        <v>61000</v>
      </c>
      <c r="H3355" s="133" t="s">
        <v>7614</v>
      </c>
      <c r="I3355" s="133">
        <v>109032</v>
      </c>
      <c r="J3355" s="133" t="s">
        <v>7619</v>
      </c>
      <c r="K3355" s="133" t="s">
        <v>538</v>
      </c>
      <c r="L3355" s="135" t="str">
        <f t="shared" si="104"/>
        <v>FA</v>
      </c>
      <c r="M3355" s="131">
        <f t="shared" si="105"/>
        <v>0</v>
      </c>
      <c r="P3355" s="136"/>
      <c r="Q3355" s="136"/>
      <c r="R3355" s="136"/>
      <c r="S3355" s="136"/>
      <c r="T3355"/>
      <c r="U3355" s="136"/>
      <c r="V3355" s="136"/>
      <c r="W3355"/>
      <c r="X3355" s="136"/>
      <c r="Y3355" s="136"/>
      <c r="Z3355" s="136"/>
      <c r="AA3355" s="136"/>
      <c r="AB3355" s="136"/>
      <c r="AC3355" s="136"/>
      <c r="AD3355" s="136"/>
      <c r="AE3355" s="136"/>
      <c r="AF3355" s="136"/>
      <c r="AG3355" s="136"/>
      <c r="AH3355" s="136"/>
      <c r="AI3355" s="136"/>
    </row>
    <row r="3356" spans="1:35" ht="30" x14ac:dyDescent="0.25">
      <c r="A3356" s="133">
        <v>610000</v>
      </c>
      <c r="B3356" s="133" t="s">
        <v>7614</v>
      </c>
      <c r="C3356" s="133">
        <v>6</v>
      </c>
      <c r="D3356" s="133" t="s">
        <v>7597</v>
      </c>
      <c r="E3356" s="133">
        <v>610</v>
      </c>
      <c r="F3356" s="133" t="s">
        <v>7614</v>
      </c>
      <c r="G3356" s="133">
        <v>61000</v>
      </c>
      <c r="H3356" s="133" t="s">
        <v>7614</v>
      </c>
      <c r="I3356" s="133">
        <v>336260</v>
      </c>
      <c r="J3356" s="133" t="s">
        <v>7617</v>
      </c>
      <c r="K3356" s="133" t="s">
        <v>884</v>
      </c>
      <c r="L3356" s="135" t="str">
        <f t="shared" si="104"/>
        <v>FA</v>
      </c>
      <c r="M3356" s="131">
        <f t="shared" si="105"/>
        <v>0</v>
      </c>
      <c r="P3356" s="136"/>
      <c r="Q3356" s="136"/>
      <c r="R3356" s="136"/>
      <c r="S3356" s="136"/>
      <c r="T3356"/>
      <c r="U3356" s="136"/>
      <c r="V3356" s="136"/>
      <c r="W3356"/>
      <c r="X3356" s="136"/>
      <c r="Y3356" s="136"/>
      <c r="Z3356" s="136"/>
      <c r="AA3356" s="136"/>
      <c r="AB3356" s="136"/>
      <c r="AC3356" s="136"/>
      <c r="AD3356" s="136"/>
      <c r="AE3356" s="136"/>
      <c r="AF3356" s="136"/>
      <c r="AG3356" s="136"/>
      <c r="AH3356" s="136"/>
      <c r="AI3356" s="136"/>
    </row>
    <row r="3357" spans="1:35" ht="15" x14ac:dyDescent="0.25">
      <c r="A3357" s="133">
        <v>620000</v>
      </c>
      <c r="B3357" s="133" t="s">
        <v>7624</v>
      </c>
      <c r="C3357" s="133">
        <v>6</v>
      </c>
      <c r="D3357" s="133" t="s">
        <v>7597</v>
      </c>
      <c r="E3357" s="133">
        <v>615</v>
      </c>
      <c r="F3357" s="133" t="s">
        <v>7622</v>
      </c>
      <c r="G3357" s="133">
        <v>61500</v>
      </c>
      <c r="H3357" s="133" t="s">
        <v>7622</v>
      </c>
      <c r="I3357" s="133">
        <v>107530</v>
      </c>
      <c r="J3357" s="133" t="s">
        <v>7626</v>
      </c>
      <c r="K3357" s="133" t="s">
        <v>545</v>
      </c>
      <c r="L3357" s="135" t="str">
        <f t="shared" si="104"/>
        <v>FA</v>
      </c>
      <c r="M3357" s="131">
        <f t="shared" si="105"/>
        <v>0</v>
      </c>
      <c r="P3357" s="136"/>
      <c r="Q3357" s="136"/>
      <c r="R3357" s="136"/>
      <c r="S3357" s="136"/>
      <c r="T3357"/>
      <c r="U3357" s="136"/>
      <c r="V3357" s="136"/>
      <c r="W3357"/>
      <c r="X3357" s="136"/>
      <c r="Y3357" s="136"/>
      <c r="Z3357" s="136"/>
      <c r="AA3357" s="136"/>
      <c r="AB3357" s="136"/>
      <c r="AC3357" s="136"/>
      <c r="AD3357" s="136"/>
      <c r="AE3357" s="136"/>
      <c r="AF3357" s="136"/>
      <c r="AG3357" s="136"/>
      <c r="AH3357" s="136"/>
      <c r="AI3357" s="136"/>
    </row>
    <row r="3358" spans="1:35" ht="15" x14ac:dyDescent="0.25">
      <c r="A3358" s="133">
        <v>620000</v>
      </c>
      <c r="B3358" s="133" t="s">
        <v>7624</v>
      </c>
      <c r="C3358" s="133">
        <v>6</v>
      </c>
      <c r="D3358" s="133" t="s">
        <v>7597</v>
      </c>
      <c r="E3358" s="133">
        <v>615</v>
      </c>
      <c r="F3358" s="133" t="s">
        <v>7622</v>
      </c>
      <c r="G3358" s="133">
        <v>61500</v>
      </c>
      <c r="H3358" s="133" t="s">
        <v>7622</v>
      </c>
      <c r="I3358" s="133">
        <v>107540</v>
      </c>
      <c r="J3358" s="133" t="s">
        <v>7624</v>
      </c>
      <c r="K3358" s="133" t="s">
        <v>545</v>
      </c>
      <c r="L3358" s="135" t="str">
        <f t="shared" si="104"/>
        <v>FA</v>
      </c>
      <c r="M3358" s="131">
        <f t="shared" si="105"/>
        <v>0</v>
      </c>
      <c r="P3358" s="136"/>
      <c r="Q3358" s="136"/>
      <c r="R3358" s="136"/>
      <c r="S3358" s="136"/>
      <c r="T3358"/>
      <c r="U3358" s="136"/>
      <c r="V3358" s="136"/>
      <c r="W3358"/>
      <c r="X3358" s="136"/>
      <c r="Y3358" s="136"/>
      <c r="Z3358" s="136"/>
      <c r="AA3358" s="136"/>
      <c r="AB3358" s="136"/>
      <c r="AC3358" s="136"/>
      <c r="AD3358" s="136"/>
      <c r="AE3358" s="136"/>
      <c r="AF3358" s="136"/>
      <c r="AG3358" s="136"/>
      <c r="AH3358" s="136"/>
      <c r="AI3358" s="136"/>
    </row>
    <row r="3359" spans="1:35" ht="15" x14ac:dyDescent="0.25">
      <c r="A3359" s="133">
        <v>620000</v>
      </c>
      <c r="B3359" s="133" t="s">
        <v>7624</v>
      </c>
      <c r="C3359" s="133">
        <v>6</v>
      </c>
      <c r="D3359" s="133" t="s">
        <v>7597</v>
      </c>
      <c r="E3359" s="133">
        <v>615</v>
      </c>
      <c r="F3359" s="133" t="s">
        <v>7622</v>
      </c>
      <c r="G3359" s="133">
        <v>61500</v>
      </c>
      <c r="H3359" s="133" t="s">
        <v>7622</v>
      </c>
      <c r="I3359" s="133">
        <v>227292</v>
      </c>
      <c r="J3359" s="133" t="s">
        <v>7624</v>
      </c>
      <c r="K3359" s="133" t="s">
        <v>545</v>
      </c>
      <c r="L3359" s="135" t="str">
        <f t="shared" si="104"/>
        <v>FA</v>
      </c>
      <c r="M3359" s="131">
        <f t="shared" si="105"/>
        <v>0</v>
      </c>
      <c r="P3359" s="136"/>
      <c r="Q3359" s="136"/>
      <c r="R3359" s="136"/>
      <c r="S3359" s="136"/>
      <c r="T3359"/>
      <c r="U3359" s="136"/>
      <c r="V3359" s="136"/>
      <c r="W3359"/>
      <c r="X3359" s="136"/>
      <c r="Y3359" s="136"/>
      <c r="Z3359" s="136"/>
      <c r="AA3359" s="136"/>
      <c r="AB3359" s="136"/>
      <c r="AC3359" s="136"/>
      <c r="AD3359" s="136"/>
      <c r="AE3359" s="136"/>
      <c r="AF3359" s="136"/>
      <c r="AG3359" s="136"/>
      <c r="AH3359" s="136"/>
      <c r="AI3359" s="136"/>
    </row>
    <row r="3360" spans="1:35" ht="15" x14ac:dyDescent="0.25">
      <c r="A3360" s="133">
        <v>620000</v>
      </c>
      <c r="B3360" s="133" t="s">
        <v>7624</v>
      </c>
      <c r="C3360" s="133">
        <v>6</v>
      </c>
      <c r="D3360" s="133" t="s">
        <v>7597</v>
      </c>
      <c r="E3360" s="133">
        <v>615</v>
      </c>
      <c r="F3360" s="133" t="s">
        <v>7622</v>
      </c>
      <c r="G3360" s="133">
        <v>61500</v>
      </c>
      <c r="H3360" s="133" t="s">
        <v>7622</v>
      </c>
      <c r="I3360" s="133">
        <v>227536</v>
      </c>
      <c r="J3360" s="133" t="s">
        <v>7630</v>
      </c>
      <c r="K3360" s="133" t="s">
        <v>545</v>
      </c>
      <c r="L3360" s="135" t="str">
        <f t="shared" si="104"/>
        <v>FA</v>
      </c>
      <c r="M3360" s="131">
        <f t="shared" si="105"/>
        <v>0</v>
      </c>
      <c r="P3360" s="136"/>
      <c r="Q3360" s="136"/>
      <c r="R3360" s="136"/>
      <c r="S3360" s="136"/>
      <c r="T3360"/>
      <c r="U3360" s="136"/>
      <c r="V3360" s="136"/>
      <c r="W3360"/>
      <c r="X3360" s="136"/>
      <c r="Y3360" s="136"/>
      <c r="Z3360" s="136"/>
      <c r="AA3360" s="136"/>
      <c r="AB3360" s="136"/>
      <c r="AC3360" s="136"/>
      <c r="AD3360" s="136"/>
      <c r="AE3360" s="136"/>
      <c r="AF3360" s="136"/>
      <c r="AG3360" s="136"/>
      <c r="AH3360" s="136"/>
      <c r="AI3360" s="136"/>
    </row>
    <row r="3361" spans="1:35" ht="15" x14ac:dyDescent="0.25">
      <c r="A3361" s="133" t="s">
        <v>7631</v>
      </c>
      <c r="B3361" s="133" t="s">
        <v>7632</v>
      </c>
      <c r="C3361" s="133">
        <v>6</v>
      </c>
      <c r="D3361" s="133" t="s">
        <v>7597</v>
      </c>
      <c r="E3361" s="133">
        <v>615</v>
      </c>
      <c r="F3361" s="133" t="s">
        <v>7622</v>
      </c>
      <c r="G3361" s="133">
        <v>61500</v>
      </c>
      <c r="H3361" s="133" t="s">
        <v>7622</v>
      </c>
      <c r="I3361" s="133"/>
      <c r="J3361" s="133"/>
      <c r="K3361" s="133"/>
      <c r="L3361" s="135" t="str">
        <f t="shared" si="104"/>
        <v>FA</v>
      </c>
      <c r="M3361" s="131">
        <f t="shared" si="105"/>
        <v>0</v>
      </c>
      <c r="P3361" s="136"/>
      <c r="Q3361" s="136"/>
      <c r="R3361" s="136"/>
      <c r="S3361" s="136"/>
      <c r="T3361"/>
      <c r="U3361" s="136"/>
      <c r="V3361" s="136"/>
      <c r="W3361"/>
      <c r="X3361" s="136"/>
      <c r="Y3361" s="136"/>
      <c r="Z3361" s="136"/>
      <c r="AA3361" s="136"/>
      <c r="AB3361" s="136"/>
      <c r="AC3361" s="136"/>
      <c r="AD3361" s="136"/>
      <c r="AE3361" s="136"/>
      <c r="AF3361" s="136"/>
      <c r="AG3361" s="136"/>
      <c r="AH3361" s="136"/>
      <c r="AI3361" s="136"/>
    </row>
    <row r="3362" spans="1:35" ht="15" x14ac:dyDescent="0.25">
      <c r="A3362" s="133">
        <v>630000</v>
      </c>
      <c r="B3362" s="133" t="s">
        <v>7633</v>
      </c>
      <c r="C3362" s="133">
        <v>6</v>
      </c>
      <c r="D3362" s="133" t="s">
        <v>7597</v>
      </c>
      <c r="E3362" s="133">
        <v>615</v>
      </c>
      <c r="F3362" s="133" t="s">
        <v>7622</v>
      </c>
      <c r="G3362" s="133">
        <v>61500</v>
      </c>
      <c r="H3362" s="133" t="s">
        <v>7622</v>
      </c>
      <c r="I3362" s="133">
        <v>107415</v>
      </c>
      <c r="J3362" s="133" t="s">
        <v>7633</v>
      </c>
      <c r="K3362" s="133" t="s">
        <v>545</v>
      </c>
      <c r="L3362" s="135" t="str">
        <f t="shared" si="104"/>
        <v>FA</v>
      </c>
      <c r="M3362" s="131">
        <f t="shared" si="105"/>
        <v>0</v>
      </c>
      <c r="P3362" s="136"/>
      <c r="Q3362" s="136"/>
      <c r="R3362" s="136"/>
      <c r="S3362" s="136"/>
      <c r="T3362"/>
      <c r="U3362" s="136"/>
      <c r="V3362" s="136"/>
      <c r="W3362"/>
      <c r="X3362" s="136"/>
      <c r="Y3362" s="136"/>
      <c r="Z3362" s="136"/>
      <c r="AA3362" s="136"/>
      <c r="AB3362" s="136"/>
      <c r="AC3362" s="136"/>
      <c r="AD3362" s="136"/>
      <c r="AE3362" s="136"/>
      <c r="AF3362" s="136"/>
      <c r="AG3362" s="136"/>
      <c r="AH3362" s="136"/>
      <c r="AI3362" s="136"/>
    </row>
    <row r="3363" spans="1:35" ht="15" x14ac:dyDescent="0.25">
      <c r="A3363" s="133">
        <v>630000</v>
      </c>
      <c r="B3363" s="133" t="s">
        <v>7633</v>
      </c>
      <c r="C3363" s="133">
        <v>6</v>
      </c>
      <c r="D3363" s="133" t="s">
        <v>7597</v>
      </c>
      <c r="E3363" s="133">
        <v>615</v>
      </c>
      <c r="F3363" s="133" t="s">
        <v>7622</v>
      </c>
      <c r="G3363" s="133">
        <v>61500</v>
      </c>
      <c r="H3363" s="133" t="s">
        <v>7622</v>
      </c>
      <c r="I3363" s="133">
        <v>227222</v>
      </c>
      <c r="J3363" s="133" t="s">
        <v>7633</v>
      </c>
      <c r="K3363" s="133" t="s">
        <v>545</v>
      </c>
      <c r="L3363" s="135" t="str">
        <f t="shared" si="104"/>
        <v>FA</v>
      </c>
      <c r="M3363" s="131">
        <f t="shared" si="105"/>
        <v>0</v>
      </c>
      <c r="P3363" s="136"/>
      <c r="Q3363" s="136"/>
      <c r="R3363" s="136"/>
      <c r="S3363" s="136"/>
      <c r="T3363"/>
      <c r="U3363" s="136"/>
      <c r="V3363" s="136"/>
      <c r="W3363"/>
      <c r="X3363" s="136"/>
      <c r="Y3363" s="136"/>
      <c r="Z3363" s="136"/>
      <c r="AA3363" s="136"/>
      <c r="AB3363" s="136"/>
      <c r="AC3363" s="136"/>
      <c r="AD3363" s="136"/>
      <c r="AE3363" s="136"/>
      <c r="AF3363" s="136"/>
      <c r="AG3363" s="136"/>
      <c r="AH3363" s="136"/>
      <c r="AI3363" s="136"/>
    </row>
    <row r="3364" spans="1:35" ht="15" x14ac:dyDescent="0.25">
      <c r="A3364" s="133">
        <v>640000</v>
      </c>
      <c r="B3364" s="133" t="s">
        <v>7637</v>
      </c>
      <c r="C3364" s="133">
        <v>6</v>
      </c>
      <c r="D3364" s="133" t="s">
        <v>7597</v>
      </c>
      <c r="E3364" s="133">
        <v>640</v>
      </c>
      <c r="F3364" s="133" t="s">
        <v>7637</v>
      </c>
      <c r="G3364" s="133">
        <v>64000</v>
      </c>
      <c r="H3364" s="133" t="s">
        <v>7637</v>
      </c>
      <c r="I3364" s="133">
        <v>109060</v>
      </c>
      <c r="J3364" s="133" t="s">
        <v>7640</v>
      </c>
      <c r="K3364" s="133" t="s">
        <v>538</v>
      </c>
      <c r="L3364" s="135" t="str">
        <f t="shared" si="104"/>
        <v>FA</v>
      </c>
      <c r="M3364" s="131">
        <f t="shared" si="105"/>
        <v>0</v>
      </c>
      <c r="P3364" s="136"/>
      <c r="Q3364" s="136"/>
      <c r="R3364" s="136"/>
      <c r="S3364" s="136"/>
      <c r="T3364"/>
      <c r="U3364" s="136"/>
      <c r="V3364" s="136"/>
      <c r="W3364"/>
      <c r="X3364" s="136"/>
      <c r="Y3364" s="136"/>
      <c r="Z3364" s="136"/>
      <c r="AA3364" s="136"/>
      <c r="AB3364" s="136"/>
      <c r="AC3364" s="136"/>
      <c r="AD3364" s="136"/>
      <c r="AE3364" s="136"/>
      <c r="AF3364" s="136"/>
      <c r="AG3364" s="136"/>
      <c r="AH3364" s="136"/>
      <c r="AI3364" s="136"/>
    </row>
    <row r="3365" spans="1:35" ht="15" x14ac:dyDescent="0.25">
      <c r="A3365" s="133">
        <v>650000</v>
      </c>
      <c r="B3365" s="133" t="s">
        <v>7642</v>
      </c>
      <c r="C3365" s="133">
        <v>6</v>
      </c>
      <c r="D3365" s="133" t="s">
        <v>7597</v>
      </c>
      <c r="E3365" s="133">
        <v>650</v>
      </c>
      <c r="F3365" s="133" t="s">
        <v>7642</v>
      </c>
      <c r="G3365" s="133">
        <v>65000</v>
      </c>
      <c r="H3365" s="133" t="s">
        <v>7642</v>
      </c>
      <c r="I3365" s="133">
        <v>109400</v>
      </c>
      <c r="J3365" s="133" t="s">
        <v>7642</v>
      </c>
      <c r="K3365" s="133" t="s">
        <v>538</v>
      </c>
      <c r="L3365" s="135" t="str">
        <f t="shared" si="104"/>
        <v>FA</v>
      </c>
      <c r="M3365" s="131">
        <f t="shared" si="105"/>
        <v>0</v>
      </c>
      <c r="P3365" s="136"/>
      <c r="Q3365" s="136"/>
      <c r="R3365" s="136"/>
      <c r="S3365" s="136"/>
      <c r="T3365"/>
      <c r="U3365" s="136"/>
      <c r="V3365" s="136"/>
      <c r="W3365"/>
      <c r="X3365" s="136"/>
      <c r="Y3365" s="136"/>
      <c r="Z3365" s="136"/>
      <c r="AA3365" s="136"/>
      <c r="AB3365" s="136"/>
      <c r="AC3365" s="136"/>
      <c r="AD3365" s="136"/>
      <c r="AE3365" s="136"/>
      <c r="AF3365" s="136"/>
      <c r="AG3365" s="136"/>
      <c r="AH3365" s="136"/>
      <c r="AI3365" s="136"/>
    </row>
    <row r="3366" spans="1:35" ht="15" x14ac:dyDescent="0.25">
      <c r="A3366" s="133">
        <v>650000</v>
      </c>
      <c r="B3366" s="133" t="s">
        <v>7642</v>
      </c>
      <c r="C3366" s="133">
        <v>6</v>
      </c>
      <c r="D3366" s="133" t="s">
        <v>7597</v>
      </c>
      <c r="E3366" s="133">
        <v>650</v>
      </c>
      <c r="F3366" s="133" t="s">
        <v>7642</v>
      </c>
      <c r="G3366" s="133">
        <v>65000</v>
      </c>
      <c r="H3366" s="133" t="s">
        <v>7642</v>
      </c>
      <c r="I3366" s="133">
        <v>227207</v>
      </c>
      <c r="J3366" s="133" t="s">
        <v>7646</v>
      </c>
      <c r="K3366" s="133" t="s">
        <v>545</v>
      </c>
      <c r="L3366" s="135" t="str">
        <f t="shared" si="104"/>
        <v>FA</v>
      </c>
      <c r="M3366" s="131">
        <f t="shared" si="105"/>
        <v>0</v>
      </c>
      <c r="P3366" s="136"/>
      <c r="Q3366" s="136"/>
      <c r="R3366" s="136"/>
      <c r="S3366" s="136"/>
      <c r="T3366"/>
      <c r="U3366" s="136"/>
      <c r="V3366" s="136"/>
      <c r="W3366"/>
      <c r="X3366" s="136"/>
      <c r="Y3366" s="136"/>
      <c r="Z3366" s="136"/>
      <c r="AA3366" s="136"/>
      <c r="AB3366" s="136"/>
      <c r="AC3366" s="136"/>
      <c r="AD3366" s="136"/>
      <c r="AE3366" s="136"/>
      <c r="AF3366" s="136"/>
      <c r="AG3366" s="136"/>
      <c r="AH3366" s="136"/>
      <c r="AI3366" s="136"/>
    </row>
    <row r="3367" spans="1:35" ht="15" x14ac:dyDescent="0.25">
      <c r="A3367" s="133">
        <v>650000</v>
      </c>
      <c r="B3367" s="133" t="s">
        <v>7642</v>
      </c>
      <c r="C3367" s="133">
        <v>6</v>
      </c>
      <c r="D3367" s="133" t="s">
        <v>7597</v>
      </c>
      <c r="E3367" s="133">
        <v>650</v>
      </c>
      <c r="F3367" s="133" t="s">
        <v>7642</v>
      </c>
      <c r="G3367" s="133">
        <v>65000</v>
      </c>
      <c r="H3367" s="133" t="s">
        <v>7642</v>
      </c>
      <c r="I3367" s="133">
        <v>990108</v>
      </c>
      <c r="J3367" s="133" t="s">
        <v>7648</v>
      </c>
      <c r="K3367" s="133" t="s">
        <v>538</v>
      </c>
      <c r="L3367" s="135" t="str">
        <f t="shared" si="104"/>
        <v>FA</v>
      </c>
      <c r="M3367" s="131">
        <f t="shared" si="105"/>
        <v>0</v>
      </c>
      <c r="P3367" s="136"/>
      <c r="Q3367" s="136"/>
      <c r="R3367" s="136"/>
      <c r="S3367" s="136"/>
      <c r="T3367"/>
      <c r="U3367" s="136"/>
      <c r="V3367" s="136"/>
      <c r="W3367"/>
      <c r="X3367" s="136"/>
      <c r="Y3367" s="136"/>
      <c r="Z3367" s="136"/>
      <c r="AA3367" s="136"/>
      <c r="AB3367" s="136"/>
      <c r="AC3367" s="136"/>
      <c r="AD3367" s="136"/>
      <c r="AE3367" s="136"/>
      <c r="AF3367" s="136"/>
      <c r="AG3367" s="136"/>
      <c r="AH3367" s="136"/>
      <c r="AI3367" s="136"/>
    </row>
    <row r="3368" spans="1:35" ht="15" x14ac:dyDescent="0.25">
      <c r="A3368" s="133">
        <v>700000</v>
      </c>
      <c r="B3368" s="133" t="s">
        <v>7650</v>
      </c>
      <c r="C3368" s="133">
        <v>7</v>
      </c>
      <c r="D3368" s="133" t="s">
        <v>7650</v>
      </c>
      <c r="E3368" s="133">
        <v>700</v>
      </c>
      <c r="F3368" s="133" t="s">
        <v>7650</v>
      </c>
      <c r="G3368" s="133">
        <v>70000</v>
      </c>
      <c r="H3368" s="133" t="s">
        <v>7650</v>
      </c>
      <c r="I3368" s="133">
        <v>101002</v>
      </c>
      <c r="J3368" s="133" t="s">
        <v>7654</v>
      </c>
      <c r="K3368" s="133" t="s">
        <v>557</v>
      </c>
      <c r="L3368" s="135" t="str">
        <f t="shared" si="104"/>
        <v>GI</v>
      </c>
      <c r="M3368" s="131">
        <f t="shared" si="105"/>
        <v>0</v>
      </c>
      <c r="P3368" s="136"/>
      <c r="Q3368" s="136"/>
      <c r="R3368" s="136"/>
      <c r="S3368" s="136"/>
      <c r="T3368"/>
      <c r="U3368" s="136"/>
      <c r="V3368" s="136"/>
      <c r="W3368"/>
      <c r="X3368" s="136"/>
      <c r="Y3368" s="136"/>
      <c r="Z3368" s="136"/>
      <c r="AA3368" s="136"/>
      <c r="AB3368" s="136"/>
      <c r="AC3368" s="136"/>
      <c r="AD3368" s="136"/>
      <c r="AE3368" s="136"/>
      <c r="AF3368" s="136"/>
      <c r="AG3368" s="136"/>
      <c r="AH3368" s="136"/>
      <c r="AI3368" s="136"/>
    </row>
    <row r="3369" spans="1:35" ht="15" x14ac:dyDescent="0.25">
      <c r="A3369" s="133">
        <v>700000</v>
      </c>
      <c r="B3369" s="133" t="s">
        <v>7650</v>
      </c>
      <c r="C3369" s="133">
        <v>7</v>
      </c>
      <c r="D3369" s="133" t="s">
        <v>7650</v>
      </c>
      <c r="E3369" s="133">
        <v>700</v>
      </c>
      <c r="F3369" s="133" t="s">
        <v>7650</v>
      </c>
      <c r="G3369" s="133">
        <v>70000</v>
      </c>
      <c r="H3369" s="133" t="s">
        <v>7650</v>
      </c>
      <c r="I3369" s="133">
        <v>101003</v>
      </c>
      <c r="J3369" s="133" t="s">
        <v>7656</v>
      </c>
      <c r="K3369" s="133" t="s">
        <v>557</v>
      </c>
      <c r="L3369" s="135" t="str">
        <f t="shared" si="104"/>
        <v>GI</v>
      </c>
      <c r="M3369" s="131">
        <f t="shared" si="105"/>
        <v>0</v>
      </c>
      <c r="P3369" s="136"/>
      <c r="Q3369" s="136"/>
      <c r="R3369" s="136"/>
      <c r="S3369" s="136"/>
      <c r="T3369"/>
      <c r="U3369" s="136"/>
      <c r="V3369" s="136"/>
      <c r="W3369"/>
      <c r="X3369" s="136"/>
      <c r="Y3369" s="136"/>
      <c r="Z3369" s="136"/>
      <c r="AA3369" s="136"/>
      <c r="AB3369" s="136"/>
      <c r="AC3369" s="136"/>
      <c r="AD3369" s="136"/>
      <c r="AE3369" s="136"/>
      <c r="AF3369" s="136"/>
      <c r="AG3369" s="136"/>
      <c r="AH3369" s="136"/>
      <c r="AI3369" s="136"/>
    </row>
    <row r="3370" spans="1:35" ht="15" x14ac:dyDescent="0.25">
      <c r="A3370" s="133">
        <v>700000</v>
      </c>
      <c r="B3370" s="133" t="s">
        <v>7650</v>
      </c>
      <c r="C3370" s="133">
        <v>7</v>
      </c>
      <c r="D3370" s="133" t="s">
        <v>7650</v>
      </c>
      <c r="E3370" s="133">
        <v>700</v>
      </c>
      <c r="F3370" s="133" t="s">
        <v>7650</v>
      </c>
      <c r="G3370" s="133">
        <v>70000</v>
      </c>
      <c r="H3370" s="133" t="s">
        <v>7650</v>
      </c>
      <c r="I3370" s="133">
        <v>101101</v>
      </c>
      <c r="J3370" s="133" t="s">
        <v>7658</v>
      </c>
      <c r="K3370" s="133" t="s">
        <v>557</v>
      </c>
      <c r="L3370" s="135" t="str">
        <f t="shared" si="104"/>
        <v>GI</v>
      </c>
      <c r="M3370" s="131">
        <f t="shared" si="105"/>
        <v>0</v>
      </c>
      <c r="P3370" s="136"/>
      <c r="Q3370" s="136"/>
      <c r="R3370" s="136"/>
      <c r="S3370" s="136"/>
      <c r="T3370"/>
      <c r="U3370" s="136"/>
      <c r="V3370" s="136"/>
      <c r="W3370"/>
      <c r="X3370" s="136"/>
      <c r="Y3370" s="136"/>
      <c r="Z3370" s="136"/>
      <c r="AA3370" s="136"/>
      <c r="AB3370" s="136"/>
      <c r="AC3370" s="136"/>
      <c r="AD3370" s="136"/>
      <c r="AE3370" s="136"/>
      <c r="AF3370" s="136"/>
      <c r="AG3370" s="136"/>
      <c r="AH3370" s="136"/>
      <c r="AI3370" s="136"/>
    </row>
    <row r="3371" spans="1:35" ht="15" x14ac:dyDescent="0.25">
      <c r="A3371" s="133">
        <v>700000</v>
      </c>
      <c r="B3371" s="133" t="s">
        <v>7650</v>
      </c>
      <c r="C3371" s="133">
        <v>7</v>
      </c>
      <c r="D3371" s="133" t="s">
        <v>7650</v>
      </c>
      <c r="E3371" s="133">
        <v>700</v>
      </c>
      <c r="F3371" s="133" t="s">
        <v>7650</v>
      </c>
      <c r="G3371" s="133">
        <v>70000</v>
      </c>
      <c r="H3371" s="133" t="s">
        <v>7650</v>
      </c>
      <c r="I3371" s="133">
        <v>101990</v>
      </c>
      <c r="J3371" s="133" t="s">
        <v>7660</v>
      </c>
      <c r="K3371" s="133" t="s">
        <v>557</v>
      </c>
      <c r="L3371" s="135" t="str">
        <f t="shared" si="104"/>
        <v>GI</v>
      </c>
      <c r="M3371" s="131">
        <f t="shared" si="105"/>
        <v>0</v>
      </c>
      <c r="P3371" s="136"/>
      <c r="Q3371" s="136"/>
      <c r="R3371" s="136"/>
      <c r="S3371" s="136"/>
      <c r="T3371"/>
      <c r="U3371" s="136"/>
      <c r="V3371" s="136"/>
      <c r="W3371"/>
      <c r="X3371" s="136"/>
      <c r="Y3371" s="136"/>
      <c r="Z3371" s="136"/>
      <c r="AA3371" s="136"/>
      <c r="AB3371" s="136"/>
      <c r="AC3371" s="136"/>
      <c r="AD3371" s="136"/>
      <c r="AE3371" s="136"/>
      <c r="AF3371" s="136"/>
      <c r="AG3371" s="136"/>
      <c r="AH3371" s="136"/>
      <c r="AI3371" s="136"/>
    </row>
    <row r="3372" spans="1:35" ht="15" x14ac:dyDescent="0.25">
      <c r="A3372" s="133">
        <v>700000</v>
      </c>
      <c r="B3372" s="133" t="s">
        <v>7650</v>
      </c>
      <c r="C3372" s="133">
        <v>7</v>
      </c>
      <c r="D3372" s="133" t="s">
        <v>7650</v>
      </c>
      <c r="E3372" s="133">
        <v>700</v>
      </c>
      <c r="F3372" s="133" t="s">
        <v>7650</v>
      </c>
      <c r="G3372" s="133">
        <v>70000</v>
      </c>
      <c r="H3372" s="133" t="s">
        <v>7650</v>
      </c>
      <c r="I3372" s="133">
        <v>101991</v>
      </c>
      <c r="J3372" s="133" t="s">
        <v>7662</v>
      </c>
      <c r="K3372" s="133" t="s">
        <v>557</v>
      </c>
      <c r="L3372" s="135" t="str">
        <f t="shared" si="104"/>
        <v>GI</v>
      </c>
      <c r="M3372" s="131">
        <f t="shared" si="105"/>
        <v>0</v>
      </c>
      <c r="P3372" s="136"/>
      <c r="Q3372" s="136"/>
      <c r="R3372" s="136"/>
      <c r="S3372" s="136"/>
      <c r="T3372"/>
      <c r="U3372" s="136"/>
      <c r="V3372" s="136"/>
      <c r="W3372"/>
      <c r="X3372" s="136"/>
      <c r="Y3372" s="136"/>
      <c r="Z3372" s="136"/>
      <c r="AA3372" s="136"/>
      <c r="AB3372" s="136"/>
      <c r="AC3372" s="136"/>
      <c r="AD3372" s="136"/>
      <c r="AE3372" s="136"/>
      <c r="AF3372" s="136"/>
      <c r="AG3372" s="136"/>
      <c r="AH3372" s="136"/>
      <c r="AI3372" s="136"/>
    </row>
    <row r="3373" spans="1:35" ht="15" x14ac:dyDescent="0.25">
      <c r="A3373" s="133">
        <v>700000</v>
      </c>
      <c r="B3373" s="133" t="s">
        <v>7650</v>
      </c>
      <c r="C3373" s="133">
        <v>7</v>
      </c>
      <c r="D3373" s="133" t="s">
        <v>7650</v>
      </c>
      <c r="E3373" s="133">
        <v>700</v>
      </c>
      <c r="F3373" s="133" t="s">
        <v>7650</v>
      </c>
      <c r="G3373" s="133">
        <v>70000</v>
      </c>
      <c r="H3373" s="133" t="s">
        <v>7650</v>
      </c>
      <c r="I3373" s="133">
        <v>104002</v>
      </c>
      <c r="J3373" s="133" t="s">
        <v>7664</v>
      </c>
      <c r="K3373" s="133" t="s">
        <v>1079</v>
      </c>
      <c r="L3373" s="135" t="str">
        <f t="shared" si="104"/>
        <v>GI</v>
      </c>
      <c r="M3373" s="131">
        <f t="shared" si="105"/>
        <v>0</v>
      </c>
      <c r="P3373" s="136"/>
      <c r="Q3373" s="136"/>
      <c r="R3373" s="136"/>
      <c r="S3373" s="136"/>
      <c r="T3373"/>
      <c r="U3373" s="136"/>
      <c r="V3373" s="136"/>
      <c r="W3373"/>
      <c r="X3373" s="136"/>
      <c r="Y3373" s="136"/>
      <c r="Z3373" s="136"/>
      <c r="AA3373" s="136"/>
      <c r="AB3373" s="136"/>
      <c r="AC3373" s="136"/>
      <c r="AD3373" s="136"/>
      <c r="AE3373" s="136"/>
      <c r="AF3373" s="136"/>
      <c r="AG3373" s="136"/>
      <c r="AH3373" s="136"/>
      <c r="AI3373" s="136"/>
    </row>
    <row r="3374" spans="1:35" ht="15" x14ac:dyDescent="0.25">
      <c r="A3374" s="133">
        <v>700000</v>
      </c>
      <c r="B3374" s="133" t="s">
        <v>7650</v>
      </c>
      <c r="C3374" s="133">
        <v>7</v>
      </c>
      <c r="D3374" s="133" t="s">
        <v>7650</v>
      </c>
      <c r="E3374" s="133">
        <v>700</v>
      </c>
      <c r="F3374" s="133" t="s">
        <v>7650</v>
      </c>
      <c r="G3374" s="133">
        <v>70000</v>
      </c>
      <c r="H3374" s="133" t="s">
        <v>7650</v>
      </c>
      <c r="I3374" s="133">
        <v>104102</v>
      </c>
      <c r="J3374" s="133" t="s">
        <v>7666</v>
      </c>
      <c r="K3374" s="133" t="s">
        <v>1079</v>
      </c>
      <c r="L3374" s="135" t="str">
        <f t="shared" si="104"/>
        <v>GI</v>
      </c>
      <c r="M3374" s="131">
        <f t="shared" si="105"/>
        <v>0</v>
      </c>
      <c r="P3374" s="136"/>
      <c r="Q3374" s="136"/>
      <c r="R3374" s="136"/>
      <c r="S3374" s="136"/>
      <c r="T3374"/>
      <c r="U3374" s="136"/>
      <c r="V3374" s="136"/>
      <c r="W3374"/>
      <c r="X3374" s="136"/>
      <c r="Y3374" s="136"/>
      <c r="Z3374" s="136"/>
      <c r="AA3374" s="136"/>
      <c r="AB3374" s="136"/>
      <c r="AC3374" s="136"/>
      <c r="AD3374" s="136"/>
      <c r="AE3374" s="136"/>
      <c r="AF3374" s="136"/>
      <c r="AG3374" s="136"/>
      <c r="AH3374" s="136"/>
      <c r="AI3374" s="136"/>
    </row>
    <row r="3375" spans="1:35" ht="15" x14ac:dyDescent="0.25">
      <c r="A3375" s="133">
        <v>700000</v>
      </c>
      <c r="B3375" s="133" t="s">
        <v>7650</v>
      </c>
      <c r="C3375" s="133">
        <v>7</v>
      </c>
      <c r="D3375" s="133" t="s">
        <v>7650</v>
      </c>
      <c r="E3375" s="133">
        <v>700</v>
      </c>
      <c r="F3375" s="133" t="s">
        <v>7650</v>
      </c>
      <c r="G3375" s="133">
        <v>70000</v>
      </c>
      <c r="H3375" s="133" t="s">
        <v>7650</v>
      </c>
      <c r="I3375" s="133">
        <v>104490</v>
      </c>
      <c r="J3375" s="133" t="s">
        <v>7668</v>
      </c>
      <c r="K3375" s="133" t="s">
        <v>1079</v>
      </c>
      <c r="L3375" s="135" t="str">
        <f t="shared" si="104"/>
        <v>GI</v>
      </c>
      <c r="M3375" s="131">
        <f t="shared" si="105"/>
        <v>0</v>
      </c>
      <c r="P3375" s="136"/>
      <c r="Q3375" s="136"/>
      <c r="R3375" s="136"/>
      <c r="S3375" s="136"/>
      <c r="T3375"/>
      <c r="U3375" s="136"/>
      <c r="V3375" s="136"/>
      <c r="W3375"/>
      <c r="X3375" s="136"/>
      <c r="Y3375" s="136"/>
      <c r="Z3375" s="136"/>
      <c r="AA3375" s="136"/>
      <c r="AB3375" s="136"/>
      <c r="AC3375" s="136"/>
      <c r="AD3375" s="136"/>
      <c r="AE3375" s="136"/>
      <c r="AF3375" s="136"/>
      <c r="AG3375" s="136"/>
      <c r="AH3375" s="136"/>
      <c r="AI3375" s="136"/>
    </row>
    <row r="3376" spans="1:35" ht="15" x14ac:dyDescent="0.25">
      <c r="A3376" s="133">
        <v>700000</v>
      </c>
      <c r="B3376" s="133" t="s">
        <v>7650</v>
      </c>
      <c r="C3376" s="133">
        <v>7</v>
      </c>
      <c r="D3376" s="133" t="s">
        <v>7650</v>
      </c>
      <c r="E3376" s="133">
        <v>700</v>
      </c>
      <c r="F3376" s="133" t="s">
        <v>7650</v>
      </c>
      <c r="G3376" s="133">
        <v>70000</v>
      </c>
      <c r="H3376" s="133" t="s">
        <v>7650</v>
      </c>
      <c r="I3376" s="133">
        <v>104491</v>
      </c>
      <c r="J3376" s="133" t="s">
        <v>7670</v>
      </c>
      <c r="K3376" s="133" t="s">
        <v>1079</v>
      </c>
      <c r="L3376" s="135" t="str">
        <f t="shared" si="104"/>
        <v>GI</v>
      </c>
      <c r="M3376" s="131">
        <f t="shared" si="105"/>
        <v>0</v>
      </c>
      <c r="P3376" s="136"/>
      <c r="Q3376" s="136"/>
      <c r="R3376" s="136"/>
      <c r="S3376" s="136"/>
      <c r="T3376"/>
      <c r="U3376" s="136"/>
      <c r="V3376" s="136"/>
      <c r="W3376"/>
      <c r="X3376" s="136"/>
      <c r="Y3376" s="136"/>
      <c r="Z3376" s="136"/>
      <c r="AA3376" s="136"/>
      <c r="AB3376" s="136"/>
      <c r="AC3376" s="136"/>
      <c r="AD3376" s="136"/>
      <c r="AE3376" s="136"/>
      <c r="AF3376" s="136"/>
      <c r="AG3376" s="136"/>
      <c r="AH3376" s="136"/>
      <c r="AI3376" s="136"/>
    </row>
    <row r="3377" spans="1:35" ht="15" x14ac:dyDescent="0.25">
      <c r="A3377" s="133">
        <v>700000</v>
      </c>
      <c r="B3377" s="133" t="s">
        <v>7650</v>
      </c>
      <c r="C3377" s="133">
        <v>7</v>
      </c>
      <c r="D3377" s="133" t="s">
        <v>7650</v>
      </c>
      <c r="E3377" s="133">
        <v>700</v>
      </c>
      <c r="F3377" s="133" t="s">
        <v>7650</v>
      </c>
      <c r="G3377" s="133">
        <v>70000</v>
      </c>
      <c r="H3377" s="133" t="s">
        <v>7650</v>
      </c>
      <c r="I3377" s="133">
        <v>104502</v>
      </c>
      <c r="J3377" s="133" t="s">
        <v>7672</v>
      </c>
      <c r="K3377" s="133" t="s">
        <v>1903</v>
      </c>
      <c r="L3377" s="135" t="str">
        <f t="shared" si="104"/>
        <v>GI</v>
      </c>
      <c r="M3377" s="131">
        <f t="shared" si="105"/>
        <v>0</v>
      </c>
      <c r="P3377" s="136"/>
      <c r="Q3377" s="136"/>
      <c r="R3377" s="136"/>
      <c r="S3377" s="136"/>
      <c r="T3377"/>
      <c r="U3377" s="136"/>
      <c r="V3377" s="136"/>
      <c r="W3377"/>
      <c r="X3377" s="136"/>
      <c r="Y3377" s="136"/>
      <c r="Z3377" s="136"/>
      <c r="AA3377" s="136"/>
      <c r="AB3377" s="136"/>
      <c r="AC3377" s="136"/>
      <c r="AD3377" s="136"/>
      <c r="AE3377" s="136"/>
      <c r="AF3377" s="136"/>
      <c r="AG3377" s="136"/>
      <c r="AH3377" s="136"/>
      <c r="AI3377" s="136"/>
    </row>
    <row r="3378" spans="1:35" ht="15" x14ac:dyDescent="0.25">
      <c r="A3378" s="133">
        <v>700000</v>
      </c>
      <c r="B3378" s="133" t="s">
        <v>7650</v>
      </c>
      <c r="C3378" s="133">
        <v>7</v>
      </c>
      <c r="D3378" s="133" t="s">
        <v>7650</v>
      </c>
      <c r="E3378" s="133">
        <v>700</v>
      </c>
      <c r="F3378" s="133" t="s">
        <v>7650</v>
      </c>
      <c r="G3378" s="133">
        <v>70000</v>
      </c>
      <c r="H3378" s="133" t="s">
        <v>7650</v>
      </c>
      <c r="I3378" s="133">
        <v>104503</v>
      </c>
      <c r="J3378" s="133" t="s">
        <v>7674</v>
      </c>
      <c r="K3378" s="133" t="s">
        <v>1903</v>
      </c>
      <c r="L3378" s="135" t="str">
        <f t="shared" si="104"/>
        <v>GI</v>
      </c>
      <c r="M3378" s="131">
        <f t="shared" si="105"/>
        <v>0</v>
      </c>
      <c r="P3378" s="136"/>
      <c r="Q3378" s="136"/>
      <c r="R3378" s="136"/>
      <c r="S3378" s="136"/>
      <c r="T3378"/>
      <c r="U3378" s="136"/>
      <c r="V3378" s="136"/>
      <c r="W3378"/>
      <c r="X3378" s="136"/>
      <c r="Y3378" s="136"/>
      <c r="Z3378" s="136"/>
      <c r="AA3378" s="136"/>
      <c r="AB3378" s="136"/>
      <c r="AC3378" s="136"/>
      <c r="AD3378" s="136"/>
      <c r="AE3378" s="136"/>
      <c r="AF3378" s="136"/>
      <c r="AG3378" s="136"/>
      <c r="AH3378" s="136"/>
      <c r="AI3378" s="136"/>
    </row>
    <row r="3379" spans="1:35" ht="15" x14ac:dyDescent="0.25">
      <c r="A3379" s="133">
        <v>700000</v>
      </c>
      <c r="B3379" s="133" t="s">
        <v>7650</v>
      </c>
      <c r="C3379" s="133">
        <v>7</v>
      </c>
      <c r="D3379" s="133" t="s">
        <v>7650</v>
      </c>
      <c r="E3379" s="133">
        <v>700</v>
      </c>
      <c r="F3379" s="133" t="s">
        <v>7650</v>
      </c>
      <c r="G3379" s="133">
        <v>70000</v>
      </c>
      <c r="H3379" s="133" t="s">
        <v>7650</v>
      </c>
      <c r="I3379" s="133">
        <v>104990</v>
      </c>
      <c r="J3379" s="133" t="s">
        <v>7676</v>
      </c>
      <c r="K3379" s="133" t="s">
        <v>1903</v>
      </c>
      <c r="L3379" s="135" t="str">
        <f t="shared" si="104"/>
        <v>GI</v>
      </c>
      <c r="M3379" s="131">
        <f t="shared" si="105"/>
        <v>0</v>
      </c>
      <c r="P3379" s="136"/>
      <c r="Q3379" s="136"/>
      <c r="R3379" s="136"/>
      <c r="S3379" s="136"/>
      <c r="T3379"/>
      <c r="U3379" s="136"/>
      <c r="V3379" s="136"/>
      <c r="W3379"/>
      <c r="X3379" s="136"/>
      <c r="Y3379" s="136"/>
      <c r="Z3379" s="136"/>
      <c r="AA3379" s="136"/>
      <c r="AB3379" s="136"/>
      <c r="AC3379" s="136"/>
      <c r="AD3379" s="136"/>
      <c r="AE3379" s="136"/>
      <c r="AF3379" s="136"/>
      <c r="AG3379" s="136"/>
      <c r="AH3379" s="136"/>
      <c r="AI3379" s="136"/>
    </row>
    <row r="3380" spans="1:35" ht="15" x14ac:dyDescent="0.25">
      <c r="A3380" s="133">
        <v>700000</v>
      </c>
      <c r="B3380" s="133" t="s">
        <v>7650</v>
      </c>
      <c r="C3380" s="133">
        <v>7</v>
      </c>
      <c r="D3380" s="133" t="s">
        <v>7650</v>
      </c>
      <c r="E3380" s="133">
        <v>700</v>
      </c>
      <c r="F3380" s="133" t="s">
        <v>7650</v>
      </c>
      <c r="G3380" s="133">
        <v>70000</v>
      </c>
      <c r="H3380" s="133" t="s">
        <v>7650</v>
      </c>
      <c r="I3380" s="133">
        <v>104991</v>
      </c>
      <c r="J3380" s="133" t="s">
        <v>7678</v>
      </c>
      <c r="K3380" s="133" t="s">
        <v>1903</v>
      </c>
      <c r="L3380" s="135" t="str">
        <f t="shared" si="104"/>
        <v>GI</v>
      </c>
      <c r="M3380" s="131">
        <f t="shared" si="105"/>
        <v>0</v>
      </c>
      <c r="P3380" s="136"/>
      <c r="Q3380" s="136"/>
      <c r="R3380" s="136"/>
      <c r="S3380" s="136"/>
      <c r="T3380"/>
      <c r="U3380" s="136"/>
      <c r="V3380" s="136"/>
      <c r="W3380"/>
      <c r="X3380" s="136"/>
      <c r="Y3380" s="136"/>
      <c r="Z3380" s="136"/>
      <c r="AA3380" s="136"/>
      <c r="AB3380" s="136"/>
      <c r="AC3380" s="136"/>
      <c r="AD3380" s="136"/>
      <c r="AE3380" s="136"/>
      <c r="AF3380" s="136"/>
      <c r="AG3380" s="136"/>
      <c r="AH3380" s="136"/>
      <c r="AI3380" s="136"/>
    </row>
    <row r="3381" spans="1:35" ht="15" x14ac:dyDescent="0.25">
      <c r="A3381" s="133">
        <v>700000</v>
      </c>
      <c r="B3381" s="133" t="s">
        <v>7650</v>
      </c>
      <c r="C3381" s="133">
        <v>7</v>
      </c>
      <c r="D3381" s="133" t="s">
        <v>7650</v>
      </c>
      <c r="E3381" s="133">
        <v>700</v>
      </c>
      <c r="F3381" s="133" t="s">
        <v>7650</v>
      </c>
      <c r="G3381" s="133">
        <v>70000</v>
      </c>
      <c r="H3381" s="133" t="s">
        <v>7650</v>
      </c>
      <c r="I3381" s="133">
        <v>106002</v>
      </c>
      <c r="J3381" s="133" t="s">
        <v>7680</v>
      </c>
      <c r="K3381" s="133" t="s">
        <v>1156</v>
      </c>
      <c r="L3381" s="135" t="str">
        <f t="shared" si="104"/>
        <v>GI</v>
      </c>
      <c r="M3381" s="131">
        <f t="shared" si="105"/>
        <v>0</v>
      </c>
      <c r="P3381" s="136"/>
      <c r="Q3381" s="136"/>
      <c r="R3381" s="136"/>
      <c r="S3381" s="136"/>
      <c r="T3381"/>
      <c r="U3381" s="136"/>
      <c r="V3381" s="136"/>
      <c r="W3381"/>
      <c r="X3381" s="136"/>
      <c r="Y3381" s="136"/>
      <c r="Z3381" s="136"/>
      <c r="AA3381" s="136"/>
      <c r="AB3381" s="136"/>
      <c r="AC3381" s="136"/>
      <c r="AD3381" s="136"/>
      <c r="AE3381" s="136"/>
      <c r="AF3381" s="136"/>
      <c r="AG3381" s="136"/>
      <c r="AH3381" s="136"/>
      <c r="AI3381" s="136"/>
    </row>
    <row r="3382" spans="1:35" ht="15" x14ac:dyDescent="0.25">
      <c r="A3382" s="133">
        <v>700000</v>
      </c>
      <c r="B3382" s="133" t="s">
        <v>7650</v>
      </c>
      <c r="C3382" s="133">
        <v>7</v>
      </c>
      <c r="D3382" s="133" t="s">
        <v>7650</v>
      </c>
      <c r="E3382" s="133">
        <v>700</v>
      </c>
      <c r="F3382" s="133" t="s">
        <v>7650</v>
      </c>
      <c r="G3382" s="133">
        <v>70000</v>
      </c>
      <c r="H3382" s="133" t="s">
        <v>7650</v>
      </c>
      <c r="I3382" s="133">
        <v>106110</v>
      </c>
      <c r="J3382" s="133" t="s">
        <v>7682</v>
      </c>
      <c r="K3382" s="133" t="s">
        <v>1156</v>
      </c>
      <c r="L3382" s="135" t="str">
        <f t="shared" si="104"/>
        <v>GI</v>
      </c>
      <c r="M3382" s="131">
        <f t="shared" si="105"/>
        <v>0</v>
      </c>
      <c r="P3382" s="136"/>
      <c r="Q3382" s="136"/>
      <c r="R3382" s="136"/>
      <c r="S3382" s="136"/>
      <c r="T3382"/>
      <c r="U3382" s="136"/>
      <c r="V3382" s="136"/>
      <c r="W3382"/>
      <c r="X3382" s="136"/>
      <c r="Y3382" s="136"/>
      <c r="Z3382" s="136"/>
      <c r="AA3382" s="136"/>
      <c r="AB3382" s="136"/>
      <c r="AC3382" s="136"/>
      <c r="AD3382" s="136"/>
      <c r="AE3382" s="136"/>
      <c r="AF3382" s="136"/>
      <c r="AG3382" s="136"/>
      <c r="AH3382" s="136"/>
      <c r="AI3382" s="136"/>
    </row>
    <row r="3383" spans="1:35" ht="15" x14ac:dyDescent="0.25">
      <c r="A3383" s="133">
        <v>700000</v>
      </c>
      <c r="B3383" s="133" t="s">
        <v>7650</v>
      </c>
      <c r="C3383" s="133">
        <v>7</v>
      </c>
      <c r="D3383" s="133" t="s">
        <v>7650</v>
      </c>
      <c r="E3383" s="133">
        <v>700</v>
      </c>
      <c r="F3383" s="133" t="s">
        <v>7650</v>
      </c>
      <c r="G3383" s="133">
        <v>70000</v>
      </c>
      <c r="H3383" s="133" t="s">
        <v>7650</v>
      </c>
      <c r="I3383" s="133">
        <v>106190</v>
      </c>
      <c r="J3383" s="133" t="s">
        <v>7684</v>
      </c>
      <c r="K3383" s="133" t="s">
        <v>1156</v>
      </c>
      <c r="L3383" s="135" t="str">
        <f t="shared" si="104"/>
        <v>GI</v>
      </c>
      <c r="M3383" s="131">
        <f t="shared" si="105"/>
        <v>0</v>
      </c>
      <c r="P3383" s="136"/>
      <c r="Q3383" s="136"/>
      <c r="R3383" s="136"/>
      <c r="S3383" s="136"/>
      <c r="T3383"/>
      <c r="U3383" s="136"/>
      <c r="V3383" s="136"/>
      <c r="W3383"/>
      <c r="X3383" s="136"/>
      <c r="Y3383" s="136"/>
      <c r="Z3383" s="136"/>
      <c r="AA3383" s="136"/>
      <c r="AB3383" s="136"/>
      <c r="AC3383" s="136"/>
      <c r="AD3383" s="136"/>
      <c r="AE3383" s="136"/>
      <c r="AF3383" s="136"/>
      <c r="AG3383" s="136"/>
      <c r="AH3383" s="136"/>
      <c r="AI3383" s="136"/>
    </row>
    <row r="3384" spans="1:35" ht="15" x14ac:dyDescent="0.25">
      <c r="A3384" s="133">
        <v>700000</v>
      </c>
      <c r="B3384" s="133" t="s">
        <v>7650</v>
      </c>
      <c r="C3384" s="133">
        <v>7</v>
      </c>
      <c r="D3384" s="133" t="s">
        <v>7650</v>
      </c>
      <c r="E3384" s="133">
        <v>700</v>
      </c>
      <c r="F3384" s="133" t="s">
        <v>7650</v>
      </c>
      <c r="G3384" s="133">
        <v>70000</v>
      </c>
      <c r="H3384" s="133" t="s">
        <v>7650</v>
      </c>
      <c r="I3384" s="133">
        <v>106191</v>
      </c>
      <c r="J3384" s="133" t="s">
        <v>7686</v>
      </c>
      <c r="K3384" s="133" t="s">
        <v>1156</v>
      </c>
      <c r="L3384" s="135" t="str">
        <f t="shared" si="104"/>
        <v>GI</v>
      </c>
      <c r="M3384" s="131">
        <f t="shared" si="105"/>
        <v>0</v>
      </c>
      <c r="P3384" s="136"/>
      <c r="Q3384" s="136"/>
      <c r="R3384" s="136"/>
      <c r="S3384" s="136"/>
      <c r="T3384"/>
      <c r="U3384" s="136"/>
      <c r="V3384" s="136"/>
      <c r="W3384"/>
      <c r="X3384" s="136"/>
      <c r="Y3384" s="136"/>
      <c r="Z3384" s="136"/>
      <c r="AA3384" s="136"/>
      <c r="AB3384" s="136"/>
      <c r="AC3384" s="136"/>
      <c r="AD3384" s="136"/>
      <c r="AE3384" s="136"/>
      <c r="AF3384" s="136"/>
      <c r="AG3384" s="136"/>
      <c r="AH3384" s="136"/>
      <c r="AI3384" s="136"/>
    </row>
    <row r="3385" spans="1:35" ht="15" x14ac:dyDescent="0.25">
      <c r="A3385" s="133">
        <v>700000</v>
      </c>
      <c r="B3385" s="133" t="s">
        <v>7650</v>
      </c>
      <c r="C3385" s="133">
        <v>7</v>
      </c>
      <c r="D3385" s="133" t="s">
        <v>7650</v>
      </c>
      <c r="E3385" s="133">
        <v>700</v>
      </c>
      <c r="F3385" s="133" t="s">
        <v>7650</v>
      </c>
      <c r="G3385" s="133">
        <v>70000</v>
      </c>
      <c r="H3385" s="133" t="s">
        <v>7650</v>
      </c>
      <c r="I3385" s="133">
        <v>106202</v>
      </c>
      <c r="J3385" s="133" t="s">
        <v>7688</v>
      </c>
      <c r="K3385" s="133" t="s">
        <v>604</v>
      </c>
      <c r="L3385" s="135" t="str">
        <f t="shared" si="104"/>
        <v>GI</v>
      </c>
      <c r="M3385" s="131">
        <f t="shared" si="105"/>
        <v>0</v>
      </c>
      <c r="P3385" s="136"/>
      <c r="Q3385" s="136"/>
      <c r="R3385" s="136"/>
      <c r="S3385" s="136"/>
      <c r="T3385"/>
      <c r="U3385" s="136"/>
      <c r="V3385" s="136"/>
      <c r="W3385"/>
      <c r="X3385" s="136"/>
      <c r="Y3385" s="136"/>
      <c r="Z3385" s="136"/>
      <c r="AA3385" s="136"/>
      <c r="AB3385" s="136"/>
      <c r="AC3385" s="136"/>
      <c r="AD3385" s="136"/>
      <c r="AE3385" s="136"/>
      <c r="AF3385" s="136"/>
      <c r="AG3385" s="136"/>
      <c r="AH3385" s="136"/>
      <c r="AI3385" s="136"/>
    </row>
    <row r="3386" spans="1:35" ht="15" x14ac:dyDescent="0.25">
      <c r="A3386" s="133">
        <v>700000</v>
      </c>
      <c r="B3386" s="133" t="s">
        <v>7650</v>
      </c>
      <c r="C3386" s="133">
        <v>7</v>
      </c>
      <c r="D3386" s="133" t="s">
        <v>7650</v>
      </c>
      <c r="E3386" s="133">
        <v>700</v>
      </c>
      <c r="F3386" s="133" t="s">
        <v>7650</v>
      </c>
      <c r="G3386" s="133">
        <v>70000</v>
      </c>
      <c r="H3386" s="133" t="s">
        <v>7650</v>
      </c>
      <c r="I3386" s="133">
        <v>106542</v>
      </c>
      <c r="J3386" s="133" t="s">
        <v>7690</v>
      </c>
      <c r="K3386" s="133" t="s">
        <v>604</v>
      </c>
      <c r="L3386" s="135" t="str">
        <f t="shared" si="104"/>
        <v>GI</v>
      </c>
      <c r="M3386" s="131">
        <f t="shared" si="105"/>
        <v>0</v>
      </c>
      <c r="P3386" s="136"/>
      <c r="Q3386" s="136"/>
      <c r="R3386" s="136"/>
      <c r="S3386" s="136"/>
      <c r="T3386"/>
      <c r="U3386" s="136"/>
      <c r="V3386" s="136"/>
      <c r="W3386"/>
      <c r="X3386" s="136"/>
      <c r="Y3386" s="136"/>
      <c r="Z3386" s="136"/>
      <c r="AA3386" s="136"/>
      <c r="AB3386" s="136"/>
      <c r="AC3386" s="136"/>
      <c r="AD3386" s="136"/>
      <c r="AE3386" s="136"/>
      <c r="AF3386" s="136"/>
      <c r="AG3386" s="136"/>
      <c r="AH3386" s="136"/>
      <c r="AI3386" s="136"/>
    </row>
    <row r="3387" spans="1:35" ht="15" x14ac:dyDescent="0.25">
      <c r="A3387" s="133">
        <v>700000</v>
      </c>
      <c r="B3387" s="133" t="s">
        <v>7650</v>
      </c>
      <c r="C3387" s="133">
        <v>7</v>
      </c>
      <c r="D3387" s="133" t="s">
        <v>7650</v>
      </c>
      <c r="E3387" s="133">
        <v>700</v>
      </c>
      <c r="F3387" s="133" t="s">
        <v>7650</v>
      </c>
      <c r="G3387" s="133">
        <v>70000</v>
      </c>
      <c r="H3387" s="133" t="s">
        <v>7650</v>
      </c>
      <c r="I3387" s="133">
        <v>106590</v>
      </c>
      <c r="J3387" s="133" t="s">
        <v>7692</v>
      </c>
      <c r="K3387" s="133" t="s">
        <v>604</v>
      </c>
      <c r="L3387" s="135" t="str">
        <f t="shared" si="104"/>
        <v>GI</v>
      </c>
      <c r="M3387" s="131">
        <f t="shared" si="105"/>
        <v>0</v>
      </c>
      <c r="P3387" s="136"/>
      <c r="Q3387" s="136"/>
      <c r="R3387" s="136"/>
      <c r="S3387" s="136"/>
      <c r="T3387"/>
      <c r="U3387" s="136"/>
      <c r="V3387" s="136"/>
      <c r="W3387"/>
      <c r="X3387" s="136"/>
      <c r="Y3387" s="136"/>
      <c r="Z3387" s="136"/>
      <c r="AA3387" s="136"/>
      <c r="AB3387" s="136"/>
      <c r="AC3387" s="136"/>
      <c r="AD3387" s="136"/>
      <c r="AE3387" s="136"/>
      <c r="AF3387" s="136"/>
      <c r="AG3387" s="136"/>
      <c r="AH3387" s="136"/>
      <c r="AI3387" s="136"/>
    </row>
    <row r="3388" spans="1:35" ht="15" x14ac:dyDescent="0.25">
      <c r="A3388" s="133">
        <v>700000</v>
      </c>
      <c r="B3388" s="133" t="s">
        <v>7650</v>
      </c>
      <c r="C3388" s="133">
        <v>7</v>
      </c>
      <c r="D3388" s="133" t="s">
        <v>7650</v>
      </c>
      <c r="E3388" s="133">
        <v>700</v>
      </c>
      <c r="F3388" s="133" t="s">
        <v>7650</v>
      </c>
      <c r="G3388" s="133">
        <v>70000</v>
      </c>
      <c r="H3388" s="133" t="s">
        <v>7650</v>
      </c>
      <c r="I3388" s="133">
        <v>106591</v>
      </c>
      <c r="J3388" s="133" t="s">
        <v>7694</v>
      </c>
      <c r="K3388" s="133" t="s">
        <v>604</v>
      </c>
      <c r="L3388" s="135" t="str">
        <f t="shared" si="104"/>
        <v>GI</v>
      </c>
      <c r="M3388" s="131">
        <f t="shared" si="105"/>
        <v>0</v>
      </c>
      <c r="P3388" s="136"/>
      <c r="Q3388" s="136"/>
      <c r="R3388" s="136"/>
      <c r="S3388" s="136"/>
      <c r="T3388"/>
      <c r="U3388" s="136"/>
      <c r="V3388" s="136"/>
      <c r="W3388"/>
      <c r="X3388" s="136"/>
      <c r="Y3388" s="136"/>
      <c r="Z3388" s="136"/>
      <c r="AA3388" s="136"/>
      <c r="AB3388" s="136"/>
      <c r="AC3388" s="136"/>
      <c r="AD3388" s="136"/>
      <c r="AE3388" s="136"/>
      <c r="AF3388" s="136"/>
      <c r="AG3388" s="136"/>
      <c r="AH3388" s="136"/>
      <c r="AI3388" s="136"/>
    </row>
    <row r="3389" spans="1:35" ht="15" x14ac:dyDescent="0.25">
      <c r="A3389" s="133">
        <v>700000</v>
      </c>
      <c r="B3389" s="133" t="s">
        <v>7650</v>
      </c>
      <c r="C3389" s="133">
        <v>7</v>
      </c>
      <c r="D3389" s="133" t="s">
        <v>7650</v>
      </c>
      <c r="E3389" s="133">
        <v>700</v>
      </c>
      <c r="F3389" s="133" t="s">
        <v>7650</v>
      </c>
      <c r="G3389" s="133">
        <v>70000</v>
      </c>
      <c r="H3389" s="133" t="s">
        <v>7650</v>
      </c>
      <c r="I3389" s="133">
        <v>106602</v>
      </c>
      <c r="J3389" s="133" t="s">
        <v>7696</v>
      </c>
      <c r="K3389" s="133" t="s">
        <v>4987</v>
      </c>
      <c r="L3389" s="135" t="str">
        <f t="shared" si="104"/>
        <v>GI</v>
      </c>
      <c r="M3389" s="131">
        <f t="shared" si="105"/>
        <v>0</v>
      </c>
      <c r="P3389" s="136"/>
      <c r="Q3389" s="136"/>
      <c r="R3389" s="136"/>
      <c r="S3389" s="136"/>
      <c r="T3389"/>
      <c r="U3389" s="136"/>
      <c r="V3389" s="136"/>
      <c r="W3389"/>
      <c r="X3389" s="136"/>
      <c r="Y3389" s="136"/>
      <c r="Z3389" s="136"/>
      <c r="AA3389" s="136"/>
      <c r="AB3389" s="136"/>
      <c r="AC3389" s="136"/>
      <c r="AD3389" s="136"/>
      <c r="AE3389" s="136"/>
      <c r="AF3389" s="136"/>
      <c r="AG3389" s="136"/>
      <c r="AH3389" s="136"/>
      <c r="AI3389" s="136"/>
    </row>
    <row r="3390" spans="1:35" ht="15" x14ac:dyDescent="0.25">
      <c r="A3390" s="133">
        <v>700000</v>
      </c>
      <c r="B3390" s="133" t="s">
        <v>7650</v>
      </c>
      <c r="C3390" s="133">
        <v>7</v>
      </c>
      <c r="D3390" s="133" t="s">
        <v>7650</v>
      </c>
      <c r="E3390" s="133">
        <v>700</v>
      </c>
      <c r="F3390" s="133" t="s">
        <v>7650</v>
      </c>
      <c r="G3390" s="133">
        <v>70000</v>
      </c>
      <c r="H3390" s="133" t="s">
        <v>7650</v>
      </c>
      <c r="I3390" s="133">
        <v>106651</v>
      </c>
      <c r="J3390" s="133" t="s">
        <v>7698</v>
      </c>
      <c r="K3390" s="133" t="s">
        <v>4987</v>
      </c>
      <c r="L3390" s="135" t="str">
        <f t="shared" si="104"/>
        <v>GI</v>
      </c>
      <c r="M3390" s="131">
        <f t="shared" si="105"/>
        <v>0</v>
      </c>
      <c r="P3390" s="136"/>
      <c r="Q3390" s="136"/>
      <c r="R3390" s="136"/>
      <c r="S3390" s="136"/>
      <c r="T3390"/>
      <c r="U3390" s="136"/>
      <c r="V3390" s="136"/>
      <c r="W3390"/>
      <c r="X3390" s="136"/>
      <c r="Y3390" s="136"/>
      <c r="Z3390" s="136"/>
      <c r="AA3390" s="136"/>
      <c r="AB3390" s="136"/>
      <c r="AC3390" s="136"/>
      <c r="AD3390" s="136"/>
      <c r="AE3390" s="136"/>
      <c r="AF3390" s="136"/>
      <c r="AG3390" s="136"/>
      <c r="AH3390" s="136"/>
      <c r="AI3390" s="136"/>
    </row>
    <row r="3391" spans="1:35" ht="15" x14ac:dyDescent="0.25">
      <c r="A3391" s="133">
        <v>700000</v>
      </c>
      <c r="B3391" s="133" t="s">
        <v>7650</v>
      </c>
      <c r="C3391" s="133">
        <v>7</v>
      </c>
      <c r="D3391" s="133" t="s">
        <v>7650</v>
      </c>
      <c r="E3391" s="133">
        <v>700</v>
      </c>
      <c r="F3391" s="133" t="s">
        <v>7650</v>
      </c>
      <c r="G3391" s="133">
        <v>70000</v>
      </c>
      <c r="H3391" s="133" t="s">
        <v>7650</v>
      </c>
      <c r="I3391" s="133">
        <v>106690</v>
      </c>
      <c r="J3391" s="133" t="s">
        <v>7700</v>
      </c>
      <c r="K3391" s="133" t="s">
        <v>4987</v>
      </c>
      <c r="L3391" s="135" t="str">
        <f t="shared" si="104"/>
        <v>GI</v>
      </c>
      <c r="M3391" s="131">
        <f t="shared" si="105"/>
        <v>0</v>
      </c>
      <c r="P3391" s="136"/>
      <c r="Q3391" s="136"/>
      <c r="R3391" s="136"/>
      <c r="S3391" s="136"/>
      <c r="T3391"/>
      <c r="U3391" s="136"/>
      <c r="V3391" s="136"/>
      <c r="W3391"/>
      <c r="X3391" s="136"/>
      <c r="Y3391" s="136"/>
      <c r="Z3391" s="136"/>
      <c r="AA3391" s="136"/>
      <c r="AB3391" s="136"/>
      <c r="AC3391" s="136"/>
      <c r="AD3391" s="136"/>
      <c r="AE3391" s="136"/>
      <c r="AF3391" s="136"/>
      <c r="AG3391" s="136"/>
      <c r="AH3391" s="136"/>
      <c r="AI3391" s="136"/>
    </row>
    <row r="3392" spans="1:35" ht="15" x14ac:dyDescent="0.25">
      <c r="A3392" s="133">
        <v>700000</v>
      </c>
      <c r="B3392" s="133" t="s">
        <v>7650</v>
      </c>
      <c r="C3392" s="133">
        <v>7</v>
      </c>
      <c r="D3392" s="133" t="s">
        <v>7650</v>
      </c>
      <c r="E3392" s="133">
        <v>700</v>
      </c>
      <c r="F3392" s="133" t="s">
        <v>7650</v>
      </c>
      <c r="G3392" s="133">
        <v>70000</v>
      </c>
      <c r="H3392" s="133" t="s">
        <v>7650</v>
      </c>
      <c r="I3392" s="133">
        <v>106691</v>
      </c>
      <c r="J3392" s="133" t="s">
        <v>7702</v>
      </c>
      <c r="K3392" s="133" t="s">
        <v>4987</v>
      </c>
      <c r="L3392" s="135" t="str">
        <f t="shared" si="104"/>
        <v>GI</v>
      </c>
      <c r="M3392" s="131">
        <f t="shared" si="105"/>
        <v>0</v>
      </c>
      <c r="P3392" s="136"/>
      <c r="Q3392" s="136"/>
      <c r="R3392" s="136"/>
      <c r="S3392" s="136"/>
      <c r="T3392"/>
      <c r="U3392" s="136"/>
      <c r="V3392" s="136"/>
      <c r="W3392"/>
      <c r="X3392" s="136"/>
      <c r="Y3392" s="136"/>
      <c r="Z3392" s="136"/>
      <c r="AA3392" s="136"/>
      <c r="AB3392" s="136"/>
      <c r="AC3392" s="136"/>
      <c r="AD3392" s="136"/>
      <c r="AE3392" s="136"/>
      <c r="AF3392" s="136"/>
      <c r="AG3392" s="136"/>
      <c r="AH3392" s="136"/>
      <c r="AI3392" s="136"/>
    </row>
    <row r="3393" spans="1:35" ht="15" x14ac:dyDescent="0.25">
      <c r="A3393" s="133">
        <v>700000</v>
      </c>
      <c r="B3393" s="133" t="s">
        <v>7650</v>
      </c>
      <c r="C3393" s="133">
        <v>7</v>
      </c>
      <c r="D3393" s="133" t="s">
        <v>7650</v>
      </c>
      <c r="E3393" s="133">
        <v>700</v>
      </c>
      <c r="F3393" s="133" t="s">
        <v>7650</v>
      </c>
      <c r="G3393" s="133">
        <v>70000</v>
      </c>
      <c r="H3393" s="133" t="s">
        <v>7650</v>
      </c>
      <c r="I3393" s="133">
        <v>107002</v>
      </c>
      <c r="J3393" s="133" t="s">
        <v>7704</v>
      </c>
      <c r="K3393" s="133" t="s">
        <v>545</v>
      </c>
      <c r="L3393" s="135" t="str">
        <f t="shared" si="104"/>
        <v>GI</v>
      </c>
      <c r="M3393" s="131">
        <f t="shared" si="105"/>
        <v>0</v>
      </c>
      <c r="P3393" s="136"/>
      <c r="Q3393" s="136"/>
      <c r="R3393" s="136"/>
      <c r="S3393" s="136"/>
      <c r="T3393"/>
      <c r="U3393" s="136"/>
      <c r="V3393" s="136"/>
      <c r="W3393"/>
      <c r="X3393" s="136"/>
      <c r="Y3393" s="136"/>
      <c r="Z3393" s="136"/>
      <c r="AA3393" s="136"/>
      <c r="AB3393" s="136"/>
      <c r="AC3393" s="136"/>
      <c r="AD3393" s="136"/>
      <c r="AE3393" s="136"/>
      <c r="AF3393" s="136"/>
      <c r="AG3393" s="136"/>
      <c r="AH3393" s="136"/>
      <c r="AI3393" s="136"/>
    </row>
    <row r="3394" spans="1:35" ht="15" x14ac:dyDescent="0.25">
      <c r="A3394" s="133">
        <v>700000</v>
      </c>
      <c r="B3394" s="133" t="s">
        <v>7650</v>
      </c>
      <c r="C3394" s="133">
        <v>7</v>
      </c>
      <c r="D3394" s="133" t="s">
        <v>7650</v>
      </c>
      <c r="E3394" s="133">
        <v>700</v>
      </c>
      <c r="F3394" s="133" t="s">
        <v>7650</v>
      </c>
      <c r="G3394" s="133">
        <v>70000</v>
      </c>
      <c r="H3394" s="133" t="s">
        <v>7650</v>
      </c>
      <c r="I3394" s="133">
        <v>107003</v>
      </c>
      <c r="J3394" s="133" t="s">
        <v>7706</v>
      </c>
      <c r="K3394" s="133" t="s">
        <v>545</v>
      </c>
      <c r="L3394" s="135" t="str">
        <f t="shared" si="104"/>
        <v>GI</v>
      </c>
      <c r="M3394" s="131">
        <f t="shared" si="105"/>
        <v>0</v>
      </c>
      <c r="P3394" s="136"/>
      <c r="Q3394" s="136"/>
      <c r="R3394" s="136"/>
      <c r="S3394" s="136"/>
      <c r="T3394"/>
      <c r="U3394" s="136"/>
      <c r="V3394" s="136"/>
      <c r="W3394"/>
      <c r="X3394" s="136"/>
      <c r="Y3394" s="136"/>
      <c r="Z3394" s="136"/>
      <c r="AA3394" s="136"/>
      <c r="AB3394" s="136"/>
      <c r="AC3394" s="136"/>
      <c r="AD3394" s="136"/>
      <c r="AE3394" s="136"/>
      <c r="AF3394" s="136"/>
      <c r="AG3394" s="136"/>
      <c r="AH3394" s="136"/>
      <c r="AI3394" s="136"/>
    </row>
    <row r="3395" spans="1:35" ht="15" x14ac:dyDescent="0.25">
      <c r="A3395" s="133">
        <v>700000</v>
      </c>
      <c r="B3395" s="133" t="s">
        <v>7650</v>
      </c>
      <c r="C3395" s="133">
        <v>7</v>
      </c>
      <c r="D3395" s="133" t="s">
        <v>7650</v>
      </c>
      <c r="E3395" s="133">
        <v>700</v>
      </c>
      <c r="F3395" s="133" t="s">
        <v>7650</v>
      </c>
      <c r="G3395" s="133">
        <v>70000</v>
      </c>
      <c r="H3395" s="133" t="s">
        <v>7650</v>
      </c>
      <c r="I3395" s="133">
        <v>107152</v>
      </c>
      <c r="J3395" s="133" t="s">
        <v>7708</v>
      </c>
      <c r="K3395" s="133" t="s">
        <v>545</v>
      </c>
      <c r="L3395" s="135" t="str">
        <f t="shared" si="104"/>
        <v>GI</v>
      </c>
      <c r="M3395" s="131">
        <f t="shared" si="105"/>
        <v>0</v>
      </c>
      <c r="P3395" s="136"/>
      <c r="Q3395" s="136"/>
      <c r="R3395" s="136"/>
      <c r="S3395" s="136"/>
      <c r="T3395"/>
      <c r="U3395" s="136"/>
      <c r="V3395" s="136"/>
      <c r="W3395"/>
      <c r="X3395" s="136"/>
      <c r="Y3395" s="136"/>
      <c r="Z3395" s="136"/>
      <c r="AA3395" s="136"/>
      <c r="AB3395" s="136"/>
      <c r="AC3395" s="136"/>
      <c r="AD3395" s="136"/>
      <c r="AE3395" s="136"/>
      <c r="AF3395" s="136"/>
      <c r="AG3395" s="136"/>
      <c r="AH3395" s="136"/>
      <c r="AI3395" s="136"/>
    </row>
    <row r="3396" spans="1:35" ht="15" x14ac:dyDescent="0.25">
      <c r="A3396" s="133">
        <v>700000</v>
      </c>
      <c r="B3396" s="133" t="s">
        <v>7650</v>
      </c>
      <c r="C3396" s="133">
        <v>7</v>
      </c>
      <c r="D3396" s="133" t="s">
        <v>7650</v>
      </c>
      <c r="E3396" s="133">
        <v>700</v>
      </c>
      <c r="F3396" s="133" t="s">
        <v>7650</v>
      </c>
      <c r="G3396" s="133">
        <v>70000</v>
      </c>
      <c r="H3396" s="133" t="s">
        <v>7650</v>
      </c>
      <c r="I3396" s="133">
        <v>107990</v>
      </c>
      <c r="J3396" s="133" t="s">
        <v>7710</v>
      </c>
      <c r="K3396" s="133" t="s">
        <v>545</v>
      </c>
      <c r="L3396" s="135" t="str">
        <f t="shared" si="104"/>
        <v>GI</v>
      </c>
      <c r="M3396" s="131">
        <f t="shared" si="105"/>
        <v>0</v>
      </c>
      <c r="P3396" s="136"/>
      <c r="Q3396" s="136"/>
      <c r="R3396" s="136"/>
      <c r="S3396" s="136"/>
      <c r="T3396"/>
      <c r="U3396" s="136"/>
      <c r="V3396" s="136"/>
      <c r="W3396"/>
      <c r="X3396" s="136"/>
      <c r="Y3396" s="136"/>
      <c r="Z3396" s="136"/>
      <c r="AA3396" s="136"/>
      <c r="AB3396" s="136"/>
      <c r="AC3396" s="136"/>
      <c r="AD3396" s="136"/>
      <c r="AE3396" s="136"/>
      <c r="AF3396" s="136"/>
      <c r="AG3396" s="136"/>
      <c r="AH3396" s="136"/>
      <c r="AI3396" s="136"/>
    </row>
    <row r="3397" spans="1:35" ht="15" x14ac:dyDescent="0.25">
      <c r="A3397" s="133">
        <v>700000</v>
      </c>
      <c r="B3397" s="133" t="s">
        <v>7650</v>
      </c>
      <c r="C3397" s="133">
        <v>7</v>
      </c>
      <c r="D3397" s="133" t="s">
        <v>7650</v>
      </c>
      <c r="E3397" s="133">
        <v>700</v>
      </c>
      <c r="F3397" s="133" t="s">
        <v>7650</v>
      </c>
      <c r="G3397" s="133">
        <v>70000</v>
      </c>
      <c r="H3397" s="133" t="s">
        <v>7650</v>
      </c>
      <c r="I3397" s="133">
        <v>107991</v>
      </c>
      <c r="J3397" s="133" t="s">
        <v>7712</v>
      </c>
      <c r="K3397" s="133" t="s">
        <v>545</v>
      </c>
      <c r="L3397" s="135" t="str">
        <f t="shared" ref="L3397:L3460" si="106">IF(K3397=102,"AA102",IF(K3397=103,"AA103",VLOOKUP(C3397,$AJ$5:$AK$13,2,0)))</f>
        <v>GI</v>
      </c>
      <c r="M3397" s="131">
        <f t="shared" si="105"/>
        <v>0</v>
      </c>
      <c r="P3397" s="136"/>
      <c r="Q3397" s="136"/>
      <c r="R3397" s="136"/>
      <c r="S3397" s="136"/>
      <c r="T3397"/>
      <c r="U3397" s="136"/>
      <c r="V3397" s="136"/>
      <c r="W3397"/>
      <c r="X3397" s="136"/>
      <c r="Y3397" s="136"/>
      <c r="Z3397" s="136"/>
      <c r="AA3397" s="136"/>
      <c r="AB3397" s="136"/>
      <c r="AC3397" s="136"/>
      <c r="AD3397" s="136"/>
      <c r="AE3397" s="136"/>
      <c r="AF3397" s="136"/>
      <c r="AG3397" s="136"/>
      <c r="AH3397" s="136"/>
      <c r="AI3397" s="136"/>
    </row>
    <row r="3398" spans="1:35" ht="15" x14ac:dyDescent="0.25">
      <c r="A3398" s="133">
        <v>700000</v>
      </c>
      <c r="B3398" s="133" t="s">
        <v>7650</v>
      </c>
      <c r="C3398" s="133">
        <v>7</v>
      </c>
      <c r="D3398" s="133" t="s">
        <v>7650</v>
      </c>
      <c r="E3398" s="133">
        <v>700</v>
      </c>
      <c r="F3398" s="133" t="s">
        <v>7650</v>
      </c>
      <c r="G3398" s="133">
        <v>70000</v>
      </c>
      <c r="H3398" s="133" t="s">
        <v>7650</v>
      </c>
      <c r="I3398" s="133">
        <v>108002</v>
      </c>
      <c r="J3398" s="133" t="s">
        <v>7714</v>
      </c>
      <c r="K3398" s="133" t="s">
        <v>1001</v>
      </c>
      <c r="L3398" s="135" t="str">
        <f t="shared" si="106"/>
        <v>GI</v>
      </c>
      <c r="M3398" s="131">
        <f t="shared" ref="M3398:M3461" si="107">VLOOKUP(H3398,$W$5:$X$227,2,FALSE)</f>
        <v>0</v>
      </c>
      <c r="P3398" s="136"/>
      <c r="Q3398" s="136"/>
      <c r="R3398" s="136"/>
      <c r="S3398" s="136"/>
      <c r="T3398"/>
      <c r="U3398" s="136"/>
      <c r="V3398" s="136"/>
      <c r="W3398"/>
      <c r="X3398" s="136"/>
      <c r="Y3398" s="136"/>
      <c r="Z3398" s="136"/>
      <c r="AA3398" s="136"/>
      <c r="AB3398" s="136"/>
      <c r="AC3398" s="136"/>
      <c r="AD3398" s="136"/>
      <c r="AE3398" s="136"/>
      <c r="AF3398" s="136"/>
      <c r="AG3398" s="136"/>
      <c r="AH3398" s="136"/>
      <c r="AI3398" s="136"/>
    </row>
    <row r="3399" spans="1:35" ht="15" x14ac:dyDescent="0.25">
      <c r="A3399" s="133">
        <v>700000</v>
      </c>
      <c r="B3399" s="133" t="s">
        <v>7650</v>
      </c>
      <c r="C3399" s="133">
        <v>7</v>
      </c>
      <c r="D3399" s="133" t="s">
        <v>7650</v>
      </c>
      <c r="E3399" s="133">
        <v>700</v>
      </c>
      <c r="F3399" s="133" t="s">
        <v>7650</v>
      </c>
      <c r="G3399" s="133">
        <v>70000</v>
      </c>
      <c r="H3399" s="133" t="s">
        <v>7650</v>
      </c>
      <c r="I3399" s="133">
        <v>108003</v>
      </c>
      <c r="J3399" s="133" t="s">
        <v>7716</v>
      </c>
      <c r="K3399" s="133" t="s">
        <v>1001</v>
      </c>
      <c r="L3399" s="135" t="str">
        <f t="shared" si="106"/>
        <v>GI</v>
      </c>
      <c r="M3399" s="131">
        <f t="shared" si="107"/>
        <v>0</v>
      </c>
      <c r="P3399" s="136"/>
      <c r="Q3399" s="136"/>
      <c r="R3399" s="136"/>
      <c r="S3399" s="136"/>
      <c r="T3399"/>
      <c r="U3399" s="136"/>
      <c r="V3399" s="136"/>
      <c r="W3399"/>
      <c r="X3399" s="136"/>
      <c r="Y3399" s="136"/>
      <c r="Z3399" s="136"/>
      <c r="AA3399" s="136"/>
      <c r="AB3399" s="136"/>
      <c r="AC3399" s="136"/>
      <c r="AD3399" s="136"/>
      <c r="AE3399" s="136"/>
      <c r="AF3399" s="136"/>
      <c r="AG3399" s="136"/>
      <c r="AH3399" s="136"/>
      <c r="AI3399" s="136"/>
    </row>
    <row r="3400" spans="1:35" ht="15" x14ac:dyDescent="0.25">
      <c r="A3400" s="133">
        <v>700000</v>
      </c>
      <c r="B3400" s="133" t="s">
        <v>7650</v>
      </c>
      <c r="C3400" s="133">
        <v>7</v>
      </c>
      <c r="D3400" s="133" t="s">
        <v>7650</v>
      </c>
      <c r="E3400" s="133">
        <v>700</v>
      </c>
      <c r="F3400" s="133" t="s">
        <v>7650</v>
      </c>
      <c r="G3400" s="133">
        <v>70000</v>
      </c>
      <c r="H3400" s="133" t="s">
        <v>7650</v>
      </c>
      <c r="I3400" s="133">
        <v>108560</v>
      </c>
      <c r="J3400" s="133" t="s">
        <v>7718</v>
      </c>
      <c r="K3400" s="133" t="s">
        <v>1001</v>
      </c>
      <c r="L3400" s="135" t="str">
        <f t="shared" si="106"/>
        <v>GI</v>
      </c>
      <c r="M3400" s="131">
        <f t="shared" si="107"/>
        <v>0</v>
      </c>
      <c r="P3400" s="136"/>
      <c r="Q3400" s="136"/>
      <c r="R3400" s="136"/>
      <c r="S3400" s="136"/>
      <c r="T3400"/>
      <c r="U3400" s="136"/>
      <c r="V3400" s="136"/>
      <c r="W3400"/>
      <c r="X3400" s="136"/>
      <c r="Y3400" s="136"/>
      <c r="Z3400" s="136"/>
      <c r="AA3400" s="136"/>
      <c r="AB3400" s="136"/>
      <c r="AC3400" s="136"/>
      <c r="AD3400" s="136"/>
      <c r="AE3400" s="136"/>
      <c r="AF3400" s="136"/>
      <c r="AG3400" s="136"/>
      <c r="AH3400" s="136"/>
      <c r="AI3400" s="136"/>
    </row>
    <row r="3401" spans="1:35" ht="15" x14ac:dyDescent="0.25">
      <c r="A3401" s="133">
        <v>700000</v>
      </c>
      <c r="B3401" s="133" t="s">
        <v>7650</v>
      </c>
      <c r="C3401" s="133">
        <v>7</v>
      </c>
      <c r="D3401" s="133" t="s">
        <v>7650</v>
      </c>
      <c r="E3401" s="133">
        <v>700</v>
      </c>
      <c r="F3401" s="133" t="s">
        <v>7650</v>
      </c>
      <c r="G3401" s="133">
        <v>70000</v>
      </c>
      <c r="H3401" s="133" t="s">
        <v>7650</v>
      </c>
      <c r="I3401" s="133">
        <v>108990</v>
      </c>
      <c r="J3401" s="133" t="s">
        <v>7720</v>
      </c>
      <c r="K3401" s="133" t="s">
        <v>1001</v>
      </c>
      <c r="L3401" s="135" t="str">
        <f t="shared" si="106"/>
        <v>GI</v>
      </c>
      <c r="M3401" s="131">
        <f t="shared" si="107"/>
        <v>0</v>
      </c>
      <c r="P3401" s="136"/>
      <c r="Q3401" s="136"/>
      <c r="R3401" s="136"/>
      <c r="S3401" s="136"/>
      <c r="T3401"/>
      <c r="U3401" s="136"/>
      <c r="V3401" s="136"/>
      <c r="W3401"/>
      <c r="X3401" s="136"/>
      <c r="Y3401" s="136"/>
      <c r="Z3401" s="136"/>
      <c r="AA3401" s="136"/>
      <c r="AB3401" s="136"/>
      <c r="AC3401" s="136"/>
      <c r="AD3401" s="136"/>
      <c r="AE3401" s="136"/>
      <c r="AF3401" s="136"/>
      <c r="AG3401" s="136"/>
      <c r="AH3401" s="136"/>
      <c r="AI3401" s="136"/>
    </row>
    <row r="3402" spans="1:35" ht="15" x14ac:dyDescent="0.25">
      <c r="A3402" s="133">
        <v>700000</v>
      </c>
      <c r="B3402" s="133" t="s">
        <v>7650</v>
      </c>
      <c r="C3402" s="133">
        <v>7</v>
      </c>
      <c r="D3402" s="133" t="s">
        <v>7650</v>
      </c>
      <c r="E3402" s="133">
        <v>700</v>
      </c>
      <c r="F3402" s="133" t="s">
        <v>7650</v>
      </c>
      <c r="G3402" s="133">
        <v>70000</v>
      </c>
      <c r="H3402" s="133" t="s">
        <v>7650</v>
      </c>
      <c r="I3402" s="133">
        <v>108991</v>
      </c>
      <c r="J3402" s="133" t="s">
        <v>7722</v>
      </c>
      <c r="K3402" s="133" t="s">
        <v>1001</v>
      </c>
      <c r="L3402" s="135" t="str">
        <f t="shared" si="106"/>
        <v>GI</v>
      </c>
      <c r="M3402" s="131">
        <f t="shared" si="107"/>
        <v>0</v>
      </c>
      <c r="P3402" s="136"/>
      <c r="Q3402" s="136"/>
      <c r="R3402" s="136"/>
      <c r="S3402" s="136"/>
      <c r="T3402"/>
      <c r="U3402" s="136"/>
      <c r="V3402" s="136"/>
      <c r="W3402"/>
      <c r="X3402" s="136"/>
      <c r="Y3402" s="136"/>
      <c r="Z3402" s="136"/>
      <c r="AA3402" s="136"/>
      <c r="AB3402" s="136"/>
      <c r="AC3402" s="136"/>
      <c r="AD3402" s="136"/>
      <c r="AE3402" s="136"/>
      <c r="AF3402" s="136"/>
      <c r="AG3402" s="136"/>
      <c r="AH3402" s="136"/>
      <c r="AI3402" s="136"/>
    </row>
    <row r="3403" spans="1:35" ht="15" x14ac:dyDescent="0.25">
      <c r="A3403" s="133">
        <v>700000</v>
      </c>
      <c r="B3403" s="133" t="s">
        <v>7650</v>
      </c>
      <c r="C3403" s="133">
        <v>7</v>
      </c>
      <c r="D3403" s="133" t="s">
        <v>7650</v>
      </c>
      <c r="E3403" s="133">
        <v>700</v>
      </c>
      <c r="F3403" s="133" t="s">
        <v>7650</v>
      </c>
      <c r="G3403" s="133">
        <v>70000</v>
      </c>
      <c r="H3403" s="133" t="s">
        <v>7650</v>
      </c>
      <c r="I3403" s="133">
        <v>109002</v>
      </c>
      <c r="J3403" s="133" t="s">
        <v>7724</v>
      </c>
      <c r="K3403" s="133" t="s">
        <v>538</v>
      </c>
      <c r="L3403" s="135" t="str">
        <f t="shared" si="106"/>
        <v>GI</v>
      </c>
      <c r="M3403" s="131">
        <f t="shared" si="107"/>
        <v>0</v>
      </c>
      <c r="P3403" s="136"/>
      <c r="Q3403" s="136"/>
      <c r="R3403" s="136"/>
      <c r="S3403" s="136"/>
      <c r="T3403"/>
      <c r="U3403" s="136"/>
      <c r="V3403" s="136"/>
      <c r="W3403"/>
      <c r="X3403" s="136"/>
      <c r="Y3403" s="136"/>
      <c r="Z3403" s="136"/>
      <c r="AA3403" s="136"/>
      <c r="AB3403" s="136"/>
      <c r="AC3403" s="136"/>
      <c r="AD3403" s="136"/>
      <c r="AE3403" s="136"/>
      <c r="AF3403" s="136"/>
      <c r="AG3403" s="136"/>
      <c r="AH3403" s="136"/>
      <c r="AI3403" s="136"/>
    </row>
    <row r="3404" spans="1:35" ht="15" x14ac:dyDescent="0.25">
      <c r="A3404" s="133">
        <v>700000</v>
      </c>
      <c r="B3404" s="133" t="s">
        <v>7650</v>
      </c>
      <c r="C3404" s="133">
        <v>7</v>
      </c>
      <c r="D3404" s="133" t="s">
        <v>7650</v>
      </c>
      <c r="E3404" s="133">
        <v>700</v>
      </c>
      <c r="F3404" s="133" t="s">
        <v>7650</v>
      </c>
      <c r="G3404" s="133">
        <v>70000</v>
      </c>
      <c r="H3404" s="133" t="s">
        <v>7650</v>
      </c>
      <c r="I3404" s="133">
        <v>109170</v>
      </c>
      <c r="J3404" s="133" t="s">
        <v>7726</v>
      </c>
      <c r="K3404" s="133" t="s">
        <v>538</v>
      </c>
      <c r="L3404" s="135" t="str">
        <f t="shared" si="106"/>
        <v>GI</v>
      </c>
      <c r="M3404" s="131">
        <f t="shared" si="107"/>
        <v>0</v>
      </c>
      <c r="P3404" s="136"/>
      <c r="Q3404" s="136"/>
      <c r="R3404" s="136"/>
      <c r="S3404" s="136"/>
      <c r="T3404"/>
      <c r="U3404" s="136"/>
      <c r="V3404" s="136"/>
      <c r="W3404"/>
      <c r="X3404" s="136"/>
      <c r="Y3404" s="136"/>
      <c r="Z3404" s="136"/>
      <c r="AA3404" s="136"/>
      <c r="AB3404" s="136"/>
      <c r="AC3404" s="136"/>
      <c r="AD3404" s="136"/>
      <c r="AE3404" s="136"/>
      <c r="AF3404" s="136"/>
      <c r="AG3404" s="136"/>
      <c r="AH3404" s="136"/>
      <c r="AI3404" s="136"/>
    </row>
    <row r="3405" spans="1:35" ht="15" x14ac:dyDescent="0.25">
      <c r="A3405" s="133">
        <v>700000</v>
      </c>
      <c r="B3405" s="133" t="s">
        <v>7650</v>
      </c>
      <c r="C3405" s="133">
        <v>7</v>
      </c>
      <c r="D3405" s="133" t="s">
        <v>7650</v>
      </c>
      <c r="E3405" s="133">
        <v>700</v>
      </c>
      <c r="F3405" s="133" t="s">
        <v>7650</v>
      </c>
      <c r="G3405" s="133">
        <v>70000</v>
      </c>
      <c r="H3405" s="133" t="s">
        <v>7650</v>
      </c>
      <c r="I3405" s="133">
        <v>109990</v>
      </c>
      <c r="J3405" s="133" t="s">
        <v>7728</v>
      </c>
      <c r="K3405" s="133" t="s">
        <v>538</v>
      </c>
      <c r="L3405" s="135" t="str">
        <f t="shared" si="106"/>
        <v>GI</v>
      </c>
      <c r="M3405" s="131">
        <f t="shared" si="107"/>
        <v>0</v>
      </c>
      <c r="P3405" s="136"/>
      <c r="Q3405" s="136"/>
      <c r="R3405" s="136"/>
      <c r="S3405" s="136"/>
      <c r="T3405"/>
      <c r="U3405" s="136"/>
      <c r="V3405" s="136"/>
      <c r="W3405"/>
      <c r="X3405" s="136"/>
      <c r="Y3405" s="136"/>
      <c r="Z3405" s="136"/>
      <c r="AA3405" s="136"/>
      <c r="AB3405" s="136"/>
      <c r="AC3405" s="136"/>
      <c r="AD3405" s="136"/>
      <c r="AE3405" s="136"/>
      <c r="AF3405" s="136"/>
      <c r="AG3405" s="136"/>
      <c r="AH3405" s="136"/>
      <c r="AI3405" s="136"/>
    </row>
    <row r="3406" spans="1:35" ht="15" x14ac:dyDescent="0.25">
      <c r="A3406" s="133">
        <v>700000</v>
      </c>
      <c r="B3406" s="133" t="s">
        <v>7650</v>
      </c>
      <c r="C3406" s="133">
        <v>7</v>
      </c>
      <c r="D3406" s="133" t="s">
        <v>7650</v>
      </c>
      <c r="E3406" s="133">
        <v>700</v>
      </c>
      <c r="F3406" s="133" t="s">
        <v>7650</v>
      </c>
      <c r="G3406" s="133">
        <v>70000</v>
      </c>
      <c r="H3406" s="133" t="s">
        <v>7650</v>
      </c>
      <c r="I3406" s="133">
        <v>109991</v>
      </c>
      <c r="J3406" s="133" t="s">
        <v>7730</v>
      </c>
      <c r="K3406" s="133" t="s">
        <v>538</v>
      </c>
      <c r="L3406" s="135" t="str">
        <f t="shared" si="106"/>
        <v>GI</v>
      </c>
      <c r="M3406" s="131">
        <f t="shared" si="107"/>
        <v>0</v>
      </c>
      <c r="P3406" s="136"/>
      <c r="Q3406" s="136"/>
      <c r="R3406" s="136"/>
      <c r="S3406" s="136"/>
      <c r="T3406"/>
      <c r="U3406" s="136"/>
      <c r="V3406" s="136"/>
      <c r="W3406"/>
      <c r="X3406" s="136"/>
      <c r="Y3406" s="136"/>
      <c r="Z3406" s="136"/>
      <c r="AA3406" s="136"/>
      <c r="AB3406" s="136"/>
      <c r="AC3406" s="136"/>
      <c r="AD3406" s="136"/>
      <c r="AE3406" s="136"/>
      <c r="AF3406" s="136"/>
      <c r="AG3406" s="136"/>
      <c r="AH3406" s="136"/>
      <c r="AI3406" s="136"/>
    </row>
    <row r="3407" spans="1:35" ht="15" x14ac:dyDescent="0.25">
      <c r="A3407" s="133">
        <v>700000</v>
      </c>
      <c r="B3407" s="133" t="s">
        <v>7650</v>
      </c>
      <c r="C3407" s="133">
        <v>7</v>
      </c>
      <c r="D3407" s="133" t="s">
        <v>7650</v>
      </c>
      <c r="E3407" s="133">
        <v>700</v>
      </c>
      <c r="F3407" s="133" t="s">
        <v>7650</v>
      </c>
      <c r="G3407" s="133">
        <v>70000</v>
      </c>
      <c r="H3407" s="133" t="s">
        <v>7650</v>
      </c>
      <c r="I3407" s="133">
        <v>110002</v>
      </c>
      <c r="J3407" s="133" t="s">
        <v>7732</v>
      </c>
      <c r="K3407" s="133" t="s">
        <v>843</v>
      </c>
      <c r="L3407" s="135" t="str">
        <f t="shared" si="106"/>
        <v>GI</v>
      </c>
      <c r="M3407" s="131">
        <f t="shared" si="107"/>
        <v>0</v>
      </c>
      <c r="P3407" s="136"/>
      <c r="Q3407" s="136"/>
      <c r="R3407" s="136"/>
      <c r="S3407" s="136"/>
      <c r="T3407"/>
      <c r="U3407" s="136"/>
      <c r="V3407" s="136"/>
      <c r="W3407"/>
      <c r="X3407" s="136"/>
      <c r="Y3407" s="136"/>
      <c r="Z3407" s="136"/>
      <c r="AA3407" s="136"/>
      <c r="AB3407" s="136"/>
      <c r="AC3407" s="136"/>
      <c r="AD3407" s="136"/>
      <c r="AE3407" s="136"/>
      <c r="AF3407" s="136"/>
      <c r="AG3407" s="136"/>
      <c r="AH3407" s="136"/>
      <c r="AI3407" s="136"/>
    </row>
    <row r="3408" spans="1:35" ht="15" x14ac:dyDescent="0.25">
      <c r="A3408" s="133">
        <v>700000</v>
      </c>
      <c r="B3408" s="133" t="s">
        <v>7650</v>
      </c>
      <c r="C3408" s="133">
        <v>7</v>
      </c>
      <c r="D3408" s="133" t="s">
        <v>7650</v>
      </c>
      <c r="E3408" s="133">
        <v>700</v>
      </c>
      <c r="F3408" s="133" t="s">
        <v>7650</v>
      </c>
      <c r="G3408" s="133">
        <v>70000</v>
      </c>
      <c r="H3408" s="133" t="s">
        <v>7650</v>
      </c>
      <c r="I3408" s="133">
        <v>110003</v>
      </c>
      <c r="J3408" s="133" t="s">
        <v>7734</v>
      </c>
      <c r="K3408" s="133" t="s">
        <v>843</v>
      </c>
      <c r="L3408" s="135" t="str">
        <f t="shared" si="106"/>
        <v>GI</v>
      </c>
      <c r="M3408" s="131">
        <f t="shared" si="107"/>
        <v>0</v>
      </c>
      <c r="P3408" s="136"/>
      <c r="Q3408" s="136"/>
      <c r="R3408" s="136"/>
      <c r="S3408" s="136"/>
      <c r="T3408"/>
      <c r="U3408" s="136"/>
      <c r="V3408" s="136"/>
      <c r="W3408"/>
      <c r="X3408" s="136"/>
      <c r="Y3408" s="136"/>
      <c r="Z3408" s="136"/>
      <c r="AA3408" s="136"/>
      <c r="AB3408" s="136"/>
      <c r="AC3408" s="136"/>
      <c r="AD3408" s="136"/>
      <c r="AE3408" s="136"/>
      <c r="AF3408" s="136"/>
      <c r="AG3408" s="136"/>
      <c r="AH3408" s="136"/>
      <c r="AI3408" s="136"/>
    </row>
    <row r="3409" spans="1:35" ht="15" x14ac:dyDescent="0.25">
      <c r="A3409" s="133">
        <v>700000</v>
      </c>
      <c r="B3409" s="133" t="s">
        <v>7650</v>
      </c>
      <c r="C3409" s="133">
        <v>7</v>
      </c>
      <c r="D3409" s="133" t="s">
        <v>7650</v>
      </c>
      <c r="E3409" s="133">
        <v>700</v>
      </c>
      <c r="F3409" s="133" t="s">
        <v>7650</v>
      </c>
      <c r="G3409" s="133">
        <v>70000</v>
      </c>
      <c r="H3409" s="133" t="s">
        <v>7650</v>
      </c>
      <c r="I3409" s="133">
        <v>110180</v>
      </c>
      <c r="J3409" s="133" t="s">
        <v>7736</v>
      </c>
      <c r="K3409" s="133" t="s">
        <v>843</v>
      </c>
      <c r="L3409" s="135" t="str">
        <f t="shared" si="106"/>
        <v>GI</v>
      </c>
      <c r="M3409" s="131">
        <f t="shared" si="107"/>
        <v>0</v>
      </c>
      <c r="P3409" s="136"/>
      <c r="Q3409" s="136"/>
      <c r="R3409" s="136"/>
      <c r="S3409" s="136"/>
      <c r="T3409"/>
      <c r="U3409" s="136"/>
      <c r="V3409" s="136"/>
      <c r="W3409"/>
      <c r="X3409" s="136"/>
      <c r="Y3409" s="136"/>
      <c r="Z3409" s="136"/>
      <c r="AA3409" s="136"/>
      <c r="AB3409" s="136"/>
      <c r="AC3409" s="136"/>
      <c r="AD3409" s="136"/>
      <c r="AE3409" s="136"/>
      <c r="AF3409" s="136"/>
      <c r="AG3409" s="136"/>
      <c r="AH3409" s="136"/>
      <c r="AI3409" s="136"/>
    </row>
    <row r="3410" spans="1:35" ht="15" x14ac:dyDescent="0.25">
      <c r="A3410" s="133">
        <v>700000</v>
      </c>
      <c r="B3410" s="133" t="s">
        <v>7650</v>
      </c>
      <c r="C3410" s="133">
        <v>7</v>
      </c>
      <c r="D3410" s="133" t="s">
        <v>7650</v>
      </c>
      <c r="E3410" s="133">
        <v>700</v>
      </c>
      <c r="F3410" s="133" t="s">
        <v>7650</v>
      </c>
      <c r="G3410" s="133">
        <v>70000</v>
      </c>
      <c r="H3410" s="133" t="s">
        <v>7650</v>
      </c>
      <c r="I3410" s="133">
        <v>110990</v>
      </c>
      <c r="J3410" s="133" t="s">
        <v>7738</v>
      </c>
      <c r="K3410" s="133" t="s">
        <v>843</v>
      </c>
      <c r="L3410" s="135" t="str">
        <f t="shared" si="106"/>
        <v>GI</v>
      </c>
      <c r="M3410" s="131">
        <f t="shared" si="107"/>
        <v>0</v>
      </c>
      <c r="P3410" s="136"/>
      <c r="Q3410" s="136"/>
      <c r="R3410" s="136"/>
      <c r="S3410" s="136"/>
      <c r="T3410"/>
      <c r="U3410" s="136"/>
      <c r="V3410" s="136"/>
      <c r="W3410"/>
      <c r="X3410" s="136"/>
      <c r="Y3410" s="136"/>
      <c r="Z3410" s="136"/>
      <c r="AA3410" s="136"/>
      <c r="AB3410" s="136"/>
      <c r="AC3410" s="136"/>
      <c r="AD3410" s="136"/>
      <c r="AE3410" s="136"/>
      <c r="AF3410" s="136"/>
      <c r="AG3410" s="136"/>
      <c r="AH3410" s="136"/>
      <c r="AI3410" s="136"/>
    </row>
    <row r="3411" spans="1:35" ht="15" x14ac:dyDescent="0.25">
      <c r="A3411" s="133">
        <v>700000</v>
      </c>
      <c r="B3411" s="133" t="s">
        <v>7650</v>
      </c>
      <c r="C3411" s="133">
        <v>7</v>
      </c>
      <c r="D3411" s="133" t="s">
        <v>7650</v>
      </c>
      <c r="E3411" s="133">
        <v>700</v>
      </c>
      <c r="F3411" s="133" t="s">
        <v>7650</v>
      </c>
      <c r="G3411" s="133">
        <v>70000</v>
      </c>
      <c r="H3411" s="133" t="s">
        <v>7650</v>
      </c>
      <c r="I3411" s="133">
        <v>110991</v>
      </c>
      <c r="J3411" s="133" t="s">
        <v>7740</v>
      </c>
      <c r="K3411" s="133" t="s">
        <v>843</v>
      </c>
      <c r="L3411" s="135" t="str">
        <f t="shared" si="106"/>
        <v>GI</v>
      </c>
      <c r="M3411" s="131">
        <f t="shared" si="107"/>
        <v>0</v>
      </c>
      <c r="P3411" s="136"/>
      <c r="Q3411" s="136"/>
      <c r="R3411" s="136"/>
      <c r="S3411" s="136"/>
      <c r="T3411"/>
      <c r="U3411" s="136"/>
      <c r="V3411" s="136"/>
      <c r="W3411"/>
      <c r="X3411" s="136"/>
      <c r="Y3411" s="136"/>
      <c r="Z3411" s="136"/>
      <c r="AA3411" s="136"/>
      <c r="AB3411" s="136"/>
      <c r="AC3411" s="136"/>
      <c r="AD3411" s="136"/>
      <c r="AE3411" s="136"/>
      <c r="AF3411" s="136"/>
      <c r="AG3411" s="136"/>
      <c r="AH3411" s="136"/>
      <c r="AI3411" s="136"/>
    </row>
    <row r="3412" spans="1:35" ht="15" x14ac:dyDescent="0.25">
      <c r="A3412" s="133">
        <v>700000</v>
      </c>
      <c r="B3412" s="133" t="s">
        <v>7650</v>
      </c>
      <c r="C3412" s="133">
        <v>7</v>
      </c>
      <c r="D3412" s="133" t="s">
        <v>7650</v>
      </c>
      <c r="E3412" s="133">
        <v>700</v>
      </c>
      <c r="F3412" s="133" t="s">
        <v>7650</v>
      </c>
      <c r="G3412" s="133">
        <v>70000</v>
      </c>
      <c r="H3412" s="133" t="s">
        <v>7650</v>
      </c>
      <c r="I3412" s="133">
        <v>111002</v>
      </c>
      <c r="J3412" s="133" t="s">
        <v>7742</v>
      </c>
      <c r="K3412" s="133" t="s">
        <v>1159</v>
      </c>
      <c r="L3412" s="135" t="str">
        <f t="shared" si="106"/>
        <v>GI</v>
      </c>
      <c r="M3412" s="131">
        <f t="shared" si="107"/>
        <v>0</v>
      </c>
      <c r="P3412" s="136"/>
      <c r="Q3412" s="136"/>
      <c r="R3412" s="136"/>
      <c r="S3412" s="136"/>
      <c r="T3412"/>
      <c r="U3412" s="136"/>
      <c r="V3412" s="136"/>
      <c r="W3412"/>
      <c r="X3412" s="136"/>
      <c r="Y3412" s="136"/>
      <c r="Z3412" s="136"/>
      <c r="AA3412" s="136"/>
      <c r="AB3412" s="136"/>
      <c r="AC3412" s="136"/>
      <c r="AD3412" s="136"/>
      <c r="AE3412" s="136"/>
      <c r="AF3412" s="136"/>
      <c r="AG3412" s="136"/>
      <c r="AH3412" s="136"/>
      <c r="AI3412" s="136"/>
    </row>
    <row r="3413" spans="1:35" ht="15" x14ac:dyDescent="0.25">
      <c r="A3413" s="133">
        <v>700000</v>
      </c>
      <c r="B3413" s="133" t="s">
        <v>7650</v>
      </c>
      <c r="C3413" s="133">
        <v>7</v>
      </c>
      <c r="D3413" s="133" t="s">
        <v>7650</v>
      </c>
      <c r="E3413" s="133">
        <v>700</v>
      </c>
      <c r="F3413" s="133" t="s">
        <v>7650</v>
      </c>
      <c r="G3413" s="133">
        <v>70000</v>
      </c>
      <c r="H3413" s="133" t="s">
        <v>7650</v>
      </c>
      <c r="I3413" s="133">
        <v>111230</v>
      </c>
      <c r="J3413" s="133" t="s">
        <v>7744</v>
      </c>
      <c r="K3413" s="133" t="s">
        <v>1159</v>
      </c>
      <c r="L3413" s="135" t="str">
        <f t="shared" si="106"/>
        <v>GI</v>
      </c>
      <c r="M3413" s="131">
        <f t="shared" si="107"/>
        <v>0</v>
      </c>
      <c r="P3413" s="136"/>
      <c r="Q3413" s="136"/>
      <c r="R3413" s="136"/>
      <c r="S3413" s="136"/>
      <c r="T3413"/>
      <c r="U3413" s="136"/>
      <c r="V3413" s="136"/>
      <c r="W3413"/>
      <c r="X3413" s="136"/>
      <c r="Y3413" s="136"/>
      <c r="Z3413" s="136"/>
      <c r="AA3413" s="136"/>
      <c r="AB3413" s="136"/>
      <c r="AC3413" s="136"/>
      <c r="AD3413" s="136"/>
      <c r="AE3413" s="136"/>
      <c r="AF3413" s="136"/>
      <c r="AG3413" s="136"/>
      <c r="AH3413" s="136"/>
      <c r="AI3413" s="136"/>
    </row>
    <row r="3414" spans="1:35" ht="15" x14ac:dyDescent="0.25">
      <c r="A3414" s="133">
        <v>700000</v>
      </c>
      <c r="B3414" s="133" t="s">
        <v>7650</v>
      </c>
      <c r="C3414" s="133">
        <v>7</v>
      </c>
      <c r="D3414" s="133" t="s">
        <v>7650</v>
      </c>
      <c r="E3414" s="133">
        <v>700</v>
      </c>
      <c r="F3414" s="133" t="s">
        <v>7650</v>
      </c>
      <c r="G3414" s="133">
        <v>70000</v>
      </c>
      <c r="H3414" s="133" t="s">
        <v>7650</v>
      </c>
      <c r="I3414" s="133">
        <v>111990</v>
      </c>
      <c r="J3414" s="133" t="s">
        <v>7746</v>
      </c>
      <c r="K3414" s="133" t="s">
        <v>1159</v>
      </c>
      <c r="L3414" s="135" t="str">
        <f t="shared" si="106"/>
        <v>GI</v>
      </c>
      <c r="M3414" s="131">
        <f t="shared" si="107"/>
        <v>0</v>
      </c>
      <c r="P3414" s="136"/>
      <c r="Q3414" s="136"/>
      <c r="R3414" s="136"/>
      <c r="S3414" s="136"/>
      <c r="T3414"/>
      <c r="U3414" s="136"/>
      <c r="V3414" s="136"/>
      <c r="W3414"/>
      <c r="X3414" s="136"/>
      <c r="Y3414" s="136"/>
      <c r="Z3414" s="136"/>
      <c r="AA3414" s="136"/>
      <c r="AB3414" s="136"/>
      <c r="AC3414" s="136"/>
      <c r="AD3414" s="136"/>
      <c r="AE3414" s="136"/>
      <c r="AF3414" s="136"/>
      <c r="AG3414" s="136"/>
      <c r="AH3414" s="136"/>
      <c r="AI3414" s="136"/>
    </row>
    <row r="3415" spans="1:35" ht="15" x14ac:dyDescent="0.25">
      <c r="A3415" s="133">
        <v>700000</v>
      </c>
      <c r="B3415" s="133" t="s">
        <v>7650</v>
      </c>
      <c r="C3415" s="133">
        <v>7</v>
      </c>
      <c r="D3415" s="133" t="s">
        <v>7650</v>
      </c>
      <c r="E3415" s="133">
        <v>700</v>
      </c>
      <c r="F3415" s="133" t="s">
        <v>7650</v>
      </c>
      <c r="G3415" s="133">
        <v>70000</v>
      </c>
      <c r="H3415" s="133" t="s">
        <v>7650</v>
      </c>
      <c r="I3415" s="133">
        <v>112002</v>
      </c>
      <c r="J3415" s="133" t="s">
        <v>7748</v>
      </c>
      <c r="K3415" s="133" t="s">
        <v>3943</v>
      </c>
      <c r="L3415" s="135" t="str">
        <f t="shared" si="106"/>
        <v>GI</v>
      </c>
      <c r="M3415" s="131">
        <f t="shared" si="107"/>
        <v>0</v>
      </c>
      <c r="P3415" s="136"/>
      <c r="Q3415" s="136"/>
      <c r="R3415" s="136"/>
      <c r="S3415" s="136"/>
      <c r="T3415"/>
      <c r="U3415" s="136"/>
      <c r="V3415" s="136"/>
      <c r="W3415"/>
      <c r="X3415" s="136"/>
      <c r="Y3415" s="136"/>
      <c r="Z3415" s="136"/>
      <c r="AA3415" s="136"/>
      <c r="AB3415" s="136"/>
      <c r="AC3415" s="136"/>
      <c r="AD3415" s="136"/>
      <c r="AE3415" s="136"/>
      <c r="AF3415" s="136"/>
      <c r="AG3415" s="136"/>
      <c r="AH3415" s="136"/>
      <c r="AI3415" s="136"/>
    </row>
    <row r="3416" spans="1:35" ht="15" x14ac:dyDescent="0.25">
      <c r="A3416" s="133">
        <v>700000</v>
      </c>
      <c r="B3416" s="133" t="s">
        <v>7650</v>
      </c>
      <c r="C3416" s="133">
        <v>7</v>
      </c>
      <c r="D3416" s="133" t="s">
        <v>7650</v>
      </c>
      <c r="E3416" s="133">
        <v>700</v>
      </c>
      <c r="F3416" s="133" t="s">
        <v>7650</v>
      </c>
      <c r="G3416" s="133">
        <v>70000</v>
      </c>
      <c r="H3416" s="133" t="s">
        <v>7650</v>
      </c>
      <c r="I3416" s="133">
        <v>112201</v>
      </c>
      <c r="J3416" s="133" t="s">
        <v>7750</v>
      </c>
      <c r="K3416" s="133" t="s">
        <v>7751</v>
      </c>
      <c r="L3416" s="135" t="str">
        <f t="shared" si="106"/>
        <v>GI</v>
      </c>
      <c r="M3416" s="131">
        <f t="shared" si="107"/>
        <v>0</v>
      </c>
      <c r="P3416" s="136"/>
      <c r="Q3416" s="136"/>
      <c r="R3416" s="136"/>
      <c r="S3416" s="136"/>
      <c r="T3416"/>
      <c r="U3416" s="136"/>
      <c r="V3416" s="136"/>
      <c r="W3416"/>
      <c r="X3416" s="136"/>
      <c r="Y3416" s="136"/>
      <c r="Z3416" s="136"/>
      <c r="AA3416" s="136"/>
      <c r="AB3416" s="136"/>
      <c r="AC3416" s="136"/>
      <c r="AD3416" s="136"/>
      <c r="AE3416" s="136"/>
      <c r="AF3416" s="136"/>
      <c r="AG3416" s="136"/>
      <c r="AH3416" s="136"/>
      <c r="AI3416" s="136"/>
    </row>
    <row r="3417" spans="1:35" ht="15" x14ac:dyDescent="0.25">
      <c r="A3417" s="133">
        <v>700000</v>
      </c>
      <c r="B3417" s="133" t="s">
        <v>7650</v>
      </c>
      <c r="C3417" s="133">
        <v>7</v>
      </c>
      <c r="D3417" s="133" t="s">
        <v>7650</v>
      </c>
      <c r="E3417" s="133">
        <v>700</v>
      </c>
      <c r="F3417" s="133" t="s">
        <v>7650</v>
      </c>
      <c r="G3417" s="133">
        <v>70000</v>
      </c>
      <c r="H3417" s="133" t="s">
        <v>7650</v>
      </c>
      <c r="I3417" s="133">
        <v>112203</v>
      </c>
      <c r="J3417" s="133" t="s">
        <v>7753</v>
      </c>
      <c r="K3417" s="133" t="s">
        <v>7751</v>
      </c>
      <c r="L3417" s="135" t="str">
        <f t="shared" si="106"/>
        <v>GI</v>
      </c>
      <c r="M3417" s="131">
        <f t="shared" si="107"/>
        <v>0</v>
      </c>
      <c r="P3417" s="136"/>
      <c r="Q3417" s="136"/>
      <c r="R3417" s="136"/>
      <c r="S3417" s="136"/>
      <c r="T3417"/>
      <c r="U3417" s="136"/>
      <c r="V3417" s="136"/>
      <c r="W3417"/>
      <c r="X3417" s="136"/>
      <c r="Y3417" s="136"/>
      <c r="Z3417" s="136"/>
      <c r="AA3417" s="136"/>
      <c r="AB3417" s="136"/>
      <c r="AC3417" s="136"/>
      <c r="AD3417" s="136"/>
      <c r="AE3417" s="136"/>
      <c r="AF3417" s="136"/>
      <c r="AG3417" s="136"/>
      <c r="AH3417" s="136"/>
      <c r="AI3417" s="136"/>
    </row>
    <row r="3418" spans="1:35" ht="15" x14ac:dyDescent="0.25">
      <c r="A3418" s="133">
        <v>700000</v>
      </c>
      <c r="B3418" s="133" t="s">
        <v>7650</v>
      </c>
      <c r="C3418" s="133">
        <v>7</v>
      </c>
      <c r="D3418" s="133" t="s">
        <v>7650</v>
      </c>
      <c r="E3418" s="133">
        <v>700</v>
      </c>
      <c r="F3418" s="133" t="s">
        <v>7650</v>
      </c>
      <c r="G3418" s="133">
        <v>70000</v>
      </c>
      <c r="H3418" s="133" t="s">
        <v>7650</v>
      </c>
      <c r="I3418" s="133">
        <v>112403</v>
      </c>
      <c r="J3418" s="133" t="s">
        <v>7755</v>
      </c>
      <c r="K3418" s="133" t="s">
        <v>7756</v>
      </c>
      <c r="L3418" s="135" t="str">
        <f t="shared" si="106"/>
        <v>GI</v>
      </c>
      <c r="M3418" s="131">
        <f t="shared" si="107"/>
        <v>0</v>
      </c>
      <c r="P3418" s="136"/>
      <c r="Q3418" s="136"/>
      <c r="R3418" s="136"/>
      <c r="S3418" s="136"/>
      <c r="T3418"/>
      <c r="U3418" s="136"/>
      <c r="V3418" s="136"/>
      <c r="W3418"/>
      <c r="X3418" s="136"/>
      <c r="Y3418" s="136"/>
      <c r="Z3418" s="136"/>
      <c r="AA3418" s="136"/>
      <c r="AB3418" s="136"/>
      <c r="AC3418" s="136"/>
      <c r="AD3418" s="136"/>
      <c r="AE3418" s="136"/>
      <c r="AF3418" s="136"/>
      <c r="AG3418" s="136"/>
      <c r="AH3418" s="136"/>
      <c r="AI3418" s="136"/>
    </row>
    <row r="3419" spans="1:35" ht="15" x14ac:dyDescent="0.25">
      <c r="A3419" s="133">
        <v>700000</v>
      </c>
      <c r="B3419" s="133" t="s">
        <v>7650</v>
      </c>
      <c r="C3419" s="133">
        <v>7</v>
      </c>
      <c r="D3419" s="133" t="s">
        <v>7650</v>
      </c>
      <c r="E3419" s="133">
        <v>700</v>
      </c>
      <c r="F3419" s="133" t="s">
        <v>7650</v>
      </c>
      <c r="G3419" s="133">
        <v>70000</v>
      </c>
      <c r="H3419" s="133" t="s">
        <v>7650</v>
      </c>
      <c r="I3419" s="133">
        <v>112991</v>
      </c>
      <c r="J3419" s="133" t="s">
        <v>7758</v>
      </c>
      <c r="K3419" s="133" t="s">
        <v>3943</v>
      </c>
      <c r="L3419" s="135" t="str">
        <f t="shared" si="106"/>
        <v>GI</v>
      </c>
      <c r="M3419" s="131">
        <f t="shared" si="107"/>
        <v>0</v>
      </c>
      <c r="P3419" s="136"/>
      <c r="Q3419" s="136"/>
      <c r="R3419" s="136"/>
      <c r="S3419" s="136"/>
      <c r="T3419"/>
      <c r="U3419" s="136"/>
      <c r="V3419" s="136"/>
      <c r="W3419"/>
      <c r="X3419" s="136"/>
      <c r="Y3419" s="136"/>
      <c r="Z3419" s="136"/>
      <c r="AA3419" s="136"/>
      <c r="AB3419" s="136"/>
      <c r="AC3419" s="136"/>
      <c r="AD3419" s="136"/>
      <c r="AE3419" s="136"/>
      <c r="AF3419" s="136"/>
      <c r="AG3419" s="136"/>
      <c r="AH3419" s="136"/>
      <c r="AI3419" s="136"/>
    </row>
    <row r="3420" spans="1:35" ht="15" x14ac:dyDescent="0.25">
      <c r="A3420" s="133">
        <v>700000</v>
      </c>
      <c r="B3420" s="133" t="s">
        <v>7650</v>
      </c>
      <c r="C3420" s="133">
        <v>7</v>
      </c>
      <c r="D3420" s="133" t="s">
        <v>7650</v>
      </c>
      <c r="E3420" s="133">
        <v>700</v>
      </c>
      <c r="F3420" s="133" t="s">
        <v>7650</v>
      </c>
      <c r="G3420" s="133">
        <v>70000</v>
      </c>
      <c r="H3420" s="133" t="s">
        <v>7650</v>
      </c>
      <c r="I3420" s="133">
        <v>113000</v>
      </c>
      <c r="J3420" s="133" t="s">
        <v>7760</v>
      </c>
      <c r="K3420" s="133" t="s">
        <v>6889</v>
      </c>
      <c r="L3420" s="135" t="str">
        <f t="shared" si="106"/>
        <v>GI</v>
      </c>
      <c r="M3420" s="131">
        <f t="shared" si="107"/>
        <v>0</v>
      </c>
      <c r="P3420" s="136"/>
      <c r="Q3420" s="136"/>
      <c r="R3420" s="136"/>
      <c r="S3420" s="136"/>
      <c r="T3420"/>
      <c r="U3420" s="136"/>
      <c r="V3420" s="136"/>
      <c r="W3420"/>
      <c r="X3420" s="136"/>
      <c r="Y3420" s="136"/>
      <c r="Z3420" s="136"/>
      <c r="AA3420" s="136"/>
      <c r="AB3420" s="136"/>
      <c r="AC3420" s="136"/>
      <c r="AD3420" s="136"/>
      <c r="AE3420" s="136"/>
      <c r="AF3420" s="136"/>
      <c r="AG3420" s="136"/>
      <c r="AH3420" s="136"/>
      <c r="AI3420" s="136"/>
    </row>
    <row r="3421" spans="1:35" ht="15" x14ac:dyDescent="0.25">
      <c r="A3421" s="133">
        <v>700000</v>
      </c>
      <c r="B3421" s="133" t="s">
        <v>7650</v>
      </c>
      <c r="C3421" s="133">
        <v>7</v>
      </c>
      <c r="D3421" s="133" t="s">
        <v>7650</v>
      </c>
      <c r="E3421" s="133">
        <v>700</v>
      </c>
      <c r="F3421" s="133" t="s">
        <v>7650</v>
      </c>
      <c r="G3421" s="133">
        <v>70000</v>
      </c>
      <c r="H3421" s="133" t="s">
        <v>7650</v>
      </c>
      <c r="I3421" s="133">
        <v>113002</v>
      </c>
      <c r="J3421" s="133" t="s">
        <v>7762</v>
      </c>
      <c r="K3421" s="133" t="s">
        <v>6889</v>
      </c>
      <c r="L3421" s="135" t="str">
        <f t="shared" si="106"/>
        <v>GI</v>
      </c>
      <c r="M3421" s="131">
        <f t="shared" si="107"/>
        <v>0</v>
      </c>
      <c r="P3421" s="136"/>
      <c r="Q3421" s="136"/>
      <c r="R3421" s="136"/>
      <c r="S3421" s="136"/>
      <c r="T3421"/>
      <c r="U3421" s="136"/>
      <c r="V3421" s="136"/>
      <c r="W3421"/>
      <c r="X3421" s="136"/>
      <c r="Y3421" s="136"/>
      <c r="Z3421" s="136"/>
      <c r="AA3421" s="136"/>
      <c r="AB3421" s="136"/>
      <c r="AC3421" s="136"/>
      <c r="AD3421" s="136"/>
      <c r="AE3421" s="136"/>
      <c r="AF3421" s="136"/>
      <c r="AG3421" s="136"/>
      <c r="AH3421" s="136"/>
      <c r="AI3421" s="136"/>
    </row>
    <row r="3422" spans="1:35" ht="15" x14ac:dyDescent="0.25">
      <c r="A3422" s="133">
        <v>700000</v>
      </c>
      <c r="B3422" s="133" t="s">
        <v>7650</v>
      </c>
      <c r="C3422" s="133">
        <v>7</v>
      </c>
      <c r="D3422" s="133" t="s">
        <v>7650</v>
      </c>
      <c r="E3422" s="133">
        <v>700</v>
      </c>
      <c r="F3422" s="133" t="s">
        <v>7650</v>
      </c>
      <c r="G3422" s="133">
        <v>70000</v>
      </c>
      <c r="H3422" s="133" t="s">
        <v>7650</v>
      </c>
      <c r="I3422" s="133">
        <v>113050</v>
      </c>
      <c r="J3422" s="133" t="s">
        <v>7764</v>
      </c>
      <c r="K3422" s="133" t="s">
        <v>6889</v>
      </c>
      <c r="L3422" s="135" t="str">
        <f t="shared" si="106"/>
        <v>GI</v>
      </c>
      <c r="M3422" s="131">
        <f t="shared" si="107"/>
        <v>0</v>
      </c>
      <c r="P3422" s="136"/>
      <c r="Q3422" s="136"/>
      <c r="R3422" s="136"/>
      <c r="S3422" s="136"/>
      <c r="T3422"/>
      <c r="U3422" s="136"/>
      <c r="V3422" s="136"/>
      <c r="W3422"/>
      <c r="X3422" s="136"/>
      <c r="Y3422" s="136"/>
      <c r="Z3422" s="136"/>
      <c r="AA3422" s="136"/>
      <c r="AB3422" s="136"/>
      <c r="AC3422" s="136"/>
      <c r="AD3422" s="136"/>
      <c r="AE3422" s="136"/>
      <c r="AF3422" s="136"/>
      <c r="AG3422" s="136"/>
      <c r="AH3422" s="136"/>
      <c r="AI3422" s="136"/>
    </row>
    <row r="3423" spans="1:35" ht="15" x14ac:dyDescent="0.25">
      <c r="A3423" s="133">
        <v>700000</v>
      </c>
      <c r="B3423" s="133" t="s">
        <v>7650</v>
      </c>
      <c r="C3423" s="133">
        <v>7</v>
      </c>
      <c r="D3423" s="133" t="s">
        <v>7650</v>
      </c>
      <c r="E3423" s="133">
        <v>700</v>
      </c>
      <c r="F3423" s="133" t="s">
        <v>7650</v>
      </c>
      <c r="G3423" s="133">
        <v>70000</v>
      </c>
      <c r="H3423" s="133" t="s">
        <v>7650</v>
      </c>
      <c r="I3423" s="133">
        <v>113990</v>
      </c>
      <c r="J3423" s="133" t="s">
        <v>7766</v>
      </c>
      <c r="K3423" s="133" t="s">
        <v>6889</v>
      </c>
      <c r="L3423" s="135" t="str">
        <f t="shared" si="106"/>
        <v>GI</v>
      </c>
      <c r="M3423" s="131">
        <f t="shared" si="107"/>
        <v>0</v>
      </c>
      <c r="P3423" s="136"/>
      <c r="Q3423" s="136"/>
      <c r="R3423" s="136"/>
      <c r="S3423" s="136"/>
      <c r="T3423"/>
      <c r="U3423" s="136"/>
      <c r="V3423" s="136"/>
      <c r="W3423"/>
      <c r="X3423" s="136"/>
      <c r="Y3423" s="136"/>
      <c r="Z3423" s="136"/>
      <c r="AA3423" s="136"/>
      <c r="AB3423" s="136"/>
      <c r="AC3423" s="136"/>
      <c r="AD3423" s="136"/>
      <c r="AE3423" s="136"/>
      <c r="AF3423" s="136"/>
      <c r="AG3423" s="136"/>
      <c r="AH3423" s="136"/>
      <c r="AI3423" s="136"/>
    </row>
    <row r="3424" spans="1:35" ht="15" x14ac:dyDescent="0.25">
      <c r="A3424" s="133">
        <v>700000</v>
      </c>
      <c r="B3424" s="133" t="s">
        <v>7650</v>
      </c>
      <c r="C3424" s="133">
        <v>7</v>
      </c>
      <c r="D3424" s="133" t="s">
        <v>7650</v>
      </c>
      <c r="E3424" s="133">
        <v>700</v>
      </c>
      <c r="F3424" s="133" t="s">
        <v>7650</v>
      </c>
      <c r="G3424" s="133">
        <v>70000</v>
      </c>
      <c r="H3424" s="133" t="s">
        <v>7650</v>
      </c>
      <c r="I3424" s="133">
        <v>332100</v>
      </c>
      <c r="J3424" s="133" t="s">
        <v>7768</v>
      </c>
      <c r="K3424" s="133" t="s">
        <v>901</v>
      </c>
      <c r="L3424" s="135" t="str">
        <f t="shared" si="106"/>
        <v>GI</v>
      </c>
      <c r="M3424" s="131">
        <f t="shared" si="107"/>
        <v>0</v>
      </c>
      <c r="P3424" s="136"/>
      <c r="Q3424" s="136"/>
      <c r="R3424" s="136"/>
      <c r="S3424" s="136"/>
      <c r="T3424"/>
      <c r="U3424" s="136"/>
      <c r="V3424" s="136"/>
      <c r="W3424"/>
      <c r="X3424" s="136"/>
      <c r="Y3424" s="136"/>
      <c r="Z3424" s="136"/>
      <c r="AA3424" s="136"/>
      <c r="AB3424" s="136"/>
      <c r="AC3424" s="136"/>
      <c r="AD3424" s="136"/>
      <c r="AE3424" s="136"/>
      <c r="AF3424" s="136"/>
      <c r="AG3424" s="136"/>
      <c r="AH3424" s="136"/>
      <c r="AI3424" s="136"/>
    </row>
    <row r="3425" spans="1:35" ht="15" x14ac:dyDescent="0.25">
      <c r="A3425" s="133">
        <v>700000</v>
      </c>
      <c r="B3425" s="133" t="s">
        <v>7650</v>
      </c>
      <c r="C3425" s="133">
        <v>7</v>
      </c>
      <c r="D3425" s="133" t="s">
        <v>7650</v>
      </c>
      <c r="E3425" s="133">
        <v>700</v>
      </c>
      <c r="F3425" s="133" t="s">
        <v>7650</v>
      </c>
      <c r="G3425" s="133">
        <v>70000</v>
      </c>
      <c r="H3425" s="133" t="s">
        <v>7650</v>
      </c>
      <c r="I3425" s="133">
        <v>332191</v>
      </c>
      <c r="J3425" s="133" t="s">
        <v>7770</v>
      </c>
      <c r="K3425" s="133" t="s">
        <v>843</v>
      </c>
      <c r="L3425" s="135" t="str">
        <f t="shared" si="106"/>
        <v>GI</v>
      </c>
      <c r="M3425" s="131">
        <f t="shared" si="107"/>
        <v>0</v>
      </c>
      <c r="P3425" s="136"/>
      <c r="Q3425" s="136"/>
      <c r="R3425" s="136"/>
      <c r="S3425" s="136"/>
      <c r="T3425"/>
      <c r="U3425" s="136"/>
      <c r="V3425" s="136"/>
      <c r="W3425"/>
      <c r="X3425" s="136"/>
      <c r="Y3425" s="136"/>
      <c r="Z3425" s="136"/>
      <c r="AA3425" s="136"/>
      <c r="AB3425" s="136"/>
      <c r="AC3425" s="136"/>
      <c r="AD3425" s="136"/>
      <c r="AE3425" s="136"/>
      <c r="AF3425" s="136"/>
      <c r="AG3425" s="136"/>
      <c r="AH3425" s="136"/>
      <c r="AI3425" s="136"/>
    </row>
    <row r="3426" spans="1:35" ht="15" x14ac:dyDescent="0.25">
      <c r="A3426" s="133">
        <v>700000</v>
      </c>
      <c r="B3426" s="133" t="s">
        <v>7650</v>
      </c>
      <c r="C3426" s="133">
        <v>7</v>
      </c>
      <c r="D3426" s="133" t="s">
        <v>7650</v>
      </c>
      <c r="E3426" s="133">
        <v>700</v>
      </c>
      <c r="F3426" s="133" t="s">
        <v>7650</v>
      </c>
      <c r="G3426" s="133">
        <v>70000</v>
      </c>
      <c r="H3426" s="133" t="s">
        <v>7650</v>
      </c>
      <c r="I3426" s="133">
        <v>332192</v>
      </c>
      <c r="J3426" s="133" t="s">
        <v>7772</v>
      </c>
      <c r="K3426" s="133" t="s">
        <v>538</v>
      </c>
      <c r="L3426" s="135" t="str">
        <f t="shared" si="106"/>
        <v>GI</v>
      </c>
      <c r="M3426" s="131">
        <f t="shared" si="107"/>
        <v>0</v>
      </c>
      <c r="P3426" s="136"/>
      <c r="Q3426" s="136"/>
      <c r="R3426" s="136"/>
      <c r="S3426" s="136"/>
      <c r="T3426"/>
      <c r="U3426" s="136"/>
      <c r="V3426" s="136"/>
      <c r="W3426"/>
      <c r="X3426" s="136"/>
      <c r="Y3426" s="136"/>
      <c r="Z3426" s="136"/>
      <c r="AA3426" s="136"/>
      <c r="AB3426" s="136"/>
      <c r="AC3426" s="136"/>
      <c r="AD3426" s="136"/>
      <c r="AE3426" s="136"/>
      <c r="AF3426" s="136"/>
      <c r="AG3426" s="136"/>
      <c r="AH3426" s="136"/>
      <c r="AI3426" s="136"/>
    </row>
    <row r="3427" spans="1:35" ht="15" x14ac:dyDescent="0.25">
      <c r="A3427" s="133">
        <v>700000</v>
      </c>
      <c r="B3427" s="133" t="s">
        <v>7650</v>
      </c>
      <c r="C3427" s="133">
        <v>7</v>
      </c>
      <c r="D3427" s="133" t="s">
        <v>7650</v>
      </c>
      <c r="E3427" s="133">
        <v>700</v>
      </c>
      <c r="F3427" s="133" t="s">
        <v>7650</v>
      </c>
      <c r="G3427" s="133">
        <v>70000</v>
      </c>
      <c r="H3427" s="133" t="s">
        <v>7650</v>
      </c>
      <c r="I3427" s="133">
        <v>332800</v>
      </c>
      <c r="J3427" s="133" t="s">
        <v>7774</v>
      </c>
      <c r="K3427" s="133" t="s">
        <v>901</v>
      </c>
      <c r="L3427" s="135" t="str">
        <f t="shared" si="106"/>
        <v>GI</v>
      </c>
      <c r="M3427" s="131">
        <f t="shared" si="107"/>
        <v>0</v>
      </c>
      <c r="P3427" s="136"/>
      <c r="Q3427" s="136"/>
      <c r="R3427" s="136"/>
      <c r="S3427" s="136"/>
      <c r="T3427"/>
      <c r="U3427" s="136"/>
      <c r="V3427" s="136"/>
      <c r="W3427"/>
      <c r="X3427" s="136"/>
      <c r="Y3427" s="136"/>
      <c r="Z3427" s="136"/>
      <c r="AA3427" s="136"/>
      <c r="AB3427" s="136"/>
      <c r="AC3427" s="136"/>
      <c r="AD3427" s="136"/>
      <c r="AE3427" s="136"/>
      <c r="AF3427" s="136"/>
      <c r="AG3427" s="136"/>
      <c r="AH3427" s="136"/>
      <c r="AI3427" s="136"/>
    </row>
    <row r="3428" spans="1:35" ht="15" x14ac:dyDescent="0.25">
      <c r="A3428" s="133">
        <v>700000</v>
      </c>
      <c r="B3428" s="133" t="s">
        <v>7650</v>
      </c>
      <c r="C3428" s="133">
        <v>7</v>
      </c>
      <c r="D3428" s="133" t="s">
        <v>7650</v>
      </c>
      <c r="E3428" s="133">
        <v>700</v>
      </c>
      <c r="F3428" s="133" t="s">
        <v>7650</v>
      </c>
      <c r="G3428" s="133">
        <v>70000</v>
      </c>
      <c r="H3428" s="133" t="s">
        <v>7650</v>
      </c>
      <c r="I3428" s="133">
        <v>332999</v>
      </c>
      <c r="J3428" s="133" t="s">
        <v>7776</v>
      </c>
      <c r="K3428" s="133" t="s">
        <v>538</v>
      </c>
      <c r="L3428" s="135" t="str">
        <f t="shared" si="106"/>
        <v>GI</v>
      </c>
      <c r="M3428" s="131">
        <f t="shared" si="107"/>
        <v>0</v>
      </c>
      <c r="P3428" s="136"/>
      <c r="Q3428" s="136"/>
      <c r="R3428" s="136"/>
      <c r="S3428" s="136"/>
      <c r="T3428"/>
      <c r="U3428" s="136"/>
      <c r="V3428" s="136"/>
      <c r="W3428"/>
      <c r="X3428" s="136"/>
      <c r="Y3428" s="136"/>
      <c r="Z3428" s="136"/>
      <c r="AA3428" s="136"/>
      <c r="AB3428" s="136"/>
      <c r="AC3428" s="136"/>
      <c r="AD3428" s="136"/>
      <c r="AE3428" s="136"/>
      <c r="AF3428" s="136"/>
      <c r="AG3428" s="136"/>
      <c r="AH3428" s="136"/>
      <c r="AI3428" s="136"/>
    </row>
    <row r="3429" spans="1:35" ht="15" x14ac:dyDescent="0.25">
      <c r="A3429" s="133">
        <v>700000</v>
      </c>
      <c r="B3429" s="133" t="s">
        <v>7650</v>
      </c>
      <c r="C3429" s="133">
        <v>7</v>
      </c>
      <c r="D3429" s="133" t="s">
        <v>7650</v>
      </c>
      <c r="E3429" s="133">
        <v>700</v>
      </c>
      <c r="F3429" s="133" t="s">
        <v>7650</v>
      </c>
      <c r="G3429" s="133">
        <v>70000</v>
      </c>
      <c r="H3429" s="133" t="s">
        <v>7650</v>
      </c>
      <c r="I3429" s="133">
        <v>333102</v>
      </c>
      <c r="J3429" s="133" t="s">
        <v>7778</v>
      </c>
      <c r="K3429" s="133" t="s">
        <v>545</v>
      </c>
      <c r="L3429" s="135" t="str">
        <f t="shared" si="106"/>
        <v>GI</v>
      </c>
      <c r="M3429" s="131">
        <f t="shared" si="107"/>
        <v>0</v>
      </c>
      <c r="P3429" s="136"/>
      <c r="Q3429" s="136"/>
      <c r="R3429" s="136"/>
      <c r="S3429" s="136"/>
      <c r="T3429"/>
      <c r="U3429" s="136"/>
      <c r="V3429" s="136"/>
      <c r="W3429"/>
      <c r="X3429" s="136"/>
      <c r="Y3429" s="136"/>
      <c r="Z3429" s="136"/>
      <c r="AA3429" s="136"/>
      <c r="AB3429" s="136"/>
      <c r="AC3429" s="136"/>
      <c r="AD3429" s="136"/>
      <c r="AE3429" s="136"/>
      <c r="AF3429" s="136"/>
      <c r="AG3429" s="136"/>
      <c r="AH3429" s="136"/>
      <c r="AI3429" s="136"/>
    </row>
    <row r="3430" spans="1:35" ht="15" x14ac:dyDescent="0.25">
      <c r="A3430" s="133">
        <v>700000</v>
      </c>
      <c r="B3430" s="133" t="s">
        <v>7650</v>
      </c>
      <c r="C3430" s="133">
        <v>7</v>
      </c>
      <c r="D3430" s="133" t="s">
        <v>7650</v>
      </c>
      <c r="E3430" s="133">
        <v>700</v>
      </c>
      <c r="F3430" s="133" t="s">
        <v>7650</v>
      </c>
      <c r="G3430" s="133">
        <v>70000</v>
      </c>
      <c r="H3430" s="133" t="s">
        <v>7650</v>
      </c>
      <c r="I3430" s="133">
        <v>333103</v>
      </c>
      <c r="J3430" s="133" t="s">
        <v>7780</v>
      </c>
      <c r="K3430" s="133" t="s">
        <v>545</v>
      </c>
      <c r="L3430" s="135" t="str">
        <f t="shared" si="106"/>
        <v>GI</v>
      </c>
      <c r="M3430" s="131">
        <f t="shared" si="107"/>
        <v>0</v>
      </c>
      <c r="P3430" s="136"/>
      <c r="Q3430" s="136"/>
      <c r="R3430" s="136"/>
      <c r="S3430" s="136"/>
      <c r="T3430"/>
      <c r="U3430" s="136"/>
      <c r="V3430" s="136"/>
      <c r="W3430"/>
      <c r="X3430" s="136"/>
      <c r="Y3430" s="136"/>
      <c r="Z3430" s="136"/>
      <c r="AA3430" s="136"/>
      <c r="AB3430" s="136"/>
      <c r="AC3430" s="136"/>
      <c r="AD3430" s="136"/>
      <c r="AE3430" s="136"/>
      <c r="AF3430" s="136"/>
      <c r="AG3430" s="136"/>
      <c r="AH3430" s="136"/>
      <c r="AI3430" s="136"/>
    </row>
    <row r="3431" spans="1:35" ht="15" x14ac:dyDescent="0.25">
      <c r="A3431" s="133">
        <v>710000</v>
      </c>
      <c r="B3431" s="133" t="s">
        <v>7782</v>
      </c>
      <c r="C3431" s="133">
        <v>7</v>
      </c>
      <c r="D3431" s="133" t="s">
        <v>7650</v>
      </c>
      <c r="E3431" s="133">
        <v>710</v>
      </c>
      <c r="F3431" s="133" t="s">
        <v>7782</v>
      </c>
      <c r="G3431" s="133">
        <v>71000</v>
      </c>
      <c r="H3431" s="133" t="s">
        <v>7782</v>
      </c>
      <c r="I3431" s="133">
        <v>109130</v>
      </c>
      <c r="J3431" s="133" t="s">
        <v>7782</v>
      </c>
      <c r="K3431" s="133" t="s">
        <v>538</v>
      </c>
      <c r="L3431" s="135" t="str">
        <f t="shared" si="106"/>
        <v>GI</v>
      </c>
      <c r="M3431" s="131">
        <f t="shared" si="107"/>
        <v>0</v>
      </c>
      <c r="P3431" s="136"/>
      <c r="Q3431" s="136"/>
      <c r="R3431" s="136"/>
      <c r="S3431" s="136"/>
      <c r="T3431"/>
      <c r="U3431" s="136"/>
      <c r="V3431" s="136"/>
      <c r="W3431"/>
      <c r="X3431" s="136"/>
      <c r="Y3431" s="136"/>
      <c r="Z3431" s="136"/>
      <c r="AA3431" s="136"/>
      <c r="AB3431" s="136"/>
      <c r="AC3431" s="136"/>
      <c r="AD3431" s="136"/>
      <c r="AE3431" s="136"/>
      <c r="AF3431" s="136"/>
      <c r="AG3431" s="136"/>
      <c r="AH3431" s="136"/>
      <c r="AI3431" s="136"/>
    </row>
    <row r="3432" spans="1:35" ht="15" x14ac:dyDescent="0.25">
      <c r="A3432" s="133">
        <v>710000</v>
      </c>
      <c r="B3432" s="133" t="s">
        <v>7782</v>
      </c>
      <c r="C3432" s="133">
        <v>7</v>
      </c>
      <c r="D3432" s="133" t="s">
        <v>7650</v>
      </c>
      <c r="E3432" s="133">
        <v>710</v>
      </c>
      <c r="F3432" s="133" t="s">
        <v>7782</v>
      </c>
      <c r="G3432" s="133">
        <v>71000</v>
      </c>
      <c r="H3432" s="133" t="s">
        <v>7782</v>
      </c>
      <c r="I3432" s="133">
        <v>227202</v>
      </c>
      <c r="J3432" s="133" t="s">
        <v>7786</v>
      </c>
      <c r="K3432" s="133" t="s">
        <v>545</v>
      </c>
      <c r="L3432" s="135" t="str">
        <f t="shared" si="106"/>
        <v>GI</v>
      </c>
      <c r="M3432" s="131">
        <f t="shared" si="107"/>
        <v>0</v>
      </c>
      <c r="P3432" s="136"/>
      <c r="Q3432" s="136"/>
      <c r="R3432" s="136"/>
      <c r="S3432" s="136"/>
      <c r="T3432"/>
      <c r="U3432" s="136"/>
      <c r="V3432" s="136"/>
      <c r="W3432"/>
      <c r="X3432" s="136"/>
      <c r="Y3432" s="136"/>
      <c r="Z3432" s="136"/>
      <c r="AA3432" s="136"/>
      <c r="AB3432" s="136"/>
      <c r="AC3432" s="136"/>
      <c r="AD3432" s="136"/>
      <c r="AE3432" s="136"/>
      <c r="AF3432" s="136"/>
      <c r="AG3432" s="136"/>
      <c r="AH3432" s="136"/>
      <c r="AI3432" s="136"/>
    </row>
    <row r="3433" spans="1:35" ht="15" x14ac:dyDescent="0.25">
      <c r="A3433" s="133">
        <v>710000</v>
      </c>
      <c r="B3433" s="133" t="s">
        <v>7782</v>
      </c>
      <c r="C3433" s="133">
        <v>7</v>
      </c>
      <c r="D3433" s="133" t="s">
        <v>7650</v>
      </c>
      <c r="E3433" s="133">
        <v>710</v>
      </c>
      <c r="F3433" s="133" t="s">
        <v>7782</v>
      </c>
      <c r="G3433" s="133">
        <v>71000</v>
      </c>
      <c r="H3433" s="133" t="s">
        <v>7782</v>
      </c>
      <c r="I3433" s="133">
        <v>990152</v>
      </c>
      <c r="J3433" s="133" t="s">
        <v>7788</v>
      </c>
      <c r="K3433" s="133" t="s">
        <v>604</v>
      </c>
      <c r="L3433" s="135" t="str">
        <f t="shared" si="106"/>
        <v>GI</v>
      </c>
      <c r="M3433" s="131">
        <f t="shared" si="107"/>
        <v>0</v>
      </c>
      <c r="P3433" s="136"/>
      <c r="Q3433" s="136"/>
      <c r="R3433" s="136"/>
      <c r="S3433" s="136"/>
      <c r="T3433"/>
      <c r="U3433" s="136"/>
      <c r="V3433" s="136"/>
      <c r="W3433"/>
      <c r="X3433" s="136"/>
      <c r="Y3433" s="136"/>
      <c r="Z3433" s="136"/>
      <c r="AA3433" s="136"/>
      <c r="AB3433" s="136"/>
      <c r="AC3433" s="136"/>
      <c r="AD3433" s="136"/>
      <c r="AE3433" s="136"/>
      <c r="AF3433" s="136"/>
      <c r="AG3433" s="136"/>
      <c r="AH3433" s="136"/>
      <c r="AI3433" s="136"/>
    </row>
    <row r="3434" spans="1:35" ht="15" x14ac:dyDescent="0.25">
      <c r="A3434" s="133">
        <v>710000</v>
      </c>
      <c r="B3434" s="133" t="s">
        <v>7782</v>
      </c>
      <c r="C3434" s="133">
        <v>7</v>
      </c>
      <c r="D3434" s="133" t="s">
        <v>7650</v>
      </c>
      <c r="E3434" s="133">
        <v>710</v>
      </c>
      <c r="F3434" s="133" t="s">
        <v>7782</v>
      </c>
      <c r="G3434" s="133">
        <v>71000</v>
      </c>
      <c r="H3434" s="133" t="s">
        <v>7782</v>
      </c>
      <c r="I3434" s="133">
        <v>990155</v>
      </c>
      <c r="J3434" s="133" t="s">
        <v>7790</v>
      </c>
      <c r="K3434" s="133" t="s">
        <v>604</v>
      </c>
      <c r="L3434" s="135" t="str">
        <f t="shared" si="106"/>
        <v>GI</v>
      </c>
      <c r="M3434" s="131">
        <f t="shared" si="107"/>
        <v>0</v>
      </c>
      <c r="P3434" s="136"/>
      <c r="Q3434" s="136"/>
      <c r="R3434" s="136"/>
      <c r="S3434" s="136"/>
      <c r="T3434"/>
      <c r="U3434" s="136"/>
      <c r="V3434" s="136"/>
      <c r="W3434"/>
      <c r="X3434" s="136"/>
      <c r="Y3434" s="136"/>
      <c r="Z3434" s="136"/>
      <c r="AA3434" s="136"/>
      <c r="AB3434" s="136"/>
      <c r="AC3434" s="136"/>
      <c r="AD3434" s="136"/>
      <c r="AE3434" s="136"/>
      <c r="AF3434" s="136"/>
      <c r="AG3434" s="136"/>
      <c r="AH3434" s="136"/>
      <c r="AI3434" s="136"/>
    </row>
    <row r="3435" spans="1:35" ht="15" x14ac:dyDescent="0.25">
      <c r="A3435" s="133">
        <v>710000</v>
      </c>
      <c r="B3435" s="133" t="s">
        <v>7782</v>
      </c>
      <c r="C3435" s="133">
        <v>7</v>
      </c>
      <c r="D3435" s="133" t="s">
        <v>7650</v>
      </c>
      <c r="E3435" s="133">
        <v>710</v>
      </c>
      <c r="F3435" s="133" t="s">
        <v>7782</v>
      </c>
      <c r="G3435" s="133">
        <v>71000</v>
      </c>
      <c r="H3435" s="133" t="s">
        <v>7782</v>
      </c>
      <c r="I3435" s="133">
        <v>990158</v>
      </c>
      <c r="J3435" s="133" t="s">
        <v>7792</v>
      </c>
      <c r="K3435" s="133" t="s">
        <v>538</v>
      </c>
      <c r="L3435" s="135" t="str">
        <f t="shared" si="106"/>
        <v>GI</v>
      </c>
      <c r="M3435" s="131">
        <f t="shared" si="107"/>
        <v>0</v>
      </c>
      <c r="P3435" s="136"/>
      <c r="Q3435" s="136"/>
      <c r="R3435" s="136"/>
      <c r="S3435" s="136"/>
      <c r="T3435"/>
      <c r="U3435" s="136"/>
      <c r="V3435" s="136"/>
      <c r="W3435"/>
      <c r="X3435" s="136"/>
      <c r="Y3435" s="136"/>
      <c r="Z3435" s="136"/>
      <c r="AA3435" s="136"/>
      <c r="AB3435" s="136"/>
      <c r="AC3435" s="136"/>
      <c r="AD3435" s="136"/>
      <c r="AE3435" s="136"/>
      <c r="AF3435" s="136"/>
      <c r="AG3435" s="136"/>
      <c r="AH3435" s="136"/>
      <c r="AI3435" s="136"/>
    </row>
    <row r="3436" spans="1:35" ht="15" x14ac:dyDescent="0.25">
      <c r="A3436" s="133">
        <v>720000</v>
      </c>
      <c r="B3436" s="133" t="s">
        <v>7794</v>
      </c>
      <c r="C3436" s="133">
        <v>7</v>
      </c>
      <c r="D3436" s="133" t="s">
        <v>7650</v>
      </c>
      <c r="E3436" s="133">
        <v>720</v>
      </c>
      <c r="F3436" s="133" t="s">
        <v>7794</v>
      </c>
      <c r="G3436" s="133">
        <v>72000</v>
      </c>
      <c r="H3436" s="133" t="s">
        <v>7794</v>
      </c>
      <c r="I3436" s="133">
        <v>101004</v>
      </c>
      <c r="J3436" s="133" t="s">
        <v>7797</v>
      </c>
      <c r="K3436" s="133" t="s">
        <v>557</v>
      </c>
      <c r="L3436" s="135" t="str">
        <f t="shared" si="106"/>
        <v>GI</v>
      </c>
      <c r="M3436" s="131">
        <f t="shared" si="107"/>
        <v>0</v>
      </c>
      <c r="P3436" s="136"/>
      <c r="Q3436" s="136"/>
      <c r="R3436" s="136"/>
      <c r="S3436" s="136"/>
      <c r="T3436"/>
      <c r="U3436" s="136"/>
      <c r="V3436" s="136"/>
      <c r="W3436"/>
      <c r="X3436" s="136"/>
      <c r="Y3436" s="136"/>
      <c r="Z3436" s="136"/>
      <c r="AA3436" s="136"/>
      <c r="AB3436" s="136"/>
      <c r="AC3436" s="136"/>
      <c r="AD3436" s="136"/>
      <c r="AE3436" s="136"/>
      <c r="AF3436" s="136"/>
      <c r="AG3436" s="136"/>
      <c r="AH3436" s="136"/>
      <c r="AI3436" s="136"/>
    </row>
    <row r="3437" spans="1:35" ht="15" x14ac:dyDescent="0.25">
      <c r="A3437" s="133">
        <v>720000</v>
      </c>
      <c r="B3437" s="133" t="s">
        <v>7794</v>
      </c>
      <c r="C3437" s="133">
        <v>7</v>
      </c>
      <c r="D3437" s="133" t="s">
        <v>7650</v>
      </c>
      <c r="E3437" s="133">
        <v>720</v>
      </c>
      <c r="F3437" s="133" t="s">
        <v>7794</v>
      </c>
      <c r="G3437" s="133">
        <v>72000</v>
      </c>
      <c r="H3437" s="133" t="s">
        <v>7794</v>
      </c>
      <c r="I3437" s="133">
        <v>109012</v>
      </c>
      <c r="J3437" s="133" t="s">
        <v>7799</v>
      </c>
      <c r="K3437" s="133" t="s">
        <v>538</v>
      </c>
      <c r="L3437" s="135" t="str">
        <f t="shared" si="106"/>
        <v>GI</v>
      </c>
      <c r="M3437" s="131">
        <f t="shared" si="107"/>
        <v>0</v>
      </c>
      <c r="P3437" s="136"/>
      <c r="Q3437" s="136"/>
      <c r="R3437" s="136"/>
      <c r="S3437" s="136"/>
      <c r="T3437"/>
      <c r="U3437" s="136"/>
      <c r="V3437" s="136"/>
      <c r="W3437"/>
      <c r="X3437" s="136"/>
      <c r="Y3437" s="136"/>
      <c r="Z3437" s="136"/>
      <c r="AA3437" s="136"/>
      <c r="AB3437" s="136"/>
      <c r="AC3437" s="136"/>
      <c r="AD3437" s="136"/>
      <c r="AE3437" s="136"/>
      <c r="AF3437" s="136"/>
      <c r="AG3437" s="136"/>
      <c r="AH3437" s="136"/>
      <c r="AI3437" s="136"/>
    </row>
    <row r="3438" spans="1:35" ht="15" x14ac:dyDescent="0.25">
      <c r="A3438" s="133">
        <v>720000</v>
      </c>
      <c r="B3438" s="133" t="s">
        <v>7794</v>
      </c>
      <c r="C3438" s="133">
        <v>7</v>
      </c>
      <c r="D3438" s="133" t="s">
        <v>7650</v>
      </c>
      <c r="E3438" s="133">
        <v>720</v>
      </c>
      <c r="F3438" s="133" t="s">
        <v>7794</v>
      </c>
      <c r="G3438" s="133">
        <v>72000</v>
      </c>
      <c r="H3438" s="133" t="s">
        <v>7794</v>
      </c>
      <c r="I3438" s="133">
        <v>110015</v>
      </c>
      <c r="J3438" s="133" t="s">
        <v>7801</v>
      </c>
      <c r="K3438" s="133" t="s">
        <v>843</v>
      </c>
      <c r="L3438" s="135" t="str">
        <f t="shared" si="106"/>
        <v>GI</v>
      </c>
      <c r="M3438" s="131">
        <f t="shared" si="107"/>
        <v>0</v>
      </c>
      <c r="P3438" s="136"/>
      <c r="Q3438" s="136"/>
      <c r="R3438" s="136"/>
      <c r="S3438" s="136"/>
      <c r="T3438"/>
      <c r="U3438" s="136"/>
      <c r="V3438" s="136"/>
      <c r="W3438"/>
      <c r="X3438" s="136"/>
      <c r="Y3438" s="136"/>
      <c r="Z3438" s="136"/>
      <c r="AA3438" s="136"/>
      <c r="AB3438" s="136"/>
      <c r="AC3438" s="136"/>
      <c r="AD3438" s="136"/>
      <c r="AE3438" s="136"/>
      <c r="AF3438" s="136"/>
      <c r="AG3438" s="136"/>
      <c r="AH3438" s="136"/>
      <c r="AI3438" s="136"/>
    </row>
    <row r="3439" spans="1:35" ht="15" x14ac:dyDescent="0.25">
      <c r="A3439" s="133">
        <v>720000</v>
      </c>
      <c r="B3439" s="133" t="s">
        <v>7794</v>
      </c>
      <c r="C3439" s="133">
        <v>7</v>
      </c>
      <c r="D3439" s="133" t="s">
        <v>7650</v>
      </c>
      <c r="E3439" s="133">
        <v>720</v>
      </c>
      <c r="F3439" s="133" t="s">
        <v>7794</v>
      </c>
      <c r="G3439" s="133">
        <v>72000</v>
      </c>
      <c r="H3439" s="133" t="s">
        <v>7794</v>
      </c>
      <c r="I3439" s="133">
        <v>112209</v>
      </c>
      <c r="J3439" s="133" t="s">
        <v>7803</v>
      </c>
      <c r="K3439" s="133" t="s">
        <v>7751</v>
      </c>
      <c r="L3439" s="135" t="str">
        <f t="shared" si="106"/>
        <v>GI</v>
      </c>
      <c r="M3439" s="131">
        <f t="shared" si="107"/>
        <v>0</v>
      </c>
      <c r="P3439" s="136"/>
      <c r="Q3439" s="136"/>
      <c r="R3439" s="136"/>
      <c r="S3439" s="136"/>
      <c r="T3439"/>
      <c r="U3439" s="136"/>
      <c r="V3439" s="136"/>
      <c r="W3439"/>
      <c r="X3439" s="136"/>
      <c r="Y3439" s="136"/>
      <c r="Z3439" s="136"/>
      <c r="AA3439" s="136"/>
      <c r="AB3439" s="136"/>
      <c r="AC3439" s="136"/>
      <c r="AD3439" s="136"/>
      <c r="AE3439" s="136"/>
      <c r="AF3439" s="136"/>
      <c r="AG3439" s="136"/>
      <c r="AH3439" s="136"/>
      <c r="AI3439" s="136"/>
    </row>
    <row r="3440" spans="1:35" ht="15" x14ac:dyDescent="0.25">
      <c r="A3440" s="133">
        <v>730000</v>
      </c>
      <c r="B3440" s="133" t="s">
        <v>7805</v>
      </c>
      <c r="C3440" s="133">
        <v>7</v>
      </c>
      <c r="D3440" s="133" t="s">
        <v>7650</v>
      </c>
      <c r="E3440" s="133">
        <v>730</v>
      </c>
      <c r="F3440" s="133" t="s">
        <v>7805</v>
      </c>
      <c r="G3440" s="133">
        <v>73000</v>
      </c>
      <c r="H3440" s="133" t="s">
        <v>7805</v>
      </c>
      <c r="I3440" s="133">
        <v>109013</v>
      </c>
      <c r="J3440" s="133" t="s">
        <v>7805</v>
      </c>
      <c r="K3440" s="133" t="s">
        <v>538</v>
      </c>
      <c r="L3440" s="135" t="str">
        <f t="shared" si="106"/>
        <v>GI</v>
      </c>
      <c r="M3440" s="131">
        <f t="shared" si="107"/>
        <v>0</v>
      </c>
      <c r="P3440" s="136"/>
      <c r="Q3440" s="136"/>
      <c r="R3440" s="136"/>
      <c r="S3440" s="136"/>
      <c r="T3440"/>
      <c r="U3440" s="136"/>
      <c r="V3440" s="136"/>
      <c r="W3440"/>
      <c r="X3440" s="136"/>
      <c r="Y3440" s="136"/>
      <c r="Z3440" s="136"/>
      <c r="AA3440" s="136"/>
      <c r="AB3440" s="136"/>
      <c r="AC3440" s="136"/>
      <c r="AD3440" s="136"/>
      <c r="AE3440" s="136"/>
      <c r="AF3440" s="136"/>
      <c r="AG3440" s="136"/>
      <c r="AH3440" s="136"/>
      <c r="AI3440" s="136"/>
    </row>
    <row r="3441" spans="1:35" ht="15" x14ac:dyDescent="0.25">
      <c r="A3441" s="133">
        <v>730000</v>
      </c>
      <c r="B3441" s="133" t="s">
        <v>7805</v>
      </c>
      <c r="C3441" s="133">
        <v>7</v>
      </c>
      <c r="D3441" s="133" t="s">
        <v>7650</v>
      </c>
      <c r="E3441" s="133">
        <v>730</v>
      </c>
      <c r="F3441" s="133" t="s">
        <v>7805</v>
      </c>
      <c r="G3441" s="133">
        <v>73000</v>
      </c>
      <c r="H3441" s="133" t="s">
        <v>7805</v>
      </c>
      <c r="I3441" s="133">
        <v>109014</v>
      </c>
      <c r="J3441" s="133" t="s">
        <v>7809</v>
      </c>
      <c r="K3441" s="133" t="s">
        <v>538</v>
      </c>
      <c r="L3441" s="135" t="str">
        <f t="shared" si="106"/>
        <v>GI</v>
      </c>
      <c r="M3441" s="131">
        <f t="shared" si="107"/>
        <v>0</v>
      </c>
      <c r="P3441" s="136"/>
      <c r="Q3441" s="136"/>
      <c r="R3441" s="136"/>
      <c r="S3441" s="136"/>
      <c r="T3441"/>
      <c r="U3441" s="136"/>
      <c r="V3441" s="136"/>
      <c r="W3441"/>
      <c r="X3441" s="136"/>
      <c r="Y3441" s="136"/>
      <c r="Z3441" s="136"/>
      <c r="AA3441" s="136"/>
      <c r="AB3441" s="136"/>
      <c r="AC3441" s="136"/>
      <c r="AD3441" s="136"/>
      <c r="AE3441" s="136"/>
      <c r="AF3441" s="136"/>
      <c r="AG3441" s="136"/>
      <c r="AH3441" s="136"/>
      <c r="AI3441" s="136"/>
    </row>
    <row r="3442" spans="1:35" ht="15" x14ac:dyDescent="0.25">
      <c r="A3442" s="133">
        <v>731000</v>
      </c>
      <c r="B3442" s="133" t="s">
        <v>7810</v>
      </c>
      <c r="C3442" s="133">
        <v>7</v>
      </c>
      <c r="D3442" s="133" t="s">
        <v>7650</v>
      </c>
      <c r="E3442" s="133">
        <v>730</v>
      </c>
      <c r="F3442" s="133" t="s">
        <v>7805</v>
      </c>
      <c r="G3442" s="133">
        <v>73000</v>
      </c>
      <c r="H3442" s="133" t="s">
        <v>7805</v>
      </c>
      <c r="I3442" s="133"/>
      <c r="J3442" s="133"/>
      <c r="K3442" s="133"/>
      <c r="L3442" s="135" t="str">
        <f t="shared" si="106"/>
        <v>GI</v>
      </c>
      <c r="M3442" s="131">
        <f t="shared" si="107"/>
        <v>0</v>
      </c>
      <c r="P3442" s="136"/>
      <c r="Q3442" s="136"/>
      <c r="R3442" s="136"/>
      <c r="S3442" s="136"/>
      <c r="T3442"/>
      <c r="U3442" s="136"/>
      <c r="V3442" s="136"/>
      <c r="W3442"/>
      <c r="X3442" s="136"/>
      <c r="Y3442" s="136"/>
      <c r="Z3442" s="136"/>
      <c r="AA3442" s="136"/>
      <c r="AB3442" s="136"/>
      <c r="AC3442" s="136"/>
      <c r="AD3442" s="136"/>
      <c r="AE3442" s="136"/>
      <c r="AF3442" s="136"/>
      <c r="AG3442" s="136"/>
      <c r="AH3442" s="136"/>
      <c r="AI3442" s="136"/>
    </row>
    <row r="3443" spans="1:35" ht="15" x14ac:dyDescent="0.25">
      <c r="A3443" s="133">
        <v>732000</v>
      </c>
      <c r="B3443" s="133" t="s">
        <v>7811</v>
      </c>
      <c r="C3443" s="133">
        <v>7</v>
      </c>
      <c r="D3443" s="133" t="s">
        <v>7650</v>
      </c>
      <c r="E3443" s="133">
        <v>730</v>
      </c>
      <c r="F3443" s="133" t="s">
        <v>7805</v>
      </c>
      <c r="G3443" s="133">
        <v>73000</v>
      </c>
      <c r="H3443" s="133" t="s">
        <v>7805</v>
      </c>
      <c r="I3443" s="133"/>
      <c r="J3443" s="133"/>
      <c r="K3443" s="133"/>
      <c r="L3443" s="135" t="str">
        <f t="shared" si="106"/>
        <v>GI</v>
      </c>
      <c r="M3443" s="131">
        <f t="shared" si="107"/>
        <v>0</v>
      </c>
      <c r="P3443" s="136"/>
      <c r="Q3443" s="136"/>
      <c r="R3443" s="136"/>
      <c r="S3443" s="136"/>
      <c r="T3443"/>
      <c r="U3443" s="136"/>
      <c r="V3443" s="136"/>
      <c r="W3443"/>
      <c r="X3443" s="136"/>
      <c r="Y3443" s="136"/>
      <c r="Z3443" s="136"/>
      <c r="AA3443" s="136"/>
      <c r="AB3443" s="136"/>
      <c r="AC3443" s="136"/>
      <c r="AD3443" s="136"/>
      <c r="AE3443" s="136"/>
      <c r="AF3443" s="136"/>
      <c r="AG3443" s="136"/>
      <c r="AH3443" s="136"/>
      <c r="AI3443" s="136"/>
    </row>
    <row r="3444" spans="1:35" ht="15" x14ac:dyDescent="0.25">
      <c r="A3444" s="133">
        <v>733000</v>
      </c>
      <c r="B3444" s="133" t="s">
        <v>7812</v>
      </c>
      <c r="C3444" s="133">
        <v>7</v>
      </c>
      <c r="D3444" s="133" t="s">
        <v>7650</v>
      </c>
      <c r="E3444" s="133">
        <v>730</v>
      </c>
      <c r="F3444" s="133" t="s">
        <v>7805</v>
      </c>
      <c r="G3444" s="133">
        <v>73000</v>
      </c>
      <c r="H3444" s="133" t="s">
        <v>7805</v>
      </c>
      <c r="I3444" s="133"/>
      <c r="J3444" s="133"/>
      <c r="K3444" s="133"/>
      <c r="L3444" s="135" t="str">
        <f t="shared" si="106"/>
        <v>GI</v>
      </c>
      <c r="M3444" s="131">
        <f t="shared" si="107"/>
        <v>0</v>
      </c>
      <c r="P3444" s="136"/>
      <c r="Q3444" s="136"/>
      <c r="R3444" s="136"/>
      <c r="S3444" s="136"/>
      <c r="T3444"/>
      <c r="U3444" s="136"/>
      <c r="V3444" s="136"/>
      <c r="W3444"/>
      <c r="X3444" s="136"/>
      <c r="Y3444" s="136"/>
      <c r="Z3444" s="136"/>
      <c r="AA3444" s="136"/>
      <c r="AB3444" s="136"/>
      <c r="AC3444" s="136"/>
      <c r="AD3444" s="136"/>
      <c r="AE3444" s="136"/>
      <c r="AF3444" s="136"/>
      <c r="AG3444" s="136"/>
      <c r="AH3444" s="136"/>
      <c r="AI3444" s="136"/>
    </row>
    <row r="3445" spans="1:35" ht="15" x14ac:dyDescent="0.25">
      <c r="A3445" s="133">
        <v>240000</v>
      </c>
      <c r="B3445" s="133" t="s">
        <v>7814</v>
      </c>
      <c r="C3445" s="133">
        <v>8</v>
      </c>
      <c r="D3445" s="133" t="s">
        <v>7814</v>
      </c>
      <c r="E3445" s="133">
        <v>800</v>
      </c>
      <c r="F3445" s="133" t="s">
        <v>7814</v>
      </c>
      <c r="G3445" s="133">
        <v>80000</v>
      </c>
      <c r="H3445" s="133" t="s">
        <v>7814</v>
      </c>
      <c r="I3445" s="133">
        <v>108108</v>
      </c>
      <c r="J3445" s="133" t="s">
        <v>7818</v>
      </c>
      <c r="K3445" s="133" t="s">
        <v>1001</v>
      </c>
      <c r="L3445" s="135" t="str">
        <f t="shared" si="106"/>
        <v>CI</v>
      </c>
      <c r="M3445" s="131">
        <f t="shared" si="107"/>
        <v>0</v>
      </c>
      <c r="P3445" s="136"/>
      <c r="Q3445" s="136"/>
      <c r="R3445" s="136"/>
      <c r="S3445" s="136"/>
      <c r="T3445"/>
      <c r="U3445" s="136"/>
      <c r="V3445" s="136"/>
      <c r="W3445"/>
      <c r="X3445" s="136"/>
      <c r="Y3445" s="136"/>
      <c r="Z3445" s="136"/>
      <c r="AA3445" s="136"/>
      <c r="AB3445" s="136"/>
      <c r="AC3445" s="136"/>
      <c r="AD3445" s="136"/>
      <c r="AE3445" s="136"/>
      <c r="AF3445" s="136"/>
      <c r="AG3445" s="136"/>
      <c r="AH3445" s="136"/>
      <c r="AI3445" s="136"/>
    </row>
    <row r="3446" spans="1:35" ht="15" x14ac:dyDescent="0.25">
      <c r="A3446" s="133">
        <v>240000</v>
      </c>
      <c r="B3446" s="133" t="s">
        <v>7814</v>
      </c>
      <c r="C3446" s="133">
        <v>8</v>
      </c>
      <c r="D3446" s="133" t="s">
        <v>7814</v>
      </c>
      <c r="E3446" s="133">
        <v>800</v>
      </c>
      <c r="F3446" s="133" t="s">
        <v>7814</v>
      </c>
      <c r="G3446" s="133">
        <v>80000</v>
      </c>
      <c r="H3446" s="133" t="s">
        <v>7814</v>
      </c>
      <c r="I3446" s="133">
        <v>227234</v>
      </c>
      <c r="J3446" s="133" t="s">
        <v>7820</v>
      </c>
      <c r="K3446" s="133" t="s">
        <v>545</v>
      </c>
      <c r="L3446" s="135" t="str">
        <f t="shared" si="106"/>
        <v>CI</v>
      </c>
      <c r="M3446" s="131">
        <f t="shared" si="107"/>
        <v>0</v>
      </c>
      <c r="P3446" s="136"/>
      <c r="Q3446" s="136"/>
      <c r="R3446" s="136"/>
      <c r="S3446" s="136"/>
      <c r="T3446"/>
      <c r="U3446" s="136"/>
      <c r="V3446" s="136"/>
      <c r="W3446"/>
      <c r="X3446" s="136"/>
      <c r="Y3446" s="136"/>
      <c r="Z3446" s="136"/>
      <c r="AA3446" s="136"/>
      <c r="AB3446" s="136"/>
      <c r="AC3446" s="136"/>
      <c r="AD3446" s="136"/>
      <c r="AE3446" s="136"/>
      <c r="AF3446" s="136"/>
      <c r="AG3446" s="136"/>
      <c r="AH3446" s="136"/>
      <c r="AI3446" s="136"/>
    </row>
    <row r="3447" spans="1:35" ht="15" x14ac:dyDescent="0.25">
      <c r="A3447" s="133">
        <v>240000</v>
      </c>
      <c r="B3447" s="133" t="s">
        <v>7814</v>
      </c>
      <c r="C3447" s="133">
        <v>8</v>
      </c>
      <c r="D3447" s="133" t="s">
        <v>7814</v>
      </c>
      <c r="E3447" s="133">
        <v>800</v>
      </c>
      <c r="F3447" s="133" t="s">
        <v>7814</v>
      </c>
      <c r="G3447" s="133">
        <v>80000</v>
      </c>
      <c r="H3447" s="133" t="s">
        <v>7814</v>
      </c>
      <c r="I3447" s="133">
        <v>227336</v>
      </c>
      <c r="J3447" s="133" t="s">
        <v>111</v>
      </c>
      <c r="K3447" s="133" t="s">
        <v>545</v>
      </c>
      <c r="L3447" s="135" t="str">
        <f t="shared" si="106"/>
        <v>CI</v>
      </c>
      <c r="M3447" s="131">
        <f t="shared" si="107"/>
        <v>0</v>
      </c>
      <c r="P3447" s="136"/>
      <c r="Q3447" s="136"/>
      <c r="R3447" s="136"/>
      <c r="S3447" s="136"/>
      <c r="T3447"/>
      <c r="U3447" s="136"/>
      <c r="V3447" s="136"/>
      <c r="W3447"/>
      <c r="X3447" s="136"/>
      <c r="Y3447" s="136"/>
      <c r="Z3447" s="136"/>
      <c r="AA3447" s="136"/>
      <c r="AB3447" s="136"/>
      <c r="AC3447" s="136"/>
      <c r="AD3447" s="136"/>
      <c r="AE3447" s="136"/>
      <c r="AF3447" s="136"/>
      <c r="AG3447" s="136"/>
      <c r="AH3447" s="136"/>
      <c r="AI3447" s="136"/>
    </row>
    <row r="3448" spans="1:35" ht="15" x14ac:dyDescent="0.25">
      <c r="A3448" s="133">
        <v>240000</v>
      </c>
      <c r="B3448" s="133" t="s">
        <v>7814</v>
      </c>
      <c r="C3448" s="133">
        <v>8</v>
      </c>
      <c r="D3448" s="133" t="s">
        <v>7814</v>
      </c>
      <c r="E3448" s="133">
        <v>800</v>
      </c>
      <c r="F3448" s="133" t="s">
        <v>7814</v>
      </c>
      <c r="G3448" s="133">
        <v>80000</v>
      </c>
      <c r="H3448" s="133" t="s">
        <v>7814</v>
      </c>
      <c r="I3448" s="133">
        <v>228997</v>
      </c>
      <c r="J3448" s="133" t="s">
        <v>7823</v>
      </c>
      <c r="K3448" s="133" t="s">
        <v>545</v>
      </c>
      <c r="L3448" s="135" t="str">
        <f t="shared" si="106"/>
        <v>CI</v>
      </c>
      <c r="M3448" s="131">
        <f t="shared" si="107"/>
        <v>0</v>
      </c>
      <c r="P3448" s="136"/>
      <c r="Q3448" s="136"/>
      <c r="R3448" s="136"/>
      <c r="S3448" s="136"/>
      <c r="T3448"/>
      <c r="U3448" s="136"/>
      <c r="V3448" s="136"/>
      <c r="W3448"/>
      <c r="X3448" s="136"/>
      <c r="Y3448" s="136"/>
      <c r="Z3448" s="136"/>
      <c r="AA3448" s="136"/>
      <c r="AB3448" s="136"/>
      <c r="AC3448" s="136"/>
      <c r="AD3448" s="136"/>
      <c r="AE3448" s="136"/>
      <c r="AF3448" s="136"/>
      <c r="AG3448" s="136"/>
      <c r="AH3448" s="136"/>
      <c r="AI3448" s="136"/>
    </row>
    <row r="3449" spans="1:35" ht="15" x14ac:dyDescent="0.25">
      <c r="A3449" s="133">
        <v>240000</v>
      </c>
      <c r="B3449" s="133" t="s">
        <v>7814</v>
      </c>
      <c r="C3449" s="133">
        <v>8</v>
      </c>
      <c r="D3449" s="133" t="s">
        <v>7814</v>
      </c>
      <c r="E3449" s="133">
        <v>800</v>
      </c>
      <c r="F3449" s="133" t="s">
        <v>7814</v>
      </c>
      <c r="G3449" s="133">
        <v>80000</v>
      </c>
      <c r="H3449" s="133" t="s">
        <v>7814</v>
      </c>
      <c r="I3449" s="133">
        <v>333200</v>
      </c>
      <c r="J3449" s="133" t="s">
        <v>7825</v>
      </c>
      <c r="K3449" s="133" t="s">
        <v>1001</v>
      </c>
      <c r="L3449" s="135" t="str">
        <f t="shared" si="106"/>
        <v>CI</v>
      </c>
      <c r="M3449" s="131">
        <f t="shared" si="107"/>
        <v>0</v>
      </c>
      <c r="P3449" s="136"/>
      <c r="Q3449" s="136"/>
      <c r="R3449" s="136"/>
      <c r="S3449" s="136"/>
      <c r="T3449"/>
      <c r="U3449" s="136"/>
      <c r="V3449" s="136"/>
      <c r="W3449"/>
      <c r="X3449" s="136"/>
      <c r="Y3449" s="136"/>
      <c r="Z3449" s="136"/>
      <c r="AA3449" s="136"/>
      <c r="AB3449" s="136"/>
      <c r="AC3449" s="136"/>
      <c r="AD3449" s="136"/>
      <c r="AE3449" s="136"/>
      <c r="AF3449" s="136"/>
      <c r="AG3449" s="136"/>
      <c r="AH3449" s="136"/>
      <c r="AI3449" s="136"/>
    </row>
    <row r="3450" spans="1:35" ht="15" x14ac:dyDescent="0.25">
      <c r="A3450" s="133">
        <v>240000</v>
      </c>
      <c r="B3450" s="133" t="s">
        <v>7814</v>
      </c>
      <c r="C3450" s="133">
        <v>8</v>
      </c>
      <c r="D3450" s="133" t="s">
        <v>7814</v>
      </c>
      <c r="E3450" s="133">
        <v>800</v>
      </c>
      <c r="F3450" s="133" t="s">
        <v>7814</v>
      </c>
      <c r="G3450" s="133">
        <v>80000</v>
      </c>
      <c r="H3450" s="133" t="s">
        <v>7814</v>
      </c>
      <c r="I3450" s="133">
        <v>333205</v>
      </c>
      <c r="J3450" s="133" t="s">
        <v>7827</v>
      </c>
      <c r="K3450" s="133" t="s">
        <v>1001</v>
      </c>
      <c r="L3450" s="135" t="str">
        <f t="shared" si="106"/>
        <v>CI</v>
      </c>
      <c r="M3450" s="131">
        <f t="shared" si="107"/>
        <v>0</v>
      </c>
      <c r="P3450" s="136"/>
      <c r="Q3450" s="136"/>
      <c r="R3450" s="136"/>
      <c r="S3450" s="136"/>
      <c r="T3450"/>
      <c r="U3450" s="136"/>
      <c r="V3450" s="136"/>
      <c r="W3450"/>
      <c r="X3450" s="136"/>
      <c r="Y3450" s="136"/>
      <c r="Z3450" s="136"/>
      <c r="AA3450" s="136"/>
      <c r="AB3450" s="136"/>
      <c r="AC3450" s="136"/>
      <c r="AD3450" s="136"/>
      <c r="AE3450" s="136"/>
      <c r="AF3450" s="136"/>
      <c r="AG3450" s="136"/>
      <c r="AH3450" s="136"/>
      <c r="AI3450" s="136"/>
    </row>
    <row r="3451" spans="1:35" ht="15" x14ac:dyDescent="0.25">
      <c r="A3451" s="133">
        <v>240000</v>
      </c>
      <c r="B3451" s="133" t="s">
        <v>7814</v>
      </c>
      <c r="C3451" s="133">
        <v>8</v>
      </c>
      <c r="D3451" s="133" t="s">
        <v>7814</v>
      </c>
      <c r="E3451" s="133">
        <v>800</v>
      </c>
      <c r="F3451" s="133" t="s">
        <v>7814</v>
      </c>
      <c r="G3451" s="133">
        <v>80000</v>
      </c>
      <c r="H3451" s="133" t="s">
        <v>7814</v>
      </c>
      <c r="I3451" s="133">
        <v>333231</v>
      </c>
      <c r="J3451" s="133" t="s">
        <v>7829</v>
      </c>
      <c r="K3451" s="133" t="s">
        <v>1001</v>
      </c>
      <c r="L3451" s="135" t="str">
        <f t="shared" si="106"/>
        <v>CI</v>
      </c>
      <c r="M3451" s="131">
        <f t="shared" si="107"/>
        <v>0</v>
      </c>
      <c r="P3451" s="136"/>
      <c r="Q3451" s="136"/>
      <c r="R3451" s="136"/>
      <c r="S3451" s="136"/>
      <c r="T3451"/>
      <c r="U3451" s="136"/>
      <c r="V3451" s="136"/>
      <c r="W3451"/>
      <c r="X3451" s="136"/>
      <c r="Y3451" s="136"/>
      <c r="Z3451" s="136"/>
      <c r="AA3451" s="136"/>
      <c r="AB3451" s="136"/>
      <c r="AC3451" s="136"/>
      <c r="AD3451" s="136"/>
      <c r="AE3451" s="136"/>
      <c r="AF3451" s="136"/>
      <c r="AG3451" s="136"/>
      <c r="AH3451" s="136"/>
      <c r="AI3451" s="136"/>
    </row>
    <row r="3452" spans="1:35" ht="15" x14ac:dyDescent="0.25">
      <c r="A3452" s="133">
        <v>240000</v>
      </c>
      <c r="B3452" s="133" t="s">
        <v>7814</v>
      </c>
      <c r="C3452" s="133">
        <v>8</v>
      </c>
      <c r="D3452" s="133" t="s">
        <v>7814</v>
      </c>
      <c r="E3452" s="133">
        <v>800</v>
      </c>
      <c r="F3452" s="133" t="s">
        <v>7814</v>
      </c>
      <c r="G3452" s="133">
        <v>80000</v>
      </c>
      <c r="H3452" s="133" t="s">
        <v>7814</v>
      </c>
      <c r="I3452" s="133">
        <v>557633</v>
      </c>
      <c r="J3452" s="133" t="s">
        <v>1158</v>
      </c>
      <c r="K3452" s="133" t="s">
        <v>1159</v>
      </c>
      <c r="L3452" s="135" t="str">
        <f t="shared" si="106"/>
        <v>CI</v>
      </c>
      <c r="M3452" s="131">
        <f t="shared" si="107"/>
        <v>0</v>
      </c>
      <c r="P3452" s="136"/>
      <c r="Q3452" s="136"/>
      <c r="R3452" s="136"/>
      <c r="S3452" s="136"/>
      <c r="T3452"/>
      <c r="U3452" s="136"/>
      <c r="V3452" s="136"/>
      <c r="W3452"/>
      <c r="X3452" s="136"/>
      <c r="Y3452" s="136"/>
      <c r="Z3452" s="136"/>
      <c r="AA3452" s="136"/>
      <c r="AB3452" s="136"/>
      <c r="AC3452" s="136"/>
      <c r="AD3452" s="136"/>
      <c r="AE3452" s="136"/>
      <c r="AF3452" s="136"/>
      <c r="AG3452" s="136"/>
      <c r="AH3452" s="136"/>
      <c r="AI3452" s="136"/>
    </row>
    <row r="3453" spans="1:35" ht="15" x14ac:dyDescent="0.25">
      <c r="A3453" s="133">
        <v>240000</v>
      </c>
      <c r="B3453" s="133" t="s">
        <v>7814</v>
      </c>
      <c r="C3453" s="133">
        <v>8</v>
      </c>
      <c r="D3453" s="133" t="s">
        <v>7814</v>
      </c>
      <c r="E3453" s="133">
        <v>800</v>
      </c>
      <c r="F3453" s="133" t="s">
        <v>7814</v>
      </c>
      <c r="G3453" s="133">
        <v>80000</v>
      </c>
      <c r="H3453" s="133" t="s">
        <v>7814</v>
      </c>
      <c r="I3453" s="133">
        <v>557634</v>
      </c>
      <c r="J3453" s="133" t="s">
        <v>7832</v>
      </c>
      <c r="K3453" s="133" t="s">
        <v>604</v>
      </c>
      <c r="L3453" s="135" t="str">
        <f t="shared" si="106"/>
        <v>CI</v>
      </c>
      <c r="M3453" s="131">
        <f t="shared" si="107"/>
        <v>0</v>
      </c>
      <c r="P3453" s="136"/>
      <c r="Q3453" s="136"/>
      <c r="R3453" s="136"/>
      <c r="S3453" s="136"/>
      <c r="T3453"/>
      <c r="U3453" s="136"/>
      <c r="V3453" s="136"/>
      <c r="W3453"/>
      <c r="X3453" s="136"/>
      <c r="Y3453" s="136"/>
      <c r="Z3453" s="136"/>
      <c r="AA3453" s="136"/>
      <c r="AB3453" s="136"/>
      <c r="AC3453" s="136"/>
      <c r="AD3453" s="136"/>
      <c r="AE3453" s="136"/>
      <c r="AF3453" s="136"/>
      <c r="AG3453" s="136"/>
      <c r="AH3453" s="136"/>
      <c r="AI3453" s="136"/>
    </row>
    <row r="3454" spans="1:35" ht="30" x14ac:dyDescent="0.25">
      <c r="A3454" s="133" t="s">
        <v>7833</v>
      </c>
      <c r="B3454" s="133" t="s">
        <v>7834</v>
      </c>
      <c r="C3454" s="133">
        <v>8</v>
      </c>
      <c r="D3454" s="133" t="s">
        <v>7814</v>
      </c>
      <c r="E3454" s="133">
        <v>800</v>
      </c>
      <c r="F3454" s="133" t="s">
        <v>7814</v>
      </c>
      <c r="G3454" s="133">
        <v>80000</v>
      </c>
      <c r="H3454" s="133" t="s">
        <v>7814</v>
      </c>
      <c r="I3454" s="133"/>
      <c r="J3454" s="133"/>
      <c r="K3454" s="133"/>
      <c r="L3454" s="135" t="str">
        <f t="shared" si="106"/>
        <v>CI</v>
      </c>
      <c r="M3454" s="131">
        <f t="shared" si="107"/>
        <v>0</v>
      </c>
      <c r="P3454" s="136"/>
      <c r="Q3454" s="136"/>
      <c r="R3454" s="136"/>
      <c r="S3454" s="136"/>
      <c r="T3454"/>
      <c r="U3454" s="136"/>
      <c r="V3454" s="136"/>
      <c r="W3454"/>
      <c r="X3454" s="136"/>
      <c r="Y3454" s="136"/>
      <c r="Z3454" s="136"/>
      <c r="AA3454" s="136"/>
      <c r="AB3454" s="136"/>
      <c r="AC3454" s="136"/>
      <c r="AD3454" s="136"/>
      <c r="AE3454" s="136"/>
      <c r="AF3454" s="136"/>
      <c r="AG3454" s="136"/>
      <c r="AH3454" s="136"/>
      <c r="AI3454" s="136"/>
    </row>
    <row r="3455" spans="1:35" ht="30" x14ac:dyDescent="0.25">
      <c r="A3455" s="133" t="s">
        <v>7835</v>
      </c>
      <c r="B3455" s="133" t="s">
        <v>7836</v>
      </c>
      <c r="C3455" s="133">
        <v>8</v>
      </c>
      <c r="D3455" s="133" t="s">
        <v>7814</v>
      </c>
      <c r="E3455" s="133">
        <v>800</v>
      </c>
      <c r="F3455" s="133" t="s">
        <v>7814</v>
      </c>
      <c r="G3455" s="133">
        <v>80000</v>
      </c>
      <c r="H3455" s="133" t="s">
        <v>7814</v>
      </c>
      <c r="I3455" s="133"/>
      <c r="J3455" s="133"/>
      <c r="K3455" s="133"/>
      <c r="L3455" s="135" t="str">
        <f t="shared" si="106"/>
        <v>CI</v>
      </c>
      <c r="M3455" s="131">
        <f t="shared" si="107"/>
        <v>0</v>
      </c>
      <c r="P3455" s="136"/>
      <c r="Q3455" s="136"/>
      <c r="R3455" s="136"/>
      <c r="S3455" s="136"/>
      <c r="T3455"/>
      <c r="U3455" s="136"/>
      <c r="V3455" s="136"/>
      <c r="W3455"/>
      <c r="X3455" s="136"/>
      <c r="Y3455" s="136"/>
      <c r="Z3455" s="136"/>
      <c r="AA3455" s="136"/>
      <c r="AB3455" s="136"/>
      <c r="AC3455" s="136"/>
      <c r="AD3455" s="136"/>
      <c r="AE3455" s="136"/>
      <c r="AF3455" s="136"/>
      <c r="AG3455" s="136"/>
      <c r="AH3455" s="136"/>
      <c r="AI3455" s="136"/>
    </row>
    <row r="3456" spans="1:35" ht="15" x14ac:dyDescent="0.25">
      <c r="A3456" s="133">
        <v>240200</v>
      </c>
      <c r="B3456" s="133" t="s">
        <v>7838</v>
      </c>
      <c r="C3456" s="133">
        <v>8</v>
      </c>
      <c r="D3456" s="133" t="s">
        <v>7814</v>
      </c>
      <c r="E3456" s="133">
        <v>800</v>
      </c>
      <c r="F3456" s="133" t="s">
        <v>7814</v>
      </c>
      <c r="G3456" s="133">
        <v>80010</v>
      </c>
      <c r="H3456" s="133" t="s">
        <v>7838</v>
      </c>
      <c r="I3456" s="133">
        <v>108170</v>
      </c>
      <c r="J3456" s="133" t="s">
        <v>7840</v>
      </c>
      <c r="K3456" s="133" t="s">
        <v>1001</v>
      </c>
      <c r="L3456" s="135" t="str">
        <f t="shared" si="106"/>
        <v>CI</v>
      </c>
      <c r="M3456" s="131">
        <f t="shared" si="107"/>
        <v>0</v>
      </c>
      <c r="P3456" s="136"/>
      <c r="Q3456" s="136"/>
      <c r="R3456" s="136"/>
      <c r="S3456" s="136"/>
      <c r="T3456"/>
      <c r="U3456" s="136"/>
      <c r="V3456" s="136"/>
      <c r="W3456"/>
      <c r="X3456" s="136"/>
      <c r="Y3456" s="136"/>
      <c r="Z3456" s="136"/>
      <c r="AA3456" s="136"/>
      <c r="AB3456" s="136"/>
      <c r="AC3456" s="136"/>
      <c r="AD3456" s="136"/>
      <c r="AE3456" s="136"/>
      <c r="AF3456" s="136"/>
      <c r="AG3456" s="136"/>
      <c r="AH3456" s="136"/>
      <c r="AI3456" s="136"/>
    </row>
    <row r="3457" spans="1:35" ht="15" x14ac:dyDescent="0.25">
      <c r="A3457" s="133">
        <v>240200</v>
      </c>
      <c r="B3457" s="133" t="s">
        <v>7838</v>
      </c>
      <c r="C3457" s="133">
        <v>8</v>
      </c>
      <c r="D3457" s="133" t="s">
        <v>7814</v>
      </c>
      <c r="E3457" s="133">
        <v>800</v>
      </c>
      <c r="F3457" s="133" t="s">
        <v>7814</v>
      </c>
      <c r="G3457" s="133">
        <v>80010</v>
      </c>
      <c r="H3457" s="133" t="s">
        <v>7838</v>
      </c>
      <c r="I3457" s="133">
        <v>108180</v>
      </c>
      <c r="J3457" s="133" t="s">
        <v>7842</v>
      </c>
      <c r="K3457" s="133" t="s">
        <v>1001</v>
      </c>
      <c r="L3457" s="135" t="str">
        <f t="shared" si="106"/>
        <v>CI</v>
      </c>
      <c r="M3457" s="131">
        <f t="shared" si="107"/>
        <v>0</v>
      </c>
      <c r="P3457" s="136"/>
      <c r="Q3457" s="136"/>
      <c r="R3457" s="136"/>
      <c r="S3457" s="136"/>
      <c r="T3457"/>
      <c r="U3457" s="136"/>
      <c r="V3457" s="136"/>
      <c r="W3457"/>
      <c r="X3457" s="136"/>
      <c r="Y3457" s="136"/>
      <c r="Z3457" s="136"/>
      <c r="AA3457" s="136"/>
      <c r="AB3457" s="136"/>
      <c r="AC3457" s="136"/>
      <c r="AD3457" s="136"/>
      <c r="AE3457" s="136"/>
      <c r="AF3457" s="136"/>
      <c r="AG3457" s="136"/>
      <c r="AH3457" s="136"/>
      <c r="AI3457" s="136"/>
    </row>
    <row r="3458" spans="1:35" ht="15" x14ac:dyDescent="0.25">
      <c r="A3458" s="133">
        <v>240200</v>
      </c>
      <c r="B3458" s="133" t="s">
        <v>7838</v>
      </c>
      <c r="C3458" s="133">
        <v>8</v>
      </c>
      <c r="D3458" s="133" t="s">
        <v>7814</v>
      </c>
      <c r="E3458" s="133">
        <v>800</v>
      </c>
      <c r="F3458" s="133" t="s">
        <v>7814</v>
      </c>
      <c r="G3458" s="133">
        <v>80010</v>
      </c>
      <c r="H3458" s="133" t="s">
        <v>7838</v>
      </c>
      <c r="I3458" s="133">
        <v>227228</v>
      </c>
      <c r="J3458" s="133" t="s">
        <v>7844</v>
      </c>
      <c r="K3458" s="133" t="s">
        <v>545</v>
      </c>
      <c r="L3458" s="135" t="str">
        <f t="shared" si="106"/>
        <v>CI</v>
      </c>
      <c r="M3458" s="131">
        <f t="shared" si="107"/>
        <v>0</v>
      </c>
      <c r="P3458" s="136"/>
      <c r="Q3458" s="136"/>
      <c r="R3458" s="136"/>
      <c r="S3458" s="136"/>
      <c r="T3458"/>
      <c r="U3458" s="136"/>
      <c r="V3458" s="136"/>
      <c r="W3458"/>
      <c r="X3458" s="136"/>
      <c r="Y3458" s="136"/>
      <c r="Z3458" s="136"/>
      <c r="AA3458" s="136"/>
      <c r="AB3458" s="136"/>
      <c r="AC3458" s="136"/>
      <c r="AD3458" s="136"/>
      <c r="AE3458" s="136"/>
      <c r="AF3458" s="136"/>
      <c r="AG3458" s="136"/>
      <c r="AH3458" s="136"/>
      <c r="AI3458" s="136"/>
    </row>
    <row r="3459" spans="1:35" ht="15" x14ac:dyDescent="0.25">
      <c r="A3459" s="133">
        <v>240200</v>
      </c>
      <c r="B3459" s="133" t="s">
        <v>7838</v>
      </c>
      <c r="C3459" s="133">
        <v>8</v>
      </c>
      <c r="D3459" s="133" t="s">
        <v>7814</v>
      </c>
      <c r="E3459" s="133">
        <v>800</v>
      </c>
      <c r="F3459" s="133" t="s">
        <v>7814</v>
      </c>
      <c r="G3459" s="133">
        <v>80010</v>
      </c>
      <c r="H3459" s="133" t="s">
        <v>7838</v>
      </c>
      <c r="I3459" s="133">
        <v>227408</v>
      </c>
      <c r="J3459" s="133" t="s">
        <v>7846</v>
      </c>
      <c r="K3459" s="133" t="s">
        <v>545</v>
      </c>
      <c r="L3459" s="135" t="str">
        <f t="shared" si="106"/>
        <v>CI</v>
      </c>
      <c r="M3459" s="131">
        <f t="shared" si="107"/>
        <v>0</v>
      </c>
      <c r="P3459" s="136"/>
      <c r="Q3459" s="136"/>
      <c r="R3459" s="136"/>
      <c r="S3459" s="136"/>
      <c r="T3459"/>
      <c r="U3459" s="136"/>
      <c r="V3459" s="136"/>
      <c r="W3459"/>
      <c r="X3459" s="136"/>
      <c r="Y3459" s="136"/>
      <c r="Z3459" s="136"/>
      <c r="AA3459" s="136"/>
      <c r="AB3459" s="136"/>
      <c r="AC3459" s="136"/>
      <c r="AD3459" s="136"/>
      <c r="AE3459" s="136"/>
      <c r="AF3459" s="136"/>
      <c r="AG3459" s="136"/>
      <c r="AH3459" s="136"/>
      <c r="AI3459" s="136"/>
    </row>
    <row r="3460" spans="1:35" ht="15" x14ac:dyDescent="0.25">
      <c r="A3460" s="133">
        <v>240200</v>
      </c>
      <c r="B3460" s="133" t="s">
        <v>7838</v>
      </c>
      <c r="C3460" s="133">
        <v>8</v>
      </c>
      <c r="D3460" s="133" t="s">
        <v>7814</v>
      </c>
      <c r="E3460" s="133">
        <v>800</v>
      </c>
      <c r="F3460" s="133" t="s">
        <v>7814</v>
      </c>
      <c r="G3460" s="133">
        <v>80010</v>
      </c>
      <c r="H3460" s="133" t="s">
        <v>7838</v>
      </c>
      <c r="I3460" s="133">
        <v>333215</v>
      </c>
      <c r="J3460" s="133" t="s">
        <v>7848</v>
      </c>
      <c r="K3460" s="133" t="s">
        <v>1001</v>
      </c>
      <c r="L3460" s="135" t="str">
        <f t="shared" si="106"/>
        <v>CI</v>
      </c>
      <c r="M3460" s="131">
        <f t="shared" si="107"/>
        <v>0</v>
      </c>
      <c r="P3460" s="136"/>
      <c r="Q3460" s="136"/>
      <c r="R3460" s="136"/>
      <c r="S3460" s="136"/>
      <c r="T3460"/>
      <c r="U3460" s="136"/>
      <c r="V3460" s="136"/>
      <c r="W3460"/>
      <c r="X3460" s="136"/>
      <c r="Y3460" s="136"/>
      <c r="Z3460" s="136"/>
      <c r="AA3460" s="136"/>
      <c r="AB3460" s="136"/>
      <c r="AC3460" s="136"/>
      <c r="AD3460" s="136"/>
      <c r="AE3460" s="136"/>
      <c r="AF3460" s="136"/>
      <c r="AG3460" s="136"/>
      <c r="AH3460" s="136"/>
      <c r="AI3460" s="136"/>
    </row>
    <row r="3461" spans="1:35" ht="12.75" customHeight="1" x14ac:dyDescent="0.25">
      <c r="A3461" s="133" t="s">
        <v>7849</v>
      </c>
      <c r="B3461" s="133" t="s">
        <v>7850</v>
      </c>
      <c r="C3461" s="133">
        <v>8</v>
      </c>
      <c r="D3461" s="133" t="s">
        <v>7814</v>
      </c>
      <c r="E3461" s="133">
        <v>800</v>
      </c>
      <c r="F3461" s="133" t="s">
        <v>7814</v>
      </c>
      <c r="G3461" s="133">
        <v>80010</v>
      </c>
      <c r="H3461" s="133" t="s">
        <v>7838</v>
      </c>
      <c r="I3461" s="133"/>
      <c r="J3461" s="133"/>
      <c r="K3461" s="133"/>
      <c r="L3461" s="135" t="str">
        <f t="shared" ref="L3461:L3524" si="108">IF(K3461=102,"AA102",IF(K3461=103,"AA103",VLOOKUP(C3461,$AJ$5:$AK$13,2,0)))</f>
        <v>CI</v>
      </c>
      <c r="M3461" s="131">
        <f t="shared" si="107"/>
        <v>0</v>
      </c>
      <c r="P3461" s="136"/>
      <c r="Q3461" s="136"/>
      <c r="R3461" s="136"/>
      <c r="S3461" s="136"/>
      <c r="T3461"/>
      <c r="U3461" s="136"/>
      <c r="V3461" s="136"/>
      <c r="W3461"/>
      <c r="X3461" s="136"/>
      <c r="Y3461" s="136"/>
      <c r="Z3461" s="136"/>
      <c r="AA3461" s="136"/>
      <c r="AB3461" s="136"/>
      <c r="AC3461" s="136"/>
      <c r="AD3461" s="136"/>
      <c r="AE3461" s="136"/>
      <c r="AF3461" s="136"/>
      <c r="AG3461" s="136"/>
      <c r="AH3461" s="136"/>
      <c r="AI3461" s="136"/>
    </row>
    <row r="3462" spans="1:35" ht="30" x14ac:dyDescent="0.25">
      <c r="A3462" s="133" t="s">
        <v>7851</v>
      </c>
      <c r="B3462" s="133" t="s">
        <v>7852</v>
      </c>
      <c r="C3462" s="133">
        <v>8</v>
      </c>
      <c r="D3462" s="133" t="s">
        <v>7814</v>
      </c>
      <c r="E3462" s="133">
        <v>800</v>
      </c>
      <c r="F3462" s="133" t="s">
        <v>7814</v>
      </c>
      <c r="G3462" s="133">
        <v>80010</v>
      </c>
      <c r="H3462" s="133" t="s">
        <v>7838</v>
      </c>
      <c r="I3462" s="133"/>
      <c r="J3462" s="133"/>
      <c r="K3462" s="133"/>
      <c r="L3462" s="135" t="str">
        <f t="shared" si="108"/>
        <v>CI</v>
      </c>
      <c r="M3462" s="131">
        <f t="shared" ref="M3462:M3525" si="109">VLOOKUP(H3462,$W$5:$X$227,2,FALSE)</f>
        <v>0</v>
      </c>
      <c r="P3462" s="136"/>
      <c r="Q3462" s="136"/>
      <c r="R3462" s="136"/>
      <c r="S3462" s="136"/>
      <c r="T3462"/>
      <c r="U3462" s="136"/>
      <c r="V3462" s="136"/>
      <c r="W3462"/>
      <c r="X3462" s="136"/>
      <c r="Y3462" s="136"/>
      <c r="Z3462" s="136"/>
      <c r="AA3462" s="136"/>
      <c r="AB3462" s="136"/>
      <c r="AC3462" s="136"/>
      <c r="AD3462" s="136"/>
      <c r="AE3462" s="136"/>
      <c r="AF3462" s="136"/>
      <c r="AG3462" s="136"/>
      <c r="AH3462" s="136"/>
      <c r="AI3462" s="136"/>
    </row>
    <row r="3463" spans="1:35" ht="15" x14ac:dyDescent="0.25">
      <c r="A3463" s="133" t="s">
        <v>7853</v>
      </c>
      <c r="B3463" s="133" t="s">
        <v>7854</v>
      </c>
      <c r="C3463" s="133">
        <v>8</v>
      </c>
      <c r="D3463" s="133" t="s">
        <v>7814</v>
      </c>
      <c r="E3463" s="133">
        <v>800</v>
      </c>
      <c r="F3463" s="133" t="s">
        <v>7814</v>
      </c>
      <c r="G3463" s="133">
        <v>80010</v>
      </c>
      <c r="H3463" s="133" t="s">
        <v>7838</v>
      </c>
      <c r="I3463" s="133"/>
      <c r="J3463" s="133"/>
      <c r="K3463" s="133"/>
      <c r="L3463" s="135" t="str">
        <f t="shared" si="108"/>
        <v>CI</v>
      </c>
      <c r="M3463" s="131">
        <f t="shared" si="109"/>
        <v>0</v>
      </c>
      <c r="P3463" s="136"/>
      <c r="Q3463" s="136"/>
      <c r="R3463" s="136"/>
      <c r="S3463" s="136"/>
      <c r="T3463"/>
      <c r="U3463" s="136"/>
      <c r="V3463" s="136"/>
      <c r="W3463"/>
      <c r="X3463" s="136"/>
      <c r="Y3463" s="136"/>
      <c r="Z3463" s="136"/>
      <c r="AA3463" s="136"/>
      <c r="AB3463" s="136"/>
      <c r="AC3463" s="136"/>
      <c r="AD3463" s="136"/>
      <c r="AE3463" s="136"/>
      <c r="AF3463" s="136"/>
      <c r="AG3463" s="136"/>
      <c r="AH3463" s="136"/>
      <c r="AI3463" s="136"/>
    </row>
    <row r="3464" spans="1:35" ht="15" x14ac:dyDescent="0.25">
      <c r="A3464" s="133" t="s">
        <v>7855</v>
      </c>
      <c r="B3464" s="133" t="s">
        <v>7856</v>
      </c>
      <c r="C3464" s="133">
        <v>8</v>
      </c>
      <c r="D3464" s="133" t="s">
        <v>7814</v>
      </c>
      <c r="E3464" s="133">
        <v>800</v>
      </c>
      <c r="F3464" s="133" t="s">
        <v>7814</v>
      </c>
      <c r="G3464" s="133">
        <v>80010</v>
      </c>
      <c r="H3464" s="133" t="s">
        <v>7838</v>
      </c>
      <c r="I3464" s="133"/>
      <c r="J3464" s="133"/>
      <c r="K3464" s="133"/>
      <c r="L3464" s="135" t="str">
        <f t="shared" si="108"/>
        <v>CI</v>
      </c>
      <c r="M3464" s="131">
        <f t="shared" si="109"/>
        <v>0</v>
      </c>
      <c r="P3464" s="136"/>
      <c r="Q3464" s="136"/>
      <c r="R3464" s="136"/>
      <c r="S3464" s="136"/>
      <c r="T3464"/>
      <c r="U3464" s="136"/>
      <c r="V3464" s="136"/>
      <c r="W3464"/>
      <c r="X3464" s="136"/>
      <c r="Y3464" s="136"/>
      <c r="Z3464" s="136"/>
      <c r="AA3464" s="136"/>
      <c r="AB3464" s="136"/>
      <c r="AC3464" s="136"/>
      <c r="AD3464" s="136"/>
      <c r="AE3464" s="136"/>
      <c r="AF3464" s="136"/>
      <c r="AG3464" s="136"/>
      <c r="AH3464" s="136"/>
      <c r="AI3464" s="136"/>
    </row>
    <row r="3465" spans="1:35" ht="15" x14ac:dyDescent="0.25">
      <c r="A3465" s="133">
        <v>240300</v>
      </c>
      <c r="B3465" s="133" t="s">
        <v>7858</v>
      </c>
      <c r="C3465" s="133">
        <v>8</v>
      </c>
      <c r="D3465" s="133" t="s">
        <v>7814</v>
      </c>
      <c r="E3465" s="133">
        <v>800</v>
      </c>
      <c r="F3465" s="133" t="s">
        <v>7814</v>
      </c>
      <c r="G3465" s="133">
        <v>80020</v>
      </c>
      <c r="H3465" s="133" t="s">
        <v>7858</v>
      </c>
      <c r="I3465" s="133">
        <v>108150</v>
      </c>
      <c r="J3465" s="133" t="s">
        <v>7858</v>
      </c>
      <c r="K3465" s="133" t="s">
        <v>1001</v>
      </c>
      <c r="L3465" s="135" t="str">
        <f t="shared" si="108"/>
        <v>CI</v>
      </c>
      <c r="M3465" s="131">
        <f t="shared" si="109"/>
        <v>0</v>
      </c>
      <c r="P3465" s="136"/>
      <c r="Q3465" s="136"/>
      <c r="R3465" s="136"/>
      <c r="S3465" s="136"/>
      <c r="T3465"/>
      <c r="U3465" s="136"/>
      <c r="V3465" s="136"/>
      <c r="W3465"/>
      <c r="X3465" s="136"/>
      <c r="Y3465" s="136"/>
      <c r="Z3465" s="136"/>
      <c r="AA3465" s="136"/>
      <c r="AB3465" s="136"/>
      <c r="AC3465" s="136"/>
      <c r="AD3465" s="136"/>
      <c r="AE3465" s="136"/>
      <c r="AF3465" s="136"/>
      <c r="AG3465" s="136"/>
      <c r="AH3465" s="136"/>
      <c r="AI3465" s="136"/>
    </row>
    <row r="3466" spans="1:35" ht="15" x14ac:dyDescent="0.25">
      <c r="A3466" s="133">
        <v>240300</v>
      </c>
      <c r="B3466" s="133" t="s">
        <v>7858</v>
      </c>
      <c r="C3466" s="133">
        <v>8</v>
      </c>
      <c r="D3466" s="133" t="s">
        <v>7814</v>
      </c>
      <c r="E3466" s="133">
        <v>800</v>
      </c>
      <c r="F3466" s="133" t="s">
        <v>7814</v>
      </c>
      <c r="G3466" s="133">
        <v>80020</v>
      </c>
      <c r="H3466" s="133" t="s">
        <v>7858</v>
      </c>
      <c r="I3466" s="133">
        <v>227078</v>
      </c>
      <c r="J3466" s="133" t="s">
        <v>7861</v>
      </c>
      <c r="K3466" s="133" t="s">
        <v>545</v>
      </c>
      <c r="L3466" s="135" t="str">
        <f t="shared" si="108"/>
        <v>CI</v>
      </c>
      <c r="M3466" s="131">
        <f t="shared" si="109"/>
        <v>0</v>
      </c>
      <c r="P3466" s="136"/>
      <c r="Q3466" s="136"/>
      <c r="R3466" s="136"/>
      <c r="S3466" s="136"/>
      <c r="T3466"/>
      <c r="U3466" s="136"/>
      <c r="V3466" s="136"/>
      <c r="W3466"/>
      <c r="X3466" s="136"/>
      <c r="Y3466" s="136"/>
      <c r="Z3466" s="136"/>
      <c r="AA3466" s="136"/>
      <c r="AB3466" s="136"/>
      <c r="AC3466" s="136"/>
      <c r="AD3466" s="136"/>
      <c r="AE3466" s="136"/>
      <c r="AF3466" s="136"/>
      <c r="AG3466" s="136"/>
      <c r="AH3466" s="136"/>
      <c r="AI3466" s="136"/>
    </row>
    <row r="3467" spans="1:35" ht="15" x14ac:dyDescent="0.25">
      <c r="A3467" s="133">
        <v>240300</v>
      </c>
      <c r="B3467" s="133" t="s">
        <v>7858</v>
      </c>
      <c r="C3467" s="133">
        <v>8</v>
      </c>
      <c r="D3467" s="133" t="s">
        <v>7814</v>
      </c>
      <c r="E3467" s="133">
        <v>800</v>
      </c>
      <c r="F3467" s="133" t="s">
        <v>7814</v>
      </c>
      <c r="G3467" s="133">
        <v>80020</v>
      </c>
      <c r="H3467" s="133" t="s">
        <v>7858</v>
      </c>
      <c r="I3467" s="133">
        <v>228999</v>
      </c>
      <c r="J3467" s="133" t="s">
        <v>7863</v>
      </c>
      <c r="K3467" s="133" t="s">
        <v>545</v>
      </c>
      <c r="L3467" s="135" t="str">
        <f t="shared" si="108"/>
        <v>CI</v>
      </c>
      <c r="M3467" s="131">
        <f t="shared" si="109"/>
        <v>0</v>
      </c>
      <c r="P3467" s="136"/>
      <c r="Q3467" s="136"/>
      <c r="R3467" s="136"/>
      <c r="S3467" s="136"/>
      <c r="T3467"/>
      <c r="U3467" s="136"/>
      <c r="V3467" s="136"/>
      <c r="W3467"/>
      <c r="X3467" s="136"/>
      <c r="Y3467" s="136"/>
      <c r="Z3467" s="136"/>
      <c r="AA3467" s="136"/>
      <c r="AB3467" s="136"/>
      <c r="AC3467" s="136"/>
      <c r="AD3467" s="136"/>
      <c r="AE3467" s="136"/>
      <c r="AF3467" s="136"/>
      <c r="AG3467" s="136"/>
      <c r="AH3467" s="136"/>
      <c r="AI3467" s="136"/>
    </row>
    <row r="3468" spans="1:35" ht="15" x14ac:dyDescent="0.25">
      <c r="A3468" s="133">
        <v>240300</v>
      </c>
      <c r="B3468" s="133" t="s">
        <v>7858</v>
      </c>
      <c r="C3468" s="133">
        <v>8</v>
      </c>
      <c r="D3468" s="133" t="s">
        <v>7814</v>
      </c>
      <c r="E3468" s="133">
        <v>800</v>
      </c>
      <c r="F3468" s="133" t="s">
        <v>7814</v>
      </c>
      <c r="G3468" s="133">
        <v>80020</v>
      </c>
      <c r="H3468" s="133" t="s">
        <v>7858</v>
      </c>
      <c r="I3468" s="133">
        <v>333210</v>
      </c>
      <c r="J3468" s="133" t="s">
        <v>7865</v>
      </c>
      <c r="K3468" s="133" t="s">
        <v>1001</v>
      </c>
      <c r="L3468" s="135" t="str">
        <f t="shared" si="108"/>
        <v>CI</v>
      </c>
      <c r="M3468" s="131">
        <f t="shared" si="109"/>
        <v>0</v>
      </c>
      <c r="P3468" s="136"/>
      <c r="Q3468" s="136"/>
      <c r="R3468" s="136"/>
      <c r="S3468" s="136"/>
      <c r="T3468"/>
      <c r="U3468" s="136"/>
      <c r="V3468" s="136"/>
      <c r="W3468"/>
      <c r="X3468" s="136"/>
      <c r="Y3468" s="136"/>
      <c r="Z3468" s="136"/>
      <c r="AA3468" s="136"/>
      <c r="AB3468" s="136"/>
      <c r="AC3468" s="136"/>
      <c r="AD3468" s="136"/>
      <c r="AE3468" s="136"/>
      <c r="AF3468" s="136"/>
      <c r="AG3468" s="136"/>
      <c r="AH3468" s="136"/>
      <c r="AI3468" s="136"/>
    </row>
    <row r="3469" spans="1:35" ht="15" x14ac:dyDescent="0.25">
      <c r="A3469" s="133" t="s">
        <v>7868</v>
      </c>
      <c r="B3469" s="133" t="s">
        <v>7869</v>
      </c>
      <c r="C3469" s="133">
        <v>8</v>
      </c>
      <c r="D3469" s="133" t="s">
        <v>7814</v>
      </c>
      <c r="E3469" s="133">
        <v>800</v>
      </c>
      <c r="F3469" s="133" t="s">
        <v>7814</v>
      </c>
      <c r="G3469" s="133">
        <v>80020</v>
      </c>
      <c r="H3469" s="133" t="s">
        <v>7858</v>
      </c>
      <c r="I3469" s="133"/>
      <c r="J3469" s="133"/>
      <c r="K3469" s="133"/>
      <c r="L3469" s="135" t="str">
        <f t="shared" si="108"/>
        <v>CI</v>
      </c>
      <c r="M3469" s="131">
        <f t="shared" si="109"/>
        <v>0</v>
      </c>
      <c r="P3469" s="136"/>
      <c r="Q3469" s="136"/>
      <c r="R3469" s="136"/>
      <c r="S3469" s="136"/>
      <c r="T3469"/>
      <c r="U3469" s="136"/>
      <c r="V3469" s="136"/>
      <c r="W3469"/>
      <c r="X3469" s="136"/>
      <c r="Y3469" s="136"/>
      <c r="Z3469" s="136"/>
      <c r="AA3469" s="136"/>
      <c r="AB3469" s="136"/>
      <c r="AC3469" s="136"/>
      <c r="AD3469" s="136"/>
      <c r="AE3469" s="136"/>
      <c r="AF3469" s="136"/>
      <c r="AG3469" s="136"/>
      <c r="AH3469" s="136"/>
      <c r="AI3469" s="136"/>
    </row>
    <row r="3470" spans="1:35" ht="15" x14ac:dyDescent="0.25">
      <c r="A3470" s="133" t="s">
        <v>7870</v>
      </c>
      <c r="B3470" s="133" t="s">
        <v>7871</v>
      </c>
      <c r="C3470" s="133">
        <v>8</v>
      </c>
      <c r="D3470" s="133" t="s">
        <v>7814</v>
      </c>
      <c r="E3470" s="133">
        <v>800</v>
      </c>
      <c r="F3470" s="133" t="s">
        <v>7814</v>
      </c>
      <c r="G3470" s="133">
        <v>80020</v>
      </c>
      <c r="H3470" s="133" t="s">
        <v>7858</v>
      </c>
      <c r="I3470" s="133"/>
      <c r="J3470" s="133"/>
      <c r="K3470" s="133"/>
      <c r="L3470" s="135" t="str">
        <f t="shared" si="108"/>
        <v>CI</v>
      </c>
      <c r="M3470" s="131">
        <f t="shared" si="109"/>
        <v>0</v>
      </c>
      <c r="P3470" s="136"/>
      <c r="Q3470" s="136"/>
      <c r="R3470" s="136"/>
      <c r="S3470" s="136"/>
      <c r="T3470"/>
      <c r="U3470" s="136"/>
      <c r="V3470" s="136"/>
      <c r="W3470"/>
      <c r="X3470" s="136"/>
      <c r="Y3470" s="136"/>
      <c r="Z3470" s="136"/>
      <c r="AA3470" s="136"/>
      <c r="AB3470" s="136"/>
      <c r="AC3470" s="136"/>
      <c r="AD3470" s="136"/>
      <c r="AE3470" s="136"/>
      <c r="AF3470" s="136"/>
      <c r="AG3470" s="136"/>
      <c r="AH3470" s="136"/>
      <c r="AI3470" s="136"/>
    </row>
    <row r="3471" spans="1:35" ht="15" x14ac:dyDescent="0.25">
      <c r="A3471" s="133" t="s">
        <v>7872</v>
      </c>
      <c r="B3471" s="133" t="s">
        <v>7873</v>
      </c>
      <c r="C3471" s="133">
        <v>8</v>
      </c>
      <c r="D3471" s="133" t="s">
        <v>7814</v>
      </c>
      <c r="E3471" s="133">
        <v>800</v>
      </c>
      <c r="F3471" s="133" t="s">
        <v>7814</v>
      </c>
      <c r="G3471" s="133">
        <v>80020</v>
      </c>
      <c r="H3471" s="133" t="s">
        <v>7858</v>
      </c>
      <c r="I3471" s="133"/>
      <c r="J3471" s="133"/>
      <c r="K3471" s="133"/>
      <c r="L3471" s="135" t="str">
        <f t="shared" si="108"/>
        <v>CI</v>
      </c>
      <c r="M3471" s="131">
        <f t="shared" si="109"/>
        <v>0</v>
      </c>
      <c r="P3471" s="136"/>
      <c r="Q3471" s="136"/>
      <c r="R3471" s="136"/>
      <c r="S3471" s="136"/>
      <c r="T3471"/>
      <c r="U3471" s="136"/>
      <c r="V3471" s="136"/>
      <c r="W3471"/>
      <c r="X3471" s="136"/>
      <c r="Y3471" s="136"/>
      <c r="Z3471" s="136"/>
      <c r="AA3471" s="136"/>
      <c r="AB3471" s="136"/>
      <c r="AC3471" s="136"/>
      <c r="AD3471" s="136"/>
      <c r="AE3471" s="136"/>
      <c r="AF3471" s="136"/>
      <c r="AG3471" s="136"/>
      <c r="AH3471" s="136"/>
      <c r="AI3471" s="136"/>
    </row>
    <row r="3472" spans="1:35" ht="15" x14ac:dyDescent="0.25">
      <c r="A3472" s="133" t="s">
        <v>7874</v>
      </c>
      <c r="B3472" s="133" t="s">
        <v>7875</v>
      </c>
      <c r="C3472" s="133">
        <v>8</v>
      </c>
      <c r="D3472" s="133" t="s">
        <v>7814</v>
      </c>
      <c r="E3472" s="133">
        <v>800</v>
      </c>
      <c r="F3472" s="133" t="s">
        <v>7814</v>
      </c>
      <c r="G3472" s="133">
        <v>80020</v>
      </c>
      <c r="H3472" s="133" t="s">
        <v>7858</v>
      </c>
      <c r="I3472" s="133"/>
      <c r="J3472" s="133"/>
      <c r="K3472" s="133"/>
      <c r="L3472" s="135" t="str">
        <f t="shared" si="108"/>
        <v>CI</v>
      </c>
      <c r="M3472" s="131">
        <f t="shared" si="109"/>
        <v>0</v>
      </c>
      <c r="P3472" s="136"/>
      <c r="Q3472" s="136"/>
      <c r="R3472" s="136"/>
      <c r="S3472" s="136"/>
      <c r="T3472"/>
      <c r="U3472" s="136"/>
      <c r="V3472" s="136"/>
      <c r="W3472"/>
      <c r="X3472" s="136"/>
      <c r="Y3472" s="136"/>
      <c r="Z3472" s="136"/>
      <c r="AA3472" s="136"/>
      <c r="AB3472" s="136"/>
      <c r="AC3472" s="136"/>
      <c r="AD3472" s="136"/>
      <c r="AE3472" s="136"/>
      <c r="AF3472" s="136"/>
      <c r="AG3472" s="136"/>
      <c r="AH3472" s="136"/>
      <c r="AI3472" s="136"/>
    </row>
    <row r="3473" spans="1:35" ht="15" x14ac:dyDescent="0.25">
      <c r="A3473" s="133" t="s">
        <v>7876</v>
      </c>
      <c r="B3473" s="133" t="s">
        <v>7877</v>
      </c>
      <c r="C3473" s="133">
        <v>8</v>
      </c>
      <c r="D3473" s="133" t="s">
        <v>7814</v>
      </c>
      <c r="E3473" s="133">
        <v>800</v>
      </c>
      <c r="F3473" s="133" t="s">
        <v>7814</v>
      </c>
      <c r="G3473" s="133">
        <v>80020</v>
      </c>
      <c r="H3473" s="133" t="s">
        <v>7858</v>
      </c>
      <c r="I3473" s="133"/>
      <c r="J3473" s="133"/>
      <c r="K3473" s="133"/>
      <c r="L3473" s="135" t="str">
        <f t="shared" si="108"/>
        <v>CI</v>
      </c>
      <c r="M3473" s="131">
        <f t="shared" si="109"/>
        <v>0</v>
      </c>
      <c r="P3473" s="136"/>
      <c r="Q3473" s="136"/>
      <c r="R3473" s="136"/>
      <c r="S3473" s="136"/>
      <c r="T3473"/>
      <c r="U3473" s="136"/>
      <c r="V3473" s="136"/>
      <c r="W3473"/>
      <c r="X3473" s="136"/>
      <c r="Y3473" s="136"/>
      <c r="Z3473" s="136"/>
      <c r="AA3473" s="136"/>
      <c r="AB3473" s="136"/>
      <c r="AC3473" s="136"/>
      <c r="AD3473" s="136"/>
      <c r="AE3473" s="136"/>
      <c r="AF3473" s="136"/>
      <c r="AG3473" s="136"/>
      <c r="AH3473" s="136"/>
      <c r="AI3473" s="136"/>
    </row>
    <row r="3474" spans="1:35" ht="30" x14ac:dyDescent="0.25">
      <c r="A3474" s="133" t="s">
        <v>7878</v>
      </c>
      <c r="B3474" s="133" t="s">
        <v>7879</v>
      </c>
      <c r="C3474" s="133">
        <v>8</v>
      </c>
      <c r="D3474" s="133" t="s">
        <v>7814</v>
      </c>
      <c r="E3474" s="133">
        <v>800</v>
      </c>
      <c r="F3474" s="133" t="s">
        <v>7814</v>
      </c>
      <c r="G3474" s="133">
        <v>80020</v>
      </c>
      <c r="H3474" s="133" t="s">
        <v>7858</v>
      </c>
      <c r="I3474" s="133"/>
      <c r="J3474" s="133"/>
      <c r="K3474" s="133"/>
      <c r="L3474" s="135" t="str">
        <f t="shared" si="108"/>
        <v>CI</v>
      </c>
      <c r="M3474" s="131">
        <f t="shared" si="109"/>
        <v>0</v>
      </c>
      <c r="P3474" s="136"/>
      <c r="Q3474" s="136"/>
      <c r="R3474" s="136"/>
      <c r="S3474" s="136"/>
      <c r="T3474"/>
      <c r="U3474" s="136"/>
      <c r="V3474" s="136"/>
      <c r="W3474"/>
      <c r="X3474" s="136"/>
      <c r="Y3474" s="136"/>
      <c r="Z3474" s="136"/>
      <c r="AA3474" s="136"/>
      <c r="AB3474" s="136"/>
      <c r="AC3474" s="136"/>
      <c r="AD3474" s="136"/>
      <c r="AE3474" s="136"/>
      <c r="AF3474" s="136"/>
      <c r="AG3474" s="136"/>
      <c r="AH3474" s="136"/>
      <c r="AI3474" s="136"/>
    </row>
    <row r="3475" spans="1:35" ht="15" x14ac:dyDescent="0.25">
      <c r="A3475" s="133">
        <v>201220</v>
      </c>
      <c r="B3475" s="133" t="s">
        <v>7882</v>
      </c>
      <c r="C3475" s="133">
        <v>8</v>
      </c>
      <c r="D3475" s="133" t="s">
        <v>7814</v>
      </c>
      <c r="E3475" s="133">
        <v>800</v>
      </c>
      <c r="F3475" s="133" t="s">
        <v>7814</v>
      </c>
      <c r="G3475" s="133">
        <v>80030</v>
      </c>
      <c r="H3475" s="133" t="s">
        <v>7881</v>
      </c>
      <c r="I3475" s="133">
        <v>105360</v>
      </c>
      <c r="J3475" s="133" t="s">
        <v>7884</v>
      </c>
      <c r="K3475" s="133" t="s">
        <v>557</v>
      </c>
      <c r="L3475" s="135" t="str">
        <f t="shared" si="108"/>
        <v>CI</v>
      </c>
      <c r="M3475" s="131">
        <f t="shared" si="109"/>
        <v>0</v>
      </c>
      <c r="P3475" s="136"/>
      <c r="Q3475" s="136"/>
      <c r="R3475" s="136"/>
      <c r="S3475" s="136"/>
      <c r="T3475"/>
      <c r="U3475" s="136"/>
      <c r="V3475" s="136"/>
      <c r="W3475"/>
      <c r="X3475" s="136"/>
      <c r="Y3475" s="136"/>
      <c r="Z3475" s="136"/>
      <c r="AA3475" s="136"/>
      <c r="AB3475" s="136"/>
      <c r="AC3475" s="136"/>
      <c r="AD3475" s="136"/>
      <c r="AE3475" s="136"/>
      <c r="AF3475" s="136"/>
      <c r="AG3475" s="136"/>
      <c r="AH3475" s="136"/>
      <c r="AI3475" s="136"/>
    </row>
    <row r="3476" spans="1:35" ht="15" x14ac:dyDescent="0.25">
      <c r="A3476" s="133">
        <v>240400</v>
      </c>
      <c r="B3476" s="133" t="s">
        <v>7885</v>
      </c>
      <c r="C3476" s="133">
        <v>8</v>
      </c>
      <c r="D3476" s="133" t="s">
        <v>7814</v>
      </c>
      <c r="E3476" s="133">
        <v>800</v>
      </c>
      <c r="F3476" s="133" t="s">
        <v>7814</v>
      </c>
      <c r="G3476" s="133">
        <v>80030</v>
      </c>
      <c r="H3476" s="133" t="s">
        <v>7881</v>
      </c>
      <c r="I3476" s="133">
        <v>108109</v>
      </c>
      <c r="J3476" s="133" t="s">
        <v>7885</v>
      </c>
      <c r="K3476" s="133" t="s">
        <v>1001</v>
      </c>
      <c r="L3476" s="135" t="str">
        <f t="shared" si="108"/>
        <v>CI</v>
      </c>
      <c r="M3476" s="131">
        <f t="shared" si="109"/>
        <v>0</v>
      </c>
      <c r="P3476" s="136"/>
      <c r="Q3476" s="136"/>
      <c r="R3476" s="136"/>
      <c r="S3476" s="136"/>
      <c r="T3476"/>
      <c r="U3476" s="136"/>
      <c r="V3476" s="136"/>
      <c r="W3476"/>
      <c r="X3476" s="136"/>
      <c r="Y3476" s="136"/>
      <c r="Z3476" s="136"/>
      <c r="AA3476" s="136"/>
      <c r="AB3476" s="136"/>
      <c r="AC3476" s="136"/>
      <c r="AD3476" s="136"/>
      <c r="AE3476" s="136"/>
      <c r="AF3476" s="136"/>
      <c r="AG3476" s="136"/>
      <c r="AH3476" s="136"/>
      <c r="AI3476" s="136"/>
    </row>
    <row r="3477" spans="1:35" ht="15" x14ac:dyDescent="0.25">
      <c r="A3477" s="133">
        <v>240400</v>
      </c>
      <c r="B3477" s="133" t="s">
        <v>7885</v>
      </c>
      <c r="C3477" s="133">
        <v>8</v>
      </c>
      <c r="D3477" s="133" t="s">
        <v>7814</v>
      </c>
      <c r="E3477" s="133">
        <v>800</v>
      </c>
      <c r="F3477" s="133" t="s">
        <v>7814</v>
      </c>
      <c r="G3477" s="133">
        <v>80030</v>
      </c>
      <c r="H3477" s="133" t="s">
        <v>7881</v>
      </c>
      <c r="I3477" s="133">
        <v>227220</v>
      </c>
      <c r="J3477" s="133" t="s">
        <v>7888</v>
      </c>
      <c r="K3477" s="133" t="s">
        <v>545</v>
      </c>
      <c r="L3477" s="135" t="str">
        <f t="shared" si="108"/>
        <v>CI</v>
      </c>
      <c r="M3477" s="131">
        <f t="shared" si="109"/>
        <v>0</v>
      </c>
      <c r="P3477" s="136"/>
      <c r="Q3477" s="136"/>
      <c r="R3477" s="136"/>
      <c r="S3477" s="136"/>
      <c r="T3477"/>
      <c r="U3477" s="136"/>
      <c r="V3477" s="136"/>
      <c r="W3477"/>
      <c r="X3477" s="136"/>
      <c r="Y3477" s="136"/>
      <c r="Z3477" s="136"/>
      <c r="AA3477" s="136"/>
      <c r="AB3477" s="136"/>
      <c r="AC3477" s="136"/>
      <c r="AD3477" s="136"/>
      <c r="AE3477" s="136"/>
      <c r="AF3477" s="136"/>
      <c r="AG3477" s="136"/>
      <c r="AH3477" s="136"/>
      <c r="AI3477" s="136"/>
    </row>
    <row r="3478" spans="1:35" ht="15" x14ac:dyDescent="0.25">
      <c r="A3478" s="133">
        <v>240400</v>
      </c>
      <c r="B3478" s="133" t="s">
        <v>7885</v>
      </c>
      <c r="C3478" s="133">
        <v>8</v>
      </c>
      <c r="D3478" s="133" t="s">
        <v>7814</v>
      </c>
      <c r="E3478" s="133">
        <v>800</v>
      </c>
      <c r="F3478" s="133" t="s">
        <v>7814</v>
      </c>
      <c r="G3478" s="133">
        <v>80030</v>
      </c>
      <c r="H3478" s="133" t="s">
        <v>7881</v>
      </c>
      <c r="I3478" s="133">
        <v>227242</v>
      </c>
      <c r="J3478" s="133" t="s">
        <v>7890</v>
      </c>
      <c r="K3478" s="133" t="s">
        <v>545</v>
      </c>
      <c r="L3478" s="135" t="str">
        <f t="shared" si="108"/>
        <v>CI</v>
      </c>
      <c r="M3478" s="131">
        <f t="shared" si="109"/>
        <v>0</v>
      </c>
      <c r="P3478" s="136"/>
      <c r="Q3478" s="136"/>
      <c r="R3478" s="136"/>
      <c r="S3478" s="136"/>
      <c r="T3478"/>
      <c r="U3478" s="136"/>
      <c r="V3478" s="136"/>
      <c r="W3478"/>
      <c r="X3478" s="136"/>
      <c r="Y3478" s="136"/>
      <c r="Z3478" s="136"/>
      <c r="AA3478" s="136"/>
      <c r="AB3478" s="136"/>
      <c r="AC3478" s="136"/>
      <c r="AD3478" s="136"/>
      <c r="AE3478" s="136"/>
      <c r="AF3478" s="136"/>
      <c r="AG3478" s="136"/>
      <c r="AH3478" s="136"/>
      <c r="AI3478" s="136"/>
    </row>
    <row r="3479" spans="1:35" ht="15" x14ac:dyDescent="0.25">
      <c r="A3479" s="133">
        <v>240400</v>
      </c>
      <c r="B3479" s="133" t="s">
        <v>7885</v>
      </c>
      <c r="C3479" s="133">
        <v>8</v>
      </c>
      <c r="D3479" s="133" t="s">
        <v>7814</v>
      </c>
      <c r="E3479" s="133">
        <v>800</v>
      </c>
      <c r="F3479" s="133" t="s">
        <v>7814</v>
      </c>
      <c r="G3479" s="133">
        <v>80030</v>
      </c>
      <c r="H3479" s="133" t="s">
        <v>7881</v>
      </c>
      <c r="I3479" s="133">
        <v>227337</v>
      </c>
      <c r="J3479" s="133" t="s">
        <v>7885</v>
      </c>
      <c r="K3479" s="133" t="s">
        <v>545</v>
      </c>
      <c r="L3479" s="135" t="str">
        <f t="shared" si="108"/>
        <v>CI</v>
      </c>
      <c r="M3479" s="131">
        <f t="shared" si="109"/>
        <v>0</v>
      </c>
      <c r="P3479" s="136"/>
      <c r="Q3479" s="136"/>
      <c r="R3479" s="136"/>
      <c r="S3479" s="136"/>
      <c r="T3479"/>
      <c r="U3479" s="136"/>
      <c r="V3479" s="136"/>
      <c r="W3479"/>
      <c r="X3479" s="136"/>
      <c r="Y3479" s="136"/>
      <c r="Z3479" s="136"/>
      <c r="AA3479" s="136"/>
      <c r="AB3479" s="136"/>
      <c r="AC3479" s="136"/>
      <c r="AD3479" s="136"/>
      <c r="AE3479" s="136"/>
      <c r="AF3479" s="136"/>
      <c r="AG3479" s="136"/>
      <c r="AH3479" s="136"/>
      <c r="AI3479" s="136"/>
    </row>
    <row r="3480" spans="1:35" ht="15" x14ac:dyDescent="0.25">
      <c r="A3480" s="133">
        <v>240400</v>
      </c>
      <c r="B3480" s="133" t="s">
        <v>7885</v>
      </c>
      <c r="C3480" s="133">
        <v>8</v>
      </c>
      <c r="D3480" s="133" t="s">
        <v>7814</v>
      </c>
      <c r="E3480" s="133">
        <v>800</v>
      </c>
      <c r="F3480" s="133" t="s">
        <v>7814</v>
      </c>
      <c r="G3480" s="133">
        <v>80030</v>
      </c>
      <c r="H3480" s="133" t="s">
        <v>7881</v>
      </c>
      <c r="I3480" s="133">
        <v>333220</v>
      </c>
      <c r="J3480" s="133" t="s">
        <v>7893</v>
      </c>
      <c r="K3480" s="133" t="s">
        <v>1001</v>
      </c>
      <c r="L3480" s="135" t="str">
        <f t="shared" si="108"/>
        <v>CI</v>
      </c>
      <c r="M3480" s="131">
        <f t="shared" si="109"/>
        <v>0</v>
      </c>
      <c r="P3480" s="136"/>
      <c r="Q3480" s="136"/>
      <c r="R3480" s="136"/>
      <c r="S3480" s="136"/>
      <c r="T3480"/>
      <c r="U3480" s="136"/>
      <c r="V3480" s="136"/>
      <c r="W3480"/>
      <c r="X3480" s="136"/>
      <c r="Y3480" s="136"/>
      <c r="Z3480" s="136"/>
      <c r="AA3480" s="136"/>
      <c r="AB3480" s="136"/>
      <c r="AC3480" s="136"/>
      <c r="AD3480" s="136"/>
      <c r="AE3480" s="136"/>
      <c r="AF3480" s="136"/>
      <c r="AG3480" s="136"/>
      <c r="AH3480" s="136"/>
      <c r="AI3480" s="136"/>
    </row>
    <row r="3481" spans="1:35" ht="15" x14ac:dyDescent="0.25">
      <c r="A3481" s="133" t="s">
        <v>7894</v>
      </c>
      <c r="B3481" s="133" t="s">
        <v>7895</v>
      </c>
      <c r="C3481" s="133">
        <v>8</v>
      </c>
      <c r="D3481" s="133" t="s">
        <v>7814</v>
      </c>
      <c r="E3481" s="133">
        <v>800</v>
      </c>
      <c r="F3481" s="133" t="s">
        <v>7814</v>
      </c>
      <c r="G3481" s="133">
        <v>80030</v>
      </c>
      <c r="H3481" s="133" t="s">
        <v>7881</v>
      </c>
      <c r="I3481" s="133"/>
      <c r="J3481" s="133"/>
      <c r="K3481" s="133"/>
      <c r="L3481" s="135" t="str">
        <f t="shared" si="108"/>
        <v>CI</v>
      </c>
      <c r="M3481" s="131">
        <f t="shared" si="109"/>
        <v>0</v>
      </c>
      <c r="P3481" s="136"/>
      <c r="Q3481" s="136"/>
      <c r="R3481" s="136"/>
      <c r="S3481" s="136"/>
      <c r="T3481"/>
      <c r="U3481" s="136"/>
      <c r="V3481" s="136"/>
      <c r="W3481"/>
      <c r="X3481" s="136"/>
      <c r="Y3481" s="136"/>
      <c r="Z3481" s="136"/>
      <c r="AA3481" s="136"/>
      <c r="AB3481" s="136"/>
      <c r="AC3481" s="136"/>
      <c r="AD3481" s="136"/>
      <c r="AE3481" s="136"/>
      <c r="AF3481" s="136"/>
      <c r="AG3481" s="136"/>
      <c r="AH3481" s="136"/>
      <c r="AI3481" s="136"/>
    </row>
    <row r="3482" spans="1:35" ht="15" x14ac:dyDescent="0.25">
      <c r="A3482" s="133" t="s">
        <v>7896</v>
      </c>
      <c r="B3482" s="133" t="s">
        <v>7897</v>
      </c>
      <c r="C3482" s="133">
        <v>8</v>
      </c>
      <c r="D3482" s="133" t="s">
        <v>7814</v>
      </c>
      <c r="E3482" s="133">
        <v>800</v>
      </c>
      <c r="F3482" s="133" t="s">
        <v>7814</v>
      </c>
      <c r="G3482" s="133">
        <v>80030</v>
      </c>
      <c r="H3482" s="133" t="s">
        <v>7881</v>
      </c>
      <c r="I3482" s="133"/>
      <c r="J3482" s="133"/>
      <c r="K3482" s="133"/>
      <c r="L3482" s="135" t="str">
        <f t="shared" si="108"/>
        <v>CI</v>
      </c>
      <c r="M3482" s="131">
        <f t="shared" si="109"/>
        <v>0</v>
      </c>
      <c r="P3482" s="136"/>
      <c r="Q3482" s="136"/>
      <c r="R3482" s="136"/>
      <c r="S3482" s="136"/>
      <c r="T3482"/>
      <c r="U3482" s="136"/>
      <c r="V3482" s="136"/>
      <c r="W3482"/>
      <c r="X3482" s="136"/>
      <c r="Y3482" s="136"/>
      <c r="Z3482" s="136"/>
      <c r="AA3482" s="136"/>
      <c r="AB3482" s="136"/>
      <c r="AC3482" s="136"/>
      <c r="AD3482" s="136"/>
      <c r="AE3482" s="136"/>
      <c r="AF3482" s="136"/>
      <c r="AG3482" s="136"/>
      <c r="AH3482" s="136"/>
      <c r="AI3482" s="136"/>
    </row>
    <row r="3483" spans="1:35" ht="15" x14ac:dyDescent="0.25">
      <c r="A3483" s="133">
        <v>240500</v>
      </c>
      <c r="B3483" s="133" t="s">
        <v>47</v>
      </c>
      <c r="C3483" s="133">
        <v>8</v>
      </c>
      <c r="D3483" s="133" t="s">
        <v>7814</v>
      </c>
      <c r="E3483" s="133">
        <v>800</v>
      </c>
      <c r="F3483" s="133" t="s">
        <v>7814</v>
      </c>
      <c r="G3483" s="133">
        <v>80040</v>
      </c>
      <c r="H3483" s="133" t="s">
        <v>7899</v>
      </c>
      <c r="I3483" s="133">
        <v>105065</v>
      </c>
      <c r="J3483" s="133" t="s">
        <v>7901</v>
      </c>
      <c r="K3483" s="133" t="s">
        <v>557</v>
      </c>
      <c r="L3483" s="135" t="str">
        <f t="shared" si="108"/>
        <v>CI</v>
      </c>
      <c r="M3483" s="131">
        <f t="shared" si="109"/>
        <v>0</v>
      </c>
      <c r="P3483" s="136"/>
      <c r="Q3483" s="136"/>
      <c r="R3483" s="136"/>
      <c r="S3483" s="136"/>
      <c r="T3483"/>
      <c r="U3483" s="136"/>
      <c r="V3483" s="136"/>
      <c r="W3483"/>
      <c r="X3483" s="136"/>
      <c r="Y3483" s="136"/>
      <c r="Z3483" s="136"/>
      <c r="AA3483" s="136"/>
      <c r="AB3483" s="136"/>
      <c r="AC3483" s="136"/>
      <c r="AD3483" s="136"/>
      <c r="AE3483" s="136"/>
      <c r="AF3483" s="136"/>
      <c r="AG3483" s="136"/>
      <c r="AH3483" s="136"/>
      <c r="AI3483" s="136"/>
    </row>
    <row r="3484" spans="1:35" ht="12.75" customHeight="1" x14ac:dyDescent="0.25">
      <c r="A3484" s="133">
        <v>240500</v>
      </c>
      <c r="B3484" s="133" t="s">
        <v>47</v>
      </c>
      <c r="C3484" s="133">
        <v>8</v>
      </c>
      <c r="D3484" s="133" t="s">
        <v>7814</v>
      </c>
      <c r="E3484" s="133">
        <v>800</v>
      </c>
      <c r="F3484" s="133" t="s">
        <v>7814</v>
      </c>
      <c r="G3484" s="133">
        <v>80040</v>
      </c>
      <c r="H3484" s="133" t="s">
        <v>7899</v>
      </c>
      <c r="I3484" s="133">
        <v>108270</v>
      </c>
      <c r="J3484" s="133" t="s">
        <v>47</v>
      </c>
      <c r="K3484" s="133" t="s">
        <v>1001</v>
      </c>
      <c r="L3484" s="135" t="str">
        <f t="shared" si="108"/>
        <v>CI</v>
      </c>
      <c r="M3484" s="131">
        <f t="shared" si="109"/>
        <v>0</v>
      </c>
      <c r="P3484" s="136"/>
      <c r="Q3484" s="136"/>
      <c r="R3484" s="136"/>
      <c r="S3484" s="136"/>
      <c r="T3484"/>
      <c r="U3484" s="136"/>
      <c r="V3484" s="136"/>
      <c r="W3484"/>
      <c r="X3484" s="136"/>
      <c r="Y3484" s="136"/>
      <c r="Z3484" s="136"/>
      <c r="AA3484" s="136"/>
      <c r="AB3484" s="136"/>
      <c r="AC3484" s="136"/>
      <c r="AD3484" s="136"/>
      <c r="AE3484" s="136"/>
      <c r="AF3484" s="136"/>
      <c r="AG3484" s="136"/>
      <c r="AH3484" s="136"/>
      <c r="AI3484" s="136"/>
    </row>
    <row r="3485" spans="1:35" ht="12.75" customHeight="1" x14ac:dyDescent="0.25">
      <c r="A3485" s="133">
        <v>240500</v>
      </c>
      <c r="B3485" s="133" t="s">
        <v>47</v>
      </c>
      <c r="C3485" s="133">
        <v>8</v>
      </c>
      <c r="D3485" s="133" t="s">
        <v>7814</v>
      </c>
      <c r="E3485" s="133">
        <v>800</v>
      </c>
      <c r="F3485" s="133" t="s">
        <v>7814</v>
      </c>
      <c r="G3485" s="133">
        <v>80040</v>
      </c>
      <c r="H3485" s="133" t="s">
        <v>7899</v>
      </c>
      <c r="I3485" s="133">
        <v>220299</v>
      </c>
      <c r="J3485" s="133" t="s">
        <v>7904</v>
      </c>
      <c r="K3485" s="133" t="s">
        <v>1159</v>
      </c>
      <c r="L3485" s="135" t="str">
        <f t="shared" si="108"/>
        <v>CI</v>
      </c>
      <c r="M3485" s="131">
        <f t="shared" si="109"/>
        <v>0</v>
      </c>
      <c r="P3485" s="136"/>
      <c r="Q3485" s="136"/>
      <c r="R3485" s="136"/>
      <c r="S3485" s="136"/>
      <c r="T3485"/>
      <c r="U3485" s="136"/>
      <c r="V3485" s="136"/>
      <c r="W3485"/>
      <c r="X3485" s="136"/>
      <c r="Y3485" s="136"/>
      <c r="Z3485" s="136"/>
      <c r="AA3485" s="136"/>
      <c r="AB3485" s="136"/>
      <c r="AC3485" s="136"/>
      <c r="AD3485" s="136"/>
      <c r="AE3485" s="136"/>
      <c r="AF3485" s="136"/>
      <c r="AG3485" s="136"/>
      <c r="AH3485" s="136"/>
      <c r="AI3485" s="136"/>
    </row>
    <row r="3486" spans="1:35" ht="12.75" customHeight="1" x14ac:dyDescent="0.25">
      <c r="A3486" s="133">
        <v>240500</v>
      </c>
      <c r="B3486" s="133" t="s">
        <v>47</v>
      </c>
      <c r="C3486" s="133">
        <v>8</v>
      </c>
      <c r="D3486" s="133" t="s">
        <v>7814</v>
      </c>
      <c r="E3486" s="133">
        <v>800</v>
      </c>
      <c r="F3486" s="133" t="s">
        <v>7814</v>
      </c>
      <c r="G3486" s="133">
        <v>80040</v>
      </c>
      <c r="H3486" s="133" t="s">
        <v>7899</v>
      </c>
      <c r="I3486" s="133">
        <v>227285</v>
      </c>
      <c r="J3486" s="133" t="s">
        <v>7906</v>
      </c>
      <c r="K3486" s="133" t="s">
        <v>545</v>
      </c>
      <c r="L3486" s="135" t="str">
        <f t="shared" si="108"/>
        <v>CI</v>
      </c>
      <c r="M3486" s="131">
        <f t="shared" si="109"/>
        <v>0</v>
      </c>
      <c r="P3486" s="136"/>
      <c r="Q3486" s="136"/>
      <c r="R3486" s="136"/>
      <c r="S3486" s="136"/>
      <c r="T3486"/>
      <c r="U3486" s="136"/>
      <c r="V3486" s="136"/>
      <c r="W3486"/>
      <c r="X3486" s="136"/>
      <c r="Y3486" s="136"/>
      <c r="Z3486" s="136"/>
      <c r="AA3486" s="136"/>
      <c r="AB3486" s="136"/>
      <c r="AC3486" s="136"/>
      <c r="AD3486" s="136"/>
      <c r="AE3486" s="136"/>
      <c r="AF3486" s="136"/>
      <c r="AG3486" s="136"/>
      <c r="AH3486" s="136"/>
      <c r="AI3486" s="136"/>
    </row>
    <row r="3487" spans="1:35" ht="12.75" customHeight="1" x14ac:dyDescent="0.25">
      <c r="A3487" s="133">
        <v>240520</v>
      </c>
      <c r="B3487" s="133" t="s">
        <v>7907</v>
      </c>
      <c r="C3487" s="133">
        <v>8</v>
      </c>
      <c r="D3487" s="133" t="s">
        <v>7814</v>
      </c>
      <c r="E3487" s="133">
        <v>800</v>
      </c>
      <c r="F3487" s="133" t="s">
        <v>7814</v>
      </c>
      <c r="G3487" s="133">
        <v>80040</v>
      </c>
      <c r="H3487" s="133" t="s">
        <v>7899</v>
      </c>
      <c r="I3487" s="133">
        <v>111003</v>
      </c>
      <c r="J3487" s="133" t="s">
        <v>7909</v>
      </c>
      <c r="K3487" s="133" t="s">
        <v>1159</v>
      </c>
      <c r="L3487" s="135" t="str">
        <f t="shared" si="108"/>
        <v>CI</v>
      </c>
      <c r="M3487" s="131">
        <f t="shared" si="109"/>
        <v>0</v>
      </c>
      <c r="P3487" s="136"/>
      <c r="Q3487" s="136"/>
      <c r="R3487" s="136"/>
      <c r="S3487" s="136"/>
      <c r="T3487"/>
      <c r="U3487" s="136"/>
      <c r="V3487" s="136"/>
      <c r="W3487"/>
      <c r="X3487" s="136"/>
      <c r="Y3487" s="136"/>
      <c r="Z3487" s="136"/>
      <c r="AA3487" s="136"/>
      <c r="AB3487" s="136"/>
      <c r="AC3487" s="136"/>
      <c r="AD3487" s="136"/>
      <c r="AE3487" s="136"/>
      <c r="AF3487" s="136"/>
      <c r="AG3487" s="136"/>
      <c r="AH3487" s="136"/>
      <c r="AI3487" s="136"/>
    </row>
    <row r="3488" spans="1:35" ht="15" x14ac:dyDescent="0.25">
      <c r="A3488" s="133">
        <v>240520</v>
      </c>
      <c r="B3488" s="133" t="s">
        <v>7907</v>
      </c>
      <c r="C3488" s="133">
        <v>8</v>
      </c>
      <c r="D3488" s="133" t="s">
        <v>7814</v>
      </c>
      <c r="E3488" s="133">
        <v>800</v>
      </c>
      <c r="F3488" s="133" t="s">
        <v>7814</v>
      </c>
      <c r="G3488" s="133">
        <v>80040</v>
      </c>
      <c r="H3488" s="133" t="s">
        <v>7899</v>
      </c>
      <c r="I3488" s="133">
        <v>220000</v>
      </c>
      <c r="J3488" s="133" t="s">
        <v>7911</v>
      </c>
      <c r="K3488" s="133" t="s">
        <v>1159</v>
      </c>
      <c r="L3488" s="135" t="str">
        <f t="shared" si="108"/>
        <v>CI</v>
      </c>
      <c r="M3488" s="131">
        <f t="shared" si="109"/>
        <v>0</v>
      </c>
      <c r="P3488" s="136"/>
      <c r="Q3488" s="136"/>
      <c r="R3488" s="136"/>
      <c r="S3488" s="136"/>
      <c r="T3488"/>
      <c r="U3488" s="136"/>
      <c r="V3488" s="136"/>
      <c r="W3488"/>
      <c r="X3488" s="136"/>
      <c r="Y3488" s="136"/>
      <c r="Z3488" s="136"/>
      <c r="AA3488" s="136"/>
      <c r="AB3488" s="136"/>
      <c r="AC3488" s="136"/>
      <c r="AD3488" s="136"/>
      <c r="AE3488" s="136"/>
      <c r="AF3488" s="136"/>
      <c r="AG3488" s="136"/>
      <c r="AH3488" s="136"/>
      <c r="AI3488" s="136"/>
    </row>
    <row r="3489" spans="1:35" ht="15" x14ac:dyDescent="0.25">
      <c r="A3489" s="133">
        <v>240520</v>
      </c>
      <c r="B3489" s="133" t="s">
        <v>7907</v>
      </c>
      <c r="C3489" s="133">
        <v>8</v>
      </c>
      <c r="D3489" s="133" t="s">
        <v>7814</v>
      </c>
      <c r="E3489" s="133">
        <v>800</v>
      </c>
      <c r="F3489" s="133" t="s">
        <v>7814</v>
      </c>
      <c r="G3489" s="133">
        <v>80040</v>
      </c>
      <c r="H3489" s="133" t="s">
        <v>7899</v>
      </c>
      <c r="I3489" s="133">
        <v>220015</v>
      </c>
      <c r="J3489" s="133" t="s">
        <v>7913</v>
      </c>
      <c r="K3489" s="133" t="s">
        <v>1159</v>
      </c>
      <c r="L3489" s="135" t="str">
        <f t="shared" si="108"/>
        <v>CI</v>
      </c>
      <c r="M3489" s="131">
        <f t="shared" si="109"/>
        <v>0</v>
      </c>
      <c r="P3489" s="136"/>
      <c r="Q3489" s="136"/>
      <c r="R3489" s="136"/>
      <c r="S3489" s="136"/>
      <c r="T3489"/>
      <c r="U3489" s="136"/>
      <c r="V3489" s="136"/>
      <c r="W3489"/>
      <c r="X3489" s="136"/>
      <c r="Y3489" s="136"/>
      <c r="Z3489" s="136"/>
      <c r="AA3489" s="136"/>
      <c r="AB3489" s="136"/>
      <c r="AC3489" s="136"/>
      <c r="AD3489" s="136"/>
      <c r="AE3489" s="136"/>
      <c r="AF3489" s="136"/>
      <c r="AG3489" s="136"/>
      <c r="AH3489" s="136"/>
      <c r="AI3489" s="136"/>
    </row>
    <row r="3490" spans="1:35" ht="15" x14ac:dyDescent="0.25">
      <c r="A3490" s="133">
        <v>240520</v>
      </c>
      <c r="B3490" s="133" t="s">
        <v>7907</v>
      </c>
      <c r="C3490" s="133">
        <v>8</v>
      </c>
      <c r="D3490" s="133" t="s">
        <v>7814</v>
      </c>
      <c r="E3490" s="133">
        <v>800</v>
      </c>
      <c r="F3490" s="133" t="s">
        <v>7814</v>
      </c>
      <c r="G3490" s="133">
        <v>80040</v>
      </c>
      <c r="H3490" s="133" t="s">
        <v>7899</v>
      </c>
      <c r="I3490" s="133">
        <v>220016</v>
      </c>
      <c r="J3490" s="133" t="s">
        <v>7915</v>
      </c>
      <c r="K3490" s="133" t="s">
        <v>1159</v>
      </c>
      <c r="L3490" s="135" t="str">
        <f t="shared" si="108"/>
        <v>CI</v>
      </c>
      <c r="M3490" s="131">
        <f t="shared" si="109"/>
        <v>0</v>
      </c>
      <c r="P3490" s="136"/>
      <c r="Q3490" s="136"/>
      <c r="R3490" s="136"/>
      <c r="S3490" s="136"/>
      <c r="T3490"/>
      <c r="U3490" s="136"/>
      <c r="V3490" s="136"/>
      <c r="W3490"/>
      <c r="X3490" s="136"/>
      <c r="Y3490" s="136"/>
      <c r="Z3490" s="136"/>
      <c r="AA3490" s="136"/>
      <c r="AB3490" s="136"/>
      <c r="AC3490" s="136"/>
      <c r="AD3490" s="136"/>
      <c r="AE3490" s="136"/>
      <c r="AF3490" s="136"/>
      <c r="AG3490" s="136"/>
      <c r="AH3490" s="136"/>
      <c r="AI3490" s="136"/>
    </row>
    <row r="3491" spans="1:35" ht="15" x14ac:dyDescent="0.25">
      <c r="A3491" s="133">
        <v>240520</v>
      </c>
      <c r="B3491" s="133" t="s">
        <v>7907</v>
      </c>
      <c r="C3491" s="133">
        <v>8</v>
      </c>
      <c r="D3491" s="133" t="s">
        <v>7814</v>
      </c>
      <c r="E3491" s="133">
        <v>800</v>
      </c>
      <c r="F3491" s="133" t="s">
        <v>7814</v>
      </c>
      <c r="G3491" s="133">
        <v>80040</v>
      </c>
      <c r="H3491" s="133" t="s">
        <v>7899</v>
      </c>
      <c r="I3491" s="133">
        <v>220017</v>
      </c>
      <c r="J3491" s="133" t="s">
        <v>7917</v>
      </c>
      <c r="K3491" s="133" t="s">
        <v>1159</v>
      </c>
      <c r="L3491" s="135" t="str">
        <f t="shared" si="108"/>
        <v>CI</v>
      </c>
      <c r="M3491" s="131">
        <f t="shared" si="109"/>
        <v>0</v>
      </c>
      <c r="P3491" s="136"/>
      <c r="Q3491" s="136"/>
      <c r="R3491" s="136"/>
      <c r="S3491" s="136"/>
      <c r="T3491"/>
      <c r="U3491" s="136"/>
      <c r="V3491" s="136"/>
      <c r="W3491"/>
      <c r="X3491" s="136"/>
      <c r="Y3491" s="136"/>
      <c r="Z3491" s="136"/>
      <c r="AA3491" s="136"/>
      <c r="AB3491" s="136"/>
      <c r="AC3491" s="136"/>
      <c r="AD3491" s="136"/>
      <c r="AE3491" s="136"/>
      <c r="AF3491" s="136"/>
      <c r="AG3491" s="136"/>
      <c r="AH3491" s="136"/>
      <c r="AI3491" s="136"/>
    </row>
    <row r="3492" spans="1:35" ht="15" x14ac:dyDescent="0.25">
      <c r="A3492" s="133">
        <v>240520</v>
      </c>
      <c r="B3492" s="133" t="s">
        <v>7907</v>
      </c>
      <c r="C3492" s="133">
        <v>8</v>
      </c>
      <c r="D3492" s="133" t="s">
        <v>7814</v>
      </c>
      <c r="E3492" s="133">
        <v>800</v>
      </c>
      <c r="F3492" s="133" t="s">
        <v>7814</v>
      </c>
      <c r="G3492" s="133">
        <v>80040</v>
      </c>
      <c r="H3492" s="133" t="s">
        <v>7899</v>
      </c>
      <c r="I3492" s="133">
        <v>220018</v>
      </c>
      <c r="J3492" s="133" t="s">
        <v>7919</v>
      </c>
      <c r="K3492" s="133" t="s">
        <v>1159</v>
      </c>
      <c r="L3492" s="135" t="str">
        <f t="shared" si="108"/>
        <v>CI</v>
      </c>
      <c r="M3492" s="131">
        <f t="shared" si="109"/>
        <v>0</v>
      </c>
      <c r="P3492" s="136"/>
      <c r="Q3492" s="136"/>
      <c r="R3492" s="136"/>
      <c r="S3492" s="136"/>
      <c r="T3492"/>
      <c r="U3492" s="136"/>
      <c r="V3492" s="136"/>
      <c r="W3492"/>
      <c r="X3492" s="136"/>
      <c r="Y3492" s="136"/>
      <c r="Z3492" s="136"/>
      <c r="AA3492" s="136"/>
      <c r="AB3492" s="136"/>
      <c r="AC3492" s="136"/>
      <c r="AD3492" s="136"/>
      <c r="AE3492" s="136"/>
      <c r="AF3492" s="136"/>
      <c r="AG3492" s="136"/>
      <c r="AH3492" s="136"/>
      <c r="AI3492" s="136"/>
    </row>
    <row r="3493" spans="1:35" ht="15" x14ac:dyDescent="0.25">
      <c r="A3493" s="133">
        <v>240520</v>
      </c>
      <c r="B3493" s="133" t="s">
        <v>7907</v>
      </c>
      <c r="C3493" s="133">
        <v>8</v>
      </c>
      <c r="D3493" s="133" t="s">
        <v>7814</v>
      </c>
      <c r="E3493" s="133">
        <v>800</v>
      </c>
      <c r="F3493" s="133" t="s">
        <v>7814</v>
      </c>
      <c r="G3493" s="133">
        <v>80040</v>
      </c>
      <c r="H3493" s="133" t="s">
        <v>7899</v>
      </c>
      <c r="I3493" s="133">
        <v>220019</v>
      </c>
      <c r="J3493" s="133" t="s">
        <v>7921</v>
      </c>
      <c r="K3493" s="133" t="s">
        <v>1159</v>
      </c>
      <c r="L3493" s="135" t="str">
        <f t="shared" si="108"/>
        <v>CI</v>
      </c>
      <c r="M3493" s="131">
        <f t="shared" si="109"/>
        <v>0</v>
      </c>
      <c r="P3493" s="136"/>
      <c r="Q3493" s="136"/>
      <c r="R3493" s="136"/>
      <c r="S3493" s="136"/>
      <c r="T3493"/>
      <c r="U3493" s="136"/>
      <c r="V3493" s="136"/>
      <c r="W3493"/>
      <c r="X3493" s="136"/>
      <c r="Y3493" s="136"/>
      <c r="Z3493" s="136"/>
      <c r="AA3493" s="136"/>
      <c r="AB3493" s="136"/>
      <c r="AC3493" s="136"/>
      <c r="AD3493" s="136"/>
      <c r="AE3493" s="136"/>
      <c r="AF3493" s="136"/>
      <c r="AG3493" s="136"/>
      <c r="AH3493" s="136"/>
      <c r="AI3493" s="136"/>
    </row>
    <row r="3494" spans="1:35" ht="15" x14ac:dyDescent="0.25">
      <c r="A3494" s="133">
        <v>240520</v>
      </c>
      <c r="B3494" s="133" t="s">
        <v>7907</v>
      </c>
      <c r="C3494" s="133">
        <v>8</v>
      </c>
      <c r="D3494" s="133" t="s">
        <v>7814</v>
      </c>
      <c r="E3494" s="133">
        <v>800</v>
      </c>
      <c r="F3494" s="133" t="s">
        <v>7814</v>
      </c>
      <c r="G3494" s="133">
        <v>80040</v>
      </c>
      <c r="H3494" s="133" t="s">
        <v>7899</v>
      </c>
      <c r="I3494" s="133">
        <v>220021</v>
      </c>
      <c r="J3494" s="133" t="s">
        <v>7923</v>
      </c>
      <c r="K3494" s="133" t="s">
        <v>1159</v>
      </c>
      <c r="L3494" s="135" t="str">
        <f t="shared" si="108"/>
        <v>CI</v>
      </c>
      <c r="M3494" s="131">
        <f t="shared" si="109"/>
        <v>0</v>
      </c>
      <c r="P3494" s="136"/>
      <c r="Q3494" s="136"/>
      <c r="R3494" s="136"/>
      <c r="S3494" s="136"/>
      <c r="T3494"/>
      <c r="U3494" s="136"/>
      <c r="V3494" s="136"/>
      <c r="W3494"/>
      <c r="X3494" s="136"/>
      <c r="Y3494" s="136"/>
      <c r="Z3494" s="136"/>
      <c r="AA3494" s="136"/>
      <c r="AB3494" s="136"/>
      <c r="AC3494" s="136"/>
      <c r="AD3494" s="136"/>
      <c r="AE3494" s="136"/>
      <c r="AF3494" s="136"/>
      <c r="AG3494" s="136"/>
      <c r="AH3494" s="136"/>
      <c r="AI3494" s="136"/>
    </row>
    <row r="3495" spans="1:35" ht="15" x14ac:dyDescent="0.25">
      <c r="A3495" s="133">
        <v>240520</v>
      </c>
      <c r="B3495" s="133" t="s">
        <v>7907</v>
      </c>
      <c r="C3495" s="133">
        <v>8</v>
      </c>
      <c r="D3495" s="133" t="s">
        <v>7814</v>
      </c>
      <c r="E3495" s="133">
        <v>800</v>
      </c>
      <c r="F3495" s="133" t="s">
        <v>7814</v>
      </c>
      <c r="G3495" s="133">
        <v>80040</v>
      </c>
      <c r="H3495" s="133" t="s">
        <v>7899</v>
      </c>
      <c r="I3495" s="133">
        <v>220022</v>
      </c>
      <c r="J3495" s="133" t="s">
        <v>7925</v>
      </c>
      <c r="K3495" s="133" t="s">
        <v>1159</v>
      </c>
      <c r="L3495" s="135" t="str">
        <f t="shared" si="108"/>
        <v>CI</v>
      </c>
      <c r="M3495" s="131">
        <f t="shared" si="109"/>
        <v>0</v>
      </c>
      <c r="P3495" s="136"/>
      <c r="Q3495" s="136"/>
      <c r="R3495" s="136"/>
      <c r="S3495" s="136"/>
      <c r="T3495"/>
      <c r="U3495" s="136"/>
      <c r="V3495" s="136"/>
      <c r="W3495"/>
      <c r="X3495" s="136"/>
      <c r="Y3495" s="136"/>
      <c r="Z3495" s="136"/>
      <c r="AA3495" s="136"/>
      <c r="AB3495" s="136"/>
      <c r="AC3495" s="136"/>
      <c r="AD3495" s="136"/>
      <c r="AE3495" s="136"/>
      <c r="AF3495" s="136"/>
      <c r="AG3495" s="136"/>
      <c r="AH3495" s="136"/>
      <c r="AI3495" s="136"/>
    </row>
    <row r="3496" spans="1:35" ht="15" x14ac:dyDescent="0.25">
      <c r="A3496" s="133">
        <v>240520</v>
      </c>
      <c r="B3496" s="133" t="s">
        <v>7907</v>
      </c>
      <c r="C3496" s="133">
        <v>8</v>
      </c>
      <c r="D3496" s="133" t="s">
        <v>7814</v>
      </c>
      <c r="E3496" s="133">
        <v>800</v>
      </c>
      <c r="F3496" s="133" t="s">
        <v>7814</v>
      </c>
      <c r="G3496" s="133">
        <v>80040</v>
      </c>
      <c r="H3496" s="133" t="s">
        <v>7899</v>
      </c>
      <c r="I3496" s="133">
        <v>220030</v>
      </c>
      <c r="J3496" s="133" t="s">
        <v>7927</v>
      </c>
      <c r="K3496" s="133" t="s">
        <v>1159</v>
      </c>
      <c r="L3496" s="135" t="str">
        <f t="shared" si="108"/>
        <v>CI</v>
      </c>
      <c r="M3496" s="131">
        <f t="shared" si="109"/>
        <v>0</v>
      </c>
      <c r="P3496" s="136"/>
      <c r="Q3496" s="136"/>
      <c r="R3496" s="136"/>
      <c r="S3496" s="136"/>
      <c r="T3496"/>
      <c r="U3496" s="136"/>
      <c r="V3496" s="136"/>
      <c r="W3496"/>
      <c r="X3496" s="136"/>
      <c r="Y3496" s="136"/>
      <c r="Z3496" s="136"/>
      <c r="AA3496" s="136"/>
      <c r="AB3496" s="136"/>
      <c r="AC3496" s="136"/>
      <c r="AD3496" s="136"/>
      <c r="AE3496" s="136"/>
      <c r="AF3496" s="136"/>
      <c r="AG3496" s="136"/>
      <c r="AH3496" s="136"/>
      <c r="AI3496" s="136"/>
    </row>
    <row r="3497" spans="1:35" ht="15" x14ac:dyDescent="0.25">
      <c r="A3497" s="133">
        <v>240520</v>
      </c>
      <c r="B3497" s="133" t="s">
        <v>7907</v>
      </c>
      <c r="C3497" s="133">
        <v>8</v>
      </c>
      <c r="D3497" s="133" t="s">
        <v>7814</v>
      </c>
      <c r="E3497" s="133">
        <v>800</v>
      </c>
      <c r="F3497" s="133" t="s">
        <v>7814</v>
      </c>
      <c r="G3497" s="133">
        <v>80040</v>
      </c>
      <c r="H3497" s="133" t="s">
        <v>7899</v>
      </c>
      <c r="I3497" s="133">
        <v>220031</v>
      </c>
      <c r="J3497" s="133" t="s">
        <v>7929</v>
      </c>
      <c r="K3497" s="133" t="s">
        <v>1159</v>
      </c>
      <c r="L3497" s="135" t="str">
        <f t="shared" si="108"/>
        <v>CI</v>
      </c>
      <c r="M3497" s="131">
        <f t="shared" si="109"/>
        <v>0</v>
      </c>
      <c r="P3497" s="136"/>
      <c r="Q3497" s="136"/>
      <c r="R3497" s="136"/>
      <c r="S3497" s="136"/>
      <c r="T3497"/>
      <c r="U3497" s="136"/>
      <c r="V3497" s="136"/>
      <c r="W3497"/>
      <c r="X3497" s="136"/>
      <c r="Y3497" s="136"/>
      <c r="Z3497" s="136"/>
      <c r="AA3497" s="136"/>
      <c r="AB3497" s="136"/>
      <c r="AC3497" s="136"/>
      <c r="AD3497" s="136"/>
      <c r="AE3497" s="136"/>
      <c r="AF3497" s="136"/>
      <c r="AG3497" s="136"/>
      <c r="AH3497" s="136"/>
      <c r="AI3497" s="136"/>
    </row>
    <row r="3498" spans="1:35" ht="15" x14ac:dyDescent="0.25">
      <c r="A3498" s="133">
        <v>240520</v>
      </c>
      <c r="B3498" s="133" t="s">
        <v>7907</v>
      </c>
      <c r="C3498" s="133">
        <v>8</v>
      </c>
      <c r="D3498" s="133" t="s">
        <v>7814</v>
      </c>
      <c r="E3498" s="133">
        <v>800</v>
      </c>
      <c r="F3498" s="133" t="s">
        <v>7814</v>
      </c>
      <c r="G3498" s="133">
        <v>80040</v>
      </c>
      <c r="H3498" s="133" t="s">
        <v>7899</v>
      </c>
      <c r="I3498" s="133">
        <v>220038</v>
      </c>
      <c r="J3498" s="133" t="s">
        <v>7931</v>
      </c>
      <c r="K3498" s="133" t="s">
        <v>1159</v>
      </c>
      <c r="L3498" s="135" t="str">
        <f t="shared" si="108"/>
        <v>CI</v>
      </c>
      <c r="M3498" s="131">
        <f t="shared" si="109"/>
        <v>0</v>
      </c>
      <c r="P3498" s="136"/>
      <c r="Q3498" s="136"/>
      <c r="R3498" s="136"/>
      <c r="S3498" s="136"/>
      <c r="T3498"/>
      <c r="U3498" s="136"/>
      <c r="V3498" s="136"/>
      <c r="W3498"/>
      <c r="X3498" s="136"/>
      <c r="Y3498" s="136"/>
      <c r="Z3498" s="136"/>
      <c r="AA3498" s="136"/>
      <c r="AB3498" s="136"/>
      <c r="AC3498" s="136"/>
      <c r="AD3498" s="136"/>
      <c r="AE3498" s="136"/>
      <c r="AF3498" s="136"/>
      <c r="AG3498" s="136"/>
      <c r="AH3498" s="136"/>
      <c r="AI3498" s="136"/>
    </row>
    <row r="3499" spans="1:35" ht="15" x14ac:dyDescent="0.25">
      <c r="A3499" s="133">
        <v>240520</v>
      </c>
      <c r="B3499" s="133" t="s">
        <v>7907</v>
      </c>
      <c r="C3499" s="133">
        <v>8</v>
      </c>
      <c r="D3499" s="133" t="s">
        <v>7814</v>
      </c>
      <c r="E3499" s="133">
        <v>800</v>
      </c>
      <c r="F3499" s="133" t="s">
        <v>7814</v>
      </c>
      <c r="G3499" s="133">
        <v>80040</v>
      </c>
      <c r="H3499" s="133" t="s">
        <v>7899</v>
      </c>
      <c r="I3499" s="133">
        <v>220039</v>
      </c>
      <c r="J3499" s="133" t="s">
        <v>7933</v>
      </c>
      <c r="K3499" s="133" t="s">
        <v>1159</v>
      </c>
      <c r="L3499" s="135" t="str">
        <f t="shared" si="108"/>
        <v>CI</v>
      </c>
      <c r="M3499" s="131">
        <f t="shared" si="109"/>
        <v>0</v>
      </c>
      <c r="P3499" s="136"/>
      <c r="Q3499" s="136"/>
      <c r="R3499" s="136"/>
      <c r="S3499" s="136"/>
      <c r="T3499"/>
      <c r="U3499" s="136"/>
      <c r="V3499" s="136"/>
      <c r="W3499"/>
      <c r="X3499" s="136"/>
      <c r="Y3499" s="136"/>
      <c r="Z3499" s="136"/>
      <c r="AA3499" s="136"/>
      <c r="AB3499" s="136"/>
      <c r="AC3499" s="136"/>
      <c r="AD3499" s="136"/>
      <c r="AE3499" s="136"/>
      <c r="AF3499" s="136"/>
      <c r="AG3499" s="136"/>
      <c r="AH3499" s="136"/>
      <c r="AI3499" s="136"/>
    </row>
    <row r="3500" spans="1:35" ht="15" x14ac:dyDescent="0.25">
      <c r="A3500" s="133">
        <v>240520</v>
      </c>
      <c r="B3500" s="133" t="s">
        <v>7907</v>
      </c>
      <c r="C3500" s="133">
        <v>8</v>
      </c>
      <c r="D3500" s="133" t="s">
        <v>7814</v>
      </c>
      <c r="E3500" s="133">
        <v>800</v>
      </c>
      <c r="F3500" s="133" t="s">
        <v>7814</v>
      </c>
      <c r="G3500" s="133">
        <v>80040</v>
      </c>
      <c r="H3500" s="133" t="s">
        <v>7899</v>
      </c>
      <c r="I3500" s="133">
        <v>220060</v>
      </c>
      <c r="J3500" s="133" t="s">
        <v>7935</v>
      </c>
      <c r="K3500" s="133" t="s">
        <v>1903</v>
      </c>
      <c r="L3500" s="135" t="str">
        <f t="shared" si="108"/>
        <v>CI</v>
      </c>
      <c r="M3500" s="131">
        <f t="shared" si="109"/>
        <v>0</v>
      </c>
      <c r="P3500" s="136"/>
      <c r="Q3500" s="136"/>
      <c r="R3500" s="136"/>
      <c r="S3500" s="136"/>
      <c r="T3500"/>
      <c r="U3500" s="136"/>
      <c r="V3500" s="136"/>
      <c r="W3500"/>
      <c r="X3500" s="136"/>
      <c r="Y3500" s="136"/>
      <c r="Z3500" s="136"/>
      <c r="AA3500" s="136"/>
      <c r="AB3500" s="136"/>
      <c r="AC3500" s="136"/>
      <c r="AD3500" s="136"/>
      <c r="AE3500" s="136"/>
      <c r="AF3500" s="136"/>
      <c r="AG3500" s="136"/>
      <c r="AH3500" s="136"/>
      <c r="AI3500" s="136"/>
    </row>
    <row r="3501" spans="1:35" ht="15" x14ac:dyDescent="0.25">
      <c r="A3501" s="133">
        <v>240520</v>
      </c>
      <c r="B3501" s="133" t="s">
        <v>7907</v>
      </c>
      <c r="C3501" s="133">
        <v>8</v>
      </c>
      <c r="D3501" s="133" t="s">
        <v>7814</v>
      </c>
      <c r="E3501" s="133">
        <v>800</v>
      </c>
      <c r="F3501" s="133" t="s">
        <v>7814</v>
      </c>
      <c r="G3501" s="133">
        <v>80040</v>
      </c>
      <c r="H3501" s="133" t="s">
        <v>7899</v>
      </c>
      <c r="I3501" s="133">
        <v>220093</v>
      </c>
      <c r="J3501" s="133" t="s">
        <v>7937</v>
      </c>
      <c r="K3501" s="133" t="s">
        <v>1159</v>
      </c>
      <c r="L3501" s="135" t="str">
        <f t="shared" si="108"/>
        <v>CI</v>
      </c>
      <c r="M3501" s="131">
        <f t="shared" si="109"/>
        <v>0</v>
      </c>
      <c r="P3501" s="136"/>
      <c r="Q3501" s="136"/>
      <c r="R3501" s="136"/>
      <c r="S3501" s="136"/>
      <c r="T3501"/>
      <c r="U3501" s="136"/>
      <c r="V3501" s="136"/>
      <c r="W3501"/>
      <c r="X3501" s="136"/>
      <c r="Y3501" s="136"/>
      <c r="Z3501" s="136"/>
      <c r="AA3501" s="136"/>
      <c r="AB3501" s="136"/>
      <c r="AC3501" s="136"/>
      <c r="AD3501" s="136"/>
      <c r="AE3501" s="136"/>
      <c r="AF3501" s="136"/>
      <c r="AG3501" s="136"/>
      <c r="AH3501" s="136"/>
      <c r="AI3501" s="136"/>
    </row>
    <row r="3502" spans="1:35" ht="15" x14ac:dyDescent="0.25">
      <c r="A3502" s="133">
        <v>240520</v>
      </c>
      <c r="B3502" s="133" t="s">
        <v>7907</v>
      </c>
      <c r="C3502" s="133">
        <v>8</v>
      </c>
      <c r="D3502" s="133" t="s">
        <v>7814</v>
      </c>
      <c r="E3502" s="133">
        <v>800</v>
      </c>
      <c r="F3502" s="133" t="s">
        <v>7814</v>
      </c>
      <c r="G3502" s="133">
        <v>80040</v>
      </c>
      <c r="H3502" s="133" t="s">
        <v>7899</v>
      </c>
      <c r="I3502" s="133">
        <v>220095</v>
      </c>
      <c r="J3502" s="133" t="s">
        <v>7939</v>
      </c>
      <c r="K3502" s="133" t="s">
        <v>1159</v>
      </c>
      <c r="L3502" s="135" t="str">
        <f t="shared" si="108"/>
        <v>CI</v>
      </c>
      <c r="M3502" s="131">
        <f t="shared" si="109"/>
        <v>0</v>
      </c>
      <c r="P3502" s="136"/>
      <c r="Q3502" s="136"/>
      <c r="R3502" s="136"/>
      <c r="S3502" s="136"/>
      <c r="T3502"/>
      <c r="U3502" s="136"/>
      <c r="V3502" s="136"/>
      <c r="W3502"/>
      <c r="X3502" s="136"/>
      <c r="Y3502" s="136"/>
      <c r="Z3502" s="136"/>
      <c r="AA3502" s="136"/>
      <c r="AB3502" s="136"/>
      <c r="AC3502" s="136"/>
      <c r="AD3502" s="136"/>
      <c r="AE3502" s="136"/>
      <c r="AF3502" s="136"/>
      <c r="AG3502" s="136"/>
      <c r="AH3502" s="136"/>
      <c r="AI3502" s="136"/>
    </row>
    <row r="3503" spans="1:35" ht="15" x14ac:dyDescent="0.25">
      <c r="A3503" s="133">
        <v>240520</v>
      </c>
      <c r="B3503" s="133" t="s">
        <v>7907</v>
      </c>
      <c r="C3503" s="133">
        <v>8</v>
      </c>
      <c r="D3503" s="133" t="s">
        <v>7814</v>
      </c>
      <c r="E3503" s="133">
        <v>800</v>
      </c>
      <c r="F3503" s="133" t="s">
        <v>7814</v>
      </c>
      <c r="G3503" s="133">
        <v>80040</v>
      </c>
      <c r="H3503" s="133" t="s">
        <v>7899</v>
      </c>
      <c r="I3503" s="133">
        <v>220096</v>
      </c>
      <c r="J3503" s="133" t="s">
        <v>7941</v>
      </c>
      <c r="K3503" s="133" t="s">
        <v>1159</v>
      </c>
      <c r="L3503" s="135" t="str">
        <f t="shared" si="108"/>
        <v>CI</v>
      </c>
      <c r="M3503" s="131">
        <f t="shared" si="109"/>
        <v>0</v>
      </c>
      <c r="P3503" s="136"/>
      <c r="Q3503" s="136"/>
      <c r="R3503" s="136"/>
      <c r="S3503" s="136"/>
      <c r="T3503"/>
      <c r="U3503" s="136"/>
      <c r="V3503" s="136"/>
      <c r="W3503"/>
      <c r="X3503" s="136"/>
      <c r="Y3503" s="136"/>
      <c r="Z3503" s="136"/>
      <c r="AA3503" s="136"/>
      <c r="AB3503" s="136"/>
      <c r="AC3503" s="136"/>
      <c r="AD3503" s="136"/>
      <c r="AE3503" s="136"/>
      <c r="AF3503" s="136"/>
      <c r="AG3503" s="136"/>
      <c r="AH3503" s="136"/>
      <c r="AI3503" s="136"/>
    </row>
    <row r="3504" spans="1:35" ht="15" x14ac:dyDescent="0.25">
      <c r="A3504" s="133">
        <v>240520</v>
      </c>
      <c r="B3504" s="133" t="s">
        <v>7907</v>
      </c>
      <c r="C3504" s="133">
        <v>8</v>
      </c>
      <c r="D3504" s="133" t="s">
        <v>7814</v>
      </c>
      <c r="E3504" s="133">
        <v>800</v>
      </c>
      <c r="F3504" s="133" t="s">
        <v>7814</v>
      </c>
      <c r="G3504" s="133">
        <v>80040</v>
      </c>
      <c r="H3504" s="133" t="s">
        <v>7899</v>
      </c>
      <c r="I3504" s="133">
        <v>220106</v>
      </c>
      <c r="J3504" s="133" t="s">
        <v>7943</v>
      </c>
      <c r="K3504" s="133" t="s">
        <v>1159</v>
      </c>
      <c r="L3504" s="135" t="str">
        <f t="shared" si="108"/>
        <v>CI</v>
      </c>
      <c r="M3504" s="131">
        <f t="shared" si="109"/>
        <v>0</v>
      </c>
      <c r="P3504" s="136"/>
      <c r="Q3504" s="136"/>
      <c r="R3504" s="136"/>
      <c r="S3504" s="136"/>
      <c r="T3504"/>
      <c r="U3504" s="136"/>
      <c r="V3504" s="136"/>
      <c r="W3504"/>
      <c r="X3504" s="136"/>
      <c r="Y3504" s="136"/>
      <c r="Z3504" s="136"/>
      <c r="AA3504" s="136"/>
      <c r="AB3504" s="136"/>
      <c r="AC3504" s="136"/>
      <c r="AD3504" s="136"/>
      <c r="AE3504" s="136"/>
      <c r="AF3504" s="136"/>
      <c r="AG3504" s="136"/>
      <c r="AH3504" s="136"/>
      <c r="AI3504" s="136"/>
    </row>
    <row r="3505" spans="1:35" ht="15" x14ac:dyDescent="0.25">
      <c r="A3505" s="133">
        <v>240520</v>
      </c>
      <c r="B3505" s="133" t="s">
        <v>7907</v>
      </c>
      <c r="C3505" s="133">
        <v>8</v>
      </c>
      <c r="D3505" s="133" t="s">
        <v>7814</v>
      </c>
      <c r="E3505" s="133">
        <v>800</v>
      </c>
      <c r="F3505" s="133" t="s">
        <v>7814</v>
      </c>
      <c r="G3505" s="133">
        <v>80040</v>
      </c>
      <c r="H3505" s="133" t="s">
        <v>7899</v>
      </c>
      <c r="I3505" s="133">
        <v>220107</v>
      </c>
      <c r="J3505" s="133" t="s">
        <v>7945</v>
      </c>
      <c r="K3505" s="133" t="s">
        <v>1159</v>
      </c>
      <c r="L3505" s="135" t="str">
        <f t="shared" si="108"/>
        <v>CI</v>
      </c>
      <c r="M3505" s="131">
        <f t="shared" si="109"/>
        <v>0</v>
      </c>
      <c r="P3505" s="136"/>
      <c r="Q3505" s="136"/>
      <c r="R3505" s="136"/>
      <c r="S3505" s="136"/>
      <c r="T3505"/>
      <c r="U3505" s="136"/>
      <c r="V3505" s="136"/>
      <c r="W3505"/>
      <c r="X3505" s="136"/>
      <c r="Y3505" s="136"/>
      <c r="Z3505" s="136"/>
      <c r="AA3505" s="136"/>
      <c r="AB3505" s="136"/>
      <c r="AC3505" s="136"/>
      <c r="AD3505" s="136"/>
      <c r="AE3505" s="136"/>
      <c r="AF3505" s="136"/>
      <c r="AG3505" s="136"/>
      <c r="AH3505" s="136"/>
      <c r="AI3505" s="136"/>
    </row>
    <row r="3506" spans="1:35" ht="15" x14ac:dyDescent="0.25">
      <c r="A3506" s="133">
        <v>240520</v>
      </c>
      <c r="B3506" s="133" t="s">
        <v>7907</v>
      </c>
      <c r="C3506" s="133">
        <v>8</v>
      </c>
      <c r="D3506" s="133" t="s">
        <v>7814</v>
      </c>
      <c r="E3506" s="133">
        <v>800</v>
      </c>
      <c r="F3506" s="133" t="s">
        <v>7814</v>
      </c>
      <c r="G3506" s="133">
        <v>80040</v>
      </c>
      <c r="H3506" s="133" t="s">
        <v>7899</v>
      </c>
      <c r="I3506" s="133">
        <v>220108</v>
      </c>
      <c r="J3506" s="133" t="s">
        <v>7947</v>
      </c>
      <c r="K3506" s="133" t="s">
        <v>1159</v>
      </c>
      <c r="L3506" s="135" t="str">
        <f t="shared" si="108"/>
        <v>CI</v>
      </c>
      <c r="M3506" s="131">
        <f t="shared" si="109"/>
        <v>0</v>
      </c>
      <c r="P3506" s="136"/>
      <c r="Q3506" s="136"/>
      <c r="R3506" s="136"/>
      <c r="S3506" s="136"/>
      <c r="T3506"/>
      <c r="U3506" s="136"/>
      <c r="V3506" s="136"/>
      <c r="W3506"/>
      <c r="X3506" s="136"/>
      <c r="Y3506" s="136"/>
      <c r="Z3506" s="136"/>
      <c r="AA3506" s="136"/>
      <c r="AB3506" s="136"/>
      <c r="AC3506" s="136"/>
      <c r="AD3506" s="136"/>
      <c r="AE3506" s="136"/>
      <c r="AF3506" s="136"/>
      <c r="AG3506" s="136"/>
      <c r="AH3506" s="136"/>
      <c r="AI3506" s="136"/>
    </row>
    <row r="3507" spans="1:35" ht="15" x14ac:dyDescent="0.25">
      <c r="A3507" s="133">
        <v>240520</v>
      </c>
      <c r="B3507" s="133" t="s">
        <v>7907</v>
      </c>
      <c r="C3507" s="133">
        <v>8</v>
      </c>
      <c r="D3507" s="133" t="s">
        <v>7814</v>
      </c>
      <c r="E3507" s="133">
        <v>800</v>
      </c>
      <c r="F3507" s="133" t="s">
        <v>7814</v>
      </c>
      <c r="G3507" s="133">
        <v>80040</v>
      </c>
      <c r="H3507" s="133" t="s">
        <v>7899</v>
      </c>
      <c r="I3507" s="133">
        <v>220109</v>
      </c>
      <c r="J3507" s="133" t="s">
        <v>7949</v>
      </c>
      <c r="K3507" s="133" t="s">
        <v>1159</v>
      </c>
      <c r="L3507" s="135" t="str">
        <f t="shared" si="108"/>
        <v>CI</v>
      </c>
      <c r="M3507" s="131">
        <f t="shared" si="109"/>
        <v>0</v>
      </c>
      <c r="P3507" s="136"/>
      <c r="Q3507" s="136"/>
      <c r="R3507" s="136"/>
      <c r="S3507" s="136"/>
      <c r="T3507"/>
      <c r="U3507" s="136"/>
      <c r="V3507" s="136"/>
      <c r="W3507"/>
      <c r="X3507" s="136"/>
      <c r="Y3507" s="136"/>
      <c r="Z3507" s="136"/>
      <c r="AA3507" s="136"/>
      <c r="AB3507" s="136"/>
      <c r="AC3507" s="136"/>
      <c r="AD3507" s="136"/>
      <c r="AE3507" s="136"/>
      <c r="AF3507" s="136"/>
      <c r="AG3507" s="136"/>
      <c r="AH3507" s="136"/>
      <c r="AI3507" s="136"/>
    </row>
    <row r="3508" spans="1:35" ht="15" x14ac:dyDescent="0.25">
      <c r="A3508" s="133">
        <v>240520</v>
      </c>
      <c r="B3508" s="133" t="s">
        <v>7907</v>
      </c>
      <c r="C3508" s="133">
        <v>8</v>
      </c>
      <c r="D3508" s="133" t="s">
        <v>7814</v>
      </c>
      <c r="E3508" s="133">
        <v>800</v>
      </c>
      <c r="F3508" s="133" t="s">
        <v>7814</v>
      </c>
      <c r="G3508" s="133">
        <v>80040</v>
      </c>
      <c r="H3508" s="133" t="s">
        <v>7899</v>
      </c>
      <c r="I3508" s="133">
        <v>220110</v>
      </c>
      <c r="J3508" s="133" t="s">
        <v>7951</v>
      </c>
      <c r="K3508" s="133" t="s">
        <v>1159</v>
      </c>
      <c r="L3508" s="135" t="str">
        <f t="shared" si="108"/>
        <v>CI</v>
      </c>
      <c r="M3508" s="131">
        <f t="shared" si="109"/>
        <v>0</v>
      </c>
      <c r="P3508" s="136"/>
      <c r="Q3508" s="136"/>
      <c r="R3508" s="136"/>
      <c r="S3508" s="136"/>
      <c r="T3508"/>
      <c r="U3508" s="136"/>
      <c r="V3508" s="136"/>
      <c r="W3508"/>
      <c r="X3508" s="136"/>
      <c r="Y3508" s="136"/>
      <c r="Z3508" s="136"/>
      <c r="AA3508" s="136"/>
      <c r="AB3508" s="136"/>
      <c r="AC3508" s="136"/>
      <c r="AD3508" s="136"/>
      <c r="AE3508" s="136"/>
      <c r="AF3508" s="136"/>
      <c r="AG3508" s="136"/>
      <c r="AH3508" s="136"/>
      <c r="AI3508" s="136"/>
    </row>
    <row r="3509" spans="1:35" ht="15" x14ac:dyDescent="0.25">
      <c r="A3509" s="133">
        <v>240520</v>
      </c>
      <c r="B3509" s="133" t="s">
        <v>7907</v>
      </c>
      <c r="C3509" s="133">
        <v>8</v>
      </c>
      <c r="D3509" s="133" t="s">
        <v>7814</v>
      </c>
      <c r="E3509" s="133">
        <v>800</v>
      </c>
      <c r="F3509" s="133" t="s">
        <v>7814</v>
      </c>
      <c r="G3509" s="133">
        <v>80040</v>
      </c>
      <c r="H3509" s="133" t="s">
        <v>7899</v>
      </c>
      <c r="I3509" s="133">
        <v>220111</v>
      </c>
      <c r="J3509" s="133" t="s">
        <v>7953</v>
      </c>
      <c r="K3509" s="133" t="s">
        <v>1159</v>
      </c>
      <c r="L3509" s="135" t="str">
        <f t="shared" si="108"/>
        <v>CI</v>
      </c>
      <c r="M3509" s="131">
        <f t="shared" si="109"/>
        <v>0</v>
      </c>
      <c r="P3509" s="136"/>
      <c r="Q3509" s="136"/>
      <c r="R3509" s="136"/>
      <c r="S3509" s="136"/>
      <c r="T3509"/>
      <c r="U3509" s="136"/>
      <c r="V3509" s="136"/>
      <c r="W3509"/>
      <c r="X3509" s="136"/>
      <c r="Y3509" s="136"/>
      <c r="Z3509" s="136"/>
      <c r="AA3509" s="136"/>
      <c r="AB3509" s="136"/>
      <c r="AC3509" s="136"/>
      <c r="AD3509" s="136"/>
      <c r="AE3509" s="136"/>
      <c r="AF3509" s="136"/>
      <c r="AG3509" s="136"/>
      <c r="AH3509" s="136"/>
      <c r="AI3509" s="136"/>
    </row>
    <row r="3510" spans="1:35" ht="15" x14ac:dyDescent="0.25">
      <c r="A3510" s="133">
        <v>240520</v>
      </c>
      <c r="B3510" s="133" t="s">
        <v>7907</v>
      </c>
      <c r="C3510" s="133">
        <v>8</v>
      </c>
      <c r="D3510" s="133" t="s">
        <v>7814</v>
      </c>
      <c r="E3510" s="133">
        <v>800</v>
      </c>
      <c r="F3510" s="133" t="s">
        <v>7814</v>
      </c>
      <c r="G3510" s="133">
        <v>80040</v>
      </c>
      <c r="H3510" s="133" t="s">
        <v>7899</v>
      </c>
      <c r="I3510" s="133">
        <v>220112</v>
      </c>
      <c r="J3510" s="133" t="s">
        <v>7955</v>
      </c>
      <c r="K3510" s="133" t="s">
        <v>1159</v>
      </c>
      <c r="L3510" s="135" t="str">
        <f t="shared" si="108"/>
        <v>CI</v>
      </c>
      <c r="M3510" s="131">
        <f t="shared" si="109"/>
        <v>0</v>
      </c>
      <c r="P3510" s="136"/>
      <c r="Q3510" s="136"/>
      <c r="R3510" s="136"/>
      <c r="S3510" s="136"/>
      <c r="T3510"/>
      <c r="U3510" s="136"/>
      <c r="V3510" s="136"/>
      <c r="W3510"/>
      <c r="X3510" s="136"/>
      <c r="Y3510" s="136"/>
      <c r="Z3510" s="136"/>
      <c r="AA3510" s="136"/>
      <c r="AB3510" s="136"/>
      <c r="AC3510" s="136"/>
      <c r="AD3510" s="136"/>
      <c r="AE3510" s="136"/>
      <c r="AF3510" s="136"/>
      <c r="AG3510" s="136"/>
      <c r="AH3510" s="136"/>
      <c r="AI3510" s="136"/>
    </row>
    <row r="3511" spans="1:35" ht="15" x14ac:dyDescent="0.25">
      <c r="A3511" s="133">
        <v>240520</v>
      </c>
      <c r="B3511" s="133" t="s">
        <v>7907</v>
      </c>
      <c r="C3511" s="133">
        <v>8</v>
      </c>
      <c r="D3511" s="133" t="s">
        <v>7814</v>
      </c>
      <c r="E3511" s="133">
        <v>800</v>
      </c>
      <c r="F3511" s="133" t="s">
        <v>7814</v>
      </c>
      <c r="G3511" s="133">
        <v>80040</v>
      </c>
      <c r="H3511" s="133" t="s">
        <v>7899</v>
      </c>
      <c r="I3511" s="133">
        <v>220113</v>
      </c>
      <c r="J3511" s="133" t="s">
        <v>7957</v>
      </c>
      <c r="K3511" s="133" t="s">
        <v>1159</v>
      </c>
      <c r="L3511" s="135" t="str">
        <f t="shared" si="108"/>
        <v>CI</v>
      </c>
      <c r="M3511" s="131">
        <f t="shared" si="109"/>
        <v>0</v>
      </c>
      <c r="P3511" s="136"/>
      <c r="Q3511" s="136"/>
      <c r="R3511" s="136"/>
      <c r="S3511" s="136"/>
      <c r="T3511"/>
      <c r="U3511" s="136"/>
      <c r="V3511" s="136"/>
      <c r="W3511"/>
      <c r="X3511" s="136"/>
      <c r="Y3511" s="136"/>
      <c r="Z3511" s="136"/>
      <c r="AA3511" s="136"/>
      <c r="AB3511" s="136"/>
      <c r="AC3511" s="136"/>
      <c r="AD3511" s="136"/>
      <c r="AE3511" s="136"/>
      <c r="AF3511" s="136"/>
      <c r="AG3511" s="136"/>
      <c r="AH3511" s="136"/>
      <c r="AI3511" s="136"/>
    </row>
    <row r="3512" spans="1:35" ht="15" x14ac:dyDescent="0.25">
      <c r="A3512" s="133">
        <v>240520</v>
      </c>
      <c r="B3512" s="133" t="s">
        <v>7907</v>
      </c>
      <c r="C3512" s="133">
        <v>8</v>
      </c>
      <c r="D3512" s="133" t="s">
        <v>7814</v>
      </c>
      <c r="E3512" s="133">
        <v>800</v>
      </c>
      <c r="F3512" s="133" t="s">
        <v>7814</v>
      </c>
      <c r="G3512" s="133">
        <v>80040</v>
      </c>
      <c r="H3512" s="133" t="s">
        <v>7899</v>
      </c>
      <c r="I3512" s="133">
        <v>220114</v>
      </c>
      <c r="J3512" s="133" t="s">
        <v>7959</v>
      </c>
      <c r="K3512" s="133" t="s">
        <v>1159</v>
      </c>
      <c r="L3512" s="135" t="str">
        <f t="shared" si="108"/>
        <v>CI</v>
      </c>
      <c r="M3512" s="131">
        <f t="shared" si="109"/>
        <v>0</v>
      </c>
      <c r="P3512" s="136"/>
      <c r="Q3512" s="136"/>
      <c r="R3512" s="136"/>
      <c r="S3512" s="136"/>
      <c r="T3512"/>
      <c r="U3512" s="136"/>
      <c r="V3512" s="136"/>
      <c r="W3512"/>
      <c r="X3512" s="136"/>
      <c r="Y3512" s="136"/>
      <c r="Z3512" s="136"/>
      <c r="AA3512" s="136"/>
      <c r="AB3512" s="136"/>
      <c r="AC3512" s="136"/>
      <c r="AD3512" s="136"/>
      <c r="AE3512" s="136"/>
      <c r="AF3512" s="136"/>
      <c r="AG3512" s="136"/>
      <c r="AH3512" s="136"/>
      <c r="AI3512" s="136"/>
    </row>
    <row r="3513" spans="1:35" ht="15" x14ac:dyDescent="0.25">
      <c r="A3513" s="133">
        <v>240520</v>
      </c>
      <c r="B3513" s="133" t="s">
        <v>7907</v>
      </c>
      <c r="C3513" s="133">
        <v>8</v>
      </c>
      <c r="D3513" s="133" t="s">
        <v>7814</v>
      </c>
      <c r="E3513" s="133">
        <v>800</v>
      </c>
      <c r="F3513" s="133" t="s">
        <v>7814</v>
      </c>
      <c r="G3513" s="133">
        <v>80040</v>
      </c>
      <c r="H3513" s="133" t="s">
        <v>7899</v>
      </c>
      <c r="I3513" s="133">
        <v>220115</v>
      </c>
      <c r="J3513" s="133" t="s">
        <v>7961</v>
      </c>
      <c r="K3513" s="133" t="s">
        <v>1159</v>
      </c>
      <c r="L3513" s="135" t="str">
        <f t="shared" si="108"/>
        <v>CI</v>
      </c>
      <c r="M3513" s="131">
        <f t="shared" si="109"/>
        <v>0</v>
      </c>
      <c r="P3513" s="136"/>
      <c r="Q3513" s="136"/>
      <c r="R3513" s="136"/>
      <c r="S3513" s="136"/>
      <c r="T3513"/>
      <c r="U3513" s="136"/>
      <c r="V3513" s="136"/>
      <c r="W3513"/>
      <c r="X3513" s="136"/>
      <c r="Y3513" s="136"/>
      <c r="Z3513" s="136"/>
      <c r="AA3513" s="136"/>
      <c r="AB3513" s="136"/>
      <c r="AC3513" s="136"/>
      <c r="AD3513" s="136"/>
      <c r="AE3513" s="136"/>
      <c r="AF3513" s="136"/>
      <c r="AG3513" s="136"/>
      <c r="AH3513" s="136"/>
      <c r="AI3513" s="136"/>
    </row>
    <row r="3514" spans="1:35" ht="15" x14ac:dyDescent="0.25">
      <c r="A3514" s="133">
        <v>240520</v>
      </c>
      <c r="B3514" s="133" t="s">
        <v>7907</v>
      </c>
      <c r="C3514" s="133">
        <v>8</v>
      </c>
      <c r="D3514" s="133" t="s">
        <v>7814</v>
      </c>
      <c r="E3514" s="133">
        <v>800</v>
      </c>
      <c r="F3514" s="133" t="s">
        <v>7814</v>
      </c>
      <c r="G3514" s="133">
        <v>80040</v>
      </c>
      <c r="H3514" s="133" t="s">
        <v>7899</v>
      </c>
      <c r="I3514" s="133">
        <v>220120</v>
      </c>
      <c r="J3514" s="133" t="s">
        <v>7963</v>
      </c>
      <c r="K3514" s="133" t="s">
        <v>1159</v>
      </c>
      <c r="L3514" s="135" t="str">
        <f t="shared" si="108"/>
        <v>CI</v>
      </c>
      <c r="M3514" s="131">
        <f t="shared" si="109"/>
        <v>0</v>
      </c>
      <c r="P3514" s="136"/>
      <c r="Q3514" s="136"/>
      <c r="R3514" s="136"/>
      <c r="S3514" s="136"/>
      <c r="T3514"/>
      <c r="U3514" s="136"/>
      <c r="V3514" s="136"/>
      <c r="W3514"/>
      <c r="X3514" s="136"/>
      <c r="Y3514" s="136"/>
      <c r="Z3514" s="136"/>
      <c r="AA3514" s="136"/>
      <c r="AB3514" s="136"/>
      <c r="AC3514" s="136"/>
      <c r="AD3514" s="136"/>
      <c r="AE3514" s="136"/>
      <c r="AF3514" s="136"/>
      <c r="AG3514" s="136"/>
      <c r="AH3514" s="136"/>
      <c r="AI3514" s="136"/>
    </row>
    <row r="3515" spans="1:35" ht="15" x14ac:dyDescent="0.25">
      <c r="A3515" s="133">
        <v>240520</v>
      </c>
      <c r="B3515" s="133" t="s">
        <v>7907</v>
      </c>
      <c r="C3515" s="133">
        <v>8</v>
      </c>
      <c r="D3515" s="133" t="s">
        <v>7814</v>
      </c>
      <c r="E3515" s="133">
        <v>800</v>
      </c>
      <c r="F3515" s="133" t="s">
        <v>7814</v>
      </c>
      <c r="G3515" s="133">
        <v>80040</v>
      </c>
      <c r="H3515" s="133" t="s">
        <v>7899</v>
      </c>
      <c r="I3515" s="133">
        <v>220121</v>
      </c>
      <c r="J3515" s="133" t="s">
        <v>7965</v>
      </c>
      <c r="K3515" s="133" t="s">
        <v>1159</v>
      </c>
      <c r="L3515" s="135" t="str">
        <f t="shared" si="108"/>
        <v>CI</v>
      </c>
      <c r="M3515" s="131">
        <f t="shared" si="109"/>
        <v>0</v>
      </c>
      <c r="P3515" s="136"/>
      <c r="Q3515" s="136"/>
      <c r="R3515" s="136"/>
      <c r="S3515" s="136"/>
      <c r="T3515"/>
      <c r="U3515" s="136"/>
      <c r="V3515" s="136"/>
      <c r="W3515"/>
      <c r="X3515" s="136"/>
      <c r="Y3515" s="136"/>
      <c r="Z3515" s="136"/>
      <c r="AA3515" s="136"/>
      <c r="AB3515" s="136"/>
      <c r="AC3515" s="136"/>
      <c r="AD3515" s="136"/>
      <c r="AE3515" s="136"/>
      <c r="AF3515" s="136"/>
      <c r="AG3515" s="136"/>
      <c r="AH3515" s="136"/>
      <c r="AI3515" s="136"/>
    </row>
    <row r="3516" spans="1:35" ht="15" x14ac:dyDescent="0.25">
      <c r="A3516" s="133">
        <v>240520</v>
      </c>
      <c r="B3516" s="133" t="s">
        <v>7907</v>
      </c>
      <c r="C3516" s="133">
        <v>8</v>
      </c>
      <c r="D3516" s="133" t="s">
        <v>7814</v>
      </c>
      <c r="E3516" s="133">
        <v>800</v>
      </c>
      <c r="F3516" s="133" t="s">
        <v>7814</v>
      </c>
      <c r="G3516" s="133">
        <v>80040</v>
      </c>
      <c r="H3516" s="133" t="s">
        <v>7899</v>
      </c>
      <c r="I3516" s="133">
        <v>220229</v>
      </c>
      <c r="J3516" s="133" t="s">
        <v>7967</v>
      </c>
      <c r="K3516" s="133" t="s">
        <v>1159</v>
      </c>
      <c r="L3516" s="135" t="str">
        <f t="shared" si="108"/>
        <v>CI</v>
      </c>
      <c r="M3516" s="131">
        <f t="shared" si="109"/>
        <v>0</v>
      </c>
      <c r="P3516" s="136"/>
      <c r="Q3516" s="136"/>
      <c r="R3516" s="136"/>
      <c r="S3516" s="136"/>
      <c r="T3516"/>
      <c r="U3516" s="136"/>
      <c r="V3516" s="136"/>
      <c r="W3516"/>
      <c r="X3516" s="136"/>
      <c r="Y3516" s="136"/>
      <c r="Z3516" s="136"/>
      <c r="AA3516" s="136"/>
      <c r="AB3516" s="136"/>
      <c r="AC3516" s="136"/>
      <c r="AD3516" s="136"/>
      <c r="AE3516" s="136"/>
      <c r="AF3516" s="136"/>
      <c r="AG3516" s="136"/>
      <c r="AH3516" s="136"/>
      <c r="AI3516" s="136"/>
    </row>
    <row r="3517" spans="1:35" ht="15" x14ac:dyDescent="0.25">
      <c r="A3517" s="133">
        <v>240520</v>
      </c>
      <c r="B3517" s="133" t="s">
        <v>7907</v>
      </c>
      <c r="C3517" s="133">
        <v>8</v>
      </c>
      <c r="D3517" s="133" t="s">
        <v>7814</v>
      </c>
      <c r="E3517" s="133">
        <v>800</v>
      </c>
      <c r="F3517" s="133" t="s">
        <v>7814</v>
      </c>
      <c r="G3517" s="133">
        <v>80040</v>
      </c>
      <c r="H3517" s="133" t="s">
        <v>7899</v>
      </c>
      <c r="I3517" s="133">
        <v>220234</v>
      </c>
      <c r="J3517" s="133" t="s">
        <v>7969</v>
      </c>
      <c r="K3517" s="133" t="s">
        <v>1159</v>
      </c>
      <c r="L3517" s="135" t="str">
        <f t="shared" si="108"/>
        <v>CI</v>
      </c>
      <c r="M3517" s="131">
        <f t="shared" si="109"/>
        <v>0</v>
      </c>
      <c r="P3517" s="136"/>
      <c r="Q3517" s="136"/>
      <c r="R3517" s="136"/>
      <c r="S3517" s="136"/>
      <c r="T3517"/>
      <c r="U3517" s="136"/>
      <c r="V3517" s="136"/>
      <c r="W3517"/>
      <c r="X3517" s="136"/>
      <c r="Y3517" s="136"/>
      <c r="Z3517" s="136"/>
      <c r="AA3517" s="136"/>
      <c r="AB3517" s="136"/>
      <c r="AC3517" s="136"/>
      <c r="AD3517" s="136"/>
      <c r="AE3517" s="136"/>
      <c r="AF3517" s="136"/>
      <c r="AG3517" s="136"/>
      <c r="AH3517" s="136"/>
      <c r="AI3517" s="136"/>
    </row>
    <row r="3518" spans="1:35" ht="15" x14ac:dyDescent="0.25">
      <c r="A3518" s="133">
        <v>240520</v>
      </c>
      <c r="B3518" s="133" t="s">
        <v>7907</v>
      </c>
      <c r="C3518" s="133">
        <v>8</v>
      </c>
      <c r="D3518" s="133" t="s">
        <v>7814</v>
      </c>
      <c r="E3518" s="133">
        <v>800</v>
      </c>
      <c r="F3518" s="133" t="s">
        <v>7814</v>
      </c>
      <c r="G3518" s="133">
        <v>80040</v>
      </c>
      <c r="H3518" s="133" t="s">
        <v>7899</v>
      </c>
      <c r="I3518" s="133">
        <v>220235</v>
      </c>
      <c r="J3518" s="133" t="s">
        <v>7971</v>
      </c>
      <c r="K3518" s="133" t="s">
        <v>1159</v>
      </c>
      <c r="L3518" s="135" t="str">
        <f t="shared" si="108"/>
        <v>CI</v>
      </c>
      <c r="M3518" s="131">
        <f t="shared" si="109"/>
        <v>0</v>
      </c>
      <c r="P3518" s="136"/>
      <c r="Q3518" s="136"/>
      <c r="R3518" s="136"/>
      <c r="S3518" s="136"/>
      <c r="T3518"/>
      <c r="U3518" s="136"/>
      <c r="V3518" s="136"/>
      <c r="W3518"/>
      <c r="X3518" s="136"/>
      <c r="Y3518" s="136"/>
      <c r="Z3518" s="136"/>
      <c r="AA3518" s="136"/>
      <c r="AB3518" s="136"/>
      <c r="AC3518" s="136"/>
      <c r="AD3518" s="136"/>
      <c r="AE3518" s="136"/>
      <c r="AF3518" s="136"/>
      <c r="AG3518" s="136"/>
      <c r="AH3518" s="136"/>
      <c r="AI3518" s="136"/>
    </row>
    <row r="3519" spans="1:35" ht="15" x14ac:dyDescent="0.25">
      <c r="A3519" s="133">
        <v>240520</v>
      </c>
      <c r="B3519" s="133" t="s">
        <v>7907</v>
      </c>
      <c r="C3519" s="133">
        <v>8</v>
      </c>
      <c r="D3519" s="133" t="s">
        <v>7814</v>
      </c>
      <c r="E3519" s="133">
        <v>800</v>
      </c>
      <c r="F3519" s="133" t="s">
        <v>7814</v>
      </c>
      <c r="G3519" s="133">
        <v>80040</v>
      </c>
      <c r="H3519" s="133" t="s">
        <v>7899</v>
      </c>
      <c r="I3519" s="133">
        <v>220286</v>
      </c>
      <c r="J3519" s="133" t="s">
        <v>7973</v>
      </c>
      <c r="K3519" s="133" t="s">
        <v>1159</v>
      </c>
      <c r="L3519" s="135" t="str">
        <f t="shared" si="108"/>
        <v>CI</v>
      </c>
      <c r="M3519" s="131">
        <f t="shared" si="109"/>
        <v>0</v>
      </c>
      <c r="P3519" s="136"/>
      <c r="Q3519" s="136"/>
      <c r="R3519" s="136"/>
      <c r="S3519" s="136"/>
      <c r="T3519"/>
      <c r="U3519" s="136"/>
      <c r="V3519" s="136"/>
      <c r="W3519"/>
      <c r="X3519" s="136"/>
      <c r="Y3519" s="136"/>
      <c r="Z3519" s="136"/>
      <c r="AA3519" s="136"/>
      <c r="AB3519" s="136"/>
      <c r="AC3519" s="136"/>
      <c r="AD3519" s="136"/>
      <c r="AE3519" s="136"/>
      <c r="AF3519" s="136"/>
      <c r="AG3519" s="136"/>
      <c r="AH3519" s="136"/>
      <c r="AI3519" s="136"/>
    </row>
    <row r="3520" spans="1:35" ht="15" x14ac:dyDescent="0.25">
      <c r="A3520" s="133">
        <v>240520</v>
      </c>
      <c r="B3520" s="133" t="s">
        <v>7907</v>
      </c>
      <c r="C3520" s="133">
        <v>8</v>
      </c>
      <c r="D3520" s="133" t="s">
        <v>7814</v>
      </c>
      <c r="E3520" s="133">
        <v>800</v>
      </c>
      <c r="F3520" s="133" t="s">
        <v>7814</v>
      </c>
      <c r="G3520" s="133">
        <v>80040</v>
      </c>
      <c r="H3520" s="133" t="s">
        <v>7899</v>
      </c>
      <c r="I3520" s="133">
        <v>220290</v>
      </c>
      <c r="J3520" s="133" t="s">
        <v>7975</v>
      </c>
      <c r="K3520" s="133" t="s">
        <v>1159</v>
      </c>
      <c r="L3520" s="135" t="str">
        <f t="shared" si="108"/>
        <v>CI</v>
      </c>
      <c r="M3520" s="131">
        <f t="shared" si="109"/>
        <v>0</v>
      </c>
      <c r="P3520" s="136"/>
      <c r="Q3520" s="136"/>
      <c r="R3520" s="136"/>
      <c r="S3520" s="136"/>
      <c r="T3520"/>
      <c r="U3520" s="136"/>
      <c r="V3520" s="136"/>
      <c r="W3520"/>
      <c r="X3520" s="136"/>
      <c r="Y3520" s="136"/>
      <c r="Z3520" s="136"/>
      <c r="AA3520" s="136"/>
      <c r="AB3520" s="136"/>
      <c r="AC3520" s="136"/>
      <c r="AD3520" s="136"/>
      <c r="AE3520" s="136"/>
      <c r="AF3520" s="136"/>
      <c r="AG3520" s="136"/>
      <c r="AH3520" s="136"/>
      <c r="AI3520" s="136"/>
    </row>
    <row r="3521" spans="1:35" ht="15" x14ac:dyDescent="0.25">
      <c r="A3521" s="133">
        <v>240520</v>
      </c>
      <c r="B3521" s="133" t="s">
        <v>7907</v>
      </c>
      <c r="C3521" s="133">
        <v>8</v>
      </c>
      <c r="D3521" s="133" t="s">
        <v>7814</v>
      </c>
      <c r="E3521" s="133">
        <v>800</v>
      </c>
      <c r="F3521" s="133" t="s">
        <v>7814</v>
      </c>
      <c r="G3521" s="133">
        <v>80040</v>
      </c>
      <c r="H3521" s="133" t="s">
        <v>7899</v>
      </c>
      <c r="I3521" s="133">
        <v>550331</v>
      </c>
      <c r="J3521" s="133" t="s">
        <v>7977</v>
      </c>
      <c r="K3521" s="133" t="s">
        <v>1159</v>
      </c>
      <c r="L3521" s="135" t="str">
        <f t="shared" si="108"/>
        <v>CI</v>
      </c>
      <c r="M3521" s="131">
        <f t="shared" si="109"/>
        <v>0</v>
      </c>
      <c r="P3521" s="136"/>
      <c r="Q3521" s="136"/>
      <c r="R3521" s="136"/>
      <c r="S3521" s="136"/>
      <c r="T3521"/>
      <c r="U3521" s="136"/>
      <c r="V3521" s="136"/>
      <c r="W3521"/>
      <c r="X3521" s="136"/>
      <c r="Y3521" s="136"/>
      <c r="Z3521" s="136"/>
      <c r="AA3521" s="136"/>
      <c r="AB3521" s="136"/>
      <c r="AC3521" s="136"/>
      <c r="AD3521" s="136"/>
      <c r="AE3521" s="136"/>
      <c r="AF3521" s="136"/>
      <c r="AG3521" s="136"/>
      <c r="AH3521" s="136"/>
      <c r="AI3521" s="136"/>
    </row>
    <row r="3522" spans="1:35" ht="15" x14ac:dyDescent="0.25">
      <c r="A3522" s="133">
        <v>240520</v>
      </c>
      <c r="B3522" s="133" t="s">
        <v>7907</v>
      </c>
      <c r="C3522" s="133">
        <v>8</v>
      </c>
      <c r="D3522" s="133" t="s">
        <v>7814</v>
      </c>
      <c r="E3522" s="133">
        <v>800</v>
      </c>
      <c r="F3522" s="133" t="s">
        <v>7814</v>
      </c>
      <c r="G3522" s="133">
        <v>80040</v>
      </c>
      <c r="H3522" s="133" t="s">
        <v>7899</v>
      </c>
      <c r="I3522" s="133">
        <v>550352</v>
      </c>
      <c r="J3522" s="133" t="s">
        <v>7979</v>
      </c>
      <c r="K3522" s="133" t="s">
        <v>1159</v>
      </c>
      <c r="L3522" s="135" t="str">
        <f t="shared" si="108"/>
        <v>CI</v>
      </c>
      <c r="M3522" s="131">
        <f t="shared" si="109"/>
        <v>0</v>
      </c>
      <c r="P3522" s="136"/>
      <c r="Q3522" s="136"/>
      <c r="R3522" s="136"/>
      <c r="S3522" s="136"/>
      <c r="T3522"/>
      <c r="U3522" s="136"/>
      <c r="V3522" s="136"/>
      <c r="W3522"/>
      <c r="X3522" s="136"/>
      <c r="Y3522" s="136"/>
      <c r="Z3522" s="136"/>
      <c r="AA3522" s="136"/>
      <c r="AB3522" s="136"/>
      <c r="AC3522" s="136"/>
      <c r="AD3522" s="136"/>
      <c r="AE3522" s="136"/>
      <c r="AF3522" s="136"/>
      <c r="AG3522" s="136"/>
      <c r="AH3522" s="136"/>
      <c r="AI3522" s="136"/>
    </row>
    <row r="3523" spans="1:35" ht="15" x14ac:dyDescent="0.25">
      <c r="A3523" s="133">
        <v>240520</v>
      </c>
      <c r="B3523" s="133" t="s">
        <v>7907</v>
      </c>
      <c r="C3523" s="133">
        <v>8</v>
      </c>
      <c r="D3523" s="133" t="s">
        <v>7814</v>
      </c>
      <c r="E3523" s="133">
        <v>800</v>
      </c>
      <c r="F3523" s="133" t="s">
        <v>7814</v>
      </c>
      <c r="G3523" s="133">
        <v>80040</v>
      </c>
      <c r="H3523" s="133" t="s">
        <v>7899</v>
      </c>
      <c r="I3523" s="133">
        <v>550356</v>
      </c>
      <c r="J3523" s="133" t="s">
        <v>7981</v>
      </c>
      <c r="K3523" s="133" t="s">
        <v>1159</v>
      </c>
      <c r="L3523" s="135" t="str">
        <f t="shared" si="108"/>
        <v>CI</v>
      </c>
      <c r="M3523" s="131">
        <f t="shared" si="109"/>
        <v>0</v>
      </c>
      <c r="P3523" s="136"/>
      <c r="Q3523" s="136"/>
      <c r="R3523" s="136"/>
      <c r="S3523" s="136"/>
      <c r="T3523"/>
      <c r="U3523" s="136"/>
      <c r="V3523" s="136"/>
      <c r="W3523"/>
      <c r="X3523" s="136"/>
      <c r="Y3523" s="136"/>
      <c r="Z3523" s="136"/>
      <c r="AA3523" s="136"/>
      <c r="AB3523" s="136"/>
      <c r="AC3523" s="136"/>
      <c r="AD3523" s="136"/>
      <c r="AE3523" s="136"/>
      <c r="AF3523" s="136"/>
      <c r="AG3523" s="136"/>
      <c r="AH3523" s="136"/>
      <c r="AI3523" s="136"/>
    </row>
    <row r="3524" spans="1:35" ht="15" x14ac:dyDescent="0.25">
      <c r="A3524" s="133">
        <v>240520</v>
      </c>
      <c r="B3524" s="133" t="s">
        <v>7907</v>
      </c>
      <c r="C3524" s="133">
        <v>8</v>
      </c>
      <c r="D3524" s="133" t="s">
        <v>7814</v>
      </c>
      <c r="E3524" s="133">
        <v>800</v>
      </c>
      <c r="F3524" s="133" t="s">
        <v>7814</v>
      </c>
      <c r="G3524" s="133">
        <v>80040</v>
      </c>
      <c r="H3524" s="133" t="s">
        <v>7899</v>
      </c>
      <c r="I3524" s="133">
        <v>550389</v>
      </c>
      <c r="J3524" s="133" t="s">
        <v>7983</v>
      </c>
      <c r="K3524" s="133" t="s">
        <v>1159</v>
      </c>
      <c r="L3524" s="135" t="str">
        <f t="shared" si="108"/>
        <v>CI</v>
      </c>
      <c r="M3524" s="131">
        <f t="shared" si="109"/>
        <v>0</v>
      </c>
      <c r="P3524" s="136"/>
      <c r="Q3524" s="136"/>
      <c r="R3524" s="136"/>
      <c r="S3524" s="136"/>
      <c r="T3524"/>
      <c r="U3524" s="136"/>
      <c r="V3524" s="136"/>
      <c r="W3524"/>
      <c r="X3524" s="136"/>
      <c r="Y3524" s="136"/>
      <c r="Z3524" s="136"/>
      <c r="AA3524" s="136"/>
      <c r="AB3524" s="136"/>
      <c r="AC3524" s="136"/>
      <c r="AD3524" s="136"/>
      <c r="AE3524" s="136"/>
      <c r="AF3524" s="136"/>
      <c r="AG3524" s="136"/>
      <c r="AH3524" s="136"/>
      <c r="AI3524" s="136"/>
    </row>
    <row r="3525" spans="1:35" ht="15" x14ac:dyDescent="0.25">
      <c r="A3525" s="133">
        <v>240520</v>
      </c>
      <c r="B3525" s="133" t="s">
        <v>7907</v>
      </c>
      <c r="C3525" s="133">
        <v>8</v>
      </c>
      <c r="D3525" s="133" t="s">
        <v>7814</v>
      </c>
      <c r="E3525" s="133">
        <v>800</v>
      </c>
      <c r="F3525" s="133" t="s">
        <v>7814</v>
      </c>
      <c r="G3525" s="133">
        <v>80040</v>
      </c>
      <c r="H3525" s="133" t="s">
        <v>7899</v>
      </c>
      <c r="I3525" s="133">
        <v>550431</v>
      </c>
      <c r="J3525" s="133" t="s">
        <v>8217</v>
      </c>
      <c r="K3525" s="133" t="s">
        <v>1159</v>
      </c>
      <c r="L3525" s="135" t="str">
        <f t="shared" ref="L3525:L3588" si="110">IF(K3525=102,"AA102",IF(K3525=103,"AA103",VLOOKUP(C3525,$AJ$5:$AK$13,2,0)))</f>
        <v>CI</v>
      </c>
      <c r="M3525" s="131">
        <f t="shared" si="109"/>
        <v>0</v>
      </c>
      <c r="P3525" s="136"/>
      <c r="Q3525" s="136"/>
      <c r="R3525" s="136"/>
      <c r="S3525" s="136"/>
      <c r="T3525"/>
      <c r="U3525" s="136"/>
      <c r="V3525" s="136"/>
      <c r="W3525"/>
      <c r="X3525" s="136"/>
      <c r="Y3525" s="136"/>
      <c r="Z3525" s="136"/>
      <c r="AA3525" s="136"/>
      <c r="AB3525" s="136"/>
      <c r="AC3525" s="136"/>
      <c r="AD3525" s="136"/>
      <c r="AE3525" s="136"/>
      <c r="AF3525" s="136"/>
      <c r="AG3525" s="136"/>
      <c r="AH3525" s="136"/>
      <c r="AI3525" s="136"/>
    </row>
    <row r="3526" spans="1:35" ht="15" x14ac:dyDescent="0.25">
      <c r="A3526" s="133">
        <v>240520</v>
      </c>
      <c r="B3526" s="133" t="s">
        <v>7907</v>
      </c>
      <c r="C3526" s="133">
        <v>8</v>
      </c>
      <c r="D3526" s="133" t="s">
        <v>7814</v>
      </c>
      <c r="E3526" s="133">
        <v>800</v>
      </c>
      <c r="F3526" s="133" t="s">
        <v>7814</v>
      </c>
      <c r="G3526" s="133">
        <v>80040</v>
      </c>
      <c r="H3526" s="133" t="s">
        <v>7899</v>
      </c>
      <c r="I3526" s="133">
        <v>550432</v>
      </c>
      <c r="J3526" s="133" t="s">
        <v>8218</v>
      </c>
      <c r="K3526" s="133" t="s">
        <v>1159</v>
      </c>
      <c r="L3526" s="135" t="str">
        <f t="shared" si="110"/>
        <v>CI</v>
      </c>
      <c r="M3526" s="131">
        <f t="shared" ref="M3526:M3589" si="111">VLOOKUP(H3526,$W$5:$X$227,2,FALSE)</f>
        <v>0</v>
      </c>
      <c r="P3526" s="136"/>
      <c r="Q3526" s="136"/>
      <c r="R3526" s="136"/>
      <c r="S3526" s="136"/>
      <c r="T3526"/>
      <c r="U3526" s="136"/>
      <c r="V3526" s="136"/>
      <c r="W3526"/>
      <c r="X3526" s="136"/>
      <c r="Y3526" s="136"/>
      <c r="Z3526" s="136"/>
      <c r="AA3526" s="136"/>
      <c r="AB3526" s="136"/>
      <c r="AC3526" s="136"/>
      <c r="AD3526" s="136"/>
      <c r="AE3526" s="136"/>
      <c r="AF3526" s="136"/>
      <c r="AG3526" s="136"/>
      <c r="AH3526" s="136"/>
      <c r="AI3526" s="136"/>
    </row>
    <row r="3527" spans="1:35" ht="15" x14ac:dyDescent="0.25">
      <c r="A3527" s="133">
        <v>240520</v>
      </c>
      <c r="B3527" s="133" t="s">
        <v>7907</v>
      </c>
      <c r="C3527" s="133">
        <v>8</v>
      </c>
      <c r="D3527" s="133" t="s">
        <v>7814</v>
      </c>
      <c r="E3527" s="133">
        <v>800</v>
      </c>
      <c r="F3527" s="133" t="s">
        <v>7814</v>
      </c>
      <c r="G3527" s="133">
        <v>80040</v>
      </c>
      <c r="H3527" s="133" t="s">
        <v>7899</v>
      </c>
      <c r="I3527" s="133">
        <v>550434</v>
      </c>
      <c r="J3527" s="133" t="s">
        <v>8219</v>
      </c>
      <c r="K3527" s="133" t="s">
        <v>1159</v>
      </c>
      <c r="L3527" s="135" t="str">
        <f t="shared" si="110"/>
        <v>CI</v>
      </c>
      <c r="M3527" s="131">
        <f t="shared" si="111"/>
        <v>0</v>
      </c>
      <c r="P3527" s="136"/>
      <c r="Q3527" s="136"/>
      <c r="R3527" s="136"/>
      <c r="S3527" s="136"/>
      <c r="T3527"/>
      <c r="U3527" s="136"/>
      <c r="V3527" s="136"/>
      <c r="W3527"/>
      <c r="X3527" s="136"/>
      <c r="Y3527" s="136"/>
      <c r="Z3527" s="136"/>
      <c r="AA3527" s="136"/>
      <c r="AB3527" s="136"/>
      <c r="AC3527" s="136"/>
      <c r="AD3527" s="136"/>
      <c r="AE3527" s="136"/>
      <c r="AF3527" s="136"/>
      <c r="AG3527" s="136"/>
      <c r="AH3527" s="136"/>
      <c r="AI3527" s="136"/>
    </row>
    <row r="3528" spans="1:35" ht="15" x14ac:dyDescent="0.25">
      <c r="A3528" s="133">
        <v>240520</v>
      </c>
      <c r="B3528" s="133" t="s">
        <v>7907</v>
      </c>
      <c r="C3528" s="133">
        <v>8</v>
      </c>
      <c r="D3528" s="133" t="s">
        <v>7814</v>
      </c>
      <c r="E3528" s="133">
        <v>800</v>
      </c>
      <c r="F3528" s="133" t="s">
        <v>7814</v>
      </c>
      <c r="G3528" s="133">
        <v>80040</v>
      </c>
      <c r="H3528" s="133" t="s">
        <v>7899</v>
      </c>
      <c r="I3528" s="133">
        <v>550435</v>
      </c>
      <c r="J3528" s="133" t="s">
        <v>8220</v>
      </c>
      <c r="K3528" s="133" t="s">
        <v>1159</v>
      </c>
      <c r="L3528" s="135" t="str">
        <f t="shared" si="110"/>
        <v>CI</v>
      </c>
      <c r="M3528" s="131">
        <f t="shared" si="111"/>
        <v>0</v>
      </c>
      <c r="P3528" s="136"/>
      <c r="Q3528" s="136"/>
      <c r="R3528" s="136"/>
      <c r="S3528" s="136"/>
      <c r="T3528"/>
      <c r="U3528" s="136"/>
      <c r="V3528" s="136"/>
      <c r="W3528"/>
      <c r="X3528" s="136"/>
      <c r="Y3528" s="136"/>
      <c r="Z3528" s="136"/>
      <c r="AA3528" s="136"/>
      <c r="AB3528" s="136"/>
      <c r="AC3528" s="136"/>
      <c r="AD3528" s="136"/>
      <c r="AE3528" s="136"/>
      <c r="AF3528" s="136"/>
      <c r="AG3528" s="136"/>
      <c r="AH3528" s="136"/>
      <c r="AI3528" s="136"/>
    </row>
    <row r="3529" spans="1:35" ht="15" x14ac:dyDescent="0.25">
      <c r="A3529" s="133">
        <v>240520</v>
      </c>
      <c r="B3529" s="133" t="s">
        <v>7907</v>
      </c>
      <c r="C3529" s="133">
        <v>8</v>
      </c>
      <c r="D3529" s="133" t="s">
        <v>7814</v>
      </c>
      <c r="E3529" s="133">
        <v>800</v>
      </c>
      <c r="F3529" s="133" t="s">
        <v>7814</v>
      </c>
      <c r="G3529" s="133">
        <v>80040</v>
      </c>
      <c r="H3529" s="133" t="s">
        <v>7899</v>
      </c>
      <c r="I3529" s="133">
        <v>550436</v>
      </c>
      <c r="J3529" s="133" t="s">
        <v>7985</v>
      </c>
      <c r="K3529" s="133" t="s">
        <v>1159</v>
      </c>
      <c r="L3529" s="135" t="str">
        <f t="shared" si="110"/>
        <v>CI</v>
      </c>
      <c r="M3529" s="131">
        <f t="shared" si="111"/>
        <v>0</v>
      </c>
      <c r="P3529" s="136"/>
      <c r="Q3529" s="136"/>
      <c r="R3529" s="136"/>
      <c r="S3529" s="136"/>
      <c r="T3529"/>
      <c r="U3529" s="136"/>
      <c r="V3529" s="136"/>
      <c r="W3529"/>
      <c r="X3529" s="136"/>
      <c r="Y3529" s="136"/>
      <c r="Z3529" s="136"/>
      <c r="AA3529" s="136"/>
      <c r="AB3529" s="136"/>
      <c r="AC3529" s="136"/>
      <c r="AD3529" s="136"/>
      <c r="AE3529" s="136"/>
      <c r="AF3529" s="136"/>
      <c r="AG3529" s="136"/>
      <c r="AH3529" s="136"/>
      <c r="AI3529" s="136"/>
    </row>
    <row r="3530" spans="1:35" ht="15" x14ac:dyDescent="0.25">
      <c r="A3530" s="133">
        <v>240520</v>
      </c>
      <c r="B3530" s="133" t="s">
        <v>7907</v>
      </c>
      <c r="C3530" s="133">
        <v>8</v>
      </c>
      <c r="D3530" s="133" t="s">
        <v>7814</v>
      </c>
      <c r="E3530" s="133">
        <v>800</v>
      </c>
      <c r="F3530" s="133" t="s">
        <v>7814</v>
      </c>
      <c r="G3530" s="133">
        <v>80040</v>
      </c>
      <c r="H3530" s="133" t="s">
        <v>7899</v>
      </c>
      <c r="I3530" s="133">
        <v>550437</v>
      </c>
      <c r="J3530" s="133" t="s">
        <v>7987</v>
      </c>
      <c r="K3530" s="133" t="s">
        <v>1159</v>
      </c>
      <c r="L3530" s="135" t="str">
        <f t="shared" si="110"/>
        <v>CI</v>
      </c>
      <c r="M3530" s="131">
        <f t="shared" si="111"/>
        <v>0</v>
      </c>
      <c r="P3530" s="136"/>
      <c r="Q3530" s="136"/>
      <c r="R3530" s="136"/>
      <c r="S3530" s="136"/>
      <c r="T3530"/>
      <c r="U3530" s="136"/>
      <c r="V3530" s="136"/>
      <c r="W3530"/>
      <c r="X3530" s="136"/>
      <c r="Y3530" s="136"/>
      <c r="Z3530" s="136"/>
      <c r="AA3530" s="136"/>
      <c r="AB3530" s="136"/>
      <c r="AC3530" s="136"/>
      <c r="AD3530" s="136"/>
      <c r="AE3530" s="136"/>
      <c r="AF3530" s="136"/>
      <c r="AG3530" s="136"/>
      <c r="AH3530" s="136"/>
      <c r="AI3530" s="136"/>
    </row>
    <row r="3531" spans="1:35" ht="15" x14ac:dyDescent="0.25">
      <c r="A3531" s="133">
        <v>240520</v>
      </c>
      <c r="B3531" s="133" t="s">
        <v>7907</v>
      </c>
      <c r="C3531" s="133">
        <v>8</v>
      </c>
      <c r="D3531" s="133" t="s">
        <v>7814</v>
      </c>
      <c r="E3531" s="133">
        <v>800</v>
      </c>
      <c r="F3531" s="133" t="s">
        <v>7814</v>
      </c>
      <c r="G3531" s="133">
        <v>80040</v>
      </c>
      <c r="H3531" s="133" t="s">
        <v>7899</v>
      </c>
      <c r="I3531" s="133">
        <v>550614</v>
      </c>
      <c r="J3531" s="133" t="s">
        <v>7989</v>
      </c>
      <c r="K3531" s="133" t="s">
        <v>1159</v>
      </c>
      <c r="L3531" s="135" t="str">
        <f t="shared" si="110"/>
        <v>CI</v>
      </c>
      <c r="M3531" s="131">
        <f t="shared" si="111"/>
        <v>0</v>
      </c>
      <c r="P3531" s="136"/>
      <c r="Q3531" s="136"/>
      <c r="R3531" s="136"/>
      <c r="S3531" s="136"/>
      <c r="T3531"/>
      <c r="U3531" s="136"/>
      <c r="V3531" s="136"/>
      <c r="W3531"/>
      <c r="X3531" s="136"/>
      <c r="Y3531" s="136"/>
      <c r="Z3531" s="136"/>
      <c r="AA3531" s="136"/>
      <c r="AB3531" s="136"/>
      <c r="AC3531" s="136"/>
      <c r="AD3531" s="136"/>
      <c r="AE3531" s="136"/>
      <c r="AF3531" s="136"/>
      <c r="AG3531" s="136"/>
      <c r="AH3531" s="136"/>
      <c r="AI3531" s="136"/>
    </row>
    <row r="3532" spans="1:35" ht="15" x14ac:dyDescent="0.25">
      <c r="A3532" s="133">
        <v>240520</v>
      </c>
      <c r="B3532" s="133" t="s">
        <v>7907</v>
      </c>
      <c r="C3532" s="133">
        <v>8</v>
      </c>
      <c r="D3532" s="133" t="s">
        <v>7814</v>
      </c>
      <c r="E3532" s="133">
        <v>800</v>
      </c>
      <c r="F3532" s="133" t="s">
        <v>7814</v>
      </c>
      <c r="G3532" s="133">
        <v>80040</v>
      </c>
      <c r="H3532" s="133" t="s">
        <v>7899</v>
      </c>
      <c r="I3532" s="133">
        <v>550701</v>
      </c>
      <c r="J3532" s="133" t="s">
        <v>7991</v>
      </c>
      <c r="K3532" s="133" t="s">
        <v>1159</v>
      </c>
      <c r="L3532" s="135" t="str">
        <f t="shared" si="110"/>
        <v>CI</v>
      </c>
      <c r="M3532" s="131">
        <f t="shared" si="111"/>
        <v>0</v>
      </c>
      <c r="P3532" s="136"/>
      <c r="Q3532" s="136"/>
      <c r="R3532" s="136"/>
      <c r="S3532" s="136"/>
      <c r="T3532"/>
      <c r="U3532" s="136"/>
      <c r="V3532" s="136"/>
      <c r="W3532"/>
      <c r="X3532" s="136"/>
      <c r="Y3532" s="136"/>
      <c r="Z3532" s="136"/>
      <c r="AA3532" s="136"/>
      <c r="AB3532" s="136"/>
      <c r="AC3532" s="136"/>
      <c r="AD3532" s="136"/>
      <c r="AE3532" s="136"/>
      <c r="AF3532" s="136"/>
      <c r="AG3532" s="136"/>
      <c r="AH3532" s="136"/>
      <c r="AI3532" s="136"/>
    </row>
    <row r="3533" spans="1:35" ht="15" x14ac:dyDescent="0.25">
      <c r="A3533" s="133">
        <v>240520</v>
      </c>
      <c r="B3533" s="133" t="s">
        <v>7907</v>
      </c>
      <c r="C3533" s="133">
        <v>8</v>
      </c>
      <c r="D3533" s="133" t="s">
        <v>7814</v>
      </c>
      <c r="E3533" s="133">
        <v>800</v>
      </c>
      <c r="F3533" s="133" t="s">
        <v>7814</v>
      </c>
      <c r="G3533" s="133">
        <v>80040</v>
      </c>
      <c r="H3533" s="133" t="s">
        <v>7899</v>
      </c>
      <c r="I3533" s="133">
        <v>776100</v>
      </c>
      <c r="J3533" s="133" t="s">
        <v>7993</v>
      </c>
      <c r="K3533" s="133" t="s">
        <v>1159</v>
      </c>
      <c r="L3533" s="135" t="str">
        <f t="shared" si="110"/>
        <v>CI</v>
      </c>
      <c r="M3533" s="131">
        <f t="shared" si="111"/>
        <v>0</v>
      </c>
      <c r="P3533" s="136"/>
      <c r="Q3533" s="136"/>
      <c r="R3533" s="136"/>
      <c r="S3533" s="136"/>
      <c r="T3533"/>
      <c r="U3533" s="136"/>
      <c r="V3533" s="136"/>
      <c r="W3533"/>
      <c r="X3533" s="136"/>
      <c r="Y3533" s="136"/>
      <c r="Z3533" s="136"/>
      <c r="AA3533" s="136"/>
      <c r="AB3533" s="136"/>
      <c r="AC3533" s="136"/>
      <c r="AD3533" s="136"/>
      <c r="AE3533" s="136"/>
      <c r="AF3533" s="136"/>
      <c r="AG3533" s="136"/>
      <c r="AH3533" s="136"/>
      <c r="AI3533" s="136"/>
    </row>
    <row r="3534" spans="1:35" ht="15" x14ac:dyDescent="0.25">
      <c r="A3534" s="133">
        <v>240520</v>
      </c>
      <c r="B3534" s="133" t="s">
        <v>7907</v>
      </c>
      <c r="C3534" s="133">
        <v>8</v>
      </c>
      <c r="D3534" s="133" t="s">
        <v>7814</v>
      </c>
      <c r="E3534" s="133">
        <v>800</v>
      </c>
      <c r="F3534" s="133" t="s">
        <v>7814</v>
      </c>
      <c r="G3534" s="133">
        <v>80040</v>
      </c>
      <c r="H3534" s="133" t="s">
        <v>7899</v>
      </c>
      <c r="I3534" s="133">
        <v>776150</v>
      </c>
      <c r="J3534" s="133" t="s">
        <v>7995</v>
      </c>
      <c r="K3534" s="133" t="s">
        <v>1159</v>
      </c>
      <c r="L3534" s="135" t="str">
        <f t="shared" si="110"/>
        <v>CI</v>
      </c>
      <c r="M3534" s="131">
        <f t="shared" si="111"/>
        <v>0</v>
      </c>
      <c r="P3534" s="136"/>
      <c r="Q3534" s="136"/>
      <c r="R3534" s="136"/>
      <c r="S3534" s="136"/>
      <c r="T3534"/>
      <c r="U3534" s="136"/>
      <c r="V3534" s="136"/>
      <c r="W3534"/>
      <c r="X3534" s="136"/>
      <c r="Y3534" s="136"/>
      <c r="Z3534" s="136"/>
      <c r="AA3534" s="136"/>
      <c r="AB3534" s="136"/>
      <c r="AC3534" s="136"/>
      <c r="AD3534" s="136"/>
      <c r="AE3534" s="136"/>
      <c r="AF3534" s="136"/>
      <c r="AG3534" s="136"/>
      <c r="AH3534" s="136"/>
      <c r="AI3534" s="136"/>
    </row>
    <row r="3535" spans="1:35" ht="15" x14ac:dyDescent="0.25">
      <c r="A3535" s="133">
        <v>240520</v>
      </c>
      <c r="B3535" s="133" t="s">
        <v>7907</v>
      </c>
      <c r="C3535" s="133">
        <v>8</v>
      </c>
      <c r="D3535" s="133" t="s">
        <v>7814</v>
      </c>
      <c r="E3535" s="133">
        <v>800</v>
      </c>
      <c r="F3535" s="133" t="s">
        <v>7814</v>
      </c>
      <c r="G3535" s="133">
        <v>80040</v>
      </c>
      <c r="H3535" s="133" t="s">
        <v>7899</v>
      </c>
      <c r="I3535" s="133">
        <v>776200</v>
      </c>
      <c r="J3535" s="133" t="s">
        <v>7997</v>
      </c>
      <c r="K3535" s="133" t="s">
        <v>1159</v>
      </c>
      <c r="L3535" s="135" t="str">
        <f t="shared" si="110"/>
        <v>CI</v>
      </c>
      <c r="M3535" s="131">
        <f t="shared" si="111"/>
        <v>0</v>
      </c>
      <c r="P3535" s="136"/>
      <c r="Q3535" s="136"/>
      <c r="R3535" s="136"/>
      <c r="S3535" s="136"/>
      <c r="T3535"/>
      <c r="U3535" s="136"/>
      <c r="V3535" s="136"/>
      <c r="W3535"/>
      <c r="X3535" s="136"/>
      <c r="Y3535" s="136"/>
      <c r="Z3535" s="136"/>
      <c r="AA3535" s="136"/>
      <c r="AB3535" s="136"/>
      <c r="AC3535" s="136"/>
      <c r="AD3535" s="136"/>
      <c r="AE3535" s="136"/>
      <c r="AF3535" s="136"/>
      <c r="AG3535" s="136"/>
      <c r="AH3535" s="136"/>
      <c r="AI3535" s="136"/>
    </row>
    <row r="3536" spans="1:35" ht="15" x14ac:dyDescent="0.25">
      <c r="A3536" s="133">
        <v>240520</v>
      </c>
      <c r="B3536" s="133" t="s">
        <v>7907</v>
      </c>
      <c r="C3536" s="133">
        <v>8</v>
      </c>
      <c r="D3536" s="133" t="s">
        <v>7814</v>
      </c>
      <c r="E3536" s="133">
        <v>800</v>
      </c>
      <c r="F3536" s="133" t="s">
        <v>7814</v>
      </c>
      <c r="G3536" s="133">
        <v>80040</v>
      </c>
      <c r="H3536" s="133" t="s">
        <v>7899</v>
      </c>
      <c r="I3536" s="133">
        <v>776300</v>
      </c>
      <c r="J3536" s="133" t="s">
        <v>7999</v>
      </c>
      <c r="K3536" s="133" t="s">
        <v>1159</v>
      </c>
      <c r="L3536" s="135" t="str">
        <f t="shared" si="110"/>
        <v>CI</v>
      </c>
      <c r="M3536" s="131">
        <f t="shared" si="111"/>
        <v>0</v>
      </c>
      <c r="P3536" s="136"/>
      <c r="Q3536" s="136"/>
      <c r="R3536" s="136"/>
      <c r="S3536" s="136"/>
      <c r="T3536"/>
      <c r="U3536" s="136"/>
      <c r="V3536" s="136"/>
      <c r="W3536"/>
      <c r="X3536" s="136"/>
      <c r="Y3536" s="136"/>
      <c r="Z3536" s="136"/>
      <c r="AA3536" s="136"/>
      <c r="AB3536" s="136"/>
      <c r="AC3536" s="136"/>
      <c r="AD3536" s="136"/>
      <c r="AE3536" s="136"/>
      <c r="AF3536" s="136"/>
      <c r="AG3536" s="136"/>
      <c r="AH3536" s="136"/>
      <c r="AI3536" s="136"/>
    </row>
    <row r="3537" spans="1:35" ht="15" x14ac:dyDescent="0.25">
      <c r="A3537" s="133">
        <v>240520</v>
      </c>
      <c r="B3537" s="133" t="s">
        <v>7907</v>
      </c>
      <c r="C3537" s="133">
        <v>8</v>
      </c>
      <c r="D3537" s="133" t="s">
        <v>7814</v>
      </c>
      <c r="E3537" s="133">
        <v>800</v>
      </c>
      <c r="F3537" s="133" t="s">
        <v>7814</v>
      </c>
      <c r="G3537" s="133">
        <v>80040</v>
      </c>
      <c r="H3537" s="133" t="s">
        <v>7899</v>
      </c>
      <c r="I3537" s="133">
        <v>776400</v>
      </c>
      <c r="J3537" s="133" t="s">
        <v>8001</v>
      </c>
      <c r="K3537" s="133" t="s">
        <v>1159</v>
      </c>
      <c r="L3537" s="135" t="str">
        <f t="shared" si="110"/>
        <v>CI</v>
      </c>
      <c r="M3537" s="131">
        <f t="shared" si="111"/>
        <v>0</v>
      </c>
      <c r="P3537" s="136"/>
      <c r="Q3537" s="136"/>
      <c r="R3537" s="136"/>
      <c r="S3537" s="136"/>
      <c r="T3537"/>
      <c r="U3537" s="136"/>
      <c r="V3537" s="136"/>
      <c r="W3537"/>
      <c r="X3537" s="136"/>
      <c r="Y3537" s="136"/>
      <c r="Z3537" s="136"/>
      <c r="AA3537" s="136"/>
      <c r="AB3537" s="136"/>
      <c r="AC3537" s="136"/>
      <c r="AD3537" s="136"/>
      <c r="AE3537" s="136"/>
      <c r="AF3537" s="136"/>
      <c r="AG3537" s="136"/>
      <c r="AH3537" s="136"/>
      <c r="AI3537" s="136"/>
    </row>
    <row r="3538" spans="1:35" ht="15" x14ac:dyDescent="0.25">
      <c r="A3538" s="133">
        <v>240520</v>
      </c>
      <c r="B3538" s="133" t="s">
        <v>7907</v>
      </c>
      <c r="C3538" s="133">
        <v>8</v>
      </c>
      <c r="D3538" s="133" t="s">
        <v>7814</v>
      </c>
      <c r="E3538" s="133">
        <v>800</v>
      </c>
      <c r="F3538" s="133" t="s">
        <v>7814</v>
      </c>
      <c r="G3538" s="133">
        <v>80040</v>
      </c>
      <c r="H3538" s="133" t="s">
        <v>7899</v>
      </c>
      <c r="I3538" s="133">
        <v>776700</v>
      </c>
      <c r="J3538" s="133" t="s">
        <v>8003</v>
      </c>
      <c r="K3538" s="133" t="s">
        <v>1159</v>
      </c>
      <c r="L3538" s="135" t="str">
        <f t="shared" si="110"/>
        <v>CI</v>
      </c>
      <c r="M3538" s="131">
        <f t="shared" si="111"/>
        <v>0</v>
      </c>
      <c r="P3538" s="136"/>
      <c r="Q3538" s="136"/>
      <c r="R3538" s="136"/>
      <c r="S3538" s="136"/>
      <c r="T3538"/>
      <c r="U3538" s="136"/>
      <c r="V3538" s="136"/>
      <c r="W3538"/>
      <c r="X3538" s="136"/>
      <c r="Y3538" s="136"/>
      <c r="Z3538" s="136"/>
      <c r="AA3538" s="136"/>
      <c r="AB3538" s="136"/>
      <c r="AC3538" s="136"/>
      <c r="AD3538" s="136"/>
      <c r="AE3538" s="136"/>
      <c r="AF3538" s="136"/>
      <c r="AG3538" s="136"/>
      <c r="AH3538" s="136"/>
      <c r="AI3538" s="136"/>
    </row>
    <row r="3539" spans="1:35" ht="15" x14ac:dyDescent="0.25">
      <c r="A3539" s="133">
        <v>240520</v>
      </c>
      <c r="B3539" s="133" t="s">
        <v>7907</v>
      </c>
      <c r="C3539" s="133">
        <v>8</v>
      </c>
      <c r="D3539" s="133" t="s">
        <v>7814</v>
      </c>
      <c r="E3539" s="133">
        <v>800</v>
      </c>
      <c r="F3539" s="133" t="s">
        <v>7814</v>
      </c>
      <c r="G3539" s="133">
        <v>80040</v>
      </c>
      <c r="H3539" s="133" t="s">
        <v>7899</v>
      </c>
      <c r="I3539" s="133">
        <v>990246</v>
      </c>
      <c r="J3539" s="133" t="s">
        <v>8005</v>
      </c>
      <c r="K3539" s="133" t="s">
        <v>1159</v>
      </c>
      <c r="L3539" s="135" t="str">
        <f t="shared" si="110"/>
        <v>CI</v>
      </c>
      <c r="M3539" s="131">
        <f t="shared" si="111"/>
        <v>0</v>
      </c>
      <c r="P3539" s="136"/>
      <c r="Q3539" s="136"/>
      <c r="R3539" s="136"/>
      <c r="S3539" s="136"/>
      <c r="T3539"/>
      <c r="U3539" s="136"/>
      <c r="V3539" s="136"/>
      <c r="W3539"/>
      <c r="X3539" s="136"/>
      <c r="Y3539" s="136"/>
      <c r="Z3539" s="136"/>
      <c r="AA3539" s="136"/>
      <c r="AB3539" s="136"/>
      <c r="AC3539" s="136"/>
      <c r="AD3539" s="136"/>
      <c r="AE3539" s="136"/>
      <c r="AF3539" s="136"/>
      <c r="AG3539" s="136"/>
      <c r="AH3539" s="136"/>
      <c r="AI3539" s="136"/>
    </row>
    <row r="3540" spans="1:35" ht="15" x14ac:dyDescent="0.25">
      <c r="A3540" s="133">
        <v>240600</v>
      </c>
      <c r="B3540" s="133" t="s">
        <v>8006</v>
      </c>
      <c r="C3540" s="133">
        <v>8</v>
      </c>
      <c r="D3540" s="133" t="s">
        <v>7814</v>
      </c>
      <c r="E3540" s="133">
        <v>800</v>
      </c>
      <c r="F3540" s="133" t="s">
        <v>7814</v>
      </c>
      <c r="G3540" s="133">
        <v>80040</v>
      </c>
      <c r="H3540" s="133" t="s">
        <v>7899</v>
      </c>
      <c r="I3540" s="133">
        <v>220001</v>
      </c>
      <c r="J3540" s="133" t="s">
        <v>8008</v>
      </c>
      <c r="K3540" s="133" t="s">
        <v>1159</v>
      </c>
      <c r="L3540" s="135" t="str">
        <f t="shared" si="110"/>
        <v>CI</v>
      </c>
      <c r="M3540" s="131">
        <f t="shared" si="111"/>
        <v>0</v>
      </c>
      <c r="P3540" s="136"/>
      <c r="Q3540" s="136"/>
      <c r="R3540" s="136"/>
      <c r="S3540" s="136"/>
      <c r="T3540"/>
      <c r="U3540" s="136"/>
      <c r="V3540" s="136"/>
      <c r="W3540"/>
      <c r="X3540" s="136"/>
      <c r="Y3540" s="136"/>
      <c r="Z3540" s="136"/>
      <c r="AA3540" s="136"/>
      <c r="AB3540" s="136"/>
      <c r="AC3540" s="136"/>
      <c r="AD3540" s="136"/>
      <c r="AE3540" s="136"/>
      <c r="AF3540" s="136"/>
      <c r="AG3540" s="136"/>
      <c r="AH3540" s="136"/>
      <c r="AI3540" s="136"/>
    </row>
    <row r="3541" spans="1:35" ht="15" x14ac:dyDescent="0.25">
      <c r="A3541" s="133">
        <v>240600</v>
      </c>
      <c r="B3541" s="133" t="s">
        <v>8006</v>
      </c>
      <c r="C3541" s="133">
        <v>8</v>
      </c>
      <c r="D3541" s="133" t="s">
        <v>7814</v>
      </c>
      <c r="E3541" s="133">
        <v>800</v>
      </c>
      <c r="F3541" s="133" t="s">
        <v>7814</v>
      </c>
      <c r="G3541" s="133">
        <v>80040</v>
      </c>
      <c r="H3541" s="133" t="s">
        <v>7899</v>
      </c>
      <c r="I3541" s="133">
        <v>220002</v>
      </c>
      <c r="J3541" s="133" t="s">
        <v>8010</v>
      </c>
      <c r="K3541" s="133" t="s">
        <v>1159</v>
      </c>
      <c r="L3541" s="135" t="str">
        <f t="shared" si="110"/>
        <v>CI</v>
      </c>
      <c r="M3541" s="131">
        <f t="shared" si="111"/>
        <v>0</v>
      </c>
      <c r="P3541" s="136"/>
      <c r="Q3541" s="136"/>
      <c r="R3541" s="136"/>
      <c r="S3541" s="136"/>
      <c r="T3541"/>
      <c r="U3541" s="136"/>
      <c r="V3541" s="136"/>
      <c r="W3541"/>
      <c r="X3541" s="136"/>
      <c r="Y3541" s="136"/>
      <c r="Z3541" s="136"/>
      <c r="AA3541" s="136"/>
      <c r="AB3541" s="136"/>
      <c r="AC3541" s="136"/>
      <c r="AD3541" s="136"/>
      <c r="AE3541" s="136"/>
      <c r="AF3541" s="136"/>
      <c r="AG3541" s="136"/>
      <c r="AH3541" s="136"/>
      <c r="AI3541" s="136"/>
    </row>
    <row r="3542" spans="1:35" ht="15" x14ac:dyDescent="0.25">
      <c r="A3542" s="133">
        <v>240600</v>
      </c>
      <c r="B3542" s="133" t="s">
        <v>8006</v>
      </c>
      <c r="C3542" s="133">
        <v>8</v>
      </c>
      <c r="D3542" s="133" t="s">
        <v>7814</v>
      </c>
      <c r="E3542" s="133">
        <v>800</v>
      </c>
      <c r="F3542" s="133" t="s">
        <v>7814</v>
      </c>
      <c r="G3542" s="133">
        <v>80040</v>
      </c>
      <c r="H3542" s="133" t="s">
        <v>7899</v>
      </c>
      <c r="I3542" s="133">
        <v>220003</v>
      </c>
      <c r="J3542" s="133" t="s">
        <v>8012</v>
      </c>
      <c r="K3542" s="133" t="s">
        <v>1159</v>
      </c>
      <c r="L3542" s="135" t="str">
        <f t="shared" si="110"/>
        <v>CI</v>
      </c>
      <c r="M3542" s="131">
        <f t="shared" si="111"/>
        <v>0</v>
      </c>
      <c r="P3542" s="136"/>
      <c r="Q3542" s="136"/>
      <c r="R3542" s="136"/>
      <c r="S3542" s="136"/>
      <c r="T3542"/>
      <c r="U3542" s="136"/>
      <c r="V3542" s="136"/>
      <c r="W3542"/>
      <c r="X3542" s="136"/>
      <c r="Y3542" s="136"/>
      <c r="Z3542" s="136"/>
      <c r="AA3542" s="136"/>
      <c r="AB3542" s="136"/>
      <c r="AC3542" s="136"/>
      <c r="AD3542" s="136"/>
      <c r="AE3542" s="136"/>
      <c r="AF3542" s="136"/>
      <c r="AG3542" s="136"/>
      <c r="AH3542" s="136"/>
      <c r="AI3542" s="136"/>
    </row>
    <row r="3543" spans="1:35" ht="15" x14ac:dyDescent="0.25">
      <c r="A3543" s="133">
        <v>240600</v>
      </c>
      <c r="B3543" s="133" t="s">
        <v>8006</v>
      </c>
      <c r="C3543" s="133">
        <v>8</v>
      </c>
      <c r="D3543" s="133" t="s">
        <v>7814</v>
      </c>
      <c r="E3543" s="133">
        <v>800</v>
      </c>
      <c r="F3543" s="133" t="s">
        <v>7814</v>
      </c>
      <c r="G3543" s="133">
        <v>80040</v>
      </c>
      <c r="H3543" s="133" t="s">
        <v>7899</v>
      </c>
      <c r="I3543" s="133">
        <v>220004</v>
      </c>
      <c r="J3543" s="133" t="s">
        <v>8014</v>
      </c>
      <c r="K3543" s="133" t="s">
        <v>1159</v>
      </c>
      <c r="L3543" s="135" t="str">
        <f t="shared" si="110"/>
        <v>CI</v>
      </c>
      <c r="M3543" s="131">
        <f t="shared" si="111"/>
        <v>0</v>
      </c>
      <c r="P3543" s="136"/>
      <c r="Q3543" s="136"/>
      <c r="R3543" s="136"/>
      <c r="S3543" s="136"/>
      <c r="T3543"/>
      <c r="U3543" s="136"/>
      <c r="V3543" s="136"/>
      <c r="W3543"/>
      <c r="X3543" s="136"/>
      <c r="Y3543" s="136"/>
      <c r="Z3543" s="136"/>
      <c r="AA3543" s="136"/>
      <c r="AB3543" s="136"/>
      <c r="AC3543" s="136"/>
      <c r="AD3543" s="136"/>
      <c r="AE3543" s="136"/>
      <c r="AF3543" s="136"/>
      <c r="AG3543" s="136"/>
      <c r="AH3543" s="136"/>
      <c r="AI3543" s="136"/>
    </row>
    <row r="3544" spans="1:35" ht="15" x14ac:dyDescent="0.25">
      <c r="A3544" s="133">
        <v>240600</v>
      </c>
      <c r="B3544" s="133" t="s">
        <v>8006</v>
      </c>
      <c r="C3544" s="133">
        <v>8</v>
      </c>
      <c r="D3544" s="133" t="s">
        <v>7814</v>
      </c>
      <c r="E3544" s="133">
        <v>800</v>
      </c>
      <c r="F3544" s="133" t="s">
        <v>7814</v>
      </c>
      <c r="G3544" s="133">
        <v>80040</v>
      </c>
      <c r="H3544" s="133" t="s">
        <v>7899</v>
      </c>
      <c r="I3544" s="133">
        <v>220239</v>
      </c>
      <c r="J3544" s="133" t="s">
        <v>8016</v>
      </c>
      <c r="K3544" s="133" t="s">
        <v>1159</v>
      </c>
      <c r="L3544" s="135" t="str">
        <f t="shared" si="110"/>
        <v>CI</v>
      </c>
      <c r="M3544" s="131">
        <f t="shared" si="111"/>
        <v>0</v>
      </c>
      <c r="P3544" s="136"/>
      <c r="Q3544" s="136"/>
      <c r="R3544" s="136"/>
      <c r="S3544" s="136"/>
      <c r="T3544"/>
      <c r="U3544" s="136"/>
      <c r="V3544" s="136"/>
      <c r="W3544"/>
      <c r="X3544" s="136"/>
      <c r="Y3544" s="136"/>
      <c r="Z3544" s="136"/>
      <c r="AA3544" s="136"/>
      <c r="AB3544" s="136"/>
      <c r="AC3544" s="136"/>
      <c r="AD3544" s="136"/>
      <c r="AE3544" s="136"/>
      <c r="AF3544" s="136"/>
      <c r="AG3544" s="136"/>
      <c r="AH3544" s="136"/>
      <c r="AI3544" s="136"/>
    </row>
    <row r="3545" spans="1:35" ht="15" x14ac:dyDescent="0.25">
      <c r="A3545" s="133">
        <v>240600</v>
      </c>
      <c r="B3545" s="133" t="s">
        <v>8006</v>
      </c>
      <c r="C3545" s="133">
        <v>8</v>
      </c>
      <c r="D3545" s="133" t="s">
        <v>7814</v>
      </c>
      <c r="E3545" s="133">
        <v>800</v>
      </c>
      <c r="F3545" s="133" t="s">
        <v>7814</v>
      </c>
      <c r="G3545" s="133">
        <v>80040</v>
      </c>
      <c r="H3545" s="133" t="s">
        <v>7899</v>
      </c>
      <c r="I3545" s="133">
        <v>220241</v>
      </c>
      <c r="J3545" s="133" t="s">
        <v>8018</v>
      </c>
      <c r="K3545" s="133" t="s">
        <v>1159</v>
      </c>
      <c r="L3545" s="135" t="str">
        <f t="shared" si="110"/>
        <v>CI</v>
      </c>
      <c r="M3545" s="131">
        <f t="shared" si="111"/>
        <v>0</v>
      </c>
      <c r="P3545" s="136"/>
      <c r="Q3545" s="136"/>
      <c r="R3545" s="136"/>
      <c r="S3545" s="136"/>
      <c r="T3545"/>
      <c r="U3545" s="136"/>
      <c r="V3545" s="136"/>
      <c r="W3545"/>
      <c r="X3545" s="136"/>
      <c r="Y3545" s="136"/>
      <c r="Z3545" s="136"/>
      <c r="AA3545" s="136"/>
      <c r="AB3545" s="136"/>
      <c r="AC3545" s="136"/>
      <c r="AD3545" s="136"/>
      <c r="AE3545" s="136"/>
      <c r="AF3545" s="136"/>
      <c r="AG3545" s="136"/>
      <c r="AH3545" s="136"/>
      <c r="AI3545" s="136"/>
    </row>
    <row r="3546" spans="1:35" ht="15" x14ac:dyDescent="0.25">
      <c r="A3546" s="133">
        <v>240600</v>
      </c>
      <c r="B3546" s="133" t="s">
        <v>8006</v>
      </c>
      <c r="C3546" s="133">
        <v>8</v>
      </c>
      <c r="D3546" s="133" t="s">
        <v>7814</v>
      </c>
      <c r="E3546" s="133">
        <v>800</v>
      </c>
      <c r="F3546" s="133" t="s">
        <v>7814</v>
      </c>
      <c r="G3546" s="133">
        <v>80040</v>
      </c>
      <c r="H3546" s="133" t="s">
        <v>7899</v>
      </c>
      <c r="I3546" s="133">
        <v>220255</v>
      </c>
      <c r="J3546" s="133" t="s">
        <v>8020</v>
      </c>
      <c r="K3546" s="133" t="s">
        <v>1159</v>
      </c>
      <c r="L3546" s="135" t="str">
        <f t="shared" si="110"/>
        <v>CI</v>
      </c>
      <c r="M3546" s="131">
        <f t="shared" si="111"/>
        <v>0</v>
      </c>
      <c r="P3546" s="136"/>
      <c r="Q3546" s="136"/>
      <c r="R3546" s="136"/>
      <c r="S3546" s="136"/>
      <c r="T3546"/>
      <c r="U3546" s="136"/>
      <c r="V3546" s="136"/>
      <c r="W3546"/>
      <c r="X3546" s="136"/>
      <c r="Y3546" s="136"/>
      <c r="Z3546" s="136"/>
      <c r="AA3546" s="136"/>
      <c r="AB3546" s="136"/>
      <c r="AC3546" s="136"/>
      <c r="AD3546" s="136"/>
      <c r="AE3546" s="136"/>
      <c r="AF3546" s="136"/>
      <c r="AG3546" s="136"/>
      <c r="AH3546" s="136"/>
      <c r="AI3546" s="136"/>
    </row>
    <row r="3547" spans="1:35" ht="15" x14ac:dyDescent="0.25">
      <c r="A3547" s="133">
        <v>240600</v>
      </c>
      <c r="B3547" s="133" t="s">
        <v>8006</v>
      </c>
      <c r="C3547" s="133">
        <v>8</v>
      </c>
      <c r="D3547" s="133" t="s">
        <v>7814</v>
      </c>
      <c r="E3547" s="133">
        <v>800</v>
      </c>
      <c r="F3547" s="133" t="s">
        <v>7814</v>
      </c>
      <c r="G3547" s="133">
        <v>80040</v>
      </c>
      <c r="H3547" s="133" t="s">
        <v>7899</v>
      </c>
      <c r="I3547" s="133">
        <v>220258</v>
      </c>
      <c r="J3547" s="133" t="s">
        <v>8022</v>
      </c>
      <c r="K3547" s="133" t="s">
        <v>1159</v>
      </c>
      <c r="L3547" s="135" t="str">
        <f t="shared" si="110"/>
        <v>CI</v>
      </c>
      <c r="M3547" s="131">
        <f t="shared" si="111"/>
        <v>0</v>
      </c>
      <c r="P3547" s="136"/>
      <c r="Q3547" s="136"/>
      <c r="R3547" s="136"/>
      <c r="S3547" s="136"/>
      <c r="T3547"/>
      <c r="U3547" s="136"/>
      <c r="V3547" s="136"/>
      <c r="W3547"/>
      <c r="X3547" s="136"/>
      <c r="Y3547" s="136"/>
      <c r="Z3547" s="136"/>
      <c r="AA3547" s="136"/>
      <c r="AB3547" s="136"/>
      <c r="AC3547" s="136"/>
      <c r="AD3547" s="136"/>
      <c r="AE3547" s="136"/>
      <c r="AF3547" s="136"/>
      <c r="AG3547" s="136"/>
      <c r="AH3547" s="136"/>
      <c r="AI3547" s="136"/>
    </row>
    <row r="3548" spans="1:35" ht="15" x14ac:dyDescent="0.25">
      <c r="A3548" s="133">
        <v>240600</v>
      </c>
      <c r="B3548" s="133" t="s">
        <v>8006</v>
      </c>
      <c r="C3548" s="133">
        <v>8</v>
      </c>
      <c r="D3548" s="133" t="s">
        <v>7814</v>
      </c>
      <c r="E3548" s="133">
        <v>800</v>
      </c>
      <c r="F3548" s="133" t="s">
        <v>7814</v>
      </c>
      <c r="G3548" s="133">
        <v>80040</v>
      </c>
      <c r="H3548" s="133" t="s">
        <v>7899</v>
      </c>
      <c r="I3548" s="133">
        <v>220271</v>
      </c>
      <c r="J3548" s="133" t="s">
        <v>8024</v>
      </c>
      <c r="K3548" s="133" t="s">
        <v>1159</v>
      </c>
      <c r="L3548" s="135" t="str">
        <f t="shared" si="110"/>
        <v>CI</v>
      </c>
      <c r="M3548" s="131">
        <f t="shared" si="111"/>
        <v>0</v>
      </c>
      <c r="P3548" s="136"/>
      <c r="Q3548" s="136"/>
      <c r="R3548" s="136"/>
      <c r="S3548" s="136"/>
      <c r="T3548"/>
      <c r="U3548" s="136"/>
      <c r="V3548" s="136"/>
      <c r="W3548"/>
      <c r="X3548" s="136"/>
      <c r="Y3548" s="136"/>
      <c r="Z3548" s="136"/>
      <c r="AA3548" s="136"/>
      <c r="AB3548" s="136"/>
      <c r="AC3548" s="136"/>
      <c r="AD3548" s="136"/>
      <c r="AE3548" s="136"/>
      <c r="AF3548" s="136"/>
      <c r="AG3548" s="136"/>
      <c r="AH3548" s="136"/>
      <c r="AI3548" s="136"/>
    </row>
    <row r="3549" spans="1:35" ht="15" x14ac:dyDescent="0.25">
      <c r="A3549" s="133">
        <v>240600</v>
      </c>
      <c r="B3549" s="133" t="s">
        <v>8006</v>
      </c>
      <c r="C3549" s="133">
        <v>8</v>
      </c>
      <c r="D3549" s="133" t="s">
        <v>7814</v>
      </c>
      <c r="E3549" s="133">
        <v>800</v>
      </c>
      <c r="F3549" s="133" t="s">
        <v>7814</v>
      </c>
      <c r="G3549" s="133">
        <v>80040</v>
      </c>
      <c r="H3549" s="133" t="s">
        <v>7899</v>
      </c>
      <c r="I3549" s="133">
        <v>220275</v>
      </c>
      <c r="J3549" s="133" t="s">
        <v>8026</v>
      </c>
      <c r="K3549" s="133" t="s">
        <v>1159</v>
      </c>
      <c r="L3549" s="135" t="str">
        <f t="shared" si="110"/>
        <v>CI</v>
      </c>
      <c r="M3549" s="131">
        <f t="shared" si="111"/>
        <v>0</v>
      </c>
      <c r="P3549" s="136"/>
      <c r="Q3549" s="136"/>
      <c r="R3549" s="136"/>
      <c r="S3549" s="136"/>
      <c r="T3549"/>
      <c r="U3549" s="136"/>
      <c r="V3549" s="136"/>
      <c r="W3549"/>
      <c r="X3549" s="136"/>
      <c r="Y3549" s="136"/>
      <c r="Z3549" s="136"/>
      <c r="AA3549" s="136"/>
      <c r="AB3549" s="136"/>
      <c r="AC3549" s="136"/>
      <c r="AD3549" s="136"/>
      <c r="AE3549" s="136"/>
      <c r="AF3549" s="136"/>
      <c r="AG3549" s="136"/>
      <c r="AH3549" s="136"/>
      <c r="AI3549" s="136"/>
    </row>
    <row r="3550" spans="1:35" ht="15" x14ac:dyDescent="0.25">
      <c r="A3550" s="133">
        <v>240600</v>
      </c>
      <c r="B3550" s="133" t="s">
        <v>8006</v>
      </c>
      <c r="C3550" s="133">
        <v>8</v>
      </c>
      <c r="D3550" s="133" t="s">
        <v>7814</v>
      </c>
      <c r="E3550" s="133">
        <v>800</v>
      </c>
      <c r="F3550" s="133" t="s">
        <v>7814</v>
      </c>
      <c r="G3550" s="133">
        <v>80040</v>
      </c>
      <c r="H3550" s="133" t="s">
        <v>7899</v>
      </c>
      <c r="I3550" s="133">
        <v>220298</v>
      </c>
      <c r="J3550" s="133" t="s">
        <v>8028</v>
      </c>
      <c r="K3550" s="133" t="s">
        <v>1159</v>
      </c>
      <c r="L3550" s="135" t="str">
        <f t="shared" si="110"/>
        <v>CI</v>
      </c>
      <c r="M3550" s="131">
        <f t="shared" si="111"/>
        <v>0</v>
      </c>
      <c r="P3550" s="136"/>
      <c r="Q3550" s="136"/>
      <c r="R3550" s="136"/>
      <c r="S3550" s="136"/>
      <c r="T3550"/>
      <c r="U3550" s="136"/>
      <c r="V3550" s="136"/>
      <c r="W3550"/>
      <c r="X3550" s="136"/>
      <c r="Y3550" s="136"/>
      <c r="Z3550" s="136"/>
      <c r="AA3550" s="136"/>
      <c r="AB3550" s="136"/>
      <c r="AC3550" s="136"/>
      <c r="AD3550" s="136"/>
      <c r="AE3550" s="136"/>
      <c r="AF3550" s="136"/>
      <c r="AG3550" s="136"/>
      <c r="AH3550" s="136"/>
      <c r="AI3550" s="136"/>
    </row>
    <row r="3551" spans="1:35" ht="15" x14ac:dyDescent="0.25">
      <c r="A3551" s="133">
        <v>240600</v>
      </c>
      <c r="B3551" s="133" t="s">
        <v>8006</v>
      </c>
      <c r="C3551" s="133">
        <v>8</v>
      </c>
      <c r="D3551" s="133" t="s">
        <v>7814</v>
      </c>
      <c r="E3551" s="133">
        <v>800</v>
      </c>
      <c r="F3551" s="133" t="s">
        <v>7814</v>
      </c>
      <c r="G3551" s="133">
        <v>80040</v>
      </c>
      <c r="H3551" s="133" t="s">
        <v>7899</v>
      </c>
      <c r="I3551" s="133">
        <v>220999</v>
      </c>
      <c r="J3551" s="133" t="s">
        <v>8030</v>
      </c>
      <c r="K3551" s="133" t="s">
        <v>1159</v>
      </c>
      <c r="L3551" s="135" t="str">
        <f t="shared" si="110"/>
        <v>CI</v>
      </c>
      <c r="M3551" s="131">
        <f t="shared" si="111"/>
        <v>0</v>
      </c>
      <c r="P3551" s="136"/>
      <c r="Q3551" s="136"/>
      <c r="R3551" s="136"/>
      <c r="S3551" s="136"/>
      <c r="T3551"/>
      <c r="U3551" s="136"/>
      <c r="V3551" s="136"/>
      <c r="W3551"/>
      <c r="X3551" s="136"/>
      <c r="Y3551" s="136"/>
      <c r="Z3551" s="136"/>
      <c r="AA3551" s="136"/>
      <c r="AB3551" s="136"/>
      <c r="AC3551" s="136"/>
      <c r="AD3551" s="136"/>
      <c r="AE3551" s="136"/>
      <c r="AF3551" s="136"/>
      <c r="AG3551" s="136"/>
      <c r="AH3551" s="136"/>
      <c r="AI3551" s="136"/>
    </row>
    <row r="3552" spans="1:35" ht="15" x14ac:dyDescent="0.25">
      <c r="A3552" s="133">
        <v>240600</v>
      </c>
      <c r="B3552" s="133" t="s">
        <v>8006</v>
      </c>
      <c r="C3552" s="133">
        <v>8</v>
      </c>
      <c r="D3552" s="133" t="s">
        <v>7814</v>
      </c>
      <c r="E3552" s="133">
        <v>800</v>
      </c>
      <c r="F3552" s="133" t="s">
        <v>7814</v>
      </c>
      <c r="G3552" s="133">
        <v>80040</v>
      </c>
      <c r="H3552" s="133" t="s">
        <v>7899</v>
      </c>
      <c r="I3552" s="133">
        <v>333225</v>
      </c>
      <c r="J3552" s="133" t="s">
        <v>8006</v>
      </c>
      <c r="K3552" s="133" t="s">
        <v>1001</v>
      </c>
      <c r="L3552" s="135" t="str">
        <f t="shared" si="110"/>
        <v>CI</v>
      </c>
      <c r="M3552" s="131">
        <f t="shared" si="111"/>
        <v>0</v>
      </c>
      <c r="P3552" s="136"/>
      <c r="Q3552" s="136"/>
      <c r="R3552" s="136"/>
      <c r="S3552" s="136"/>
      <c r="T3552"/>
      <c r="U3552" s="136"/>
      <c r="V3552" s="136"/>
      <c r="W3552"/>
      <c r="X3552" s="136"/>
      <c r="Y3552" s="136"/>
      <c r="Z3552" s="136"/>
      <c r="AA3552" s="136"/>
      <c r="AB3552" s="136"/>
      <c r="AC3552" s="136"/>
      <c r="AD3552" s="136"/>
      <c r="AE3552" s="136"/>
      <c r="AF3552" s="136"/>
      <c r="AG3552" s="136"/>
      <c r="AH3552" s="136"/>
      <c r="AI3552" s="136"/>
    </row>
    <row r="3553" spans="1:35" ht="30" x14ac:dyDescent="0.25">
      <c r="A3553" s="133" t="s">
        <v>8032</v>
      </c>
      <c r="B3553" s="133" t="s">
        <v>8033</v>
      </c>
      <c r="C3553" s="133">
        <v>8</v>
      </c>
      <c r="D3553" s="133" t="s">
        <v>7814</v>
      </c>
      <c r="E3553" s="133">
        <v>800</v>
      </c>
      <c r="F3553" s="133" t="s">
        <v>7814</v>
      </c>
      <c r="G3553" s="133">
        <v>80040</v>
      </c>
      <c r="H3553" s="133" t="s">
        <v>7899</v>
      </c>
      <c r="I3553" s="133"/>
      <c r="J3553" s="133"/>
      <c r="K3553" s="133"/>
      <c r="L3553" s="135" t="str">
        <f t="shared" si="110"/>
        <v>CI</v>
      </c>
      <c r="M3553" s="131">
        <f t="shared" si="111"/>
        <v>0</v>
      </c>
      <c r="P3553" s="136"/>
      <c r="Q3553" s="136"/>
      <c r="R3553" s="136"/>
      <c r="S3553" s="136"/>
      <c r="T3553"/>
      <c r="U3553" s="136"/>
      <c r="V3553" s="136"/>
      <c r="W3553"/>
      <c r="X3553" s="136"/>
      <c r="Y3553" s="136"/>
      <c r="Z3553" s="136"/>
      <c r="AA3553" s="136"/>
      <c r="AB3553" s="136"/>
      <c r="AC3553" s="136"/>
      <c r="AD3553" s="136"/>
      <c r="AE3553" s="136"/>
      <c r="AF3553" s="136"/>
      <c r="AG3553" s="136"/>
      <c r="AH3553" s="136"/>
      <c r="AI3553" s="136"/>
    </row>
    <row r="3554" spans="1:35" ht="15" x14ac:dyDescent="0.25">
      <c r="A3554" s="133" t="s">
        <v>8034</v>
      </c>
      <c r="B3554" s="133" t="s">
        <v>8035</v>
      </c>
      <c r="C3554" s="133">
        <v>8</v>
      </c>
      <c r="D3554" s="133" t="s">
        <v>7814</v>
      </c>
      <c r="E3554" s="133">
        <v>800</v>
      </c>
      <c r="F3554" s="133" t="s">
        <v>7814</v>
      </c>
      <c r="G3554" s="133">
        <v>80040</v>
      </c>
      <c r="H3554" s="133" t="s">
        <v>7899</v>
      </c>
      <c r="I3554" s="133"/>
      <c r="J3554" s="133"/>
      <c r="K3554" s="133"/>
      <c r="L3554" s="135" t="str">
        <f t="shared" si="110"/>
        <v>CI</v>
      </c>
      <c r="M3554" s="131">
        <f t="shared" si="111"/>
        <v>0</v>
      </c>
      <c r="P3554" s="136"/>
      <c r="Q3554" s="136"/>
      <c r="R3554" s="136"/>
      <c r="S3554" s="136"/>
      <c r="T3554"/>
      <c r="U3554" s="136"/>
      <c r="V3554" s="136"/>
      <c r="W3554"/>
      <c r="X3554" s="136"/>
      <c r="Y3554" s="136"/>
      <c r="Z3554" s="136"/>
      <c r="AA3554" s="136"/>
      <c r="AB3554" s="136"/>
      <c r="AC3554" s="136"/>
      <c r="AD3554" s="136"/>
      <c r="AE3554" s="136"/>
      <c r="AF3554" s="136"/>
      <c r="AG3554" s="136"/>
      <c r="AH3554" s="136"/>
      <c r="AI3554" s="136"/>
    </row>
    <row r="3555" spans="1:35" ht="30" x14ac:dyDescent="0.25">
      <c r="A3555" s="133" t="s">
        <v>8036</v>
      </c>
      <c r="B3555" s="133" t="s">
        <v>8037</v>
      </c>
      <c r="C3555" s="133">
        <v>8</v>
      </c>
      <c r="D3555" s="133" t="s">
        <v>7814</v>
      </c>
      <c r="E3555" s="133">
        <v>800</v>
      </c>
      <c r="F3555" s="133" t="s">
        <v>7814</v>
      </c>
      <c r="G3555" s="133">
        <v>80040</v>
      </c>
      <c r="H3555" s="133" t="s">
        <v>7899</v>
      </c>
      <c r="I3555" s="133"/>
      <c r="J3555" s="133"/>
      <c r="K3555" s="133"/>
      <c r="L3555" s="135" t="str">
        <f t="shared" si="110"/>
        <v>CI</v>
      </c>
      <c r="M3555" s="131">
        <f t="shared" si="111"/>
        <v>0</v>
      </c>
      <c r="P3555" s="136"/>
      <c r="Q3555" s="136"/>
      <c r="R3555" s="136"/>
      <c r="S3555" s="136"/>
      <c r="T3555"/>
      <c r="U3555" s="136"/>
      <c r="V3555" s="136"/>
      <c r="W3555"/>
      <c r="X3555" s="136"/>
      <c r="Y3555" s="136"/>
      <c r="Z3555" s="136"/>
      <c r="AA3555" s="136"/>
      <c r="AB3555" s="136"/>
      <c r="AC3555" s="136"/>
      <c r="AD3555" s="136"/>
      <c r="AE3555" s="136"/>
      <c r="AF3555" s="136"/>
      <c r="AG3555" s="136"/>
      <c r="AH3555" s="136"/>
      <c r="AI3555" s="136"/>
    </row>
    <row r="3556" spans="1:35" ht="15" x14ac:dyDescent="0.25">
      <c r="A3556" s="133" t="s">
        <v>8038</v>
      </c>
      <c r="B3556" s="133" t="s">
        <v>8039</v>
      </c>
      <c r="C3556" s="133">
        <v>8</v>
      </c>
      <c r="D3556" s="133" t="s">
        <v>7814</v>
      </c>
      <c r="E3556" s="133">
        <v>800</v>
      </c>
      <c r="F3556" s="133" t="s">
        <v>7814</v>
      </c>
      <c r="G3556" s="133">
        <v>80040</v>
      </c>
      <c r="H3556" s="133" t="s">
        <v>7899</v>
      </c>
      <c r="I3556" s="133"/>
      <c r="J3556" s="133"/>
      <c r="K3556" s="133"/>
      <c r="L3556" s="135" t="str">
        <f t="shared" si="110"/>
        <v>CI</v>
      </c>
      <c r="M3556" s="131">
        <f t="shared" si="111"/>
        <v>0</v>
      </c>
      <c r="P3556" s="136"/>
      <c r="Q3556" s="136"/>
      <c r="R3556" s="136"/>
      <c r="S3556" s="136"/>
      <c r="T3556"/>
      <c r="U3556" s="136"/>
      <c r="V3556" s="136"/>
      <c r="W3556"/>
      <c r="X3556" s="136"/>
      <c r="Y3556" s="136"/>
      <c r="Z3556" s="136"/>
      <c r="AA3556" s="136"/>
      <c r="AB3556" s="136"/>
      <c r="AC3556" s="136"/>
      <c r="AD3556" s="136"/>
      <c r="AE3556" s="136"/>
      <c r="AF3556" s="136"/>
      <c r="AG3556" s="136"/>
      <c r="AH3556" s="136"/>
      <c r="AI3556" s="136"/>
    </row>
    <row r="3557" spans="1:35" ht="15" x14ac:dyDescent="0.25">
      <c r="A3557" s="133" t="s">
        <v>8040</v>
      </c>
      <c r="B3557" s="133" t="s">
        <v>8041</v>
      </c>
      <c r="C3557" s="133">
        <v>8</v>
      </c>
      <c r="D3557" s="133" t="s">
        <v>7814</v>
      </c>
      <c r="E3557" s="133">
        <v>800</v>
      </c>
      <c r="F3557" s="133" t="s">
        <v>7814</v>
      </c>
      <c r="G3557" s="133">
        <v>80040</v>
      </c>
      <c r="H3557" s="133" t="s">
        <v>7899</v>
      </c>
      <c r="I3557" s="133"/>
      <c r="J3557" s="133"/>
      <c r="K3557" s="133"/>
      <c r="L3557" s="135" t="str">
        <f t="shared" si="110"/>
        <v>CI</v>
      </c>
      <c r="M3557" s="131">
        <f t="shared" si="111"/>
        <v>0</v>
      </c>
      <c r="P3557" s="136"/>
      <c r="Q3557" s="136"/>
      <c r="R3557" s="136"/>
      <c r="S3557" s="136"/>
      <c r="T3557"/>
      <c r="U3557" s="136"/>
      <c r="V3557" s="136"/>
      <c r="W3557"/>
      <c r="X3557" s="136"/>
      <c r="Y3557" s="136"/>
      <c r="Z3557" s="136"/>
      <c r="AA3557" s="136"/>
      <c r="AB3557" s="136"/>
      <c r="AC3557" s="136"/>
      <c r="AD3557" s="136"/>
      <c r="AE3557" s="136"/>
      <c r="AF3557" s="136"/>
      <c r="AG3557" s="136"/>
      <c r="AH3557" s="136"/>
      <c r="AI3557" s="136"/>
    </row>
    <row r="3558" spans="1:35" ht="15" x14ac:dyDescent="0.25">
      <c r="A3558" s="133" t="s">
        <v>8042</v>
      </c>
      <c r="B3558" s="133" t="s">
        <v>8043</v>
      </c>
      <c r="C3558" s="133">
        <v>8</v>
      </c>
      <c r="D3558" s="133" t="s">
        <v>7814</v>
      </c>
      <c r="E3558" s="133">
        <v>800</v>
      </c>
      <c r="F3558" s="133" t="s">
        <v>7814</v>
      </c>
      <c r="G3558" s="133">
        <v>80040</v>
      </c>
      <c r="H3558" s="133" t="s">
        <v>7899</v>
      </c>
      <c r="I3558" s="133"/>
      <c r="J3558" s="133"/>
      <c r="K3558" s="133"/>
      <c r="L3558" s="135" t="str">
        <f t="shared" si="110"/>
        <v>CI</v>
      </c>
      <c r="M3558" s="131">
        <f t="shared" si="111"/>
        <v>0</v>
      </c>
      <c r="P3558" s="136"/>
      <c r="Q3558" s="136"/>
      <c r="R3558" s="136"/>
      <c r="S3558" s="136"/>
      <c r="T3558"/>
      <c r="U3558" s="136"/>
      <c r="V3558" s="136"/>
      <c r="W3558"/>
      <c r="X3558" s="136"/>
      <c r="Y3558" s="136"/>
      <c r="Z3558" s="136"/>
      <c r="AA3558" s="136"/>
      <c r="AB3558" s="136"/>
      <c r="AC3558" s="136"/>
      <c r="AD3558" s="136"/>
      <c r="AE3558" s="136"/>
      <c r="AF3558" s="136"/>
      <c r="AG3558" s="136"/>
      <c r="AH3558" s="136"/>
      <c r="AI3558" s="136"/>
    </row>
    <row r="3559" spans="1:35" ht="15" x14ac:dyDescent="0.25">
      <c r="A3559" s="133" t="s">
        <v>8044</v>
      </c>
      <c r="B3559" s="133" t="s">
        <v>8045</v>
      </c>
      <c r="C3559" s="133">
        <v>8</v>
      </c>
      <c r="D3559" s="133" t="s">
        <v>7814</v>
      </c>
      <c r="E3559" s="133">
        <v>800</v>
      </c>
      <c r="F3559" s="133" t="s">
        <v>7814</v>
      </c>
      <c r="G3559" s="133">
        <v>80040</v>
      </c>
      <c r="H3559" s="133" t="s">
        <v>7899</v>
      </c>
      <c r="I3559" s="133"/>
      <c r="J3559" s="133"/>
      <c r="K3559" s="133"/>
      <c r="L3559" s="135" t="str">
        <f t="shared" si="110"/>
        <v>CI</v>
      </c>
      <c r="M3559" s="131">
        <f t="shared" si="111"/>
        <v>0</v>
      </c>
      <c r="P3559" s="136"/>
      <c r="Q3559" s="136"/>
      <c r="R3559" s="136"/>
      <c r="S3559" s="136"/>
      <c r="T3559"/>
      <c r="U3559" s="136"/>
      <c r="V3559" s="136"/>
      <c r="W3559"/>
      <c r="X3559" s="136"/>
      <c r="Y3559" s="136"/>
      <c r="Z3559" s="136"/>
      <c r="AA3559" s="136"/>
      <c r="AB3559" s="136"/>
      <c r="AC3559" s="136"/>
      <c r="AD3559" s="136"/>
      <c r="AE3559" s="136"/>
      <c r="AF3559" s="136"/>
      <c r="AG3559" s="136"/>
      <c r="AH3559" s="136"/>
      <c r="AI3559" s="136"/>
    </row>
    <row r="3560" spans="1:35" ht="15" x14ac:dyDescent="0.25">
      <c r="A3560" s="133" t="s">
        <v>8046</v>
      </c>
      <c r="B3560" s="133" t="s">
        <v>8047</v>
      </c>
      <c r="C3560" s="133">
        <v>8</v>
      </c>
      <c r="D3560" s="133" t="s">
        <v>7814</v>
      </c>
      <c r="E3560" s="133">
        <v>800</v>
      </c>
      <c r="F3560" s="133" t="s">
        <v>7814</v>
      </c>
      <c r="G3560" s="133">
        <v>80040</v>
      </c>
      <c r="H3560" s="133" t="s">
        <v>7899</v>
      </c>
      <c r="I3560" s="133"/>
      <c r="J3560" s="133"/>
      <c r="K3560" s="133"/>
      <c r="L3560" s="135" t="str">
        <f t="shared" si="110"/>
        <v>CI</v>
      </c>
      <c r="M3560" s="131">
        <f t="shared" si="111"/>
        <v>0</v>
      </c>
      <c r="P3560" s="136"/>
      <c r="Q3560" s="136"/>
      <c r="R3560" s="136"/>
      <c r="S3560" s="136"/>
      <c r="T3560"/>
      <c r="U3560" s="136"/>
      <c r="V3560" s="136"/>
      <c r="W3560"/>
      <c r="X3560" s="136"/>
      <c r="Y3560" s="136"/>
      <c r="Z3560" s="136"/>
      <c r="AA3560" s="136"/>
      <c r="AB3560" s="136"/>
      <c r="AC3560" s="136"/>
      <c r="AD3560" s="136"/>
      <c r="AE3560" s="136"/>
      <c r="AF3560" s="136"/>
      <c r="AG3560" s="136"/>
      <c r="AH3560" s="136"/>
      <c r="AI3560" s="136"/>
    </row>
    <row r="3561" spans="1:35" ht="15" x14ac:dyDescent="0.25">
      <c r="A3561" s="133" t="s">
        <v>8048</v>
      </c>
      <c r="B3561" s="133" t="s">
        <v>8049</v>
      </c>
      <c r="C3561" s="133">
        <v>8</v>
      </c>
      <c r="D3561" s="133" t="s">
        <v>7814</v>
      </c>
      <c r="E3561" s="133">
        <v>800</v>
      </c>
      <c r="F3561" s="133" t="s">
        <v>7814</v>
      </c>
      <c r="G3561" s="133">
        <v>80040</v>
      </c>
      <c r="H3561" s="133" t="s">
        <v>7899</v>
      </c>
      <c r="I3561" s="133"/>
      <c r="J3561" s="133"/>
      <c r="K3561" s="133"/>
      <c r="L3561" s="135" t="str">
        <f t="shared" si="110"/>
        <v>CI</v>
      </c>
      <c r="M3561" s="131">
        <f t="shared" si="111"/>
        <v>0</v>
      </c>
      <c r="P3561" s="136"/>
      <c r="Q3561" s="136"/>
      <c r="R3561" s="136"/>
      <c r="S3561" s="136"/>
      <c r="T3561"/>
      <c r="U3561" s="136"/>
      <c r="V3561" s="136"/>
      <c r="W3561"/>
      <c r="X3561" s="136"/>
      <c r="Y3561" s="136"/>
      <c r="Z3561" s="136"/>
      <c r="AA3561" s="136"/>
      <c r="AB3561" s="136"/>
      <c r="AC3561" s="136"/>
      <c r="AD3561" s="136"/>
      <c r="AE3561" s="136"/>
      <c r="AF3561" s="136"/>
      <c r="AG3561" s="136"/>
      <c r="AH3561" s="136"/>
      <c r="AI3561" s="136"/>
    </row>
    <row r="3562" spans="1:35" ht="15" x14ac:dyDescent="0.25">
      <c r="A3562" s="133" t="s">
        <v>8050</v>
      </c>
      <c r="B3562" s="133" t="s">
        <v>8051</v>
      </c>
      <c r="C3562" s="133">
        <v>8</v>
      </c>
      <c r="D3562" s="133" t="s">
        <v>7814</v>
      </c>
      <c r="E3562" s="133">
        <v>800</v>
      </c>
      <c r="F3562" s="133" t="s">
        <v>7814</v>
      </c>
      <c r="G3562" s="133">
        <v>80040</v>
      </c>
      <c r="H3562" s="133" t="s">
        <v>7899</v>
      </c>
      <c r="I3562" s="133"/>
      <c r="J3562" s="133"/>
      <c r="K3562" s="133"/>
      <c r="L3562" s="135" t="str">
        <f t="shared" si="110"/>
        <v>CI</v>
      </c>
      <c r="M3562" s="131">
        <f t="shared" si="111"/>
        <v>0</v>
      </c>
      <c r="P3562" s="136"/>
      <c r="Q3562" s="136"/>
      <c r="R3562" s="136"/>
      <c r="S3562" s="136"/>
      <c r="T3562"/>
      <c r="U3562" s="136"/>
      <c r="V3562" s="136"/>
      <c r="W3562"/>
      <c r="X3562" s="136"/>
      <c r="Y3562" s="136"/>
      <c r="Z3562" s="136"/>
      <c r="AA3562" s="136"/>
      <c r="AB3562" s="136"/>
      <c r="AC3562" s="136"/>
      <c r="AD3562" s="136"/>
      <c r="AE3562" s="136"/>
      <c r="AF3562" s="136"/>
      <c r="AG3562" s="136"/>
      <c r="AH3562" s="136"/>
      <c r="AI3562" s="136"/>
    </row>
    <row r="3563" spans="1:35" ht="15" x14ac:dyDescent="0.25">
      <c r="A3563" s="133" t="s">
        <v>8052</v>
      </c>
      <c r="B3563" s="133" t="s">
        <v>8053</v>
      </c>
      <c r="C3563" s="133">
        <v>8</v>
      </c>
      <c r="D3563" s="133" t="s">
        <v>7814</v>
      </c>
      <c r="E3563" s="133">
        <v>800</v>
      </c>
      <c r="F3563" s="133" t="s">
        <v>7814</v>
      </c>
      <c r="G3563" s="133">
        <v>80040</v>
      </c>
      <c r="H3563" s="133" t="s">
        <v>7899</v>
      </c>
      <c r="I3563" s="133"/>
      <c r="J3563" s="133"/>
      <c r="K3563" s="133"/>
      <c r="L3563" s="135" t="str">
        <f t="shared" si="110"/>
        <v>CI</v>
      </c>
      <c r="M3563" s="131">
        <f t="shared" si="111"/>
        <v>0</v>
      </c>
      <c r="P3563" s="136"/>
      <c r="Q3563" s="136"/>
      <c r="R3563" s="136"/>
      <c r="S3563" s="136"/>
      <c r="T3563"/>
      <c r="U3563" s="136"/>
      <c r="V3563" s="136"/>
      <c r="W3563"/>
      <c r="X3563" s="136"/>
      <c r="Y3563" s="136"/>
      <c r="Z3563" s="136"/>
      <c r="AA3563" s="136"/>
      <c r="AB3563" s="136"/>
      <c r="AC3563" s="136"/>
      <c r="AD3563" s="136"/>
      <c r="AE3563" s="136"/>
      <c r="AF3563" s="136"/>
      <c r="AG3563" s="136"/>
      <c r="AH3563" s="136"/>
      <c r="AI3563" s="136"/>
    </row>
    <row r="3564" spans="1:35" ht="15" x14ac:dyDescent="0.25">
      <c r="A3564" s="133">
        <v>205400</v>
      </c>
      <c r="B3564" s="133" t="s">
        <v>8055</v>
      </c>
      <c r="C3564" s="133">
        <v>9</v>
      </c>
      <c r="D3564" s="133" t="s">
        <v>8055</v>
      </c>
      <c r="E3564" s="133">
        <v>900</v>
      </c>
      <c r="F3564" s="133" t="s">
        <v>8055</v>
      </c>
      <c r="G3564" s="133">
        <v>90000</v>
      </c>
      <c r="H3564" s="133" t="s">
        <v>8055</v>
      </c>
      <c r="I3564" s="133">
        <v>104125</v>
      </c>
      <c r="J3564" s="133" t="s">
        <v>8059</v>
      </c>
      <c r="K3564" s="133" t="s">
        <v>1079</v>
      </c>
      <c r="L3564" s="135" t="str">
        <f t="shared" si="110"/>
        <v>GP</v>
      </c>
      <c r="M3564" s="131">
        <f t="shared" si="111"/>
        <v>0</v>
      </c>
      <c r="P3564" s="136"/>
      <c r="Q3564" s="136"/>
      <c r="R3564" s="136"/>
      <c r="S3564" s="136"/>
      <c r="T3564"/>
      <c r="U3564" s="136"/>
      <c r="V3564" s="136"/>
      <c r="W3564"/>
      <c r="X3564" s="136"/>
      <c r="Y3564" s="136"/>
      <c r="Z3564" s="136"/>
      <c r="AA3564" s="136"/>
      <c r="AB3564" s="136"/>
      <c r="AC3564" s="136"/>
      <c r="AD3564" s="136"/>
      <c r="AE3564" s="136"/>
      <c r="AF3564" s="136"/>
      <c r="AG3564" s="136"/>
      <c r="AH3564" s="136"/>
      <c r="AI3564" s="136"/>
    </row>
    <row r="3565" spans="1:35" ht="15" x14ac:dyDescent="0.25">
      <c r="A3565" s="133">
        <v>205400</v>
      </c>
      <c r="B3565" s="133" t="s">
        <v>8055</v>
      </c>
      <c r="C3565" s="133">
        <v>9</v>
      </c>
      <c r="D3565" s="133" t="s">
        <v>8055</v>
      </c>
      <c r="E3565" s="133">
        <v>900</v>
      </c>
      <c r="F3565" s="133" t="s">
        <v>8055</v>
      </c>
      <c r="G3565" s="133">
        <v>90000</v>
      </c>
      <c r="H3565" s="133" t="s">
        <v>8055</v>
      </c>
      <c r="I3565" s="133">
        <v>105060</v>
      </c>
      <c r="J3565" s="133" t="s">
        <v>8061</v>
      </c>
      <c r="K3565" s="133" t="s">
        <v>557</v>
      </c>
      <c r="L3565" s="135" t="str">
        <f t="shared" si="110"/>
        <v>GP</v>
      </c>
      <c r="M3565" s="131">
        <f t="shared" si="111"/>
        <v>0</v>
      </c>
      <c r="P3565" s="136"/>
      <c r="Q3565" s="136"/>
      <c r="R3565" s="136"/>
      <c r="S3565" s="136"/>
      <c r="T3565"/>
      <c r="U3565" s="136"/>
      <c r="V3565" s="136"/>
      <c r="W3565"/>
      <c r="X3565" s="136"/>
      <c r="Y3565" s="136"/>
      <c r="Z3565" s="136"/>
      <c r="AA3565" s="136"/>
      <c r="AB3565" s="136"/>
      <c r="AC3565" s="136"/>
      <c r="AD3565" s="136"/>
      <c r="AE3565" s="136"/>
      <c r="AF3565" s="136"/>
      <c r="AG3565" s="136"/>
      <c r="AH3565" s="136"/>
      <c r="AI3565" s="136"/>
    </row>
    <row r="3566" spans="1:35" ht="15" x14ac:dyDescent="0.25">
      <c r="A3566" s="133">
        <v>205400</v>
      </c>
      <c r="B3566" s="133" t="s">
        <v>8055</v>
      </c>
      <c r="C3566" s="133">
        <v>9</v>
      </c>
      <c r="D3566" s="133" t="s">
        <v>8055</v>
      </c>
      <c r="E3566" s="133">
        <v>900</v>
      </c>
      <c r="F3566" s="133" t="s">
        <v>8055</v>
      </c>
      <c r="G3566" s="133">
        <v>90000</v>
      </c>
      <c r="H3566" s="133" t="s">
        <v>8055</v>
      </c>
      <c r="I3566" s="133">
        <v>107130</v>
      </c>
      <c r="J3566" s="133" t="s">
        <v>8063</v>
      </c>
      <c r="K3566" s="133" t="s">
        <v>545</v>
      </c>
      <c r="L3566" s="135" t="str">
        <f t="shared" si="110"/>
        <v>GP</v>
      </c>
      <c r="M3566" s="131">
        <f t="shared" si="111"/>
        <v>0</v>
      </c>
      <c r="P3566" s="136"/>
      <c r="Q3566" s="136"/>
      <c r="R3566" s="136"/>
      <c r="S3566" s="136"/>
      <c r="T3566"/>
      <c r="U3566" s="136"/>
      <c r="V3566" s="136"/>
      <c r="W3566"/>
      <c r="X3566" s="136"/>
      <c r="Y3566" s="136"/>
      <c r="Z3566" s="136"/>
      <c r="AA3566" s="136"/>
      <c r="AB3566" s="136"/>
      <c r="AC3566" s="136"/>
      <c r="AD3566" s="136"/>
      <c r="AE3566" s="136"/>
      <c r="AF3566" s="136"/>
      <c r="AG3566" s="136"/>
      <c r="AH3566" s="136"/>
      <c r="AI3566" s="136"/>
    </row>
    <row r="3567" spans="1:35" ht="15" x14ac:dyDescent="0.25">
      <c r="A3567" s="133">
        <v>205400</v>
      </c>
      <c r="B3567" s="133" t="s">
        <v>8055</v>
      </c>
      <c r="C3567" s="133">
        <v>9</v>
      </c>
      <c r="D3567" s="133" t="s">
        <v>8055</v>
      </c>
      <c r="E3567" s="133">
        <v>900</v>
      </c>
      <c r="F3567" s="133" t="s">
        <v>8055</v>
      </c>
      <c r="G3567" s="133">
        <v>90000</v>
      </c>
      <c r="H3567" s="133" t="s">
        <v>8055</v>
      </c>
      <c r="I3567" s="133">
        <v>107131</v>
      </c>
      <c r="J3567" s="133" t="s">
        <v>8065</v>
      </c>
      <c r="K3567" s="133" t="s">
        <v>545</v>
      </c>
      <c r="L3567" s="135" t="str">
        <f t="shared" si="110"/>
        <v>GP</v>
      </c>
      <c r="M3567" s="131">
        <f t="shared" si="111"/>
        <v>0</v>
      </c>
      <c r="P3567" s="136"/>
      <c r="Q3567" s="136"/>
      <c r="R3567" s="136"/>
      <c r="S3567" s="136"/>
      <c r="T3567"/>
      <c r="U3567" s="136"/>
      <c r="V3567" s="136"/>
      <c r="W3567"/>
      <c r="X3567" s="136"/>
      <c r="Y3567" s="136"/>
      <c r="Z3567" s="136"/>
      <c r="AA3567" s="136"/>
      <c r="AB3567" s="136"/>
      <c r="AC3567" s="136"/>
      <c r="AD3567" s="136"/>
      <c r="AE3567" s="136"/>
      <c r="AF3567" s="136"/>
      <c r="AG3567" s="136"/>
      <c r="AH3567" s="136"/>
      <c r="AI3567" s="136"/>
    </row>
    <row r="3568" spans="1:35" ht="15" x14ac:dyDescent="0.25">
      <c r="A3568" s="133">
        <v>205400</v>
      </c>
      <c r="B3568" s="133" t="s">
        <v>8055</v>
      </c>
      <c r="C3568" s="133">
        <v>9</v>
      </c>
      <c r="D3568" s="133" t="s">
        <v>8055</v>
      </c>
      <c r="E3568" s="133">
        <v>900</v>
      </c>
      <c r="F3568" s="133" t="s">
        <v>8055</v>
      </c>
      <c r="G3568" s="133">
        <v>90000</v>
      </c>
      <c r="H3568" s="133" t="s">
        <v>8055</v>
      </c>
      <c r="I3568" s="133">
        <v>107330</v>
      </c>
      <c r="J3568" s="133" t="s">
        <v>8067</v>
      </c>
      <c r="K3568" s="133" t="s">
        <v>545</v>
      </c>
      <c r="L3568" s="135" t="str">
        <f t="shared" si="110"/>
        <v>GP</v>
      </c>
      <c r="M3568" s="131">
        <f t="shared" si="111"/>
        <v>0</v>
      </c>
      <c r="P3568" s="136"/>
      <c r="Q3568" s="136"/>
      <c r="R3568" s="136"/>
      <c r="S3568" s="136"/>
      <c r="T3568"/>
      <c r="U3568" s="136"/>
      <c r="V3568" s="136"/>
      <c r="W3568"/>
      <c r="X3568" s="136"/>
      <c r="Y3568" s="136"/>
      <c r="Z3568" s="136"/>
      <c r="AA3568" s="136"/>
      <c r="AB3568" s="136"/>
      <c r="AC3568" s="136"/>
      <c r="AD3568" s="136"/>
      <c r="AE3568" s="136"/>
      <c r="AF3568" s="136"/>
      <c r="AG3568" s="136"/>
      <c r="AH3568" s="136"/>
      <c r="AI3568" s="136"/>
    </row>
    <row r="3569" spans="1:35" ht="15" x14ac:dyDescent="0.25">
      <c r="A3569" s="133">
        <v>205400</v>
      </c>
      <c r="B3569" s="133" t="s">
        <v>8055</v>
      </c>
      <c r="C3569" s="133">
        <v>9</v>
      </c>
      <c r="D3569" s="133" t="s">
        <v>8055</v>
      </c>
      <c r="E3569" s="133">
        <v>900</v>
      </c>
      <c r="F3569" s="133" t="s">
        <v>8055</v>
      </c>
      <c r="G3569" s="133">
        <v>90000</v>
      </c>
      <c r="H3569" s="133" t="s">
        <v>8055</v>
      </c>
      <c r="I3569" s="133">
        <v>107553</v>
      </c>
      <c r="J3569" s="133" t="s">
        <v>8069</v>
      </c>
      <c r="K3569" s="133" t="s">
        <v>545</v>
      </c>
      <c r="L3569" s="135" t="str">
        <f t="shared" si="110"/>
        <v>GP</v>
      </c>
      <c r="M3569" s="131">
        <f t="shared" si="111"/>
        <v>0</v>
      </c>
      <c r="P3569" s="136"/>
      <c r="Q3569" s="136"/>
      <c r="R3569" s="136"/>
      <c r="S3569" s="136"/>
      <c r="T3569"/>
      <c r="U3569" s="136"/>
      <c r="V3569" s="136"/>
      <c r="W3569"/>
      <c r="X3569" s="136"/>
      <c r="Y3569" s="136"/>
      <c r="Z3569" s="136"/>
      <c r="AA3569" s="136"/>
      <c r="AB3569" s="136"/>
      <c r="AC3569" s="136"/>
      <c r="AD3569" s="136"/>
      <c r="AE3569" s="136"/>
      <c r="AF3569" s="136"/>
      <c r="AG3569" s="136"/>
      <c r="AH3569" s="136"/>
      <c r="AI3569" s="136"/>
    </row>
    <row r="3570" spans="1:35" ht="15" x14ac:dyDescent="0.25">
      <c r="A3570" s="133">
        <v>205400</v>
      </c>
      <c r="B3570" s="133" t="s">
        <v>8055</v>
      </c>
      <c r="C3570" s="133">
        <v>9</v>
      </c>
      <c r="D3570" s="133" t="s">
        <v>8055</v>
      </c>
      <c r="E3570" s="133">
        <v>900</v>
      </c>
      <c r="F3570" s="133" t="s">
        <v>8055</v>
      </c>
      <c r="G3570" s="133">
        <v>90000</v>
      </c>
      <c r="H3570" s="133" t="s">
        <v>8055</v>
      </c>
      <c r="I3570" s="133">
        <v>107560</v>
      </c>
      <c r="J3570" s="133" t="s">
        <v>8071</v>
      </c>
      <c r="K3570" s="133" t="s">
        <v>545</v>
      </c>
      <c r="L3570" s="135" t="str">
        <f t="shared" si="110"/>
        <v>GP</v>
      </c>
      <c r="M3570" s="131">
        <f t="shared" si="111"/>
        <v>0</v>
      </c>
      <c r="P3570" s="136"/>
      <c r="Q3570" s="136"/>
      <c r="R3570" s="136"/>
      <c r="S3570" s="136"/>
      <c r="T3570"/>
      <c r="U3570" s="136"/>
      <c r="V3570" s="136"/>
      <c r="W3570"/>
      <c r="X3570" s="136"/>
      <c r="Y3570" s="136"/>
      <c r="Z3570" s="136"/>
      <c r="AA3570" s="136"/>
      <c r="AB3570" s="136"/>
      <c r="AC3570" s="136"/>
      <c r="AD3570" s="136"/>
      <c r="AE3570" s="136"/>
      <c r="AF3570" s="136"/>
      <c r="AG3570" s="136"/>
      <c r="AH3570" s="136"/>
      <c r="AI3570" s="136"/>
    </row>
    <row r="3571" spans="1:35" ht="15" x14ac:dyDescent="0.25">
      <c r="A3571" s="133">
        <v>205400</v>
      </c>
      <c r="B3571" s="133" t="s">
        <v>8055</v>
      </c>
      <c r="C3571" s="133">
        <v>9</v>
      </c>
      <c r="D3571" s="133" t="s">
        <v>8055</v>
      </c>
      <c r="E3571" s="133">
        <v>900</v>
      </c>
      <c r="F3571" s="133" t="s">
        <v>8055</v>
      </c>
      <c r="G3571" s="133">
        <v>90000</v>
      </c>
      <c r="H3571" s="133" t="s">
        <v>8055</v>
      </c>
      <c r="I3571" s="133">
        <v>109260</v>
      </c>
      <c r="J3571" s="133" t="s">
        <v>8073</v>
      </c>
      <c r="K3571" s="133" t="s">
        <v>538</v>
      </c>
      <c r="L3571" s="135" t="str">
        <f t="shared" si="110"/>
        <v>GP</v>
      </c>
      <c r="M3571" s="131">
        <f t="shared" si="111"/>
        <v>0</v>
      </c>
      <c r="P3571" s="136"/>
      <c r="Q3571" s="136"/>
      <c r="R3571" s="136"/>
      <c r="S3571" s="136"/>
      <c r="T3571"/>
      <c r="U3571" s="136"/>
      <c r="V3571" s="136"/>
      <c r="W3571"/>
      <c r="X3571" s="136"/>
      <c r="Y3571" s="136"/>
      <c r="Z3571" s="136"/>
      <c r="AA3571" s="136"/>
      <c r="AB3571" s="136"/>
      <c r="AC3571" s="136"/>
      <c r="AD3571" s="136"/>
      <c r="AE3571" s="136"/>
      <c r="AF3571" s="136"/>
      <c r="AG3571" s="136"/>
      <c r="AH3571" s="136"/>
      <c r="AI3571" s="136"/>
    </row>
    <row r="3572" spans="1:35" ht="15" x14ac:dyDescent="0.25">
      <c r="A3572" s="133">
        <v>205400</v>
      </c>
      <c r="B3572" s="133" t="s">
        <v>8055</v>
      </c>
      <c r="C3572" s="133">
        <v>9</v>
      </c>
      <c r="D3572" s="133" t="s">
        <v>8055</v>
      </c>
      <c r="E3572" s="133">
        <v>900</v>
      </c>
      <c r="F3572" s="133" t="s">
        <v>8055</v>
      </c>
      <c r="G3572" s="133">
        <v>90000</v>
      </c>
      <c r="H3572" s="133" t="s">
        <v>8055</v>
      </c>
      <c r="I3572" s="133">
        <v>109270</v>
      </c>
      <c r="J3572" s="133" t="s">
        <v>8075</v>
      </c>
      <c r="K3572" s="133" t="s">
        <v>538</v>
      </c>
      <c r="L3572" s="135" t="str">
        <f t="shared" si="110"/>
        <v>GP</v>
      </c>
      <c r="M3572" s="131">
        <f t="shared" si="111"/>
        <v>0</v>
      </c>
      <c r="P3572" s="136"/>
      <c r="Q3572" s="136"/>
      <c r="R3572" s="136"/>
      <c r="S3572" s="136"/>
      <c r="T3572"/>
      <c r="U3572" s="136"/>
      <c r="V3572" s="136"/>
      <c r="W3572"/>
      <c r="X3572" s="136"/>
      <c r="Y3572" s="136"/>
      <c r="Z3572" s="136"/>
      <c r="AA3572" s="136"/>
      <c r="AB3572" s="136"/>
      <c r="AC3572" s="136"/>
      <c r="AD3572" s="136"/>
      <c r="AE3572" s="136"/>
      <c r="AF3572" s="136"/>
      <c r="AG3572" s="136"/>
      <c r="AH3572" s="136"/>
      <c r="AI3572" s="136"/>
    </row>
    <row r="3573" spans="1:35" ht="15" x14ac:dyDescent="0.25">
      <c r="A3573" s="133">
        <v>205400</v>
      </c>
      <c r="B3573" s="133" t="s">
        <v>8055</v>
      </c>
      <c r="C3573" s="133">
        <v>9</v>
      </c>
      <c r="D3573" s="133" t="s">
        <v>8055</v>
      </c>
      <c r="E3573" s="133">
        <v>900</v>
      </c>
      <c r="F3573" s="133" t="s">
        <v>8055</v>
      </c>
      <c r="G3573" s="133">
        <v>90000</v>
      </c>
      <c r="H3573" s="133" t="s">
        <v>8055</v>
      </c>
      <c r="I3573" s="133">
        <v>227232</v>
      </c>
      <c r="J3573" s="133" t="s">
        <v>8077</v>
      </c>
      <c r="K3573" s="133" t="s">
        <v>545</v>
      </c>
      <c r="L3573" s="135" t="str">
        <f t="shared" si="110"/>
        <v>GP</v>
      </c>
      <c r="M3573" s="131">
        <f t="shared" si="111"/>
        <v>0</v>
      </c>
      <c r="P3573" s="136"/>
      <c r="Q3573" s="136"/>
      <c r="R3573" s="136"/>
      <c r="S3573" s="136"/>
      <c r="T3573"/>
      <c r="U3573" s="136"/>
      <c r="V3573" s="136"/>
      <c r="W3573"/>
      <c r="X3573" s="136"/>
      <c r="Y3573" s="136"/>
      <c r="Z3573" s="136"/>
      <c r="AA3573" s="136"/>
      <c r="AB3573" s="136"/>
      <c r="AC3573" s="136"/>
      <c r="AD3573" s="136"/>
      <c r="AE3573" s="136"/>
      <c r="AF3573" s="136"/>
      <c r="AG3573" s="136"/>
      <c r="AH3573" s="136"/>
      <c r="AI3573" s="136"/>
    </row>
    <row r="3574" spans="1:35" ht="15" x14ac:dyDescent="0.25">
      <c r="A3574" s="133">
        <v>205400</v>
      </c>
      <c r="B3574" s="133" t="s">
        <v>8055</v>
      </c>
      <c r="C3574" s="133">
        <v>9</v>
      </c>
      <c r="D3574" s="133" t="s">
        <v>8055</v>
      </c>
      <c r="E3574" s="133">
        <v>900</v>
      </c>
      <c r="F3574" s="133" t="s">
        <v>8055</v>
      </c>
      <c r="G3574" s="133">
        <v>90000</v>
      </c>
      <c r="H3574" s="133" t="s">
        <v>8055</v>
      </c>
      <c r="I3574" s="133">
        <v>227250</v>
      </c>
      <c r="J3574" s="133" t="s">
        <v>8079</v>
      </c>
      <c r="K3574" s="133" t="s">
        <v>545</v>
      </c>
      <c r="L3574" s="135" t="str">
        <f t="shared" si="110"/>
        <v>GP</v>
      </c>
      <c r="M3574" s="131">
        <f t="shared" si="111"/>
        <v>0</v>
      </c>
      <c r="P3574" s="136"/>
      <c r="Q3574" s="136"/>
      <c r="R3574" s="136"/>
      <c r="S3574" s="136"/>
      <c r="T3574"/>
      <c r="U3574" s="136"/>
      <c r="V3574" s="136"/>
      <c r="W3574"/>
      <c r="X3574" s="136"/>
      <c r="Y3574" s="136"/>
      <c r="Z3574" s="136"/>
      <c r="AA3574" s="136"/>
      <c r="AB3574" s="136"/>
      <c r="AC3574" s="136"/>
      <c r="AD3574" s="136"/>
      <c r="AE3574" s="136"/>
      <c r="AF3574" s="136"/>
      <c r="AG3574" s="136"/>
      <c r="AH3574" s="136"/>
      <c r="AI3574" s="136"/>
    </row>
    <row r="3575" spans="1:35" ht="15" x14ac:dyDescent="0.25">
      <c r="A3575" s="133">
        <v>205400</v>
      </c>
      <c r="B3575" s="133" t="s">
        <v>8055</v>
      </c>
      <c r="C3575" s="133">
        <v>9</v>
      </c>
      <c r="D3575" s="133" t="s">
        <v>8055</v>
      </c>
      <c r="E3575" s="133">
        <v>900</v>
      </c>
      <c r="F3575" s="133" t="s">
        <v>8055</v>
      </c>
      <c r="G3575" s="133">
        <v>90000</v>
      </c>
      <c r="H3575" s="133" t="s">
        <v>8055</v>
      </c>
      <c r="I3575" s="133">
        <v>332106</v>
      </c>
      <c r="J3575" s="133" t="s">
        <v>8081</v>
      </c>
      <c r="K3575" s="133" t="s">
        <v>901</v>
      </c>
      <c r="L3575" s="135" t="str">
        <f t="shared" si="110"/>
        <v>GP</v>
      </c>
      <c r="M3575" s="131">
        <f t="shared" si="111"/>
        <v>0</v>
      </c>
      <c r="P3575" s="136"/>
      <c r="Q3575" s="136"/>
      <c r="R3575" s="136"/>
      <c r="S3575" s="136"/>
      <c r="T3575"/>
      <c r="U3575" s="136"/>
      <c r="V3575" s="136"/>
      <c r="W3575"/>
      <c r="X3575" s="136"/>
      <c r="Y3575" s="136"/>
      <c r="Z3575" s="136"/>
      <c r="AA3575" s="136"/>
      <c r="AB3575" s="136"/>
      <c r="AC3575" s="136"/>
      <c r="AD3575" s="136"/>
      <c r="AE3575" s="136"/>
      <c r="AF3575" s="136"/>
      <c r="AG3575" s="136"/>
      <c r="AH3575" s="136"/>
      <c r="AI3575" s="136"/>
    </row>
    <row r="3576" spans="1:35" ht="15" x14ac:dyDescent="0.25">
      <c r="A3576" s="133">
        <v>205400</v>
      </c>
      <c r="B3576" s="133" t="s">
        <v>8055</v>
      </c>
      <c r="C3576" s="133">
        <v>9</v>
      </c>
      <c r="D3576" s="133" t="s">
        <v>8055</v>
      </c>
      <c r="E3576" s="133">
        <v>900</v>
      </c>
      <c r="F3576" s="133" t="s">
        <v>8055</v>
      </c>
      <c r="G3576" s="133">
        <v>90000</v>
      </c>
      <c r="H3576" s="133" t="s">
        <v>8055</v>
      </c>
      <c r="I3576" s="133">
        <v>333170</v>
      </c>
      <c r="J3576" s="133" t="s">
        <v>8083</v>
      </c>
      <c r="K3576" s="133" t="s">
        <v>545</v>
      </c>
      <c r="L3576" s="135" t="str">
        <f t="shared" si="110"/>
        <v>GP</v>
      </c>
      <c r="M3576" s="131">
        <f t="shared" si="111"/>
        <v>0</v>
      </c>
      <c r="P3576" s="136"/>
      <c r="Q3576" s="136"/>
      <c r="R3576" s="136"/>
      <c r="S3576" s="136"/>
      <c r="T3576"/>
      <c r="U3576" s="136"/>
      <c r="V3576" s="136"/>
      <c r="W3576"/>
      <c r="X3576" s="136"/>
      <c r="Y3576" s="136"/>
      <c r="Z3576" s="136"/>
      <c r="AA3576" s="136"/>
      <c r="AB3576" s="136"/>
      <c r="AC3576" s="136"/>
      <c r="AD3576" s="136"/>
      <c r="AE3576" s="136"/>
      <c r="AF3576" s="136"/>
      <c r="AG3576" s="136"/>
      <c r="AH3576" s="136"/>
      <c r="AI3576" s="136"/>
    </row>
    <row r="3577" spans="1:35" ht="15" x14ac:dyDescent="0.25">
      <c r="A3577" s="133">
        <v>205400</v>
      </c>
      <c r="B3577" s="133" t="s">
        <v>8055</v>
      </c>
      <c r="C3577" s="133">
        <v>9</v>
      </c>
      <c r="D3577" s="133" t="s">
        <v>8055</v>
      </c>
      <c r="E3577" s="133">
        <v>900</v>
      </c>
      <c r="F3577" s="133" t="s">
        <v>8055</v>
      </c>
      <c r="G3577" s="133">
        <v>90000</v>
      </c>
      <c r="H3577" s="133" t="s">
        <v>8055</v>
      </c>
      <c r="I3577" s="133">
        <v>333400</v>
      </c>
      <c r="J3577" s="133" t="s">
        <v>8085</v>
      </c>
      <c r="K3577" s="133" t="s">
        <v>1079</v>
      </c>
      <c r="L3577" s="135" t="str">
        <f t="shared" si="110"/>
        <v>GP</v>
      </c>
      <c r="M3577" s="131">
        <f t="shared" si="111"/>
        <v>0</v>
      </c>
      <c r="P3577" s="136"/>
      <c r="Q3577" s="136"/>
      <c r="R3577" s="136"/>
      <c r="S3577" s="136"/>
      <c r="T3577"/>
      <c r="U3577" s="136"/>
      <c r="V3577" s="136"/>
      <c r="W3577"/>
      <c r="X3577" s="136"/>
      <c r="Y3577" s="136"/>
      <c r="Z3577" s="136"/>
      <c r="AA3577" s="136"/>
      <c r="AB3577" s="136"/>
      <c r="AC3577" s="136"/>
      <c r="AD3577" s="136"/>
      <c r="AE3577" s="136"/>
      <c r="AF3577" s="136"/>
      <c r="AG3577" s="136"/>
      <c r="AH3577" s="136"/>
      <c r="AI3577" s="136"/>
    </row>
    <row r="3578" spans="1:35" ht="15" x14ac:dyDescent="0.25">
      <c r="A3578" s="133">
        <v>205400</v>
      </c>
      <c r="B3578" s="133" t="s">
        <v>8055</v>
      </c>
      <c r="C3578" s="133">
        <v>9</v>
      </c>
      <c r="D3578" s="133" t="s">
        <v>8055</v>
      </c>
      <c r="E3578" s="133">
        <v>900</v>
      </c>
      <c r="F3578" s="133" t="s">
        <v>8055</v>
      </c>
      <c r="G3578" s="133">
        <v>90000</v>
      </c>
      <c r="H3578" s="133" t="s">
        <v>8055</v>
      </c>
      <c r="I3578" s="133">
        <v>333555</v>
      </c>
      <c r="J3578" s="133" t="s">
        <v>8087</v>
      </c>
      <c r="K3578" s="133" t="s">
        <v>545</v>
      </c>
      <c r="L3578" s="135" t="str">
        <f t="shared" si="110"/>
        <v>GP</v>
      </c>
      <c r="M3578" s="131">
        <f t="shared" si="111"/>
        <v>0</v>
      </c>
      <c r="P3578" s="136"/>
      <c r="Q3578" s="136"/>
      <c r="R3578" s="136"/>
      <c r="S3578" s="136"/>
      <c r="T3578"/>
      <c r="U3578" s="136"/>
      <c r="V3578" s="136"/>
      <c r="W3578"/>
      <c r="X3578" s="136"/>
      <c r="Y3578" s="136"/>
      <c r="Z3578" s="136"/>
      <c r="AA3578" s="136"/>
      <c r="AB3578" s="136"/>
      <c r="AC3578" s="136"/>
      <c r="AD3578" s="136"/>
      <c r="AE3578" s="136"/>
      <c r="AF3578" s="136"/>
      <c r="AG3578" s="136"/>
      <c r="AH3578" s="136"/>
      <c r="AI3578" s="136"/>
    </row>
    <row r="3579" spans="1:35" ht="15" x14ac:dyDescent="0.25">
      <c r="A3579" s="133">
        <v>205400</v>
      </c>
      <c r="B3579" s="133" t="s">
        <v>8055</v>
      </c>
      <c r="C3579" s="133">
        <v>9</v>
      </c>
      <c r="D3579" s="133" t="s">
        <v>8055</v>
      </c>
      <c r="E3579" s="133">
        <v>900</v>
      </c>
      <c r="F3579" s="133" t="s">
        <v>8055</v>
      </c>
      <c r="G3579" s="133">
        <v>90000</v>
      </c>
      <c r="H3579" s="133" t="s">
        <v>8055</v>
      </c>
      <c r="I3579" s="133">
        <v>333556</v>
      </c>
      <c r="J3579" s="133" t="s">
        <v>8089</v>
      </c>
      <c r="K3579" s="133" t="s">
        <v>545</v>
      </c>
      <c r="L3579" s="135" t="str">
        <f t="shared" si="110"/>
        <v>GP</v>
      </c>
      <c r="M3579" s="131">
        <f t="shared" si="111"/>
        <v>0</v>
      </c>
      <c r="P3579" s="136"/>
      <c r="Q3579" s="136"/>
      <c r="R3579" s="136"/>
      <c r="S3579" s="136"/>
      <c r="T3579"/>
      <c r="U3579" s="136"/>
      <c r="V3579" s="136"/>
      <c r="W3579"/>
      <c r="X3579" s="136"/>
      <c r="Y3579" s="136"/>
      <c r="Z3579" s="136"/>
      <c r="AA3579" s="136"/>
      <c r="AB3579" s="136"/>
      <c r="AC3579" s="136"/>
      <c r="AD3579" s="136"/>
      <c r="AE3579" s="136"/>
      <c r="AF3579" s="136"/>
      <c r="AG3579" s="136"/>
      <c r="AH3579" s="136"/>
      <c r="AI3579" s="136"/>
    </row>
    <row r="3580" spans="1:35" ht="15" x14ac:dyDescent="0.25">
      <c r="A3580" s="133">
        <v>205400</v>
      </c>
      <c r="B3580" s="133" t="s">
        <v>8055</v>
      </c>
      <c r="C3580" s="133">
        <v>9</v>
      </c>
      <c r="D3580" s="133" t="s">
        <v>8055</v>
      </c>
      <c r="E3580" s="133">
        <v>900</v>
      </c>
      <c r="F3580" s="133" t="s">
        <v>8055</v>
      </c>
      <c r="G3580" s="133">
        <v>90000</v>
      </c>
      <c r="H3580" s="133" t="s">
        <v>8055</v>
      </c>
      <c r="I3580" s="133">
        <v>336245</v>
      </c>
      <c r="J3580" s="133" t="s">
        <v>8091</v>
      </c>
      <c r="K3580" s="133" t="s">
        <v>877</v>
      </c>
      <c r="L3580" s="135" t="str">
        <f t="shared" si="110"/>
        <v>GP</v>
      </c>
      <c r="M3580" s="131">
        <f t="shared" si="111"/>
        <v>0</v>
      </c>
      <c r="P3580" s="136"/>
      <c r="Q3580" s="136"/>
      <c r="R3580" s="136"/>
      <c r="S3580" s="136"/>
      <c r="T3580"/>
      <c r="U3580" s="136"/>
      <c r="V3580" s="136"/>
      <c r="W3580"/>
      <c r="X3580" s="136"/>
      <c r="Y3580" s="136"/>
      <c r="Z3580" s="136"/>
      <c r="AA3580" s="136"/>
      <c r="AB3580" s="136"/>
      <c r="AC3580" s="136"/>
      <c r="AD3580" s="136"/>
      <c r="AE3580" s="136"/>
      <c r="AF3580" s="136"/>
      <c r="AG3580" s="136"/>
      <c r="AH3580" s="136"/>
      <c r="AI3580" s="136"/>
    </row>
    <row r="3581" spans="1:35" ht="15" x14ac:dyDescent="0.25">
      <c r="A3581" s="133">
        <v>205400</v>
      </c>
      <c r="B3581" s="133" t="s">
        <v>8055</v>
      </c>
      <c r="C3581" s="133">
        <v>9</v>
      </c>
      <c r="D3581" s="133" t="s">
        <v>8055</v>
      </c>
      <c r="E3581" s="133">
        <v>900</v>
      </c>
      <c r="F3581" s="133" t="s">
        <v>8055</v>
      </c>
      <c r="G3581" s="133">
        <v>90000</v>
      </c>
      <c r="H3581" s="133" t="s">
        <v>8055</v>
      </c>
      <c r="I3581" s="133">
        <v>336251</v>
      </c>
      <c r="J3581" s="133" t="s">
        <v>8093</v>
      </c>
      <c r="K3581" s="133" t="s">
        <v>884</v>
      </c>
      <c r="L3581" s="135" t="str">
        <f t="shared" si="110"/>
        <v>GP</v>
      </c>
      <c r="M3581" s="131">
        <f t="shared" si="111"/>
        <v>0</v>
      </c>
      <c r="P3581" s="136"/>
      <c r="Q3581" s="136"/>
      <c r="R3581" s="136"/>
      <c r="S3581" s="136"/>
      <c r="T3581"/>
      <c r="U3581" s="136"/>
      <c r="V3581" s="136"/>
      <c r="W3581"/>
      <c r="X3581" s="136"/>
      <c r="Y3581" s="136"/>
      <c r="Z3581" s="136"/>
      <c r="AA3581" s="136"/>
      <c r="AB3581" s="136"/>
      <c r="AC3581" s="136"/>
      <c r="AD3581" s="136"/>
      <c r="AE3581" s="136"/>
      <c r="AF3581" s="136"/>
      <c r="AG3581" s="136"/>
      <c r="AH3581" s="136"/>
      <c r="AI3581" s="136"/>
    </row>
    <row r="3582" spans="1:35" ht="15" x14ac:dyDescent="0.25">
      <c r="A3582" s="133">
        <v>205400</v>
      </c>
      <c r="B3582" s="133" t="s">
        <v>8055</v>
      </c>
      <c r="C3582" s="133">
        <v>9</v>
      </c>
      <c r="D3582" s="133" t="s">
        <v>8055</v>
      </c>
      <c r="E3582" s="133">
        <v>900</v>
      </c>
      <c r="F3582" s="133" t="s">
        <v>8055</v>
      </c>
      <c r="G3582" s="133">
        <v>90000</v>
      </c>
      <c r="H3582" s="133" t="s">
        <v>8055</v>
      </c>
      <c r="I3582" s="133">
        <v>336611</v>
      </c>
      <c r="J3582" s="133" t="s">
        <v>8095</v>
      </c>
      <c r="K3582" s="133" t="s">
        <v>884</v>
      </c>
      <c r="L3582" s="135" t="str">
        <f t="shared" si="110"/>
        <v>GP</v>
      </c>
      <c r="M3582" s="131">
        <f t="shared" si="111"/>
        <v>0</v>
      </c>
      <c r="P3582" s="136"/>
      <c r="Q3582" s="136"/>
      <c r="R3582" s="136"/>
      <c r="S3582" s="136"/>
      <c r="T3582"/>
      <c r="U3582" s="136"/>
      <c r="V3582" s="136"/>
      <c r="W3582"/>
      <c r="X3582" s="136"/>
      <c r="Y3582" s="136"/>
      <c r="Z3582" s="136"/>
      <c r="AA3582" s="136"/>
      <c r="AB3582" s="136"/>
      <c r="AC3582" s="136"/>
      <c r="AD3582" s="136"/>
      <c r="AE3582" s="136"/>
      <c r="AF3582" s="136"/>
      <c r="AG3582" s="136"/>
      <c r="AH3582" s="136"/>
      <c r="AI3582" s="136"/>
    </row>
    <row r="3583" spans="1:35" ht="15" x14ac:dyDescent="0.25">
      <c r="A3583" s="133">
        <v>205401</v>
      </c>
      <c r="B3583" s="133" t="s">
        <v>8096</v>
      </c>
      <c r="C3583" s="133">
        <v>9</v>
      </c>
      <c r="D3583" s="133" t="s">
        <v>8055</v>
      </c>
      <c r="E3583" s="133">
        <v>900</v>
      </c>
      <c r="F3583" s="133" t="s">
        <v>8055</v>
      </c>
      <c r="G3583" s="133">
        <v>90000</v>
      </c>
      <c r="H3583" s="133" t="s">
        <v>8055</v>
      </c>
      <c r="I3583" s="133"/>
      <c r="J3583" s="133"/>
      <c r="K3583" s="133"/>
      <c r="L3583" s="135" t="str">
        <f t="shared" si="110"/>
        <v>GP</v>
      </c>
      <c r="M3583" s="131">
        <f t="shared" si="111"/>
        <v>0</v>
      </c>
      <c r="P3583" s="136"/>
      <c r="Q3583" s="136"/>
      <c r="R3583" s="136"/>
      <c r="S3583" s="136"/>
      <c r="T3583"/>
      <c r="U3583" s="136"/>
      <c r="V3583" s="136"/>
      <c r="W3583"/>
      <c r="X3583" s="136"/>
      <c r="Y3583" s="136"/>
      <c r="Z3583" s="136"/>
      <c r="AA3583" s="136"/>
      <c r="AB3583" s="136"/>
      <c r="AC3583" s="136"/>
      <c r="AD3583" s="136"/>
      <c r="AE3583" s="136"/>
      <c r="AF3583" s="136"/>
      <c r="AG3583" s="136"/>
      <c r="AH3583" s="136"/>
      <c r="AI3583" s="136"/>
    </row>
    <row r="3584" spans="1:35" ht="15" x14ac:dyDescent="0.25">
      <c r="A3584" s="133" t="s">
        <v>8097</v>
      </c>
      <c r="B3584" s="133" t="s">
        <v>8098</v>
      </c>
      <c r="C3584" s="133">
        <v>9</v>
      </c>
      <c r="D3584" s="133" t="s">
        <v>8055</v>
      </c>
      <c r="E3584" s="133">
        <v>900</v>
      </c>
      <c r="F3584" s="133" t="s">
        <v>8055</v>
      </c>
      <c r="G3584" s="133">
        <v>90000</v>
      </c>
      <c r="H3584" s="133" t="s">
        <v>8055</v>
      </c>
      <c r="I3584" s="133"/>
      <c r="J3584" s="133"/>
      <c r="K3584" s="133"/>
      <c r="L3584" s="135" t="str">
        <f t="shared" si="110"/>
        <v>GP</v>
      </c>
      <c r="M3584" s="131">
        <f t="shared" si="111"/>
        <v>0</v>
      </c>
      <c r="P3584" s="136"/>
      <c r="Q3584" s="136"/>
      <c r="R3584" s="136"/>
      <c r="S3584" s="136"/>
      <c r="T3584"/>
      <c r="U3584" s="136"/>
      <c r="V3584" s="136"/>
      <c r="W3584"/>
      <c r="X3584" s="136"/>
      <c r="Y3584" s="136"/>
      <c r="Z3584" s="136"/>
      <c r="AA3584" s="136"/>
      <c r="AB3584" s="136"/>
      <c r="AC3584" s="136"/>
      <c r="AD3584" s="136"/>
      <c r="AE3584" s="136"/>
      <c r="AF3584" s="136"/>
      <c r="AG3584" s="136"/>
      <c r="AH3584" s="136"/>
      <c r="AI3584" s="136"/>
    </row>
    <row r="3585" spans="1:35" ht="15" x14ac:dyDescent="0.25">
      <c r="A3585" s="133" t="s">
        <v>8099</v>
      </c>
      <c r="B3585" s="133" t="s">
        <v>8100</v>
      </c>
      <c r="C3585" s="133">
        <v>9</v>
      </c>
      <c r="D3585" s="133" t="s">
        <v>8055</v>
      </c>
      <c r="E3585" s="133">
        <v>900</v>
      </c>
      <c r="F3585" s="133" t="s">
        <v>8055</v>
      </c>
      <c r="G3585" s="133">
        <v>90000</v>
      </c>
      <c r="H3585" s="133" t="s">
        <v>8055</v>
      </c>
      <c r="I3585" s="133"/>
      <c r="J3585" s="133"/>
      <c r="K3585" s="133"/>
      <c r="L3585" s="135" t="str">
        <f t="shared" si="110"/>
        <v>GP</v>
      </c>
      <c r="M3585" s="131">
        <f t="shared" si="111"/>
        <v>0</v>
      </c>
      <c r="P3585" s="136"/>
      <c r="Q3585" s="136"/>
      <c r="R3585" s="136"/>
      <c r="S3585" s="136"/>
      <c r="T3585"/>
      <c r="U3585" s="136"/>
      <c r="V3585" s="136"/>
      <c r="W3585"/>
      <c r="X3585" s="136"/>
      <c r="Y3585" s="136"/>
      <c r="Z3585" s="136"/>
      <c r="AA3585" s="136"/>
      <c r="AB3585" s="136"/>
      <c r="AC3585" s="136"/>
      <c r="AD3585" s="136"/>
      <c r="AE3585" s="136"/>
      <c r="AF3585" s="136"/>
      <c r="AG3585" s="136"/>
      <c r="AH3585" s="136"/>
      <c r="AI3585" s="136"/>
    </row>
    <row r="3586" spans="1:35" ht="15" x14ac:dyDescent="0.25">
      <c r="A3586" s="133" t="s">
        <v>8101</v>
      </c>
      <c r="B3586" s="133" t="s">
        <v>8102</v>
      </c>
      <c r="C3586" s="133">
        <v>9</v>
      </c>
      <c r="D3586" s="133" t="s">
        <v>8055</v>
      </c>
      <c r="E3586" s="133">
        <v>900</v>
      </c>
      <c r="F3586" s="133" t="s">
        <v>8055</v>
      </c>
      <c r="G3586" s="133">
        <v>90000</v>
      </c>
      <c r="H3586" s="133" t="s">
        <v>8055</v>
      </c>
      <c r="I3586" s="133"/>
      <c r="J3586" s="133"/>
      <c r="K3586" s="133"/>
      <c r="L3586" s="135" t="str">
        <f t="shared" si="110"/>
        <v>GP</v>
      </c>
      <c r="M3586" s="131">
        <f t="shared" si="111"/>
        <v>0</v>
      </c>
      <c r="P3586" s="136"/>
      <c r="Q3586" s="136"/>
      <c r="R3586" s="136"/>
      <c r="S3586" s="136"/>
      <c r="T3586"/>
      <c r="U3586" s="136"/>
      <c r="V3586" s="136"/>
      <c r="W3586"/>
      <c r="X3586" s="136"/>
      <c r="Y3586" s="136"/>
      <c r="Z3586" s="136"/>
      <c r="AA3586" s="136"/>
      <c r="AB3586" s="136"/>
      <c r="AC3586" s="136"/>
      <c r="AD3586" s="136"/>
      <c r="AE3586" s="136"/>
      <c r="AF3586" s="136"/>
      <c r="AG3586" s="136"/>
      <c r="AH3586" s="136"/>
      <c r="AI3586" s="136"/>
    </row>
    <row r="3587" spans="1:35" ht="30" x14ac:dyDescent="0.25">
      <c r="A3587" s="133" t="s">
        <v>8103</v>
      </c>
      <c r="B3587" s="133" t="s">
        <v>8104</v>
      </c>
      <c r="C3587" s="133">
        <v>9</v>
      </c>
      <c r="D3587" s="133" t="s">
        <v>8055</v>
      </c>
      <c r="E3587" s="133">
        <v>900</v>
      </c>
      <c r="F3587" s="133" t="s">
        <v>8055</v>
      </c>
      <c r="G3587" s="133">
        <v>90000</v>
      </c>
      <c r="H3587" s="133" t="s">
        <v>8055</v>
      </c>
      <c r="I3587" s="133"/>
      <c r="J3587" s="133"/>
      <c r="K3587" s="133"/>
      <c r="L3587" s="135" t="str">
        <f t="shared" si="110"/>
        <v>GP</v>
      </c>
      <c r="M3587" s="131">
        <f t="shared" si="111"/>
        <v>0</v>
      </c>
      <c r="P3587" s="136"/>
      <c r="Q3587" s="136"/>
      <c r="R3587" s="136"/>
      <c r="S3587" s="136"/>
      <c r="T3587"/>
      <c r="U3587" s="136"/>
      <c r="V3587" s="136"/>
      <c r="W3587"/>
      <c r="X3587" s="136"/>
      <c r="Y3587" s="136"/>
      <c r="Z3587" s="136"/>
      <c r="AA3587" s="136"/>
      <c r="AB3587" s="136"/>
      <c r="AC3587" s="136"/>
      <c r="AD3587" s="136"/>
      <c r="AE3587" s="136"/>
      <c r="AF3587" s="136"/>
      <c r="AG3587" s="136"/>
      <c r="AH3587" s="136"/>
      <c r="AI3587" s="136"/>
    </row>
    <row r="3588" spans="1:35" ht="30" x14ac:dyDescent="0.25">
      <c r="A3588" s="133" t="s">
        <v>8105</v>
      </c>
      <c r="B3588" s="133" t="s">
        <v>8106</v>
      </c>
      <c r="C3588" s="133">
        <v>9</v>
      </c>
      <c r="D3588" s="133" t="s">
        <v>8055</v>
      </c>
      <c r="E3588" s="133">
        <v>900</v>
      </c>
      <c r="F3588" s="133" t="s">
        <v>8055</v>
      </c>
      <c r="G3588" s="133">
        <v>90000</v>
      </c>
      <c r="H3588" s="133" t="s">
        <v>8055</v>
      </c>
      <c r="I3588" s="133"/>
      <c r="J3588" s="133"/>
      <c r="K3588" s="133"/>
      <c r="L3588" s="135" t="str">
        <f t="shared" si="110"/>
        <v>GP</v>
      </c>
      <c r="M3588" s="131">
        <f t="shared" si="111"/>
        <v>0</v>
      </c>
      <c r="P3588" s="136"/>
      <c r="Q3588" s="136"/>
      <c r="R3588" s="136"/>
      <c r="S3588" s="136"/>
      <c r="T3588"/>
      <c r="U3588" s="136"/>
      <c r="V3588" s="136"/>
      <c r="W3588"/>
      <c r="X3588" s="136"/>
      <c r="Y3588" s="136"/>
      <c r="Z3588" s="136"/>
      <c r="AA3588" s="136"/>
      <c r="AB3588" s="136"/>
      <c r="AC3588" s="136"/>
      <c r="AD3588" s="136"/>
      <c r="AE3588" s="136"/>
      <c r="AF3588" s="136"/>
      <c r="AG3588" s="136"/>
      <c r="AH3588" s="136"/>
      <c r="AI3588" s="136"/>
    </row>
    <row r="3589" spans="1:35" ht="15" x14ac:dyDescent="0.25">
      <c r="A3589" s="133" t="s">
        <v>8107</v>
      </c>
      <c r="B3589" s="133" t="s">
        <v>8108</v>
      </c>
      <c r="C3589" s="133">
        <v>9</v>
      </c>
      <c r="D3589" s="133" t="s">
        <v>8055</v>
      </c>
      <c r="E3589" s="133">
        <v>900</v>
      </c>
      <c r="F3589" s="133" t="s">
        <v>8055</v>
      </c>
      <c r="G3589" s="133">
        <v>90000</v>
      </c>
      <c r="H3589" s="133" t="s">
        <v>8055</v>
      </c>
      <c r="I3589" s="133"/>
      <c r="J3589" s="133"/>
      <c r="K3589" s="133"/>
      <c r="L3589" s="135" t="str">
        <f t="shared" ref="L3589:L3652" si="112">IF(K3589=102,"AA102",IF(K3589=103,"AA103",VLOOKUP(C3589,$AJ$5:$AK$13,2,0)))</f>
        <v>GP</v>
      </c>
      <c r="M3589" s="131">
        <f t="shared" si="111"/>
        <v>0</v>
      </c>
      <c r="P3589" s="136"/>
      <c r="Q3589" s="136"/>
      <c r="R3589" s="136"/>
      <c r="S3589" s="136"/>
      <c r="T3589"/>
      <c r="U3589" s="136"/>
      <c r="V3589" s="136"/>
      <c r="W3589"/>
      <c r="X3589" s="136"/>
      <c r="Y3589" s="136"/>
      <c r="Z3589" s="136"/>
      <c r="AA3589" s="136"/>
      <c r="AB3589" s="136"/>
      <c r="AC3589" s="136"/>
      <c r="AD3589" s="136"/>
      <c r="AE3589" s="136"/>
      <c r="AF3589" s="136"/>
      <c r="AG3589" s="136"/>
      <c r="AH3589" s="136"/>
      <c r="AI3589" s="136"/>
    </row>
    <row r="3590" spans="1:35" ht="15" x14ac:dyDescent="0.25">
      <c r="A3590" s="133" t="s">
        <v>8109</v>
      </c>
      <c r="B3590" s="133" t="s">
        <v>8110</v>
      </c>
      <c r="C3590" s="133">
        <v>9</v>
      </c>
      <c r="D3590" s="133" t="s">
        <v>8055</v>
      </c>
      <c r="E3590" s="133">
        <v>900</v>
      </c>
      <c r="F3590" s="133" t="s">
        <v>8055</v>
      </c>
      <c r="G3590" s="133">
        <v>90000</v>
      </c>
      <c r="H3590" s="133" t="s">
        <v>8055</v>
      </c>
      <c r="I3590" s="133"/>
      <c r="J3590" s="133"/>
      <c r="K3590" s="133"/>
      <c r="L3590" s="135" t="str">
        <f t="shared" si="112"/>
        <v>GP</v>
      </c>
      <c r="M3590" s="131">
        <f t="shared" ref="M3590:M3653" si="113">VLOOKUP(H3590,$W$5:$X$227,2,FALSE)</f>
        <v>0</v>
      </c>
      <c r="P3590" s="136"/>
      <c r="Q3590" s="136"/>
      <c r="R3590" s="136"/>
      <c r="S3590" s="136"/>
      <c r="T3590"/>
      <c r="U3590" s="136"/>
      <c r="V3590" s="136"/>
      <c r="W3590"/>
      <c r="X3590" s="136"/>
      <c r="Y3590" s="136"/>
      <c r="Z3590" s="136"/>
      <c r="AA3590" s="136"/>
      <c r="AB3590" s="136"/>
      <c r="AC3590" s="136"/>
      <c r="AD3590" s="136"/>
      <c r="AE3590" s="136"/>
      <c r="AF3590" s="136"/>
      <c r="AG3590" s="136"/>
      <c r="AH3590" s="136"/>
      <c r="AI3590" s="136"/>
    </row>
    <row r="3591" spans="1:35" ht="15" x14ac:dyDescent="0.25">
      <c r="A3591" s="133" t="s">
        <v>8111</v>
      </c>
      <c r="B3591" s="133" t="s">
        <v>8112</v>
      </c>
      <c r="C3591" s="133">
        <v>9</v>
      </c>
      <c r="D3591" s="133" t="s">
        <v>8055</v>
      </c>
      <c r="E3591" s="133">
        <v>900</v>
      </c>
      <c r="F3591" s="133" t="s">
        <v>8055</v>
      </c>
      <c r="G3591" s="133">
        <v>90000</v>
      </c>
      <c r="H3591" s="133" t="s">
        <v>8055</v>
      </c>
      <c r="I3591" s="133"/>
      <c r="J3591" s="133"/>
      <c r="K3591" s="133"/>
      <c r="L3591" s="135" t="str">
        <f t="shared" si="112"/>
        <v>GP</v>
      </c>
      <c r="M3591" s="131">
        <f t="shared" si="113"/>
        <v>0</v>
      </c>
      <c r="P3591" s="136"/>
      <c r="Q3591" s="136"/>
      <c r="R3591" s="136"/>
      <c r="S3591" s="136"/>
      <c r="T3591"/>
      <c r="U3591" s="136"/>
      <c r="V3591" s="136"/>
      <c r="W3591"/>
      <c r="X3591" s="136"/>
      <c r="Y3591" s="136"/>
      <c r="Z3591" s="136"/>
      <c r="AA3591" s="136"/>
      <c r="AB3591" s="136"/>
      <c r="AC3591" s="136"/>
      <c r="AD3591" s="136"/>
      <c r="AE3591" s="136"/>
      <c r="AF3591" s="136"/>
      <c r="AG3591" s="136"/>
      <c r="AH3591" s="136"/>
      <c r="AI3591" s="136"/>
    </row>
    <row r="3592" spans="1:35" ht="15" x14ac:dyDescent="0.25">
      <c r="A3592" s="133" t="s">
        <v>8113</v>
      </c>
      <c r="B3592" s="133" t="s">
        <v>8114</v>
      </c>
      <c r="C3592" s="133">
        <v>9</v>
      </c>
      <c r="D3592" s="133" t="s">
        <v>8055</v>
      </c>
      <c r="E3592" s="133">
        <v>900</v>
      </c>
      <c r="F3592" s="133" t="s">
        <v>8055</v>
      </c>
      <c r="G3592" s="133">
        <v>90000</v>
      </c>
      <c r="H3592" s="133" t="s">
        <v>8055</v>
      </c>
      <c r="I3592" s="133"/>
      <c r="J3592" s="133"/>
      <c r="K3592" s="133"/>
      <c r="L3592" s="135" t="str">
        <f t="shared" si="112"/>
        <v>GP</v>
      </c>
      <c r="M3592" s="131">
        <f t="shared" si="113"/>
        <v>0</v>
      </c>
      <c r="P3592" s="136"/>
      <c r="Q3592" s="136"/>
      <c r="R3592" s="136"/>
      <c r="S3592" s="136"/>
      <c r="T3592"/>
      <c r="U3592" s="136"/>
      <c r="V3592" s="136"/>
      <c r="W3592"/>
      <c r="X3592" s="136"/>
      <c r="Y3592" s="136"/>
      <c r="Z3592" s="136"/>
      <c r="AA3592" s="136"/>
      <c r="AB3592" s="136"/>
      <c r="AC3592" s="136"/>
      <c r="AD3592" s="136"/>
      <c r="AE3592" s="136"/>
      <c r="AF3592" s="136"/>
      <c r="AG3592" s="136"/>
      <c r="AH3592" s="136"/>
      <c r="AI3592" s="136"/>
    </row>
    <row r="3593" spans="1:35" ht="15" x14ac:dyDescent="0.25">
      <c r="A3593" s="133" t="s">
        <v>8115</v>
      </c>
      <c r="B3593" s="133" t="s">
        <v>8116</v>
      </c>
      <c r="C3593" s="133">
        <v>9</v>
      </c>
      <c r="D3593" s="133" t="s">
        <v>8055</v>
      </c>
      <c r="E3593" s="133">
        <v>900</v>
      </c>
      <c r="F3593" s="133" t="s">
        <v>8055</v>
      </c>
      <c r="G3593" s="133">
        <v>90000</v>
      </c>
      <c r="H3593" s="133" t="s">
        <v>8055</v>
      </c>
      <c r="I3593" s="133"/>
      <c r="J3593" s="133"/>
      <c r="K3593" s="133"/>
      <c r="L3593" s="135" t="str">
        <f t="shared" si="112"/>
        <v>GP</v>
      </c>
      <c r="M3593" s="131">
        <f t="shared" si="113"/>
        <v>0</v>
      </c>
      <c r="P3593" s="136"/>
      <c r="Q3593" s="136"/>
      <c r="R3593" s="136"/>
      <c r="S3593" s="136"/>
      <c r="T3593"/>
      <c r="U3593" s="136"/>
      <c r="V3593" s="136"/>
      <c r="W3593"/>
      <c r="X3593" s="136"/>
      <c r="Y3593" s="136"/>
      <c r="Z3593" s="136"/>
      <c r="AA3593" s="136"/>
      <c r="AB3593" s="136"/>
      <c r="AC3593" s="136"/>
      <c r="AD3593" s="136"/>
      <c r="AE3593" s="136"/>
      <c r="AF3593" s="136"/>
      <c r="AG3593" s="136"/>
      <c r="AH3593" s="136"/>
      <c r="AI3593" s="136"/>
    </row>
    <row r="3594" spans="1:35" ht="15" x14ac:dyDescent="0.25">
      <c r="A3594" s="133" t="s">
        <v>8117</v>
      </c>
      <c r="B3594" s="133" t="s">
        <v>8118</v>
      </c>
      <c r="C3594" s="133">
        <v>9</v>
      </c>
      <c r="D3594" s="133" t="s">
        <v>8055</v>
      </c>
      <c r="E3594" s="133">
        <v>900</v>
      </c>
      <c r="F3594" s="133" t="s">
        <v>8055</v>
      </c>
      <c r="G3594" s="133">
        <v>90000</v>
      </c>
      <c r="H3594" s="133" t="s">
        <v>8055</v>
      </c>
      <c r="I3594" s="133"/>
      <c r="J3594" s="133"/>
      <c r="K3594" s="133"/>
      <c r="L3594" s="135" t="str">
        <f t="shared" si="112"/>
        <v>GP</v>
      </c>
      <c r="M3594" s="131">
        <f t="shared" si="113"/>
        <v>0</v>
      </c>
      <c r="P3594" s="136"/>
      <c r="Q3594" s="136"/>
      <c r="R3594" s="136"/>
      <c r="S3594" s="136"/>
      <c r="T3594"/>
      <c r="U3594" s="136"/>
      <c r="V3594" s="136"/>
      <c r="W3594"/>
      <c r="X3594" s="136"/>
      <c r="Y3594" s="136"/>
      <c r="Z3594" s="136"/>
      <c r="AA3594" s="136"/>
      <c r="AB3594" s="136"/>
      <c r="AC3594" s="136"/>
      <c r="AD3594" s="136"/>
      <c r="AE3594" s="136"/>
      <c r="AF3594" s="136"/>
      <c r="AG3594" s="136"/>
      <c r="AH3594" s="136"/>
      <c r="AI3594" s="136"/>
    </row>
    <row r="3595" spans="1:35" ht="15" x14ac:dyDescent="0.25">
      <c r="A3595" s="133" t="s">
        <v>8119</v>
      </c>
      <c r="B3595" s="133" t="s">
        <v>8120</v>
      </c>
      <c r="C3595" s="133">
        <v>9</v>
      </c>
      <c r="D3595" s="133" t="s">
        <v>8055</v>
      </c>
      <c r="E3595" s="133">
        <v>900</v>
      </c>
      <c r="F3595" s="133" t="s">
        <v>8055</v>
      </c>
      <c r="G3595" s="133">
        <v>90000</v>
      </c>
      <c r="H3595" s="133" t="s">
        <v>8055</v>
      </c>
      <c r="I3595" s="133"/>
      <c r="J3595" s="133"/>
      <c r="K3595" s="133"/>
      <c r="L3595" s="135" t="str">
        <f t="shared" si="112"/>
        <v>GP</v>
      </c>
      <c r="M3595" s="131">
        <f t="shared" si="113"/>
        <v>0</v>
      </c>
      <c r="P3595" s="136"/>
      <c r="Q3595" s="136"/>
      <c r="R3595" s="136"/>
      <c r="S3595" s="136"/>
      <c r="T3595"/>
      <c r="U3595" s="136"/>
      <c r="V3595" s="136"/>
      <c r="W3595"/>
      <c r="X3595" s="136"/>
      <c r="Y3595" s="136"/>
      <c r="Z3595" s="136"/>
      <c r="AA3595" s="136"/>
      <c r="AB3595" s="136"/>
      <c r="AC3595" s="136"/>
      <c r="AD3595" s="136"/>
      <c r="AE3595" s="136"/>
      <c r="AF3595" s="136"/>
      <c r="AG3595" s="136"/>
      <c r="AH3595" s="136"/>
      <c r="AI3595" s="136"/>
    </row>
    <row r="3596" spans="1:35" ht="15" x14ac:dyDescent="0.25">
      <c r="A3596" s="133" t="s">
        <v>8121</v>
      </c>
      <c r="B3596" s="133" t="s">
        <v>8122</v>
      </c>
      <c r="C3596" s="133">
        <v>9</v>
      </c>
      <c r="D3596" s="133" t="s">
        <v>8055</v>
      </c>
      <c r="E3596" s="133">
        <v>900</v>
      </c>
      <c r="F3596" s="133" t="s">
        <v>8055</v>
      </c>
      <c r="G3596" s="133">
        <v>90000</v>
      </c>
      <c r="H3596" s="133" t="s">
        <v>8055</v>
      </c>
      <c r="I3596" s="133"/>
      <c r="J3596" s="133"/>
      <c r="K3596" s="133"/>
      <c r="L3596" s="135" t="str">
        <f t="shared" si="112"/>
        <v>GP</v>
      </c>
      <c r="M3596" s="131">
        <f t="shared" si="113"/>
        <v>0</v>
      </c>
      <c r="P3596" s="136"/>
      <c r="Q3596" s="136"/>
      <c r="R3596" s="136"/>
      <c r="S3596" s="136"/>
      <c r="T3596"/>
      <c r="U3596" s="136"/>
      <c r="V3596" s="136"/>
      <c r="W3596"/>
      <c r="X3596" s="136"/>
      <c r="Y3596" s="136"/>
      <c r="Z3596" s="136"/>
      <c r="AA3596" s="136"/>
      <c r="AB3596" s="136"/>
      <c r="AC3596" s="136"/>
      <c r="AD3596" s="136"/>
      <c r="AE3596" s="136"/>
      <c r="AF3596" s="136"/>
      <c r="AG3596" s="136"/>
      <c r="AH3596" s="136"/>
      <c r="AI3596" s="136"/>
    </row>
    <row r="3597" spans="1:35" ht="15" x14ac:dyDescent="0.25">
      <c r="A3597" s="133" t="s">
        <v>8123</v>
      </c>
      <c r="B3597" s="133" t="s">
        <v>8124</v>
      </c>
      <c r="C3597" s="133">
        <v>9</v>
      </c>
      <c r="D3597" s="133" t="s">
        <v>8055</v>
      </c>
      <c r="E3597" s="133">
        <v>900</v>
      </c>
      <c r="F3597" s="133" t="s">
        <v>8055</v>
      </c>
      <c r="G3597" s="133">
        <v>90000</v>
      </c>
      <c r="H3597" s="133" t="s">
        <v>8055</v>
      </c>
      <c r="I3597" s="133"/>
      <c r="J3597" s="133"/>
      <c r="K3597" s="133"/>
      <c r="L3597" s="135" t="str">
        <f t="shared" si="112"/>
        <v>GP</v>
      </c>
      <c r="M3597" s="131">
        <f t="shared" si="113"/>
        <v>0</v>
      </c>
      <c r="P3597" s="136"/>
      <c r="Q3597" s="136"/>
      <c r="R3597" s="136"/>
      <c r="S3597" s="136"/>
      <c r="T3597"/>
      <c r="U3597" s="136"/>
      <c r="V3597" s="136"/>
      <c r="W3597"/>
      <c r="X3597" s="136"/>
      <c r="Y3597" s="136"/>
      <c r="Z3597" s="136"/>
      <c r="AA3597" s="136"/>
      <c r="AB3597" s="136"/>
      <c r="AC3597" s="136"/>
      <c r="AD3597" s="136"/>
      <c r="AE3597" s="136"/>
      <c r="AF3597" s="136"/>
      <c r="AG3597" s="136"/>
      <c r="AH3597" s="136"/>
      <c r="AI3597" s="136"/>
    </row>
    <row r="3598" spans="1:35" ht="15" x14ac:dyDescent="0.25">
      <c r="A3598" s="133" t="s">
        <v>8125</v>
      </c>
      <c r="B3598" s="133" t="s">
        <v>8126</v>
      </c>
      <c r="C3598" s="133">
        <v>9</v>
      </c>
      <c r="D3598" s="133" t="s">
        <v>8055</v>
      </c>
      <c r="E3598" s="133">
        <v>900</v>
      </c>
      <c r="F3598" s="133" t="s">
        <v>8055</v>
      </c>
      <c r="G3598" s="133">
        <v>90000</v>
      </c>
      <c r="H3598" s="133" t="s">
        <v>8055</v>
      </c>
      <c r="I3598" s="133"/>
      <c r="J3598" s="133"/>
      <c r="K3598" s="133"/>
      <c r="L3598" s="135" t="str">
        <f t="shared" si="112"/>
        <v>GP</v>
      </c>
      <c r="M3598" s="131">
        <f t="shared" si="113"/>
        <v>0</v>
      </c>
      <c r="P3598" s="136"/>
      <c r="Q3598" s="136"/>
      <c r="R3598" s="136"/>
      <c r="S3598" s="136"/>
      <c r="T3598"/>
      <c r="U3598" s="136"/>
      <c r="V3598" s="136"/>
      <c r="W3598"/>
      <c r="X3598" s="136"/>
      <c r="Y3598" s="136"/>
      <c r="Z3598" s="136"/>
      <c r="AA3598" s="136"/>
      <c r="AB3598" s="136"/>
      <c r="AC3598" s="136"/>
      <c r="AD3598" s="136"/>
      <c r="AE3598" s="136"/>
      <c r="AF3598" s="136"/>
      <c r="AG3598" s="136"/>
      <c r="AH3598" s="136"/>
      <c r="AI3598" s="136"/>
    </row>
    <row r="3599" spans="1:35" ht="15" x14ac:dyDescent="0.25">
      <c r="A3599" s="133" t="s">
        <v>8127</v>
      </c>
      <c r="B3599" s="133" t="s">
        <v>8128</v>
      </c>
      <c r="C3599" s="133">
        <v>9</v>
      </c>
      <c r="D3599" s="133" t="s">
        <v>8055</v>
      </c>
      <c r="E3599" s="133">
        <v>900</v>
      </c>
      <c r="F3599" s="133" t="s">
        <v>8055</v>
      </c>
      <c r="G3599" s="133">
        <v>90000</v>
      </c>
      <c r="H3599" s="133" t="s">
        <v>8055</v>
      </c>
      <c r="I3599" s="133"/>
      <c r="J3599" s="133"/>
      <c r="K3599" s="133"/>
      <c r="L3599" s="135" t="str">
        <f t="shared" si="112"/>
        <v>GP</v>
      </c>
      <c r="M3599" s="131">
        <f t="shared" si="113"/>
        <v>0</v>
      </c>
      <c r="P3599" s="136"/>
      <c r="Q3599" s="136"/>
      <c r="R3599" s="136"/>
      <c r="S3599" s="136"/>
      <c r="T3599"/>
      <c r="U3599" s="136"/>
      <c r="V3599" s="136"/>
      <c r="W3599"/>
      <c r="X3599" s="136"/>
      <c r="Y3599" s="136"/>
      <c r="Z3599" s="136"/>
      <c r="AA3599" s="136"/>
      <c r="AB3599" s="136"/>
      <c r="AC3599" s="136"/>
      <c r="AD3599" s="136"/>
      <c r="AE3599" s="136"/>
      <c r="AF3599" s="136"/>
      <c r="AG3599" s="136"/>
      <c r="AH3599" s="136"/>
      <c r="AI3599" s="136"/>
    </row>
    <row r="3600" spans="1:35" ht="15" x14ac:dyDescent="0.25">
      <c r="A3600" s="133" t="s">
        <v>8129</v>
      </c>
      <c r="B3600" s="133" t="s">
        <v>8130</v>
      </c>
      <c r="C3600" s="133">
        <v>9</v>
      </c>
      <c r="D3600" s="133" t="s">
        <v>8055</v>
      </c>
      <c r="E3600" s="133">
        <v>900</v>
      </c>
      <c r="F3600" s="133" t="s">
        <v>8055</v>
      </c>
      <c r="G3600" s="133">
        <v>90000</v>
      </c>
      <c r="H3600" s="133" t="s">
        <v>8055</v>
      </c>
      <c r="I3600" s="133"/>
      <c r="J3600" s="133"/>
      <c r="K3600" s="133"/>
      <c r="L3600" s="135" t="str">
        <f t="shared" si="112"/>
        <v>GP</v>
      </c>
      <c r="M3600" s="131">
        <f t="shared" si="113"/>
        <v>0</v>
      </c>
      <c r="P3600" s="136"/>
      <c r="Q3600" s="136"/>
      <c r="R3600" s="136"/>
      <c r="S3600" s="136"/>
      <c r="T3600"/>
      <c r="U3600" s="136"/>
      <c r="V3600" s="136"/>
      <c r="W3600"/>
      <c r="X3600" s="136"/>
      <c r="Y3600" s="136"/>
      <c r="Z3600" s="136"/>
      <c r="AA3600" s="136"/>
      <c r="AB3600" s="136"/>
      <c r="AC3600" s="136"/>
      <c r="AD3600" s="136"/>
      <c r="AE3600" s="136"/>
      <c r="AF3600" s="136"/>
      <c r="AG3600" s="136"/>
      <c r="AH3600" s="136"/>
      <c r="AI3600" s="136"/>
    </row>
    <row r="3601" spans="1:35" ht="30" x14ac:dyDescent="0.25">
      <c r="A3601" s="133" t="s">
        <v>8131</v>
      </c>
      <c r="B3601" s="133" t="s">
        <v>8132</v>
      </c>
      <c r="C3601" s="133">
        <v>9</v>
      </c>
      <c r="D3601" s="133" t="s">
        <v>8055</v>
      </c>
      <c r="E3601" s="133">
        <v>900</v>
      </c>
      <c r="F3601" s="133" t="s">
        <v>8055</v>
      </c>
      <c r="G3601" s="133">
        <v>90000</v>
      </c>
      <c r="H3601" s="133" t="s">
        <v>8055</v>
      </c>
      <c r="I3601" s="133"/>
      <c r="J3601" s="133"/>
      <c r="K3601" s="133"/>
      <c r="L3601" s="135" t="str">
        <f t="shared" si="112"/>
        <v>GP</v>
      </c>
      <c r="M3601" s="131">
        <f t="shared" si="113"/>
        <v>0</v>
      </c>
      <c r="P3601" s="136"/>
      <c r="Q3601" s="136"/>
      <c r="R3601" s="136"/>
      <c r="S3601" s="136"/>
      <c r="T3601"/>
      <c r="U3601" s="136"/>
      <c r="V3601" s="136"/>
      <c r="W3601"/>
      <c r="X3601" s="136"/>
      <c r="Y3601" s="136"/>
      <c r="Z3601" s="136"/>
      <c r="AA3601" s="136"/>
      <c r="AB3601" s="136"/>
      <c r="AC3601" s="136"/>
      <c r="AD3601" s="136"/>
      <c r="AE3601" s="136"/>
      <c r="AF3601" s="136"/>
      <c r="AG3601" s="136"/>
      <c r="AH3601" s="136"/>
      <c r="AI3601" s="136"/>
    </row>
    <row r="3602" spans="1:35" ht="30" x14ac:dyDescent="0.25">
      <c r="A3602" s="133" t="s">
        <v>8133</v>
      </c>
      <c r="B3602" s="133" t="s">
        <v>8134</v>
      </c>
      <c r="C3602" s="133">
        <v>9</v>
      </c>
      <c r="D3602" s="133" t="s">
        <v>8055</v>
      </c>
      <c r="E3602" s="133">
        <v>900</v>
      </c>
      <c r="F3602" s="133" t="s">
        <v>8055</v>
      </c>
      <c r="G3602" s="133">
        <v>90000</v>
      </c>
      <c r="H3602" s="133" t="s">
        <v>8055</v>
      </c>
      <c r="I3602" s="133"/>
      <c r="J3602" s="133"/>
      <c r="K3602" s="133"/>
      <c r="L3602" s="135" t="str">
        <f t="shared" si="112"/>
        <v>GP</v>
      </c>
      <c r="M3602" s="131">
        <f t="shared" si="113"/>
        <v>0</v>
      </c>
      <c r="P3602" s="136"/>
      <c r="Q3602" s="136"/>
      <c r="R3602" s="136"/>
      <c r="S3602" s="136"/>
      <c r="T3602"/>
      <c r="U3602" s="136"/>
      <c r="V3602" s="136"/>
      <c r="W3602"/>
      <c r="X3602" s="136"/>
      <c r="Y3602" s="136"/>
      <c r="Z3602" s="136"/>
      <c r="AA3602" s="136"/>
      <c r="AB3602" s="136"/>
      <c r="AC3602" s="136"/>
      <c r="AD3602" s="136"/>
      <c r="AE3602" s="136"/>
      <c r="AF3602" s="136"/>
      <c r="AG3602" s="136"/>
      <c r="AH3602" s="136"/>
      <c r="AI3602" s="136"/>
    </row>
    <row r="3603" spans="1:35" ht="30" x14ac:dyDescent="0.25">
      <c r="A3603" s="133" t="s">
        <v>8135</v>
      </c>
      <c r="B3603" s="133" t="s">
        <v>8136</v>
      </c>
      <c r="C3603" s="133">
        <v>9</v>
      </c>
      <c r="D3603" s="133" t="s">
        <v>8055</v>
      </c>
      <c r="E3603" s="133">
        <v>900</v>
      </c>
      <c r="F3603" s="133" t="s">
        <v>8055</v>
      </c>
      <c r="G3603" s="133">
        <v>90000</v>
      </c>
      <c r="H3603" s="133" t="s">
        <v>8055</v>
      </c>
      <c r="I3603" s="133"/>
      <c r="J3603" s="133"/>
      <c r="K3603" s="133"/>
      <c r="L3603" s="135" t="str">
        <f t="shared" si="112"/>
        <v>GP</v>
      </c>
      <c r="M3603" s="131">
        <f t="shared" si="113"/>
        <v>0</v>
      </c>
      <c r="P3603" s="136"/>
      <c r="Q3603" s="136"/>
      <c r="R3603" s="136"/>
      <c r="S3603" s="136"/>
      <c r="T3603"/>
      <c r="U3603" s="136"/>
      <c r="V3603" s="136"/>
      <c r="W3603"/>
      <c r="X3603" s="136"/>
      <c r="Y3603" s="136"/>
      <c r="Z3603" s="136"/>
      <c r="AA3603" s="136"/>
      <c r="AB3603" s="136"/>
      <c r="AC3603" s="136"/>
      <c r="AD3603" s="136"/>
      <c r="AE3603" s="136"/>
      <c r="AF3603" s="136"/>
      <c r="AG3603" s="136"/>
      <c r="AH3603" s="136"/>
      <c r="AI3603" s="136"/>
    </row>
    <row r="3604" spans="1:35" ht="15" x14ac:dyDescent="0.25">
      <c r="A3604" s="133" t="s">
        <v>8137</v>
      </c>
      <c r="B3604" s="133" t="s">
        <v>8138</v>
      </c>
      <c r="C3604" s="133">
        <v>9</v>
      </c>
      <c r="D3604" s="133" t="s">
        <v>8055</v>
      </c>
      <c r="E3604" s="133">
        <v>900</v>
      </c>
      <c r="F3604" s="133" t="s">
        <v>8055</v>
      </c>
      <c r="G3604" s="133">
        <v>90000</v>
      </c>
      <c r="H3604" s="133" t="s">
        <v>8055</v>
      </c>
      <c r="I3604" s="133"/>
      <c r="J3604" s="133"/>
      <c r="K3604" s="133"/>
      <c r="L3604" s="135" t="str">
        <f t="shared" si="112"/>
        <v>GP</v>
      </c>
      <c r="M3604" s="131">
        <f t="shared" si="113"/>
        <v>0</v>
      </c>
      <c r="P3604" s="136"/>
      <c r="Q3604" s="136"/>
      <c r="R3604" s="136"/>
      <c r="S3604" s="136"/>
      <c r="T3604"/>
      <c r="U3604" s="136"/>
      <c r="V3604" s="136"/>
      <c r="W3604"/>
      <c r="X3604" s="136"/>
      <c r="Y3604" s="136"/>
      <c r="Z3604" s="136"/>
      <c r="AA3604" s="136"/>
      <c r="AB3604" s="136"/>
      <c r="AC3604" s="136"/>
      <c r="AD3604" s="136"/>
      <c r="AE3604" s="136"/>
      <c r="AF3604" s="136"/>
      <c r="AG3604" s="136"/>
      <c r="AH3604" s="136"/>
      <c r="AI3604" s="136"/>
    </row>
    <row r="3605" spans="1:35" ht="15" x14ac:dyDescent="0.25">
      <c r="A3605" s="133" t="s">
        <v>8139</v>
      </c>
      <c r="B3605" s="133" t="s">
        <v>8140</v>
      </c>
      <c r="C3605" s="133">
        <v>9</v>
      </c>
      <c r="D3605" s="133" t="s">
        <v>8055</v>
      </c>
      <c r="E3605" s="133">
        <v>900</v>
      </c>
      <c r="F3605" s="133" t="s">
        <v>8055</v>
      </c>
      <c r="G3605" s="133">
        <v>90000</v>
      </c>
      <c r="H3605" s="133" t="s">
        <v>8055</v>
      </c>
      <c r="I3605" s="133"/>
      <c r="J3605" s="133"/>
      <c r="K3605" s="133"/>
      <c r="L3605" s="135" t="str">
        <f t="shared" si="112"/>
        <v>GP</v>
      </c>
      <c r="M3605" s="131">
        <f t="shared" si="113"/>
        <v>0</v>
      </c>
      <c r="P3605" s="136"/>
      <c r="Q3605" s="136"/>
      <c r="R3605" s="136"/>
      <c r="S3605" s="136"/>
      <c r="T3605"/>
      <c r="U3605" s="136"/>
      <c r="V3605" s="136"/>
      <c r="W3605"/>
      <c r="X3605" s="136"/>
      <c r="Y3605" s="136"/>
      <c r="Z3605" s="136"/>
      <c r="AA3605" s="136"/>
      <c r="AB3605" s="136"/>
      <c r="AC3605" s="136"/>
      <c r="AD3605" s="136"/>
      <c r="AE3605" s="136"/>
      <c r="AF3605" s="136"/>
      <c r="AG3605" s="136"/>
      <c r="AH3605" s="136"/>
      <c r="AI3605" s="136"/>
    </row>
    <row r="3606" spans="1:35" ht="15" x14ac:dyDescent="0.25">
      <c r="A3606" s="133" t="s">
        <v>8141</v>
      </c>
      <c r="B3606" s="133" t="s">
        <v>8142</v>
      </c>
      <c r="C3606" s="133">
        <v>9</v>
      </c>
      <c r="D3606" s="133" t="s">
        <v>8055</v>
      </c>
      <c r="E3606" s="133">
        <v>900</v>
      </c>
      <c r="F3606" s="133" t="s">
        <v>8055</v>
      </c>
      <c r="G3606" s="133">
        <v>90000</v>
      </c>
      <c r="H3606" s="133" t="s">
        <v>8055</v>
      </c>
      <c r="I3606" s="133"/>
      <c r="J3606" s="133"/>
      <c r="K3606" s="133"/>
      <c r="L3606" s="135" t="str">
        <f t="shared" si="112"/>
        <v>GP</v>
      </c>
      <c r="M3606" s="131">
        <f t="shared" si="113"/>
        <v>0</v>
      </c>
      <c r="P3606" s="136"/>
      <c r="Q3606" s="136"/>
      <c r="R3606" s="136"/>
      <c r="S3606" s="136"/>
      <c r="T3606"/>
      <c r="U3606" s="136"/>
      <c r="V3606" s="136"/>
      <c r="W3606"/>
      <c r="X3606" s="136"/>
      <c r="Y3606" s="136"/>
      <c r="Z3606" s="136"/>
      <c r="AA3606" s="136"/>
      <c r="AB3606" s="136"/>
      <c r="AC3606" s="136"/>
      <c r="AD3606" s="136"/>
      <c r="AE3606" s="136"/>
      <c r="AF3606" s="136"/>
      <c r="AG3606" s="136"/>
      <c r="AH3606" s="136"/>
      <c r="AI3606" s="136"/>
    </row>
    <row r="3607" spans="1:35" ht="15" x14ac:dyDescent="0.25">
      <c r="A3607" s="133" t="s">
        <v>8143</v>
      </c>
      <c r="B3607" s="133" t="s">
        <v>8144</v>
      </c>
      <c r="C3607" s="133">
        <v>9</v>
      </c>
      <c r="D3607" s="133" t="s">
        <v>8055</v>
      </c>
      <c r="E3607" s="133">
        <v>900</v>
      </c>
      <c r="F3607" s="133" t="s">
        <v>8055</v>
      </c>
      <c r="G3607" s="133">
        <v>90000</v>
      </c>
      <c r="H3607" s="133" t="s">
        <v>8055</v>
      </c>
      <c r="I3607" s="133"/>
      <c r="J3607" s="133"/>
      <c r="K3607" s="133"/>
      <c r="L3607" s="135" t="str">
        <f t="shared" si="112"/>
        <v>GP</v>
      </c>
      <c r="M3607" s="131">
        <f t="shared" si="113"/>
        <v>0</v>
      </c>
      <c r="P3607" s="136"/>
      <c r="Q3607" s="136"/>
      <c r="R3607" s="136"/>
      <c r="S3607" s="136"/>
      <c r="T3607"/>
      <c r="U3607" s="136"/>
      <c r="V3607" s="136"/>
      <c r="W3607"/>
      <c r="X3607" s="136"/>
      <c r="Y3607" s="136"/>
      <c r="Z3607" s="136"/>
      <c r="AA3607" s="136"/>
      <c r="AB3607" s="136"/>
      <c r="AC3607" s="136"/>
      <c r="AD3607" s="136"/>
      <c r="AE3607" s="136"/>
      <c r="AF3607" s="136"/>
      <c r="AG3607" s="136"/>
      <c r="AH3607" s="136"/>
      <c r="AI3607" s="136"/>
    </row>
    <row r="3608" spans="1:35" ht="15" x14ac:dyDescent="0.25">
      <c r="A3608" s="133" t="s">
        <v>8145</v>
      </c>
      <c r="B3608" s="133" t="s">
        <v>8146</v>
      </c>
      <c r="C3608" s="133">
        <v>9</v>
      </c>
      <c r="D3608" s="133" t="s">
        <v>8055</v>
      </c>
      <c r="E3608" s="133">
        <v>900</v>
      </c>
      <c r="F3608" s="133" t="s">
        <v>8055</v>
      </c>
      <c r="G3608" s="133">
        <v>90000</v>
      </c>
      <c r="H3608" s="133" t="s">
        <v>8055</v>
      </c>
      <c r="I3608" s="133"/>
      <c r="J3608" s="133"/>
      <c r="K3608" s="133"/>
      <c r="L3608" s="135" t="str">
        <f t="shared" si="112"/>
        <v>GP</v>
      </c>
      <c r="M3608" s="131">
        <f t="shared" si="113"/>
        <v>0</v>
      </c>
      <c r="P3608" s="136"/>
      <c r="Q3608" s="136"/>
      <c r="R3608" s="136"/>
      <c r="S3608" s="136"/>
      <c r="T3608"/>
      <c r="U3608" s="136"/>
      <c r="V3608" s="136"/>
      <c r="W3608"/>
      <c r="X3608" s="136"/>
      <c r="Y3608" s="136"/>
      <c r="Z3608" s="136"/>
      <c r="AA3608" s="136"/>
      <c r="AB3608" s="136"/>
      <c r="AC3608" s="136"/>
      <c r="AD3608" s="136"/>
      <c r="AE3608" s="136"/>
      <c r="AF3608" s="136"/>
      <c r="AG3608" s="136"/>
      <c r="AH3608" s="136"/>
      <c r="AI3608" s="136"/>
    </row>
    <row r="3609" spans="1:35" ht="15" x14ac:dyDescent="0.25">
      <c r="A3609" s="133" t="s">
        <v>8147</v>
      </c>
      <c r="B3609" s="133" t="s">
        <v>8148</v>
      </c>
      <c r="C3609" s="133">
        <v>9</v>
      </c>
      <c r="D3609" s="133" t="s">
        <v>8055</v>
      </c>
      <c r="E3609" s="133">
        <v>900</v>
      </c>
      <c r="F3609" s="133" t="s">
        <v>8055</v>
      </c>
      <c r="G3609" s="133">
        <v>90000</v>
      </c>
      <c r="H3609" s="133" t="s">
        <v>8055</v>
      </c>
      <c r="I3609" s="133"/>
      <c r="J3609" s="133"/>
      <c r="K3609" s="133"/>
      <c r="L3609" s="135" t="str">
        <f t="shared" si="112"/>
        <v>GP</v>
      </c>
      <c r="M3609" s="131">
        <f t="shared" si="113"/>
        <v>0</v>
      </c>
      <c r="P3609" s="136"/>
      <c r="Q3609" s="136"/>
      <c r="R3609" s="136"/>
      <c r="S3609" s="136"/>
      <c r="T3609"/>
      <c r="U3609" s="136"/>
      <c r="V3609" s="136"/>
      <c r="W3609"/>
      <c r="X3609" s="136"/>
      <c r="Y3609" s="136"/>
      <c r="Z3609" s="136"/>
      <c r="AA3609" s="136"/>
      <c r="AB3609" s="136"/>
      <c r="AC3609" s="136"/>
      <c r="AD3609" s="136"/>
      <c r="AE3609" s="136"/>
      <c r="AF3609" s="136"/>
      <c r="AG3609" s="136"/>
      <c r="AH3609" s="136"/>
      <c r="AI3609" s="136"/>
    </row>
    <row r="3610" spans="1:35" ht="30" x14ac:dyDescent="0.25">
      <c r="A3610" s="133" t="s">
        <v>8149</v>
      </c>
      <c r="B3610" s="133" t="s">
        <v>8150</v>
      </c>
      <c r="C3610" s="133">
        <v>9</v>
      </c>
      <c r="D3610" s="133" t="s">
        <v>8055</v>
      </c>
      <c r="E3610" s="133">
        <v>900</v>
      </c>
      <c r="F3610" s="133" t="s">
        <v>8055</v>
      </c>
      <c r="G3610" s="133">
        <v>90000</v>
      </c>
      <c r="H3610" s="133" t="s">
        <v>8055</v>
      </c>
      <c r="I3610" s="133"/>
      <c r="J3610" s="133"/>
      <c r="K3610" s="133"/>
      <c r="L3610" s="135" t="str">
        <f t="shared" si="112"/>
        <v>GP</v>
      </c>
      <c r="M3610" s="131">
        <f t="shared" si="113"/>
        <v>0</v>
      </c>
      <c r="P3610" s="136"/>
      <c r="Q3610" s="136"/>
      <c r="R3610" s="136"/>
      <c r="S3610" s="136"/>
      <c r="T3610"/>
      <c r="U3610" s="136"/>
      <c r="V3610" s="136"/>
      <c r="W3610"/>
      <c r="X3610" s="136"/>
      <c r="Y3610" s="136"/>
      <c r="Z3610" s="136"/>
      <c r="AA3610" s="136"/>
      <c r="AB3610" s="136"/>
      <c r="AC3610" s="136"/>
      <c r="AD3610" s="136"/>
      <c r="AE3610" s="136"/>
      <c r="AF3610" s="136"/>
      <c r="AG3610" s="136"/>
      <c r="AH3610" s="136"/>
      <c r="AI3610" s="136"/>
    </row>
    <row r="3611" spans="1:35" ht="15" x14ac:dyDescent="0.25">
      <c r="A3611" s="133" t="s">
        <v>8151</v>
      </c>
      <c r="B3611" s="133" t="s">
        <v>8152</v>
      </c>
      <c r="C3611" s="133">
        <v>9</v>
      </c>
      <c r="D3611" s="133" t="s">
        <v>8055</v>
      </c>
      <c r="E3611" s="133">
        <v>900</v>
      </c>
      <c r="F3611" s="133" t="s">
        <v>8055</v>
      </c>
      <c r="G3611" s="133">
        <v>90000</v>
      </c>
      <c r="H3611" s="133" t="s">
        <v>8055</v>
      </c>
      <c r="I3611" s="133"/>
      <c r="J3611" s="133"/>
      <c r="K3611" s="133"/>
      <c r="L3611" s="135" t="str">
        <f t="shared" si="112"/>
        <v>GP</v>
      </c>
      <c r="M3611" s="131">
        <f t="shared" si="113"/>
        <v>0</v>
      </c>
      <c r="P3611" s="136"/>
      <c r="Q3611" s="136"/>
      <c r="R3611" s="136"/>
      <c r="S3611" s="136"/>
      <c r="T3611"/>
      <c r="U3611" s="136"/>
      <c r="V3611" s="136"/>
      <c r="W3611"/>
      <c r="X3611" s="136"/>
      <c r="Y3611" s="136"/>
      <c r="Z3611" s="136"/>
      <c r="AA3611" s="136"/>
      <c r="AB3611" s="136"/>
      <c r="AC3611" s="136"/>
      <c r="AD3611" s="136"/>
      <c r="AE3611" s="136"/>
      <c r="AF3611" s="136"/>
      <c r="AG3611" s="136"/>
      <c r="AH3611" s="136"/>
      <c r="AI3611" s="136"/>
    </row>
    <row r="3612" spans="1:35" ht="15" x14ac:dyDescent="0.25">
      <c r="A3612" s="133" t="s">
        <v>8153</v>
      </c>
      <c r="B3612" s="133" t="s">
        <v>8154</v>
      </c>
      <c r="C3612" s="133">
        <v>9</v>
      </c>
      <c r="D3612" s="133" t="s">
        <v>8055</v>
      </c>
      <c r="E3612" s="133">
        <v>900</v>
      </c>
      <c r="F3612" s="133" t="s">
        <v>8055</v>
      </c>
      <c r="G3612" s="133">
        <v>90000</v>
      </c>
      <c r="H3612" s="133" t="s">
        <v>8055</v>
      </c>
      <c r="I3612" s="133"/>
      <c r="J3612" s="133"/>
      <c r="K3612" s="133"/>
      <c r="L3612" s="135" t="str">
        <f t="shared" si="112"/>
        <v>GP</v>
      </c>
      <c r="M3612" s="131">
        <f t="shared" si="113"/>
        <v>0</v>
      </c>
      <c r="P3612" s="136"/>
      <c r="Q3612" s="136"/>
      <c r="R3612" s="136"/>
      <c r="S3612" s="136"/>
      <c r="T3612"/>
      <c r="U3612" s="136"/>
      <c r="V3612" s="136"/>
      <c r="W3612"/>
      <c r="X3612" s="136"/>
      <c r="Y3612" s="136"/>
      <c r="Z3612" s="136"/>
      <c r="AA3612" s="136"/>
      <c r="AB3612" s="136"/>
      <c r="AC3612" s="136"/>
      <c r="AD3612" s="136"/>
      <c r="AE3612" s="136"/>
      <c r="AF3612" s="136"/>
      <c r="AG3612" s="136"/>
      <c r="AH3612" s="136"/>
      <c r="AI3612" s="136"/>
    </row>
    <row r="3613" spans="1:35" ht="30" x14ac:dyDescent="0.25">
      <c r="A3613" s="133" t="s">
        <v>8155</v>
      </c>
      <c r="B3613" s="133" t="s">
        <v>8156</v>
      </c>
      <c r="C3613" s="133">
        <v>9</v>
      </c>
      <c r="D3613" s="133" t="s">
        <v>8055</v>
      </c>
      <c r="E3613" s="133">
        <v>900</v>
      </c>
      <c r="F3613" s="133" t="s">
        <v>8055</v>
      </c>
      <c r="G3613" s="133">
        <v>90000</v>
      </c>
      <c r="H3613" s="133" t="s">
        <v>8055</v>
      </c>
      <c r="I3613" s="133"/>
      <c r="J3613" s="133"/>
      <c r="K3613" s="133"/>
      <c r="L3613" s="135" t="str">
        <f t="shared" si="112"/>
        <v>GP</v>
      </c>
      <c r="M3613" s="131">
        <f t="shared" si="113"/>
        <v>0</v>
      </c>
      <c r="P3613" s="136"/>
      <c r="Q3613" s="136"/>
      <c r="R3613" s="136"/>
      <c r="S3613" s="136"/>
      <c r="T3613"/>
      <c r="U3613" s="136"/>
      <c r="V3613" s="136"/>
      <c r="W3613"/>
      <c r="X3613" s="136"/>
      <c r="Y3613" s="136"/>
      <c r="Z3613" s="136"/>
      <c r="AA3613" s="136"/>
      <c r="AB3613" s="136"/>
      <c r="AC3613" s="136"/>
      <c r="AD3613" s="136"/>
      <c r="AE3613" s="136"/>
      <c r="AF3613" s="136"/>
      <c r="AG3613" s="136"/>
      <c r="AH3613" s="136"/>
      <c r="AI3613" s="136"/>
    </row>
    <row r="3614" spans="1:35" ht="15" x14ac:dyDescent="0.25">
      <c r="A3614" s="133" t="s">
        <v>8157</v>
      </c>
      <c r="B3614" s="133" t="s">
        <v>8158</v>
      </c>
      <c r="C3614" s="133">
        <v>9</v>
      </c>
      <c r="D3614" s="133" t="s">
        <v>8055</v>
      </c>
      <c r="E3614" s="133">
        <v>900</v>
      </c>
      <c r="F3614" s="133" t="s">
        <v>8055</v>
      </c>
      <c r="G3614" s="133">
        <v>90000</v>
      </c>
      <c r="H3614" s="133" t="s">
        <v>8055</v>
      </c>
      <c r="I3614" s="133"/>
      <c r="J3614" s="133"/>
      <c r="K3614" s="133"/>
      <c r="L3614" s="135" t="str">
        <f t="shared" si="112"/>
        <v>GP</v>
      </c>
      <c r="M3614" s="131">
        <f t="shared" si="113"/>
        <v>0</v>
      </c>
      <c r="P3614" s="136"/>
      <c r="Q3614" s="136"/>
      <c r="R3614" s="136"/>
      <c r="S3614" s="136"/>
      <c r="T3614"/>
      <c r="U3614" s="136"/>
      <c r="V3614" s="136"/>
      <c r="W3614"/>
      <c r="X3614" s="136"/>
      <c r="Y3614" s="136"/>
      <c r="Z3614" s="136"/>
      <c r="AA3614" s="136"/>
      <c r="AB3614" s="136"/>
      <c r="AC3614" s="136"/>
      <c r="AD3614" s="136"/>
      <c r="AE3614" s="136"/>
      <c r="AF3614" s="136"/>
      <c r="AG3614" s="136"/>
      <c r="AH3614" s="136"/>
      <c r="AI3614" s="136"/>
    </row>
    <row r="3615" spans="1:35" x14ac:dyDescent="0.2">
      <c r="A3615" s="151"/>
      <c r="B3615" s="136"/>
      <c r="C3615" s="136"/>
      <c r="D3615" s="136"/>
      <c r="E3615" s="136"/>
      <c r="F3615" s="136"/>
      <c r="G3615" s="136"/>
      <c r="H3615" s="136"/>
      <c r="K3615" s="136"/>
      <c r="L3615" s="135" t="e">
        <f t="shared" si="112"/>
        <v>#N/A</v>
      </c>
      <c r="M3615" s="131" t="e">
        <f t="shared" si="113"/>
        <v>#N/A</v>
      </c>
      <c r="P3615" s="136"/>
      <c r="Q3615" s="136"/>
      <c r="R3615" s="136"/>
      <c r="S3615" s="136"/>
      <c r="U3615" s="136"/>
      <c r="V3615" s="136"/>
      <c r="W3615" s="136"/>
      <c r="X3615" s="136"/>
      <c r="Y3615" s="136"/>
      <c r="Z3615" s="136"/>
      <c r="AA3615" s="136"/>
      <c r="AB3615" s="136"/>
      <c r="AC3615" s="136"/>
      <c r="AD3615" s="136"/>
      <c r="AE3615" s="136"/>
      <c r="AF3615" s="136"/>
      <c r="AG3615" s="136"/>
      <c r="AH3615" s="136"/>
      <c r="AI3615" s="136"/>
    </row>
    <row r="3616" spans="1:35" x14ac:dyDescent="0.2">
      <c r="A3616" s="151"/>
      <c r="B3616" s="136"/>
      <c r="C3616" s="136"/>
      <c r="D3616" s="136"/>
      <c r="E3616" s="136"/>
      <c r="F3616" s="136"/>
      <c r="G3616" s="136"/>
      <c r="H3616" s="136"/>
      <c r="I3616" s="136"/>
      <c r="J3616" s="136"/>
      <c r="L3616" s="135" t="e">
        <f t="shared" si="112"/>
        <v>#N/A</v>
      </c>
      <c r="M3616" s="131" t="e">
        <f t="shared" si="113"/>
        <v>#N/A</v>
      </c>
      <c r="P3616" s="136"/>
      <c r="Q3616" s="136"/>
      <c r="R3616" s="136"/>
      <c r="S3616" s="136"/>
      <c r="U3616" s="136"/>
      <c r="V3616" s="136"/>
      <c r="W3616" s="136"/>
      <c r="X3616" s="136"/>
      <c r="Y3616" s="136"/>
      <c r="Z3616" s="136"/>
      <c r="AA3616" s="136"/>
      <c r="AB3616" s="136"/>
      <c r="AC3616" s="136"/>
      <c r="AD3616" s="136"/>
      <c r="AE3616" s="136"/>
      <c r="AF3616" s="136"/>
      <c r="AG3616" s="136"/>
      <c r="AH3616" s="136"/>
      <c r="AI3616" s="136"/>
    </row>
    <row r="3617" spans="1:35" x14ac:dyDescent="0.2">
      <c r="A3617" s="151"/>
      <c r="B3617" s="136"/>
      <c r="C3617" s="136"/>
      <c r="D3617" s="136"/>
      <c r="E3617" s="136"/>
      <c r="F3617" s="136"/>
      <c r="G3617" s="136"/>
      <c r="H3617" s="136"/>
      <c r="L3617" s="135" t="e">
        <f t="shared" si="112"/>
        <v>#N/A</v>
      </c>
      <c r="M3617" s="131" t="e">
        <f t="shared" si="113"/>
        <v>#N/A</v>
      </c>
      <c r="P3617" s="136"/>
      <c r="Q3617" s="136"/>
      <c r="R3617" s="136"/>
      <c r="S3617" s="136"/>
      <c r="U3617" s="136"/>
      <c r="V3617" s="136"/>
      <c r="W3617" s="136"/>
      <c r="X3617" s="136"/>
      <c r="Y3617" s="136"/>
      <c r="Z3617" s="136"/>
      <c r="AA3617" s="136"/>
      <c r="AB3617" s="136"/>
      <c r="AC3617" s="136"/>
      <c r="AD3617" s="136"/>
      <c r="AE3617" s="136"/>
      <c r="AF3617" s="136"/>
      <c r="AG3617" s="136"/>
      <c r="AH3617" s="136"/>
      <c r="AI3617" s="136"/>
    </row>
    <row r="3618" spans="1:35" x14ac:dyDescent="0.2">
      <c r="A3618" s="151"/>
      <c r="B3618" s="136"/>
      <c r="C3618" s="136"/>
      <c r="D3618" s="136"/>
      <c r="E3618" s="136"/>
      <c r="F3618" s="136"/>
      <c r="G3618" s="136"/>
      <c r="H3618" s="136"/>
      <c r="L3618" s="135" t="e">
        <f t="shared" si="112"/>
        <v>#N/A</v>
      </c>
      <c r="M3618" s="131" t="e">
        <f t="shared" si="113"/>
        <v>#N/A</v>
      </c>
      <c r="P3618" s="136"/>
      <c r="Q3618" s="136"/>
      <c r="R3618" s="136"/>
      <c r="S3618" s="136"/>
      <c r="U3618" s="136"/>
      <c r="V3618" s="136"/>
      <c r="W3618" s="136"/>
      <c r="X3618" s="136"/>
      <c r="Y3618" s="136"/>
      <c r="Z3618" s="136"/>
      <c r="AA3618" s="136"/>
      <c r="AB3618" s="136"/>
      <c r="AC3618" s="136"/>
      <c r="AD3618" s="136"/>
      <c r="AE3618" s="136"/>
      <c r="AF3618" s="136"/>
      <c r="AG3618" s="136"/>
      <c r="AH3618" s="136"/>
      <c r="AI3618" s="136"/>
    </row>
    <row r="3619" spans="1:35" x14ac:dyDescent="0.2">
      <c r="A3619" s="151"/>
      <c r="B3619" s="136"/>
      <c r="C3619" s="136"/>
      <c r="D3619" s="136"/>
      <c r="E3619" s="136"/>
      <c r="F3619" s="136"/>
      <c r="G3619" s="136"/>
      <c r="H3619" s="136"/>
      <c r="L3619" s="135" t="e">
        <f t="shared" si="112"/>
        <v>#N/A</v>
      </c>
      <c r="M3619" s="131" t="e">
        <f t="shared" si="113"/>
        <v>#N/A</v>
      </c>
      <c r="P3619" s="136"/>
      <c r="Q3619" s="136"/>
      <c r="R3619" s="136"/>
      <c r="S3619" s="136"/>
      <c r="U3619" s="136"/>
      <c r="V3619" s="136"/>
      <c r="W3619" s="136"/>
      <c r="X3619" s="136"/>
      <c r="Y3619" s="136"/>
      <c r="Z3619" s="136"/>
      <c r="AA3619" s="136"/>
      <c r="AB3619" s="136"/>
      <c r="AC3619" s="136"/>
      <c r="AD3619" s="136"/>
      <c r="AE3619" s="136"/>
      <c r="AF3619" s="136"/>
      <c r="AG3619" s="136"/>
      <c r="AH3619" s="136"/>
      <c r="AI3619" s="136"/>
    </row>
    <row r="3620" spans="1:35" x14ac:dyDescent="0.2">
      <c r="A3620" s="151"/>
      <c r="B3620" s="136"/>
      <c r="C3620" s="136"/>
      <c r="D3620" s="136"/>
      <c r="E3620" s="136"/>
      <c r="F3620" s="136"/>
      <c r="G3620" s="136"/>
      <c r="H3620" s="136"/>
      <c r="L3620" s="135" t="e">
        <f t="shared" si="112"/>
        <v>#N/A</v>
      </c>
      <c r="M3620" s="131" t="e">
        <f t="shared" si="113"/>
        <v>#N/A</v>
      </c>
      <c r="P3620" s="136"/>
      <c r="Q3620" s="136"/>
      <c r="R3620" s="136"/>
      <c r="S3620" s="136"/>
      <c r="U3620" s="136"/>
      <c r="V3620" s="136"/>
      <c r="W3620" s="136"/>
      <c r="X3620" s="136"/>
      <c r="Y3620" s="136"/>
      <c r="Z3620" s="136"/>
      <c r="AA3620" s="136"/>
      <c r="AB3620" s="136"/>
      <c r="AC3620" s="136"/>
      <c r="AD3620" s="136"/>
      <c r="AE3620" s="136"/>
      <c r="AF3620" s="136"/>
      <c r="AG3620" s="136"/>
      <c r="AH3620" s="136"/>
      <c r="AI3620" s="136"/>
    </row>
    <row r="3621" spans="1:35" x14ac:dyDescent="0.2">
      <c r="A3621" s="151"/>
      <c r="B3621" s="136"/>
      <c r="C3621" s="136"/>
      <c r="D3621" s="136"/>
      <c r="E3621" s="136"/>
      <c r="F3621" s="136"/>
      <c r="G3621" s="136"/>
      <c r="H3621" s="136"/>
      <c r="L3621" s="135" t="e">
        <f t="shared" si="112"/>
        <v>#N/A</v>
      </c>
      <c r="M3621" s="131" t="e">
        <f t="shared" si="113"/>
        <v>#N/A</v>
      </c>
      <c r="P3621" s="136"/>
      <c r="Q3621" s="136"/>
      <c r="R3621" s="136"/>
      <c r="S3621" s="136"/>
      <c r="U3621" s="136"/>
      <c r="V3621" s="136"/>
      <c r="W3621" s="136"/>
      <c r="X3621" s="136"/>
      <c r="Y3621" s="136"/>
      <c r="Z3621" s="136"/>
      <c r="AA3621" s="136"/>
      <c r="AB3621" s="136"/>
      <c r="AC3621" s="136"/>
      <c r="AD3621" s="136"/>
      <c r="AE3621" s="136"/>
      <c r="AF3621" s="136"/>
      <c r="AG3621" s="136"/>
      <c r="AH3621" s="136"/>
      <c r="AI3621" s="136"/>
    </row>
    <row r="3622" spans="1:35" x14ac:dyDescent="0.2">
      <c r="A3622" s="151"/>
      <c r="B3622" s="136"/>
      <c r="C3622" s="136"/>
      <c r="D3622" s="136"/>
      <c r="E3622" s="136"/>
      <c r="F3622" s="136"/>
      <c r="G3622" s="136"/>
      <c r="H3622" s="136"/>
      <c r="L3622" s="135" t="e">
        <f t="shared" si="112"/>
        <v>#N/A</v>
      </c>
      <c r="M3622" s="131" t="e">
        <f t="shared" si="113"/>
        <v>#N/A</v>
      </c>
      <c r="P3622" s="136"/>
      <c r="Q3622" s="136"/>
      <c r="R3622" s="136"/>
      <c r="S3622" s="136"/>
      <c r="U3622" s="136"/>
      <c r="V3622" s="136"/>
      <c r="W3622" s="136"/>
      <c r="X3622" s="136"/>
      <c r="Y3622" s="136"/>
      <c r="Z3622" s="136"/>
      <c r="AA3622" s="136"/>
      <c r="AB3622" s="136"/>
      <c r="AC3622" s="136"/>
      <c r="AD3622" s="136"/>
      <c r="AE3622" s="136"/>
      <c r="AF3622" s="136"/>
      <c r="AG3622" s="136"/>
      <c r="AH3622" s="136"/>
      <c r="AI3622" s="136"/>
    </row>
    <row r="3623" spans="1:35" x14ac:dyDescent="0.2">
      <c r="A3623" s="151"/>
      <c r="B3623" s="136"/>
      <c r="C3623" s="136"/>
      <c r="D3623" s="136"/>
      <c r="E3623" s="136"/>
      <c r="F3623" s="136"/>
      <c r="G3623" s="136"/>
      <c r="H3623" s="136"/>
      <c r="L3623" s="135" t="e">
        <f t="shared" si="112"/>
        <v>#N/A</v>
      </c>
      <c r="M3623" s="131" t="e">
        <f t="shared" si="113"/>
        <v>#N/A</v>
      </c>
      <c r="P3623" s="136"/>
      <c r="Q3623" s="136"/>
      <c r="R3623" s="136"/>
      <c r="S3623" s="136"/>
      <c r="U3623" s="136"/>
      <c r="V3623" s="136"/>
      <c r="W3623" s="136"/>
      <c r="X3623" s="136"/>
      <c r="Y3623" s="136"/>
      <c r="Z3623" s="136"/>
      <c r="AA3623" s="136"/>
      <c r="AB3623" s="136"/>
      <c r="AC3623" s="136"/>
      <c r="AD3623" s="136"/>
      <c r="AE3623" s="136"/>
      <c r="AF3623" s="136"/>
      <c r="AG3623" s="136"/>
      <c r="AH3623" s="136"/>
      <c r="AI3623" s="136"/>
    </row>
    <row r="3624" spans="1:35" x14ac:dyDescent="0.2">
      <c r="A3624" s="151"/>
      <c r="B3624" s="136"/>
      <c r="C3624" s="136"/>
      <c r="D3624" s="136"/>
      <c r="E3624" s="136"/>
      <c r="F3624" s="136"/>
      <c r="G3624" s="136"/>
      <c r="H3624" s="136"/>
      <c r="L3624" s="135" t="e">
        <f t="shared" si="112"/>
        <v>#N/A</v>
      </c>
      <c r="M3624" s="131" t="e">
        <f t="shared" si="113"/>
        <v>#N/A</v>
      </c>
      <c r="P3624" s="136"/>
      <c r="Q3624" s="136"/>
      <c r="R3624" s="136"/>
      <c r="S3624" s="136"/>
      <c r="U3624" s="136"/>
      <c r="V3624" s="136"/>
      <c r="W3624" s="136"/>
      <c r="X3624" s="136"/>
      <c r="Y3624" s="136"/>
      <c r="Z3624" s="136"/>
      <c r="AA3624" s="136"/>
      <c r="AB3624" s="136"/>
      <c r="AC3624" s="136"/>
      <c r="AD3624" s="136"/>
      <c r="AE3624" s="136"/>
      <c r="AF3624" s="136"/>
      <c r="AG3624" s="136"/>
      <c r="AH3624" s="136"/>
      <c r="AI3624" s="136"/>
    </row>
    <row r="3625" spans="1:35" x14ac:dyDescent="0.2">
      <c r="A3625" s="151"/>
      <c r="B3625" s="136"/>
      <c r="C3625" s="136"/>
      <c r="D3625" s="136"/>
      <c r="E3625" s="136"/>
      <c r="F3625" s="136"/>
      <c r="G3625" s="136"/>
      <c r="H3625" s="136"/>
      <c r="L3625" s="135" t="e">
        <f t="shared" si="112"/>
        <v>#N/A</v>
      </c>
      <c r="M3625" s="131" t="e">
        <f t="shared" si="113"/>
        <v>#N/A</v>
      </c>
      <c r="P3625" s="136"/>
      <c r="Q3625" s="136"/>
      <c r="R3625" s="136"/>
      <c r="S3625" s="136"/>
      <c r="U3625" s="136"/>
      <c r="V3625" s="136"/>
      <c r="W3625" s="136"/>
      <c r="X3625" s="136"/>
      <c r="Y3625" s="136"/>
      <c r="Z3625" s="136"/>
      <c r="AA3625" s="136"/>
      <c r="AB3625" s="136"/>
      <c r="AC3625" s="136"/>
      <c r="AD3625" s="136"/>
      <c r="AE3625" s="136"/>
      <c r="AF3625" s="136"/>
      <c r="AG3625" s="136"/>
      <c r="AH3625" s="136"/>
      <c r="AI3625" s="136"/>
    </row>
    <row r="3626" spans="1:35" x14ac:dyDescent="0.2">
      <c r="A3626" s="151"/>
      <c r="B3626" s="136"/>
      <c r="C3626" s="136"/>
      <c r="D3626" s="136"/>
      <c r="E3626" s="136"/>
      <c r="F3626" s="136"/>
      <c r="G3626" s="136"/>
      <c r="H3626" s="136"/>
      <c r="L3626" s="135" t="e">
        <f t="shared" si="112"/>
        <v>#N/A</v>
      </c>
      <c r="M3626" s="131" t="e">
        <f t="shared" si="113"/>
        <v>#N/A</v>
      </c>
      <c r="P3626" s="136"/>
      <c r="Q3626" s="136"/>
      <c r="R3626" s="136"/>
      <c r="S3626" s="136"/>
      <c r="U3626" s="136"/>
      <c r="V3626" s="136"/>
      <c r="W3626" s="136"/>
      <c r="X3626" s="136"/>
      <c r="Y3626" s="136"/>
      <c r="Z3626" s="136"/>
      <c r="AA3626" s="136"/>
      <c r="AB3626" s="136"/>
      <c r="AC3626" s="136"/>
      <c r="AD3626" s="136"/>
      <c r="AE3626" s="136"/>
      <c r="AF3626" s="136"/>
      <c r="AG3626" s="136"/>
      <c r="AH3626" s="136"/>
      <c r="AI3626" s="136"/>
    </row>
    <row r="3627" spans="1:35" x14ac:dyDescent="0.2">
      <c r="A3627" s="151"/>
      <c r="B3627" s="136"/>
      <c r="C3627" s="136"/>
      <c r="D3627" s="136"/>
      <c r="E3627" s="136"/>
      <c r="F3627" s="136"/>
      <c r="G3627" s="136"/>
      <c r="H3627" s="136"/>
      <c r="L3627" s="135" t="e">
        <f t="shared" si="112"/>
        <v>#N/A</v>
      </c>
      <c r="M3627" s="131" t="e">
        <f t="shared" si="113"/>
        <v>#N/A</v>
      </c>
      <c r="P3627" s="136"/>
      <c r="Q3627" s="136"/>
      <c r="R3627" s="136"/>
      <c r="S3627" s="136"/>
      <c r="U3627" s="136"/>
      <c r="V3627" s="136"/>
      <c r="W3627" s="136"/>
      <c r="X3627" s="136"/>
      <c r="Y3627" s="136"/>
      <c r="Z3627" s="136"/>
      <c r="AA3627" s="136"/>
      <c r="AB3627" s="136"/>
      <c r="AC3627" s="136"/>
      <c r="AD3627" s="136"/>
      <c r="AE3627" s="136"/>
      <c r="AF3627" s="136"/>
      <c r="AG3627" s="136"/>
      <c r="AH3627" s="136"/>
      <c r="AI3627" s="136"/>
    </row>
    <row r="3628" spans="1:35" x14ac:dyDescent="0.2">
      <c r="A3628" s="151"/>
      <c r="B3628" s="136"/>
      <c r="C3628" s="136"/>
      <c r="D3628" s="136"/>
      <c r="E3628" s="136"/>
      <c r="F3628" s="136"/>
      <c r="G3628" s="136"/>
      <c r="H3628" s="136"/>
      <c r="L3628" s="135" t="e">
        <f t="shared" si="112"/>
        <v>#N/A</v>
      </c>
      <c r="M3628" s="131" t="e">
        <f t="shared" si="113"/>
        <v>#N/A</v>
      </c>
      <c r="P3628" s="136"/>
      <c r="Q3628" s="136"/>
      <c r="R3628" s="136"/>
      <c r="S3628" s="136"/>
      <c r="U3628" s="136"/>
      <c r="V3628" s="136"/>
      <c r="W3628" s="136"/>
      <c r="X3628" s="136"/>
      <c r="Y3628" s="136"/>
      <c r="Z3628" s="136"/>
      <c r="AA3628" s="136"/>
      <c r="AB3628" s="136"/>
      <c r="AC3628" s="136"/>
      <c r="AD3628" s="136"/>
      <c r="AE3628" s="136"/>
      <c r="AF3628" s="136"/>
      <c r="AG3628" s="136"/>
      <c r="AH3628" s="136"/>
      <c r="AI3628" s="136"/>
    </row>
    <row r="3629" spans="1:35" x14ac:dyDescent="0.2">
      <c r="A3629" s="151"/>
      <c r="B3629" s="136"/>
      <c r="C3629" s="136"/>
      <c r="D3629" s="136"/>
      <c r="E3629" s="136"/>
      <c r="F3629" s="136"/>
      <c r="G3629" s="136"/>
      <c r="H3629" s="136"/>
      <c r="L3629" s="135" t="e">
        <f t="shared" si="112"/>
        <v>#N/A</v>
      </c>
      <c r="M3629" s="131" t="e">
        <f t="shared" si="113"/>
        <v>#N/A</v>
      </c>
      <c r="P3629" s="136"/>
      <c r="Q3629" s="136"/>
      <c r="R3629" s="136"/>
      <c r="S3629" s="136"/>
      <c r="U3629" s="136"/>
      <c r="V3629" s="136"/>
      <c r="W3629" s="136"/>
      <c r="X3629" s="136"/>
      <c r="Y3629" s="136"/>
      <c r="Z3629" s="136"/>
      <c r="AA3629" s="136"/>
      <c r="AB3629" s="136"/>
      <c r="AC3629" s="136"/>
      <c r="AD3629" s="136"/>
      <c r="AE3629" s="136"/>
      <c r="AF3629" s="136"/>
      <c r="AG3629" s="136"/>
      <c r="AH3629" s="136"/>
      <c r="AI3629" s="136"/>
    </row>
    <row r="3630" spans="1:35" x14ac:dyDescent="0.2">
      <c r="A3630" s="151"/>
      <c r="B3630" s="136"/>
      <c r="C3630" s="136"/>
      <c r="D3630" s="136"/>
      <c r="E3630" s="136"/>
      <c r="F3630" s="136"/>
      <c r="G3630" s="136"/>
      <c r="H3630" s="136"/>
      <c r="K3630" s="136"/>
      <c r="L3630" s="135" t="e">
        <f t="shared" si="112"/>
        <v>#N/A</v>
      </c>
      <c r="M3630" s="131" t="e">
        <f t="shared" si="113"/>
        <v>#N/A</v>
      </c>
      <c r="P3630" s="136"/>
      <c r="Q3630" s="136"/>
      <c r="R3630" s="136"/>
      <c r="S3630" s="136"/>
      <c r="U3630" s="136"/>
      <c r="V3630" s="136"/>
      <c r="W3630" s="136"/>
      <c r="X3630" s="136"/>
      <c r="Y3630" s="136"/>
      <c r="Z3630" s="136"/>
      <c r="AA3630" s="136"/>
      <c r="AB3630" s="136"/>
      <c r="AC3630" s="136"/>
      <c r="AD3630" s="136"/>
      <c r="AE3630" s="136"/>
      <c r="AF3630" s="136"/>
      <c r="AG3630" s="136"/>
      <c r="AH3630" s="136"/>
      <c r="AI3630" s="136"/>
    </row>
    <row r="3631" spans="1:35" x14ac:dyDescent="0.2">
      <c r="A3631" s="136"/>
      <c r="B3631" s="136"/>
      <c r="C3631" s="136"/>
      <c r="D3631" s="136"/>
      <c r="E3631" s="136"/>
      <c r="F3631" s="136"/>
      <c r="G3631" s="136"/>
      <c r="H3631" s="136"/>
      <c r="I3631" s="136"/>
      <c r="J3631" s="136"/>
      <c r="K3631" s="136"/>
      <c r="L3631" s="135" t="e">
        <f t="shared" si="112"/>
        <v>#N/A</v>
      </c>
      <c r="M3631" s="131" t="e">
        <f t="shared" si="113"/>
        <v>#N/A</v>
      </c>
      <c r="P3631" s="136"/>
      <c r="Q3631" s="136"/>
      <c r="R3631" s="136"/>
      <c r="S3631" s="136"/>
      <c r="U3631" s="136"/>
      <c r="V3631" s="136"/>
      <c r="W3631" s="136"/>
      <c r="X3631" s="136"/>
      <c r="Y3631" s="136"/>
      <c r="Z3631" s="136"/>
      <c r="AA3631" s="136"/>
      <c r="AB3631" s="136"/>
      <c r="AC3631" s="136"/>
      <c r="AD3631" s="136"/>
      <c r="AE3631" s="136"/>
      <c r="AF3631" s="136"/>
      <c r="AG3631" s="136"/>
      <c r="AH3631" s="136"/>
      <c r="AI3631" s="136"/>
    </row>
    <row r="3632" spans="1:35" x14ac:dyDescent="0.2">
      <c r="A3632" s="136"/>
      <c r="B3632" s="136"/>
      <c r="C3632" s="136"/>
      <c r="D3632" s="136"/>
      <c r="E3632" s="136"/>
      <c r="F3632" s="136"/>
      <c r="G3632" s="136"/>
      <c r="H3632" s="136"/>
      <c r="I3632" s="136"/>
      <c r="J3632" s="136"/>
      <c r="K3632" s="136"/>
      <c r="L3632" s="135" t="e">
        <f t="shared" si="112"/>
        <v>#N/A</v>
      </c>
      <c r="M3632" s="131" t="e">
        <f t="shared" si="113"/>
        <v>#N/A</v>
      </c>
      <c r="P3632" s="136"/>
      <c r="Q3632" s="136"/>
      <c r="R3632" s="136"/>
      <c r="S3632" s="136"/>
      <c r="U3632" s="136"/>
      <c r="V3632" s="136"/>
      <c r="W3632" s="136"/>
      <c r="X3632" s="136"/>
      <c r="Y3632" s="136"/>
      <c r="Z3632" s="136"/>
      <c r="AA3632" s="136"/>
      <c r="AB3632" s="136"/>
      <c r="AC3632" s="136"/>
      <c r="AD3632" s="136"/>
      <c r="AE3632" s="136"/>
      <c r="AF3632" s="136"/>
      <c r="AG3632" s="136"/>
      <c r="AH3632" s="136"/>
      <c r="AI3632" s="136"/>
    </row>
    <row r="3633" spans="1:35" x14ac:dyDescent="0.2">
      <c r="A3633" s="136"/>
      <c r="B3633" s="136"/>
      <c r="C3633" s="136"/>
      <c r="D3633" s="136"/>
      <c r="E3633" s="136"/>
      <c r="F3633" s="136"/>
      <c r="G3633" s="136"/>
      <c r="H3633" s="136"/>
      <c r="I3633" s="136"/>
      <c r="J3633" s="136"/>
      <c r="K3633" s="136"/>
      <c r="L3633" s="135" t="e">
        <f t="shared" si="112"/>
        <v>#N/A</v>
      </c>
      <c r="M3633" s="131" t="e">
        <f t="shared" si="113"/>
        <v>#N/A</v>
      </c>
      <c r="P3633" s="136"/>
      <c r="Q3633" s="136"/>
      <c r="R3633" s="136"/>
      <c r="S3633" s="136"/>
      <c r="U3633" s="136"/>
      <c r="V3633" s="136"/>
      <c r="W3633" s="136"/>
      <c r="X3633" s="136"/>
      <c r="Y3633" s="136"/>
      <c r="Z3633" s="136"/>
      <c r="AA3633" s="136"/>
      <c r="AB3633" s="136"/>
      <c r="AC3633" s="136"/>
      <c r="AD3633" s="136"/>
      <c r="AE3633" s="136"/>
      <c r="AF3633" s="136"/>
      <c r="AG3633" s="136"/>
      <c r="AH3633" s="136"/>
      <c r="AI3633" s="136"/>
    </row>
    <row r="3634" spans="1:35" x14ac:dyDescent="0.2">
      <c r="A3634" s="136"/>
      <c r="B3634" s="136"/>
      <c r="C3634" s="136"/>
      <c r="D3634" s="136"/>
      <c r="E3634" s="136"/>
      <c r="F3634" s="136"/>
      <c r="G3634" s="136"/>
      <c r="H3634" s="136"/>
      <c r="I3634" s="136"/>
      <c r="J3634" s="136"/>
      <c r="K3634" s="136"/>
      <c r="L3634" s="135" t="e">
        <f t="shared" si="112"/>
        <v>#N/A</v>
      </c>
      <c r="M3634" s="131" t="e">
        <f t="shared" si="113"/>
        <v>#N/A</v>
      </c>
      <c r="P3634" s="136"/>
      <c r="Q3634" s="136"/>
      <c r="R3634" s="136"/>
      <c r="S3634" s="136"/>
      <c r="U3634" s="136"/>
      <c r="V3634" s="136"/>
      <c r="W3634" s="136"/>
      <c r="X3634" s="136"/>
      <c r="Y3634" s="136"/>
      <c r="Z3634" s="136"/>
      <c r="AA3634" s="136"/>
      <c r="AB3634" s="136"/>
      <c r="AC3634" s="136"/>
      <c r="AD3634" s="136"/>
      <c r="AE3634" s="136"/>
      <c r="AF3634" s="136"/>
      <c r="AG3634" s="136"/>
      <c r="AH3634" s="136"/>
      <c r="AI3634" s="136"/>
    </row>
    <row r="3635" spans="1:35" x14ac:dyDescent="0.2">
      <c r="A3635" s="136"/>
      <c r="B3635" s="136"/>
      <c r="C3635" s="136"/>
      <c r="D3635" s="136"/>
      <c r="E3635" s="136"/>
      <c r="F3635" s="136"/>
      <c r="G3635" s="136"/>
      <c r="H3635" s="136"/>
      <c r="I3635" s="136"/>
      <c r="J3635" s="136"/>
      <c r="K3635" s="136"/>
      <c r="L3635" s="135" t="e">
        <f t="shared" si="112"/>
        <v>#N/A</v>
      </c>
      <c r="M3635" s="131" t="e">
        <f t="shared" si="113"/>
        <v>#N/A</v>
      </c>
      <c r="P3635" s="136"/>
      <c r="Q3635" s="136"/>
      <c r="R3635" s="136"/>
      <c r="S3635" s="136"/>
      <c r="U3635" s="136"/>
      <c r="V3635" s="136"/>
      <c r="W3635" s="136"/>
      <c r="X3635" s="136"/>
      <c r="Y3635" s="136"/>
      <c r="Z3635" s="136"/>
      <c r="AA3635" s="136"/>
      <c r="AB3635" s="136"/>
      <c r="AC3635" s="136"/>
      <c r="AD3635" s="136"/>
      <c r="AE3635" s="136"/>
      <c r="AF3635" s="136"/>
      <c r="AG3635" s="136"/>
      <c r="AH3635" s="136"/>
      <c r="AI3635" s="136"/>
    </row>
    <row r="3636" spans="1:35" x14ac:dyDescent="0.2">
      <c r="A3636" s="136"/>
      <c r="B3636" s="136"/>
      <c r="C3636" s="136"/>
      <c r="D3636" s="136"/>
      <c r="E3636" s="136"/>
      <c r="F3636" s="136"/>
      <c r="G3636" s="136"/>
      <c r="H3636" s="136"/>
      <c r="I3636" s="136"/>
      <c r="J3636" s="136"/>
      <c r="K3636" s="136"/>
      <c r="L3636" s="135" t="e">
        <f t="shared" si="112"/>
        <v>#N/A</v>
      </c>
      <c r="M3636" s="131" t="e">
        <f t="shared" si="113"/>
        <v>#N/A</v>
      </c>
      <c r="P3636" s="136"/>
      <c r="Q3636" s="136"/>
      <c r="R3636" s="136"/>
      <c r="S3636" s="136"/>
      <c r="U3636" s="136"/>
      <c r="V3636" s="136"/>
      <c r="W3636" s="136"/>
      <c r="X3636" s="136"/>
      <c r="Y3636" s="136"/>
      <c r="Z3636" s="136"/>
      <c r="AA3636" s="136"/>
      <c r="AB3636" s="136"/>
      <c r="AC3636" s="136"/>
      <c r="AD3636" s="136"/>
      <c r="AE3636" s="136"/>
      <c r="AF3636" s="136"/>
      <c r="AG3636" s="136"/>
      <c r="AH3636" s="136"/>
      <c r="AI3636" s="136"/>
    </row>
    <row r="3637" spans="1:35" x14ac:dyDescent="0.2">
      <c r="A3637" s="136"/>
      <c r="B3637" s="136"/>
      <c r="C3637" s="136"/>
      <c r="D3637" s="136"/>
      <c r="E3637" s="136"/>
      <c r="F3637" s="136"/>
      <c r="G3637" s="136"/>
      <c r="H3637" s="136"/>
      <c r="I3637" s="136"/>
      <c r="J3637" s="136"/>
      <c r="K3637" s="136"/>
      <c r="L3637" s="135" t="e">
        <f t="shared" si="112"/>
        <v>#N/A</v>
      </c>
      <c r="M3637" s="131" t="e">
        <f t="shared" si="113"/>
        <v>#N/A</v>
      </c>
      <c r="P3637" s="136"/>
      <c r="Q3637" s="136"/>
      <c r="R3637" s="136"/>
      <c r="S3637" s="136"/>
      <c r="U3637" s="136"/>
      <c r="V3637" s="136"/>
      <c r="W3637" s="136"/>
      <c r="X3637" s="136"/>
      <c r="Y3637" s="136"/>
      <c r="Z3637" s="136"/>
      <c r="AA3637" s="136"/>
      <c r="AB3637" s="136"/>
      <c r="AC3637" s="136"/>
      <c r="AD3637" s="136"/>
      <c r="AE3637" s="136"/>
      <c r="AF3637" s="136"/>
      <c r="AG3637" s="136"/>
      <c r="AH3637" s="136"/>
      <c r="AI3637" s="136"/>
    </row>
    <row r="3638" spans="1:35" x14ac:dyDescent="0.2">
      <c r="A3638" s="136"/>
      <c r="B3638" s="136"/>
      <c r="C3638" s="136"/>
      <c r="D3638" s="136"/>
      <c r="E3638" s="136"/>
      <c r="F3638" s="136"/>
      <c r="G3638" s="136"/>
      <c r="H3638" s="136"/>
      <c r="I3638" s="136"/>
      <c r="J3638" s="136"/>
      <c r="K3638" s="136"/>
      <c r="L3638" s="135" t="e">
        <f t="shared" si="112"/>
        <v>#N/A</v>
      </c>
      <c r="M3638" s="131" t="e">
        <f t="shared" si="113"/>
        <v>#N/A</v>
      </c>
      <c r="P3638" s="136"/>
      <c r="Q3638" s="136"/>
      <c r="R3638" s="136"/>
      <c r="S3638" s="136"/>
      <c r="U3638" s="136"/>
      <c r="V3638" s="136"/>
      <c r="W3638" s="136"/>
      <c r="X3638" s="136"/>
      <c r="Y3638" s="136"/>
      <c r="Z3638" s="136"/>
      <c r="AA3638" s="136"/>
      <c r="AB3638" s="136"/>
      <c r="AC3638" s="136"/>
      <c r="AD3638" s="136"/>
      <c r="AE3638" s="136"/>
      <c r="AF3638" s="136"/>
      <c r="AG3638" s="136"/>
      <c r="AH3638" s="136"/>
      <c r="AI3638" s="136"/>
    </row>
    <row r="3639" spans="1:35" x14ac:dyDescent="0.2">
      <c r="A3639" s="136"/>
      <c r="B3639" s="136"/>
      <c r="C3639" s="136"/>
      <c r="D3639" s="136"/>
      <c r="E3639" s="136"/>
      <c r="F3639" s="136"/>
      <c r="G3639" s="136"/>
      <c r="H3639" s="136"/>
      <c r="I3639" s="136"/>
      <c r="J3639" s="136"/>
      <c r="K3639" s="136"/>
      <c r="L3639" s="135" t="e">
        <f t="shared" si="112"/>
        <v>#N/A</v>
      </c>
      <c r="M3639" s="131" t="e">
        <f t="shared" si="113"/>
        <v>#N/A</v>
      </c>
      <c r="P3639" s="136"/>
      <c r="Q3639" s="136"/>
      <c r="R3639" s="136"/>
      <c r="S3639" s="136"/>
      <c r="U3639" s="136"/>
      <c r="V3639" s="136"/>
      <c r="W3639" s="136"/>
      <c r="X3639" s="136"/>
      <c r="Y3639" s="136"/>
      <c r="Z3639" s="136"/>
      <c r="AA3639" s="136"/>
      <c r="AB3639" s="136"/>
      <c r="AC3639" s="136"/>
      <c r="AD3639" s="136"/>
      <c r="AE3639" s="136"/>
      <c r="AF3639" s="136"/>
      <c r="AG3639" s="136"/>
      <c r="AH3639" s="136"/>
      <c r="AI3639" s="136"/>
    </row>
    <row r="3640" spans="1:35" x14ac:dyDescent="0.2">
      <c r="A3640" s="136"/>
      <c r="B3640" s="136"/>
      <c r="C3640" s="136"/>
      <c r="D3640" s="136"/>
      <c r="E3640" s="136"/>
      <c r="F3640" s="136"/>
      <c r="G3640" s="136"/>
      <c r="H3640" s="136"/>
      <c r="I3640" s="136"/>
      <c r="J3640" s="136"/>
      <c r="K3640" s="136"/>
      <c r="L3640" s="135" t="e">
        <f t="shared" si="112"/>
        <v>#N/A</v>
      </c>
      <c r="M3640" s="131" t="e">
        <f t="shared" si="113"/>
        <v>#N/A</v>
      </c>
      <c r="P3640" s="136"/>
      <c r="Q3640" s="136"/>
      <c r="R3640" s="136"/>
      <c r="S3640" s="136"/>
      <c r="U3640" s="136"/>
      <c r="V3640" s="136"/>
      <c r="W3640" s="136"/>
      <c r="X3640" s="136"/>
      <c r="Y3640" s="136"/>
      <c r="Z3640" s="136"/>
      <c r="AA3640" s="136"/>
      <c r="AB3640" s="136"/>
      <c r="AC3640" s="136"/>
      <c r="AD3640" s="136"/>
      <c r="AE3640" s="136"/>
      <c r="AF3640" s="136"/>
      <c r="AG3640" s="136"/>
      <c r="AH3640" s="136"/>
      <c r="AI3640" s="136"/>
    </row>
    <row r="3641" spans="1:35" x14ac:dyDescent="0.2">
      <c r="A3641" s="136"/>
      <c r="B3641" s="136"/>
      <c r="C3641" s="136"/>
      <c r="D3641" s="136"/>
      <c r="E3641" s="136"/>
      <c r="F3641" s="136"/>
      <c r="G3641" s="136"/>
      <c r="H3641" s="136"/>
      <c r="I3641" s="136"/>
      <c r="J3641" s="136"/>
      <c r="K3641" s="136"/>
      <c r="L3641" s="135" t="e">
        <f t="shared" si="112"/>
        <v>#N/A</v>
      </c>
      <c r="M3641" s="131" t="e">
        <f t="shared" si="113"/>
        <v>#N/A</v>
      </c>
      <c r="P3641" s="136"/>
      <c r="Q3641" s="136"/>
      <c r="R3641" s="136"/>
      <c r="S3641" s="136"/>
      <c r="U3641" s="136"/>
      <c r="V3641" s="136"/>
      <c r="W3641" s="136"/>
      <c r="X3641" s="136"/>
      <c r="Y3641" s="136"/>
      <c r="Z3641" s="136"/>
      <c r="AA3641" s="136"/>
      <c r="AB3641" s="136"/>
      <c r="AC3641" s="136"/>
      <c r="AD3641" s="136"/>
      <c r="AE3641" s="136"/>
      <c r="AF3641" s="136"/>
      <c r="AG3641" s="136"/>
      <c r="AH3641" s="136"/>
      <c r="AI3641" s="136"/>
    </row>
    <row r="3642" spans="1:35" x14ac:dyDescent="0.2">
      <c r="A3642" s="136"/>
      <c r="B3642" s="136"/>
      <c r="C3642" s="136"/>
      <c r="D3642" s="136"/>
      <c r="E3642" s="136"/>
      <c r="F3642" s="136"/>
      <c r="G3642" s="136"/>
      <c r="H3642" s="136"/>
      <c r="I3642" s="136"/>
      <c r="J3642" s="136"/>
      <c r="K3642" s="136"/>
      <c r="L3642" s="135" t="e">
        <f t="shared" si="112"/>
        <v>#N/A</v>
      </c>
      <c r="M3642" s="131" t="e">
        <f t="shared" si="113"/>
        <v>#N/A</v>
      </c>
      <c r="P3642" s="136"/>
      <c r="Q3642" s="136"/>
      <c r="R3642" s="136"/>
      <c r="S3642" s="136"/>
      <c r="U3642" s="136"/>
      <c r="V3642" s="136"/>
      <c r="W3642" s="136"/>
      <c r="X3642" s="136"/>
      <c r="Y3642" s="136"/>
      <c r="Z3642" s="136"/>
      <c r="AA3642" s="136"/>
      <c r="AB3642" s="136"/>
      <c r="AC3642" s="136"/>
      <c r="AD3642" s="136"/>
      <c r="AE3642" s="136"/>
      <c r="AF3642" s="136"/>
      <c r="AG3642" s="136"/>
      <c r="AH3642" s="136"/>
      <c r="AI3642" s="136"/>
    </row>
    <row r="3643" spans="1:35" x14ac:dyDescent="0.2">
      <c r="A3643" s="136"/>
      <c r="B3643" s="136"/>
      <c r="C3643" s="136"/>
      <c r="D3643" s="136"/>
      <c r="E3643" s="136"/>
      <c r="F3643" s="136"/>
      <c r="G3643" s="136"/>
      <c r="H3643" s="136"/>
      <c r="I3643" s="136"/>
      <c r="J3643" s="136"/>
      <c r="K3643" s="136"/>
      <c r="L3643" s="135" t="e">
        <f t="shared" si="112"/>
        <v>#N/A</v>
      </c>
      <c r="M3643" s="131" t="e">
        <f t="shared" si="113"/>
        <v>#N/A</v>
      </c>
      <c r="P3643" s="136"/>
      <c r="Q3643" s="136"/>
      <c r="R3643" s="136"/>
      <c r="S3643" s="136"/>
      <c r="U3643" s="136"/>
      <c r="V3643" s="136"/>
      <c r="W3643" s="136"/>
      <c r="X3643" s="136"/>
      <c r="Y3643" s="136"/>
      <c r="Z3643" s="136"/>
      <c r="AA3643" s="136"/>
      <c r="AB3643" s="136"/>
      <c r="AC3643" s="136"/>
      <c r="AD3643" s="136"/>
      <c r="AE3643" s="136"/>
      <c r="AF3643" s="136"/>
      <c r="AG3643" s="136"/>
      <c r="AH3643" s="136"/>
      <c r="AI3643" s="136"/>
    </row>
    <row r="3644" spans="1:35" x14ac:dyDescent="0.2">
      <c r="A3644" s="136"/>
      <c r="B3644" s="136"/>
      <c r="C3644" s="136"/>
      <c r="D3644" s="136"/>
      <c r="E3644" s="136"/>
      <c r="F3644" s="136"/>
      <c r="G3644" s="136"/>
      <c r="H3644" s="136"/>
      <c r="I3644" s="136"/>
      <c r="J3644" s="136"/>
      <c r="K3644" s="136"/>
      <c r="L3644" s="135" t="e">
        <f t="shared" si="112"/>
        <v>#N/A</v>
      </c>
      <c r="M3644" s="131" t="e">
        <f t="shared" si="113"/>
        <v>#N/A</v>
      </c>
      <c r="P3644" s="136"/>
      <c r="Q3644" s="136"/>
      <c r="R3644" s="136"/>
      <c r="S3644" s="136"/>
      <c r="U3644" s="136"/>
      <c r="V3644" s="136"/>
      <c r="W3644" s="136"/>
      <c r="X3644" s="136"/>
      <c r="Y3644" s="136"/>
      <c r="Z3644" s="136"/>
      <c r="AA3644" s="136"/>
      <c r="AB3644" s="136"/>
      <c r="AC3644" s="136"/>
      <c r="AD3644" s="136"/>
      <c r="AE3644" s="136"/>
      <c r="AF3644" s="136"/>
      <c r="AG3644" s="136"/>
      <c r="AH3644" s="136"/>
      <c r="AI3644" s="136"/>
    </row>
    <row r="3645" spans="1:35" x14ac:dyDescent="0.2">
      <c r="A3645" s="136"/>
      <c r="B3645" s="136"/>
      <c r="C3645" s="136"/>
      <c r="D3645" s="136"/>
      <c r="E3645" s="136"/>
      <c r="F3645" s="136"/>
      <c r="G3645" s="136"/>
      <c r="H3645" s="136"/>
      <c r="I3645" s="136"/>
      <c r="J3645" s="136"/>
      <c r="K3645" s="136"/>
      <c r="L3645" s="135" t="e">
        <f t="shared" si="112"/>
        <v>#N/A</v>
      </c>
      <c r="M3645" s="131" t="e">
        <f t="shared" si="113"/>
        <v>#N/A</v>
      </c>
      <c r="P3645" s="136"/>
      <c r="Q3645" s="136"/>
      <c r="R3645" s="136"/>
      <c r="S3645" s="136"/>
      <c r="U3645" s="136"/>
      <c r="V3645" s="136"/>
      <c r="W3645" s="136"/>
      <c r="X3645" s="136"/>
      <c r="Y3645" s="136"/>
      <c r="Z3645" s="136"/>
      <c r="AA3645" s="136"/>
      <c r="AB3645" s="136"/>
      <c r="AC3645" s="136"/>
      <c r="AD3645" s="136"/>
      <c r="AE3645" s="136"/>
      <c r="AF3645" s="136"/>
      <c r="AG3645" s="136"/>
      <c r="AH3645" s="136"/>
      <c r="AI3645" s="136"/>
    </row>
    <row r="3646" spans="1:35" x14ac:dyDescent="0.2">
      <c r="A3646" s="136"/>
      <c r="B3646" s="136"/>
      <c r="C3646" s="136"/>
      <c r="D3646" s="136"/>
      <c r="E3646" s="136"/>
      <c r="F3646" s="136"/>
      <c r="G3646" s="136"/>
      <c r="H3646" s="136"/>
      <c r="I3646" s="136"/>
      <c r="J3646" s="136"/>
      <c r="K3646" s="136"/>
      <c r="L3646" s="135" t="e">
        <f t="shared" si="112"/>
        <v>#N/A</v>
      </c>
      <c r="M3646" s="131" t="e">
        <f t="shared" si="113"/>
        <v>#N/A</v>
      </c>
      <c r="P3646" s="136"/>
      <c r="Q3646" s="136"/>
      <c r="R3646" s="136"/>
      <c r="S3646" s="136"/>
      <c r="U3646" s="136"/>
      <c r="V3646" s="136"/>
      <c r="W3646" s="136"/>
      <c r="X3646" s="136"/>
      <c r="Y3646" s="136"/>
      <c r="Z3646" s="136"/>
      <c r="AA3646" s="136"/>
      <c r="AB3646" s="136"/>
      <c r="AC3646" s="136"/>
      <c r="AD3646" s="136"/>
      <c r="AE3646" s="136"/>
      <c r="AF3646" s="136"/>
      <c r="AG3646" s="136"/>
      <c r="AH3646" s="136"/>
      <c r="AI3646" s="136"/>
    </row>
    <row r="3647" spans="1:35" x14ac:dyDescent="0.2">
      <c r="A3647" s="136"/>
      <c r="B3647" s="136"/>
      <c r="C3647" s="136"/>
      <c r="D3647" s="136"/>
      <c r="E3647" s="136"/>
      <c r="F3647" s="136"/>
      <c r="G3647" s="136"/>
      <c r="H3647" s="136"/>
      <c r="I3647" s="136"/>
      <c r="J3647" s="136"/>
      <c r="K3647" s="136"/>
      <c r="L3647" s="135" t="e">
        <f t="shared" si="112"/>
        <v>#N/A</v>
      </c>
      <c r="M3647" s="131" t="e">
        <f t="shared" si="113"/>
        <v>#N/A</v>
      </c>
      <c r="P3647" s="136"/>
      <c r="Q3647" s="136"/>
      <c r="R3647" s="136"/>
      <c r="S3647" s="136"/>
      <c r="U3647" s="136"/>
      <c r="V3647" s="136"/>
      <c r="W3647" s="136"/>
      <c r="X3647" s="136"/>
      <c r="Y3647" s="136"/>
      <c r="Z3647" s="136"/>
      <c r="AA3647" s="136"/>
      <c r="AB3647" s="136"/>
      <c r="AC3647" s="136"/>
      <c r="AD3647" s="136"/>
      <c r="AE3647" s="136"/>
      <c r="AF3647" s="136"/>
      <c r="AG3647" s="136"/>
      <c r="AH3647" s="136"/>
      <c r="AI3647" s="136"/>
    </row>
    <row r="3648" spans="1:35" x14ac:dyDescent="0.2">
      <c r="A3648" s="136"/>
      <c r="B3648" s="136"/>
      <c r="C3648" s="136"/>
      <c r="D3648" s="136"/>
      <c r="E3648" s="136"/>
      <c r="F3648" s="136"/>
      <c r="G3648" s="136"/>
      <c r="H3648" s="136"/>
      <c r="I3648" s="136"/>
      <c r="J3648" s="136"/>
      <c r="K3648" s="136"/>
      <c r="L3648" s="135" t="e">
        <f t="shared" si="112"/>
        <v>#N/A</v>
      </c>
      <c r="M3648" s="131" t="e">
        <f t="shared" si="113"/>
        <v>#N/A</v>
      </c>
      <c r="P3648" s="136"/>
      <c r="Q3648" s="136"/>
      <c r="R3648" s="136"/>
      <c r="S3648" s="136"/>
      <c r="U3648" s="136"/>
      <c r="V3648" s="136"/>
      <c r="W3648" s="136"/>
      <c r="X3648" s="136"/>
      <c r="Y3648" s="136"/>
      <c r="Z3648" s="136"/>
      <c r="AA3648" s="136"/>
      <c r="AB3648" s="136"/>
      <c r="AC3648" s="136"/>
      <c r="AD3648" s="136"/>
      <c r="AE3648" s="136"/>
      <c r="AF3648" s="136"/>
      <c r="AG3648" s="136"/>
      <c r="AH3648" s="136"/>
      <c r="AI3648" s="136"/>
    </row>
    <row r="3649" spans="1:35" x14ac:dyDescent="0.2">
      <c r="A3649" s="136"/>
      <c r="B3649" s="136"/>
      <c r="C3649" s="136"/>
      <c r="D3649" s="136"/>
      <c r="E3649" s="136"/>
      <c r="F3649" s="136"/>
      <c r="G3649" s="136"/>
      <c r="H3649" s="136"/>
      <c r="I3649" s="136"/>
      <c r="J3649" s="136"/>
      <c r="K3649" s="136"/>
      <c r="L3649" s="135" t="e">
        <f t="shared" si="112"/>
        <v>#N/A</v>
      </c>
      <c r="M3649" s="131" t="e">
        <f t="shared" si="113"/>
        <v>#N/A</v>
      </c>
      <c r="P3649" s="136"/>
      <c r="Q3649" s="136"/>
      <c r="R3649" s="136"/>
      <c r="S3649" s="136"/>
      <c r="U3649" s="136"/>
      <c r="V3649" s="136"/>
      <c r="W3649" s="136"/>
      <c r="X3649" s="136"/>
      <c r="Y3649" s="136"/>
      <c r="Z3649" s="136"/>
      <c r="AA3649" s="136"/>
      <c r="AB3649" s="136"/>
      <c r="AC3649" s="136"/>
      <c r="AD3649" s="136"/>
      <c r="AE3649" s="136"/>
      <c r="AF3649" s="136"/>
      <c r="AG3649" s="136"/>
      <c r="AH3649" s="136"/>
      <c r="AI3649" s="136"/>
    </row>
    <row r="3650" spans="1:35" x14ac:dyDescent="0.2">
      <c r="A3650" s="136"/>
      <c r="B3650" s="136"/>
      <c r="C3650" s="136"/>
      <c r="D3650" s="136"/>
      <c r="E3650" s="136"/>
      <c r="F3650" s="136"/>
      <c r="G3650" s="136"/>
      <c r="H3650" s="136"/>
      <c r="I3650" s="136"/>
      <c r="J3650" s="136"/>
      <c r="K3650" s="136"/>
      <c r="L3650" s="135" t="e">
        <f t="shared" si="112"/>
        <v>#N/A</v>
      </c>
      <c r="M3650" s="131" t="e">
        <f t="shared" si="113"/>
        <v>#N/A</v>
      </c>
      <c r="P3650" s="136"/>
      <c r="Q3650" s="136"/>
      <c r="R3650" s="136"/>
      <c r="S3650" s="136"/>
      <c r="U3650" s="136"/>
      <c r="V3650" s="136"/>
      <c r="W3650" s="136"/>
      <c r="X3650" s="136"/>
      <c r="Y3650" s="136"/>
      <c r="Z3650" s="136"/>
      <c r="AA3650" s="136"/>
      <c r="AB3650" s="136"/>
      <c r="AC3650" s="136"/>
      <c r="AD3650" s="136"/>
      <c r="AE3650" s="136"/>
      <c r="AF3650" s="136"/>
      <c r="AG3650" s="136"/>
      <c r="AH3650" s="136"/>
      <c r="AI3650" s="136"/>
    </row>
    <row r="3651" spans="1:35" x14ac:dyDescent="0.2">
      <c r="A3651" s="136"/>
      <c r="B3651" s="136"/>
      <c r="C3651" s="136"/>
      <c r="D3651" s="136"/>
      <c r="E3651" s="136"/>
      <c r="F3651" s="136"/>
      <c r="G3651" s="136"/>
      <c r="H3651" s="136"/>
      <c r="I3651" s="136"/>
      <c r="J3651" s="136"/>
      <c r="K3651" s="136"/>
      <c r="L3651" s="135" t="e">
        <f t="shared" si="112"/>
        <v>#N/A</v>
      </c>
      <c r="M3651" s="131" t="e">
        <f t="shared" si="113"/>
        <v>#N/A</v>
      </c>
      <c r="P3651" s="136"/>
      <c r="Q3651" s="136"/>
      <c r="R3651" s="136"/>
      <c r="S3651" s="136"/>
      <c r="U3651" s="136"/>
      <c r="V3651" s="136"/>
      <c r="W3651" s="136"/>
      <c r="X3651" s="136"/>
      <c r="Y3651" s="136"/>
      <c r="Z3651" s="136"/>
      <c r="AA3651" s="136"/>
      <c r="AB3651" s="136"/>
      <c r="AC3651" s="136"/>
      <c r="AD3651" s="136"/>
      <c r="AE3651" s="136"/>
      <c r="AF3651" s="136"/>
      <c r="AG3651" s="136"/>
      <c r="AH3651" s="136"/>
      <c r="AI3651" s="136"/>
    </row>
    <row r="3652" spans="1:35" x14ac:dyDescent="0.2">
      <c r="A3652" s="136"/>
      <c r="B3652" s="136"/>
      <c r="C3652" s="136"/>
      <c r="D3652" s="136"/>
      <c r="E3652" s="136"/>
      <c r="F3652" s="136"/>
      <c r="G3652" s="136"/>
      <c r="H3652" s="136"/>
      <c r="I3652" s="136"/>
      <c r="J3652" s="136"/>
      <c r="K3652" s="136"/>
      <c r="L3652" s="135" t="e">
        <f t="shared" si="112"/>
        <v>#N/A</v>
      </c>
      <c r="M3652" s="131" t="e">
        <f t="shared" si="113"/>
        <v>#N/A</v>
      </c>
      <c r="P3652" s="136"/>
      <c r="Q3652" s="136"/>
      <c r="R3652" s="136"/>
      <c r="S3652" s="136"/>
      <c r="U3652" s="136"/>
      <c r="V3652" s="136"/>
      <c r="W3652" s="136"/>
      <c r="X3652" s="136"/>
      <c r="Y3652" s="136"/>
      <c r="Z3652" s="136"/>
      <c r="AA3652" s="136"/>
      <c r="AB3652" s="136"/>
      <c r="AC3652" s="136"/>
      <c r="AD3652" s="136"/>
      <c r="AE3652" s="136"/>
      <c r="AF3652" s="136"/>
      <c r="AG3652" s="136"/>
      <c r="AH3652" s="136"/>
      <c r="AI3652" s="136"/>
    </row>
    <row r="3653" spans="1:35" x14ac:dyDescent="0.2">
      <c r="A3653" s="136"/>
      <c r="B3653" s="136"/>
      <c r="C3653" s="136"/>
      <c r="D3653" s="136"/>
      <c r="E3653" s="136"/>
      <c r="F3653" s="136"/>
      <c r="G3653" s="136"/>
      <c r="H3653" s="136"/>
      <c r="I3653" s="136"/>
      <c r="J3653" s="136"/>
      <c r="K3653" s="136"/>
      <c r="L3653" s="135" t="e">
        <f t="shared" ref="L3653:L3716" si="114">IF(K3653=102,"AA102",IF(K3653=103,"AA103",VLOOKUP(C3653,$AJ$5:$AK$13,2,0)))</f>
        <v>#N/A</v>
      </c>
      <c r="M3653" s="131" t="e">
        <f t="shared" si="113"/>
        <v>#N/A</v>
      </c>
      <c r="P3653" s="136"/>
      <c r="Q3653" s="136"/>
      <c r="R3653" s="136"/>
      <c r="S3653" s="136"/>
      <c r="U3653" s="136"/>
      <c r="V3653" s="136"/>
      <c r="W3653" s="136"/>
      <c r="X3653" s="136"/>
      <c r="Y3653" s="136"/>
      <c r="Z3653" s="136"/>
      <c r="AA3653" s="136"/>
      <c r="AB3653" s="136"/>
      <c r="AC3653" s="136"/>
      <c r="AD3653" s="136"/>
      <c r="AE3653" s="136"/>
      <c r="AF3653" s="136"/>
      <c r="AG3653" s="136"/>
      <c r="AH3653" s="136"/>
      <c r="AI3653" s="136"/>
    </row>
    <row r="3654" spans="1:35" x14ac:dyDescent="0.2">
      <c r="A3654" s="136"/>
      <c r="B3654" s="136"/>
      <c r="C3654" s="136"/>
      <c r="D3654" s="136"/>
      <c r="E3654" s="136"/>
      <c r="F3654" s="136"/>
      <c r="G3654" s="136"/>
      <c r="H3654" s="136"/>
      <c r="I3654" s="136"/>
      <c r="J3654" s="136"/>
      <c r="K3654" s="136"/>
      <c r="L3654" s="135" t="e">
        <f t="shared" si="114"/>
        <v>#N/A</v>
      </c>
      <c r="M3654" s="131" t="e">
        <f t="shared" ref="M3654:M3717" si="115">VLOOKUP(H3654,$W$5:$X$227,2,FALSE)</f>
        <v>#N/A</v>
      </c>
      <c r="P3654" s="136"/>
      <c r="Q3654" s="136"/>
      <c r="R3654" s="136"/>
      <c r="S3654" s="136"/>
      <c r="U3654" s="136"/>
      <c r="V3654" s="136"/>
      <c r="W3654" s="136"/>
      <c r="X3654" s="136"/>
      <c r="Y3654" s="136"/>
      <c r="Z3654" s="136"/>
      <c r="AA3654" s="136"/>
      <c r="AB3654" s="136"/>
      <c r="AC3654" s="136"/>
      <c r="AD3654" s="136"/>
      <c r="AE3654" s="136"/>
      <c r="AF3654" s="136"/>
      <c r="AG3654" s="136"/>
      <c r="AH3654" s="136"/>
      <c r="AI3654" s="136"/>
    </row>
    <row r="3655" spans="1:35" x14ac:dyDescent="0.2">
      <c r="A3655" s="136"/>
      <c r="B3655" s="136"/>
      <c r="C3655" s="136"/>
      <c r="D3655" s="136"/>
      <c r="E3655" s="136"/>
      <c r="F3655" s="136"/>
      <c r="G3655" s="136"/>
      <c r="H3655" s="136"/>
      <c r="I3655" s="136"/>
      <c r="J3655" s="136"/>
      <c r="K3655" s="136"/>
      <c r="L3655" s="135" t="e">
        <f t="shared" si="114"/>
        <v>#N/A</v>
      </c>
      <c r="M3655" s="131" t="e">
        <f t="shared" si="115"/>
        <v>#N/A</v>
      </c>
      <c r="P3655" s="136"/>
      <c r="Q3655" s="136"/>
      <c r="R3655" s="136"/>
      <c r="S3655" s="136"/>
      <c r="U3655" s="136"/>
      <c r="V3655" s="136"/>
      <c r="W3655" s="136"/>
      <c r="X3655" s="136"/>
      <c r="Y3655" s="136"/>
      <c r="Z3655" s="136"/>
      <c r="AA3655" s="136"/>
      <c r="AB3655" s="136"/>
      <c r="AC3655" s="136"/>
      <c r="AD3655" s="136"/>
      <c r="AE3655" s="136"/>
      <c r="AF3655" s="136"/>
      <c r="AG3655" s="136"/>
      <c r="AH3655" s="136"/>
      <c r="AI3655" s="136"/>
    </row>
    <row r="3656" spans="1:35" x14ac:dyDescent="0.2">
      <c r="A3656" s="136"/>
      <c r="B3656" s="136"/>
      <c r="C3656" s="136"/>
      <c r="D3656" s="136"/>
      <c r="E3656" s="136"/>
      <c r="F3656" s="136"/>
      <c r="G3656" s="136"/>
      <c r="H3656" s="136"/>
      <c r="I3656" s="136"/>
      <c r="J3656" s="136"/>
      <c r="K3656" s="136"/>
      <c r="L3656" s="135" t="e">
        <f t="shared" si="114"/>
        <v>#N/A</v>
      </c>
      <c r="M3656" s="131" t="e">
        <f t="shared" si="115"/>
        <v>#N/A</v>
      </c>
      <c r="P3656" s="136"/>
      <c r="Q3656" s="136"/>
      <c r="R3656" s="136"/>
      <c r="S3656" s="136"/>
      <c r="U3656" s="136"/>
      <c r="V3656" s="136"/>
      <c r="W3656" s="136"/>
      <c r="X3656" s="136"/>
      <c r="Y3656" s="136"/>
      <c r="Z3656" s="136"/>
      <c r="AA3656" s="136"/>
      <c r="AB3656" s="136"/>
      <c r="AC3656" s="136"/>
      <c r="AD3656" s="136"/>
      <c r="AE3656" s="136"/>
      <c r="AF3656" s="136"/>
      <c r="AG3656" s="136"/>
      <c r="AH3656" s="136"/>
      <c r="AI3656" s="136"/>
    </row>
    <row r="3657" spans="1:35" x14ac:dyDescent="0.2">
      <c r="A3657" s="136"/>
      <c r="B3657" s="136"/>
      <c r="C3657" s="136"/>
      <c r="D3657" s="136"/>
      <c r="E3657" s="136"/>
      <c r="F3657" s="136"/>
      <c r="G3657" s="136"/>
      <c r="H3657" s="136"/>
      <c r="I3657" s="136"/>
      <c r="J3657" s="136"/>
      <c r="K3657" s="136"/>
      <c r="L3657" s="135" t="e">
        <f t="shared" si="114"/>
        <v>#N/A</v>
      </c>
      <c r="M3657" s="131" t="e">
        <f t="shared" si="115"/>
        <v>#N/A</v>
      </c>
      <c r="P3657" s="136"/>
      <c r="Q3657" s="136"/>
      <c r="R3657" s="136"/>
      <c r="S3657" s="136"/>
      <c r="U3657" s="136"/>
      <c r="V3657" s="136"/>
      <c r="W3657" s="136"/>
      <c r="X3657" s="136"/>
      <c r="Y3657" s="136"/>
      <c r="Z3657" s="136"/>
      <c r="AA3657" s="136"/>
      <c r="AB3657" s="136"/>
      <c r="AC3657" s="136"/>
      <c r="AD3657" s="136"/>
      <c r="AE3657" s="136"/>
      <c r="AF3657" s="136"/>
      <c r="AG3657" s="136"/>
      <c r="AH3657" s="136"/>
      <c r="AI3657" s="136"/>
    </row>
    <row r="3658" spans="1:35" x14ac:dyDescent="0.2">
      <c r="A3658" s="136"/>
      <c r="B3658" s="136"/>
      <c r="C3658" s="136"/>
      <c r="D3658" s="136"/>
      <c r="E3658" s="136"/>
      <c r="F3658" s="136"/>
      <c r="G3658" s="136"/>
      <c r="H3658" s="136"/>
      <c r="I3658" s="136"/>
      <c r="J3658" s="136"/>
      <c r="K3658" s="136"/>
      <c r="L3658" s="135" t="e">
        <f t="shared" si="114"/>
        <v>#N/A</v>
      </c>
      <c r="M3658" s="131" t="e">
        <f t="shared" si="115"/>
        <v>#N/A</v>
      </c>
      <c r="P3658" s="136"/>
      <c r="Q3658" s="136"/>
      <c r="R3658" s="136"/>
      <c r="S3658" s="136"/>
      <c r="U3658" s="136"/>
      <c r="V3658" s="136"/>
      <c r="W3658" s="136"/>
      <c r="X3658" s="136"/>
      <c r="Y3658" s="136"/>
      <c r="Z3658" s="136"/>
      <c r="AA3658" s="136"/>
      <c r="AB3658" s="136"/>
      <c r="AC3658" s="136"/>
      <c r="AD3658" s="136"/>
      <c r="AE3658" s="136"/>
      <c r="AF3658" s="136"/>
      <c r="AG3658" s="136"/>
      <c r="AH3658" s="136"/>
      <c r="AI3658" s="136"/>
    </row>
    <row r="3659" spans="1:35" x14ac:dyDescent="0.2">
      <c r="A3659" s="136"/>
      <c r="B3659" s="136"/>
      <c r="C3659" s="136"/>
      <c r="D3659" s="136"/>
      <c r="E3659" s="136"/>
      <c r="F3659" s="136"/>
      <c r="G3659" s="136"/>
      <c r="H3659" s="136"/>
      <c r="I3659" s="136"/>
      <c r="J3659" s="136"/>
      <c r="K3659" s="136"/>
      <c r="L3659" s="135" t="e">
        <f t="shared" si="114"/>
        <v>#N/A</v>
      </c>
      <c r="M3659" s="131" t="e">
        <f t="shared" si="115"/>
        <v>#N/A</v>
      </c>
      <c r="P3659" s="136"/>
      <c r="Q3659" s="136"/>
      <c r="R3659" s="136"/>
      <c r="S3659" s="136"/>
      <c r="U3659" s="136"/>
      <c r="V3659" s="136"/>
      <c r="W3659" s="136"/>
      <c r="X3659" s="136"/>
      <c r="Y3659" s="136"/>
      <c r="Z3659" s="136"/>
      <c r="AA3659" s="136"/>
      <c r="AB3659" s="136"/>
      <c r="AC3659" s="136"/>
      <c r="AD3659" s="136"/>
      <c r="AE3659" s="136"/>
      <c r="AF3659" s="136"/>
      <c r="AG3659" s="136"/>
      <c r="AH3659" s="136"/>
      <c r="AI3659" s="136"/>
    </row>
    <row r="3660" spans="1:35" x14ac:dyDescent="0.2">
      <c r="A3660" s="136"/>
      <c r="B3660" s="136"/>
      <c r="C3660" s="136"/>
      <c r="D3660" s="136"/>
      <c r="E3660" s="136"/>
      <c r="F3660" s="136"/>
      <c r="G3660" s="136"/>
      <c r="H3660" s="136"/>
      <c r="I3660" s="136"/>
      <c r="J3660" s="136"/>
      <c r="K3660" s="136"/>
      <c r="L3660" s="135" t="e">
        <f t="shared" si="114"/>
        <v>#N/A</v>
      </c>
      <c r="M3660" s="131" t="e">
        <f t="shared" si="115"/>
        <v>#N/A</v>
      </c>
      <c r="P3660" s="136"/>
      <c r="Q3660" s="136"/>
      <c r="R3660" s="136"/>
      <c r="S3660" s="136"/>
      <c r="U3660" s="136"/>
      <c r="V3660" s="136"/>
      <c r="W3660" s="136"/>
      <c r="X3660" s="136"/>
      <c r="Y3660" s="136"/>
      <c r="Z3660" s="136"/>
      <c r="AA3660" s="136"/>
      <c r="AB3660" s="136"/>
      <c r="AC3660" s="136"/>
      <c r="AD3660" s="136"/>
      <c r="AE3660" s="136"/>
      <c r="AF3660" s="136"/>
      <c r="AG3660" s="136"/>
      <c r="AH3660" s="136"/>
      <c r="AI3660" s="136"/>
    </row>
    <row r="3661" spans="1:35" x14ac:dyDescent="0.2">
      <c r="A3661" s="136"/>
      <c r="B3661" s="136"/>
      <c r="C3661" s="136"/>
      <c r="D3661" s="136"/>
      <c r="E3661" s="136"/>
      <c r="F3661" s="136"/>
      <c r="G3661" s="136"/>
      <c r="H3661" s="136"/>
      <c r="I3661" s="136"/>
      <c r="J3661" s="136"/>
      <c r="K3661" s="136"/>
      <c r="L3661" s="135" t="e">
        <f t="shared" si="114"/>
        <v>#N/A</v>
      </c>
      <c r="M3661" s="131" t="e">
        <f t="shared" si="115"/>
        <v>#N/A</v>
      </c>
      <c r="P3661" s="136"/>
      <c r="Q3661" s="136"/>
      <c r="R3661" s="136"/>
      <c r="S3661" s="136"/>
      <c r="U3661" s="136"/>
      <c r="V3661" s="136"/>
      <c r="W3661" s="136"/>
      <c r="X3661" s="136"/>
      <c r="Y3661" s="136"/>
      <c r="Z3661" s="136"/>
      <c r="AA3661" s="136"/>
      <c r="AB3661" s="136"/>
      <c r="AC3661" s="136"/>
      <c r="AD3661" s="136"/>
      <c r="AE3661" s="136"/>
      <c r="AF3661" s="136"/>
      <c r="AG3661" s="136"/>
      <c r="AH3661" s="136"/>
      <c r="AI3661" s="136"/>
    </row>
    <row r="3662" spans="1:35" x14ac:dyDescent="0.2">
      <c r="A3662" s="136"/>
      <c r="B3662" s="136"/>
      <c r="C3662" s="136"/>
      <c r="D3662" s="136"/>
      <c r="E3662" s="136"/>
      <c r="F3662" s="136"/>
      <c r="G3662" s="136"/>
      <c r="H3662" s="136"/>
      <c r="I3662" s="136"/>
      <c r="J3662" s="136"/>
      <c r="K3662" s="136"/>
      <c r="L3662" s="135" t="e">
        <f t="shared" si="114"/>
        <v>#N/A</v>
      </c>
      <c r="M3662" s="131" t="e">
        <f t="shared" si="115"/>
        <v>#N/A</v>
      </c>
      <c r="P3662" s="136"/>
      <c r="Q3662" s="136"/>
      <c r="R3662" s="136"/>
      <c r="S3662" s="136"/>
      <c r="U3662" s="136"/>
      <c r="V3662" s="136"/>
      <c r="W3662" s="136"/>
      <c r="X3662" s="136"/>
      <c r="Y3662" s="136"/>
      <c r="Z3662" s="136"/>
      <c r="AA3662" s="136"/>
      <c r="AB3662" s="136"/>
      <c r="AC3662" s="136"/>
      <c r="AD3662" s="136"/>
      <c r="AE3662" s="136"/>
      <c r="AF3662" s="136"/>
      <c r="AG3662" s="136"/>
      <c r="AH3662" s="136"/>
      <c r="AI3662" s="136"/>
    </row>
    <row r="3663" spans="1:35" x14ac:dyDescent="0.2">
      <c r="A3663" s="136"/>
      <c r="B3663" s="136"/>
      <c r="C3663" s="136"/>
      <c r="D3663" s="136"/>
      <c r="E3663" s="136"/>
      <c r="F3663" s="136"/>
      <c r="G3663" s="136"/>
      <c r="H3663" s="136"/>
      <c r="I3663" s="136"/>
      <c r="J3663" s="136"/>
      <c r="K3663" s="136"/>
      <c r="L3663" s="135" t="e">
        <f t="shared" si="114"/>
        <v>#N/A</v>
      </c>
      <c r="M3663" s="131" t="e">
        <f t="shared" si="115"/>
        <v>#N/A</v>
      </c>
      <c r="P3663" s="136"/>
      <c r="Q3663" s="136"/>
      <c r="R3663" s="136"/>
      <c r="S3663" s="136"/>
      <c r="U3663" s="136"/>
      <c r="V3663" s="136"/>
      <c r="W3663" s="136"/>
      <c r="X3663" s="136"/>
      <c r="Y3663" s="136"/>
      <c r="Z3663" s="136"/>
      <c r="AA3663" s="136"/>
      <c r="AB3663" s="136"/>
      <c r="AC3663" s="136"/>
      <c r="AD3663" s="136"/>
      <c r="AE3663" s="136"/>
      <c r="AF3663" s="136"/>
      <c r="AG3663" s="136"/>
      <c r="AH3663" s="136"/>
      <c r="AI3663" s="136"/>
    </row>
    <row r="3664" spans="1:35" x14ac:dyDescent="0.2">
      <c r="A3664" s="136"/>
      <c r="B3664" s="136"/>
      <c r="C3664" s="136"/>
      <c r="D3664" s="136"/>
      <c r="E3664" s="136"/>
      <c r="F3664" s="136"/>
      <c r="G3664" s="136"/>
      <c r="H3664" s="136"/>
      <c r="I3664" s="136"/>
      <c r="J3664" s="136"/>
      <c r="K3664" s="136"/>
      <c r="L3664" s="135" t="e">
        <f t="shared" si="114"/>
        <v>#N/A</v>
      </c>
      <c r="M3664" s="131" t="e">
        <f t="shared" si="115"/>
        <v>#N/A</v>
      </c>
      <c r="P3664" s="136"/>
      <c r="Q3664" s="136"/>
      <c r="R3664" s="136"/>
      <c r="S3664" s="136"/>
      <c r="U3664" s="136"/>
      <c r="V3664" s="136"/>
      <c r="W3664" s="136"/>
      <c r="X3664" s="136"/>
      <c r="Y3664" s="136"/>
      <c r="Z3664" s="136"/>
      <c r="AA3664" s="136"/>
      <c r="AB3664" s="136"/>
      <c r="AC3664" s="136"/>
      <c r="AD3664" s="136"/>
      <c r="AE3664" s="136"/>
      <c r="AF3664" s="136"/>
      <c r="AG3664" s="136"/>
      <c r="AH3664" s="136"/>
      <c r="AI3664" s="136"/>
    </row>
    <row r="3665" spans="1:35" x14ac:dyDescent="0.2">
      <c r="A3665" s="136"/>
      <c r="B3665" s="136"/>
      <c r="C3665" s="136"/>
      <c r="D3665" s="136"/>
      <c r="E3665" s="136"/>
      <c r="F3665" s="136"/>
      <c r="G3665" s="136"/>
      <c r="H3665" s="136"/>
      <c r="I3665" s="136"/>
      <c r="J3665" s="136"/>
      <c r="K3665" s="136"/>
      <c r="L3665" s="135" t="e">
        <f t="shared" si="114"/>
        <v>#N/A</v>
      </c>
      <c r="M3665" s="131" t="e">
        <f t="shared" si="115"/>
        <v>#N/A</v>
      </c>
      <c r="P3665" s="136"/>
      <c r="Q3665" s="136"/>
      <c r="R3665" s="136"/>
      <c r="S3665" s="136"/>
      <c r="U3665" s="136"/>
      <c r="V3665" s="136"/>
      <c r="W3665" s="136"/>
      <c r="X3665" s="136"/>
      <c r="Y3665" s="136"/>
      <c r="Z3665" s="136"/>
      <c r="AA3665" s="136"/>
      <c r="AB3665" s="136"/>
      <c r="AC3665" s="136"/>
      <c r="AD3665" s="136"/>
      <c r="AE3665" s="136"/>
      <c r="AF3665" s="136"/>
      <c r="AG3665" s="136"/>
      <c r="AH3665" s="136"/>
      <c r="AI3665" s="136"/>
    </row>
    <row r="3666" spans="1:35" x14ac:dyDescent="0.2">
      <c r="A3666" s="136"/>
      <c r="B3666" s="136"/>
      <c r="C3666" s="136"/>
      <c r="D3666" s="136"/>
      <c r="E3666" s="136"/>
      <c r="F3666" s="136"/>
      <c r="G3666" s="136"/>
      <c r="H3666" s="136"/>
      <c r="I3666" s="136"/>
      <c r="J3666" s="136"/>
      <c r="K3666" s="136"/>
      <c r="L3666" s="135" t="e">
        <f t="shared" si="114"/>
        <v>#N/A</v>
      </c>
      <c r="M3666" s="131" t="e">
        <f t="shared" si="115"/>
        <v>#N/A</v>
      </c>
      <c r="P3666" s="136"/>
      <c r="Q3666" s="136"/>
      <c r="R3666" s="136"/>
      <c r="S3666" s="136"/>
      <c r="U3666" s="136"/>
      <c r="V3666" s="136"/>
      <c r="W3666" s="136"/>
      <c r="X3666" s="136"/>
      <c r="Y3666" s="136"/>
      <c r="Z3666" s="136"/>
      <c r="AA3666" s="136"/>
      <c r="AB3666" s="136"/>
      <c r="AC3666" s="136"/>
      <c r="AD3666" s="136"/>
      <c r="AE3666" s="136"/>
      <c r="AF3666" s="136"/>
      <c r="AG3666" s="136"/>
      <c r="AH3666" s="136"/>
      <c r="AI3666" s="136"/>
    </row>
    <row r="3667" spans="1:35" x14ac:dyDescent="0.2">
      <c r="A3667" s="136"/>
      <c r="B3667" s="136"/>
      <c r="C3667" s="136"/>
      <c r="D3667" s="136"/>
      <c r="E3667" s="136"/>
      <c r="F3667" s="136"/>
      <c r="G3667" s="136"/>
      <c r="H3667" s="136"/>
      <c r="I3667" s="136"/>
      <c r="J3667" s="136"/>
      <c r="K3667" s="136"/>
      <c r="L3667" s="135" t="e">
        <f t="shared" si="114"/>
        <v>#N/A</v>
      </c>
      <c r="M3667" s="131" t="e">
        <f t="shared" si="115"/>
        <v>#N/A</v>
      </c>
      <c r="P3667" s="136"/>
      <c r="Q3667" s="136"/>
      <c r="R3667" s="136"/>
      <c r="S3667" s="136"/>
      <c r="U3667" s="136"/>
      <c r="V3667" s="136"/>
      <c r="W3667" s="136"/>
      <c r="X3667" s="136"/>
      <c r="Y3667" s="136"/>
      <c r="Z3667" s="136"/>
      <c r="AA3667" s="136"/>
      <c r="AB3667" s="136"/>
      <c r="AC3667" s="136"/>
      <c r="AD3667" s="136"/>
      <c r="AE3667" s="136"/>
      <c r="AF3667" s="136"/>
      <c r="AG3667" s="136"/>
      <c r="AH3667" s="136"/>
      <c r="AI3667" s="136"/>
    </row>
    <row r="3668" spans="1:35" x14ac:dyDescent="0.2">
      <c r="A3668" s="136"/>
      <c r="B3668" s="136"/>
      <c r="C3668" s="136"/>
      <c r="D3668" s="136"/>
      <c r="E3668" s="136"/>
      <c r="F3668" s="136"/>
      <c r="G3668" s="136"/>
      <c r="H3668" s="136"/>
      <c r="I3668" s="136"/>
      <c r="J3668" s="136"/>
      <c r="K3668" s="136"/>
      <c r="L3668" s="135" t="e">
        <f t="shared" si="114"/>
        <v>#N/A</v>
      </c>
      <c r="M3668" s="131" t="e">
        <f t="shared" si="115"/>
        <v>#N/A</v>
      </c>
      <c r="P3668" s="136"/>
      <c r="Q3668" s="136"/>
      <c r="R3668" s="136"/>
      <c r="S3668" s="136"/>
      <c r="U3668" s="136"/>
      <c r="V3668" s="136"/>
      <c r="W3668" s="136"/>
      <c r="X3668" s="136"/>
      <c r="Y3668" s="136"/>
      <c r="Z3668" s="136"/>
      <c r="AA3668" s="136"/>
      <c r="AB3668" s="136"/>
      <c r="AC3668" s="136"/>
      <c r="AD3668" s="136"/>
      <c r="AE3668" s="136"/>
      <c r="AF3668" s="136"/>
      <c r="AG3668" s="136"/>
      <c r="AH3668" s="136"/>
      <c r="AI3668" s="136"/>
    </row>
    <row r="3669" spans="1:35" x14ac:dyDescent="0.2">
      <c r="A3669" s="136"/>
      <c r="B3669" s="136"/>
      <c r="C3669" s="136"/>
      <c r="D3669" s="136"/>
      <c r="E3669" s="136"/>
      <c r="F3669" s="136"/>
      <c r="G3669" s="136"/>
      <c r="H3669" s="136"/>
      <c r="I3669" s="136"/>
      <c r="J3669" s="136"/>
      <c r="K3669" s="136"/>
      <c r="L3669" s="135" t="e">
        <f t="shared" si="114"/>
        <v>#N/A</v>
      </c>
      <c r="M3669" s="131" t="e">
        <f t="shared" si="115"/>
        <v>#N/A</v>
      </c>
      <c r="P3669" s="136"/>
      <c r="Q3669" s="136"/>
      <c r="R3669" s="136"/>
      <c r="S3669" s="136"/>
      <c r="U3669" s="136"/>
      <c r="V3669" s="136"/>
      <c r="W3669" s="136"/>
      <c r="X3669" s="136"/>
      <c r="Y3669" s="136"/>
      <c r="Z3669" s="136"/>
      <c r="AA3669" s="136"/>
      <c r="AB3669" s="136"/>
      <c r="AC3669" s="136"/>
      <c r="AD3669" s="136"/>
      <c r="AE3669" s="136"/>
      <c r="AF3669" s="136"/>
      <c r="AG3669" s="136"/>
      <c r="AH3669" s="136"/>
      <c r="AI3669" s="136"/>
    </row>
    <row r="3670" spans="1:35" x14ac:dyDescent="0.2">
      <c r="A3670" s="136"/>
      <c r="B3670" s="136"/>
      <c r="C3670" s="136"/>
      <c r="D3670" s="136"/>
      <c r="E3670" s="136"/>
      <c r="F3670" s="136"/>
      <c r="G3670" s="136"/>
      <c r="H3670" s="136"/>
      <c r="I3670" s="136"/>
      <c r="J3670" s="136"/>
      <c r="K3670" s="136"/>
      <c r="L3670" s="135" t="e">
        <f t="shared" si="114"/>
        <v>#N/A</v>
      </c>
      <c r="M3670" s="131" t="e">
        <f t="shared" si="115"/>
        <v>#N/A</v>
      </c>
      <c r="P3670" s="136"/>
      <c r="Q3670" s="136"/>
      <c r="R3670" s="136"/>
      <c r="S3670" s="136"/>
      <c r="U3670" s="136"/>
      <c r="V3670" s="136"/>
      <c r="W3670" s="136"/>
      <c r="X3670" s="136"/>
      <c r="Y3670" s="136"/>
      <c r="Z3670" s="136"/>
      <c r="AA3670" s="136"/>
      <c r="AB3670" s="136"/>
      <c r="AC3670" s="136"/>
      <c r="AD3670" s="136"/>
      <c r="AE3670" s="136"/>
      <c r="AF3670" s="136"/>
      <c r="AG3670" s="136"/>
      <c r="AH3670" s="136"/>
      <c r="AI3670" s="136"/>
    </row>
    <row r="3671" spans="1:35" x14ac:dyDescent="0.2">
      <c r="A3671" s="136"/>
      <c r="B3671" s="136"/>
      <c r="C3671" s="136"/>
      <c r="D3671" s="136"/>
      <c r="E3671" s="136"/>
      <c r="F3671" s="136"/>
      <c r="G3671" s="136"/>
      <c r="H3671" s="136"/>
      <c r="I3671" s="136"/>
      <c r="J3671" s="136"/>
      <c r="K3671" s="136"/>
      <c r="L3671" s="135" t="e">
        <f t="shared" si="114"/>
        <v>#N/A</v>
      </c>
      <c r="M3671" s="131" t="e">
        <f t="shared" si="115"/>
        <v>#N/A</v>
      </c>
      <c r="P3671" s="136"/>
      <c r="Q3671" s="136"/>
      <c r="R3671" s="136"/>
      <c r="S3671" s="136"/>
      <c r="U3671" s="136"/>
      <c r="V3671" s="136"/>
      <c r="W3671" s="136"/>
      <c r="X3671" s="136"/>
      <c r="Y3671" s="136"/>
      <c r="Z3671" s="136"/>
      <c r="AA3671" s="136"/>
      <c r="AB3671" s="136"/>
      <c r="AC3671" s="136"/>
      <c r="AD3671" s="136"/>
      <c r="AE3671" s="136"/>
      <c r="AF3671" s="136"/>
      <c r="AG3671" s="136"/>
      <c r="AH3671" s="136"/>
      <c r="AI3671" s="136"/>
    </row>
    <row r="3672" spans="1:35" x14ac:dyDescent="0.2">
      <c r="A3672" s="136"/>
      <c r="B3672" s="136"/>
      <c r="C3672" s="136"/>
      <c r="D3672" s="136"/>
      <c r="E3672" s="136"/>
      <c r="F3672" s="136"/>
      <c r="G3672" s="136"/>
      <c r="H3672" s="136"/>
      <c r="I3672" s="136"/>
      <c r="J3672" s="136"/>
      <c r="K3672" s="136"/>
      <c r="L3672" s="135" t="e">
        <f t="shared" si="114"/>
        <v>#N/A</v>
      </c>
      <c r="M3672" s="131" t="e">
        <f t="shared" si="115"/>
        <v>#N/A</v>
      </c>
      <c r="P3672" s="136"/>
      <c r="Q3672" s="136"/>
      <c r="R3672" s="136"/>
      <c r="S3672" s="136"/>
      <c r="U3672" s="136"/>
      <c r="V3672" s="136"/>
      <c r="W3672" s="136"/>
      <c r="X3672" s="136"/>
      <c r="Y3672" s="136"/>
      <c r="Z3672" s="136"/>
      <c r="AA3672" s="136"/>
      <c r="AB3672" s="136"/>
      <c r="AC3672" s="136"/>
      <c r="AD3672" s="136"/>
      <c r="AE3672" s="136"/>
      <c r="AF3672" s="136"/>
      <c r="AG3672" s="136"/>
      <c r="AH3672" s="136"/>
      <c r="AI3672" s="136"/>
    </row>
    <row r="3673" spans="1:35" x14ac:dyDescent="0.2">
      <c r="A3673" s="136"/>
      <c r="B3673" s="136"/>
      <c r="C3673" s="136"/>
      <c r="D3673" s="136"/>
      <c r="E3673" s="136"/>
      <c r="F3673" s="136"/>
      <c r="G3673" s="136"/>
      <c r="H3673" s="136"/>
      <c r="I3673" s="136"/>
      <c r="J3673" s="136"/>
      <c r="K3673" s="136"/>
      <c r="L3673" s="135" t="e">
        <f t="shared" si="114"/>
        <v>#N/A</v>
      </c>
      <c r="M3673" s="131" t="e">
        <f t="shared" si="115"/>
        <v>#N/A</v>
      </c>
      <c r="P3673" s="136"/>
      <c r="Q3673" s="136"/>
      <c r="R3673" s="136"/>
      <c r="S3673" s="136"/>
      <c r="U3673" s="136"/>
      <c r="V3673" s="136"/>
      <c r="W3673" s="136"/>
      <c r="X3673" s="136"/>
      <c r="Y3673" s="136"/>
      <c r="Z3673" s="136"/>
      <c r="AA3673" s="136"/>
      <c r="AB3673" s="136"/>
      <c r="AC3673" s="136"/>
      <c r="AD3673" s="136"/>
      <c r="AE3673" s="136"/>
      <c r="AF3673" s="136"/>
      <c r="AG3673" s="136"/>
      <c r="AH3673" s="136"/>
      <c r="AI3673" s="136"/>
    </row>
    <row r="3674" spans="1:35" x14ac:dyDescent="0.2">
      <c r="A3674" s="136"/>
      <c r="B3674" s="136"/>
      <c r="C3674" s="136"/>
      <c r="D3674" s="136"/>
      <c r="E3674" s="136"/>
      <c r="F3674" s="136"/>
      <c r="G3674" s="136"/>
      <c r="H3674" s="136"/>
      <c r="I3674" s="136"/>
      <c r="J3674" s="136"/>
      <c r="K3674" s="136"/>
      <c r="L3674" s="135" t="e">
        <f t="shared" si="114"/>
        <v>#N/A</v>
      </c>
      <c r="M3674" s="131" t="e">
        <f t="shared" si="115"/>
        <v>#N/A</v>
      </c>
      <c r="P3674" s="136"/>
      <c r="Q3674" s="136"/>
      <c r="R3674" s="136"/>
      <c r="S3674" s="136"/>
      <c r="U3674" s="136"/>
      <c r="V3674" s="136"/>
      <c r="W3674" s="136"/>
      <c r="X3674" s="136"/>
      <c r="Y3674" s="136"/>
      <c r="Z3674" s="136"/>
      <c r="AA3674" s="136"/>
      <c r="AB3674" s="136"/>
      <c r="AC3674" s="136"/>
      <c r="AD3674" s="136"/>
      <c r="AE3674" s="136"/>
      <c r="AF3674" s="136"/>
      <c r="AG3674" s="136"/>
      <c r="AH3674" s="136"/>
      <c r="AI3674" s="136"/>
    </row>
    <row r="3675" spans="1:35" x14ac:dyDescent="0.2">
      <c r="A3675" s="136"/>
      <c r="B3675" s="136"/>
      <c r="C3675" s="136"/>
      <c r="D3675" s="136"/>
      <c r="E3675" s="136"/>
      <c r="F3675" s="136"/>
      <c r="G3675" s="136"/>
      <c r="H3675" s="136"/>
      <c r="I3675" s="136"/>
      <c r="J3675" s="136"/>
      <c r="K3675" s="136"/>
      <c r="L3675" s="135" t="e">
        <f t="shared" si="114"/>
        <v>#N/A</v>
      </c>
      <c r="M3675" s="131" t="e">
        <f t="shared" si="115"/>
        <v>#N/A</v>
      </c>
      <c r="P3675" s="136"/>
      <c r="Q3675" s="136"/>
      <c r="R3675" s="136"/>
      <c r="S3675" s="136"/>
      <c r="U3675" s="136"/>
      <c r="V3675" s="136"/>
      <c r="W3675" s="136"/>
      <c r="X3675" s="136"/>
      <c r="Y3675" s="136"/>
      <c r="Z3675" s="136"/>
      <c r="AA3675" s="136"/>
      <c r="AB3675" s="136"/>
      <c r="AC3675" s="136"/>
      <c r="AD3675" s="136"/>
      <c r="AE3675" s="136"/>
      <c r="AF3675" s="136"/>
      <c r="AG3675" s="136"/>
      <c r="AH3675" s="136"/>
      <c r="AI3675" s="136"/>
    </row>
    <row r="3676" spans="1:35" x14ac:dyDescent="0.2">
      <c r="A3676" s="136"/>
      <c r="B3676" s="136"/>
      <c r="C3676" s="136"/>
      <c r="D3676" s="136"/>
      <c r="E3676" s="136"/>
      <c r="F3676" s="136"/>
      <c r="G3676" s="136"/>
      <c r="H3676" s="136"/>
      <c r="I3676" s="136"/>
      <c r="J3676" s="136"/>
      <c r="K3676" s="136"/>
      <c r="L3676" s="135" t="e">
        <f t="shared" si="114"/>
        <v>#N/A</v>
      </c>
      <c r="M3676" s="131" t="e">
        <f t="shared" si="115"/>
        <v>#N/A</v>
      </c>
      <c r="P3676" s="136"/>
      <c r="Q3676" s="136"/>
      <c r="R3676" s="136"/>
      <c r="S3676" s="136"/>
      <c r="U3676" s="136"/>
      <c r="V3676" s="136"/>
      <c r="W3676" s="136"/>
      <c r="X3676" s="136"/>
      <c r="Y3676" s="136"/>
      <c r="Z3676" s="136"/>
      <c r="AA3676" s="136"/>
      <c r="AB3676" s="136"/>
      <c r="AC3676" s="136"/>
      <c r="AD3676" s="136"/>
      <c r="AE3676" s="136"/>
      <c r="AF3676" s="136"/>
      <c r="AG3676" s="136"/>
      <c r="AH3676" s="136"/>
      <c r="AI3676" s="136"/>
    </row>
    <row r="3677" spans="1:35" x14ac:dyDescent="0.2">
      <c r="A3677" s="136"/>
      <c r="B3677" s="136"/>
      <c r="C3677" s="136"/>
      <c r="D3677" s="136"/>
      <c r="E3677" s="136"/>
      <c r="F3677" s="136"/>
      <c r="G3677" s="136"/>
      <c r="H3677" s="136"/>
      <c r="I3677" s="136"/>
      <c r="J3677" s="136"/>
      <c r="K3677" s="136"/>
      <c r="L3677" s="135" t="e">
        <f t="shared" si="114"/>
        <v>#N/A</v>
      </c>
      <c r="M3677" s="131" t="e">
        <f t="shared" si="115"/>
        <v>#N/A</v>
      </c>
      <c r="P3677" s="136"/>
      <c r="Q3677" s="136"/>
      <c r="R3677" s="136"/>
      <c r="S3677" s="136"/>
      <c r="U3677" s="136"/>
      <c r="V3677" s="136"/>
      <c r="W3677" s="136"/>
      <c r="X3677" s="136"/>
      <c r="Y3677" s="136"/>
      <c r="Z3677" s="136"/>
      <c r="AA3677" s="136"/>
      <c r="AB3677" s="136"/>
      <c r="AC3677" s="136"/>
      <c r="AD3677" s="136"/>
      <c r="AE3677" s="136"/>
      <c r="AF3677" s="136"/>
      <c r="AG3677" s="136"/>
      <c r="AH3677" s="136"/>
      <c r="AI3677" s="136"/>
    </row>
    <row r="3678" spans="1:35" x14ac:dyDescent="0.2">
      <c r="A3678" s="136"/>
      <c r="B3678" s="136"/>
      <c r="C3678" s="136"/>
      <c r="D3678" s="136"/>
      <c r="E3678" s="136"/>
      <c r="F3678" s="136"/>
      <c r="G3678" s="136"/>
      <c r="H3678" s="136"/>
      <c r="I3678" s="136"/>
      <c r="J3678" s="136"/>
      <c r="K3678" s="136"/>
      <c r="L3678" s="135" t="e">
        <f t="shared" si="114"/>
        <v>#N/A</v>
      </c>
      <c r="M3678" s="131" t="e">
        <f t="shared" si="115"/>
        <v>#N/A</v>
      </c>
      <c r="P3678" s="136"/>
      <c r="Q3678" s="136"/>
      <c r="R3678" s="136"/>
      <c r="S3678" s="136"/>
      <c r="U3678" s="136"/>
      <c r="V3678" s="136"/>
      <c r="W3678" s="136"/>
      <c r="X3678" s="136"/>
      <c r="Y3678" s="136"/>
      <c r="Z3678" s="136"/>
      <c r="AA3678" s="136"/>
      <c r="AB3678" s="136"/>
      <c r="AC3678" s="136"/>
      <c r="AD3678" s="136"/>
      <c r="AE3678" s="136"/>
      <c r="AF3678" s="136"/>
      <c r="AG3678" s="136"/>
      <c r="AH3678" s="136"/>
      <c r="AI3678" s="136"/>
    </row>
    <row r="3679" spans="1:35" x14ac:dyDescent="0.2">
      <c r="A3679" s="136"/>
      <c r="B3679" s="136"/>
      <c r="C3679" s="136"/>
      <c r="D3679" s="136"/>
      <c r="E3679" s="136"/>
      <c r="F3679" s="136"/>
      <c r="G3679" s="136"/>
      <c r="H3679" s="136"/>
      <c r="I3679" s="136"/>
      <c r="J3679" s="136"/>
      <c r="K3679" s="136"/>
      <c r="L3679" s="135" t="e">
        <f t="shared" si="114"/>
        <v>#N/A</v>
      </c>
      <c r="M3679" s="131" t="e">
        <f t="shared" si="115"/>
        <v>#N/A</v>
      </c>
      <c r="P3679" s="136"/>
      <c r="Q3679" s="136"/>
      <c r="R3679" s="136"/>
      <c r="S3679" s="136"/>
      <c r="U3679" s="136"/>
      <c r="V3679" s="136"/>
      <c r="W3679" s="136"/>
      <c r="X3679" s="136"/>
      <c r="Y3679" s="136"/>
      <c r="Z3679" s="136"/>
      <c r="AA3679" s="136"/>
      <c r="AB3679" s="136"/>
      <c r="AC3679" s="136"/>
      <c r="AD3679" s="136"/>
      <c r="AE3679" s="136"/>
      <c r="AF3679" s="136"/>
      <c r="AG3679" s="136"/>
      <c r="AH3679" s="136"/>
      <c r="AI3679" s="136"/>
    </row>
    <row r="3680" spans="1:35" x14ac:dyDescent="0.2">
      <c r="A3680" s="136"/>
      <c r="B3680" s="136"/>
      <c r="C3680" s="136"/>
      <c r="D3680" s="136"/>
      <c r="E3680" s="136"/>
      <c r="F3680" s="136"/>
      <c r="G3680" s="136"/>
      <c r="H3680" s="136"/>
      <c r="I3680" s="136"/>
      <c r="J3680" s="136"/>
      <c r="K3680" s="136"/>
      <c r="L3680" s="135" t="e">
        <f t="shared" si="114"/>
        <v>#N/A</v>
      </c>
      <c r="M3680" s="131" t="e">
        <f t="shared" si="115"/>
        <v>#N/A</v>
      </c>
      <c r="P3680" s="136"/>
      <c r="Q3680" s="136"/>
      <c r="R3680" s="136"/>
      <c r="S3680" s="136"/>
      <c r="U3680" s="136"/>
      <c r="V3680" s="136"/>
      <c r="W3680" s="136"/>
      <c r="X3680" s="136"/>
      <c r="Y3680" s="136"/>
      <c r="Z3680" s="136"/>
      <c r="AA3680" s="136"/>
      <c r="AB3680" s="136"/>
      <c r="AC3680" s="136"/>
      <c r="AD3680" s="136"/>
      <c r="AE3680" s="136"/>
      <c r="AF3680" s="136"/>
      <c r="AG3680" s="136"/>
      <c r="AH3680" s="136"/>
      <c r="AI3680" s="136"/>
    </row>
    <row r="3681" spans="1:35" x14ac:dyDescent="0.2">
      <c r="A3681" s="136"/>
      <c r="B3681" s="136"/>
      <c r="C3681" s="136"/>
      <c r="D3681" s="136"/>
      <c r="E3681" s="136"/>
      <c r="F3681" s="136"/>
      <c r="G3681" s="136"/>
      <c r="H3681" s="136"/>
      <c r="I3681" s="136"/>
      <c r="J3681" s="136"/>
      <c r="K3681" s="136"/>
      <c r="L3681" s="135" t="e">
        <f t="shared" si="114"/>
        <v>#N/A</v>
      </c>
      <c r="M3681" s="131" t="e">
        <f t="shared" si="115"/>
        <v>#N/A</v>
      </c>
      <c r="P3681" s="136"/>
      <c r="Q3681" s="136"/>
      <c r="R3681" s="136"/>
      <c r="S3681" s="136"/>
      <c r="U3681" s="136"/>
      <c r="V3681" s="136"/>
      <c r="W3681" s="136"/>
      <c r="X3681" s="136"/>
      <c r="Y3681" s="136"/>
      <c r="Z3681" s="136"/>
      <c r="AA3681" s="136"/>
      <c r="AB3681" s="136"/>
      <c r="AC3681" s="136"/>
      <c r="AD3681" s="136"/>
      <c r="AE3681" s="136"/>
      <c r="AF3681" s="136"/>
      <c r="AG3681" s="136"/>
      <c r="AH3681" s="136"/>
      <c r="AI3681" s="136"/>
    </row>
    <row r="3682" spans="1:35" x14ac:dyDescent="0.2">
      <c r="A3682" s="136"/>
      <c r="B3682" s="136"/>
      <c r="C3682" s="136"/>
      <c r="D3682" s="136"/>
      <c r="E3682" s="136"/>
      <c r="F3682" s="136"/>
      <c r="G3682" s="136"/>
      <c r="H3682" s="136"/>
      <c r="I3682" s="136"/>
      <c r="J3682" s="136"/>
      <c r="K3682" s="136"/>
      <c r="L3682" s="135" t="e">
        <f t="shared" si="114"/>
        <v>#N/A</v>
      </c>
      <c r="M3682" s="131" t="e">
        <f t="shared" si="115"/>
        <v>#N/A</v>
      </c>
      <c r="P3682" s="136"/>
      <c r="Q3682" s="136"/>
      <c r="R3682" s="136"/>
      <c r="S3682" s="136"/>
      <c r="U3682" s="136"/>
      <c r="V3682" s="136"/>
      <c r="W3682" s="136"/>
      <c r="X3682" s="136"/>
      <c r="Y3682" s="136"/>
      <c r="Z3682" s="136"/>
      <c r="AA3682" s="136"/>
      <c r="AB3682" s="136"/>
      <c r="AC3682" s="136"/>
      <c r="AD3682" s="136"/>
      <c r="AE3682" s="136"/>
      <c r="AF3682" s="136"/>
      <c r="AG3682" s="136"/>
      <c r="AH3682" s="136"/>
      <c r="AI3682" s="136"/>
    </row>
    <row r="3683" spans="1:35" x14ac:dyDescent="0.2">
      <c r="A3683" s="136"/>
      <c r="B3683" s="136"/>
      <c r="C3683" s="136"/>
      <c r="D3683" s="136"/>
      <c r="E3683" s="136"/>
      <c r="F3683" s="136"/>
      <c r="G3683" s="136"/>
      <c r="H3683" s="136"/>
      <c r="I3683" s="136"/>
      <c r="J3683" s="136"/>
      <c r="K3683" s="136"/>
      <c r="L3683" s="135" t="e">
        <f t="shared" si="114"/>
        <v>#N/A</v>
      </c>
      <c r="M3683" s="131" t="e">
        <f t="shared" si="115"/>
        <v>#N/A</v>
      </c>
      <c r="P3683" s="136"/>
      <c r="Q3683" s="136"/>
      <c r="R3683" s="136"/>
      <c r="S3683" s="136"/>
      <c r="U3683" s="136"/>
      <c r="V3683" s="136"/>
      <c r="W3683" s="136"/>
      <c r="X3683" s="136"/>
      <c r="Y3683" s="136"/>
      <c r="Z3683" s="136"/>
      <c r="AA3683" s="136"/>
      <c r="AB3683" s="136"/>
      <c r="AC3683" s="136"/>
      <c r="AD3683" s="136"/>
      <c r="AE3683" s="136"/>
      <c r="AF3683" s="136"/>
      <c r="AG3683" s="136"/>
      <c r="AH3683" s="136"/>
      <c r="AI3683" s="136"/>
    </row>
    <row r="3684" spans="1:35" x14ac:dyDescent="0.2">
      <c r="A3684" s="136"/>
      <c r="B3684" s="136"/>
      <c r="C3684" s="136"/>
      <c r="D3684" s="136"/>
      <c r="E3684" s="136"/>
      <c r="F3684" s="136"/>
      <c r="G3684" s="136"/>
      <c r="H3684" s="136"/>
      <c r="I3684" s="136"/>
      <c r="J3684" s="136"/>
      <c r="K3684" s="136"/>
      <c r="L3684" s="135" t="e">
        <f t="shared" si="114"/>
        <v>#N/A</v>
      </c>
      <c r="M3684" s="131" t="e">
        <f t="shared" si="115"/>
        <v>#N/A</v>
      </c>
      <c r="P3684" s="136"/>
      <c r="Q3684" s="136"/>
      <c r="R3684" s="136"/>
      <c r="S3684" s="136"/>
      <c r="U3684" s="136"/>
      <c r="V3684" s="136"/>
      <c r="W3684" s="136"/>
      <c r="X3684" s="136"/>
      <c r="Y3684" s="136"/>
      <c r="Z3684" s="136"/>
      <c r="AA3684" s="136"/>
      <c r="AB3684" s="136"/>
      <c r="AC3684" s="136"/>
      <c r="AD3684" s="136"/>
      <c r="AE3684" s="136"/>
      <c r="AF3684" s="136"/>
      <c r="AG3684" s="136"/>
      <c r="AH3684" s="136"/>
      <c r="AI3684" s="136"/>
    </row>
    <row r="3685" spans="1:35" x14ac:dyDescent="0.2">
      <c r="A3685" s="136"/>
      <c r="B3685" s="136"/>
      <c r="C3685" s="136"/>
      <c r="D3685" s="136"/>
      <c r="E3685" s="136"/>
      <c r="F3685" s="136"/>
      <c r="G3685" s="136"/>
      <c r="H3685" s="136"/>
      <c r="I3685" s="136"/>
      <c r="J3685" s="136"/>
      <c r="K3685" s="136"/>
      <c r="L3685" s="135" t="e">
        <f t="shared" si="114"/>
        <v>#N/A</v>
      </c>
      <c r="M3685" s="131" t="e">
        <f t="shared" si="115"/>
        <v>#N/A</v>
      </c>
      <c r="P3685" s="136"/>
      <c r="Q3685" s="136"/>
      <c r="R3685" s="136"/>
      <c r="S3685" s="136"/>
      <c r="U3685" s="136"/>
      <c r="V3685" s="136"/>
      <c r="W3685" s="136"/>
      <c r="X3685" s="136"/>
      <c r="Y3685" s="136"/>
      <c r="Z3685" s="136"/>
      <c r="AA3685" s="136"/>
      <c r="AB3685" s="136"/>
      <c r="AC3685" s="136"/>
      <c r="AD3685" s="136"/>
      <c r="AE3685" s="136"/>
      <c r="AF3685" s="136"/>
      <c r="AG3685" s="136"/>
      <c r="AH3685" s="136"/>
      <c r="AI3685" s="136"/>
    </row>
    <row r="3686" spans="1:35" x14ac:dyDescent="0.2">
      <c r="A3686" s="136"/>
      <c r="B3686" s="136"/>
      <c r="C3686" s="136"/>
      <c r="D3686" s="136"/>
      <c r="E3686" s="136"/>
      <c r="F3686" s="136"/>
      <c r="G3686" s="136"/>
      <c r="H3686" s="136"/>
      <c r="I3686" s="136"/>
      <c r="J3686" s="136"/>
      <c r="K3686" s="136"/>
      <c r="L3686" s="135" t="e">
        <f t="shared" si="114"/>
        <v>#N/A</v>
      </c>
      <c r="M3686" s="131" t="e">
        <f t="shared" si="115"/>
        <v>#N/A</v>
      </c>
      <c r="P3686" s="136"/>
      <c r="Q3686" s="136"/>
      <c r="R3686" s="136"/>
      <c r="S3686" s="136"/>
      <c r="U3686" s="136"/>
      <c r="V3686" s="136"/>
      <c r="W3686" s="136"/>
      <c r="X3686" s="136"/>
      <c r="Y3686" s="136"/>
      <c r="Z3686" s="136"/>
      <c r="AA3686" s="136"/>
      <c r="AB3686" s="136"/>
      <c r="AC3686" s="136"/>
      <c r="AD3686" s="136"/>
      <c r="AE3686" s="136"/>
      <c r="AF3686" s="136"/>
      <c r="AG3686" s="136"/>
      <c r="AH3686" s="136"/>
      <c r="AI3686" s="136"/>
    </row>
    <row r="3687" spans="1:35" x14ac:dyDescent="0.2">
      <c r="A3687" s="136"/>
      <c r="B3687" s="136"/>
      <c r="C3687" s="136"/>
      <c r="D3687" s="136"/>
      <c r="E3687" s="136"/>
      <c r="F3687" s="136"/>
      <c r="G3687" s="136"/>
      <c r="H3687" s="136"/>
      <c r="I3687" s="136"/>
      <c r="J3687" s="136"/>
      <c r="K3687" s="136"/>
      <c r="L3687" s="135" t="e">
        <f t="shared" si="114"/>
        <v>#N/A</v>
      </c>
      <c r="M3687" s="131" t="e">
        <f t="shared" si="115"/>
        <v>#N/A</v>
      </c>
      <c r="P3687" s="136"/>
      <c r="Q3687" s="136"/>
      <c r="R3687" s="136"/>
      <c r="S3687" s="136"/>
      <c r="U3687" s="136"/>
      <c r="V3687" s="136"/>
      <c r="W3687" s="136"/>
      <c r="X3687" s="136"/>
      <c r="Y3687" s="136"/>
      <c r="Z3687" s="136"/>
      <c r="AA3687" s="136"/>
      <c r="AB3687" s="136"/>
      <c r="AC3687" s="136"/>
      <c r="AD3687" s="136"/>
      <c r="AE3687" s="136"/>
      <c r="AF3687" s="136"/>
      <c r="AG3687" s="136"/>
      <c r="AH3687" s="136"/>
      <c r="AI3687" s="136"/>
    </row>
    <row r="3688" spans="1:35" x14ac:dyDescent="0.2">
      <c r="A3688" s="136"/>
      <c r="B3688" s="136"/>
      <c r="C3688" s="136"/>
      <c r="D3688" s="136"/>
      <c r="E3688" s="136"/>
      <c r="F3688" s="136"/>
      <c r="G3688" s="136"/>
      <c r="H3688" s="136"/>
      <c r="I3688" s="136"/>
      <c r="J3688" s="136"/>
      <c r="K3688" s="136"/>
      <c r="L3688" s="135" t="e">
        <f t="shared" si="114"/>
        <v>#N/A</v>
      </c>
      <c r="M3688" s="131" t="e">
        <f t="shared" si="115"/>
        <v>#N/A</v>
      </c>
      <c r="P3688" s="136"/>
      <c r="Q3688" s="136"/>
      <c r="R3688" s="136"/>
      <c r="S3688" s="136"/>
      <c r="U3688" s="136"/>
      <c r="V3688" s="136"/>
      <c r="W3688" s="136"/>
      <c r="X3688" s="136"/>
      <c r="Y3688" s="136"/>
      <c r="Z3688" s="136"/>
      <c r="AA3688" s="136"/>
      <c r="AB3688" s="136"/>
      <c r="AC3688" s="136"/>
      <c r="AD3688" s="136"/>
      <c r="AE3688" s="136"/>
      <c r="AF3688" s="136"/>
      <c r="AG3688" s="136"/>
      <c r="AH3688" s="136"/>
      <c r="AI3688" s="136"/>
    </row>
    <row r="3689" spans="1:35" x14ac:dyDescent="0.2">
      <c r="A3689" s="136"/>
      <c r="B3689" s="136"/>
      <c r="C3689" s="136"/>
      <c r="D3689" s="136"/>
      <c r="E3689" s="136"/>
      <c r="F3689" s="136"/>
      <c r="G3689" s="136"/>
      <c r="H3689" s="136"/>
      <c r="I3689" s="136"/>
      <c r="J3689" s="136"/>
      <c r="K3689" s="136"/>
      <c r="L3689" s="135" t="e">
        <f t="shared" si="114"/>
        <v>#N/A</v>
      </c>
      <c r="M3689" s="131" t="e">
        <f t="shared" si="115"/>
        <v>#N/A</v>
      </c>
      <c r="P3689" s="136"/>
      <c r="Q3689" s="136"/>
      <c r="R3689" s="136"/>
      <c r="S3689" s="136"/>
      <c r="U3689" s="136"/>
      <c r="V3689" s="136"/>
      <c r="W3689" s="136"/>
      <c r="X3689" s="136"/>
      <c r="Y3689" s="136"/>
      <c r="Z3689" s="136"/>
      <c r="AA3689" s="136"/>
      <c r="AB3689" s="136"/>
      <c r="AC3689" s="136"/>
      <c r="AD3689" s="136"/>
      <c r="AE3689" s="136"/>
      <c r="AF3689" s="136"/>
      <c r="AG3689" s="136"/>
      <c r="AH3689" s="136"/>
      <c r="AI3689" s="136"/>
    </row>
    <row r="3690" spans="1:35" x14ac:dyDescent="0.2">
      <c r="A3690" s="136"/>
      <c r="B3690" s="136"/>
      <c r="C3690" s="136"/>
      <c r="D3690" s="136"/>
      <c r="E3690" s="136"/>
      <c r="F3690" s="136"/>
      <c r="G3690" s="136"/>
      <c r="H3690" s="136"/>
      <c r="I3690" s="136"/>
      <c r="J3690" s="136"/>
      <c r="K3690" s="136"/>
      <c r="L3690" s="135" t="e">
        <f t="shared" si="114"/>
        <v>#N/A</v>
      </c>
      <c r="M3690" s="131" t="e">
        <f t="shared" si="115"/>
        <v>#N/A</v>
      </c>
      <c r="P3690" s="136"/>
      <c r="Q3690" s="136"/>
      <c r="R3690" s="136"/>
      <c r="S3690" s="136"/>
      <c r="U3690" s="136"/>
      <c r="V3690" s="136"/>
      <c r="W3690" s="136"/>
      <c r="X3690" s="136"/>
      <c r="Y3690" s="136"/>
      <c r="Z3690" s="136"/>
      <c r="AA3690" s="136"/>
      <c r="AB3690" s="136"/>
      <c r="AC3690" s="136"/>
      <c r="AD3690" s="136"/>
      <c r="AE3690" s="136"/>
      <c r="AF3690" s="136"/>
      <c r="AG3690" s="136"/>
      <c r="AH3690" s="136"/>
      <c r="AI3690" s="136"/>
    </row>
    <row r="3691" spans="1:35" x14ac:dyDescent="0.2">
      <c r="A3691" s="136"/>
      <c r="B3691" s="136"/>
      <c r="C3691" s="136"/>
      <c r="D3691" s="136"/>
      <c r="E3691" s="136"/>
      <c r="F3691" s="136"/>
      <c r="G3691" s="136"/>
      <c r="H3691" s="136"/>
      <c r="I3691" s="136"/>
      <c r="J3691" s="136"/>
      <c r="K3691" s="136"/>
      <c r="L3691" s="135" t="e">
        <f t="shared" si="114"/>
        <v>#N/A</v>
      </c>
      <c r="M3691" s="131" t="e">
        <f t="shared" si="115"/>
        <v>#N/A</v>
      </c>
      <c r="P3691" s="136"/>
      <c r="Q3691" s="136"/>
      <c r="R3691" s="136"/>
      <c r="S3691" s="136"/>
      <c r="U3691" s="136"/>
      <c r="V3691" s="136"/>
      <c r="W3691" s="136"/>
      <c r="X3691" s="136"/>
      <c r="Y3691" s="136"/>
      <c r="Z3691" s="136"/>
      <c r="AA3691" s="136"/>
      <c r="AB3691" s="136"/>
      <c r="AC3691" s="136"/>
      <c r="AD3691" s="136"/>
      <c r="AE3691" s="136"/>
      <c r="AF3691" s="136"/>
      <c r="AG3691" s="136"/>
      <c r="AH3691" s="136"/>
      <c r="AI3691" s="136"/>
    </row>
    <row r="3692" spans="1:35" x14ac:dyDescent="0.2">
      <c r="A3692" s="136"/>
      <c r="B3692" s="136"/>
      <c r="C3692" s="136"/>
      <c r="D3692" s="136"/>
      <c r="E3692" s="136"/>
      <c r="F3692" s="136"/>
      <c r="G3692" s="136"/>
      <c r="H3692" s="136"/>
      <c r="I3692" s="136"/>
      <c r="J3692" s="136"/>
      <c r="K3692" s="136"/>
      <c r="L3692" s="135" t="e">
        <f t="shared" si="114"/>
        <v>#N/A</v>
      </c>
      <c r="M3692" s="131" t="e">
        <f t="shared" si="115"/>
        <v>#N/A</v>
      </c>
      <c r="P3692" s="136"/>
      <c r="Q3692" s="136"/>
      <c r="R3692" s="136"/>
      <c r="S3692" s="136"/>
      <c r="U3692" s="136"/>
      <c r="V3692" s="136"/>
      <c r="W3692" s="136"/>
      <c r="X3692" s="136"/>
      <c r="Y3692" s="136"/>
      <c r="Z3692" s="136"/>
      <c r="AA3692" s="136"/>
      <c r="AB3692" s="136"/>
      <c r="AC3692" s="136"/>
      <c r="AD3692" s="136"/>
      <c r="AE3692" s="136"/>
      <c r="AF3692" s="136"/>
      <c r="AG3692" s="136"/>
      <c r="AH3692" s="136"/>
      <c r="AI3692" s="136"/>
    </row>
    <row r="3693" spans="1:35" x14ac:dyDescent="0.2">
      <c r="A3693" s="136"/>
      <c r="B3693" s="136"/>
      <c r="C3693" s="136"/>
      <c r="D3693" s="136"/>
      <c r="E3693" s="136"/>
      <c r="F3693" s="136"/>
      <c r="G3693" s="136"/>
      <c r="H3693" s="136"/>
      <c r="I3693" s="136"/>
      <c r="J3693" s="136"/>
      <c r="K3693" s="136"/>
      <c r="L3693" s="135" t="e">
        <f t="shared" si="114"/>
        <v>#N/A</v>
      </c>
      <c r="M3693" s="131" t="e">
        <f t="shared" si="115"/>
        <v>#N/A</v>
      </c>
      <c r="P3693" s="136"/>
      <c r="Q3693" s="136"/>
      <c r="R3693" s="136"/>
      <c r="S3693" s="136"/>
      <c r="U3693" s="136"/>
      <c r="V3693" s="136"/>
      <c r="W3693" s="136"/>
      <c r="X3693" s="136"/>
      <c r="Y3693" s="136"/>
      <c r="Z3693" s="136"/>
      <c r="AA3693" s="136"/>
      <c r="AB3693" s="136"/>
      <c r="AC3693" s="136"/>
      <c r="AD3693" s="136"/>
      <c r="AE3693" s="136"/>
      <c r="AF3693" s="136"/>
      <c r="AG3693" s="136"/>
      <c r="AH3693" s="136"/>
      <c r="AI3693" s="136"/>
    </row>
    <row r="3694" spans="1:35" x14ac:dyDescent="0.2">
      <c r="A3694" s="136"/>
      <c r="B3694" s="136"/>
      <c r="C3694" s="136"/>
      <c r="D3694" s="136"/>
      <c r="E3694" s="136"/>
      <c r="F3694" s="136"/>
      <c r="G3694" s="136"/>
      <c r="H3694" s="136"/>
      <c r="I3694" s="136"/>
      <c r="J3694" s="136"/>
      <c r="K3694" s="136"/>
      <c r="L3694" s="135" t="e">
        <f t="shared" si="114"/>
        <v>#N/A</v>
      </c>
      <c r="M3694" s="131" t="e">
        <f t="shared" si="115"/>
        <v>#N/A</v>
      </c>
      <c r="P3694" s="136"/>
      <c r="Q3694" s="136"/>
      <c r="R3694" s="136"/>
      <c r="S3694" s="136"/>
      <c r="U3694" s="136"/>
      <c r="V3694" s="136"/>
      <c r="W3694" s="136"/>
      <c r="X3694" s="136"/>
      <c r="Y3694" s="136"/>
      <c r="Z3694" s="136"/>
      <c r="AA3694" s="136"/>
      <c r="AB3694" s="136"/>
      <c r="AC3694" s="136"/>
      <c r="AD3694" s="136"/>
      <c r="AE3694" s="136"/>
      <c r="AF3694" s="136"/>
      <c r="AG3694" s="136"/>
      <c r="AH3694" s="136"/>
      <c r="AI3694" s="136"/>
    </row>
    <row r="3695" spans="1:35" x14ac:dyDescent="0.2">
      <c r="A3695" s="136"/>
      <c r="B3695" s="136"/>
      <c r="C3695" s="136"/>
      <c r="D3695" s="136"/>
      <c r="E3695" s="136"/>
      <c r="F3695" s="136"/>
      <c r="G3695" s="136"/>
      <c r="H3695" s="136"/>
      <c r="I3695" s="136"/>
      <c r="J3695" s="136"/>
      <c r="K3695" s="136"/>
      <c r="L3695" s="135" t="e">
        <f t="shared" si="114"/>
        <v>#N/A</v>
      </c>
      <c r="M3695" s="131" t="e">
        <f t="shared" si="115"/>
        <v>#N/A</v>
      </c>
      <c r="P3695" s="136"/>
      <c r="Q3695" s="136"/>
      <c r="R3695" s="136"/>
      <c r="S3695" s="136"/>
      <c r="U3695" s="136"/>
      <c r="V3695" s="136"/>
      <c r="W3695" s="136"/>
      <c r="X3695" s="136"/>
      <c r="Y3695" s="136"/>
      <c r="Z3695" s="136"/>
      <c r="AA3695" s="136"/>
      <c r="AB3695" s="136"/>
      <c r="AC3695" s="136"/>
      <c r="AD3695" s="136"/>
      <c r="AE3695" s="136"/>
      <c r="AF3695" s="136"/>
      <c r="AG3695" s="136"/>
      <c r="AH3695" s="136"/>
      <c r="AI3695" s="136"/>
    </row>
    <row r="3696" spans="1:35" x14ac:dyDescent="0.2">
      <c r="A3696" s="136"/>
      <c r="B3696" s="136"/>
      <c r="C3696" s="136"/>
      <c r="D3696" s="136"/>
      <c r="E3696" s="136"/>
      <c r="F3696" s="136"/>
      <c r="G3696" s="136"/>
      <c r="H3696" s="136"/>
      <c r="I3696" s="136"/>
      <c r="J3696" s="136"/>
      <c r="K3696" s="136"/>
      <c r="L3696" s="135" t="e">
        <f t="shared" si="114"/>
        <v>#N/A</v>
      </c>
      <c r="M3696" s="131" t="e">
        <f t="shared" si="115"/>
        <v>#N/A</v>
      </c>
      <c r="P3696" s="136"/>
      <c r="Q3696" s="136"/>
      <c r="R3696" s="136"/>
      <c r="S3696" s="136"/>
      <c r="U3696" s="136"/>
      <c r="V3696" s="136"/>
      <c r="W3696" s="136"/>
      <c r="X3696" s="136"/>
      <c r="Y3696" s="136"/>
      <c r="Z3696" s="136"/>
      <c r="AA3696" s="136"/>
      <c r="AB3696" s="136"/>
      <c r="AC3696" s="136"/>
      <c r="AD3696" s="136"/>
      <c r="AE3696" s="136"/>
      <c r="AF3696" s="136"/>
      <c r="AG3696" s="136"/>
      <c r="AH3696" s="136"/>
      <c r="AI3696" s="136"/>
    </row>
    <row r="3697" spans="1:35" x14ac:dyDescent="0.2">
      <c r="A3697" s="136"/>
      <c r="B3697" s="136"/>
      <c r="C3697" s="136"/>
      <c r="D3697" s="136"/>
      <c r="E3697" s="136"/>
      <c r="F3697" s="136"/>
      <c r="G3697" s="136"/>
      <c r="H3697" s="136"/>
      <c r="I3697" s="136"/>
      <c r="J3697" s="136"/>
      <c r="K3697" s="136"/>
      <c r="L3697" s="135" t="e">
        <f t="shared" si="114"/>
        <v>#N/A</v>
      </c>
      <c r="M3697" s="131" t="e">
        <f t="shared" si="115"/>
        <v>#N/A</v>
      </c>
      <c r="P3697" s="136"/>
      <c r="Q3697" s="136"/>
      <c r="R3697" s="136"/>
      <c r="S3697" s="136"/>
      <c r="U3697" s="136"/>
      <c r="V3697" s="136"/>
      <c r="W3697" s="136"/>
      <c r="X3697" s="136"/>
      <c r="Y3697" s="136"/>
      <c r="Z3697" s="136"/>
      <c r="AA3697" s="136"/>
      <c r="AB3697" s="136"/>
      <c r="AC3697" s="136"/>
      <c r="AD3697" s="136"/>
      <c r="AE3697" s="136"/>
      <c r="AF3697" s="136"/>
      <c r="AG3697" s="136"/>
      <c r="AH3697" s="136"/>
      <c r="AI3697" s="136"/>
    </row>
    <row r="3698" spans="1:35" x14ac:dyDescent="0.2">
      <c r="A3698" s="136"/>
      <c r="B3698" s="136"/>
      <c r="C3698" s="136"/>
      <c r="D3698" s="136"/>
      <c r="E3698" s="136"/>
      <c r="F3698" s="136"/>
      <c r="G3698" s="136"/>
      <c r="H3698" s="136"/>
      <c r="I3698" s="136"/>
      <c r="J3698" s="136"/>
      <c r="K3698" s="136"/>
      <c r="L3698" s="135" t="e">
        <f t="shared" si="114"/>
        <v>#N/A</v>
      </c>
      <c r="M3698" s="131" t="e">
        <f t="shared" si="115"/>
        <v>#N/A</v>
      </c>
      <c r="P3698" s="136"/>
      <c r="Q3698" s="136"/>
      <c r="R3698" s="136"/>
      <c r="S3698" s="136"/>
      <c r="U3698" s="136"/>
      <c r="V3698" s="136"/>
      <c r="W3698" s="136"/>
      <c r="X3698" s="136"/>
      <c r="Y3698" s="136"/>
      <c r="Z3698" s="136"/>
      <c r="AA3698" s="136"/>
      <c r="AB3698" s="136"/>
      <c r="AC3698" s="136"/>
      <c r="AD3698" s="136"/>
      <c r="AE3698" s="136"/>
      <c r="AF3698" s="136"/>
      <c r="AG3698" s="136"/>
      <c r="AH3698" s="136"/>
      <c r="AI3698" s="136"/>
    </row>
    <row r="3699" spans="1:35" x14ac:dyDescent="0.2">
      <c r="A3699" s="136"/>
      <c r="B3699" s="136"/>
      <c r="C3699" s="136"/>
      <c r="D3699" s="136"/>
      <c r="E3699" s="136"/>
      <c r="F3699" s="136"/>
      <c r="G3699" s="136"/>
      <c r="H3699" s="136"/>
      <c r="I3699" s="136"/>
      <c r="J3699" s="136"/>
      <c r="K3699" s="136"/>
      <c r="L3699" s="135" t="e">
        <f t="shared" si="114"/>
        <v>#N/A</v>
      </c>
      <c r="M3699" s="131" t="e">
        <f t="shared" si="115"/>
        <v>#N/A</v>
      </c>
      <c r="P3699" s="136"/>
      <c r="Q3699" s="136"/>
      <c r="R3699" s="136"/>
      <c r="S3699" s="136"/>
      <c r="U3699" s="136"/>
      <c r="V3699" s="136"/>
      <c r="W3699" s="136"/>
      <c r="X3699" s="136"/>
      <c r="Y3699" s="136"/>
      <c r="Z3699" s="136"/>
      <c r="AA3699" s="136"/>
      <c r="AB3699" s="136"/>
      <c r="AC3699" s="136"/>
      <c r="AD3699" s="136"/>
      <c r="AE3699" s="136"/>
      <c r="AF3699" s="136"/>
      <c r="AG3699" s="136"/>
      <c r="AH3699" s="136"/>
      <c r="AI3699" s="136"/>
    </row>
    <row r="3700" spans="1:35" x14ac:dyDescent="0.2">
      <c r="A3700" s="136"/>
      <c r="B3700" s="136"/>
      <c r="C3700" s="136"/>
      <c r="D3700" s="136"/>
      <c r="E3700" s="136"/>
      <c r="F3700" s="136"/>
      <c r="G3700" s="136"/>
      <c r="H3700" s="136"/>
      <c r="I3700" s="136"/>
      <c r="J3700" s="136"/>
      <c r="K3700" s="136"/>
      <c r="L3700" s="135" t="e">
        <f t="shared" si="114"/>
        <v>#N/A</v>
      </c>
      <c r="M3700" s="131" t="e">
        <f t="shared" si="115"/>
        <v>#N/A</v>
      </c>
      <c r="P3700" s="136"/>
      <c r="Q3700" s="136"/>
      <c r="R3700" s="136"/>
      <c r="S3700" s="136"/>
      <c r="U3700" s="136"/>
      <c r="V3700" s="136"/>
      <c r="W3700" s="136"/>
      <c r="X3700" s="136"/>
      <c r="Y3700" s="136"/>
      <c r="Z3700" s="136"/>
      <c r="AA3700" s="136"/>
      <c r="AB3700" s="136"/>
      <c r="AC3700" s="136"/>
      <c r="AD3700" s="136"/>
      <c r="AE3700" s="136"/>
      <c r="AF3700" s="136"/>
      <c r="AG3700" s="136"/>
      <c r="AH3700" s="136"/>
      <c r="AI3700" s="136"/>
    </row>
    <row r="3701" spans="1:35" x14ac:dyDescent="0.2">
      <c r="A3701" s="136"/>
      <c r="B3701" s="136"/>
      <c r="C3701" s="136"/>
      <c r="D3701" s="136"/>
      <c r="E3701" s="136"/>
      <c r="F3701" s="136"/>
      <c r="G3701" s="136"/>
      <c r="H3701" s="136"/>
      <c r="I3701" s="136"/>
      <c r="J3701" s="136"/>
      <c r="K3701" s="136"/>
      <c r="L3701" s="135" t="e">
        <f t="shared" si="114"/>
        <v>#N/A</v>
      </c>
      <c r="M3701" s="131" t="e">
        <f t="shared" si="115"/>
        <v>#N/A</v>
      </c>
      <c r="P3701" s="136"/>
      <c r="Q3701" s="136"/>
      <c r="R3701" s="136"/>
      <c r="S3701" s="136"/>
      <c r="U3701" s="136"/>
      <c r="V3701" s="136"/>
      <c r="W3701" s="136"/>
      <c r="X3701" s="136"/>
      <c r="Y3701" s="136"/>
      <c r="Z3701" s="136"/>
      <c r="AA3701" s="136"/>
      <c r="AB3701" s="136"/>
      <c r="AC3701" s="136"/>
      <c r="AD3701" s="136"/>
      <c r="AE3701" s="136"/>
      <c r="AF3701" s="136"/>
      <c r="AG3701" s="136"/>
      <c r="AH3701" s="136"/>
      <c r="AI3701" s="136"/>
    </row>
    <row r="3702" spans="1:35" x14ac:dyDescent="0.2">
      <c r="A3702" s="136"/>
      <c r="B3702" s="136"/>
      <c r="C3702" s="136"/>
      <c r="D3702" s="136"/>
      <c r="E3702" s="136"/>
      <c r="F3702" s="136"/>
      <c r="G3702" s="136"/>
      <c r="H3702" s="136"/>
      <c r="I3702" s="136"/>
      <c r="J3702" s="136"/>
      <c r="K3702" s="136"/>
      <c r="L3702" s="135" t="e">
        <f t="shared" si="114"/>
        <v>#N/A</v>
      </c>
      <c r="M3702" s="131" t="e">
        <f t="shared" si="115"/>
        <v>#N/A</v>
      </c>
      <c r="P3702" s="136"/>
      <c r="Q3702" s="136"/>
      <c r="R3702" s="136"/>
      <c r="S3702" s="136"/>
      <c r="U3702" s="136"/>
      <c r="V3702" s="136"/>
      <c r="W3702" s="136"/>
      <c r="X3702" s="136"/>
      <c r="Y3702" s="136"/>
      <c r="Z3702" s="136"/>
      <c r="AA3702" s="136"/>
      <c r="AB3702" s="136"/>
      <c r="AC3702" s="136"/>
      <c r="AD3702" s="136"/>
      <c r="AE3702" s="136"/>
      <c r="AF3702" s="136"/>
      <c r="AG3702" s="136"/>
      <c r="AH3702" s="136"/>
      <c r="AI3702" s="136"/>
    </row>
    <row r="3703" spans="1:35" x14ac:dyDescent="0.2">
      <c r="A3703" s="136"/>
      <c r="B3703" s="136"/>
      <c r="C3703" s="136"/>
      <c r="D3703" s="136"/>
      <c r="E3703" s="136"/>
      <c r="F3703" s="136"/>
      <c r="G3703" s="136"/>
      <c r="H3703" s="136"/>
      <c r="I3703" s="136"/>
      <c r="J3703" s="136"/>
      <c r="K3703" s="136"/>
      <c r="L3703" s="135" t="e">
        <f t="shared" si="114"/>
        <v>#N/A</v>
      </c>
      <c r="M3703" s="131" t="e">
        <f t="shared" si="115"/>
        <v>#N/A</v>
      </c>
      <c r="P3703" s="136"/>
      <c r="Q3703" s="136"/>
      <c r="R3703" s="136"/>
      <c r="S3703" s="136"/>
      <c r="U3703" s="136"/>
      <c r="V3703" s="136"/>
      <c r="W3703" s="136"/>
      <c r="X3703" s="136"/>
      <c r="Y3703" s="136"/>
      <c r="Z3703" s="136"/>
      <c r="AA3703" s="136"/>
      <c r="AB3703" s="136"/>
      <c r="AC3703" s="136"/>
      <c r="AD3703" s="136"/>
      <c r="AE3703" s="136"/>
      <c r="AF3703" s="136"/>
      <c r="AG3703" s="136"/>
      <c r="AH3703" s="136"/>
      <c r="AI3703" s="136"/>
    </row>
    <row r="3704" spans="1:35" x14ac:dyDescent="0.2">
      <c r="A3704" s="136"/>
      <c r="B3704" s="136"/>
      <c r="C3704" s="136"/>
      <c r="D3704" s="136"/>
      <c r="E3704" s="136"/>
      <c r="F3704" s="136"/>
      <c r="G3704" s="136"/>
      <c r="H3704" s="136"/>
      <c r="I3704" s="136"/>
      <c r="J3704" s="136"/>
      <c r="K3704" s="136"/>
      <c r="L3704" s="135" t="e">
        <f t="shared" si="114"/>
        <v>#N/A</v>
      </c>
      <c r="M3704" s="131" t="e">
        <f t="shared" si="115"/>
        <v>#N/A</v>
      </c>
      <c r="P3704" s="136"/>
      <c r="Q3704" s="136"/>
      <c r="R3704" s="136"/>
      <c r="S3704" s="136"/>
      <c r="U3704" s="136"/>
      <c r="V3704" s="136"/>
      <c r="W3704" s="136"/>
      <c r="X3704" s="136"/>
      <c r="Y3704" s="136"/>
      <c r="Z3704" s="136"/>
      <c r="AA3704" s="136"/>
      <c r="AB3704" s="136"/>
      <c r="AC3704" s="136"/>
      <c r="AD3704" s="136"/>
      <c r="AE3704" s="136"/>
      <c r="AF3704" s="136"/>
      <c r="AG3704" s="136"/>
      <c r="AH3704" s="136"/>
      <c r="AI3704" s="136"/>
    </row>
    <row r="3705" spans="1:35" x14ac:dyDescent="0.2">
      <c r="A3705" s="136"/>
      <c r="B3705" s="136"/>
      <c r="C3705" s="136"/>
      <c r="D3705" s="136"/>
      <c r="E3705" s="136"/>
      <c r="F3705" s="136"/>
      <c r="G3705" s="136"/>
      <c r="H3705" s="136"/>
      <c r="I3705" s="136"/>
      <c r="J3705" s="136"/>
      <c r="K3705" s="136"/>
      <c r="L3705" s="135" t="e">
        <f t="shared" si="114"/>
        <v>#N/A</v>
      </c>
      <c r="M3705" s="131" t="e">
        <f t="shared" si="115"/>
        <v>#N/A</v>
      </c>
      <c r="P3705" s="136"/>
      <c r="Q3705" s="136"/>
      <c r="R3705" s="136"/>
      <c r="S3705" s="136"/>
      <c r="U3705" s="136"/>
      <c r="V3705" s="136"/>
      <c r="W3705" s="136"/>
      <c r="X3705" s="136"/>
      <c r="Y3705" s="136"/>
      <c r="Z3705" s="136"/>
      <c r="AA3705" s="136"/>
      <c r="AB3705" s="136"/>
      <c r="AC3705" s="136"/>
      <c r="AD3705" s="136"/>
      <c r="AE3705" s="136"/>
      <c r="AF3705" s="136"/>
      <c r="AG3705" s="136"/>
      <c r="AH3705" s="136"/>
      <c r="AI3705" s="136"/>
    </row>
    <row r="3706" spans="1:35" x14ac:dyDescent="0.2">
      <c r="A3706" s="136"/>
      <c r="B3706" s="136"/>
      <c r="C3706" s="136"/>
      <c r="D3706" s="136"/>
      <c r="E3706" s="136"/>
      <c r="F3706" s="136"/>
      <c r="G3706" s="136"/>
      <c r="H3706" s="136"/>
      <c r="I3706" s="136"/>
      <c r="J3706" s="136"/>
      <c r="K3706" s="136"/>
      <c r="L3706" s="135" t="e">
        <f t="shared" si="114"/>
        <v>#N/A</v>
      </c>
      <c r="M3706" s="131" t="e">
        <f t="shared" si="115"/>
        <v>#N/A</v>
      </c>
      <c r="P3706" s="136"/>
      <c r="Q3706" s="136"/>
      <c r="R3706" s="136"/>
      <c r="S3706" s="136"/>
      <c r="U3706" s="136"/>
      <c r="V3706" s="136"/>
      <c r="W3706" s="136"/>
      <c r="X3706" s="136"/>
      <c r="Y3706" s="136"/>
      <c r="Z3706" s="136"/>
      <c r="AA3706" s="136"/>
      <c r="AB3706" s="136"/>
      <c r="AC3706" s="136"/>
      <c r="AD3706" s="136"/>
      <c r="AE3706" s="136"/>
      <c r="AF3706" s="136"/>
      <c r="AG3706" s="136"/>
      <c r="AH3706" s="136"/>
      <c r="AI3706" s="136"/>
    </row>
    <row r="3707" spans="1:35" x14ac:dyDescent="0.2">
      <c r="A3707" s="136"/>
      <c r="B3707" s="136"/>
      <c r="C3707" s="136"/>
      <c r="D3707" s="136"/>
      <c r="E3707" s="136"/>
      <c r="F3707" s="136"/>
      <c r="G3707" s="136"/>
      <c r="H3707" s="136"/>
      <c r="I3707" s="136"/>
      <c r="J3707" s="136"/>
      <c r="K3707" s="136"/>
      <c r="L3707" s="135" t="e">
        <f t="shared" si="114"/>
        <v>#N/A</v>
      </c>
      <c r="M3707" s="131" t="e">
        <f t="shared" si="115"/>
        <v>#N/A</v>
      </c>
      <c r="P3707" s="136"/>
      <c r="Q3707" s="136"/>
      <c r="R3707" s="136"/>
      <c r="S3707" s="136"/>
      <c r="U3707" s="136"/>
      <c r="V3707" s="136"/>
      <c r="W3707" s="136"/>
      <c r="X3707" s="136"/>
      <c r="Y3707" s="136"/>
      <c r="Z3707" s="136"/>
      <c r="AA3707" s="136"/>
      <c r="AB3707" s="136"/>
      <c r="AC3707" s="136"/>
      <c r="AD3707" s="136"/>
      <c r="AE3707" s="136"/>
      <c r="AF3707" s="136"/>
      <c r="AG3707" s="136"/>
      <c r="AH3707" s="136"/>
      <c r="AI3707" s="136"/>
    </row>
    <row r="3708" spans="1:35" x14ac:dyDescent="0.2">
      <c r="A3708" s="136"/>
      <c r="B3708" s="136"/>
      <c r="C3708" s="136"/>
      <c r="D3708" s="136"/>
      <c r="E3708" s="136"/>
      <c r="F3708" s="136"/>
      <c r="G3708" s="136"/>
      <c r="H3708" s="136"/>
      <c r="I3708" s="136"/>
      <c r="J3708" s="136"/>
      <c r="K3708" s="136"/>
      <c r="L3708" s="135" t="e">
        <f t="shared" si="114"/>
        <v>#N/A</v>
      </c>
      <c r="M3708" s="131" t="e">
        <f t="shared" si="115"/>
        <v>#N/A</v>
      </c>
      <c r="P3708" s="136"/>
      <c r="Q3708" s="136"/>
      <c r="R3708" s="136"/>
      <c r="S3708" s="136"/>
      <c r="U3708" s="136"/>
      <c r="V3708" s="136"/>
      <c r="W3708" s="136"/>
      <c r="X3708" s="136"/>
      <c r="Y3708" s="136"/>
      <c r="Z3708" s="136"/>
      <c r="AA3708" s="136"/>
      <c r="AB3708" s="136"/>
      <c r="AC3708" s="136"/>
      <c r="AD3708" s="136"/>
      <c r="AE3708" s="136"/>
      <c r="AF3708" s="136"/>
      <c r="AG3708" s="136"/>
      <c r="AH3708" s="136"/>
      <c r="AI3708" s="136"/>
    </row>
    <row r="3709" spans="1:35" x14ac:dyDescent="0.2">
      <c r="A3709" s="136"/>
      <c r="B3709" s="136"/>
      <c r="C3709" s="136"/>
      <c r="D3709" s="136"/>
      <c r="E3709" s="136"/>
      <c r="F3709" s="136"/>
      <c r="G3709" s="136"/>
      <c r="H3709" s="136"/>
      <c r="I3709" s="136"/>
      <c r="J3709" s="136"/>
      <c r="K3709" s="136"/>
      <c r="L3709" s="135" t="e">
        <f t="shared" si="114"/>
        <v>#N/A</v>
      </c>
      <c r="M3709" s="131" t="e">
        <f t="shared" si="115"/>
        <v>#N/A</v>
      </c>
      <c r="P3709" s="136"/>
      <c r="Q3709" s="136"/>
      <c r="R3709" s="136"/>
      <c r="S3709" s="136"/>
      <c r="U3709" s="136"/>
      <c r="V3709" s="136"/>
      <c r="W3709" s="136"/>
      <c r="X3709" s="136"/>
      <c r="Y3709" s="136"/>
      <c r="Z3709" s="136"/>
      <c r="AA3709" s="136"/>
      <c r="AB3709" s="136"/>
      <c r="AC3709" s="136"/>
      <c r="AD3709" s="136"/>
      <c r="AE3709" s="136"/>
      <c r="AF3709" s="136"/>
      <c r="AG3709" s="136"/>
      <c r="AH3709" s="136"/>
      <c r="AI3709" s="136"/>
    </row>
    <row r="3710" spans="1:35" x14ac:dyDescent="0.2">
      <c r="A3710" s="136"/>
      <c r="B3710" s="136"/>
      <c r="C3710" s="136"/>
      <c r="D3710" s="136"/>
      <c r="E3710" s="136"/>
      <c r="F3710" s="136"/>
      <c r="G3710" s="136"/>
      <c r="H3710" s="136"/>
      <c r="I3710" s="136"/>
      <c r="J3710" s="136"/>
      <c r="K3710" s="136"/>
      <c r="L3710" s="135" t="e">
        <f t="shared" si="114"/>
        <v>#N/A</v>
      </c>
      <c r="M3710" s="131" t="e">
        <f t="shared" si="115"/>
        <v>#N/A</v>
      </c>
      <c r="P3710" s="136"/>
      <c r="Q3710" s="136"/>
      <c r="R3710" s="136"/>
      <c r="S3710" s="136"/>
      <c r="U3710" s="136"/>
      <c r="V3710" s="136"/>
      <c r="W3710" s="136"/>
      <c r="X3710" s="136"/>
      <c r="Y3710" s="136"/>
      <c r="Z3710" s="136"/>
      <c r="AA3710" s="136"/>
      <c r="AB3710" s="136"/>
      <c r="AC3710" s="136"/>
      <c r="AD3710" s="136"/>
      <c r="AE3710" s="136"/>
      <c r="AF3710" s="136"/>
      <c r="AG3710" s="136"/>
      <c r="AH3710" s="136"/>
      <c r="AI3710" s="136"/>
    </row>
    <row r="3711" spans="1:35" x14ac:dyDescent="0.2">
      <c r="A3711" s="136"/>
      <c r="B3711" s="136"/>
      <c r="C3711" s="136"/>
      <c r="D3711" s="136"/>
      <c r="E3711" s="136"/>
      <c r="F3711" s="136"/>
      <c r="G3711" s="136"/>
      <c r="H3711" s="136"/>
      <c r="I3711" s="136"/>
      <c r="J3711" s="136"/>
      <c r="K3711" s="136"/>
      <c r="L3711" s="135" t="e">
        <f t="shared" si="114"/>
        <v>#N/A</v>
      </c>
      <c r="M3711" s="131" t="e">
        <f t="shared" si="115"/>
        <v>#N/A</v>
      </c>
      <c r="P3711" s="136"/>
      <c r="Q3711" s="136"/>
      <c r="R3711" s="136"/>
      <c r="S3711" s="136"/>
      <c r="U3711" s="136"/>
      <c r="V3711" s="136"/>
      <c r="W3711" s="136"/>
      <c r="X3711" s="136"/>
      <c r="Y3711" s="136"/>
      <c r="Z3711" s="136"/>
      <c r="AA3711" s="136"/>
      <c r="AB3711" s="136"/>
      <c r="AC3711" s="136"/>
      <c r="AD3711" s="136"/>
      <c r="AE3711" s="136"/>
      <c r="AF3711" s="136"/>
      <c r="AG3711" s="136"/>
      <c r="AH3711" s="136"/>
      <c r="AI3711" s="136"/>
    </row>
    <row r="3712" spans="1:35" x14ac:dyDescent="0.2">
      <c r="A3712" s="136"/>
      <c r="B3712" s="136"/>
      <c r="C3712" s="136"/>
      <c r="D3712" s="136"/>
      <c r="E3712" s="136"/>
      <c r="F3712" s="136"/>
      <c r="G3712" s="136"/>
      <c r="H3712" s="136"/>
      <c r="I3712" s="136"/>
      <c r="J3712" s="136"/>
      <c r="K3712" s="136"/>
      <c r="L3712" s="135" t="e">
        <f t="shared" si="114"/>
        <v>#N/A</v>
      </c>
      <c r="M3712" s="131" t="e">
        <f t="shared" si="115"/>
        <v>#N/A</v>
      </c>
      <c r="P3712" s="136"/>
      <c r="Q3712" s="136"/>
      <c r="R3712" s="136"/>
      <c r="S3712" s="136"/>
      <c r="U3712" s="136"/>
      <c r="V3712" s="136"/>
      <c r="W3712" s="136"/>
      <c r="X3712" s="136"/>
      <c r="Y3712" s="136"/>
      <c r="Z3712" s="136"/>
      <c r="AA3712" s="136"/>
      <c r="AB3712" s="136"/>
      <c r="AC3712" s="136"/>
      <c r="AD3712" s="136"/>
      <c r="AE3712" s="136"/>
      <c r="AF3712" s="136"/>
      <c r="AG3712" s="136"/>
      <c r="AH3712" s="136"/>
      <c r="AI3712" s="136"/>
    </row>
    <row r="3713" spans="1:35" x14ac:dyDescent="0.2">
      <c r="A3713" s="136"/>
      <c r="B3713" s="136"/>
      <c r="C3713" s="136"/>
      <c r="D3713" s="136"/>
      <c r="E3713" s="136"/>
      <c r="F3713" s="136"/>
      <c r="G3713" s="136"/>
      <c r="H3713" s="136"/>
      <c r="I3713" s="136"/>
      <c r="J3713" s="136"/>
      <c r="K3713" s="136"/>
      <c r="L3713" s="135" t="e">
        <f t="shared" si="114"/>
        <v>#N/A</v>
      </c>
      <c r="M3713" s="131" t="e">
        <f t="shared" si="115"/>
        <v>#N/A</v>
      </c>
      <c r="P3713" s="136"/>
      <c r="Q3713" s="136"/>
      <c r="R3713" s="136"/>
      <c r="S3713" s="136"/>
      <c r="U3713" s="136"/>
      <c r="V3713" s="136"/>
      <c r="W3713" s="136"/>
      <c r="X3713" s="136"/>
      <c r="Y3713" s="136"/>
      <c r="Z3713" s="136"/>
      <c r="AA3713" s="136"/>
      <c r="AB3713" s="136"/>
      <c r="AC3713" s="136"/>
      <c r="AD3713" s="136"/>
      <c r="AE3713" s="136"/>
      <c r="AF3713" s="136"/>
      <c r="AG3713" s="136"/>
      <c r="AH3713" s="136"/>
      <c r="AI3713" s="136"/>
    </row>
    <row r="3714" spans="1:35" x14ac:dyDescent="0.2">
      <c r="A3714" s="136"/>
      <c r="B3714" s="136"/>
      <c r="C3714" s="136"/>
      <c r="D3714" s="136"/>
      <c r="E3714" s="136"/>
      <c r="F3714" s="136"/>
      <c r="G3714" s="136"/>
      <c r="H3714" s="136"/>
      <c r="I3714" s="136"/>
      <c r="J3714" s="136"/>
      <c r="K3714" s="136"/>
      <c r="L3714" s="135" t="e">
        <f t="shared" si="114"/>
        <v>#N/A</v>
      </c>
      <c r="M3714" s="131" t="e">
        <f t="shared" si="115"/>
        <v>#N/A</v>
      </c>
      <c r="P3714" s="136"/>
      <c r="Q3714" s="136"/>
      <c r="R3714" s="136"/>
      <c r="S3714" s="136"/>
      <c r="U3714" s="136"/>
      <c r="V3714" s="136"/>
      <c r="W3714" s="136"/>
      <c r="X3714" s="136"/>
      <c r="Y3714" s="136"/>
      <c r="Z3714" s="136"/>
      <c r="AA3714" s="136"/>
      <c r="AB3714" s="136"/>
      <c r="AC3714" s="136"/>
      <c r="AD3714" s="136"/>
      <c r="AE3714" s="136"/>
      <c r="AF3714" s="136"/>
      <c r="AG3714" s="136"/>
      <c r="AH3714" s="136"/>
      <c r="AI3714" s="136"/>
    </row>
    <row r="3715" spans="1:35" x14ac:dyDescent="0.2">
      <c r="A3715" s="136"/>
      <c r="B3715" s="136"/>
      <c r="C3715" s="136"/>
      <c r="D3715" s="136"/>
      <c r="E3715" s="136"/>
      <c r="F3715" s="136"/>
      <c r="G3715" s="136"/>
      <c r="H3715" s="136"/>
      <c r="I3715" s="136"/>
      <c r="J3715" s="136"/>
      <c r="K3715" s="136"/>
      <c r="L3715" s="135" t="e">
        <f t="shared" si="114"/>
        <v>#N/A</v>
      </c>
      <c r="M3715" s="131" t="e">
        <f t="shared" si="115"/>
        <v>#N/A</v>
      </c>
      <c r="P3715" s="136"/>
      <c r="Q3715" s="136"/>
      <c r="R3715" s="136"/>
      <c r="S3715" s="136"/>
      <c r="U3715" s="136"/>
      <c r="V3715" s="136"/>
      <c r="W3715" s="136"/>
      <c r="X3715" s="136"/>
      <c r="Y3715" s="136"/>
      <c r="Z3715" s="136"/>
      <c r="AA3715" s="136"/>
      <c r="AB3715" s="136"/>
      <c r="AC3715" s="136"/>
      <c r="AD3715" s="136"/>
      <c r="AE3715" s="136"/>
      <c r="AF3715" s="136"/>
      <c r="AG3715" s="136"/>
      <c r="AH3715" s="136"/>
      <c r="AI3715" s="136"/>
    </row>
    <row r="3716" spans="1:35" x14ac:dyDescent="0.2">
      <c r="A3716" s="136"/>
      <c r="B3716" s="136"/>
      <c r="C3716" s="136"/>
      <c r="D3716" s="136"/>
      <c r="E3716" s="136"/>
      <c r="F3716" s="136"/>
      <c r="G3716" s="136"/>
      <c r="H3716" s="136"/>
      <c r="I3716" s="136"/>
      <c r="J3716" s="136"/>
      <c r="K3716" s="136"/>
      <c r="L3716" s="135" t="e">
        <f t="shared" si="114"/>
        <v>#N/A</v>
      </c>
      <c r="M3716" s="131" t="e">
        <f t="shared" si="115"/>
        <v>#N/A</v>
      </c>
      <c r="P3716" s="136"/>
      <c r="Q3716" s="136"/>
      <c r="R3716" s="136"/>
      <c r="S3716" s="136"/>
      <c r="U3716" s="136"/>
      <c r="V3716" s="136"/>
      <c r="W3716" s="136"/>
      <c r="X3716" s="136"/>
      <c r="Y3716" s="136"/>
      <c r="Z3716" s="136"/>
      <c r="AA3716" s="136"/>
      <c r="AB3716" s="136"/>
      <c r="AC3716" s="136"/>
      <c r="AD3716" s="136"/>
      <c r="AE3716" s="136"/>
      <c r="AF3716" s="136"/>
      <c r="AG3716" s="136"/>
      <c r="AH3716" s="136"/>
      <c r="AI3716" s="136"/>
    </row>
    <row r="3717" spans="1:35" x14ac:dyDescent="0.2">
      <c r="A3717" s="136"/>
      <c r="B3717" s="136"/>
      <c r="C3717" s="136"/>
      <c r="D3717" s="136"/>
      <c r="E3717" s="136"/>
      <c r="F3717" s="136"/>
      <c r="G3717" s="136"/>
      <c r="H3717" s="136"/>
      <c r="I3717" s="136"/>
      <c r="J3717" s="136"/>
      <c r="K3717" s="136"/>
      <c r="L3717" s="135" t="e">
        <f t="shared" ref="L3717:L3780" si="116">IF(K3717=102,"AA102",IF(K3717=103,"AA103",VLOOKUP(C3717,$AJ$5:$AK$13,2,0)))</f>
        <v>#N/A</v>
      </c>
      <c r="M3717" s="131" t="e">
        <f t="shared" si="115"/>
        <v>#N/A</v>
      </c>
      <c r="P3717" s="136"/>
      <c r="Q3717" s="136"/>
      <c r="R3717" s="136"/>
      <c r="S3717" s="136"/>
      <c r="U3717" s="136"/>
      <c r="V3717" s="136"/>
      <c r="W3717" s="136"/>
      <c r="X3717" s="136"/>
      <c r="Y3717" s="136"/>
      <c r="Z3717" s="136"/>
      <c r="AA3717" s="136"/>
      <c r="AB3717" s="136"/>
      <c r="AC3717" s="136"/>
      <c r="AD3717" s="136"/>
      <c r="AE3717" s="136"/>
      <c r="AF3717" s="136"/>
      <c r="AG3717" s="136"/>
      <c r="AH3717" s="136"/>
      <c r="AI3717" s="136"/>
    </row>
    <row r="3718" spans="1:35" x14ac:dyDescent="0.2">
      <c r="A3718" s="136"/>
      <c r="B3718" s="136"/>
      <c r="C3718" s="136"/>
      <c r="D3718" s="136"/>
      <c r="E3718" s="136"/>
      <c r="F3718" s="136"/>
      <c r="G3718" s="136"/>
      <c r="H3718" s="136"/>
      <c r="I3718" s="136"/>
      <c r="J3718" s="136"/>
      <c r="K3718" s="136"/>
      <c r="L3718" s="135" t="e">
        <f t="shared" si="116"/>
        <v>#N/A</v>
      </c>
      <c r="M3718" s="131" t="e">
        <f t="shared" ref="M3718:M3781" si="117">VLOOKUP(H3718,$W$5:$X$227,2,FALSE)</f>
        <v>#N/A</v>
      </c>
      <c r="P3718" s="136"/>
      <c r="Q3718" s="136"/>
      <c r="R3718" s="136"/>
      <c r="S3718" s="136"/>
      <c r="U3718" s="136"/>
      <c r="V3718" s="136"/>
      <c r="W3718" s="136"/>
      <c r="X3718" s="136"/>
      <c r="Y3718" s="136"/>
      <c r="Z3718" s="136"/>
      <c r="AA3718" s="136"/>
      <c r="AB3718" s="136"/>
      <c r="AC3718" s="136"/>
      <c r="AD3718" s="136"/>
      <c r="AE3718" s="136"/>
      <c r="AF3718" s="136"/>
      <c r="AG3718" s="136"/>
      <c r="AH3718" s="136"/>
      <c r="AI3718" s="136"/>
    </row>
    <row r="3719" spans="1:35" x14ac:dyDescent="0.2">
      <c r="A3719" s="136"/>
      <c r="B3719" s="136"/>
      <c r="C3719" s="136"/>
      <c r="D3719" s="136"/>
      <c r="E3719" s="136"/>
      <c r="F3719" s="136"/>
      <c r="G3719" s="136"/>
      <c r="H3719" s="136"/>
      <c r="I3719" s="136"/>
      <c r="J3719" s="136"/>
      <c r="K3719" s="136"/>
      <c r="L3719" s="135" t="e">
        <f t="shared" si="116"/>
        <v>#N/A</v>
      </c>
      <c r="M3719" s="131" t="e">
        <f t="shared" si="117"/>
        <v>#N/A</v>
      </c>
      <c r="P3719" s="136"/>
      <c r="Q3719" s="136"/>
      <c r="R3719" s="136"/>
      <c r="S3719" s="136"/>
      <c r="U3719" s="136"/>
      <c r="V3719" s="136"/>
      <c r="W3719" s="136"/>
      <c r="X3719" s="136"/>
      <c r="Y3719" s="136"/>
      <c r="Z3719" s="136"/>
      <c r="AA3719" s="136"/>
      <c r="AB3719" s="136"/>
      <c r="AC3719" s="136"/>
      <c r="AD3719" s="136"/>
      <c r="AE3719" s="136"/>
      <c r="AF3719" s="136"/>
      <c r="AG3719" s="136"/>
      <c r="AH3719" s="136"/>
      <c r="AI3719" s="136"/>
    </row>
    <row r="3720" spans="1:35" x14ac:dyDescent="0.2">
      <c r="A3720" s="136"/>
      <c r="B3720" s="136"/>
      <c r="C3720" s="136"/>
      <c r="D3720" s="136"/>
      <c r="E3720" s="136"/>
      <c r="F3720" s="136"/>
      <c r="G3720" s="136"/>
      <c r="H3720" s="136"/>
      <c r="I3720" s="136"/>
      <c r="J3720" s="136"/>
      <c r="K3720" s="136"/>
      <c r="L3720" s="135" t="e">
        <f t="shared" si="116"/>
        <v>#N/A</v>
      </c>
      <c r="M3720" s="131" t="e">
        <f t="shared" si="117"/>
        <v>#N/A</v>
      </c>
      <c r="P3720" s="136"/>
      <c r="Q3720" s="136"/>
      <c r="R3720" s="136"/>
      <c r="S3720" s="136"/>
      <c r="U3720" s="136"/>
      <c r="V3720" s="136"/>
      <c r="W3720" s="136"/>
      <c r="X3720" s="136"/>
      <c r="Y3720" s="136"/>
      <c r="Z3720" s="136"/>
      <c r="AA3720" s="136"/>
      <c r="AB3720" s="136"/>
      <c r="AC3720" s="136"/>
      <c r="AD3720" s="136"/>
      <c r="AE3720" s="136"/>
      <c r="AF3720" s="136"/>
      <c r="AG3720" s="136"/>
      <c r="AH3720" s="136"/>
      <c r="AI3720" s="136"/>
    </row>
    <row r="3721" spans="1:35" x14ac:dyDescent="0.2">
      <c r="A3721" s="136"/>
      <c r="B3721" s="136"/>
      <c r="C3721" s="136"/>
      <c r="D3721" s="136"/>
      <c r="E3721" s="136"/>
      <c r="F3721" s="136"/>
      <c r="G3721" s="136"/>
      <c r="H3721" s="136"/>
      <c r="I3721" s="136"/>
      <c r="J3721" s="136"/>
      <c r="K3721" s="136"/>
      <c r="L3721" s="135" t="e">
        <f t="shared" si="116"/>
        <v>#N/A</v>
      </c>
      <c r="M3721" s="131" t="e">
        <f t="shared" si="117"/>
        <v>#N/A</v>
      </c>
      <c r="P3721" s="136"/>
      <c r="Q3721" s="136"/>
      <c r="R3721" s="136"/>
      <c r="S3721" s="136"/>
      <c r="U3721" s="136"/>
      <c r="V3721" s="136"/>
      <c r="W3721" s="136"/>
      <c r="X3721" s="136"/>
      <c r="Y3721" s="136"/>
      <c r="Z3721" s="136"/>
      <c r="AA3721" s="136"/>
      <c r="AB3721" s="136"/>
      <c r="AC3721" s="136"/>
      <c r="AD3721" s="136"/>
      <c r="AE3721" s="136"/>
      <c r="AF3721" s="136"/>
      <c r="AG3721" s="136"/>
      <c r="AH3721" s="136"/>
      <c r="AI3721" s="136"/>
    </row>
    <row r="3722" spans="1:35" x14ac:dyDescent="0.2">
      <c r="A3722" s="136"/>
      <c r="B3722" s="136"/>
      <c r="C3722" s="136"/>
      <c r="D3722" s="136"/>
      <c r="E3722" s="136"/>
      <c r="F3722" s="136"/>
      <c r="G3722" s="136"/>
      <c r="H3722" s="136"/>
      <c r="I3722" s="136"/>
      <c r="J3722" s="136"/>
      <c r="K3722" s="136"/>
      <c r="L3722" s="135" t="e">
        <f t="shared" si="116"/>
        <v>#N/A</v>
      </c>
      <c r="M3722" s="131" t="e">
        <f t="shared" si="117"/>
        <v>#N/A</v>
      </c>
      <c r="P3722" s="136"/>
      <c r="Q3722" s="136"/>
      <c r="R3722" s="136"/>
      <c r="S3722" s="136"/>
      <c r="U3722" s="136"/>
      <c r="V3722" s="136"/>
      <c r="W3722" s="136"/>
      <c r="X3722" s="136"/>
      <c r="Y3722" s="136"/>
      <c r="Z3722" s="136"/>
      <c r="AA3722" s="136"/>
      <c r="AB3722" s="136"/>
      <c r="AC3722" s="136"/>
      <c r="AD3722" s="136"/>
      <c r="AE3722" s="136"/>
      <c r="AF3722" s="136"/>
      <c r="AG3722" s="136"/>
      <c r="AH3722" s="136"/>
      <c r="AI3722" s="136"/>
    </row>
    <row r="3723" spans="1:35" x14ac:dyDescent="0.2">
      <c r="A3723" s="136"/>
      <c r="B3723" s="136"/>
      <c r="C3723" s="136"/>
      <c r="D3723" s="136"/>
      <c r="E3723" s="136"/>
      <c r="F3723" s="136"/>
      <c r="G3723" s="136"/>
      <c r="H3723" s="136"/>
      <c r="I3723" s="136"/>
      <c r="J3723" s="136"/>
      <c r="K3723" s="136"/>
      <c r="L3723" s="135" t="e">
        <f t="shared" si="116"/>
        <v>#N/A</v>
      </c>
      <c r="M3723" s="131" t="e">
        <f t="shared" si="117"/>
        <v>#N/A</v>
      </c>
      <c r="P3723" s="136"/>
      <c r="Q3723" s="136"/>
      <c r="R3723" s="136"/>
      <c r="S3723" s="136"/>
      <c r="U3723" s="136"/>
      <c r="V3723" s="136"/>
      <c r="W3723" s="136"/>
      <c r="X3723" s="136"/>
      <c r="Y3723" s="136"/>
      <c r="Z3723" s="136"/>
      <c r="AA3723" s="136"/>
      <c r="AB3723" s="136"/>
      <c r="AC3723" s="136"/>
      <c r="AD3723" s="136"/>
      <c r="AE3723" s="136"/>
      <c r="AF3723" s="136"/>
      <c r="AG3723" s="136"/>
      <c r="AH3723" s="136"/>
      <c r="AI3723" s="136"/>
    </row>
    <row r="3724" spans="1:35" x14ac:dyDescent="0.2">
      <c r="A3724" s="136"/>
      <c r="B3724" s="136"/>
      <c r="C3724" s="136"/>
      <c r="D3724" s="136"/>
      <c r="E3724" s="136"/>
      <c r="F3724" s="136"/>
      <c r="G3724" s="136"/>
      <c r="H3724" s="136"/>
      <c r="I3724" s="136"/>
      <c r="J3724" s="136"/>
      <c r="K3724" s="136"/>
      <c r="L3724" s="135" t="e">
        <f t="shared" si="116"/>
        <v>#N/A</v>
      </c>
      <c r="M3724" s="131" t="e">
        <f t="shared" si="117"/>
        <v>#N/A</v>
      </c>
      <c r="P3724" s="136"/>
      <c r="Q3724" s="136"/>
      <c r="R3724" s="136"/>
      <c r="S3724" s="136"/>
      <c r="U3724" s="136"/>
      <c r="V3724" s="136"/>
      <c r="W3724" s="136"/>
      <c r="X3724" s="136"/>
      <c r="Y3724" s="136"/>
      <c r="Z3724" s="136"/>
      <c r="AA3724" s="136"/>
      <c r="AB3724" s="136"/>
      <c r="AC3724" s="136"/>
      <c r="AD3724" s="136"/>
      <c r="AE3724" s="136"/>
      <c r="AF3724" s="136"/>
      <c r="AG3724" s="136"/>
      <c r="AH3724" s="136"/>
      <c r="AI3724" s="136"/>
    </row>
    <row r="3725" spans="1:35" x14ac:dyDescent="0.2">
      <c r="A3725" s="136"/>
      <c r="B3725" s="136"/>
      <c r="C3725" s="136"/>
      <c r="D3725" s="136"/>
      <c r="E3725" s="136"/>
      <c r="F3725" s="136"/>
      <c r="G3725" s="136"/>
      <c r="H3725" s="136"/>
      <c r="I3725" s="136"/>
      <c r="J3725" s="136"/>
      <c r="K3725" s="136"/>
      <c r="L3725" s="135" t="e">
        <f t="shared" si="116"/>
        <v>#N/A</v>
      </c>
      <c r="M3725" s="131" t="e">
        <f t="shared" si="117"/>
        <v>#N/A</v>
      </c>
      <c r="P3725" s="136"/>
      <c r="Q3725" s="136"/>
      <c r="R3725" s="136"/>
      <c r="S3725" s="136"/>
      <c r="U3725" s="136"/>
      <c r="V3725" s="136"/>
      <c r="W3725" s="136"/>
      <c r="X3725" s="136"/>
      <c r="Y3725" s="136"/>
      <c r="Z3725" s="136"/>
      <c r="AA3725" s="136"/>
      <c r="AB3725" s="136"/>
      <c r="AC3725" s="136"/>
      <c r="AD3725" s="136"/>
      <c r="AE3725" s="136"/>
      <c r="AF3725" s="136"/>
      <c r="AG3725" s="136"/>
      <c r="AH3725" s="136"/>
      <c r="AI3725" s="136"/>
    </row>
    <row r="3726" spans="1:35" x14ac:dyDescent="0.2">
      <c r="A3726" s="136"/>
      <c r="B3726" s="136"/>
      <c r="C3726" s="136"/>
      <c r="D3726" s="136"/>
      <c r="E3726" s="136"/>
      <c r="F3726" s="136"/>
      <c r="G3726" s="136"/>
      <c r="H3726" s="136"/>
      <c r="I3726" s="136"/>
      <c r="J3726" s="136"/>
      <c r="K3726" s="136"/>
      <c r="L3726" s="135" t="e">
        <f t="shared" si="116"/>
        <v>#N/A</v>
      </c>
      <c r="M3726" s="131" t="e">
        <f t="shared" si="117"/>
        <v>#N/A</v>
      </c>
      <c r="P3726" s="136"/>
      <c r="Q3726" s="136"/>
      <c r="R3726" s="136"/>
      <c r="S3726" s="136"/>
      <c r="U3726" s="136"/>
      <c r="V3726" s="136"/>
      <c r="W3726" s="136"/>
      <c r="X3726" s="136"/>
      <c r="Y3726" s="136"/>
      <c r="Z3726" s="136"/>
      <c r="AA3726" s="136"/>
      <c r="AB3726" s="136"/>
      <c r="AC3726" s="136"/>
      <c r="AD3726" s="136"/>
      <c r="AE3726" s="136"/>
      <c r="AF3726" s="136"/>
      <c r="AG3726" s="136"/>
      <c r="AH3726" s="136"/>
      <c r="AI3726" s="136"/>
    </row>
    <row r="3727" spans="1:35" x14ac:dyDescent="0.2">
      <c r="A3727" s="136"/>
      <c r="B3727" s="136"/>
      <c r="C3727" s="136"/>
      <c r="D3727" s="136"/>
      <c r="E3727" s="136"/>
      <c r="F3727" s="136"/>
      <c r="G3727" s="136"/>
      <c r="H3727" s="136"/>
      <c r="I3727" s="136"/>
      <c r="J3727" s="136"/>
      <c r="K3727" s="136"/>
      <c r="L3727" s="135" t="e">
        <f t="shared" si="116"/>
        <v>#N/A</v>
      </c>
      <c r="M3727" s="131" t="e">
        <f t="shared" si="117"/>
        <v>#N/A</v>
      </c>
      <c r="P3727" s="136"/>
      <c r="Q3727" s="136"/>
      <c r="R3727" s="136"/>
      <c r="S3727" s="136"/>
      <c r="U3727" s="136"/>
      <c r="V3727" s="136"/>
      <c r="W3727" s="136"/>
      <c r="X3727" s="136"/>
      <c r="Y3727" s="136"/>
      <c r="Z3727" s="136"/>
      <c r="AA3727" s="136"/>
      <c r="AB3727" s="136"/>
      <c r="AC3727" s="136"/>
      <c r="AD3727" s="136"/>
      <c r="AE3727" s="136"/>
      <c r="AF3727" s="136"/>
      <c r="AG3727" s="136"/>
      <c r="AH3727" s="136"/>
      <c r="AI3727" s="136"/>
    </row>
    <row r="3728" spans="1:35" x14ac:dyDescent="0.2">
      <c r="A3728" s="136"/>
      <c r="B3728" s="136"/>
      <c r="C3728" s="136"/>
      <c r="D3728" s="136"/>
      <c r="E3728" s="136"/>
      <c r="F3728" s="136"/>
      <c r="G3728" s="136"/>
      <c r="H3728" s="136"/>
      <c r="I3728" s="136"/>
      <c r="J3728" s="136"/>
      <c r="K3728" s="136"/>
      <c r="L3728" s="135" t="e">
        <f t="shared" si="116"/>
        <v>#N/A</v>
      </c>
      <c r="M3728" s="131" t="e">
        <f t="shared" si="117"/>
        <v>#N/A</v>
      </c>
      <c r="P3728" s="136"/>
      <c r="Q3728" s="136"/>
      <c r="R3728" s="136"/>
      <c r="S3728" s="136"/>
      <c r="U3728" s="136"/>
      <c r="V3728" s="136"/>
      <c r="W3728" s="136"/>
      <c r="X3728" s="136"/>
      <c r="Y3728" s="136"/>
      <c r="Z3728" s="136"/>
      <c r="AA3728" s="136"/>
      <c r="AB3728" s="136"/>
      <c r="AC3728" s="136"/>
      <c r="AD3728" s="136"/>
      <c r="AE3728" s="136"/>
      <c r="AF3728" s="136"/>
      <c r="AG3728" s="136"/>
      <c r="AH3728" s="136"/>
      <c r="AI3728" s="136"/>
    </row>
    <row r="3729" spans="1:35" x14ac:dyDescent="0.2">
      <c r="A3729" s="136"/>
      <c r="B3729" s="136"/>
      <c r="C3729" s="136"/>
      <c r="D3729" s="136"/>
      <c r="E3729" s="136"/>
      <c r="F3729" s="136"/>
      <c r="G3729" s="136"/>
      <c r="H3729" s="136"/>
      <c r="I3729" s="136"/>
      <c r="J3729" s="136"/>
      <c r="K3729" s="136"/>
      <c r="L3729" s="135" t="e">
        <f t="shared" si="116"/>
        <v>#N/A</v>
      </c>
      <c r="M3729" s="131" t="e">
        <f t="shared" si="117"/>
        <v>#N/A</v>
      </c>
      <c r="P3729" s="136"/>
      <c r="Q3729" s="136"/>
      <c r="R3729" s="136"/>
      <c r="S3729" s="136"/>
      <c r="U3729" s="136"/>
      <c r="V3729" s="136"/>
      <c r="W3729" s="136"/>
      <c r="X3729" s="136"/>
      <c r="Y3729" s="136"/>
      <c r="Z3729" s="136"/>
      <c r="AA3729" s="136"/>
      <c r="AB3729" s="136"/>
      <c r="AC3729" s="136"/>
      <c r="AD3729" s="136"/>
      <c r="AE3729" s="136"/>
      <c r="AF3729" s="136"/>
      <c r="AG3729" s="136"/>
      <c r="AH3729" s="136"/>
      <c r="AI3729" s="136"/>
    </row>
    <row r="3730" spans="1:35" x14ac:dyDescent="0.2">
      <c r="A3730" s="136"/>
      <c r="B3730" s="136"/>
      <c r="C3730" s="136"/>
      <c r="D3730" s="136"/>
      <c r="E3730" s="136"/>
      <c r="F3730" s="136"/>
      <c r="G3730" s="136"/>
      <c r="H3730" s="136"/>
      <c r="I3730" s="136"/>
      <c r="J3730" s="136"/>
      <c r="K3730" s="136"/>
      <c r="L3730" s="135" t="e">
        <f t="shared" si="116"/>
        <v>#N/A</v>
      </c>
      <c r="M3730" s="131" t="e">
        <f t="shared" si="117"/>
        <v>#N/A</v>
      </c>
      <c r="P3730" s="136"/>
      <c r="Q3730" s="136"/>
      <c r="R3730" s="136"/>
      <c r="S3730" s="136"/>
      <c r="U3730" s="136"/>
      <c r="V3730" s="136"/>
      <c r="W3730" s="136"/>
      <c r="X3730" s="136"/>
      <c r="Y3730" s="136"/>
      <c r="Z3730" s="136"/>
      <c r="AA3730" s="136"/>
      <c r="AB3730" s="136"/>
      <c r="AC3730" s="136"/>
      <c r="AD3730" s="136"/>
      <c r="AE3730" s="136"/>
      <c r="AF3730" s="136"/>
      <c r="AG3730" s="136"/>
      <c r="AH3730" s="136"/>
      <c r="AI3730" s="136"/>
    </row>
    <row r="3731" spans="1:35" x14ac:dyDescent="0.2">
      <c r="A3731" s="136"/>
      <c r="B3731" s="136"/>
      <c r="C3731" s="136"/>
      <c r="D3731" s="136"/>
      <c r="E3731" s="136"/>
      <c r="F3731" s="136"/>
      <c r="G3731" s="136"/>
      <c r="H3731" s="136"/>
      <c r="I3731" s="136"/>
      <c r="J3731" s="136"/>
      <c r="K3731" s="136"/>
      <c r="L3731" s="135" t="e">
        <f t="shared" si="116"/>
        <v>#N/A</v>
      </c>
      <c r="M3731" s="131" t="e">
        <f t="shared" si="117"/>
        <v>#N/A</v>
      </c>
      <c r="P3731" s="136"/>
      <c r="Q3731" s="136"/>
      <c r="R3731" s="136"/>
      <c r="S3731" s="136"/>
      <c r="U3731" s="136"/>
      <c r="V3731" s="136"/>
      <c r="W3731" s="136"/>
      <c r="X3731" s="136"/>
      <c r="Y3731" s="136"/>
      <c r="Z3731" s="136"/>
      <c r="AA3731" s="136"/>
      <c r="AB3731" s="136"/>
      <c r="AC3731" s="136"/>
      <c r="AD3731" s="136"/>
      <c r="AE3731" s="136"/>
      <c r="AF3731" s="136"/>
      <c r="AG3731" s="136"/>
      <c r="AH3731" s="136"/>
      <c r="AI3731" s="136"/>
    </row>
    <row r="3732" spans="1:35" x14ac:dyDescent="0.2">
      <c r="A3732" s="136"/>
      <c r="B3732" s="136"/>
      <c r="C3732" s="136"/>
      <c r="D3732" s="136"/>
      <c r="E3732" s="136"/>
      <c r="F3732" s="136"/>
      <c r="G3732" s="136"/>
      <c r="H3732" s="136"/>
      <c r="I3732" s="136"/>
      <c r="J3732" s="136"/>
      <c r="K3732" s="136"/>
      <c r="L3732" s="135" t="e">
        <f t="shared" si="116"/>
        <v>#N/A</v>
      </c>
      <c r="M3732" s="131" t="e">
        <f t="shared" si="117"/>
        <v>#N/A</v>
      </c>
      <c r="P3732" s="136"/>
      <c r="Q3732" s="136"/>
      <c r="R3732" s="136"/>
      <c r="S3732" s="136"/>
      <c r="U3732" s="136"/>
      <c r="V3732" s="136"/>
      <c r="W3732" s="136"/>
      <c r="X3732" s="136"/>
      <c r="Y3732" s="136"/>
      <c r="Z3732" s="136"/>
      <c r="AA3732" s="136"/>
      <c r="AB3732" s="136"/>
      <c r="AC3732" s="136"/>
      <c r="AD3732" s="136"/>
      <c r="AE3732" s="136"/>
      <c r="AF3732" s="136"/>
      <c r="AG3732" s="136"/>
      <c r="AH3732" s="136"/>
      <c r="AI3732" s="136"/>
    </row>
    <row r="3733" spans="1:35" x14ac:dyDescent="0.2">
      <c r="A3733" s="136"/>
      <c r="B3733" s="136"/>
      <c r="C3733" s="136"/>
      <c r="D3733" s="136"/>
      <c r="E3733" s="136"/>
      <c r="F3733" s="136"/>
      <c r="G3733" s="136"/>
      <c r="H3733" s="136"/>
      <c r="I3733" s="136"/>
      <c r="J3733" s="136"/>
      <c r="K3733" s="136"/>
      <c r="L3733" s="135" t="e">
        <f t="shared" si="116"/>
        <v>#N/A</v>
      </c>
      <c r="M3733" s="131" t="e">
        <f t="shared" si="117"/>
        <v>#N/A</v>
      </c>
      <c r="P3733" s="136"/>
      <c r="Q3733" s="136"/>
      <c r="R3733" s="136"/>
      <c r="S3733" s="136"/>
      <c r="U3733" s="136"/>
      <c r="V3733" s="136"/>
      <c r="W3733" s="136"/>
      <c r="X3733" s="136"/>
      <c r="Y3733" s="136"/>
      <c r="Z3733" s="136"/>
      <c r="AA3733" s="136"/>
      <c r="AB3733" s="136"/>
      <c r="AC3733" s="136"/>
      <c r="AD3733" s="136"/>
      <c r="AE3733" s="136"/>
      <c r="AF3733" s="136"/>
      <c r="AG3733" s="136"/>
      <c r="AH3733" s="136"/>
      <c r="AI3733" s="136"/>
    </row>
    <row r="3734" spans="1:35" x14ac:dyDescent="0.2">
      <c r="A3734" s="136"/>
      <c r="B3734" s="136"/>
      <c r="C3734" s="136"/>
      <c r="D3734" s="136"/>
      <c r="E3734" s="136"/>
      <c r="F3734" s="136"/>
      <c r="G3734" s="136"/>
      <c r="H3734" s="136"/>
      <c r="I3734" s="136"/>
      <c r="J3734" s="136"/>
      <c r="K3734" s="136"/>
      <c r="L3734" s="135" t="e">
        <f t="shared" si="116"/>
        <v>#N/A</v>
      </c>
      <c r="M3734" s="131" t="e">
        <f t="shared" si="117"/>
        <v>#N/A</v>
      </c>
      <c r="P3734" s="136"/>
      <c r="Q3734" s="136"/>
      <c r="R3734" s="136"/>
      <c r="S3734" s="136"/>
      <c r="U3734" s="136"/>
      <c r="V3734" s="136"/>
      <c r="W3734" s="136"/>
      <c r="X3734" s="136"/>
      <c r="Y3734" s="136"/>
      <c r="Z3734" s="136"/>
      <c r="AA3734" s="136"/>
      <c r="AB3734" s="136"/>
      <c r="AC3734" s="136"/>
      <c r="AD3734" s="136"/>
      <c r="AE3734" s="136"/>
      <c r="AF3734" s="136"/>
      <c r="AG3734" s="136"/>
      <c r="AH3734" s="136"/>
      <c r="AI3734" s="136"/>
    </row>
    <row r="3735" spans="1:35" x14ac:dyDescent="0.2">
      <c r="A3735" s="136"/>
      <c r="B3735" s="136"/>
      <c r="C3735" s="136"/>
      <c r="D3735" s="136"/>
      <c r="E3735" s="136"/>
      <c r="F3735" s="136"/>
      <c r="G3735" s="136"/>
      <c r="H3735" s="136"/>
      <c r="I3735" s="136"/>
      <c r="J3735" s="136"/>
      <c r="K3735" s="136"/>
      <c r="L3735" s="135" t="e">
        <f t="shared" si="116"/>
        <v>#N/A</v>
      </c>
      <c r="M3735" s="131" t="e">
        <f t="shared" si="117"/>
        <v>#N/A</v>
      </c>
      <c r="P3735" s="136"/>
      <c r="Q3735" s="136"/>
      <c r="R3735" s="136"/>
      <c r="S3735" s="136"/>
      <c r="U3735" s="136"/>
      <c r="V3735" s="136"/>
      <c r="W3735" s="136"/>
      <c r="X3735" s="136"/>
      <c r="Y3735" s="136"/>
      <c r="Z3735" s="136"/>
      <c r="AA3735" s="136"/>
      <c r="AB3735" s="136"/>
      <c r="AC3735" s="136"/>
      <c r="AD3735" s="136"/>
      <c r="AE3735" s="136"/>
      <c r="AF3735" s="136"/>
      <c r="AG3735" s="136"/>
      <c r="AH3735" s="136"/>
      <c r="AI3735" s="136"/>
    </row>
    <row r="3736" spans="1:35" x14ac:dyDescent="0.2">
      <c r="A3736" s="136"/>
      <c r="B3736" s="136"/>
      <c r="C3736" s="136"/>
      <c r="D3736" s="136"/>
      <c r="E3736" s="136"/>
      <c r="F3736" s="136"/>
      <c r="G3736" s="136"/>
      <c r="H3736" s="136"/>
      <c r="I3736" s="136"/>
      <c r="J3736" s="136"/>
      <c r="K3736" s="136"/>
      <c r="L3736" s="135" t="e">
        <f t="shared" si="116"/>
        <v>#N/A</v>
      </c>
      <c r="M3736" s="131" t="e">
        <f t="shared" si="117"/>
        <v>#N/A</v>
      </c>
      <c r="P3736" s="136"/>
      <c r="Q3736" s="136"/>
      <c r="R3736" s="136"/>
      <c r="S3736" s="136"/>
      <c r="U3736" s="136"/>
      <c r="V3736" s="136"/>
      <c r="W3736" s="136"/>
      <c r="X3736" s="136"/>
      <c r="Y3736" s="136"/>
      <c r="Z3736" s="136"/>
      <c r="AA3736" s="136"/>
      <c r="AB3736" s="136"/>
      <c r="AC3736" s="136"/>
      <c r="AD3736" s="136"/>
      <c r="AE3736" s="136"/>
      <c r="AF3736" s="136"/>
      <c r="AG3736" s="136"/>
      <c r="AH3736" s="136"/>
      <c r="AI3736" s="136"/>
    </row>
    <row r="3737" spans="1:35" x14ac:dyDescent="0.2">
      <c r="A3737" s="136"/>
      <c r="B3737" s="136"/>
      <c r="C3737" s="136"/>
      <c r="D3737" s="136"/>
      <c r="E3737" s="136"/>
      <c r="F3737" s="136"/>
      <c r="G3737" s="136"/>
      <c r="H3737" s="136"/>
      <c r="I3737" s="136"/>
      <c r="J3737" s="136"/>
      <c r="K3737" s="136"/>
      <c r="L3737" s="135" t="e">
        <f t="shared" si="116"/>
        <v>#N/A</v>
      </c>
      <c r="M3737" s="131" t="e">
        <f t="shared" si="117"/>
        <v>#N/A</v>
      </c>
      <c r="P3737" s="136"/>
      <c r="Q3737" s="136"/>
      <c r="R3737" s="136"/>
      <c r="S3737" s="136"/>
      <c r="U3737" s="136"/>
      <c r="V3737" s="136"/>
      <c r="W3737" s="136"/>
      <c r="X3737" s="136"/>
      <c r="Y3737" s="136"/>
      <c r="Z3737" s="136"/>
      <c r="AA3737" s="136"/>
      <c r="AB3737" s="136"/>
      <c r="AC3737" s="136"/>
      <c r="AD3737" s="136"/>
      <c r="AE3737" s="136"/>
      <c r="AF3737" s="136"/>
      <c r="AG3737" s="136"/>
      <c r="AH3737" s="136"/>
      <c r="AI3737" s="136"/>
    </row>
    <row r="3738" spans="1:35" x14ac:dyDescent="0.2">
      <c r="A3738" s="136"/>
      <c r="B3738" s="136"/>
      <c r="C3738" s="136"/>
      <c r="D3738" s="136"/>
      <c r="E3738" s="136"/>
      <c r="F3738" s="136"/>
      <c r="G3738" s="136"/>
      <c r="H3738" s="136"/>
      <c r="I3738" s="136"/>
      <c r="J3738" s="136"/>
      <c r="K3738" s="136"/>
      <c r="L3738" s="135" t="e">
        <f t="shared" si="116"/>
        <v>#N/A</v>
      </c>
      <c r="M3738" s="131" t="e">
        <f t="shared" si="117"/>
        <v>#N/A</v>
      </c>
      <c r="P3738" s="136"/>
      <c r="Q3738" s="136"/>
      <c r="R3738" s="136"/>
      <c r="S3738" s="136"/>
      <c r="U3738" s="136"/>
      <c r="V3738" s="136"/>
      <c r="W3738" s="136"/>
      <c r="X3738" s="136"/>
      <c r="Y3738" s="136"/>
      <c r="Z3738" s="136"/>
      <c r="AA3738" s="136"/>
      <c r="AB3738" s="136"/>
      <c r="AC3738" s="136"/>
      <c r="AD3738" s="136"/>
      <c r="AE3738" s="136"/>
      <c r="AF3738" s="136"/>
      <c r="AG3738" s="136"/>
      <c r="AH3738" s="136"/>
      <c r="AI3738" s="136"/>
    </row>
    <row r="3739" spans="1:35" x14ac:dyDescent="0.2">
      <c r="A3739" s="136"/>
      <c r="B3739" s="136"/>
      <c r="C3739" s="136"/>
      <c r="D3739" s="136"/>
      <c r="E3739" s="136"/>
      <c r="F3739" s="136"/>
      <c r="G3739" s="136"/>
      <c r="H3739" s="136"/>
      <c r="I3739" s="136"/>
      <c r="J3739" s="136"/>
      <c r="K3739" s="136"/>
      <c r="L3739" s="135" t="e">
        <f t="shared" si="116"/>
        <v>#N/A</v>
      </c>
      <c r="M3739" s="131" t="e">
        <f t="shared" si="117"/>
        <v>#N/A</v>
      </c>
      <c r="P3739" s="136"/>
      <c r="Q3739" s="136"/>
      <c r="R3739" s="136"/>
      <c r="S3739" s="136"/>
      <c r="U3739" s="136"/>
      <c r="V3739" s="136"/>
      <c r="W3739" s="136"/>
      <c r="X3739" s="136"/>
      <c r="Y3739" s="136"/>
      <c r="Z3739" s="136"/>
      <c r="AA3739" s="136"/>
      <c r="AB3739" s="136"/>
      <c r="AC3739" s="136"/>
      <c r="AD3739" s="136"/>
      <c r="AE3739" s="136"/>
      <c r="AF3739" s="136"/>
      <c r="AG3739" s="136"/>
      <c r="AH3739" s="136"/>
      <c r="AI3739" s="136"/>
    </row>
    <row r="3740" spans="1:35" x14ac:dyDescent="0.2">
      <c r="A3740" s="136"/>
      <c r="B3740" s="136"/>
      <c r="C3740" s="136"/>
      <c r="D3740" s="136"/>
      <c r="E3740" s="136"/>
      <c r="F3740" s="136"/>
      <c r="G3740" s="136"/>
      <c r="H3740" s="136"/>
      <c r="I3740" s="136"/>
      <c r="J3740" s="136"/>
      <c r="K3740" s="136"/>
      <c r="L3740" s="135" t="e">
        <f t="shared" si="116"/>
        <v>#N/A</v>
      </c>
      <c r="M3740" s="131" t="e">
        <f t="shared" si="117"/>
        <v>#N/A</v>
      </c>
      <c r="P3740" s="136"/>
      <c r="Q3740" s="136"/>
      <c r="R3740" s="136"/>
      <c r="S3740" s="136"/>
      <c r="U3740" s="136"/>
      <c r="V3740" s="136"/>
      <c r="W3740" s="136"/>
      <c r="X3740" s="136"/>
      <c r="Y3740" s="136"/>
      <c r="Z3740" s="136"/>
      <c r="AA3740" s="136"/>
      <c r="AB3740" s="136"/>
      <c r="AC3740" s="136"/>
      <c r="AD3740" s="136"/>
      <c r="AE3740" s="136"/>
      <c r="AF3740" s="136"/>
      <c r="AG3740" s="136"/>
      <c r="AH3740" s="136"/>
      <c r="AI3740" s="136"/>
    </row>
    <row r="3741" spans="1:35" x14ac:dyDescent="0.2">
      <c r="A3741" s="136"/>
      <c r="B3741" s="136"/>
      <c r="C3741" s="136"/>
      <c r="D3741" s="136"/>
      <c r="E3741" s="136"/>
      <c r="F3741" s="136"/>
      <c r="G3741" s="136"/>
      <c r="H3741" s="136"/>
      <c r="I3741" s="136"/>
      <c r="J3741" s="136"/>
      <c r="K3741" s="136"/>
      <c r="L3741" s="135" t="e">
        <f t="shared" si="116"/>
        <v>#N/A</v>
      </c>
      <c r="M3741" s="131" t="e">
        <f t="shared" si="117"/>
        <v>#N/A</v>
      </c>
      <c r="P3741" s="136"/>
      <c r="Q3741" s="136"/>
      <c r="R3741" s="136"/>
      <c r="S3741" s="136"/>
      <c r="U3741" s="136"/>
      <c r="V3741" s="136"/>
      <c r="W3741" s="136"/>
      <c r="X3741" s="136"/>
      <c r="Y3741" s="136"/>
      <c r="Z3741" s="136"/>
      <c r="AA3741" s="136"/>
      <c r="AB3741" s="136"/>
      <c r="AC3741" s="136"/>
      <c r="AD3741" s="136"/>
      <c r="AE3741" s="136"/>
      <c r="AF3741" s="136"/>
      <c r="AG3741" s="136"/>
      <c r="AH3741" s="136"/>
      <c r="AI3741" s="136"/>
    </row>
    <row r="3742" spans="1:35" x14ac:dyDescent="0.2">
      <c r="A3742" s="136"/>
      <c r="B3742" s="136"/>
      <c r="C3742" s="136"/>
      <c r="D3742" s="136"/>
      <c r="E3742" s="136"/>
      <c r="F3742" s="136"/>
      <c r="G3742" s="136"/>
      <c r="H3742" s="136"/>
      <c r="I3742" s="136"/>
      <c r="J3742" s="136"/>
      <c r="K3742" s="136"/>
      <c r="L3742" s="135" t="e">
        <f t="shared" si="116"/>
        <v>#N/A</v>
      </c>
      <c r="M3742" s="131" t="e">
        <f t="shared" si="117"/>
        <v>#N/A</v>
      </c>
      <c r="P3742" s="136"/>
      <c r="Q3742" s="136"/>
      <c r="R3742" s="136"/>
      <c r="S3742" s="136"/>
      <c r="U3742" s="136"/>
      <c r="V3742" s="136"/>
      <c r="W3742" s="136"/>
      <c r="X3742" s="136"/>
      <c r="Y3742" s="136"/>
      <c r="Z3742" s="136"/>
      <c r="AA3742" s="136"/>
      <c r="AB3742" s="136"/>
      <c r="AC3742" s="136"/>
      <c r="AD3742" s="136"/>
      <c r="AE3742" s="136"/>
      <c r="AF3742" s="136"/>
      <c r="AG3742" s="136"/>
      <c r="AH3742" s="136"/>
      <c r="AI3742" s="136"/>
    </row>
    <row r="3743" spans="1:35" x14ac:dyDescent="0.2">
      <c r="A3743" s="136"/>
      <c r="B3743" s="136"/>
      <c r="C3743" s="136"/>
      <c r="D3743" s="136"/>
      <c r="E3743" s="136"/>
      <c r="F3743" s="136"/>
      <c r="G3743" s="136"/>
      <c r="H3743" s="136"/>
      <c r="I3743" s="136"/>
      <c r="J3743" s="136"/>
      <c r="K3743" s="136"/>
      <c r="L3743" s="135" t="e">
        <f t="shared" si="116"/>
        <v>#N/A</v>
      </c>
      <c r="M3743" s="131" t="e">
        <f t="shared" si="117"/>
        <v>#N/A</v>
      </c>
      <c r="P3743" s="136"/>
      <c r="Q3743" s="136"/>
      <c r="R3743" s="136"/>
      <c r="S3743" s="136"/>
      <c r="U3743" s="136"/>
      <c r="V3743" s="136"/>
      <c r="W3743" s="136"/>
      <c r="X3743" s="136"/>
      <c r="Y3743" s="136"/>
      <c r="Z3743" s="136"/>
      <c r="AA3743" s="136"/>
      <c r="AB3743" s="136"/>
      <c r="AC3743" s="136"/>
      <c r="AD3743" s="136"/>
      <c r="AE3743" s="136"/>
      <c r="AF3743" s="136"/>
      <c r="AG3743" s="136"/>
      <c r="AH3743" s="136"/>
      <c r="AI3743" s="136"/>
    </row>
    <row r="3744" spans="1:35" x14ac:dyDescent="0.2">
      <c r="A3744" s="136"/>
      <c r="B3744" s="136"/>
      <c r="C3744" s="136"/>
      <c r="D3744" s="136"/>
      <c r="E3744" s="136"/>
      <c r="F3744" s="136"/>
      <c r="G3744" s="136"/>
      <c r="H3744" s="136"/>
      <c r="I3744" s="136"/>
      <c r="J3744" s="136"/>
      <c r="K3744" s="136"/>
      <c r="L3744" s="135" t="e">
        <f t="shared" si="116"/>
        <v>#N/A</v>
      </c>
      <c r="M3744" s="131" t="e">
        <f t="shared" si="117"/>
        <v>#N/A</v>
      </c>
      <c r="P3744" s="136"/>
      <c r="Q3744" s="136"/>
      <c r="R3744" s="136"/>
      <c r="S3744" s="136"/>
      <c r="U3744" s="136"/>
      <c r="V3744" s="136"/>
      <c r="W3744" s="136"/>
      <c r="X3744" s="136"/>
      <c r="Y3744" s="136"/>
      <c r="Z3744" s="136"/>
      <c r="AA3744" s="136"/>
      <c r="AB3744" s="136"/>
      <c r="AC3744" s="136"/>
      <c r="AD3744" s="136"/>
      <c r="AE3744" s="136"/>
      <c r="AF3744" s="136"/>
      <c r="AG3744" s="136"/>
      <c r="AH3744" s="136"/>
      <c r="AI3744" s="136"/>
    </row>
    <row r="3745" spans="1:35" x14ac:dyDescent="0.2">
      <c r="A3745" s="136"/>
      <c r="B3745" s="136"/>
      <c r="C3745" s="136"/>
      <c r="D3745" s="136"/>
      <c r="E3745" s="136"/>
      <c r="F3745" s="136"/>
      <c r="G3745" s="136"/>
      <c r="H3745" s="136"/>
      <c r="I3745" s="136"/>
      <c r="J3745" s="136"/>
      <c r="K3745" s="136"/>
      <c r="L3745" s="135" t="e">
        <f t="shared" si="116"/>
        <v>#N/A</v>
      </c>
      <c r="M3745" s="131" t="e">
        <f t="shared" si="117"/>
        <v>#N/A</v>
      </c>
      <c r="P3745" s="136"/>
      <c r="Q3745" s="136"/>
      <c r="R3745" s="136"/>
      <c r="S3745" s="136"/>
      <c r="U3745" s="136"/>
      <c r="V3745" s="136"/>
      <c r="W3745" s="136"/>
      <c r="X3745" s="136"/>
      <c r="Y3745" s="136"/>
      <c r="Z3745" s="136"/>
      <c r="AA3745" s="136"/>
      <c r="AB3745" s="136"/>
      <c r="AC3745" s="136"/>
      <c r="AD3745" s="136"/>
      <c r="AE3745" s="136"/>
      <c r="AF3745" s="136"/>
      <c r="AG3745" s="136"/>
      <c r="AH3745" s="136"/>
      <c r="AI3745" s="136"/>
    </row>
    <row r="3746" spans="1:35" x14ac:dyDescent="0.2">
      <c r="A3746" s="136"/>
      <c r="B3746" s="136"/>
      <c r="C3746" s="136"/>
      <c r="D3746" s="136"/>
      <c r="E3746" s="136"/>
      <c r="F3746" s="136"/>
      <c r="G3746" s="136"/>
      <c r="H3746" s="136"/>
      <c r="I3746" s="136"/>
      <c r="J3746" s="136"/>
      <c r="K3746" s="136"/>
      <c r="L3746" s="135" t="e">
        <f t="shared" si="116"/>
        <v>#N/A</v>
      </c>
      <c r="M3746" s="131" t="e">
        <f t="shared" si="117"/>
        <v>#N/A</v>
      </c>
      <c r="P3746" s="136"/>
      <c r="Q3746" s="136"/>
      <c r="R3746" s="136"/>
      <c r="S3746" s="136"/>
      <c r="U3746" s="136"/>
      <c r="V3746" s="136"/>
      <c r="W3746" s="136"/>
      <c r="X3746" s="136"/>
      <c r="Y3746" s="136"/>
      <c r="Z3746" s="136"/>
      <c r="AA3746" s="136"/>
      <c r="AB3746" s="136"/>
      <c r="AC3746" s="136"/>
      <c r="AD3746" s="136"/>
      <c r="AE3746" s="136"/>
      <c r="AF3746" s="136"/>
      <c r="AG3746" s="136"/>
      <c r="AH3746" s="136"/>
      <c r="AI3746" s="136"/>
    </row>
    <row r="3747" spans="1:35" x14ac:dyDescent="0.2">
      <c r="A3747" s="136"/>
      <c r="B3747" s="136"/>
      <c r="C3747" s="136"/>
      <c r="D3747" s="136"/>
      <c r="E3747" s="136"/>
      <c r="F3747" s="136"/>
      <c r="G3747" s="136"/>
      <c r="H3747" s="136"/>
      <c r="I3747" s="136"/>
      <c r="J3747" s="136"/>
      <c r="K3747" s="136"/>
      <c r="L3747" s="135" t="e">
        <f t="shared" si="116"/>
        <v>#N/A</v>
      </c>
      <c r="M3747" s="131" t="e">
        <f t="shared" si="117"/>
        <v>#N/A</v>
      </c>
      <c r="P3747" s="136"/>
      <c r="Q3747" s="136"/>
      <c r="R3747" s="136"/>
      <c r="S3747" s="136"/>
      <c r="U3747" s="136"/>
      <c r="V3747" s="136"/>
      <c r="W3747" s="136"/>
      <c r="X3747" s="136"/>
      <c r="Y3747" s="136"/>
      <c r="Z3747" s="136"/>
      <c r="AA3747" s="136"/>
      <c r="AB3747" s="136"/>
      <c r="AC3747" s="136"/>
      <c r="AD3747" s="136"/>
      <c r="AE3747" s="136"/>
      <c r="AF3747" s="136"/>
      <c r="AG3747" s="136"/>
      <c r="AH3747" s="136"/>
      <c r="AI3747" s="136"/>
    </row>
    <row r="3748" spans="1:35" x14ac:dyDescent="0.2">
      <c r="A3748" s="136"/>
      <c r="B3748" s="136"/>
      <c r="C3748" s="136"/>
      <c r="D3748" s="136"/>
      <c r="E3748" s="136"/>
      <c r="F3748" s="136"/>
      <c r="G3748" s="136"/>
      <c r="H3748" s="136"/>
      <c r="I3748" s="136"/>
      <c r="J3748" s="136"/>
      <c r="K3748" s="136"/>
      <c r="L3748" s="135" t="e">
        <f t="shared" si="116"/>
        <v>#N/A</v>
      </c>
      <c r="M3748" s="131" t="e">
        <f t="shared" si="117"/>
        <v>#N/A</v>
      </c>
      <c r="P3748" s="136"/>
      <c r="Q3748" s="136"/>
      <c r="R3748" s="136"/>
      <c r="S3748" s="136"/>
      <c r="U3748" s="136"/>
      <c r="V3748" s="136"/>
      <c r="W3748" s="136"/>
      <c r="X3748" s="136"/>
      <c r="Y3748" s="136"/>
      <c r="Z3748" s="136"/>
      <c r="AA3748" s="136"/>
      <c r="AB3748" s="136"/>
      <c r="AC3748" s="136"/>
      <c r="AD3748" s="136"/>
      <c r="AE3748" s="136"/>
      <c r="AF3748" s="136"/>
      <c r="AG3748" s="136"/>
      <c r="AH3748" s="136"/>
      <c r="AI3748" s="136"/>
    </row>
    <row r="3749" spans="1:35" x14ac:dyDescent="0.2">
      <c r="A3749" s="136"/>
      <c r="B3749" s="136"/>
      <c r="C3749" s="136"/>
      <c r="D3749" s="136"/>
      <c r="E3749" s="136"/>
      <c r="F3749" s="136"/>
      <c r="G3749" s="136"/>
      <c r="H3749" s="136"/>
      <c r="I3749" s="136"/>
      <c r="J3749" s="136"/>
      <c r="K3749" s="136"/>
      <c r="L3749" s="135" t="e">
        <f t="shared" si="116"/>
        <v>#N/A</v>
      </c>
      <c r="M3749" s="131" t="e">
        <f t="shared" si="117"/>
        <v>#N/A</v>
      </c>
      <c r="P3749" s="136"/>
      <c r="Q3749" s="136"/>
      <c r="R3749" s="136"/>
      <c r="S3749" s="136"/>
      <c r="U3749" s="136"/>
      <c r="V3749" s="136"/>
      <c r="W3749" s="136"/>
      <c r="X3749" s="136"/>
      <c r="Y3749" s="136"/>
      <c r="Z3749" s="136"/>
      <c r="AA3749" s="136"/>
      <c r="AB3749" s="136"/>
      <c r="AC3749" s="136"/>
      <c r="AD3749" s="136"/>
      <c r="AE3749" s="136"/>
      <c r="AF3749" s="136"/>
      <c r="AG3749" s="136"/>
      <c r="AH3749" s="136"/>
      <c r="AI3749" s="136"/>
    </row>
    <row r="3750" spans="1:35" x14ac:dyDescent="0.2">
      <c r="A3750" s="136"/>
      <c r="B3750" s="136"/>
      <c r="C3750" s="136"/>
      <c r="D3750" s="136"/>
      <c r="E3750" s="136"/>
      <c r="F3750" s="136"/>
      <c r="G3750" s="136"/>
      <c r="H3750" s="136"/>
      <c r="I3750" s="136"/>
      <c r="J3750" s="136"/>
      <c r="K3750" s="136"/>
      <c r="L3750" s="135" t="e">
        <f t="shared" si="116"/>
        <v>#N/A</v>
      </c>
      <c r="M3750" s="131" t="e">
        <f t="shared" si="117"/>
        <v>#N/A</v>
      </c>
      <c r="P3750" s="136"/>
      <c r="Q3750" s="136"/>
      <c r="R3750" s="136"/>
      <c r="S3750" s="136"/>
      <c r="U3750" s="136"/>
      <c r="V3750" s="136"/>
      <c r="W3750" s="136"/>
      <c r="X3750" s="136"/>
      <c r="Y3750" s="136"/>
      <c r="Z3750" s="136"/>
      <c r="AA3750" s="136"/>
      <c r="AB3750" s="136"/>
      <c r="AC3750" s="136"/>
      <c r="AD3750" s="136"/>
      <c r="AE3750" s="136"/>
      <c r="AF3750" s="136"/>
      <c r="AG3750" s="136"/>
      <c r="AH3750" s="136"/>
      <c r="AI3750" s="136"/>
    </row>
    <row r="3751" spans="1:35" x14ac:dyDescent="0.2">
      <c r="A3751" s="136"/>
      <c r="B3751" s="136"/>
      <c r="C3751" s="136"/>
      <c r="D3751" s="136"/>
      <c r="E3751" s="136"/>
      <c r="F3751" s="136"/>
      <c r="G3751" s="136"/>
      <c r="H3751" s="136"/>
      <c r="I3751" s="136"/>
      <c r="J3751" s="136"/>
      <c r="K3751" s="136"/>
      <c r="L3751" s="135" t="e">
        <f t="shared" si="116"/>
        <v>#N/A</v>
      </c>
      <c r="M3751" s="131" t="e">
        <f t="shared" si="117"/>
        <v>#N/A</v>
      </c>
      <c r="P3751" s="136"/>
      <c r="Q3751" s="136"/>
      <c r="R3751" s="136"/>
      <c r="S3751" s="136"/>
      <c r="U3751" s="136"/>
      <c r="V3751" s="136"/>
      <c r="W3751" s="136"/>
      <c r="X3751" s="136"/>
      <c r="Y3751" s="136"/>
      <c r="Z3751" s="136"/>
      <c r="AA3751" s="136"/>
      <c r="AB3751" s="136"/>
      <c r="AC3751" s="136"/>
      <c r="AD3751" s="136"/>
      <c r="AE3751" s="136"/>
      <c r="AF3751" s="136"/>
      <c r="AG3751" s="136"/>
      <c r="AH3751" s="136"/>
      <c r="AI3751" s="136"/>
    </row>
    <row r="3752" spans="1:35" x14ac:dyDescent="0.2">
      <c r="A3752" s="136"/>
      <c r="B3752" s="136"/>
      <c r="C3752" s="136"/>
      <c r="D3752" s="136"/>
      <c r="E3752" s="136"/>
      <c r="F3752" s="136"/>
      <c r="G3752" s="136"/>
      <c r="H3752" s="136"/>
      <c r="I3752" s="136"/>
      <c r="J3752" s="136"/>
      <c r="K3752" s="136"/>
      <c r="L3752" s="135" t="e">
        <f t="shared" si="116"/>
        <v>#N/A</v>
      </c>
      <c r="M3752" s="131" t="e">
        <f t="shared" si="117"/>
        <v>#N/A</v>
      </c>
      <c r="P3752" s="136"/>
      <c r="Q3752" s="136"/>
      <c r="R3752" s="136"/>
      <c r="S3752" s="136"/>
      <c r="U3752" s="136"/>
      <c r="V3752" s="136"/>
      <c r="W3752" s="136"/>
      <c r="X3752" s="136"/>
      <c r="Y3752" s="136"/>
      <c r="Z3752" s="136"/>
      <c r="AA3752" s="136"/>
      <c r="AB3752" s="136"/>
      <c r="AC3752" s="136"/>
      <c r="AD3752" s="136"/>
      <c r="AE3752" s="136"/>
      <c r="AF3752" s="136"/>
      <c r="AG3752" s="136"/>
      <c r="AH3752" s="136"/>
      <c r="AI3752" s="136"/>
    </row>
    <row r="3753" spans="1:35" x14ac:dyDescent="0.2">
      <c r="A3753" s="136"/>
      <c r="B3753" s="136"/>
      <c r="C3753" s="136"/>
      <c r="D3753" s="136"/>
      <c r="E3753" s="136"/>
      <c r="F3753" s="136"/>
      <c r="G3753" s="136"/>
      <c r="H3753" s="136"/>
      <c r="I3753" s="136"/>
      <c r="J3753" s="136"/>
      <c r="K3753" s="136"/>
      <c r="L3753" s="135" t="e">
        <f t="shared" si="116"/>
        <v>#N/A</v>
      </c>
      <c r="M3753" s="131" t="e">
        <f t="shared" si="117"/>
        <v>#N/A</v>
      </c>
      <c r="P3753" s="136"/>
      <c r="Q3753" s="136"/>
      <c r="R3753" s="136"/>
      <c r="S3753" s="136"/>
      <c r="U3753" s="136"/>
      <c r="V3753" s="136"/>
      <c r="W3753" s="136"/>
      <c r="X3753" s="136"/>
      <c r="Y3753" s="136"/>
      <c r="Z3753" s="136"/>
      <c r="AA3753" s="136"/>
      <c r="AB3753" s="136"/>
      <c r="AC3753" s="136"/>
      <c r="AD3753" s="136"/>
      <c r="AE3753" s="136"/>
      <c r="AF3753" s="136"/>
      <c r="AG3753" s="136"/>
      <c r="AH3753" s="136"/>
      <c r="AI3753" s="136"/>
    </row>
    <row r="3754" spans="1:35" x14ac:dyDescent="0.2">
      <c r="A3754" s="136"/>
      <c r="B3754" s="136"/>
      <c r="C3754" s="136"/>
      <c r="D3754" s="136"/>
      <c r="E3754" s="136"/>
      <c r="F3754" s="136"/>
      <c r="G3754" s="136"/>
      <c r="H3754" s="136"/>
      <c r="I3754" s="136"/>
      <c r="J3754" s="136"/>
      <c r="K3754" s="136"/>
      <c r="L3754" s="135" t="e">
        <f t="shared" si="116"/>
        <v>#N/A</v>
      </c>
      <c r="M3754" s="131" t="e">
        <f t="shared" si="117"/>
        <v>#N/A</v>
      </c>
      <c r="P3754" s="136"/>
      <c r="Q3754" s="136"/>
      <c r="R3754" s="136"/>
      <c r="S3754" s="136"/>
      <c r="U3754" s="136"/>
      <c r="V3754" s="136"/>
      <c r="W3754" s="136"/>
      <c r="X3754" s="136"/>
      <c r="Y3754" s="136"/>
      <c r="Z3754" s="136"/>
      <c r="AA3754" s="136"/>
      <c r="AB3754" s="136"/>
      <c r="AC3754" s="136"/>
      <c r="AD3754" s="136"/>
      <c r="AE3754" s="136"/>
      <c r="AF3754" s="136"/>
      <c r="AG3754" s="136"/>
      <c r="AH3754" s="136"/>
      <c r="AI3754" s="136"/>
    </row>
    <row r="3755" spans="1:35" x14ac:dyDescent="0.2">
      <c r="A3755" s="136"/>
      <c r="B3755" s="136"/>
      <c r="C3755" s="136"/>
      <c r="D3755" s="136"/>
      <c r="E3755" s="136"/>
      <c r="F3755" s="136"/>
      <c r="G3755" s="136"/>
      <c r="H3755" s="136"/>
      <c r="I3755" s="136"/>
      <c r="J3755" s="136"/>
      <c r="K3755" s="136"/>
      <c r="L3755" s="135" t="e">
        <f t="shared" si="116"/>
        <v>#N/A</v>
      </c>
      <c r="M3755" s="131" t="e">
        <f t="shared" si="117"/>
        <v>#N/A</v>
      </c>
      <c r="P3755" s="136"/>
      <c r="Q3755" s="136"/>
      <c r="R3755" s="136"/>
      <c r="S3755" s="136"/>
      <c r="U3755" s="136"/>
      <c r="V3755" s="136"/>
      <c r="W3755" s="136"/>
      <c r="X3755" s="136"/>
      <c r="Y3755" s="136"/>
      <c r="Z3755" s="136"/>
      <c r="AA3755" s="136"/>
      <c r="AB3755" s="136"/>
      <c r="AC3755" s="136"/>
      <c r="AD3755" s="136"/>
      <c r="AE3755" s="136"/>
      <c r="AF3755" s="136"/>
      <c r="AG3755" s="136"/>
      <c r="AH3755" s="136"/>
      <c r="AI3755" s="136"/>
    </row>
    <row r="3756" spans="1:35" x14ac:dyDescent="0.2">
      <c r="A3756" s="136"/>
      <c r="B3756" s="136"/>
      <c r="C3756" s="136"/>
      <c r="D3756" s="136"/>
      <c r="E3756" s="136"/>
      <c r="F3756" s="136"/>
      <c r="G3756" s="136"/>
      <c r="H3756" s="136"/>
      <c r="I3756" s="136"/>
      <c r="J3756" s="136"/>
      <c r="K3756" s="136"/>
      <c r="L3756" s="135" t="e">
        <f t="shared" si="116"/>
        <v>#N/A</v>
      </c>
      <c r="M3756" s="131" t="e">
        <f t="shared" si="117"/>
        <v>#N/A</v>
      </c>
      <c r="P3756" s="136"/>
      <c r="Q3756" s="136"/>
      <c r="R3756" s="136"/>
      <c r="S3756" s="136"/>
      <c r="U3756" s="136"/>
      <c r="V3756" s="136"/>
      <c r="W3756" s="136"/>
      <c r="X3756" s="136"/>
      <c r="Y3756" s="136"/>
      <c r="Z3756" s="136"/>
      <c r="AA3756" s="136"/>
      <c r="AB3756" s="136"/>
      <c r="AC3756" s="136"/>
      <c r="AD3756" s="136"/>
      <c r="AE3756" s="136"/>
      <c r="AF3756" s="136"/>
      <c r="AG3756" s="136"/>
      <c r="AH3756" s="136"/>
      <c r="AI3756" s="136"/>
    </row>
    <row r="3757" spans="1:35" x14ac:dyDescent="0.2">
      <c r="A3757" s="136"/>
      <c r="B3757" s="136"/>
      <c r="C3757" s="136"/>
      <c r="D3757" s="136"/>
      <c r="E3757" s="136"/>
      <c r="F3757" s="136"/>
      <c r="G3757" s="136"/>
      <c r="H3757" s="136"/>
      <c r="I3757" s="136"/>
      <c r="J3757" s="136"/>
      <c r="K3757" s="136"/>
      <c r="L3757" s="135" t="e">
        <f t="shared" si="116"/>
        <v>#N/A</v>
      </c>
      <c r="M3757" s="131" t="e">
        <f t="shared" si="117"/>
        <v>#N/A</v>
      </c>
      <c r="P3757" s="136"/>
      <c r="Q3757" s="136"/>
      <c r="R3757" s="136"/>
      <c r="S3757" s="136"/>
      <c r="U3757" s="136"/>
      <c r="V3757" s="136"/>
      <c r="W3757" s="136"/>
      <c r="X3757" s="136"/>
      <c r="Y3757" s="136"/>
      <c r="Z3757" s="136"/>
      <c r="AA3757" s="136"/>
      <c r="AB3757" s="136"/>
      <c r="AC3757" s="136"/>
      <c r="AD3757" s="136"/>
      <c r="AE3757" s="136"/>
      <c r="AF3757" s="136"/>
      <c r="AG3757" s="136"/>
      <c r="AH3757" s="136"/>
      <c r="AI3757" s="136"/>
    </row>
    <row r="3758" spans="1:35" x14ac:dyDescent="0.2">
      <c r="A3758" s="136"/>
      <c r="B3758" s="136"/>
      <c r="C3758" s="136"/>
      <c r="D3758" s="136"/>
      <c r="E3758" s="136"/>
      <c r="F3758" s="136"/>
      <c r="G3758" s="136"/>
      <c r="H3758" s="136"/>
      <c r="I3758" s="136"/>
      <c r="J3758" s="136"/>
      <c r="K3758" s="136"/>
      <c r="L3758" s="135" t="e">
        <f t="shared" si="116"/>
        <v>#N/A</v>
      </c>
      <c r="M3758" s="131" t="e">
        <f t="shared" si="117"/>
        <v>#N/A</v>
      </c>
      <c r="P3758" s="136"/>
      <c r="Q3758" s="136"/>
      <c r="R3758" s="136"/>
      <c r="S3758" s="136"/>
      <c r="U3758" s="136"/>
      <c r="V3758" s="136"/>
      <c r="W3758" s="136"/>
      <c r="X3758" s="136"/>
      <c r="Y3758" s="136"/>
      <c r="Z3758" s="136"/>
      <c r="AA3758" s="136"/>
      <c r="AB3758" s="136"/>
      <c r="AC3758" s="136"/>
      <c r="AD3758" s="136"/>
      <c r="AE3758" s="136"/>
      <c r="AF3758" s="136"/>
      <c r="AG3758" s="136"/>
      <c r="AH3758" s="136"/>
      <c r="AI3758" s="136"/>
    </row>
    <row r="3759" spans="1:35" x14ac:dyDescent="0.2">
      <c r="A3759" s="136"/>
      <c r="B3759" s="136"/>
      <c r="C3759" s="136"/>
      <c r="D3759" s="136"/>
      <c r="E3759" s="136"/>
      <c r="F3759" s="136"/>
      <c r="G3759" s="136"/>
      <c r="H3759" s="136"/>
      <c r="I3759" s="136"/>
      <c r="J3759" s="136"/>
      <c r="K3759" s="136"/>
      <c r="L3759" s="135" t="e">
        <f t="shared" si="116"/>
        <v>#N/A</v>
      </c>
      <c r="M3759" s="131" t="e">
        <f t="shared" si="117"/>
        <v>#N/A</v>
      </c>
      <c r="P3759" s="136"/>
      <c r="Q3759" s="136"/>
      <c r="R3759" s="136"/>
      <c r="S3759" s="136"/>
      <c r="U3759" s="136"/>
      <c r="V3759" s="136"/>
      <c r="W3759" s="136"/>
      <c r="X3759" s="136"/>
      <c r="Y3759" s="136"/>
      <c r="Z3759" s="136"/>
      <c r="AA3759" s="136"/>
      <c r="AB3759" s="136"/>
      <c r="AC3759" s="136"/>
      <c r="AD3759" s="136"/>
      <c r="AE3759" s="136"/>
      <c r="AF3759" s="136"/>
      <c r="AG3759" s="136"/>
      <c r="AH3759" s="136"/>
      <c r="AI3759" s="136"/>
    </row>
    <row r="3760" spans="1:35" x14ac:dyDescent="0.2">
      <c r="A3760" s="136"/>
      <c r="B3760" s="136"/>
      <c r="C3760" s="136"/>
      <c r="D3760" s="136"/>
      <c r="E3760" s="136"/>
      <c r="F3760" s="136"/>
      <c r="G3760" s="136"/>
      <c r="H3760" s="136"/>
      <c r="I3760" s="136"/>
      <c r="J3760" s="136"/>
      <c r="K3760" s="136"/>
      <c r="L3760" s="135" t="e">
        <f t="shared" si="116"/>
        <v>#N/A</v>
      </c>
      <c r="M3760" s="131" t="e">
        <f t="shared" si="117"/>
        <v>#N/A</v>
      </c>
      <c r="P3760" s="136"/>
      <c r="Q3760" s="136"/>
      <c r="R3760" s="136"/>
      <c r="S3760" s="136"/>
      <c r="U3760" s="136"/>
      <c r="V3760" s="136"/>
      <c r="W3760" s="136"/>
      <c r="X3760" s="136"/>
      <c r="Y3760" s="136"/>
      <c r="Z3760" s="136"/>
      <c r="AA3760" s="136"/>
      <c r="AB3760" s="136"/>
      <c r="AC3760" s="136"/>
      <c r="AD3760" s="136"/>
      <c r="AE3760" s="136"/>
      <c r="AF3760" s="136"/>
      <c r="AG3760" s="136"/>
      <c r="AH3760" s="136"/>
      <c r="AI3760" s="136"/>
    </row>
    <row r="3761" spans="1:35" x14ac:dyDescent="0.2">
      <c r="A3761" s="136"/>
      <c r="B3761" s="136"/>
      <c r="C3761" s="136"/>
      <c r="D3761" s="136"/>
      <c r="E3761" s="136"/>
      <c r="F3761" s="136"/>
      <c r="G3761" s="136"/>
      <c r="H3761" s="136"/>
      <c r="I3761" s="136"/>
      <c r="J3761" s="136"/>
      <c r="K3761" s="136"/>
      <c r="L3761" s="135" t="e">
        <f t="shared" si="116"/>
        <v>#N/A</v>
      </c>
      <c r="M3761" s="131" t="e">
        <f t="shared" si="117"/>
        <v>#N/A</v>
      </c>
      <c r="P3761" s="136"/>
      <c r="Q3761" s="136"/>
      <c r="R3761" s="136"/>
      <c r="S3761" s="136"/>
      <c r="U3761" s="136"/>
      <c r="V3761" s="136"/>
      <c r="W3761" s="136"/>
      <c r="X3761" s="136"/>
      <c r="Y3761" s="136"/>
      <c r="Z3761" s="136"/>
      <c r="AA3761" s="136"/>
      <c r="AB3761" s="136"/>
      <c r="AC3761" s="136"/>
      <c r="AD3761" s="136"/>
      <c r="AE3761" s="136"/>
      <c r="AF3761" s="136"/>
      <c r="AG3761" s="136"/>
      <c r="AH3761" s="136"/>
      <c r="AI3761" s="136"/>
    </row>
    <row r="3762" spans="1:35" x14ac:dyDescent="0.2">
      <c r="A3762" s="136"/>
      <c r="B3762" s="136"/>
      <c r="C3762" s="136"/>
      <c r="D3762" s="136"/>
      <c r="E3762" s="136"/>
      <c r="F3762" s="136"/>
      <c r="G3762" s="136"/>
      <c r="H3762" s="136"/>
      <c r="I3762" s="136"/>
      <c r="J3762" s="136"/>
      <c r="K3762" s="136"/>
      <c r="L3762" s="135" t="e">
        <f t="shared" si="116"/>
        <v>#N/A</v>
      </c>
      <c r="M3762" s="131" t="e">
        <f t="shared" si="117"/>
        <v>#N/A</v>
      </c>
      <c r="P3762" s="136"/>
      <c r="Q3762" s="136"/>
      <c r="R3762" s="136"/>
      <c r="S3762" s="136"/>
      <c r="U3762" s="136"/>
      <c r="V3762" s="136"/>
      <c r="W3762" s="136"/>
      <c r="X3762" s="136"/>
      <c r="Y3762" s="136"/>
      <c r="Z3762" s="136"/>
      <c r="AA3762" s="136"/>
      <c r="AB3762" s="136"/>
      <c r="AC3762" s="136"/>
      <c r="AD3762" s="136"/>
      <c r="AE3762" s="136"/>
      <c r="AF3762" s="136"/>
      <c r="AG3762" s="136"/>
      <c r="AH3762" s="136"/>
      <c r="AI3762" s="136"/>
    </row>
    <row r="3763" spans="1:35" x14ac:dyDescent="0.2">
      <c r="A3763" s="136"/>
      <c r="B3763" s="136"/>
      <c r="C3763" s="136"/>
      <c r="D3763" s="136"/>
      <c r="E3763" s="136"/>
      <c r="F3763" s="136"/>
      <c r="G3763" s="136"/>
      <c r="H3763" s="136"/>
      <c r="I3763" s="136"/>
      <c r="J3763" s="136"/>
      <c r="K3763" s="136"/>
      <c r="L3763" s="135" t="e">
        <f t="shared" si="116"/>
        <v>#N/A</v>
      </c>
      <c r="M3763" s="131" t="e">
        <f t="shared" si="117"/>
        <v>#N/A</v>
      </c>
      <c r="P3763" s="136"/>
      <c r="Q3763" s="136"/>
      <c r="R3763" s="136"/>
      <c r="S3763" s="136"/>
      <c r="U3763" s="136"/>
      <c r="V3763" s="136"/>
      <c r="W3763" s="136"/>
      <c r="X3763" s="136"/>
      <c r="Y3763" s="136"/>
      <c r="Z3763" s="136"/>
      <c r="AA3763" s="136"/>
      <c r="AB3763" s="136"/>
      <c r="AC3763" s="136"/>
      <c r="AD3763" s="136"/>
      <c r="AE3763" s="136"/>
      <c r="AF3763" s="136"/>
      <c r="AG3763" s="136"/>
      <c r="AH3763" s="136"/>
      <c r="AI3763" s="136"/>
    </row>
    <row r="3764" spans="1:35" x14ac:dyDescent="0.2">
      <c r="A3764" s="136"/>
      <c r="B3764" s="136"/>
      <c r="C3764" s="136"/>
      <c r="D3764" s="136"/>
      <c r="E3764" s="136"/>
      <c r="F3764" s="136"/>
      <c r="G3764" s="136"/>
      <c r="H3764" s="136"/>
      <c r="I3764" s="136"/>
      <c r="J3764" s="136"/>
      <c r="K3764" s="136"/>
      <c r="L3764" s="135" t="e">
        <f t="shared" si="116"/>
        <v>#N/A</v>
      </c>
      <c r="M3764" s="131" t="e">
        <f t="shared" si="117"/>
        <v>#N/A</v>
      </c>
      <c r="P3764" s="136"/>
      <c r="Q3764" s="136"/>
      <c r="R3764" s="136"/>
      <c r="S3764" s="136"/>
      <c r="U3764" s="136"/>
      <c r="V3764" s="136"/>
      <c r="W3764" s="136"/>
      <c r="X3764" s="136"/>
      <c r="Y3764" s="136"/>
      <c r="Z3764" s="136"/>
      <c r="AA3764" s="136"/>
      <c r="AB3764" s="136"/>
      <c r="AC3764" s="136"/>
      <c r="AD3764" s="136"/>
      <c r="AE3764" s="136"/>
      <c r="AF3764" s="136"/>
      <c r="AG3764" s="136"/>
      <c r="AH3764" s="136"/>
      <c r="AI3764" s="136"/>
    </row>
    <row r="3765" spans="1:35" x14ac:dyDescent="0.2">
      <c r="A3765" s="136"/>
      <c r="B3765" s="136"/>
      <c r="C3765" s="136"/>
      <c r="D3765" s="136"/>
      <c r="E3765" s="136"/>
      <c r="F3765" s="136"/>
      <c r="G3765" s="136"/>
      <c r="H3765" s="136"/>
      <c r="I3765" s="136"/>
      <c r="J3765" s="136"/>
      <c r="K3765" s="136"/>
      <c r="L3765" s="135" t="e">
        <f t="shared" si="116"/>
        <v>#N/A</v>
      </c>
      <c r="M3765" s="131" t="e">
        <f t="shared" si="117"/>
        <v>#N/A</v>
      </c>
      <c r="P3765" s="136"/>
      <c r="Q3765" s="136"/>
      <c r="R3765" s="136"/>
      <c r="S3765" s="136"/>
      <c r="U3765" s="136"/>
      <c r="V3765" s="136"/>
      <c r="W3765" s="136"/>
      <c r="X3765" s="136"/>
      <c r="Y3765" s="136"/>
      <c r="Z3765" s="136"/>
      <c r="AA3765" s="136"/>
      <c r="AB3765" s="136"/>
      <c r="AC3765" s="136"/>
      <c r="AD3765" s="136"/>
      <c r="AE3765" s="136"/>
      <c r="AF3765" s="136"/>
      <c r="AG3765" s="136"/>
      <c r="AH3765" s="136"/>
      <c r="AI3765" s="136"/>
    </row>
    <row r="3766" spans="1:35" x14ac:dyDescent="0.2">
      <c r="A3766" s="136"/>
      <c r="B3766" s="136"/>
      <c r="C3766" s="136"/>
      <c r="D3766" s="136"/>
      <c r="E3766" s="136"/>
      <c r="F3766" s="136"/>
      <c r="G3766" s="136"/>
      <c r="H3766" s="136"/>
      <c r="I3766" s="136"/>
      <c r="J3766" s="136"/>
      <c r="K3766" s="136"/>
      <c r="L3766" s="135" t="e">
        <f t="shared" si="116"/>
        <v>#N/A</v>
      </c>
      <c r="M3766" s="131" t="e">
        <f t="shared" si="117"/>
        <v>#N/A</v>
      </c>
      <c r="P3766" s="136"/>
      <c r="Q3766" s="136"/>
      <c r="R3766" s="136"/>
      <c r="S3766" s="136"/>
      <c r="U3766" s="136"/>
      <c r="V3766" s="136"/>
      <c r="W3766" s="136"/>
      <c r="X3766" s="136"/>
      <c r="Y3766" s="136"/>
      <c r="Z3766" s="136"/>
      <c r="AA3766" s="136"/>
      <c r="AB3766" s="136"/>
      <c r="AC3766" s="136"/>
      <c r="AD3766" s="136"/>
      <c r="AE3766" s="136"/>
      <c r="AF3766" s="136"/>
      <c r="AG3766" s="136"/>
      <c r="AH3766" s="136"/>
      <c r="AI3766" s="136"/>
    </row>
    <row r="3767" spans="1:35" x14ac:dyDescent="0.2">
      <c r="A3767" s="136"/>
      <c r="B3767" s="136"/>
      <c r="C3767" s="136"/>
      <c r="D3767" s="136"/>
      <c r="E3767" s="136"/>
      <c r="F3767" s="136"/>
      <c r="G3767" s="136"/>
      <c r="H3767" s="136"/>
      <c r="I3767" s="136"/>
      <c r="J3767" s="136"/>
      <c r="K3767" s="136"/>
      <c r="L3767" s="135" t="e">
        <f t="shared" si="116"/>
        <v>#N/A</v>
      </c>
      <c r="M3767" s="131" t="e">
        <f t="shared" si="117"/>
        <v>#N/A</v>
      </c>
      <c r="P3767" s="136"/>
      <c r="Q3767" s="136"/>
      <c r="R3767" s="136"/>
      <c r="S3767" s="136"/>
      <c r="U3767" s="136"/>
      <c r="V3767" s="136"/>
      <c r="W3767" s="136"/>
      <c r="X3767" s="136"/>
      <c r="Y3767" s="136"/>
      <c r="Z3767" s="136"/>
      <c r="AA3767" s="136"/>
      <c r="AB3767" s="136"/>
      <c r="AC3767" s="136"/>
      <c r="AD3767" s="136"/>
      <c r="AE3767" s="136"/>
      <c r="AF3767" s="136"/>
      <c r="AG3767" s="136"/>
      <c r="AH3767" s="136"/>
      <c r="AI3767" s="136"/>
    </row>
    <row r="3768" spans="1:35" x14ac:dyDescent="0.2">
      <c r="A3768" s="136"/>
      <c r="B3768" s="136"/>
      <c r="C3768" s="136"/>
      <c r="D3768" s="136"/>
      <c r="E3768" s="136"/>
      <c r="F3768" s="136"/>
      <c r="G3768" s="136"/>
      <c r="H3768" s="136"/>
      <c r="I3768" s="136"/>
      <c r="J3768" s="136"/>
      <c r="K3768" s="136"/>
      <c r="L3768" s="135" t="e">
        <f t="shared" si="116"/>
        <v>#N/A</v>
      </c>
      <c r="M3768" s="131" t="e">
        <f t="shared" si="117"/>
        <v>#N/A</v>
      </c>
      <c r="P3768" s="136"/>
      <c r="Q3768" s="136"/>
      <c r="R3768" s="136"/>
      <c r="S3768" s="136"/>
      <c r="U3768" s="136"/>
      <c r="V3768" s="136"/>
      <c r="W3768" s="136"/>
      <c r="X3768" s="136"/>
      <c r="Y3768" s="136"/>
      <c r="Z3768" s="136"/>
      <c r="AA3768" s="136"/>
      <c r="AB3768" s="136"/>
      <c r="AC3768" s="136"/>
      <c r="AD3768" s="136"/>
      <c r="AE3768" s="136"/>
      <c r="AF3768" s="136"/>
      <c r="AG3768" s="136"/>
      <c r="AH3768" s="136"/>
      <c r="AI3768" s="136"/>
    </row>
    <row r="3769" spans="1:35" x14ac:dyDescent="0.2">
      <c r="A3769" s="136"/>
      <c r="B3769" s="136"/>
      <c r="C3769" s="136"/>
      <c r="D3769" s="136"/>
      <c r="E3769" s="136"/>
      <c r="F3769" s="136"/>
      <c r="G3769" s="136"/>
      <c r="H3769" s="136"/>
      <c r="I3769" s="136"/>
      <c r="J3769" s="136"/>
      <c r="K3769" s="136"/>
      <c r="L3769" s="135" t="e">
        <f t="shared" si="116"/>
        <v>#N/A</v>
      </c>
      <c r="M3769" s="131" t="e">
        <f t="shared" si="117"/>
        <v>#N/A</v>
      </c>
      <c r="P3769" s="136"/>
      <c r="Q3769" s="136"/>
      <c r="R3769" s="136"/>
      <c r="S3769" s="136"/>
      <c r="U3769" s="136"/>
      <c r="V3769" s="136"/>
      <c r="W3769" s="136"/>
      <c r="X3769" s="136"/>
      <c r="Y3769" s="136"/>
      <c r="Z3769" s="136"/>
      <c r="AA3769" s="136"/>
      <c r="AB3769" s="136"/>
      <c r="AC3769" s="136"/>
      <c r="AD3769" s="136"/>
      <c r="AE3769" s="136"/>
      <c r="AF3769" s="136"/>
      <c r="AG3769" s="136"/>
      <c r="AH3769" s="136"/>
      <c r="AI3769" s="136"/>
    </row>
    <row r="3770" spans="1:35" x14ac:dyDescent="0.2">
      <c r="A3770" s="136"/>
      <c r="B3770" s="136"/>
      <c r="C3770" s="136"/>
      <c r="D3770" s="136"/>
      <c r="E3770" s="136"/>
      <c r="F3770" s="136"/>
      <c r="G3770" s="136"/>
      <c r="H3770" s="136"/>
      <c r="I3770" s="136"/>
      <c r="J3770" s="136"/>
      <c r="K3770" s="136"/>
      <c r="L3770" s="135" t="e">
        <f t="shared" si="116"/>
        <v>#N/A</v>
      </c>
      <c r="M3770" s="131" t="e">
        <f t="shared" si="117"/>
        <v>#N/A</v>
      </c>
      <c r="P3770" s="136"/>
      <c r="Q3770" s="136"/>
      <c r="R3770" s="136"/>
      <c r="S3770" s="136"/>
      <c r="U3770" s="136"/>
      <c r="V3770" s="136"/>
      <c r="W3770" s="136"/>
      <c r="X3770" s="136"/>
      <c r="Y3770" s="136"/>
      <c r="Z3770" s="136"/>
      <c r="AA3770" s="136"/>
      <c r="AB3770" s="136"/>
      <c r="AC3770" s="136"/>
      <c r="AD3770" s="136"/>
      <c r="AE3770" s="136"/>
      <c r="AF3770" s="136"/>
      <c r="AG3770" s="136"/>
      <c r="AH3770" s="136"/>
      <c r="AI3770" s="136"/>
    </row>
    <row r="3771" spans="1:35" x14ac:dyDescent="0.2">
      <c r="A3771" s="136"/>
      <c r="B3771" s="136"/>
      <c r="C3771" s="136"/>
      <c r="D3771" s="136"/>
      <c r="E3771" s="136"/>
      <c r="F3771" s="136"/>
      <c r="G3771" s="136"/>
      <c r="H3771" s="136"/>
      <c r="I3771" s="136"/>
      <c r="J3771" s="136"/>
      <c r="K3771" s="136"/>
      <c r="L3771" s="135" t="e">
        <f t="shared" si="116"/>
        <v>#N/A</v>
      </c>
      <c r="M3771" s="131" t="e">
        <f t="shared" si="117"/>
        <v>#N/A</v>
      </c>
      <c r="P3771" s="136"/>
      <c r="Q3771" s="136"/>
      <c r="R3771" s="136"/>
      <c r="S3771" s="136"/>
      <c r="U3771" s="136"/>
      <c r="V3771" s="136"/>
      <c r="W3771" s="136"/>
      <c r="X3771" s="136"/>
      <c r="Y3771" s="136"/>
      <c r="Z3771" s="136"/>
      <c r="AA3771" s="136"/>
      <c r="AB3771" s="136"/>
      <c r="AC3771" s="136"/>
      <c r="AD3771" s="136"/>
      <c r="AE3771" s="136"/>
      <c r="AF3771" s="136"/>
      <c r="AG3771" s="136"/>
      <c r="AH3771" s="136"/>
      <c r="AI3771" s="136"/>
    </row>
    <row r="3772" spans="1:35" x14ac:dyDescent="0.2">
      <c r="A3772" s="136"/>
      <c r="B3772" s="136"/>
      <c r="C3772" s="136"/>
      <c r="D3772" s="136"/>
      <c r="E3772" s="136"/>
      <c r="F3772" s="136"/>
      <c r="G3772" s="136"/>
      <c r="H3772" s="136"/>
      <c r="I3772" s="136"/>
      <c r="J3772" s="136"/>
      <c r="K3772" s="136"/>
      <c r="L3772" s="135" t="e">
        <f t="shared" si="116"/>
        <v>#N/A</v>
      </c>
      <c r="M3772" s="131" t="e">
        <f t="shared" si="117"/>
        <v>#N/A</v>
      </c>
      <c r="P3772" s="136"/>
      <c r="Q3772" s="136"/>
      <c r="R3772" s="136"/>
      <c r="S3772" s="136"/>
      <c r="U3772" s="136"/>
      <c r="V3772" s="136"/>
      <c r="W3772" s="136"/>
      <c r="X3772" s="136"/>
      <c r="Y3772" s="136"/>
      <c r="Z3772" s="136"/>
      <c r="AA3772" s="136"/>
      <c r="AB3772" s="136"/>
      <c r="AC3772" s="136"/>
      <c r="AD3772" s="136"/>
      <c r="AE3772" s="136"/>
      <c r="AF3772" s="136"/>
      <c r="AG3772" s="136"/>
      <c r="AH3772" s="136"/>
      <c r="AI3772" s="136"/>
    </row>
    <row r="3773" spans="1:35" x14ac:dyDescent="0.2">
      <c r="A3773" s="136"/>
      <c r="B3773" s="136"/>
      <c r="C3773" s="136"/>
      <c r="D3773" s="136"/>
      <c r="E3773" s="136"/>
      <c r="F3773" s="136"/>
      <c r="G3773" s="136"/>
      <c r="H3773" s="136"/>
      <c r="I3773" s="136"/>
      <c r="J3773" s="136"/>
      <c r="K3773" s="136"/>
      <c r="L3773" s="135" t="e">
        <f t="shared" si="116"/>
        <v>#N/A</v>
      </c>
      <c r="M3773" s="131" t="e">
        <f t="shared" si="117"/>
        <v>#N/A</v>
      </c>
      <c r="P3773" s="136"/>
      <c r="Q3773" s="136"/>
      <c r="R3773" s="136"/>
      <c r="S3773" s="136"/>
      <c r="U3773" s="136"/>
      <c r="V3773" s="136"/>
      <c r="W3773" s="136"/>
      <c r="X3773" s="136"/>
      <c r="Y3773" s="136"/>
      <c r="Z3773" s="136"/>
      <c r="AA3773" s="136"/>
      <c r="AB3773" s="136"/>
      <c r="AC3773" s="136"/>
      <c r="AD3773" s="136"/>
      <c r="AE3773" s="136"/>
      <c r="AF3773" s="136"/>
      <c r="AG3773" s="136"/>
      <c r="AH3773" s="136"/>
      <c r="AI3773" s="136"/>
    </row>
    <row r="3774" spans="1:35" x14ac:dyDescent="0.2">
      <c r="A3774" s="136"/>
      <c r="B3774" s="136"/>
      <c r="C3774" s="136"/>
      <c r="D3774" s="136"/>
      <c r="E3774" s="136"/>
      <c r="F3774" s="136"/>
      <c r="G3774" s="136"/>
      <c r="H3774" s="136"/>
      <c r="I3774" s="136"/>
      <c r="J3774" s="136"/>
      <c r="K3774" s="136"/>
      <c r="L3774" s="135" t="e">
        <f t="shared" si="116"/>
        <v>#N/A</v>
      </c>
      <c r="M3774" s="131" t="e">
        <f t="shared" si="117"/>
        <v>#N/A</v>
      </c>
      <c r="P3774" s="136"/>
      <c r="Q3774" s="136"/>
      <c r="R3774" s="136"/>
      <c r="S3774" s="136"/>
      <c r="U3774" s="136"/>
      <c r="V3774" s="136"/>
      <c r="W3774" s="136"/>
      <c r="X3774" s="136"/>
      <c r="Y3774" s="136"/>
      <c r="Z3774" s="136"/>
      <c r="AA3774" s="136"/>
      <c r="AB3774" s="136"/>
      <c r="AC3774" s="136"/>
      <c r="AD3774" s="136"/>
      <c r="AE3774" s="136"/>
      <c r="AF3774" s="136"/>
      <c r="AG3774" s="136"/>
      <c r="AH3774" s="136"/>
      <c r="AI3774" s="136"/>
    </row>
    <row r="3775" spans="1:35" x14ac:dyDescent="0.2">
      <c r="A3775" s="136"/>
      <c r="B3775" s="136"/>
      <c r="C3775" s="136"/>
      <c r="D3775" s="136"/>
      <c r="E3775" s="136"/>
      <c r="F3775" s="136"/>
      <c r="G3775" s="136"/>
      <c r="H3775" s="136"/>
      <c r="I3775" s="136"/>
      <c r="J3775" s="136"/>
      <c r="K3775" s="136"/>
      <c r="L3775" s="135" t="e">
        <f t="shared" si="116"/>
        <v>#N/A</v>
      </c>
      <c r="M3775" s="131" t="e">
        <f t="shared" si="117"/>
        <v>#N/A</v>
      </c>
      <c r="P3775" s="136"/>
      <c r="Q3775" s="136"/>
      <c r="R3775" s="136"/>
      <c r="S3775" s="136"/>
      <c r="U3775" s="136"/>
      <c r="V3775" s="136"/>
      <c r="W3775" s="136"/>
      <c r="X3775" s="136"/>
      <c r="Y3775" s="136"/>
      <c r="Z3775" s="136"/>
      <c r="AA3775" s="136"/>
      <c r="AB3775" s="136"/>
      <c r="AC3775" s="136"/>
      <c r="AD3775" s="136"/>
      <c r="AE3775" s="136"/>
      <c r="AF3775" s="136"/>
      <c r="AG3775" s="136"/>
      <c r="AH3775" s="136"/>
      <c r="AI3775" s="136"/>
    </row>
    <row r="3776" spans="1:35" x14ac:dyDescent="0.2">
      <c r="A3776" s="136"/>
      <c r="B3776" s="136"/>
      <c r="C3776" s="136"/>
      <c r="D3776" s="136"/>
      <c r="E3776" s="136"/>
      <c r="F3776" s="136"/>
      <c r="G3776" s="136"/>
      <c r="H3776" s="136"/>
      <c r="I3776" s="136"/>
      <c r="J3776" s="136"/>
      <c r="K3776" s="136"/>
      <c r="L3776" s="135" t="e">
        <f t="shared" si="116"/>
        <v>#N/A</v>
      </c>
      <c r="M3776" s="131" t="e">
        <f t="shared" si="117"/>
        <v>#N/A</v>
      </c>
      <c r="P3776" s="136"/>
      <c r="Q3776" s="136"/>
      <c r="R3776" s="136"/>
      <c r="S3776" s="136"/>
      <c r="U3776" s="136"/>
      <c r="V3776" s="136"/>
      <c r="W3776" s="136"/>
      <c r="X3776" s="136"/>
      <c r="Y3776" s="136"/>
      <c r="Z3776" s="136"/>
      <c r="AA3776" s="136"/>
      <c r="AB3776" s="136"/>
      <c r="AC3776" s="136"/>
      <c r="AD3776" s="136"/>
      <c r="AE3776" s="136"/>
      <c r="AF3776" s="136"/>
      <c r="AG3776" s="136"/>
      <c r="AH3776" s="136"/>
      <c r="AI3776" s="136"/>
    </row>
    <row r="3777" spans="1:35" x14ac:dyDescent="0.2">
      <c r="A3777" s="136"/>
      <c r="B3777" s="136"/>
      <c r="C3777" s="136"/>
      <c r="D3777" s="136"/>
      <c r="E3777" s="136"/>
      <c r="F3777" s="136"/>
      <c r="G3777" s="136"/>
      <c r="H3777" s="136"/>
      <c r="I3777" s="136"/>
      <c r="J3777" s="136"/>
      <c r="K3777" s="136"/>
      <c r="L3777" s="135" t="e">
        <f t="shared" si="116"/>
        <v>#N/A</v>
      </c>
      <c r="M3777" s="131" t="e">
        <f t="shared" si="117"/>
        <v>#N/A</v>
      </c>
      <c r="P3777" s="136"/>
      <c r="Q3777" s="136"/>
      <c r="R3777" s="136"/>
      <c r="S3777" s="136"/>
      <c r="U3777" s="136"/>
      <c r="V3777" s="136"/>
      <c r="W3777" s="136"/>
      <c r="X3777" s="136"/>
      <c r="Y3777" s="136"/>
      <c r="Z3777" s="136"/>
      <c r="AA3777" s="136"/>
      <c r="AB3777" s="136"/>
      <c r="AC3777" s="136"/>
      <c r="AD3777" s="136"/>
      <c r="AE3777" s="136"/>
      <c r="AF3777" s="136"/>
      <c r="AG3777" s="136"/>
      <c r="AH3777" s="136"/>
      <c r="AI3777" s="136"/>
    </row>
    <row r="3778" spans="1:35" x14ac:dyDescent="0.2">
      <c r="A3778" s="136"/>
      <c r="B3778" s="136"/>
      <c r="C3778" s="136"/>
      <c r="D3778" s="136"/>
      <c r="E3778" s="136"/>
      <c r="F3778" s="136"/>
      <c r="G3778" s="136"/>
      <c r="H3778" s="136"/>
      <c r="I3778" s="136"/>
      <c r="J3778" s="136"/>
      <c r="K3778" s="136"/>
      <c r="L3778" s="135" t="e">
        <f t="shared" si="116"/>
        <v>#N/A</v>
      </c>
      <c r="M3778" s="131" t="e">
        <f t="shared" si="117"/>
        <v>#N/A</v>
      </c>
      <c r="P3778" s="136"/>
      <c r="Q3778" s="136"/>
      <c r="R3778" s="136"/>
      <c r="S3778" s="136"/>
      <c r="U3778" s="136"/>
      <c r="V3778" s="136"/>
      <c r="W3778" s="136"/>
      <c r="X3778" s="136"/>
      <c r="Y3778" s="136"/>
      <c r="Z3778" s="136"/>
      <c r="AA3778" s="136"/>
      <c r="AB3778" s="136"/>
      <c r="AC3778" s="136"/>
      <c r="AD3778" s="136"/>
      <c r="AE3778" s="136"/>
      <c r="AF3778" s="136"/>
      <c r="AG3778" s="136"/>
      <c r="AH3778" s="136"/>
      <c r="AI3778" s="136"/>
    </row>
    <row r="3779" spans="1:35" x14ac:dyDescent="0.2">
      <c r="A3779" s="136"/>
      <c r="B3779" s="136"/>
      <c r="C3779" s="136"/>
      <c r="D3779" s="136"/>
      <c r="E3779" s="136"/>
      <c r="F3779" s="136"/>
      <c r="G3779" s="136"/>
      <c r="H3779" s="136"/>
      <c r="I3779" s="136"/>
      <c r="J3779" s="136"/>
      <c r="K3779" s="136"/>
      <c r="L3779" s="135" t="e">
        <f t="shared" si="116"/>
        <v>#N/A</v>
      </c>
      <c r="M3779" s="131" t="e">
        <f t="shared" si="117"/>
        <v>#N/A</v>
      </c>
      <c r="P3779" s="136"/>
      <c r="Q3779" s="136"/>
      <c r="R3779" s="136"/>
      <c r="S3779" s="136"/>
      <c r="U3779" s="136"/>
      <c r="V3779" s="136"/>
      <c r="W3779" s="136"/>
      <c r="X3779" s="136"/>
      <c r="Y3779" s="136"/>
      <c r="Z3779" s="136"/>
      <c r="AA3779" s="136"/>
      <c r="AB3779" s="136"/>
      <c r="AC3779" s="136"/>
      <c r="AD3779" s="136"/>
      <c r="AE3779" s="136"/>
      <c r="AF3779" s="136"/>
      <c r="AG3779" s="136"/>
      <c r="AH3779" s="136"/>
      <c r="AI3779" s="136"/>
    </row>
    <row r="3780" spans="1:35" x14ac:dyDescent="0.2">
      <c r="A3780" s="136"/>
      <c r="B3780" s="136"/>
      <c r="C3780" s="136"/>
      <c r="D3780" s="136"/>
      <c r="E3780" s="136"/>
      <c r="F3780" s="136"/>
      <c r="G3780" s="136"/>
      <c r="H3780" s="136"/>
      <c r="I3780" s="136"/>
      <c r="J3780" s="136"/>
      <c r="K3780" s="136"/>
      <c r="L3780" s="135" t="e">
        <f t="shared" si="116"/>
        <v>#N/A</v>
      </c>
      <c r="M3780" s="131" t="e">
        <f t="shared" si="117"/>
        <v>#N/A</v>
      </c>
      <c r="P3780" s="136"/>
      <c r="Q3780" s="136"/>
      <c r="R3780" s="136"/>
      <c r="S3780" s="136"/>
      <c r="U3780" s="136"/>
      <c r="V3780" s="136"/>
      <c r="W3780" s="136"/>
      <c r="X3780" s="136"/>
      <c r="Y3780" s="136"/>
      <c r="Z3780" s="136"/>
      <c r="AA3780" s="136"/>
      <c r="AB3780" s="136"/>
      <c r="AC3780" s="136"/>
      <c r="AD3780" s="136"/>
      <c r="AE3780" s="136"/>
      <c r="AF3780" s="136"/>
      <c r="AG3780" s="136"/>
      <c r="AH3780" s="136"/>
      <c r="AI3780" s="136"/>
    </row>
    <row r="3781" spans="1:35" x14ac:dyDescent="0.2">
      <c r="A3781" s="136"/>
      <c r="B3781" s="136"/>
      <c r="C3781" s="136"/>
      <c r="D3781" s="136"/>
      <c r="E3781" s="136"/>
      <c r="F3781" s="136"/>
      <c r="G3781" s="136"/>
      <c r="H3781" s="136"/>
      <c r="I3781" s="136"/>
      <c r="J3781" s="136"/>
      <c r="K3781" s="136"/>
      <c r="L3781" s="135" t="e">
        <f t="shared" ref="L3781:L3844" si="118">IF(K3781=102,"AA102",IF(K3781=103,"AA103",VLOOKUP(C3781,$AJ$5:$AK$13,2,0)))</f>
        <v>#N/A</v>
      </c>
      <c r="M3781" s="131" t="e">
        <f t="shared" si="117"/>
        <v>#N/A</v>
      </c>
      <c r="P3781" s="136"/>
      <c r="Q3781" s="136"/>
      <c r="R3781" s="136"/>
      <c r="S3781" s="136"/>
      <c r="U3781" s="136"/>
      <c r="V3781" s="136"/>
      <c r="W3781" s="136"/>
      <c r="X3781" s="136"/>
      <c r="Y3781" s="136"/>
      <c r="Z3781" s="136"/>
      <c r="AA3781" s="136"/>
      <c r="AB3781" s="136"/>
      <c r="AC3781" s="136"/>
      <c r="AD3781" s="136"/>
      <c r="AE3781" s="136"/>
      <c r="AF3781" s="136"/>
      <c r="AG3781" s="136"/>
      <c r="AH3781" s="136"/>
      <c r="AI3781" s="136"/>
    </row>
    <row r="3782" spans="1:35" x14ac:dyDescent="0.2">
      <c r="A3782" s="136"/>
      <c r="B3782" s="136"/>
      <c r="C3782" s="136"/>
      <c r="D3782" s="136"/>
      <c r="E3782" s="136"/>
      <c r="F3782" s="136"/>
      <c r="G3782" s="136"/>
      <c r="H3782" s="136"/>
      <c r="I3782" s="136"/>
      <c r="J3782" s="136"/>
      <c r="K3782" s="136"/>
      <c r="L3782" s="135" t="e">
        <f t="shared" si="118"/>
        <v>#N/A</v>
      </c>
      <c r="M3782" s="131" t="e">
        <f t="shared" ref="M3782:M3845" si="119">VLOOKUP(H3782,$W$5:$X$227,2,FALSE)</f>
        <v>#N/A</v>
      </c>
      <c r="P3782" s="136"/>
      <c r="Q3782" s="136"/>
      <c r="R3782" s="136"/>
      <c r="S3782" s="136"/>
      <c r="U3782" s="136"/>
      <c r="V3782" s="136"/>
      <c r="W3782" s="136"/>
      <c r="X3782" s="136"/>
      <c r="Y3782" s="136"/>
      <c r="Z3782" s="136"/>
      <c r="AA3782" s="136"/>
      <c r="AB3782" s="136"/>
      <c r="AC3782" s="136"/>
      <c r="AD3782" s="136"/>
      <c r="AE3782" s="136"/>
      <c r="AF3782" s="136"/>
      <c r="AG3782" s="136"/>
      <c r="AH3782" s="136"/>
      <c r="AI3782" s="136"/>
    </row>
    <row r="3783" spans="1:35" x14ac:dyDescent="0.2">
      <c r="A3783" s="136"/>
      <c r="B3783" s="136"/>
      <c r="C3783" s="136"/>
      <c r="D3783" s="136"/>
      <c r="E3783" s="136"/>
      <c r="F3783" s="136"/>
      <c r="G3783" s="136"/>
      <c r="H3783" s="136"/>
      <c r="I3783" s="136"/>
      <c r="J3783" s="136"/>
      <c r="K3783" s="136"/>
      <c r="L3783" s="135" t="e">
        <f t="shared" si="118"/>
        <v>#N/A</v>
      </c>
      <c r="M3783" s="131" t="e">
        <f t="shared" si="119"/>
        <v>#N/A</v>
      </c>
      <c r="P3783" s="136"/>
      <c r="Q3783" s="136"/>
      <c r="R3783" s="136"/>
      <c r="S3783" s="136"/>
      <c r="U3783" s="136"/>
      <c r="V3783" s="136"/>
      <c r="W3783" s="136"/>
      <c r="X3783" s="136"/>
      <c r="Y3783" s="136"/>
      <c r="Z3783" s="136"/>
      <c r="AA3783" s="136"/>
      <c r="AB3783" s="136"/>
      <c r="AC3783" s="136"/>
      <c r="AD3783" s="136"/>
      <c r="AE3783" s="136"/>
      <c r="AF3783" s="136"/>
      <c r="AG3783" s="136"/>
      <c r="AH3783" s="136"/>
      <c r="AI3783" s="136"/>
    </row>
    <row r="3784" spans="1:35" x14ac:dyDescent="0.2">
      <c r="A3784" s="136"/>
      <c r="B3784" s="136"/>
      <c r="C3784" s="136"/>
      <c r="D3784" s="136"/>
      <c r="E3784" s="136"/>
      <c r="F3784" s="136"/>
      <c r="G3784" s="136"/>
      <c r="H3784" s="136"/>
      <c r="I3784" s="136"/>
      <c r="J3784" s="136"/>
      <c r="K3784" s="136"/>
      <c r="L3784" s="135" t="e">
        <f t="shared" si="118"/>
        <v>#N/A</v>
      </c>
      <c r="M3784" s="131" t="e">
        <f t="shared" si="119"/>
        <v>#N/A</v>
      </c>
      <c r="P3784" s="136"/>
      <c r="Q3784" s="136"/>
      <c r="R3784" s="136"/>
      <c r="S3784" s="136"/>
      <c r="U3784" s="136"/>
      <c r="V3784" s="136"/>
      <c r="W3784" s="136"/>
      <c r="X3784" s="136"/>
      <c r="Y3784" s="136"/>
      <c r="Z3784" s="136"/>
      <c r="AA3784" s="136"/>
      <c r="AB3784" s="136"/>
      <c r="AC3784" s="136"/>
      <c r="AD3784" s="136"/>
      <c r="AE3784" s="136"/>
      <c r="AF3784" s="136"/>
      <c r="AG3784" s="136"/>
      <c r="AH3784" s="136"/>
      <c r="AI3784" s="136"/>
    </row>
    <row r="3785" spans="1:35" x14ac:dyDescent="0.2">
      <c r="A3785" s="136"/>
      <c r="B3785" s="136"/>
      <c r="C3785" s="136"/>
      <c r="D3785" s="136"/>
      <c r="E3785" s="136"/>
      <c r="F3785" s="136"/>
      <c r="G3785" s="136"/>
      <c r="H3785" s="136"/>
      <c r="I3785" s="136"/>
      <c r="J3785" s="136"/>
      <c r="K3785" s="136"/>
      <c r="L3785" s="135" t="e">
        <f t="shared" si="118"/>
        <v>#N/A</v>
      </c>
      <c r="M3785" s="131" t="e">
        <f t="shared" si="119"/>
        <v>#N/A</v>
      </c>
      <c r="P3785" s="136"/>
      <c r="Q3785" s="136"/>
      <c r="R3785" s="136"/>
      <c r="S3785" s="136"/>
      <c r="U3785" s="136"/>
      <c r="V3785" s="136"/>
      <c r="W3785" s="136"/>
      <c r="X3785" s="136"/>
      <c r="Y3785" s="136"/>
      <c r="Z3785" s="136"/>
      <c r="AA3785" s="136"/>
      <c r="AB3785" s="136"/>
      <c r="AC3785" s="136"/>
      <c r="AD3785" s="136"/>
      <c r="AE3785" s="136"/>
      <c r="AF3785" s="136"/>
      <c r="AG3785" s="136"/>
      <c r="AH3785" s="136"/>
      <c r="AI3785" s="136"/>
    </row>
    <row r="3786" spans="1:35" x14ac:dyDescent="0.2">
      <c r="A3786" s="136"/>
      <c r="B3786" s="136"/>
      <c r="C3786" s="136"/>
      <c r="D3786" s="136"/>
      <c r="E3786" s="136"/>
      <c r="F3786" s="136"/>
      <c r="G3786" s="136"/>
      <c r="H3786" s="136"/>
      <c r="I3786" s="136"/>
      <c r="J3786" s="136"/>
      <c r="K3786" s="136"/>
      <c r="L3786" s="135" t="e">
        <f t="shared" si="118"/>
        <v>#N/A</v>
      </c>
      <c r="M3786" s="131" t="e">
        <f t="shared" si="119"/>
        <v>#N/A</v>
      </c>
      <c r="P3786" s="136"/>
      <c r="Q3786" s="136"/>
      <c r="R3786" s="136"/>
      <c r="S3786" s="136"/>
      <c r="U3786" s="136"/>
      <c r="V3786" s="136"/>
      <c r="W3786" s="136"/>
      <c r="X3786" s="136"/>
      <c r="Y3786" s="136"/>
      <c r="Z3786" s="136"/>
      <c r="AA3786" s="136"/>
      <c r="AB3786" s="136"/>
      <c r="AC3786" s="136"/>
      <c r="AD3786" s="136"/>
      <c r="AE3786" s="136"/>
      <c r="AF3786" s="136"/>
      <c r="AG3786" s="136"/>
      <c r="AH3786" s="136"/>
      <c r="AI3786" s="136"/>
    </row>
    <row r="3787" spans="1:35" x14ac:dyDescent="0.2">
      <c r="A3787" s="136"/>
      <c r="B3787" s="136"/>
      <c r="C3787" s="136"/>
      <c r="D3787" s="136"/>
      <c r="E3787" s="136"/>
      <c r="F3787" s="136"/>
      <c r="G3787" s="136"/>
      <c r="H3787" s="136"/>
      <c r="I3787" s="136"/>
      <c r="J3787" s="136"/>
      <c r="K3787" s="136"/>
      <c r="L3787" s="135" t="e">
        <f t="shared" si="118"/>
        <v>#N/A</v>
      </c>
      <c r="M3787" s="131" t="e">
        <f t="shared" si="119"/>
        <v>#N/A</v>
      </c>
      <c r="P3787" s="136"/>
      <c r="Q3787" s="136"/>
      <c r="R3787" s="136"/>
      <c r="S3787" s="136"/>
      <c r="U3787" s="136"/>
      <c r="V3787" s="136"/>
      <c r="W3787" s="136"/>
      <c r="X3787" s="136"/>
      <c r="Y3787" s="136"/>
      <c r="Z3787" s="136"/>
      <c r="AA3787" s="136"/>
      <c r="AB3787" s="136"/>
      <c r="AC3787" s="136"/>
      <c r="AD3787" s="136"/>
      <c r="AE3787" s="136"/>
      <c r="AF3787" s="136"/>
      <c r="AG3787" s="136"/>
      <c r="AH3787" s="136"/>
      <c r="AI3787" s="136"/>
    </row>
    <row r="3788" spans="1:35" x14ac:dyDescent="0.2">
      <c r="A3788" s="136"/>
      <c r="B3788" s="136"/>
      <c r="C3788" s="136"/>
      <c r="D3788" s="136"/>
      <c r="E3788" s="136"/>
      <c r="F3788" s="136"/>
      <c r="G3788" s="136"/>
      <c r="H3788" s="136"/>
      <c r="I3788" s="136"/>
      <c r="J3788" s="136"/>
      <c r="K3788" s="136"/>
      <c r="L3788" s="135" t="e">
        <f t="shared" si="118"/>
        <v>#N/A</v>
      </c>
      <c r="M3788" s="131" t="e">
        <f t="shared" si="119"/>
        <v>#N/A</v>
      </c>
      <c r="P3788" s="136"/>
      <c r="Q3788" s="136"/>
      <c r="R3788" s="136"/>
      <c r="S3788" s="136"/>
      <c r="U3788" s="136"/>
      <c r="V3788" s="136"/>
      <c r="W3788" s="136"/>
      <c r="X3788" s="136"/>
      <c r="Y3788" s="136"/>
      <c r="Z3788" s="136"/>
      <c r="AA3788" s="136"/>
      <c r="AB3788" s="136"/>
      <c r="AC3788" s="136"/>
      <c r="AD3788" s="136"/>
      <c r="AE3788" s="136"/>
      <c r="AF3788" s="136"/>
      <c r="AG3788" s="136"/>
      <c r="AH3788" s="136"/>
      <c r="AI3788" s="136"/>
    </row>
    <row r="3789" spans="1:35" x14ac:dyDescent="0.2">
      <c r="A3789" s="136"/>
      <c r="B3789" s="136"/>
      <c r="C3789" s="136"/>
      <c r="D3789" s="136"/>
      <c r="E3789" s="136"/>
      <c r="F3789" s="136"/>
      <c r="G3789" s="136"/>
      <c r="H3789" s="136"/>
      <c r="I3789" s="136"/>
      <c r="J3789" s="136"/>
      <c r="K3789" s="136"/>
      <c r="L3789" s="135" t="e">
        <f t="shared" si="118"/>
        <v>#N/A</v>
      </c>
      <c r="M3789" s="131" t="e">
        <f t="shared" si="119"/>
        <v>#N/A</v>
      </c>
      <c r="P3789" s="136"/>
      <c r="Q3789" s="136"/>
      <c r="R3789" s="136"/>
      <c r="S3789" s="136"/>
      <c r="U3789" s="136"/>
      <c r="V3789" s="136"/>
      <c r="W3789" s="136"/>
      <c r="X3789" s="136"/>
      <c r="Y3789" s="136"/>
      <c r="Z3789" s="136"/>
      <c r="AA3789" s="136"/>
      <c r="AB3789" s="136"/>
      <c r="AC3789" s="136"/>
      <c r="AD3789" s="136"/>
      <c r="AE3789" s="136"/>
      <c r="AF3789" s="136"/>
      <c r="AG3789" s="136"/>
      <c r="AH3789" s="136"/>
      <c r="AI3789" s="136"/>
    </row>
    <row r="3790" spans="1:35" x14ac:dyDescent="0.2">
      <c r="A3790" s="136"/>
      <c r="B3790" s="136"/>
      <c r="C3790" s="136"/>
      <c r="D3790" s="136"/>
      <c r="E3790" s="136"/>
      <c r="F3790" s="136"/>
      <c r="G3790" s="136"/>
      <c r="H3790" s="136"/>
      <c r="I3790" s="136"/>
      <c r="J3790" s="136"/>
      <c r="K3790" s="136"/>
      <c r="L3790" s="135" t="e">
        <f t="shared" si="118"/>
        <v>#N/A</v>
      </c>
      <c r="M3790" s="131" t="e">
        <f t="shared" si="119"/>
        <v>#N/A</v>
      </c>
      <c r="P3790" s="136"/>
      <c r="Q3790" s="136"/>
      <c r="R3790" s="136"/>
      <c r="S3790" s="136"/>
      <c r="U3790" s="136"/>
      <c r="V3790" s="136"/>
      <c r="W3790" s="136"/>
      <c r="X3790" s="136"/>
      <c r="Y3790" s="136"/>
      <c r="Z3790" s="136"/>
      <c r="AA3790" s="136"/>
      <c r="AB3790" s="136"/>
      <c r="AC3790" s="136"/>
      <c r="AD3790" s="136"/>
      <c r="AE3790" s="136"/>
      <c r="AF3790" s="136"/>
      <c r="AG3790" s="136"/>
      <c r="AH3790" s="136"/>
      <c r="AI3790" s="136"/>
    </row>
    <row r="3791" spans="1:35" x14ac:dyDescent="0.2">
      <c r="A3791" s="136"/>
      <c r="B3791" s="136"/>
      <c r="C3791" s="136"/>
      <c r="D3791" s="136"/>
      <c r="E3791" s="136"/>
      <c r="F3791" s="136"/>
      <c r="G3791" s="136"/>
      <c r="H3791" s="136"/>
      <c r="I3791" s="136"/>
      <c r="J3791" s="136"/>
      <c r="K3791" s="136"/>
      <c r="L3791" s="135" t="e">
        <f t="shared" si="118"/>
        <v>#N/A</v>
      </c>
      <c r="M3791" s="131" t="e">
        <f t="shared" si="119"/>
        <v>#N/A</v>
      </c>
      <c r="P3791" s="136"/>
      <c r="Q3791" s="136"/>
      <c r="R3791" s="136"/>
      <c r="S3791" s="136"/>
      <c r="U3791" s="136"/>
      <c r="V3791" s="136"/>
      <c r="W3791" s="136"/>
      <c r="X3791" s="136"/>
      <c r="Y3791" s="136"/>
      <c r="Z3791" s="136"/>
      <c r="AA3791" s="136"/>
      <c r="AB3791" s="136"/>
      <c r="AC3791" s="136"/>
      <c r="AD3791" s="136"/>
      <c r="AE3791" s="136"/>
      <c r="AF3791" s="136"/>
      <c r="AG3791" s="136"/>
      <c r="AH3791" s="136"/>
      <c r="AI3791" s="136"/>
    </row>
    <row r="3792" spans="1:35" x14ac:dyDescent="0.2">
      <c r="A3792" s="136"/>
      <c r="B3792" s="136"/>
      <c r="C3792" s="136"/>
      <c r="D3792" s="136"/>
      <c r="E3792" s="136"/>
      <c r="F3792" s="136"/>
      <c r="G3792" s="136"/>
      <c r="H3792" s="136"/>
      <c r="I3792" s="136"/>
      <c r="J3792" s="136"/>
      <c r="K3792" s="136"/>
      <c r="L3792" s="135" t="e">
        <f t="shared" si="118"/>
        <v>#N/A</v>
      </c>
      <c r="M3792" s="131" t="e">
        <f t="shared" si="119"/>
        <v>#N/A</v>
      </c>
      <c r="P3792" s="136"/>
      <c r="Q3792" s="136"/>
      <c r="R3792" s="136"/>
      <c r="S3792" s="136"/>
      <c r="U3792" s="136"/>
      <c r="V3792" s="136"/>
      <c r="W3792" s="136"/>
      <c r="X3792" s="136"/>
      <c r="Y3792" s="136"/>
      <c r="Z3792" s="136"/>
      <c r="AA3792" s="136"/>
      <c r="AB3792" s="136"/>
      <c r="AC3792" s="136"/>
      <c r="AD3792" s="136"/>
      <c r="AE3792" s="136"/>
      <c r="AF3792" s="136"/>
      <c r="AG3792" s="136"/>
      <c r="AH3792" s="136"/>
      <c r="AI3792" s="136"/>
    </row>
    <row r="3793" spans="1:35" x14ac:dyDescent="0.2">
      <c r="A3793" s="136"/>
      <c r="B3793" s="136"/>
      <c r="C3793" s="136"/>
      <c r="D3793" s="136"/>
      <c r="E3793" s="136"/>
      <c r="F3793" s="136"/>
      <c r="G3793" s="136"/>
      <c r="H3793" s="136"/>
      <c r="I3793" s="136"/>
      <c r="J3793" s="136"/>
      <c r="K3793" s="136"/>
      <c r="L3793" s="135" t="e">
        <f t="shared" si="118"/>
        <v>#N/A</v>
      </c>
      <c r="M3793" s="131" t="e">
        <f t="shared" si="119"/>
        <v>#N/A</v>
      </c>
      <c r="P3793" s="136"/>
      <c r="Q3793" s="136"/>
      <c r="R3793" s="136"/>
      <c r="S3793" s="136"/>
      <c r="U3793" s="136"/>
      <c r="V3793" s="136"/>
      <c r="W3793" s="136"/>
      <c r="X3793" s="136"/>
      <c r="Y3793" s="136"/>
      <c r="Z3793" s="136"/>
      <c r="AA3793" s="136"/>
      <c r="AB3793" s="136"/>
      <c r="AC3793" s="136"/>
      <c r="AD3793" s="136"/>
      <c r="AE3793" s="136"/>
      <c r="AF3793" s="136"/>
      <c r="AG3793" s="136"/>
      <c r="AH3793" s="136"/>
      <c r="AI3793" s="136"/>
    </row>
    <row r="3794" spans="1:35" x14ac:dyDescent="0.2">
      <c r="A3794" s="136"/>
      <c r="B3794" s="136"/>
      <c r="C3794" s="136"/>
      <c r="D3794" s="136"/>
      <c r="E3794" s="136"/>
      <c r="F3794" s="136"/>
      <c r="G3794" s="136"/>
      <c r="H3794" s="136"/>
      <c r="I3794" s="136"/>
      <c r="J3794" s="136"/>
      <c r="K3794" s="136"/>
      <c r="L3794" s="135" t="e">
        <f t="shared" si="118"/>
        <v>#N/A</v>
      </c>
      <c r="M3794" s="131" t="e">
        <f t="shared" si="119"/>
        <v>#N/A</v>
      </c>
      <c r="P3794" s="136"/>
      <c r="Q3794" s="136"/>
      <c r="R3794" s="136"/>
      <c r="S3794" s="136"/>
      <c r="U3794" s="136"/>
      <c r="V3794" s="136"/>
      <c r="W3794" s="136"/>
      <c r="X3794" s="136"/>
      <c r="Y3794" s="136"/>
      <c r="Z3794" s="136"/>
      <c r="AA3794" s="136"/>
      <c r="AB3794" s="136"/>
      <c r="AC3794" s="136"/>
      <c r="AD3794" s="136"/>
      <c r="AE3794" s="136"/>
      <c r="AF3794" s="136"/>
      <c r="AG3794" s="136"/>
      <c r="AH3794" s="136"/>
      <c r="AI3794" s="136"/>
    </row>
    <row r="3795" spans="1:35" x14ac:dyDescent="0.2">
      <c r="A3795" s="136"/>
      <c r="B3795" s="136"/>
      <c r="C3795" s="136"/>
      <c r="D3795" s="136"/>
      <c r="E3795" s="136"/>
      <c r="F3795" s="136"/>
      <c r="G3795" s="136"/>
      <c r="H3795" s="136"/>
      <c r="I3795" s="136"/>
      <c r="J3795" s="136"/>
      <c r="K3795" s="136"/>
      <c r="L3795" s="135" t="e">
        <f t="shared" si="118"/>
        <v>#N/A</v>
      </c>
      <c r="M3795" s="131" t="e">
        <f t="shared" si="119"/>
        <v>#N/A</v>
      </c>
      <c r="P3795" s="136"/>
      <c r="Q3795" s="136"/>
      <c r="R3795" s="136"/>
      <c r="S3795" s="136"/>
      <c r="U3795" s="136"/>
      <c r="V3795" s="136"/>
      <c r="W3795" s="136"/>
      <c r="X3795" s="136"/>
      <c r="Y3795" s="136"/>
      <c r="Z3795" s="136"/>
      <c r="AA3795" s="136"/>
      <c r="AB3795" s="136"/>
      <c r="AC3795" s="136"/>
      <c r="AD3795" s="136"/>
      <c r="AE3795" s="136"/>
      <c r="AF3795" s="136"/>
      <c r="AG3795" s="136"/>
      <c r="AH3795" s="136"/>
      <c r="AI3795" s="136"/>
    </row>
    <row r="3796" spans="1:35" x14ac:dyDescent="0.2">
      <c r="A3796" s="136"/>
      <c r="B3796" s="136"/>
      <c r="C3796" s="136"/>
      <c r="D3796" s="136"/>
      <c r="E3796" s="136"/>
      <c r="F3796" s="136"/>
      <c r="G3796" s="136"/>
      <c r="H3796" s="136"/>
      <c r="I3796" s="136"/>
      <c r="J3796" s="136"/>
      <c r="K3796" s="136"/>
      <c r="L3796" s="135" t="e">
        <f t="shared" si="118"/>
        <v>#N/A</v>
      </c>
      <c r="M3796" s="131" t="e">
        <f t="shared" si="119"/>
        <v>#N/A</v>
      </c>
      <c r="P3796" s="136"/>
      <c r="Q3796" s="136"/>
      <c r="R3796" s="136"/>
      <c r="S3796" s="136"/>
      <c r="U3796" s="136"/>
      <c r="V3796" s="136"/>
      <c r="W3796" s="136"/>
      <c r="X3796" s="136"/>
      <c r="Y3796" s="136"/>
      <c r="Z3796" s="136"/>
      <c r="AA3796" s="136"/>
      <c r="AB3796" s="136"/>
      <c r="AC3796" s="136"/>
      <c r="AD3796" s="136"/>
      <c r="AE3796" s="136"/>
      <c r="AF3796" s="136"/>
      <c r="AG3796" s="136"/>
      <c r="AH3796" s="136"/>
      <c r="AI3796" s="136"/>
    </row>
    <row r="3797" spans="1:35" x14ac:dyDescent="0.2">
      <c r="A3797" s="136"/>
      <c r="B3797" s="136"/>
      <c r="C3797" s="136"/>
      <c r="D3797" s="136"/>
      <c r="E3797" s="136"/>
      <c r="F3797" s="136"/>
      <c r="G3797" s="136"/>
      <c r="H3797" s="136"/>
      <c r="I3797" s="136"/>
      <c r="J3797" s="136"/>
      <c r="K3797" s="136"/>
      <c r="L3797" s="135" t="e">
        <f t="shared" si="118"/>
        <v>#N/A</v>
      </c>
      <c r="M3797" s="131" t="e">
        <f t="shared" si="119"/>
        <v>#N/A</v>
      </c>
      <c r="P3797" s="136"/>
      <c r="Q3797" s="136"/>
      <c r="R3797" s="136"/>
      <c r="S3797" s="136"/>
      <c r="U3797" s="136"/>
      <c r="V3797" s="136"/>
      <c r="W3797" s="136"/>
      <c r="X3797" s="136"/>
      <c r="Y3797" s="136"/>
      <c r="Z3797" s="136"/>
      <c r="AA3797" s="136"/>
      <c r="AB3797" s="136"/>
      <c r="AC3797" s="136"/>
      <c r="AD3797" s="136"/>
      <c r="AE3797" s="136"/>
      <c r="AF3797" s="136"/>
      <c r="AG3797" s="136"/>
      <c r="AH3797" s="136"/>
      <c r="AI3797" s="136"/>
    </row>
    <row r="3798" spans="1:35" x14ac:dyDescent="0.2">
      <c r="A3798" s="136"/>
      <c r="B3798" s="136"/>
      <c r="C3798" s="136"/>
      <c r="D3798" s="136"/>
      <c r="E3798" s="136"/>
      <c r="F3798" s="136"/>
      <c r="G3798" s="136"/>
      <c r="H3798" s="136"/>
      <c r="I3798" s="136"/>
      <c r="J3798" s="136"/>
      <c r="K3798" s="136"/>
      <c r="L3798" s="135" t="e">
        <f t="shared" si="118"/>
        <v>#N/A</v>
      </c>
      <c r="M3798" s="131" t="e">
        <f t="shared" si="119"/>
        <v>#N/A</v>
      </c>
      <c r="P3798" s="136"/>
      <c r="Q3798" s="136"/>
      <c r="R3798" s="136"/>
      <c r="S3798" s="136"/>
      <c r="U3798" s="136"/>
      <c r="V3798" s="136"/>
      <c r="W3798" s="136"/>
      <c r="X3798" s="136"/>
      <c r="Y3798" s="136"/>
      <c r="Z3798" s="136"/>
      <c r="AA3798" s="136"/>
      <c r="AB3798" s="136"/>
      <c r="AC3798" s="136"/>
      <c r="AD3798" s="136"/>
      <c r="AE3798" s="136"/>
      <c r="AF3798" s="136"/>
      <c r="AG3798" s="136"/>
      <c r="AH3798" s="136"/>
      <c r="AI3798" s="136"/>
    </row>
    <row r="3799" spans="1:35" x14ac:dyDescent="0.2">
      <c r="A3799" s="136"/>
      <c r="B3799" s="136"/>
      <c r="C3799" s="136"/>
      <c r="D3799" s="136"/>
      <c r="E3799" s="136"/>
      <c r="F3799" s="136"/>
      <c r="G3799" s="136"/>
      <c r="H3799" s="136"/>
      <c r="I3799" s="136"/>
      <c r="J3799" s="136"/>
      <c r="K3799" s="136"/>
      <c r="L3799" s="135" t="e">
        <f t="shared" si="118"/>
        <v>#N/A</v>
      </c>
      <c r="M3799" s="131" t="e">
        <f t="shared" si="119"/>
        <v>#N/A</v>
      </c>
      <c r="P3799" s="136"/>
      <c r="Q3799" s="136"/>
      <c r="R3799" s="136"/>
      <c r="S3799" s="136"/>
      <c r="U3799" s="136"/>
      <c r="V3799" s="136"/>
      <c r="W3799" s="136"/>
      <c r="X3799" s="136"/>
      <c r="Y3799" s="136"/>
      <c r="Z3799" s="136"/>
      <c r="AA3799" s="136"/>
      <c r="AB3799" s="136"/>
      <c r="AC3799" s="136"/>
      <c r="AD3799" s="136"/>
      <c r="AE3799" s="136"/>
      <c r="AF3799" s="136"/>
      <c r="AG3799" s="136"/>
      <c r="AH3799" s="136"/>
      <c r="AI3799" s="136"/>
    </row>
    <row r="3800" spans="1:35" x14ac:dyDescent="0.2">
      <c r="A3800" s="136"/>
      <c r="B3800" s="136"/>
      <c r="C3800" s="136"/>
      <c r="D3800" s="136"/>
      <c r="E3800" s="136"/>
      <c r="F3800" s="136"/>
      <c r="G3800" s="136"/>
      <c r="H3800" s="136"/>
      <c r="I3800" s="136"/>
      <c r="J3800" s="136"/>
      <c r="K3800" s="136"/>
      <c r="L3800" s="135" t="e">
        <f t="shared" si="118"/>
        <v>#N/A</v>
      </c>
      <c r="M3800" s="131" t="e">
        <f t="shared" si="119"/>
        <v>#N/A</v>
      </c>
      <c r="P3800" s="136"/>
      <c r="Q3800" s="136"/>
      <c r="R3800" s="136"/>
      <c r="S3800" s="136"/>
      <c r="U3800" s="136"/>
      <c r="V3800" s="136"/>
      <c r="W3800" s="136"/>
      <c r="X3800" s="136"/>
      <c r="Y3800" s="136"/>
      <c r="Z3800" s="136"/>
      <c r="AA3800" s="136"/>
      <c r="AB3800" s="136"/>
      <c r="AC3800" s="136"/>
      <c r="AD3800" s="136"/>
      <c r="AE3800" s="136"/>
      <c r="AF3800" s="136"/>
      <c r="AG3800" s="136"/>
      <c r="AH3800" s="136"/>
      <c r="AI3800" s="136"/>
    </row>
    <row r="3801" spans="1:35" x14ac:dyDescent="0.2">
      <c r="A3801" s="136"/>
      <c r="B3801" s="136"/>
      <c r="C3801" s="136"/>
      <c r="D3801" s="136"/>
      <c r="E3801" s="136"/>
      <c r="F3801" s="136"/>
      <c r="G3801" s="136"/>
      <c r="H3801" s="136"/>
      <c r="I3801" s="136"/>
      <c r="J3801" s="136"/>
      <c r="K3801" s="136"/>
      <c r="L3801" s="135" t="e">
        <f t="shared" si="118"/>
        <v>#N/A</v>
      </c>
      <c r="M3801" s="131" t="e">
        <f t="shared" si="119"/>
        <v>#N/A</v>
      </c>
      <c r="P3801" s="136"/>
      <c r="Q3801" s="136"/>
      <c r="R3801" s="136"/>
      <c r="S3801" s="136"/>
      <c r="U3801" s="136"/>
      <c r="V3801" s="136"/>
      <c r="W3801" s="136"/>
      <c r="X3801" s="136"/>
      <c r="Y3801" s="136"/>
      <c r="Z3801" s="136"/>
      <c r="AA3801" s="136"/>
      <c r="AB3801" s="136"/>
      <c r="AC3801" s="136"/>
      <c r="AD3801" s="136"/>
      <c r="AE3801" s="136"/>
      <c r="AF3801" s="136"/>
      <c r="AG3801" s="136"/>
      <c r="AH3801" s="136"/>
      <c r="AI3801" s="136"/>
    </row>
    <row r="3802" spans="1:35" x14ac:dyDescent="0.2">
      <c r="A3802" s="136"/>
      <c r="B3802" s="136"/>
      <c r="C3802" s="136"/>
      <c r="D3802" s="136"/>
      <c r="E3802" s="136"/>
      <c r="F3802" s="136"/>
      <c r="G3802" s="136"/>
      <c r="H3802" s="136"/>
      <c r="I3802" s="136"/>
      <c r="J3802" s="136"/>
      <c r="K3802" s="136"/>
      <c r="L3802" s="135" t="e">
        <f t="shared" si="118"/>
        <v>#N/A</v>
      </c>
      <c r="M3802" s="131" t="e">
        <f t="shared" si="119"/>
        <v>#N/A</v>
      </c>
      <c r="P3802" s="136"/>
      <c r="Q3802" s="136"/>
      <c r="R3802" s="136"/>
      <c r="S3802" s="136"/>
      <c r="U3802" s="136"/>
      <c r="V3802" s="136"/>
      <c r="W3802" s="136"/>
      <c r="X3802" s="136"/>
      <c r="Y3802" s="136"/>
      <c r="Z3802" s="136"/>
      <c r="AA3802" s="136"/>
      <c r="AB3802" s="136"/>
      <c r="AC3802" s="136"/>
      <c r="AD3802" s="136"/>
      <c r="AE3802" s="136"/>
      <c r="AF3802" s="136"/>
      <c r="AG3802" s="136"/>
      <c r="AH3802" s="136"/>
      <c r="AI3802" s="136"/>
    </row>
    <row r="3803" spans="1:35" x14ac:dyDescent="0.2">
      <c r="A3803" s="136"/>
      <c r="B3803" s="136"/>
      <c r="C3803" s="136"/>
      <c r="D3803" s="136"/>
      <c r="E3803" s="136"/>
      <c r="F3803" s="136"/>
      <c r="G3803" s="136"/>
      <c r="H3803" s="136"/>
      <c r="I3803" s="136"/>
      <c r="J3803" s="136"/>
      <c r="K3803" s="136"/>
      <c r="L3803" s="135" t="e">
        <f t="shared" si="118"/>
        <v>#N/A</v>
      </c>
      <c r="M3803" s="131" t="e">
        <f t="shared" si="119"/>
        <v>#N/A</v>
      </c>
      <c r="P3803" s="136"/>
      <c r="Q3803" s="136"/>
      <c r="R3803" s="136"/>
      <c r="S3803" s="136"/>
      <c r="U3803" s="136"/>
      <c r="V3803" s="136"/>
      <c r="W3803" s="136"/>
      <c r="X3803" s="136"/>
      <c r="Y3803" s="136"/>
      <c r="Z3803" s="136"/>
      <c r="AA3803" s="136"/>
      <c r="AB3803" s="136"/>
      <c r="AC3803" s="136"/>
      <c r="AD3803" s="136"/>
      <c r="AE3803" s="136"/>
      <c r="AF3803" s="136"/>
      <c r="AG3803" s="136"/>
      <c r="AH3803" s="136"/>
      <c r="AI3803" s="136"/>
    </row>
    <row r="3804" spans="1:35" x14ac:dyDescent="0.2">
      <c r="A3804" s="136"/>
      <c r="B3804" s="136"/>
      <c r="C3804" s="136"/>
      <c r="D3804" s="136"/>
      <c r="E3804" s="136"/>
      <c r="F3804" s="136"/>
      <c r="G3804" s="136"/>
      <c r="H3804" s="136"/>
      <c r="I3804" s="136"/>
      <c r="J3804" s="136"/>
      <c r="K3804" s="136"/>
      <c r="L3804" s="135" t="e">
        <f t="shared" si="118"/>
        <v>#N/A</v>
      </c>
      <c r="M3804" s="131" t="e">
        <f t="shared" si="119"/>
        <v>#N/A</v>
      </c>
      <c r="P3804" s="136"/>
      <c r="Q3804" s="136"/>
      <c r="R3804" s="136"/>
      <c r="S3804" s="136"/>
      <c r="U3804" s="136"/>
      <c r="V3804" s="136"/>
      <c r="W3804" s="136"/>
      <c r="X3804" s="136"/>
      <c r="Y3804" s="136"/>
      <c r="Z3804" s="136"/>
      <c r="AA3804" s="136"/>
      <c r="AB3804" s="136"/>
      <c r="AC3804" s="136"/>
      <c r="AD3804" s="136"/>
      <c r="AE3804" s="136"/>
      <c r="AF3804" s="136"/>
      <c r="AG3804" s="136"/>
      <c r="AH3804" s="136"/>
      <c r="AI3804" s="136"/>
    </row>
    <row r="3805" spans="1:35" x14ac:dyDescent="0.2">
      <c r="A3805" s="136"/>
      <c r="B3805" s="136"/>
      <c r="C3805" s="136"/>
      <c r="D3805" s="136"/>
      <c r="E3805" s="136"/>
      <c r="F3805" s="136"/>
      <c r="G3805" s="136"/>
      <c r="H3805" s="136"/>
      <c r="I3805" s="136"/>
      <c r="J3805" s="136"/>
      <c r="K3805" s="136"/>
      <c r="L3805" s="135" t="e">
        <f t="shared" si="118"/>
        <v>#N/A</v>
      </c>
      <c r="M3805" s="131" t="e">
        <f t="shared" si="119"/>
        <v>#N/A</v>
      </c>
      <c r="P3805" s="136"/>
      <c r="Q3805" s="136"/>
      <c r="R3805" s="136"/>
      <c r="S3805" s="136"/>
      <c r="U3805" s="136"/>
      <c r="V3805" s="136"/>
      <c r="W3805" s="136"/>
      <c r="X3805" s="136"/>
      <c r="Y3805" s="136"/>
      <c r="Z3805" s="136"/>
      <c r="AA3805" s="136"/>
      <c r="AB3805" s="136"/>
      <c r="AC3805" s="136"/>
      <c r="AD3805" s="136"/>
      <c r="AE3805" s="136"/>
      <c r="AF3805" s="136"/>
      <c r="AG3805" s="136"/>
      <c r="AH3805" s="136"/>
      <c r="AI3805" s="136"/>
    </row>
    <row r="3806" spans="1:35" x14ac:dyDescent="0.2">
      <c r="A3806" s="136"/>
      <c r="B3806" s="136"/>
      <c r="C3806" s="136"/>
      <c r="D3806" s="136"/>
      <c r="E3806" s="136"/>
      <c r="F3806" s="136"/>
      <c r="G3806" s="136"/>
      <c r="H3806" s="136"/>
      <c r="I3806" s="136"/>
      <c r="J3806" s="136"/>
      <c r="K3806" s="136"/>
      <c r="L3806" s="135" t="e">
        <f t="shared" si="118"/>
        <v>#N/A</v>
      </c>
      <c r="M3806" s="131" t="e">
        <f t="shared" si="119"/>
        <v>#N/A</v>
      </c>
      <c r="P3806" s="136"/>
      <c r="Q3806" s="136"/>
      <c r="R3806" s="136"/>
      <c r="S3806" s="136"/>
      <c r="U3806" s="136"/>
      <c r="V3806" s="136"/>
      <c r="W3806" s="136"/>
      <c r="X3806" s="136"/>
      <c r="Y3806" s="136"/>
      <c r="Z3806" s="136"/>
      <c r="AA3806" s="136"/>
      <c r="AB3806" s="136"/>
      <c r="AC3806" s="136"/>
      <c r="AD3806" s="136"/>
      <c r="AE3806" s="136"/>
      <c r="AF3806" s="136"/>
      <c r="AG3806" s="136"/>
      <c r="AH3806" s="136"/>
      <c r="AI3806" s="136"/>
    </row>
    <row r="3807" spans="1:35" x14ac:dyDescent="0.2">
      <c r="A3807" s="136"/>
      <c r="B3807" s="136"/>
      <c r="C3807" s="136"/>
      <c r="D3807" s="136"/>
      <c r="E3807" s="136"/>
      <c r="F3807" s="136"/>
      <c r="G3807" s="136"/>
      <c r="H3807" s="136"/>
      <c r="I3807" s="136"/>
      <c r="J3807" s="136"/>
      <c r="K3807" s="136"/>
      <c r="L3807" s="135" t="e">
        <f t="shared" si="118"/>
        <v>#N/A</v>
      </c>
      <c r="M3807" s="131" t="e">
        <f t="shared" si="119"/>
        <v>#N/A</v>
      </c>
      <c r="P3807" s="136"/>
      <c r="Q3807" s="136"/>
      <c r="R3807" s="136"/>
      <c r="S3807" s="136"/>
      <c r="U3807" s="136"/>
      <c r="V3807" s="136"/>
      <c r="W3807" s="136"/>
      <c r="X3807" s="136"/>
      <c r="Y3807" s="136"/>
      <c r="Z3807" s="136"/>
      <c r="AA3807" s="136"/>
      <c r="AB3807" s="136"/>
      <c r="AC3807" s="136"/>
      <c r="AD3807" s="136"/>
      <c r="AE3807" s="136"/>
      <c r="AF3807" s="136"/>
      <c r="AG3807" s="136"/>
      <c r="AH3807" s="136"/>
      <c r="AI3807" s="136"/>
    </row>
    <row r="3808" spans="1:35" x14ac:dyDescent="0.2">
      <c r="A3808" s="136"/>
      <c r="B3808" s="136"/>
      <c r="C3808" s="136"/>
      <c r="D3808" s="136"/>
      <c r="E3808" s="136"/>
      <c r="F3808" s="136"/>
      <c r="G3808" s="136"/>
      <c r="H3808" s="136"/>
      <c r="I3808" s="136"/>
      <c r="J3808" s="136"/>
      <c r="K3808" s="136"/>
      <c r="L3808" s="135" t="e">
        <f t="shared" si="118"/>
        <v>#N/A</v>
      </c>
      <c r="M3808" s="131" t="e">
        <f t="shared" si="119"/>
        <v>#N/A</v>
      </c>
      <c r="P3808" s="136"/>
      <c r="Q3808" s="136"/>
      <c r="R3808" s="136"/>
      <c r="S3808" s="136"/>
      <c r="U3808" s="136"/>
      <c r="V3808" s="136"/>
      <c r="W3808" s="136"/>
      <c r="X3808" s="136"/>
      <c r="Y3808" s="136"/>
      <c r="Z3808" s="136"/>
      <c r="AA3808" s="136"/>
      <c r="AB3808" s="136"/>
      <c r="AC3808" s="136"/>
      <c r="AD3808" s="136"/>
      <c r="AE3808" s="136"/>
      <c r="AF3808" s="136"/>
      <c r="AG3808" s="136"/>
      <c r="AH3808" s="136"/>
      <c r="AI3808" s="136"/>
    </row>
    <row r="3809" spans="1:35" x14ac:dyDescent="0.2">
      <c r="A3809" s="136"/>
      <c r="B3809" s="136"/>
      <c r="C3809" s="136"/>
      <c r="D3809" s="136"/>
      <c r="E3809" s="136"/>
      <c r="F3809" s="136"/>
      <c r="G3809" s="136"/>
      <c r="H3809" s="136"/>
      <c r="I3809" s="136"/>
      <c r="J3809" s="136"/>
      <c r="K3809" s="136"/>
      <c r="L3809" s="135" t="e">
        <f t="shared" si="118"/>
        <v>#N/A</v>
      </c>
      <c r="M3809" s="131" t="e">
        <f t="shared" si="119"/>
        <v>#N/A</v>
      </c>
      <c r="P3809" s="136"/>
      <c r="Q3809" s="136"/>
      <c r="R3809" s="136"/>
      <c r="S3809" s="136"/>
      <c r="U3809" s="136"/>
      <c r="V3809" s="136"/>
      <c r="W3809" s="136"/>
      <c r="X3809" s="136"/>
      <c r="Y3809" s="136"/>
      <c r="Z3809" s="136"/>
      <c r="AA3809" s="136"/>
      <c r="AB3809" s="136"/>
      <c r="AC3809" s="136"/>
      <c r="AD3809" s="136"/>
      <c r="AE3809" s="136"/>
      <c r="AF3809" s="136"/>
      <c r="AG3809" s="136"/>
      <c r="AH3809" s="136"/>
      <c r="AI3809" s="136"/>
    </row>
    <row r="3810" spans="1:35" x14ac:dyDescent="0.2">
      <c r="A3810" s="136"/>
      <c r="B3810" s="136"/>
      <c r="C3810" s="136"/>
      <c r="D3810" s="136"/>
      <c r="E3810" s="136"/>
      <c r="F3810" s="136"/>
      <c r="G3810" s="136"/>
      <c r="H3810" s="136"/>
      <c r="I3810" s="136"/>
      <c r="J3810" s="136"/>
      <c r="K3810" s="136"/>
      <c r="L3810" s="135" t="e">
        <f t="shared" si="118"/>
        <v>#N/A</v>
      </c>
      <c r="M3810" s="131" t="e">
        <f t="shared" si="119"/>
        <v>#N/A</v>
      </c>
      <c r="P3810" s="136"/>
      <c r="Q3810" s="136"/>
      <c r="R3810" s="136"/>
      <c r="S3810" s="136"/>
      <c r="U3810" s="136"/>
      <c r="V3810" s="136"/>
      <c r="W3810" s="136"/>
      <c r="X3810" s="136"/>
      <c r="Y3810" s="136"/>
      <c r="Z3810" s="136"/>
      <c r="AA3810" s="136"/>
      <c r="AB3810" s="136"/>
      <c r="AC3810" s="136"/>
      <c r="AD3810" s="136"/>
      <c r="AE3810" s="136"/>
      <c r="AF3810" s="136"/>
      <c r="AG3810" s="136"/>
      <c r="AH3810" s="136"/>
      <c r="AI3810" s="136"/>
    </row>
    <row r="3811" spans="1:35" x14ac:dyDescent="0.2">
      <c r="A3811" s="136"/>
      <c r="B3811" s="136"/>
      <c r="C3811" s="136"/>
      <c r="D3811" s="136"/>
      <c r="E3811" s="136"/>
      <c r="F3811" s="136"/>
      <c r="G3811" s="136"/>
      <c r="H3811" s="136"/>
      <c r="I3811" s="136"/>
      <c r="J3811" s="136"/>
      <c r="K3811" s="136"/>
      <c r="L3811" s="135" t="e">
        <f t="shared" si="118"/>
        <v>#N/A</v>
      </c>
      <c r="M3811" s="131" t="e">
        <f t="shared" si="119"/>
        <v>#N/A</v>
      </c>
      <c r="P3811" s="136"/>
      <c r="Q3811" s="136"/>
      <c r="R3811" s="136"/>
      <c r="S3811" s="136"/>
      <c r="U3811" s="136"/>
      <c r="V3811" s="136"/>
      <c r="W3811" s="136"/>
      <c r="X3811" s="136"/>
      <c r="Y3811" s="136"/>
      <c r="Z3811" s="136"/>
      <c r="AA3811" s="136"/>
      <c r="AB3811" s="136"/>
      <c r="AC3811" s="136"/>
      <c r="AD3811" s="136"/>
      <c r="AE3811" s="136"/>
      <c r="AF3811" s="136"/>
      <c r="AG3811" s="136"/>
      <c r="AH3811" s="136"/>
      <c r="AI3811" s="136"/>
    </row>
    <row r="3812" spans="1:35" x14ac:dyDescent="0.2">
      <c r="A3812" s="136"/>
      <c r="B3812" s="136"/>
      <c r="C3812" s="136"/>
      <c r="D3812" s="136"/>
      <c r="E3812" s="136"/>
      <c r="F3812" s="136"/>
      <c r="G3812" s="136"/>
      <c r="H3812" s="136"/>
      <c r="I3812" s="136"/>
      <c r="J3812" s="136"/>
      <c r="K3812" s="136"/>
      <c r="L3812" s="135" t="e">
        <f t="shared" si="118"/>
        <v>#N/A</v>
      </c>
      <c r="M3812" s="131" t="e">
        <f t="shared" si="119"/>
        <v>#N/A</v>
      </c>
      <c r="P3812" s="136"/>
      <c r="Q3812" s="136"/>
      <c r="R3812" s="136"/>
      <c r="S3812" s="136"/>
      <c r="U3812" s="136"/>
      <c r="V3812" s="136"/>
      <c r="W3812" s="136"/>
      <c r="X3812" s="136"/>
      <c r="Y3812" s="136"/>
      <c r="Z3812" s="136"/>
      <c r="AA3812" s="136"/>
      <c r="AB3812" s="136"/>
      <c r="AC3812" s="136"/>
      <c r="AD3812" s="136"/>
      <c r="AE3812" s="136"/>
      <c r="AF3812" s="136"/>
      <c r="AG3812" s="136"/>
      <c r="AH3812" s="136"/>
      <c r="AI3812" s="136"/>
    </row>
    <row r="3813" spans="1:35" x14ac:dyDescent="0.2">
      <c r="A3813" s="136"/>
      <c r="B3813" s="136"/>
      <c r="C3813" s="136"/>
      <c r="D3813" s="136"/>
      <c r="E3813" s="136"/>
      <c r="F3813" s="136"/>
      <c r="G3813" s="136"/>
      <c r="H3813" s="136"/>
      <c r="I3813" s="136"/>
      <c r="J3813" s="136"/>
      <c r="K3813" s="136"/>
      <c r="L3813" s="135" t="e">
        <f t="shared" si="118"/>
        <v>#N/A</v>
      </c>
      <c r="M3813" s="131" t="e">
        <f t="shared" si="119"/>
        <v>#N/A</v>
      </c>
      <c r="P3813" s="136"/>
      <c r="Q3813" s="136"/>
      <c r="R3813" s="136"/>
      <c r="S3813" s="136"/>
      <c r="U3813" s="136"/>
      <c r="V3813" s="136"/>
      <c r="W3813" s="136"/>
      <c r="X3813" s="136"/>
      <c r="Y3813" s="136"/>
      <c r="Z3813" s="136"/>
      <c r="AA3813" s="136"/>
      <c r="AB3813" s="136"/>
      <c r="AC3813" s="136"/>
      <c r="AD3813" s="136"/>
      <c r="AE3813" s="136"/>
      <c r="AF3813" s="136"/>
      <c r="AG3813" s="136"/>
      <c r="AH3813" s="136"/>
      <c r="AI3813" s="136"/>
    </row>
    <row r="3814" spans="1:35" x14ac:dyDescent="0.2">
      <c r="A3814" s="136"/>
      <c r="B3814" s="136"/>
      <c r="C3814" s="136"/>
      <c r="D3814" s="136"/>
      <c r="E3814" s="136"/>
      <c r="F3814" s="136"/>
      <c r="G3814" s="136"/>
      <c r="H3814" s="136"/>
      <c r="I3814" s="136"/>
      <c r="J3814" s="136"/>
      <c r="K3814" s="136"/>
      <c r="L3814" s="135" t="e">
        <f t="shared" si="118"/>
        <v>#N/A</v>
      </c>
      <c r="M3814" s="131" t="e">
        <f t="shared" si="119"/>
        <v>#N/A</v>
      </c>
      <c r="P3814" s="136"/>
      <c r="Q3814" s="136"/>
      <c r="R3814" s="136"/>
      <c r="S3814" s="136"/>
      <c r="U3814" s="136"/>
      <c r="V3814" s="136"/>
      <c r="W3814" s="136"/>
      <c r="X3814" s="136"/>
      <c r="Y3814" s="136"/>
      <c r="Z3814" s="136"/>
      <c r="AA3814" s="136"/>
      <c r="AB3814" s="136"/>
      <c r="AC3814" s="136"/>
      <c r="AD3814" s="136"/>
      <c r="AE3814" s="136"/>
      <c r="AF3814" s="136"/>
      <c r="AG3814" s="136"/>
      <c r="AH3814" s="136"/>
      <c r="AI3814" s="136"/>
    </row>
    <row r="3815" spans="1:35" x14ac:dyDescent="0.2">
      <c r="A3815" s="136"/>
      <c r="B3815" s="136"/>
      <c r="C3815" s="136"/>
      <c r="D3815" s="136"/>
      <c r="E3815" s="136"/>
      <c r="F3815" s="136"/>
      <c r="G3815" s="136"/>
      <c r="H3815" s="136"/>
      <c r="I3815" s="136"/>
      <c r="J3815" s="136"/>
      <c r="K3815" s="136"/>
      <c r="L3815" s="135" t="e">
        <f t="shared" si="118"/>
        <v>#N/A</v>
      </c>
      <c r="M3815" s="131" t="e">
        <f t="shared" si="119"/>
        <v>#N/A</v>
      </c>
      <c r="P3815" s="136"/>
      <c r="Q3815" s="136"/>
      <c r="R3815" s="136"/>
      <c r="S3815" s="136"/>
      <c r="U3815" s="136"/>
      <c r="V3815" s="136"/>
      <c r="W3815" s="136"/>
      <c r="X3815" s="136"/>
      <c r="Y3815" s="136"/>
      <c r="Z3815" s="136"/>
      <c r="AA3815" s="136"/>
      <c r="AB3815" s="136"/>
      <c r="AC3815" s="136"/>
      <c r="AD3815" s="136"/>
      <c r="AE3815" s="136"/>
      <c r="AF3815" s="136"/>
      <c r="AG3815" s="136"/>
      <c r="AH3815" s="136"/>
      <c r="AI3815" s="136"/>
    </row>
    <row r="3816" spans="1:35" x14ac:dyDescent="0.2">
      <c r="A3816" s="136"/>
      <c r="B3816" s="136"/>
      <c r="C3816" s="136"/>
      <c r="D3816" s="136"/>
      <c r="E3816" s="136"/>
      <c r="F3816" s="136"/>
      <c r="G3816" s="136"/>
      <c r="H3816" s="136"/>
      <c r="I3816" s="136"/>
      <c r="J3816" s="136"/>
      <c r="K3816" s="136"/>
      <c r="L3816" s="135" t="e">
        <f t="shared" si="118"/>
        <v>#N/A</v>
      </c>
      <c r="M3816" s="131" t="e">
        <f t="shared" si="119"/>
        <v>#N/A</v>
      </c>
      <c r="P3816" s="136"/>
      <c r="Q3816" s="136"/>
      <c r="R3816" s="136"/>
      <c r="S3816" s="136"/>
      <c r="U3816" s="136"/>
      <c r="V3816" s="136"/>
      <c r="W3816" s="136"/>
      <c r="X3816" s="136"/>
      <c r="Y3816" s="136"/>
      <c r="Z3816" s="136"/>
      <c r="AA3816" s="136"/>
      <c r="AB3816" s="136"/>
      <c r="AC3816" s="136"/>
      <c r="AD3816" s="136"/>
      <c r="AE3816" s="136"/>
      <c r="AF3816" s="136"/>
      <c r="AG3816" s="136"/>
      <c r="AH3816" s="136"/>
      <c r="AI3816" s="136"/>
    </row>
    <row r="3817" spans="1:35" x14ac:dyDescent="0.2">
      <c r="A3817" s="136"/>
      <c r="B3817" s="136"/>
      <c r="C3817" s="136"/>
      <c r="D3817" s="136"/>
      <c r="E3817" s="136"/>
      <c r="F3817" s="136"/>
      <c r="G3817" s="136"/>
      <c r="H3817" s="136"/>
      <c r="I3817" s="136"/>
      <c r="J3817" s="136"/>
      <c r="K3817" s="136"/>
      <c r="L3817" s="135" t="e">
        <f t="shared" si="118"/>
        <v>#N/A</v>
      </c>
      <c r="M3817" s="131" t="e">
        <f t="shared" si="119"/>
        <v>#N/A</v>
      </c>
      <c r="P3817" s="136"/>
      <c r="Q3817" s="136"/>
      <c r="R3817" s="136"/>
      <c r="S3817" s="136"/>
      <c r="U3817" s="136"/>
      <c r="V3817" s="136"/>
      <c r="W3817" s="136"/>
      <c r="X3817" s="136"/>
      <c r="Y3817" s="136"/>
      <c r="Z3817" s="136"/>
      <c r="AA3817" s="136"/>
      <c r="AB3817" s="136"/>
      <c r="AC3817" s="136"/>
      <c r="AD3817" s="136"/>
      <c r="AE3817" s="136"/>
      <c r="AF3817" s="136"/>
      <c r="AG3817" s="136"/>
      <c r="AH3817" s="136"/>
      <c r="AI3817" s="136"/>
    </row>
    <row r="3818" spans="1:35" x14ac:dyDescent="0.2">
      <c r="A3818" s="136"/>
      <c r="B3818" s="136"/>
      <c r="C3818" s="136"/>
      <c r="D3818" s="136"/>
      <c r="E3818" s="136"/>
      <c r="F3818" s="136"/>
      <c r="G3818" s="136"/>
      <c r="H3818" s="136"/>
      <c r="I3818" s="136"/>
      <c r="J3818" s="136"/>
      <c r="K3818" s="136"/>
      <c r="L3818" s="135" t="e">
        <f t="shared" si="118"/>
        <v>#N/A</v>
      </c>
      <c r="M3818" s="131" t="e">
        <f t="shared" si="119"/>
        <v>#N/A</v>
      </c>
      <c r="P3818" s="136"/>
      <c r="Q3818" s="136"/>
      <c r="R3818" s="136"/>
      <c r="S3818" s="136"/>
      <c r="U3818" s="136"/>
      <c r="V3818" s="136"/>
      <c r="W3818" s="136"/>
      <c r="X3818" s="136"/>
      <c r="Y3818" s="136"/>
      <c r="Z3818" s="136"/>
      <c r="AA3818" s="136"/>
      <c r="AB3818" s="136"/>
      <c r="AC3818" s="136"/>
      <c r="AD3818" s="136"/>
      <c r="AE3818" s="136"/>
      <c r="AF3818" s="136"/>
      <c r="AG3818" s="136"/>
      <c r="AH3818" s="136"/>
      <c r="AI3818" s="136"/>
    </row>
    <row r="3819" spans="1:35" x14ac:dyDescent="0.2">
      <c r="A3819" s="136"/>
      <c r="B3819" s="136"/>
      <c r="C3819" s="136"/>
      <c r="D3819" s="136"/>
      <c r="E3819" s="136"/>
      <c r="F3819" s="136"/>
      <c r="G3819" s="136"/>
      <c r="H3819" s="136"/>
      <c r="I3819" s="136"/>
      <c r="J3819" s="136"/>
      <c r="K3819" s="136"/>
      <c r="L3819" s="135" t="e">
        <f t="shared" si="118"/>
        <v>#N/A</v>
      </c>
      <c r="M3819" s="131" t="e">
        <f t="shared" si="119"/>
        <v>#N/A</v>
      </c>
      <c r="P3819" s="136"/>
      <c r="Q3819" s="136"/>
      <c r="R3819" s="136"/>
      <c r="S3819" s="136"/>
      <c r="U3819" s="136"/>
      <c r="V3819" s="136"/>
      <c r="W3819" s="136"/>
      <c r="X3819" s="136"/>
      <c r="Y3819" s="136"/>
      <c r="Z3819" s="136"/>
      <c r="AA3819" s="136"/>
      <c r="AB3819" s="136"/>
      <c r="AC3819" s="136"/>
      <c r="AD3819" s="136"/>
      <c r="AE3819" s="136"/>
      <c r="AF3819" s="136"/>
      <c r="AG3819" s="136"/>
      <c r="AH3819" s="136"/>
      <c r="AI3819" s="136"/>
    </row>
    <row r="3820" spans="1:35" x14ac:dyDescent="0.2">
      <c r="A3820" s="136"/>
      <c r="B3820" s="136"/>
      <c r="C3820" s="136"/>
      <c r="D3820" s="136"/>
      <c r="E3820" s="136"/>
      <c r="F3820" s="136"/>
      <c r="G3820" s="136"/>
      <c r="H3820" s="136"/>
      <c r="I3820" s="136"/>
      <c r="J3820" s="136"/>
      <c r="K3820" s="136"/>
      <c r="L3820" s="135" t="e">
        <f t="shared" si="118"/>
        <v>#N/A</v>
      </c>
      <c r="M3820" s="131" t="e">
        <f t="shared" si="119"/>
        <v>#N/A</v>
      </c>
      <c r="P3820" s="136"/>
      <c r="Q3820" s="136"/>
      <c r="R3820" s="136"/>
      <c r="S3820" s="136"/>
      <c r="U3820" s="136"/>
      <c r="V3820" s="136"/>
      <c r="W3820" s="136"/>
      <c r="X3820" s="136"/>
      <c r="Y3820" s="136"/>
      <c r="Z3820" s="136"/>
      <c r="AA3820" s="136"/>
      <c r="AB3820" s="136"/>
      <c r="AC3820" s="136"/>
      <c r="AD3820" s="136"/>
      <c r="AE3820" s="136"/>
      <c r="AF3820" s="136"/>
      <c r="AG3820" s="136"/>
      <c r="AH3820" s="136"/>
      <c r="AI3820" s="136"/>
    </row>
    <row r="3821" spans="1:35" x14ac:dyDescent="0.2">
      <c r="A3821" s="136"/>
      <c r="B3821" s="136"/>
      <c r="C3821" s="136"/>
      <c r="D3821" s="136"/>
      <c r="E3821" s="136"/>
      <c r="F3821" s="136"/>
      <c r="G3821" s="136"/>
      <c r="H3821" s="136"/>
      <c r="I3821" s="136"/>
      <c r="J3821" s="136"/>
      <c r="K3821" s="136"/>
      <c r="L3821" s="135" t="e">
        <f t="shared" si="118"/>
        <v>#N/A</v>
      </c>
      <c r="M3821" s="131" t="e">
        <f t="shared" si="119"/>
        <v>#N/A</v>
      </c>
      <c r="P3821" s="136"/>
      <c r="Q3821" s="136"/>
      <c r="R3821" s="136"/>
      <c r="S3821" s="136"/>
      <c r="U3821" s="136"/>
      <c r="V3821" s="136"/>
      <c r="W3821" s="136"/>
      <c r="X3821" s="136"/>
      <c r="Y3821" s="136"/>
      <c r="Z3821" s="136"/>
      <c r="AA3821" s="136"/>
      <c r="AB3821" s="136"/>
      <c r="AC3821" s="136"/>
      <c r="AD3821" s="136"/>
      <c r="AE3821" s="136"/>
      <c r="AF3821" s="136"/>
      <c r="AG3821" s="136"/>
      <c r="AH3821" s="136"/>
      <c r="AI3821" s="136"/>
    </row>
    <row r="3822" spans="1:35" x14ac:dyDescent="0.2">
      <c r="A3822" s="136"/>
      <c r="B3822" s="136"/>
      <c r="C3822" s="136"/>
      <c r="D3822" s="136"/>
      <c r="E3822" s="136"/>
      <c r="F3822" s="136"/>
      <c r="G3822" s="136"/>
      <c r="H3822" s="136"/>
      <c r="I3822" s="136"/>
      <c r="J3822" s="136"/>
      <c r="K3822" s="136"/>
      <c r="L3822" s="135" t="e">
        <f t="shared" si="118"/>
        <v>#N/A</v>
      </c>
      <c r="M3822" s="131" t="e">
        <f t="shared" si="119"/>
        <v>#N/A</v>
      </c>
      <c r="P3822" s="136"/>
      <c r="Q3822" s="136"/>
      <c r="R3822" s="136"/>
      <c r="S3822" s="136"/>
      <c r="U3822" s="136"/>
      <c r="V3822" s="136"/>
      <c r="W3822" s="136"/>
      <c r="X3822" s="136"/>
      <c r="Y3822" s="136"/>
      <c r="Z3822" s="136"/>
      <c r="AA3822" s="136"/>
      <c r="AB3822" s="136"/>
      <c r="AC3822" s="136"/>
      <c r="AD3822" s="136"/>
      <c r="AE3822" s="136"/>
      <c r="AF3822" s="136"/>
      <c r="AG3822" s="136"/>
      <c r="AH3822" s="136"/>
      <c r="AI3822" s="136"/>
    </row>
    <row r="3823" spans="1:35" x14ac:dyDescent="0.2">
      <c r="A3823" s="136"/>
      <c r="B3823" s="136"/>
      <c r="C3823" s="136"/>
      <c r="D3823" s="136"/>
      <c r="E3823" s="136"/>
      <c r="F3823" s="136"/>
      <c r="G3823" s="136"/>
      <c r="H3823" s="136"/>
      <c r="I3823" s="136"/>
      <c r="J3823" s="136"/>
      <c r="K3823" s="136"/>
      <c r="L3823" s="135" t="e">
        <f t="shared" si="118"/>
        <v>#N/A</v>
      </c>
      <c r="M3823" s="131" t="e">
        <f t="shared" si="119"/>
        <v>#N/A</v>
      </c>
      <c r="P3823" s="136"/>
      <c r="Q3823" s="136"/>
      <c r="R3823" s="136"/>
      <c r="S3823" s="136"/>
      <c r="U3823" s="136"/>
      <c r="V3823" s="136"/>
      <c r="W3823" s="136"/>
      <c r="X3823" s="136"/>
      <c r="Y3823" s="136"/>
      <c r="Z3823" s="136"/>
      <c r="AA3823" s="136"/>
      <c r="AB3823" s="136"/>
      <c r="AC3823" s="136"/>
      <c r="AD3823" s="136"/>
      <c r="AE3823" s="136"/>
      <c r="AF3823" s="136"/>
      <c r="AG3823" s="136"/>
      <c r="AH3823" s="136"/>
      <c r="AI3823" s="136"/>
    </row>
    <row r="3824" spans="1:35" x14ac:dyDescent="0.2">
      <c r="A3824" s="136"/>
      <c r="B3824" s="136"/>
      <c r="C3824" s="136"/>
      <c r="D3824" s="136"/>
      <c r="E3824" s="136"/>
      <c r="F3824" s="136"/>
      <c r="G3824" s="136"/>
      <c r="H3824" s="136"/>
      <c r="I3824" s="136"/>
      <c r="J3824" s="136"/>
      <c r="K3824" s="136"/>
      <c r="L3824" s="135" t="e">
        <f t="shared" si="118"/>
        <v>#N/A</v>
      </c>
      <c r="M3824" s="131" t="e">
        <f t="shared" si="119"/>
        <v>#N/A</v>
      </c>
    </row>
    <row r="3825" spans="1:13" x14ac:dyDescent="0.2">
      <c r="A3825" s="136"/>
      <c r="B3825" s="136"/>
      <c r="C3825" s="136"/>
      <c r="D3825" s="136"/>
      <c r="E3825" s="136"/>
      <c r="F3825" s="136"/>
      <c r="G3825" s="136"/>
      <c r="H3825" s="136"/>
      <c r="I3825" s="136"/>
      <c r="J3825" s="136"/>
      <c r="K3825" s="136"/>
      <c r="L3825" s="135" t="e">
        <f t="shared" si="118"/>
        <v>#N/A</v>
      </c>
      <c r="M3825" s="131" t="e">
        <f t="shared" si="119"/>
        <v>#N/A</v>
      </c>
    </row>
    <row r="3826" spans="1:13" x14ac:dyDescent="0.2">
      <c r="A3826" s="136"/>
      <c r="B3826" s="136"/>
      <c r="C3826" s="136"/>
      <c r="D3826" s="136"/>
      <c r="E3826" s="136"/>
      <c r="F3826" s="136"/>
      <c r="G3826" s="136"/>
      <c r="H3826" s="136"/>
      <c r="I3826" s="136"/>
      <c r="J3826" s="136"/>
      <c r="K3826" s="136"/>
      <c r="L3826" s="135" t="e">
        <f t="shared" si="118"/>
        <v>#N/A</v>
      </c>
      <c r="M3826" s="131" t="e">
        <f t="shared" si="119"/>
        <v>#N/A</v>
      </c>
    </row>
    <row r="3827" spans="1:13" x14ac:dyDescent="0.2">
      <c r="A3827" s="136"/>
      <c r="B3827" s="136"/>
      <c r="C3827" s="136"/>
      <c r="D3827" s="136"/>
      <c r="E3827" s="136"/>
      <c r="F3827" s="136"/>
      <c r="G3827" s="136"/>
      <c r="H3827" s="136"/>
      <c r="I3827" s="136"/>
      <c r="J3827" s="136"/>
      <c r="K3827" s="136"/>
      <c r="L3827" s="135" t="e">
        <f t="shared" si="118"/>
        <v>#N/A</v>
      </c>
      <c r="M3827" s="131" t="e">
        <f t="shared" si="119"/>
        <v>#N/A</v>
      </c>
    </row>
    <row r="3828" spans="1:13" x14ac:dyDescent="0.2">
      <c r="A3828" s="136"/>
      <c r="B3828" s="136"/>
      <c r="C3828" s="136"/>
      <c r="D3828" s="136"/>
      <c r="E3828" s="136"/>
      <c r="F3828" s="136"/>
      <c r="G3828" s="136"/>
      <c r="H3828" s="136"/>
      <c r="I3828" s="136"/>
      <c r="J3828" s="136"/>
      <c r="K3828" s="136"/>
      <c r="L3828" s="135" t="e">
        <f t="shared" si="118"/>
        <v>#N/A</v>
      </c>
      <c r="M3828" s="131" t="e">
        <f t="shared" si="119"/>
        <v>#N/A</v>
      </c>
    </row>
    <row r="3829" spans="1:13" x14ac:dyDescent="0.2">
      <c r="A3829" s="136"/>
      <c r="B3829" s="136"/>
      <c r="C3829" s="136"/>
      <c r="D3829" s="136"/>
      <c r="E3829" s="136"/>
      <c r="F3829" s="136"/>
      <c r="G3829" s="136"/>
      <c r="H3829" s="136"/>
      <c r="I3829" s="136"/>
      <c r="J3829" s="136"/>
      <c r="K3829" s="136"/>
      <c r="L3829" s="135" t="e">
        <f t="shared" si="118"/>
        <v>#N/A</v>
      </c>
      <c r="M3829" s="131" t="e">
        <f t="shared" si="119"/>
        <v>#N/A</v>
      </c>
    </row>
    <row r="3830" spans="1:13" x14ac:dyDescent="0.2">
      <c r="A3830" s="136"/>
      <c r="B3830" s="136"/>
      <c r="C3830" s="136"/>
      <c r="D3830" s="136"/>
      <c r="E3830" s="136"/>
      <c r="F3830" s="136"/>
      <c r="G3830" s="136"/>
      <c r="H3830" s="136"/>
      <c r="I3830" s="136"/>
      <c r="J3830" s="136"/>
      <c r="K3830" s="136"/>
      <c r="L3830" s="135" t="e">
        <f t="shared" si="118"/>
        <v>#N/A</v>
      </c>
      <c r="M3830" s="131" t="e">
        <f t="shared" si="119"/>
        <v>#N/A</v>
      </c>
    </row>
    <row r="3831" spans="1:13" x14ac:dyDescent="0.2">
      <c r="A3831" s="136"/>
      <c r="B3831" s="136"/>
      <c r="C3831" s="136"/>
      <c r="D3831" s="136"/>
      <c r="E3831" s="136"/>
      <c r="F3831" s="136"/>
      <c r="G3831" s="136"/>
      <c r="H3831" s="136"/>
      <c r="I3831" s="136"/>
      <c r="J3831" s="136"/>
      <c r="K3831" s="136"/>
      <c r="L3831" s="135" t="e">
        <f t="shared" si="118"/>
        <v>#N/A</v>
      </c>
      <c r="M3831" s="131" t="e">
        <f t="shared" si="119"/>
        <v>#N/A</v>
      </c>
    </row>
    <row r="3832" spans="1:13" x14ac:dyDescent="0.2">
      <c r="A3832" s="136"/>
      <c r="B3832" s="136"/>
      <c r="C3832" s="136"/>
      <c r="D3832" s="136"/>
      <c r="E3832" s="136"/>
      <c r="F3832" s="136"/>
      <c r="G3832" s="136"/>
      <c r="H3832" s="136"/>
      <c r="I3832" s="136"/>
      <c r="J3832" s="136"/>
      <c r="K3832" s="136"/>
      <c r="L3832" s="135" t="e">
        <f t="shared" si="118"/>
        <v>#N/A</v>
      </c>
      <c r="M3832" s="131" t="e">
        <f t="shared" si="119"/>
        <v>#N/A</v>
      </c>
    </row>
    <row r="3833" spans="1:13" x14ac:dyDescent="0.2">
      <c r="A3833" s="136"/>
      <c r="B3833" s="136"/>
      <c r="C3833" s="136"/>
      <c r="D3833" s="136"/>
      <c r="E3833" s="136"/>
      <c r="F3833" s="136"/>
      <c r="G3833" s="136"/>
      <c r="H3833" s="136"/>
      <c r="I3833" s="136"/>
      <c r="J3833" s="136"/>
      <c r="K3833" s="136"/>
      <c r="L3833" s="135" t="e">
        <f t="shared" si="118"/>
        <v>#N/A</v>
      </c>
      <c r="M3833" s="131" t="e">
        <f t="shared" si="119"/>
        <v>#N/A</v>
      </c>
    </row>
    <row r="3834" spans="1:13" x14ac:dyDescent="0.2">
      <c r="A3834" s="136"/>
      <c r="B3834" s="136"/>
      <c r="C3834" s="136"/>
      <c r="D3834" s="136"/>
      <c r="E3834" s="136"/>
      <c r="F3834" s="136"/>
      <c r="G3834" s="136"/>
      <c r="H3834" s="136"/>
      <c r="I3834" s="136"/>
      <c r="J3834" s="136"/>
      <c r="K3834" s="136"/>
      <c r="L3834" s="135" t="e">
        <f t="shared" si="118"/>
        <v>#N/A</v>
      </c>
      <c r="M3834" s="131" t="e">
        <f t="shared" si="119"/>
        <v>#N/A</v>
      </c>
    </row>
    <row r="3835" spans="1:13" x14ac:dyDescent="0.2">
      <c r="A3835" s="136"/>
      <c r="B3835" s="136"/>
      <c r="C3835" s="136"/>
      <c r="D3835" s="136"/>
      <c r="E3835" s="136"/>
      <c r="F3835" s="136"/>
      <c r="G3835" s="136"/>
      <c r="H3835" s="136"/>
      <c r="I3835" s="136"/>
      <c r="J3835" s="136"/>
      <c r="K3835" s="136"/>
      <c r="L3835" s="135" t="e">
        <f t="shared" si="118"/>
        <v>#N/A</v>
      </c>
      <c r="M3835" s="131" t="e">
        <f t="shared" si="119"/>
        <v>#N/A</v>
      </c>
    </row>
    <row r="3836" spans="1:13" x14ac:dyDescent="0.2">
      <c r="A3836" s="136"/>
      <c r="B3836" s="136"/>
      <c r="C3836" s="136"/>
      <c r="D3836" s="136"/>
      <c r="E3836" s="136"/>
      <c r="F3836" s="136"/>
      <c r="G3836" s="136"/>
      <c r="H3836" s="136"/>
      <c r="I3836" s="136"/>
      <c r="J3836" s="136"/>
      <c r="K3836" s="136"/>
      <c r="L3836" s="135" t="e">
        <f t="shared" si="118"/>
        <v>#N/A</v>
      </c>
      <c r="M3836" s="131" t="e">
        <f t="shared" si="119"/>
        <v>#N/A</v>
      </c>
    </row>
    <row r="3837" spans="1:13" x14ac:dyDescent="0.2">
      <c r="A3837" s="136"/>
      <c r="B3837" s="136"/>
      <c r="C3837" s="136"/>
      <c r="D3837" s="136"/>
      <c r="E3837" s="136"/>
      <c r="F3837" s="136"/>
      <c r="G3837" s="136"/>
      <c r="H3837" s="136"/>
      <c r="I3837" s="136"/>
      <c r="J3837" s="136"/>
      <c r="K3837" s="136"/>
      <c r="L3837" s="135" t="e">
        <f t="shared" si="118"/>
        <v>#N/A</v>
      </c>
      <c r="M3837" s="131" t="e">
        <f t="shared" si="119"/>
        <v>#N/A</v>
      </c>
    </row>
    <row r="3838" spans="1:13" x14ac:dyDescent="0.2">
      <c r="A3838" s="136"/>
      <c r="B3838" s="136"/>
      <c r="C3838" s="136"/>
      <c r="D3838" s="136"/>
      <c r="E3838" s="136"/>
      <c r="F3838" s="136"/>
      <c r="G3838" s="136"/>
      <c r="H3838" s="136"/>
      <c r="I3838" s="136"/>
      <c r="J3838" s="136"/>
      <c r="K3838" s="136"/>
      <c r="L3838" s="135" t="e">
        <f t="shared" si="118"/>
        <v>#N/A</v>
      </c>
      <c r="M3838" s="131" t="e">
        <f t="shared" si="119"/>
        <v>#N/A</v>
      </c>
    </row>
    <row r="3839" spans="1:13" x14ac:dyDescent="0.2">
      <c r="A3839" s="136"/>
      <c r="B3839" s="136"/>
      <c r="C3839" s="136"/>
      <c r="D3839" s="136"/>
      <c r="E3839" s="136"/>
      <c r="F3839" s="136"/>
      <c r="G3839" s="136"/>
      <c r="H3839" s="136"/>
      <c r="I3839" s="136"/>
      <c r="J3839" s="136"/>
      <c r="K3839" s="136"/>
      <c r="L3839" s="135" t="e">
        <f t="shared" si="118"/>
        <v>#N/A</v>
      </c>
      <c r="M3839" s="131" t="e">
        <f t="shared" si="119"/>
        <v>#N/A</v>
      </c>
    </row>
    <row r="3840" spans="1:13" x14ac:dyDescent="0.2">
      <c r="A3840" s="136"/>
      <c r="B3840" s="136"/>
      <c r="C3840" s="136"/>
      <c r="D3840" s="136"/>
      <c r="E3840" s="136"/>
      <c r="F3840" s="136"/>
      <c r="G3840" s="136"/>
      <c r="H3840" s="136"/>
      <c r="I3840" s="136"/>
      <c r="J3840" s="136"/>
      <c r="K3840" s="136"/>
      <c r="L3840" s="135" t="e">
        <f t="shared" si="118"/>
        <v>#N/A</v>
      </c>
      <c r="M3840" s="131" t="e">
        <f t="shared" si="119"/>
        <v>#N/A</v>
      </c>
    </row>
    <row r="3841" spans="1:13" x14ac:dyDescent="0.2">
      <c r="A3841" s="136"/>
      <c r="B3841" s="136"/>
      <c r="C3841" s="136"/>
      <c r="D3841" s="136"/>
      <c r="E3841" s="136"/>
      <c r="F3841" s="136"/>
      <c r="G3841" s="136"/>
      <c r="H3841" s="136"/>
      <c r="I3841" s="136"/>
      <c r="J3841" s="136"/>
      <c r="K3841" s="136"/>
      <c r="L3841" s="135" t="e">
        <f t="shared" si="118"/>
        <v>#N/A</v>
      </c>
      <c r="M3841" s="131" t="e">
        <f t="shared" si="119"/>
        <v>#N/A</v>
      </c>
    </row>
    <row r="3842" spans="1:13" x14ac:dyDescent="0.2">
      <c r="A3842" s="136"/>
      <c r="B3842" s="136"/>
      <c r="C3842" s="136"/>
      <c r="D3842" s="136"/>
      <c r="E3842" s="136"/>
      <c r="F3842" s="136"/>
      <c r="G3842" s="136"/>
      <c r="H3842" s="136"/>
      <c r="I3842" s="136"/>
      <c r="J3842" s="136"/>
      <c r="K3842" s="136"/>
      <c r="L3842" s="135" t="e">
        <f t="shared" si="118"/>
        <v>#N/A</v>
      </c>
      <c r="M3842" s="131" t="e">
        <f t="shared" si="119"/>
        <v>#N/A</v>
      </c>
    </row>
    <row r="3843" spans="1:13" x14ac:dyDescent="0.2">
      <c r="A3843" s="136"/>
      <c r="B3843" s="136"/>
      <c r="C3843" s="136"/>
      <c r="D3843" s="136"/>
      <c r="E3843" s="136"/>
      <c r="F3843" s="136"/>
      <c r="G3843" s="136"/>
      <c r="H3843" s="136"/>
      <c r="I3843" s="136"/>
      <c r="J3843" s="136"/>
      <c r="K3843" s="136"/>
      <c r="L3843" s="135" t="e">
        <f t="shared" si="118"/>
        <v>#N/A</v>
      </c>
      <c r="M3843" s="131" t="e">
        <f t="shared" si="119"/>
        <v>#N/A</v>
      </c>
    </row>
    <row r="3844" spans="1:13" x14ac:dyDescent="0.2">
      <c r="A3844" s="136"/>
      <c r="B3844" s="136"/>
      <c r="C3844" s="136"/>
      <c r="D3844" s="136"/>
      <c r="E3844" s="136"/>
      <c r="F3844" s="136"/>
      <c r="G3844" s="136"/>
      <c r="H3844" s="136"/>
      <c r="I3844" s="136"/>
      <c r="J3844" s="136"/>
      <c r="K3844" s="136"/>
      <c r="L3844" s="135" t="e">
        <f t="shared" si="118"/>
        <v>#N/A</v>
      </c>
      <c r="M3844" s="131" t="e">
        <f t="shared" si="119"/>
        <v>#N/A</v>
      </c>
    </row>
    <row r="3845" spans="1:13" x14ac:dyDescent="0.2">
      <c r="A3845" s="136"/>
      <c r="B3845" s="136"/>
      <c r="C3845" s="136"/>
      <c r="D3845" s="136"/>
      <c r="E3845" s="136"/>
      <c r="F3845" s="136"/>
      <c r="G3845" s="136"/>
      <c r="H3845" s="136"/>
      <c r="I3845" s="136"/>
      <c r="J3845" s="136"/>
      <c r="K3845" s="136"/>
      <c r="L3845" s="135" t="e">
        <f t="shared" ref="L3845:L3908" si="120">IF(K3845=102,"AA102",IF(K3845=103,"AA103",VLOOKUP(C3845,$AJ$5:$AK$13,2,0)))</f>
        <v>#N/A</v>
      </c>
      <c r="M3845" s="131" t="e">
        <f t="shared" si="119"/>
        <v>#N/A</v>
      </c>
    </row>
    <row r="3846" spans="1:13" x14ac:dyDescent="0.2">
      <c r="A3846" s="136"/>
      <c r="B3846" s="136"/>
      <c r="C3846" s="136"/>
      <c r="D3846" s="136"/>
      <c r="E3846" s="136"/>
      <c r="F3846" s="136"/>
      <c r="G3846" s="136"/>
      <c r="H3846" s="136"/>
      <c r="I3846" s="136"/>
      <c r="J3846" s="136"/>
      <c r="K3846" s="136"/>
      <c r="L3846" s="135" t="e">
        <f t="shared" si="120"/>
        <v>#N/A</v>
      </c>
      <c r="M3846" s="131" t="e">
        <f t="shared" ref="M3846:M3909" si="121">VLOOKUP(H3846,$W$5:$X$227,2,FALSE)</f>
        <v>#N/A</v>
      </c>
    </row>
    <row r="3847" spans="1:13" x14ac:dyDescent="0.2">
      <c r="A3847" s="136"/>
      <c r="B3847" s="136"/>
      <c r="C3847" s="136"/>
      <c r="D3847" s="136"/>
      <c r="E3847" s="136"/>
      <c r="F3847" s="136"/>
      <c r="G3847" s="136"/>
      <c r="H3847" s="136"/>
      <c r="I3847" s="136"/>
      <c r="J3847" s="136"/>
      <c r="K3847" s="136"/>
      <c r="L3847" s="135" t="e">
        <f t="shared" si="120"/>
        <v>#N/A</v>
      </c>
      <c r="M3847" s="131" t="e">
        <f t="shared" si="121"/>
        <v>#N/A</v>
      </c>
    </row>
    <row r="3848" spans="1:13" x14ac:dyDescent="0.2">
      <c r="A3848" s="136"/>
      <c r="B3848" s="136"/>
      <c r="C3848" s="136"/>
      <c r="D3848" s="136"/>
      <c r="E3848" s="136"/>
      <c r="F3848" s="136"/>
      <c r="G3848" s="136"/>
      <c r="H3848" s="136"/>
      <c r="I3848" s="136"/>
      <c r="J3848" s="136"/>
      <c r="K3848" s="136"/>
      <c r="L3848" s="135" t="e">
        <f t="shared" si="120"/>
        <v>#N/A</v>
      </c>
      <c r="M3848" s="131" t="e">
        <f t="shared" si="121"/>
        <v>#N/A</v>
      </c>
    </row>
    <row r="3849" spans="1:13" x14ac:dyDescent="0.2">
      <c r="A3849" s="136"/>
      <c r="B3849" s="136"/>
      <c r="C3849" s="136"/>
      <c r="D3849" s="136"/>
      <c r="E3849" s="136"/>
      <c r="F3849" s="136"/>
      <c r="G3849" s="136"/>
      <c r="H3849" s="136"/>
      <c r="I3849" s="136"/>
      <c r="J3849" s="136"/>
      <c r="K3849" s="136"/>
      <c r="L3849" s="135" t="e">
        <f t="shared" si="120"/>
        <v>#N/A</v>
      </c>
      <c r="M3849" s="131" t="e">
        <f t="shared" si="121"/>
        <v>#N/A</v>
      </c>
    </row>
    <row r="3850" spans="1:13" x14ac:dyDescent="0.2">
      <c r="A3850" s="136"/>
      <c r="B3850" s="136"/>
      <c r="C3850" s="136"/>
      <c r="D3850" s="136"/>
      <c r="E3850" s="136"/>
      <c r="F3850" s="136"/>
      <c r="G3850" s="136"/>
      <c r="H3850" s="136"/>
      <c r="I3850" s="136"/>
      <c r="J3850" s="136"/>
      <c r="K3850" s="136"/>
      <c r="L3850" s="135" t="e">
        <f t="shared" si="120"/>
        <v>#N/A</v>
      </c>
      <c r="M3850" s="131" t="e">
        <f t="shared" si="121"/>
        <v>#N/A</v>
      </c>
    </row>
    <row r="3851" spans="1:13" x14ac:dyDescent="0.2">
      <c r="A3851" s="136"/>
      <c r="B3851" s="136"/>
      <c r="C3851" s="136"/>
      <c r="D3851" s="136"/>
      <c r="E3851" s="136"/>
      <c r="F3851" s="136"/>
      <c r="G3851" s="136"/>
      <c r="H3851" s="136"/>
      <c r="I3851" s="136"/>
      <c r="J3851" s="136"/>
      <c r="K3851" s="136"/>
      <c r="L3851" s="135" t="e">
        <f t="shared" si="120"/>
        <v>#N/A</v>
      </c>
      <c r="M3851" s="131" t="e">
        <f t="shared" si="121"/>
        <v>#N/A</v>
      </c>
    </row>
    <row r="3852" spans="1:13" x14ac:dyDescent="0.2">
      <c r="A3852" s="136"/>
      <c r="B3852" s="136"/>
      <c r="C3852" s="136"/>
      <c r="D3852" s="136"/>
      <c r="E3852" s="136"/>
      <c r="F3852" s="136"/>
      <c r="G3852" s="136"/>
      <c r="H3852" s="136"/>
      <c r="I3852" s="136"/>
      <c r="J3852" s="136"/>
      <c r="K3852" s="136"/>
      <c r="L3852" s="135" t="e">
        <f t="shared" si="120"/>
        <v>#N/A</v>
      </c>
      <c r="M3852" s="131" t="e">
        <f t="shared" si="121"/>
        <v>#N/A</v>
      </c>
    </row>
    <row r="3853" spans="1:13" x14ac:dyDescent="0.2">
      <c r="A3853" s="136"/>
      <c r="B3853" s="136"/>
      <c r="C3853" s="136"/>
      <c r="D3853" s="136"/>
      <c r="E3853" s="136"/>
      <c r="F3853" s="136"/>
      <c r="G3853" s="136"/>
      <c r="H3853" s="136"/>
      <c r="I3853" s="136"/>
      <c r="J3853" s="136"/>
      <c r="K3853" s="136"/>
      <c r="L3853" s="135" t="e">
        <f t="shared" si="120"/>
        <v>#N/A</v>
      </c>
      <c r="M3853" s="131" t="e">
        <f t="shared" si="121"/>
        <v>#N/A</v>
      </c>
    </row>
    <row r="3854" spans="1:13" x14ac:dyDescent="0.2">
      <c r="A3854" s="136"/>
      <c r="B3854" s="136"/>
      <c r="C3854" s="136"/>
      <c r="D3854" s="136"/>
      <c r="E3854" s="136"/>
      <c r="F3854" s="136"/>
      <c r="G3854" s="136"/>
      <c r="H3854" s="136"/>
      <c r="I3854" s="136"/>
      <c r="J3854" s="136"/>
      <c r="K3854" s="136"/>
      <c r="L3854" s="135" t="e">
        <f t="shared" si="120"/>
        <v>#N/A</v>
      </c>
      <c r="M3854" s="131" t="e">
        <f t="shared" si="121"/>
        <v>#N/A</v>
      </c>
    </row>
    <row r="3855" spans="1:13" x14ac:dyDescent="0.2">
      <c r="A3855" s="136"/>
      <c r="B3855" s="136"/>
      <c r="C3855" s="136"/>
      <c r="D3855" s="136"/>
      <c r="E3855" s="136"/>
      <c r="F3855" s="136"/>
      <c r="G3855" s="136"/>
      <c r="H3855" s="136"/>
      <c r="I3855" s="136"/>
      <c r="J3855" s="136"/>
      <c r="K3855" s="136"/>
      <c r="L3855" s="135" t="e">
        <f t="shared" si="120"/>
        <v>#N/A</v>
      </c>
      <c r="M3855" s="131" t="e">
        <f t="shared" si="121"/>
        <v>#N/A</v>
      </c>
    </row>
    <row r="3856" spans="1:13" x14ac:dyDescent="0.2">
      <c r="A3856" s="136"/>
      <c r="B3856" s="136"/>
      <c r="C3856" s="136"/>
      <c r="D3856" s="136"/>
      <c r="E3856" s="136"/>
      <c r="F3856" s="136"/>
      <c r="G3856" s="136"/>
      <c r="H3856" s="136"/>
      <c r="I3856" s="136"/>
      <c r="J3856" s="136"/>
      <c r="K3856" s="136"/>
      <c r="L3856" s="135" t="e">
        <f t="shared" si="120"/>
        <v>#N/A</v>
      </c>
      <c r="M3856" s="131" t="e">
        <f t="shared" si="121"/>
        <v>#N/A</v>
      </c>
    </row>
    <row r="3857" spans="1:13" x14ac:dyDescent="0.2">
      <c r="A3857" s="136"/>
      <c r="B3857" s="136"/>
      <c r="C3857" s="136"/>
      <c r="D3857" s="136"/>
      <c r="E3857" s="136"/>
      <c r="F3857" s="136"/>
      <c r="G3857" s="136"/>
      <c r="H3857" s="136"/>
      <c r="I3857" s="136"/>
      <c r="J3857" s="136"/>
      <c r="K3857" s="136"/>
      <c r="L3857" s="135" t="e">
        <f t="shared" si="120"/>
        <v>#N/A</v>
      </c>
      <c r="M3857" s="131" t="e">
        <f t="shared" si="121"/>
        <v>#N/A</v>
      </c>
    </row>
    <row r="3858" spans="1:13" x14ac:dyDescent="0.2">
      <c r="A3858" s="136"/>
      <c r="B3858" s="136"/>
      <c r="C3858" s="136"/>
      <c r="D3858" s="136"/>
      <c r="E3858" s="136"/>
      <c r="F3858" s="136"/>
      <c r="G3858" s="136"/>
      <c r="H3858" s="136"/>
      <c r="I3858" s="136"/>
      <c r="J3858" s="136"/>
      <c r="K3858" s="136"/>
      <c r="L3858" s="135" t="e">
        <f t="shared" si="120"/>
        <v>#N/A</v>
      </c>
      <c r="M3858" s="131" t="e">
        <f t="shared" si="121"/>
        <v>#N/A</v>
      </c>
    </row>
    <row r="3859" spans="1:13" x14ac:dyDescent="0.2">
      <c r="A3859" s="136"/>
      <c r="B3859" s="136"/>
      <c r="C3859" s="136"/>
      <c r="D3859" s="136"/>
      <c r="E3859" s="136"/>
      <c r="F3859" s="136"/>
      <c r="G3859" s="136"/>
      <c r="H3859" s="136"/>
      <c r="I3859" s="136"/>
      <c r="J3859" s="136"/>
      <c r="K3859" s="136"/>
      <c r="L3859" s="135" t="e">
        <f t="shared" si="120"/>
        <v>#N/A</v>
      </c>
      <c r="M3859" s="131" t="e">
        <f t="shared" si="121"/>
        <v>#N/A</v>
      </c>
    </row>
    <row r="3860" spans="1:13" x14ac:dyDescent="0.2">
      <c r="A3860" s="136"/>
      <c r="B3860" s="136"/>
      <c r="C3860" s="136"/>
      <c r="D3860" s="136"/>
      <c r="E3860" s="136"/>
      <c r="F3860" s="136"/>
      <c r="G3860" s="136"/>
      <c r="H3860" s="136"/>
      <c r="I3860" s="136"/>
      <c r="J3860" s="136"/>
      <c r="K3860" s="136"/>
      <c r="L3860" s="135" t="e">
        <f t="shared" si="120"/>
        <v>#N/A</v>
      </c>
      <c r="M3860" s="131" t="e">
        <f t="shared" si="121"/>
        <v>#N/A</v>
      </c>
    </row>
    <row r="3861" spans="1:13" x14ac:dyDescent="0.2">
      <c r="A3861" s="136"/>
      <c r="B3861" s="136"/>
      <c r="C3861" s="136"/>
      <c r="D3861" s="136"/>
      <c r="E3861" s="136"/>
      <c r="F3861" s="136"/>
      <c r="G3861" s="136"/>
      <c r="H3861" s="136"/>
      <c r="I3861" s="136"/>
      <c r="J3861" s="136"/>
      <c r="K3861" s="136"/>
      <c r="L3861" s="135" t="e">
        <f t="shared" si="120"/>
        <v>#N/A</v>
      </c>
      <c r="M3861" s="131" t="e">
        <f t="shared" si="121"/>
        <v>#N/A</v>
      </c>
    </row>
    <row r="3862" spans="1:13" x14ac:dyDescent="0.2">
      <c r="A3862" s="136"/>
      <c r="B3862" s="136"/>
      <c r="C3862" s="136"/>
      <c r="D3862" s="136"/>
      <c r="E3862" s="136"/>
      <c r="F3862" s="136"/>
      <c r="G3862" s="136"/>
      <c r="H3862" s="136"/>
      <c r="I3862" s="136"/>
      <c r="J3862" s="136"/>
      <c r="K3862" s="136"/>
      <c r="L3862" s="135" t="e">
        <f t="shared" si="120"/>
        <v>#N/A</v>
      </c>
      <c r="M3862" s="131" t="e">
        <f t="shared" si="121"/>
        <v>#N/A</v>
      </c>
    </row>
    <row r="3863" spans="1:13" x14ac:dyDescent="0.2">
      <c r="A3863" s="136"/>
      <c r="B3863" s="136"/>
      <c r="C3863" s="136"/>
      <c r="D3863" s="136"/>
      <c r="E3863" s="136"/>
      <c r="F3863" s="136"/>
      <c r="G3863" s="136"/>
      <c r="H3863" s="136"/>
      <c r="I3863" s="136"/>
      <c r="J3863" s="136"/>
      <c r="K3863" s="136"/>
      <c r="L3863" s="135" t="e">
        <f t="shared" si="120"/>
        <v>#N/A</v>
      </c>
      <c r="M3863" s="131" t="e">
        <f t="shared" si="121"/>
        <v>#N/A</v>
      </c>
    </row>
    <row r="3864" spans="1:13" x14ac:dyDescent="0.2">
      <c r="A3864" s="136"/>
      <c r="B3864" s="136"/>
      <c r="C3864" s="136"/>
      <c r="D3864" s="136"/>
      <c r="E3864" s="136"/>
      <c r="F3864" s="136"/>
      <c r="G3864" s="136"/>
      <c r="H3864" s="136"/>
      <c r="I3864" s="136"/>
      <c r="J3864" s="136"/>
      <c r="K3864" s="136"/>
      <c r="L3864" s="135" t="e">
        <f t="shared" si="120"/>
        <v>#N/A</v>
      </c>
      <c r="M3864" s="131" t="e">
        <f t="shared" si="121"/>
        <v>#N/A</v>
      </c>
    </row>
    <row r="3865" spans="1:13" x14ac:dyDescent="0.2">
      <c r="A3865" s="136"/>
      <c r="B3865" s="136"/>
      <c r="C3865" s="136"/>
      <c r="D3865" s="136"/>
      <c r="E3865" s="136"/>
      <c r="F3865" s="136"/>
      <c r="G3865" s="136"/>
      <c r="H3865" s="136"/>
      <c r="I3865" s="136"/>
      <c r="J3865" s="136"/>
      <c r="K3865" s="136"/>
      <c r="L3865" s="135" t="e">
        <f t="shared" si="120"/>
        <v>#N/A</v>
      </c>
      <c r="M3865" s="131" t="e">
        <f t="shared" si="121"/>
        <v>#N/A</v>
      </c>
    </row>
    <row r="3866" spans="1:13" x14ac:dyDescent="0.2">
      <c r="A3866" s="136"/>
      <c r="B3866" s="136"/>
      <c r="C3866" s="136"/>
      <c r="D3866" s="136"/>
      <c r="E3866" s="136"/>
      <c r="F3866" s="136"/>
      <c r="G3866" s="136"/>
      <c r="H3866" s="136"/>
      <c r="I3866" s="136"/>
      <c r="J3866" s="136"/>
      <c r="K3866" s="136"/>
      <c r="L3866" s="135" t="e">
        <f t="shared" si="120"/>
        <v>#N/A</v>
      </c>
      <c r="M3866" s="131" t="e">
        <f t="shared" si="121"/>
        <v>#N/A</v>
      </c>
    </row>
    <row r="3867" spans="1:13" x14ac:dyDescent="0.2">
      <c r="A3867" s="136"/>
      <c r="B3867" s="136"/>
      <c r="C3867" s="136"/>
      <c r="D3867" s="136"/>
      <c r="E3867" s="136"/>
      <c r="F3867" s="136"/>
      <c r="G3867" s="136"/>
      <c r="H3867" s="136"/>
      <c r="I3867" s="136"/>
      <c r="J3867" s="136"/>
      <c r="K3867" s="136"/>
      <c r="L3867" s="135" t="e">
        <f t="shared" si="120"/>
        <v>#N/A</v>
      </c>
      <c r="M3867" s="131" t="e">
        <f t="shared" si="121"/>
        <v>#N/A</v>
      </c>
    </row>
    <row r="3868" spans="1:13" x14ac:dyDescent="0.2">
      <c r="A3868" s="136"/>
      <c r="B3868" s="136"/>
      <c r="C3868" s="136"/>
      <c r="D3868" s="136"/>
      <c r="E3868" s="136"/>
      <c r="F3868" s="136"/>
      <c r="G3868" s="136"/>
      <c r="H3868" s="136"/>
      <c r="I3868" s="136"/>
      <c r="J3868" s="136"/>
      <c r="K3868" s="136"/>
      <c r="L3868" s="135" t="e">
        <f t="shared" si="120"/>
        <v>#N/A</v>
      </c>
      <c r="M3868" s="131" t="e">
        <f t="shared" si="121"/>
        <v>#N/A</v>
      </c>
    </row>
    <row r="3869" spans="1:13" x14ac:dyDescent="0.2">
      <c r="A3869" s="136"/>
      <c r="B3869" s="136"/>
      <c r="C3869" s="136"/>
      <c r="D3869" s="136"/>
      <c r="E3869" s="136"/>
      <c r="F3869" s="136"/>
      <c r="G3869" s="136"/>
      <c r="H3869" s="136"/>
      <c r="I3869" s="136"/>
      <c r="J3869" s="136"/>
      <c r="K3869" s="136"/>
      <c r="L3869" s="135" t="e">
        <f t="shared" si="120"/>
        <v>#N/A</v>
      </c>
      <c r="M3869" s="131" t="e">
        <f t="shared" si="121"/>
        <v>#N/A</v>
      </c>
    </row>
    <row r="3870" spans="1:13" x14ac:dyDescent="0.2">
      <c r="A3870" s="136"/>
      <c r="B3870" s="136"/>
      <c r="C3870" s="136"/>
      <c r="D3870" s="136"/>
      <c r="E3870" s="136"/>
      <c r="F3870" s="136"/>
      <c r="G3870" s="136"/>
      <c r="H3870" s="136"/>
      <c r="I3870" s="136"/>
      <c r="J3870" s="136"/>
      <c r="K3870" s="136"/>
      <c r="L3870" s="135" t="e">
        <f t="shared" si="120"/>
        <v>#N/A</v>
      </c>
      <c r="M3870" s="131" t="e">
        <f t="shared" si="121"/>
        <v>#N/A</v>
      </c>
    </row>
    <row r="3871" spans="1:13" x14ac:dyDescent="0.2">
      <c r="A3871" s="136"/>
      <c r="B3871" s="136"/>
      <c r="C3871" s="136"/>
      <c r="D3871" s="136"/>
      <c r="E3871" s="136"/>
      <c r="F3871" s="136"/>
      <c r="G3871" s="136"/>
      <c r="H3871" s="136"/>
      <c r="I3871" s="136"/>
      <c r="J3871" s="136"/>
      <c r="K3871" s="136"/>
      <c r="L3871" s="135" t="e">
        <f t="shared" si="120"/>
        <v>#N/A</v>
      </c>
      <c r="M3871" s="131" t="e">
        <f t="shared" si="121"/>
        <v>#N/A</v>
      </c>
    </row>
    <row r="3872" spans="1:13" x14ac:dyDescent="0.2">
      <c r="A3872" s="136"/>
      <c r="B3872" s="136"/>
      <c r="C3872" s="136"/>
      <c r="D3872" s="136"/>
      <c r="E3872" s="136"/>
      <c r="F3872" s="136"/>
      <c r="G3872" s="136"/>
      <c r="H3872" s="136"/>
      <c r="I3872" s="136"/>
      <c r="J3872" s="136"/>
      <c r="K3872" s="136"/>
      <c r="L3872" s="135" t="e">
        <f t="shared" si="120"/>
        <v>#N/A</v>
      </c>
      <c r="M3872" s="131" t="e">
        <f t="shared" si="121"/>
        <v>#N/A</v>
      </c>
    </row>
    <row r="3873" spans="1:13" x14ac:dyDescent="0.2">
      <c r="A3873" s="136"/>
      <c r="B3873" s="136"/>
      <c r="C3873" s="136"/>
      <c r="D3873" s="136"/>
      <c r="E3873" s="136"/>
      <c r="F3873" s="136"/>
      <c r="G3873" s="136"/>
      <c r="H3873" s="136"/>
      <c r="I3873" s="136"/>
      <c r="J3873" s="136"/>
      <c r="K3873" s="136"/>
      <c r="L3873" s="135" t="e">
        <f t="shared" si="120"/>
        <v>#N/A</v>
      </c>
      <c r="M3873" s="131" t="e">
        <f t="shared" si="121"/>
        <v>#N/A</v>
      </c>
    </row>
    <row r="3874" spans="1:13" x14ac:dyDescent="0.2">
      <c r="A3874" s="136"/>
      <c r="B3874" s="136"/>
      <c r="C3874" s="136"/>
      <c r="D3874" s="136"/>
      <c r="E3874" s="136"/>
      <c r="F3874" s="136"/>
      <c r="G3874" s="136"/>
      <c r="H3874" s="136"/>
      <c r="I3874" s="136"/>
      <c r="J3874" s="136"/>
      <c r="K3874" s="136"/>
      <c r="L3874" s="135" t="e">
        <f t="shared" si="120"/>
        <v>#N/A</v>
      </c>
      <c r="M3874" s="131" t="e">
        <f t="shared" si="121"/>
        <v>#N/A</v>
      </c>
    </row>
    <row r="3875" spans="1:13" x14ac:dyDescent="0.2">
      <c r="A3875" s="136"/>
      <c r="B3875" s="136"/>
      <c r="C3875" s="136"/>
      <c r="D3875" s="136"/>
      <c r="E3875" s="136"/>
      <c r="F3875" s="136"/>
      <c r="G3875" s="136"/>
      <c r="H3875" s="136"/>
      <c r="I3875" s="136"/>
      <c r="J3875" s="136"/>
      <c r="K3875" s="136"/>
      <c r="L3875" s="135" t="e">
        <f t="shared" si="120"/>
        <v>#N/A</v>
      </c>
      <c r="M3875" s="131" t="e">
        <f t="shared" si="121"/>
        <v>#N/A</v>
      </c>
    </row>
    <row r="3876" spans="1:13" x14ac:dyDescent="0.2">
      <c r="A3876" s="136"/>
      <c r="B3876" s="136"/>
      <c r="C3876" s="136"/>
      <c r="D3876" s="136"/>
      <c r="E3876" s="136"/>
      <c r="F3876" s="136"/>
      <c r="G3876" s="136"/>
      <c r="H3876" s="136"/>
      <c r="I3876" s="136"/>
      <c r="J3876" s="136"/>
      <c r="K3876" s="136"/>
      <c r="L3876" s="135" t="e">
        <f t="shared" si="120"/>
        <v>#N/A</v>
      </c>
      <c r="M3876" s="131" t="e">
        <f t="shared" si="121"/>
        <v>#N/A</v>
      </c>
    </row>
    <row r="3877" spans="1:13" x14ac:dyDescent="0.2">
      <c r="A3877" s="136"/>
      <c r="B3877" s="136"/>
      <c r="C3877" s="136"/>
      <c r="D3877" s="136"/>
      <c r="E3877" s="136"/>
      <c r="F3877" s="136"/>
      <c r="G3877" s="136"/>
      <c r="H3877" s="136"/>
      <c r="I3877" s="136"/>
      <c r="J3877" s="136"/>
      <c r="K3877" s="136"/>
      <c r="L3877" s="135" t="e">
        <f t="shared" si="120"/>
        <v>#N/A</v>
      </c>
      <c r="M3877" s="131" t="e">
        <f t="shared" si="121"/>
        <v>#N/A</v>
      </c>
    </row>
    <row r="3878" spans="1:13" x14ac:dyDescent="0.2">
      <c r="A3878" s="136"/>
      <c r="B3878" s="136"/>
      <c r="C3878" s="136"/>
      <c r="D3878" s="136"/>
      <c r="E3878" s="136"/>
      <c r="F3878" s="136"/>
      <c r="G3878" s="136"/>
      <c r="H3878" s="136"/>
      <c r="I3878" s="136"/>
      <c r="J3878" s="136"/>
      <c r="K3878" s="136"/>
      <c r="L3878" s="135" t="e">
        <f t="shared" si="120"/>
        <v>#N/A</v>
      </c>
      <c r="M3878" s="131" t="e">
        <f t="shared" si="121"/>
        <v>#N/A</v>
      </c>
    </row>
    <row r="3879" spans="1:13" ht="15" x14ac:dyDescent="0.25">
      <c r="A3879" s="136"/>
      <c r="B3879" s="136"/>
      <c r="C3879" s="136"/>
      <c r="D3879" s="136"/>
      <c r="E3879" s="136"/>
      <c r="F3879" s="136"/>
      <c r="G3879" s="136"/>
      <c r="H3879" s="136"/>
      <c r="I3879" s="136"/>
      <c r="J3879" s="136"/>
      <c r="K3879"/>
      <c r="L3879" s="135" t="e">
        <f t="shared" si="120"/>
        <v>#N/A</v>
      </c>
      <c r="M3879" s="131" t="e">
        <f t="shared" si="121"/>
        <v>#N/A</v>
      </c>
    </row>
    <row r="3880" spans="1:13" ht="15" x14ac:dyDescent="0.25">
      <c r="A3880" s="136"/>
      <c r="B3880" s="136"/>
      <c r="C3880" s="136"/>
      <c r="D3880" s="136"/>
      <c r="E3880" s="136"/>
      <c r="F3880" s="136"/>
      <c r="G3880" s="136"/>
      <c r="H3880" s="136"/>
      <c r="I3880"/>
      <c r="J3880"/>
      <c r="K3880"/>
      <c r="L3880" s="135" t="e">
        <f t="shared" si="120"/>
        <v>#N/A</v>
      </c>
      <c r="M3880" s="131" t="e">
        <f t="shared" si="121"/>
        <v>#N/A</v>
      </c>
    </row>
    <row r="3881" spans="1:13" ht="15" x14ac:dyDescent="0.25">
      <c r="A3881" s="136"/>
      <c r="B3881" s="136"/>
      <c r="C3881" s="136"/>
      <c r="D3881" s="136"/>
      <c r="E3881" s="136"/>
      <c r="F3881" s="136"/>
      <c r="G3881" s="136"/>
      <c r="H3881" s="136"/>
      <c r="I3881"/>
      <c r="J3881"/>
      <c r="K3881"/>
      <c r="L3881" s="135" t="e">
        <f t="shared" si="120"/>
        <v>#N/A</v>
      </c>
      <c r="M3881" s="131" t="e">
        <f t="shared" si="121"/>
        <v>#N/A</v>
      </c>
    </row>
    <row r="3882" spans="1:13" ht="15" x14ac:dyDescent="0.25">
      <c r="A3882" s="136"/>
      <c r="B3882" s="136"/>
      <c r="C3882" s="136"/>
      <c r="D3882" s="136"/>
      <c r="E3882" s="136"/>
      <c r="F3882" s="136"/>
      <c r="G3882" s="136"/>
      <c r="H3882" s="136"/>
      <c r="I3882"/>
      <c r="J3882"/>
      <c r="K3882"/>
      <c r="L3882" s="135" t="e">
        <f t="shared" si="120"/>
        <v>#N/A</v>
      </c>
      <c r="M3882" s="131" t="e">
        <f t="shared" si="121"/>
        <v>#N/A</v>
      </c>
    </row>
    <row r="3883" spans="1:13" ht="15" x14ac:dyDescent="0.25">
      <c r="A3883" s="136"/>
      <c r="B3883" s="136"/>
      <c r="C3883" s="136"/>
      <c r="D3883" s="136"/>
      <c r="E3883" s="136"/>
      <c r="F3883" s="136"/>
      <c r="G3883" s="136"/>
      <c r="H3883" s="136"/>
      <c r="I3883"/>
      <c r="J3883"/>
      <c r="K3883"/>
      <c r="L3883" s="135" t="e">
        <f t="shared" si="120"/>
        <v>#N/A</v>
      </c>
      <c r="M3883" s="131" t="e">
        <f t="shared" si="121"/>
        <v>#N/A</v>
      </c>
    </row>
    <row r="3884" spans="1:13" ht="15" x14ac:dyDescent="0.25">
      <c r="A3884" s="136"/>
      <c r="B3884" s="136"/>
      <c r="C3884" s="136"/>
      <c r="D3884" s="136"/>
      <c r="E3884" s="136"/>
      <c r="F3884" s="136"/>
      <c r="G3884" s="136"/>
      <c r="H3884" s="136"/>
      <c r="I3884"/>
      <c r="J3884"/>
      <c r="K3884"/>
      <c r="L3884" s="135" t="e">
        <f t="shared" si="120"/>
        <v>#N/A</v>
      </c>
      <c r="M3884" s="131" t="e">
        <f t="shared" si="121"/>
        <v>#N/A</v>
      </c>
    </row>
    <row r="3885" spans="1:13" ht="15" x14ac:dyDescent="0.25">
      <c r="A3885" s="136"/>
      <c r="B3885" s="136"/>
      <c r="C3885" s="136"/>
      <c r="D3885" s="136"/>
      <c r="E3885" s="136"/>
      <c r="F3885" s="136"/>
      <c r="G3885" s="136"/>
      <c r="H3885" s="136"/>
      <c r="I3885"/>
      <c r="J3885"/>
      <c r="K3885"/>
      <c r="L3885" s="135" t="e">
        <f t="shared" si="120"/>
        <v>#N/A</v>
      </c>
      <c r="M3885" s="131" t="e">
        <f t="shared" si="121"/>
        <v>#N/A</v>
      </c>
    </row>
    <row r="3886" spans="1:13" ht="15" x14ac:dyDescent="0.25">
      <c r="A3886" s="136"/>
      <c r="B3886" s="136"/>
      <c r="C3886" s="136"/>
      <c r="D3886" s="136"/>
      <c r="E3886" s="136"/>
      <c r="F3886" s="136"/>
      <c r="G3886" s="136"/>
      <c r="H3886" s="136"/>
      <c r="I3886"/>
      <c r="J3886"/>
      <c r="K3886"/>
      <c r="L3886" s="135" t="e">
        <f t="shared" si="120"/>
        <v>#N/A</v>
      </c>
      <c r="M3886" s="131" t="e">
        <f t="shared" si="121"/>
        <v>#N/A</v>
      </c>
    </row>
    <row r="3887" spans="1:13" ht="15" x14ac:dyDescent="0.25">
      <c r="A3887" s="136"/>
      <c r="B3887" s="136"/>
      <c r="C3887" s="136"/>
      <c r="D3887" s="136"/>
      <c r="E3887" s="136"/>
      <c r="F3887" s="136"/>
      <c r="G3887" s="136"/>
      <c r="H3887" s="136"/>
      <c r="I3887"/>
      <c r="J3887"/>
      <c r="K3887"/>
      <c r="L3887" s="135" t="e">
        <f t="shared" si="120"/>
        <v>#N/A</v>
      </c>
      <c r="M3887" s="131" t="e">
        <f t="shared" si="121"/>
        <v>#N/A</v>
      </c>
    </row>
    <row r="3888" spans="1:13" ht="15" x14ac:dyDescent="0.25">
      <c r="A3888" s="136"/>
      <c r="B3888" s="136"/>
      <c r="C3888" s="136"/>
      <c r="D3888" s="136"/>
      <c r="E3888" s="136"/>
      <c r="F3888" s="136"/>
      <c r="G3888" s="136"/>
      <c r="H3888" s="136"/>
      <c r="I3888"/>
      <c r="J3888"/>
      <c r="K3888"/>
      <c r="L3888" s="135" t="e">
        <f t="shared" si="120"/>
        <v>#N/A</v>
      </c>
      <c r="M3888" s="131" t="e">
        <f t="shared" si="121"/>
        <v>#N/A</v>
      </c>
    </row>
    <row r="3889" spans="1:13" ht="15" x14ac:dyDescent="0.25">
      <c r="A3889" s="136"/>
      <c r="B3889" s="136"/>
      <c r="C3889" s="136"/>
      <c r="D3889" s="136"/>
      <c r="E3889" s="136"/>
      <c r="F3889" s="136"/>
      <c r="G3889" s="136"/>
      <c r="H3889" s="136"/>
      <c r="I3889"/>
      <c r="J3889"/>
      <c r="K3889"/>
      <c r="L3889" s="135" t="e">
        <f t="shared" si="120"/>
        <v>#N/A</v>
      </c>
      <c r="M3889" s="131" t="e">
        <f t="shared" si="121"/>
        <v>#N/A</v>
      </c>
    </row>
    <row r="3890" spans="1:13" ht="15" x14ac:dyDescent="0.25">
      <c r="A3890" s="136"/>
      <c r="B3890" s="136"/>
      <c r="C3890" s="136"/>
      <c r="D3890" s="136"/>
      <c r="E3890" s="136"/>
      <c r="F3890" s="136"/>
      <c r="G3890" s="136"/>
      <c r="H3890" s="136"/>
      <c r="I3890"/>
      <c r="J3890"/>
      <c r="K3890"/>
      <c r="L3890" s="135" t="e">
        <f t="shared" si="120"/>
        <v>#N/A</v>
      </c>
      <c r="M3890" s="131" t="e">
        <f t="shared" si="121"/>
        <v>#N/A</v>
      </c>
    </row>
    <row r="3891" spans="1:13" ht="15" x14ac:dyDescent="0.25">
      <c r="A3891" s="136"/>
      <c r="B3891" s="136"/>
      <c r="C3891" s="136"/>
      <c r="D3891" s="136"/>
      <c r="E3891" s="136"/>
      <c r="F3891" s="136"/>
      <c r="G3891" s="136"/>
      <c r="H3891" s="136"/>
      <c r="I3891"/>
      <c r="J3891"/>
      <c r="K3891"/>
      <c r="L3891" s="135" t="e">
        <f t="shared" si="120"/>
        <v>#N/A</v>
      </c>
      <c r="M3891" s="131" t="e">
        <f t="shared" si="121"/>
        <v>#N/A</v>
      </c>
    </row>
    <row r="3892" spans="1:13" ht="15" x14ac:dyDescent="0.25">
      <c r="A3892" s="136"/>
      <c r="B3892" s="136"/>
      <c r="C3892" s="136"/>
      <c r="D3892" s="136"/>
      <c r="E3892" s="136"/>
      <c r="F3892" s="136"/>
      <c r="G3892" s="136"/>
      <c r="H3892" s="136"/>
      <c r="I3892"/>
      <c r="J3892"/>
      <c r="K3892"/>
      <c r="L3892" s="135" t="e">
        <f t="shared" si="120"/>
        <v>#N/A</v>
      </c>
      <c r="M3892" s="131" t="e">
        <f t="shared" si="121"/>
        <v>#N/A</v>
      </c>
    </row>
    <row r="3893" spans="1:13" ht="15" x14ac:dyDescent="0.25">
      <c r="A3893" s="136"/>
      <c r="B3893" s="136"/>
      <c r="C3893" s="136"/>
      <c r="D3893" s="136"/>
      <c r="E3893" s="136"/>
      <c r="F3893" s="136"/>
      <c r="G3893" s="136"/>
      <c r="H3893" s="136"/>
      <c r="I3893"/>
      <c r="J3893"/>
      <c r="K3893"/>
      <c r="L3893" s="135" t="e">
        <f t="shared" si="120"/>
        <v>#N/A</v>
      </c>
      <c r="M3893" s="131" t="e">
        <f t="shared" si="121"/>
        <v>#N/A</v>
      </c>
    </row>
    <row r="3894" spans="1:13" ht="15" x14ac:dyDescent="0.25">
      <c r="A3894" s="136"/>
      <c r="B3894" s="136"/>
      <c r="C3894" s="136"/>
      <c r="D3894" s="136"/>
      <c r="E3894" s="136"/>
      <c r="F3894" s="136"/>
      <c r="G3894" s="136"/>
      <c r="H3894" s="136"/>
      <c r="I3894"/>
      <c r="J3894"/>
      <c r="K3894"/>
      <c r="L3894" s="135" t="e">
        <f t="shared" si="120"/>
        <v>#N/A</v>
      </c>
      <c r="M3894" s="131" t="e">
        <f t="shared" si="121"/>
        <v>#N/A</v>
      </c>
    </row>
    <row r="3895" spans="1:13" ht="15" x14ac:dyDescent="0.25">
      <c r="A3895" s="136"/>
      <c r="B3895" s="136"/>
      <c r="C3895" s="136"/>
      <c r="D3895" s="136"/>
      <c r="E3895" s="136"/>
      <c r="F3895" s="136"/>
      <c r="G3895" s="136"/>
      <c r="H3895" s="136"/>
      <c r="I3895"/>
      <c r="J3895"/>
      <c r="K3895"/>
      <c r="L3895" s="135" t="e">
        <f t="shared" si="120"/>
        <v>#N/A</v>
      </c>
      <c r="M3895" s="131" t="e">
        <f t="shared" si="121"/>
        <v>#N/A</v>
      </c>
    </row>
    <row r="3896" spans="1:13" ht="15" x14ac:dyDescent="0.25">
      <c r="A3896" s="136"/>
      <c r="B3896" s="136"/>
      <c r="C3896" s="136"/>
      <c r="D3896" s="136"/>
      <c r="E3896" s="136"/>
      <c r="F3896" s="136"/>
      <c r="G3896" s="136"/>
      <c r="H3896" s="136"/>
      <c r="I3896"/>
      <c r="J3896"/>
      <c r="K3896"/>
      <c r="L3896" s="135" t="e">
        <f t="shared" si="120"/>
        <v>#N/A</v>
      </c>
      <c r="M3896" s="131" t="e">
        <f t="shared" si="121"/>
        <v>#N/A</v>
      </c>
    </row>
    <row r="3897" spans="1:13" ht="15" x14ac:dyDescent="0.25">
      <c r="A3897" s="136"/>
      <c r="B3897" s="136"/>
      <c r="C3897" s="136"/>
      <c r="D3897" s="136"/>
      <c r="E3897" s="136"/>
      <c r="F3897" s="136"/>
      <c r="G3897" s="136"/>
      <c r="H3897" s="136"/>
      <c r="I3897"/>
      <c r="J3897"/>
      <c r="K3897"/>
      <c r="L3897" s="135" t="e">
        <f t="shared" si="120"/>
        <v>#N/A</v>
      </c>
      <c r="M3897" s="131" t="e">
        <f t="shared" si="121"/>
        <v>#N/A</v>
      </c>
    </row>
    <row r="3898" spans="1:13" ht="15" x14ac:dyDescent="0.25">
      <c r="A3898" s="136"/>
      <c r="B3898" s="136"/>
      <c r="C3898" s="136"/>
      <c r="D3898" s="136"/>
      <c r="E3898" s="136"/>
      <c r="F3898" s="136"/>
      <c r="G3898" s="136"/>
      <c r="H3898" s="136"/>
      <c r="I3898"/>
      <c r="J3898"/>
      <c r="K3898"/>
      <c r="L3898" s="135" t="e">
        <f t="shared" si="120"/>
        <v>#N/A</v>
      </c>
      <c r="M3898" s="131" t="e">
        <f t="shared" si="121"/>
        <v>#N/A</v>
      </c>
    </row>
    <row r="3899" spans="1:13" ht="15" x14ac:dyDescent="0.25">
      <c r="A3899" s="136"/>
      <c r="B3899" s="136"/>
      <c r="C3899" s="136"/>
      <c r="D3899" s="136"/>
      <c r="E3899" s="136"/>
      <c r="F3899" s="136"/>
      <c r="G3899" s="136"/>
      <c r="H3899" s="136"/>
      <c r="I3899"/>
      <c r="J3899"/>
      <c r="K3899"/>
      <c r="L3899" s="135" t="e">
        <f t="shared" si="120"/>
        <v>#N/A</v>
      </c>
      <c r="M3899" s="131" t="e">
        <f t="shared" si="121"/>
        <v>#N/A</v>
      </c>
    </row>
    <row r="3900" spans="1:13" ht="15" x14ac:dyDescent="0.25">
      <c r="A3900" s="136"/>
      <c r="B3900" s="136"/>
      <c r="C3900" s="136"/>
      <c r="D3900" s="136"/>
      <c r="E3900" s="136"/>
      <c r="F3900" s="136"/>
      <c r="G3900" s="136"/>
      <c r="H3900" s="136"/>
      <c r="I3900"/>
      <c r="J3900"/>
      <c r="K3900"/>
      <c r="L3900" s="135" t="e">
        <f t="shared" si="120"/>
        <v>#N/A</v>
      </c>
      <c r="M3900" s="131" t="e">
        <f t="shared" si="121"/>
        <v>#N/A</v>
      </c>
    </row>
    <row r="3901" spans="1:13" ht="15" x14ac:dyDescent="0.25">
      <c r="A3901" s="136"/>
      <c r="B3901" s="136"/>
      <c r="C3901" s="136"/>
      <c r="D3901" s="136"/>
      <c r="E3901" s="136"/>
      <c r="F3901" s="136"/>
      <c r="G3901" s="136"/>
      <c r="H3901" s="136"/>
      <c r="I3901"/>
      <c r="J3901"/>
      <c r="K3901"/>
      <c r="L3901" s="135" t="e">
        <f t="shared" si="120"/>
        <v>#N/A</v>
      </c>
      <c r="M3901" s="131" t="e">
        <f t="shared" si="121"/>
        <v>#N/A</v>
      </c>
    </row>
    <row r="3902" spans="1:13" ht="15" x14ac:dyDescent="0.25">
      <c r="A3902" s="136"/>
      <c r="B3902" s="136"/>
      <c r="C3902" s="136"/>
      <c r="D3902" s="136"/>
      <c r="E3902" s="136"/>
      <c r="F3902" s="136"/>
      <c r="G3902" s="136"/>
      <c r="H3902" s="136"/>
      <c r="I3902"/>
      <c r="J3902"/>
      <c r="K3902"/>
      <c r="L3902" s="135" t="e">
        <f t="shared" si="120"/>
        <v>#N/A</v>
      </c>
      <c r="M3902" s="131" t="e">
        <f t="shared" si="121"/>
        <v>#N/A</v>
      </c>
    </row>
    <row r="3903" spans="1:13" ht="15" x14ac:dyDescent="0.25">
      <c r="A3903" s="136"/>
      <c r="B3903" s="136"/>
      <c r="C3903" s="136"/>
      <c r="D3903" s="136"/>
      <c r="E3903" s="136"/>
      <c r="F3903" s="136"/>
      <c r="G3903" s="136"/>
      <c r="H3903" s="136"/>
      <c r="I3903"/>
      <c r="J3903"/>
      <c r="K3903"/>
      <c r="L3903" s="135" t="e">
        <f t="shared" si="120"/>
        <v>#N/A</v>
      </c>
      <c r="M3903" s="131" t="e">
        <f t="shared" si="121"/>
        <v>#N/A</v>
      </c>
    </row>
    <row r="3904" spans="1:13" ht="15" x14ac:dyDescent="0.25">
      <c r="A3904" s="136"/>
      <c r="B3904" s="136"/>
      <c r="C3904" s="136"/>
      <c r="D3904" s="136"/>
      <c r="E3904" s="136"/>
      <c r="F3904" s="136"/>
      <c r="G3904" s="136"/>
      <c r="H3904" s="136"/>
      <c r="I3904"/>
      <c r="J3904"/>
      <c r="K3904"/>
      <c r="L3904" s="135" t="e">
        <f t="shared" si="120"/>
        <v>#N/A</v>
      </c>
      <c r="M3904" s="131" t="e">
        <f t="shared" si="121"/>
        <v>#N/A</v>
      </c>
    </row>
    <row r="3905" spans="1:13" ht="15" x14ac:dyDescent="0.25">
      <c r="A3905" s="136"/>
      <c r="B3905" s="136"/>
      <c r="C3905" s="136"/>
      <c r="D3905" s="136"/>
      <c r="E3905" s="136"/>
      <c r="F3905" s="136"/>
      <c r="G3905" s="136"/>
      <c r="H3905" s="136"/>
      <c r="I3905"/>
      <c r="J3905"/>
      <c r="K3905"/>
      <c r="L3905" s="135" t="e">
        <f t="shared" si="120"/>
        <v>#N/A</v>
      </c>
      <c r="M3905" s="131" t="e">
        <f t="shared" si="121"/>
        <v>#N/A</v>
      </c>
    </row>
    <row r="3906" spans="1:13" ht="15" x14ac:dyDescent="0.25">
      <c r="A3906" s="136"/>
      <c r="B3906" s="136"/>
      <c r="C3906" s="136"/>
      <c r="D3906" s="136"/>
      <c r="E3906" s="136"/>
      <c r="F3906" s="136"/>
      <c r="G3906" s="136"/>
      <c r="H3906" s="136"/>
      <c r="I3906"/>
      <c r="J3906"/>
      <c r="K3906"/>
      <c r="L3906" s="135" t="e">
        <f t="shared" si="120"/>
        <v>#N/A</v>
      </c>
      <c r="M3906" s="131" t="e">
        <f t="shared" si="121"/>
        <v>#N/A</v>
      </c>
    </row>
    <row r="3907" spans="1:13" ht="15" x14ac:dyDescent="0.25">
      <c r="A3907" s="136"/>
      <c r="B3907" s="136"/>
      <c r="C3907" s="136"/>
      <c r="D3907" s="136"/>
      <c r="E3907" s="136"/>
      <c r="F3907" s="136"/>
      <c r="G3907" s="136"/>
      <c r="H3907" s="136"/>
      <c r="I3907"/>
      <c r="J3907"/>
      <c r="K3907"/>
      <c r="L3907" s="135" t="e">
        <f t="shared" si="120"/>
        <v>#N/A</v>
      </c>
      <c r="M3907" s="131" t="e">
        <f t="shared" si="121"/>
        <v>#N/A</v>
      </c>
    </row>
    <row r="3908" spans="1:13" ht="15" x14ac:dyDescent="0.25">
      <c r="A3908" s="136"/>
      <c r="B3908" s="136"/>
      <c r="C3908" s="136"/>
      <c r="D3908" s="136"/>
      <c r="E3908" s="136"/>
      <c r="F3908" s="136"/>
      <c r="G3908" s="136"/>
      <c r="H3908" s="136"/>
      <c r="I3908"/>
      <c r="J3908"/>
      <c r="K3908"/>
      <c r="L3908" s="135" t="e">
        <f t="shared" si="120"/>
        <v>#N/A</v>
      </c>
      <c r="M3908" s="131" t="e">
        <f t="shared" si="121"/>
        <v>#N/A</v>
      </c>
    </row>
    <row r="3909" spans="1:13" ht="15" x14ac:dyDescent="0.25">
      <c r="A3909" s="136"/>
      <c r="B3909" s="136"/>
      <c r="C3909" s="136"/>
      <c r="D3909" s="136"/>
      <c r="E3909" s="136"/>
      <c r="F3909" s="136"/>
      <c r="G3909" s="136"/>
      <c r="H3909" s="136"/>
      <c r="I3909"/>
      <c r="J3909"/>
      <c r="K3909"/>
      <c r="L3909" s="135" t="e">
        <f t="shared" ref="L3909:L3972" si="122">IF(K3909=102,"AA102",IF(K3909=103,"AA103",VLOOKUP(C3909,$AJ$5:$AK$13,2,0)))</f>
        <v>#N/A</v>
      </c>
      <c r="M3909" s="131" t="e">
        <f t="shared" si="121"/>
        <v>#N/A</v>
      </c>
    </row>
    <row r="3910" spans="1:13" ht="15" x14ac:dyDescent="0.25">
      <c r="A3910" s="136"/>
      <c r="B3910" s="136"/>
      <c r="C3910" s="136"/>
      <c r="D3910" s="136"/>
      <c r="E3910" s="136"/>
      <c r="F3910" s="136"/>
      <c r="G3910" s="136"/>
      <c r="H3910" s="136"/>
      <c r="I3910"/>
      <c r="J3910"/>
      <c r="K3910"/>
      <c r="L3910" s="135" t="e">
        <f t="shared" si="122"/>
        <v>#N/A</v>
      </c>
      <c r="M3910" s="131" t="e">
        <f t="shared" ref="M3910:M3973" si="123">VLOOKUP(H3910,$W$5:$X$227,2,FALSE)</f>
        <v>#N/A</v>
      </c>
    </row>
    <row r="3911" spans="1:13" ht="15" x14ac:dyDescent="0.25">
      <c r="A3911" s="136"/>
      <c r="B3911" s="136"/>
      <c r="C3911" s="136"/>
      <c r="D3911" s="136"/>
      <c r="E3911" s="136"/>
      <c r="F3911" s="136"/>
      <c r="G3911" s="136"/>
      <c r="H3911" s="136"/>
      <c r="I3911"/>
      <c r="J3911"/>
      <c r="K3911"/>
      <c r="L3911" s="135" t="e">
        <f t="shared" si="122"/>
        <v>#N/A</v>
      </c>
      <c r="M3911" s="131" t="e">
        <f t="shared" si="123"/>
        <v>#N/A</v>
      </c>
    </row>
    <row r="3912" spans="1:13" ht="15" x14ac:dyDescent="0.25">
      <c r="A3912" s="136"/>
      <c r="B3912" s="136"/>
      <c r="C3912" s="136"/>
      <c r="D3912" s="136"/>
      <c r="E3912" s="136"/>
      <c r="F3912" s="136"/>
      <c r="G3912" s="136"/>
      <c r="H3912" s="136"/>
      <c r="I3912"/>
      <c r="J3912"/>
      <c r="K3912"/>
      <c r="L3912" s="135" t="e">
        <f t="shared" si="122"/>
        <v>#N/A</v>
      </c>
      <c r="M3912" s="131" t="e">
        <f t="shared" si="123"/>
        <v>#N/A</v>
      </c>
    </row>
    <row r="3913" spans="1:13" ht="15" x14ac:dyDescent="0.25">
      <c r="A3913" s="136"/>
      <c r="B3913" s="136"/>
      <c r="C3913" s="136"/>
      <c r="D3913" s="136"/>
      <c r="E3913" s="136"/>
      <c r="F3913" s="136"/>
      <c r="G3913" s="136"/>
      <c r="H3913" s="136"/>
      <c r="I3913"/>
      <c r="J3913"/>
      <c r="K3913"/>
      <c r="L3913" s="135" t="e">
        <f t="shared" si="122"/>
        <v>#N/A</v>
      </c>
      <c r="M3913" s="131" t="e">
        <f t="shared" si="123"/>
        <v>#N/A</v>
      </c>
    </row>
    <row r="3914" spans="1:13" ht="15" x14ac:dyDescent="0.25">
      <c r="A3914" s="136"/>
      <c r="B3914" s="136"/>
      <c r="C3914" s="136"/>
      <c r="D3914" s="136"/>
      <c r="E3914" s="136"/>
      <c r="F3914" s="136"/>
      <c r="G3914" s="136"/>
      <c r="H3914" s="136"/>
      <c r="I3914"/>
      <c r="J3914"/>
      <c r="K3914"/>
      <c r="L3914" s="135" t="e">
        <f t="shared" si="122"/>
        <v>#N/A</v>
      </c>
      <c r="M3914" s="131" t="e">
        <f t="shared" si="123"/>
        <v>#N/A</v>
      </c>
    </row>
    <row r="3915" spans="1:13" ht="15" x14ac:dyDescent="0.25">
      <c r="A3915" s="136"/>
      <c r="B3915" s="136"/>
      <c r="C3915" s="136"/>
      <c r="D3915" s="136"/>
      <c r="E3915" s="136"/>
      <c r="F3915" s="136"/>
      <c r="G3915" s="136"/>
      <c r="H3915" s="136"/>
      <c r="I3915"/>
      <c r="J3915"/>
      <c r="K3915"/>
      <c r="L3915" s="135" t="e">
        <f t="shared" si="122"/>
        <v>#N/A</v>
      </c>
      <c r="M3915" s="131" t="e">
        <f t="shared" si="123"/>
        <v>#N/A</v>
      </c>
    </row>
    <row r="3916" spans="1:13" ht="15" x14ac:dyDescent="0.25">
      <c r="A3916" s="136"/>
      <c r="B3916" s="136"/>
      <c r="C3916" s="136"/>
      <c r="D3916" s="136"/>
      <c r="E3916" s="136"/>
      <c r="F3916" s="136"/>
      <c r="G3916" s="136"/>
      <c r="H3916" s="136"/>
      <c r="I3916"/>
      <c r="J3916"/>
      <c r="K3916"/>
      <c r="L3916" s="135" t="e">
        <f t="shared" si="122"/>
        <v>#N/A</v>
      </c>
      <c r="M3916" s="131" t="e">
        <f t="shared" si="123"/>
        <v>#N/A</v>
      </c>
    </row>
    <row r="3917" spans="1:13" ht="15" x14ac:dyDescent="0.25">
      <c r="A3917" s="136"/>
      <c r="B3917" s="136"/>
      <c r="C3917" s="136"/>
      <c r="D3917" s="136"/>
      <c r="E3917" s="136"/>
      <c r="F3917" s="136"/>
      <c r="G3917" s="136"/>
      <c r="H3917" s="136"/>
      <c r="I3917"/>
      <c r="J3917"/>
      <c r="K3917"/>
      <c r="L3917" s="135" t="e">
        <f t="shared" si="122"/>
        <v>#N/A</v>
      </c>
      <c r="M3917" s="131" t="e">
        <f t="shared" si="123"/>
        <v>#N/A</v>
      </c>
    </row>
    <row r="3918" spans="1:13" ht="15" x14ac:dyDescent="0.25">
      <c r="A3918" s="136"/>
      <c r="B3918" s="136"/>
      <c r="C3918" s="136"/>
      <c r="D3918" s="136"/>
      <c r="E3918" s="136"/>
      <c r="F3918" s="136"/>
      <c r="G3918" s="136"/>
      <c r="H3918" s="136"/>
      <c r="I3918"/>
      <c r="J3918"/>
      <c r="K3918"/>
      <c r="L3918" s="135" t="e">
        <f t="shared" si="122"/>
        <v>#N/A</v>
      </c>
      <c r="M3918" s="131" t="e">
        <f t="shared" si="123"/>
        <v>#N/A</v>
      </c>
    </row>
    <row r="3919" spans="1:13" ht="15" x14ac:dyDescent="0.25">
      <c r="A3919" s="136"/>
      <c r="B3919" s="136"/>
      <c r="C3919" s="136"/>
      <c r="D3919" s="136"/>
      <c r="E3919" s="136"/>
      <c r="F3919" s="136"/>
      <c r="G3919" s="136"/>
      <c r="H3919" s="136"/>
      <c r="I3919"/>
      <c r="J3919"/>
      <c r="K3919"/>
      <c r="L3919" s="135" t="e">
        <f t="shared" si="122"/>
        <v>#N/A</v>
      </c>
      <c r="M3919" s="131" t="e">
        <f t="shared" si="123"/>
        <v>#N/A</v>
      </c>
    </row>
    <row r="3920" spans="1:13" ht="15" x14ac:dyDescent="0.25">
      <c r="A3920" s="136"/>
      <c r="B3920" s="136"/>
      <c r="C3920" s="136"/>
      <c r="D3920" s="136"/>
      <c r="E3920" s="136"/>
      <c r="F3920" s="136"/>
      <c r="G3920" s="136"/>
      <c r="H3920" s="136"/>
      <c r="I3920"/>
      <c r="J3920"/>
      <c r="K3920"/>
      <c r="L3920" s="135" t="e">
        <f t="shared" si="122"/>
        <v>#N/A</v>
      </c>
      <c r="M3920" s="131" t="e">
        <f t="shared" si="123"/>
        <v>#N/A</v>
      </c>
    </row>
    <row r="3921" spans="1:13" ht="15" x14ac:dyDescent="0.25">
      <c r="A3921" s="136"/>
      <c r="B3921" s="136"/>
      <c r="C3921" s="136"/>
      <c r="D3921" s="136"/>
      <c r="E3921" s="136"/>
      <c r="F3921" s="136"/>
      <c r="G3921" s="136"/>
      <c r="H3921" s="136"/>
      <c r="I3921"/>
      <c r="J3921"/>
      <c r="K3921"/>
      <c r="L3921" s="135" t="e">
        <f t="shared" si="122"/>
        <v>#N/A</v>
      </c>
      <c r="M3921" s="131" t="e">
        <f t="shared" si="123"/>
        <v>#N/A</v>
      </c>
    </row>
    <row r="3922" spans="1:13" ht="15" x14ac:dyDescent="0.25">
      <c r="A3922" s="136"/>
      <c r="B3922" s="136"/>
      <c r="C3922" s="136"/>
      <c r="D3922" s="136"/>
      <c r="E3922" s="136"/>
      <c r="F3922" s="136"/>
      <c r="G3922" s="136"/>
      <c r="H3922" s="136"/>
      <c r="I3922"/>
      <c r="J3922"/>
      <c r="K3922"/>
      <c r="L3922" s="135" t="e">
        <f t="shared" si="122"/>
        <v>#N/A</v>
      </c>
      <c r="M3922" s="131" t="e">
        <f t="shared" si="123"/>
        <v>#N/A</v>
      </c>
    </row>
    <row r="3923" spans="1:13" ht="15" x14ac:dyDescent="0.25">
      <c r="A3923" s="136"/>
      <c r="B3923" s="136"/>
      <c r="C3923" s="136"/>
      <c r="D3923" s="136"/>
      <c r="E3923" s="136"/>
      <c r="F3923" s="136"/>
      <c r="G3923" s="136"/>
      <c r="H3923" s="136"/>
      <c r="I3923"/>
      <c r="J3923"/>
      <c r="K3923"/>
      <c r="L3923" s="135" t="e">
        <f t="shared" si="122"/>
        <v>#N/A</v>
      </c>
      <c r="M3923" s="131" t="e">
        <f t="shared" si="123"/>
        <v>#N/A</v>
      </c>
    </row>
    <row r="3924" spans="1:13" ht="15" x14ac:dyDescent="0.25">
      <c r="A3924" s="136"/>
      <c r="B3924" s="136"/>
      <c r="C3924" s="136"/>
      <c r="D3924" s="136"/>
      <c r="E3924" s="136"/>
      <c r="F3924" s="136"/>
      <c r="G3924" s="136"/>
      <c r="H3924" s="136"/>
      <c r="I3924"/>
      <c r="J3924"/>
      <c r="K3924"/>
      <c r="L3924" s="135" t="e">
        <f t="shared" si="122"/>
        <v>#N/A</v>
      </c>
      <c r="M3924" s="131" t="e">
        <f t="shared" si="123"/>
        <v>#N/A</v>
      </c>
    </row>
    <row r="3925" spans="1:13" ht="15" x14ac:dyDescent="0.25">
      <c r="A3925" s="136"/>
      <c r="B3925" s="136"/>
      <c r="C3925" s="136"/>
      <c r="D3925" s="136"/>
      <c r="E3925" s="136"/>
      <c r="F3925" s="136"/>
      <c r="G3925" s="136"/>
      <c r="H3925" s="136"/>
      <c r="I3925"/>
      <c r="J3925"/>
      <c r="K3925"/>
      <c r="L3925" s="135" t="e">
        <f t="shared" si="122"/>
        <v>#N/A</v>
      </c>
      <c r="M3925" s="131" t="e">
        <f t="shared" si="123"/>
        <v>#N/A</v>
      </c>
    </row>
    <row r="3926" spans="1:13" ht="15" x14ac:dyDescent="0.25">
      <c r="A3926" s="136"/>
      <c r="B3926" s="136"/>
      <c r="C3926" s="136"/>
      <c r="D3926" s="136"/>
      <c r="E3926" s="136"/>
      <c r="F3926" s="136"/>
      <c r="G3926" s="136"/>
      <c r="H3926" s="136"/>
      <c r="I3926"/>
      <c r="J3926"/>
      <c r="K3926"/>
      <c r="L3926" s="135" t="e">
        <f t="shared" si="122"/>
        <v>#N/A</v>
      </c>
      <c r="M3926" s="131" t="e">
        <f t="shared" si="123"/>
        <v>#N/A</v>
      </c>
    </row>
    <row r="3927" spans="1:13" ht="15" x14ac:dyDescent="0.25">
      <c r="A3927" s="136"/>
      <c r="B3927" s="136"/>
      <c r="C3927" s="136"/>
      <c r="D3927" s="136"/>
      <c r="E3927" s="136"/>
      <c r="F3927" s="136"/>
      <c r="G3927" s="136"/>
      <c r="H3927" s="136"/>
      <c r="I3927"/>
      <c r="J3927"/>
      <c r="K3927"/>
      <c r="L3927" s="135" t="e">
        <f t="shared" si="122"/>
        <v>#N/A</v>
      </c>
      <c r="M3927" s="131" t="e">
        <f t="shared" si="123"/>
        <v>#N/A</v>
      </c>
    </row>
    <row r="3928" spans="1:13" ht="15" x14ac:dyDescent="0.25">
      <c r="A3928" s="136"/>
      <c r="B3928" s="136"/>
      <c r="C3928" s="136"/>
      <c r="D3928" s="136"/>
      <c r="E3928" s="136"/>
      <c r="F3928" s="136"/>
      <c r="G3928" s="136"/>
      <c r="H3928" s="136"/>
      <c r="I3928"/>
      <c r="J3928"/>
      <c r="K3928"/>
      <c r="L3928" s="135" t="e">
        <f t="shared" si="122"/>
        <v>#N/A</v>
      </c>
      <c r="M3928" s="131" t="e">
        <f t="shared" si="123"/>
        <v>#N/A</v>
      </c>
    </row>
    <row r="3929" spans="1:13" ht="15" x14ac:dyDescent="0.25">
      <c r="A3929" s="136"/>
      <c r="B3929" s="136"/>
      <c r="C3929" s="136"/>
      <c r="D3929" s="136"/>
      <c r="E3929" s="136"/>
      <c r="F3929" s="136"/>
      <c r="G3929" s="136"/>
      <c r="H3929" s="136"/>
      <c r="I3929"/>
      <c r="J3929"/>
      <c r="K3929"/>
      <c r="L3929" s="135" t="e">
        <f t="shared" si="122"/>
        <v>#N/A</v>
      </c>
      <c r="M3929" s="131" t="e">
        <f t="shared" si="123"/>
        <v>#N/A</v>
      </c>
    </row>
    <row r="3930" spans="1:13" ht="15" x14ac:dyDescent="0.25">
      <c r="A3930" s="136"/>
      <c r="B3930" s="136"/>
      <c r="C3930" s="136"/>
      <c r="D3930" s="136"/>
      <c r="E3930" s="136"/>
      <c r="F3930" s="136"/>
      <c r="G3930" s="136"/>
      <c r="H3930" s="136"/>
      <c r="I3930"/>
      <c r="J3930"/>
      <c r="K3930"/>
      <c r="L3930" s="135" t="e">
        <f t="shared" si="122"/>
        <v>#N/A</v>
      </c>
      <c r="M3930" s="131" t="e">
        <f t="shared" si="123"/>
        <v>#N/A</v>
      </c>
    </row>
    <row r="3931" spans="1:13" ht="15" x14ac:dyDescent="0.25">
      <c r="A3931" s="136"/>
      <c r="B3931" s="136"/>
      <c r="C3931" s="136"/>
      <c r="D3931" s="136"/>
      <c r="E3931" s="136"/>
      <c r="F3931" s="136"/>
      <c r="G3931" s="136"/>
      <c r="H3931" s="136"/>
      <c r="I3931"/>
      <c r="J3931"/>
      <c r="K3931"/>
      <c r="L3931" s="135" t="e">
        <f t="shared" si="122"/>
        <v>#N/A</v>
      </c>
      <c r="M3931" s="131" t="e">
        <f t="shared" si="123"/>
        <v>#N/A</v>
      </c>
    </row>
    <row r="3932" spans="1:13" ht="15" x14ac:dyDescent="0.25">
      <c r="A3932" s="136"/>
      <c r="B3932" s="136"/>
      <c r="C3932" s="136"/>
      <c r="D3932" s="136"/>
      <c r="E3932" s="136"/>
      <c r="F3932" s="136"/>
      <c r="G3932" s="136"/>
      <c r="H3932" s="136"/>
      <c r="I3932"/>
      <c r="J3932"/>
      <c r="K3932"/>
      <c r="L3932" s="135" t="e">
        <f t="shared" si="122"/>
        <v>#N/A</v>
      </c>
      <c r="M3932" s="131" t="e">
        <f t="shared" si="123"/>
        <v>#N/A</v>
      </c>
    </row>
    <row r="3933" spans="1:13" ht="15" x14ac:dyDescent="0.25">
      <c r="A3933" s="136"/>
      <c r="B3933" s="136"/>
      <c r="C3933" s="136"/>
      <c r="D3933" s="136"/>
      <c r="E3933" s="136"/>
      <c r="F3933" s="136"/>
      <c r="G3933" s="136"/>
      <c r="H3933" s="136"/>
      <c r="I3933"/>
      <c r="J3933"/>
      <c r="K3933"/>
      <c r="L3933" s="135" t="e">
        <f t="shared" si="122"/>
        <v>#N/A</v>
      </c>
      <c r="M3933" s="131" t="e">
        <f t="shared" si="123"/>
        <v>#N/A</v>
      </c>
    </row>
    <row r="3934" spans="1:13" ht="15" x14ac:dyDescent="0.25">
      <c r="A3934" s="136"/>
      <c r="B3934" s="136"/>
      <c r="C3934" s="136"/>
      <c r="D3934" s="136"/>
      <c r="E3934" s="136"/>
      <c r="F3934" s="136"/>
      <c r="G3934" s="136"/>
      <c r="H3934" s="136"/>
      <c r="I3934"/>
      <c r="J3934"/>
      <c r="K3934"/>
      <c r="L3934" s="135" t="e">
        <f t="shared" si="122"/>
        <v>#N/A</v>
      </c>
      <c r="M3934" s="131" t="e">
        <f t="shared" si="123"/>
        <v>#N/A</v>
      </c>
    </row>
    <row r="3935" spans="1:13" ht="15" x14ac:dyDescent="0.25">
      <c r="A3935" s="136"/>
      <c r="B3935" s="136"/>
      <c r="C3935" s="136"/>
      <c r="D3935" s="136"/>
      <c r="E3935" s="136"/>
      <c r="F3935" s="136"/>
      <c r="G3935" s="136"/>
      <c r="H3935" s="136"/>
      <c r="I3935"/>
      <c r="J3935"/>
      <c r="K3935"/>
      <c r="L3935" s="135" t="e">
        <f t="shared" si="122"/>
        <v>#N/A</v>
      </c>
      <c r="M3935" s="131" t="e">
        <f t="shared" si="123"/>
        <v>#N/A</v>
      </c>
    </row>
    <row r="3936" spans="1:13" ht="15" x14ac:dyDescent="0.25">
      <c r="A3936" s="136"/>
      <c r="B3936" s="136"/>
      <c r="C3936" s="136"/>
      <c r="D3936" s="136"/>
      <c r="E3936" s="136"/>
      <c r="F3936" s="136"/>
      <c r="G3936" s="136"/>
      <c r="H3936" s="136"/>
      <c r="I3936"/>
      <c r="J3936"/>
      <c r="K3936"/>
      <c r="L3936" s="135" t="e">
        <f t="shared" si="122"/>
        <v>#N/A</v>
      </c>
      <c r="M3936" s="131" t="e">
        <f t="shared" si="123"/>
        <v>#N/A</v>
      </c>
    </row>
    <row r="3937" spans="1:13" ht="15" x14ac:dyDescent="0.25">
      <c r="A3937" s="136"/>
      <c r="B3937" s="136"/>
      <c r="C3937" s="136"/>
      <c r="D3937" s="136"/>
      <c r="E3937" s="136"/>
      <c r="F3937" s="136"/>
      <c r="G3937" s="136"/>
      <c r="H3937" s="136"/>
      <c r="I3937"/>
      <c r="J3937"/>
      <c r="K3937"/>
      <c r="L3937" s="135" t="e">
        <f t="shared" si="122"/>
        <v>#N/A</v>
      </c>
      <c r="M3937" s="131" t="e">
        <f t="shared" si="123"/>
        <v>#N/A</v>
      </c>
    </row>
    <row r="3938" spans="1:13" ht="15" x14ac:dyDescent="0.25">
      <c r="A3938" s="136"/>
      <c r="B3938" s="136"/>
      <c r="C3938" s="136"/>
      <c r="D3938" s="136"/>
      <c r="E3938" s="136"/>
      <c r="F3938" s="136"/>
      <c r="G3938" s="136"/>
      <c r="H3938" s="136"/>
      <c r="I3938"/>
      <c r="J3938"/>
      <c r="K3938"/>
      <c r="L3938" s="135" t="e">
        <f t="shared" si="122"/>
        <v>#N/A</v>
      </c>
      <c r="M3938" s="131" t="e">
        <f t="shared" si="123"/>
        <v>#N/A</v>
      </c>
    </row>
    <row r="3939" spans="1:13" ht="15" x14ac:dyDescent="0.25">
      <c r="A3939" s="136"/>
      <c r="B3939" s="136"/>
      <c r="C3939" s="136"/>
      <c r="D3939" s="136"/>
      <c r="E3939" s="136"/>
      <c r="F3939" s="136"/>
      <c r="G3939" s="136"/>
      <c r="H3939" s="136"/>
      <c r="I3939"/>
      <c r="J3939"/>
      <c r="K3939"/>
      <c r="L3939" s="135" t="e">
        <f t="shared" si="122"/>
        <v>#N/A</v>
      </c>
      <c r="M3939" s="131" t="e">
        <f t="shared" si="123"/>
        <v>#N/A</v>
      </c>
    </row>
    <row r="3940" spans="1:13" ht="15" x14ac:dyDescent="0.25">
      <c r="A3940" s="136"/>
      <c r="B3940" s="136"/>
      <c r="C3940" s="136"/>
      <c r="D3940" s="136"/>
      <c r="E3940" s="136"/>
      <c r="F3940" s="136"/>
      <c r="G3940" s="136"/>
      <c r="H3940" s="136"/>
      <c r="I3940"/>
      <c r="J3940"/>
      <c r="K3940"/>
      <c r="L3940" s="135" t="e">
        <f t="shared" si="122"/>
        <v>#N/A</v>
      </c>
      <c r="M3940" s="131" t="e">
        <f t="shared" si="123"/>
        <v>#N/A</v>
      </c>
    </row>
    <row r="3941" spans="1:13" ht="15" x14ac:dyDescent="0.25">
      <c r="A3941" s="136"/>
      <c r="B3941" s="136"/>
      <c r="C3941" s="136"/>
      <c r="D3941" s="136"/>
      <c r="E3941" s="136"/>
      <c r="F3941" s="136"/>
      <c r="G3941" s="136"/>
      <c r="H3941" s="136"/>
      <c r="I3941"/>
      <c r="J3941"/>
      <c r="K3941"/>
      <c r="L3941" s="135" t="e">
        <f t="shared" si="122"/>
        <v>#N/A</v>
      </c>
      <c r="M3941" s="131" t="e">
        <f t="shared" si="123"/>
        <v>#N/A</v>
      </c>
    </row>
    <row r="3942" spans="1:13" ht="15" x14ac:dyDescent="0.25">
      <c r="A3942" s="136"/>
      <c r="B3942" s="136"/>
      <c r="C3942" s="136"/>
      <c r="D3942" s="136"/>
      <c r="E3942" s="136"/>
      <c r="F3942" s="136"/>
      <c r="G3942" s="136"/>
      <c r="H3942" s="136"/>
      <c r="I3942"/>
      <c r="J3942"/>
      <c r="K3942"/>
      <c r="L3942" s="135" t="e">
        <f t="shared" si="122"/>
        <v>#N/A</v>
      </c>
      <c r="M3942" s="131" t="e">
        <f t="shared" si="123"/>
        <v>#N/A</v>
      </c>
    </row>
    <row r="3943" spans="1:13" ht="15" x14ac:dyDescent="0.25">
      <c r="A3943" s="136"/>
      <c r="B3943" s="136"/>
      <c r="C3943" s="136"/>
      <c r="D3943" s="136"/>
      <c r="E3943" s="136"/>
      <c r="F3943" s="136"/>
      <c r="G3943" s="136"/>
      <c r="H3943" s="136"/>
      <c r="I3943"/>
      <c r="J3943"/>
      <c r="K3943"/>
      <c r="L3943" s="135" t="e">
        <f t="shared" si="122"/>
        <v>#N/A</v>
      </c>
      <c r="M3943" s="131" t="e">
        <f t="shared" si="123"/>
        <v>#N/A</v>
      </c>
    </row>
    <row r="3944" spans="1:13" ht="15" x14ac:dyDescent="0.25">
      <c r="A3944" s="136"/>
      <c r="B3944" s="136"/>
      <c r="C3944" s="136"/>
      <c r="D3944" s="136"/>
      <c r="E3944" s="136"/>
      <c r="F3944" s="136"/>
      <c r="G3944" s="136"/>
      <c r="H3944" s="136"/>
      <c r="I3944"/>
      <c r="J3944"/>
      <c r="K3944"/>
      <c r="L3944" s="135" t="e">
        <f t="shared" si="122"/>
        <v>#N/A</v>
      </c>
      <c r="M3944" s="131" t="e">
        <f t="shared" si="123"/>
        <v>#N/A</v>
      </c>
    </row>
    <row r="3945" spans="1:13" ht="15" x14ac:dyDescent="0.25">
      <c r="A3945" s="136"/>
      <c r="B3945" s="136"/>
      <c r="C3945" s="136"/>
      <c r="D3945" s="136"/>
      <c r="E3945" s="136"/>
      <c r="F3945" s="136"/>
      <c r="G3945" s="136"/>
      <c r="H3945" s="136"/>
      <c r="I3945"/>
      <c r="J3945"/>
      <c r="K3945"/>
      <c r="L3945" s="135" t="e">
        <f t="shared" si="122"/>
        <v>#N/A</v>
      </c>
      <c r="M3945" s="131" t="e">
        <f t="shared" si="123"/>
        <v>#N/A</v>
      </c>
    </row>
    <row r="3946" spans="1:13" ht="15" x14ac:dyDescent="0.25">
      <c r="A3946" s="136"/>
      <c r="B3946" s="136"/>
      <c r="C3946" s="136"/>
      <c r="D3946" s="136"/>
      <c r="E3946" s="136"/>
      <c r="F3946" s="136"/>
      <c r="G3946" s="136"/>
      <c r="H3946" s="136"/>
      <c r="I3946"/>
      <c r="J3946"/>
      <c r="K3946"/>
      <c r="L3946" s="135" t="e">
        <f t="shared" si="122"/>
        <v>#N/A</v>
      </c>
      <c r="M3946" s="131" t="e">
        <f t="shared" si="123"/>
        <v>#N/A</v>
      </c>
    </row>
    <row r="3947" spans="1:13" ht="15" x14ac:dyDescent="0.25">
      <c r="A3947" s="136"/>
      <c r="B3947" s="136"/>
      <c r="C3947" s="136"/>
      <c r="D3947" s="136"/>
      <c r="E3947" s="136"/>
      <c r="F3947" s="136"/>
      <c r="G3947" s="136"/>
      <c r="H3947" s="136"/>
      <c r="I3947"/>
      <c r="J3947"/>
      <c r="K3947"/>
      <c r="L3947" s="135" t="e">
        <f t="shared" si="122"/>
        <v>#N/A</v>
      </c>
      <c r="M3947" s="131" t="e">
        <f t="shared" si="123"/>
        <v>#N/A</v>
      </c>
    </row>
    <row r="3948" spans="1:13" ht="15" x14ac:dyDescent="0.25">
      <c r="A3948" s="136"/>
      <c r="B3948" s="136"/>
      <c r="C3948" s="136"/>
      <c r="D3948" s="136"/>
      <c r="E3948" s="136"/>
      <c r="F3948" s="136"/>
      <c r="G3948" s="136"/>
      <c r="H3948" s="136"/>
      <c r="I3948"/>
      <c r="J3948"/>
      <c r="K3948"/>
      <c r="L3948" s="135" t="e">
        <f t="shared" si="122"/>
        <v>#N/A</v>
      </c>
      <c r="M3948" s="131" t="e">
        <f t="shared" si="123"/>
        <v>#N/A</v>
      </c>
    </row>
    <row r="3949" spans="1:13" ht="15" x14ac:dyDescent="0.25">
      <c r="A3949" s="136"/>
      <c r="B3949" s="136"/>
      <c r="C3949" s="136"/>
      <c r="D3949" s="136"/>
      <c r="E3949" s="136"/>
      <c r="F3949" s="136"/>
      <c r="G3949" s="136"/>
      <c r="H3949" s="136"/>
      <c r="I3949"/>
      <c r="J3949"/>
      <c r="K3949"/>
      <c r="L3949" s="135" t="e">
        <f t="shared" si="122"/>
        <v>#N/A</v>
      </c>
      <c r="M3949" s="131" t="e">
        <f t="shared" si="123"/>
        <v>#N/A</v>
      </c>
    </row>
    <row r="3950" spans="1:13" ht="15" x14ac:dyDescent="0.25">
      <c r="A3950" s="136"/>
      <c r="B3950" s="136"/>
      <c r="C3950" s="136"/>
      <c r="D3950" s="136"/>
      <c r="E3950" s="136"/>
      <c r="F3950" s="136"/>
      <c r="G3950" s="136"/>
      <c r="H3950" s="136"/>
      <c r="I3950"/>
      <c r="J3950"/>
      <c r="K3950"/>
      <c r="L3950" s="135" t="e">
        <f t="shared" si="122"/>
        <v>#N/A</v>
      </c>
      <c r="M3950" s="131" t="e">
        <f t="shared" si="123"/>
        <v>#N/A</v>
      </c>
    </row>
    <row r="3951" spans="1:13" ht="15" x14ac:dyDescent="0.25">
      <c r="A3951" s="136"/>
      <c r="B3951" s="136"/>
      <c r="C3951" s="136"/>
      <c r="D3951" s="136"/>
      <c r="E3951" s="136"/>
      <c r="F3951" s="136"/>
      <c r="G3951" s="136"/>
      <c r="H3951" s="136"/>
      <c r="I3951"/>
      <c r="J3951"/>
      <c r="K3951"/>
      <c r="L3951" s="135" t="e">
        <f t="shared" si="122"/>
        <v>#N/A</v>
      </c>
      <c r="M3951" s="131" t="e">
        <f t="shared" si="123"/>
        <v>#N/A</v>
      </c>
    </row>
    <row r="3952" spans="1:13" ht="15" x14ac:dyDescent="0.25">
      <c r="A3952" s="136"/>
      <c r="B3952" s="136"/>
      <c r="C3952" s="136"/>
      <c r="D3952" s="136"/>
      <c r="E3952" s="136"/>
      <c r="F3952" s="136"/>
      <c r="G3952" s="136"/>
      <c r="H3952" s="136"/>
      <c r="I3952"/>
      <c r="J3952"/>
      <c r="K3952"/>
      <c r="L3952" s="135" t="e">
        <f t="shared" si="122"/>
        <v>#N/A</v>
      </c>
      <c r="M3952" s="131" t="e">
        <f t="shared" si="123"/>
        <v>#N/A</v>
      </c>
    </row>
    <row r="3953" spans="1:13" ht="15" x14ac:dyDescent="0.25">
      <c r="A3953" s="136"/>
      <c r="B3953" s="136"/>
      <c r="C3953" s="136"/>
      <c r="D3953" s="136"/>
      <c r="E3953" s="136"/>
      <c r="F3953" s="136"/>
      <c r="G3953" s="136"/>
      <c r="H3953" s="136"/>
      <c r="I3953"/>
      <c r="J3953"/>
      <c r="K3953"/>
      <c r="L3953" s="135" t="e">
        <f t="shared" si="122"/>
        <v>#N/A</v>
      </c>
      <c r="M3953" s="131" t="e">
        <f t="shared" si="123"/>
        <v>#N/A</v>
      </c>
    </row>
    <row r="3954" spans="1:13" ht="15" x14ac:dyDescent="0.25">
      <c r="A3954" s="136"/>
      <c r="B3954" s="136"/>
      <c r="C3954" s="136"/>
      <c r="D3954" s="136"/>
      <c r="E3954" s="136"/>
      <c r="F3954" s="136"/>
      <c r="G3954" s="136"/>
      <c r="H3954" s="136"/>
      <c r="I3954"/>
      <c r="J3954"/>
      <c r="K3954"/>
      <c r="L3954" s="135" t="e">
        <f t="shared" si="122"/>
        <v>#N/A</v>
      </c>
      <c r="M3954" s="131" t="e">
        <f t="shared" si="123"/>
        <v>#N/A</v>
      </c>
    </row>
    <row r="3955" spans="1:13" ht="15" x14ac:dyDescent="0.25">
      <c r="A3955" s="136"/>
      <c r="B3955" s="136"/>
      <c r="C3955" s="136"/>
      <c r="D3955" s="136"/>
      <c r="E3955" s="136"/>
      <c r="F3955" s="136"/>
      <c r="G3955" s="136"/>
      <c r="H3955" s="136"/>
      <c r="I3955"/>
      <c r="J3955"/>
      <c r="K3955"/>
      <c r="L3955" s="135" t="e">
        <f t="shared" si="122"/>
        <v>#N/A</v>
      </c>
      <c r="M3955" s="131" t="e">
        <f t="shared" si="123"/>
        <v>#N/A</v>
      </c>
    </row>
    <row r="3956" spans="1:13" ht="15" x14ac:dyDescent="0.25">
      <c r="A3956" s="136"/>
      <c r="B3956" s="136"/>
      <c r="C3956" s="136"/>
      <c r="D3956" s="136"/>
      <c r="E3956" s="136"/>
      <c r="F3956" s="136"/>
      <c r="G3956" s="136"/>
      <c r="H3956" s="136"/>
      <c r="I3956"/>
      <c r="J3956"/>
      <c r="K3956"/>
      <c r="L3956" s="135" t="e">
        <f t="shared" si="122"/>
        <v>#N/A</v>
      </c>
      <c r="M3956" s="131" t="e">
        <f t="shared" si="123"/>
        <v>#N/A</v>
      </c>
    </row>
    <row r="3957" spans="1:13" ht="15" x14ac:dyDescent="0.25">
      <c r="A3957" s="136"/>
      <c r="B3957" s="136"/>
      <c r="C3957" s="136"/>
      <c r="D3957" s="136"/>
      <c r="E3957" s="136"/>
      <c r="F3957" s="136"/>
      <c r="G3957" s="136"/>
      <c r="H3957" s="136"/>
      <c r="I3957"/>
      <c r="J3957"/>
      <c r="K3957"/>
      <c r="L3957" s="135" t="e">
        <f t="shared" si="122"/>
        <v>#N/A</v>
      </c>
      <c r="M3957" s="131" t="e">
        <f t="shared" si="123"/>
        <v>#N/A</v>
      </c>
    </row>
    <row r="3958" spans="1:13" ht="15" x14ac:dyDescent="0.25">
      <c r="A3958" s="136"/>
      <c r="B3958" s="136"/>
      <c r="C3958" s="136"/>
      <c r="D3958" s="136"/>
      <c r="E3958" s="136"/>
      <c r="F3958" s="136"/>
      <c r="G3958" s="136"/>
      <c r="H3958" s="136"/>
      <c r="I3958"/>
      <c r="J3958"/>
      <c r="K3958"/>
      <c r="L3958" s="135" t="e">
        <f t="shared" si="122"/>
        <v>#N/A</v>
      </c>
      <c r="M3958" s="131" t="e">
        <f t="shared" si="123"/>
        <v>#N/A</v>
      </c>
    </row>
    <row r="3959" spans="1:13" ht="15" x14ac:dyDescent="0.25">
      <c r="A3959" s="136"/>
      <c r="B3959" s="136"/>
      <c r="C3959" s="136"/>
      <c r="D3959" s="136"/>
      <c r="E3959" s="136"/>
      <c r="F3959" s="136"/>
      <c r="G3959" s="136"/>
      <c r="H3959" s="136"/>
      <c r="I3959"/>
      <c r="J3959"/>
      <c r="K3959"/>
      <c r="L3959" s="135" t="e">
        <f t="shared" si="122"/>
        <v>#N/A</v>
      </c>
      <c r="M3959" s="131" t="e">
        <f t="shared" si="123"/>
        <v>#N/A</v>
      </c>
    </row>
    <row r="3960" spans="1:13" ht="15" x14ac:dyDescent="0.25">
      <c r="A3960" s="136"/>
      <c r="B3960" s="136"/>
      <c r="C3960" s="136"/>
      <c r="D3960" s="136"/>
      <c r="E3960" s="136"/>
      <c r="F3960" s="136"/>
      <c r="G3960" s="136"/>
      <c r="H3960" s="136"/>
      <c r="I3960"/>
      <c r="J3960"/>
      <c r="K3960"/>
      <c r="L3960" s="135" t="e">
        <f t="shared" si="122"/>
        <v>#N/A</v>
      </c>
      <c r="M3960" s="131" t="e">
        <f t="shared" si="123"/>
        <v>#N/A</v>
      </c>
    </row>
    <row r="3961" spans="1:13" ht="15" x14ac:dyDescent="0.25">
      <c r="A3961" s="136"/>
      <c r="B3961" s="136"/>
      <c r="C3961" s="136"/>
      <c r="D3961" s="136"/>
      <c r="E3961" s="136"/>
      <c r="F3961" s="136"/>
      <c r="G3961" s="136"/>
      <c r="H3961" s="136"/>
      <c r="I3961"/>
      <c r="J3961"/>
      <c r="K3961"/>
      <c r="L3961" s="135" t="e">
        <f t="shared" si="122"/>
        <v>#N/A</v>
      </c>
      <c r="M3961" s="131" t="e">
        <f t="shared" si="123"/>
        <v>#N/A</v>
      </c>
    </row>
    <row r="3962" spans="1:13" ht="15" x14ac:dyDescent="0.25">
      <c r="A3962" s="136"/>
      <c r="B3962" s="136"/>
      <c r="C3962" s="136"/>
      <c r="D3962" s="136"/>
      <c r="E3962" s="136"/>
      <c r="F3962" s="136"/>
      <c r="G3962" s="136"/>
      <c r="H3962" s="136"/>
      <c r="I3962"/>
      <c r="J3962"/>
      <c r="K3962"/>
      <c r="L3962" s="135" t="e">
        <f t="shared" si="122"/>
        <v>#N/A</v>
      </c>
      <c r="M3962" s="131" t="e">
        <f t="shared" si="123"/>
        <v>#N/A</v>
      </c>
    </row>
    <row r="3963" spans="1:13" ht="15" x14ac:dyDescent="0.25">
      <c r="A3963" s="136"/>
      <c r="B3963" s="136"/>
      <c r="C3963" s="136"/>
      <c r="D3963" s="136"/>
      <c r="E3963" s="136"/>
      <c r="F3963" s="136"/>
      <c r="G3963" s="136"/>
      <c r="H3963" s="136"/>
      <c r="I3963"/>
      <c r="J3963"/>
      <c r="K3963"/>
      <c r="L3963" s="135" t="e">
        <f t="shared" si="122"/>
        <v>#N/A</v>
      </c>
      <c r="M3963" s="131" t="e">
        <f t="shared" si="123"/>
        <v>#N/A</v>
      </c>
    </row>
    <row r="3964" spans="1:13" ht="15" x14ac:dyDescent="0.25">
      <c r="A3964" s="136"/>
      <c r="B3964" s="136"/>
      <c r="C3964" s="136"/>
      <c r="D3964" s="136"/>
      <c r="E3964" s="136"/>
      <c r="F3964" s="136"/>
      <c r="G3964" s="136"/>
      <c r="H3964" s="136"/>
      <c r="I3964"/>
      <c r="J3964"/>
      <c r="K3964"/>
      <c r="L3964" s="135" t="e">
        <f t="shared" si="122"/>
        <v>#N/A</v>
      </c>
      <c r="M3964" s="131" t="e">
        <f t="shared" si="123"/>
        <v>#N/A</v>
      </c>
    </row>
    <row r="3965" spans="1:13" ht="15" x14ac:dyDescent="0.25">
      <c r="A3965" s="136"/>
      <c r="B3965" s="136"/>
      <c r="C3965" s="136"/>
      <c r="D3965" s="136"/>
      <c r="E3965" s="136"/>
      <c r="F3965" s="136"/>
      <c r="G3965" s="136"/>
      <c r="H3965" s="136"/>
      <c r="I3965"/>
      <c r="J3965"/>
      <c r="K3965"/>
      <c r="L3965" s="135" t="e">
        <f t="shared" si="122"/>
        <v>#N/A</v>
      </c>
      <c r="M3965" s="131" t="e">
        <f t="shared" si="123"/>
        <v>#N/A</v>
      </c>
    </row>
    <row r="3966" spans="1:13" ht="15" x14ac:dyDescent="0.25">
      <c r="A3966" s="136"/>
      <c r="B3966" s="136"/>
      <c r="C3966" s="136"/>
      <c r="D3966" s="136"/>
      <c r="E3966" s="136"/>
      <c r="F3966" s="136"/>
      <c r="G3966" s="136"/>
      <c r="H3966" s="136"/>
      <c r="I3966"/>
      <c r="J3966"/>
      <c r="K3966"/>
      <c r="L3966" s="135" t="e">
        <f t="shared" si="122"/>
        <v>#N/A</v>
      </c>
      <c r="M3966" s="131" t="e">
        <f t="shared" si="123"/>
        <v>#N/A</v>
      </c>
    </row>
    <row r="3967" spans="1:13" ht="15" x14ac:dyDescent="0.25">
      <c r="A3967" s="136"/>
      <c r="B3967" s="136"/>
      <c r="C3967" s="136"/>
      <c r="D3967" s="136"/>
      <c r="E3967" s="136"/>
      <c r="F3967" s="136"/>
      <c r="G3967" s="136"/>
      <c r="H3967" s="136"/>
      <c r="I3967"/>
      <c r="J3967"/>
      <c r="K3967"/>
      <c r="L3967" s="135" t="e">
        <f t="shared" si="122"/>
        <v>#N/A</v>
      </c>
      <c r="M3967" s="131" t="e">
        <f t="shared" si="123"/>
        <v>#N/A</v>
      </c>
    </row>
    <row r="3968" spans="1:13" ht="15" x14ac:dyDescent="0.25">
      <c r="A3968" s="136"/>
      <c r="B3968" s="136"/>
      <c r="C3968" s="136"/>
      <c r="D3968" s="136"/>
      <c r="E3968" s="136"/>
      <c r="F3968" s="136"/>
      <c r="G3968" s="136"/>
      <c r="H3968" s="136"/>
      <c r="I3968"/>
      <c r="J3968"/>
      <c r="K3968"/>
      <c r="L3968" s="135" t="e">
        <f t="shared" si="122"/>
        <v>#N/A</v>
      </c>
      <c r="M3968" s="131" t="e">
        <f t="shared" si="123"/>
        <v>#N/A</v>
      </c>
    </row>
    <row r="3969" spans="1:13" ht="15" x14ac:dyDescent="0.25">
      <c r="A3969" s="136"/>
      <c r="B3969" s="136"/>
      <c r="C3969" s="136"/>
      <c r="D3969" s="136"/>
      <c r="E3969" s="136"/>
      <c r="F3969" s="136"/>
      <c r="G3969" s="136"/>
      <c r="H3969" s="136"/>
      <c r="I3969"/>
      <c r="J3969"/>
      <c r="K3969"/>
      <c r="L3969" s="135" t="e">
        <f t="shared" si="122"/>
        <v>#N/A</v>
      </c>
      <c r="M3969" s="131" t="e">
        <f t="shared" si="123"/>
        <v>#N/A</v>
      </c>
    </row>
    <row r="3970" spans="1:13" ht="15" x14ac:dyDescent="0.25">
      <c r="A3970" s="136"/>
      <c r="B3970" s="136"/>
      <c r="C3970" s="136"/>
      <c r="D3970" s="136"/>
      <c r="E3970" s="136"/>
      <c r="F3970" s="136"/>
      <c r="G3970" s="136"/>
      <c r="H3970" s="136"/>
      <c r="I3970"/>
      <c r="J3970"/>
      <c r="K3970"/>
      <c r="L3970" s="135" t="e">
        <f t="shared" si="122"/>
        <v>#N/A</v>
      </c>
      <c r="M3970" s="131" t="e">
        <f t="shared" si="123"/>
        <v>#N/A</v>
      </c>
    </row>
    <row r="3971" spans="1:13" ht="15" x14ac:dyDescent="0.25">
      <c r="A3971" s="136"/>
      <c r="B3971" s="136"/>
      <c r="C3971" s="136"/>
      <c r="D3971" s="136"/>
      <c r="E3971" s="136"/>
      <c r="F3971" s="136"/>
      <c r="G3971" s="136"/>
      <c r="H3971" s="136"/>
      <c r="I3971"/>
      <c r="J3971"/>
      <c r="K3971"/>
      <c r="L3971" s="135" t="e">
        <f t="shared" si="122"/>
        <v>#N/A</v>
      </c>
      <c r="M3971" s="131" t="e">
        <f t="shared" si="123"/>
        <v>#N/A</v>
      </c>
    </row>
    <row r="3972" spans="1:13" ht="15" x14ac:dyDescent="0.25">
      <c r="A3972" s="136"/>
      <c r="B3972" s="136"/>
      <c r="C3972" s="136"/>
      <c r="D3972" s="136"/>
      <c r="E3972" s="136"/>
      <c r="F3972" s="136"/>
      <c r="G3972" s="136"/>
      <c r="H3972" s="136"/>
      <c r="I3972"/>
      <c r="J3972"/>
      <c r="K3972"/>
      <c r="L3972" s="135" t="e">
        <f t="shared" si="122"/>
        <v>#N/A</v>
      </c>
      <c r="M3972" s="131" t="e">
        <f t="shared" si="123"/>
        <v>#N/A</v>
      </c>
    </row>
    <row r="3973" spans="1:13" ht="15" x14ac:dyDescent="0.25">
      <c r="A3973" s="136"/>
      <c r="B3973" s="136"/>
      <c r="C3973" s="136"/>
      <c r="D3973" s="136"/>
      <c r="E3973" s="136"/>
      <c r="F3973" s="136"/>
      <c r="G3973" s="136"/>
      <c r="H3973" s="136"/>
      <c r="I3973"/>
      <c r="J3973"/>
      <c r="K3973"/>
      <c r="L3973" s="135" t="e">
        <f t="shared" ref="L3973:L4024" si="124">IF(K3973=102,"AA102",IF(K3973=103,"AA103",VLOOKUP(C3973,$AJ$5:$AK$13,2,0)))</f>
        <v>#N/A</v>
      </c>
      <c r="M3973" s="131" t="e">
        <f t="shared" si="123"/>
        <v>#N/A</v>
      </c>
    </row>
    <row r="3974" spans="1:13" ht="15" x14ac:dyDescent="0.25">
      <c r="A3974" s="136"/>
      <c r="B3974" s="136"/>
      <c r="C3974" s="136"/>
      <c r="D3974" s="136"/>
      <c r="E3974" s="136"/>
      <c r="F3974" s="136"/>
      <c r="G3974" s="136"/>
      <c r="H3974" s="136"/>
      <c r="I3974"/>
      <c r="J3974"/>
      <c r="K3974"/>
      <c r="L3974" s="135" t="e">
        <f t="shared" si="124"/>
        <v>#N/A</v>
      </c>
      <c r="M3974" s="131" t="e">
        <f t="shared" ref="M3974:M4024" si="125">VLOOKUP(H3974,$W$5:$X$227,2,FALSE)</f>
        <v>#N/A</v>
      </c>
    </row>
    <row r="3975" spans="1:13" ht="15" x14ac:dyDescent="0.25">
      <c r="A3975" s="136"/>
      <c r="B3975" s="136"/>
      <c r="C3975" s="136"/>
      <c r="D3975" s="136"/>
      <c r="E3975" s="136"/>
      <c r="F3975" s="136"/>
      <c r="G3975" s="136"/>
      <c r="H3975" s="136"/>
      <c r="I3975"/>
      <c r="J3975"/>
      <c r="K3975"/>
      <c r="L3975" s="135" t="e">
        <f t="shared" si="124"/>
        <v>#N/A</v>
      </c>
      <c r="M3975" s="131" t="e">
        <f t="shared" si="125"/>
        <v>#N/A</v>
      </c>
    </row>
    <row r="3976" spans="1:13" ht="15" x14ac:dyDescent="0.25">
      <c r="A3976" s="136"/>
      <c r="B3976" s="136"/>
      <c r="C3976" s="136"/>
      <c r="D3976" s="136"/>
      <c r="E3976" s="136"/>
      <c r="F3976" s="136"/>
      <c r="G3976" s="136"/>
      <c r="H3976" s="136"/>
      <c r="I3976"/>
      <c r="J3976"/>
      <c r="K3976"/>
      <c r="L3976" s="135" t="e">
        <f t="shared" si="124"/>
        <v>#N/A</v>
      </c>
      <c r="M3976" s="131" t="e">
        <f t="shared" si="125"/>
        <v>#N/A</v>
      </c>
    </row>
    <row r="3977" spans="1:13" ht="15" x14ac:dyDescent="0.25">
      <c r="A3977" s="136"/>
      <c r="B3977" s="136"/>
      <c r="C3977" s="136"/>
      <c r="D3977" s="136"/>
      <c r="E3977" s="136"/>
      <c r="F3977" s="136"/>
      <c r="G3977" s="136"/>
      <c r="H3977" s="136"/>
      <c r="I3977"/>
      <c r="J3977"/>
      <c r="K3977"/>
      <c r="L3977" s="135" t="e">
        <f t="shared" si="124"/>
        <v>#N/A</v>
      </c>
      <c r="M3977" s="131" t="e">
        <f t="shared" si="125"/>
        <v>#N/A</v>
      </c>
    </row>
    <row r="3978" spans="1:13" ht="15" x14ac:dyDescent="0.25">
      <c r="A3978" s="136"/>
      <c r="B3978" s="136"/>
      <c r="C3978" s="136"/>
      <c r="D3978" s="136"/>
      <c r="E3978" s="136"/>
      <c r="F3978" s="136"/>
      <c r="G3978" s="136"/>
      <c r="H3978" s="136"/>
      <c r="I3978"/>
      <c r="J3978"/>
      <c r="K3978"/>
      <c r="L3978" s="135" t="e">
        <f t="shared" si="124"/>
        <v>#N/A</v>
      </c>
      <c r="M3978" s="131" t="e">
        <f t="shared" si="125"/>
        <v>#N/A</v>
      </c>
    </row>
    <row r="3979" spans="1:13" ht="15" x14ac:dyDescent="0.25">
      <c r="A3979" s="136"/>
      <c r="B3979" s="136"/>
      <c r="C3979" s="136"/>
      <c r="D3979" s="136"/>
      <c r="E3979" s="136"/>
      <c r="F3979" s="136"/>
      <c r="G3979" s="136"/>
      <c r="H3979" s="136"/>
      <c r="I3979"/>
      <c r="J3979"/>
      <c r="K3979"/>
      <c r="L3979" s="135" t="e">
        <f t="shared" si="124"/>
        <v>#N/A</v>
      </c>
      <c r="M3979" s="131" t="e">
        <f t="shared" si="125"/>
        <v>#N/A</v>
      </c>
    </row>
    <row r="3980" spans="1:13" ht="15" x14ac:dyDescent="0.25">
      <c r="A3980" s="136"/>
      <c r="B3980" s="136"/>
      <c r="C3980" s="136"/>
      <c r="D3980" s="136"/>
      <c r="E3980" s="136"/>
      <c r="F3980" s="136"/>
      <c r="G3980" s="136"/>
      <c r="H3980" s="136"/>
      <c r="I3980"/>
      <c r="J3980"/>
      <c r="K3980"/>
      <c r="L3980" s="135" t="e">
        <f t="shared" si="124"/>
        <v>#N/A</v>
      </c>
      <c r="M3980" s="131" t="e">
        <f t="shared" si="125"/>
        <v>#N/A</v>
      </c>
    </row>
    <row r="3981" spans="1:13" ht="15" x14ac:dyDescent="0.25">
      <c r="A3981" s="136"/>
      <c r="B3981" s="136"/>
      <c r="C3981" s="136"/>
      <c r="D3981" s="136"/>
      <c r="E3981" s="136"/>
      <c r="F3981" s="136"/>
      <c r="G3981" s="136"/>
      <c r="H3981" s="136"/>
      <c r="I3981"/>
      <c r="J3981"/>
      <c r="K3981"/>
      <c r="L3981" s="135" t="e">
        <f t="shared" si="124"/>
        <v>#N/A</v>
      </c>
      <c r="M3981" s="131" t="e">
        <f t="shared" si="125"/>
        <v>#N/A</v>
      </c>
    </row>
    <row r="3982" spans="1:13" ht="15" x14ac:dyDescent="0.25">
      <c r="A3982" s="136"/>
      <c r="B3982" s="136"/>
      <c r="C3982" s="136"/>
      <c r="D3982" s="136"/>
      <c r="E3982" s="136"/>
      <c r="F3982" s="136"/>
      <c r="G3982" s="136"/>
      <c r="H3982" s="136"/>
      <c r="I3982"/>
      <c r="J3982"/>
      <c r="K3982"/>
      <c r="L3982" s="135" t="e">
        <f t="shared" si="124"/>
        <v>#N/A</v>
      </c>
      <c r="M3982" s="131" t="e">
        <f t="shared" si="125"/>
        <v>#N/A</v>
      </c>
    </row>
    <row r="3983" spans="1:13" ht="15" x14ac:dyDescent="0.25">
      <c r="A3983" s="136"/>
      <c r="B3983" s="136"/>
      <c r="C3983" s="136"/>
      <c r="D3983" s="136"/>
      <c r="E3983" s="136"/>
      <c r="F3983" s="136"/>
      <c r="G3983" s="136"/>
      <c r="H3983" s="136"/>
      <c r="I3983"/>
      <c r="J3983"/>
      <c r="K3983"/>
      <c r="L3983" s="135" t="e">
        <f t="shared" si="124"/>
        <v>#N/A</v>
      </c>
      <c r="M3983" s="131" t="e">
        <f t="shared" si="125"/>
        <v>#N/A</v>
      </c>
    </row>
    <row r="3984" spans="1:13" ht="15" x14ac:dyDescent="0.25">
      <c r="A3984" s="136"/>
      <c r="B3984" s="136"/>
      <c r="C3984" s="136"/>
      <c r="D3984" s="136"/>
      <c r="E3984" s="136"/>
      <c r="F3984" s="136"/>
      <c r="G3984" s="136"/>
      <c r="H3984" s="136"/>
      <c r="I3984"/>
      <c r="J3984"/>
      <c r="K3984"/>
      <c r="L3984" s="135" t="e">
        <f t="shared" si="124"/>
        <v>#N/A</v>
      </c>
      <c r="M3984" s="131" t="e">
        <f t="shared" si="125"/>
        <v>#N/A</v>
      </c>
    </row>
    <row r="3985" spans="1:13" ht="15" x14ac:dyDescent="0.25">
      <c r="A3985" s="136"/>
      <c r="B3985" s="136"/>
      <c r="C3985" s="136"/>
      <c r="D3985" s="136"/>
      <c r="E3985" s="136"/>
      <c r="F3985" s="136"/>
      <c r="G3985" s="136"/>
      <c r="H3985" s="136"/>
      <c r="I3985"/>
      <c r="J3985"/>
      <c r="K3985"/>
      <c r="L3985" s="135" t="e">
        <f t="shared" si="124"/>
        <v>#N/A</v>
      </c>
      <c r="M3985" s="131" t="e">
        <f t="shared" si="125"/>
        <v>#N/A</v>
      </c>
    </row>
    <row r="3986" spans="1:13" ht="15" x14ac:dyDescent="0.25">
      <c r="A3986" s="136"/>
      <c r="B3986" s="136"/>
      <c r="C3986" s="136"/>
      <c r="D3986" s="136"/>
      <c r="E3986" s="136"/>
      <c r="F3986" s="136"/>
      <c r="G3986" s="136"/>
      <c r="H3986" s="136"/>
      <c r="I3986"/>
      <c r="J3986"/>
      <c r="K3986"/>
      <c r="L3986" s="135" t="e">
        <f t="shared" si="124"/>
        <v>#N/A</v>
      </c>
      <c r="M3986" s="131" t="e">
        <f t="shared" si="125"/>
        <v>#N/A</v>
      </c>
    </row>
    <row r="3987" spans="1:13" ht="15" x14ac:dyDescent="0.25">
      <c r="A3987" s="136"/>
      <c r="B3987" s="136"/>
      <c r="C3987" s="136"/>
      <c r="D3987" s="136"/>
      <c r="E3987" s="136"/>
      <c r="F3987" s="136"/>
      <c r="G3987" s="136"/>
      <c r="H3987" s="136"/>
      <c r="I3987"/>
      <c r="J3987"/>
      <c r="K3987"/>
      <c r="L3987" s="135" t="e">
        <f t="shared" si="124"/>
        <v>#N/A</v>
      </c>
      <c r="M3987" s="131" t="e">
        <f t="shared" si="125"/>
        <v>#N/A</v>
      </c>
    </row>
    <row r="3988" spans="1:13" ht="15" x14ac:dyDescent="0.25">
      <c r="A3988" s="136"/>
      <c r="B3988" s="136"/>
      <c r="C3988" s="136"/>
      <c r="D3988" s="136"/>
      <c r="E3988" s="136"/>
      <c r="F3988" s="136"/>
      <c r="G3988" s="136"/>
      <c r="H3988" s="136"/>
      <c r="I3988"/>
      <c r="J3988"/>
      <c r="K3988"/>
      <c r="L3988" s="135" t="e">
        <f t="shared" si="124"/>
        <v>#N/A</v>
      </c>
      <c r="M3988" s="131" t="e">
        <f t="shared" si="125"/>
        <v>#N/A</v>
      </c>
    </row>
    <row r="3989" spans="1:13" ht="15" x14ac:dyDescent="0.25">
      <c r="A3989" s="136"/>
      <c r="B3989" s="136"/>
      <c r="C3989" s="136"/>
      <c r="D3989" s="136"/>
      <c r="E3989" s="136"/>
      <c r="F3989" s="136"/>
      <c r="G3989" s="136"/>
      <c r="H3989" s="136"/>
      <c r="I3989"/>
      <c r="J3989"/>
      <c r="K3989"/>
      <c r="L3989" s="135" t="e">
        <f t="shared" si="124"/>
        <v>#N/A</v>
      </c>
      <c r="M3989" s="131" t="e">
        <f t="shared" si="125"/>
        <v>#N/A</v>
      </c>
    </row>
    <row r="3990" spans="1:13" ht="15" x14ac:dyDescent="0.25">
      <c r="A3990" s="136"/>
      <c r="B3990" s="136"/>
      <c r="C3990" s="136"/>
      <c r="D3990" s="136"/>
      <c r="E3990" s="136"/>
      <c r="F3990" s="136"/>
      <c r="G3990" s="136"/>
      <c r="H3990" s="136"/>
      <c r="I3990"/>
      <c r="J3990"/>
      <c r="K3990"/>
      <c r="L3990" s="135" t="e">
        <f t="shared" si="124"/>
        <v>#N/A</v>
      </c>
      <c r="M3990" s="131" t="e">
        <f t="shared" si="125"/>
        <v>#N/A</v>
      </c>
    </row>
    <row r="3991" spans="1:13" ht="15" x14ac:dyDescent="0.25">
      <c r="A3991" s="136"/>
      <c r="B3991" s="136"/>
      <c r="C3991" s="136"/>
      <c r="D3991" s="136"/>
      <c r="E3991" s="136"/>
      <c r="F3991" s="136"/>
      <c r="G3991" s="136"/>
      <c r="H3991" s="136"/>
      <c r="I3991"/>
      <c r="J3991"/>
      <c r="K3991"/>
      <c r="L3991" s="135" t="e">
        <f t="shared" si="124"/>
        <v>#N/A</v>
      </c>
      <c r="M3991" s="131" t="e">
        <f t="shared" si="125"/>
        <v>#N/A</v>
      </c>
    </row>
    <row r="3992" spans="1:13" ht="15" x14ac:dyDescent="0.25">
      <c r="A3992" s="136"/>
      <c r="B3992" s="136"/>
      <c r="C3992" s="136"/>
      <c r="D3992" s="136"/>
      <c r="E3992" s="136"/>
      <c r="F3992" s="136"/>
      <c r="G3992" s="136"/>
      <c r="H3992" s="136"/>
      <c r="I3992"/>
      <c r="J3992"/>
      <c r="K3992"/>
      <c r="L3992" s="135" t="e">
        <f t="shared" si="124"/>
        <v>#N/A</v>
      </c>
      <c r="M3992" s="131" t="e">
        <f t="shared" si="125"/>
        <v>#N/A</v>
      </c>
    </row>
    <row r="3993" spans="1:13" ht="15" x14ac:dyDescent="0.25">
      <c r="A3993" s="136"/>
      <c r="B3993" s="136"/>
      <c r="C3993" s="136"/>
      <c r="D3993" s="136"/>
      <c r="E3993" s="136"/>
      <c r="F3993" s="136"/>
      <c r="G3993" s="136"/>
      <c r="H3993" s="136"/>
      <c r="I3993"/>
      <c r="J3993"/>
      <c r="K3993"/>
      <c r="L3993" s="135" t="e">
        <f t="shared" si="124"/>
        <v>#N/A</v>
      </c>
      <c r="M3993" s="131" t="e">
        <f t="shared" si="125"/>
        <v>#N/A</v>
      </c>
    </row>
    <row r="3994" spans="1:13" ht="15" x14ac:dyDescent="0.25">
      <c r="A3994" s="136"/>
      <c r="B3994" s="136"/>
      <c r="C3994" s="136"/>
      <c r="D3994" s="136"/>
      <c r="E3994" s="136"/>
      <c r="F3994" s="136"/>
      <c r="G3994" s="136"/>
      <c r="H3994" s="136"/>
      <c r="I3994"/>
      <c r="J3994"/>
      <c r="K3994"/>
      <c r="L3994" s="135" t="e">
        <f t="shared" si="124"/>
        <v>#N/A</v>
      </c>
      <c r="M3994" s="131" t="e">
        <f t="shared" si="125"/>
        <v>#N/A</v>
      </c>
    </row>
    <row r="3995" spans="1:13" ht="15" x14ac:dyDescent="0.25">
      <c r="A3995" s="136"/>
      <c r="B3995" s="136"/>
      <c r="C3995" s="136"/>
      <c r="D3995" s="136"/>
      <c r="E3995" s="136"/>
      <c r="F3995" s="136"/>
      <c r="G3995" s="136"/>
      <c r="H3995" s="136"/>
      <c r="I3995"/>
      <c r="J3995"/>
      <c r="K3995"/>
      <c r="L3995" s="135" t="e">
        <f t="shared" si="124"/>
        <v>#N/A</v>
      </c>
      <c r="M3995" s="131" t="e">
        <f t="shared" si="125"/>
        <v>#N/A</v>
      </c>
    </row>
    <row r="3996" spans="1:13" ht="15" x14ac:dyDescent="0.25">
      <c r="A3996" s="136"/>
      <c r="B3996" s="136"/>
      <c r="C3996" s="136"/>
      <c r="D3996" s="136"/>
      <c r="E3996" s="136"/>
      <c r="F3996" s="136"/>
      <c r="G3996" s="136"/>
      <c r="H3996" s="136"/>
      <c r="I3996"/>
      <c r="J3996"/>
      <c r="K3996"/>
      <c r="L3996" s="135" t="e">
        <f t="shared" si="124"/>
        <v>#N/A</v>
      </c>
      <c r="M3996" s="131" t="e">
        <f t="shared" si="125"/>
        <v>#N/A</v>
      </c>
    </row>
    <row r="3997" spans="1:13" ht="15" x14ac:dyDescent="0.25">
      <c r="A3997" s="136"/>
      <c r="B3997" s="136"/>
      <c r="C3997" s="136"/>
      <c r="D3997" s="136"/>
      <c r="E3997" s="136"/>
      <c r="F3997" s="136"/>
      <c r="G3997" s="136"/>
      <c r="H3997" s="136"/>
      <c r="I3997"/>
      <c r="J3997"/>
      <c r="K3997"/>
      <c r="L3997" s="135" t="e">
        <f t="shared" si="124"/>
        <v>#N/A</v>
      </c>
      <c r="M3997" s="131" t="e">
        <f t="shared" si="125"/>
        <v>#N/A</v>
      </c>
    </row>
    <row r="3998" spans="1:13" ht="15" x14ac:dyDescent="0.25">
      <c r="A3998" s="136"/>
      <c r="B3998" s="136"/>
      <c r="C3998" s="136"/>
      <c r="D3998" s="136"/>
      <c r="E3998" s="136"/>
      <c r="F3998" s="136"/>
      <c r="G3998" s="136"/>
      <c r="H3998" s="136"/>
      <c r="I3998"/>
      <c r="J3998"/>
      <c r="K3998"/>
      <c r="L3998" s="135" t="e">
        <f t="shared" si="124"/>
        <v>#N/A</v>
      </c>
      <c r="M3998" s="131" t="e">
        <f t="shared" si="125"/>
        <v>#N/A</v>
      </c>
    </row>
    <row r="3999" spans="1:13" ht="15" x14ac:dyDescent="0.25">
      <c r="A3999" s="136"/>
      <c r="B3999" s="136"/>
      <c r="C3999" s="136"/>
      <c r="D3999" s="136"/>
      <c r="E3999" s="136"/>
      <c r="F3999" s="136"/>
      <c r="G3999" s="136"/>
      <c r="H3999" s="136"/>
      <c r="I3999"/>
      <c r="J3999"/>
      <c r="K3999"/>
      <c r="L3999" s="135" t="e">
        <f t="shared" si="124"/>
        <v>#N/A</v>
      </c>
      <c r="M3999" s="131" t="e">
        <f t="shared" si="125"/>
        <v>#N/A</v>
      </c>
    </row>
    <row r="4000" spans="1:13" ht="15" x14ac:dyDescent="0.25">
      <c r="A4000" s="136"/>
      <c r="B4000" s="136"/>
      <c r="C4000" s="136"/>
      <c r="D4000" s="136"/>
      <c r="E4000" s="136"/>
      <c r="F4000" s="136"/>
      <c r="G4000" s="136"/>
      <c r="H4000" s="136"/>
      <c r="I4000"/>
      <c r="J4000"/>
      <c r="K4000"/>
      <c r="L4000" s="135" t="e">
        <f t="shared" si="124"/>
        <v>#N/A</v>
      </c>
      <c r="M4000" s="131" t="e">
        <f t="shared" si="125"/>
        <v>#N/A</v>
      </c>
    </row>
    <row r="4001" spans="1:13" ht="15" x14ac:dyDescent="0.25">
      <c r="A4001" s="136"/>
      <c r="B4001" s="136"/>
      <c r="C4001" s="136"/>
      <c r="D4001" s="136"/>
      <c r="E4001" s="136"/>
      <c r="F4001" s="136"/>
      <c r="G4001" s="136"/>
      <c r="H4001" s="136"/>
      <c r="I4001"/>
      <c r="J4001"/>
      <c r="K4001"/>
      <c r="L4001" s="135" t="e">
        <f t="shared" si="124"/>
        <v>#N/A</v>
      </c>
      <c r="M4001" s="131" t="e">
        <f t="shared" si="125"/>
        <v>#N/A</v>
      </c>
    </row>
    <row r="4002" spans="1:13" ht="15" x14ac:dyDescent="0.25">
      <c r="A4002" s="136"/>
      <c r="B4002" s="136"/>
      <c r="C4002" s="136"/>
      <c r="D4002" s="136"/>
      <c r="E4002" s="136"/>
      <c r="F4002" s="136"/>
      <c r="G4002" s="136"/>
      <c r="H4002" s="136"/>
      <c r="I4002"/>
      <c r="J4002"/>
      <c r="K4002"/>
      <c r="L4002" s="135" t="e">
        <f t="shared" si="124"/>
        <v>#N/A</v>
      </c>
      <c r="M4002" s="131" t="e">
        <f t="shared" si="125"/>
        <v>#N/A</v>
      </c>
    </row>
    <row r="4003" spans="1:13" ht="15" x14ac:dyDescent="0.25">
      <c r="A4003" s="136"/>
      <c r="B4003" s="136"/>
      <c r="C4003" s="136"/>
      <c r="D4003" s="136"/>
      <c r="E4003" s="136"/>
      <c r="F4003" s="136"/>
      <c r="G4003" s="136"/>
      <c r="H4003" s="136"/>
      <c r="I4003"/>
      <c r="J4003"/>
      <c r="K4003"/>
      <c r="L4003" s="135" t="e">
        <f t="shared" si="124"/>
        <v>#N/A</v>
      </c>
      <c r="M4003" s="131" t="e">
        <f t="shared" si="125"/>
        <v>#N/A</v>
      </c>
    </row>
    <row r="4004" spans="1:13" ht="15" x14ac:dyDescent="0.25">
      <c r="A4004" s="136"/>
      <c r="B4004" s="136"/>
      <c r="C4004" s="136"/>
      <c r="D4004" s="136"/>
      <c r="E4004" s="136"/>
      <c r="F4004" s="136"/>
      <c r="G4004" s="136"/>
      <c r="H4004" s="136"/>
      <c r="I4004"/>
      <c r="J4004"/>
      <c r="K4004"/>
      <c r="L4004" s="135" t="e">
        <f t="shared" si="124"/>
        <v>#N/A</v>
      </c>
      <c r="M4004" s="131" t="e">
        <f t="shared" si="125"/>
        <v>#N/A</v>
      </c>
    </row>
    <row r="4005" spans="1:13" ht="15" x14ac:dyDescent="0.25">
      <c r="A4005" s="136"/>
      <c r="B4005" s="136"/>
      <c r="C4005" s="136"/>
      <c r="D4005" s="136"/>
      <c r="E4005" s="136"/>
      <c r="F4005" s="136"/>
      <c r="G4005" s="136"/>
      <c r="H4005" s="136"/>
      <c r="I4005"/>
      <c r="J4005"/>
      <c r="K4005"/>
      <c r="L4005" s="135" t="e">
        <f t="shared" si="124"/>
        <v>#N/A</v>
      </c>
      <c r="M4005" s="131" t="e">
        <f t="shared" si="125"/>
        <v>#N/A</v>
      </c>
    </row>
    <row r="4006" spans="1:13" ht="15" x14ac:dyDescent="0.25">
      <c r="A4006" s="136"/>
      <c r="B4006" s="136"/>
      <c r="C4006" s="136"/>
      <c r="D4006" s="136"/>
      <c r="E4006" s="136"/>
      <c r="F4006" s="136"/>
      <c r="G4006" s="136"/>
      <c r="H4006" s="136"/>
      <c r="I4006"/>
      <c r="J4006"/>
      <c r="K4006"/>
      <c r="L4006" s="135" t="e">
        <f t="shared" si="124"/>
        <v>#N/A</v>
      </c>
      <c r="M4006" s="131" t="e">
        <f t="shared" si="125"/>
        <v>#N/A</v>
      </c>
    </row>
    <row r="4007" spans="1:13" ht="15" x14ac:dyDescent="0.25">
      <c r="A4007" s="136"/>
      <c r="B4007" s="136"/>
      <c r="C4007" s="136"/>
      <c r="D4007" s="136"/>
      <c r="E4007" s="136"/>
      <c r="F4007" s="136"/>
      <c r="G4007" s="136"/>
      <c r="H4007" s="136"/>
      <c r="I4007"/>
      <c r="J4007"/>
      <c r="K4007"/>
      <c r="L4007" s="135" t="e">
        <f t="shared" si="124"/>
        <v>#N/A</v>
      </c>
      <c r="M4007" s="131" t="e">
        <f t="shared" si="125"/>
        <v>#N/A</v>
      </c>
    </row>
    <row r="4008" spans="1:13" ht="15" x14ac:dyDescent="0.25">
      <c r="A4008" s="136"/>
      <c r="B4008" s="136"/>
      <c r="C4008" s="136"/>
      <c r="D4008" s="136"/>
      <c r="E4008" s="136"/>
      <c r="F4008" s="136"/>
      <c r="G4008" s="136"/>
      <c r="H4008" s="136"/>
      <c r="I4008"/>
      <c r="J4008"/>
      <c r="K4008"/>
      <c r="L4008" s="135" t="e">
        <f t="shared" si="124"/>
        <v>#N/A</v>
      </c>
      <c r="M4008" s="131" t="e">
        <f t="shared" si="125"/>
        <v>#N/A</v>
      </c>
    </row>
    <row r="4009" spans="1:13" ht="15" x14ac:dyDescent="0.25">
      <c r="A4009" s="136"/>
      <c r="B4009" s="136"/>
      <c r="C4009" s="136"/>
      <c r="D4009" s="136"/>
      <c r="E4009" s="136"/>
      <c r="F4009" s="136"/>
      <c r="G4009" s="136"/>
      <c r="H4009" s="136"/>
      <c r="I4009"/>
      <c r="J4009"/>
      <c r="K4009"/>
      <c r="L4009" s="135" t="e">
        <f t="shared" si="124"/>
        <v>#N/A</v>
      </c>
      <c r="M4009" s="131" t="e">
        <f t="shared" si="125"/>
        <v>#N/A</v>
      </c>
    </row>
    <row r="4010" spans="1:13" ht="15" x14ac:dyDescent="0.25">
      <c r="A4010" s="136"/>
      <c r="B4010" s="136"/>
      <c r="C4010" s="136"/>
      <c r="D4010" s="136"/>
      <c r="E4010" s="136"/>
      <c r="F4010" s="136"/>
      <c r="G4010" s="136"/>
      <c r="H4010" s="136"/>
      <c r="I4010"/>
      <c r="J4010"/>
      <c r="K4010"/>
      <c r="L4010" s="135" t="e">
        <f t="shared" si="124"/>
        <v>#N/A</v>
      </c>
      <c r="M4010" s="131" t="e">
        <f t="shared" si="125"/>
        <v>#N/A</v>
      </c>
    </row>
    <row r="4011" spans="1:13" ht="15" x14ac:dyDescent="0.25">
      <c r="A4011" s="136"/>
      <c r="B4011" s="136"/>
      <c r="C4011" s="136"/>
      <c r="D4011" s="136"/>
      <c r="E4011" s="136"/>
      <c r="F4011" s="136"/>
      <c r="G4011" s="136"/>
      <c r="H4011" s="136"/>
      <c r="I4011"/>
      <c r="J4011"/>
      <c r="K4011"/>
      <c r="L4011" s="135" t="e">
        <f t="shared" si="124"/>
        <v>#N/A</v>
      </c>
      <c r="M4011" s="131" t="e">
        <f t="shared" si="125"/>
        <v>#N/A</v>
      </c>
    </row>
    <row r="4012" spans="1:13" ht="15" x14ac:dyDescent="0.25">
      <c r="A4012" s="136"/>
      <c r="B4012" s="136"/>
      <c r="C4012" s="136"/>
      <c r="D4012" s="136"/>
      <c r="E4012" s="136"/>
      <c r="F4012" s="136"/>
      <c r="G4012" s="136"/>
      <c r="H4012" s="136"/>
      <c r="I4012"/>
      <c r="J4012"/>
      <c r="K4012"/>
      <c r="L4012" s="135" t="e">
        <f t="shared" si="124"/>
        <v>#N/A</v>
      </c>
      <c r="M4012" s="131" t="e">
        <f t="shared" si="125"/>
        <v>#N/A</v>
      </c>
    </row>
    <row r="4013" spans="1:13" ht="15" x14ac:dyDescent="0.25">
      <c r="A4013" s="136"/>
      <c r="B4013" s="136"/>
      <c r="C4013" s="136"/>
      <c r="D4013" s="136"/>
      <c r="E4013" s="136"/>
      <c r="F4013" s="136"/>
      <c r="G4013" s="136"/>
      <c r="H4013" s="136"/>
      <c r="I4013"/>
      <c r="J4013"/>
      <c r="K4013"/>
      <c r="L4013" s="135" t="e">
        <f t="shared" si="124"/>
        <v>#N/A</v>
      </c>
      <c r="M4013" s="131" t="e">
        <f t="shared" si="125"/>
        <v>#N/A</v>
      </c>
    </row>
    <row r="4014" spans="1:13" ht="15" x14ac:dyDescent="0.25">
      <c r="A4014" s="136"/>
      <c r="B4014" s="136"/>
      <c r="C4014" s="136"/>
      <c r="D4014" s="136"/>
      <c r="E4014" s="136"/>
      <c r="F4014" s="136"/>
      <c r="G4014" s="136"/>
      <c r="H4014" s="136"/>
      <c r="I4014"/>
      <c r="J4014"/>
      <c r="K4014"/>
      <c r="L4014" s="135" t="e">
        <f t="shared" si="124"/>
        <v>#N/A</v>
      </c>
      <c r="M4014" s="131" t="e">
        <f t="shared" si="125"/>
        <v>#N/A</v>
      </c>
    </row>
    <row r="4015" spans="1:13" ht="15" x14ac:dyDescent="0.25">
      <c r="A4015" s="136"/>
      <c r="B4015" s="136"/>
      <c r="C4015" s="136"/>
      <c r="D4015" s="136"/>
      <c r="E4015" s="136"/>
      <c r="F4015" s="136"/>
      <c r="G4015" s="136"/>
      <c r="H4015" s="136"/>
      <c r="I4015"/>
      <c r="J4015"/>
      <c r="K4015"/>
      <c r="L4015" s="135" t="e">
        <f t="shared" si="124"/>
        <v>#N/A</v>
      </c>
      <c r="M4015" s="131" t="e">
        <f t="shared" si="125"/>
        <v>#N/A</v>
      </c>
    </row>
    <row r="4016" spans="1:13" ht="15" x14ac:dyDescent="0.25">
      <c r="A4016" s="136"/>
      <c r="B4016" s="136"/>
      <c r="C4016" s="136"/>
      <c r="D4016" s="136"/>
      <c r="E4016" s="136"/>
      <c r="F4016" s="136"/>
      <c r="G4016" s="136"/>
      <c r="H4016" s="136"/>
      <c r="I4016"/>
      <c r="J4016"/>
      <c r="K4016"/>
      <c r="L4016" s="135" t="e">
        <f t="shared" si="124"/>
        <v>#N/A</v>
      </c>
      <c r="M4016" s="131" t="e">
        <f t="shared" si="125"/>
        <v>#N/A</v>
      </c>
    </row>
    <row r="4017" spans="1:13" ht="15" x14ac:dyDescent="0.25">
      <c r="A4017" s="136"/>
      <c r="B4017" s="136"/>
      <c r="C4017" s="136"/>
      <c r="D4017" s="136"/>
      <c r="E4017" s="136"/>
      <c r="F4017" s="136"/>
      <c r="G4017" s="136"/>
      <c r="H4017" s="136"/>
      <c r="I4017"/>
      <c r="J4017"/>
      <c r="K4017"/>
      <c r="L4017" s="135" t="e">
        <f t="shared" si="124"/>
        <v>#N/A</v>
      </c>
      <c r="M4017" s="131" t="e">
        <f t="shared" si="125"/>
        <v>#N/A</v>
      </c>
    </row>
    <row r="4018" spans="1:13" ht="15" x14ac:dyDescent="0.25">
      <c r="A4018" s="136"/>
      <c r="B4018" s="136"/>
      <c r="C4018" s="136"/>
      <c r="D4018" s="136"/>
      <c r="E4018" s="136"/>
      <c r="F4018" s="136"/>
      <c r="G4018" s="136"/>
      <c r="H4018" s="136"/>
      <c r="I4018"/>
      <c r="J4018"/>
      <c r="K4018"/>
      <c r="L4018" s="135" t="e">
        <f t="shared" si="124"/>
        <v>#N/A</v>
      </c>
      <c r="M4018" s="131" t="e">
        <f t="shared" si="125"/>
        <v>#N/A</v>
      </c>
    </row>
    <row r="4019" spans="1:13" ht="15" x14ac:dyDescent="0.25">
      <c r="A4019" s="136"/>
      <c r="B4019" s="136"/>
      <c r="C4019" s="136"/>
      <c r="D4019" s="136"/>
      <c r="E4019" s="136"/>
      <c r="F4019" s="136"/>
      <c r="G4019" s="136"/>
      <c r="H4019" s="136"/>
      <c r="I4019"/>
      <c r="J4019"/>
      <c r="K4019"/>
      <c r="L4019" s="135" t="e">
        <f t="shared" si="124"/>
        <v>#N/A</v>
      </c>
      <c r="M4019" s="131" t="e">
        <f t="shared" si="125"/>
        <v>#N/A</v>
      </c>
    </row>
    <row r="4020" spans="1:13" ht="15" x14ac:dyDescent="0.25">
      <c r="A4020" s="136"/>
      <c r="B4020" s="136"/>
      <c r="C4020" s="136"/>
      <c r="D4020" s="136"/>
      <c r="E4020" s="136"/>
      <c r="F4020" s="136"/>
      <c r="G4020" s="136"/>
      <c r="H4020" s="136"/>
      <c r="I4020"/>
      <c r="J4020"/>
      <c r="K4020"/>
      <c r="L4020" s="135" t="e">
        <f t="shared" si="124"/>
        <v>#N/A</v>
      </c>
      <c r="M4020" s="131" t="e">
        <f t="shared" si="125"/>
        <v>#N/A</v>
      </c>
    </row>
    <row r="4021" spans="1:13" ht="15" x14ac:dyDescent="0.25">
      <c r="A4021" s="136"/>
      <c r="B4021" s="136"/>
      <c r="C4021" s="136"/>
      <c r="D4021" s="136"/>
      <c r="E4021" s="136"/>
      <c r="F4021" s="136"/>
      <c r="G4021" s="136"/>
      <c r="H4021" s="136"/>
      <c r="I4021"/>
      <c r="J4021"/>
      <c r="K4021"/>
      <c r="L4021" s="135" t="e">
        <f t="shared" si="124"/>
        <v>#N/A</v>
      </c>
      <c r="M4021" s="131" t="e">
        <f t="shared" si="125"/>
        <v>#N/A</v>
      </c>
    </row>
    <row r="4022" spans="1:13" ht="15" x14ac:dyDescent="0.25">
      <c r="A4022" s="136"/>
      <c r="B4022" s="136"/>
      <c r="C4022" s="136"/>
      <c r="D4022" s="136"/>
      <c r="E4022" s="136"/>
      <c r="F4022" s="136"/>
      <c r="G4022" s="136"/>
      <c r="H4022" s="136"/>
      <c r="I4022"/>
      <c r="J4022"/>
      <c r="K4022"/>
      <c r="L4022" s="135" t="e">
        <f t="shared" si="124"/>
        <v>#N/A</v>
      </c>
      <c r="M4022" s="131" t="e">
        <f t="shared" si="125"/>
        <v>#N/A</v>
      </c>
    </row>
    <row r="4023" spans="1:13" ht="15" x14ac:dyDescent="0.25">
      <c r="A4023" s="136"/>
      <c r="B4023" s="136"/>
      <c r="C4023" s="136"/>
      <c r="D4023" s="136"/>
      <c r="E4023" s="136"/>
      <c r="F4023" s="136"/>
      <c r="G4023" s="136"/>
      <c r="H4023" s="136"/>
      <c r="I4023"/>
      <c r="J4023"/>
      <c r="K4023"/>
      <c r="L4023" s="135" t="e">
        <f t="shared" si="124"/>
        <v>#N/A</v>
      </c>
      <c r="M4023" s="131" t="e">
        <f t="shared" si="125"/>
        <v>#N/A</v>
      </c>
    </row>
    <row r="4024" spans="1:13" ht="15" x14ac:dyDescent="0.25">
      <c r="A4024" s="136"/>
      <c r="B4024" s="136"/>
      <c r="C4024" s="136"/>
      <c r="D4024" s="136"/>
      <c r="E4024" s="136"/>
      <c r="F4024" s="136"/>
      <c r="G4024" s="136"/>
      <c r="H4024" s="136"/>
      <c r="I4024"/>
      <c r="J4024"/>
      <c r="K4024"/>
      <c r="L4024" s="135" t="e">
        <f t="shared" si="124"/>
        <v>#N/A</v>
      </c>
      <c r="M4024" s="131" t="e">
        <f t="shared" si="125"/>
        <v>#N/A</v>
      </c>
    </row>
    <row r="4025" spans="1:13" ht="15" x14ac:dyDescent="0.25">
      <c r="A4025" s="136"/>
      <c r="B4025" s="136"/>
      <c r="C4025" s="136"/>
      <c r="D4025" s="136"/>
      <c r="E4025" s="136"/>
      <c r="F4025" s="136"/>
      <c r="G4025" s="136"/>
      <c r="H4025" s="136"/>
      <c r="I4025"/>
      <c r="J4025"/>
      <c r="K4025"/>
    </row>
    <row r="4026" spans="1:13" ht="15" x14ac:dyDescent="0.25">
      <c r="A4026" s="136"/>
      <c r="B4026" s="136"/>
      <c r="C4026" s="136"/>
      <c r="D4026" s="136"/>
      <c r="E4026" s="136"/>
      <c r="F4026" s="136"/>
      <c r="G4026" s="136"/>
      <c r="H4026" s="136"/>
      <c r="I4026"/>
      <c r="J4026"/>
      <c r="K4026"/>
    </row>
    <row r="4027" spans="1:13" ht="15" x14ac:dyDescent="0.25">
      <c r="A4027" s="136"/>
      <c r="B4027" s="136"/>
      <c r="C4027" s="136"/>
      <c r="D4027" s="136"/>
      <c r="E4027" s="136"/>
      <c r="F4027" s="136"/>
      <c r="G4027" s="136"/>
      <c r="H4027" s="136"/>
      <c r="I4027"/>
      <c r="J4027"/>
      <c r="K4027"/>
    </row>
    <row r="4028" spans="1:13" ht="15" x14ac:dyDescent="0.25">
      <c r="A4028" s="136"/>
      <c r="B4028" s="136"/>
      <c r="C4028" s="136"/>
      <c r="D4028" s="136"/>
      <c r="E4028" s="136"/>
      <c r="F4028" s="136"/>
      <c r="G4028" s="136"/>
      <c r="H4028" s="136"/>
      <c r="I4028"/>
      <c r="J4028"/>
    </row>
  </sheetData>
  <pageMargins left="0.75" right="0.7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C989-D3D9-40D3-8364-45AA2910E661}">
  <sheetPr>
    <tabColor rgb="FF7030A0"/>
  </sheetPr>
  <dimension ref="A1:O3628"/>
  <sheetViews>
    <sheetView topLeftCell="C7" zoomScale="80" zoomScaleNormal="80" workbookViewId="0">
      <selection activeCell="O45" sqref="O45"/>
    </sheetView>
  </sheetViews>
  <sheetFormatPr defaultColWidth="9.140625" defaultRowHeight="15" x14ac:dyDescent="0.25"/>
  <cols>
    <col min="1" max="1" width="26.7109375" style="99" bestFit="1" customWidth="1"/>
    <col min="2" max="2" width="37.7109375" style="99" bestFit="1" customWidth="1"/>
    <col min="3" max="3" width="8.85546875" style="99" bestFit="1" customWidth="1"/>
    <col min="4" max="4" width="40.42578125" style="99" bestFit="1" customWidth="1"/>
    <col min="5" max="5" width="26.7109375" style="99" bestFit="1" customWidth="1"/>
    <col min="6" max="6" width="34.5703125" style="99" bestFit="1" customWidth="1"/>
    <col min="7" max="7" width="26.7109375" style="99" bestFit="1" customWidth="1"/>
    <col min="8" max="8" width="37.7109375" style="99" bestFit="1" customWidth="1"/>
    <col min="9" max="9" width="26.7109375" style="99" bestFit="1" customWidth="1"/>
    <col min="10" max="10" width="37.85546875" style="99" bestFit="1" customWidth="1"/>
    <col min="11" max="11" width="6.7109375" style="99" bestFit="1" customWidth="1"/>
    <col min="12" max="13" width="9.140625" style="99"/>
    <col min="14" max="14" width="37.85546875" style="102" bestFit="1" customWidth="1"/>
    <col min="15" max="15" width="19.140625" style="102" bestFit="1" customWidth="1"/>
    <col min="16" max="16384" width="9.140625" style="99"/>
  </cols>
  <sheetData>
    <row r="1" spans="1:15" x14ac:dyDescent="0.25">
      <c r="A1" s="98" t="s">
        <v>528</v>
      </c>
      <c r="B1" s="98" t="s">
        <v>527</v>
      </c>
      <c r="C1" s="98" t="s">
        <v>530</v>
      </c>
      <c r="D1" s="98" t="s">
        <v>531</v>
      </c>
      <c r="E1" s="98" t="s">
        <v>522</v>
      </c>
      <c r="F1" s="98" t="s">
        <v>523</v>
      </c>
      <c r="G1" s="98" t="s">
        <v>524</v>
      </c>
      <c r="H1" s="98" t="s">
        <v>525</v>
      </c>
      <c r="I1" s="98" t="s">
        <v>526</v>
      </c>
      <c r="J1" s="98" t="s">
        <v>529</v>
      </c>
      <c r="K1" s="98" t="s">
        <v>532</v>
      </c>
      <c r="N1" s="102" t="s">
        <v>100</v>
      </c>
      <c r="O1" s="102" t="s">
        <v>8178</v>
      </c>
    </row>
    <row r="2" spans="1:15" x14ac:dyDescent="0.25">
      <c r="A2" s="101">
        <v>100000</v>
      </c>
      <c r="B2" s="98" t="s">
        <v>534</v>
      </c>
      <c r="C2" s="98" t="s">
        <v>537</v>
      </c>
      <c r="D2" s="98" t="s">
        <v>534</v>
      </c>
      <c r="E2" s="98" t="s">
        <v>533</v>
      </c>
      <c r="F2" s="98" t="s">
        <v>534</v>
      </c>
      <c r="G2" s="98" t="s">
        <v>535</v>
      </c>
      <c r="H2" s="98" t="s">
        <v>534</v>
      </c>
      <c r="I2" s="98" t="s">
        <v>536</v>
      </c>
      <c r="J2" s="98" t="s">
        <v>534</v>
      </c>
      <c r="K2" s="98" t="s">
        <v>538</v>
      </c>
      <c r="L2" s="99" t="str">
        <f t="shared" ref="L2:L65" si="0">VLOOKUP(H2,$N$2:$O$43,2,FALSE)</f>
        <v>UAdmin</v>
      </c>
      <c r="N2" s="102" t="s">
        <v>6725</v>
      </c>
      <c r="O2" s="102" t="s">
        <v>8159</v>
      </c>
    </row>
    <row r="3" spans="1:15" x14ac:dyDescent="0.25">
      <c r="A3" s="101">
        <v>100000</v>
      </c>
      <c r="B3" s="98" t="s">
        <v>534</v>
      </c>
      <c r="C3" s="98" t="s">
        <v>539</v>
      </c>
      <c r="D3" s="98" t="s">
        <v>540</v>
      </c>
      <c r="E3" s="98" t="s">
        <v>533</v>
      </c>
      <c r="F3" s="98" t="s">
        <v>534</v>
      </c>
      <c r="G3" s="98" t="s">
        <v>535</v>
      </c>
      <c r="H3" s="98" t="s">
        <v>534</v>
      </c>
      <c r="I3" s="98" t="s">
        <v>536</v>
      </c>
      <c r="J3" s="98" t="s">
        <v>534</v>
      </c>
      <c r="K3" s="98" t="s">
        <v>538</v>
      </c>
      <c r="L3" s="99" t="str">
        <f t="shared" si="0"/>
        <v>UAdmin</v>
      </c>
      <c r="N3" s="38" t="s">
        <v>109</v>
      </c>
      <c r="O3" s="38" t="s">
        <v>8159</v>
      </c>
    </row>
    <row r="4" spans="1:15" x14ac:dyDescent="0.25">
      <c r="A4" s="101">
        <v>100000</v>
      </c>
      <c r="B4" s="98" t="s">
        <v>534</v>
      </c>
      <c r="C4" s="98" t="s">
        <v>541</v>
      </c>
      <c r="D4" s="98" t="s">
        <v>542</v>
      </c>
      <c r="E4" s="98" t="s">
        <v>533</v>
      </c>
      <c r="F4" s="98" t="s">
        <v>534</v>
      </c>
      <c r="G4" s="98" t="s">
        <v>535</v>
      </c>
      <c r="H4" s="98" t="s">
        <v>534</v>
      </c>
      <c r="I4" s="98" t="s">
        <v>536</v>
      </c>
      <c r="J4" s="98" t="s">
        <v>534</v>
      </c>
      <c r="K4" s="98" t="s">
        <v>538</v>
      </c>
      <c r="L4" s="99" t="str">
        <f t="shared" si="0"/>
        <v>UAdmin</v>
      </c>
      <c r="N4" s="102" t="s">
        <v>577</v>
      </c>
      <c r="O4" s="102" t="s">
        <v>30</v>
      </c>
    </row>
    <row r="5" spans="1:15" x14ac:dyDescent="0.25">
      <c r="A5" s="101">
        <v>100000</v>
      </c>
      <c r="B5" s="98" t="s">
        <v>534</v>
      </c>
      <c r="C5" s="98" t="s">
        <v>543</v>
      </c>
      <c r="D5" s="98" t="s">
        <v>544</v>
      </c>
      <c r="E5" s="98" t="s">
        <v>533</v>
      </c>
      <c r="F5" s="98" t="s">
        <v>534</v>
      </c>
      <c r="G5" s="98" t="s">
        <v>535</v>
      </c>
      <c r="H5" s="98" t="s">
        <v>534</v>
      </c>
      <c r="I5" s="98" t="s">
        <v>536</v>
      </c>
      <c r="J5" s="98" t="s">
        <v>534</v>
      </c>
      <c r="K5" s="98" t="s">
        <v>545</v>
      </c>
      <c r="L5" s="99" t="str">
        <f t="shared" si="0"/>
        <v>UAdmin</v>
      </c>
      <c r="N5" s="38" t="s">
        <v>534</v>
      </c>
      <c r="O5" s="38" t="s">
        <v>8159</v>
      </c>
    </row>
    <row r="6" spans="1:15" x14ac:dyDescent="0.25">
      <c r="A6" s="101">
        <v>100000</v>
      </c>
      <c r="B6" s="98" t="s">
        <v>534</v>
      </c>
      <c r="C6" s="98" t="s">
        <v>546</v>
      </c>
      <c r="D6" s="98" t="s">
        <v>547</v>
      </c>
      <c r="E6" s="98" t="s">
        <v>533</v>
      </c>
      <c r="F6" s="98" t="s">
        <v>534</v>
      </c>
      <c r="G6" s="98" t="s">
        <v>535</v>
      </c>
      <c r="H6" s="98" t="s">
        <v>534</v>
      </c>
      <c r="I6" s="98" t="s">
        <v>536</v>
      </c>
      <c r="J6" s="98" t="s">
        <v>534</v>
      </c>
      <c r="K6" s="98" t="s">
        <v>545</v>
      </c>
      <c r="L6" s="99" t="str">
        <f t="shared" si="0"/>
        <v>UAdmin</v>
      </c>
      <c r="N6" s="38" t="s">
        <v>17</v>
      </c>
      <c r="O6" s="38" t="s">
        <v>8160</v>
      </c>
    </row>
    <row r="7" spans="1:15" x14ac:dyDescent="0.25">
      <c r="A7" s="101">
        <v>100000</v>
      </c>
      <c r="B7" s="98" t="s">
        <v>534</v>
      </c>
      <c r="C7" s="98" t="s">
        <v>548</v>
      </c>
      <c r="D7" s="98" t="s">
        <v>549</v>
      </c>
      <c r="E7" s="98" t="s">
        <v>533</v>
      </c>
      <c r="F7" s="98" t="s">
        <v>534</v>
      </c>
      <c r="G7" s="98" t="s">
        <v>535</v>
      </c>
      <c r="H7" s="98" t="s">
        <v>534</v>
      </c>
      <c r="I7" s="98" t="s">
        <v>536</v>
      </c>
      <c r="J7" s="98" t="s">
        <v>534</v>
      </c>
      <c r="K7" s="98" t="s">
        <v>545</v>
      </c>
      <c r="L7" s="99" t="str">
        <f t="shared" si="0"/>
        <v>UAdmin</v>
      </c>
      <c r="N7" s="38" t="s">
        <v>19</v>
      </c>
      <c r="O7" s="38" t="s">
        <v>8161</v>
      </c>
    </row>
    <row r="8" spans="1:15" x14ac:dyDescent="0.25">
      <c r="A8" s="101">
        <v>100000</v>
      </c>
      <c r="B8" s="98" t="s">
        <v>534</v>
      </c>
      <c r="C8" s="98" t="s">
        <v>550</v>
      </c>
      <c r="D8" s="98" t="s">
        <v>551</v>
      </c>
      <c r="E8" s="98" t="s">
        <v>533</v>
      </c>
      <c r="F8" s="98" t="s">
        <v>534</v>
      </c>
      <c r="G8" s="98" t="s">
        <v>535</v>
      </c>
      <c r="H8" s="98" t="s">
        <v>534</v>
      </c>
      <c r="I8" s="98" t="s">
        <v>536</v>
      </c>
      <c r="J8" s="98" t="s">
        <v>534</v>
      </c>
      <c r="K8" s="98" t="s">
        <v>538</v>
      </c>
      <c r="L8" s="99" t="str">
        <f t="shared" si="0"/>
        <v>UAdmin</v>
      </c>
      <c r="N8" s="38" t="s">
        <v>18</v>
      </c>
      <c r="O8" s="38" t="s">
        <v>8162</v>
      </c>
    </row>
    <row r="9" spans="1:15" x14ac:dyDescent="0.25">
      <c r="A9" s="101" t="s">
        <v>552</v>
      </c>
      <c r="B9" s="98" t="s">
        <v>534</v>
      </c>
      <c r="C9" s="98"/>
      <c r="D9" s="98"/>
      <c r="E9" s="98" t="s">
        <v>533</v>
      </c>
      <c r="F9" s="98" t="s">
        <v>534</v>
      </c>
      <c r="G9" s="98" t="s">
        <v>535</v>
      </c>
      <c r="H9" s="98" t="s">
        <v>534</v>
      </c>
      <c r="I9" s="98" t="s">
        <v>536</v>
      </c>
      <c r="J9" s="98" t="s">
        <v>553</v>
      </c>
      <c r="K9" s="98"/>
      <c r="L9" s="99" t="str">
        <f t="shared" si="0"/>
        <v>UAdmin</v>
      </c>
      <c r="N9" s="38" t="s">
        <v>50</v>
      </c>
      <c r="O9" s="38" t="s">
        <v>8163</v>
      </c>
    </row>
    <row r="10" spans="1:15" x14ac:dyDescent="0.25">
      <c r="A10" s="101">
        <v>170002</v>
      </c>
      <c r="B10" s="98" t="s">
        <v>534</v>
      </c>
      <c r="C10" s="98" t="s">
        <v>555</v>
      </c>
      <c r="D10" s="98" t="s">
        <v>556</v>
      </c>
      <c r="E10" s="98" t="s">
        <v>533</v>
      </c>
      <c r="F10" s="98" t="s">
        <v>534</v>
      </c>
      <c r="G10" s="98" t="s">
        <v>535</v>
      </c>
      <c r="H10" s="98" t="s">
        <v>534</v>
      </c>
      <c r="I10" s="98" t="s">
        <v>536</v>
      </c>
      <c r="J10" s="98" t="s">
        <v>554</v>
      </c>
      <c r="K10" s="98" t="s">
        <v>557</v>
      </c>
      <c r="L10" s="99" t="str">
        <f t="shared" si="0"/>
        <v>UAdmin</v>
      </c>
      <c r="N10" s="38" t="s">
        <v>49</v>
      </c>
      <c r="O10" s="38" t="s">
        <v>8164</v>
      </c>
    </row>
    <row r="11" spans="1:15" x14ac:dyDescent="0.25">
      <c r="A11" s="101">
        <v>170002</v>
      </c>
      <c r="B11" s="98" t="s">
        <v>534</v>
      </c>
      <c r="C11" s="98" t="s">
        <v>558</v>
      </c>
      <c r="D11" s="98" t="s">
        <v>559</v>
      </c>
      <c r="E11" s="98" t="s">
        <v>533</v>
      </c>
      <c r="F11" s="98" t="s">
        <v>534</v>
      </c>
      <c r="G11" s="98" t="s">
        <v>535</v>
      </c>
      <c r="H11" s="98" t="s">
        <v>534</v>
      </c>
      <c r="I11" s="98" t="s">
        <v>536</v>
      </c>
      <c r="J11" s="98" t="s">
        <v>554</v>
      </c>
      <c r="K11" s="98" t="s">
        <v>538</v>
      </c>
      <c r="L11" s="99" t="str">
        <f t="shared" si="0"/>
        <v>UAdmin</v>
      </c>
      <c r="N11" s="38" t="s">
        <v>8165</v>
      </c>
      <c r="O11" s="38" t="s">
        <v>8166</v>
      </c>
    </row>
    <row r="12" spans="1:15" x14ac:dyDescent="0.25">
      <c r="A12" s="101">
        <v>170002</v>
      </c>
      <c r="B12" s="98" t="s">
        <v>534</v>
      </c>
      <c r="C12" s="98" t="s">
        <v>560</v>
      </c>
      <c r="D12" s="98" t="s">
        <v>561</v>
      </c>
      <c r="E12" s="98" t="s">
        <v>533</v>
      </c>
      <c r="F12" s="98" t="s">
        <v>534</v>
      </c>
      <c r="G12" s="98" t="s">
        <v>535</v>
      </c>
      <c r="H12" s="98" t="s">
        <v>534</v>
      </c>
      <c r="I12" s="98" t="s">
        <v>536</v>
      </c>
      <c r="J12" s="98" t="s">
        <v>554</v>
      </c>
      <c r="K12" s="98" t="s">
        <v>538</v>
      </c>
      <c r="L12" s="99" t="str">
        <f t="shared" si="0"/>
        <v>UAdmin</v>
      </c>
      <c r="N12" s="38" t="s">
        <v>1047</v>
      </c>
      <c r="O12" s="38" t="s">
        <v>8159</v>
      </c>
    </row>
    <row r="13" spans="1:15" x14ac:dyDescent="0.25">
      <c r="A13" s="101">
        <v>170002</v>
      </c>
      <c r="B13" s="98" t="s">
        <v>534</v>
      </c>
      <c r="C13" s="98" t="s">
        <v>562</v>
      </c>
      <c r="D13" s="98" t="s">
        <v>563</v>
      </c>
      <c r="E13" s="98" t="s">
        <v>533</v>
      </c>
      <c r="F13" s="98" t="s">
        <v>534</v>
      </c>
      <c r="G13" s="98" t="s">
        <v>535</v>
      </c>
      <c r="H13" s="98" t="s">
        <v>534</v>
      </c>
      <c r="I13" s="98" t="s">
        <v>536</v>
      </c>
      <c r="J13" s="98" t="s">
        <v>554</v>
      </c>
      <c r="K13" s="98" t="s">
        <v>538</v>
      </c>
      <c r="L13" s="99" t="str">
        <f t="shared" si="0"/>
        <v>UAdmin</v>
      </c>
      <c r="N13" s="38" t="s">
        <v>8167</v>
      </c>
      <c r="O13" s="38" t="s">
        <v>8168</v>
      </c>
    </row>
    <row r="14" spans="1:15" x14ac:dyDescent="0.25">
      <c r="A14" s="101">
        <v>170002</v>
      </c>
      <c r="B14" s="98" t="s">
        <v>534</v>
      </c>
      <c r="C14" s="98" t="s">
        <v>564</v>
      </c>
      <c r="D14" s="98" t="s">
        <v>565</v>
      </c>
      <c r="E14" s="98" t="s">
        <v>533</v>
      </c>
      <c r="F14" s="98" t="s">
        <v>534</v>
      </c>
      <c r="G14" s="98" t="s">
        <v>535</v>
      </c>
      <c r="H14" s="98" t="s">
        <v>534</v>
      </c>
      <c r="I14" s="98" t="s">
        <v>536</v>
      </c>
      <c r="J14" s="98" t="s">
        <v>554</v>
      </c>
      <c r="K14" s="98" t="s">
        <v>545</v>
      </c>
      <c r="L14" s="99" t="str">
        <f t="shared" si="0"/>
        <v>UAdmin</v>
      </c>
      <c r="N14" s="38" t="s">
        <v>47</v>
      </c>
      <c r="O14" s="38" t="s">
        <v>8169</v>
      </c>
    </row>
    <row r="15" spans="1:15" x14ac:dyDescent="0.25">
      <c r="A15" s="101">
        <v>170002</v>
      </c>
      <c r="B15" s="98" t="s">
        <v>534</v>
      </c>
      <c r="C15" s="98" t="s">
        <v>566</v>
      </c>
      <c r="D15" s="98" t="s">
        <v>567</v>
      </c>
      <c r="E15" s="98" t="s">
        <v>533</v>
      </c>
      <c r="F15" s="98" t="s">
        <v>534</v>
      </c>
      <c r="G15" s="98" t="s">
        <v>535</v>
      </c>
      <c r="H15" s="98" t="s">
        <v>534</v>
      </c>
      <c r="I15" s="98" t="s">
        <v>536</v>
      </c>
      <c r="J15" s="98" t="s">
        <v>554</v>
      </c>
      <c r="K15" s="98" t="s">
        <v>545</v>
      </c>
      <c r="L15" s="99" t="str">
        <f t="shared" si="0"/>
        <v>UAdmin</v>
      </c>
      <c r="N15" s="38" t="s">
        <v>7650</v>
      </c>
      <c r="O15" t="s">
        <v>8179</v>
      </c>
    </row>
    <row r="16" spans="1:15" x14ac:dyDescent="0.25">
      <c r="A16" s="101">
        <v>170002</v>
      </c>
      <c r="B16" s="98" t="s">
        <v>534</v>
      </c>
      <c r="C16" s="98" t="s">
        <v>568</v>
      </c>
      <c r="D16" s="98" t="s">
        <v>569</v>
      </c>
      <c r="E16" s="98" t="s">
        <v>533</v>
      </c>
      <c r="F16" s="98" t="s">
        <v>534</v>
      </c>
      <c r="G16" s="98" t="s">
        <v>535</v>
      </c>
      <c r="H16" s="98" t="s">
        <v>534</v>
      </c>
      <c r="I16" s="98" t="s">
        <v>536</v>
      </c>
      <c r="J16" s="98" t="s">
        <v>554</v>
      </c>
      <c r="K16" s="98" t="s">
        <v>545</v>
      </c>
      <c r="L16" s="99" t="str">
        <f t="shared" si="0"/>
        <v>UAdmin</v>
      </c>
      <c r="N16" t="s">
        <v>5277</v>
      </c>
      <c r="O16" t="s">
        <v>43</v>
      </c>
    </row>
    <row r="17" spans="1:15" x14ac:dyDescent="0.25">
      <c r="A17" s="101">
        <v>170002</v>
      </c>
      <c r="B17" s="98" t="s">
        <v>534</v>
      </c>
      <c r="C17" s="98" t="s">
        <v>570</v>
      </c>
      <c r="D17" s="98" t="s">
        <v>571</v>
      </c>
      <c r="E17" s="98" t="s">
        <v>533</v>
      </c>
      <c r="F17" s="98" t="s">
        <v>534</v>
      </c>
      <c r="G17" s="98" t="s">
        <v>535</v>
      </c>
      <c r="H17" s="98" t="s">
        <v>534</v>
      </c>
      <c r="I17" s="98" t="s">
        <v>536</v>
      </c>
      <c r="J17" s="98" t="s">
        <v>554</v>
      </c>
      <c r="K17" s="98" t="s">
        <v>545</v>
      </c>
      <c r="L17" s="99" t="str">
        <f t="shared" si="0"/>
        <v>UAdmin</v>
      </c>
      <c r="N17" s="38" t="s">
        <v>27</v>
      </c>
      <c r="O17" s="38" t="s">
        <v>27</v>
      </c>
    </row>
    <row r="18" spans="1:15" x14ac:dyDescent="0.25">
      <c r="A18" s="101">
        <v>100100</v>
      </c>
      <c r="B18" s="98" t="s">
        <v>573</v>
      </c>
      <c r="C18" s="98" t="s">
        <v>574</v>
      </c>
      <c r="D18" s="98" t="s">
        <v>575</v>
      </c>
      <c r="E18" s="98" t="s">
        <v>533</v>
      </c>
      <c r="F18" s="98" t="s">
        <v>534</v>
      </c>
      <c r="G18" s="98" t="s">
        <v>535</v>
      </c>
      <c r="H18" s="98" t="s">
        <v>534</v>
      </c>
      <c r="I18" s="98" t="s">
        <v>572</v>
      </c>
      <c r="J18" s="98" t="s">
        <v>573</v>
      </c>
      <c r="K18" s="98" t="s">
        <v>538</v>
      </c>
      <c r="L18" s="99" t="str">
        <f t="shared" si="0"/>
        <v>UAdmin</v>
      </c>
      <c r="N18" s="38" t="s">
        <v>8055</v>
      </c>
      <c r="O18" s="38" t="s">
        <v>8170</v>
      </c>
    </row>
    <row r="19" spans="1:15" x14ac:dyDescent="0.25">
      <c r="A19" s="101">
        <v>120000</v>
      </c>
      <c r="B19" s="98" t="s">
        <v>577</v>
      </c>
      <c r="C19" s="98" t="s">
        <v>579</v>
      </c>
      <c r="D19" s="98" t="s">
        <v>580</v>
      </c>
      <c r="E19" s="98" t="s">
        <v>533</v>
      </c>
      <c r="F19" s="98" t="s">
        <v>534</v>
      </c>
      <c r="G19" s="98" t="s">
        <v>576</v>
      </c>
      <c r="H19" s="98" t="s">
        <v>577</v>
      </c>
      <c r="I19" s="98" t="s">
        <v>578</v>
      </c>
      <c r="J19" s="98" t="s">
        <v>577</v>
      </c>
      <c r="K19" s="98" t="s">
        <v>545</v>
      </c>
      <c r="L19" s="99" t="str">
        <f t="shared" si="0"/>
        <v>Athletics</v>
      </c>
      <c r="N19" s="38" t="s">
        <v>7597</v>
      </c>
      <c r="O19" s="38" t="s">
        <v>8159</v>
      </c>
    </row>
    <row r="20" spans="1:15" x14ac:dyDescent="0.25">
      <c r="A20" s="101">
        <v>120000</v>
      </c>
      <c r="B20" s="98" t="s">
        <v>577</v>
      </c>
      <c r="C20" s="98" t="s">
        <v>581</v>
      </c>
      <c r="D20" s="98" t="s">
        <v>582</v>
      </c>
      <c r="E20" s="98" t="s">
        <v>533</v>
      </c>
      <c r="F20" s="98" t="s">
        <v>534</v>
      </c>
      <c r="G20" s="98" t="s">
        <v>576</v>
      </c>
      <c r="H20" s="98" t="s">
        <v>577</v>
      </c>
      <c r="I20" s="98" t="s">
        <v>578</v>
      </c>
      <c r="J20" s="98" t="s">
        <v>577</v>
      </c>
      <c r="K20" s="98" t="s">
        <v>545</v>
      </c>
      <c r="L20" s="99" t="str">
        <f t="shared" si="0"/>
        <v>Athletics</v>
      </c>
      <c r="N20" s="38" t="s">
        <v>6838</v>
      </c>
      <c r="O20" s="38" t="s">
        <v>8171</v>
      </c>
    </row>
    <row r="21" spans="1:15" x14ac:dyDescent="0.25">
      <c r="A21" s="101">
        <v>120000</v>
      </c>
      <c r="B21" s="98" t="s">
        <v>577</v>
      </c>
      <c r="C21" s="98" t="s">
        <v>583</v>
      </c>
      <c r="D21" s="98" t="s">
        <v>584</v>
      </c>
      <c r="E21" s="98" t="s">
        <v>533</v>
      </c>
      <c r="F21" s="98" t="s">
        <v>534</v>
      </c>
      <c r="G21" s="98" t="s">
        <v>576</v>
      </c>
      <c r="H21" s="98" t="s">
        <v>577</v>
      </c>
      <c r="I21" s="98" t="s">
        <v>578</v>
      </c>
      <c r="J21" s="98" t="s">
        <v>577</v>
      </c>
      <c r="K21" s="98" t="s">
        <v>545</v>
      </c>
      <c r="L21" s="99" t="str">
        <f t="shared" si="0"/>
        <v>Athletics</v>
      </c>
      <c r="N21" s="38" t="s">
        <v>20</v>
      </c>
      <c r="O21" s="38" t="s">
        <v>20</v>
      </c>
    </row>
    <row r="22" spans="1:15" x14ac:dyDescent="0.25">
      <c r="A22" s="101">
        <v>120000</v>
      </c>
      <c r="B22" s="98" t="s">
        <v>577</v>
      </c>
      <c r="C22" s="98" t="s">
        <v>585</v>
      </c>
      <c r="D22" s="98" t="s">
        <v>586</v>
      </c>
      <c r="E22" s="98" t="s">
        <v>533</v>
      </c>
      <c r="F22" s="98" t="s">
        <v>534</v>
      </c>
      <c r="G22" s="98" t="s">
        <v>576</v>
      </c>
      <c r="H22" s="98" t="s">
        <v>577</v>
      </c>
      <c r="I22" s="98" t="s">
        <v>578</v>
      </c>
      <c r="J22" s="98" t="s">
        <v>577</v>
      </c>
      <c r="K22" s="98" t="s">
        <v>587</v>
      </c>
      <c r="L22" s="99" t="str">
        <f t="shared" si="0"/>
        <v>Athletics</v>
      </c>
      <c r="N22" s="38" t="s">
        <v>7637</v>
      </c>
      <c r="O22" s="38" t="s">
        <v>8159</v>
      </c>
    </row>
    <row r="23" spans="1:15" x14ac:dyDescent="0.25">
      <c r="A23" s="101">
        <v>120000</v>
      </c>
      <c r="B23" s="98" t="s">
        <v>577</v>
      </c>
      <c r="C23" s="98" t="s">
        <v>588</v>
      </c>
      <c r="D23" s="98" t="s">
        <v>589</v>
      </c>
      <c r="E23" s="98" t="s">
        <v>533</v>
      </c>
      <c r="F23" s="98" t="s">
        <v>534</v>
      </c>
      <c r="G23" s="98" t="s">
        <v>576</v>
      </c>
      <c r="H23" s="98" t="s">
        <v>577</v>
      </c>
      <c r="I23" s="98" t="s">
        <v>578</v>
      </c>
      <c r="J23" s="98" t="s">
        <v>577</v>
      </c>
      <c r="K23" s="98" t="s">
        <v>587</v>
      </c>
      <c r="L23" s="99" t="str">
        <f t="shared" si="0"/>
        <v>Athletics</v>
      </c>
      <c r="N23" s="38" t="s">
        <v>7624</v>
      </c>
      <c r="O23" s="38" t="s">
        <v>8159</v>
      </c>
    </row>
    <row r="24" spans="1:15" x14ac:dyDescent="0.25">
      <c r="A24" s="101">
        <v>120000</v>
      </c>
      <c r="B24" s="98" t="s">
        <v>577</v>
      </c>
      <c r="C24" s="98" t="s">
        <v>590</v>
      </c>
      <c r="D24" s="98" t="s">
        <v>591</v>
      </c>
      <c r="E24" s="98" t="s">
        <v>533</v>
      </c>
      <c r="F24" s="98" t="s">
        <v>534</v>
      </c>
      <c r="G24" s="98" t="s">
        <v>576</v>
      </c>
      <c r="H24" s="98" t="s">
        <v>577</v>
      </c>
      <c r="I24" s="98" t="s">
        <v>578</v>
      </c>
      <c r="J24" s="98" t="s">
        <v>577</v>
      </c>
      <c r="K24" s="98" t="s">
        <v>587</v>
      </c>
      <c r="L24" s="99" t="str">
        <f t="shared" si="0"/>
        <v>Athletics</v>
      </c>
      <c r="N24" s="38" t="s">
        <v>7614</v>
      </c>
      <c r="O24" s="38" t="s">
        <v>8159</v>
      </c>
    </row>
    <row r="25" spans="1:15" x14ac:dyDescent="0.25">
      <c r="A25" s="101">
        <v>120000</v>
      </c>
      <c r="B25" s="98" t="s">
        <v>577</v>
      </c>
      <c r="C25" s="98" t="s">
        <v>592</v>
      </c>
      <c r="D25" s="98" t="s">
        <v>593</v>
      </c>
      <c r="E25" s="98" t="s">
        <v>533</v>
      </c>
      <c r="F25" s="98" t="s">
        <v>534</v>
      </c>
      <c r="G25" s="98" t="s">
        <v>576</v>
      </c>
      <c r="H25" s="98" t="s">
        <v>577</v>
      </c>
      <c r="I25" s="98" t="s">
        <v>578</v>
      </c>
      <c r="J25" s="98" t="s">
        <v>577</v>
      </c>
      <c r="K25" s="98" t="s">
        <v>587</v>
      </c>
      <c r="L25" s="99" t="str">
        <f t="shared" si="0"/>
        <v>Athletics</v>
      </c>
      <c r="N25" s="38" t="s">
        <v>7606</v>
      </c>
      <c r="O25" s="38" t="s">
        <v>8159</v>
      </c>
    </row>
    <row r="26" spans="1:15" x14ac:dyDescent="0.25">
      <c r="A26" s="101">
        <v>120000</v>
      </c>
      <c r="B26" s="98" t="s">
        <v>577</v>
      </c>
      <c r="C26" s="98" t="s">
        <v>594</v>
      </c>
      <c r="D26" s="98" t="s">
        <v>595</v>
      </c>
      <c r="E26" s="98" t="s">
        <v>533</v>
      </c>
      <c r="F26" s="98" t="s">
        <v>534</v>
      </c>
      <c r="G26" s="98" t="s">
        <v>576</v>
      </c>
      <c r="H26" s="98" t="s">
        <v>577</v>
      </c>
      <c r="I26" s="98" t="s">
        <v>578</v>
      </c>
      <c r="J26" s="98" t="s">
        <v>577</v>
      </c>
      <c r="K26" s="98" t="s">
        <v>587</v>
      </c>
      <c r="L26" s="99" t="str">
        <f t="shared" si="0"/>
        <v>Athletics</v>
      </c>
      <c r="N26" s="38" t="s">
        <v>7642</v>
      </c>
      <c r="O26" s="38" t="s">
        <v>8159</v>
      </c>
    </row>
    <row r="27" spans="1:15" x14ac:dyDescent="0.25">
      <c r="A27" s="101">
        <v>120000</v>
      </c>
      <c r="B27" s="98" t="s">
        <v>577</v>
      </c>
      <c r="C27" s="98" t="s">
        <v>596</v>
      </c>
      <c r="D27" s="98" t="s">
        <v>597</v>
      </c>
      <c r="E27" s="98" t="s">
        <v>533</v>
      </c>
      <c r="F27" s="98" t="s">
        <v>534</v>
      </c>
      <c r="G27" s="98" t="s">
        <v>576</v>
      </c>
      <c r="H27" s="98" t="s">
        <v>577</v>
      </c>
      <c r="I27" s="98" t="s">
        <v>578</v>
      </c>
      <c r="J27" s="98" t="s">
        <v>577</v>
      </c>
      <c r="K27" s="98" t="s">
        <v>587</v>
      </c>
      <c r="L27" s="99" t="str">
        <f t="shared" si="0"/>
        <v>Athletics</v>
      </c>
      <c r="N27" s="38" t="s">
        <v>5180</v>
      </c>
      <c r="O27" s="38" t="s">
        <v>8172</v>
      </c>
    </row>
    <row r="28" spans="1:15" x14ac:dyDescent="0.25">
      <c r="A28" s="101">
        <v>120000</v>
      </c>
      <c r="B28" s="98" t="s">
        <v>577</v>
      </c>
      <c r="C28" s="98" t="s">
        <v>598</v>
      </c>
      <c r="D28" s="98" t="s">
        <v>599</v>
      </c>
      <c r="E28" s="98" t="s">
        <v>533</v>
      </c>
      <c r="F28" s="98" t="s">
        <v>534</v>
      </c>
      <c r="G28" s="98" t="s">
        <v>576</v>
      </c>
      <c r="H28" s="98" t="s">
        <v>577</v>
      </c>
      <c r="I28" s="98" t="s">
        <v>578</v>
      </c>
      <c r="J28" s="98" t="s">
        <v>577</v>
      </c>
      <c r="K28" s="98" t="s">
        <v>587</v>
      </c>
      <c r="L28" s="99" t="str">
        <f t="shared" si="0"/>
        <v>Athletics</v>
      </c>
      <c r="N28" s="38" t="s">
        <v>8173</v>
      </c>
      <c r="O28" s="38" t="s">
        <v>8159</v>
      </c>
    </row>
    <row r="29" spans="1:15" x14ac:dyDescent="0.25">
      <c r="A29" s="101">
        <v>120000</v>
      </c>
      <c r="B29" s="98" t="s">
        <v>577</v>
      </c>
      <c r="C29" s="98" t="s">
        <v>600</v>
      </c>
      <c r="D29" s="98" t="s">
        <v>601</v>
      </c>
      <c r="E29" s="98" t="s">
        <v>533</v>
      </c>
      <c r="F29" s="98" t="s">
        <v>534</v>
      </c>
      <c r="G29" s="98" t="s">
        <v>576</v>
      </c>
      <c r="H29" s="98" t="s">
        <v>577</v>
      </c>
      <c r="I29" s="98" t="s">
        <v>578</v>
      </c>
      <c r="J29" s="98" t="s">
        <v>577</v>
      </c>
      <c r="K29" s="98" t="s">
        <v>587</v>
      </c>
      <c r="L29" s="99" t="str">
        <f t="shared" si="0"/>
        <v>Athletics</v>
      </c>
      <c r="N29" s="38" t="s">
        <v>5200</v>
      </c>
      <c r="O29" s="38" t="s">
        <v>8159</v>
      </c>
    </row>
    <row r="30" spans="1:15" x14ac:dyDescent="0.25">
      <c r="A30" s="101">
        <v>120000</v>
      </c>
      <c r="B30" s="98" t="s">
        <v>577</v>
      </c>
      <c r="C30" s="98" t="s">
        <v>602</v>
      </c>
      <c r="D30" s="98" t="s">
        <v>603</v>
      </c>
      <c r="E30" s="98" t="s">
        <v>533</v>
      </c>
      <c r="F30" s="98" t="s">
        <v>534</v>
      </c>
      <c r="G30" s="98" t="s">
        <v>576</v>
      </c>
      <c r="H30" s="98" t="s">
        <v>577</v>
      </c>
      <c r="I30" s="98" t="s">
        <v>578</v>
      </c>
      <c r="J30" s="98" t="s">
        <v>577</v>
      </c>
      <c r="K30" s="98" t="s">
        <v>604</v>
      </c>
      <c r="L30" s="99" t="str">
        <f t="shared" si="0"/>
        <v>Athletics</v>
      </c>
      <c r="N30" s="38" t="s">
        <v>1066</v>
      </c>
      <c r="O30" s="38" t="s">
        <v>8174</v>
      </c>
    </row>
    <row r="31" spans="1:15" x14ac:dyDescent="0.25">
      <c r="A31" s="101">
        <v>120000</v>
      </c>
      <c r="B31" s="98" t="s">
        <v>577</v>
      </c>
      <c r="C31" s="98" t="s">
        <v>605</v>
      </c>
      <c r="D31" s="98" t="s">
        <v>606</v>
      </c>
      <c r="E31" s="98" t="s">
        <v>533</v>
      </c>
      <c r="F31" s="98" t="s">
        <v>534</v>
      </c>
      <c r="G31" s="98" t="s">
        <v>576</v>
      </c>
      <c r="H31" s="98" t="s">
        <v>577</v>
      </c>
      <c r="I31" s="98" t="s">
        <v>578</v>
      </c>
      <c r="J31" s="98" t="s">
        <v>577</v>
      </c>
      <c r="K31" s="98" t="s">
        <v>604</v>
      </c>
      <c r="L31" s="99" t="str">
        <f t="shared" si="0"/>
        <v>Athletics</v>
      </c>
      <c r="N31" s="38" t="s">
        <v>1015</v>
      </c>
      <c r="O31" s="38" t="s">
        <v>8175</v>
      </c>
    </row>
    <row r="32" spans="1:15" x14ac:dyDescent="0.25">
      <c r="A32" s="101" t="s">
        <v>607</v>
      </c>
      <c r="B32" s="98" t="s">
        <v>577</v>
      </c>
      <c r="C32" s="98"/>
      <c r="D32" s="98"/>
      <c r="E32" s="98" t="s">
        <v>533</v>
      </c>
      <c r="F32" s="98" t="s">
        <v>534</v>
      </c>
      <c r="G32" s="98" t="s">
        <v>576</v>
      </c>
      <c r="H32" s="98" t="s">
        <v>577</v>
      </c>
      <c r="I32" s="98" t="s">
        <v>578</v>
      </c>
      <c r="J32" s="98" t="s">
        <v>608</v>
      </c>
      <c r="K32" s="98"/>
      <c r="L32" s="99" t="str">
        <f t="shared" si="0"/>
        <v>Athletics</v>
      </c>
      <c r="N32" s="38" t="s">
        <v>4541</v>
      </c>
      <c r="O32" s="38" t="s">
        <v>8176</v>
      </c>
    </row>
    <row r="33" spans="1:15" x14ac:dyDescent="0.25">
      <c r="A33" s="101" t="s">
        <v>609</v>
      </c>
      <c r="B33" s="98" t="s">
        <v>577</v>
      </c>
      <c r="C33" s="98"/>
      <c r="D33" s="98"/>
      <c r="E33" s="98" t="s">
        <v>533</v>
      </c>
      <c r="F33" s="98" t="s">
        <v>534</v>
      </c>
      <c r="G33" s="98" t="s">
        <v>576</v>
      </c>
      <c r="H33" s="98" t="s">
        <v>577</v>
      </c>
      <c r="I33" s="98" t="s">
        <v>578</v>
      </c>
      <c r="J33" s="98" t="s">
        <v>591</v>
      </c>
      <c r="K33" s="98"/>
      <c r="L33" s="99" t="str">
        <f t="shared" si="0"/>
        <v>Athletics</v>
      </c>
      <c r="N33" s="38" t="s">
        <v>7782</v>
      </c>
      <c r="O33" s="38" t="s">
        <v>27</v>
      </c>
    </row>
    <row r="34" spans="1:15" x14ac:dyDescent="0.25">
      <c r="A34" s="101" t="s">
        <v>610</v>
      </c>
      <c r="B34" s="98" t="s">
        <v>577</v>
      </c>
      <c r="C34" s="98"/>
      <c r="D34" s="98"/>
      <c r="E34" s="98" t="s">
        <v>533</v>
      </c>
      <c r="F34" s="98" t="s">
        <v>534</v>
      </c>
      <c r="G34" s="98" t="s">
        <v>576</v>
      </c>
      <c r="H34" s="98" t="s">
        <v>577</v>
      </c>
      <c r="I34" s="98" t="s">
        <v>578</v>
      </c>
      <c r="J34" s="98" t="s">
        <v>611</v>
      </c>
      <c r="K34" s="98"/>
      <c r="L34" s="99" t="str">
        <f t="shared" si="0"/>
        <v>Athletics</v>
      </c>
      <c r="N34" t="s">
        <v>5654</v>
      </c>
      <c r="O34" s="38" t="s">
        <v>8166</v>
      </c>
    </row>
    <row r="35" spans="1:15" x14ac:dyDescent="0.25">
      <c r="A35" s="101" t="s">
        <v>612</v>
      </c>
      <c r="B35" s="98" t="s">
        <v>577</v>
      </c>
      <c r="C35" s="98"/>
      <c r="D35" s="98"/>
      <c r="E35" s="98" t="s">
        <v>533</v>
      </c>
      <c r="F35" s="98" t="s">
        <v>534</v>
      </c>
      <c r="G35" s="98" t="s">
        <v>576</v>
      </c>
      <c r="H35" s="98" t="s">
        <v>577</v>
      </c>
      <c r="I35" s="98" t="s">
        <v>578</v>
      </c>
      <c r="J35" s="98" t="s">
        <v>613</v>
      </c>
      <c r="K35" s="98"/>
      <c r="L35" s="99" t="str">
        <f t="shared" si="0"/>
        <v>Athletics</v>
      </c>
      <c r="N35" s="38" t="s">
        <v>6938</v>
      </c>
      <c r="O35" s="38" t="s">
        <v>27</v>
      </c>
    </row>
    <row r="36" spans="1:15" x14ac:dyDescent="0.25">
      <c r="A36" s="101" t="s">
        <v>614</v>
      </c>
      <c r="B36" s="98" t="s">
        <v>577</v>
      </c>
      <c r="C36" s="98"/>
      <c r="D36" s="98"/>
      <c r="E36" s="98" t="s">
        <v>533</v>
      </c>
      <c r="F36" s="98" t="s">
        <v>534</v>
      </c>
      <c r="G36" s="98" t="s">
        <v>576</v>
      </c>
      <c r="H36" s="98" t="s">
        <v>577</v>
      </c>
      <c r="I36" s="98" t="s">
        <v>578</v>
      </c>
      <c r="J36" s="98" t="s">
        <v>615</v>
      </c>
      <c r="K36" s="98"/>
      <c r="L36" s="99" t="str">
        <f t="shared" si="0"/>
        <v>Athletics</v>
      </c>
      <c r="N36" s="38" t="s">
        <v>7474</v>
      </c>
      <c r="O36" s="38" t="s">
        <v>8177</v>
      </c>
    </row>
    <row r="37" spans="1:15" x14ac:dyDescent="0.25">
      <c r="A37" s="101" t="s">
        <v>616</v>
      </c>
      <c r="B37" s="98" t="s">
        <v>577</v>
      </c>
      <c r="C37" s="98"/>
      <c r="D37" s="98"/>
      <c r="E37" s="98" t="s">
        <v>533</v>
      </c>
      <c r="F37" s="98" t="s">
        <v>534</v>
      </c>
      <c r="G37" s="98" t="s">
        <v>576</v>
      </c>
      <c r="H37" s="98" t="s">
        <v>577</v>
      </c>
      <c r="I37" s="98" t="s">
        <v>578</v>
      </c>
      <c r="J37" s="98" t="s">
        <v>617</v>
      </c>
      <c r="K37" s="98"/>
      <c r="L37" s="99" t="str">
        <f t="shared" si="0"/>
        <v>Athletics</v>
      </c>
      <c r="N37" s="38" t="s">
        <v>5291</v>
      </c>
      <c r="O37" s="38" t="s">
        <v>44</v>
      </c>
    </row>
    <row r="38" spans="1:15" x14ac:dyDescent="0.25">
      <c r="A38" s="101">
        <v>120010</v>
      </c>
      <c r="B38" s="98" t="s">
        <v>577</v>
      </c>
      <c r="C38" s="98" t="s">
        <v>619</v>
      </c>
      <c r="D38" s="98" t="s">
        <v>620</v>
      </c>
      <c r="E38" s="98" t="s">
        <v>533</v>
      </c>
      <c r="F38" s="98" t="s">
        <v>534</v>
      </c>
      <c r="G38" s="98" t="s">
        <v>576</v>
      </c>
      <c r="H38" s="98" t="s">
        <v>577</v>
      </c>
      <c r="I38" s="98" t="s">
        <v>578</v>
      </c>
      <c r="J38" s="98" t="s">
        <v>618</v>
      </c>
      <c r="K38" s="98" t="s">
        <v>587</v>
      </c>
      <c r="L38" s="99" t="str">
        <f t="shared" si="0"/>
        <v>Athletics</v>
      </c>
      <c r="N38" s="38" t="s">
        <v>7794</v>
      </c>
      <c r="O38" t="s">
        <v>8179</v>
      </c>
    </row>
    <row r="39" spans="1:15" x14ac:dyDescent="0.25">
      <c r="A39" s="101">
        <v>120010</v>
      </c>
      <c r="B39" s="98" t="s">
        <v>577</v>
      </c>
      <c r="C39" s="98" t="s">
        <v>621</v>
      </c>
      <c r="D39" s="98" t="s">
        <v>622</v>
      </c>
      <c r="E39" s="98" t="s">
        <v>533</v>
      </c>
      <c r="F39" s="98" t="s">
        <v>534</v>
      </c>
      <c r="G39" s="98" t="s">
        <v>576</v>
      </c>
      <c r="H39" s="98" t="s">
        <v>577</v>
      </c>
      <c r="I39" s="98" t="s">
        <v>578</v>
      </c>
      <c r="J39" s="98" t="s">
        <v>618</v>
      </c>
      <c r="K39" s="98" t="s">
        <v>587</v>
      </c>
      <c r="L39" s="99" t="str">
        <f t="shared" si="0"/>
        <v>Athletics</v>
      </c>
      <c r="N39" s="38" t="s">
        <v>7805</v>
      </c>
      <c r="O39" t="s">
        <v>8179</v>
      </c>
    </row>
    <row r="40" spans="1:15" x14ac:dyDescent="0.25">
      <c r="A40" s="101">
        <v>120010</v>
      </c>
      <c r="B40" s="98" t="s">
        <v>577</v>
      </c>
      <c r="C40" s="98" t="s">
        <v>623</v>
      </c>
      <c r="D40" s="98" t="s">
        <v>624</v>
      </c>
      <c r="E40" s="98" t="s">
        <v>533</v>
      </c>
      <c r="F40" s="98" t="s">
        <v>534</v>
      </c>
      <c r="G40" s="98" t="s">
        <v>576</v>
      </c>
      <c r="H40" s="98" t="s">
        <v>577</v>
      </c>
      <c r="I40" s="98" t="s">
        <v>578</v>
      </c>
      <c r="J40" s="98" t="s">
        <v>618</v>
      </c>
      <c r="K40" s="98" t="s">
        <v>587</v>
      </c>
      <c r="L40" s="99" t="str">
        <f t="shared" si="0"/>
        <v>Athletics</v>
      </c>
      <c r="N40" s="100" t="s">
        <v>7814</v>
      </c>
      <c r="O40" s="100" t="s">
        <v>8186</v>
      </c>
    </row>
    <row r="41" spans="1:15" x14ac:dyDescent="0.25">
      <c r="A41" s="101">
        <v>120010</v>
      </c>
      <c r="B41" s="98" t="s">
        <v>577</v>
      </c>
      <c r="C41" s="98" t="s">
        <v>625</v>
      </c>
      <c r="D41" s="98" t="s">
        <v>626</v>
      </c>
      <c r="E41" s="98" t="s">
        <v>533</v>
      </c>
      <c r="F41" s="98" t="s">
        <v>534</v>
      </c>
      <c r="G41" s="98" t="s">
        <v>576</v>
      </c>
      <c r="H41" s="98" t="s">
        <v>577</v>
      </c>
      <c r="I41" s="98" t="s">
        <v>578</v>
      </c>
      <c r="J41" s="98" t="s">
        <v>618</v>
      </c>
      <c r="K41" s="98" t="s">
        <v>587</v>
      </c>
      <c r="L41" s="99" t="str">
        <f t="shared" si="0"/>
        <v>Athletics</v>
      </c>
      <c r="N41" t="s">
        <v>5761</v>
      </c>
      <c r="O41" t="s">
        <v>8179</v>
      </c>
    </row>
    <row r="42" spans="1:15" x14ac:dyDescent="0.25">
      <c r="A42" s="101">
        <v>120010</v>
      </c>
      <c r="B42" s="98" t="s">
        <v>577</v>
      </c>
      <c r="C42" s="98" t="s">
        <v>627</v>
      </c>
      <c r="D42" s="98" t="s">
        <v>628</v>
      </c>
      <c r="E42" s="98" t="s">
        <v>533</v>
      </c>
      <c r="F42" s="98" t="s">
        <v>534</v>
      </c>
      <c r="G42" s="98" t="s">
        <v>576</v>
      </c>
      <c r="H42" s="98" t="s">
        <v>577</v>
      </c>
      <c r="I42" s="98" t="s">
        <v>578</v>
      </c>
      <c r="J42" s="98" t="s">
        <v>618</v>
      </c>
      <c r="K42" s="98" t="s">
        <v>587</v>
      </c>
      <c r="L42" s="99" t="str">
        <f t="shared" si="0"/>
        <v>Athletics</v>
      </c>
      <c r="N42" t="s">
        <v>833</v>
      </c>
      <c r="O42" s="38" t="s">
        <v>8159</v>
      </c>
    </row>
    <row r="43" spans="1:15" x14ac:dyDescent="0.25">
      <c r="A43" s="101">
        <v>120010</v>
      </c>
      <c r="B43" s="98" t="s">
        <v>577</v>
      </c>
      <c r="C43" s="98" t="s">
        <v>629</v>
      </c>
      <c r="D43" s="98" t="s">
        <v>630</v>
      </c>
      <c r="E43" s="98" t="s">
        <v>533</v>
      </c>
      <c r="F43" s="98" t="s">
        <v>534</v>
      </c>
      <c r="G43" s="98" t="s">
        <v>576</v>
      </c>
      <c r="H43" s="98" t="s">
        <v>577</v>
      </c>
      <c r="I43" s="98" t="s">
        <v>578</v>
      </c>
      <c r="J43" s="98" t="s">
        <v>618</v>
      </c>
      <c r="K43" s="98" t="s">
        <v>587</v>
      </c>
      <c r="L43" s="99" t="str">
        <f t="shared" si="0"/>
        <v>Athletics</v>
      </c>
      <c r="N43" s="102" t="s">
        <v>7463</v>
      </c>
      <c r="O43" s="102" t="s">
        <v>8187</v>
      </c>
    </row>
    <row r="44" spans="1:15" x14ac:dyDescent="0.25">
      <c r="A44" s="101">
        <v>120010</v>
      </c>
      <c r="B44" s="98" t="s">
        <v>577</v>
      </c>
      <c r="C44" s="98" t="s">
        <v>631</v>
      </c>
      <c r="D44" s="98" t="s">
        <v>632</v>
      </c>
      <c r="E44" s="98" t="s">
        <v>533</v>
      </c>
      <c r="F44" s="98" t="s">
        <v>534</v>
      </c>
      <c r="G44" s="98" t="s">
        <v>576</v>
      </c>
      <c r="H44" s="98" t="s">
        <v>577</v>
      </c>
      <c r="I44" s="98" t="s">
        <v>578</v>
      </c>
      <c r="J44" s="98" t="s">
        <v>618</v>
      </c>
      <c r="K44" s="98" t="s">
        <v>587</v>
      </c>
      <c r="L44" s="99" t="str">
        <f t="shared" si="0"/>
        <v>Athletics</v>
      </c>
      <c r="N44" s="102" t="s">
        <v>5204</v>
      </c>
      <c r="O44" s="102" t="s">
        <v>8166</v>
      </c>
    </row>
    <row r="45" spans="1:15" x14ac:dyDescent="0.25">
      <c r="A45" s="101">
        <v>120010</v>
      </c>
      <c r="B45" s="98" t="s">
        <v>577</v>
      </c>
      <c r="C45" s="98" t="s">
        <v>633</v>
      </c>
      <c r="D45" s="98" t="s">
        <v>634</v>
      </c>
      <c r="E45" s="98" t="s">
        <v>533</v>
      </c>
      <c r="F45" s="98" t="s">
        <v>534</v>
      </c>
      <c r="G45" s="98" t="s">
        <v>576</v>
      </c>
      <c r="H45" s="98" t="s">
        <v>577</v>
      </c>
      <c r="I45" s="98" t="s">
        <v>578</v>
      </c>
      <c r="J45" s="98" t="s">
        <v>618</v>
      </c>
      <c r="K45" s="98" t="s">
        <v>587</v>
      </c>
      <c r="L45" s="99" t="str">
        <f t="shared" si="0"/>
        <v>Athletics</v>
      </c>
    </row>
    <row r="46" spans="1:15" x14ac:dyDescent="0.25">
      <c r="A46" s="101">
        <v>120010</v>
      </c>
      <c r="B46" s="98" t="s">
        <v>577</v>
      </c>
      <c r="C46" s="98" t="s">
        <v>635</v>
      </c>
      <c r="D46" s="98" t="s">
        <v>636</v>
      </c>
      <c r="E46" s="98" t="s">
        <v>533</v>
      </c>
      <c r="F46" s="98" t="s">
        <v>534</v>
      </c>
      <c r="G46" s="98" t="s">
        <v>576</v>
      </c>
      <c r="H46" s="98" t="s">
        <v>577</v>
      </c>
      <c r="I46" s="98" t="s">
        <v>578</v>
      </c>
      <c r="J46" s="98" t="s">
        <v>618</v>
      </c>
      <c r="K46" s="98" t="s">
        <v>587</v>
      </c>
      <c r="L46" s="99" t="str">
        <f t="shared" si="0"/>
        <v>Athletics</v>
      </c>
    </row>
    <row r="47" spans="1:15" x14ac:dyDescent="0.25">
      <c r="A47" s="101">
        <v>120010</v>
      </c>
      <c r="B47" s="98" t="s">
        <v>577</v>
      </c>
      <c r="C47" s="98" t="s">
        <v>637</v>
      </c>
      <c r="D47" s="98" t="s">
        <v>638</v>
      </c>
      <c r="E47" s="98" t="s">
        <v>533</v>
      </c>
      <c r="F47" s="98" t="s">
        <v>534</v>
      </c>
      <c r="G47" s="98" t="s">
        <v>576</v>
      </c>
      <c r="H47" s="98" t="s">
        <v>577</v>
      </c>
      <c r="I47" s="98" t="s">
        <v>578</v>
      </c>
      <c r="J47" s="98" t="s">
        <v>618</v>
      </c>
      <c r="K47" s="98" t="s">
        <v>587</v>
      </c>
      <c r="L47" s="99" t="str">
        <f t="shared" si="0"/>
        <v>Athletics</v>
      </c>
    </row>
    <row r="48" spans="1:15" x14ac:dyDescent="0.25">
      <c r="A48" s="101">
        <v>120010</v>
      </c>
      <c r="B48" s="98" t="s">
        <v>577</v>
      </c>
      <c r="C48" s="98" t="s">
        <v>639</v>
      </c>
      <c r="D48" s="98" t="s">
        <v>640</v>
      </c>
      <c r="E48" s="98" t="s">
        <v>533</v>
      </c>
      <c r="F48" s="98" t="s">
        <v>534</v>
      </c>
      <c r="G48" s="98" t="s">
        <v>576</v>
      </c>
      <c r="H48" s="98" t="s">
        <v>577</v>
      </c>
      <c r="I48" s="98" t="s">
        <v>578</v>
      </c>
      <c r="J48" s="98" t="s">
        <v>618</v>
      </c>
      <c r="K48" s="98" t="s">
        <v>587</v>
      </c>
      <c r="L48" s="99" t="str">
        <f t="shared" si="0"/>
        <v>Athletics</v>
      </c>
    </row>
    <row r="49" spans="1:12" x14ac:dyDescent="0.25">
      <c r="A49" s="101">
        <v>120010</v>
      </c>
      <c r="B49" s="98" t="s">
        <v>577</v>
      </c>
      <c r="C49" s="98" t="s">
        <v>641</v>
      </c>
      <c r="D49" s="98" t="s">
        <v>642</v>
      </c>
      <c r="E49" s="98" t="s">
        <v>533</v>
      </c>
      <c r="F49" s="98" t="s">
        <v>534</v>
      </c>
      <c r="G49" s="98" t="s">
        <v>576</v>
      </c>
      <c r="H49" s="98" t="s">
        <v>577</v>
      </c>
      <c r="I49" s="98" t="s">
        <v>578</v>
      </c>
      <c r="J49" s="98" t="s">
        <v>618</v>
      </c>
      <c r="K49" s="98" t="s">
        <v>587</v>
      </c>
      <c r="L49" s="99" t="str">
        <f t="shared" si="0"/>
        <v>Athletics</v>
      </c>
    </row>
    <row r="50" spans="1:12" x14ac:dyDescent="0.25">
      <c r="A50" s="101">
        <v>120010</v>
      </c>
      <c r="B50" s="98" t="s">
        <v>577</v>
      </c>
      <c r="C50" s="98" t="s">
        <v>643</v>
      </c>
      <c r="D50" s="98" t="s">
        <v>644</v>
      </c>
      <c r="E50" s="98" t="s">
        <v>533</v>
      </c>
      <c r="F50" s="98" t="s">
        <v>534</v>
      </c>
      <c r="G50" s="98" t="s">
        <v>576</v>
      </c>
      <c r="H50" s="98" t="s">
        <v>577</v>
      </c>
      <c r="I50" s="98" t="s">
        <v>578</v>
      </c>
      <c r="J50" s="98" t="s">
        <v>618</v>
      </c>
      <c r="K50" s="98" t="s">
        <v>587</v>
      </c>
      <c r="L50" s="99" t="str">
        <f t="shared" si="0"/>
        <v>Athletics</v>
      </c>
    </row>
    <row r="51" spans="1:12" x14ac:dyDescent="0.25">
      <c r="A51" s="101">
        <v>120010</v>
      </c>
      <c r="B51" s="98" t="s">
        <v>577</v>
      </c>
      <c r="C51" s="98" t="s">
        <v>645</v>
      </c>
      <c r="D51" s="98" t="s">
        <v>25</v>
      </c>
      <c r="E51" s="98" t="s">
        <v>533</v>
      </c>
      <c r="F51" s="98" t="s">
        <v>534</v>
      </c>
      <c r="G51" s="98" t="s">
        <v>576</v>
      </c>
      <c r="H51" s="98" t="s">
        <v>577</v>
      </c>
      <c r="I51" s="98" t="s">
        <v>578</v>
      </c>
      <c r="J51" s="98" t="s">
        <v>618</v>
      </c>
      <c r="K51" s="98" t="s">
        <v>587</v>
      </c>
      <c r="L51" s="99" t="str">
        <f t="shared" si="0"/>
        <v>Athletics</v>
      </c>
    </row>
    <row r="52" spans="1:12" x14ac:dyDescent="0.25">
      <c r="A52" s="101">
        <v>120010</v>
      </c>
      <c r="B52" s="98" t="s">
        <v>577</v>
      </c>
      <c r="C52" s="98" t="s">
        <v>646</v>
      </c>
      <c r="D52" s="98" t="s">
        <v>647</v>
      </c>
      <c r="E52" s="98" t="s">
        <v>533</v>
      </c>
      <c r="F52" s="98" t="s">
        <v>534</v>
      </c>
      <c r="G52" s="98" t="s">
        <v>576</v>
      </c>
      <c r="H52" s="98" t="s">
        <v>577</v>
      </c>
      <c r="I52" s="98" t="s">
        <v>578</v>
      </c>
      <c r="J52" s="98" t="s">
        <v>618</v>
      </c>
      <c r="K52" s="98" t="s">
        <v>587</v>
      </c>
      <c r="L52" s="99" t="str">
        <f t="shared" si="0"/>
        <v>Athletics</v>
      </c>
    </row>
    <row r="53" spans="1:12" x14ac:dyDescent="0.25">
      <c r="A53" s="101">
        <v>120010</v>
      </c>
      <c r="B53" s="98" t="s">
        <v>577</v>
      </c>
      <c r="C53" s="98" t="s">
        <v>648</v>
      </c>
      <c r="D53" s="98" t="s">
        <v>649</v>
      </c>
      <c r="E53" s="98" t="s">
        <v>533</v>
      </c>
      <c r="F53" s="98" t="s">
        <v>534</v>
      </c>
      <c r="G53" s="98" t="s">
        <v>576</v>
      </c>
      <c r="H53" s="98" t="s">
        <v>577</v>
      </c>
      <c r="I53" s="98" t="s">
        <v>578</v>
      </c>
      <c r="J53" s="98" t="s">
        <v>618</v>
      </c>
      <c r="K53" s="98" t="s">
        <v>587</v>
      </c>
      <c r="L53" s="99" t="str">
        <f t="shared" si="0"/>
        <v>Athletics</v>
      </c>
    </row>
    <row r="54" spans="1:12" x14ac:dyDescent="0.25">
      <c r="A54" s="101">
        <v>120010</v>
      </c>
      <c r="B54" s="98" t="s">
        <v>577</v>
      </c>
      <c r="C54" s="98" t="s">
        <v>650</v>
      </c>
      <c r="D54" s="98" t="s">
        <v>651</v>
      </c>
      <c r="E54" s="98" t="s">
        <v>533</v>
      </c>
      <c r="F54" s="98" t="s">
        <v>534</v>
      </c>
      <c r="G54" s="98" t="s">
        <v>576</v>
      </c>
      <c r="H54" s="98" t="s">
        <v>577</v>
      </c>
      <c r="I54" s="98" t="s">
        <v>578</v>
      </c>
      <c r="J54" s="98" t="s">
        <v>618</v>
      </c>
      <c r="K54" s="98" t="s">
        <v>587</v>
      </c>
      <c r="L54" s="99" t="str">
        <f t="shared" si="0"/>
        <v>Athletics</v>
      </c>
    </row>
    <row r="55" spans="1:12" x14ac:dyDescent="0.25">
      <c r="A55" s="101" t="s">
        <v>652</v>
      </c>
      <c r="B55" s="98" t="s">
        <v>577</v>
      </c>
      <c r="C55" s="98"/>
      <c r="D55" s="98"/>
      <c r="E55" s="98" t="s">
        <v>533</v>
      </c>
      <c r="F55" s="98" t="s">
        <v>534</v>
      </c>
      <c r="G55" s="98" t="s">
        <v>576</v>
      </c>
      <c r="H55" s="98" t="s">
        <v>577</v>
      </c>
      <c r="I55" s="98" t="s">
        <v>578</v>
      </c>
      <c r="J55" s="98" t="s">
        <v>653</v>
      </c>
      <c r="K55" s="98"/>
      <c r="L55" s="99" t="str">
        <f t="shared" si="0"/>
        <v>Athletics</v>
      </c>
    </row>
    <row r="56" spans="1:12" x14ac:dyDescent="0.25">
      <c r="A56" s="101" t="s">
        <v>654</v>
      </c>
      <c r="B56" s="98" t="s">
        <v>577</v>
      </c>
      <c r="C56" s="98"/>
      <c r="D56" s="98"/>
      <c r="E56" s="98" t="s">
        <v>533</v>
      </c>
      <c r="F56" s="98" t="s">
        <v>534</v>
      </c>
      <c r="G56" s="98" t="s">
        <v>576</v>
      </c>
      <c r="H56" s="98" t="s">
        <v>577</v>
      </c>
      <c r="I56" s="98" t="s">
        <v>578</v>
      </c>
      <c r="J56" s="98" t="s">
        <v>655</v>
      </c>
      <c r="K56" s="98"/>
      <c r="L56" s="99" t="str">
        <f t="shared" si="0"/>
        <v>Athletics</v>
      </c>
    </row>
    <row r="57" spans="1:12" x14ac:dyDescent="0.25">
      <c r="A57" s="101" t="s">
        <v>656</v>
      </c>
      <c r="B57" s="98" t="s">
        <v>577</v>
      </c>
      <c r="C57" s="98"/>
      <c r="D57" s="98"/>
      <c r="E57" s="98" t="s">
        <v>533</v>
      </c>
      <c r="F57" s="98" t="s">
        <v>534</v>
      </c>
      <c r="G57" s="98" t="s">
        <v>576</v>
      </c>
      <c r="H57" s="98" t="s">
        <v>577</v>
      </c>
      <c r="I57" s="98" t="s">
        <v>578</v>
      </c>
      <c r="J57" s="98" t="s">
        <v>657</v>
      </c>
      <c r="K57" s="98"/>
      <c r="L57" s="99" t="str">
        <f t="shared" si="0"/>
        <v>Athletics</v>
      </c>
    </row>
    <row r="58" spans="1:12" x14ac:dyDescent="0.25">
      <c r="A58" s="101" t="s">
        <v>658</v>
      </c>
      <c r="B58" s="98" t="s">
        <v>577</v>
      </c>
      <c r="C58" s="98"/>
      <c r="D58" s="98"/>
      <c r="E58" s="98" t="s">
        <v>533</v>
      </c>
      <c r="F58" s="98" t="s">
        <v>534</v>
      </c>
      <c r="G58" s="98" t="s">
        <v>576</v>
      </c>
      <c r="H58" s="98" t="s">
        <v>577</v>
      </c>
      <c r="I58" s="98" t="s">
        <v>578</v>
      </c>
      <c r="J58" s="98" t="s">
        <v>659</v>
      </c>
      <c r="K58" s="98"/>
      <c r="L58" s="99" t="str">
        <f t="shared" si="0"/>
        <v>Athletics</v>
      </c>
    </row>
    <row r="59" spans="1:12" x14ac:dyDescent="0.25">
      <c r="A59" s="101" t="s">
        <v>660</v>
      </c>
      <c r="B59" s="98" t="s">
        <v>577</v>
      </c>
      <c r="C59" s="98"/>
      <c r="D59" s="98"/>
      <c r="E59" s="98" t="s">
        <v>533</v>
      </c>
      <c r="F59" s="98" t="s">
        <v>534</v>
      </c>
      <c r="G59" s="98" t="s">
        <v>576</v>
      </c>
      <c r="H59" s="98" t="s">
        <v>577</v>
      </c>
      <c r="I59" s="98" t="s">
        <v>578</v>
      </c>
      <c r="J59" s="98" t="s">
        <v>601</v>
      </c>
      <c r="K59" s="98"/>
      <c r="L59" s="99" t="str">
        <f t="shared" si="0"/>
        <v>Athletics</v>
      </c>
    </row>
    <row r="60" spans="1:12" x14ac:dyDescent="0.25">
      <c r="A60" s="101" t="s">
        <v>661</v>
      </c>
      <c r="B60" s="98" t="s">
        <v>577</v>
      </c>
      <c r="C60" s="98"/>
      <c r="D60" s="98"/>
      <c r="E60" s="98" t="s">
        <v>533</v>
      </c>
      <c r="F60" s="98" t="s">
        <v>534</v>
      </c>
      <c r="G60" s="98" t="s">
        <v>576</v>
      </c>
      <c r="H60" s="98" t="s">
        <v>577</v>
      </c>
      <c r="I60" s="98" t="s">
        <v>578</v>
      </c>
      <c r="J60" s="98" t="s">
        <v>662</v>
      </c>
      <c r="K60" s="98"/>
      <c r="L60" s="99" t="str">
        <f t="shared" si="0"/>
        <v>Athletics</v>
      </c>
    </row>
    <row r="61" spans="1:12" x14ac:dyDescent="0.25">
      <c r="A61" s="101" t="s">
        <v>663</v>
      </c>
      <c r="B61" s="98" t="s">
        <v>577</v>
      </c>
      <c r="C61" s="98"/>
      <c r="D61" s="98"/>
      <c r="E61" s="98" t="s">
        <v>533</v>
      </c>
      <c r="F61" s="98" t="s">
        <v>534</v>
      </c>
      <c r="G61" s="98" t="s">
        <v>576</v>
      </c>
      <c r="H61" s="98" t="s">
        <v>577</v>
      </c>
      <c r="I61" s="98" t="s">
        <v>578</v>
      </c>
      <c r="J61" s="98" t="s">
        <v>664</v>
      </c>
      <c r="K61" s="98"/>
      <c r="L61" s="99" t="str">
        <f t="shared" si="0"/>
        <v>Athletics</v>
      </c>
    </row>
    <row r="62" spans="1:12" x14ac:dyDescent="0.25">
      <c r="A62" s="101" t="s">
        <v>665</v>
      </c>
      <c r="B62" s="98" t="s">
        <v>577</v>
      </c>
      <c r="C62" s="98"/>
      <c r="D62" s="98"/>
      <c r="E62" s="98" t="s">
        <v>533</v>
      </c>
      <c r="F62" s="98" t="s">
        <v>534</v>
      </c>
      <c r="G62" s="98" t="s">
        <v>576</v>
      </c>
      <c r="H62" s="98" t="s">
        <v>577</v>
      </c>
      <c r="I62" s="98" t="s">
        <v>578</v>
      </c>
      <c r="J62" s="98" t="s">
        <v>666</v>
      </c>
      <c r="K62" s="98"/>
      <c r="L62" s="99" t="str">
        <f t="shared" si="0"/>
        <v>Athletics</v>
      </c>
    </row>
    <row r="63" spans="1:12" x14ac:dyDescent="0.25">
      <c r="A63" s="101" t="s">
        <v>667</v>
      </c>
      <c r="B63" s="98" t="s">
        <v>577</v>
      </c>
      <c r="C63" s="98"/>
      <c r="D63" s="98"/>
      <c r="E63" s="98" t="s">
        <v>533</v>
      </c>
      <c r="F63" s="98" t="s">
        <v>534</v>
      </c>
      <c r="G63" s="98" t="s">
        <v>576</v>
      </c>
      <c r="H63" s="98" t="s">
        <v>577</v>
      </c>
      <c r="I63" s="98" t="s">
        <v>578</v>
      </c>
      <c r="J63" s="98" t="s">
        <v>668</v>
      </c>
      <c r="K63" s="98"/>
      <c r="L63" s="99" t="str">
        <f t="shared" si="0"/>
        <v>Athletics</v>
      </c>
    </row>
    <row r="64" spans="1:12" x14ac:dyDescent="0.25">
      <c r="A64" s="101" t="s">
        <v>669</v>
      </c>
      <c r="B64" s="98" t="s">
        <v>577</v>
      </c>
      <c r="C64" s="98"/>
      <c r="D64" s="98"/>
      <c r="E64" s="98" t="s">
        <v>533</v>
      </c>
      <c r="F64" s="98" t="s">
        <v>534</v>
      </c>
      <c r="G64" s="98" t="s">
        <v>576</v>
      </c>
      <c r="H64" s="98" t="s">
        <v>577</v>
      </c>
      <c r="I64" s="98" t="s">
        <v>578</v>
      </c>
      <c r="J64" s="98" t="s">
        <v>670</v>
      </c>
      <c r="K64" s="98"/>
      <c r="L64" s="99" t="str">
        <f t="shared" si="0"/>
        <v>Athletics</v>
      </c>
    </row>
    <row r="65" spans="1:12" x14ac:dyDescent="0.25">
      <c r="A65" s="101" t="s">
        <v>671</v>
      </c>
      <c r="B65" s="98" t="s">
        <v>577</v>
      </c>
      <c r="C65" s="98"/>
      <c r="D65" s="98"/>
      <c r="E65" s="98" t="s">
        <v>533</v>
      </c>
      <c r="F65" s="98" t="s">
        <v>534</v>
      </c>
      <c r="G65" s="98" t="s">
        <v>576</v>
      </c>
      <c r="H65" s="98" t="s">
        <v>577</v>
      </c>
      <c r="I65" s="98" t="s">
        <v>578</v>
      </c>
      <c r="J65" s="98" t="s">
        <v>672</v>
      </c>
      <c r="K65" s="98"/>
      <c r="L65" s="99" t="str">
        <f t="shared" si="0"/>
        <v>Athletics</v>
      </c>
    </row>
    <row r="66" spans="1:12" x14ac:dyDescent="0.25">
      <c r="A66" s="101" t="s">
        <v>673</v>
      </c>
      <c r="B66" s="98" t="s">
        <v>577</v>
      </c>
      <c r="C66" s="98"/>
      <c r="D66" s="98"/>
      <c r="E66" s="98" t="s">
        <v>533</v>
      </c>
      <c r="F66" s="98" t="s">
        <v>534</v>
      </c>
      <c r="G66" s="98" t="s">
        <v>576</v>
      </c>
      <c r="H66" s="98" t="s">
        <v>577</v>
      </c>
      <c r="I66" s="98" t="s">
        <v>578</v>
      </c>
      <c r="J66" s="98" t="s">
        <v>674</v>
      </c>
      <c r="K66" s="98"/>
      <c r="L66" s="99" t="str">
        <f t="shared" ref="L66:L129" si="1">VLOOKUP(H66,$N$2:$O$43,2,FALSE)</f>
        <v>Athletics</v>
      </c>
    </row>
    <row r="67" spans="1:12" x14ac:dyDescent="0.25">
      <c r="A67" s="101" t="s">
        <v>675</v>
      </c>
      <c r="B67" s="98" t="s">
        <v>577</v>
      </c>
      <c r="C67" s="98"/>
      <c r="D67" s="98"/>
      <c r="E67" s="98" t="s">
        <v>533</v>
      </c>
      <c r="F67" s="98" t="s">
        <v>534</v>
      </c>
      <c r="G67" s="98" t="s">
        <v>576</v>
      </c>
      <c r="H67" s="98" t="s">
        <v>577</v>
      </c>
      <c r="I67" s="98" t="s">
        <v>578</v>
      </c>
      <c r="J67" s="98" t="s">
        <v>676</v>
      </c>
      <c r="K67" s="98"/>
      <c r="L67" s="99" t="str">
        <f t="shared" si="1"/>
        <v>Athletics</v>
      </c>
    </row>
    <row r="68" spans="1:12" x14ac:dyDescent="0.25">
      <c r="A68" s="101" t="s">
        <v>677</v>
      </c>
      <c r="B68" s="98" t="s">
        <v>577</v>
      </c>
      <c r="C68" s="98"/>
      <c r="D68" s="98"/>
      <c r="E68" s="98" t="s">
        <v>533</v>
      </c>
      <c r="F68" s="98" t="s">
        <v>534</v>
      </c>
      <c r="G68" s="98" t="s">
        <v>576</v>
      </c>
      <c r="H68" s="98" t="s">
        <v>577</v>
      </c>
      <c r="I68" s="98" t="s">
        <v>578</v>
      </c>
      <c r="J68" s="98" t="s">
        <v>678</v>
      </c>
      <c r="K68" s="98"/>
      <c r="L68" s="99" t="str">
        <f t="shared" si="1"/>
        <v>Athletics</v>
      </c>
    </row>
    <row r="69" spans="1:12" x14ac:dyDescent="0.25">
      <c r="A69" s="101" t="s">
        <v>679</v>
      </c>
      <c r="B69" s="98" t="s">
        <v>577</v>
      </c>
      <c r="C69" s="98"/>
      <c r="D69" s="98"/>
      <c r="E69" s="98" t="s">
        <v>533</v>
      </c>
      <c r="F69" s="98" t="s">
        <v>534</v>
      </c>
      <c r="G69" s="98" t="s">
        <v>576</v>
      </c>
      <c r="H69" s="98" t="s">
        <v>577</v>
      </c>
      <c r="I69" s="98" t="s">
        <v>578</v>
      </c>
      <c r="J69" s="98" t="s">
        <v>680</v>
      </c>
      <c r="K69" s="98"/>
      <c r="L69" s="99" t="str">
        <f t="shared" si="1"/>
        <v>Athletics</v>
      </c>
    </row>
    <row r="70" spans="1:12" x14ac:dyDescent="0.25">
      <c r="A70" s="101" t="s">
        <v>681</v>
      </c>
      <c r="B70" s="98" t="s">
        <v>577</v>
      </c>
      <c r="C70" s="98"/>
      <c r="D70" s="98"/>
      <c r="E70" s="98" t="s">
        <v>533</v>
      </c>
      <c r="F70" s="98" t="s">
        <v>534</v>
      </c>
      <c r="G70" s="98" t="s">
        <v>576</v>
      </c>
      <c r="H70" s="98" t="s">
        <v>577</v>
      </c>
      <c r="I70" s="98" t="s">
        <v>578</v>
      </c>
      <c r="J70" s="98" t="s">
        <v>682</v>
      </c>
      <c r="K70" s="98"/>
      <c r="L70" s="99" t="str">
        <f t="shared" si="1"/>
        <v>Athletics</v>
      </c>
    </row>
    <row r="71" spans="1:12" x14ac:dyDescent="0.25">
      <c r="A71" s="101" t="s">
        <v>683</v>
      </c>
      <c r="B71" s="98" t="s">
        <v>577</v>
      </c>
      <c r="C71" s="98"/>
      <c r="D71" s="98"/>
      <c r="E71" s="98" t="s">
        <v>533</v>
      </c>
      <c r="F71" s="98" t="s">
        <v>534</v>
      </c>
      <c r="G71" s="98" t="s">
        <v>576</v>
      </c>
      <c r="H71" s="98" t="s">
        <v>577</v>
      </c>
      <c r="I71" s="98" t="s">
        <v>578</v>
      </c>
      <c r="J71" s="98" t="s">
        <v>684</v>
      </c>
      <c r="K71" s="98"/>
      <c r="L71" s="99" t="str">
        <f t="shared" si="1"/>
        <v>Athletics</v>
      </c>
    </row>
    <row r="72" spans="1:12" x14ac:dyDescent="0.25">
      <c r="A72" s="101" t="s">
        <v>685</v>
      </c>
      <c r="B72" s="98" t="s">
        <v>577</v>
      </c>
      <c r="C72" s="98"/>
      <c r="D72" s="98"/>
      <c r="E72" s="98" t="s">
        <v>533</v>
      </c>
      <c r="F72" s="98" t="s">
        <v>534</v>
      </c>
      <c r="G72" s="98" t="s">
        <v>576</v>
      </c>
      <c r="H72" s="98" t="s">
        <v>577</v>
      </c>
      <c r="I72" s="98" t="s">
        <v>578</v>
      </c>
      <c r="J72" s="98" t="s">
        <v>686</v>
      </c>
      <c r="K72" s="98"/>
      <c r="L72" s="99" t="str">
        <f t="shared" si="1"/>
        <v>Athletics</v>
      </c>
    </row>
    <row r="73" spans="1:12" x14ac:dyDescent="0.25">
      <c r="A73" s="101" t="s">
        <v>687</v>
      </c>
      <c r="B73" s="98" t="s">
        <v>577</v>
      </c>
      <c r="C73" s="98"/>
      <c r="D73" s="98"/>
      <c r="E73" s="98" t="s">
        <v>533</v>
      </c>
      <c r="F73" s="98" t="s">
        <v>534</v>
      </c>
      <c r="G73" s="98" t="s">
        <v>576</v>
      </c>
      <c r="H73" s="98" t="s">
        <v>577</v>
      </c>
      <c r="I73" s="98" t="s">
        <v>578</v>
      </c>
      <c r="J73" s="98" t="s">
        <v>688</v>
      </c>
      <c r="K73" s="98"/>
      <c r="L73" s="99" t="str">
        <f t="shared" si="1"/>
        <v>Athletics</v>
      </c>
    </row>
    <row r="74" spans="1:12" x14ac:dyDescent="0.25">
      <c r="A74" s="101" t="s">
        <v>689</v>
      </c>
      <c r="B74" s="98" t="s">
        <v>577</v>
      </c>
      <c r="C74" s="98"/>
      <c r="D74" s="98"/>
      <c r="E74" s="98" t="s">
        <v>533</v>
      </c>
      <c r="F74" s="98" t="s">
        <v>534</v>
      </c>
      <c r="G74" s="98" t="s">
        <v>576</v>
      </c>
      <c r="H74" s="98" t="s">
        <v>577</v>
      </c>
      <c r="I74" s="98" t="s">
        <v>578</v>
      </c>
      <c r="J74" s="98" t="s">
        <v>690</v>
      </c>
      <c r="K74" s="98"/>
      <c r="L74" s="99" t="str">
        <f t="shared" si="1"/>
        <v>Athletics</v>
      </c>
    </row>
    <row r="75" spans="1:12" x14ac:dyDescent="0.25">
      <c r="A75" s="101" t="s">
        <v>691</v>
      </c>
      <c r="B75" s="98" t="s">
        <v>577</v>
      </c>
      <c r="C75" s="98"/>
      <c r="D75" s="98"/>
      <c r="E75" s="98" t="s">
        <v>533</v>
      </c>
      <c r="F75" s="98" t="s">
        <v>534</v>
      </c>
      <c r="G75" s="98" t="s">
        <v>576</v>
      </c>
      <c r="H75" s="98" t="s">
        <v>577</v>
      </c>
      <c r="I75" s="98" t="s">
        <v>578</v>
      </c>
      <c r="J75" s="98" t="s">
        <v>692</v>
      </c>
      <c r="K75" s="98"/>
      <c r="L75" s="99" t="str">
        <f t="shared" si="1"/>
        <v>Athletics</v>
      </c>
    </row>
    <row r="76" spans="1:12" x14ac:dyDescent="0.25">
      <c r="A76" s="101" t="s">
        <v>693</v>
      </c>
      <c r="B76" s="98" t="s">
        <v>577</v>
      </c>
      <c r="C76" s="98"/>
      <c r="D76" s="98"/>
      <c r="E76" s="98" t="s">
        <v>533</v>
      </c>
      <c r="F76" s="98" t="s">
        <v>534</v>
      </c>
      <c r="G76" s="98" t="s">
        <v>576</v>
      </c>
      <c r="H76" s="98" t="s">
        <v>577</v>
      </c>
      <c r="I76" s="98" t="s">
        <v>578</v>
      </c>
      <c r="J76" s="98" t="s">
        <v>694</v>
      </c>
      <c r="K76" s="98"/>
      <c r="L76" s="99" t="str">
        <f t="shared" si="1"/>
        <v>Athletics</v>
      </c>
    </row>
    <row r="77" spans="1:12" x14ac:dyDescent="0.25">
      <c r="A77" s="101" t="s">
        <v>695</v>
      </c>
      <c r="B77" s="98" t="s">
        <v>577</v>
      </c>
      <c r="C77" s="98"/>
      <c r="D77" s="98"/>
      <c r="E77" s="98" t="s">
        <v>533</v>
      </c>
      <c r="F77" s="98" t="s">
        <v>534</v>
      </c>
      <c r="G77" s="98" t="s">
        <v>576</v>
      </c>
      <c r="H77" s="98" t="s">
        <v>577</v>
      </c>
      <c r="I77" s="98" t="s">
        <v>578</v>
      </c>
      <c r="J77" s="98" t="s">
        <v>696</v>
      </c>
      <c r="K77" s="98"/>
      <c r="L77" s="99" t="str">
        <f t="shared" si="1"/>
        <v>Athletics</v>
      </c>
    </row>
    <row r="78" spans="1:12" x14ac:dyDescent="0.25">
      <c r="A78" s="101" t="s">
        <v>697</v>
      </c>
      <c r="B78" s="98" t="s">
        <v>577</v>
      </c>
      <c r="C78" s="98"/>
      <c r="D78" s="98"/>
      <c r="E78" s="98" t="s">
        <v>533</v>
      </c>
      <c r="F78" s="98" t="s">
        <v>534</v>
      </c>
      <c r="G78" s="98" t="s">
        <v>576</v>
      </c>
      <c r="H78" s="98" t="s">
        <v>577</v>
      </c>
      <c r="I78" s="98" t="s">
        <v>578</v>
      </c>
      <c r="J78" s="98" t="s">
        <v>698</v>
      </c>
      <c r="K78" s="98"/>
      <c r="L78" s="99" t="str">
        <f t="shared" si="1"/>
        <v>Athletics</v>
      </c>
    </row>
    <row r="79" spans="1:12" x14ac:dyDescent="0.25">
      <c r="A79" s="101" t="s">
        <v>699</v>
      </c>
      <c r="B79" s="98" t="s">
        <v>577</v>
      </c>
      <c r="C79" s="98"/>
      <c r="D79" s="98"/>
      <c r="E79" s="98" t="s">
        <v>533</v>
      </c>
      <c r="F79" s="98" t="s">
        <v>534</v>
      </c>
      <c r="G79" s="98" t="s">
        <v>576</v>
      </c>
      <c r="H79" s="98" t="s">
        <v>577</v>
      </c>
      <c r="I79" s="98" t="s">
        <v>578</v>
      </c>
      <c r="J79" s="98" t="s">
        <v>700</v>
      </c>
      <c r="K79" s="98"/>
      <c r="L79" s="99" t="str">
        <f t="shared" si="1"/>
        <v>Athletics</v>
      </c>
    </row>
    <row r="80" spans="1:12" x14ac:dyDescent="0.25">
      <c r="A80" s="101" t="s">
        <v>701</v>
      </c>
      <c r="B80" s="98" t="s">
        <v>577</v>
      </c>
      <c r="C80" s="98"/>
      <c r="D80" s="98"/>
      <c r="E80" s="98" t="s">
        <v>533</v>
      </c>
      <c r="F80" s="98" t="s">
        <v>534</v>
      </c>
      <c r="G80" s="98" t="s">
        <v>576</v>
      </c>
      <c r="H80" s="98" t="s">
        <v>577</v>
      </c>
      <c r="I80" s="98" t="s">
        <v>578</v>
      </c>
      <c r="J80" s="98" t="s">
        <v>702</v>
      </c>
      <c r="K80" s="98"/>
      <c r="L80" s="99" t="str">
        <f t="shared" si="1"/>
        <v>Athletics</v>
      </c>
    </row>
    <row r="81" spans="1:12" x14ac:dyDescent="0.25">
      <c r="A81" s="101" t="s">
        <v>703</v>
      </c>
      <c r="B81" s="98" t="s">
        <v>577</v>
      </c>
      <c r="C81" s="98"/>
      <c r="D81" s="98"/>
      <c r="E81" s="98" t="s">
        <v>533</v>
      </c>
      <c r="F81" s="98" t="s">
        <v>534</v>
      </c>
      <c r="G81" s="98" t="s">
        <v>576</v>
      </c>
      <c r="H81" s="98" t="s">
        <v>577</v>
      </c>
      <c r="I81" s="98" t="s">
        <v>578</v>
      </c>
      <c r="J81" s="98" t="s">
        <v>704</v>
      </c>
      <c r="K81" s="98"/>
      <c r="L81" s="99" t="str">
        <f t="shared" si="1"/>
        <v>Athletics</v>
      </c>
    </row>
    <row r="82" spans="1:12" x14ac:dyDescent="0.25">
      <c r="A82" s="101">
        <v>120050</v>
      </c>
      <c r="B82" s="98" t="s">
        <v>706</v>
      </c>
      <c r="C82" s="98" t="s">
        <v>707</v>
      </c>
      <c r="D82" s="98" t="s">
        <v>708</v>
      </c>
      <c r="E82" s="98" t="s">
        <v>533</v>
      </c>
      <c r="F82" s="98" t="s">
        <v>534</v>
      </c>
      <c r="G82" s="98" t="s">
        <v>576</v>
      </c>
      <c r="H82" s="98" t="s">
        <v>577</v>
      </c>
      <c r="I82" s="98" t="s">
        <v>705</v>
      </c>
      <c r="J82" s="98" t="s">
        <v>706</v>
      </c>
      <c r="K82" s="98" t="s">
        <v>587</v>
      </c>
      <c r="L82" s="99" t="str">
        <f t="shared" si="1"/>
        <v>Athletics</v>
      </c>
    </row>
    <row r="83" spans="1:12" x14ac:dyDescent="0.25">
      <c r="A83" s="101">
        <v>120050</v>
      </c>
      <c r="B83" s="98" t="s">
        <v>706</v>
      </c>
      <c r="C83" s="98" t="s">
        <v>709</v>
      </c>
      <c r="D83" s="98" t="s">
        <v>710</v>
      </c>
      <c r="E83" s="98" t="s">
        <v>533</v>
      </c>
      <c r="F83" s="98" t="s">
        <v>534</v>
      </c>
      <c r="G83" s="98" t="s">
        <v>576</v>
      </c>
      <c r="H83" s="98" t="s">
        <v>577</v>
      </c>
      <c r="I83" s="98" t="s">
        <v>705</v>
      </c>
      <c r="J83" s="98" t="s">
        <v>706</v>
      </c>
      <c r="K83" s="98" t="s">
        <v>587</v>
      </c>
      <c r="L83" s="99" t="str">
        <f t="shared" si="1"/>
        <v>Athletics</v>
      </c>
    </row>
    <row r="84" spans="1:12" x14ac:dyDescent="0.25">
      <c r="A84" s="101">
        <v>120050</v>
      </c>
      <c r="B84" s="98" t="s">
        <v>706</v>
      </c>
      <c r="C84" s="98" t="s">
        <v>711</v>
      </c>
      <c r="D84" s="98" t="s">
        <v>712</v>
      </c>
      <c r="E84" s="98" t="s">
        <v>533</v>
      </c>
      <c r="F84" s="98" t="s">
        <v>534</v>
      </c>
      <c r="G84" s="98" t="s">
        <v>576</v>
      </c>
      <c r="H84" s="98" t="s">
        <v>577</v>
      </c>
      <c r="I84" s="98" t="s">
        <v>705</v>
      </c>
      <c r="J84" s="98" t="s">
        <v>706</v>
      </c>
      <c r="K84" s="98" t="s">
        <v>587</v>
      </c>
      <c r="L84" s="99" t="str">
        <f t="shared" si="1"/>
        <v>Athletics</v>
      </c>
    </row>
    <row r="85" spans="1:12" x14ac:dyDescent="0.25">
      <c r="A85" s="101">
        <v>120050</v>
      </c>
      <c r="B85" s="98" t="s">
        <v>706</v>
      </c>
      <c r="C85" s="98" t="s">
        <v>713</v>
      </c>
      <c r="D85" s="98" t="s">
        <v>714</v>
      </c>
      <c r="E85" s="98" t="s">
        <v>533</v>
      </c>
      <c r="F85" s="98" t="s">
        <v>534</v>
      </c>
      <c r="G85" s="98" t="s">
        <v>576</v>
      </c>
      <c r="H85" s="98" t="s">
        <v>577</v>
      </c>
      <c r="I85" s="98" t="s">
        <v>705</v>
      </c>
      <c r="J85" s="98" t="s">
        <v>706</v>
      </c>
      <c r="K85" s="98" t="s">
        <v>587</v>
      </c>
      <c r="L85" s="99" t="str">
        <f t="shared" si="1"/>
        <v>Athletics</v>
      </c>
    </row>
    <row r="86" spans="1:12" x14ac:dyDescent="0.25">
      <c r="A86" s="101">
        <v>120050</v>
      </c>
      <c r="B86" s="98" t="s">
        <v>706</v>
      </c>
      <c r="C86" s="98" t="s">
        <v>715</v>
      </c>
      <c r="D86" s="98" t="s">
        <v>716</v>
      </c>
      <c r="E86" s="98" t="s">
        <v>533</v>
      </c>
      <c r="F86" s="98" t="s">
        <v>534</v>
      </c>
      <c r="G86" s="98" t="s">
        <v>576</v>
      </c>
      <c r="H86" s="98" t="s">
        <v>577</v>
      </c>
      <c r="I86" s="98" t="s">
        <v>705</v>
      </c>
      <c r="J86" s="98" t="s">
        <v>706</v>
      </c>
      <c r="K86" s="98" t="s">
        <v>587</v>
      </c>
      <c r="L86" s="99" t="str">
        <f t="shared" si="1"/>
        <v>Athletics</v>
      </c>
    </row>
    <row r="87" spans="1:12" x14ac:dyDescent="0.25">
      <c r="A87" s="101">
        <v>120050</v>
      </c>
      <c r="B87" s="98" t="s">
        <v>706</v>
      </c>
      <c r="C87" s="98" t="s">
        <v>717</v>
      </c>
      <c r="D87" s="98" t="s">
        <v>718</v>
      </c>
      <c r="E87" s="98" t="s">
        <v>533</v>
      </c>
      <c r="F87" s="98" t="s">
        <v>534</v>
      </c>
      <c r="G87" s="98" t="s">
        <v>576</v>
      </c>
      <c r="H87" s="98" t="s">
        <v>577</v>
      </c>
      <c r="I87" s="98" t="s">
        <v>705</v>
      </c>
      <c r="J87" s="98" t="s">
        <v>706</v>
      </c>
      <c r="K87" s="98" t="s">
        <v>587</v>
      </c>
      <c r="L87" s="99" t="str">
        <f t="shared" si="1"/>
        <v>Athletics</v>
      </c>
    </row>
    <row r="88" spans="1:12" x14ac:dyDescent="0.25">
      <c r="A88" s="101">
        <v>120050</v>
      </c>
      <c r="B88" s="98" t="s">
        <v>706</v>
      </c>
      <c r="C88" s="98" t="s">
        <v>719</v>
      </c>
      <c r="D88" s="98" t="s">
        <v>720</v>
      </c>
      <c r="E88" s="98" t="s">
        <v>533</v>
      </c>
      <c r="F88" s="98" t="s">
        <v>534</v>
      </c>
      <c r="G88" s="98" t="s">
        <v>576</v>
      </c>
      <c r="H88" s="98" t="s">
        <v>577</v>
      </c>
      <c r="I88" s="98" t="s">
        <v>705</v>
      </c>
      <c r="J88" s="98" t="s">
        <v>706</v>
      </c>
      <c r="K88" s="98" t="s">
        <v>587</v>
      </c>
      <c r="L88" s="99" t="str">
        <f t="shared" si="1"/>
        <v>Athletics</v>
      </c>
    </row>
    <row r="89" spans="1:12" x14ac:dyDescent="0.25">
      <c r="A89" s="101">
        <v>120101</v>
      </c>
      <c r="B89" s="98" t="s">
        <v>722</v>
      </c>
      <c r="C89" s="98" t="s">
        <v>724</v>
      </c>
      <c r="D89" s="98" t="s">
        <v>725</v>
      </c>
      <c r="E89" s="98" t="s">
        <v>533</v>
      </c>
      <c r="F89" s="98" t="s">
        <v>534</v>
      </c>
      <c r="G89" s="98" t="s">
        <v>576</v>
      </c>
      <c r="H89" s="98" t="s">
        <v>577</v>
      </c>
      <c r="I89" s="98" t="s">
        <v>721</v>
      </c>
      <c r="J89" s="98" t="s">
        <v>723</v>
      </c>
      <c r="K89" s="98" t="s">
        <v>587</v>
      </c>
      <c r="L89" s="99" t="str">
        <f t="shared" si="1"/>
        <v>Athletics</v>
      </c>
    </row>
    <row r="90" spans="1:12" x14ac:dyDescent="0.25">
      <c r="A90" s="101">
        <v>120101</v>
      </c>
      <c r="B90" s="98" t="s">
        <v>722</v>
      </c>
      <c r="C90" s="98" t="s">
        <v>726</v>
      </c>
      <c r="D90" s="98" t="s">
        <v>727</v>
      </c>
      <c r="E90" s="98" t="s">
        <v>533</v>
      </c>
      <c r="F90" s="98" t="s">
        <v>534</v>
      </c>
      <c r="G90" s="98" t="s">
        <v>576</v>
      </c>
      <c r="H90" s="98" t="s">
        <v>577</v>
      </c>
      <c r="I90" s="98" t="s">
        <v>721</v>
      </c>
      <c r="J90" s="98" t="s">
        <v>723</v>
      </c>
      <c r="K90" s="98" t="s">
        <v>587</v>
      </c>
      <c r="L90" s="99" t="str">
        <f t="shared" si="1"/>
        <v>Athletics</v>
      </c>
    </row>
    <row r="91" spans="1:12" x14ac:dyDescent="0.25">
      <c r="A91" s="101">
        <v>120101</v>
      </c>
      <c r="B91" s="98" t="s">
        <v>722</v>
      </c>
      <c r="C91" s="98" t="s">
        <v>728</v>
      </c>
      <c r="D91" s="98" t="s">
        <v>729</v>
      </c>
      <c r="E91" s="98" t="s">
        <v>533</v>
      </c>
      <c r="F91" s="98" t="s">
        <v>534</v>
      </c>
      <c r="G91" s="98" t="s">
        <v>576</v>
      </c>
      <c r="H91" s="98" t="s">
        <v>577</v>
      </c>
      <c r="I91" s="98" t="s">
        <v>721</v>
      </c>
      <c r="J91" s="98" t="s">
        <v>723</v>
      </c>
      <c r="K91" s="98" t="s">
        <v>587</v>
      </c>
      <c r="L91" s="99" t="str">
        <f t="shared" si="1"/>
        <v>Athletics</v>
      </c>
    </row>
    <row r="92" spans="1:12" x14ac:dyDescent="0.25">
      <c r="A92" s="101">
        <v>120102</v>
      </c>
      <c r="B92" s="98" t="s">
        <v>722</v>
      </c>
      <c r="C92" s="98" t="s">
        <v>731</v>
      </c>
      <c r="D92" s="98" t="s">
        <v>732</v>
      </c>
      <c r="E92" s="98" t="s">
        <v>533</v>
      </c>
      <c r="F92" s="98" t="s">
        <v>534</v>
      </c>
      <c r="G92" s="98" t="s">
        <v>576</v>
      </c>
      <c r="H92" s="98" t="s">
        <v>577</v>
      </c>
      <c r="I92" s="98" t="s">
        <v>721</v>
      </c>
      <c r="J92" s="98" t="s">
        <v>730</v>
      </c>
      <c r="K92" s="98" t="s">
        <v>587</v>
      </c>
      <c r="L92" s="99" t="str">
        <f t="shared" si="1"/>
        <v>Athletics</v>
      </c>
    </row>
    <row r="93" spans="1:12" x14ac:dyDescent="0.25">
      <c r="A93" s="101">
        <v>120102</v>
      </c>
      <c r="B93" s="98" t="s">
        <v>722</v>
      </c>
      <c r="C93" s="98" t="s">
        <v>733</v>
      </c>
      <c r="D93" s="98" t="s">
        <v>734</v>
      </c>
      <c r="E93" s="98" t="s">
        <v>533</v>
      </c>
      <c r="F93" s="98" t="s">
        <v>534</v>
      </c>
      <c r="G93" s="98" t="s">
        <v>576</v>
      </c>
      <c r="H93" s="98" t="s">
        <v>577</v>
      </c>
      <c r="I93" s="98" t="s">
        <v>721</v>
      </c>
      <c r="J93" s="98" t="s">
        <v>730</v>
      </c>
      <c r="K93" s="98" t="s">
        <v>587</v>
      </c>
      <c r="L93" s="99" t="str">
        <f t="shared" si="1"/>
        <v>Athletics</v>
      </c>
    </row>
    <row r="94" spans="1:12" x14ac:dyDescent="0.25">
      <c r="A94" s="101">
        <v>120102</v>
      </c>
      <c r="B94" s="98" t="s">
        <v>722</v>
      </c>
      <c r="C94" s="98" t="s">
        <v>735</v>
      </c>
      <c r="D94" s="98" t="s">
        <v>736</v>
      </c>
      <c r="E94" s="98" t="s">
        <v>533</v>
      </c>
      <c r="F94" s="98" t="s">
        <v>534</v>
      </c>
      <c r="G94" s="98" t="s">
        <v>576</v>
      </c>
      <c r="H94" s="98" t="s">
        <v>577</v>
      </c>
      <c r="I94" s="98" t="s">
        <v>721</v>
      </c>
      <c r="J94" s="98" t="s">
        <v>730</v>
      </c>
      <c r="K94" s="98" t="s">
        <v>587</v>
      </c>
      <c r="L94" s="99" t="str">
        <f t="shared" si="1"/>
        <v>Athletics</v>
      </c>
    </row>
    <row r="95" spans="1:12" x14ac:dyDescent="0.25">
      <c r="A95" s="101">
        <v>120150</v>
      </c>
      <c r="B95" s="98" t="s">
        <v>738</v>
      </c>
      <c r="C95" s="98" t="s">
        <v>739</v>
      </c>
      <c r="D95" s="98" t="s">
        <v>740</v>
      </c>
      <c r="E95" s="98" t="s">
        <v>533</v>
      </c>
      <c r="F95" s="98" t="s">
        <v>534</v>
      </c>
      <c r="G95" s="98" t="s">
        <v>576</v>
      </c>
      <c r="H95" s="98" t="s">
        <v>577</v>
      </c>
      <c r="I95" s="98" t="s">
        <v>737</v>
      </c>
      <c r="J95" s="98" t="s">
        <v>738</v>
      </c>
      <c r="K95" s="98" t="s">
        <v>587</v>
      </c>
      <c r="L95" s="99" t="str">
        <f t="shared" si="1"/>
        <v>Athletics</v>
      </c>
    </row>
    <row r="96" spans="1:12" x14ac:dyDescent="0.25">
      <c r="A96" s="101">
        <v>120150</v>
      </c>
      <c r="B96" s="98" t="s">
        <v>738</v>
      </c>
      <c r="C96" s="98" t="s">
        <v>741</v>
      </c>
      <c r="D96" s="98" t="s">
        <v>742</v>
      </c>
      <c r="E96" s="98" t="s">
        <v>533</v>
      </c>
      <c r="F96" s="98" t="s">
        <v>534</v>
      </c>
      <c r="G96" s="98" t="s">
        <v>576</v>
      </c>
      <c r="H96" s="98" t="s">
        <v>577</v>
      </c>
      <c r="I96" s="98" t="s">
        <v>737</v>
      </c>
      <c r="J96" s="98" t="s">
        <v>738</v>
      </c>
      <c r="K96" s="98" t="s">
        <v>587</v>
      </c>
      <c r="L96" s="99" t="str">
        <f t="shared" si="1"/>
        <v>Athletics</v>
      </c>
    </row>
    <row r="97" spans="1:12" x14ac:dyDescent="0.25">
      <c r="A97" s="101">
        <v>120150</v>
      </c>
      <c r="B97" s="98" t="s">
        <v>738</v>
      </c>
      <c r="C97" s="98" t="s">
        <v>743</v>
      </c>
      <c r="D97" s="98" t="s">
        <v>744</v>
      </c>
      <c r="E97" s="98" t="s">
        <v>533</v>
      </c>
      <c r="F97" s="98" t="s">
        <v>534</v>
      </c>
      <c r="G97" s="98" t="s">
        <v>576</v>
      </c>
      <c r="H97" s="98" t="s">
        <v>577</v>
      </c>
      <c r="I97" s="98" t="s">
        <v>737</v>
      </c>
      <c r="J97" s="98" t="s">
        <v>738</v>
      </c>
      <c r="K97" s="98" t="s">
        <v>587</v>
      </c>
      <c r="L97" s="99" t="str">
        <f t="shared" si="1"/>
        <v>Athletics</v>
      </c>
    </row>
    <row r="98" spans="1:12" x14ac:dyDescent="0.25">
      <c r="A98" s="101">
        <v>120201</v>
      </c>
      <c r="B98" s="98" t="s">
        <v>746</v>
      </c>
      <c r="C98" s="98" t="s">
        <v>748</v>
      </c>
      <c r="D98" s="98" t="s">
        <v>749</v>
      </c>
      <c r="E98" s="98" t="s">
        <v>533</v>
      </c>
      <c r="F98" s="98" t="s">
        <v>534</v>
      </c>
      <c r="G98" s="98" t="s">
        <v>576</v>
      </c>
      <c r="H98" s="98" t="s">
        <v>577</v>
      </c>
      <c r="I98" s="98" t="s">
        <v>745</v>
      </c>
      <c r="J98" s="98" t="s">
        <v>747</v>
      </c>
      <c r="K98" s="98" t="s">
        <v>587</v>
      </c>
      <c r="L98" s="99" t="str">
        <f t="shared" si="1"/>
        <v>Athletics</v>
      </c>
    </row>
    <row r="99" spans="1:12" x14ac:dyDescent="0.25">
      <c r="A99" s="101">
        <v>120201</v>
      </c>
      <c r="B99" s="98" t="s">
        <v>746</v>
      </c>
      <c r="C99" s="98" t="s">
        <v>750</v>
      </c>
      <c r="D99" s="98" t="s">
        <v>751</v>
      </c>
      <c r="E99" s="98" t="s">
        <v>533</v>
      </c>
      <c r="F99" s="98" t="s">
        <v>534</v>
      </c>
      <c r="G99" s="98" t="s">
        <v>576</v>
      </c>
      <c r="H99" s="98" t="s">
        <v>577</v>
      </c>
      <c r="I99" s="98" t="s">
        <v>745</v>
      </c>
      <c r="J99" s="98" t="s">
        <v>747</v>
      </c>
      <c r="K99" s="98" t="s">
        <v>587</v>
      </c>
      <c r="L99" s="99" t="str">
        <f t="shared" si="1"/>
        <v>Athletics</v>
      </c>
    </row>
    <row r="100" spans="1:12" x14ac:dyDescent="0.25">
      <c r="A100" s="101">
        <v>120201</v>
      </c>
      <c r="B100" s="98" t="s">
        <v>746</v>
      </c>
      <c r="C100" s="98" t="s">
        <v>752</v>
      </c>
      <c r="D100" s="98" t="s">
        <v>753</v>
      </c>
      <c r="E100" s="98" t="s">
        <v>533</v>
      </c>
      <c r="F100" s="98" t="s">
        <v>534</v>
      </c>
      <c r="G100" s="98" t="s">
        <v>576</v>
      </c>
      <c r="H100" s="98" t="s">
        <v>577</v>
      </c>
      <c r="I100" s="98" t="s">
        <v>745</v>
      </c>
      <c r="J100" s="98" t="s">
        <v>747</v>
      </c>
      <c r="K100" s="98" t="s">
        <v>587</v>
      </c>
      <c r="L100" s="99" t="str">
        <f t="shared" si="1"/>
        <v>Athletics</v>
      </c>
    </row>
    <row r="101" spans="1:12" x14ac:dyDescent="0.25">
      <c r="A101" s="101">
        <v>120202</v>
      </c>
      <c r="B101" s="98" t="s">
        <v>746</v>
      </c>
      <c r="C101" s="98" t="s">
        <v>755</v>
      </c>
      <c r="D101" s="98" t="s">
        <v>756</v>
      </c>
      <c r="E101" s="98" t="s">
        <v>533</v>
      </c>
      <c r="F101" s="98" t="s">
        <v>534</v>
      </c>
      <c r="G101" s="98" t="s">
        <v>576</v>
      </c>
      <c r="H101" s="98" t="s">
        <v>577</v>
      </c>
      <c r="I101" s="98" t="s">
        <v>745</v>
      </c>
      <c r="J101" s="98" t="s">
        <v>754</v>
      </c>
      <c r="K101" s="98" t="s">
        <v>587</v>
      </c>
      <c r="L101" s="99" t="str">
        <f t="shared" si="1"/>
        <v>Athletics</v>
      </c>
    </row>
    <row r="102" spans="1:12" x14ac:dyDescent="0.25">
      <c r="A102" s="101">
        <v>120202</v>
      </c>
      <c r="B102" s="98" t="s">
        <v>746</v>
      </c>
      <c r="C102" s="98" t="s">
        <v>757</v>
      </c>
      <c r="D102" s="98" t="s">
        <v>758</v>
      </c>
      <c r="E102" s="98" t="s">
        <v>533</v>
      </c>
      <c r="F102" s="98" t="s">
        <v>534</v>
      </c>
      <c r="G102" s="98" t="s">
        <v>576</v>
      </c>
      <c r="H102" s="98" t="s">
        <v>577</v>
      </c>
      <c r="I102" s="98" t="s">
        <v>745</v>
      </c>
      <c r="J102" s="98" t="s">
        <v>754</v>
      </c>
      <c r="K102" s="98" t="s">
        <v>587</v>
      </c>
      <c r="L102" s="99" t="str">
        <f t="shared" si="1"/>
        <v>Athletics</v>
      </c>
    </row>
    <row r="103" spans="1:12" x14ac:dyDescent="0.25">
      <c r="A103" s="101">
        <v>120251</v>
      </c>
      <c r="B103" s="98" t="s">
        <v>760</v>
      </c>
      <c r="C103" s="98"/>
      <c r="D103" s="98"/>
      <c r="E103" s="98" t="s">
        <v>533</v>
      </c>
      <c r="F103" s="98" t="s">
        <v>534</v>
      </c>
      <c r="G103" s="98" t="s">
        <v>576</v>
      </c>
      <c r="H103" s="98" t="s">
        <v>577</v>
      </c>
      <c r="I103" s="98" t="s">
        <v>759</v>
      </c>
      <c r="J103" s="98" t="s">
        <v>761</v>
      </c>
      <c r="K103" s="98"/>
      <c r="L103" s="99" t="str">
        <f t="shared" si="1"/>
        <v>Athletics</v>
      </c>
    </row>
    <row r="104" spans="1:12" x14ac:dyDescent="0.25">
      <c r="A104" s="101">
        <v>120252</v>
      </c>
      <c r="B104" s="98" t="s">
        <v>760</v>
      </c>
      <c r="C104" s="98" t="s">
        <v>763</v>
      </c>
      <c r="D104" s="98" t="s">
        <v>764</v>
      </c>
      <c r="E104" s="98" t="s">
        <v>533</v>
      </c>
      <c r="F104" s="98" t="s">
        <v>534</v>
      </c>
      <c r="G104" s="98" t="s">
        <v>576</v>
      </c>
      <c r="H104" s="98" t="s">
        <v>577</v>
      </c>
      <c r="I104" s="98" t="s">
        <v>759</v>
      </c>
      <c r="J104" s="98" t="s">
        <v>762</v>
      </c>
      <c r="K104" s="98" t="s">
        <v>587</v>
      </c>
      <c r="L104" s="99" t="str">
        <f t="shared" si="1"/>
        <v>Athletics</v>
      </c>
    </row>
    <row r="105" spans="1:12" x14ac:dyDescent="0.25">
      <c r="A105" s="101">
        <v>120252</v>
      </c>
      <c r="B105" s="98" t="s">
        <v>760</v>
      </c>
      <c r="C105" s="98" t="s">
        <v>765</v>
      </c>
      <c r="D105" s="98" t="s">
        <v>766</v>
      </c>
      <c r="E105" s="98" t="s">
        <v>533</v>
      </c>
      <c r="F105" s="98" t="s">
        <v>534</v>
      </c>
      <c r="G105" s="98" t="s">
        <v>576</v>
      </c>
      <c r="H105" s="98" t="s">
        <v>577</v>
      </c>
      <c r="I105" s="98" t="s">
        <v>759</v>
      </c>
      <c r="J105" s="98" t="s">
        <v>762</v>
      </c>
      <c r="K105" s="98" t="s">
        <v>587</v>
      </c>
      <c r="L105" s="99" t="str">
        <f t="shared" si="1"/>
        <v>Athletics</v>
      </c>
    </row>
    <row r="106" spans="1:12" x14ac:dyDescent="0.25">
      <c r="A106" s="101">
        <v>120301</v>
      </c>
      <c r="B106" s="98" t="s">
        <v>768</v>
      </c>
      <c r="C106" s="98" t="s">
        <v>770</v>
      </c>
      <c r="D106" s="98" t="s">
        <v>771</v>
      </c>
      <c r="E106" s="98" t="s">
        <v>533</v>
      </c>
      <c r="F106" s="98" t="s">
        <v>534</v>
      </c>
      <c r="G106" s="98" t="s">
        <v>576</v>
      </c>
      <c r="H106" s="98" t="s">
        <v>577</v>
      </c>
      <c r="I106" s="98" t="s">
        <v>767</v>
      </c>
      <c r="J106" s="98" t="s">
        <v>769</v>
      </c>
      <c r="K106" s="98" t="s">
        <v>587</v>
      </c>
      <c r="L106" s="99" t="str">
        <f t="shared" si="1"/>
        <v>Athletics</v>
      </c>
    </row>
    <row r="107" spans="1:12" x14ac:dyDescent="0.25">
      <c r="A107" s="101">
        <v>120301</v>
      </c>
      <c r="B107" s="98" t="s">
        <v>768</v>
      </c>
      <c r="C107" s="98" t="s">
        <v>772</v>
      </c>
      <c r="D107" s="98" t="s">
        <v>773</v>
      </c>
      <c r="E107" s="98" t="s">
        <v>533</v>
      </c>
      <c r="F107" s="98" t="s">
        <v>534</v>
      </c>
      <c r="G107" s="98" t="s">
        <v>576</v>
      </c>
      <c r="H107" s="98" t="s">
        <v>577</v>
      </c>
      <c r="I107" s="98" t="s">
        <v>767</v>
      </c>
      <c r="J107" s="98" t="s">
        <v>769</v>
      </c>
      <c r="K107" s="98" t="s">
        <v>587</v>
      </c>
      <c r="L107" s="99" t="str">
        <f t="shared" si="1"/>
        <v>Athletics</v>
      </c>
    </row>
    <row r="108" spans="1:12" x14ac:dyDescent="0.25">
      <c r="A108" s="101">
        <v>120302</v>
      </c>
      <c r="B108" s="98" t="s">
        <v>768</v>
      </c>
      <c r="C108" s="98" t="s">
        <v>775</v>
      </c>
      <c r="D108" s="98" t="s">
        <v>776</v>
      </c>
      <c r="E108" s="98" t="s">
        <v>533</v>
      </c>
      <c r="F108" s="98" t="s">
        <v>534</v>
      </c>
      <c r="G108" s="98" t="s">
        <v>576</v>
      </c>
      <c r="H108" s="98" t="s">
        <v>577</v>
      </c>
      <c r="I108" s="98" t="s">
        <v>767</v>
      </c>
      <c r="J108" s="98" t="s">
        <v>774</v>
      </c>
      <c r="K108" s="98" t="s">
        <v>587</v>
      </c>
      <c r="L108" s="99" t="str">
        <f t="shared" si="1"/>
        <v>Athletics</v>
      </c>
    </row>
    <row r="109" spans="1:12" x14ac:dyDescent="0.25">
      <c r="A109" s="101">
        <v>120302</v>
      </c>
      <c r="B109" s="98" t="s">
        <v>768</v>
      </c>
      <c r="C109" s="98" t="s">
        <v>777</v>
      </c>
      <c r="D109" s="98" t="s">
        <v>778</v>
      </c>
      <c r="E109" s="98" t="s">
        <v>533</v>
      </c>
      <c r="F109" s="98" t="s">
        <v>534</v>
      </c>
      <c r="G109" s="98" t="s">
        <v>576</v>
      </c>
      <c r="H109" s="98" t="s">
        <v>577</v>
      </c>
      <c r="I109" s="98" t="s">
        <v>767</v>
      </c>
      <c r="J109" s="98" t="s">
        <v>774</v>
      </c>
      <c r="K109" s="98" t="s">
        <v>587</v>
      </c>
      <c r="L109" s="99" t="str">
        <f t="shared" si="1"/>
        <v>Athletics</v>
      </c>
    </row>
    <row r="110" spans="1:12" x14ac:dyDescent="0.25">
      <c r="A110" s="101">
        <v>120351</v>
      </c>
      <c r="B110" s="98" t="s">
        <v>780</v>
      </c>
      <c r="C110" s="98"/>
      <c r="D110" s="98"/>
      <c r="E110" s="98" t="s">
        <v>533</v>
      </c>
      <c r="F110" s="98" t="s">
        <v>534</v>
      </c>
      <c r="G110" s="98" t="s">
        <v>576</v>
      </c>
      <c r="H110" s="98" t="s">
        <v>577</v>
      </c>
      <c r="I110" s="98" t="s">
        <v>779</v>
      </c>
      <c r="J110" s="98" t="s">
        <v>781</v>
      </c>
      <c r="K110" s="98"/>
      <c r="L110" s="99" t="str">
        <f t="shared" si="1"/>
        <v>Athletics</v>
      </c>
    </row>
    <row r="111" spans="1:12" x14ac:dyDescent="0.25">
      <c r="A111" s="101">
        <v>120352</v>
      </c>
      <c r="B111" s="98" t="s">
        <v>780</v>
      </c>
      <c r="C111" s="98" t="s">
        <v>783</v>
      </c>
      <c r="D111" s="98" t="s">
        <v>784</v>
      </c>
      <c r="E111" s="98" t="s">
        <v>533</v>
      </c>
      <c r="F111" s="98" t="s">
        <v>534</v>
      </c>
      <c r="G111" s="98" t="s">
        <v>576</v>
      </c>
      <c r="H111" s="98" t="s">
        <v>577</v>
      </c>
      <c r="I111" s="98" t="s">
        <v>779</v>
      </c>
      <c r="J111" s="98" t="s">
        <v>782</v>
      </c>
      <c r="K111" s="98" t="s">
        <v>587</v>
      </c>
      <c r="L111" s="99" t="str">
        <f t="shared" si="1"/>
        <v>Athletics</v>
      </c>
    </row>
    <row r="112" spans="1:12" x14ac:dyDescent="0.25">
      <c r="A112" s="101">
        <v>120352</v>
      </c>
      <c r="B112" s="98" t="s">
        <v>780</v>
      </c>
      <c r="C112" s="98" t="s">
        <v>785</v>
      </c>
      <c r="D112" s="98" t="s">
        <v>786</v>
      </c>
      <c r="E112" s="98" t="s">
        <v>533</v>
      </c>
      <c r="F112" s="98" t="s">
        <v>534</v>
      </c>
      <c r="G112" s="98" t="s">
        <v>576</v>
      </c>
      <c r="H112" s="98" t="s">
        <v>577</v>
      </c>
      <c r="I112" s="98" t="s">
        <v>779</v>
      </c>
      <c r="J112" s="98" t="s">
        <v>782</v>
      </c>
      <c r="K112" s="98" t="s">
        <v>587</v>
      </c>
      <c r="L112" s="99" t="str">
        <f t="shared" si="1"/>
        <v>Athletics</v>
      </c>
    </row>
    <row r="113" spans="1:12" x14ac:dyDescent="0.25">
      <c r="A113" s="101">
        <v>120401</v>
      </c>
      <c r="B113" s="98" t="s">
        <v>788</v>
      </c>
      <c r="C113" s="98" t="s">
        <v>790</v>
      </c>
      <c r="D113" s="98" t="s">
        <v>791</v>
      </c>
      <c r="E113" s="98" t="s">
        <v>533</v>
      </c>
      <c r="F113" s="98" t="s">
        <v>534</v>
      </c>
      <c r="G113" s="98" t="s">
        <v>576</v>
      </c>
      <c r="H113" s="98" t="s">
        <v>577</v>
      </c>
      <c r="I113" s="98" t="s">
        <v>787</v>
      </c>
      <c r="J113" s="98" t="s">
        <v>789</v>
      </c>
      <c r="K113" s="98" t="s">
        <v>587</v>
      </c>
      <c r="L113" s="99" t="str">
        <f t="shared" si="1"/>
        <v>Athletics</v>
      </c>
    </row>
    <row r="114" spans="1:12" x14ac:dyDescent="0.25">
      <c r="A114" s="101">
        <v>120401</v>
      </c>
      <c r="B114" s="98" t="s">
        <v>788</v>
      </c>
      <c r="C114" s="98" t="s">
        <v>792</v>
      </c>
      <c r="D114" s="98" t="s">
        <v>793</v>
      </c>
      <c r="E114" s="98" t="s">
        <v>533</v>
      </c>
      <c r="F114" s="98" t="s">
        <v>534</v>
      </c>
      <c r="G114" s="98" t="s">
        <v>576</v>
      </c>
      <c r="H114" s="98" t="s">
        <v>577</v>
      </c>
      <c r="I114" s="98" t="s">
        <v>787</v>
      </c>
      <c r="J114" s="98" t="s">
        <v>789</v>
      </c>
      <c r="K114" s="98" t="s">
        <v>587</v>
      </c>
      <c r="L114" s="99" t="str">
        <f t="shared" si="1"/>
        <v>Athletics</v>
      </c>
    </row>
    <row r="115" spans="1:12" x14ac:dyDescent="0.25">
      <c r="A115" s="101">
        <v>120402</v>
      </c>
      <c r="B115" s="98" t="s">
        <v>788</v>
      </c>
      <c r="C115" s="98" t="s">
        <v>795</v>
      </c>
      <c r="D115" s="98" t="s">
        <v>796</v>
      </c>
      <c r="E115" s="98" t="s">
        <v>533</v>
      </c>
      <c r="F115" s="98" t="s">
        <v>534</v>
      </c>
      <c r="G115" s="98" t="s">
        <v>576</v>
      </c>
      <c r="H115" s="98" t="s">
        <v>577</v>
      </c>
      <c r="I115" s="98" t="s">
        <v>787</v>
      </c>
      <c r="J115" s="98" t="s">
        <v>794</v>
      </c>
      <c r="K115" s="98" t="s">
        <v>587</v>
      </c>
      <c r="L115" s="99" t="str">
        <f t="shared" si="1"/>
        <v>Athletics</v>
      </c>
    </row>
    <row r="116" spans="1:12" x14ac:dyDescent="0.25">
      <c r="A116" s="101">
        <v>120402</v>
      </c>
      <c r="B116" s="98" t="s">
        <v>788</v>
      </c>
      <c r="C116" s="98" t="s">
        <v>797</v>
      </c>
      <c r="D116" s="98" t="s">
        <v>798</v>
      </c>
      <c r="E116" s="98" t="s">
        <v>533</v>
      </c>
      <c r="F116" s="98" t="s">
        <v>534</v>
      </c>
      <c r="G116" s="98" t="s">
        <v>576</v>
      </c>
      <c r="H116" s="98" t="s">
        <v>577</v>
      </c>
      <c r="I116" s="98" t="s">
        <v>787</v>
      </c>
      <c r="J116" s="98" t="s">
        <v>794</v>
      </c>
      <c r="K116" s="98" t="s">
        <v>587</v>
      </c>
      <c r="L116" s="99" t="str">
        <f t="shared" si="1"/>
        <v>Athletics</v>
      </c>
    </row>
    <row r="117" spans="1:12" x14ac:dyDescent="0.25">
      <c r="A117" s="101">
        <v>120452</v>
      </c>
      <c r="B117" s="98" t="s">
        <v>800</v>
      </c>
      <c r="C117" s="98" t="s">
        <v>802</v>
      </c>
      <c r="D117" s="98" t="s">
        <v>803</v>
      </c>
      <c r="E117" s="98" t="s">
        <v>533</v>
      </c>
      <c r="F117" s="98" t="s">
        <v>534</v>
      </c>
      <c r="G117" s="98" t="s">
        <v>576</v>
      </c>
      <c r="H117" s="98" t="s">
        <v>577</v>
      </c>
      <c r="I117" s="98" t="s">
        <v>799</v>
      </c>
      <c r="J117" s="98" t="s">
        <v>801</v>
      </c>
      <c r="K117" s="98" t="s">
        <v>587</v>
      </c>
      <c r="L117" s="99" t="str">
        <f t="shared" si="1"/>
        <v>Athletics</v>
      </c>
    </row>
    <row r="118" spans="1:12" x14ac:dyDescent="0.25">
      <c r="A118" s="101">
        <v>120452</v>
      </c>
      <c r="B118" s="98" t="s">
        <v>800</v>
      </c>
      <c r="C118" s="98" t="s">
        <v>804</v>
      </c>
      <c r="D118" s="98" t="s">
        <v>805</v>
      </c>
      <c r="E118" s="98" t="s">
        <v>533</v>
      </c>
      <c r="F118" s="98" t="s">
        <v>534</v>
      </c>
      <c r="G118" s="98" t="s">
        <v>576</v>
      </c>
      <c r="H118" s="98" t="s">
        <v>577</v>
      </c>
      <c r="I118" s="98" t="s">
        <v>799</v>
      </c>
      <c r="J118" s="98" t="s">
        <v>801</v>
      </c>
      <c r="K118" s="98" t="s">
        <v>587</v>
      </c>
      <c r="L118" s="99" t="str">
        <f t="shared" si="1"/>
        <v>Athletics</v>
      </c>
    </row>
    <row r="119" spans="1:12" x14ac:dyDescent="0.25">
      <c r="A119" s="101">
        <v>120452</v>
      </c>
      <c r="B119" s="98" t="s">
        <v>800</v>
      </c>
      <c r="C119" s="98" t="s">
        <v>806</v>
      </c>
      <c r="D119" s="98" t="s">
        <v>807</v>
      </c>
      <c r="E119" s="98" t="s">
        <v>533</v>
      </c>
      <c r="F119" s="98" t="s">
        <v>534</v>
      </c>
      <c r="G119" s="98" t="s">
        <v>576</v>
      </c>
      <c r="H119" s="98" t="s">
        <v>577</v>
      </c>
      <c r="I119" s="98" t="s">
        <v>799</v>
      </c>
      <c r="J119" s="98" t="s">
        <v>801</v>
      </c>
      <c r="K119" s="98" t="s">
        <v>587</v>
      </c>
      <c r="L119" s="99" t="str">
        <f t="shared" si="1"/>
        <v>Athletics</v>
      </c>
    </row>
    <row r="120" spans="1:12" x14ac:dyDescent="0.25">
      <c r="A120" s="101">
        <v>120502</v>
      </c>
      <c r="B120" s="98" t="s">
        <v>809</v>
      </c>
      <c r="C120" s="98" t="s">
        <v>811</v>
      </c>
      <c r="D120" s="98" t="s">
        <v>812</v>
      </c>
      <c r="E120" s="98" t="s">
        <v>533</v>
      </c>
      <c r="F120" s="98" t="s">
        <v>534</v>
      </c>
      <c r="G120" s="98" t="s">
        <v>576</v>
      </c>
      <c r="H120" s="98" t="s">
        <v>577</v>
      </c>
      <c r="I120" s="98" t="s">
        <v>808</v>
      </c>
      <c r="J120" s="98" t="s">
        <v>810</v>
      </c>
      <c r="K120" s="98" t="s">
        <v>587</v>
      </c>
      <c r="L120" s="99" t="str">
        <f t="shared" si="1"/>
        <v>Athletics</v>
      </c>
    </row>
    <row r="121" spans="1:12" x14ac:dyDescent="0.25">
      <c r="A121" s="101">
        <v>120502</v>
      </c>
      <c r="B121" s="98" t="s">
        <v>809</v>
      </c>
      <c r="C121" s="98" t="s">
        <v>813</v>
      </c>
      <c r="D121" s="98" t="s">
        <v>814</v>
      </c>
      <c r="E121" s="98" t="s">
        <v>533</v>
      </c>
      <c r="F121" s="98" t="s">
        <v>534</v>
      </c>
      <c r="G121" s="98" t="s">
        <v>576</v>
      </c>
      <c r="H121" s="98" t="s">
        <v>577</v>
      </c>
      <c r="I121" s="98" t="s">
        <v>808</v>
      </c>
      <c r="J121" s="98" t="s">
        <v>810</v>
      </c>
      <c r="K121" s="98" t="s">
        <v>587</v>
      </c>
      <c r="L121" s="99" t="str">
        <f t="shared" si="1"/>
        <v>Athletics</v>
      </c>
    </row>
    <row r="122" spans="1:12" x14ac:dyDescent="0.25">
      <c r="A122" s="101">
        <v>120650</v>
      </c>
      <c r="B122" s="98" t="s">
        <v>816</v>
      </c>
      <c r="C122" s="98" t="s">
        <v>817</v>
      </c>
      <c r="D122" s="98" t="s">
        <v>818</v>
      </c>
      <c r="E122" s="98" t="s">
        <v>533</v>
      </c>
      <c r="F122" s="98" t="s">
        <v>534</v>
      </c>
      <c r="G122" s="98" t="s">
        <v>576</v>
      </c>
      <c r="H122" s="98" t="s">
        <v>577</v>
      </c>
      <c r="I122" s="98" t="s">
        <v>815</v>
      </c>
      <c r="J122" s="98" t="s">
        <v>816</v>
      </c>
      <c r="K122" s="98" t="s">
        <v>587</v>
      </c>
      <c r="L122" s="99" t="str">
        <f t="shared" si="1"/>
        <v>Athletics</v>
      </c>
    </row>
    <row r="123" spans="1:12" x14ac:dyDescent="0.25">
      <c r="A123" s="101">
        <v>120650</v>
      </c>
      <c r="B123" s="98" t="s">
        <v>816</v>
      </c>
      <c r="C123" s="98" t="s">
        <v>819</v>
      </c>
      <c r="D123" s="98" t="s">
        <v>820</v>
      </c>
      <c r="E123" s="98" t="s">
        <v>533</v>
      </c>
      <c r="F123" s="98" t="s">
        <v>534</v>
      </c>
      <c r="G123" s="98" t="s">
        <v>576</v>
      </c>
      <c r="H123" s="98" t="s">
        <v>577</v>
      </c>
      <c r="I123" s="98" t="s">
        <v>815</v>
      </c>
      <c r="J123" s="98" t="s">
        <v>816</v>
      </c>
      <c r="K123" s="98" t="s">
        <v>587</v>
      </c>
      <c r="L123" s="99" t="str">
        <f t="shared" si="1"/>
        <v>Athletics</v>
      </c>
    </row>
    <row r="124" spans="1:12" x14ac:dyDescent="0.25">
      <c r="A124" s="101" t="s">
        <v>823</v>
      </c>
      <c r="B124" s="98" t="s">
        <v>822</v>
      </c>
      <c r="C124" s="98"/>
      <c r="D124" s="98"/>
      <c r="E124" s="98" t="s">
        <v>533</v>
      </c>
      <c r="F124" s="98" t="s">
        <v>534</v>
      </c>
      <c r="G124" s="98" t="s">
        <v>576</v>
      </c>
      <c r="H124" s="98" t="s">
        <v>577</v>
      </c>
      <c r="I124" s="98" t="s">
        <v>821</v>
      </c>
      <c r="J124" s="98" t="s">
        <v>824</v>
      </c>
      <c r="K124" s="98"/>
      <c r="L124" s="99" t="str">
        <f t="shared" si="1"/>
        <v>Athletics</v>
      </c>
    </row>
    <row r="125" spans="1:12" x14ac:dyDescent="0.25">
      <c r="A125" s="101" t="s">
        <v>827</v>
      </c>
      <c r="B125" s="98" t="s">
        <v>826</v>
      </c>
      <c r="C125" s="98"/>
      <c r="D125" s="98"/>
      <c r="E125" s="98" t="s">
        <v>533</v>
      </c>
      <c r="F125" s="98" t="s">
        <v>534</v>
      </c>
      <c r="G125" s="98" t="s">
        <v>576</v>
      </c>
      <c r="H125" s="98" t="s">
        <v>577</v>
      </c>
      <c r="I125" s="98" t="s">
        <v>825</v>
      </c>
      <c r="J125" s="98" t="s">
        <v>828</v>
      </c>
      <c r="K125" s="98"/>
      <c r="L125" s="99" t="str">
        <f t="shared" si="1"/>
        <v>Athletics</v>
      </c>
    </row>
    <row r="126" spans="1:12" x14ac:dyDescent="0.25">
      <c r="A126" s="101">
        <v>555010</v>
      </c>
      <c r="B126" s="98" t="s">
        <v>826</v>
      </c>
      <c r="C126" s="98" t="s">
        <v>829</v>
      </c>
      <c r="D126" s="98" t="s">
        <v>830</v>
      </c>
      <c r="E126" s="98" t="s">
        <v>533</v>
      </c>
      <c r="F126" s="98" t="s">
        <v>534</v>
      </c>
      <c r="G126" s="98" t="s">
        <v>576</v>
      </c>
      <c r="H126" s="98" t="s">
        <v>577</v>
      </c>
      <c r="I126" s="98" t="s">
        <v>825</v>
      </c>
      <c r="J126" s="98" t="s">
        <v>826</v>
      </c>
      <c r="K126" s="98" t="s">
        <v>545</v>
      </c>
      <c r="L126" s="99" t="str">
        <f t="shared" si="1"/>
        <v>Athletics</v>
      </c>
    </row>
    <row r="127" spans="1:12" x14ac:dyDescent="0.25">
      <c r="A127" s="101" t="s">
        <v>831</v>
      </c>
      <c r="B127" s="98" t="s">
        <v>826</v>
      </c>
      <c r="C127" s="98"/>
      <c r="D127" s="98"/>
      <c r="E127" s="98" t="s">
        <v>533</v>
      </c>
      <c r="F127" s="98" t="s">
        <v>534</v>
      </c>
      <c r="G127" s="98" t="s">
        <v>576</v>
      </c>
      <c r="H127" s="98" t="s">
        <v>577</v>
      </c>
      <c r="I127" s="98" t="s">
        <v>825</v>
      </c>
      <c r="J127" s="98" t="s">
        <v>832</v>
      </c>
      <c r="K127" s="98"/>
      <c r="L127" s="99" t="str">
        <f t="shared" si="1"/>
        <v>Athletics</v>
      </c>
    </row>
    <row r="128" spans="1:12" x14ac:dyDescent="0.25">
      <c r="A128" s="101">
        <v>170000</v>
      </c>
      <c r="B128" s="98" t="s">
        <v>833</v>
      </c>
      <c r="C128" s="98"/>
      <c r="D128" s="98"/>
      <c r="E128" s="98" t="s">
        <v>533</v>
      </c>
      <c r="F128" s="98" t="s">
        <v>534</v>
      </c>
      <c r="G128" s="98" t="s">
        <v>538</v>
      </c>
      <c r="H128" s="98" t="s">
        <v>833</v>
      </c>
      <c r="I128" s="98" t="s">
        <v>834</v>
      </c>
      <c r="J128" s="98" t="s">
        <v>833</v>
      </c>
      <c r="K128" s="98"/>
      <c r="L128" s="99" t="str">
        <f t="shared" si="1"/>
        <v>UAdmin</v>
      </c>
    </row>
    <row r="129" spans="1:12" x14ac:dyDescent="0.25">
      <c r="A129" s="101">
        <v>170001</v>
      </c>
      <c r="B129" s="98" t="s">
        <v>833</v>
      </c>
      <c r="C129" s="98" t="s">
        <v>836</v>
      </c>
      <c r="D129" s="98" t="s">
        <v>837</v>
      </c>
      <c r="E129" s="98" t="s">
        <v>533</v>
      </c>
      <c r="F129" s="98" t="s">
        <v>534</v>
      </c>
      <c r="G129" s="98" t="s">
        <v>538</v>
      </c>
      <c r="H129" s="98" t="s">
        <v>833</v>
      </c>
      <c r="I129" s="98" t="s">
        <v>834</v>
      </c>
      <c r="J129" s="98" t="s">
        <v>835</v>
      </c>
      <c r="K129" s="98" t="s">
        <v>604</v>
      </c>
      <c r="L129" s="99" t="str">
        <f t="shared" si="1"/>
        <v>UAdmin</v>
      </c>
    </row>
    <row r="130" spans="1:12" x14ac:dyDescent="0.25">
      <c r="A130" s="101">
        <v>170001</v>
      </c>
      <c r="B130" s="98" t="s">
        <v>833</v>
      </c>
      <c r="C130" s="98" t="s">
        <v>838</v>
      </c>
      <c r="D130" s="98" t="s">
        <v>839</v>
      </c>
      <c r="E130" s="98" t="s">
        <v>533</v>
      </c>
      <c r="F130" s="98" t="s">
        <v>534</v>
      </c>
      <c r="G130" s="98" t="s">
        <v>538</v>
      </c>
      <c r="H130" s="98" t="s">
        <v>833</v>
      </c>
      <c r="I130" s="98" t="s">
        <v>834</v>
      </c>
      <c r="J130" s="98" t="s">
        <v>835</v>
      </c>
      <c r="K130" s="98" t="s">
        <v>604</v>
      </c>
      <c r="L130" s="99" t="str">
        <f t="shared" ref="L130:L193" si="2">VLOOKUP(H130,$N$2:$O$43,2,FALSE)</f>
        <v>UAdmin</v>
      </c>
    </row>
    <row r="131" spans="1:12" x14ac:dyDescent="0.25">
      <c r="A131" s="101">
        <v>170200</v>
      </c>
      <c r="B131" s="98" t="s">
        <v>841</v>
      </c>
      <c r="C131" s="98" t="s">
        <v>842</v>
      </c>
      <c r="D131" s="98" t="s">
        <v>841</v>
      </c>
      <c r="E131" s="98" t="s">
        <v>533</v>
      </c>
      <c r="F131" s="98" t="s">
        <v>534</v>
      </c>
      <c r="G131" s="98" t="s">
        <v>538</v>
      </c>
      <c r="H131" s="98" t="s">
        <v>833</v>
      </c>
      <c r="I131" s="98" t="s">
        <v>840</v>
      </c>
      <c r="J131" s="98" t="s">
        <v>841</v>
      </c>
      <c r="K131" s="98" t="s">
        <v>843</v>
      </c>
      <c r="L131" s="99" t="str">
        <f t="shared" si="2"/>
        <v>UAdmin</v>
      </c>
    </row>
    <row r="132" spans="1:12" x14ac:dyDescent="0.25">
      <c r="A132" s="101">
        <v>170200</v>
      </c>
      <c r="B132" s="98" t="s">
        <v>841</v>
      </c>
      <c r="C132" s="98" t="s">
        <v>844</v>
      </c>
      <c r="D132" s="98" t="s">
        <v>845</v>
      </c>
      <c r="E132" s="98" t="s">
        <v>533</v>
      </c>
      <c r="F132" s="98" t="s">
        <v>534</v>
      </c>
      <c r="G132" s="98" t="s">
        <v>538</v>
      </c>
      <c r="H132" s="98" t="s">
        <v>833</v>
      </c>
      <c r="I132" s="98" t="s">
        <v>840</v>
      </c>
      <c r="J132" s="98" t="s">
        <v>841</v>
      </c>
      <c r="K132" s="98" t="s">
        <v>545</v>
      </c>
      <c r="L132" s="99" t="str">
        <f t="shared" si="2"/>
        <v>UAdmin</v>
      </c>
    </row>
    <row r="133" spans="1:12" x14ac:dyDescent="0.25">
      <c r="A133" s="101">
        <v>170200</v>
      </c>
      <c r="B133" s="98" t="s">
        <v>841</v>
      </c>
      <c r="C133" s="98" t="s">
        <v>846</v>
      </c>
      <c r="D133" s="98" t="s">
        <v>847</v>
      </c>
      <c r="E133" s="98" t="s">
        <v>533</v>
      </c>
      <c r="F133" s="98" t="s">
        <v>534</v>
      </c>
      <c r="G133" s="98" t="s">
        <v>538</v>
      </c>
      <c r="H133" s="98" t="s">
        <v>833</v>
      </c>
      <c r="I133" s="98" t="s">
        <v>840</v>
      </c>
      <c r="J133" s="98" t="s">
        <v>841</v>
      </c>
      <c r="K133" s="98" t="s">
        <v>545</v>
      </c>
      <c r="L133" s="99" t="str">
        <f t="shared" si="2"/>
        <v>UAdmin</v>
      </c>
    </row>
    <row r="134" spans="1:12" x14ac:dyDescent="0.25">
      <c r="A134" s="101">
        <v>170200</v>
      </c>
      <c r="B134" s="98" t="s">
        <v>841</v>
      </c>
      <c r="C134" s="98" t="s">
        <v>848</v>
      </c>
      <c r="D134" s="98" t="s">
        <v>849</v>
      </c>
      <c r="E134" s="98" t="s">
        <v>533</v>
      </c>
      <c r="F134" s="98" t="s">
        <v>534</v>
      </c>
      <c r="G134" s="98" t="s">
        <v>538</v>
      </c>
      <c r="H134" s="98" t="s">
        <v>833</v>
      </c>
      <c r="I134" s="98" t="s">
        <v>840</v>
      </c>
      <c r="J134" s="98" t="s">
        <v>841</v>
      </c>
      <c r="K134" s="98" t="s">
        <v>545</v>
      </c>
      <c r="L134" s="99" t="str">
        <f t="shared" si="2"/>
        <v>UAdmin</v>
      </c>
    </row>
    <row r="135" spans="1:12" x14ac:dyDescent="0.25">
      <c r="A135" s="101">
        <v>170200</v>
      </c>
      <c r="B135" s="98" t="s">
        <v>841</v>
      </c>
      <c r="C135" s="98" t="s">
        <v>850</v>
      </c>
      <c r="D135" s="98" t="s">
        <v>851</v>
      </c>
      <c r="E135" s="98" t="s">
        <v>533</v>
      </c>
      <c r="F135" s="98" t="s">
        <v>534</v>
      </c>
      <c r="G135" s="98" t="s">
        <v>538</v>
      </c>
      <c r="H135" s="98" t="s">
        <v>833</v>
      </c>
      <c r="I135" s="98" t="s">
        <v>840</v>
      </c>
      <c r="J135" s="98" t="s">
        <v>841</v>
      </c>
      <c r="K135" s="98" t="s">
        <v>545</v>
      </c>
      <c r="L135" s="99" t="str">
        <f t="shared" si="2"/>
        <v>UAdmin</v>
      </c>
    </row>
    <row r="136" spans="1:12" x14ac:dyDescent="0.25">
      <c r="A136" s="101">
        <v>170200</v>
      </c>
      <c r="B136" s="98" t="s">
        <v>841</v>
      </c>
      <c r="C136" s="98" t="s">
        <v>852</v>
      </c>
      <c r="D136" s="98" t="s">
        <v>853</v>
      </c>
      <c r="E136" s="98" t="s">
        <v>533</v>
      </c>
      <c r="F136" s="98" t="s">
        <v>534</v>
      </c>
      <c r="G136" s="98" t="s">
        <v>538</v>
      </c>
      <c r="H136" s="98" t="s">
        <v>833</v>
      </c>
      <c r="I136" s="98" t="s">
        <v>840</v>
      </c>
      <c r="J136" s="98" t="s">
        <v>841</v>
      </c>
      <c r="K136" s="98" t="s">
        <v>545</v>
      </c>
      <c r="L136" s="99" t="str">
        <f t="shared" si="2"/>
        <v>UAdmin</v>
      </c>
    </row>
    <row r="137" spans="1:12" x14ac:dyDescent="0.25">
      <c r="A137" s="101">
        <v>170200</v>
      </c>
      <c r="B137" s="98" t="s">
        <v>841</v>
      </c>
      <c r="C137" s="98" t="s">
        <v>854</v>
      </c>
      <c r="D137" s="98" t="s">
        <v>855</v>
      </c>
      <c r="E137" s="98" t="s">
        <v>533</v>
      </c>
      <c r="F137" s="98" t="s">
        <v>534</v>
      </c>
      <c r="G137" s="98" t="s">
        <v>538</v>
      </c>
      <c r="H137" s="98" t="s">
        <v>833</v>
      </c>
      <c r="I137" s="98" t="s">
        <v>840</v>
      </c>
      <c r="J137" s="98" t="s">
        <v>841</v>
      </c>
      <c r="K137" s="98" t="s">
        <v>545</v>
      </c>
      <c r="L137" s="99" t="str">
        <f t="shared" si="2"/>
        <v>UAdmin</v>
      </c>
    </row>
    <row r="138" spans="1:12" x14ac:dyDescent="0.25">
      <c r="A138" s="101">
        <v>170200</v>
      </c>
      <c r="B138" s="98" t="s">
        <v>841</v>
      </c>
      <c r="C138" s="98" t="s">
        <v>856</v>
      </c>
      <c r="D138" s="98" t="s">
        <v>857</v>
      </c>
      <c r="E138" s="98" t="s">
        <v>533</v>
      </c>
      <c r="F138" s="98" t="s">
        <v>534</v>
      </c>
      <c r="G138" s="98" t="s">
        <v>538</v>
      </c>
      <c r="H138" s="98" t="s">
        <v>833</v>
      </c>
      <c r="I138" s="98" t="s">
        <v>840</v>
      </c>
      <c r="J138" s="98" t="s">
        <v>841</v>
      </c>
      <c r="K138" s="98" t="s">
        <v>545</v>
      </c>
      <c r="L138" s="99" t="str">
        <f t="shared" si="2"/>
        <v>UAdmin</v>
      </c>
    </row>
    <row r="139" spans="1:12" x14ac:dyDescent="0.25">
      <c r="A139" s="101">
        <v>170200</v>
      </c>
      <c r="B139" s="98" t="s">
        <v>841</v>
      </c>
      <c r="C139" s="98" t="s">
        <v>858</v>
      </c>
      <c r="D139" s="98" t="s">
        <v>859</v>
      </c>
      <c r="E139" s="98" t="s">
        <v>533</v>
      </c>
      <c r="F139" s="98" t="s">
        <v>534</v>
      </c>
      <c r="G139" s="98" t="s">
        <v>538</v>
      </c>
      <c r="H139" s="98" t="s">
        <v>833</v>
      </c>
      <c r="I139" s="98" t="s">
        <v>840</v>
      </c>
      <c r="J139" s="98" t="s">
        <v>841</v>
      </c>
      <c r="K139" s="98" t="s">
        <v>545</v>
      </c>
      <c r="L139" s="99" t="str">
        <f t="shared" si="2"/>
        <v>UAdmin</v>
      </c>
    </row>
    <row r="140" spans="1:12" x14ac:dyDescent="0.25">
      <c r="A140" s="101">
        <v>170200</v>
      </c>
      <c r="B140" s="98" t="s">
        <v>841</v>
      </c>
      <c r="C140" s="98" t="s">
        <v>860</v>
      </c>
      <c r="D140" s="98" t="s">
        <v>861</v>
      </c>
      <c r="E140" s="98" t="s">
        <v>533</v>
      </c>
      <c r="F140" s="98" t="s">
        <v>534</v>
      </c>
      <c r="G140" s="98" t="s">
        <v>538</v>
      </c>
      <c r="H140" s="98" t="s">
        <v>833</v>
      </c>
      <c r="I140" s="98" t="s">
        <v>840</v>
      </c>
      <c r="J140" s="98" t="s">
        <v>841</v>
      </c>
      <c r="K140" s="98" t="s">
        <v>545</v>
      </c>
      <c r="L140" s="99" t="str">
        <f t="shared" si="2"/>
        <v>UAdmin</v>
      </c>
    </row>
    <row r="141" spans="1:12" x14ac:dyDescent="0.25">
      <c r="A141" s="101">
        <v>170200</v>
      </c>
      <c r="B141" s="98" t="s">
        <v>841</v>
      </c>
      <c r="C141" s="98" t="s">
        <v>862</v>
      </c>
      <c r="D141" s="98" t="s">
        <v>863</v>
      </c>
      <c r="E141" s="98" t="s">
        <v>533</v>
      </c>
      <c r="F141" s="98" t="s">
        <v>534</v>
      </c>
      <c r="G141" s="98" t="s">
        <v>538</v>
      </c>
      <c r="H141" s="98" t="s">
        <v>833</v>
      </c>
      <c r="I141" s="98" t="s">
        <v>840</v>
      </c>
      <c r="J141" s="98" t="s">
        <v>841</v>
      </c>
      <c r="K141" s="98" t="s">
        <v>545</v>
      </c>
      <c r="L141" s="99" t="str">
        <f t="shared" si="2"/>
        <v>UAdmin</v>
      </c>
    </row>
    <row r="142" spans="1:12" x14ac:dyDescent="0.25">
      <c r="A142" s="101">
        <v>170200</v>
      </c>
      <c r="B142" s="98" t="s">
        <v>841</v>
      </c>
      <c r="C142" s="98" t="s">
        <v>864</v>
      </c>
      <c r="D142" s="98" t="s">
        <v>865</v>
      </c>
      <c r="E142" s="98" t="s">
        <v>533</v>
      </c>
      <c r="F142" s="98" t="s">
        <v>534</v>
      </c>
      <c r="G142" s="98" t="s">
        <v>538</v>
      </c>
      <c r="H142" s="98" t="s">
        <v>833</v>
      </c>
      <c r="I142" s="98" t="s">
        <v>840</v>
      </c>
      <c r="J142" s="98" t="s">
        <v>841</v>
      </c>
      <c r="K142" s="98" t="s">
        <v>545</v>
      </c>
      <c r="L142" s="99" t="str">
        <f t="shared" si="2"/>
        <v>UAdmin</v>
      </c>
    </row>
    <row r="143" spans="1:12" x14ac:dyDescent="0.25">
      <c r="A143" s="101">
        <v>170200</v>
      </c>
      <c r="B143" s="98" t="s">
        <v>841</v>
      </c>
      <c r="C143" s="98" t="s">
        <v>866</v>
      </c>
      <c r="D143" s="98" t="s">
        <v>867</v>
      </c>
      <c r="E143" s="98" t="s">
        <v>533</v>
      </c>
      <c r="F143" s="98" t="s">
        <v>534</v>
      </c>
      <c r="G143" s="98" t="s">
        <v>538</v>
      </c>
      <c r="H143" s="98" t="s">
        <v>833</v>
      </c>
      <c r="I143" s="98" t="s">
        <v>840</v>
      </c>
      <c r="J143" s="98" t="s">
        <v>841</v>
      </c>
      <c r="K143" s="98" t="s">
        <v>545</v>
      </c>
      <c r="L143" s="99" t="str">
        <f t="shared" si="2"/>
        <v>UAdmin</v>
      </c>
    </row>
    <row r="144" spans="1:12" x14ac:dyDescent="0.25">
      <c r="A144" s="101">
        <v>170200</v>
      </c>
      <c r="B144" s="98" t="s">
        <v>841</v>
      </c>
      <c r="C144" s="98" t="s">
        <v>868</v>
      </c>
      <c r="D144" s="98" t="s">
        <v>869</v>
      </c>
      <c r="E144" s="98" t="s">
        <v>533</v>
      </c>
      <c r="F144" s="98" t="s">
        <v>534</v>
      </c>
      <c r="G144" s="98" t="s">
        <v>538</v>
      </c>
      <c r="H144" s="98" t="s">
        <v>833</v>
      </c>
      <c r="I144" s="98" t="s">
        <v>840</v>
      </c>
      <c r="J144" s="98" t="s">
        <v>841</v>
      </c>
      <c r="K144" s="98" t="s">
        <v>545</v>
      </c>
      <c r="L144" s="99" t="str">
        <f t="shared" si="2"/>
        <v>UAdmin</v>
      </c>
    </row>
    <row r="145" spans="1:12" x14ac:dyDescent="0.25">
      <c r="A145" s="101">
        <v>170200</v>
      </c>
      <c r="B145" s="98" t="s">
        <v>841</v>
      </c>
      <c r="C145" s="98" t="s">
        <v>870</v>
      </c>
      <c r="D145" s="98" t="s">
        <v>871</v>
      </c>
      <c r="E145" s="98" t="s">
        <v>533</v>
      </c>
      <c r="F145" s="98" t="s">
        <v>534</v>
      </c>
      <c r="G145" s="98" t="s">
        <v>538</v>
      </c>
      <c r="H145" s="98" t="s">
        <v>833</v>
      </c>
      <c r="I145" s="98" t="s">
        <v>840</v>
      </c>
      <c r="J145" s="98" t="s">
        <v>841</v>
      </c>
      <c r="K145" s="98" t="s">
        <v>545</v>
      </c>
      <c r="L145" s="99" t="str">
        <f t="shared" si="2"/>
        <v>UAdmin</v>
      </c>
    </row>
    <row r="146" spans="1:12" x14ac:dyDescent="0.25">
      <c r="A146" s="101">
        <v>170200</v>
      </c>
      <c r="B146" s="98" t="s">
        <v>841</v>
      </c>
      <c r="C146" s="98" t="s">
        <v>872</v>
      </c>
      <c r="D146" s="98" t="s">
        <v>873</v>
      </c>
      <c r="E146" s="98" t="s">
        <v>533</v>
      </c>
      <c r="F146" s="98" t="s">
        <v>534</v>
      </c>
      <c r="G146" s="98" t="s">
        <v>538</v>
      </c>
      <c r="H146" s="98" t="s">
        <v>833</v>
      </c>
      <c r="I146" s="98" t="s">
        <v>840</v>
      </c>
      <c r="J146" s="98" t="s">
        <v>841</v>
      </c>
      <c r="K146" s="98" t="s">
        <v>545</v>
      </c>
      <c r="L146" s="99" t="str">
        <f t="shared" si="2"/>
        <v>UAdmin</v>
      </c>
    </row>
    <row r="147" spans="1:12" x14ac:dyDescent="0.25">
      <c r="A147" s="101">
        <v>170200</v>
      </c>
      <c r="B147" s="98" t="s">
        <v>841</v>
      </c>
      <c r="C147" s="98" t="s">
        <v>874</v>
      </c>
      <c r="D147" s="98" t="s">
        <v>873</v>
      </c>
      <c r="E147" s="98" t="s">
        <v>533</v>
      </c>
      <c r="F147" s="98" t="s">
        <v>534</v>
      </c>
      <c r="G147" s="98" t="s">
        <v>538</v>
      </c>
      <c r="H147" s="98" t="s">
        <v>833</v>
      </c>
      <c r="I147" s="98" t="s">
        <v>840</v>
      </c>
      <c r="J147" s="98" t="s">
        <v>841</v>
      </c>
      <c r="K147" s="98" t="s">
        <v>545</v>
      </c>
      <c r="L147" s="99" t="str">
        <f t="shared" si="2"/>
        <v>UAdmin</v>
      </c>
    </row>
    <row r="148" spans="1:12" x14ac:dyDescent="0.25">
      <c r="A148" s="101">
        <v>170200</v>
      </c>
      <c r="B148" s="98" t="s">
        <v>841</v>
      </c>
      <c r="C148" s="98" t="s">
        <v>875</v>
      </c>
      <c r="D148" s="98" t="s">
        <v>876</v>
      </c>
      <c r="E148" s="98" t="s">
        <v>533</v>
      </c>
      <c r="F148" s="98" t="s">
        <v>534</v>
      </c>
      <c r="G148" s="98" t="s">
        <v>538</v>
      </c>
      <c r="H148" s="98" t="s">
        <v>833</v>
      </c>
      <c r="I148" s="98" t="s">
        <v>840</v>
      </c>
      <c r="J148" s="98" t="s">
        <v>841</v>
      </c>
      <c r="K148" s="98" t="s">
        <v>877</v>
      </c>
      <c r="L148" s="99" t="str">
        <f t="shared" si="2"/>
        <v>UAdmin</v>
      </c>
    </row>
    <row r="149" spans="1:12" x14ac:dyDescent="0.25">
      <c r="A149" s="101">
        <v>170490</v>
      </c>
      <c r="B149" s="98" t="s">
        <v>879</v>
      </c>
      <c r="C149" s="98" t="s">
        <v>880</v>
      </c>
      <c r="D149" s="98" t="s">
        <v>881</v>
      </c>
      <c r="E149" s="98" t="s">
        <v>533</v>
      </c>
      <c r="F149" s="98" t="s">
        <v>534</v>
      </c>
      <c r="G149" s="98" t="s">
        <v>538</v>
      </c>
      <c r="H149" s="98" t="s">
        <v>833</v>
      </c>
      <c r="I149" s="98" t="s">
        <v>878</v>
      </c>
      <c r="J149" s="98" t="s">
        <v>879</v>
      </c>
      <c r="K149" s="98" t="s">
        <v>538</v>
      </c>
      <c r="L149" s="99" t="str">
        <f t="shared" si="2"/>
        <v>UAdmin</v>
      </c>
    </row>
    <row r="150" spans="1:12" x14ac:dyDescent="0.25">
      <c r="A150" s="101">
        <v>170490</v>
      </c>
      <c r="B150" s="98" t="s">
        <v>879</v>
      </c>
      <c r="C150" s="98" t="s">
        <v>882</v>
      </c>
      <c r="D150" s="98" t="s">
        <v>883</v>
      </c>
      <c r="E150" s="98" t="s">
        <v>533</v>
      </c>
      <c r="F150" s="98" t="s">
        <v>534</v>
      </c>
      <c r="G150" s="98" t="s">
        <v>538</v>
      </c>
      <c r="H150" s="98" t="s">
        <v>833</v>
      </c>
      <c r="I150" s="98" t="s">
        <v>878</v>
      </c>
      <c r="J150" s="98" t="s">
        <v>879</v>
      </c>
      <c r="K150" s="98" t="s">
        <v>884</v>
      </c>
      <c r="L150" s="99" t="str">
        <f t="shared" si="2"/>
        <v>UAdmin</v>
      </c>
    </row>
    <row r="151" spans="1:12" x14ac:dyDescent="0.25">
      <c r="A151" s="101">
        <v>170490</v>
      </c>
      <c r="B151" s="98" t="s">
        <v>879</v>
      </c>
      <c r="C151" s="98" t="s">
        <v>885</v>
      </c>
      <c r="D151" s="98" t="s">
        <v>886</v>
      </c>
      <c r="E151" s="98" t="s">
        <v>533</v>
      </c>
      <c r="F151" s="98" t="s">
        <v>534</v>
      </c>
      <c r="G151" s="98" t="s">
        <v>538</v>
      </c>
      <c r="H151" s="98" t="s">
        <v>833</v>
      </c>
      <c r="I151" s="98" t="s">
        <v>878</v>
      </c>
      <c r="J151" s="98" t="s">
        <v>879</v>
      </c>
      <c r="K151" s="98" t="s">
        <v>884</v>
      </c>
      <c r="L151" s="99" t="str">
        <f t="shared" si="2"/>
        <v>UAdmin</v>
      </c>
    </row>
    <row r="152" spans="1:12" x14ac:dyDescent="0.25">
      <c r="A152" s="101">
        <v>170490</v>
      </c>
      <c r="B152" s="98" t="s">
        <v>879</v>
      </c>
      <c r="C152" s="98" t="s">
        <v>887</v>
      </c>
      <c r="D152" s="98" t="s">
        <v>888</v>
      </c>
      <c r="E152" s="98" t="s">
        <v>533</v>
      </c>
      <c r="F152" s="98" t="s">
        <v>534</v>
      </c>
      <c r="G152" s="98" t="s">
        <v>538</v>
      </c>
      <c r="H152" s="98" t="s">
        <v>833</v>
      </c>
      <c r="I152" s="98" t="s">
        <v>878</v>
      </c>
      <c r="J152" s="98" t="s">
        <v>879</v>
      </c>
      <c r="K152" s="98" t="s">
        <v>884</v>
      </c>
      <c r="L152" s="99" t="str">
        <f t="shared" si="2"/>
        <v>UAdmin</v>
      </c>
    </row>
    <row r="153" spans="1:12" x14ac:dyDescent="0.25">
      <c r="A153" s="101">
        <v>540000</v>
      </c>
      <c r="B153" s="98" t="s">
        <v>890</v>
      </c>
      <c r="C153" s="98" t="s">
        <v>891</v>
      </c>
      <c r="D153" s="98" t="s">
        <v>892</v>
      </c>
      <c r="E153" s="98" t="s">
        <v>533</v>
      </c>
      <c r="F153" s="98" t="s">
        <v>534</v>
      </c>
      <c r="G153" s="98" t="s">
        <v>538</v>
      </c>
      <c r="H153" s="98" t="s">
        <v>833</v>
      </c>
      <c r="I153" s="98" t="s">
        <v>889</v>
      </c>
      <c r="J153" s="98" t="s">
        <v>890</v>
      </c>
      <c r="K153" s="98" t="s">
        <v>538</v>
      </c>
      <c r="L153" s="99" t="str">
        <f t="shared" si="2"/>
        <v>UAdmin</v>
      </c>
    </row>
    <row r="154" spans="1:12" x14ac:dyDescent="0.25">
      <c r="A154" s="101">
        <v>540000</v>
      </c>
      <c r="B154" s="98" t="s">
        <v>890</v>
      </c>
      <c r="C154" s="98" t="s">
        <v>893</v>
      </c>
      <c r="D154" s="98" t="s">
        <v>894</v>
      </c>
      <c r="E154" s="98" t="s">
        <v>533</v>
      </c>
      <c r="F154" s="98" t="s">
        <v>534</v>
      </c>
      <c r="G154" s="98" t="s">
        <v>538</v>
      </c>
      <c r="H154" s="98" t="s">
        <v>833</v>
      </c>
      <c r="I154" s="98" t="s">
        <v>889</v>
      </c>
      <c r="J154" s="98" t="s">
        <v>890</v>
      </c>
      <c r="K154" s="98" t="s">
        <v>538</v>
      </c>
      <c r="L154" s="99" t="str">
        <f t="shared" si="2"/>
        <v>UAdmin</v>
      </c>
    </row>
    <row r="155" spans="1:12" x14ac:dyDescent="0.25">
      <c r="A155" s="101">
        <v>540000</v>
      </c>
      <c r="B155" s="98" t="s">
        <v>890</v>
      </c>
      <c r="C155" s="98" t="s">
        <v>895</v>
      </c>
      <c r="D155" s="98" t="s">
        <v>896</v>
      </c>
      <c r="E155" s="98" t="s">
        <v>533</v>
      </c>
      <c r="F155" s="98" t="s">
        <v>534</v>
      </c>
      <c r="G155" s="98" t="s">
        <v>538</v>
      </c>
      <c r="H155" s="98" t="s">
        <v>833</v>
      </c>
      <c r="I155" s="98" t="s">
        <v>889</v>
      </c>
      <c r="J155" s="98" t="s">
        <v>890</v>
      </c>
      <c r="K155" s="98" t="s">
        <v>545</v>
      </c>
      <c r="L155" s="99" t="str">
        <f t="shared" si="2"/>
        <v>UAdmin</v>
      </c>
    </row>
    <row r="156" spans="1:12" x14ac:dyDescent="0.25">
      <c r="A156" s="101">
        <v>540000</v>
      </c>
      <c r="B156" s="98" t="s">
        <v>890</v>
      </c>
      <c r="C156" s="98" t="s">
        <v>897</v>
      </c>
      <c r="D156" s="98" t="s">
        <v>898</v>
      </c>
      <c r="E156" s="98" t="s">
        <v>533</v>
      </c>
      <c r="F156" s="98" t="s">
        <v>534</v>
      </c>
      <c r="G156" s="98" t="s">
        <v>538</v>
      </c>
      <c r="H156" s="98" t="s">
        <v>833</v>
      </c>
      <c r="I156" s="98" t="s">
        <v>889</v>
      </c>
      <c r="J156" s="98" t="s">
        <v>890</v>
      </c>
      <c r="K156" s="98" t="s">
        <v>545</v>
      </c>
      <c r="L156" s="99" t="str">
        <f t="shared" si="2"/>
        <v>UAdmin</v>
      </c>
    </row>
    <row r="157" spans="1:12" x14ac:dyDescent="0.25">
      <c r="A157" s="101">
        <v>540000</v>
      </c>
      <c r="B157" s="98" t="s">
        <v>890</v>
      </c>
      <c r="C157" s="98" t="s">
        <v>899</v>
      </c>
      <c r="D157" s="98" t="s">
        <v>900</v>
      </c>
      <c r="E157" s="98" t="s">
        <v>533</v>
      </c>
      <c r="F157" s="98" t="s">
        <v>534</v>
      </c>
      <c r="G157" s="98" t="s">
        <v>538</v>
      </c>
      <c r="H157" s="98" t="s">
        <v>833</v>
      </c>
      <c r="I157" s="98" t="s">
        <v>889</v>
      </c>
      <c r="J157" s="98" t="s">
        <v>890</v>
      </c>
      <c r="K157" s="98" t="s">
        <v>901</v>
      </c>
      <c r="L157" s="99" t="str">
        <f t="shared" si="2"/>
        <v>UAdmin</v>
      </c>
    </row>
    <row r="158" spans="1:12" x14ac:dyDescent="0.25">
      <c r="A158" s="101">
        <v>540000</v>
      </c>
      <c r="B158" s="98" t="s">
        <v>890</v>
      </c>
      <c r="C158" s="98" t="s">
        <v>902</v>
      </c>
      <c r="D158" s="98" t="s">
        <v>903</v>
      </c>
      <c r="E158" s="98" t="s">
        <v>533</v>
      </c>
      <c r="F158" s="98" t="s">
        <v>534</v>
      </c>
      <c r="G158" s="98" t="s">
        <v>538</v>
      </c>
      <c r="H158" s="98" t="s">
        <v>833</v>
      </c>
      <c r="I158" s="98" t="s">
        <v>889</v>
      </c>
      <c r="J158" s="98" t="s">
        <v>890</v>
      </c>
      <c r="K158" s="98" t="s">
        <v>538</v>
      </c>
      <c r="L158" s="99" t="str">
        <f t="shared" si="2"/>
        <v>UAdmin</v>
      </c>
    </row>
    <row r="159" spans="1:12" x14ac:dyDescent="0.25">
      <c r="A159" s="101" t="s">
        <v>904</v>
      </c>
      <c r="B159" s="98" t="s">
        <v>890</v>
      </c>
      <c r="C159" s="98"/>
      <c r="D159" s="98"/>
      <c r="E159" s="98" t="s">
        <v>533</v>
      </c>
      <c r="F159" s="98" t="s">
        <v>534</v>
      </c>
      <c r="G159" s="98" t="s">
        <v>538</v>
      </c>
      <c r="H159" s="98" t="s">
        <v>833</v>
      </c>
      <c r="I159" s="98" t="s">
        <v>889</v>
      </c>
      <c r="J159" s="98" t="s">
        <v>905</v>
      </c>
      <c r="K159" s="98"/>
      <c r="L159" s="99" t="str">
        <f t="shared" si="2"/>
        <v>UAdmin</v>
      </c>
    </row>
    <row r="160" spans="1:12" x14ac:dyDescent="0.25">
      <c r="A160" s="101" t="s">
        <v>906</v>
      </c>
      <c r="B160" s="98" t="s">
        <v>890</v>
      </c>
      <c r="C160" s="98"/>
      <c r="D160" s="98"/>
      <c r="E160" s="98" t="s">
        <v>533</v>
      </c>
      <c r="F160" s="98" t="s">
        <v>534</v>
      </c>
      <c r="G160" s="98" t="s">
        <v>538</v>
      </c>
      <c r="H160" s="98" t="s">
        <v>833</v>
      </c>
      <c r="I160" s="98" t="s">
        <v>889</v>
      </c>
      <c r="J160" s="98" t="s">
        <v>907</v>
      </c>
      <c r="K160" s="98"/>
      <c r="L160" s="99" t="str">
        <f t="shared" si="2"/>
        <v>UAdmin</v>
      </c>
    </row>
    <row r="161" spans="1:12" x14ac:dyDescent="0.25">
      <c r="A161" s="101" t="s">
        <v>908</v>
      </c>
      <c r="B161" s="98" t="s">
        <v>890</v>
      </c>
      <c r="C161" s="98"/>
      <c r="D161" s="98"/>
      <c r="E161" s="98" t="s">
        <v>533</v>
      </c>
      <c r="F161" s="98" t="s">
        <v>534</v>
      </c>
      <c r="G161" s="98" t="s">
        <v>538</v>
      </c>
      <c r="H161" s="98" t="s">
        <v>833</v>
      </c>
      <c r="I161" s="98" t="s">
        <v>889</v>
      </c>
      <c r="J161" s="98" t="s">
        <v>909</v>
      </c>
      <c r="K161" s="98"/>
      <c r="L161" s="99" t="str">
        <f t="shared" si="2"/>
        <v>UAdmin</v>
      </c>
    </row>
    <row r="162" spans="1:12" x14ac:dyDescent="0.25">
      <c r="A162" s="101" t="s">
        <v>910</v>
      </c>
      <c r="B162" s="98" t="s">
        <v>890</v>
      </c>
      <c r="C162" s="98"/>
      <c r="D162" s="98"/>
      <c r="E162" s="98" t="s">
        <v>533</v>
      </c>
      <c r="F162" s="98" t="s">
        <v>534</v>
      </c>
      <c r="G162" s="98" t="s">
        <v>538</v>
      </c>
      <c r="H162" s="98" t="s">
        <v>833</v>
      </c>
      <c r="I162" s="98" t="s">
        <v>889</v>
      </c>
      <c r="J162" s="98" t="s">
        <v>911</v>
      </c>
      <c r="K162" s="98"/>
      <c r="L162" s="99" t="str">
        <f t="shared" si="2"/>
        <v>UAdmin</v>
      </c>
    </row>
    <row r="163" spans="1:12" x14ac:dyDescent="0.25">
      <c r="A163" s="101" t="s">
        <v>912</v>
      </c>
      <c r="B163" s="98" t="s">
        <v>890</v>
      </c>
      <c r="C163" s="98"/>
      <c r="D163" s="98"/>
      <c r="E163" s="98" t="s">
        <v>533</v>
      </c>
      <c r="F163" s="98" t="s">
        <v>534</v>
      </c>
      <c r="G163" s="98" t="s">
        <v>538</v>
      </c>
      <c r="H163" s="98" t="s">
        <v>833</v>
      </c>
      <c r="I163" s="98" t="s">
        <v>889</v>
      </c>
      <c r="J163" s="98" t="s">
        <v>913</v>
      </c>
      <c r="K163" s="98"/>
      <c r="L163" s="99" t="str">
        <f t="shared" si="2"/>
        <v>UAdmin</v>
      </c>
    </row>
    <row r="164" spans="1:12" x14ac:dyDescent="0.25">
      <c r="A164" s="101">
        <v>540300</v>
      </c>
      <c r="B164" s="98" t="s">
        <v>915</v>
      </c>
      <c r="C164" s="98" t="s">
        <v>917</v>
      </c>
      <c r="D164" s="98" t="s">
        <v>918</v>
      </c>
      <c r="E164" s="98" t="s">
        <v>533</v>
      </c>
      <c r="F164" s="98" t="s">
        <v>534</v>
      </c>
      <c r="G164" s="98" t="s">
        <v>538</v>
      </c>
      <c r="H164" s="98" t="s">
        <v>833</v>
      </c>
      <c r="I164" s="98" t="s">
        <v>914</v>
      </c>
      <c r="J164" s="98" t="s">
        <v>916</v>
      </c>
      <c r="K164" s="98" t="s">
        <v>545</v>
      </c>
      <c r="L164" s="99" t="str">
        <f t="shared" si="2"/>
        <v>UAdmin</v>
      </c>
    </row>
    <row r="165" spans="1:12" x14ac:dyDescent="0.25">
      <c r="A165" s="101">
        <v>540300</v>
      </c>
      <c r="B165" s="98" t="s">
        <v>915</v>
      </c>
      <c r="C165" s="98" t="s">
        <v>919</v>
      </c>
      <c r="D165" s="98" t="s">
        <v>920</v>
      </c>
      <c r="E165" s="98" t="s">
        <v>533</v>
      </c>
      <c r="F165" s="98" t="s">
        <v>534</v>
      </c>
      <c r="G165" s="98" t="s">
        <v>538</v>
      </c>
      <c r="H165" s="98" t="s">
        <v>833</v>
      </c>
      <c r="I165" s="98" t="s">
        <v>914</v>
      </c>
      <c r="J165" s="98" t="s">
        <v>916</v>
      </c>
      <c r="K165" s="98" t="s">
        <v>545</v>
      </c>
      <c r="L165" s="99" t="str">
        <f t="shared" si="2"/>
        <v>UAdmin</v>
      </c>
    </row>
    <row r="166" spans="1:12" x14ac:dyDescent="0.25">
      <c r="A166" s="101">
        <v>540300</v>
      </c>
      <c r="B166" s="98" t="s">
        <v>915</v>
      </c>
      <c r="C166" s="98" t="s">
        <v>921</v>
      </c>
      <c r="D166" s="98" t="s">
        <v>922</v>
      </c>
      <c r="E166" s="98" t="s">
        <v>533</v>
      </c>
      <c r="F166" s="98" t="s">
        <v>534</v>
      </c>
      <c r="G166" s="98" t="s">
        <v>538</v>
      </c>
      <c r="H166" s="98" t="s">
        <v>833</v>
      </c>
      <c r="I166" s="98" t="s">
        <v>914</v>
      </c>
      <c r="J166" s="98" t="s">
        <v>916</v>
      </c>
      <c r="K166" s="98" t="s">
        <v>545</v>
      </c>
      <c r="L166" s="99" t="str">
        <f t="shared" si="2"/>
        <v>UAdmin</v>
      </c>
    </row>
    <row r="167" spans="1:12" x14ac:dyDescent="0.25">
      <c r="A167" s="101">
        <v>540300</v>
      </c>
      <c r="B167" s="98" t="s">
        <v>915</v>
      </c>
      <c r="C167" s="98" t="s">
        <v>923</v>
      </c>
      <c r="D167" s="98" t="s">
        <v>924</v>
      </c>
      <c r="E167" s="98" t="s">
        <v>533</v>
      </c>
      <c r="F167" s="98" t="s">
        <v>534</v>
      </c>
      <c r="G167" s="98" t="s">
        <v>538</v>
      </c>
      <c r="H167" s="98" t="s">
        <v>833</v>
      </c>
      <c r="I167" s="98" t="s">
        <v>914</v>
      </c>
      <c r="J167" s="98" t="s">
        <v>916</v>
      </c>
      <c r="K167" s="98" t="s">
        <v>545</v>
      </c>
      <c r="L167" s="99" t="str">
        <f t="shared" si="2"/>
        <v>UAdmin</v>
      </c>
    </row>
    <row r="168" spans="1:12" x14ac:dyDescent="0.25">
      <c r="A168" s="101">
        <v>540300</v>
      </c>
      <c r="B168" s="98" t="s">
        <v>915</v>
      </c>
      <c r="C168" s="98" t="s">
        <v>925</v>
      </c>
      <c r="D168" s="98" t="s">
        <v>926</v>
      </c>
      <c r="E168" s="98" t="s">
        <v>533</v>
      </c>
      <c r="F168" s="98" t="s">
        <v>534</v>
      </c>
      <c r="G168" s="98" t="s">
        <v>538</v>
      </c>
      <c r="H168" s="98" t="s">
        <v>833</v>
      </c>
      <c r="I168" s="98" t="s">
        <v>914</v>
      </c>
      <c r="J168" s="98" t="s">
        <v>916</v>
      </c>
      <c r="K168" s="98" t="s">
        <v>545</v>
      </c>
      <c r="L168" s="99" t="str">
        <f t="shared" si="2"/>
        <v>UAdmin</v>
      </c>
    </row>
    <row r="169" spans="1:12" x14ac:dyDescent="0.25">
      <c r="A169" s="101">
        <v>540300</v>
      </c>
      <c r="B169" s="98" t="s">
        <v>915</v>
      </c>
      <c r="C169" s="98" t="s">
        <v>927</v>
      </c>
      <c r="D169" s="98" t="s">
        <v>928</v>
      </c>
      <c r="E169" s="98" t="s">
        <v>533</v>
      </c>
      <c r="F169" s="98" t="s">
        <v>534</v>
      </c>
      <c r="G169" s="98" t="s">
        <v>538</v>
      </c>
      <c r="H169" s="98" t="s">
        <v>833</v>
      </c>
      <c r="I169" s="98" t="s">
        <v>914</v>
      </c>
      <c r="J169" s="98" t="s">
        <v>916</v>
      </c>
      <c r="K169" s="98" t="s">
        <v>587</v>
      </c>
      <c r="L169" s="99" t="str">
        <f t="shared" si="2"/>
        <v>UAdmin</v>
      </c>
    </row>
    <row r="170" spans="1:12" x14ac:dyDescent="0.25">
      <c r="A170" s="101">
        <v>540300</v>
      </c>
      <c r="B170" s="98" t="s">
        <v>915</v>
      </c>
      <c r="C170" s="98" t="s">
        <v>929</v>
      </c>
      <c r="D170" s="98" t="s">
        <v>930</v>
      </c>
      <c r="E170" s="98" t="s">
        <v>533</v>
      </c>
      <c r="F170" s="98" t="s">
        <v>534</v>
      </c>
      <c r="G170" s="98" t="s">
        <v>538</v>
      </c>
      <c r="H170" s="98" t="s">
        <v>833</v>
      </c>
      <c r="I170" s="98" t="s">
        <v>914</v>
      </c>
      <c r="J170" s="98" t="s">
        <v>916</v>
      </c>
      <c r="K170" s="98" t="s">
        <v>587</v>
      </c>
      <c r="L170" s="99" t="str">
        <f t="shared" si="2"/>
        <v>UAdmin</v>
      </c>
    </row>
    <row r="171" spans="1:12" x14ac:dyDescent="0.25">
      <c r="A171" s="101">
        <v>540310</v>
      </c>
      <c r="B171" s="98" t="s">
        <v>915</v>
      </c>
      <c r="C171" s="98" t="s">
        <v>932</v>
      </c>
      <c r="D171" s="98" t="s">
        <v>933</v>
      </c>
      <c r="E171" s="98" t="s">
        <v>533</v>
      </c>
      <c r="F171" s="98" t="s">
        <v>534</v>
      </c>
      <c r="G171" s="98" t="s">
        <v>538</v>
      </c>
      <c r="H171" s="98" t="s">
        <v>833</v>
      </c>
      <c r="I171" s="98" t="s">
        <v>914</v>
      </c>
      <c r="J171" s="98" t="s">
        <v>931</v>
      </c>
      <c r="K171" s="98" t="s">
        <v>587</v>
      </c>
      <c r="L171" s="99" t="str">
        <f t="shared" si="2"/>
        <v>UAdmin</v>
      </c>
    </row>
    <row r="172" spans="1:12" x14ac:dyDescent="0.25">
      <c r="A172" s="101" t="s">
        <v>934</v>
      </c>
      <c r="B172" s="98" t="s">
        <v>915</v>
      </c>
      <c r="C172" s="98"/>
      <c r="D172" s="98"/>
      <c r="E172" s="98" t="s">
        <v>533</v>
      </c>
      <c r="F172" s="98" t="s">
        <v>534</v>
      </c>
      <c r="G172" s="98" t="s">
        <v>538</v>
      </c>
      <c r="H172" s="98" t="s">
        <v>833</v>
      </c>
      <c r="I172" s="98" t="s">
        <v>914</v>
      </c>
      <c r="J172" s="98" t="s">
        <v>935</v>
      </c>
      <c r="K172" s="98"/>
      <c r="L172" s="99" t="str">
        <f t="shared" si="2"/>
        <v>UAdmin</v>
      </c>
    </row>
    <row r="173" spans="1:12" x14ac:dyDescent="0.25">
      <c r="A173" s="101" t="s">
        <v>938</v>
      </c>
      <c r="B173" s="98" t="s">
        <v>937</v>
      </c>
      <c r="C173" s="98"/>
      <c r="D173" s="98"/>
      <c r="E173" s="98" t="s">
        <v>533</v>
      </c>
      <c r="F173" s="98" t="s">
        <v>534</v>
      </c>
      <c r="G173" s="98" t="s">
        <v>538</v>
      </c>
      <c r="H173" s="98" t="s">
        <v>833</v>
      </c>
      <c r="I173" s="98" t="s">
        <v>936</v>
      </c>
      <c r="J173" s="98" t="s">
        <v>939</v>
      </c>
      <c r="K173" s="98"/>
      <c r="L173" s="99" t="str">
        <f t="shared" si="2"/>
        <v>UAdmin</v>
      </c>
    </row>
    <row r="174" spans="1:12" x14ac:dyDescent="0.25">
      <c r="A174" s="101" t="s">
        <v>940</v>
      </c>
      <c r="B174" s="98" t="s">
        <v>937</v>
      </c>
      <c r="C174" s="98"/>
      <c r="D174" s="98"/>
      <c r="E174" s="98" t="s">
        <v>533</v>
      </c>
      <c r="F174" s="98" t="s">
        <v>534</v>
      </c>
      <c r="G174" s="98" t="s">
        <v>538</v>
      </c>
      <c r="H174" s="98" t="s">
        <v>833</v>
      </c>
      <c r="I174" s="98" t="s">
        <v>936</v>
      </c>
      <c r="J174" s="98" t="s">
        <v>941</v>
      </c>
      <c r="K174" s="98"/>
      <c r="L174" s="99" t="str">
        <f t="shared" si="2"/>
        <v>UAdmin</v>
      </c>
    </row>
    <row r="175" spans="1:12" x14ac:dyDescent="0.25">
      <c r="A175" s="101">
        <v>540400</v>
      </c>
      <c r="B175" s="98" t="s">
        <v>937</v>
      </c>
      <c r="C175" s="98" t="s">
        <v>942</v>
      </c>
      <c r="D175" s="98" t="s">
        <v>943</v>
      </c>
      <c r="E175" s="98" t="s">
        <v>533</v>
      </c>
      <c r="F175" s="98" t="s">
        <v>534</v>
      </c>
      <c r="G175" s="98" t="s">
        <v>538</v>
      </c>
      <c r="H175" s="98" t="s">
        <v>833</v>
      </c>
      <c r="I175" s="98" t="s">
        <v>936</v>
      </c>
      <c r="J175" s="98" t="s">
        <v>937</v>
      </c>
      <c r="K175" s="98" t="s">
        <v>545</v>
      </c>
      <c r="L175" s="99" t="str">
        <f t="shared" si="2"/>
        <v>UAdmin</v>
      </c>
    </row>
    <row r="176" spans="1:12" x14ac:dyDescent="0.25">
      <c r="A176" s="101">
        <v>540400</v>
      </c>
      <c r="B176" s="98" t="s">
        <v>937</v>
      </c>
      <c r="C176" s="98" t="s">
        <v>944</v>
      </c>
      <c r="D176" s="98" t="s">
        <v>937</v>
      </c>
      <c r="E176" s="98" t="s">
        <v>533</v>
      </c>
      <c r="F176" s="98" t="s">
        <v>534</v>
      </c>
      <c r="G176" s="98" t="s">
        <v>538</v>
      </c>
      <c r="H176" s="98" t="s">
        <v>833</v>
      </c>
      <c r="I176" s="98" t="s">
        <v>936</v>
      </c>
      <c r="J176" s="98" t="s">
        <v>937</v>
      </c>
      <c r="K176" s="98" t="s">
        <v>545</v>
      </c>
      <c r="L176" s="99" t="str">
        <f t="shared" si="2"/>
        <v>UAdmin</v>
      </c>
    </row>
    <row r="177" spans="1:12" x14ac:dyDescent="0.25">
      <c r="A177" s="101">
        <v>540400</v>
      </c>
      <c r="B177" s="98" t="s">
        <v>937</v>
      </c>
      <c r="C177" s="98" t="s">
        <v>945</v>
      </c>
      <c r="D177" s="98" t="s">
        <v>946</v>
      </c>
      <c r="E177" s="98" t="s">
        <v>533</v>
      </c>
      <c r="F177" s="98" t="s">
        <v>534</v>
      </c>
      <c r="G177" s="98" t="s">
        <v>538</v>
      </c>
      <c r="H177" s="98" t="s">
        <v>833</v>
      </c>
      <c r="I177" s="98" t="s">
        <v>936</v>
      </c>
      <c r="J177" s="98" t="s">
        <v>937</v>
      </c>
      <c r="K177" s="98" t="s">
        <v>545</v>
      </c>
      <c r="L177" s="99" t="str">
        <f t="shared" si="2"/>
        <v>UAdmin</v>
      </c>
    </row>
    <row r="178" spans="1:12" x14ac:dyDescent="0.25">
      <c r="A178" s="101">
        <v>540400</v>
      </c>
      <c r="B178" s="98" t="s">
        <v>937</v>
      </c>
      <c r="C178" s="98" t="s">
        <v>947</v>
      </c>
      <c r="D178" s="98" t="s">
        <v>948</v>
      </c>
      <c r="E178" s="98" t="s">
        <v>533</v>
      </c>
      <c r="F178" s="98" t="s">
        <v>534</v>
      </c>
      <c r="G178" s="98" t="s">
        <v>538</v>
      </c>
      <c r="H178" s="98" t="s">
        <v>833</v>
      </c>
      <c r="I178" s="98" t="s">
        <v>936</v>
      </c>
      <c r="J178" s="98" t="s">
        <v>937</v>
      </c>
      <c r="K178" s="98" t="s">
        <v>545</v>
      </c>
      <c r="L178" s="99" t="str">
        <f t="shared" si="2"/>
        <v>UAdmin</v>
      </c>
    </row>
    <row r="179" spans="1:12" x14ac:dyDescent="0.25">
      <c r="A179" s="101">
        <v>540400</v>
      </c>
      <c r="B179" s="98" t="s">
        <v>937</v>
      </c>
      <c r="C179" s="98" t="s">
        <v>949</v>
      </c>
      <c r="D179" s="98" t="s">
        <v>950</v>
      </c>
      <c r="E179" s="98" t="s">
        <v>533</v>
      </c>
      <c r="F179" s="98" t="s">
        <v>534</v>
      </c>
      <c r="G179" s="98" t="s">
        <v>538</v>
      </c>
      <c r="H179" s="98" t="s">
        <v>833</v>
      </c>
      <c r="I179" s="98" t="s">
        <v>936</v>
      </c>
      <c r="J179" s="98" t="s">
        <v>937</v>
      </c>
      <c r="K179" s="98" t="s">
        <v>545</v>
      </c>
      <c r="L179" s="99" t="str">
        <f t="shared" si="2"/>
        <v>UAdmin</v>
      </c>
    </row>
    <row r="180" spans="1:12" x14ac:dyDescent="0.25">
      <c r="A180" s="101">
        <v>540400</v>
      </c>
      <c r="B180" s="98" t="s">
        <v>937</v>
      </c>
      <c r="C180" s="98" t="s">
        <v>951</v>
      </c>
      <c r="D180" s="98" t="s">
        <v>952</v>
      </c>
      <c r="E180" s="98" t="s">
        <v>533</v>
      </c>
      <c r="F180" s="98" t="s">
        <v>534</v>
      </c>
      <c r="G180" s="98" t="s">
        <v>538</v>
      </c>
      <c r="H180" s="98" t="s">
        <v>833</v>
      </c>
      <c r="I180" s="98" t="s">
        <v>936</v>
      </c>
      <c r="J180" s="98" t="s">
        <v>937</v>
      </c>
      <c r="K180" s="98" t="s">
        <v>545</v>
      </c>
      <c r="L180" s="99" t="str">
        <f t="shared" si="2"/>
        <v>UAdmin</v>
      </c>
    </row>
    <row r="181" spans="1:12" x14ac:dyDescent="0.25">
      <c r="A181" s="101">
        <v>540400</v>
      </c>
      <c r="B181" s="98" t="s">
        <v>937</v>
      </c>
      <c r="C181" s="98" t="s">
        <v>953</v>
      </c>
      <c r="D181" s="98" t="s">
        <v>954</v>
      </c>
      <c r="E181" s="98" t="s">
        <v>533</v>
      </c>
      <c r="F181" s="98" t="s">
        <v>534</v>
      </c>
      <c r="G181" s="98" t="s">
        <v>538</v>
      </c>
      <c r="H181" s="98" t="s">
        <v>833</v>
      </c>
      <c r="I181" s="98" t="s">
        <v>936</v>
      </c>
      <c r="J181" s="98" t="s">
        <v>937</v>
      </c>
      <c r="K181" s="98" t="s">
        <v>545</v>
      </c>
      <c r="L181" s="99" t="str">
        <f t="shared" si="2"/>
        <v>UAdmin</v>
      </c>
    </row>
    <row r="182" spans="1:12" x14ac:dyDescent="0.25">
      <c r="A182" s="101">
        <v>540400</v>
      </c>
      <c r="B182" s="98" t="s">
        <v>937</v>
      </c>
      <c r="C182" s="98" t="s">
        <v>955</v>
      </c>
      <c r="D182" s="98" t="s">
        <v>956</v>
      </c>
      <c r="E182" s="98" t="s">
        <v>533</v>
      </c>
      <c r="F182" s="98" t="s">
        <v>534</v>
      </c>
      <c r="G182" s="98" t="s">
        <v>538</v>
      </c>
      <c r="H182" s="98" t="s">
        <v>833</v>
      </c>
      <c r="I182" s="98" t="s">
        <v>936</v>
      </c>
      <c r="J182" s="98" t="s">
        <v>937</v>
      </c>
      <c r="K182" s="98" t="s">
        <v>545</v>
      </c>
      <c r="L182" s="99" t="str">
        <f t="shared" si="2"/>
        <v>UAdmin</v>
      </c>
    </row>
    <row r="183" spans="1:12" x14ac:dyDescent="0.25">
      <c r="A183" s="101">
        <v>540400</v>
      </c>
      <c r="B183" s="98" t="s">
        <v>937</v>
      </c>
      <c r="C183" s="98" t="s">
        <v>957</v>
      </c>
      <c r="D183" s="98" t="s">
        <v>958</v>
      </c>
      <c r="E183" s="98" t="s">
        <v>533</v>
      </c>
      <c r="F183" s="98" t="s">
        <v>534</v>
      </c>
      <c r="G183" s="98" t="s">
        <v>538</v>
      </c>
      <c r="H183" s="98" t="s">
        <v>833</v>
      </c>
      <c r="I183" s="98" t="s">
        <v>936</v>
      </c>
      <c r="J183" s="98" t="s">
        <v>937</v>
      </c>
      <c r="K183" s="98" t="s">
        <v>545</v>
      </c>
      <c r="L183" s="99" t="str">
        <f t="shared" si="2"/>
        <v>UAdmin</v>
      </c>
    </row>
    <row r="184" spans="1:12" x14ac:dyDescent="0.25">
      <c r="A184" s="101">
        <v>540400</v>
      </c>
      <c r="B184" s="98" t="s">
        <v>937</v>
      </c>
      <c r="C184" s="98" t="s">
        <v>959</v>
      </c>
      <c r="D184" s="98" t="s">
        <v>960</v>
      </c>
      <c r="E184" s="98" t="s">
        <v>533</v>
      </c>
      <c r="F184" s="98" t="s">
        <v>534</v>
      </c>
      <c r="G184" s="98" t="s">
        <v>538</v>
      </c>
      <c r="H184" s="98" t="s">
        <v>833</v>
      </c>
      <c r="I184" s="98" t="s">
        <v>936</v>
      </c>
      <c r="J184" s="98" t="s">
        <v>937</v>
      </c>
      <c r="K184" s="98" t="s">
        <v>545</v>
      </c>
      <c r="L184" s="99" t="str">
        <f t="shared" si="2"/>
        <v>UAdmin</v>
      </c>
    </row>
    <row r="185" spans="1:12" x14ac:dyDescent="0.25">
      <c r="A185" s="101">
        <v>540400</v>
      </c>
      <c r="B185" s="98" t="s">
        <v>937</v>
      </c>
      <c r="C185" s="98" t="s">
        <v>961</v>
      </c>
      <c r="D185" s="98" t="s">
        <v>962</v>
      </c>
      <c r="E185" s="98" t="s">
        <v>533</v>
      </c>
      <c r="F185" s="98" t="s">
        <v>534</v>
      </c>
      <c r="G185" s="98" t="s">
        <v>538</v>
      </c>
      <c r="H185" s="98" t="s">
        <v>833</v>
      </c>
      <c r="I185" s="98" t="s">
        <v>936</v>
      </c>
      <c r="J185" s="98" t="s">
        <v>937</v>
      </c>
      <c r="K185" s="98" t="s">
        <v>545</v>
      </c>
      <c r="L185" s="99" t="str">
        <f t="shared" si="2"/>
        <v>UAdmin</v>
      </c>
    </row>
    <row r="186" spans="1:12" x14ac:dyDescent="0.25">
      <c r="A186" s="101">
        <v>540400</v>
      </c>
      <c r="B186" s="98" t="s">
        <v>937</v>
      </c>
      <c r="C186" s="98" t="s">
        <v>963</v>
      </c>
      <c r="D186" s="98" t="s">
        <v>964</v>
      </c>
      <c r="E186" s="98" t="s">
        <v>533</v>
      </c>
      <c r="F186" s="98" t="s">
        <v>534</v>
      </c>
      <c r="G186" s="98" t="s">
        <v>538</v>
      </c>
      <c r="H186" s="98" t="s">
        <v>833</v>
      </c>
      <c r="I186" s="98" t="s">
        <v>936</v>
      </c>
      <c r="J186" s="98" t="s">
        <v>937</v>
      </c>
      <c r="K186" s="98" t="s">
        <v>545</v>
      </c>
      <c r="L186" s="99" t="str">
        <f t="shared" si="2"/>
        <v>UAdmin</v>
      </c>
    </row>
    <row r="187" spans="1:12" x14ac:dyDescent="0.25">
      <c r="A187" s="101">
        <v>540400</v>
      </c>
      <c r="B187" s="98" t="s">
        <v>937</v>
      </c>
      <c r="C187" s="98" t="s">
        <v>965</v>
      </c>
      <c r="D187" s="98" t="s">
        <v>966</v>
      </c>
      <c r="E187" s="98" t="s">
        <v>533</v>
      </c>
      <c r="F187" s="98" t="s">
        <v>534</v>
      </c>
      <c r="G187" s="98" t="s">
        <v>538</v>
      </c>
      <c r="H187" s="98" t="s">
        <v>833</v>
      </c>
      <c r="I187" s="98" t="s">
        <v>936</v>
      </c>
      <c r="J187" s="98" t="s">
        <v>937</v>
      </c>
      <c r="K187" s="98" t="s">
        <v>545</v>
      </c>
      <c r="L187" s="99" t="str">
        <f t="shared" si="2"/>
        <v>UAdmin</v>
      </c>
    </row>
    <row r="188" spans="1:12" x14ac:dyDescent="0.25">
      <c r="A188" s="101">
        <v>540400</v>
      </c>
      <c r="B188" s="98" t="s">
        <v>937</v>
      </c>
      <c r="C188" s="98" t="s">
        <v>967</v>
      </c>
      <c r="D188" s="98" t="s">
        <v>968</v>
      </c>
      <c r="E188" s="98" t="s">
        <v>533</v>
      </c>
      <c r="F188" s="98" t="s">
        <v>534</v>
      </c>
      <c r="G188" s="98" t="s">
        <v>538</v>
      </c>
      <c r="H188" s="98" t="s">
        <v>833</v>
      </c>
      <c r="I188" s="98" t="s">
        <v>936</v>
      </c>
      <c r="J188" s="98" t="s">
        <v>937</v>
      </c>
      <c r="K188" s="98" t="s">
        <v>587</v>
      </c>
      <c r="L188" s="99" t="str">
        <f t="shared" si="2"/>
        <v>UAdmin</v>
      </c>
    </row>
    <row r="189" spans="1:12" x14ac:dyDescent="0.25">
      <c r="A189" s="101">
        <v>540400</v>
      </c>
      <c r="B189" s="98" t="s">
        <v>937</v>
      </c>
      <c r="C189" s="98" t="s">
        <v>969</v>
      </c>
      <c r="D189" s="98" t="s">
        <v>970</v>
      </c>
      <c r="E189" s="98" t="s">
        <v>533</v>
      </c>
      <c r="F189" s="98" t="s">
        <v>534</v>
      </c>
      <c r="G189" s="98" t="s">
        <v>538</v>
      </c>
      <c r="H189" s="98" t="s">
        <v>833</v>
      </c>
      <c r="I189" s="98" t="s">
        <v>936</v>
      </c>
      <c r="J189" s="98" t="s">
        <v>937</v>
      </c>
      <c r="K189" s="98" t="s">
        <v>884</v>
      </c>
      <c r="L189" s="99" t="str">
        <f t="shared" si="2"/>
        <v>UAdmin</v>
      </c>
    </row>
    <row r="190" spans="1:12" x14ac:dyDescent="0.25">
      <c r="A190" s="101">
        <v>540400</v>
      </c>
      <c r="B190" s="98" t="s">
        <v>937</v>
      </c>
      <c r="C190" s="98" t="s">
        <v>971</v>
      </c>
      <c r="D190" s="98" t="s">
        <v>972</v>
      </c>
      <c r="E190" s="98" t="s">
        <v>533</v>
      </c>
      <c r="F190" s="98" t="s">
        <v>534</v>
      </c>
      <c r="G190" s="98" t="s">
        <v>538</v>
      </c>
      <c r="H190" s="98" t="s">
        <v>833</v>
      </c>
      <c r="I190" s="98" t="s">
        <v>936</v>
      </c>
      <c r="J190" s="98" t="s">
        <v>937</v>
      </c>
      <c r="K190" s="98" t="s">
        <v>604</v>
      </c>
      <c r="L190" s="99" t="str">
        <f t="shared" si="2"/>
        <v>UAdmin</v>
      </c>
    </row>
    <row r="191" spans="1:12" x14ac:dyDescent="0.25">
      <c r="A191" s="101" t="s">
        <v>973</v>
      </c>
      <c r="B191" s="98" t="s">
        <v>937</v>
      </c>
      <c r="C191" s="98"/>
      <c r="D191" s="98"/>
      <c r="E191" s="98" t="s">
        <v>533</v>
      </c>
      <c r="F191" s="98" t="s">
        <v>534</v>
      </c>
      <c r="G191" s="98" t="s">
        <v>538</v>
      </c>
      <c r="H191" s="98" t="s">
        <v>833</v>
      </c>
      <c r="I191" s="98" t="s">
        <v>936</v>
      </c>
      <c r="J191" s="98" t="s">
        <v>974</v>
      </c>
      <c r="K191" s="98"/>
      <c r="L191" s="99" t="str">
        <f t="shared" si="2"/>
        <v>UAdmin</v>
      </c>
    </row>
    <row r="192" spans="1:12" x14ac:dyDescent="0.25">
      <c r="A192" s="101" t="s">
        <v>975</v>
      </c>
      <c r="B192" s="98" t="s">
        <v>937</v>
      </c>
      <c r="C192" s="98"/>
      <c r="D192" s="98"/>
      <c r="E192" s="98" t="s">
        <v>533</v>
      </c>
      <c r="F192" s="98" t="s">
        <v>534</v>
      </c>
      <c r="G192" s="98" t="s">
        <v>538</v>
      </c>
      <c r="H192" s="98" t="s">
        <v>833</v>
      </c>
      <c r="I192" s="98" t="s">
        <v>936</v>
      </c>
      <c r="J192" s="98" t="s">
        <v>976</v>
      </c>
      <c r="K192" s="98"/>
      <c r="L192" s="99" t="str">
        <f t="shared" si="2"/>
        <v>UAdmin</v>
      </c>
    </row>
    <row r="193" spans="1:12" x14ac:dyDescent="0.25">
      <c r="A193" s="101" t="s">
        <v>977</v>
      </c>
      <c r="B193" s="98" t="s">
        <v>937</v>
      </c>
      <c r="C193" s="98"/>
      <c r="D193" s="98"/>
      <c r="E193" s="98" t="s">
        <v>533</v>
      </c>
      <c r="F193" s="98" t="s">
        <v>534</v>
      </c>
      <c r="G193" s="98" t="s">
        <v>538</v>
      </c>
      <c r="H193" s="98" t="s">
        <v>833</v>
      </c>
      <c r="I193" s="98" t="s">
        <v>936</v>
      </c>
      <c r="J193" s="98" t="s">
        <v>978</v>
      </c>
      <c r="K193" s="98"/>
      <c r="L193" s="99" t="str">
        <f t="shared" si="2"/>
        <v>UAdmin</v>
      </c>
    </row>
    <row r="194" spans="1:12" x14ac:dyDescent="0.25">
      <c r="A194" s="101" t="s">
        <v>981</v>
      </c>
      <c r="B194" s="98" t="s">
        <v>980</v>
      </c>
      <c r="C194" s="98"/>
      <c r="D194" s="98"/>
      <c r="E194" s="98" t="s">
        <v>533</v>
      </c>
      <c r="F194" s="98" t="s">
        <v>534</v>
      </c>
      <c r="G194" s="98" t="s">
        <v>538</v>
      </c>
      <c r="H194" s="98" t="s">
        <v>833</v>
      </c>
      <c r="I194" s="98" t="s">
        <v>979</v>
      </c>
      <c r="J194" s="98" t="s">
        <v>982</v>
      </c>
      <c r="K194" s="98"/>
      <c r="L194" s="99" t="str">
        <f t="shared" ref="L194:L257" si="3">VLOOKUP(H194,$N$2:$O$43,2,FALSE)</f>
        <v>UAdmin</v>
      </c>
    </row>
    <row r="195" spans="1:12" x14ac:dyDescent="0.25">
      <c r="A195" s="101">
        <v>540500</v>
      </c>
      <c r="B195" s="98" t="s">
        <v>980</v>
      </c>
      <c r="C195" s="98" t="s">
        <v>983</v>
      </c>
      <c r="D195" s="98" t="s">
        <v>890</v>
      </c>
      <c r="E195" s="98" t="s">
        <v>533</v>
      </c>
      <c r="F195" s="98" t="s">
        <v>534</v>
      </c>
      <c r="G195" s="98" t="s">
        <v>538</v>
      </c>
      <c r="H195" s="98" t="s">
        <v>833</v>
      </c>
      <c r="I195" s="98" t="s">
        <v>979</v>
      </c>
      <c r="J195" s="98" t="s">
        <v>980</v>
      </c>
      <c r="K195" s="98" t="s">
        <v>545</v>
      </c>
      <c r="L195" s="99" t="str">
        <f t="shared" si="3"/>
        <v>UAdmin</v>
      </c>
    </row>
    <row r="196" spans="1:12" x14ac:dyDescent="0.25">
      <c r="A196" s="101">
        <v>540500</v>
      </c>
      <c r="B196" s="98" t="s">
        <v>980</v>
      </c>
      <c r="C196" s="98" t="s">
        <v>984</v>
      </c>
      <c r="D196" s="98" t="s">
        <v>980</v>
      </c>
      <c r="E196" s="98" t="s">
        <v>533</v>
      </c>
      <c r="F196" s="98" t="s">
        <v>534</v>
      </c>
      <c r="G196" s="98" t="s">
        <v>538</v>
      </c>
      <c r="H196" s="98" t="s">
        <v>833</v>
      </c>
      <c r="I196" s="98" t="s">
        <v>979</v>
      </c>
      <c r="J196" s="98" t="s">
        <v>980</v>
      </c>
      <c r="K196" s="98" t="s">
        <v>884</v>
      </c>
      <c r="L196" s="99" t="str">
        <f t="shared" si="3"/>
        <v>UAdmin</v>
      </c>
    </row>
    <row r="197" spans="1:12" x14ac:dyDescent="0.25">
      <c r="A197" s="101">
        <v>170400</v>
      </c>
      <c r="B197" s="98" t="s">
        <v>986</v>
      </c>
      <c r="C197" s="98" t="s">
        <v>988</v>
      </c>
      <c r="D197" s="98" t="s">
        <v>989</v>
      </c>
      <c r="E197" s="98" t="s">
        <v>533</v>
      </c>
      <c r="F197" s="98" t="s">
        <v>534</v>
      </c>
      <c r="G197" s="98" t="s">
        <v>538</v>
      </c>
      <c r="H197" s="98" t="s">
        <v>833</v>
      </c>
      <c r="I197" s="98" t="s">
        <v>985</v>
      </c>
      <c r="J197" s="98" t="s">
        <v>987</v>
      </c>
      <c r="K197" s="98" t="s">
        <v>990</v>
      </c>
      <c r="L197" s="99" t="str">
        <f t="shared" si="3"/>
        <v>UAdmin</v>
      </c>
    </row>
    <row r="198" spans="1:12" x14ac:dyDescent="0.25">
      <c r="A198" s="101">
        <v>170400</v>
      </c>
      <c r="B198" s="98" t="s">
        <v>986</v>
      </c>
      <c r="C198" s="98" t="s">
        <v>991</v>
      </c>
      <c r="D198" s="98" t="s">
        <v>992</v>
      </c>
      <c r="E198" s="98" t="s">
        <v>533</v>
      </c>
      <c r="F198" s="98" t="s">
        <v>534</v>
      </c>
      <c r="G198" s="98" t="s">
        <v>538</v>
      </c>
      <c r="H198" s="98" t="s">
        <v>833</v>
      </c>
      <c r="I198" s="98" t="s">
        <v>985</v>
      </c>
      <c r="J198" s="98" t="s">
        <v>987</v>
      </c>
      <c r="K198" s="98" t="s">
        <v>990</v>
      </c>
      <c r="L198" s="99" t="str">
        <f t="shared" si="3"/>
        <v>UAdmin</v>
      </c>
    </row>
    <row r="199" spans="1:12" x14ac:dyDescent="0.25">
      <c r="A199" s="101">
        <v>170400</v>
      </c>
      <c r="B199" s="98" t="s">
        <v>986</v>
      </c>
      <c r="C199" s="98" t="s">
        <v>993</v>
      </c>
      <c r="D199" s="98" t="s">
        <v>994</v>
      </c>
      <c r="E199" s="98" t="s">
        <v>533</v>
      </c>
      <c r="F199" s="98" t="s">
        <v>534</v>
      </c>
      <c r="G199" s="98" t="s">
        <v>538</v>
      </c>
      <c r="H199" s="98" t="s">
        <v>833</v>
      </c>
      <c r="I199" s="98" t="s">
        <v>985</v>
      </c>
      <c r="J199" s="98" t="s">
        <v>987</v>
      </c>
      <c r="K199" s="98" t="s">
        <v>990</v>
      </c>
      <c r="L199" s="99" t="str">
        <f t="shared" si="3"/>
        <v>UAdmin</v>
      </c>
    </row>
    <row r="200" spans="1:12" x14ac:dyDescent="0.25">
      <c r="A200" s="101">
        <v>170400</v>
      </c>
      <c r="B200" s="98" t="s">
        <v>986</v>
      </c>
      <c r="C200" s="98" t="s">
        <v>995</v>
      </c>
      <c r="D200" s="98" t="s">
        <v>996</v>
      </c>
      <c r="E200" s="98" t="s">
        <v>533</v>
      </c>
      <c r="F200" s="98" t="s">
        <v>534</v>
      </c>
      <c r="G200" s="98" t="s">
        <v>538</v>
      </c>
      <c r="H200" s="98" t="s">
        <v>833</v>
      </c>
      <c r="I200" s="98" t="s">
        <v>985</v>
      </c>
      <c r="J200" s="98" t="s">
        <v>987</v>
      </c>
      <c r="K200" s="98" t="s">
        <v>990</v>
      </c>
      <c r="L200" s="99" t="str">
        <f t="shared" si="3"/>
        <v>UAdmin</v>
      </c>
    </row>
    <row r="201" spans="1:12" x14ac:dyDescent="0.25">
      <c r="A201" s="101">
        <v>170400</v>
      </c>
      <c r="B201" s="98" t="s">
        <v>986</v>
      </c>
      <c r="C201" s="98" t="s">
        <v>997</v>
      </c>
      <c r="D201" s="98" t="s">
        <v>998</v>
      </c>
      <c r="E201" s="98" t="s">
        <v>533</v>
      </c>
      <c r="F201" s="98" t="s">
        <v>534</v>
      </c>
      <c r="G201" s="98" t="s">
        <v>538</v>
      </c>
      <c r="H201" s="98" t="s">
        <v>833</v>
      </c>
      <c r="I201" s="98" t="s">
        <v>985</v>
      </c>
      <c r="J201" s="98" t="s">
        <v>987</v>
      </c>
      <c r="K201" s="98" t="s">
        <v>990</v>
      </c>
      <c r="L201" s="99" t="str">
        <f t="shared" si="3"/>
        <v>UAdmin</v>
      </c>
    </row>
    <row r="202" spans="1:12" x14ac:dyDescent="0.25">
      <c r="A202" s="101">
        <v>540800</v>
      </c>
      <c r="B202" s="98" t="s">
        <v>986</v>
      </c>
      <c r="C202" s="98" t="s">
        <v>999</v>
      </c>
      <c r="D202" s="98" t="s">
        <v>1000</v>
      </c>
      <c r="E202" s="98" t="s">
        <v>533</v>
      </c>
      <c r="F202" s="98" t="s">
        <v>534</v>
      </c>
      <c r="G202" s="98" t="s">
        <v>538</v>
      </c>
      <c r="H202" s="98" t="s">
        <v>833</v>
      </c>
      <c r="I202" s="98" t="s">
        <v>985</v>
      </c>
      <c r="J202" s="98" t="s">
        <v>986</v>
      </c>
      <c r="K202" s="98" t="s">
        <v>1001</v>
      </c>
      <c r="L202" s="99" t="str">
        <f t="shared" si="3"/>
        <v>UAdmin</v>
      </c>
    </row>
    <row r="203" spans="1:12" x14ac:dyDescent="0.25">
      <c r="A203" s="101">
        <v>540800</v>
      </c>
      <c r="B203" s="98" t="s">
        <v>986</v>
      </c>
      <c r="C203" s="98" t="s">
        <v>1002</v>
      </c>
      <c r="D203" s="98" t="s">
        <v>1003</v>
      </c>
      <c r="E203" s="98" t="s">
        <v>533</v>
      </c>
      <c r="F203" s="98" t="s">
        <v>534</v>
      </c>
      <c r="G203" s="98" t="s">
        <v>538</v>
      </c>
      <c r="H203" s="98" t="s">
        <v>833</v>
      </c>
      <c r="I203" s="98" t="s">
        <v>985</v>
      </c>
      <c r="J203" s="98" t="s">
        <v>986</v>
      </c>
      <c r="K203" s="98" t="s">
        <v>538</v>
      </c>
      <c r="L203" s="99" t="str">
        <f t="shared" si="3"/>
        <v>UAdmin</v>
      </c>
    </row>
    <row r="204" spans="1:12" x14ac:dyDescent="0.25">
      <c r="A204" s="101">
        <v>540800</v>
      </c>
      <c r="B204" s="98" t="s">
        <v>986</v>
      </c>
      <c r="C204" s="98" t="s">
        <v>1004</v>
      </c>
      <c r="D204" s="98" t="s">
        <v>1005</v>
      </c>
      <c r="E204" s="98" t="s">
        <v>533</v>
      </c>
      <c r="F204" s="98" t="s">
        <v>534</v>
      </c>
      <c r="G204" s="98" t="s">
        <v>538</v>
      </c>
      <c r="H204" s="98" t="s">
        <v>833</v>
      </c>
      <c r="I204" s="98" t="s">
        <v>985</v>
      </c>
      <c r="J204" s="98" t="s">
        <v>986</v>
      </c>
      <c r="K204" s="98" t="s">
        <v>538</v>
      </c>
      <c r="L204" s="99" t="str">
        <f t="shared" si="3"/>
        <v>UAdmin</v>
      </c>
    </row>
    <row r="205" spans="1:12" x14ac:dyDescent="0.25">
      <c r="A205" s="101">
        <v>540800</v>
      </c>
      <c r="B205" s="98" t="s">
        <v>986</v>
      </c>
      <c r="C205" s="98" t="s">
        <v>1006</v>
      </c>
      <c r="D205" s="98" t="s">
        <v>1007</v>
      </c>
      <c r="E205" s="98" t="s">
        <v>533</v>
      </c>
      <c r="F205" s="98" t="s">
        <v>534</v>
      </c>
      <c r="G205" s="98" t="s">
        <v>538</v>
      </c>
      <c r="H205" s="98" t="s">
        <v>833</v>
      </c>
      <c r="I205" s="98" t="s">
        <v>985</v>
      </c>
      <c r="J205" s="98" t="s">
        <v>986</v>
      </c>
      <c r="K205" s="98" t="s">
        <v>545</v>
      </c>
      <c r="L205" s="99" t="str">
        <f t="shared" si="3"/>
        <v>UAdmin</v>
      </c>
    </row>
    <row r="206" spans="1:12" x14ac:dyDescent="0.25">
      <c r="A206" s="101">
        <v>540800</v>
      </c>
      <c r="B206" s="98" t="s">
        <v>986</v>
      </c>
      <c r="C206" s="98" t="s">
        <v>1008</v>
      </c>
      <c r="D206" s="98" t="s">
        <v>1009</v>
      </c>
      <c r="E206" s="98" t="s">
        <v>533</v>
      </c>
      <c r="F206" s="98" t="s">
        <v>534</v>
      </c>
      <c r="G206" s="98" t="s">
        <v>538</v>
      </c>
      <c r="H206" s="98" t="s">
        <v>833</v>
      </c>
      <c r="I206" s="98" t="s">
        <v>985</v>
      </c>
      <c r="J206" s="98" t="s">
        <v>986</v>
      </c>
      <c r="K206" s="98" t="s">
        <v>545</v>
      </c>
      <c r="L206" s="99" t="str">
        <f t="shared" si="3"/>
        <v>UAdmin</v>
      </c>
    </row>
    <row r="207" spans="1:12" x14ac:dyDescent="0.25">
      <c r="A207" s="101" t="s">
        <v>1010</v>
      </c>
      <c r="B207" s="98" t="s">
        <v>986</v>
      </c>
      <c r="C207" s="98"/>
      <c r="D207" s="98"/>
      <c r="E207" s="98" t="s">
        <v>533</v>
      </c>
      <c r="F207" s="98" t="s">
        <v>534</v>
      </c>
      <c r="G207" s="98" t="s">
        <v>538</v>
      </c>
      <c r="H207" s="98" t="s">
        <v>833</v>
      </c>
      <c r="I207" s="98" t="s">
        <v>985</v>
      </c>
      <c r="J207" s="98" t="s">
        <v>1011</v>
      </c>
      <c r="K207" s="98"/>
      <c r="L207" s="99" t="str">
        <f t="shared" si="3"/>
        <v>UAdmin</v>
      </c>
    </row>
    <row r="208" spans="1:12" x14ac:dyDescent="0.25">
      <c r="A208" s="101" t="s">
        <v>1012</v>
      </c>
      <c r="B208" s="98" t="s">
        <v>986</v>
      </c>
      <c r="C208" s="98"/>
      <c r="D208" s="98"/>
      <c r="E208" s="98" t="s">
        <v>533</v>
      </c>
      <c r="F208" s="98" t="s">
        <v>534</v>
      </c>
      <c r="G208" s="98" t="s">
        <v>538</v>
      </c>
      <c r="H208" s="98" t="s">
        <v>833</v>
      </c>
      <c r="I208" s="98" t="s">
        <v>985</v>
      </c>
      <c r="J208" s="98" t="s">
        <v>1013</v>
      </c>
      <c r="K208" s="98"/>
      <c r="L208" s="99" t="str">
        <f t="shared" si="3"/>
        <v>UAdmin</v>
      </c>
    </row>
    <row r="209" spans="1:12" x14ac:dyDescent="0.25">
      <c r="A209" s="101">
        <v>430000</v>
      </c>
      <c r="B209" s="98" t="s">
        <v>1015</v>
      </c>
      <c r="C209" s="98" t="s">
        <v>1017</v>
      </c>
      <c r="D209" s="98" t="s">
        <v>1015</v>
      </c>
      <c r="E209" s="98" t="s">
        <v>533</v>
      </c>
      <c r="F209" s="98" t="s">
        <v>534</v>
      </c>
      <c r="G209" s="98" t="s">
        <v>1014</v>
      </c>
      <c r="H209" s="98" t="s">
        <v>1015</v>
      </c>
      <c r="I209" s="98" t="s">
        <v>1016</v>
      </c>
      <c r="J209" s="98" t="s">
        <v>1015</v>
      </c>
      <c r="K209" s="98" t="s">
        <v>843</v>
      </c>
      <c r="L209" s="99" t="str">
        <f t="shared" si="3"/>
        <v>Police</v>
      </c>
    </row>
    <row r="210" spans="1:12" x14ac:dyDescent="0.25">
      <c r="A210" s="101">
        <v>430500</v>
      </c>
      <c r="B210" s="98" t="s">
        <v>1019</v>
      </c>
      <c r="C210" s="98" t="s">
        <v>1020</v>
      </c>
      <c r="D210" s="98" t="s">
        <v>1021</v>
      </c>
      <c r="E210" s="98" t="s">
        <v>533</v>
      </c>
      <c r="F210" s="98" t="s">
        <v>534</v>
      </c>
      <c r="G210" s="98" t="s">
        <v>1014</v>
      </c>
      <c r="H210" s="98" t="s">
        <v>1015</v>
      </c>
      <c r="I210" s="98" t="s">
        <v>1018</v>
      </c>
      <c r="J210" s="98" t="s">
        <v>1019</v>
      </c>
      <c r="K210" s="98" t="s">
        <v>538</v>
      </c>
      <c r="L210" s="99" t="str">
        <f t="shared" si="3"/>
        <v>Police</v>
      </c>
    </row>
    <row r="211" spans="1:12" x14ac:dyDescent="0.25">
      <c r="A211" s="101">
        <v>430500</v>
      </c>
      <c r="B211" s="98" t="s">
        <v>1019</v>
      </c>
      <c r="C211" s="98" t="s">
        <v>1022</v>
      </c>
      <c r="D211" s="98" t="s">
        <v>1019</v>
      </c>
      <c r="E211" s="98" t="s">
        <v>533</v>
      </c>
      <c r="F211" s="98" t="s">
        <v>534</v>
      </c>
      <c r="G211" s="98" t="s">
        <v>1014</v>
      </c>
      <c r="H211" s="98" t="s">
        <v>1015</v>
      </c>
      <c r="I211" s="98" t="s">
        <v>1018</v>
      </c>
      <c r="J211" s="98" t="s">
        <v>1019</v>
      </c>
      <c r="K211" s="98" t="s">
        <v>843</v>
      </c>
      <c r="L211" s="99" t="str">
        <f t="shared" si="3"/>
        <v>Police</v>
      </c>
    </row>
    <row r="212" spans="1:12" x14ac:dyDescent="0.25">
      <c r="A212" s="101">
        <v>430500</v>
      </c>
      <c r="B212" s="98" t="s">
        <v>1019</v>
      </c>
      <c r="C212" s="98" t="s">
        <v>1023</v>
      </c>
      <c r="D212" s="98" t="s">
        <v>1024</v>
      </c>
      <c r="E212" s="98" t="s">
        <v>533</v>
      </c>
      <c r="F212" s="98" t="s">
        <v>534</v>
      </c>
      <c r="G212" s="98" t="s">
        <v>1014</v>
      </c>
      <c r="H212" s="98" t="s">
        <v>1015</v>
      </c>
      <c r="I212" s="98" t="s">
        <v>1018</v>
      </c>
      <c r="J212" s="98" t="s">
        <v>1019</v>
      </c>
      <c r="K212" s="98" t="s">
        <v>843</v>
      </c>
      <c r="L212" s="99" t="str">
        <f t="shared" si="3"/>
        <v>Police</v>
      </c>
    </row>
    <row r="213" spans="1:12" x14ac:dyDescent="0.25">
      <c r="A213" s="101">
        <v>430500</v>
      </c>
      <c r="B213" s="98" t="s">
        <v>1019</v>
      </c>
      <c r="C213" s="98" t="s">
        <v>1025</v>
      </c>
      <c r="D213" s="98" t="s">
        <v>1026</v>
      </c>
      <c r="E213" s="98" t="s">
        <v>533</v>
      </c>
      <c r="F213" s="98" t="s">
        <v>534</v>
      </c>
      <c r="G213" s="98" t="s">
        <v>1014</v>
      </c>
      <c r="H213" s="98" t="s">
        <v>1015</v>
      </c>
      <c r="I213" s="98" t="s">
        <v>1018</v>
      </c>
      <c r="J213" s="98" t="s">
        <v>1019</v>
      </c>
      <c r="K213" s="98" t="s">
        <v>843</v>
      </c>
      <c r="L213" s="99" t="str">
        <f t="shared" si="3"/>
        <v>Police</v>
      </c>
    </row>
    <row r="214" spans="1:12" x14ac:dyDescent="0.25">
      <c r="A214" s="101">
        <v>430500</v>
      </c>
      <c r="B214" s="98" t="s">
        <v>1019</v>
      </c>
      <c r="C214" s="98" t="s">
        <v>1027</v>
      </c>
      <c r="D214" s="98" t="s">
        <v>1028</v>
      </c>
      <c r="E214" s="98" t="s">
        <v>533</v>
      </c>
      <c r="F214" s="98" t="s">
        <v>534</v>
      </c>
      <c r="G214" s="98" t="s">
        <v>1014</v>
      </c>
      <c r="H214" s="98" t="s">
        <v>1015</v>
      </c>
      <c r="I214" s="98" t="s">
        <v>1018</v>
      </c>
      <c r="J214" s="98" t="s">
        <v>1019</v>
      </c>
      <c r="K214" s="98" t="s">
        <v>545</v>
      </c>
      <c r="L214" s="99" t="str">
        <f t="shared" si="3"/>
        <v>Police</v>
      </c>
    </row>
    <row r="215" spans="1:12" x14ac:dyDescent="0.25">
      <c r="A215" s="101">
        <v>430500</v>
      </c>
      <c r="B215" s="98" t="s">
        <v>1019</v>
      </c>
      <c r="C215" s="98" t="s">
        <v>1029</v>
      </c>
      <c r="D215" s="98" t="s">
        <v>1030</v>
      </c>
      <c r="E215" s="98" t="s">
        <v>533</v>
      </c>
      <c r="F215" s="98" t="s">
        <v>534</v>
      </c>
      <c r="G215" s="98" t="s">
        <v>1014</v>
      </c>
      <c r="H215" s="98" t="s">
        <v>1015</v>
      </c>
      <c r="I215" s="98" t="s">
        <v>1018</v>
      </c>
      <c r="J215" s="98" t="s">
        <v>1019</v>
      </c>
      <c r="K215" s="98" t="s">
        <v>545</v>
      </c>
      <c r="L215" s="99" t="str">
        <f t="shared" si="3"/>
        <v>Police</v>
      </c>
    </row>
    <row r="216" spans="1:12" x14ac:dyDescent="0.25">
      <c r="A216" s="101">
        <v>430500</v>
      </c>
      <c r="B216" s="98" t="s">
        <v>1019</v>
      </c>
      <c r="C216" s="98" t="s">
        <v>1031</v>
      </c>
      <c r="D216" s="98" t="s">
        <v>1032</v>
      </c>
      <c r="E216" s="98" t="s">
        <v>533</v>
      </c>
      <c r="F216" s="98" t="s">
        <v>534</v>
      </c>
      <c r="G216" s="98" t="s">
        <v>1014</v>
      </c>
      <c r="H216" s="98" t="s">
        <v>1015</v>
      </c>
      <c r="I216" s="98" t="s">
        <v>1018</v>
      </c>
      <c r="J216" s="98" t="s">
        <v>1019</v>
      </c>
      <c r="K216" s="98" t="s">
        <v>901</v>
      </c>
      <c r="L216" s="99" t="str">
        <f t="shared" si="3"/>
        <v>Police</v>
      </c>
    </row>
    <row r="217" spans="1:12" x14ac:dyDescent="0.25">
      <c r="A217" s="101">
        <v>430500</v>
      </c>
      <c r="B217" s="98" t="s">
        <v>1019</v>
      </c>
      <c r="C217" s="98" t="s">
        <v>1033</v>
      </c>
      <c r="D217" s="98" t="s">
        <v>1019</v>
      </c>
      <c r="E217" s="98" t="s">
        <v>533</v>
      </c>
      <c r="F217" s="98" t="s">
        <v>534</v>
      </c>
      <c r="G217" s="98" t="s">
        <v>1014</v>
      </c>
      <c r="H217" s="98" t="s">
        <v>1015</v>
      </c>
      <c r="I217" s="98" t="s">
        <v>1018</v>
      </c>
      <c r="J217" s="98" t="s">
        <v>1019</v>
      </c>
      <c r="K217" s="98" t="s">
        <v>884</v>
      </c>
      <c r="L217" s="99" t="str">
        <f t="shared" si="3"/>
        <v>Police</v>
      </c>
    </row>
    <row r="218" spans="1:12" x14ac:dyDescent="0.25">
      <c r="A218" s="101">
        <v>430500</v>
      </c>
      <c r="B218" s="98" t="s">
        <v>1019</v>
      </c>
      <c r="C218" s="98" t="s">
        <v>1034</v>
      </c>
      <c r="D218" s="98" t="s">
        <v>1035</v>
      </c>
      <c r="E218" s="98" t="s">
        <v>533</v>
      </c>
      <c r="F218" s="98" t="s">
        <v>534</v>
      </c>
      <c r="G218" s="98" t="s">
        <v>1014</v>
      </c>
      <c r="H218" s="98" t="s">
        <v>1015</v>
      </c>
      <c r="I218" s="98" t="s">
        <v>1018</v>
      </c>
      <c r="J218" s="98" t="s">
        <v>1019</v>
      </c>
      <c r="K218" s="98" t="s">
        <v>884</v>
      </c>
      <c r="L218" s="99" t="str">
        <f t="shared" si="3"/>
        <v>Police</v>
      </c>
    </row>
    <row r="219" spans="1:12" x14ac:dyDescent="0.25">
      <c r="A219" s="101">
        <v>430500</v>
      </c>
      <c r="B219" s="98" t="s">
        <v>1019</v>
      </c>
      <c r="C219" s="98" t="s">
        <v>1036</v>
      </c>
      <c r="D219" s="98" t="s">
        <v>1037</v>
      </c>
      <c r="E219" s="98" t="s">
        <v>533</v>
      </c>
      <c r="F219" s="98" t="s">
        <v>534</v>
      </c>
      <c r="G219" s="98" t="s">
        <v>1014</v>
      </c>
      <c r="H219" s="98" t="s">
        <v>1015</v>
      </c>
      <c r="I219" s="98" t="s">
        <v>1018</v>
      </c>
      <c r="J219" s="98" t="s">
        <v>1019</v>
      </c>
      <c r="K219" s="98" t="s">
        <v>884</v>
      </c>
      <c r="L219" s="99" t="str">
        <f t="shared" si="3"/>
        <v>Police</v>
      </c>
    </row>
    <row r="220" spans="1:12" x14ac:dyDescent="0.25">
      <c r="A220" s="101" t="s">
        <v>1038</v>
      </c>
      <c r="B220" s="98" t="s">
        <v>1019</v>
      </c>
      <c r="C220" s="98"/>
      <c r="D220" s="98"/>
      <c r="E220" s="98" t="s">
        <v>533</v>
      </c>
      <c r="F220" s="98" t="s">
        <v>534</v>
      </c>
      <c r="G220" s="98" t="s">
        <v>1014</v>
      </c>
      <c r="H220" s="98" t="s">
        <v>1015</v>
      </c>
      <c r="I220" s="98" t="s">
        <v>1018</v>
      </c>
      <c r="J220" s="98" t="s">
        <v>1039</v>
      </c>
      <c r="K220" s="98"/>
      <c r="L220" s="99" t="str">
        <f t="shared" si="3"/>
        <v>Police</v>
      </c>
    </row>
    <row r="221" spans="1:12" x14ac:dyDescent="0.25">
      <c r="A221" s="101" t="s">
        <v>1040</v>
      </c>
      <c r="B221" s="98" t="s">
        <v>1019</v>
      </c>
      <c r="C221" s="98"/>
      <c r="D221" s="98"/>
      <c r="E221" s="98" t="s">
        <v>533</v>
      </c>
      <c r="F221" s="98" t="s">
        <v>534</v>
      </c>
      <c r="G221" s="98" t="s">
        <v>1014</v>
      </c>
      <c r="H221" s="98" t="s">
        <v>1015</v>
      </c>
      <c r="I221" s="98" t="s">
        <v>1018</v>
      </c>
      <c r="J221" s="98" t="s">
        <v>1041</v>
      </c>
      <c r="K221" s="98"/>
      <c r="L221" s="99" t="str">
        <f t="shared" si="3"/>
        <v>Police</v>
      </c>
    </row>
    <row r="222" spans="1:12" x14ac:dyDescent="0.25">
      <c r="A222" s="101" t="s">
        <v>1042</v>
      </c>
      <c r="B222" s="98" t="s">
        <v>1019</v>
      </c>
      <c r="C222" s="98"/>
      <c r="D222" s="98"/>
      <c r="E222" s="98" t="s">
        <v>533</v>
      </c>
      <c r="F222" s="98" t="s">
        <v>534</v>
      </c>
      <c r="G222" s="98" t="s">
        <v>1014</v>
      </c>
      <c r="H222" s="98" t="s">
        <v>1015</v>
      </c>
      <c r="I222" s="98" t="s">
        <v>1018</v>
      </c>
      <c r="J222" s="98" t="s">
        <v>1043</v>
      </c>
      <c r="K222" s="98"/>
      <c r="L222" s="99" t="str">
        <f t="shared" si="3"/>
        <v>Police</v>
      </c>
    </row>
    <row r="223" spans="1:12" x14ac:dyDescent="0.25">
      <c r="A223" s="101" t="s">
        <v>1044</v>
      </c>
      <c r="B223" s="98" t="s">
        <v>1019</v>
      </c>
      <c r="C223" s="98"/>
      <c r="D223" s="98"/>
      <c r="E223" s="98" t="s">
        <v>533</v>
      </c>
      <c r="F223" s="98" t="s">
        <v>534</v>
      </c>
      <c r="G223" s="98" t="s">
        <v>1014</v>
      </c>
      <c r="H223" s="98" t="s">
        <v>1015</v>
      </c>
      <c r="I223" s="98" t="s">
        <v>1018</v>
      </c>
      <c r="J223" s="98" t="s">
        <v>1045</v>
      </c>
      <c r="K223" s="98"/>
      <c r="L223" s="99" t="str">
        <f t="shared" si="3"/>
        <v>Police</v>
      </c>
    </row>
    <row r="224" spans="1:12" x14ac:dyDescent="0.25">
      <c r="A224" s="101">
        <v>430400</v>
      </c>
      <c r="B224" s="98" t="s">
        <v>1049</v>
      </c>
      <c r="C224" s="98" t="s">
        <v>1050</v>
      </c>
      <c r="D224" s="98" t="s">
        <v>1049</v>
      </c>
      <c r="E224" s="98" t="s">
        <v>533</v>
      </c>
      <c r="F224" s="98" t="s">
        <v>534</v>
      </c>
      <c r="G224" s="98" t="s">
        <v>1046</v>
      </c>
      <c r="H224" s="98" t="s">
        <v>1047</v>
      </c>
      <c r="I224" s="98" t="s">
        <v>1048</v>
      </c>
      <c r="J224" s="98" t="s">
        <v>1049</v>
      </c>
      <c r="K224" s="98" t="s">
        <v>843</v>
      </c>
      <c r="L224" s="99" t="str">
        <f t="shared" si="3"/>
        <v>UAdmin</v>
      </c>
    </row>
    <row r="225" spans="1:12" x14ac:dyDescent="0.25">
      <c r="A225" s="101">
        <v>430400</v>
      </c>
      <c r="B225" s="98" t="s">
        <v>1049</v>
      </c>
      <c r="C225" s="98" t="s">
        <v>1051</v>
      </c>
      <c r="D225" s="98" t="s">
        <v>1052</v>
      </c>
      <c r="E225" s="98" t="s">
        <v>533</v>
      </c>
      <c r="F225" s="98" t="s">
        <v>534</v>
      </c>
      <c r="G225" s="98" t="s">
        <v>1046</v>
      </c>
      <c r="H225" s="98" t="s">
        <v>1047</v>
      </c>
      <c r="I225" s="98" t="s">
        <v>1048</v>
      </c>
      <c r="J225" s="98" t="s">
        <v>1049</v>
      </c>
      <c r="K225" s="98" t="s">
        <v>545</v>
      </c>
      <c r="L225" s="99" t="str">
        <f t="shared" si="3"/>
        <v>UAdmin</v>
      </c>
    </row>
    <row r="226" spans="1:12" x14ac:dyDescent="0.25">
      <c r="A226" s="101">
        <v>430400</v>
      </c>
      <c r="B226" s="98" t="s">
        <v>1049</v>
      </c>
      <c r="C226" s="98" t="s">
        <v>1053</v>
      </c>
      <c r="D226" s="98" t="s">
        <v>1054</v>
      </c>
      <c r="E226" s="98" t="s">
        <v>533</v>
      </c>
      <c r="F226" s="98" t="s">
        <v>534</v>
      </c>
      <c r="G226" s="98" t="s">
        <v>1046</v>
      </c>
      <c r="H226" s="98" t="s">
        <v>1047</v>
      </c>
      <c r="I226" s="98" t="s">
        <v>1048</v>
      </c>
      <c r="J226" s="98" t="s">
        <v>1049</v>
      </c>
      <c r="K226" s="98" t="s">
        <v>545</v>
      </c>
      <c r="L226" s="99" t="str">
        <f t="shared" si="3"/>
        <v>UAdmin</v>
      </c>
    </row>
    <row r="227" spans="1:12" x14ac:dyDescent="0.25">
      <c r="A227" s="101">
        <v>430400</v>
      </c>
      <c r="B227" s="98" t="s">
        <v>1049</v>
      </c>
      <c r="C227" s="98" t="s">
        <v>1055</v>
      </c>
      <c r="D227" s="98" t="s">
        <v>1056</v>
      </c>
      <c r="E227" s="98" t="s">
        <v>533</v>
      </c>
      <c r="F227" s="98" t="s">
        <v>534</v>
      </c>
      <c r="G227" s="98" t="s">
        <v>1046</v>
      </c>
      <c r="H227" s="98" t="s">
        <v>1047</v>
      </c>
      <c r="I227" s="98" t="s">
        <v>1048</v>
      </c>
      <c r="J227" s="98" t="s">
        <v>1049</v>
      </c>
      <c r="K227" s="98" t="s">
        <v>884</v>
      </c>
      <c r="L227" s="99" t="str">
        <f t="shared" si="3"/>
        <v>UAdmin</v>
      </c>
    </row>
    <row r="228" spans="1:12" x14ac:dyDescent="0.25">
      <c r="A228" s="101">
        <v>430400</v>
      </c>
      <c r="B228" s="98" t="s">
        <v>1049</v>
      </c>
      <c r="C228" s="98" t="s">
        <v>1057</v>
      </c>
      <c r="D228" s="98" t="s">
        <v>1058</v>
      </c>
      <c r="E228" s="98" t="s">
        <v>533</v>
      </c>
      <c r="F228" s="98" t="s">
        <v>534</v>
      </c>
      <c r="G228" s="98" t="s">
        <v>1046</v>
      </c>
      <c r="H228" s="98" t="s">
        <v>1047</v>
      </c>
      <c r="I228" s="98" t="s">
        <v>1048</v>
      </c>
      <c r="J228" s="98" t="s">
        <v>1049</v>
      </c>
      <c r="K228" s="98" t="s">
        <v>884</v>
      </c>
      <c r="L228" s="99" t="str">
        <f t="shared" si="3"/>
        <v>UAdmin</v>
      </c>
    </row>
    <row r="229" spans="1:12" x14ac:dyDescent="0.25">
      <c r="A229" s="101">
        <v>430400</v>
      </c>
      <c r="B229" s="98" t="s">
        <v>1049</v>
      </c>
      <c r="C229" s="98" t="s">
        <v>1059</v>
      </c>
      <c r="D229" s="98" t="s">
        <v>1060</v>
      </c>
      <c r="E229" s="98" t="s">
        <v>533</v>
      </c>
      <c r="F229" s="98" t="s">
        <v>534</v>
      </c>
      <c r="G229" s="98" t="s">
        <v>1046</v>
      </c>
      <c r="H229" s="98" t="s">
        <v>1047</v>
      </c>
      <c r="I229" s="98" t="s">
        <v>1048</v>
      </c>
      <c r="J229" s="98" t="s">
        <v>1049</v>
      </c>
      <c r="K229" s="98" t="s">
        <v>538</v>
      </c>
      <c r="L229" s="99" t="str">
        <f t="shared" si="3"/>
        <v>UAdmin</v>
      </c>
    </row>
    <row r="230" spans="1:12" x14ac:dyDescent="0.25">
      <c r="A230" s="101" t="s">
        <v>1061</v>
      </c>
      <c r="B230" s="98" t="s">
        <v>1049</v>
      </c>
      <c r="C230" s="98"/>
      <c r="D230" s="98"/>
      <c r="E230" s="98" t="s">
        <v>533</v>
      </c>
      <c r="F230" s="98" t="s">
        <v>534</v>
      </c>
      <c r="G230" s="98" t="s">
        <v>1046</v>
      </c>
      <c r="H230" s="98" t="s">
        <v>1047</v>
      </c>
      <c r="I230" s="98" t="s">
        <v>1048</v>
      </c>
      <c r="J230" s="98" t="s">
        <v>1062</v>
      </c>
      <c r="K230" s="98"/>
      <c r="L230" s="99" t="str">
        <f t="shared" si="3"/>
        <v>UAdmin</v>
      </c>
    </row>
    <row r="231" spans="1:12" x14ac:dyDescent="0.25">
      <c r="A231" s="101" t="s">
        <v>1063</v>
      </c>
      <c r="B231" s="98" t="s">
        <v>1049</v>
      </c>
      <c r="C231" s="98"/>
      <c r="D231" s="98"/>
      <c r="E231" s="98" t="s">
        <v>533</v>
      </c>
      <c r="F231" s="98" t="s">
        <v>534</v>
      </c>
      <c r="G231" s="98" t="s">
        <v>1046</v>
      </c>
      <c r="H231" s="98" t="s">
        <v>1047</v>
      </c>
      <c r="I231" s="98" t="s">
        <v>1048</v>
      </c>
      <c r="J231" s="98" t="s">
        <v>1064</v>
      </c>
      <c r="K231" s="98"/>
      <c r="L231" s="99" t="str">
        <f t="shared" si="3"/>
        <v>UAdmin</v>
      </c>
    </row>
    <row r="232" spans="1:12" x14ac:dyDescent="0.25">
      <c r="A232" s="101">
        <v>200000</v>
      </c>
      <c r="B232" s="98" t="s">
        <v>1066</v>
      </c>
      <c r="C232" s="98" t="s">
        <v>1069</v>
      </c>
      <c r="D232" s="98" t="s">
        <v>1070</v>
      </c>
      <c r="E232" s="98" t="s">
        <v>1065</v>
      </c>
      <c r="F232" s="98" t="s">
        <v>1066</v>
      </c>
      <c r="G232" s="98" t="s">
        <v>1067</v>
      </c>
      <c r="H232" s="98" t="s">
        <v>1066</v>
      </c>
      <c r="I232" s="98" t="s">
        <v>1068</v>
      </c>
      <c r="J232" s="98" t="s">
        <v>1066</v>
      </c>
      <c r="K232" s="98" t="s">
        <v>557</v>
      </c>
      <c r="L232" s="99" t="str">
        <f t="shared" si="3"/>
        <v>AA</v>
      </c>
    </row>
    <row r="233" spans="1:12" x14ac:dyDescent="0.25">
      <c r="A233" s="101">
        <v>200000</v>
      </c>
      <c r="B233" s="98" t="s">
        <v>1066</v>
      </c>
      <c r="C233" s="98" t="s">
        <v>1071</v>
      </c>
      <c r="D233" s="98" t="s">
        <v>1072</v>
      </c>
      <c r="E233" s="98" t="s">
        <v>1065</v>
      </c>
      <c r="F233" s="98" t="s">
        <v>1066</v>
      </c>
      <c r="G233" s="98" t="s">
        <v>1067</v>
      </c>
      <c r="H233" s="98" t="s">
        <v>1066</v>
      </c>
      <c r="I233" s="98" t="s">
        <v>1068</v>
      </c>
      <c r="J233" s="98" t="s">
        <v>1066</v>
      </c>
      <c r="K233" s="98" t="s">
        <v>557</v>
      </c>
      <c r="L233" s="99" t="str">
        <f t="shared" si="3"/>
        <v>AA</v>
      </c>
    </row>
    <row r="234" spans="1:12" x14ac:dyDescent="0.25">
      <c r="A234" s="101">
        <v>200000</v>
      </c>
      <c r="B234" s="98" t="s">
        <v>1066</v>
      </c>
      <c r="C234" s="98" t="s">
        <v>1073</v>
      </c>
      <c r="D234" s="98" t="s">
        <v>1074</v>
      </c>
      <c r="E234" s="98" t="s">
        <v>1065</v>
      </c>
      <c r="F234" s="98" t="s">
        <v>1066</v>
      </c>
      <c r="G234" s="98" t="s">
        <v>1067</v>
      </c>
      <c r="H234" s="98" t="s">
        <v>1066</v>
      </c>
      <c r="I234" s="98" t="s">
        <v>1068</v>
      </c>
      <c r="J234" s="98" t="s">
        <v>1066</v>
      </c>
      <c r="K234" s="98" t="s">
        <v>557</v>
      </c>
      <c r="L234" s="99" t="str">
        <f t="shared" si="3"/>
        <v>AA</v>
      </c>
    </row>
    <row r="235" spans="1:12" x14ac:dyDescent="0.25">
      <c r="A235" s="101">
        <v>200000</v>
      </c>
      <c r="B235" s="98" t="s">
        <v>1066</v>
      </c>
      <c r="C235" s="98" t="s">
        <v>1075</v>
      </c>
      <c r="D235" s="98" t="s">
        <v>1076</v>
      </c>
      <c r="E235" s="98" t="s">
        <v>1065</v>
      </c>
      <c r="F235" s="98" t="s">
        <v>1066</v>
      </c>
      <c r="G235" s="98" t="s">
        <v>1067</v>
      </c>
      <c r="H235" s="98" t="s">
        <v>1066</v>
      </c>
      <c r="I235" s="98" t="s">
        <v>1068</v>
      </c>
      <c r="J235" s="98" t="s">
        <v>1066</v>
      </c>
      <c r="K235" s="98" t="s">
        <v>557</v>
      </c>
      <c r="L235" s="99" t="str">
        <f t="shared" si="3"/>
        <v>AA</v>
      </c>
    </row>
    <row r="236" spans="1:12" x14ac:dyDescent="0.25">
      <c r="A236" s="101">
        <v>200000</v>
      </c>
      <c r="B236" s="98" t="s">
        <v>1066</v>
      </c>
      <c r="C236" s="98" t="s">
        <v>1077</v>
      </c>
      <c r="D236" s="98" t="s">
        <v>1078</v>
      </c>
      <c r="E236" s="98" t="s">
        <v>1065</v>
      </c>
      <c r="F236" s="98" t="s">
        <v>1066</v>
      </c>
      <c r="G236" s="98" t="s">
        <v>1067</v>
      </c>
      <c r="H236" s="98" t="s">
        <v>1066</v>
      </c>
      <c r="I236" s="98" t="s">
        <v>1068</v>
      </c>
      <c r="J236" s="98" t="s">
        <v>1066</v>
      </c>
      <c r="K236" s="98" t="s">
        <v>1079</v>
      </c>
      <c r="L236" s="99" t="str">
        <f t="shared" si="3"/>
        <v>AA</v>
      </c>
    </row>
    <row r="237" spans="1:12" x14ac:dyDescent="0.25">
      <c r="A237" s="101">
        <v>200000</v>
      </c>
      <c r="B237" s="98" t="s">
        <v>1066</v>
      </c>
      <c r="C237" s="98" t="s">
        <v>1080</v>
      </c>
      <c r="D237" s="98" t="s">
        <v>1081</v>
      </c>
      <c r="E237" s="98" t="s">
        <v>1065</v>
      </c>
      <c r="F237" s="98" t="s">
        <v>1066</v>
      </c>
      <c r="G237" s="98" t="s">
        <v>1067</v>
      </c>
      <c r="H237" s="98" t="s">
        <v>1066</v>
      </c>
      <c r="I237" s="98" t="s">
        <v>1068</v>
      </c>
      <c r="J237" s="98" t="s">
        <v>1066</v>
      </c>
      <c r="K237" s="98" t="s">
        <v>557</v>
      </c>
      <c r="L237" s="99" t="str">
        <f t="shared" si="3"/>
        <v>AA</v>
      </c>
    </row>
    <row r="238" spans="1:12" x14ac:dyDescent="0.25">
      <c r="A238" s="101">
        <v>200000</v>
      </c>
      <c r="B238" s="98" t="s">
        <v>1066</v>
      </c>
      <c r="C238" s="98" t="s">
        <v>1082</v>
      </c>
      <c r="D238" s="98" t="s">
        <v>1083</v>
      </c>
      <c r="E238" s="98" t="s">
        <v>1065</v>
      </c>
      <c r="F238" s="98" t="s">
        <v>1066</v>
      </c>
      <c r="G238" s="98" t="s">
        <v>1067</v>
      </c>
      <c r="H238" s="98" t="s">
        <v>1066</v>
      </c>
      <c r="I238" s="98" t="s">
        <v>1068</v>
      </c>
      <c r="J238" s="98" t="s">
        <v>1066</v>
      </c>
      <c r="K238" s="98" t="s">
        <v>604</v>
      </c>
      <c r="L238" s="99" t="str">
        <f t="shared" si="3"/>
        <v>AA</v>
      </c>
    </row>
    <row r="239" spans="1:12" x14ac:dyDescent="0.25">
      <c r="A239" s="101">
        <v>200000</v>
      </c>
      <c r="B239" s="98" t="s">
        <v>1066</v>
      </c>
      <c r="C239" s="98" t="s">
        <v>1084</v>
      </c>
      <c r="D239" s="98" t="s">
        <v>1085</v>
      </c>
      <c r="E239" s="98" t="s">
        <v>1065</v>
      </c>
      <c r="F239" s="98" t="s">
        <v>1066</v>
      </c>
      <c r="G239" s="98" t="s">
        <v>1067</v>
      </c>
      <c r="H239" s="98" t="s">
        <v>1066</v>
      </c>
      <c r="I239" s="98" t="s">
        <v>1068</v>
      </c>
      <c r="J239" s="98" t="s">
        <v>1066</v>
      </c>
      <c r="K239" s="98" t="s">
        <v>545</v>
      </c>
      <c r="L239" s="99" t="str">
        <f t="shared" si="3"/>
        <v>AA</v>
      </c>
    </row>
    <row r="240" spans="1:12" x14ac:dyDescent="0.25">
      <c r="A240" s="101">
        <v>200000</v>
      </c>
      <c r="B240" s="98" t="s">
        <v>1066</v>
      </c>
      <c r="C240" s="98" t="s">
        <v>1086</v>
      </c>
      <c r="D240" s="98" t="s">
        <v>1087</v>
      </c>
      <c r="E240" s="98" t="s">
        <v>1065</v>
      </c>
      <c r="F240" s="98" t="s">
        <v>1066</v>
      </c>
      <c r="G240" s="98" t="s">
        <v>1067</v>
      </c>
      <c r="H240" s="98" t="s">
        <v>1066</v>
      </c>
      <c r="I240" s="98" t="s">
        <v>1068</v>
      </c>
      <c r="J240" s="98" t="s">
        <v>1066</v>
      </c>
      <c r="K240" s="98" t="s">
        <v>545</v>
      </c>
      <c r="L240" s="99" t="str">
        <f t="shared" si="3"/>
        <v>AA</v>
      </c>
    </row>
    <row r="241" spans="1:12" x14ac:dyDescent="0.25">
      <c r="A241" s="101">
        <v>200000</v>
      </c>
      <c r="B241" s="98" t="s">
        <v>1066</v>
      </c>
      <c r="C241" s="98" t="s">
        <v>1088</v>
      </c>
      <c r="D241" s="98" t="s">
        <v>1089</v>
      </c>
      <c r="E241" s="98" t="s">
        <v>1065</v>
      </c>
      <c r="F241" s="98" t="s">
        <v>1066</v>
      </c>
      <c r="G241" s="98" t="s">
        <v>1067</v>
      </c>
      <c r="H241" s="98" t="s">
        <v>1066</v>
      </c>
      <c r="I241" s="98" t="s">
        <v>1068</v>
      </c>
      <c r="J241" s="98" t="s">
        <v>1066</v>
      </c>
      <c r="K241" s="98" t="s">
        <v>545</v>
      </c>
      <c r="L241" s="99" t="str">
        <f t="shared" si="3"/>
        <v>AA</v>
      </c>
    </row>
    <row r="242" spans="1:12" x14ac:dyDescent="0.25">
      <c r="A242" s="101">
        <v>200000</v>
      </c>
      <c r="B242" s="98" t="s">
        <v>1066</v>
      </c>
      <c r="C242" s="98" t="s">
        <v>1090</v>
      </c>
      <c r="D242" s="98" t="s">
        <v>1091</v>
      </c>
      <c r="E242" s="98" t="s">
        <v>1065</v>
      </c>
      <c r="F242" s="98" t="s">
        <v>1066</v>
      </c>
      <c r="G242" s="98" t="s">
        <v>1067</v>
      </c>
      <c r="H242" s="98" t="s">
        <v>1066</v>
      </c>
      <c r="I242" s="98" t="s">
        <v>1068</v>
      </c>
      <c r="J242" s="98" t="s">
        <v>1066</v>
      </c>
      <c r="K242" s="98" t="s">
        <v>1001</v>
      </c>
      <c r="L242" s="99" t="str">
        <f t="shared" si="3"/>
        <v>AA</v>
      </c>
    </row>
    <row r="243" spans="1:12" x14ac:dyDescent="0.25">
      <c r="A243" s="101">
        <v>200000</v>
      </c>
      <c r="B243" s="98" t="s">
        <v>1066</v>
      </c>
      <c r="C243" s="98" t="s">
        <v>1092</v>
      </c>
      <c r="D243" s="98" t="s">
        <v>1093</v>
      </c>
      <c r="E243" s="98" t="s">
        <v>1065</v>
      </c>
      <c r="F243" s="98" t="s">
        <v>1066</v>
      </c>
      <c r="G243" s="98" t="s">
        <v>1067</v>
      </c>
      <c r="H243" s="98" t="s">
        <v>1066</v>
      </c>
      <c r="I243" s="98" t="s">
        <v>1068</v>
      </c>
      <c r="J243" s="98" t="s">
        <v>1066</v>
      </c>
      <c r="K243" s="98" t="s">
        <v>538</v>
      </c>
      <c r="L243" s="99" t="str">
        <f t="shared" si="3"/>
        <v>AA</v>
      </c>
    </row>
    <row r="244" spans="1:12" x14ac:dyDescent="0.25">
      <c r="A244" s="101">
        <v>200000</v>
      </c>
      <c r="B244" s="98" t="s">
        <v>1066</v>
      </c>
      <c r="C244" s="98" t="s">
        <v>1094</v>
      </c>
      <c r="D244" s="98" t="s">
        <v>1095</v>
      </c>
      <c r="E244" s="98" t="s">
        <v>1065</v>
      </c>
      <c r="F244" s="98" t="s">
        <v>1066</v>
      </c>
      <c r="G244" s="98" t="s">
        <v>1067</v>
      </c>
      <c r="H244" s="98" t="s">
        <v>1066</v>
      </c>
      <c r="I244" s="98" t="s">
        <v>1068</v>
      </c>
      <c r="J244" s="98" t="s">
        <v>1066</v>
      </c>
      <c r="K244" s="98" t="s">
        <v>538</v>
      </c>
      <c r="L244" s="99" t="str">
        <f t="shared" si="3"/>
        <v>AA</v>
      </c>
    </row>
    <row r="245" spans="1:12" x14ac:dyDescent="0.25">
      <c r="A245" s="101">
        <v>200000</v>
      </c>
      <c r="B245" s="98" t="s">
        <v>1066</v>
      </c>
      <c r="C245" s="98" t="s">
        <v>1096</v>
      </c>
      <c r="D245" s="98" t="s">
        <v>1097</v>
      </c>
      <c r="E245" s="98" t="s">
        <v>1065</v>
      </c>
      <c r="F245" s="98" t="s">
        <v>1066</v>
      </c>
      <c r="G245" s="98" t="s">
        <v>1067</v>
      </c>
      <c r="H245" s="98" t="s">
        <v>1066</v>
      </c>
      <c r="I245" s="98" t="s">
        <v>1068</v>
      </c>
      <c r="J245" s="98" t="s">
        <v>1066</v>
      </c>
      <c r="K245" s="98" t="s">
        <v>538</v>
      </c>
      <c r="L245" s="99" t="str">
        <f t="shared" si="3"/>
        <v>AA</v>
      </c>
    </row>
    <row r="246" spans="1:12" x14ac:dyDescent="0.25">
      <c r="A246" s="101">
        <v>200000</v>
      </c>
      <c r="B246" s="98" t="s">
        <v>1066</v>
      </c>
      <c r="C246" s="98" t="s">
        <v>1098</v>
      </c>
      <c r="D246" s="98" t="s">
        <v>1099</v>
      </c>
      <c r="E246" s="98" t="s">
        <v>1065</v>
      </c>
      <c r="F246" s="98" t="s">
        <v>1066</v>
      </c>
      <c r="G246" s="98" t="s">
        <v>1067</v>
      </c>
      <c r="H246" s="98" t="s">
        <v>1066</v>
      </c>
      <c r="I246" s="98" t="s">
        <v>1068</v>
      </c>
      <c r="J246" s="98" t="s">
        <v>1066</v>
      </c>
      <c r="K246" s="98" t="s">
        <v>545</v>
      </c>
      <c r="L246" s="99" t="str">
        <f t="shared" si="3"/>
        <v>AA</v>
      </c>
    </row>
    <row r="247" spans="1:12" x14ac:dyDescent="0.25">
      <c r="A247" s="101">
        <v>200000</v>
      </c>
      <c r="B247" s="98" t="s">
        <v>1066</v>
      </c>
      <c r="C247" s="98" t="s">
        <v>1100</v>
      </c>
      <c r="D247" s="98" t="s">
        <v>1101</v>
      </c>
      <c r="E247" s="98" t="s">
        <v>1065</v>
      </c>
      <c r="F247" s="98" t="s">
        <v>1066</v>
      </c>
      <c r="G247" s="98" t="s">
        <v>1067</v>
      </c>
      <c r="H247" s="98" t="s">
        <v>1066</v>
      </c>
      <c r="I247" s="98" t="s">
        <v>1068</v>
      </c>
      <c r="J247" s="98" t="s">
        <v>1066</v>
      </c>
      <c r="K247" s="98" t="s">
        <v>545</v>
      </c>
      <c r="L247" s="99" t="str">
        <f t="shared" si="3"/>
        <v>AA</v>
      </c>
    </row>
    <row r="248" spans="1:12" x14ac:dyDescent="0.25">
      <c r="A248" s="101">
        <v>200000</v>
      </c>
      <c r="B248" s="98" t="s">
        <v>1066</v>
      </c>
      <c r="C248" s="98" t="s">
        <v>1102</v>
      </c>
      <c r="D248" s="98" t="s">
        <v>1103</v>
      </c>
      <c r="E248" s="98" t="s">
        <v>1065</v>
      </c>
      <c r="F248" s="98" t="s">
        <v>1066</v>
      </c>
      <c r="G248" s="98" t="s">
        <v>1067</v>
      </c>
      <c r="H248" s="98" t="s">
        <v>1066</v>
      </c>
      <c r="I248" s="98" t="s">
        <v>1068</v>
      </c>
      <c r="J248" s="98" t="s">
        <v>1066</v>
      </c>
      <c r="K248" s="98" t="s">
        <v>545</v>
      </c>
      <c r="L248" s="99" t="str">
        <f t="shared" si="3"/>
        <v>AA</v>
      </c>
    </row>
    <row r="249" spans="1:12" x14ac:dyDescent="0.25">
      <c r="A249" s="101">
        <v>200000</v>
      </c>
      <c r="B249" s="98" t="s">
        <v>1066</v>
      </c>
      <c r="C249" s="98" t="s">
        <v>1104</v>
      </c>
      <c r="D249" s="98" t="s">
        <v>1105</v>
      </c>
      <c r="E249" s="98" t="s">
        <v>1065</v>
      </c>
      <c r="F249" s="98" t="s">
        <v>1066</v>
      </c>
      <c r="G249" s="98" t="s">
        <v>1067</v>
      </c>
      <c r="H249" s="98" t="s">
        <v>1066</v>
      </c>
      <c r="I249" s="98" t="s">
        <v>1068</v>
      </c>
      <c r="J249" s="98" t="s">
        <v>1066</v>
      </c>
      <c r="K249" s="98" t="s">
        <v>545</v>
      </c>
      <c r="L249" s="99" t="str">
        <f t="shared" si="3"/>
        <v>AA</v>
      </c>
    </row>
    <row r="250" spans="1:12" x14ac:dyDescent="0.25">
      <c r="A250" s="101">
        <v>200000</v>
      </c>
      <c r="B250" s="98" t="s">
        <v>1066</v>
      </c>
      <c r="C250" s="98" t="s">
        <v>1106</v>
      </c>
      <c r="D250" s="98" t="s">
        <v>1107</v>
      </c>
      <c r="E250" s="98" t="s">
        <v>1065</v>
      </c>
      <c r="F250" s="98" t="s">
        <v>1066</v>
      </c>
      <c r="G250" s="98" t="s">
        <v>1067</v>
      </c>
      <c r="H250" s="98" t="s">
        <v>1066</v>
      </c>
      <c r="I250" s="98" t="s">
        <v>1068</v>
      </c>
      <c r="J250" s="98" t="s">
        <v>1066</v>
      </c>
      <c r="K250" s="98" t="s">
        <v>545</v>
      </c>
      <c r="L250" s="99" t="str">
        <f t="shared" si="3"/>
        <v>AA</v>
      </c>
    </row>
    <row r="251" spans="1:12" x14ac:dyDescent="0.25">
      <c r="A251" s="101">
        <v>200000</v>
      </c>
      <c r="B251" s="98" t="s">
        <v>1066</v>
      </c>
      <c r="C251" s="98" t="s">
        <v>1108</v>
      </c>
      <c r="D251" s="98" t="s">
        <v>1109</v>
      </c>
      <c r="E251" s="98" t="s">
        <v>1065</v>
      </c>
      <c r="F251" s="98" t="s">
        <v>1066</v>
      </c>
      <c r="G251" s="98" t="s">
        <v>1067</v>
      </c>
      <c r="H251" s="98" t="s">
        <v>1066</v>
      </c>
      <c r="I251" s="98" t="s">
        <v>1068</v>
      </c>
      <c r="J251" s="98" t="s">
        <v>1066</v>
      </c>
      <c r="K251" s="98" t="s">
        <v>545</v>
      </c>
      <c r="L251" s="99" t="str">
        <f t="shared" si="3"/>
        <v>AA</v>
      </c>
    </row>
    <row r="252" spans="1:12" x14ac:dyDescent="0.25">
      <c r="A252" s="101">
        <v>200000</v>
      </c>
      <c r="B252" s="98" t="s">
        <v>1066</v>
      </c>
      <c r="C252" s="98" t="s">
        <v>1110</v>
      </c>
      <c r="D252" s="98" t="s">
        <v>1111</v>
      </c>
      <c r="E252" s="98" t="s">
        <v>1065</v>
      </c>
      <c r="F252" s="98" t="s">
        <v>1066</v>
      </c>
      <c r="G252" s="98" t="s">
        <v>1067</v>
      </c>
      <c r="H252" s="98" t="s">
        <v>1066</v>
      </c>
      <c r="I252" s="98" t="s">
        <v>1068</v>
      </c>
      <c r="J252" s="98" t="s">
        <v>1066</v>
      </c>
      <c r="K252" s="98" t="s">
        <v>545</v>
      </c>
      <c r="L252" s="99" t="str">
        <f t="shared" si="3"/>
        <v>AA</v>
      </c>
    </row>
    <row r="253" spans="1:12" x14ac:dyDescent="0.25">
      <c r="A253" s="101">
        <v>200000</v>
      </c>
      <c r="B253" s="98" t="s">
        <v>1066</v>
      </c>
      <c r="C253" s="98" t="s">
        <v>1112</v>
      </c>
      <c r="D253" s="98" t="s">
        <v>1113</v>
      </c>
      <c r="E253" s="98" t="s">
        <v>1065</v>
      </c>
      <c r="F253" s="98" t="s">
        <v>1066</v>
      </c>
      <c r="G253" s="98" t="s">
        <v>1067</v>
      </c>
      <c r="H253" s="98" t="s">
        <v>1066</v>
      </c>
      <c r="I253" s="98" t="s">
        <v>1068</v>
      </c>
      <c r="J253" s="98" t="s">
        <v>1066</v>
      </c>
      <c r="K253" s="98" t="s">
        <v>545</v>
      </c>
      <c r="L253" s="99" t="str">
        <f t="shared" si="3"/>
        <v>AA</v>
      </c>
    </row>
    <row r="254" spans="1:12" x14ac:dyDescent="0.25">
      <c r="A254" s="101">
        <v>200000</v>
      </c>
      <c r="B254" s="98" t="s">
        <v>1066</v>
      </c>
      <c r="C254" s="98" t="s">
        <v>1114</v>
      </c>
      <c r="D254" s="98" t="s">
        <v>1115</v>
      </c>
      <c r="E254" s="98" t="s">
        <v>1065</v>
      </c>
      <c r="F254" s="98" t="s">
        <v>1066</v>
      </c>
      <c r="G254" s="98" t="s">
        <v>1067</v>
      </c>
      <c r="H254" s="98" t="s">
        <v>1066</v>
      </c>
      <c r="I254" s="98" t="s">
        <v>1068</v>
      </c>
      <c r="J254" s="98" t="s">
        <v>1066</v>
      </c>
      <c r="K254" s="98" t="s">
        <v>545</v>
      </c>
      <c r="L254" s="99" t="str">
        <f t="shared" si="3"/>
        <v>AA</v>
      </c>
    </row>
    <row r="255" spans="1:12" x14ac:dyDescent="0.25">
      <c r="A255" s="101">
        <v>200000</v>
      </c>
      <c r="B255" s="98" t="s">
        <v>1066</v>
      </c>
      <c r="C255" s="98" t="s">
        <v>1116</v>
      </c>
      <c r="D255" s="98" t="s">
        <v>1117</v>
      </c>
      <c r="E255" s="98" t="s">
        <v>1065</v>
      </c>
      <c r="F255" s="98" t="s">
        <v>1066</v>
      </c>
      <c r="G255" s="98" t="s">
        <v>1067</v>
      </c>
      <c r="H255" s="98" t="s">
        <v>1066</v>
      </c>
      <c r="I255" s="98" t="s">
        <v>1068</v>
      </c>
      <c r="J255" s="98" t="s">
        <v>1066</v>
      </c>
      <c r="K255" s="98" t="s">
        <v>545</v>
      </c>
      <c r="L255" s="99" t="str">
        <f t="shared" si="3"/>
        <v>AA</v>
      </c>
    </row>
    <row r="256" spans="1:12" x14ac:dyDescent="0.25">
      <c r="A256" s="101">
        <v>200000</v>
      </c>
      <c r="B256" s="98" t="s">
        <v>1066</v>
      </c>
      <c r="C256" s="98" t="s">
        <v>1118</v>
      </c>
      <c r="D256" s="98" t="s">
        <v>1119</v>
      </c>
      <c r="E256" s="98" t="s">
        <v>1065</v>
      </c>
      <c r="F256" s="98" t="s">
        <v>1066</v>
      </c>
      <c r="G256" s="98" t="s">
        <v>1067</v>
      </c>
      <c r="H256" s="98" t="s">
        <v>1066</v>
      </c>
      <c r="I256" s="98" t="s">
        <v>1068</v>
      </c>
      <c r="J256" s="98" t="s">
        <v>1066</v>
      </c>
      <c r="K256" s="98" t="s">
        <v>545</v>
      </c>
      <c r="L256" s="99" t="str">
        <f t="shared" si="3"/>
        <v>AA</v>
      </c>
    </row>
    <row r="257" spans="1:12" x14ac:dyDescent="0.25">
      <c r="A257" s="101">
        <v>200000</v>
      </c>
      <c r="B257" s="98" t="s">
        <v>1066</v>
      </c>
      <c r="C257" s="98" t="s">
        <v>1120</v>
      </c>
      <c r="D257" s="98" t="s">
        <v>1121</v>
      </c>
      <c r="E257" s="98" t="s">
        <v>1065</v>
      </c>
      <c r="F257" s="98" t="s">
        <v>1066</v>
      </c>
      <c r="G257" s="98" t="s">
        <v>1067</v>
      </c>
      <c r="H257" s="98" t="s">
        <v>1066</v>
      </c>
      <c r="I257" s="98" t="s">
        <v>1068</v>
      </c>
      <c r="J257" s="98" t="s">
        <v>1066</v>
      </c>
      <c r="K257" s="98" t="s">
        <v>545</v>
      </c>
      <c r="L257" s="99" t="str">
        <f t="shared" si="3"/>
        <v>AA</v>
      </c>
    </row>
    <row r="258" spans="1:12" x14ac:dyDescent="0.25">
      <c r="A258" s="101">
        <v>200000</v>
      </c>
      <c r="B258" s="98" t="s">
        <v>1066</v>
      </c>
      <c r="C258" s="98" t="s">
        <v>1122</v>
      </c>
      <c r="D258" s="98" t="s">
        <v>1123</v>
      </c>
      <c r="E258" s="98" t="s">
        <v>1065</v>
      </c>
      <c r="F258" s="98" t="s">
        <v>1066</v>
      </c>
      <c r="G258" s="98" t="s">
        <v>1067</v>
      </c>
      <c r="H258" s="98" t="s">
        <v>1066</v>
      </c>
      <c r="I258" s="98" t="s">
        <v>1068</v>
      </c>
      <c r="J258" s="98" t="s">
        <v>1066</v>
      </c>
      <c r="K258" s="98" t="s">
        <v>545</v>
      </c>
      <c r="L258" s="99" t="str">
        <f t="shared" ref="L258:L321" si="4">VLOOKUP(H258,$N$2:$O$43,2,FALSE)</f>
        <v>AA</v>
      </c>
    </row>
    <row r="259" spans="1:12" x14ac:dyDescent="0.25">
      <c r="A259" s="101">
        <v>200000</v>
      </c>
      <c r="B259" s="98" t="s">
        <v>1066</v>
      </c>
      <c r="C259" s="98" t="s">
        <v>1124</v>
      </c>
      <c r="D259" s="98" t="s">
        <v>1125</v>
      </c>
      <c r="E259" s="98" t="s">
        <v>1065</v>
      </c>
      <c r="F259" s="98" t="s">
        <v>1066</v>
      </c>
      <c r="G259" s="98" t="s">
        <v>1067</v>
      </c>
      <c r="H259" s="98" t="s">
        <v>1066</v>
      </c>
      <c r="I259" s="98" t="s">
        <v>1068</v>
      </c>
      <c r="J259" s="98" t="s">
        <v>1066</v>
      </c>
      <c r="K259" s="98" t="s">
        <v>545</v>
      </c>
      <c r="L259" s="99" t="str">
        <f t="shared" si="4"/>
        <v>AA</v>
      </c>
    </row>
    <row r="260" spans="1:12" x14ac:dyDescent="0.25">
      <c r="A260" s="101">
        <v>200000</v>
      </c>
      <c r="B260" s="98" t="s">
        <v>1066</v>
      </c>
      <c r="C260" s="98" t="s">
        <v>1126</v>
      </c>
      <c r="D260" s="98" t="s">
        <v>1127</v>
      </c>
      <c r="E260" s="98" t="s">
        <v>1065</v>
      </c>
      <c r="F260" s="98" t="s">
        <v>1066</v>
      </c>
      <c r="G260" s="98" t="s">
        <v>1067</v>
      </c>
      <c r="H260" s="98" t="s">
        <v>1066</v>
      </c>
      <c r="I260" s="98" t="s">
        <v>1068</v>
      </c>
      <c r="J260" s="98" t="s">
        <v>1066</v>
      </c>
      <c r="K260" s="98" t="s">
        <v>545</v>
      </c>
      <c r="L260" s="99" t="str">
        <f t="shared" si="4"/>
        <v>AA</v>
      </c>
    </row>
    <row r="261" spans="1:12" x14ac:dyDescent="0.25">
      <c r="A261" s="101">
        <v>200000</v>
      </c>
      <c r="B261" s="98" t="s">
        <v>1066</v>
      </c>
      <c r="C261" s="98" t="s">
        <v>1128</v>
      </c>
      <c r="D261" s="98" t="s">
        <v>1129</v>
      </c>
      <c r="E261" s="98" t="s">
        <v>1065</v>
      </c>
      <c r="F261" s="98" t="s">
        <v>1066</v>
      </c>
      <c r="G261" s="98" t="s">
        <v>1067</v>
      </c>
      <c r="H261" s="98" t="s">
        <v>1066</v>
      </c>
      <c r="I261" s="98" t="s">
        <v>1068</v>
      </c>
      <c r="J261" s="98" t="s">
        <v>1066</v>
      </c>
      <c r="K261" s="98" t="s">
        <v>545</v>
      </c>
      <c r="L261" s="99" t="str">
        <f t="shared" si="4"/>
        <v>AA</v>
      </c>
    </row>
    <row r="262" spans="1:12" x14ac:dyDescent="0.25">
      <c r="A262" s="101">
        <v>200000</v>
      </c>
      <c r="B262" s="98" t="s">
        <v>1066</v>
      </c>
      <c r="C262" s="98" t="s">
        <v>1130</v>
      </c>
      <c r="D262" s="98" t="s">
        <v>1131</v>
      </c>
      <c r="E262" s="98" t="s">
        <v>1065</v>
      </c>
      <c r="F262" s="98" t="s">
        <v>1066</v>
      </c>
      <c r="G262" s="98" t="s">
        <v>1067</v>
      </c>
      <c r="H262" s="98" t="s">
        <v>1066</v>
      </c>
      <c r="I262" s="98" t="s">
        <v>1068</v>
      </c>
      <c r="J262" s="98" t="s">
        <v>1066</v>
      </c>
      <c r="K262" s="98" t="s">
        <v>545</v>
      </c>
      <c r="L262" s="99" t="str">
        <f t="shared" si="4"/>
        <v>AA</v>
      </c>
    </row>
    <row r="263" spans="1:12" x14ac:dyDescent="0.25">
      <c r="A263" s="101">
        <v>200000</v>
      </c>
      <c r="B263" s="98" t="s">
        <v>1066</v>
      </c>
      <c r="C263" s="98" t="s">
        <v>1132</v>
      </c>
      <c r="D263" s="98" t="s">
        <v>1133</v>
      </c>
      <c r="E263" s="98" t="s">
        <v>1065</v>
      </c>
      <c r="F263" s="98" t="s">
        <v>1066</v>
      </c>
      <c r="G263" s="98" t="s">
        <v>1067</v>
      </c>
      <c r="H263" s="98" t="s">
        <v>1066</v>
      </c>
      <c r="I263" s="98" t="s">
        <v>1068</v>
      </c>
      <c r="J263" s="98" t="s">
        <v>1066</v>
      </c>
      <c r="K263" s="98" t="s">
        <v>545</v>
      </c>
      <c r="L263" s="99" t="str">
        <f t="shared" si="4"/>
        <v>AA</v>
      </c>
    </row>
    <row r="264" spans="1:12" x14ac:dyDescent="0.25">
      <c r="A264" s="101">
        <v>200000</v>
      </c>
      <c r="B264" s="98" t="s">
        <v>1066</v>
      </c>
      <c r="C264" s="98" t="s">
        <v>1134</v>
      </c>
      <c r="D264" s="98" t="s">
        <v>1135</v>
      </c>
      <c r="E264" s="98" t="s">
        <v>1065</v>
      </c>
      <c r="F264" s="98" t="s">
        <v>1066</v>
      </c>
      <c r="G264" s="98" t="s">
        <v>1067</v>
      </c>
      <c r="H264" s="98" t="s">
        <v>1066</v>
      </c>
      <c r="I264" s="98" t="s">
        <v>1068</v>
      </c>
      <c r="J264" s="98" t="s">
        <v>1066</v>
      </c>
      <c r="K264" s="98" t="s">
        <v>545</v>
      </c>
      <c r="L264" s="99" t="str">
        <f t="shared" si="4"/>
        <v>AA</v>
      </c>
    </row>
    <row r="265" spans="1:12" x14ac:dyDescent="0.25">
      <c r="A265" s="101">
        <v>200000</v>
      </c>
      <c r="B265" s="98" t="s">
        <v>1066</v>
      </c>
      <c r="C265" s="98" t="s">
        <v>1136</v>
      </c>
      <c r="D265" s="98" t="s">
        <v>1137</v>
      </c>
      <c r="E265" s="98" t="s">
        <v>1065</v>
      </c>
      <c r="F265" s="98" t="s">
        <v>1066</v>
      </c>
      <c r="G265" s="98" t="s">
        <v>1067</v>
      </c>
      <c r="H265" s="98" t="s">
        <v>1066</v>
      </c>
      <c r="I265" s="98" t="s">
        <v>1068</v>
      </c>
      <c r="J265" s="98" t="s">
        <v>1066</v>
      </c>
      <c r="K265" s="98" t="s">
        <v>545</v>
      </c>
      <c r="L265" s="99" t="str">
        <f t="shared" si="4"/>
        <v>AA</v>
      </c>
    </row>
    <row r="266" spans="1:12" x14ac:dyDescent="0.25">
      <c r="A266" s="101">
        <v>200000</v>
      </c>
      <c r="B266" s="98" t="s">
        <v>1066</v>
      </c>
      <c r="C266" s="98" t="s">
        <v>1138</v>
      </c>
      <c r="D266" s="98" t="s">
        <v>1139</v>
      </c>
      <c r="E266" s="98" t="s">
        <v>1065</v>
      </c>
      <c r="F266" s="98" t="s">
        <v>1066</v>
      </c>
      <c r="G266" s="98" t="s">
        <v>1067</v>
      </c>
      <c r="H266" s="98" t="s">
        <v>1066</v>
      </c>
      <c r="I266" s="98" t="s">
        <v>1068</v>
      </c>
      <c r="J266" s="98" t="s">
        <v>1066</v>
      </c>
      <c r="K266" s="98" t="s">
        <v>545</v>
      </c>
      <c r="L266" s="99" t="str">
        <f t="shared" si="4"/>
        <v>AA</v>
      </c>
    </row>
    <row r="267" spans="1:12" x14ac:dyDescent="0.25">
      <c r="A267" s="101">
        <v>200000</v>
      </c>
      <c r="B267" s="98" t="s">
        <v>1066</v>
      </c>
      <c r="C267" s="98" t="s">
        <v>1140</v>
      </c>
      <c r="D267" s="98" t="s">
        <v>1141</v>
      </c>
      <c r="E267" s="98" t="s">
        <v>1065</v>
      </c>
      <c r="F267" s="98" t="s">
        <v>1066</v>
      </c>
      <c r="G267" s="98" t="s">
        <v>1067</v>
      </c>
      <c r="H267" s="98" t="s">
        <v>1066</v>
      </c>
      <c r="I267" s="98" t="s">
        <v>1068</v>
      </c>
      <c r="J267" s="98" t="s">
        <v>1066</v>
      </c>
      <c r="K267" s="98" t="s">
        <v>545</v>
      </c>
      <c r="L267" s="99" t="str">
        <f t="shared" si="4"/>
        <v>AA</v>
      </c>
    </row>
    <row r="268" spans="1:12" x14ac:dyDescent="0.25">
      <c r="A268" s="101">
        <v>200000</v>
      </c>
      <c r="B268" s="98" t="s">
        <v>1066</v>
      </c>
      <c r="C268" s="98" t="s">
        <v>1142</v>
      </c>
      <c r="D268" s="98" t="s">
        <v>1143</v>
      </c>
      <c r="E268" s="98" t="s">
        <v>1065</v>
      </c>
      <c r="F268" s="98" t="s">
        <v>1066</v>
      </c>
      <c r="G268" s="98" t="s">
        <v>1067</v>
      </c>
      <c r="H268" s="98" t="s">
        <v>1066</v>
      </c>
      <c r="I268" s="98" t="s">
        <v>1068</v>
      </c>
      <c r="J268" s="98" t="s">
        <v>1066</v>
      </c>
      <c r="K268" s="98" t="s">
        <v>545</v>
      </c>
      <c r="L268" s="99" t="str">
        <f t="shared" si="4"/>
        <v>AA</v>
      </c>
    </row>
    <row r="269" spans="1:12" x14ac:dyDescent="0.25">
      <c r="A269" s="101">
        <v>200000</v>
      </c>
      <c r="B269" s="98" t="s">
        <v>1066</v>
      </c>
      <c r="C269" s="98" t="s">
        <v>1144</v>
      </c>
      <c r="D269" s="98" t="s">
        <v>1145</v>
      </c>
      <c r="E269" s="98" t="s">
        <v>1065</v>
      </c>
      <c r="F269" s="98" t="s">
        <v>1066</v>
      </c>
      <c r="G269" s="98" t="s">
        <v>1067</v>
      </c>
      <c r="H269" s="98" t="s">
        <v>1066</v>
      </c>
      <c r="I269" s="98" t="s">
        <v>1068</v>
      </c>
      <c r="J269" s="98" t="s">
        <v>1066</v>
      </c>
      <c r="K269" s="98" t="s">
        <v>545</v>
      </c>
      <c r="L269" s="99" t="str">
        <f t="shared" si="4"/>
        <v>AA</v>
      </c>
    </row>
    <row r="270" spans="1:12" x14ac:dyDescent="0.25">
      <c r="A270" s="101">
        <v>200000</v>
      </c>
      <c r="B270" s="98" t="s">
        <v>1066</v>
      </c>
      <c r="C270" s="98" t="s">
        <v>1146</v>
      </c>
      <c r="D270" s="98" t="s">
        <v>1147</v>
      </c>
      <c r="E270" s="98" t="s">
        <v>1065</v>
      </c>
      <c r="F270" s="98" t="s">
        <v>1066</v>
      </c>
      <c r="G270" s="98" t="s">
        <v>1067</v>
      </c>
      <c r="H270" s="98" t="s">
        <v>1066</v>
      </c>
      <c r="I270" s="98" t="s">
        <v>1068</v>
      </c>
      <c r="J270" s="98" t="s">
        <v>1066</v>
      </c>
      <c r="K270" s="98" t="s">
        <v>545</v>
      </c>
      <c r="L270" s="99" t="str">
        <f t="shared" si="4"/>
        <v>AA</v>
      </c>
    </row>
    <row r="271" spans="1:12" x14ac:dyDescent="0.25">
      <c r="A271" s="101">
        <v>200000</v>
      </c>
      <c r="B271" s="98" t="s">
        <v>1066</v>
      </c>
      <c r="C271" s="98" t="s">
        <v>1148</v>
      </c>
      <c r="D271" s="98" t="s">
        <v>1149</v>
      </c>
      <c r="E271" s="98" t="s">
        <v>1065</v>
      </c>
      <c r="F271" s="98" t="s">
        <v>1066</v>
      </c>
      <c r="G271" s="98" t="s">
        <v>1067</v>
      </c>
      <c r="H271" s="98" t="s">
        <v>1066</v>
      </c>
      <c r="I271" s="98" t="s">
        <v>1068</v>
      </c>
      <c r="J271" s="98" t="s">
        <v>1066</v>
      </c>
      <c r="K271" s="98" t="s">
        <v>545</v>
      </c>
      <c r="L271" s="99" t="str">
        <f t="shared" si="4"/>
        <v>AA</v>
      </c>
    </row>
    <row r="272" spans="1:12" x14ac:dyDescent="0.25">
      <c r="A272" s="101">
        <v>200000</v>
      </c>
      <c r="B272" s="98" t="s">
        <v>1066</v>
      </c>
      <c r="C272" s="98" t="s">
        <v>1150</v>
      </c>
      <c r="D272" s="98" t="s">
        <v>1151</v>
      </c>
      <c r="E272" s="98" t="s">
        <v>1065</v>
      </c>
      <c r="F272" s="98" t="s">
        <v>1066</v>
      </c>
      <c r="G272" s="98" t="s">
        <v>1067</v>
      </c>
      <c r="H272" s="98" t="s">
        <v>1066</v>
      </c>
      <c r="I272" s="98" t="s">
        <v>1068</v>
      </c>
      <c r="J272" s="98" t="s">
        <v>1066</v>
      </c>
      <c r="K272" s="98" t="s">
        <v>545</v>
      </c>
      <c r="L272" s="99" t="str">
        <f t="shared" si="4"/>
        <v>AA</v>
      </c>
    </row>
    <row r="273" spans="1:12" x14ac:dyDescent="0.25">
      <c r="A273" s="101">
        <v>200000</v>
      </c>
      <c r="B273" s="98" t="s">
        <v>1066</v>
      </c>
      <c r="C273" s="98" t="s">
        <v>1152</v>
      </c>
      <c r="D273" s="98" t="s">
        <v>1153</v>
      </c>
      <c r="E273" s="98" t="s">
        <v>1065</v>
      </c>
      <c r="F273" s="98" t="s">
        <v>1066</v>
      </c>
      <c r="G273" s="98" t="s">
        <v>1067</v>
      </c>
      <c r="H273" s="98" t="s">
        <v>1066</v>
      </c>
      <c r="I273" s="98" t="s">
        <v>1068</v>
      </c>
      <c r="J273" s="98" t="s">
        <v>1066</v>
      </c>
      <c r="K273" s="98" t="s">
        <v>1001</v>
      </c>
      <c r="L273" s="99" t="str">
        <f t="shared" si="4"/>
        <v>AA</v>
      </c>
    </row>
    <row r="274" spans="1:12" x14ac:dyDescent="0.25">
      <c r="A274" s="101">
        <v>200000</v>
      </c>
      <c r="B274" s="98" t="s">
        <v>1066</v>
      </c>
      <c r="C274" s="98" t="s">
        <v>1154</v>
      </c>
      <c r="D274" s="98" t="s">
        <v>1155</v>
      </c>
      <c r="E274" s="98" t="s">
        <v>1065</v>
      </c>
      <c r="F274" s="98" t="s">
        <v>1066</v>
      </c>
      <c r="G274" s="98" t="s">
        <v>1067</v>
      </c>
      <c r="H274" s="98" t="s">
        <v>1066</v>
      </c>
      <c r="I274" s="98" t="s">
        <v>1068</v>
      </c>
      <c r="J274" s="98" t="s">
        <v>1066</v>
      </c>
      <c r="K274" s="98" t="s">
        <v>1156</v>
      </c>
      <c r="L274" s="99" t="str">
        <f t="shared" si="4"/>
        <v>AA</v>
      </c>
    </row>
    <row r="275" spans="1:12" x14ac:dyDescent="0.25">
      <c r="A275" s="101">
        <v>200000</v>
      </c>
      <c r="B275" s="98" t="s">
        <v>1066</v>
      </c>
      <c r="C275" s="98" t="s">
        <v>1157</v>
      </c>
      <c r="D275" s="98" t="s">
        <v>1158</v>
      </c>
      <c r="E275" s="98" t="s">
        <v>1065</v>
      </c>
      <c r="F275" s="98" t="s">
        <v>1066</v>
      </c>
      <c r="G275" s="98" t="s">
        <v>1067</v>
      </c>
      <c r="H275" s="98" t="s">
        <v>1066</v>
      </c>
      <c r="I275" s="98" t="s">
        <v>1068</v>
      </c>
      <c r="J275" s="98" t="s">
        <v>1066</v>
      </c>
      <c r="K275" s="98" t="s">
        <v>1159</v>
      </c>
      <c r="L275" s="99" t="str">
        <f t="shared" si="4"/>
        <v>AA</v>
      </c>
    </row>
    <row r="276" spans="1:12" x14ac:dyDescent="0.25">
      <c r="A276" s="101">
        <v>200000</v>
      </c>
      <c r="B276" s="98" t="s">
        <v>1066</v>
      </c>
      <c r="C276" s="98" t="s">
        <v>1160</v>
      </c>
      <c r="D276" s="98" t="s">
        <v>1161</v>
      </c>
      <c r="E276" s="98" t="s">
        <v>1065</v>
      </c>
      <c r="F276" s="98" t="s">
        <v>1066</v>
      </c>
      <c r="G276" s="98" t="s">
        <v>1067</v>
      </c>
      <c r="H276" s="98" t="s">
        <v>1066</v>
      </c>
      <c r="I276" s="98" t="s">
        <v>1068</v>
      </c>
      <c r="J276" s="98" t="s">
        <v>1066</v>
      </c>
      <c r="K276" s="98" t="s">
        <v>1162</v>
      </c>
      <c r="L276" s="99" t="str">
        <f t="shared" si="4"/>
        <v>AA</v>
      </c>
    </row>
    <row r="277" spans="1:12" x14ac:dyDescent="0.25">
      <c r="A277" s="101">
        <v>200001</v>
      </c>
      <c r="B277" s="98" t="s">
        <v>1066</v>
      </c>
      <c r="C277" s="98" t="s">
        <v>1164</v>
      </c>
      <c r="D277" s="98" t="s">
        <v>1165</v>
      </c>
      <c r="E277" s="98" t="s">
        <v>1065</v>
      </c>
      <c r="F277" s="98" t="s">
        <v>1066</v>
      </c>
      <c r="G277" s="98" t="s">
        <v>1067</v>
      </c>
      <c r="H277" s="98" t="s">
        <v>1066</v>
      </c>
      <c r="I277" s="98" t="s">
        <v>1068</v>
      </c>
      <c r="J277" s="98" t="s">
        <v>1163</v>
      </c>
      <c r="K277" s="98" t="s">
        <v>557</v>
      </c>
      <c r="L277" s="99" t="str">
        <f t="shared" si="4"/>
        <v>AA</v>
      </c>
    </row>
    <row r="278" spans="1:12" x14ac:dyDescent="0.25">
      <c r="A278" s="101">
        <v>200001</v>
      </c>
      <c r="B278" s="98" t="s">
        <v>1066</v>
      </c>
      <c r="C278" s="98" t="s">
        <v>1166</v>
      </c>
      <c r="D278" s="98" t="s">
        <v>1167</v>
      </c>
      <c r="E278" s="98" t="s">
        <v>1065</v>
      </c>
      <c r="F278" s="98" t="s">
        <v>1066</v>
      </c>
      <c r="G278" s="98" t="s">
        <v>1067</v>
      </c>
      <c r="H278" s="98" t="s">
        <v>1066</v>
      </c>
      <c r="I278" s="98" t="s">
        <v>1068</v>
      </c>
      <c r="J278" s="98" t="s">
        <v>1163</v>
      </c>
      <c r="K278" s="98" t="s">
        <v>545</v>
      </c>
      <c r="L278" s="99" t="str">
        <f t="shared" si="4"/>
        <v>AA</v>
      </c>
    </row>
    <row r="279" spans="1:12" x14ac:dyDescent="0.25">
      <c r="A279" s="101" t="s">
        <v>1168</v>
      </c>
      <c r="B279" s="98" t="s">
        <v>1066</v>
      </c>
      <c r="C279" s="98"/>
      <c r="D279" s="98"/>
      <c r="E279" s="98" t="s">
        <v>1065</v>
      </c>
      <c r="F279" s="98" t="s">
        <v>1066</v>
      </c>
      <c r="G279" s="98" t="s">
        <v>1067</v>
      </c>
      <c r="H279" s="98" t="s">
        <v>1066</v>
      </c>
      <c r="I279" s="98" t="s">
        <v>1068</v>
      </c>
      <c r="J279" s="98" t="s">
        <v>1169</v>
      </c>
      <c r="K279" s="98"/>
      <c r="L279" s="99" t="str">
        <f t="shared" si="4"/>
        <v>AA</v>
      </c>
    </row>
    <row r="280" spans="1:12" x14ac:dyDescent="0.25">
      <c r="A280" s="101" t="s">
        <v>1170</v>
      </c>
      <c r="B280" s="98" t="s">
        <v>1066</v>
      </c>
      <c r="C280" s="98"/>
      <c r="D280" s="98"/>
      <c r="E280" s="98" t="s">
        <v>1065</v>
      </c>
      <c r="F280" s="98" t="s">
        <v>1066</v>
      </c>
      <c r="G280" s="98" t="s">
        <v>1067</v>
      </c>
      <c r="H280" s="98" t="s">
        <v>1066</v>
      </c>
      <c r="I280" s="98" t="s">
        <v>1068</v>
      </c>
      <c r="J280" s="98" t="s">
        <v>1171</v>
      </c>
      <c r="K280" s="98"/>
      <c r="L280" s="99" t="str">
        <f t="shared" si="4"/>
        <v>AA</v>
      </c>
    </row>
    <row r="281" spans="1:12" x14ac:dyDescent="0.25">
      <c r="A281" s="101">
        <v>201100</v>
      </c>
      <c r="B281" s="98" t="s">
        <v>1066</v>
      </c>
      <c r="C281" s="98" t="s">
        <v>1173</v>
      </c>
      <c r="D281" s="98" t="s">
        <v>1174</v>
      </c>
      <c r="E281" s="98" t="s">
        <v>1065</v>
      </c>
      <c r="F281" s="98" t="s">
        <v>1066</v>
      </c>
      <c r="G281" s="98" t="s">
        <v>1067</v>
      </c>
      <c r="H281" s="98" t="s">
        <v>1066</v>
      </c>
      <c r="I281" s="98" t="s">
        <v>1068</v>
      </c>
      <c r="J281" s="98" t="s">
        <v>1172</v>
      </c>
      <c r="K281" s="98" t="s">
        <v>1079</v>
      </c>
      <c r="L281" s="99" t="str">
        <f t="shared" si="4"/>
        <v>AA</v>
      </c>
    </row>
    <row r="282" spans="1:12" x14ac:dyDescent="0.25">
      <c r="A282" s="101">
        <v>201100</v>
      </c>
      <c r="B282" s="98" t="s">
        <v>1066</v>
      </c>
      <c r="C282" s="98" t="s">
        <v>1175</v>
      </c>
      <c r="D282" s="98" t="s">
        <v>1176</v>
      </c>
      <c r="E282" s="98" t="s">
        <v>1065</v>
      </c>
      <c r="F282" s="98" t="s">
        <v>1066</v>
      </c>
      <c r="G282" s="98" t="s">
        <v>1067</v>
      </c>
      <c r="H282" s="98" t="s">
        <v>1066</v>
      </c>
      <c r="I282" s="98" t="s">
        <v>1068</v>
      </c>
      <c r="J282" s="98" t="s">
        <v>1172</v>
      </c>
      <c r="K282" s="98" t="s">
        <v>1079</v>
      </c>
      <c r="L282" s="99" t="str">
        <f t="shared" si="4"/>
        <v>AA</v>
      </c>
    </row>
    <row r="283" spans="1:12" x14ac:dyDescent="0.25">
      <c r="A283" s="101">
        <v>201100</v>
      </c>
      <c r="B283" s="98" t="s">
        <v>1066</v>
      </c>
      <c r="C283" s="98" t="s">
        <v>1177</v>
      </c>
      <c r="D283" s="98" t="s">
        <v>1178</v>
      </c>
      <c r="E283" s="98" t="s">
        <v>1065</v>
      </c>
      <c r="F283" s="98" t="s">
        <v>1066</v>
      </c>
      <c r="G283" s="98" t="s">
        <v>1067</v>
      </c>
      <c r="H283" s="98" t="s">
        <v>1066</v>
      </c>
      <c r="I283" s="98" t="s">
        <v>1068</v>
      </c>
      <c r="J283" s="98" t="s">
        <v>1172</v>
      </c>
      <c r="K283" s="98" t="s">
        <v>1159</v>
      </c>
      <c r="L283" s="99" t="str">
        <f t="shared" si="4"/>
        <v>AA</v>
      </c>
    </row>
    <row r="284" spans="1:12" x14ac:dyDescent="0.25">
      <c r="A284" s="101">
        <v>201100</v>
      </c>
      <c r="B284" s="98" t="s">
        <v>1066</v>
      </c>
      <c r="C284" s="98" t="s">
        <v>1179</v>
      </c>
      <c r="D284" s="98" t="s">
        <v>1180</v>
      </c>
      <c r="E284" s="98" t="s">
        <v>1065</v>
      </c>
      <c r="F284" s="98" t="s">
        <v>1066</v>
      </c>
      <c r="G284" s="98" t="s">
        <v>1067</v>
      </c>
      <c r="H284" s="98" t="s">
        <v>1066</v>
      </c>
      <c r="I284" s="98" t="s">
        <v>1068</v>
      </c>
      <c r="J284" s="98" t="s">
        <v>1172</v>
      </c>
      <c r="K284" s="98" t="s">
        <v>1159</v>
      </c>
      <c r="L284" s="99" t="str">
        <f t="shared" si="4"/>
        <v>AA</v>
      </c>
    </row>
    <row r="285" spans="1:12" x14ac:dyDescent="0.25">
      <c r="A285" s="101">
        <v>201400</v>
      </c>
      <c r="B285" s="98" t="s">
        <v>1066</v>
      </c>
      <c r="C285" s="98"/>
      <c r="D285" s="98"/>
      <c r="E285" s="98" t="s">
        <v>1065</v>
      </c>
      <c r="F285" s="98" t="s">
        <v>1066</v>
      </c>
      <c r="G285" s="98" t="s">
        <v>1067</v>
      </c>
      <c r="H285" s="98" t="s">
        <v>1066</v>
      </c>
      <c r="I285" s="98" t="s">
        <v>1068</v>
      </c>
      <c r="J285" s="98" t="s">
        <v>1181</v>
      </c>
      <c r="K285" s="98"/>
      <c r="L285" s="99" t="str">
        <f t="shared" si="4"/>
        <v>AA</v>
      </c>
    </row>
    <row r="286" spans="1:12" x14ac:dyDescent="0.25">
      <c r="A286" s="101">
        <v>203000</v>
      </c>
      <c r="B286" s="98" t="s">
        <v>1066</v>
      </c>
      <c r="C286" s="98"/>
      <c r="D286" s="98"/>
      <c r="E286" s="98" t="s">
        <v>1065</v>
      </c>
      <c r="F286" s="98" t="s">
        <v>1066</v>
      </c>
      <c r="G286" s="98" t="s">
        <v>1067</v>
      </c>
      <c r="H286" s="98" t="s">
        <v>1066</v>
      </c>
      <c r="I286" s="98" t="s">
        <v>1068</v>
      </c>
      <c r="J286" s="98" t="s">
        <v>1182</v>
      </c>
      <c r="K286" s="98"/>
      <c r="L286" s="99" t="str">
        <f t="shared" si="4"/>
        <v>AA</v>
      </c>
    </row>
    <row r="287" spans="1:12" x14ac:dyDescent="0.25">
      <c r="A287" s="101">
        <v>201190</v>
      </c>
      <c r="B287" s="98" t="s">
        <v>1185</v>
      </c>
      <c r="C287" s="98" t="s">
        <v>1186</v>
      </c>
      <c r="D287" s="98" t="s">
        <v>1187</v>
      </c>
      <c r="E287" s="98" t="s">
        <v>1065</v>
      </c>
      <c r="F287" s="98" t="s">
        <v>1066</v>
      </c>
      <c r="G287" s="98" t="s">
        <v>901</v>
      </c>
      <c r="H287" s="98" t="s">
        <v>1183</v>
      </c>
      <c r="I287" s="98" t="s">
        <v>1184</v>
      </c>
      <c r="J287" s="98" t="s">
        <v>1185</v>
      </c>
      <c r="K287" s="98" t="s">
        <v>557</v>
      </c>
      <c r="L287" s="99" t="e">
        <f t="shared" si="4"/>
        <v>#N/A</v>
      </c>
    </row>
    <row r="288" spans="1:12" x14ac:dyDescent="0.25">
      <c r="A288" s="101">
        <v>201190</v>
      </c>
      <c r="B288" s="98" t="s">
        <v>1185</v>
      </c>
      <c r="C288" s="98" t="s">
        <v>1188</v>
      </c>
      <c r="D288" s="98" t="s">
        <v>1189</v>
      </c>
      <c r="E288" s="98" t="s">
        <v>1065</v>
      </c>
      <c r="F288" s="98" t="s">
        <v>1066</v>
      </c>
      <c r="G288" s="98" t="s">
        <v>901</v>
      </c>
      <c r="H288" s="98" t="s">
        <v>1183</v>
      </c>
      <c r="I288" s="98" t="s">
        <v>1184</v>
      </c>
      <c r="J288" s="98" t="s">
        <v>1185</v>
      </c>
      <c r="K288" s="98" t="s">
        <v>843</v>
      </c>
      <c r="L288" s="99" t="e">
        <f t="shared" si="4"/>
        <v>#N/A</v>
      </c>
    </row>
    <row r="289" spans="1:12" x14ac:dyDescent="0.25">
      <c r="A289" s="101">
        <v>201200</v>
      </c>
      <c r="B289" s="98" t="s">
        <v>1191</v>
      </c>
      <c r="C289" s="98" t="s">
        <v>1192</v>
      </c>
      <c r="D289" s="98" t="s">
        <v>1193</v>
      </c>
      <c r="E289" s="98" t="s">
        <v>1065</v>
      </c>
      <c r="F289" s="98" t="s">
        <v>1066</v>
      </c>
      <c r="G289" s="98" t="s">
        <v>901</v>
      </c>
      <c r="H289" s="98" t="s">
        <v>1183</v>
      </c>
      <c r="I289" s="98" t="s">
        <v>1190</v>
      </c>
      <c r="J289" s="98" t="s">
        <v>1191</v>
      </c>
      <c r="K289" s="98" t="s">
        <v>557</v>
      </c>
      <c r="L289" s="99" t="e">
        <f t="shared" si="4"/>
        <v>#N/A</v>
      </c>
    </row>
    <row r="290" spans="1:12" x14ac:dyDescent="0.25">
      <c r="A290" s="101">
        <v>201200</v>
      </c>
      <c r="B290" s="98" t="s">
        <v>1191</v>
      </c>
      <c r="C290" s="98" t="s">
        <v>1194</v>
      </c>
      <c r="D290" s="98" t="s">
        <v>1195</v>
      </c>
      <c r="E290" s="98" t="s">
        <v>1065</v>
      </c>
      <c r="F290" s="98" t="s">
        <v>1066</v>
      </c>
      <c r="G290" s="98" t="s">
        <v>901</v>
      </c>
      <c r="H290" s="98" t="s">
        <v>1183</v>
      </c>
      <c r="I290" s="98" t="s">
        <v>1190</v>
      </c>
      <c r="J290" s="98" t="s">
        <v>1191</v>
      </c>
      <c r="K290" s="98" t="s">
        <v>557</v>
      </c>
      <c r="L290" s="99" t="e">
        <f t="shared" si="4"/>
        <v>#N/A</v>
      </c>
    </row>
    <row r="291" spans="1:12" x14ac:dyDescent="0.25">
      <c r="A291" s="101">
        <v>201200</v>
      </c>
      <c r="B291" s="98" t="s">
        <v>1191</v>
      </c>
      <c r="C291" s="98" t="s">
        <v>1196</v>
      </c>
      <c r="D291" s="98" t="s">
        <v>1197</v>
      </c>
      <c r="E291" s="98" t="s">
        <v>1065</v>
      </c>
      <c r="F291" s="98" t="s">
        <v>1066</v>
      </c>
      <c r="G291" s="98" t="s">
        <v>901</v>
      </c>
      <c r="H291" s="98" t="s">
        <v>1183</v>
      </c>
      <c r="I291" s="98" t="s">
        <v>1190</v>
      </c>
      <c r="J291" s="98" t="s">
        <v>1191</v>
      </c>
      <c r="K291" s="98" t="s">
        <v>557</v>
      </c>
      <c r="L291" s="99" t="e">
        <f t="shared" si="4"/>
        <v>#N/A</v>
      </c>
    </row>
    <row r="292" spans="1:12" x14ac:dyDescent="0.25">
      <c r="A292" s="101">
        <v>201200</v>
      </c>
      <c r="B292" s="98" t="s">
        <v>1191</v>
      </c>
      <c r="C292" s="98" t="s">
        <v>1198</v>
      </c>
      <c r="D292" s="98" t="s">
        <v>1197</v>
      </c>
      <c r="E292" s="98" t="s">
        <v>1065</v>
      </c>
      <c r="F292" s="98" t="s">
        <v>1066</v>
      </c>
      <c r="G292" s="98" t="s">
        <v>901</v>
      </c>
      <c r="H292" s="98" t="s">
        <v>1183</v>
      </c>
      <c r="I292" s="98" t="s">
        <v>1190</v>
      </c>
      <c r="J292" s="98" t="s">
        <v>1191</v>
      </c>
      <c r="K292" s="98" t="s">
        <v>604</v>
      </c>
      <c r="L292" s="99" t="e">
        <f t="shared" si="4"/>
        <v>#N/A</v>
      </c>
    </row>
    <row r="293" spans="1:12" x14ac:dyDescent="0.25">
      <c r="A293" s="101">
        <v>201200</v>
      </c>
      <c r="B293" s="98" t="s">
        <v>1191</v>
      </c>
      <c r="C293" s="98" t="s">
        <v>1199</v>
      </c>
      <c r="D293" s="98" t="s">
        <v>1200</v>
      </c>
      <c r="E293" s="98" t="s">
        <v>1065</v>
      </c>
      <c r="F293" s="98" t="s">
        <v>1066</v>
      </c>
      <c r="G293" s="98" t="s">
        <v>901</v>
      </c>
      <c r="H293" s="98" t="s">
        <v>1183</v>
      </c>
      <c r="I293" s="98" t="s">
        <v>1190</v>
      </c>
      <c r="J293" s="98" t="s">
        <v>1191</v>
      </c>
      <c r="K293" s="98" t="s">
        <v>545</v>
      </c>
      <c r="L293" s="99" t="e">
        <f t="shared" si="4"/>
        <v>#N/A</v>
      </c>
    </row>
    <row r="294" spans="1:12" x14ac:dyDescent="0.25">
      <c r="A294" s="101">
        <v>201200</v>
      </c>
      <c r="B294" s="98" t="s">
        <v>1191</v>
      </c>
      <c r="C294" s="98" t="s">
        <v>1201</v>
      </c>
      <c r="D294" s="98" t="s">
        <v>1202</v>
      </c>
      <c r="E294" s="98" t="s">
        <v>1065</v>
      </c>
      <c r="F294" s="98" t="s">
        <v>1066</v>
      </c>
      <c r="G294" s="98" t="s">
        <v>901</v>
      </c>
      <c r="H294" s="98" t="s">
        <v>1183</v>
      </c>
      <c r="I294" s="98" t="s">
        <v>1190</v>
      </c>
      <c r="J294" s="98" t="s">
        <v>1191</v>
      </c>
      <c r="K294" s="98" t="s">
        <v>545</v>
      </c>
      <c r="L294" s="99" t="e">
        <f t="shared" si="4"/>
        <v>#N/A</v>
      </c>
    </row>
    <row r="295" spans="1:12" x14ac:dyDescent="0.25">
      <c r="A295" s="101">
        <v>201200</v>
      </c>
      <c r="B295" s="98" t="s">
        <v>1191</v>
      </c>
      <c r="C295" s="98" t="s">
        <v>1203</v>
      </c>
      <c r="D295" s="98" t="s">
        <v>1204</v>
      </c>
      <c r="E295" s="98" t="s">
        <v>1065</v>
      </c>
      <c r="F295" s="98" t="s">
        <v>1066</v>
      </c>
      <c r="G295" s="98" t="s">
        <v>901</v>
      </c>
      <c r="H295" s="98" t="s">
        <v>1183</v>
      </c>
      <c r="I295" s="98" t="s">
        <v>1190</v>
      </c>
      <c r="J295" s="98" t="s">
        <v>1191</v>
      </c>
      <c r="K295" s="98" t="s">
        <v>545</v>
      </c>
      <c r="L295" s="99" t="e">
        <f t="shared" si="4"/>
        <v>#N/A</v>
      </c>
    </row>
    <row r="296" spans="1:12" x14ac:dyDescent="0.25">
      <c r="A296" s="101" t="s">
        <v>1205</v>
      </c>
      <c r="B296" s="98" t="s">
        <v>1191</v>
      </c>
      <c r="C296" s="98"/>
      <c r="D296" s="98"/>
      <c r="E296" s="98" t="s">
        <v>1065</v>
      </c>
      <c r="F296" s="98" t="s">
        <v>1066</v>
      </c>
      <c r="G296" s="98" t="s">
        <v>901</v>
      </c>
      <c r="H296" s="98" t="s">
        <v>1183</v>
      </c>
      <c r="I296" s="98" t="s">
        <v>1190</v>
      </c>
      <c r="J296" s="98" t="s">
        <v>1206</v>
      </c>
      <c r="K296" s="98"/>
      <c r="L296" s="99" t="e">
        <f t="shared" si="4"/>
        <v>#N/A</v>
      </c>
    </row>
    <row r="297" spans="1:12" x14ac:dyDescent="0.25">
      <c r="A297" s="101">
        <v>205350</v>
      </c>
      <c r="B297" s="98" t="s">
        <v>1208</v>
      </c>
      <c r="C297" s="98" t="s">
        <v>1209</v>
      </c>
      <c r="D297" s="98" t="s">
        <v>1210</v>
      </c>
      <c r="E297" s="98" t="s">
        <v>1065</v>
      </c>
      <c r="F297" s="98" t="s">
        <v>1066</v>
      </c>
      <c r="G297" s="98" t="s">
        <v>901</v>
      </c>
      <c r="H297" s="98" t="s">
        <v>1183</v>
      </c>
      <c r="I297" s="98" t="s">
        <v>1207</v>
      </c>
      <c r="J297" s="98" t="s">
        <v>1208</v>
      </c>
      <c r="K297" s="98" t="s">
        <v>545</v>
      </c>
      <c r="L297" s="99" t="e">
        <f t="shared" si="4"/>
        <v>#N/A</v>
      </c>
    </row>
    <row r="298" spans="1:12" x14ac:dyDescent="0.25">
      <c r="A298" s="101">
        <v>205350</v>
      </c>
      <c r="B298" s="98" t="s">
        <v>1208</v>
      </c>
      <c r="C298" s="98" t="s">
        <v>1211</v>
      </c>
      <c r="D298" s="98" t="s">
        <v>1212</v>
      </c>
      <c r="E298" s="98" t="s">
        <v>1065</v>
      </c>
      <c r="F298" s="98" t="s">
        <v>1066</v>
      </c>
      <c r="G298" s="98" t="s">
        <v>901</v>
      </c>
      <c r="H298" s="98" t="s">
        <v>1183</v>
      </c>
      <c r="I298" s="98" t="s">
        <v>1207</v>
      </c>
      <c r="J298" s="98" t="s">
        <v>1208</v>
      </c>
      <c r="K298" s="98" t="s">
        <v>545</v>
      </c>
      <c r="L298" s="99" t="e">
        <f t="shared" si="4"/>
        <v>#N/A</v>
      </c>
    </row>
    <row r="299" spans="1:12" x14ac:dyDescent="0.25">
      <c r="A299" s="101">
        <v>280000</v>
      </c>
      <c r="B299" s="98" t="s">
        <v>1214</v>
      </c>
      <c r="C299" s="98" t="s">
        <v>1215</v>
      </c>
      <c r="D299" s="98" t="s">
        <v>1216</v>
      </c>
      <c r="E299" s="98" t="s">
        <v>1065</v>
      </c>
      <c r="F299" s="98" t="s">
        <v>1066</v>
      </c>
      <c r="G299" s="98" t="s">
        <v>901</v>
      </c>
      <c r="H299" s="98" t="s">
        <v>1183</v>
      </c>
      <c r="I299" s="98" t="s">
        <v>1213</v>
      </c>
      <c r="J299" s="98" t="s">
        <v>1214</v>
      </c>
      <c r="K299" s="98" t="s">
        <v>557</v>
      </c>
      <c r="L299" s="99" t="e">
        <f t="shared" si="4"/>
        <v>#N/A</v>
      </c>
    </row>
    <row r="300" spans="1:12" x14ac:dyDescent="0.25">
      <c r="A300" s="101">
        <v>280000</v>
      </c>
      <c r="B300" s="98" t="s">
        <v>1214</v>
      </c>
      <c r="C300" s="98" t="s">
        <v>1217</v>
      </c>
      <c r="D300" s="98" t="s">
        <v>1218</v>
      </c>
      <c r="E300" s="98" t="s">
        <v>1065</v>
      </c>
      <c r="F300" s="98" t="s">
        <v>1066</v>
      </c>
      <c r="G300" s="98" t="s">
        <v>901</v>
      </c>
      <c r="H300" s="98" t="s">
        <v>1183</v>
      </c>
      <c r="I300" s="98" t="s">
        <v>1213</v>
      </c>
      <c r="J300" s="98" t="s">
        <v>1214</v>
      </c>
      <c r="K300" s="98" t="s">
        <v>1156</v>
      </c>
      <c r="L300" s="99" t="e">
        <f t="shared" si="4"/>
        <v>#N/A</v>
      </c>
    </row>
    <row r="301" spans="1:12" x14ac:dyDescent="0.25">
      <c r="A301" s="101">
        <v>280000</v>
      </c>
      <c r="B301" s="98" t="s">
        <v>1214</v>
      </c>
      <c r="C301" s="98" t="s">
        <v>1219</v>
      </c>
      <c r="D301" s="98" t="s">
        <v>1220</v>
      </c>
      <c r="E301" s="98" t="s">
        <v>1065</v>
      </c>
      <c r="F301" s="98" t="s">
        <v>1066</v>
      </c>
      <c r="G301" s="98" t="s">
        <v>901</v>
      </c>
      <c r="H301" s="98" t="s">
        <v>1183</v>
      </c>
      <c r="I301" s="98" t="s">
        <v>1213</v>
      </c>
      <c r="J301" s="98" t="s">
        <v>1214</v>
      </c>
      <c r="K301" s="98" t="s">
        <v>545</v>
      </c>
      <c r="L301" s="99" t="e">
        <f t="shared" si="4"/>
        <v>#N/A</v>
      </c>
    </row>
    <row r="302" spans="1:12" x14ac:dyDescent="0.25">
      <c r="A302" s="101">
        <v>280000</v>
      </c>
      <c r="B302" s="98" t="s">
        <v>1214</v>
      </c>
      <c r="C302" s="98" t="s">
        <v>1221</v>
      </c>
      <c r="D302" s="98" t="s">
        <v>1222</v>
      </c>
      <c r="E302" s="98" t="s">
        <v>1065</v>
      </c>
      <c r="F302" s="98" t="s">
        <v>1066</v>
      </c>
      <c r="G302" s="98" t="s">
        <v>901</v>
      </c>
      <c r="H302" s="98" t="s">
        <v>1183</v>
      </c>
      <c r="I302" s="98" t="s">
        <v>1213</v>
      </c>
      <c r="J302" s="98" t="s">
        <v>1214</v>
      </c>
      <c r="K302" s="98" t="s">
        <v>1159</v>
      </c>
      <c r="L302" s="99" t="e">
        <f t="shared" si="4"/>
        <v>#N/A</v>
      </c>
    </row>
    <row r="303" spans="1:12" x14ac:dyDescent="0.25">
      <c r="A303" s="101">
        <v>280000</v>
      </c>
      <c r="B303" s="98" t="s">
        <v>1214</v>
      </c>
      <c r="C303" s="98" t="s">
        <v>1223</v>
      </c>
      <c r="D303" s="98" t="s">
        <v>1224</v>
      </c>
      <c r="E303" s="98" t="s">
        <v>1065</v>
      </c>
      <c r="F303" s="98" t="s">
        <v>1066</v>
      </c>
      <c r="G303" s="98" t="s">
        <v>901</v>
      </c>
      <c r="H303" s="98" t="s">
        <v>1183</v>
      </c>
      <c r="I303" s="98" t="s">
        <v>1213</v>
      </c>
      <c r="J303" s="98" t="s">
        <v>1214</v>
      </c>
      <c r="K303" s="98" t="s">
        <v>545</v>
      </c>
      <c r="L303" s="99" t="e">
        <f t="shared" si="4"/>
        <v>#N/A</v>
      </c>
    </row>
    <row r="304" spans="1:12" x14ac:dyDescent="0.25">
      <c r="A304" s="101">
        <v>280000</v>
      </c>
      <c r="B304" s="98" t="s">
        <v>1214</v>
      </c>
      <c r="C304" s="98" t="s">
        <v>1225</v>
      </c>
      <c r="D304" s="98" t="s">
        <v>1226</v>
      </c>
      <c r="E304" s="98" t="s">
        <v>1065</v>
      </c>
      <c r="F304" s="98" t="s">
        <v>1066</v>
      </c>
      <c r="G304" s="98" t="s">
        <v>901</v>
      </c>
      <c r="H304" s="98" t="s">
        <v>1183</v>
      </c>
      <c r="I304" s="98" t="s">
        <v>1213</v>
      </c>
      <c r="J304" s="98" t="s">
        <v>1214</v>
      </c>
      <c r="K304" s="98" t="s">
        <v>545</v>
      </c>
      <c r="L304" s="99" t="e">
        <f t="shared" si="4"/>
        <v>#N/A</v>
      </c>
    </row>
    <row r="305" spans="1:12" x14ac:dyDescent="0.25">
      <c r="A305" s="101">
        <v>280000</v>
      </c>
      <c r="B305" s="98" t="s">
        <v>1214</v>
      </c>
      <c r="C305" s="98" t="s">
        <v>1227</v>
      </c>
      <c r="D305" s="98" t="s">
        <v>1228</v>
      </c>
      <c r="E305" s="98" t="s">
        <v>1065</v>
      </c>
      <c r="F305" s="98" t="s">
        <v>1066</v>
      </c>
      <c r="G305" s="98" t="s">
        <v>901</v>
      </c>
      <c r="H305" s="98" t="s">
        <v>1183</v>
      </c>
      <c r="I305" s="98" t="s">
        <v>1213</v>
      </c>
      <c r="J305" s="98" t="s">
        <v>1214</v>
      </c>
      <c r="K305" s="98" t="s">
        <v>545</v>
      </c>
      <c r="L305" s="99" t="e">
        <f t="shared" si="4"/>
        <v>#N/A</v>
      </c>
    </row>
    <row r="306" spans="1:12" x14ac:dyDescent="0.25">
      <c r="A306" s="101">
        <v>280000</v>
      </c>
      <c r="B306" s="98" t="s">
        <v>1214</v>
      </c>
      <c r="C306" s="98" t="s">
        <v>1229</v>
      </c>
      <c r="D306" s="98" t="s">
        <v>1230</v>
      </c>
      <c r="E306" s="98" t="s">
        <v>1065</v>
      </c>
      <c r="F306" s="98" t="s">
        <v>1066</v>
      </c>
      <c r="G306" s="98" t="s">
        <v>901</v>
      </c>
      <c r="H306" s="98" t="s">
        <v>1183</v>
      </c>
      <c r="I306" s="98" t="s">
        <v>1213</v>
      </c>
      <c r="J306" s="98" t="s">
        <v>1214</v>
      </c>
      <c r="K306" s="98" t="s">
        <v>545</v>
      </c>
      <c r="L306" s="99" t="e">
        <f t="shared" si="4"/>
        <v>#N/A</v>
      </c>
    </row>
    <row r="307" spans="1:12" x14ac:dyDescent="0.25">
      <c r="A307" s="101">
        <v>280000</v>
      </c>
      <c r="B307" s="98" t="s">
        <v>1214</v>
      </c>
      <c r="C307" s="98" t="s">
        <v>1231</v>
      </c>
      <c r="D307" s="98" t="s">
        <v>1232</v>
      </c>
      <c r="E307" s="98" t="s">
        <v>1065</v>
      </c>
      <c r="F307" s="98" t="s">
        <v>1066</v>
      </c>
      <c r="G307" s="98" t="s">
        <v>901</v>
      </c>
      <c r="H307" s="98" t="s">
        <v>1183</v>
      </c>
      <c r="I307" s="98" t="s">
        <v>1213</v>
      </c>
      <c r="J307" s="98" t="s">
        <v>1214</v>
      </c>
      <c r="K307" s="98" t="s">
        <v>545</v>
      </c>
      <c r="L307" s="99" t="e">
        <f t="shared" si="4"/>
        <v>#N/A</v>
      </c>
    </row>
    <row r="308" spans="1:12" x14ac:dyDescent="0.25">
      <c r="A308" s="101">
        <v>280000</v>
      </c>
      <c r="B308" s="98" t="s">
        <v>1214</v>
      </c>
      <c r="C308" s="98" t="s">
        <v>1233</v>
      </c>
      <c r="D308" s="98" t="s">
        <v>1234</v>
      </c>
      <c r="E308" s="98" t="s">
        <v>1065</v>
      </c>
      <c r="F308" s="98" t="s">
        <v>1066</v>
      </c>
      <c r="G308" s="98" t="s">
        <v>901</v>
      </c>
      <c r="H308" s="98" t="s">
        <v>1183</v>
      </c>
      <c r="I308" s="98" t="s">
        <v>1213</v>
      </c>
      <c r="J308" s="98" t="s">
        <v>1214</v>
      </c>
      <c r="K308" s="98" t="s">
        <v>545</v>
      </c>
      <c r="L308" s="99" t="e">
        <f t="shared" si="4"/>
        <v>#N/A</v>
      </c>
    </row>
    <row r="309" spans="1:12" x14ac:dyDescent="0.25">
      <c r="A309" s="101">
        <v>280000</v>
      </c>
      <c r="B309" s="98" t="s">
        <v>1214</v>
      </c>
      <c r="C309" s="98" t="s">
        <v>1235</v>
      </c>
      <c r="D309" s="98" t="s">
        <v>1236</v>
      </c>
      <c r="E309" s="98" t="s">
        <v>1065</v>
      </c>
      <c r="F309" s="98" t="s">
        <v>1066</v>
      </c>
      <c r="G309" s="98" t="s">
        <v>901</v>
      </c>
      <c r="H309" s="98" t="s">
        <v>1183</v>
      </c>
      <c r="I309" s="98" t="s">
        <v>1213</v>
      </c>
      <c r="J309" s="98" t="s">
        <v>1214</v>
      </c>
      <c r="K309" s="98" t="s">
        <v>545</v>
      </c>
      <c r="L309" s="99" t="e">
        <f t="shared" si="4"/>
        <v>#N/A</v>
      </c>
    </row>
    <row r="310" spans="1:12" x14ac:dyDescent="0.25">
      <c r="A310" s="101">
        <v>280000</v>
      </c>
      <c r="B310" s="98" t="s">
        <v>1214</v>
      </c>
      <c r="C310" s="98" t="s">
        <v>1237</v>
      </c>
      <c r="D310" s="98" t="s">
        <v>1238</v>
      </c>
      <c r="E310" s="98" t="s">
        <v>1065</v>
      </c>
      <c r="F310" s="98" t="s">
        <v>1066</v>
      </c>
      <c r="G310" s="98" t="s">
        <v>901</v>
      </c>
      <c r="H310" s="98" t="s">
        <v>1183</v>
      </c>
      <c r="I310" s="98" t="s">
        <v>1213</v>
      </c>
      <c r="J310" s="98" t="s">
        <v>1214</v>
      </c>
      <c r="K310" s="98" t="s">
        <v>545</v>
      </c>
      <c r="L310" s="99" t="e">
        <f t="shared" si="4"/>
        <v>#N/A</v>
      </c>
    </row>
    <row r="311" spans="1:12" x14ac:dyDescent="0.25">
      <c r="A311" s="101">
        <v>280000</v>
      </c>
      <c r="B311" s="98" t="s">
        <v>1214</v>
      </c>
      <c r="C311" s="98" t="s">
        <v>1239</v>
      </c>
      <c r="D311" s="98" t="s">
        <v>1240</v>
      </c>
      <c r="E311" s="98" t="s">
        <v>1065</v>
      </c>
      <c r="F311" s="98" t="s">
        <v>1066</v>
      </c>
      <c r="G311" s="98" t="s">
        <v>901</v>
      </c>
      <c r="H311" s="98" t="s">
        <v>1183</v>
      </c>
      <c r="I311" s="98" t="s">
        <v>1213</v>
      </c>
      <c r="J311" s="98" t="s">
        <v>1214</v>
      </c>
      <c r="K311" s="98" t="s">
        <v>545</v>
      </c>
      <c r="L311" s="99" t="e">
        <f t="shared" si="4"/>
        <v>#N/A</v>
      </c>
    </row>
    <row r="312" spans="1:12" x14ac:dyDescent="0.25">
      <c r="A312" s="101">
        <v>280000</v>
      </c>
      <c r="B312" s="98" t="s">
        <v>1214</v>
      </c>
      <c r="C312" s="98" t="s">
        <v>1241</v>
      </c>
      <c r="D312" s="98" t="s">
        <v>1242</v>
      </c>
      <c r="E312" s="98" t="s">
        <v>1065</v>
      </c>
      <c r="F312" s="98" t="s">
        <v>1066</v>
      </c>
      <c r="G312" s="98" t="s">
        <v>901</v>
      </c>
      <c r="H312" s="98" t="s">
        <v>1183</v>
      </c>
      <c r="I312" s="98" t="s">
        <v>1213</v>
      </c>
      <c r="J312" s="98" t="s">
        <v>1214</v>
      </c>
      <c r="K312" s="98" t="s">
        <v>545</v>
      </c>
      <c r="L312" s="99" t="e">
        <f t="shared" si="4"/>
        <v>#N/A</v>
      </c>
    </row>
    <row r="313" spans="1:12" x14ac:dyDescent="0.25">
      <c r="A313" s="101">
        <v>280000</v>
      </c>
      <c r="B313" s="98" t="s">
        <v>1214</v>
      </c>
      <c r="C313" s="98" t="s">
        <v>1243</v>
      </c>
      <c r="D313" s="98" t="s">
        <v>1244</v>
      </c>
      <c r="E313" s="98" t="s">
        <v>1065</v>
      </c>
      <c r="F313" s="98" t="s">
        <v>1066</v>
      </c>
      <c r="G313" s="98" t="s">
        <v>901</v>
      </c>
      <c r="H313" s="98" t="s">
        <v>1183</v>
      </c>
      <c r="I313" s="98" t="s">
        <v>1213</v>
      </c>
      <c r="J313" s="98" t="s">
        <v>1214</v>
      </c>
      <c r="K313" s="98" t="s">
        <v>545</v>
      </c>
      <c r="L313" s="99" t="e">
        <f t="shared" si="4"/>
        <v>#N/A</v>
      </c>
    </row>
    <row r="314" spans="1:12" x14ac:dyDescent="0.25">
      <c r="A314" s="101">
        <v>280000</v>
      </c>
      <c r="B314" s="98" t="s">
        <v>1214</v>
      </c>
      <c r="C314" s="98" t="s">
        <v>1245</v>
      </c>
      <c r="D314" s="98" t="s">
        <v>1246</v>
      </c>
      <c r="E314" s="98" t="s">
        <v>1065</v>
      </c>
      <c r="F314" s="98" t="s">
        <v>1066</v>
      </c>
      <c r="G314" s="98" t="s">
        <v>901</v>
      </c>
      <c r="H314" s="98" t="s">
        <v>1183</v>
      </c>
      <c r="I314" s="98" t="s">
        <v>1213</v>
      </c>
      <c r="J314" s="98" t="s">
        <v>1214</v>
      </c>
      <c r="K314" s="98" t="s">
        <v>1001</v>
      </c>
      <c r="L314" s="99" t="e">
        <f t="shared" si="4"/>
        <v>#N/A</v>
      </c>
    </row>
    <row r="315" spans="1:12" x14ac:dyDescent="0.25">
      <c r="A315" s="101">
        <v>280000</v>
      </c>
      <c r="B315" s="98" t="s">
        <v>1214</v>
      </c>
      <c r="C315" s="98" t="s">
        <v>1247</v>
      </c>
      <c r="D315" s="98" t="s">
        <v>1248</v>
      </c>
      <c r="E315" s="98" t="s">
        <v>1065</v>
      </c>
      <c r="F315" s="98" t="s">
        <v>1066</v>
      </c>
      <c r="G315" s="98" t="s">
        <v>901</v>
      </c>
      <c r="H315" s="98" t="s">
        <v>1183</v>
      </c>
      <c r="I315" s="98" t="s">
        <v>1213</v>
      </c>
      <c r="J315" s="98" t="s">
        <v>1214</v>
      </c>
      <c r="K315" s="98" t="s">
        <v>884</v>
      </c>
      <c r="L315" s="99" t="e">
        <f t="shared" si="4"/>
        <v>#N/A</v>
      </c>
    </row>
    <row r="316" spans="1:12" x14ac:dyDescent="0.25">
      <c r="A316" s="101">
        <v>280000</v>
      </c>
      <c r="B316" s="98" t="s">
        <v>1214</v>
      </c>
      <c r="C316" s="98" t="s">
        <v>1249</v>
      </c>
      <c r="D316" s="98" t="s">
        <v>1250</v>
      </c>
      <c r="E316" s="98" t="s">
        <v>1065</v>
      </c>
      <c r="F316" s="98" t="s">
        <v>1066</v>
      </c>
      <c r="G316" s="98" t="s">
        <v>901</v>
      </c>
      <c r="H316" s="98" t="s">
        <v>1183</v>
      </c>
      <c r="I316" s="98" t="s">
        <v>1213</v>
      </c>
      <c r="J316" s="98" t="s">
        <v>1214</v>
      </c>
      <c r="K316" s="98" t="s">
        <v>884</v>
      </c>
      <c r="L316" s="99" t="e">
        <f t="shared" si="4"/>
        <v>#N/A</v>
      </c>
    </row>
    <row r="317" spans="1:12" x14ac:dyDescent="0.25">
      <c r="A317" s="101">
        <v>280000</v>
      </c>
      <c r="B317" s="98" t="s">
        <v>1214</v>
      </c>
      <c r="C317" s="98" t="s">
        <v>1251</v>
      </c>
      <c r="D317" s="98" t="s">
        <v>1252</v>
      </c>
      <c r="E317" s="98" t="s">
        <v>1065</v>
      </c>
      <c r="F317" s="98" t="s">
        <v>1066</v>
      </c>
      <c r="G317" s="98" t="s">
        <v>901</v>
      </c>
      <c r="H317" s="98" t="s">
        <v>1183</v>
      </c>
      <c r="I317" s="98" t="s">
        <v>1213</v>
      </c>
      <c r="J317" s="98" t="s">
        <v>1214</v>
      </c>
      <c r="K317" s="98" t="s">
        <v>545</v>
      </c>
      <c r="L317" s="99" t="e">
        <f t="shared" si="4"/>
        <v>#N/A</v>
      </c>
    </row>
    <row r="318" spans="1:12" x14ac:dyDescent="0.25">
      <c r="A318" s="101">
        <v>280000</v>
      </c>
      <c r="B318" s="98" t="s">
        <v>1214</v>
      </c>
      <c r="C318" s="98" t="s">
        <v>1253</v>
      </c>
      <c r="D318" s="98" t="s">
        <v>1254</v>
      </c>
      <c r="E318" s="98" t="s">
        <v>1065</v>
      </c>
      <c r="F318" s="98" t="s">
        <v>1066</v>
      </c>
      <c r="G318" s="98" t="s">
        <v>901</v>
      </c>
      <c r="H318" s="98" t="s">
        <v>1183</v>
      </c>
      <c r="I318" s="98" t="s">
        <v>1213</v>
      </c>
      <c r="J318" s="98" t="s">
        <v>1214</v>
      </c>
      <c r="K318" s="98" t="s">
        <v>545</v>
      </c>
      <c r="L318" s="99" t="e">
        <f t="shared" si="4"/>
        <v>#N/A</v>
      </c>
    </row>
    <row r="319" spans="1:12" x14ac:dyDescent="0.25">
      <c r="A319" s="101">
        <v>202000</v>
      </c>
      <c r="B319" s="98" t="s">
        <v>1256</v>
      </c>
      <c r="C319" s="98" t="s">
        <v>1258</v>
      </c>
      <c r="D319" s="98" t="s">
        <v>1259</v>
      </c>
      <c r="E319" s="98" t="s">
        <v>1065</v>
      </c>
      <c r="F319" s="98" t="s">
        <v>1066</v>
      </c>
      <c r="G319" s="98" t="s">
        <v>1255</v>
      </c>
      <c r="H319" s="98" t="s">
        <v>1256</v>
      </c>
      <c r="I319" s="98" t="s">
        <v>1257</v>
      </c>
      <c r="J319" s="98" t="s">
        <v>1256</v>
      </c>
      <c r="K319" s="98" t="s">
        <v>557</v>
      </c>
      <c r="L319" s="99" t="e">
        <f t="shared" si="4"/>
        <v>#N/A</v>
      </c>
    </row>
    <row r="320" spans="1:12" x14ac:dyDescent="0.25">
      <c r="A320" s="101">
        <v>202000</v>
      </c>
      <c r="B320" s="98" t="s">
        <v>1256</v>
      </c>
      <c r="C320" s="98" t="s">
        <v>1260</v>
      </c>
      <c r="D320" s="98" t="s">
        <v>1256</v>
      </c>
      <c r="E320" s="98" t="s">
        <v>1065</v>
      </c>
      <c r="F320" s="98" t="s">
        <v>1066</v>
      </c>
      <c r="G320" s="98" t="s">
        <v>1255</v>
      </c>
      <c r="H320" s="98" t="s">
        <v>1256</v>
      </c>
      <c r="I320" s="98" t="s">
        <v>1257</v>
      </c>
      <c r="J320" s="98" t="s">
        <v>1256</v>
      </c>
      <c r="K320" s="98" t="s">
        <v>557</v>
      </c>
      <c r="L320" s="99" t="e">
        <f t="shared" si="4"/>
        <v>#N/A</v>
      </c>
    </row>
    <row r="321" spans="1:12" x14ac:dyDescent="0.25">
      <c r="A321" s="101">
        <v>202000</v>
      </c>
      <c r="B321" s="98" t="s">
        <v>1256</v>
      </c>
      <c r="C321" s="98" t="s">
        <v>1261</v>
      </c>
      <c r="D321" s="98" t="s">
        <v>1262</v>
      </c>
      <c r="E321" s="98" t="s">
        <v>1065</v>
      </c>
      <c r="F321" s="98" t="s">
        <v>1066</v>
      </c>
      <c r="G321" s="98" t="s">
        <v>1255</v>
      </c>
      <c r="H321" s="98" t="s">
        <v>1256</v>
      </c>
      <c r="I321" s="98" t="s">
        <v>1257</v>
      </c>
      <c r="J321" s="98" t="s">
        <v>1256</v>
      </c>
      <c r="K321" s="98" t="s">
        <v>1079</v>
      </c>
      <c r="L321" s="99" t="e">
        <f t="shared" si="4"/>
        <v>#N/A</v>
      </c>
    </row>
    <row r="322" spans="1:12" x14ac:dyDescent="0.25">
      <c r="A322" s="101">
        <v>202000</v>
      </c>
      <c r="B322" s="98" t="s">
        <v>1256</v>
      </c>
      <c r="C322" s="98" t="s">
        <v>1263</v>
      </c>
      <c r="D322" s="98" t="s">
        <v>1264</v>
      </c>
      <c r="E322" s="98" t="s">
        <v>1065</v>
      </c>
      <c r="F322" s="98" t="s">
        <v>1066</v>
      </c>
      <c r="G322" s="98" t="s">
        <v>1255</v>
      </c>
      <c r="H322" s="98" t="s">
        <v>1256</v>
      </c>
      <c r="I322" s="98" t="s">
        <v>1257</v>
      </c>
      <c r="J322" s="98" t="s">
        <v>1256</v>
      </c>
      <c r="K322" s="98" t="s">
        <v>545</v>
      </c>
      <c r="L322" s="99" t="e">
        <f t="shared" ref="L322:L385" si="5">VLOOKUP(H322,$N$2:$O$43,2,FALSE)</f>
        <v>#N/A</v>
      </c>
    </row>
    <row r="323" spans="1:12" x14ac:dyDescent="0.25">
      <c r="A323" s="101">
        <v>202000</v>
      </c>
      <c r="B323" s="98" t="s">
        <v>1256</v>
      </c>
      <c r="C323" s="98" t="s">
        <v>1265</v>
      </c>
      <c r="D323" s="98" t="s">
        <v>1266</v>
      </c>
      <c r="E323" s="98" t="s">
        <v>1065</v>
      </c>
      <c r="F323" s="98" t="s">
        <v>1066</v>
      </c>
      <c r="G323" s="98" t="s">
        <v>1255</v>
      </c>
      <c r="H323" s="98" t="s">
        <v>1256</v>
      </c>
      <c r="I323" s="98" t="s">
        <v>1257</v>
      </c>
      <c r="J323" s="98" t="s">
        <v>1256</v>
      </c>
      <c r="K323" s="98" t="s">
        <v>545</v>
      </c>
      <c r="L323" s="99" t="e">
        <f t="shared" si="5"/>
        <v>#N/A</v>
      </c>
    </row>
    <row r="324" spans="1:12" x14ac:dyDescent="0.25">
      <c r="A324" s="101">
        <v>202000</v>
      </c>
      <c r="B324" s="98" t="s">
        <v>1256</v>
      </c>
      <c r="C324" s="98" t="s">
        <v>1267</v>
      </c>
      <c r="D324" s="98" t="s">
        <v>1268</v>
      </c>
      <c r="E324" s="98" t="s">
        <v>1065</v>
      </c>
      <c r="F324" s="98" t="s">
        <v>1066</v>
      </c>
      <c r="G324" s="98" t="s">
        <v>1255</v>
      </c>
      <c r="H324" s="98" t="s">
        <v>1256</v>
      </c>
      <c r="I324" s="98" t="s">
        <v>1257</v>
      </c>
      <c r="J324" s="98" t="s">
        <v>1256</v>
      </c>
      <c r="K324" s="98" t="s">
        <v>545</v>
      </c>
      <c r="L324" s="99" t="e">
        <f t="shared" si="5"/>
        <v>#N/A</v>
      </c>
    </row>
    <row r="325" spans="1:12" x14ac:dyDescent="0.25">
      <c r="A325" s="101">
        <v>202000</v>
      </c>
      <c r="B325" s="98" t="s">
        <v>1256</v>
      </c>
      <c r="C325" s="98" t="s">
        <v>1269</v>
      </c>
      <c r="D325" s="98" t="s">
        <v>1270</v>
      </c>
      <c r="E325" s="98" t="s">
        <v>1065</v>
      </c>
      <c r="F325" s="98" t="s">
        <v>1066</v>
      </c>
      <c r="G325" s="98" t="s">
        <v>1255</v>
      </c>
      <c r="H325" s="98" t="s">
        <v>1256</v>
      </c>
      <c r="I325" s="98" t="s">
        <v>1257</v>
      </c>
      <c r="J325" s="98" t="s">
        <v>1256</v>
      </c>
      <c r="K325" s="98" t="s">
        <v>545</v>
      </c>
      <c r="L325" s="99" t="e">
        <f t="shared" si="5"/>
        <v>#N/A</v>
      </c>
    </row>
    <row r="326" spans="1:12" x14ac:dyDescent="0.25">
      <c r="A326" s="101">
        <v>202000</v>
      </c>
      <c r="B326" s="98" t="s">
        <v>1256</v>
      </c>
      <c r="C326" s="98" t="s">
        <v>1271</v>
      </c>
      <c r="D326" s="98" t="s">
        <v>1272</v>
      </c>
      <c r="E326" s="98" t="s">
        <v>1065</v>
      </c>
      <c r="F326" s="98" t="s">
        <v>1066</v>
      </c>
      <c r="G326" s="98" t="s">
        <v>1255</v>
      </c>
      <c r="H326" s="98" t="s">
        <v>1256</v>
      </c>
      <c r="I326" s="98" t="s">
        <v>1257</v>
      </c>
      <c r="J326" s="98" t="s">
        <v>1256</v>
      </c>
      <c r="K326" s="98" t="s">
        <v>545</v>
      </c>
      <c r="L326" s="99" t="e">
        <f t="shared" si="5"/>
        <v>#N/A</v>
      </c>
    </row>
    <row r="327" spans="1:12" x14ac:dyDescent="0.25">
      <c r="A327" s="101">
        <v>202000</v>
      </c>
      <c r="B327" s="98" t="s">
        <v>1256</v>
      </c>
      <c r="C327" s="98" t="s">
        <v>1273</v>
      </c>
      <c r="D327" s="98" t="s">
        <v>1274</v>
      </c>
      <c r="E327" s="98" t="s">
        <v>1065</v>
      </c>
      <c r="F327" s="98" t="s">
        <v>1066</v>
      </c>
      <c r="G327" s="98" t="s">
        <v>1255</v>
      </c>
      <c r="H327" s="98" t="s">
        <v>1256</v>
      </c>
      <c r="I327" s="98" t="s">
        <v>1257</v>
      </c>
      <c r="J327" s="98" t="s">
        <v>1256</v>
      </c>
      <c r="K327" s="98" t="s">
        <v>545</v>
      </c>
      <c r="L327" s="99" t="e">
        <f t="shared" si="5"/>
        <v>#N/A</v>
      </c>
    </row>
    <row r="328" spans="1:12" x14ac:dyDescent="0.25">
      <c r="A328" s="101">
        <v>202000</v>
      </c>
      <c r="B328" s="98" t="s">
        <v>1256</v>
      </c>
      <c r="C328" s="98" t="s">
        <v>1275</v>
      </c>
      <c r="D328" s="98" t="s">
        <v>1276</v>
      </c>
      <c r="E328" s="98" t="s">
        <v>1065</v>
      </c>
      <c r="F328" s="98" t="s">
        <v>1066</v>
      </c>
      <c r="G328" s="98" t="s">
        <v>1255</v>
      </c>
      <c r="H328" s="98" t="s">
        <v>1256</v>
      </c>
      <c r="I328" s="98" t="s">
        <v>1257</v>
      </c>
      <c r="J328" s="98" t="s">
        <v>1256</v>
      </c>
      <c r="K328" s="98" t="s">
        <v>545</v>
      </c>
      <c r="L328" s="99" t="e">
        <f t="shared" si="5"/>
        <v>#N/A</v>
      </c>
    </row>
    <row r="329" spans="1:12" x14ac:dyDescent="0.25">
      <c r="A329" s="101">
        <v>202000</v>
      </c>
      <c r="B329" s="98" t="s">
        <v>1256</v>
      </c>
      <c r="C329" s="98" t="s">
        <v>1277</v>
      </c>
      <c r="D329" s="98" t="s">
        <v>1278</v>
      </c>
      <c r="E329" s="98" t="s">
        <v>1065</v>
      </c>
      <c r="F329" s="98" t="s">
        <v>1066</v>
      </c>
      <c r="G329" s="98" t="s">
        <v>1255</v>
      </c>
      <c r="H329" s="98" t="s">
        <v>1256</v>
      </c>
      <c r="I329" s="98" t="s">
        <v>1257</v>
      </c>
      <c r="J329" s="98" t="s">
        <v>1256</v>
      </c>
      <c r="K329" s="98" t="s">
        <v>545</v>
      </c>
      <c r="L329" s="99" t="e">
        <f t="shared" si="5"/>
        <v>#N/A</v>
      </c>
    </row>
    <row r="330" spans="1:12" x14ac:dyDescent="0.25">
      <c r="A330" s="101">
        <v>202000</v>
      </c>
      <c r="B330" s="98" t="s">
        <v>1256</v>
      </c>
      <c r="C330" s="98" t="s">
        <v>1279</v>
      </c>
      <c r="D330" s="98" t="s">
        <v>1280</v>
      </c>
      <c r="E330" s="98" t="s">
        <v>1065</v>
      </c>
      <c r="F330" s="98" t="s">
        <v>1066</v>
      </c>
      <c r="G330" s="98" t="s">
        <v>1255</v>
      </c>
      <c r="H330" s="98" t="s">
        <v>1256</v>
      </c>
      <c r="I330" s="98" t="s">
        <v>1257</v>
      </c>
      <c r="J330" s="98" t="s">
        <v>1256</v>
      </c>
      <c r="K330" s="98" t="s">
        <v>545</v>
      </c>
      <c r="L330" s="99" t="e">
        <f t="shared" si="5"/>
        <v>#N/A</v>
      </c>
    </row>
    <row r="331" spans="1:12" x14ac:dyDescent="0.25">
      <c r="A331" s="101">
        <v>202000</v>
      </c>
      <c r="B331" s="98" t="s">
        <v>1256</v>
      </c>
      <c r="C331" s="98" t="s">
        <v>1281</v>
      </c>
      <c r="D331" s="98" t="s">
        <v>1282</v>
      </c>
      <c r="E331" s="98" t="s">
        <v>1065</v>
      </c>
      <c r="F331" s="98" t="s">
        <v>1066</v>
      </c>
      <c r="G331" s="98" t="s">
        <v>1255</v>
      </c>
      <c r="H331" s="98" t="s">
        <v>1256</v>
      </c>
      <c r="I331" s="98" t="s">
        <v>1257</v>
      </c>
      <c r="J331" s="98" t="s">
        <v>1256</v>
      </c>
      <c r="K331" s="98" t="s">
        <v>545</v>
      </c>
      <c r="L331" s="99" t="e">
        <f t="shared" si="5"/>
        <v>#N/A</v>
      </c>
    </row>
    <row r="332" spans="1:12" x14ac:dyDescent="0.25">
      <c r="A332" s="101">
        <v>202000</v>
      </c>
      <c r="B332" s="98" t="s">
        <v>1256</v>
      </c>
      <c r="C332" s="98" t="s">
        <v>1283</v>
      </c>
      <c r="D332" s="98" t="s">
        <v>1284</v>
      </c>
      <c r="E332" s="98" t="s">
        <v>1065</v>
      </c>
      <c r="F332" s="98" t="s">
        <v>1066</v>
      </c>
      <c r="G332" s="98" t="s">
        <v>1255</v>
      </c>
      <c r="H332" s="98" t="s">
        <v>1256</v>
      </c>
      <c r="I332" s="98" t="s">
        <v>1257</v>
      </c>
      <c r="J332" s="98" t="s">
        <v>1256</v>
      </c>
      <c r="K332" s="98" t="s">
        <v>545</v>
      </c>
      <c r="L332" s="99" t="e">
        <f t="shared" si="5"/>
        <v>#N/A</v>
      </c>
    </row>
    <row r="333" spans="1:12" x14ac:dyDescent="0.25">
      <c r="A333" s="101">
        <v>202000</v>
      </c>
      <c r="B333" s="98" t="s">
        <v>1256</v>
      </c>
      <c r="C333" s="98" t="s">
        <v>1285</v>
      </c>
      <c r="D333" s="98" t="s">
        <v>1286</v>
      </c>
      <c r="E333" s="98" t="s">
        <v>1065</v>
      </c>
      <c r="F333" s="98" t="s">
        <v>1066</v>
      </c>
      <c r="G333" s="98" t="s">
        <v>1255</v>
      </c>
      <c r="H333" s="98" t="s">
        <v>1256</v>
      </c>
      <c r="I333" s="98" t="s">
        <v>1257</v>
      </c>
      <c r="J333" s="98" t="s">
        <v>1256</v>
      </c>
      <c r="K333" s="98" t="s">
        <v>545</v>
      </c>
      <c r="L333" s="99" t="e">
        <f t="shared" si="5"/>
        <v>#N/A</v>
      </c>
    </row>
    <row r="334" spans="1:12" x14ac:dyDescent="0.25">
      <c r="A334" s="101">
        <v>202000</v>
      </c>
      <c r="B334" s="98" t="s">
        <v>1256</v>
      </c>
      <c r="C334" s="98" t="s">
        <v>1287</v>
      </c>
      <c r="D334" s="98" t="s">
        <v>1288</v>
      </c>
      <c r="E334" s="98" t="s">
        <v>1065</v>
      </c>
      <c r="F334" s="98" t="s">
        <v>1066</v>
      </c>
      <c r="G334" s="98" t="s">
        <v>1255</v>
      </c>
      <c r="H334" s="98" t="s">
        <v>1256</v>
      </c>
      <c r="I334" s="98" t="s">
        <v>1257</v>
      </c>
      <c r="J334" s="98" t="s">
        <v>1256</v>
      </c>
      <c r="K334" s="98" t="s">
        <v>545</v>
      </c>
      <c r="L334" s="99" t="e">
        <f t="shared" si="5"/>
        <v>#N/A</v>
      </c>
    </row>
    <row r="335" spans="1:12" x14ac:dyDescent="0.25">
      <c r="A335" s="101">
        <v>202000</v>
      </c>
      <c r="B335" s="98" t="s">
        <v>1256</v>
      </c>
      <c r="C335" s="98" t="s">
        <v>1289</v>
      </c>
      <c r="D335" s="98" t="s">
        <v>1290</v>
      </c>
      <c r="E335" s="98" t="s">
        <v>1065</v>
      </c>
      <c r="F335" s="98" t="s">
        <v>1066</v>
      </c>
      <c r="G335" s="98" t="s">
        <v>1255</v>
      </c>
      <c r="H335" s="98" t="s">
        <v>1256</v>
      </c>
      <c r="I335" s="98" t="s">
        <v>1257</v>
      </c>
      <c r="J335" s="98" t="s">
        <v>1256</v>
      </c>
      <c r="K335" s="98" t="s">
        <v>545</v>
      </c>
      <c r="L335" s="99" t="e">
        <f t="shared" si="5"/>
        <v>#N/A</v>
      </c>
    </row>
    <row r="336" spans="1:12" x14ac:dyDescent="0.25">
      <c r="A336" s="101">
        <v>202100</v>
      </c>
      <c r="B336" s="98" t="s">
        <v>1292</v>
      </c>
      <c r="C336" s="98" t="s">
        <v>1294</v>
      </c>
      <c r="D336" s="98" t="s">
        <v>1295</v>
      </c>
      <c r="E336" s="98" t="s">
        <v>1065</v>
      </c>
      <c r="F336" s="98" t="s">
        <v>1066</v>
      </c>
      <c r="G336" s="98" t="s">
        <v>1255</v>
      </c>
      <c r="H336" s="98" t="s">
        <v>1256</v>
      </c>
      <c r="I336" s="98" t="s">
        <v>1291</v>
      </c>
      <c r="J336" s="98" t="s">
        <v>1293</v>
      </c>
      <c r="K336" s="98" t="s">
        <v>557</v>
      </c>
      <c r="L336" s="99" t="e">
        <f t="shared" si="5"/>
        <v>#N/A</v>
      </c>
    </row>
    <row r="337" spans="1:12" x14ac:dyDescent="0.25">
      <c r="A337" s="101">
        <v>202100</v>
      </c>
      <c r="B337" s="98" t="s">
        <v>1292</v>
      </c>
      <c r="C337" s="98" t="s">
        <v>1296</v>
      </c>
      <c r="D337" s="98" t="s">
        <v>1297</v>
      </c>
      <c r="E337" s="98" t="s">
        <v>1065</v>
      </c>
      <c r="F337" s="98" t="s">
        <v>1066</v>
      </c>
      <c r="G337" s="98" t="s">
        <v>1255</v>
      </c>
      <c r="H337" s="98" t="s">
        <v>1256</v>
      </c>
      <c r="I337" s="98" t="s">
        <v>1291</v>
      </c>
      <c r="J337" s="98" t="s">
        <v>1293</v>
      </c>
      <c r="K337" s="98" t="s">
        <v>545</v>
      </c>
      <c r="L337" s="99" t="e">
        <f t="shared" si="5"/>
        <v>#N/A</v>
      </c>
    </row>
    <row r="338" spans="1:12" x14ac:dyDescent="0.25">
      <c r="A338" s="101">
        <v>202100</v>
      </c>
      <c r="B338" s="98" t="s">
        <v>1292</v>
      </c>
      <c r="C338" s="98" t="s">
        <v>1298</v>
      </c>
      <c r="D338" s="98" t="s">
        <v>1299</v>
      </c>
      <c r="E338" s="98" t="s">
        <v>1065</v>
      </c>
      <c r="F338" s="98" t="s">
        <v>1066</v>
      </c>
      <c r="G338" s="98" t="s">
        <v>1255</v>
      </c>
      <c r="H338" s="98" t="s">
        <v>1256</v>
      </c>
      <c r="I338" s="98" t="s">
        <v>1291</v>
      </c>
      <c r="J338" s="98" t="s">
        <v>1293</v>
      </c>
      <c r="K338" s="98" t="s">
        <v>884</v>
      </c>
      <c r="L338" s="99" t="e">
        <f t="shared" si="5"/>
        <v>#N/A</v>
      </c>
    </row>
    <row r="339" spans="1:12" x14ac:dyDescent="0.25">
      <c r="A339" s="101">
        <v>202111</v>
      </c>
      <c r="B339" s="98" t="s">
        <v>1292</v>
      </c>
      <c r="C339" s="98"/>
      <c r="D339" s="98"/>
      <c r="E339" s="98" t="s">
        <v>1065</v>
      </c>
      <c r="F339" s="98" t="s">
        <v>1066</v>
      </c>
      <c r="G339" s="98" t="s">
        <v>1255</v>
      </c>
      <c r="H339" s="98" t="s">
        <v>1256</v>
      </c>
      <c r="I339" s="98" t="s">
        <v>1291</v>
      </c>
      <c r="J339" s="98" t="s">
        <v>1292</v>
      </c>
      <c r="K339" s="98"/>
      <c r="L339" s="99" t="e">
        <f t="shared" si="5"/>
        <v>#N/A</v>
      </c>
    </row>
    <row r="340" spans="1:12" x14ac:dyDescent="0.25">
      <c r="A340" s="101">
        <v>202175</v>
      </c>
      <c r="B340" s="98" t="s">
        <v>1292</v>
      </c>
      <c r="C340" s="98" t="s">
        <v>1301</v>
      </c>
      <c r="D340" s="98" t="s">
        <v>1302</v>
      </c>
      <c r="E340" s="98" t="s">
        <v>1065</v>
      </c>
      <c r="F340" s="98" t="s">
        <v>1066</v>
      </c>
      <c r="G340" s="98" t="s">
        <v>1255</v>
      </c>
      <c r="H340" s="98" t="s">
        <v>1256</v>
      </c>
      <c r="I340" s="98" t="s">
        <v>1291</v>
      </c>
      <c r="J340" s="98" t="s">
        <v>1300</v>
      </c>
      <c r="K340" s="98" t="s">
        <v>545</v>
      </c>
      <c r="L340" s="99" t="e">
        <f t="shared" si="5"/>
        <v>#N/A</v>
      </c>
    </row>
    <row r="341" spans="1:12" x14ac:dyDescent="0.25">
      <c r="A341" s="101">
        <v>202175</v>
      </c>
      <c r="B341" s="98" t="s">
        <v>1292</v>
      </c>
      <c r="C341" s="98" t="s">
        <v>1303</v>
      </c>
      <c r="D341" s="98" t="s">
        <v>1300</v>
      </c>
      <c r="E341" s="98" t="s">
        <v>1065</v>
      </c>
      <c r="F341" s="98" t="s">
        <v>1066</v>
      </c>
      <c r="G341" s="98" t="s">
        <v>1255</v>
      </c>
      <c r="H341" s="98" t="s">
        <v>1256</v>
      </c>
      <c r="I341" s="98" t="s">
        <v>1291</v>
      </c>
      <c r="J341" s="98" t="s">
        <v>1300</v>
      </c>
      <c r="K341" s="98" t="s">
        <v>884</v>
      </c>
      <c r="L341" s="99" t="e">
        <f t="shared" si="5"/>
        <v>#N/A</v>
      </c>
    </row>
    <row r="342" spans="1:12" x14ac:dyDescent="0.25">
      <c r="A342" s="101">
        <v>202190</v>
      </c>
      <c r="B342" s="98" t="s">
        <v>1292</v>
      </c>
      <c r="C342" s="98" t="s">
        <v>1305</v>
      </c>
      <c r="D342" s="98" t="s">
        <v>1304</v>
      </c>
      <c r="E342" s="98" t="s">
        <v>1065</v>
      </c>
      <c r="F342" s="98" t="s">
        <v>1066</v>
      </c>
      <c r="G342" s="98" t="s">
        <v>1255</v>
      </c>
      <c r="H342" s="98" t="s">
        <v>1256</v>
      </c>
      <c r="I342" s="98" t="s">
        <v>1291</v>
      </c>
      <c r="J342" s="98" t="s">
        <v>1304</v>
      </c>
      <c r="K342" s="98" t="s">
        <v>557</v>
      </c>
      <c r="L342" s="99" t="e">
        <f t="shared" si="5"/>
        <v>#N/A</v>
      </c>
    </row>
    <row r="343" spans="1:12" x14ac:dyDescent="0.25">
      <c r="A343" s="101">
        <v>202190</v>
      </c>
      <c r="B343" s="98" t="s">
        <v>1292</v>
      </c>
      <c r="C343" s="98" t="s">
        <v>1306</v>
      </c>
      <c r="D343" s="98" t="s">
        <v>1307</v>
      </c>
      <c r="E343" s="98" t="s">
        <v>1065</v>
      </c>
      <c r="F343" s="98" t="s">
        <v>1066</v>
      </c>
      <c r="G343" s="98" t="s">
        <v>1255</v>
      </c>
      <c r="H343" s="98" t="s">
        <v>1256</v>
      </c>
      <c r="I343" s="98" t="s">
        <v>1291</v>
      </c>
      <c r="J343" s="98" t="s">
        <v>1304</v>
      </c>
      <c r="K343" s="98" t="s">
        <v>545</v>
      </c>
      <c r="L343" s="99" t="e">
        <f t="shared" si="5"/>
        <v>#N/A</v>
      </c>
    </row>
    <row r="344" spans="1:12" x14ac:dyDescent="0.25">
      <c r="A344" s="101">
        <v>202190</v>
      </c>
      <c r="B344" s="98" t="s">
        <v>1292</v>
      </c>
      <c r="C344" s="98" t="s">
        <v>1308</v>
      </c>
      <c r="D344" s="98" t="s">
        <v>1309</v>
      </c>
      <c r="E344" s="98" t="s">
        <v>1065</v>
      </c>
      <c r="F344" s="98" t="s">
        <v>1066</v>
      </c>
      <c r="G344" s="98" t="s">
        <v>1255</v>
      </c>
      <c r="H344" s="98" t="s">
        <v>1256</v>
      </c>
      <c r="I344" s="98" t="s">
        <v>1291</v>
      </c>
      <c r="J344" s="98" t="s">
        <v>1304</v>
      </c>
      <c r="K344" s="98" t="s">
        <v>545</v>
      </c>
      <c r="L344" s="99" t="e">
        <f t="shared" si="5"/>
        <v>#N/A</v>
      </c>
    </row>
    <row r="345" spans="1:12" x14ac:dyDescent="0.25">
      <c r="A345" s="101">
        <v>202190</v>
      </c>
      <c r="B345" s="98" t="s">
        <v>1292</v>
      </c>
      <c r="C345" s="98" t="s">
        <v>1310</v>
      </c>
      <c r="D345" s="98" t="s">
        <v>1311</v>
      </c>
      <c r="E345" s="98" t="s">
        <v>1065</v>
      </c>
      <c r="F345" s="98" t="s">
        <v>1066</v>
      </c>
      <c r="G345" s="98" t="s">
        <v>1255</v>
      </c>
      <c r="H345" s="98" t="s">
        <v>1256</v>
      </c>
      <c r="I345" s="98" t="s">
        <v>1291</v>
      </c>
      <c r="J345" s="98" t="s">
        <v>1304</v>
      </c>
      <c r="K345" s="98" t="s">
        <v>545</v>
      </c>
      <c r="L345" s="99" t="e">
        <f t="shared" si="5"/>
        <v>#N/A</v>
      </c>
    </row>
    <row r="346" spans="1:12" x14ac:dyDescent="0.25">
      <c r="A346" s="101">
        <v>202190</v>
      </c>
      <c r="B346" s="98" t="s">
        <v>1292</v>
      </c>
      <c r="C346" s="98" t="s">
        <v>1312</v>
      </c>
      <c r="D346" s="98" t="s">
        <v>1313</v>
      </c>
      <c r="E346" s="98" t="s">
        <v>1065</v>
      </c>
      <c r="F346" s="98" t="s">
        <v>1066</v>
      </c>
      <c r="G346" s="98" t="s">
        <v>1255</v>
      </c>
      <c r="H346" s="98" t="s">
        <v>1256</v>
      </c>
      <c r="I346" s="98" t="s">
        <v>1291</v>
      </c>
      <c r="J346" s="98" t="s">
        <v>1304</v>
      </c>
      <c r="K346" s="98" t="s">
        <v>545</v>
      </c>
      <c r="L346" s="99" t="e">
        <f t="shared" si="5"/>
        <v>#N/A</v>
      </c>
    </row>
    <row r="347" spans="1:12" x14ac:dyDescent="0.25">
      <c r="A347" s="101">
        <v>202190</v>
      </c>
      <c r="B347" s="98" t="s">
        <v>1292</v>
      </c>
      <c r="C347" s="98" t="s">
        <v>1314</v>
      </c>
      <c r="D347" s="98" t="s">
        <v>1315</v>
      </c>
      <c r="E347" s="98" t="s">
        <v>1065</v>
      </c>
      <c r="F347" s="98" t="s">
        <v>1066</v>
      </c>
      <c r="G347" s="98" t="s">
        <v>1255</v>
      </c>
      <c r="H347" s="98" t="s">
        <v>1256</v>
      </c>
      <c r="I347" s="98" t="s">
        <v>1291</v>
      </c>
      <c r="J347" s="98" t="s">
        <v>1304</v>
      </c>
      <c r="K347" s="98" t="s">
        <v>545</v>
      </c>
      <c r="L347" s="99" t="e">
        <f t="shared" si="5"/>
        <v>#N/A</v>
      </c>
    </row>
    <row r="348" spans="1:12" x14ac:dyDescent="0.25">
      <c r="A348" s="101">
        <v>202190</v>
      </c>
      <c r="B348" s="98" t="s">
        <v>1292</v>
      </c>
      <c r="C348" s="98" t="s">
        <v>1316</v>
      </c>
      <c r="D348" s="98" t="s">
        <v>1317</v>
      </c>
      <c r="E348" s="98" t="s">
        <v>1065</v>
      </c>
      <c r="F348" s="98" t="s">
        <v>1066</v>
      </c>
      <c r="G348" s="98" t="s">
        <v>1255</v>
      </c>
      <c r="H348" s="98" t="s">
        <v>1256</v>
      </c>
      <c r="I348" s="98" t="s">
        <v>1291</v>
      </c>
      <c r="J348" s="98" t="s">
        <v>1304</v>
      </c>
      <c r="K348" s="98" t="s">
        <v>545</v>
      </c>
      <c r="L348" s="99" t="e">
        <f t="shared" si="5"/>
        <v>#N/A</v>
      </c>
    </row>
    <row r="349" spans="1:12" x14ac:dyDescent="0.25">
      <c r="A349" s="101">
        <v>202190</v>
      </c>
      <c r="B349" s="98" t="s">
        <v>1292</v>
      </c>
      <c r="C349" s="98" t="s">
        <v>1318</v>
      </c>
      <c r="D349" s="98" t="s">
        <v>1319</v>
      </c>
      <c r="E349" s="98" t="s">
        <v>1065</v>
      </c>
      <c r="F349" s="98" t="s">
        <v>1066</v>
      </c>
      <c r="G349" s="98" t="s">
        <v>1255</v>
      </c>
      <c r="H349" s="98" t="s">
        <v>1256</v>
      </c>
      <c r="I349" s="98" t="s">
        <v>1291</v>
      </c>
      <c r="J349" s="98" t="s">
        <v>1304</v>
      </c>
      <c r="K349" s="98" t="s">
        <v>884</v>
      </c>
      <c r="L349" s="99" t="e">
        <f t="shared" si="5"/>
        <v>#N/A</v>
      </c>
    </row>
    <row r="350" spans="1:12" x14ac:dyDescent="0.25">
      <c r="A350" s="101">
        <v>202300</v>
      </c>
      <c r="B350" s="98" t="s">
        <v>1292</v>
      </c>
      <c r="C350" s="98" t="s">
        <v>1321</v>
      </c>
      <c r="D350" s="98" t="s">
        <v>1322</v>
      </c>
      <c r="E350" s="98" t="s">
        <v>1065</v>
      </c>
      <c r="F350" s="98" t="s">
        <v>1066</v>
      </c>
      <c r="G350" s="98" t="s">
        <v>1255</v>
      </c>
      <c r="H350" s="98" t="s">
        <v>1256</v>
      </c>
      <c r="I350" s="98" t="s">
        <v>1291</v>
      </c>
      <c r="J350" s="98" t="s">
        <v>1320</v>
      </c>
      <c r="K350" s="98" t="s">
        <v>545</v>
      </c>
      <c r="L350" s="99" t="e">
        <f t="shared" si="5"/>
        <v>#N/A</v>
      </c>
    </row>
    <row r="351" spans="1:12" x14ac:dyDescent="0.25">
      <c r="A351" s="101">
        <v>202300</v>
      </c>
      <c r="B351" s="98" t="s">
        <v>1292</v>
      </c>
      <c r="C351" s="98" t="s">
        <v>1323</v>
      </c>
      <c r="D351" s="98" t="s">
        <v>1324</v>
      </c>
      <c r="E351" s="98" t="s">
        <v>1065</v>
      </c>
      <c r="F351" s="98" t="s">
        <v>1066</v>
      </c>
      <c r="G351" s="98" t="s">
        <v>1255</v>
      </c>
      <c r="H351" s="98" t="s">
        <v>1256</v>
      </c>
      <c r="I351" s="98" t="s">
        <v>1291</v>
      </c>
      <c r="J351" s="98" t="s">
        <v>1320</v>
      </c>
      <c r="K351" s="98" t="s">
        <v>545</v>
      </c>
      <c r="L351" s="99" t="e">
        <f t="shared" si="5"/>
        <v>#N/A</v>
      </c>
    </row>
    <row r="352" spans="1:12" x14ac:dyDescent="0.25">
      <c r="A352" s="101">
        <v>202300</v>
      </c>
      <c r="B352" s="98" t="s">
        <v>1292</v>
      </c>
      <c r="C352" s="98" t="s">
        <v>1325</v>
      </c>
      <c r="D352" s="98" t="s">
        <v>1326</v>
      </c>
      <c r="E352" s="98" t="s">
        <v>1065</v>
      </c>
      <c r="F352" s="98" t="s">
        <v>1066</v>
      </c>
      <c r="G352" s="98" t="s">
        <v>1255</v>
      </c>
      <c r="H352" s="98" t="s">
        <v>1256</v>
      </c>
      <c r="I352" s="98" t="s">
        <v>1291</v>
      </c>
      <c r="J352" s="98" t="s">
        <v>1320</v>
      </c>
      <c r="K352" s="98" t="s">
        <v>545</v>
      </c>
      <c r="L352" s="99" t="e">
        <f t="shared" si="5"/>
        <v>#N/A</v>
      </c>
    </row>
    <row r="353" spans="1:12" x14ac:dyDescent="0.25">
      <c r="A353" s="101">
        <v>202300</v>
      </c>
      <c r="B353" s="98" t="s">
        <v>1292</v>
      </c>
      <c r="C353" s="98" t="s">
        <v>1327</v>
      </c>
      <c r="D353" s="98" t="s">
        <v>1328</v>
      </c>
      <c r="E353" s="98" t="s">
        <v>1065</v>
      </c>
      <c r="F353" s="98" t="s">
        <v>1066</v>
      </c>
      <c r="G353" s="98" t="s">
        <v>1255</v>
      </c>
      <c r="H353" s="98" t="s">
        <v>1256</v>
      </c>
      <c r="I353" s="98" t="s">
        <v>1291</v>
      </c>
      <c r="J353" s="98" t="s">
        <v>1320</v>
      </c>
      <c r="K353" s="98" t="s">
        <v>545</v>
      </c>
      <c r="L353" s="99" t="e">
        <f t="shared" si="5"/>
        <v>#N/A</v>
      </c>
    </row>
    <row r="354" spans="1:12" x14ac:dyDescent="0.25">
      <c r="A354" s="101">
        <v>202750</v>
      </c>
      <c r="B354" s="98" t="s">
        <v>1292</v>
      </c>
      <c r="C354" s="98" t="s">
        <v>1330</v>
      </c>
      <c r="D354" s="98" t="s">
        <v>1329</v>
      </c>
      <c r="E354" s="98" t="s">
        <v>1065</v>
      </c>
      <c r="F354" s="98" t="s">
        <v>1066</v>
      </c>
      <c r="G354" s="98" t="s">
        <v>1255</v>
      </c>
      <c r="H354" s="98" t="s">
        <v>1256</v>
      </c>
      <c r="I354" s="98" t="s">
        <v>1291</v>
      </c>
      <c r="J354" s="98" t="s">
        <v>1329</v>
      </c>
      <c r="K354" s="98" t="s">
        <v>557</v>
      </c>
      <c r="L354" s="99" t="e">
        <f t="shared" si="5"/>
        <v>#N/A</v>
      </c>
    </row>
    <row r="355" spans="1:12" x14ac:dyDescent="0.25">
      <c r="A355" s="101" t="s">
        <v>1331</v>
      </c>
      <c r="B355" s="98" t="s">
        <v>1292</v>
      </c>
      <c r="C355" s="98"/>
      <c r="D355" s="98"/>
      <c r="E355" s="98" t="s">
        <v>1065</v>
      </c>
      <c r="F355" s="98" t="s">
        <v>1066</v>
      </c>
      <c r="G355" s="98" t="s">
        <v>1255</v>
      </c>
      <c r="H355" s="98" t="s">
        <v>1256</v>
      </c>
      <c r="I355" s="98" t="s">
        <v>1291</v>
      </c>
      <c r="J355" s="98" t="s">
        <v>1332</v>
      </c>
      <c r="K355" s="98"/>
      <c r="L355" s="99" t="e">
        <f t="shared" si="5"/>
        <v>#N/A</v>
      </c>
    </row>
    <row r="356" spans="1:12" x14ac:dyDescent="0.25">
      <c r="A356" s="101" t="s">
        <v>1335</v>
      </c>
      <c r="B356" s="98" t="s">
        <v>1334</v>
      </c>
      <c r="C356" s="98"/>
      <c r="D356" s="98"/>
      <c r="E356" s="98" t="s">
        <v>1065</v>
      </c>
      <c r="F356" s="98" t="s">
        <v>1066</v>
      </c>
      <c r="G356" s="98" t="s">
        <v>1255</v>
      </c>
      <c r="H356" s="98" t="s">
        <v>1256</v>
      </c>
      <c r="I356" s="98" t="s">
        <v>1333</v>
      </c>
      <c r="J356" s="98" t="s">
        <v>1336</v>
      </c>
      <c r="K356" s="98"/>
      <c r="L356" s="99" t="e">
        <f t="shared" si="5"/>
        <v>#N/A</v>
      </c>
    </row>
    <row r="357" spans="1:12" x14ac:dyDescent="0.25">
      <c r="A357" s="101" t="s">
        <v>1337</v>
      </c>
      <c r="B357" s="98" t="s">
        <v>1334</v>
      </c>
      <c r="C357" s="98"/>
      <c r="D357" s="98"/>
      <c r="E357" s="98" t="s">
        <v>1065</v>
      </c>
      <c r="F357" s="98" t="s">
        <v>1066</v>
      </c>
      <c r="G357" s="98" t="s">
        <v>1255</v>
      </c>
      <c r="H357" s="98" t="s">
        <v>1256</v>
      </c>
      <c r="I357" s="98" t="s">
        <v>1333</v>
      </c>
      <c r="J357" s="98" t="s">
        <v>1338</v>
      </c>
      <c r="K357" s="98"/>
      <c r="L357" s="99" t="e">
        <f t="shared" si="5"/>
        <v>#N/A</v>
      </c>
    </row>
    <row r="358" spans="1:12" x14ac:dyDescent="0.25">
      <c r="A358" s="101" t="s">
        <v>1339</v>
      </c>
      <c r="B358" s="98" t="s">
        <v>1334</v>
      </c>
      <c r="C358" s="98"/>
      <c r="D358" s="98"/>
      <c r="E358" s="98" t="s">
        <v>1065</v>
      </c>
      <c r="F358" s="98" t="s">
        <v>1066</v>
      </c>
      <c r="G358" s="98" t="s">
        <v>1255</v>
      </c>
      <c r="H358" s="98" t="s">
        <v>1256</v>
      </c>
      <c r="I358" s="98" t="s">
        <v>1333</v>
      </c>
      <c r="J358" s="98" t="s">
        <v>1340</v>
      </c>
      <c r="K358" s="98"/>
      <c r="L358" s="99" t="e">
        <f t="shared" si="5"/>
        <v>#N/A</v>
      </c>
    </row>
    <row r="359" spans="1:12" x14ac:dyDescent="0.25">
      <c r="A359" s="101" t="s">
        <v>1341</v>
      </c>
      <c r="B359" s="98" t="s">
        <v>1334</v>
      </c>
      <c r="C359" s="98"/>
      <c r="D359" s="98"/>
      <c r="E359" s="98" t="s">
        <v>1065</v>
      </c>
      <c r="F359" s="98" t="s">
        <v>1066</v>
      </c>
      <c r="G359" s="98" t="s">
        <v>1255</v>
      </c>
      <c r="H359" s="98" t="s">
        <v>1256</v>
      </c>
      <c r="I359" s="98" t="s">
        <v>1333</v>
      </c>
      <c r="J359" s="98" t="s">
        <v>1342</v>
      </c>
      <c r="K359" s="98"/>
      <c r="L359" s="99" t="e">
        <f t="shared" si="5"/>
        <v>#N/A</v>
      </c>
    </row>
    <row r="360" spans="1:12" x14ac:dyDescent="0.25">
      <c r="A360" s="101" t="s">
        <v>1343</v>
      </c>
      <c r="B360" s="98" t="s">
        <v>1334</v>
      </c>
      <c r="C360" s="98"/>
      <c r="D360" s="98"/>
      <c r="E360" s="98" t="s">
        <v>1065</v>
      </c>
      <c r="F360" s="98" t="s">
        <v>1066</v>
      </c>
      <c r="G360" s="98" t="s">
        <v>1255</v>
      </c>
      <c r="H360" s="98" t="s">
        <v>1256</v>
      </c>
      <c r="I360" s="98" t="s">
        <v>1333</v>
      </c>
      <c r="J360" s="98" t="s">
        <v>1344</v>
      </c>
      <c r="K360" s="98"/>
      <c r="L360" s="99" t="e">
        <f t="shared" si="5"/>
        <v>#N/A</v>
      </c>
    </row>
    <row r="361" spans="1:12" x14ac:dyDescent="0.25">
      <c r="A361" s="101" t="s">
        <v>1345</v>
      </c>
      <c r="B361" s="98" t="s">
        <v>1334</v>
      </c>
      <c r="C361" s="98"/>
      <c r="D361" s="98"/>
      <c r="E361" s="98" t="s">
        <v>1065</v>
      </c>
      <c r="F361" s="98" t="s">
        <v>1066</v>
      </c>
      <c r="G361" s="98" t="s">
        <v>1255</v>
      </c>
      <c r="H361" s="98" t="s">
        <v>1256</v>
      </c>
      <c r="I361" s="98" t="s">
        <v>1333</v>
      </c>
      <c r="J361" s="98" t="s">
        <v>1346</v>
      </c>
      <c r="K361" s="98"/>
      <c r="L361" s="99" t="e">
        <f t="shared" si="5"/>
        <v>#N/A</v>
      </c>
    </row>
    <row r="362" spans="1:12" x14ac:dyDescent="0.25">
      <c r="A362" s="101" t="s">
        <v>1347</v>
      </c>
      <c r="B362" s="98" t="s">
        <v>1334</v>
      </c>
      <c r="C362" s="98"/>
      <c r="D362" s="98"/>
      <c r="E362" s="98" t="s">
        <v>1065</v>
      </c>
      <c r="F362" s="98" t="s">
        <v>1066</v>
      </c>
      <c r="G362" s="98" t="s">
        <v>1255</v>
      </c>
      <c r="H362" s="98" t="s">
        <v>1256</v>
      </c>
      <c r="I362" s="98" t="s">
        <v>1333</v>
      </c>
      <c r="J362" s="98" t="s">
        <v>1348</v>
      </c>
      <c r="K362" s="98"/>
      <c r="L362" s="99" t="e">
        <f t="shared" si="5"/>
        <v>#N/A</v>
      </c>
    </row>
    <row r="363" spans="1:12" x14ac:dyDescent="0.25">
      <c r="A363" s="101">
        <v>202120</v>
      </c>
      <c r="B363" s="98" t="s">
        <v>1350</v>
      </c>
      <c r="C363" s="98" t="s">
        <v>1351</v>
      </c>
      <c r="D363" s="98" t="s">
        <v>1352</v>
      </c>
      <c r="E363" s="98" t="s">
        <v>1065</v>
      </c>
      <c r="F363" s="98" t="s">
        <v>1066</v>
      </c>
      <c r="G363" s="98" t="s">
        <v>1255</v>
      </c>
      <c r="H363" s="98" t="s">
        <v>1256</v>
      </c>
      <c r="I363" s="98" t="s">
        <v>1349</v>
      </c>
      <c r="J363" s="98" t="s">
        <v>1334</v>
      </c>
      <c r="K363" s="98" t="s">
        <v>557</v>
      </c>
      <c r="L363" s="99" t="e">
        <f t="shared" si="5"/>
        <v>#N/A</v>
      </c>
    </row>
    <row r="364" spans="1:12" x14ac:dyDescent="0.25">
      <c r="A364" s="101">
        <v>202120</v>
      </c>
      <c r="B364" s="98" t="s">
        <v>1350</v>
      </c>
      <c r="C364" s="98" t="s">
        <v>1353</v>
      </c>
      <c r="D364" s="98" t="s">
        <v>1354</v>
      </c>
      <c r="E364" s="98" t="s">
        <v>1065</v>
      </c>
      <c r="F364" s="98" t="s">
        <v>1066</v>
      </c>
      <c r="G364" s="98" t="s">
        <v>1255</v>
      </c>
      <c r="H364" s="98" t="s">
        <v>1256</v>
      </c>
      <c r="I364" s="98" t="s">
        <v>1349</v>
      </c>
      <c r="J364" s="98" t="s">
        <v>1334</v>
      </c>
      <c r="K364" s="98" t="s">
        <v>545</v>
      </c>
      <c r="L364" s="99" t="e">
        <f t="shared" si="5"/>
        <v>#N/A</v>
      </c>
    </row>
    <row r="365" spans="1:12" x14ac:dyDescent="0.25">
      <c r="A365" s="101">
        <v>202120</v>
      </c>
      <c r="B365" s="98" t="s">
        <v>1350</v>
      </c>
      <c r="C365" s="98" t="s">
        <v>1355</v>
      </c>
      <c r="D365" s="98" t="s">
        <v>1356</v>
      </c>
      <c r="E365" s="98" t="s">
        <v>1065</v>
      </c>
      <c r="F365" s="98" t="s">
        <v>1066</v>
      </c>
      <c r="G365" s="98" t="s">
        <v>1255</v>
      </c>
      <c r="H365" s="98" t="s">
        <v>1256</v>
      </c>
      <c r="I365" s="98" t="s">
        <v>1349</v>
      </c>
      <c r="J365" s="98" t="s">
        <v>1334</v>
      </c>
      <c r="K365" s="98" t="s">
        <v>545</v>
      </c>
      <c r="L365" s="99" t="e">
        <f t="shared" si="5"/>
        <v>#N/A</v>
      </c>
    </row>
    <row r="366" spans="1:12" x14ac:dyDescent="0.25">
      <c r="A366" s="101">
        <v>202120</v>
      </c>
      <c r="B366" s="98" t="s">
        <v>1350</v>
      </c>
      <c r="C366" s="98" t="s">
        <v>1357</v>
      </c>
      <c r="D366" s="98" t="s">
        <v>1358</v>
      </c>
      <c r="E366" s="98" t="s">
        <v>1065</v>
      </c>
      <c r="F366" s="98" t="s">
        <v>1066</v>
      </c>
      <c r="G366" s="98" t="s">
        <v>1255</v>
      </c>
      <c r="H366" s="98" t="s">
        <v>1256</v>
      </c>
      <c r="I366" s="98" t="s">
        <v>1349</v>
      </c>
      <c r="J366" s="98" t="s">
        <v>1334</v>
      </c>
      <c r="K366" s="98" t="s">
        <v>545</v>
      </c>
      <c r="L366" s="99" t="e">
        <f t="shared" si="5"/>
        <v>#N/A</v>
      </c>
    </row>
    <row r="367" spans="1:12" x14ac:dyDescent="0.25">
      <c r="A367" s="101">
        <v>202120</v>
      </c>
      <c r="B367" s="98" t="s">
        <v>1350</v>
      </c>
      <c r="C367" s="98" t="s">
        <v>1359</v>
      </c>
      <c r="D367" s="98" t="s">
        <v>1360</v>
      </c>
      <c r="E367" s="98" t="s">
        <v>1065</v>
      </c>
      <c r="F367" s="98" t="s">
        <v>1066</v>
      </c>
      <c r="G367" s="98" t="s">
        <v>1255</v>
      </c>
      <c r="H367" s="98" t="s">
        <v>1256</v>
      </c>
      <c r="I367" s="98" t="s">
        <v>1349</v>
      </c>
      <c r="J367" s="98" t="s">
        <v>1334</v>
      </c>
      <c r="K367" s="98" t="s">
        <v>545</v>
      </c>
      <c r="L367" s="99" t="e">
        <f t="shared" si="5"/>
        <v>#N/A</v>
      </c>
    </row>
    <row r="368" spans="1:12" x14ac:dyDescent="0.25">
      <c r="A368" s="101">
        <v>202120</v>
      </c>
      <c r="B368" s="98" t="s">
        <v>1350</v>
      </c>
      <c r="C368" s="98" t="s">
        <v>1361</v>
      </c>
      <c r="D368" s="98" t="s">
        <v>1362</v>
      </c>
      <c r="E368" s="98" t="s">
        <v>1065</v>
      </c>
      <c r="F368" s="98" t="s">
        <v>1066</v>
      </c>
      <c r="G368" s="98" t="s">
        <v>1255</v>
      </c>
      <c r="H368" s="98" t="s">
        <v>1256</v>
      </c>
      <c r="I368" s="98" t="s">
        <v>1349</v>
      </c>
      <c r="J368" s="98" t="s">
        <v>1334</v>
      </c>
      <c r="K368" s="98" t="s">
        <v>1159</v>
      </c>
      <c r="L368" s="99" t="e">
        <f t="shared" si="5"/>
        <v>#N/A</v>
      </c>
    </row>
    <row r="369" spans="1:12" x14ac:dyDescent="0.25">
      <c r="A369" s="101">
        <v>202120</v>
      </c>
      <c r="B369" s="98" t="s">
        <v>1350</v>
      </c>
      <c r="C369" s="98" t="s">
        <v>1363</v>
      </c>
      <c r="D369" s="98" t="s">
        <v>1364</v>
      </c>
      <c r="E369" s="98" t="s">
        <v>1065</v>
      </c>
      <c r="F369" s="98" t="s">
        <v>1066</v>
      </c>
      <c r="G369" s="98" t="s">
        <v>1255</v>
      </c>
      <c r="H369" s="98" t="s">
        <v>1256</v>
      </c>
      <c r="I369" s="98" t="s">
        <v>1349</v>
      </c>
      <c r="J369" s="98" t="s">
        <v>1334</v>
      </c>
      <c r="K369" s="98" t="s">
        <v>1159</v>
      </c>
      <c r="L369" s="99" t="e">
        <f t="shared" si="5"/>
        <v>#N/A</v>
      </c>
    </row>
    <row r="370" spans="1:12" x14ac:dyDescent="0.25">
      <c r="A370" s="101">
        <v>202120</v>
      </c>
      <c r="B370" s="98" t="s">
        <v>1350</v>
      </c>
      <c r="C370" s="98" t="s">
        <v>1365</v>
      </c>
      <c r="D370" s="98" t="s">
        <v>1366</v>
      </c>
      <c r="E370" s="98" t="s">
        <v>1065</v>
      </c>
      <c r="F370" s="98" t="s">
        <v>1066</v>
      </c>
      <c r="G370" s="98" t="s">
        <v>1255</v>
      </c>
      <c r="H370" s="98" t="s">
        <v>1256</v>
      </c>
      <c r="I370" s="98" t="s">
        <v>1349</v>
      </c>
      <c r="J370" s="98" t="s">
        <v>1334</v>
      </c>
      <c r="K370" s="98" t="s">
        <v>545</v>
      </c>
      <c r="L370" s="99" t="e">
        <f t="shared" si="5"/>
        <v>#N/A</v>
      </c>
    </row>
    <row r="371" spans="1:12" x14ac:dyDescent="0.25">
      <c r="A371" s="101">
        <v>202120</v>
      </c>
      <c r="B371" s="98" t="s">
        <v>1350</v>
      </c>
      <c r="C371" s="98" t="s">
        <v>1367</v>
      </c>
      <c r="D371" s="98" t="s">
        <v>1368</v>
      </c>
      <c r="E371" s="98" t="s">
        <v>1065</v>
      </c>
      <c r="F371" s="98" t="s">
        <v>1066</v>
      </c>
      <c r="G371" s="98" t="s">
        <v>1255</v>
      </c>
      <c r="H371" s="98" t="s">
        <v>1256</v>
      </c>
      <c r="I371" s="98" t="s">
        <v>1349</v>
      </c>
      <c r="J371" s="98" t="s">
        <v>1334</v>
      </c>
      <c r="K371" s="98" t="s">
        <v>545</v>
      </c>
      <c r="L371" s="99" t="e">
        <f t="shared" si="5"/>
        <v>#N/A</v>
      </c>
    </row>
    <row r="372" spans="1:12" x14ac:dyDescent="0.25">
      <c r="A372" s="101">
        <v>202120</v>
      </c>
      <c r="B372" s="98" t="s">
        <v>1350</v>
      </c>
      <c r="C372" s="98" t="s">
        <v>1369</v>
      </c>
      <c r="D372" s="98" t="s">
        <v>1336</v>
      </c>
      <c r="E372" s="98" t="s">
        <v>1065</v>
      </c>
      <c r="F372" s="98" t="s">
        <v>1066</v>
      </c>
      <c r="G372" s="98" t="s">
        <v>1255</v>
      </c>
      <c r="H372" s="98" t="s">
        <v>1256</v>
      </c>
      <c r="I372" s="98" t="s">
        <v>1349</v>
      </c>
      <c r="J372" s="98" t="s">
        <v>1334</v>
      </c>
      <c r="K372" s="98" t="s">
        <v>545</v>
      </c>
      <c r="L372" s="99" t="e">
        <f t="shared" si="5"/>
        <v>#N/A</v>
      </c>
    </row>
    <row r="373" spans="1:12" x14ac:dyDescent="0.25">
      <c r="A373" s="101">
        <v>202120</v>
      </c>
      <c r="B373" s="98" t="s">
        <v>1350</v>
      </c>
      <c r="C373" s="98" t="s">
        <v>1370</v>
      </c>
      <c r="D373" s="98" t="s">
        <v>1371</v>
      </c>
      <c r="E373" s="98" t="s">
        <v>1065</v>
      </c>
      <c r="F373" s="98" t="s">
        <v>1066</v>
      </c>
      <c r="G373" s="98" t="s">
        <v>1255</v>
      </c>
      <c r="H373" s="98" t="s">
        <v>1256</v>
      </c>
      <c r="I373" s="98" t="s">
        <v>1349</v>
      </c>
      <c r="J373" s="98" t="s">
        <v>1334</v>
      </c>
      <c r="K373" s="98" t="s">
        <v>545</v>
      </c>
      <c r="L373" s="99" t="e">
        <f t="shared" si="5"/>
        <v>#N/A</v>
      </c>
    </row>
    <row r="374" spans="1:12" x14ac:dyDescent="0.25">
      <c r="A374" s="101">
        <v>202120</v>
      </c>
      <c r="B374" s="98" t="s">
        <v>1350</v>
      </c>
      <c r="C374" s="98" t="s">
        <v>1372</v>
      </c>
      <c r="D374" s="98" t="s">
        <v>1373</v>
      </c>
      <c r="E374" s="98" t="s">
        <v>1065</v>
      </c>
      <c r="F374" s="98" t="s">
        <v>1066</v>
      </c>
      <c r="G374" s="98" t="s">
        <v>1255</v>
      </c>
      <c r="H374" s="98" t="s">
        <v>1256</v>
      </c>
      <c r="I374" s="98" t="s">
        <v>1349</v>
      </c>
      <c r="J374" s="98" t="s">
        <v>1334</v>
      </c>
      <c r="K374" s="98" t="s">
        <v>545</v>
      </c>
      <c r="L374" s="99" t="e">
        <f t="shared" si="5"/>
        <v>#N/A</v>
      </c>
    </row>
    <row r="375" spans="1:12" x14ac:dyDescent="0.25">
      <c r="A375" s="101">
        <v>202120</v>
      </c>
      <c r="B375" s="98" t="s">
        <v>1350</v>
      </c>
      <c r="C375" s="98" t="s">
        <v>1374</v>
      </c>
      <c r="D375" s="98" t="s">
        <v>1375</v>
      </c>
      <c r="E375" s="98" t="s">
        <v>1065</v>
      </c>
      <c r="F375" s="98" t="s">
        <v>1066</v>
      </c>
      <c r="G375" s="98" t="s">
        <v>1255</v>
      </c>
      <c r="H375" s="98" t="s">
        <v>1256</v>
      </c>
      <c r="I375" s="98" t="s">
        <v>1349</v>
      </c>
      <c r="J375" s="98" t="s">
        <v>1334</v>
      </c>
      <c r="K375" s="98" t="s">
        <v>545</v>
      </c>
      <c r="L375" s="99" t="e">
        <f t="shared" si="5"/>
        <v>#N/A</v>
      </c>
    </row>
    <row r="376" spans="1:12" x14ac:dyDescent="0.25">
      <c r="A376" s="101" t="s">
        <v>1376</v>
      </c>
      <c r="B376" s="98" t="s">
        <v>1350</v>
      </c>
      <c r="C376" s="98"/>
      <c r="D376" s="98"/>
      <c r="E376" s="98" t="s">
        <v>1065</v>
      </c>
      <c r="F376" s="98" t="s">
        <v>1066</v>
      </c>
      <c r="G376" s="98" t="s">
        <v>1255</v>
      </c>
      <c r="H376" s="98" t="s">
        <v>1256</v>
      </c>
      <c r="I376" s="98" t="s">
        <v>1349</v>
      </c>
      <c r="J376" s="98" t="s">
        <v>1377</v>
      </c>
      <c r="K376" s="98"/>
      <c r="L376" s="99" t="e">
        <f t="shared" si="5"/>
        <v>#N/A</v>
      </c>
    </row>
    <row r="377" spans="1:12" x14ac:dyDescent="0.25">
      <c r="A377" s="101">
        <v>202210</v>
      </c>
      <c r="B377" s="98" t="s">
        <v>1350</v>
      </c>
      <c r="C377" s="98" t="s">
        <v>1379</v>
      </c>
      <c r="D377" s="98" t="s">
        <v>1380</v>
      </c>
      <c r="E377" s="98" t="s">
        <v>1065</v>
      </c>
      <c r="F377" s="98" t="s">
        <v>1066</v>
      </c>
      <c r="G377" s="98" t="s">
        <v>1255</v>
      </c>
      <c r="H377" s="98" t="s">
        <v>1256</v>
      </c>
      <c r="I377" s="98" t="s">
        <v>1349</v>
      </c>
      <c r="J377" s="98" t="s">
        <v>1378</v>
      </c>
      <c r="K377" s="98" t="s">
        <v>1001</v>
      </c>
      <c r="L377" s="99" t="e">
        <f t="shared" si="5"/>
        <v>#N/A</v>
      </c>
    </row>
    <row r="378" spans="1:12" x14ac:dyDescent="0.25">
      <c r="A378" s="101">
        <v>202230</v>
      </c>
      <c r="B378" s="98" t="s">
        <v>1350</v>
      </c>
      <c r="C378" s="98" t="s">
        <v>1381</v>
      </c>
      <c r="D378" s="98" t="s">
        <v>1350</v>
      </c>
      <c r="E378" s="98" t="s">
        <v>1065</v>
      </c>
      <c r="F378" s="98" t="s">
        <v>1066</v>
      </c>
      <c r="G378" s="98" t="s">
        <v>1255</v>
      </c>
      <c r="H378" s="98" t="s">
        <v>1256</v>
      </c>
      <c r="I378" s="98" t="s">
        <v>1349</v>
      </c>
      <c r="J378" s="98" t="s">
        <v>1350</v>
      </c>
      <c r="K378" s="98" t="s">
        <v>545</v>
      </c>
      <c r="L378" s="99" t="e">
        <f t="shared" si="5"/>
        <v>#N/A</v>
      </c>
    </row>
    <row r="379" spans="1:12" x14ac:dyDescent="0.25">
      <c r="A379" s="101">
        <v>202230</v>
      </c>
      <c r="B379" s="98" t="s">
        <v>1350</v>
      </c>
      <c r="C379" s="98" t="s">
        <v>1382</v>
      </c>
      <c r="D379" s="98" t="s">
        <v>1383</v>
      </c>
      <c r="E379" s="98" t="s">
        <v>1065</v>
      </c>
      <c r="F379" s="98" t="s">
        <v>1066</v>
      </c>
      <c r="G379" s="98" t="s">
        <v>1255</v>
      </c>
      <c r="H379" s="98" t="s">
        <v>1256</v>
      </c>
      <c r="I379" s="98" t="s">
        <v>1349</v>
      </c>
      <c r="J379" s="98" t="s">
        <v>1350</v>
      </c>
      <c r="K379" s="98" t="s">
        <v>545</v>
      </c>
      <c r="L379" s="99" t="e">
        <f t="shared" si="5"/>
        <v>#N/A</v>
      </c>
    </row>
    <row r="380" spans="1:12" x14ac:dyDescent="0.25">
      <c r="A380" s="101">
        <v>202230</v>
      </c>
      <c r="B380" s="98" t="s">
        <v>1350</v>
      </c>
      <c r="C380" s="98" t="s">
        <v>1384</v>
      </c>
      <c r="D380" s="98" t="s">
        <v>1385</v>
      </c>
      <c r="E380" s="98" t="s">
        <v>1065</v>
      </c>
      <c r="F380" s="98" t="s">
        <v>1066</v>
      </c>
      <c r="G380" s="98" t="s">
        <v>1255</v>
      </c>
      <c r="H380" s="98" t="s">
        <v>1256</v>
      </c>
      <c r="I380" s="98" t="s">
        <v>1349</v>
      </c>
      <c r="J380" s="98" t="s">
        <v>1350</v>
      </c>
      <c r="K380" s="98" t="s">
        <v>545</v>
      </c>
      <c r="L380" s="99" t="e">
        <f t="shared" si="5"/>
        <v>#N/A</v>
      </c>
    </row>
    <row r="381" spans="1:12" x14ac:dyDescent="0.25">
      <c r="A381" s="101">
        <v>202230</v>
      </c>
      <c r="B381" s="98" t="s">
        <v>1350</v>
      </c>
      <c r="C381" s="98" t="s">
        <v>1386</v>
      </c>
      <c r="D381" s="98" t="s">
        <v>1387</v>
      </c>
      <c r="E381" s="98" t="s">
        <v>1065</v>
      </c>
      <c r="F381" s="98" t="s">
        <v>1066</v>
      </c>
      <c r="G381" s="98" t="s">
        <v>1255</v>
      </c>
      <c r="H381" s="98" t="s">
        <v>1256</v>
      </c>
      <c r="I381" s="98" t="s">
        <v>1349</v>
      </c>
      <c r="J381" s="98" t="s">
        <v>1350</v>
      </c>
      <c r="K381" s="98" t="s">
        <v>545</v>
      </c>
      <c r="L381" s="99" t="e">
        <f t="shared" si="5"/>
        <v>#N/A</v>
      </c>
    </row>
    <row r="382" spans="1:12" x14ac:dyDescent="0.25">
      <c r="A382" s="101">
        <v>202230</v>
      </c>
      <c r="B382" s="98" t="s">
        <v>1350</v>
      </c>
      <c r="C382" s="98" t="s">
        <v>1388</v>
      </c>
      <c r="D382" s="98" t="s">
        <v>1389</v>
      </c>
      <c r="E382" s="98" t="s">
        <v>1065</v>
      </c>
      <c r="F382" s="98" t="s">
        <v>1066</v>
      </c>
      <c r="G382" s="98" t="s">
        <v>1255</v>
      </c>
      <c r="H382" s="98" t="s">
        <v>1256</v>
      </c>
      <c r="I382" s="98" t="s">
        <v>1349</v>
      </c>
      <c r="J382" s="98" t="s">
        <v>1350</v>
      </c>
      <c r="K382" s="98" t="s">
        <v>545</v>
      </c>
      <c r="L382" s="99" t="e">
        <f t="shared" si="5"/>
        <v>#N/A</v>
      </c>
    </row>
    <row r="383" spans="1:12" x14ac:dyDescent="0.25">
      <c r="A383" s="101">
        <v>202700</v>
      </c>
      <c r="B383" s="98" t="s">
        <v>1350</v>
      </c>
      <c r="C383" s="98" t="s">
        <v>1391</v>
      </c>
      <c r="D383" s="98" t="s">
        <v>1390</v>
      </c>
      <c r="E383" s="98" t="s">
        <v>1065</v>
      </c>
      <c r="F383" s="98" t="s">
        <v>1066</v>
      </c>
      <c r="G383" s="98" t="s">
        <v>1255</v>
      </c>
      <c r="H383" s="98" t="s">
        <v>1256</v>
      </c>
      <c r="I383" s="98" t="s">
        <v>1349</v>
      </c>
      <c r="J383" s="98" t="s">
        <v>1390</v>
      </c>
      <c r="K383" s="98" t="s">
        <v>557</v>
      </c>
      <c r="L383" s="99" t="e">
        <f t="shared" si="5"/>
        <v>#N/A</v>
      </c>
    </row>
    <row r="384" spans="1:12" x14ac:dyDescent="0.25">
      <c r="A384" s="101">
        <v>202700</v>
      </c>
      <c r="B384" s="98" t="s">
        <v>1350</v>
      </c>
      <c r="C384" s="98" t="s">
        <v>1392</v>
      </c>
      <c r="D384" s="98" t="s">
        <v>1390</v>
      </c>
      <c r="E384" s="98" t="s">
        <v>1065</v>
      </c>
      <c r="F384" s="98" t="s">
        <v>1066</v>
      </c>
      <c r="G384" s="98" t="s">
        <v>1255</v>
      </c>
      <c r="H384" s="98" t="s">
        <v>1256</v>
      </c>
      <c r="I384" s="98" t="s">
        <v>1349</v>
      </c>
      <c r="J384" s="98" t="s">
        <v>1390</v>
      </c>
      <c r="K384" s="98" t="s">
        <v>545</v>
      </c>
      <c r="L384" s="99" t="e">
        <f t="shared" si="5"/>
        <v>#N/A</v>
      </c>
    </row>
    <row r="385" spans="1:12" x14ac:dyDescent="0.25">
      <c r="A385" s="101">
        <v>202700</v>
      </c>
      <c r="B385" s="98" t="s">
        <v>1350</v>
      </c>
      <c r="C385" s="98" t="s">
        <v>1393</v>
      </c>
      <c r="D385" s="98" t="s">
        <v>1394</v>
      </c>
      <c r="E385" s="98" t="s">
        <v>1065</v>
      </c>
      <c r="F385" s="98" t="s">
        <v>1066</v>
      </c>
      <c r="G385" s="98" t="s">
        <v>1255</v>
      </c>
      <c r="H385" s="98" t="s">
        <v>1256</v>
      </c>
      <c r="I385" s="98" t="s">
        <v>1349</v>
      </c>
      <c r="J385" s="98" t="s">
        <v>1390</v>
      </c>
      <c r="K385" s="98" t="s">
        <v>545</v>
      </c>
      <c r="L385" s="99" t="e">
        <f t="shared" si="5"/>
        <v>#N/A</v>
      </c>
    </row>
    <row r="386" spans="1:12" x14ac:dyDescent="0.25">
      <c r="A386" s="101">
        <v>305000</v>
      </c>
      <c r="B386" s="98" t="s">
        <v>1396</v>
      </c>
      <c r="C386" s="98" t="s">
        <v>1397</v>
      </c>
      <c r="D386" s="98" t="s">
        <v>1396</v>
      </c>
      <c r="E386" s="98" t="s">
        <v>1065</v>
      </c>
      <c r="F386" s="98" t="s">
        <v>1066</v>
      </c>
      <c r="G386" s="98" t="s">
        <v>1255</v>
      </c>
      <c r="H386" s="98" t="s">
        <v>1256</v>
      </c>
      <c r="I386" s="98" t="s">
        <v>1395</v>
      </c>
      <c r="J386" s="98" t="s">
        <v>1396</v>
      </c>
      <c r="K386" s="98" t="s">
        <v>1001</v>
      </c>
      <c r="L386" s="99" t="e">
        <f t="shared" ref="L386:L449" si="6">VLOOKUP(H386,$N$2:$O$43,2,FALSE)</f>
        <v>#N/A</v>
      </c>
    </row>
    <row r="387" spans="1:12" x14ac:dyDescent="0.25">
      <c r="A387" s="101">
        <v>305000</v>
      </c>
      <c r="B387" s="98" t="s">
        <v>1396</v>
      </c>
      <c r="C387" s="98" t="s">
        <v>1398</v>
      </c>
      <c r="D387" s="98" t="s">
        <v>1399</v>
      </c>
      <c r="E387" s="98" t="s">
        <v>1065</v>
      </c>
      <c r="F387" s="98" t="s">
        <v>1066</v>
      </c>
      <c r="G387" s="98" t="s">
        <v>1255</v>
      </c>
      <c r="H387" s="98" t="s">
        <v>1256</v>
      </c>
      <c r="I387" s="98" t="s">
        <v>1395</v>
      </c>
      <c r="J387" s="98" t="s">
        <v>1396</v>
      </c>
      <c r="K387" s="98" t="s">
        <v>1001</v>
      </c>
      <c r="L387" s="99" t="e">
        <f t="shared" si="6"/>
        <v>#N/A</v>
      </c>
    </row>
    <row r="388" spans="1:12" x14ac:dyDescent="0.25">
      <c r="A388" s="101">
        <v>305000</v>
      </c>
      <c r="B388" s="98" t="s">
        <v>1396</v>
      </c>
      <c r="C388" s="98" t="s">
        <v>1400</v>
      </c>
      <c r="D388" s="98" t="s">
        <v>1401</v>
      </c>
      <c r="E388" s="98" t="s">
        <v>1065</v>
      </c>
      <c r="F388" s="98" t="s">
        <v>1066</v>
      </c>
      <c r="G388" s="98" t="s">
        <v>1255</v>
      </c>
      <c r="H388" s="98" t="s">
        <v>1256</v>
      </c>
      <c r="I388" s="98" t="s">
        <v>1395</v>
      </c>
      <c r="J388" s="98" t="s">
        <v>1396</v>
      </c>
      <c r="K388" s="98" t="s">
        <v>545</v>
      </c>
      <c r="L388" s="99" t="e">
        <f t="shared" si="6"/>
        <v>#N/A</v>
      </c>
    </row>
    <row r="389" spans="1:12" x14ac:dyDescent="0.25">
      <c r="A389" s="101">
        <v>305000</v>
      </c>
      <c r="B389" s="98" t="s">
        <v>1396</v>
      </c>
      <c r="C389" s="98" t="s">
        <v>1402</v>
      </c>
      <c r="D389" s="98" t="s">
        <v>1403</v>
      </c>
      <c r="E389" s="98" t="s">
        <v>1065</v>
      </c>
      <c r="F389" s="98" t="s">
        <v>1066</v>
      </c>
      <c r="G389" s="98" t="s">
        <v>1255</v>
      </c>
      <c r="H389" s="98" t="s">
        <v>1256</v>
      </c>
      <c r="I389" s="98" t="s">
        <v>1395</v>
      </c>
      <c r="J389" s="98" t="s">
        <v>1396</v>
      </c>
      <c r="K389" s="98" t="s">
        <v>545</v>
      </c>
      <c r="L389" s="99" t="e">
        <f t="shared" si="6"/>
        <v>#N/A</v>
      </c>
    </row>
    <row r="390" spans="1:12" x14ac:dyDescent="0.25">
      <c r="A390" s="101">
        <v>305000</v>
      </c>
      <c r="B390" s="98" t="s">
        <v>1396</v>
      </c>
      <c r="C390" s="98" t="s">
        <v>1404</v>
      </c>
      <c r="D390" s="98" t="s">
        <v>1405</v>
      </c>
      <c r="E390" s="98" t="s">
        <v>1065</v>
      </c>
      <c r="F390" s="98" t="s">
        <v>1066</v>
      </c>
      <c r="G390" s="98" t="s">
        <v>1255</v>
      </c>
      <c r="H390" s="98" t="s">
        <v>1256</v>
      </c>
      <c r="I390" s="98" t="s">
        <v>1395</v>
      </c>
      <c r="J390" s="98" t="s">
        <v>1396</v>
      </c>
      <c r="K390" s="98" t="s">
        <v>545</v>
      </c>
      <c r="L390" s="99" t="e">
        <f t="shared" si="6"/>
        <v>#N/A</v>
      </c>
    </row>
    <row r="391" spans="1:12" x14ac:dyDescent="0.25">
      <c r="A391" s="101">
        <v>305000</v>
      </c>
      <c r="B391" s="98" t="s">
        <v>1396</v>
      </c>
      <c r="C391" s="98" t="s">
        <v>1406</v>
      </c>
      <c r="D391" s="98" t="s">
        <v>1407</v>
      </c>
      <c r="E391" s="98" t="s">
        <v>1065</v>
      </c>
      <c r="F391" s="98" t="s">
        <v>1066</v>
      </c>
      <c r="G391" s="98" t="s">
        <v>1255</v>
      </c>
      <c r="H391" s="98" t="s">
        <v>1256</v>
      </c>
      <c r="I391" s="98" t="s">
        <v>1395</v>
      </c>
      <c r="J391" s="98" t="s">
        <v>1396</v>
      </c>
      <c r="K391" s="98" t="s">
        <v>587</v>
      </c>
      <c r="L391" s="99" t="e">
        <f t="shared" si="6"/>
        <v>#N/A</v>
      </c>
    </row>
    <row r="392" spans="1:12" x14ac:dyDescent="0.25">
      <c r="A392" s="101">
        <v>305000</v>
      </c>
      <c r="B392" s="98" t="s">
        <v>1396</v>
      </c>
      <c r="C392" s="98" t="s">
        <v>1408</v>
      </c>
      <c r="D392" s="98" t="s">
        <v>1409</v>
      </c>
      <c r="E392" s="98" t="s">
        <v>1065</v>
      </c>
      <c r="F392" s="98" t="s">
        <v>1066</v>
      </c>
      <c r="G392" s="98" t="s">
        <v>1255</v>
      </c>
      <c r="H392" s="98" t="s">
        <v>1256</v>
      </c>
      <c r="I392" s="98" t="s">
        <v>1395</v>
      </c>
      <c r="J392" s="98" t="s">
        <v>1396</v>
      </c>
      <c r="K392" s="98" t="s">
        <v>587</v>
      </c>
      <c r="L392" s="99" t="e">
        <f t="shared" si="6"/>
        <v>#N/A</v>
      </c>
    </row>
    <row r="393" spans="1:12" x14ac:dyDescent="0.25">
      <c r="A393" s="101">
        <v>305000</v>
      </c>
      <c r="B393" s="98" t="s">
        <v>1396</v>
      </c>
      <c r="C393" s="98" t="s">
        <v>1410</v>
      </c>
      <c r="D393" s="98" t="s">
        <v>1411</v>
      </c>
      <c r="E393" s="98" t="s">
        <v>1065</v>
      </c>
      <c r="F393" s="98" t="s">
        <v>1066</v>
      </c>
      <c r="G393" s="98" t="s">
        <v>1255</v>
      </c>
      <c r="H393" s="98" t="s">
        <v>1256</v>
      </c>
      <c r="I393" s="98" t="s">
        <v>1395</v>
      </c>
      <c r="J393" s="98" t="s">
        <v>1396</v>
      </c>
      <c r="K393" s="98" t="s">
        <v>587</v>
      </c>
      <c r="L393" s="99" t="e">
        <f t="shared" si="6"/>
        <v>#N/A</v>
      </c>
    </row>
    <row r="394" spans="1:12" x14ac:dyDescent="0.25">
      <c r="A394" s="101">
        <v>305000</v>
      </c>
      <c r="B394" s="98" t="s">
        <v>1396</v>
      </c>
      <c r="C394" s="98" t="s">
        <v>1412</v>
      </c>
      <c r="D394" s="98" t="s">
        <v>1413</v>
      </c>
      <c r="E394" s="98" t="s">
        <v>1065</v>
      </c>
      <c r="F394" s="98" t="s">
        <v>1066</v>
      </c>
      <c r="G394" s="98" t="s">
        <v>1255</v>
      </c>
      <c r="H394" s="98" t="s">
        <v>1256</v>
      </c>
      <c r="I394" s="98" t="s">
        <v>1395</v>
      </c>
      <c r="J394" s="98" t="s">
        <v>1396</v>
      </c>
      <c r="K394" s="98" t="s">
        <v>587</v>
      </c>
      <c r="L394" s="99" t="e">
        <f t="shared" si="6"/>
        <v>#N/A</v>
      </c>
    </row>
    <row r="395" spans="1:12" x14ac:dyDescent="0.25">
      <c r="A395" s="101">
        <v>305020</v>
      </c>
      <c r="B395" s="98" t="s">
        <v>1396</v>
      </c>
      <c r="C395" s="98"/>
      <c r="D395" s="98"/>
      <c r="E395" s="98" t="s">
        <v>1065</v>
      </c>
      <c r="F395" s="98" t="s">
        <v>1066</v>
      </c>
      <c r="G395" s="98" t="s">
        <v>1255</v>
      </c>
      <c r="H395" s="98" t="s">
        <v>1256</v>
      </c>
      <c r="I395" s="98" t="s">
        <v>1395</v>
      </c>
      <c r="J395" s="98" t="s">
        <v>1414</v>
      </c>
      <c r="K395" s="98"/>
      <c r="L395" s="99" t="e">
        <f t="shared" si="6"/>
        <v>#N/A</v>
      </c>
    </row>
    <row r="396" spans="1:12" x14ac:dyDescent="0.25">
      <c r="A396" s="101" t="s">
        <v>1415</v>
      </c>
      <c r="B396" s="98" t="s">
        <v>1396</v>
      </c>
      <c r="C396" s="98"/>
      <c r="D396" s="98"/>
      <c r="E396" s="98" t="s">
        <v>1065</v>
      </c>
      <c r="F396" s="98" t="s">
        <v>1066</v>
      </c>
      <c r="G396" s="98" t="s">
        <v>1255</v>
      </c>
      <c r="H396" s="98" t="s">
        <v>1256</v>
      </c>
      <c r="I396" s="98" t="s">
        <v>1395</v>
      </c>
      <c r="J396" s="98" t="s">
        <v>1416</v>
      </c>
      <c r="K396" s="98"/>
      <c r="L396" s="99" t="e">
        <f t="shared" si="6"/>
        <v>#N/A</v>
      </c>
    </row>
    <row r="397" spans="1:12" x14ac:dyDescent="0.25">
      <c r="A397" s="101" t="s">
        <v>1417</v>
      </c>
      <c r="B397" s="98" t="s">
        <v>1396</v>
      </c>
      <c r="C397" s="98"/>
      <c r="D397" s="98"/>
      <c r="E397" s="98" t="s">
        <v>1065</v>
      </c>
      <c r="F397" s="98" t="s">
        <v>1066</v>
      </c>
      <c r="G397" s="98" t="s">
        <v>1255</v>
      </c>
      <c r="H397" s="98" t="s">
        <v>1256</v>
      </c>
      <c r="I397" s="98" t="s">
        <v>1395</v>
      </c>
      <c r="J397" s="98" t="s">
        <v>1418</v>
      </c>
      <c r="K397" s="98"/>
      <c r="L397" s="99" t="e">
        <f t="shared" si="6"/>
        <v>#N/A</v>
      </c>
    </row>
    <row r="398" spans="1:12" x14ac:dyDescent="0.25">
      <c r="A398" s="101" t="s">
        <v>1419</v>
      </c>
      <c r="B398" s="98" t="s">
        <v>1396</v>
      </c>
      <c r="C398" s="98"/>
      <c r="D398" s="98"/>
      <c r="E398" s="98" t="s">
        <v>1065</v>
      </c>
      <c r="F398" s="98" t="s">
        <v>1066</v>
      </c>
      <c r="G398" s="98" t="s">
        <v>1255</v>
      </c>
      <c r="H398" s="98" t="s">
        <v>1256</v>
      </c>
      <c r="I398" s="98" t="s">
        <v>1395</v>
      </c>
      <c r="J398" s="98" t="s">
        <v>1420</v>
      </c>
      <c r="K398" s="98"/>
      <c r="L398" s="99" t="e">
        <f t="shared" si="6"/>
        <v>#N/A</v>
      </c>
    </row>
    <row r="399" spans="1:12" x14ac:dyDescent="0.25">
      <c r="A399" s="101" t="s">
        <v>1421</v>
      </c>
      <c r="B399" s="98" t="s">
        <v>1396</v>
      </c>
      <c r="C399" s="98"/>
      <c r="D399" s="98"/>
      <c r="E399" s="98" t="s">
        <v>1065</v>
      </c>
      <c r="F399" s="98" t="s">
        <v>1066</v>
      </c>
      <c r="G399" s="98" t="s">
        <v>1255</v>
      </c>
      <c r="H399" s="98" t="s">
        <v>1256</v>
      </c>
      <c r="I399" s="98" t="s">
        <v>1395</v>
      </c>
      <c r="J399" s="98" t="s">
        <v>1422</v>
      </c>
      <c r="K399" s="98"/>
      <c r="L399" s="99" t="e">
        <f t="shared" si="6"/>
        <v>#N/A</v>
      </c>
    </row>
    <row r="400" spans="1:12" x14ac:dyDescent="0.25">
      <c r="A400" s="101">
        <v>205000</v>
      </c>
      <c r="B400" s="98" t="s">
        <v>1426</v>
      </c>
      <c r="C400" s="98" t="s">
        <v>1428</v>
      </c>
      <c r="D400" s="98" t="s">
        <v>1429</v>
      </c>
      <c r="E400" s="98" t="s">
        <v>1065</v>
      </c>
      <c r="F400" s="98" t="s">
        <v>1066</v>
      </c>
      <c r="G400" s="98" t="s">
        <v>1423</v>
      </c>
      <c r="H400" s="98" t="s">
        <v>1424</v>
      </c>
      <c r="I400" s="98" t="s">
        <v>1425</v>
      </c>
      <c r="J400" s="98" t="s">
        <v>1427</v>
      </c>
      <c r="K400" s="98" t="s">
        <v>545</v>
      </c>
      <c r="L400" s="99" t="e">
        <f t="shared" si="6"/>
        <v>#N/A</v>
      </c>
    </row>
    <row r="401" spans="1:12" x14ac:dyDescent="0.25">
      <c r="A401" s="101">
        <v>205250</v>
      </c>
      <c r="B401" s="98" t="s">
        <v>1426</v>
      </c>
      <c r="C401" s="98" t="s">
        <v>1431</v>
      </c>
      <c r="D401" s="98" t="s">
        <v>1432</v>
      </c>
      <c r="E401" s="98" t="s">
        <v>1065</v>
      </c>
      <c r="F401" s="98" t="s">
        <v>1066</v>
      </c>
      <c r="G401" s="98" t="s">
        <v>1423</v>
      </c>
      <c r="H401" s="98" t="s">
        <v>1424</v>
      </c>
      <c r="I401" s="98" t="s">
        <v>1425</v>
      </c>
      <c r="J401" s="98" t="s">
        <v>1430</v>
      </c>
      <c r="K401" s="98" t="s">
        <v>557</v>
      </c>
      <c r="L401" s="99" t="e">
        <f t="shared" si="6"/>
        <v>#N/A</v>
      </c>
    </row>
    <row r="402" spans="1:12" x14ac:dyDescent="0.25">
      <c r="A402" s="101">
        <v>205250</v>
      </c>
      <c r="B402" s="98" t="s">
        <v>1426</v>
      </c>
      <c r="C402" s="98" t="s">
        <v>1433</v>
      </c>
      <c r="D402" s="98" t="s">
        <v>1434</v>
      </c>
      <c r="E402" s="98" t="s">
        <v>1065</v>
      </c>
      <c r="F402" s="98" t="s">
        <v>1066</v>
      </c>
      <c r="G402" s="98" t="s">
        <v>1423</v>
      </c>
      <c r="H402" s="98" t="s">
        <v>1424</v>
      </c>
      <c r="I402" s="98" t="s">
        <v>1425</v>
      </c>
      <c r="J402" s="98" t="s">
        <v>1430</v>
      </c>
      <c r="K402" s="98" t="s">
        <v>545</v>
      </c>
      <c r="L402" s="99" t="e">
        <f t="shared" si="6"/>
        <v>#N/A</v>
      </c>
    </row>
    <row r="403" spans="1:12" x14ac:dyDescent="0.25">
      <c r="A403" s="101">
        <v>205250</v>
      </c>
      <c r="B403" s="98" t="s">
        <v>1426</v>
      </c>
      <c r="C403" s="98" t="s">
        <v>1435</v>
      </c>
      <c r="D403" s="98" t="s">
        <v>1436</v>
      </c>
      <c r="E403" s="98" t="s">
        <v>1065</v>
      </c>
      <c r="F403" s="98" t="s">
        <v>1066</v>
      </c>
      <c r="G403" s="98" t="s">
        <v>1423</v>
      </c>
      <c r="H403" s="98" t="s">
        <v>1424</v>
      </c>
      <c r="I403" s="98" t="s">
        <v>1425</v>
      </c>
      <c r="J403" s="98" t="s">
        <v>1430</v>
      </c>
      <c r="K403" s="98" t="s">
        <v>545</v>
      </c>
      <c r="L403" s="99" t="e">
        <f t="shared" si="6"/>
        <v>#N/A</v>
      </c>
    </row>
    <row r="404" spans="1:12" x14ac:dyDescent="0.25">
      <c r="A404" s="101">
        <v>205250</v>
      </c>
      <c r="B404" s="98" t="s">
        <v>1426</v>
      </c>
      <c r="C404" s="98" t="s">
        <v>1437</v>
      </c>
      <c r="D404" s="98" t="s">
        <v>1438</v>
      </c>
      <c r="E404" s="98" t="s">
        <v>1065</v>
      </c>
      <c r="F404" s="98" t="s">
        <v>1066</v>
      </c>
      <c r="G404" s="98" t="s">
        <v>1423</v>
      </c>
      <c r="H404" s="98" t="s">
        <v>1424</v>
      </c>
      <c r="I404" s="98" t="s">
        <v>1425</v>
      </c>
      <c r="J404" s="98" t="s">
        <v>1430</v>
      </c>
      <c r="K404" s="98" t="s">
        <v>545</v>
      </c>
      <c r="L404" s="99" t="e">
        <f t="shared" si="6"/>
        <v>#N/A</v>
      </c>
    </row>
    <row r="405" spans="1:12" x14ac:dyDescent="0.25">
      <c r="A405" s="101">
        <v>205250</v>
      </c>
      <c r="B405" s="98" t="s">
        <v>1426</v>
      </c>
      <c r="C405" s="98" t="s">
        <v>1439</v>
      </c>
      <c r="D405" s="98" t="s">
        <v>1440</v>
      </c>
      <c r="E405" s="98" t="s">
        <v>1065</v>
      </c>
      <c r="F405" s="98" t="s">
        <v>1066</v>
      </c>
      <c r="G405" s="98" t="s">
        <v>1423</v>
      </c>
      <c r="H405" s="98" t="s">
        <v>1424</v>
      </c>
      <c r="I405" s="98" t="s">
        <v>1425</v>
      </c>
      <c r="J405" s="98" t="s">
        <v>1430</v>
      </c>
      <c r="K405" s="98" t="s">
        <v>545</v>
      </c>
      <c r="L405" s="99" t="e">
        <f t="shared" si="6"/>
        <v>#N/A</v>
      </c>
    </row>
    <row r="406" spans="1:12" x14ac:dyDescent="0.25">
      <c r="A406" s="101">
        <v>205250</v>
      </c>
      <c r="B406" s="98" t="s">
        <v>1426</v>
      </c>
      <c r="C406" s="98" t="s">
        <v>1441</v>
      </c>
      <c r="D406" s="98" t="s">
        <v>1442</v>
      </c>
      <c r="E406" s="98" t="s">
        <v>1065</v>
      </c>
      <c r="F406" s="98" t="s">
        <v>1066</v>
      </c>
      <c r="G406" s="98" t="s">
        <v>1423</v>
      </c>
      <c r="H406" s="98" t="s">
        <v>1424</v>
      </c>
      <c r="I406" s="98" t="s">
        <v>1425</v>
      </c>
      <c r="J406" s="98" t="s">
        <v>1430</v>
      </c>
      <c r="K406" s="98" t="s">
        <v>545</v>
      </c>
      <c r="L406" s="99" t="e">
        <f t="shared" si="6"/>
        <v>#N/A</v>
      </c>
    </row>
    <row r="407" spans="1:12" x14ac:dyDescent="0.25">
      <c r="A407" s="101">
        <v>205250</v>
      </c>
      <c r="B407" s="98" t="s">
        <v>1426</v>
      </c>
      <c r="C407" s="98" t="s">
        <v>1443</v>
      </c>
      <c r="D407" s="98" t="s">
        <v>1444</v>
      </c>
      <c r="E407" s="98" t="s">
        <v>1065</v>
      </c>
      <c r="F407" s="98" t="s">
        <v>1066</v>
      </c>
      <c r="G407" s="98" t="s">
        <v>1423</v>
      </c>
      <c r="H407" s="98" t="s">
        <v>1424</v>
      </c>
      <c r="I407" s="98" t="s">
        <v>1425</v>
      </c>
      <c r="J407" s="98" t="s">
        <v>1430</v>
      </c>
      <c r="K407" s="98" t="s">
        <v>545</v>
      </c>
      <c r="L407" s="99" t="e">
        <f t="shared" si="6"/>
        <v>#N/A</v>
      </c>
    </row>
    <row r="408" spans="1:12" x14ac:dyDescent="0.25">
      <c r="A408" s="101">
        <v>205250</v>
      </c>
      <c r="B408" s="98" t="s">
        <v>1426</v>
      </c>
      <c r="C408" s="98" t="s">
        <v>1445</v>
      </c>
      <c r="D408" s="98" t="s">
        <v>1446</v>
      </c>
      <c r="E408" s="98" t="s">
        <v>1065</v>
      </c>
      <c r="F408" s="98" t="s">
        <v>1066</v>
      </c>
      <c r="G408" s="98" t="s">
        <v>1423</v>
      </c>
      <c r="H408" s="98" t="s">
        <v>1424</v>
      </c>
      <c r="I408" s="98" t="s">
        <v>1425</v>
      </c>
      <c r="J408" s="98" t="s">
        <v>1430</v>
      </c>
      <c r="K408" s="98" t="s">
        <v>545</v>
      </c>
      <c r="L408" s="99" t="e">
        <f t="shared" si="6"/>
        <v>#N/A</v>
      </c>
    </row>
    <row r="409" spans="1:12" x14ac:dyDescent="0.25">
      <c r="A409" s="101">
        <v>205250</v>
      </c>
      <c r="B409" s="98" t="s">
        <v>1426</v>
      </c>
      <c r="C409" s="98" t="s">
        <v>1447</v>
      </c>
      <c r="D409" s="98" t="s">
        <v>1448</v>
      </c>
      <c r="E409" s="98" t="s">
        <v>1065</v>
      </c>
      <c r="F409" s="98" t="s">
        <v>1066</v>
      </c>
      <c r="G409" s="98" t="s">
        <v>1423</v>
      </c>
      <c r="H409" s="98" t="s">
        <v>1424</v>
      </c>
      <c r="I409" s="98" t="s">
        <v>1425</v>
      </c>
      <c r="J409" s="98" t="s">
        <v>1430</v>
      </c>
      <c r="K409" s="98" t="s">
        <v>604</v>
      </c>
      <c r="L409" s="99" t="e">
        <f t="shared" si="6"/>
        <v>#N/A</v>
      </c>
    </row>
    <row r="410" spans="1:12" x14ac:dyDescent="0.25">
      <c r="A410" s="101">
        <v>210000</v>
      </c>
      <c r="B410" s="98" t="s">
        <v>1450</v>
      </c>
      <c r="C410" s="98" t="s">
        <v>1452</v>
      </c>
      <c r="D410" s="98" t="s">
        <v>1453</v>
      </c>
      <c r="E410" s="98" t="s">
        <v>1065</v>
      </c>
      <c r="F410" s="98" t="s">
        <v>1066</v>
      </c>
      <c r="G410" s="98" t="s">
        <v>1449</v>
      </c>
      <c r="H410" s="98" t="s">
        <v>1450</v>
      </c>
      <c r="I410" s="98" t="s">
        <v>1451</v>
      </c>
      <c r="J410" s="98" t="s">
        <v>1450</v>
      </c>
      <c r="K410" s="98" t="s">
        <v>545</v>
      </c>
      <c r="L410" s="99" t="e">
        <f t="shared" si="6"/>
        <v>#N/A</v>
      </c>
    </row>
    <row r="411" spans="1:12" x14ac:dyDescent="0.25">
      <c r="A411" s="101">
        <v>210000</v>
      </c>
      <c r="B411" s="98" t="s">
        <v>1450</v>
      </c>
      <c r="C411" s="98" t="s">
        <v>1454</v>
      </c>
      <c r="D411" s="98" t="s">
        <v>1455</v>
      </c>
      <c r="E411" s="98" t="s">
        <v>1065</v>
      </c>
      <c r="F411" s="98" t="s">
        <v>1066</v>
      </c>
      <c r="G411" s="98" t="s">
        <v>1449</v>
      </c>
      <c r="H411" s="98" t="s">
        <v>1450</v>
      </c>
      <c r="I411" s="98" t="s">
        <v>1451</v>
      </c>
      <c r="J411" s="98" t="s">
        <v>1450</v>
      </c>
      <c r="K411" s="98" t="s">
        <v>1001</v>
      </c>
      <c r="L411" s="99" t="e">
        <f t="shared" si="6"/>
        <v>#N/A</v>
      </c>
    </row>
    <row r="412" spans="1:12" x14ac:dyDescent="0.25">
      <c r="A412" s="101" t="s">
        <v>1456</v>
      </c>
      <c r="B412" s="98" t="s">
        <v>1450</v>
      </c>
      <c r="C412" s="98"/>
      <c r="D412" s="98"/>
      <c r="E412" s="98" t="s">
        <v>1065</v>
      </c>
      <c r="F412" s="98" t="s">
        <v>1066</v>
      </c>
      <c r="G412" s="98" t="s">
        <v>1449</v>
      </c>
      <c r="H412" s="98" t="s">
        <v>1450</v>
      </c>
      <c r="I412" s="98" t="s">
        <v>1451</v>
      </c>
      <c r="J412" s="98" t="s">
        <v>1457</v>
      </c>
      <c r="K412" s="98"/>
      <c r="L412" s="99" t="e">
        <f t="shared" si="6"/>
        <v>#N/A</v>
      </c>
    </row>
    <row r="413" spans="1:12" x14ac:dyDescent="0.25">
      <c r="A413" s="101" t="s">
        <v>1458</v>
      </c>
      <c r="B413" s="98" t="s">
        <v>1450</v>
      </c>
      <c r="C413" s="98"/>
      <c r="D413" s="98"/>
      <c r="E413" s="98" t="s">
        <v>1065</v>
      </c>
      <c r="F413" s="98" t="s">
        <v>1066</v>
      </c>
      <c r="G413" s="98" t="s">
        <v>1449</v>
      </c>
      <c r="H413" s="98" t="s">
        <v>1450</v>
      </c>
      <c r="I413" s="98" t="s">
        <v>1451</v>
      </c>
      <c r="J413" s="98" t="s">
        <v>1459</v>
      </c>
      <c r="K413" s="98"/>
      <c r="L413" s="99" t="e">
        <f t="shared" si="6"/>
        <v>#N/A</v>
      </c>
    </row>
    <row r="414" spans="1:12" x14ac:dyDescent="0.25">
      <c r="A414" s="101" t="s">
        <v>1460</v>
      </c>
      <c r="B414" s="98" t="s">
        <v>1450</v>
      </c>
      <c r="C414" s="98"/>
      <c r="D414" s="98"/>
      <c r="E414" s="98" t="s">
        <v>1065</v>
      </c>
      <c r="F414" s="98" t="s">
        <v>1066</v>
      </c>
      <c r="G414" s="98" t="s">
        <v>1449</v>
      </c>
      <c r="H414" s="98" t="s">
        <v>1450</v>
      </c>
      <c r="I414" s="98" t="s">
        <v>1451</v>
      </c>
      <c r="J414" s="98" t="s">
        <v>1461</v>
      </c>
      <c r="K414" s="98"/>
      <c r="L414" s="99" t="e">
        <f t="shared" si="6"/>
        <v>#N/A</v>
      </c>
    </row>
    <row r="415" spans="1:12" x14ac:dyDescent="0.25">
      <c r="A415" s="101" t="s">
        <v>1462</v>
      </c>
      <c r="B415" s="98" t="s">
        <v>1450</v>
      </c>
      <c r="C415" s="98"/>
      <c r="D415" s="98"/>
      <c r="E415" s="98" t="s">
        <v>1065</v>
      </c>
      <c r="F415" s="98" t="s">
        <v>1066</v>
      </c>
      <c r="G415" s="98" t="s">
        <v>1449</v>
      </c>
      <c r="H415" s="98" t="s">
        <v>1450</v>
      </c>
      <c r="I415" s="98" t="s">
        <v>1451</v>
      </c>
      <c r="J415" s="98" t="s">
        <v>1463</v>
      </c>
      <c r="K415" s="98"/>
      <c r="L415" s="99" t="e">
        <f t="shared" si="6"/>
        <v>#N/A</v>
      </c>
    </row>
    <row r="416" spans="1:12" x14ac:dyDescent="0.25">
      <c r="A416" s="101">
        <v>212100</v>
      </c>
      <c r="B416" s="98" t="s">
        <v>1467</v>
      </c>
      <c r="C416" s="98"/>
      <c r="D416" s="98"/>
      <c r="E416" s="98" t="s">
        <v>1065</v>
      </c>
      <c r="F416" s="98" t="s">
        <v>1066</v>
      </c>
      <c r="G416" s="98" t="s">
        <v>1464</v>
      </c>
      <c r="H416" s="98" t="s">
        <v>1465</v>
      </c>
      <c r="I416" s="98" t="s">
        <v>1466</v>
      </c>
      <c r="J416" s="98" t="s">
        <v>1467</v>
      </c>
      <c r="K416" s="98"/>
      <c r="L416" s="99" t="e">
        <f t="shared" si="6"/>
        <v>#N/A</v>
      </c>
    </row>
    <row r="417" spans="1:12" x14ac:dyDescent="0.25">
      <c r="A417" s="101">
        <v>201241</v>
      </c>
      <c r="B417" s="98" t="s">
        <v>1469</v>
      </c>
      <c r="C417" s="98" t="s">
        <v>1472</v>
      </c>
      <c r="D417" s="98" t="s">
        <v>1473</v>
      </c>
      <c r="E417" s="98" t="s">
        <v>1065</v>
      </c>
      <c r="F417" s="98" t="s">
        <v>1066</v>
      </c>
      <c r="G417" s="98" t="s">
        <v>1468</v>
      </c>
      <c r="H417" s="98" t="s">
        <v>1469</v>
      </c>
      <c r="I417" s="98" t="s">
        <v>1470</v>
      </c>
      <c r="J417" s="98" t="s">
        <v>1471</v>
      </c>
      <c r="K417" s="98" t="s">
        <v>884</v>
      </c>
      <c r="L417" s="99" t="e">
        <f t="shared" si="6"/>
        <v>#N/A</v>
      </c>
    </row>
    <row r="418" spans="1:12" x14ac:dyDescent="0.25">
      <c r="A418" s="101">
        <v>201241</v>
      </c>
      <c r="B418" s="98" t="s">
        <v>1469</v>
      </c>
      <c r="C418" s="98" t="s">
        <v>1474</v>
      </c>
      <c r="D418" s="98" t="s">
        <v>1475</v>
      </c>
      <c r="E418" s="98" t="s">
        <v>1065</v>
      </c>
      <c r="F418" s="98" t="s">
        <v>1066</v>
      </c>
      <c r="G418" s="98" t="s">
        <v>1468</v>
      </c>
      <c r="H418" s="98" t="s">
        <v>1469</v>
      </c>
      <c r="I418" s="98" t="s">
        <v>1470</v>
      </c>
      <c r="J418" s="98" t="s">
        <v>1471</v>
      </c>
      <c r="K418" s="98" t="s">
        <v>884</v>
      </c>
      <c r="L418" s="99" t="e">
        <f t="shared" si="6"/>
        <v>#N/A</v>
      </c>
    </row>
    <row r="419" spans="1:12" x14ac:dyDescent="0.25">
      <c r="A419" s="101">
        <v>201241</v>
      </c>
      <c r="B419" s="98" t="s">
        <v>1469</v>
      </c>
      <c r="C419" s="98" t="s">
        <v>1476</v>
      </c>
      <c r="D419" s="98" t="s">
        <v>1477</v>
      </c>
      <c r="E419" s="98" t="s">
        <v>1065</v>
      </c>
      <c r="F419" s="98" t="s">
        <v>1066</v>
      </c>
      <c r="G419" s="98" t="s">
        <v>1468</v>
      </c>
      <c r="H419" s="98" t="s">
        <v>1469</v>
      </c>
      <c r="I419" s="98" t="s">
        <v>1470</v>
      </c>
      <c r="J419" s="98" t="s">
        <v>1471</v>
      </c>
      <c r="K419" s="98" t="s">
        <v>884</v>
      </c>
      <c r="L419" s="99" t="e">
        <f t="shared" si="6"/>
        <v>#N/A</v>
      </c>
    </row>
    <row r="420" spans="1:12" x14ac:dyDescent="0.25">
      <c r="A420" s="101">
        <v>201241</v>
      </c>
      <c r="B420" s="98" t="s">
        <v>1469</v>
      </c>
      <c r="C420" s="98" t="s">
        <v>1478</v>
      </c>
      <c r="D420" s="98" t="s">
        <v>1479</v>
      </c>
      <c r="E420" s="98" t="s">
        <v>1065</v>
      </c>
      <c r="F420" s="98" t="s">
        <v>1066</v>
      </c>
      <c r="G420" s="98" t="s">
        <v>1468</v>
      </c>
      <c r="H420" s="98" t="s">
        <v>1469</v>
      </c>
      <c r="I420" s="98" t="s">
        <v>1470</v>
      </c>
      <c r="J420" s="98" t="s">
        <v>1471</v>
      </c>
      <c r="K420" s="98" t="s">
        <v>884</v>
      </c>
      <c r="L420" s="99" t="e">
        <f t="shared" si="6"/>
        <v>#N/A</v>
      </c>
    </row>
    <row r="421" spans="1:12" x14ac:dyDescent="0.25">
      <c r="A421" s="101">
        <v>201241</v>
      </c>
      <c r="B421" s="98" t="s">
        <v>1469</v>
      </c>
      <c r="C421" s="98" t="s">
        <v>1480</v>
      </c>
      <c r="D421" s="98" t="s">
        <v>1481</v>
      </c>
      <c r="E421" s="98" t="s">
        <v>1065</v>
      </c>
      <c r="F421" s="98" t="s">
        <v>1066</v>
      </c>
      <c r="G421" s="98" t="s">
        <v>1468</v>
      </c>
      <c r="H421" s="98" t="s">
        <v>1469</v>
      </c>
      <c r="I421" s="98" t="s">
        <v>1470</v>
      </c>
      <c r="J421" s="98" t="s">
        <v>1471</v>
      </c>
      <c r="K421" s="98" t="s">
        <v>884</v>
      </c>
      <c r="L421" s="99" t="e">
        <f t="shared" si="6"/>
        <v>#N/A</v>
      </c>
    </row>
    <row r="422" spans="1:12" x14ac:dyDescent="0.25">
      <c r="A422" s="101">
        <v>201241</v>
      </c>
      <c r="B422" s="98" t="s">
        <v>1469</v>
      </c>
      <c r="C422" s="98" t="s">
        <v>1482</v>
      </c>
      <c r="D422" s="98" t="s">
        <v>1483</v>
      </c>
      <c r="E422" s="98" t="s">
        <v>1065</v>
      </c>
      <c r="F422" s="98" t="s">
        <v>1066</v>
      </c>
      <c r="G422" s="98" t="s">
        <v>1468</v>
      </c>
      <c r="H422" s="98" t="s">
        <v>1469</v>
      </c>
      <c r="I422" s="98" t="s">
        <v>1470</v>
      </c>
      <c r="J422" s="98" t="s">
        <v>1471</v>
      </c>
      <c r="K422" s="98" t="s">
        <v>884</v>
      </c>
      <c r="L422" s="99" t="e">
        <f t="shared" si="6"/>
        <v>#N/A</v>
      </c>
    </row>
    <row r="423" spans="1:12" x14ac:dyDescent="0.25">
      <c r="A423" s="101">
        <v>201241</v>
      </c>
      <c r="B423" s="98" t="s">
        <v>1469</v>
      </c>
      <c r="C423" s="98" t="s">
        <v>1484</v>
      </c>
      <c r="D423" s="98" t="s">
        <v>1485</v>
      </c>
      <c r="E423" s="98" t="s">
        <v>1065</v>
      </c>
      <c r="F423" s="98" t="s">
        <v>1066</v>
      </c>
      <c r="G423" s="98" t="s">
        <v>1468</v>
      </c>
      <c r="H423" s="98" t="s">
        <v>1469</v>
      </c>
      <c r="I423" s="98" t="s">
        <v>1470</v>
      </c>
      <c r="J423" s="98" t="s">
        <v>1471</v>
      </c>
      <c r="K423" s="98" t="s">
        <v>884</v>
      </c>
      <c r="L423" s="99" t="e">
        <f t="shared" si="6"/>
        <v>#N/A</v>
      </c>
    </row>
    <row r="424" spans="1:12" x14ac:dyDescent="0.25">
      <c r="A424" s="101">
        <v>201241</v>
      </c>
      <c r="B424" s="98" t="s">
        <v>1469</v>
      </c>
      <c r="C424" s="98" t="s">
        <v>1486</v>
      </c>
      <c r="D424" s="98" t="s">
        <v>1487</v>
      </c>
      <c r="E424" s="98" t="s">
        <v>1065</v>
      </c>
      <c r="F424" s="98" t="s">
        <v>1066</v>
      </c>
      <c r="G424" s="98" t="s">
        <v>1468</v>
      </c>
      <c r="H424" s="98" t="s">
        <v>1469</v>
      </c>
      <c r="I424" s="98" t="s">
        <v>1470</v>
      </c>
      <c r="J424" s="98" t="s">
        <v>1471</v>
      </c>
      <c r="K424" s="98" t="s">
        <v>884</v>
      </c>
      <c r="L424" s="99" t="e">
        <f t="shared" si="6"/>
        <v>#N/A</v>
      </c>
    </row>
    <row r="425" spans="1:12" x14ac:dyDescent="0.25">
      <c r="A425" s="101">
        <v>201241</v>
      </c>
      <c r="B425" s="98" t="s">
        <v>1469</v>
      </c>
      <c r="C425" s="98" t="s">
        <v>1488</v>
      </c>
      <c r="D425" s="98" t="s">
        <v>1489</v>
      </c>
      <c r="E425" s="98" t="s">
        <v>1065</v>
      </c>
      <c r="F425" s="98" t="s">
        <v>1066</v>
      </c>
      <c r="G425" s="98" t="s">
        <v>1468</v>
      </c>
      <c r="H425" s="98" t="s">
        <v>1469</v>
      </c>
      <c r="I425" s="98" t="s">
        <v>1470</v>
      </c>
      <c r="J425" s="98" t="s">
        <v>1471</v>
      </c>
      <c r="K425" s="98" t="s">
        <v>884</v>
      </c>
      <c r="L425" s="99" t="e">
        <f t="shared" si="6"/>
        <v>#N/A</v>
      </c>
    </row>
    <row r="426" spans="1:12" x14ac:dyDescent="0.25">
      <c r="A426" s="101">
        <v>201241</v>
      </c>
      <c r="B426" s="98" t="s">
        <v>1469</v>
      </c>
      <c r="C426" s="98" t="s">
        <v>1490</v>
      </c>
      <c r="D426" s="98" t="s">
        <v>1491</v>
      </c>
      <c r="E426" s="98" t="s">
        <v>1065</v>
      </c>
      <c r="F426" s="98" t="s">
        <v>1066</v>
      </c>
      <c r="G426" s="98" t="s">
        <v>1468</v>
      </c>
      <c r="H426" s="98" t="s">
        <v>1469</v>
      </c>
      <c r="I426" s="98" t="s">
        <v>1470</v>
      </c>
      <c r="J426" s="98" t="s">
        <v>1471</v>
      </c>
      <c r="K426" s="98" t="s">
        <v>884</v>
      </c>
      <c r="L426" s="99" t="e">
        <f t="shared" si="6"/>
        <v>#N/A</v>
      </c>
    </row>
    <row r="427" spans="1:12" x14ac:dyDescent="0.25">
      <c r="A427" s="101">
        <v>201241</v>
      </c>
      <c r="B427" s="98" t="s">
        <v>1469</v>
      </c>
      <c r="C427" s="98" t="s">
        <v>1492</v>
      </c>
      <c r="D427" s="98" t="s">
        <v>1493</v>
      </c>
      <c r="E427" s="98" t="s">
        <v>1065</v>
      </c>
      <c r="F427" s="98" t="s">
        <v>1066</v>
      </c>
      <c r="G427" s="98" t="s">
        <v>1468</v>
      </c>
      <c r="H427" s="98" t="s">
        <v>1469</v>
      </c>
      <c r="I427" s="98" t="s">
        <v>1470</v>
      </c>
      <c r="J427" s="98" t="s">
        <v>1471</v>
      </c>
      <c r="K427" s="98" t="s">
        <v>884</v>
      </c>
      <c r="L427" s="99" t="e">
        <f t="shared" si="6"/>
        <v>#N/A</v>
      </c>
    </row>
    <row r="428" spans="1:12" x14ac:dyDescent="0.25">
      <c r="A428" s="101">
        <v>201241</v>
      </c>
      <c r="B428" s="98" t="s">
        <v>1469</v>
      </c>
      <c r="C428" s="98" t="s">
        <v>1494</v>
      </c>
      <c r="D428" s="98" t="s">
        <v>1495</v>
      </c>
      <c r="E428" s="98" t="s">
        <v>1065</v>
      </c>
      <c r="F428" s="98" t="s">
        <v>1066</v>
      </c>
      <c r="G428" s="98" t="s">
        <v>1468</v>
      </c>
      <c r="H428" s="98" t="s">
        <v>1469</v>
      </c>
      <c r="I428" s="98" t="s">
        <v>1470</v>
      </c>
      <c r="J428" s="98" t="s">
        <v>1471</v>
      </c>
      <c r="K428" s="98" t="s">
        <v>884</v>
      </c>
      <c r="L428" s="99" t="e">
        <f t="shared" si="6"/>
        <v>#N/A</v>
      </c>
    </row>
    <row r="429" spans="1:12" x14ac:dyDescent="0.25">
      <c r="A429" s="101">
        <v>201241</v>
      </c>
      <c r="B429" s="98" t="s">
        <v>1469</v>
      </c>
      <c r="C429" s="98" t="s">
        <v>1496</v>
      </c>
      <c r="D429" s="98" t="s">
        <v>1497</v>
      </c>
      <c r="E429" s="98" t="s">
        <v>1065</v>
      </c>
      <c r="F429" s="98" t="s">
        <v>1066</v>
      </c>
      <c r="G429" s="98" t="s">
        <v>1468</v>
      </c>
      <c r="H429" s="98" t="s">
        <v>1469</v>
      </c>
      <c r="I429" s="98" t="s">
        <v>1470</v>
      </c>
      <c r="J429" s="98" t="s">
        <v>1471</v>
      </c>
      <c r="K429" s="98" t="s">
        <v>884</v>
      </c>
      <c r="L429" s="99" t="e">
        <f t="shared" si="6"/>
        <v>#N/A</v>
      </c>
    </row>
    <row r="430" spans="1:12" x14ac:dyDescent="0.25">
      <c r="A430" s="101">
        <v>201241</v>
      </c>
      <c r="B430" s="98" t="s">
        <v>1469</v>
      </c>
      <c r="C430" s="98" t="s">
        <v>1498</v>
      </c>
      <c r="D430" s="98" t="s">
        <v>1499</v>
      </c>
      <c r="E430" s="98" t="s">
        <v>1065</v>
      </c>
      <c r="F430" s="98" t="s">
        <v>1066</v>
      </c>
      <c r="G430" s="98" t="s">
        <v>1468</v>
      </c>
      <c r="H430" s="98" t="s">
        <v>1469</v>
      </c>
      <c r="I430" s="98" t="s">
        <v>1470</v>
      </c>
      <c r="J430" s="98" t="s">
        <v>1471</v>
      </c>
      <c r="K430" s="98" t="s">
        <v>884</v>
      </c>
      <c r="L430" s="99" t="e">
        <f t="shared" si="6"/>
        <v>#N/A</v>
      </c>
    </row>
    <row r="431" spans="1:12" x14ac:dyDescent="0.25">
      <c r="A431" s="101">
        <v>201241</v>
      </c>
      <c r="B431" s="98" t="s">
        <v>1469</v>
      </c>
      <c r="C431" s="98" t="s">
        <v>1500</v>
      </c>
      <c r="D431" s="98" t="s">
        <v>1501</v>
      </c>
      <c r="E431" s="98" t="s">
        <v>1065</v>
      </c>
      <c r="F431" s="98" t="s">
        <v>1066</v>
      </c>
      <c r="G431" s="98" t="s">
        <v>1468</v>
      </c>
      <c r="H431" s="98" t="s">
        <v>1469</v>
      </c>
      <c r="I431" s="98" t="s">
        <v>1470</v>
      </c>
      <c r="J431" s="98" t="s">
        <v>1471</v>
      </c>
      <c r="K431" s="98" t="s">
        <v>884</v>
      </c>
      <c r="L431" s="99" t="e">
        <f t="shared" si="6"/>
        <v>#N/A</v>
      </c>
    </row>
    <row r="432" spans="1:12" x14ac:dyDescent="0.25">
      <c r="A432" s="101">
        <v>201241</v>
      </c>
      <c r="B432" s="98" t="s">
        <v>1469</v>
      </c>
      <c r="C432" s="98" t="s">
        <v>1502</v>
      </c>
      <c r="D432" s="98" t="s">
        <v>1503</v>
      </c>
      <c r="E432" s="98" t="s">
        <v>1065</v>
      </c>
      <c r="F432" s="98" t="s">
        <v>1066</v>
      </c>
      <c r="G432" s="98" t="s">
        <v>1468</v>
      </c>
      <c r="H432" s="98" t="s">
        <v>1469</v>
      </c>
      <c r="I432" s="98" t="s">
        <v>1470</v>
      </c>
      <c r="J432" s="98" t="s">
        <v>1471</v>
      </c>
      <c r="K432" s="98" t="s">
        <v>884</v>
      </c>
      <c r="L432" s="99" t="e">
        <f t="shared" si="6"/>
        <v>#N/A</v>
      </c>
    </row>
    <row r="433" spans="1:12" x14ac:dyDescent="0.25">
      <c r="A433" s="101">
        <v>201241</v>
      </c>
      <c r="B433" s="98" t="s">
        <v>1469</v>
      </c>
      <c r="C433" s="98" t="s">
        <v>1504</v>
      </c>
      <c r="D433" s="98" t="s">
        <v>1505</v>
      </c>
      <c r="E433" s="98" t="s">
        <v>1065</v>
      </c>
      <c r="F433" s="98" t="s">
        <v>1066</v>
      </c>
      <c r="G433" s="98" t="s">
        <v>1468</v>
      </c>
      <c r="H433" s="98" t="s">
        <v>1469</v>
      </c>
      <c r="I433" s="98" t="s">
        <v>1470</v>
      </c>
      <c r="J433" s="98" t="s">
        <v>1471</v>
      </c>
      <c r="K433" s="98" t="s">
        <v>884</v>
      </c>
      <c r="L433" s="99" t="e">
        <f t="shared" si="6"/>
        <v>#N/A</v>
      </c>
    </row>
    <row r="434" spans="1:12" x14ac:dyDescent="0.25">
      <c r="A434" s="101">
        <v>201241</v>
      </c>
      <c r="B434" s="98" t="s">
        <v>1469</v>
      </c>
      <c r="C434" s="98" t="s">
        <v>1506</v>
      </c>
      <c r="D434" s="98" t="s">
        <v>1507</v>
      </c>
      <c r="E434" s="98" t="s">
        <v>1065</v>
      </c>
      <c r="F434" s="98" t="s">
        <v>1066</v>
      </c>
      <c r="G434" s="98" t="s">
        <v>1468</v>
      </c>
      <c r="H434" s="98" t="s">
        <v>1469</v>
      </c>
      <c r="I434" s="98" t="s">
        <v>1470</v>
      </c>
      <c r="J434" s="98" t="s">
        <v>1471</v>
      </c>
      <c r="K434" s="98" t="s">
        <v>884</v>
      </c>
      <c r="L434" s="99" t="e">
        <f t="shared" si="6"/>
        <v>#N/A</v>
      </c>
    </row>
    <row r="435" spans="1:12" x14ac:dyDescent="0.25">
      <c r="A435" s="101">
        <v>201241</v>
      </c>
      <c r="B435" s="98" t="s">
        <v>1469</v>
      </c>
      <c r="C435" s="98" t="s">
        <v>1508</v>
      </c>
      <c r="D435" s="98" t="s">
        <v>1509</v>
      </c>
      <c r="E435" s="98" t="s">
        <v>1065</v>
      </c>
      <c r="F435" s="98" t="s">
        <v>1066</v>
      </c>
      <c r="G435" s="98" t="s">
        <v>1468</v>
      </c>
      <c r="H435" s="98" t="s">
        <v>1469</v>
      </c>
      <c r="I435" s="98" t="s">
        <v>1470</v>
      </c>
      <c r="J435" s="98" t="s">
        <v>1471</v>
      </c>
      <c r="K435" s="98" t="s">
        <v>884</v>
      </c>
      <c r="L435" s="99" t="e">
        <f t="shared" si="6"/>
        <v>#N/A</v>
      </c>
    </row>
    <row r="436" spans="1:12" x14ac:dyDescent="0.25">
      <c r="A436" s="101">
        <v>201241</v>
      </c>
      <c r="B436" s="98" t="s">
        <v>1469</v>
      </c>
      <c r="C436" s="98" t="s">
        <v>1510</v>
      </c>
      <c r="D436" s="98" t="s">
        <v>1511</v>
      </c>
      <c r="E436" s="98" t="s">
        <v>1065</v>
      </c>
      <c r="F436" s="98" t="s">
        <v>1066</v>
      </c>
      <c r="G436" s="98" t="s">
        <v>1468</v>
      </c>
      <c r="H436" s="98" t="s">
        <v>1469</v>
      </c>
      <c r="I436" s="98" t="s">
        <v>1470</v>
      </c>
      <c r="J436" s="98" t="s">
        <v>1471</v>
      </c>
      <c r="K436" s="98" t="s">
        <v>884</v>
      </c>
      <c r="L436" s="99" t="e">
        <f t="shared" si="6"/>
        <v>#N/A</v>
      </c>
    </row>
    <row r="437" spans="1:12" x14ac:dyDescent="0.25">
      <c r="A437" s="101">
        <v>201241</v>
      </c>
      <c r="B437" s="98" t="s">
        <v>1469</v>
      </c>
      <c r="C437" s="98" t="s">
        <v>1512</v>
      </c>
      <c r="D437" s="98" t="s">
        <v>1513</v>
      </c>
      <c r="E437" s="98" t="s">
        <v>1065</v>
      </c>
      <c r="F437" s="98" t="s">
        <v>1066</v>
      </c>
      <c r="G437" s="98" t="s">
        <v>1468</v>
      </c>
      <c r="H437" s="98" t="s">
        <v>1469</v>
      </c>
      <c r="I437" s="98" t="s">
        <v>1470</v>
      </c>
      <c r="J437" s="98" t="s">
        <v>1471</v>
      </c>
      <c r="K437" s="98" t="s">
        <v>884</v>
      </c>
      <c r="L437" s="99" t="e">
        <f t="shared" si="6"/>
        <v>#N/A</v>
      </c>
    </row>
    <row r="438" spans="1:12" x14ac:dyDescent="0.25">
      <c r="A438" s="101">
        <v>201241</v>
      </c>
      <c r="B438" s="98" t="s">
        <v>1469</v>
      </c>
      <c r="C438" s="98" t="s">
        <v>1514</v>
      </c>
      <c r="D438" s="98" t="s">
        <v>1515</v>
      </c>
      <c r="E438" s="98" t="s">
        <v>1065</v>
      </c>
      <c r="F438" s="98" t="s">
        <v>1066</v>
      </c>
      <c r="G438" s="98" t="s">
        <v>1468</v>
      </c>
      <c r="H438" s="98" t="s">
        <v>1469</v>
      </c>
      <c r="I438" s="98" t="s">
        <v>1470</v>
      </c>
      <c r="J438" s="98" t="s">
        <v>1471</v>
      </c>
      <c r="K438" s="98" t="s">
        <v>884</v>
      </c>
      <c r="L438" s="99" t="e">
        <f t="shared" si="6"/>
        <v>#N/A</v>
      </c>
    </row>
    <row r="439" spans="1:12" x14ac:dyDescent="0.25">
      <c r="A439" s="101">
        <v>201241</v>
      </c>
      <c r="B439" s="98" t="s">
        <v>1469</v>
      </c>
      <c r="C439" s="98" t="s">
        <v>1516</v>
      </c>
      <c r="D439" s="98" t="s">
        <v>1517</v>
      </c>
      <c r="E439" s="98" t="s">
        <v>1065</v>
      </c>
      <c r="F439" s="98" t="s">
        <v>1066</v>
      </c>
      <c r="G439" s="98" t="s">
        <v>1468</v>
      </c>
      <c r="H439" s="98" t="s">
        <v>1469</v>
      </c>
      <c r="I439" s="98" t="s">
        <v>1470</v>
      </c>
      <c r="J439" s="98" t="s">
        <v>1471</v>
      </c>
      <c r="K439" s="98" t="s">
        <v>884</v>
      </c>
      <c r="L439" s="99" t="e">
        <f t="shared" si="6"/>
        <v>#N/A</v>
      </c>
    </row>
    <row r="440" spans="1:12" x14ac:dyDescent="0.25">
      <c r="A440" s="101">
        <v>201241</v>
      </c>
      <c r="B440" s="98" t="s">
        <v>1469</v>
      </c>
      <c r="C440" s="98" t="s">
        <v>1518</v>
      </c>
      <c r="D440" s="98" t="s">
        <v>1519</v>
      </c>
      <c r="E440" s="98" t="s">
        <v>1065</v>
      </c>
      <c r="F440" s="98" t="s">
        <v>1066</v>
      </c>
      <c r="G440" s="98" t="s">
        <v>1468</v>
      </c>
      <c r="H440" s="98" t="s">
        <v>1469</v>
      </c>
      <c r="I440" s="98" t="s">
        <v>1470</v>
      </c>
      <c r="J440" s="98" t="s">
        <v>1471</v>
      </c>
      <c r="K440" s="98" t="s">
        <v>884</v>
      </c>
      <c r="L440" s="99" t="e">
        <f t="shared" si="6"/>
        <v>#N/A</v>
      </c>
    </row>
    <row r="441" spans="1:12" x14ac:dyDescent="0.25">
      <c r="A441" s="101">
        <v>201241</v>
      </c>
      <c r="B441" s="98" t="s">
        <v>1469</v>
      </c>
      <c r="C441" s="98" t="s">
        <v>1520</v>
      </c>
      <c r="D441" s="98" t="s">
        <v>1521</v>
      </c>
      <c r="E441" s="98" t="s">
        <v>1065</v>
      </c>
      <c r="F441" s="98" t="s">
        <v>1066</v>
      </c>
      <c r="G441" s="98" t="s">
        <v>1468</v>
      </c>
      <c r="H441" s="98" t="s">
        <v>1469</v>
      </c>
      <c r="I441" s="98" t="s">
        <v>1470</v>
      </c>
      <c r="J441" s="98" t="s">
        <v>1471</v>
      </c>
      <c r="K441" s="98" t="s">
        <v>884</v>
      </c>
      <c r="L441" s="99" t="e">
        <f t="shared" si="6"/>
        <v>#N/A</v>
      </c>
    </row>
    <row r="442" spans="1:12" x14ac:dyDescent="0.25">
      <c r="A442" s="101">
        <v>201241</v>
      </c>
      <c r="B442" s="98" t="s">
        <v>1469</v>
      </c>
      <c r="C442" s="98" t="s">
        <v>1522</v>
      </c>
      <c r="D442" s="98" t="s">
        <v>1523</v>
      </c>
      <c r="E442" s="98" t="s">
        <v>1065</v>
      </c>
      <c r="F442" s="98" t="s">
        <v>1066</v>
      </c>
      <c r="G442" s="98" t="s">
        <v>1468</v>
      </c>
      <c r="H442" s="98" t="s">
        <v>1469</v>
      </c>
      <c r="I442" s="98" t="s">
        <v>1470</v>
      </c>
      <c r="J442" s="98" t="s">
        <v>1471</v>
      </c>
      <c r="K442" s="98" t="s">
        <v>884</v>
      </c>
      <c r="L442" s="99" t="e">
        <f t="shared" si="6"/>
        <v>#N/A</v>
      </c>
    </row>
    <row r="443" spans="1:12" x14ac:dyDescent="0.25">
      <c r="A443" s="101">
        <v>201241</v>
      </c>
      <c r="B443" s="98" t="s">
        <v>1469</v>
      </c>
      <c r="C443" s="98" t="s">
        <v>1524</v>
      </c>
      <c r="D443" s="98" t="s">
        <v>1525</v>
      </c>
      <c r="E443" s="98" t="s">
        <v>1065</v>
      </c>
      <c r="F443" s="98" t="s">
        <v>1066</v>
      </c>
      <c r="G443" s="98" t="s">
        <v>1468</v>
      </c>
      <c r="H443" s="98" t="s">
        <v>1469</v>
      </c>
      <c r="I443" s="98" t="s">
        <v>1470</v>
      </c>
      <c r="J443" s="98" t="s">
        <v>1471</v>
      </c>
      <c r="K443" s="98" t="s">
        <v>884</v>
      </c>
      <c r="L443" s="99" t="e">
        <f t="shared" si="6"/>
        <v>#N/A</v>
      </c>
    </row>
    <row r="444" spans="1:12" x14ac:dyDescent="0.25">
      <c r="A444" s="101">
        <v>201241</v>
      </c>
      <c r="B444" s="98" t="s">
        <v>1469</v>
      </c>
      <c r="C444" s="98" t="s">
        <v>1526</v>
      </c>
      <c r="D444" s="98" t="s">
        <v>1527</v>
      </c>
      <c r="E444" s="98" t="s">
        <v>1065</v>
      </c>
      <c r="F444" s="98" t="s">
        <v>1066</v>
      </c>
      <c r="G444" s="98" t="s">
        <v>1468</v>
      </c>
      <c r="H444" s="98" t="s">
        <v>1469</v>
      </c>
      <c r="I444" s="98" t="s">
        <v>1470</v>
      </c>
      <c r="J444" s="98" t="s">
        <v>1471</v>
      </c>
      <c r="K444" s="98" t="s">
        <v>884</v>
      </c>
      <c r="L444" s="99" t="e">
        <f t="shared" si="6"/>
        <v>#N/A</v>
      </c>
    </row>
    <row r="445" spans="1:12" x14ac:dyDescent="0.25">
      <c r="A445" s="101">
        <v>201241</v>
      </c>
      <c r="B445" s="98" t="s">
        <v>1469</v>
      </c>
      <c r="C445" s="98" t="s">
        <v>1528</v>
      </c>
      <c r="D445" s="98" t="s">
        <v>1529</v>
      </c>
      <c r="E445" s="98" t="s">
        <v>1065</v>
      </c>
      <c r="F445" s="98" t="s">
        <v>1066</v>
      </c>
      <c r="G445" s="98" t="s">
        <v>1468</v>
      </c>
      <c r="H445" s="98" t="s">
        <v>1469</v>
      </c>
      <c r="I445" s="98" t="s">
        <v>1470</v>
      </c>
      <c r="J445" s="98" t="s">
        <v>1471</v>
      </c>
      <c r="K445" s="98" t="s">
        <v>884</v>
      </c>
      <c r="L445" s="99" t="e">
        <f t="shared" si="6"/>
        <v>#N/A</v>
      </c>
    </row>
    <row r="446" spans="1:12" x14ac:dyDescent="0.25">
      <c r="A446" s="101">
        <v>201241</v>
      </c>
      <c r="B446" s="98" t="s">
        <v>1469</v>
      </c>
      <c r="C446" s="98" t="s">
        <v>1530</v>
      </c>
      <c r="D446" s="98" t="s">
        <v>1531</v>
      </c>
      <c r="E446" s="98" t="s">
        <v>1065</v>
      </c>
      <c r="F446" s="98" t="s">
        <v>1066</v>
      </c>
      <c r="G446" s="98" t="s">
        <v>1468</v>
      </c>
      <c r="H446" s="98" t="s">
        <v>1469</v>
      </c>
      <c r="I446" s="98" t="s">
        <v>1470</v>
      </c>
      <c r="J446" s="98" t="s">
        <v>1471</v>
      </c>
      <c r="K446" s="98" t="s">
        <v>884</v>
      </c>
      <c r="L446" s="99" t="e">
        <f t="shared" si="6"/>
        <v>#N/A</v>
      </c>
    </row>
    <row r="447" spans="1:12" x14ac:dyDescent="0.25">
      <c r="A447" s="101">
        <v>201241</v>
      </c>
      <c r="B447" s="98" t="s">
        <v>1469</v>
      </c>
      <c r="C447" s="98" t="s">
        <v>1532</v>
      </c>
      <c r="D447" s="98" t="s">
        <v>1533</v>
      </c>
      <c r="E447" s="98" t="s">
        <v>1065</v>
      </c>
      <c r="F447" s="98" t="s">
        <v>1066</v>
      </c>
      <c r="G447" s="98" t="s">
        <v>1468</v>
      </c>
      <c r="H447" s="98" t="s">
        <v>1469</v>
      </c>
      <c r="I447" s="98" t="s">
        <v>1470</v>
      </c>
      <c r="J447" s="98" t="s">
        <v>1471</v>
      </c>
      <c r="K447" s="98" t="s">
        <v>884</v>
      </c>
      <c r="L447" s="99" t="e">
        <f t="shared" si="6"/>
        <v>#N/A</v>
      </c>
    </row>
    <row r="448" spans="1:12" x14ac:dyDescent="0.25">
      <c r="A448" s="101">
        <v>201241</v>
      </c>
      <c r="B448" s="98" t="s">
        <v>1469</v>
      </c>
      <c r="C448" s="98" t="s">
        <v>1534</v>
      </c>
      <c r="D448" s="98" t="s">
        <v>1535</v>
      </c>
      <c r="E448" s="98" t="s">
        <v>1065</v>
      </c>
      <c r="F448" s="98" t="s">
        <v>1066</v>
      </c>
      <c r="G448" s="98" t="s">
        <v>1468</v>
      </c>
      <c r="H448" s="98" t="s">
        <v>1469</v>
      </c>
      <c r="I448" s="98" t="s">
        <v>1470</v>
      </c>
      <c r="J448" s="98" t="s">
        <v>1471</v>
      </c>
      <c r="K448" s="98" t="s">
        <v>884</v>
      </c>
      <c r="L448" s="99" t="e">
        <f t="shared" si="6"/>
        <v>#N/A</v>
      </c>
    </row>
    <row r="449" spans="1:12" x14ac:dyDescent="0.25">
      <c r="A449" s="101">
        <v>201241</v>
      </c>
      <c r="B449" s="98" t="s">
        <v>1469</v>
      </c>
      <c r="C449" s="98" t="s">
        <v>1536</v>
      </c>
      <c r="D449" s="98" t="s">
        <v>1537</v>
      </c>
      <c r="E449" s="98" t="s">
        <v>1065</v>
      </c>
      <c r="F449" s="98" t="s">
        <v>1066</v>
      </c>
      <c r="G449" s="98" t="s">
        <v>1468</v>
      </c>
      <c r="H449" s="98" t="s">
        <v>1469</v>
      </c>
      <c r="I449" s="98" t="s">
        <v>1470</v>
      </c>
      <c r="J449" s="98" t="s">
        <v>1471</v>
      </c>
      <c r="K449" s="98" t="s">
        <v>884</v>
      </c>
      <c r="L449" s="99" t="e">
        <f t="shared" si="6"/>
        <v>#N/A</v>
      </c>
    </row>
    <row r="450" spans="1:12" x14ac:dyDescent="0.25">
      <c r="A450" s="101">
        <v>201241</v>
      </c>
      <c r="B450" s="98" t="s">
        <v>1469</v>
      </c>
      <c r="C450" s="98" t="s">
        <v>1538</v>
      </c>
      <c r="D450" s="98" t="s">
        <v>1539</v>
      </c>
      <c r="E450" s="98" t="s">
        <v>1065</v>
      </c>
      <c r="F450" s="98" t="s">
        <v>1066</v>
      </c>
      <c r="G450" s="98" t="s">
        <v>1468</v>
      </c>
      <c r="H450" s="98" t="s">
        <v>1469</v>
      </c>
      <c r="I450" s="98" t="s">
        <v>1470</v>
      </c>
      <c r="J450" s="98" t="s">
        <v>1471</v>
      </c>
      <c r="K450" s="98" t="s">
        <v>884</v>
      </c>
      <c r="L450" s="99" t="e">
        <f t="shared" ref="L450:L513" si="7">VLOOKUP(H450,$N$2:$O$43,2,FALSE)</f>
        <v>#N/A</v>
      </c>
    </row>
    <row r="451" spans="1:12" x14ac:dyDescent="0.25">
      <c r="A451" s="101">
        <v>201241</v>
      </c>
      <c r="B451" s="98" t="s">
        <v>1469</v>
      </c>
      <c r="C451" s="98" t="s">
        <v>1540</v>
      </c>
      <c r="D451" s="98" t="s">
        <v>1541</v>
      </c>
      <c r="E451" s="98" t="s">
        <v>1065</v>
      </c>
      <c r="F451" s="98" t="s">
        <v>1066</v>
      </c>
      <c r="G451" s="98" t="s">
        <v>1468</v>
      </c>
      <c r="H451" s="98" t="s">
        <v>1469</v>
      </c>
      <c r="I451" s="98" t="s">
        <v>1470</v>
      </c>
      <c r="J451" s="98" t="s">
        <v>1471</v>
      </c>
      <c r="K451" s="98" t="s">
        <v>884</v>
      </c>
      <c r="L451" s="99" t="e">
        <f t="shared" si="7"/>
        <v>#N/A</v>
      </c>
    </row>
    <row r="452" spans="1:12" x14ac:dyDescent="0.25">
      <c r="A452" s="101">
        <v>201241</v>
      </c>
      <c r="B452" s="98" t="s">
        <v>1469</v>
      </c>
      <c r="C452" s="98" t="s">
        <v>1542</v>
      </c>
      <c r="D452" s="98" t="s">
        <v>1543</v>
      </c>
      <c r="E452" s="98" t="s">
        <v>1065</v>
      </c>
      <c r="F452" s="98" t="s">
        <v>1066</v>
      </c>
      <c r="G452" s="98" t="s">
        <v>1468</v>
      </c>
      <c r="H452" s="98" t="s">
        <v>1469</v>
      </c>
      <c r="I452" s="98" t="s">
        <v>1470</v>
      </c>
      <c r="J452" s="98" t="s">
        <v>1471</v>
      </c>
      <c r="K452" s="98" t="s">
        <v>884</v>
      </c>
      <c r="L452" s="99" t="e">
        <f t="shared" si="7"/>
        <v>#N/A</v>
      </c>
    </row>
    <row r="453" spans="1:12" x14ac:dyDescent="0.25">
      <c r="A453" s="101">
        <v>201241</v>
      </c>
      <c r="B453" s="98" t="s">
        <v>1469</v>
      </c>
      <c r="C453" s="98" t="s">
        <v>1544</v>
      </c>
      <c r="D453" s="98" t="s">
        <v>1545</v>
      </c>
      <c r="E453" s="98" t="s">
        <v>1065</v>
      </c>
      <c r="F453" s="98" t="s">
        <v>1066</v>
      </c>
      <c r="G453" s="98" t="s">
        <v>1468</v>
      </c>
      <c r="H453" s="98" t="s">
        <v>1469</v>
      </c>
      <c r="I453" s="98" t="s">
        <v>1470</v>
      </c>
      <c r="J453" s="98" t="s">
        <v>1471</v>
      </c>
      <c r="K453" s="98" t="s">
        <v>884</v>
      </c>
      <c r="L453" s="99" t="e">
        <f t="shared" si="7"/>
        <v>#N/A</v>
      </c>
    </row>
    <row r="454" spans="1:12" x14ac:dyDescent="0.25">
      <c r="A454" s="101">
        <v>201241</v>
      </c>
      <c r="B454" s="98" t="s">
        <v>1469</v>
      </c>
      <c r="C454" s="98" t="s">
        <v>1546</v>
      </c>
      <c r="D454" s="98" t="s">
        <v>1547</v>
      </c>
      <c r="E454" s="98" t="s">
        <v>1065</v>
      </c>
      <c r="F454" s="98" t="s">
        <v>1066</v>
      </c>
      <c r="G454" s="98" t="s">
        <v>1468</v>
      </c>
      <c r="H454" s="98" t="s">
        <v>1469</v>
      </c>
      <c r="I454" s="98" t="s">
        <v>1470</v>
      </c>
      <c r="J454" s="98" t="s">
        <v>1471</v>
      </c>
      <c r="K454" s="98" t="s">
        <v>884</v>
      </c>
      <c r="L454" s="99" t="e">
        <f t="shared" si="7"/>
        <v>#N/A</v>
      </c>
    </row>
    <row r="455" spans="1:12" x14ac:dyDescent="0.25">
      <c r="A455" s="101">
        <v>201241</v>
      </c>
      <c r="B455" s="98" t="s">
        <v>1469</v>
      </c>
      <c r="C455" s="98" t="s">
        <v>1548</v>
      </c>
      <c r="D455" s="98" t="s">
        <v>1549</v>
      </c>
      <c r="E455" s="98" t="s">
        <v>1065</v>
      </c>
      <c r="F455" s="98" t="s">
        <v>1066</v>
      </c>
      <c r="G455" s="98" t="s">
        <v>1468</v>
      </c>
      <c r="H455" s="98" t="s">
        <v>1469</v>
      </c>
      <c r="I455" s="98" t="s">
        <v>1470</v>
      </c>
      <c r="J455" s="98" t="s">
        <v>1471</v>
      </c>
      <c r="K455" s="98" t="s">
        <v>884</v>
      </c>
      <c r="L455" s="99" t="e">
        <f t="shared" si="7"/>
        <v>#N/A</v>
      </c>
    </row>
    <row r="456" spans="1:12" x14ac:dyDescent="0.25">
      <c r="A456" s="101">
        <v>201241</v>
      </c>
      <c r="B456" s="98" t="s">
        <v>1469</v>
      </c>
      <c r="C456" s="98" t="s">
        <v>1550</v>
      </c>
      <c r="D456" s="98" t="s">
        <v>1551</v>
      </c>
      <c r="E456" s="98" t="s">
        <v>1065</v>
      </c>
      <c r="F456" s="98" t="s">
        <v>1066</v>
      </c>
      <c r="G456" s="98" t="s">
        <v>1468</v>
      </c>
      <c r="H456" s="98" t="s">
        <v>1469</v>
      </c>
      <c r="I456" s="98" t="s">
        <v>1470</v>
      </c>
      <c r="J456" s="98" t="s">
        <v>1471</v>
      </c>
      <c r="K456" s="98" t="s">
        <v>884</v>
      </c>
      <c r="L456" s="99" t="e">
        <f t="shared" si="7"/>
        <v>#N/A</v>
      </c>
    </row>
    <row r="457" spans="1:12" x14ac:dyDescent="0.25">
      <c r="A457" s="101">
        <v>201241</v>
      </c>
      <c r="B457" s="98" t="s">
        <v>1469</v>
      </c>
      <c r="C457" s="98" t="s">
        <v>1552</v>
      </c>
      <c r="D457" s="98" t="s">
        <v>1553</v>
      </c>
      <c r="E457" s="98" t="s">
        <v>1065</v>
      </c>
      <c r="F457" s="98" t="s">
        <v>1066</v>
      </c>
      <c r="G457" s="98" t="s">
        <v>1468</v>
      </c>
      <c r="H457" s="98" t="s">
        <v>1469</v>
      </c>
      <c r="I457" s="98" t="s">
        <v>1470</v>
      </c>
      <c r="J457" s="98" t="s">
        <v>1471</v>
      </c>
      <c r="K457" s="98" t="s">
        <v>884</v>
      </c>
      <c r="L457" s="99" t="e">
        <f t="shared" si="7"/>
        <v>#N/A</v>
      </c>
    </row>
    <row r="458" spans="1:12" x14ac:dyDescent="0.25">
      <c r="A458" s="101">
        <v>201241</v>
      </c>
      <c r="B458" s="98" t="s">
        <v>1469</v>
      </c>
      <c r="C458" s="98" t="s">
        <v>1554</v>
      </c>
      <c r="D458" s="98" t="s">
        <v>1555</v>
      </c>
      <c r="E458" s="98" t="s">
        <v>1065</v>
      </c>
      <c r="F458" s="98" t="s">
        <v>1066</v>
      </c>
      <c r="G458" s="98" t="s">
        <v>1468</v>
      </c>
      <c r="H458" s="98" t="s">
        <v>1469</v>
      </c>
      <c r="I458" s="98" t="s">
        <v>1470</v>
      </c>
      <c r="J458" s="98" t="s">
        <v>1471</v>
      </c>
      <c r="K458" s="98" t="s">
        <v>884</v>
      </c>
      <c r="L458" s="99" t="e">
        <f t="shared" si="7"/>
        <v>#N/A</v>
      </c>
    </row>
    <row r="459" spans="1:12" x14ac:dyDescent="0.25">
      <c r="A459" s="101">
        <v>201241</v>
      </c>
      <c r="B459" s="98" t="s">
        <v>1469</v>
      </c>
      <c r="C459" s="98" t="s">
        <v>1556</v>
      </c>
      <c r="D459" s="98" t="s">
        <v>1557</v>
      </c>
      <c r="E459" s="98" t="s">
        <v>1065</v>
      </c>
      <c r="F459" s="98" t="s">
        <v>1066</v>
      </c>
      <c r="G459" s="98" t="s">
        <v>1468</v>
      </c>
      <c r="H459" s="98" t="s">
        <v>1469</v>
      </c>
      <c r="I459" s="98" t="s">
        <v>1470</v>
      </c>
      <c r="J459" s="98" t="s">
        <v>1471</v>
      </c>
      <c r="K459" s="98" t="s">
        <v>884</v>
      </c>
      <c r="L459" s="99" t="e">
        <f t="shared" si="7"/>
        <v>#N/A</v>
      </c>
    </row>
    <row r="460" spans="1:12" x14ac:dyDescent="0.25">
      <c r="A460" s="101">
        <v>201241</v>
      </c>
      <c r="B460" s="98" t="s">
        <v>1469</v>
      </c>
      <c r="C460" s="98" t="s">
        <v>1558</v>
      </c>
      <c r="D460" s="98" t="s">
        <v>1559</v>
      </c>
      <c r="E460" s="98" t="s">
        <v>1065</v>
      </c>
      <c r="F460" s="98" t="s">
        <v>1066</v>
      </c>
      <c r="G460" s="98" t="s">
        <v>1468</v>
      </c>
      <c r="H460" s="98" t="s">
        <v>1469</v>
      </c>
      <c r="I460" s="98" t="s">
        <v>1470</v>
      </c>
      <c r="J460" s="98" t="s">
        <v>1471</v>
      </c>
      <c r="K460" s="98" t="s">
        <v>884</v>
      </c>
      <c r="L460" s="99" t="e">
        <f t="shared" si="7"/>
        <v>#N/A</v>
      </c>
    </row>
    <row r="461" spans="1:12" x14ac:dyDescent="0.25">
      <c r="A461" s="101">
        <v>201241</v>
      </c>
      <c r="B461" s="98" t="s">
        <v>1469</v>
      </c>
      <c r="C461" s="98" t="s">
        <v>1560</v>
      </c>
      <c r="D461" s="98" t="s">
        <v>1561</v>
      </c>
      <c r="E461" s="98" t="s">
        <v>1065</v>
      </c>
      <c r="F461" s="98" t="s">
        <v>1066</v>
      </c>
      <c r="G461" s="98" t="s">
        <v>1468</v>
      </c>
      <c r="H461" s="98" t="s">
        <v>1469</v>
      </c>
      <c r="I461" s="98" t="s">
        <v>1470</v>
      </c>
      <c r="J461" s="98" t="s">
        <v>1471</v>
      </c>
      <c r="K461" s="98" t="s">
        <v>884</v>
      </c>
      <c r="L461" s="99" t="e">
        <f t="shared" si="7"/>
        <v>#N/A</v>
      </c>
    </row>
    <row r="462" spans="1:12" x14ac:dyDescent="0.25">
      <c r="A462" s="101">
        <v>201241</v>
      </c>
      <c r="B462" s="98" t="s">
        <v>1469</v>
      </c>
      <c r="C462" s="98" t="s">
        <v>1562</v>
      </c>
      <c r="D462" s="98" t="s">
        <v>1563</v>
      </c>
      <c r="E462" s="98" t="s">
        <v>1065</v>
      </c>
      <c r="F462" s="98" t="s">
        <v>1066</v>
      </c>
      <c r="G462" s="98" t="s">
        <v>1468</v>
      </c>
      <c r="H462" s="98" t="s">
        <v>1469</v>
      </c>
      <c r="I462" s="98" t="s">
        <v>1470</v>
      </c>
      <c r="J462" s="98" t="s">
        <v>1471</v>
      </c>
      <c r="K462" s="98" t="s">
        <v>884</v>
      </c>
      <c r="L462" s="99" t="e">
        <f t="shared" si="7"/>
        <v>#N/A</v>
      </c>
    </row>
    <row r="463" spans="1:12" x14ac:dyDescent="0.25">
      <c r="A463" s="101">
        <v>201241</v>
      </c>
      <c r="B463" s="98" t="s">
        <v>1469</v>
      </c>
      <c r="C463" s="98" t="s">
        <v>1564</v>
      </c>
      <c r="D463" s="98" t="s">
        <v>1565</v>
      </c>
      <c r="E463" s="98" t="s">
        <v>1065</v>
      </c>
      <c r="F463" s="98" t="s">
        <v>1066</v>
      </c>
      <c r="G463" s="98" t="s">
        <v>1468</v>
      </c>
      <c r="H463" s="98" t="s">
        <v>1469</v>
      </c>
      <c r="I463" s="98" t="s">
        <v>1470</v>
      </c>
      <c r="J463" s="98" t="s">
        <v>1471</v>
      </c>
      <c r="K463" s="98" t="s">
        <v>884</v>
      </c>
      <c r="L463" s="99" t="e">
        <f t="shared" si="7"/>
        <v>#N/A</v>
      </c>
    </row>
    <row r="464" spans="1:12" x14ac:dyDescent="0.25">
      <c r="A464" s="101">
        <v>201241</v>
      </c>
      <c r="B464" s="98" t="s">
        <v>1469</v>
      </c>
      <c r="C464" s="98" t="s">
        <v>1566</v>
      </c>
      <c r="D464" s="98" t="s">
        <v>1567</v>
      </c>
      <c r="E464" s="98" t="s">
        <v>1065</v>
      </c>
      <c r="F464" s="98" t="s">
        <v>1066</v>
      </c>
      <c r="G464" s="98" t="s">
        <v>1468</v>
      </c>
      <c r="H464" s="98" t="s">
        <v>1469</v>
      </c>
      <c r="I464" s="98" t="s">
        <v>1470</v>
      </c>
      <c r="J464" s="98" t="s">
        <v>1471</v>
      </c>
      <c r="K464" s="98" t="s">
        <v>884</v>
      </c>
      <c r="L464" s="99" t="e">
        <f t="shared" si="7"/>
        <v>#N/A</v>
      </c>
    </row>
    <row r="465" spans="1:12" x14ac:dyDescent="0.25">
      <c r="A465" s="101">
        <v>201241</v>
      </c>
      <c r="B465" s="98" t="s">
        <v>1469</v>
      </c>
      <c r="C465" s="98" t="s">
        <v>1568</v>
      </c>
      <c r="D465" s="98" t="s">
        <v>1569</v>
      </c>
      <c r="E465" s="98" t="s">
        <v>1065</v>
      </c>
      <c r="F465" s="98" t="s">
        <v>1066</v>
      </c>
      <c r="G465" s="98" t="s">
        <v>1468</v>
      </c>
      <c r="H465" s="98" t="s">
        <v>1469</v>
      </c>
      <c r="I465" s="98" t="s">
        <v>1470</v>
      </c>
      <c r="J465" s="98" t="s">
        <v>1471</v>
      </c>
      <c r="K465" s="98" t="s">
        <v>884</v>
      </c>
      <c r="L465" s="99" t="e">
        <f t="shared" si="7"/>
        <v>#N/A</v>
      </c>
    </row>
    <row r="466" spans="1:12" x14ac:dyDescent="0.25">
      <c r="A466" s="101">
        <v>201241</v>
      </c>
      <c r="B466" s="98" t="s">
        <v>1469</v>
      </c>
      <c r="C466" s="98" t="s">
        <v>1570</v>
      </c>
      <c r="D466" s="98" t="s">
        <v>1571</v>
      </c>
      <c r="E466" s="98" t="s">
        <v>1065</v>
      </c>
      <c r="F466" s="98" t="s">
        <v>1066</v>
      </c>
      <c r="G466" s="98" t="s">
        <v>1468</v>
      </c>
      <c r="H466" s="98" t="s">
        <v>1469</v>
      </c>
      <c r="I466" s="98" t="s">
        <v>1470</v>
      </c>
      <c r="J466" s="98" t="s">
        <v>1471</v>
      </c>
      <c r="K466" s="98" t="s">
        <v>884</v>
      </c>
      <c r="L466" s="99" t="e">
        <f t="shared" si="7"/>
        <v>#N/A</v>
      </c>
    </row>
    <row r="467" spans="1:12" x14ac:dyDescent="0.25">
      <c r="A467" s="101">
        <v>201241</v>
      </c>
      <c r="B467" s="98" t="s">
        <v>1469</v>
      </c>
      <c r="C467" s="98" t="s">
        <v>1572</v>
      </c>
      <c r="D467" s="98" t="s">
        <v>1573</v>
      </c>
      <c r="E467" s="98" t="s">
        <v>1065</v>
      </c>
      <c r="F467" s="98" t="s">
        <v>1066</v>
      </c>
      <c r="G467" s="98" t="s">
        <v>1468</v>
      </c>
      <c r="H467" s="98" t="s">
        <v>1469</v>
      </c>
      <c r="I467" s="98" t="s">
        <v>1470</v>
      </c>
      <c r="J467" s="98" t="s">
        <v>1471</v>
      </c>
      <c r="K467" s="98" t="s">
        <v>884</v>
      </c>
      <c r="L467" s="99" t="e">
        <f t="shared" si="7"/>
        <v>#N/A</v>
      </c>
    </row>
    <row r="468" spans="1:12" x14ac:dyDescent="0.25">
      <c r="A468" s="101">
        <v>201241</v>
      </c>
      <c r="B468" s="98" t="s">
        <v>1469</v>
      </c>
      <c r="C468" s="98" t="s">
        <v>1574</v>
      </c>
      <c r="D468" s="98" t="s">
        <v>1575</v>
      </c>
      <c r="E468" s="98" t="s">
        <v>1065</v>
      </c>
      <c r="F468" s="98" t="s">
        <v>1066</v>
      </c>
      <c r="G468" s="98" t="s">
        <v>1468</v>
      </c>
      <c r="H468" s="98" t="s">
        <v>1469</v>
      </c>
      <c r="I468" s="98" t="s">
        <v>1470</v>
      </c>
      <c r="J468" s="98" t="s">
        <v>1471</v>
      </c>
      <c r="K468" s="98" t="s">
        <v>884</v>
      </c>
      <c r="L468" s="99" t="e">
        <f t="shared" si="7"/>
        <v>#N/A</v>
      </c>
    </row>
    <row r="469" spans="1:12" x14ac:dyDescent="0.25">
      <c r="A469" s="101">
        <v>201241</v>
      </c>
      <c r="B469" s="98" t="s">
        <v>1469</v>
      </c>
      <c r="C469" s="98" t="s">
        <v>1576</v>
      </c>
      <c r="D469" s="98" t="s">
        <v>1577</v>
      </c>
      <c r="E469" s="98" t="s">
        <v>1065</v>
      </c>
      <c r="F469" s="98" t="s">
        <v>1066</v>
      </c>
      <c r="G469" s="98" t="s">
        <v>1468</v>
      </c>
      <c r="H469" s="98" t="s">
        <v>1469</v>
      </c>
      <c r="I469" s="98" t="s">
        <v>1470</v>
      </c>
      <c r="J469" s="98" t="s">
        <v>1471</v>
      </c>
      <c r="K469" s="98" t="s">
        <v>884</v>
      </c>
      <c r="L469" s="99" t="e">
        <f t="shared" si="7"/>
        <v>#N/A</v>
      </c>
    </row>
    <row r="470" spans="1:12" x14ac:dyDescent="0.25">
      <c r="A470" s="101">
        <v>201241</v>
      </c>
      <c r="B470" s="98" t="s">
        <v>1469</v>
      </c>
      <c r="C470" s="98" t="s">
        <v>1578</v>
      </c>
      <c r="D470" s="98" t="s">
        <v>1579</v>
      </c>
      <c r="E470" s="98" t="s">
        <v>1065</v>
      </c>
      <c r="F470" s="98" t="s">
        <v>1066</v>
      </c>
      <c r="G470" s="98" t="s">
        <v>1468</v>
      </c>
      <c r="H470" s="98" t="s">
        <v>1469</v>
      </c>
      <c r="I470" s="98" t="s">
        <v>1470</v>
      </c>
      <c r="J470" s="98" t="s">
        <v>1471</v>
      </c>
      <c r="K470" s="98" t="s">
        <v>884</v>
      </c>
      <c r="L470" s="99" t="e">
        <f t="shared" si="7"/>
        <v>#N/A</v>
      </c>
    </row>
    <row r="471" spans="1:12" x14ac:dyDescent="0.25">
      <c r="A471" s="101">
        <v>201241</v>
      </c>
      <c r="B471" s="98" t="s">
        <v>1469</v>
      </c>
      <c r="C471" s="98" t="s">
        <v>1580</v>
      </c>
      <c r="D471" s="98" t="s">
        <v>1581</v>
      </c>
      <c r="E471" s="98" t="s">
        <v>1065</v>
      </c>
      <c r="F471" s="98" t="s">
        <v>1066</v>
      </c>
      <c r="G471" s="98" t="s">
        <v>1468</v>
      </c>
      <c r="H471" s="98" t="s">
        <v>1469</v>
      </c>
      <c r="I471" s="98" t="s">
        <v>1470</v>
      </c>
      <c r="J471" s="98" t="s">
        <v>1471</v>
      </c>
      <c r="K471" s="98" t="s">
        <v>884</v>
      </c>
      <c r="L471" s="99" t="e">
        <f t="shared" si="7"/>
        <v>#N/A</v>
      </c>
    </row>
    <row r="472" spans="1:12" x14ac:dyDescent="0.25">
      <c r="A472" s="101">
        <v>201241</v>
      </c>
      <c r="B472" s="98" t="s">
        <v>1469</v>
      </c>
      <c r="C472" s="98" t="s">
        <v>1582</v>
      </c>
      <c r="D472" s="98" t="s">
        <v>1583</v>
      </c>
      <c r="E472" s="98" t="s">
        <v>1065</v>
      </c>
      <c r="F472" s="98" t="s">
        <v>1066</v>
      </c>
      <c r="G472" s="98" t="s">
        <v>1468</v>
      </c>
      <c r="H472" s="98" t="s">
        <v>1469</v>
      </c>
      <c r="I472" s="98" t="s">
        <v>1470</v>
      </c>
      <c r="J472" s="98" t="s">
        <v>1471</v>
      </c>
      <c r="K472" s="98" t="s">
        <v>884</v>
      </c>
      <c r="L472" s="99" t="e">
        <f t="shared" si="7"/>
        <v>#N/A</v>
      </c>
    </row>
    <row r="473" spans="1:12" x14ac:dyDescent="0.25">
      <c r="A473" s="101">
        <v>201241</v>
      </c>
      <c r="B473" s="98" t="s">
        <v>1469</v>
      </c>
      <c r="C473" s="98" t="s">
        <v>1584</v>
      </c>
      <c r="D473" s="98" t="s">
        <v>1585</v>
      </c>
      <c r="E473" s="98" t="s">
        <v>1065</v>
      </c>
      <c r="F473" s="98" t="s">
        <v>1066</v>
      </c>
      <c r="G473" s="98" t="s">
        <v>1468</v>
      </c>
      <c r="H473" s="98" t="s">
        <v>1469</v>
      </c>
      <c r="I473" s="98" t="s">
        <v>1470</v>
      </c>
      <c r="J473" s="98" t="s">
        <v>1471</v>
      </c>
      <c r="K473" s="98" t="s">
        <v>884</v>
      </c>
      <c r="L473" s="99" t="e">
        <f t="shared" si="7"/>
        <v>#N/A</v>
      </c>
    </row>
    <row r="474" spans="1:12" x14ac:dyDescent="0.25">
      <c r="A474" s="101">
        <v>201241</v>
      </c>
      <c r="B474" s="98" t="s">
        <v>1469</v>
      </c>
      <c r="C474" s="98" t="s">
        <v>1586</v>
      </c>
      <c r="D474" s="98" t="s">
        <v>1587</v>
      </c>
      <c r="E474" s="98" t="s">
        <v>1065</v>
      </c>
      <c r="F474" s="98" t="s">
        <v>1066</v>
      </c>
      <c r="G474" s="98" t="s">
        <v>1468</v>
      </c>
      <c r="H474" s="98" t="s">
        <v>1469</v>
      </c>
      <c r="I474" s="98" t="s">
        <v>1470</v>
      </c>
      <c r="J474" s="98" t="s">
        <v>1471</v>
      </c>
      <c r="K474" s="98" t="s">
        <v>884</v>
      </c>
      <c r="L474" s="99" t="e">
        <f t="shared" si="7"/>
        <v>#N/A</v>
      </c>
    </row>
    <row r="475" spans="1:12" x14ac:dyDescent="0.25">
      <c r="A475" s="101">
        <v>201241</v>
      </c>
      <c r="B475" s="98" t="s">
        <v>1469</v>
      </c>
      <c r="C475" s="98" t="s">
        <v>1588</v>
      </c>
      <c r="D475" s="98" t="s">
        <v>1589</v>
      </c>
      <c r="E475" s="98" t="s">
        <v>1065</v>
      </c>
      <c r="F475" s="98" t="s">
        <v>1066</v>
      </c>
      <c r="G475" s="98" t="s">
        <v>1468</v>
      </c>
      <c r="H475" s="98" t="s">
        <v>1469</v>
      </c>
      <c r="I475" s="98" t="s">
        <v>1470</v>
      </c>
      <c r="J475" s="98" t="s">
        <v>1471</v>
      </c>
      <c r="K475" s="98" t="s">
        <v>884</v>
      </c>
      <c r="L475" s="99" t="e">
        <f t="shared" si="7"/>
        <v>#N/A</v>
      </c>
    </row>
    <row r="476" spans="1:12" x14ac:dyDescent="0.25">
      <c r="A476" s="101">
        <v>201241</v>
      </c>
      <c r="B476" s="98" t="s">
        <v>1469</v>
      </c>
      <c r="C476" s="98" t="s">
        <v>1590</v>
      </c>
      <c r="D476" s="98" t="s">
        <v>1591</v>
      </c>
      <c r="E476" s="98" t="s">
        <v>1065</v>
      </c>
      <c r="F476" s="98" t="s">
        <v>1066</v>
      </c>
      <c r="G476" s="98" t="s">
        <v>1468</v>
      </c>
      <c r="H476" s="98" t="s">
        <v>1469</v>
      </c>
      <c r="I476" s="98" t="s">
        <v>1470</v>
      </c>
      <c r="J476" s="98" t="s">
        <v>1471</v>
      </c>
      <c r="K476" s="98" t="s">
        <v>884</v>
      </c>
      <c r="L476" s="99" t="e">
        <f t="shared" si="7"/>
        <v>#N/A</v>
      </c>
    </row>
    <row r="477" spans="1:12" x14ac:dyDescent="0.25">
      <c r="A477" s="101">
        <v>201241</v>
      </c>
      <c r="B477" s="98" t="s">
        <v>1469</v>
      </c>
      <c r="C477" s="98" t="s">
        <v>1592</v>
      </c>
      <c r="D477" s="98" t="s">
        <v>1593</v>
      </c>
      <c r="E477" s="98" t="s">
        <v>1065</v>
      </c>
      <c r="F477" s="98" t="s">
        <v>1066</v>
      </c>
      <c r="G477" s="98" t="s">
        <v>1468</v>
      </c>
      <c r="H477" s="98" t="s">
        <v>1469</v>
      </c>
      <c r="I477" s="98" t="s">
        <v>1470</v>
      </c>
      <c r="J477" s="98" t="s">
        <v>1471</v>
      </c>
      <c r="K477" s="98" t="s">
        <v>884</v>
      </c>
      <c r="L477" s="99" t="e">
        <f t="shared" si="7"/>
        <v>#N/A</v>
      </c>
    </row>
    <row r="478" spans="1:12" x14ac:dyDescent="0.25">
      <c r="A478" s="101">
        <v>201241</v>
      </c>
      <c r="B478" s="98" t="s">
        <v>1469</v>
      </c>
      <c r="C478" s="98" t="s">
        <v>1594</v>
      </c>
      <c r="D478" s="98" t="s">
        <v>1595</v>
      </c>
      <c r="E478" s="98" t="s">
        <v>1065</v>
      </c>
      <c r="F478" s="98" t="s">
        <v>1066</v>
      </c>
      <c r="G478" s="98" t="s">
        <v>1468</v>
      </c>
      <c r="H478" s="98" t="s">
        <v>1469</v>
      </c>
      <c r="I478" s="98" t="s">
        <v>1470</v>
      </c>
      <c r="J478" s="98" t="s">
        <v>1471</v>
      </c>
      <c r="K478" s="98" t="s">
        <v>884</v>
      </c>
      <c r="L478" s="99" t="e">
        <f t="shared" si="7"/>
        <v>#N/A</v>
      </c>
    </row>
    <row r="479" spans="1:12" x14ac:dyDescent="0.25">
      <c r="A479" s="101">
        <v>201241</v>
      </c>
      <c r="B479" s="98" t="s">
        <v>1469</v>
      </c>
      <c r="C479" s="98" t="s">
        <v>1596</v>
      </c>
      <c r="D479" s="98" t="s">
        <v>1597</v>
      </c>
      <c r="E479" s="98" t="s">
        <v>1065</v>
      </c>
      <c r="F479" s="98" t="s">
        <v>1066</v>
      </c>
      <c r="G479" s="98" t="s">
        <v>1468</v>
      </c>
      <c r="H479" s="98" t="s">
        <v>1469</v>
      </c>
      <c r="I479" s="98" t="s">
        <v>1470</v>
      </c>
      <c r="J479" s="98" t="s">
        <v>1471</v>
      </c>
      <c r="K479" s="98" t="s">
        <v>884</v>
      </c>
      <c r="L479" s="99" t="e">
        <f t="shared" si="7"/>
        <v>#N/A</v>
      </c>
    </row>
    <row r="480" spans="1:12" x14ac:dyDescent="0.25">
      <c r="A480" s="101">
        <v>201241</v>
      </c>
      <c r="B480" s="98" t="s">
        <v>1469</v>
      </c>
      <c r="C480" s="98" t="s">
        <v>1598</v>
      </c>
      <c r="D480" s="98" t="s">
        <v>1599</v>
      </c>
      <c r="E480" s="98" t="s">
        <v>1065</v>
      </c>
      <c r="F480" s="98" t="s">
        <v>1066</v>
      </c>
      <c r="G480" s="98" t="s">
        <v>1468</v>
      </c>
      <c r="H480" s="98" t="s">
        <v>1469</v>
      </c>
      <c r="I480" s="98" t="s">
        <v>1470</v>
      </c>
      <c r="J480" s="98" t="s">
        <v>1471</v>
      </c>
      <c r="K480" s="98" t="s">
        <v>884</v>
      </c>
      <c r="L480" s="99" t="e">
        <f t="shared" si="7"/>
        <v>#N/A</v>
      </c>
    </row>
    <row r="481" spans="1:12" x14ac:dyDescent="0.25">
      <c r="A481" s="101">
        <v>201241</v>
      </c>
      <c r="B481" s="98" t="s">
        <v>1469</v>
      </c>
      <c r="C481" s="98" t="s">
        <v>1600</v>
      </c>
      <c r="D481" s="98" t="s">
        <v>1601</v>
      </c>
      <c r="E481" s="98" t="s">
        <v>1065</v>
      </c>
      <c r="F481" s="98" t="s">
        <v>1066</v>
      </c>
      <c r="G481" s="98" t="s">
        <v>1468</v>
      </c>
      <c r="H481" s="98" t="s">
        <v>1469</v>
      </c>
      <c r="I481" s="98" t="s">
        <v>1470</v>
      </c>
      <c r="J481" s="98" t="s">
        <v>1471</v>
      </c>
      <c r="K481" s="98" t="s">
        <v>884</v>
      </c>
      <c r="L481" s="99" t="e">
        <f t="shared" si="7"/>
        <v>#N/A</v>
      </c>
    </row>
    <row r="482" spans="1:12" x14ac:dyDescent="0.25">
      <c r="A482" s="101">
        <v>201241</v>
      </c>
      <c r="B482" s="98" t="s">
        <v>1469</v>
      </c>
      <c r="C482" s="98" t="s">
        <v>1602</v>
      </c>
      <c r="D482" s="98" t="s">
        <v>1603</v>
      </c>
      <c r="E482" s="98" t="s">
        <v>1065</v>
      </c>
      <c r="F482" s="98" t="s">
        <v>1066</v>
      </c>
      <c r="G482" s="98" t="s">
        <v>1468</v>
      </c>
      <c r="H482" s="98" t="s">
        <v>1469</v>
      </c>
      <c r="I482" s="98" t="s">
        <v>1470</v>
      </c>
      <c r="J482" s="98" t="s">
        <v>1471</v>
      </c>
      <c r="K482" s="98" t="s">
        <v>884</v>
      </c>
      <c r="L482" s="99" t="e">
        <f t="shared" si="7"/>
        <v>#N/A</v>
      </c>
    </row>
    <row r="483" spans="1:12" x14ac:dyDescent="0.25">
      <c r="A483" s="101">
        <v>201241</v>
      </c>
      <c r="B483" s="98" t="s">
        <v>1469</v>
      </c>
      <c r="C483" s="98" t="s">
        <v>1604</v>
      </c>
      <c r="D483" s="98" t="s">
        <v>1605</v>
      </c>
      <c r="E483" s="98" t="s">
        <v>1065</v>
      </c>
      <c r="F483" s="98" t="s">
        <v>1066</v>
      </c>
      <c r="G483" s="98" t="s">
        <v>1468</v>
      </c>
      <c r="H483" s="98" t="s">
        <v>1469</v>
      </c>
      <c r="I483" s="98" t="s">
        <v>1470</v>
      </c>
      <c r="J483" s="98" t="s">
        <v>1471</v>
      </c>
      <c r="K483" s="98" t="s">
        <v>884</v>
      </c>
      <c r="L483" s="99" t="e">
        <f t="shared" si="7"/>
        <v>#N/A</v>
      </c>
    </row>
    <row r="484" spans="1:12" x14ac:dyDescent="0.25">
      <c r="A484" s="101">
        <v>201241</v>
      </c>
      <c r="B484" s="98" t="s">
        <v>1469</v>
      </c>
      <c r="C484" s="98" t="s">
        <v>1606</v>
      </c>
      <c r="D484" s="98" t="s">
        <v>1607</v>
      </c>
      <c r="E484" s="98" t="s">
        <v>1065</v>
      </c>
      <c r="F484" s="98" t="s">
        <v>1066</v>
      </c>
      <c r="G484" s="98" t="s">
        <v>1468</v>
      </c>
      <c r="H484" s="98" t="s">
        <v>1469</v>
      </c>
      <c r="I484" s="98" t="s">
        <v>1470</v>
      </c>
      <c r="J484" s="98" t="s">
        <v>1471</v>
      </c>
      <c r="K484" s="98" t="s">
        <v>884</v>
      </c>
      <c r="L484" s="99" t="e">
        <f t="shared" si="7"/>
        <v>#N/A</v>
      </c>
    </row>
    <row r="485" spans="1:12" x14ac:dyDescent="0.25">
      <c r="A485" s="101">
        <v>201241</v>
      </c>
      <c r="B485" s="98" t="s">
        <v>1469</v>
      </c>
      <c r="C485" s="98" t="s">
        <v>1608</v>
      </c>
      <c r="D485" s="98" t="s">
        <v>1609</v>
      </c>
      <c r="E485" s="98" t="s">
        <v>1065</v>
      </c>
      <c r="F485" s="98" t="s">
        <v>1066</v>
      </c>
      <c r="G485" s="98" t="s">
        <v>1468</v>
      </c>
      <c r="H485" s="98" t="s">
        <v>1469</v>
      </c>
      <c r="I485" s="98" t="s">
        <v>1470</v>
      </c>
      <c r="J485" s="98" t="s">
        <v>1471</v>
      </c>
      <c r="K485" s="98" t="s">
        <v>884</v>
      </c>
      <c r="L485" s="99" t="e">
        <f t="shared" si="7"/>
        <v>#N/A</v>
      </c>
    </row>
    <row r="486" spans="1:12" x14ac:dyDescent="0.25">
      <c r="A486" s="101">
        <v>201241</v>
      </c>
      <c r="B486" s="98" t="s">
        <v>1469</v>
      </c>
      <c r="C486" s="98" t="s">
        <v>1610</v>
      </c>
      <c r="D486" s="98" t="s">
        <v>1611</v>
      </c>
      <c r="E486" s="98" t="s">
        <v>1065</v>
      </c>
      <c r="F486" s="98" t="s">
        <v>1066</v>
      </c>
      <c r="G486" s="98" t="s">
        <v>1468</v>
      </c>
      <c r="H486" s="98" t="s">
        <v>1469</v>
      </c>
      <c r="I486" s="98" t="s">
        <v>1470</v>
      </c>
      <c r="J486" s="98" t="s">
        <v>1471</v>
      </c>
      <c r="K486" s="98" t="s">
        <v>884</v>
      </c>
      <c r="L486" s="99" t="e">
        <f t="shared" si="7"/>
        <v>#N/A</v>
      </c>
    </row>
    <row r="487" spans="1:12" x14ac:dyDescent="0.25">
      <c r="A487" s="101">
        <v>201241</v>
      </c>
      <c r="B487" s="98" t="s">
        <v>1469</v>
      </c>
      <c r="C487" s="98" t="s">
        <v>1612</v>
      </c>
      <c r="D487" s="98" t="s">
        <v>1613</v>
      </c>
      <c r="E487" s="98" t="s">
        <v>1065</v>
      </c>
      <c r="F487" s="98" t="s">
        <v>1066</v>
      </c>
      <c r="G487" s="98" t="s">
        <v>1468</v>
      </c>
      <c r="H487" s="98" t="s">
        <v>1469</v>
      </c>
      <c r="I487" s="98" t="s">
        <v>1470</v>
      </c>
      <c r="J487" s="98" t="s">
        <v>1471</v>
      </c>
      <c r="K487" s="98" t="s">
        <v>884</v>
      </c>
      <c r="L487" s="99" t="e">
        <f t="shared" si="7"/>
        <v>#N/A</v>
      </c>
    </row>
    <row r="488" spans="1:12" x14ac:dyDescent="0.25">
      <c r="A488" s="101">
        <v>201241</v>
      </c>
      <c r="B488" s="98" t="s">
        <v>1469</v>
      </c>
      <c r="C488" s="98" t="s">
        <v>1614</v>
      </c>
      <c r="D488" s="98" t="s">
        <v>1615</v>
      </c>
      <c r="E488" s="98" t="s">
        <v>1065</v>
      </c>
      <c r="F488" s="98" t="s">
        <v>1066</v>
      </c>
      <c r="G488" s="98" t="s">
        <v>1468</v>
      </c>
      <c r="H488" s="98" t="s">
        <v>1469</v>
      </c>
      <c r="I488" s="98" t="s">
        <v>1470</v>
      </c>
      <c r="J488" s="98" t="s">
        <v>1471</v>
      </c>
      <c r="K488" s="98" t="s">
        <v>884</v>
      </c>
      <c r="L488" s="99" t="e">
        <f t="shared" si="7"/>
        <v>#N/A</v>
      </c>
    </row>
    <row r="489" spans="1:12" x14ac:dyDescent="0.25">
      <c r="A489" s="101">
        <v>201241</v>
      </c>
      <c r="B489" s="98" t="s">
        <v>1469</v>
      </c>
      <c r="C489" s="98" t="s">
        <v>1616</v>
      </c>
      <c r="D489" s="98" t="s">
        <v>1617</v>
      </c>
      <c r="E489" s="98" t="s">
        <v>1065</v>
      </c>
      <c r="F489" s="98" t="s">
        <v>1066</v>
      </c>
      <c r="G489" s="98" t="s">
        <v>1468</v>
      </c>
      <c r="H489" s="98" t="s">
        <v>1469</v>
      </c>
      <c r="I489" s="98" t="s">
        <v>1470</v>
      </c>
      <c r="J489" s="98" t="s">
        <v>1471</v>
      </c>
      <c r="K489" s="98" t="s">
        <v>884</v>
      </c>
      <c r="L489" s="99" t="e">
        <f t="shared" si="7"/>
        <v>#N/A</v>
      </c>
    </row>
    <row r="490" spans="1:12" x14ac:dyDescent="0.25">
      <c r="A490" s="101">
        <v>201241</v>
      </c>
      <c r="B490" s="98" t="s">
        <v>1469</v>
      </c>
      <c r="C490" s="98" t="s">
        <v>1618</v>
      </c>
      <c r="D490" s="98" t="s">
        <v>1619</v>
      </c>
      <c r="E490" s="98" t="s">
        <v>1065</v>
      </c>
      <c r="F490" s="98" t="s">
        <v>1066</v>
      </c>
      <c r="G490" s="98" t="s">
        <v>1468</v>
      </c>
      <c r="H490" s="98" t="s">
        <v>1469</v>
      </c>
      <c r="I490" s="98" t="s">
        <v>1470</v>
      </c>
      <c r="J490" s="98" t="s">
        <v>1471</v>
      </c>
      <c r="K490" s="98" t="s">
        <v>884</v>
      </c>
      <c r="L490" s="99" t="e">
        <f t="shared" si="7"/>
        <v>#N/A</v>
      </c>
    </row>
    <row r="491" spans="1:12" x14ac:dyDescent="0.25">
      <c r="A491" s="101">
        <v>201241</v>
      </c>
      <c r="B491" s="98" t="s">
        <v>1469</v>
      </c>
      <c r="C491" s="98" t="s">
        <v>1620</v>
      </c>
      <c r="D491" s="98" t="s">
        <v>1621</v>
      </c>
      <c r="E491" s="98" t="s">
        <v>1065</v>
      </c>
      <c r="F491" s="98" t="s">
        <v>1066</v>
      </c>
      <c r="G491" s="98" t="s">
        <v>1468</v>
      </c>
      <c r="H491" s="98" t="s">
        <v>1469</v>
      </c>
      <c r="I491" s="98" t="s">
        <v>1470</v>
      </c>
      <c r="J491" s="98" t="s">
        <v>1471</v>
      </c>
      <c r="K491" s="98" t="s">
        <v>884</v>
      </c>
      <c r="L491" s="99" t="e">
        <f t="shared" si="7"/>
        <v>#N/A</v>
      </c>
    </row>
    <row r="492" spans="1:12" x14ac:dyDescent="0.25">
      <c r="A492" s="101">
        <v>201241</v>
      </c>
      <c r="B492" s="98" t="s">
        <v>1469</v>
      </c>
      <c r="C492" s="98" t="s">
        <v>1622</v>
      </c>
      <c r="D492" s="98" t="s">
        <v>1623</v>
      </c>
      <c r="E492" s="98" t="s">
        <v>1065</v>
      </c>
      <c r="F492" s="98" t="s">
        <v>1066</v>
      </c>
      <c r="G492" s="98" t="s">
        <v>1468</v>
      </c>
      <c r="H492" s="98" t="s">
        <v>1469</v>
      </c>
      <c r="I492" s="98" t="s">
        <v>1470</v>
      </c>
      <c r="J492" s="98" t="s">
        <v>1471</v>
      </c>
      <c r="K492" s="98" t="s">
        <v>884</v>
      </c>
      <c r="L492" s="99" t="e">
        <f t="shared" si="7"/>
        <v>#N/A</v>
      </c>
    </row>
    <row r="493" spans="1:12" x14ac:dyDescent="0.25">
      <c r="A493" s="101">
        <v>201241</v>
      </c>
      <c r="B493" s="98" t="s">
        <v>1469</v>
      </c>
      <c r="C493" s="98" t="s">
        <v>1624</v>
      </c>
      <c r="D493" s="98" t="s">
        <v>1625</v>
      </c>
      <c r="E493" s="98" t="s">
        <v>1065</v>
      </c>
      <c r="F493" s="98" t="s">
        <v>1066</v>
      </c>
      <c r="G493" s="98" t="s">
        <v>1468</v>
      </c>
      <c r="H493" s="98" t="s">
        <v>1469</v>
      </c>
      <c r="I493" s="98" t="s">
        <v>1470</v>
      </c>
      <c r="J493" s="98" t="s">
        <v>1471</v>
      </c>
      <c r="K493" s="98" t="s">
        <v>884</v>
      </c>
      <c r="L493" s="99" t="e">
        <f t="shared" si="7"/>
        <v>#N/A</v>
      </c>
    </row>
    <row r="494" spans="1:12" x14ac:dyDescent="0.25">
      <c r="A494" s="101">
        <v>201241</v>
      </c>
      <c r="B494" s="98" t="s">
        <v>1469</v>
      </c>
      <c r="C494" s="98" t="s">
        <v>1626</v>
      </c>
      <c r="D494" s="98" t="s">
        <v>1627</v>
      </c>
      <c r="E494" s="98" t="s">
        <v>1065</v>
      </c>
      <c r="F494" s="98" t="s">
        <v>1066</v>
      </c>
      <c r="G494" s="98" t="s">
        <v>1468</v>
      </c>
      <c r="H494" s="98" t="s">
        <v>1469</v>
      </c>
      <c r="I494" s="98" t="s">
        <v>1470</v>
      </c>
      <c r="J494" s="98" t="s">
        <v>1471</v>
      </c>
      <c r="K494" s="98" t="s">
        <v>884</v>
      </c>
      <c r="L494" s="99" t="e">
        <f t="shared" si="7"/>
        <v>#N/A</v>
      </c>
    </row>
    <row r="495" spans="1:12" x14ac:dyDescent="0.25">
      <c r="A495" s="101">
        <v>201241</v>
      </c>
      <c r="B495" s="98" t="s">
        <v>1469</v>
      </c>
      <c r="C495" s="98" t="s">
        <v>1628</v>
      </c>
      <c r="D495" s="98" t="s">
        <v>1629</v>
      </c>
      <c r="E495" s="98" t="s">
        <v>1065</v>
      </c>
      <c r="F495" s="98" t="s">
        <v>1066</v>
      </c>
      <c r="G495" s="98" t="s">
        <v>1468</v>
      </c>
      <c r="H495" s="98" t="s">
        <v>1469</v>
      </c>
      <c r="I495" s="98" t="s">
        <v>1470</v>
      </c>
      <c r="J495" s="98" t="s">
        <v>1471</v>
      </c>
      <c r="K495" s="98" t="s">
        <v>884</v>
      </c>
      <c r="L495" s="99" t="e">
        <f t="shared" si="7"/>
        <v>#N/A</v>
      </c>
    </row>
    <row r="496" spans="1:12" x14ac:dyDescent="0.25">
      <c r="A496" s="101">
        <v>201241</v>
      </c>
      <c r="B496" s="98" t="s">
        <v>1469</v>
      </c>
      <c r="C496" s="98" t="s">
        <v>1630</v>
      </c>
      <c r="D496" s="98" t="s">
        <v>1631</v>
      </c>
      <c r="E496" s="98" t="s">
        <v>1065</v>
      </c>
      <c r="F496" s="98" t="s">
        <v>1066</v>
      </c>
      <c r="G496" s="98" t="s">
        <v>1468</v>
      </c>
      <c r="H496" s="98" t="s">
        <v>1469</v>
      </c>
      <c r="I496" s="98" t="s">
        <v>1470</v>
      </c>
      <c r="J496" s="98" t="s">
        <v>1471</v>
      </c>
      <c r="K496" s="98" t="s">
        <v>884</v>
      </c>
      <c r="L496" s="99" t="e">
        <f t="shared" si="7"/>
        <v>#N/A</v>
      </c>
    </row>
    <row r="497" spans="1:12" x14ac:dyDescent="0.25">
      <c r="A497" s="101">
        <v>201241</v>
      </c>
      <c r="B497" s="98" t="s">
        <v>1469</v>
      </c>
      <c r="C497" s="98" t="s">
        <v>1632</v>
      </c>
      <c r="D497" s="98" t="s">
        <v>1633</v>
      </c>
      <c r="E497" s="98" t="s">
        <v>1065</v>
      </c>
      <c r="F497" s="98" t="s">
        <v>1066</v>
      </c>
      <c r="G497" s="98" t="s">
        <v>1468</v>
      </c>
      <c r="H497" s="98" t="s">
        <v>1469</v>
      </c>
      <c r="I497" s="98" t="s">
        <v>1470</v>
      </c>
      <c r="J497" s="98" t="s">
        <v>1471</v>
      </c>
      <c r="K497" s="98" t="s">
        <v>884</v>
      </c>
      <c r="L497" s="99" t="e">
        <f t="shared" si="7"/>
        <v>#N/A</v>
      </c>
    </row>
    <row r="498" spans="1:12" x14ac:dyDescent="0.25">
      <c r="A498" s="101">
        <v>201241</v>
      </c>
      <c r="B498" s="98" t="s">
        <v>1469</v>
      </c>
      <c r="C498" s="98" t="s">
        <v>1634</v>
      </c>
      <c r="D498" s="98" t="s">
        <v>1635</v>
      </c>
      <c r="E498" s="98" t="s">
        <v>1065</v>
      </c>
      <c r="F498" s="98" t="s">
        <v>1066</v>
      </c>
      <c r="G498" s="98" t="s">
        <v>1468</v>
      </c>
      <c r="H498" s="98" t="s">
        <v>1469</v>
      </c>
      <c r="I498" s="98" t="s">
        <v>1470</v>
      </c>
      <c r="J498" s="98" t="s">
        <v>1471</v>
      </c>
      <c r="K498" s="98" t="s">
        <v>884</v>
      </c>
      <c r="L498" s="99" t="e">
        <f t="shared" si="7"/>
        <v>#N/A</v>
      </c>
    </row>
    <row r="499" spans="1:12" x14ac:dyDescent="0.25">
      <c r="A499" s="101">
        <v>201241</v>
      </c>
      <c r="B499" s="98" t="s">
        <v>1469</v>
      </c>
      <c r="C499" s="98" t="s">
        <v>1636</v>
      </c>
      <c r="D499" s="98" t="s">
        <v>1637</v>
      </c>
      <c r="E499" s="98" t="s">
        <v>1065</v>
      </c>
      <c r="F499" s="98" t="s">
        <v>1066</v>
      </c>
      <c r="G499" s="98" t="s">
        <v>1468</v>
      </c>
      <c r="H499" s="98" t="s">
        <v>1469</v>
      </c>
      <c r="I499" s="98" t="s">
        <v>1470</v>
      </c>
      <c r="J499" s="98" t="s">
        <v>1471</v>
      </c>
      <c r="K499" s="98" t="s">
        <v>884</v>
      </c>
      <c r="L499" s="99" t="e">
        <f t="shared" si="7"/>
        <v>#N/A</v>
      </c>
    </row>
    <row r="500" spans="1:12" x14ac:dyDescent="0.25">
      <c r="A500" s="101">
        <v>201241</v>
      </c>
      <c r="B500" s="98" t="s">
        <v>1469</v>
      </c>
      <c r="C500" s="98" t="s">
        <v>1638</v>
      </c>
      <c r="D500" s="98" t="s">
        <v>1639</v>
      </c>
      <c r="E500" s="98" t="s">
        <v>1065</v>
      </c>
      <c r="F500" s="98" t="s">
        <v>1066</v>
      </c>
      <c r="G500" s="98" t="s">
        <v>1468</v>
      </c>
      <c r="H500" s="98" t="s">
        <v>1469</v>
      </c>
      <c r="I500" s="98" t="s">
        <v>1470</v>
      </c>
      <c r="J500" s="98" t="s">
        <v>1471</v>
      </c>
      <c r="K500" s="98" t="s">
        <v>884</v>
      </c>
      <c r="L500" s="99" t="e">
        <f t="shared" si="7"/>
        <v>#N/A</v>
      </c>
    </row>
    <row r="501" spans="1:12" x14ac:dyDescent="0.25">
      <c r="A501" s="101">
        <v>201241</v>
      </c>
      <c r="B501" s="98" t="s">
        <v>1469</v>
      </c>
      <c r="C501" s="98" t="s">
        <v>1640</v>
      </c>
      <c r="D501" s="98" t="s">
        <v>1641</v>
      </c>
      <c r="E501" s="98" t="s">
        <v>1065</v>
      </c>
      <c r="F501" s="98" t="s">
        <v>1066</v>
      </c>
      <c r="G501" s="98" t="s">
        <v>1468</v>
      </c>
      <c r="H501" s="98" t="s">
        <v>1469</v>
      </c>
      <c r="I501" s="98" t="s">
        <v>1470</v>
      </c>
      <c r="J501" s="98" t="s">
        <v>1471</v>
      </c>
      <c r="K501" s="98" t="s">
        <v>884</v>
      </c>
      <c r="L501" s="99" t="e">
        <f t="shared" si="7"/>
        <v>#N/A</v>
      </c>
    </row>
    <row r="502" spans="1:12" x14ac:dyDescent="0.25">
      <c r="A502" s="101">
        <v>201241</v>
      </c>
      <c r="B502" s="98" t="s">
        <v>1469</v>
      </c>
      <c r="C502" s="98" t="s">
        <v>1642</v>
      </c>
      <c r="D502" s="98" t="s">
        <v>1643</v>
      </c>
      <c r="E502" s="98" t="s">
        <v>1065</v>
      </c>
      <c r="F502" s="98" t="s">
        <v>1066</v>
      </c>
      <c r="G502" s="98" t="s">
        <v>1468</v>
      </c>
      <c r="H502" s="98" t="s">
        <v>1469</v>
      </c>
      <c r="I502" s="98" t="s">
        <v>1470</v>
      </c>
      <c r="J502" s="98" t="s">
        <v>1471</v>
      </c>
      <c r="K502" s="98" t="s">
        <v>884</v>
      </c>
      <c r="L502" s="99" t="e">
        <f t="shared" si="7"/>
        <v>#N/A</v>
      </c>
    </row>
    <row r="503" spans="1:12" x14ac:dyDescent="0.25">
      <c r="A503" s="101">
        <v>215000</v>
      </c>
      <c r="B503" s="98" t="s">
        <v>1469</v>
      </c>
      <c r="C503" s="98" t="s">
        <v>1644</v>
      </c>
      <c r="D503" s="98" t="s">
        <v>1645</v>
      </c>
      <c r="E503" s="98" t="s">
        <v>1065</v>
      </c>
      <c r="F503" s="98" t="s">
        <v>1066</v>
      </c>
      <c r="G503" s="98" t="s">
        <v>1468</v>
      </c>
      <c r="H503" s="98" t="s">
        <v>1469</v>
      </c>
      <c r="I503" s="98" t="s">
        <v>1470</v>
      </c>
      <c r="J503" s="98" t="s">
        <v>1469</v>
      </c>
      <c r="K503" s="98" t="s">
        <v>557</v>
      </c>
      <c r="L503" s="99" t="e">
        <f t="shared" si="7"/>
        <v>#N/A</v>
      </c>
    </row>
    <row r="504" spans="1:12" x14ac:dyDescent="0.25">
      <c r="A504" s="101">
        <v>215000</v>
      </c>
      <c r="B504" s="98" t="s">
        <v>1469</v>
      </c>
      <c r="C504" s="98" t="s">
        <v>1646</v>
      </c>
      <c r="D504" s="98" t="s">
        <v>1647</v>
      </c>
      <c r="E504" s="98" t="s">
        <v>1065</v>
      </c>
      <c r="F504" s="98" t="s">
        <v>1066</v>
      </c>
      <c r="G504" s="98" t="s">
        <v>1468</v>
      </c>
      <c r="H504" s="98" t="s">
        <v>1469</v>
      </c>
      <c r="I504" s="98" t="s">
        <v>1470</v>
      </c>
      <c r="J504" s="98" t="s">
        <v>1469</v>
      </c>
      <c r="K504" s="98" t="s">
        <v>1079</v>
      </c>
      <c r="L504" s="99" t="e">
        <f t="shared" si="7"/>
        <v>#N/A</v>
      </c>
    </row>
    <row r="505" spans="1:12" x14ac:dyDescent="0.25">
      <c r="A505" s="101">
        <v>215000</v>
      </c>
      <c r="B505" s="98" t="s">
        <v>1469</v>
      </c>
      <c r="C505" s="98" t="s">
        <v>1648</v>
      </c>
      <c r="D505" s="98" t="s">
        <v>1649</v>
      </c>
      <c r="E505" s="98" t="s">
        <v>1065</v>
      </c>
      <c r="F505" s="98" t="s">
        <v>1066</v>
      </c>
      <c r="G505" s="98" t="s">
        <v>1468</v>
      </c>
      <c r="H505" s="98" t="s">
        <v>1469</v>
      </c>
      <c r="I505" s="98" t="s">
        <v>1470</v>
      </c>
      <c r="J505" s="98" t="s">
        <v>1469</v>
      </c>
      <c r="K505" s="98" t="s">
        <v>545</v>
      </c>
      <c r="L505" s="99" t="e">
        <f t="shared" si="7"/>
        <v>#N/A</v>
      </c>
    </row>
    <row r="506" spans="1:12" x14ac:dyDescent="0.25">
      <c r="A506" s="101">
        <v>215000</v>
      </c>
      <c r="B506" s="98" t="s">
        <v>1469</v>
      </c>
      <c r="C506" s="98" t="s">
        <v>1650</v>
      </c>
      <c r="D506" s="98" t="s">
        <v>1651</v>
      </c>
      <c r="E506" s="98" t="s">
        <v>1065</v>
      </c>
      <c r="F506" s="98" t="s">
        <v>1066</v>
      </c>
      <c r="G506" s="98" t="s">
        <v>1468</v>
      </c>
      <c r="H506" s="98" t="s">
        <v>1469</v>
      </c>
      <c r="I506" s="98" t="s">
        <v>1470</v>
      </c>
      <c r="J506" s="98" t="s">
        <v>1469</v>
      </c>
      <c r="K506" s="98" t="s">
        <v>545</v>
      </c>
      <c r="L506" s="99" t="e">
        <f t="shared" si="7"/>
        <v>#N/A</v>
      </c>
    </row>
    <row r="507" spans="1:12" x14ac:dyDescent="0.25">
      <c r="A507" s="101">
        <v>215000</v>
      </c>
      <c r="B507" s="98" t="s">
        <v>1469</v>
      </c>
      <c r="C507" s="98" t="s">
        <v>1652</v>
      </c>
      <c r="D507" s="98" t="s">
        <v>1653</v>
      </c>
      <c r="E507" s="98" t="s">
        <v>1065</v>
      </c>
      <c r="F507" s="98" t="s">
        <v>1066</v>
      </c>
      <c r="G507" s="98" t="s">
        <v>1468</v>
      </c>
      <c r="H507" s="98" t="s">
        <v>1469</v>
      </c>
      <c r="I507" s="98" t="s">
        <v>1470</v>
      </c>
      <c r="J507" s="98" t="s">
        <v>1469</v>
      </c>
      <c r="K507" s="98" t="s">
        <v>1001</v>
      </c>
      <c r="L507" s="99" t="e">
        <f t="shared" si="7"/>
        <v>#N/A</v>
      </c>
    </row>
    <row r="508" spans="1:12" x14ac:dyDescent="0.25">
      <c r="A508" s="101">
        <v>215000</v>
      </c>
      <c r="B508" s="98" t="s">
        <v>1469</v>
      </c>
      <c r="C508" s="98" t="s">
        <v>1654</v>
      </c>
      <c r="D508" s="98" t="s">
        <v>1655</v>
      </c>
      <c r="E508" s="98" t="s">
        <v>1065</v>
      </c>
      <c r="F508" s="98" t="s">
        <v>1066</v>
      </c>
      <c r="G508" s="98" t="s">
        <v>1468</v>
      </c>
      <c r="H508" s="98" t="s">
        <v>1469</v>
      </c>
      <c r="I508" s="98" t="s">
        <v>1470</v>
      </c>
      <c r="J508" s="98" t="s">
        <v>1469</v>
      </c>
      <c r="K508" s="98" t="s">
        <v>1159</v>
      </c>
      <c r="L508" s="99" t="e">
        <f t="shared" si="7"/>
        <v>#N/A</v>
      </c>
    </row>
    <row r="509" spans="1:12" x14ac:dyDescent="0.25">
      <c r="A509" s="101">
        <v>215000</v>
      </c>
      <c r="B509" s="98" t="s">
        <v>1469</v>
      </c>
      <c r="C509" s="98" t="s">
        <v>1656</v>
      </c>
      <c r="D509" s="98" t="s">
        <v>1657</v>
      </c>
      <c r="E509" s="98" t="s">
        <v>1065</v>
      </c>
      <c r="F509" s="98" t="s">
        <v>1066</v>
      </c>
      <c r="G509" s="98" t="s">
        <v>1468</v>
      </c>
      <c r="H509" s="98" t="s">
        <v>1469</v>
      </c>
      <c r="I509" s="98" t="s">
        <v>1470</v>
      </c>
      <c r="J509" s="98" t="s">
        <v>1469</v>
      </c>
      <c r="K509" s="98" t="s">
        <v>545</v>
      </c>
      <c r="L509" s="99" t="e">
        <f t="shared" si="7"/>
        <v>#N/A</v>
      </c>
    </row>
    <row r="510" spans="1:12" x14ac:dyDescent="0.25">
      <c r="A510" s="101">
        <v>215000</v>
      </c>
      <c r="B510" s="98" t="s">
        <v>1469</v>
      </c>
      <c r="C510" s="98" t="s">
        <v>1658</v>
      </c>
      <c r="D510" s="98" t="s">
        <v>1659</v>
      </c>
      <c r="E510" s="98" t="s">
        <v>1065</v>
      </c>
      <c r="F510" s="98" t="s">
        <v>1066</v>
      </c>
      <c r="G510" s="98" t="s">
        <v>1468</v>
      </c>
      <c r="H510" s="98" t="s">
        <v>1469</v>
      </c>
      <c r="I510" s="98" t="s">
        <v>1470</v>
      </c>
      <c r="J510" s="98" t="s">
        <v>1469</v>
      </c>
      <c r="K510" s="98" t="s">
        <v>545</v>
      </c>
      <c r="L510" s="99" t="e">
        <f t="shared" si="7"/>
        <v>#N/A</v>
      </c>
    </row>
    <row r="511" spans="1:12" x14ac:dyDescent="0.25">
      <c r="A511" s="101">
        <v>215000</v>
      </c>
      <c r="B511" s="98" t="s">
        <v>1469</v>
      </c>
      <c r="C511" s="98" t="s">
        <v>1660</v>
      </c>
      <c r="D511" s="98" t="s">
        <v>1661</v>
      </c>
      <c r="E511" s="98" t="s">
        <v>1065</v>
      </c>
      <c r="F511" s="98" t="s">
        <v>1066</v>
      </c>
      <c r="G511" s="98" t="s">
        <v>1468</v>
      </c>
      <c r="H511" s="98" t="s">
        <v>1469</v>
      </c>
      <c r="I511" s="98" t="s">
        <v>1470</v>
      </c>
      <c r="J511" s="98" t="s">
        <v>1469</v>
      </c>
      <c r="K511" s="98" t="s">
        <v>545</v>
      </c>
      <c r="L511" s="99" t="e">
        <f t="shared" si="7"/>
        <v>#N/A</v>
      </c>
    </row>
    <row r="512" spans="1:12" x14ac:dyDescent="0.25">
      <c r="A512" s="101">
        <v>215000</v>
      </c>
      <c r="B512" s="98" t="s">
        <v>1469</v>
      </c>
      <c r="C512" s="98" t="s">
        <v>1662</v>
      </c>
      <c r="D512" s="98" t="s">
        <v>1663</v>
      </c>
      <c r="E512" s="98" t="s">
        <v>1065</v>
      </c>
      <c r="F512" s="98" t="s">
        <v>1066</v>
      </c>
      <c r="G512" s="98" t="s">
        <v>1468</v>
      </c>
      <c r="H512" s="98" t="s">
        <v>1469</v>
      </c>
      <c r="I512" s="98" t="s">
        <v>1470</v>
      </c>
      <c r="J512" s="98" t="s">
        <v>1469</v>
      </c>
      <c r="K512" s="98" t="s">
        <v>545</v>
      </c>
      <c r="L512" s="99" t="e">
        <f t="shared" si="7"/>
        <v>#N/A</v>
      </c>
    </row>
    <row r="513" spans="1:12" x14ac:dyDescent="0.25">
      <c r="A513" s="101">
        <v>215000</v>
      </c>
      <c r="B513" s="98" t="s">
        <v>1469</v>
      </c>
      <c r="C513" s="98" t="s">
        <v>1664</v>
      </c>
      <c r="D513" s="98" t="s">
        <v>1665</v>
      </c>
      <c r="E513" s="98" t="s">
        <v>1065</v>
      </c>
      <c r="F513" s="98" t="s">
        <v>1066</v>
      </c>
      <c r="G513" s="98" t="s">
        <v>1468</v>
      </c>
      <c r="H513" s="98" t="s">
        <v>1469</v>
      </c>
      <c r="I513" s="98" t="s">
        <v>1470</v>
      </c>
      <c r="J513" s="98" t="s">
        <v>1469</v>
      </c>
      <c r="K513" s="98" t="s">
        <v>545</v>
      </c>
      <c r="L513" s="99" t="e">
        <f t="shared" si="7"/>
        <v>#N/A</v>
      </c>
    </row>
    <row r="514" spans="1:12" x14ac:dyDescent="0.25">
      <c r="A514" s="101">
        <v>215000</v>
      </c>
      <c r="B514" s="98" t="s">
        <v>1469</v>
      </c>
      <c r="C514" s="98" t="s">
        <v>1666</v>
      </c>
      <c r="D514" s="98" t="s">
        <v>1667</v>
      </c>
      <c r="E514" s="98" t="s">
        <v>1065</v>
      </c>
      <c r="F514" s="98" t="s">
        <v>1066</v>
      </c>
      <c r="G514" s="98" t="s">
        <v>1468</v>
      </c>
      <c r="H514" s="98" t="s">
        <v>1469</v>
      </c>
      <c r="I514" s="98" t="s">
        <v>1470</v>
      </c>
      <c r="J514" s="98" t="s">
        <v>1469</v>
      </c>
      <c r="K514" s="98" t="s">
        <v>545</v>
      </c>
      <c r="L514" s="99" t="e">
        <f t="shared" ref="L514:L577" si="8">VLOOKUP(H514,$N$2:$O$43,2,FALSE)</f>
        <v>#N/A</v>
      </c>
    </row>
    <row r="515" spans="1:12" x14ac:dyDescent="0.25">
      <c r="A515" s="101">
        <v>215000</v>
      </c>
      <c r="B515" s="98" t="s">
        <v>1469</v>
      </c>
      <c r="C515" s="98" t="s">
        <v>1668</v>
      </c>
      <c r="D515" s="98" t="s">
        <v>1669</v>
      </c>
      <c r="E515" s="98" t="s">
        <v>1065</v>
      </c>
      <c r="F515" s="98" t="s">
        <v>1066</v>
      </c>
      <c r="G515" s="98" t="s">
        <v>1468</v>
      </c>
      <c r="H515" s="98" t="s">
        <v>1469</v>
      </c>
      <c r="I515" s="98" t="s">
        <v>1470</v>
      </c>
      <c r="J515" s="98" t="s">
        <v>1469</v>
      </c>
      <c r="K515" s="98" t="s">
        <v>545</v>
      </c>
      <c r="L515" s="99" t="e">
        <f t="shared" si="8"/>
        <v>#N/A</v>
      </c>
    </row>
    <row r="516" spans="1:12" x14ac:dyDescent="0.25">
      <c r="A516" s="101">
        <v>215000</v>
      </c>
      <c r="B516" s="98" t="s">
        <v>1469</v>
      </c>
      <c r="C516" s="98" t="s">
        <v>1670</v>
      </c>
      <c r="D516" s="98" t="s">
        <v>1671</v>
      </c>
      <c r="E516" s="98" t="s">
        <v>1065</v>
      </c>
      <c r="F516" s="98" t="s">
        <v>1066</v>
      </c>
      <c r="G516" s="98" t="s">
        <v>1468</v>
      </c>
      <c r="H516" s="98" t="s">
        <v>1469</v>
      </c>
      <c r="I516" s="98" t="s">
        <v>1470</v>
      </c>
      <c r="J516" s="98" t="s">
        <v>1469</v>
      </c>
      <c r="K516" s="98" t="s">
        <v>545</v>
      </c>
      <c r="L516" s="99" t="e">
        <f t="shared" si="8"/>
        <v>#N/A</v>
      </c>
    </row>
    <row r="517" spans="1:12" x14ac:dyDescent="0.25">
      <c r="A517" s="101">
        <v>215000</v>
      </c>
      <c r="B517" s="98" t="s">
        <v>1469</v>
      </c>
      <c r="C517" s="98" t="s">
        <v>1672</v>
      </c>
      <c r="D517" s="98" t="s">
        <v>1673</v>
      </c>
      <c r="E517" s="98" t="s">
        <v>1065</v>
      </c>
      <c r="F517" s="98" t="s">
        <v>1066</v>
      </c>
      <c r="G517" s="98" t="s">
        <v>1468</v>
      </c>
      <c r="H517" s="98" t="s">
        <v>1469</v>
      </c>
      <c r="I517" s="98" t="s">
        <v>1470</v>
      </c>
      <c r="J517" s="98" t="s">
        <v>1469</v>
      </c>
      <c r="K517" s="98" t="s">
        <v>884</v>
      </c>
      <c r="L517" s="99" t="e">
        <f t="shared" si="8"/>
        <v>#N/A</v>
      </c>
    </row>
    <row r="518" spans="1:12" x14ac:dyDescent="0.25">
      <c r="A518" s="101">
        <v>215000</v>
      </c>
      <c r="B518" s="98" t="s">
        <v>1469</v>
      </c>
      <c r="C518" s="98" t="s">
        <v>1674</v>
      </c>
      <c r="D518" s="98" t="s">
        <v>1675</v>
      </c>
      <c r="E518" s="98" t="s">
        <v>1065</v>
      </c>
      <c r="F518" s="98" t="s">
        <v>1066</v>
      </c>
      <c r="G518" s="98" t="s">
        <v>1468</v>
      </c>
      <c r="H518" s="98" t="s">
        <v>1469</v>
      </c>
      <c r="I518" s="98" t="s">
        <v>1470</v>
      </c>
      <c r="J518" s="98" t="s">
        <v>1469</v>
      </c>
      <c r="K518" s="98" t="s">
        <v>884</v>
      </c>
      <c r="L518" s="99" t="e">
        <f t="shared" si="8"/>
        <v>#N/A</v>
      </c>
    </row>
    <row r="519" spans="1:12" x14ac:dyDescent="0.25">
      <c r="A519" s="101">
        <v>215000</v>
      </c>
      <c r="B519" s="98" t="s">
        <v>1469</v>
      </c>
      <c r="C519" s="98" t="s">
        <v>1676</v>
      </c>
      <c r="D519" s="98" t="s">
        <v>1677</v>
      </c>
      <c r="E519" s="98" t="s">
        <v>1065</v>
      </c>
      <c r="F519" s="98" t="s">
        <v>1066</v>
      </c>
      <c r="G519" s="98" t="s">
        <v>1468</v>
      </c>
      <c r="H519" s="98" t="s">
        <v>1469</v>
      </c>
      <c r="I519" s="98" t="s">
        <v>1470</v>
      </c>
      <c r="J519" s="98" t="s">
        <v>1469</v>
      </c>
      <c r="K519" s="98" t="s">
        <v>884</v>
      </c>
      <c r="L519" s="99" t="e">
        <f t="shared" si="8"/>
        <v>#N/A</v>
      </c>
    </row>
    <row r="520" spans="1:12" x14ac:dyDescent="0.25">
      <c r="A520" s="101">
        <v>215000</v>
      </c>
      <c r="B520" s="98" t="s">
        <v>1469</v>
      </c>
      <c r="C520" s="98" t="s">
        <v>1678</v>
      </c>
      <c r="D520" s="98" t="s">
        <v>1679</v>
      </c>
      <c r="E520" s="98" t="s">
        <v>1065</v>
      </c>
      <c r="F520" s="98" t="s">
        <v>1066</v>
      </c>
      <c r="G520" s="98" t="s">
        <v>1468</v>
      </c>
      <c r="H520" s="98" t="s">
        <v>1469</v>
      </c>
      <c r="I520" s="98" t="s">
        <v>1470</v>
      </c>
      <c r="J520" s="98" t="s">
        <v>1469</v>
      </c>
      <c r="K520" s="98" t="s">
        <v>884</v>
      </c>
      <c r="L520" s="99" t="e">
        <f t="shared" si="8"/>
        <v>#N/A</v>
      </c>
    </row>
    <row r="521" spans="1:12" x14ac:dyDescent="0.25">
      <c r="A521" s="101">
        <v>215000</v>
      </c>
      <c r="B521" s="98" t="s">
        <v>1469</v>
      </c>
      <c r="C521" s="98" t="s">
        <v>1680</v>
      </c>
      <c r="D521" s="98" t="s">
        <v>1681</v>
      </c>
      <c r="E521" s="98" t="s">
        <v>1065</v>
      </c>
      <c r="F521" s="98" t="s">
        <v>1066</v>
      </c>
      <c r="G521" s="98" t="s">
        <v>1468</v>
      </c>
      <c r="H521" s="98" t="s">
        <v>1469</v>
      </c>
      <c r="I521" s="98" t="s">
        <v>1470</v>
      </c>
      <c r="J521" s="98" t="s">
        <v>1469</v>
      </c>
      <c r="K521" s="98" t="s">
        <v>884</v>
      </c>
      <c r="L521" s="99" t="e">
        <f t="shared" si="8"/>
        <v>#N/A</v>
      </c>
    </row>
    <row r="522" spans="1:12" x14ac:dyDescent="0.25">
      <c r="A522" s="101">
        <v>215000</v>
      </c>
      <c r="B522" s="98" t="s">
        <v>1469</v>
      </c>
      <c r="C522" s="98" t="s">
        <v>1682</v>
      </c>
      <c r="D522" s="98" t="s">
        <v>1683</v>
      </c>
      <c r="E522" s="98" t="s">
        <v>1065</v>
      </c>
      <c r="F522" s="98" t="s">
        <v>1066</v>
      </c>
      <c r="G522" s="98" t="s">
        <v>1468</v>
      </c>
      <c r="H522" s="98" t="s">
        <v>1469</v>
      </c>
      <c r="I522" s="98" t="s">
        <v>1470</v>
      </c>
      <c r="J522" s="98" t="s">
        <v>1469</v>
      </c>
      <c r="K522" s="98" t="s">
        <v>884</v>
      </c>
      <c r="L522" s="99" t="e">
        <f t="shared" si="8"/>
        <v>#N/A</v>
      </c>
    </row>
    <row r="523" spans="1:12" x14ac:dyDescent="0.25">
      <c r="A523" s="101">
        <v>215000</v>
      </c>
      <c r="B523" s="98" t="s">
        <v>1469</v>
      </c>
      <c r="C523" s="98" t="s">
        <v>1684</v>
      </c>
      <c r="D523" s="98" t="s">
        <v>1685</v>
      </c>
      <c r="E523" s="98" t="s">
        <v>1065</v>
      </c>
      <c r="F523" s="98" t="s">
        <v>1066</v>
      </c>
      <c r="G523" s="98" t="s">
        <v>1468</v>
      </c>
      <c r="H523" s="98" t="s">
        <v>1469</v>
      </c>
      <c r="I523" s="98" t="s">
        <v>1470</v>
      </c>
      <c r="J523" s="98" t="s">
        <v>1469</v>
      </c>
      <c r="K523" s="98" t="s">
        <v>884</v>
      </c>
      <c r="L523" s="99" t="e">
        <f t="shared" si="8"/>
        <v>#N/A</v>
      </c>
    </row>
    <row r="524" spans="1:12" x14ac:dyDescent="0.25">
      <c r="A524" s="101">
        <v>215000</v>
      </c>
      <c r="B524" s="98" t="s">
        <v>1469</v>
      </c>
      <c r="C524" s="98" t="s">
        <v>1686</v>
      </c>
      <c r="D524" s="98" t="s">
        <v>1687</v>
      </c>
      <c r="E524" s="98" t="s">
        <v>1065</v>
      </c>
      <c r="F524" s="98" t="s">
        <v>1066</v>
      </c>
      <c r="G524" s="98" t="s">
        <v>1468</v>
      </c>
      <c r="H524" s="98" t="s">
        <v>1469</v>
      </c>
      <c r="I524" s="98" t="s">
        <v>1470</v>
      </c>
      <c r="J524" s="98" t="s">
        <v>1469</v>
      </c>
      <c r="K524" s="98" t="s">
        <v>884</v>
      </c>
      <c r="L524" s="99" t="e">
        <f t="shared" si="8"/>
        <v>#N/A</v>
      </c>
    </row>
    <row r="525" spans="1:12" x14ac:dyDescent="0.25">
      <c r="A525" s="101">
        <v>215000</v>
      </c>
      <c r="B525" s="98" t="s">
        <v>1469</v>
      </c>
      <c r="C525" s="98" t="s">
        <v>1688</v>
      </c>
      <c r="D525" s="98" t="s">
        <v>1689</v>
      </c>
      <c r="E525" s="98" t="s">
        <v>1065</v>
      </c>
      <c r="F525" s="98" t="s">
        <v>1066</v>
      </c>
      <c r="G525" s="98" t="s">
        <v>1468</v>
      </c>
      <c r="H525" s="98" t="s">
        <v>1469</v>
      </c>
      <c r="I525" s="98" t="s">
        <v>1470</v>
      </c>
      <c r="J525" s="98" t="s">
        <v>1469</v>
      </c>
      <c r="K525" s="98" t="s">
        <v>884</v>
      </c>
      <c r="L525" s="99" t="e">
        <f t="shared" si="8"/>
        <v>#N/A</v>
      </c>
    </row>
    <row r="526" spans="1:12" x14ac:dyDescent="0.25">
      <c r="A526" s="101">
        <v>215000</v>
      </c>
      <c r="B526" s="98" t="s">
        <v>1469</v>
      </c>
      <c r="C526" s="98" t="s">
        <v>1690</v>
      </c>
      <c r="D526" s="98" t="s">
        <v>1691</v>
      </c>
      <c r="E526" s="98" t="s">
        <v>1065</v>
      </c>
      <c r="F526" s="98" t="s">
        <v>1066</v>
      </c>
      <c r="G526" s="98" t="s">
        <v>1468</v>
      </c>
      <c r="H526" s="98" t="s">
        <v>1469</v>
      </c>
      <c r="I526" s="98" t="s">
        <v>1470</v>
      </c>
      <c r="J526" s="98" t="s">
        <v>1469</v>
      </c>
      <c r="K526" s="98" t="s">
        <v>884</v>
      </c>
      <c r="L526" s="99" t="e">
        <f t="shared" si="8"/>
        <v>#N/A</v>
      </c>
    </row>
    <row r="527" spans="1:12" x14ac:dyDescent="0.25">
      <c r="A527" s="101">
        <v>215000</v>
      </c>
      <c r="B527" s="98" t="s">
        <v>1469</v>
      </c>
      <c r="C527" s="98" t="s">
        <v>1692</v>
      </c>
      <c r="D527" s="98" t="s">
        <v>1693</v>
      </c>
      <c r="E527" s="98" t="s">
        <v>1065</v>
      </c>
      <c r="F527" s="98" t="s">
        <v>1066</v>
      </c>
      <c r="G527" s="98" t="s">
        <v>1468</v>
      </c>
      <c r="H527" s="98" t="s">
        <v>1469</v>
      </c>
      <c r="I527" s="98" t="s">
        <v>1470</v>
      </c>
      <c r="J527" s="98" t="s">
        <v>1469</v>
      </c>
      <c r="K527" s="98" t="s">
        <v>884</v>
      </c>
      <c r="L527" s="99" t="e">
        <f t="shared" si="8"/>
        <v>#N/A</v>
      </c>
    </row>
    <row r="528" spans="1:12" x14ac:dyDescent="0.25">
      <c r="A528" s="101">
        <v>215000</v>
      </c>
      <c r="B528" s="98" t="s">
        <v>1469</v>
      </c>
      <c r="C528" s="98" t="s">
        <v>1694</v>
      </c>
      <c r="D528" s="98" t="s">
        <v>1695</v>
      </c>
      <c r="E528" s="98" t="s">
        <v>1065</v>
      </c>
      <c r="F528" s="98" t="s">
        <v>1066</v>
      </c>
      <c r="G528" s="98" t="s">
        <v>1468</v>
      </c>
      <c r="H528" s="98" t="s">
        <v>1469</v>
      </c>
      <c r="I528" s="98" t="s">
        <v>1470</v>
      </c>
      <c r="J528" s="98" t="s">
        <v>1469</v>
      </c>
      <c r="K528" s="98" t="s">
        <v>884</v>
      </c>
      <c r="L528" s="99" t="e">
        <f t="shared" si="8"/>
        <v>#N/A</v>
      </c>
    </row>
    <row r="529" spans="1:12" x14ac:dyDescent="0.25">
      <c r="A529" s="101">
        <v>215000</v>
      </c>
      <c r="B529" s="98" t="s">
        <v>1469</v>
      </c>
      <c r="C529" s="98" t="s">
        <v>1696</v>
      </c>
      <c r="D529" s="98" t="s">
        <v>1697</v>
      </c>
      <c r="E529" s="98" t="s">
        <v>1065</v>
      </c>
      <c r="F529" s="98" t="s">
        <v>1066</v>
      </c>
      <c r="G529" s="98" t="s">
        <v>1468</v>
      </c>
      <c r="H529" s="98" t="s">
        <v>1469</v>
      </c>
      <c r="I529" s="98" t="s">
        <v>1470</v>
      </c>
      <c r="J529" s="98" t="s">
        <v>1469</v>
      </c>
      <c r="K529" s="98" t="s">
        <v>884</v>
      </c>
      <c r="L529" s="99" t="e">
        <f t="shared" si="8"/>
        <v>#N/A</v>
      </c>
    </row>
    <row r="530" spans="1:12" x14ac:dyDescent="0.25">
      <c r="A530" s="101">
        <v>215000</v>
      </c>
      <c r="B530" s="98" t="s">
        <v>1469</v>
      </c>
      <c r="C530" s="98" t="s">
        <v>1698</v>
      </c>
      <c r="D530" s="98" t="s">
        <v>1699</v>
      </c>
      <c r="E530" s="98" t="s">
        <v>1065</v>
      </c>
      <c r="F530" s="98" t="s">
        <v>1066</v>
      </c>
      <c r="G530" s="98" t="s">
        <v>1468</v>
      </c>
      <c r="H530" s="98" t="s">
        <v>1469</v>
      </c>
      <c r="I530" s="98" t="s">
        <v>1470</v>
      </c>
      <c r="J530" s="98" t="s">
        <v>1469</v>
      </c>
      <c r="K530" s="98" t="s">
        <v>884</v>
      </c>
      <c r="L530" s="99" t="e">
        <f t="shared" si="8"/>
        <v>#N/A</v>
      </c>
    </row>
    <row r="531" spans="1:12" x14ac:dyDescent="0.25">
      <c r="A531" s="101">
        <v>215000</v>
      </c>
      <c r="B531" s="98" t="s">
        <v>1469</v>
      </c>
      <c r="C531" s="98" t="s">
        <v>1700</v>
      </c>
      <c r="D531" s="98" t="s">
        <v>1701</v>
      </c>
      <c r="E531" s="98" t="s">
        <v>1065</v>
      </c>
      <c r="F531" s="98" t="s">
        <v>1066</v>
      </c>
      <c r="G531" s="98" t="s">
        <v>1468</v>
      </c>
      <c r="H531" s="98" t="s">
        <v>1469</v>
      </c>
      <c r="I531" s="98" t="s">
        <v>1470</v>
      </c>
      <c r="J531" s="98" t="s">
        <v>1469</v>
      </c>
      <c r="K531" s="98" t="s">
        <v>884</v>
      </c>
      <c r="L531" s="99" t="e">
        <f t="shared" si="8"/>
        <v>#N/A</v>
      </c>
    </row>
    <row r="532" spans="1:12" x14ac:dyDescent="0.25">
      <c r="A532" s="101">
        <v>215000</v>
      </c>
      <c r="B532" s="98" t="s">
        <v>1469</v>
      </c>
      <c r="C532" s="98" t="s">
        <v>1702</v>
      </c>
      <c r="D532" s="98" t="s">
        <v>1703</v>
      </c>
      <c r="E532" s="98" t="s">
        <v>1065</v>
      </c>
      <c r="F532" s="98" t="s">
        <v>1066</v>
      </c>
      <c r="G532" s="98" t="s">
        <v>1468</v>
      </c>
      <c r="H532" s="98" t="s">
        <v>1469</v>
      </c>
      <c r="I532" s="98" t="s">
        <v>1470</v>
      </c>
      <c r="J532" s="98" t="s">
        <v>1469</v>
      </c>
      <c r="K532" s="98" t="s">
        <v>884</v>
      </c>
      <c r="L532" s="99" t="e">
        <f t="shared" si="8"/>
        <v>#N/A</v>
      </c>
    </row>
    <row r="533" spans="1:12" x14ac:dyDescent="0.25">
      <c r="A533" s="101">
        <v>215000</v>
      </c>
      <c r="B533" s="98" t="s">
        <v>1469</v>
      </c>
      <c r="C533" s="98" t="s">
        <v>1704</v>
      </c>
      <c r="D533" s="98" t="s">
        <v>1705</v>
      </c>
      <c r="E533" s="98" t="s">
        <v>1065</v>
      </c>
      <c r="F533" s="98" t="s">
        <v>1066</v>
      </c>
      <c r="G533" s="98" t="s">
        <v>1468</v>
      </c>
      <c r="H533" s="98" t="s">
        <v>1469</v>
      </c>
      <c r="I533" s="98" t="s">
        <v>1470</v>
      </c>
      <c r="J533" s="98" t="s">
        <v>1469</v>
      </c>
      <c r="K533" s="98" t="s">
        <v>884</v>
      </c>
      <c r="L533" s="99" t="e">
        <f t="shared" si="8"/>
        <v>#N/A</v>
      </c>
    </row>
    <row r="534" spans="1:12" x14ac:dyDescent="0.25">
      <c r="A534" s="101">
        <v>215000</v>
      </c>
      <c r="B534" s="98" t="s">
        <v>1469</v>
      </c>
      <c r="C534" s="98" t="s">
        <v>1706</v>
      </c>
      <c r="D534" s="98" t="s">
        <v>1707</v>
      </c>
      <c r="E534" s="98" t="s">
        <v>1065</v>
      </c>
      <c r="F534" s="98" t="s">
        <v>1066</v>
      </c>
      <c r="G534" s="98" t="s">
        <v>1468</v>
      </c>
      <c r="H534" s="98" t="s">
        <v>1469</v>
      </c>
      <c r="I534" s="98" t="s">
        <v>1470</v>
      </c>
      <c r="J534" s="98" t="s">
        <v>1469</v>
      </c>
      <c r="K534" s="98" t="s">
        <v>884</v>
      </c>
      <c r="L534" s="99" t="e">
        <f t="shared" si="8"/>
        <v>#N/A</v>
      </c>
    </row>
    <row r="535" spans="1:12" x14ac:dyDescent="0.25">
      <c r="A535" s="101">
        <v>215000</v>
      </c>
      <c r="B535" s="98" t="s">
        <v>1469</v>
      </c>
      <c r="C535" s="98" t="s">
        <v>1708</v>
      </c>
      <c r="D535" s="98" t="s">
        <v>1709</v>
      </c>
      <c r="E535" s="98" t="s">
        <v>1065</v>
      </c>
      <c r="F535" s="98" t="s">
        <v>1066</v>
      </c>
      <c r="G535" s="98" t="s">
        <v>1468</v>
      </c>
      <c r="H535" s="98" t="s">
        <v>1469</v>
      </c>
      <c r="I535" s="98" t="s">
        <v>1470</v>
      </c>
      <c r="J535" s="98" t="s">
        <v>1469</v>
      </c>
      <c r="K535" s="98" t="s">
        <v>884</v>
      </c>
      <c r="L535" s="99" t="e">
        <f t="shared" si="8"/>
        <v>#N/A</v>
      </c>
    </row>
    <row r="536" spans="1:12" x14ac:dyDescent="0.25">
      <c r="A536" s="101">
        <v>215000</v>
      </c>
      <c r="B536" s="98" t="s">
        <v>1469</v>
      </c>
      <c r="C536" s="98" t="s">
        <v>1710</v>
      </c>
      <c r="D536" s="98" t="s">
        <v>1711</v>
      </c>
      <c r="E536" s="98" t="s">
        <v>1065</v>
      </c>
      <c r="F536" s="98" t="s">
        <v>1066</v>
      </c>
      <c r="G536" s="98" t="s">
        <v>1468</v>
      </c>
      <c r="H536" s="98" t="s">
        <v>1469</v>
      </c>
      <c r="I536" s="98" t="s">
        <v>1470</v>
      </c>
      <c r="J536" s="98" t="s">
        <v>1469</v>
      </c>
      <c r="K536" s="98" t="s">
        <v>884</v>
      </c>
      <c r="L536" s="99" t="e">
        <f t="shared" si="8"/>
        <v>#N/A</v>
      </c>
    </row>
    <row r="537" spans="1:12" x14ac:dyDescent="0.25">
      <c r="A537" s="101">
        <v>215000</v>
      </c>
      <c r="B537" s="98" t="s">
        <v>1469</v>
      </c>
      <c r="C537" s="98" t="s">
        <v>1712</v>
      </c>
      <c r="D537" s="98" t="s">
        <v>1713</v>
      </c>
      <c r="E537" s="98" t="s">
        <v>1065</v>
      </c>
      <c r="F537" s="98" t="s">
        <v>1066</v>
      </c>
      <c r="G537" s="98" t="s">
        <v>1468</v>
      </c>
      <c r="H537" s="98" t="s">
        <v>1469</v>
      </c>
      <c r="I537" s="98" t="s">
        <v>1470</v>
      </c>
      <c r="J537" s="98" t="s">
        <v>1469</v>
      </c>
      <c r="K537" s="98" t="s">
        <v>884</v>
      </c>
      <c r="L537" s="99" t="e">
        <f t="shared" si="8"/>
        <v>#N/A</v>
      </c>
    </row>
    <row r="538" spans="1:12" x14ac:dyDescent="0.25">
      <c r="A538" s="101">
        <v>215000</v>
      </c>
      <c r="B538" s="98" t="s">
        <v>1469</v>
      </c>
      <c r="C538" s="98" t="s">
        <v>1714</v>
      </c>
      <c r="D538" s="98" t="s">
        <v>1715</v>
      </c>
      <c r="E538" s="98" t="s">
        <v>1065</v>
      </c>
      <c r="F538" s="98" t="s">
        <v>1066</v>
      </c>
      <c r="G538" s="98" t="s">
        <v>1468</v>
      </c>
      <c r="H538" s="98" t="s">
        <v>1469</v>
      </c>
      <c r="I538" s="98" t="s">
        <v>1470</v>
      </c>
      <c r="J538" s="98" t="s">
        <v>1469</v>
      </c>
      <c r="K538" s="98" t="s">
        <v>884</v>
      </c>
      <c r="L538" s="99" t="e">
        <f t="shared" si="8"/>
        <v>#N/A</v>
      </c>
    </row>
    <row r="539" spans="1:12" x14ac:dyDescent="0.25">
      <c r="A539" s="101">
        <v>215000</v>
      </c>
      <c r="B539" s="98" t="s">
        <v>1469</v>
      </c>
      <c r="C539" s="98" t="s">
        <v>1716</v>
      </c>
      <c r="D539" s="98" t="s">
        <v>1717</v>
      </c>
      <c r="E539" s="98" t="s">
        <v>1065</v>
      </c>
      <c r="F539" s="98" t="s">
        <v>1066</v>
      </c>
      <c r="G539" s="98" t="s">
        <v>1468</v>
      </c>
      <c r="H539" s="98" t="s">
        <v>1469</v>
      </c>
      <c r="I539" s="98" t="s">
        <v>1470</v>
      </c>
      <c r="J539" s="98" t="s">
        <v>1469</v>
      </c>
      <c r="K539" s="98" t="s">
        <v>884</v>
      </c>
      <c r="L539" s="99" t="e">
        <f t="shared" si="8"/>
        <v>#N/A</v>
      </c>
    </row>
    <row r="540" spans="1:12" x14ac:dyDescent="0.25">
      <c r="A540" s="101">
        <v>215000</v>
      </c>
      <c r="B540" s="98" t="s">
        <v>1469</v>
      </c>
      <c r="C540" s="98" t="s">
        <v>1718</v>
      </c>
      <c r="D540" s="98" t="s">
        <v>1719</v>
      </c>
      <c r="E540" s="98" t="s">
        <v>1065</v>
      </c>
      <c r="F540" s="98" t="s">
        <v>1066</v>
      </c>
      <c r="G540" s="98" t="s">
        <v>1468</v>
      </c>
      <c r="H540" s="98" t="s">
        <v>1469</v>
      </c>
      <c r="I540" s="98" t="s">
        <v>1470</v>
      </c>
      <c r="J540" s="98" t="s">
        <v>1469</v>
      </c>
      <c r="K540" s="98" t="s">
        <v>1162</v>
      </c>
      <c r="L540" s="99" t="e">
        <f t="shared" si="8"/>
        <v>#N/A</v>
      </c>
    </row>
    <row r="541" spans="1:12" x14ac:dyDescent="0.25">
      <c r="A541" s="101">
        <v>215000</v>
      </c>
      <c r="B541" s="98" t="s">
        <v>1469</v>
      </c>
      <c r="C541" s="98" t="s">
        <v>1720</v>
      </c>
      <c r="D541" s="98" t="s">
        <v>1721</v>
      </c>
      <c r="E541" s="98" t="s">
        <v>1065</v>
      </c>
      <c r="F541" s="98" t="s">
        <v>1066</v>
      </c>
      <c r="G541" s="98" t="s">
        <v>1468</v>
      </c>
      <c r="H541" s="98" t="s">
        <v>1469</v>
      </c>
      <c r="I541" s="98" t="s">
        <v>1470</v>
      </c>
      <c r="J541" s="98" t="s">
        <v>1469</v>
      </c>
      <c r="K541" s="98" t="s">
        <v>1162</v>
      </c>
      <c r="L541" s="99" t="e">
        <f t="shared" si="8"/>
        <v>#N/A</v>
      </c>
    </row>
    <row r="542" spans="1:12" x14ac:dyDescent="0.25">
      <c r="A542" s="101">
        <v>215000</v>
      </c>
      <c r="B542" s="98" t="s">
        <v>1469</v>
      </c>
      <c r="C542" s="98" t="s">
        <v>1722</v>
      </c>
      <c r="D542" s="98" t="s">
        <v>1723</v>
      </c>
      <c r="E542" s="98" t="s">
        <v>1065</v>
      </c>
      <c r="F542" s="98" t="s">
        <v>1066</v>
      </c>
      <c r="G542" s="98" t="s">
        <v>1468</v>
      </c>
      <c r="H542" s="98" t="s">
        <v>1469</v>
      </c>
      <c r="I542" s="98" t="s">
        <v>1470</v>
      </c>
      <c r="J542" s="98" t="s">
        <v>1469</v>
      </c>
      <c r="K542" s="98" t="s">
        <v>1162</v>
      </c>
      <c r="L542" s="99" t="e">
        <f t="shared" si="8"/>
        <v>#N/A</v>
      </c>
    </row>
    <row r="543" spans="1:12" x14ac:dyDescent="0.25">
      <c r="A543" s="101">
        <v>215000</v>
      </c>
      <c r="B543" s="98" t="s">
        <v>1469</v>
      </c>
      <c r="C543" s="98" t="s">
        <v>1724</v>
      </c>
      <c r="D543" s="98" t="s">
        <v>1725</v>
      </c>
      <c r="E543" s="98" t="s">
        <v>1065</v>
      </c>
      <c r="F543" s="98" t="s">
        <v>1066</v>
      </c>
      <c r="G543" s="98" t="s">
        <v>1468</v>
      </c>
      <c r="H543" s="98" t="s">
        <v>1469</v>
      </c>
      <c r="I543" s="98" t="s">
        <v>1470</v>
      </c>
      <c r="J543" s="98" t="s">
        <v>1469</v>
      </c>
      <c r="K543" s="98" t="s">
        <v>1162</v>
      </c>
      <c r="L543" s="99" t="e">
        <f t="shared" si="8"/>
        <v>#N/A</v>
      </c>
    </row>
    <row r="544" spans="1:12" x14ac:dyDescent="0.25">
      <c r="A544" s="101">
        <v>215000</v>
      </c>
      <c r="B544" s="98" t="s">
        <v>1469</v>
      </c>
      <c r="C544" s="98" t="s">
        <v>1726</v>
      </c>
      <c r="D544" s="98" t="s">
        <v>1727</v>
      </c>
      <c r="E544" s="98" t="s">
        <v>1065</v>
      </c>
      <c r="F544" s="98" t="s">
        <v>1066</v>
      </c>
      <c r="G544" s="98" t="s">
        <v>1468</v>
      </c>
      <c r="H544" s="98" t="s">
        <v>1469</v>
      </c>
      <c r="I544" s="98" t="s">
        <v>1470</v>
      </c>
      <c r="J544" s="98" t="s">
        <v>1469</v>
      </c>
      <c r="K544" s="98" t="s">
        <v>1162</v>
      </c>
      <c r="L544" s="99" t="e">
        <f t="shared" si="8"/>
        <v>#N/A</v>
      </c>
    </row>
    <row r="545" spans="1:12" x14ac:dyDescent="0.25">
      <c r="A545" s="101">
        <v>215000</v>
      </c>
      <c r="B545" s="98" t="s">
        <v>1469</v>
      </c>
      <c r="C545" s="98" t="s">
        <v>1728</v>
      </c>
      <c r="D545" s="98" t="s">
        <v>1729</v>
      </c>
      <c r="E545" s="98" t="s">
        <v>1065</v>
      </c>
      <c r="F545" s="98" t="s">
        <v>1066</v>
      </c>
      <c r="G545" s="98" t="s">
        <v>1468</v>
      </c>
      <c r="H545" s="98" t="s">
        <v>1469</v>
      </c>
      <c r="I545" s="98" t="s">
        <v>1470</v>
      </c>
      <c r="J545" s="98" t="s">
        <v>1469</v>
      </c>
      <c r="K545" s="98" t="s">
        <v>545</v>
      </c>
      <c r="L545" s="99" t="e">
        <f t="shared" si="8"/>
        <v>#N/A</v>
      </c>
    </row>
    <row r="546" spans="1:12" x14ac:dyDescent="0.25">
      <c r="A546" s="101">
        <v>215000</v>
      </c>
      <c r="B546" s="98" t="s">
        <v>1469</v>
      </c>
      <c r="C546" s="98" t="s">
        <v>1730</v>
      </c>
      <c r="D546" s="98" t="s">
        <v>1731</v>
      </c>
      <c r="E546" s="98" t="s">
        <v>1065</v>
      </c>
      <c r="F546" s="98" t="s">
        <v>1066</v>
      </c>
      <c r="G546" s="98" t="s">
        <v>1468</v>
      </c>
      <c r="H546" s="98" t="s">
        <v>1469</v>
      </c>
      <c r="I546" s="98" t="s">
        <v>1470</v>
      </c>
      <c r="J546" s="98" t="s">
        <v>1469</v>
      </c>
      <c r="K546" s="98" t="s">
        <v>1162</v>
      </c>
      <c r="L546" s="99" t="e">
        <f t="shared" si="8"/>
        <v>#N/A</v>
      </c>
    </row>
    <row r="547" spans="1:12" x14ac:dyDescent="0.25">
      <c r="A547" s="101">
        <v>215000</v>
      </c>
      <c r="B547" s="98" t="s">
        <v>1469</v>
      </c>
      <c r="C547" s="98" t="s">
        <v>1732</v>
      </c>
      <c r="D547" s="98" t="s">
        <v>1733</v>
      </c>
      <c r="E547" s="98" t="s">
        <v>1065</v>
      </c>
      <c r="F547" s="98" t="s">
        <v>1066</v>
      </c>
      <c r="G547" s="98" t="s">
        <v>1468</v>
      </c>
      <c r="H547" s="98" t="s">
        <v>1469</v>
      </c>
      <c r="I547" s="98" t="s">
        <v>1470</v>
      </c>
      <c r="J547" s="98" t="s">
        <v>1469</v>
      </c>
      <c r="K547" s="98" t="s">
        <v>1162</v>
      </c>
      <c r="L547" s="99" t="e">
        <f t="shared" si="8"/>
        <v>#N/A</v>
      </c>
    </row>
    <row r="548" spans="1:12" x14ac:dyDescent="0.25">
      <c r="A548" s="101">
        <v>215000</v>
      </c>
      <c r="B548" s="98" t="s">
        <v>1469</v>
      </c>
      <c r="C548" s="98" t="s">
        <v>1734</v>
      </c>
      <c r="D548" s="98" t="s">
        <v>1735</v>
      </c>
      <c r="E548" s="98" t="s">
        <v>1065</v>
      </c>
      <c r="F548" s="98" t="s">
        <v>1066</v>
      </c>
      <c r="G548" s="98" t="s">
        <v>1468</v>
      </c>
      <c r="H548" s="98" t="s">
        <v>1469</v>
      </c>
      <c r="I548" s="98" t="s">
        <v>1470</v>
      </c>
      <c r="J548" s="98" t="s">
        <v>1469</v>
      </c>
      <c r="K548" s="98" t="s">
        <v>1162</v>
      </c>
      <c r="L548" s="99" t="e">
        <f t="shared" si="8"/>
        <v>#N/A</v>
      </c>
    </row>
    <row r="549" spans="1:12" x14ac:dyDescent="0.25">
      <c r="A549" s="101">
        <v>226000</v>
      </c>
      <c r="B549" s="98" t="s">
        <v>1737</v>
      </c>
      <c r="C549" s="98" t="s">
        <v>1739</v>
      </c>
      <c r="D549" s="98" t="s">
        <v>1737</v>
      </c>
      <c r="E549" s="98" t="s">
        <v>1065</v>
      </c>
      <c r="F549" s="98" t="s">
        <v>1066</v>
      </c>
      <c r="G549" s="98" t="s">
        <v>1736</v>
      </c>
      <c r="H549" s="98" t="s">
        <v>1737</v>
      </c>
      <c r="I549" s="98" t="s">
        <v>1738</v>
      </c>
      <c r="J549" s="98" t="s">
        <v>1737</v>
      </c>
      <c r="K549" s="98" t="s">
        <v>545</v>
      </c>
      <c r="L549" s="99" t="e">
        <f t="shared" si="8"/>
        <v>#N/A</v>
      </c>
    </row>
    <row r="550" spans="1:12" x14ac:dyDescent="0.25">
      <c r="A550" s="101">
        <v>230000</v>
      </c>
      <c r="B550" s="98" t="s">
        <v>1740</v>
      </c>
      <c r="C550" s="98" t="s">
        <v>1742</v>
      </c>
      <c r="D550" s="98" t="s">
        <v>1743</v>
      </c>
      <c r="E550" s="98" t="s">
        <v>1065</v>
      </c>
      <c r="F550" s="98" t="s">
        <v>1066</v>
      </c>
      <c r="G550" s="98" t="s">
        <v>1159</v>
      </c>
      <c r="H550" s="98" t="s">
        <v>1740</v>
      </c>
      <c r="I550" s="98" t="s">
        <v>1741</v>
      </c>
      <c r="J550" s="98" t="s">
        <v>1740</v>
      </c>
      <c r="K550" s="98" t="s">
        <v>545</v>
      </c>
      <c r="L550" s="99" t="e">
        <f t="shared" si="8"/>
        <v>#N/A</v>
      </c>
    </row>
    <row r="551" spans="1:12" x14ac:dyDescent="0.25">
      <c r="A551" s="101">
        <v>230000</v>
      </c>
      <c r="B551" s="98" t="s">
        <v>1740</v>
      </c>
      <c r="C551" s="98" t="s">
        <v>1744</v>
      </c>
      <c r="D551" s="98" t="s">
        <v>1745</v>
      </c>
      <c r="E551" s="98" t="s">
        <v>1065</v>
      </c>
      <c r="F551" s="98" t="s">
        <v>1066</v>
      </c>
      <c r="G551" s="98" t="s">
        <v>1159</v>
      </c>
      <c r="H551" s="98" t="s">
        <v>1740</v>
      </c>
      <c r="I551" s="98" t="s">
        <v>1741</v>
      </c>
      <c r="J551" s="98" t="s">
        <v>1740</v>
      </c>
      <c r="K551" s="98" t="s">
        <v>545</v>
      </c>
      <c r="L551" s="99" t="e">
        <f t="shared" si="8"/>
        <v>#N/A</v>
      </c>
    </row>
    <row r="552" spans="1:12" x14ac:dyDescent="0.25">
      <c r="A552" s="101">
        <v>230000</v>
      </c>
      <c r="B552" s="98" t="s">
        <v>1740</v>
      </c>
      <c r="C552" s="98" t="s">
        <v>1746</v>
      </c>
      <c r="D552" s="98" t="s">
        <v>1747</v>
      </c>
      <c r="E552" s="98" t="s">
        <v>1065</v>
      </c>
      <c r="F552" s="98" t="s">
        <v>1066</v>
      </c>
      <c r="G552" s="98" t="s">
        <v>1159</v>
      </c>
      <c r="H552" s="98" t="s">
        <v>1740</v>
      </c>
      <c r="I552" s="98" t="s">
        <v>1741</v>
      </c>
      <c r="J552" s="98" t="s">
        <v>1740</v>
      </c>
      <c r="K552" s="98" t="s">
        <v>545</v>
      </c>
      <c r="L552" s="99" t="e">
        <f t="shared" si="8"/>
        <v>#N/A</v>
      </c>
    </row>
    <row r="553" spans="1:12" x14ac:dyDescent="0.25">
      <c r="A553" s="101">
        <v>230000</v>
      </c>
      <c r="B553" s="98" t="s">
        <v>1740</v>
      </c>
      <c r="C553" s="98" t="s">
        <v>1748</v>
      </c>
      <c r="D553" s="98" t="s">
        <v>1749</v>
      </c>
      <c r="E553" s="98" t="s">
        <v>1065</v>
      </c>
      <c r="F553" s="98" t="s">
        <v>1066</v>
      </c>
      <c r="G553" s="98" t="s">
        <v>1159</v>
      </c>
      <c r="H553" s="98" t="s">
        <v>1740</v>
      </c>
      <c r="I553" s="98" t="s">
        <v>1741</v>
      </c>
      <c r="J553" s="98" t="s">
        <v>1740</v>
      </c>
      <c r="K553" s="98" t="s">
        <v>545</v>
      </c>
      <c r="L553" s="99" t="e">
        <f t="shared" si="8"/>
        <v>#N/A</v>
      </c>
    </row>
    <row r="554" spans="1:12" x14ac:dyDescent="0.25">
      <c r="A554" s="101">
        <v>230000</v>
      </c>
      <c r="B554" s="98" t="s">
        <v>1740</v>
      </c>
      <c r="C554" s="98" t="s">
        <v>1750</v>
      </c>
      <c r="D554" s="98" t="s">
        <v>1751</v>
      </c>
      <c r="E554" s="98" t="s">
        <v>1065</v>
      </c>
      <c r="F554" s="98" t="s">
        <v>1066</v>
      </c>
      <c r="G554" s="98" t="s">
        <v>1159</v>
      </c>
      <c r="H554" s="98" t="s">
        <v>1740</v>
      </c>
      <c r="I554" s="98" t="s">
        <v>1741</v>
      </c>
      <c r="J554" s="98" t="s">
        <v>1740</v>
      </c>
      <c r="K554" s="98" t="s">
        <v>545</v>
      </c>
      <c r="L554" s="99" t="e">
        <f t="shared" si="8"/>
        <v>#N/A</v>
      </c>
    </row>
    <row r="555" spans="1:12" x14ac:dyDescent="0.25">
      <c r="A555" s="101">
        <v>230000</v>
      </c>
      <c r="B555" s="98" t="s">
        <v>1740</v>
      </c>
      <c r="C555" s="98" t="s">
        <v>1752</v>
      </c>
      <c r="D555" s="98" t="s">
        <v>1753</v>
      </c>
      <c r="E555" s="98" t="s">
        <v>1065</v>
      </c>
      <c r="F555" s="98" t="s">
        <v>1066</v>
      </c>
      <c r="G555" s="98" t="s">
        <v>1159</v>
      </c>
      <c r="H555" s="98" t="s">
        <v>1740</v>
      </c>
      <c r="I555" s="98" t="s">
        <v>1741</v>
      </c>
      <c r="J555" s="98" t="s">
        <v>1740</v>
      </c>
      <c r="K555" s="98" t="s">
        <v>545</v>
      </c>
      <c r="L555" s="99" t="e">
        <f t="shared" si="8"/>
        <v>#N/A</v>
      </c>
    </row>
    <row r="556" spans="1:12" x14ac:dyDescent="0.25">
      <c r="A556" s="101">
        <v>230000</v>
      </c>
      <c r="B556" s="98" t="s">
        <v>1740</v>
      </c>
      <c r="C556" s="98" t="s">
        <v>1754</v>
      </c>
      <c r="D556" s="98" t="s">
        <v>1755</v>
      </c>
      <c r="E556" s="98" t="s">
        <v>1065</v>
      </c>
      <c r="F556" s="98" t="s">
        <v>1066</v>
      </c>
      <c r="G556" s="98" t="s">
        <v>1159</v>
      </c>
      <c r="H556" s="98" t="s">
        <v>1740</v>
      </c>
      <c r="I556" s="98" t="s">
        <v>1741</v>
      </c>
      <c r="J556" s="98" t="s">
        <v>1740</v>
      </c>
      <c r="K556" s="98" t="s">
        <v>545</v>
      </c>
      <c r="L556" s="99" t="e">
        <f t="shared" si="8"/>
        <v>#N/A</v>
      </c>
    </row>
    <row r="557" spans="1:12" x14ac:dyDescent="0.25">
      <c r="A557" s="101">
        <v>230000</v>
      </c>
      <c r="B557" s="98" t="s">
        <v>1740</v>
      </c>
      <c r="C557" s="98" t="s">
        <v>1756</v>
      </c>
      <c r="D557" s="98" t="s">
        <v>1757</v>
      </c>
      <c r="E557" s="98" t="s">
        <v>1065</v>
      </c>
      <c r="F557" s="98" t="s">
        <v>1066</v>
      </c>
      <c r="G557" s="98" t="s">
        <v>1159</v>
      </c>
      <c r="H557" s="98" t="s">
        <v>1740</v>
      </c>
      <c r="I557" s="98" t="s">
        <v>1741</v>
      </c>
      <c r="J557" s="98" t="s">
        <v>1740</v>
      </c>
      <c r="K557" s="98" t="s">
        <v>884</v>
      </c>
      <c r="L557" s="99" t="e">
        <f t="shared" si="8"/>
        <v>#N/A</v>
      </c>
    </row>
    <row r="558" spans="1:12" x14ac:dyDescent="0.25">
      <c r="A558" s="101">
        <v>230000</v>
      </c>
      <c r="B558" s="98" t="s">
        <v>1740</v>
      </c>
      <c r="C558" s="98" t="s">
        <v>1758</v>
      </c>
      <c r="D558" s="98" t="s">
        <v>1759</v>
      </c>
      <c r="E558" s="98" t="s">
        <v>1065</v>
      </c>
      <c r="F558" s="98" t="s">
        <v>1066</v>
      </c>
      <c r="G558" s="98" t="s">
        <v>1159</v>
      </c>
      <c r="H558" s="98" t="s">
        <v>1740</v>
      </c>
      <c r="I558" s="98" t="s">
        <v>1741</v>
      </c>
      <c r="J558" s="98" t="s">
        <v>1740</v>
      </c>
      <c r="K558" s="98" t="s">
        <v>1156</v>
      </c>
      <c r="L558" s="99" t="e">
        <f t="shared" si="8"/>
        <v>#N/A</v>
      </c>
    </row>
    <row r="559" spans="1:12" x14ac:dyDescent="0.25">
      <c r="A559" s="101">
        <v>230000</v>
      </c>
      <c r="B559" s="98" t="s">
        <v>1740</v>
      </c>
      <c r="C559" s="98" t="s">
        <v>1760</v>
      </c>
      <c r="D559" s="98" t="s">
        <v>1761</v>
      </c>
      <c r="E559" s="98" t="s">
        <v>1065</v>
      </c>
      <c r="F559" s="98" t="s">
        <v>1066</v>
      </c>
      <c r="G559" s="98" t="s">
        <v>1159</v>
      </c>
      <c r="H559" s="98" t="s">
        <v>1740</v>
      </c>
      <c r="I559" s="98" t="s">
        <v>1741</v>
      </c>
      <c r="J559" s="98" t="s">
        <v>1740</v>
      </c>
      <c r="K559" s="98" t="s">
        <v>1156</v>
      </c>
      <c r="L559" s="99" t="e">
        <f t="shared" si="8"/>
        <v>#N/A</v>
      </c>
    </row>
    <row r="560" spans="1:12" x14ac:dyDescent="0.25">
      <c r="A560" s="101">
        <v>230000</v>
      </c>
      <c r="B560" s="98" t="s">
        <v>1740</v>
      </c>
      <c r="C560" s="98" t="s">
        <v>1762</v>
      </c>
      <c r="D560" s="98" t="s">
        <v>1763</v>
      </c>
      <c r="E560" s="98" t="s">
        <v>1065</v>
      </c>
      <c r="F560" s="98" t="s">
        <v>1066</v>
      </c>
      <c r="G560" s="98" t="s">
        <v>1159</v>
      </c>
      <c r="H560" s="98" t="s">
        <v>1740</v>
      </c>
      <c r="I560" s="98" t="s">
        <v>1741</v>
      </c>
      <c r="J560" s="98" t="s">
        <v>1740</v>
      </c>
      <c r="K560" s="98" t="s">
        <v>1156</v>
      </c>
      <c r="L560" s="99" t="e">
        <f t="shared" si="8"/>
        <v>#N/A</v>
      </c>
    </row>
    <row r="561" spans="1:12" x14ac:dyDescent="0.25">
      <c r="A561" s="101">
        <v>230000</v>
      </c>
      <c r="B561" s="98" t="s">
        <v>1740</v>
      </c>
      <c r="C561" s="98" t="s">
        <v>1764</v>
      </c>
      <c r="D561" s="98" t="s">
        <v>1765</v>
      </c>
      <c r="E561" s="98" t="s">
        <v>1065</v>
      </c>
      <c r="F561" s="98" t="s">
        <v>1066</v>
      </c>
      <c r="G561" s="98" t="s">
        <v>1159</v>
      </c>
      <c r="H561" s="98" t="s">
        <v>1740</v>
      </c>
      <c r="I561" s="98" t="s">
        <v>1741</v>
      </c>
      <c r="J561" s="98" t="s">
        <v>1740</v>
      </c>
      <c r="K561" s="98" t="s">
        <v>1156</v>
      </c>
      <c r="L561" s="99" t="e">
        <f t="shared" si="8"/>
        <v>#N/A</v>
      </c>
    </row>
    <row r="562" spans="1:12" x14ac:dyDescent="0.25">
      <c r="A562" s="101">
        <v>230000</v>
      </c>
      <c r="B562" s="98" t="s">
        <v>1740</v>
      </c>
      <c r="C562" s="98" t="s">
        <v>1766</v>
      </c>
      <c r="D562" s="98" t="s">
        <v>1767</v>
      </c>
      <c r="E562" s="98" t="s">
        <v>1065</v>
      </c>
      <c r="F562" s="98" t="s">
        <v>1066</v>
      </c>
      <c r="G562" s="98" t="s">
        <v>1159</v>
      </c>
      <c r="H562" s="98" t="s">
        <v>1740</v>
      </c>
      <c r="I562" s="98" t="s">
        <v>1741</v>
      </c>
      <c r="J562" s="98" t="s">
        <v>1740</v>
      </c>
      <c r="K562" s="98" t="s">
        <v>1156</v>
      </c>
      <c r="L562" s="99" t="e">
        <f t="shared" si="8"/>
        <v>#N/A</v>
      </c>
    </row>
    <row r="563" spans="1:12" x14ac:dyDescent="0.25">
      <c r="A563" s="101">
        <v>230000</v>
      </c>
      <c r="B563" s="98" t="s">
        <v>1740</v>
      </c>
      <c r="C563" s="98" t="s">
        <v>1768</v>
      </c>
      <c r="D563" s="98" t="s">
        <v>1769</v>
      </c>
      <c r="E563" s="98" t="s">
        <v>1065</v>
      </c>
      <c r="F563" s="98" t="s">
        <v>1066</v>
      </c>
      <c r="G563" s="98" t="s">
        <v>1159</v>
      </c>
      <c r="H563" s="98" t="s">
        <v>1740</v>
      </c>
      <c r="I563" s="98" t="s">
        <v>1741</v>
      </c>
      <c r="J563" s="98" t="s">
        <v>1740</v>
      </c>
      <c r="K563" s="98" t="s">
        <v>1156</v>
      </c>
      <c r="L563" s="99" t="e">
        <f t="shared" si="8"/>
        <v>#N/A</v>
      </c>
    </row>
    <row r="564" spans="1:12" x14ac:dyDescent="0.25">
      <c r="A564" s="101">
        <v>230000</v>
      </c>
      <c r="B564" s="98" t="s">
        <v>1740</v>
      </c>
      <c r="C564" s="98" t="s">
        <v>1770</v>
      </c>
      <c r="D564" s="98" t="s">
        <v>1771</v>
      </c>
      <c r="E564" s="98" t="s">
        <v>1065</v>
      </c>
      <c r="F564" s="98" t="s">
        <v>1066</v>
      </c>
      <c r="G564" s="98" t="s">
        <v>1159</v>
      </c>
      <c r="H564" s="98" t="s">
        <v>1740</v>
      </c>
      <c r="I564" s="98" t="s">
        <v>1741</v>
      </c>
      <c r="J564" s="98" t="s">
        <v>1740</v>
      </c>
      <c r="K564" s="98" t="s">
        <v>1156</v>
      </c>
      <c r="L564" s="99" t="e">
        <f t="shared" si="8"/>
        <v>#N/A</v>
      </c>
    </row>
    <row r="565" spans="1:12" x14ac:dyDescent="0.25">
      <c r="A565" s="101">
        <v>230000</v>
      </c>
      <c r="B565" s="98" t="s">
        <v>1740</v>
      </c>
      <c r="C565" s="98" t="s">
        <v>1772</v>
      </c>
      <c r="D565" s="98" t="s">
        <v>1773</v>
      </c>
      <c r="E565" s="98" t="s">
        <v>1065</v>
      </c>
      <c r="F565" s="98" t="s">
        <v>1066</v>
      </c>
      <c r="G565" s="98" t="s">
        <v>1159</v>
      </c>
      <c r="H565" s="98" t="s">
        <v>1740</v>
      </c>
      <c r="I565" s="98" t="s">
        <v>1741</v>
      </c>
      <c r="J565" s="98" t="s">
        <v>1740</v>
      </c>
      <c r="K565" s="98" t="s">
        <v>604</v>
      </c>
      <c r="L565" s="99" t="e">
        <f t="shared" si="8"/>
        <v>#N/A</v>
      </c>
    </row>
    <row r="566" spans="1:12" x14ac:dyDescent="0.25">
      <c r="A566" s="101">
        <v>230000</v>
      </c>
      <c r="B566" s="98" t="s">
        <v>1740</v>
      </c>
      <c r="C566" s="98" t="s">
        <v>1774</v>
      </c>
      <c r="D566" s="98" t="s">
        <v>1775</v>
      </c>
      <c r="E566" s="98" t="s">
        <v>1065</v>
      </c>
      <c r="F566" s="98" t="s">
        <v>1066</v>
      </c>
      <c r="G566" s="98" t="s">
        <v>1159</v>
      </c>
      <c r="H566" s="98" t="s">
        <v>1740</v>
      </c>
      <c r="I566" s="98" t="s">
        <v>1741</v>
      </c>
      <c r="J566" s="98" t="s">
        <v>1740</v>
      </c>
      <c r="K566" s="98" t="s">
        <v>604</v>
      </c>
      <c r="L566" s="99" t="e">
        <f t="shared" si="8"/>
        <v>#N/A</v>
      </c>
    </row>
    <row r="567" spans="1:12" x14ac:dyDescent="0.25">
      <c r="A567" s="101">
        <v>230000</v>
      </c>
      <c r="B567" s="98" t="s">
        <v>1740</v>
      </c>
      <c r="C567" s="98" t="s">
        <v>1776</v>
      </c>
      <c r="D567" s="98" t="s">
        <v>1777</v>
      </c>
      <c r="E567" s="98" t="s">
        <v>1065</v>
      </c>
      <c r="F567" s="98" t="s">
        <v>1066</v>
      </c>
      <c r="G567" s="98" t="s">
        <v>1159</v>
      </c>
      <c r="H567" s="98" t="s">
        <v>1740</v>
      </c>
      <c r="I567" s="98" t="s">
        <v>1741</v>
      </c>
      <c r="J567" s="98" t="s">
        <v>1740</v>
      </c>
      <c r="K567" s="98" t="s">
        <v>1156</v>
      </c>
      <c r="L567" s="99" t="e">
        <f t="shared" si="8"/>
        <v>#N/A</v>
      </c>
    </row>
    <row r="568" spans="1:12" x14ac:dyDescent="0.25">
      <c r="A568" s="101">
        <v>230000</v>
      </c>
      <c r="B568" s="98" t="s">
        <v>1740</v>
      </c>
      <c r="C568" s="98" t="s">
        <v>1778</v>
      </c>
      <c r="D568" s="98" t="s">
        <v>1779</v>
      </c>
      <c r="E568" s="98" t="s">
        <v>1065</v>
      </c>
      <c r="F568" s="98" t="s">
        <v>1066</v>
      </c>
      <c r="G568" s="98" t="s">
        <v>1159</v>
      </c>
      <c r="H568" s="98" t="s">
        <v>1740</v>
      </c>
      <c r="I568" s="98" t="s">
        <v>1741</v>
      </c>
      <c r="J568" s="98" t="s">
        <v>1740</v>
      </c>
      <c r="K568" s="98" t="s">
        <v>1156</v>
      </c>
      <c r="L568" s="99" t="e">
        <f t="shared" si="8"/>
        <v>#N/A</v>
      </c>
    </row>
    <row r="569" spans="1:12" x14ac:dyDescent="0.25">
      <c r="A569" s="101">
        <v>230000</v>
      </c>
      <c r="B569" s="98" t="s">
        <v>1740</v>
      </c>
      <c r="C569" s="98" t="s">
        <v>1780</v>
      </c>
      <c r="D569" s="98" t="s">
        <v>1781</v>
      </c>
      <c r="E569" s="98" t="s">
        <v>1065</v>
      </c>
      <c r="F569" s="98" t="s">
        <v>1066</v>
      </c>
      <c r="G569" s="98" t="s">
        <v>1159</v>
      </c>
      <c r="H569" s="98" t="s">
        <v>1740</v>
      </c>
      <c r="I569" s="98" t="s">
        <v>1741</v>
      </c>
      <c r="J569" s="98" t="s">
        <v>1740</v>
      </c>
      <c r="K569" s="98" t="s">
        <v>1156</v>
      </c>
      <c r="L569" s="99" t="e">
        <f t="shared" si="8"/>
        <v>#N/A</v>
      </c>
    </row>
    <row r="570" spans="1:12" x14ac:dyDescent="0.25">
      <c r="A570" s="101">
        <v>230000</v>
      </c>
      <c r="B570" s="98" t="s">
        <v>1740</v>
      </c>
      <c r="C570" s="98" t="s">
        <v>1782</v>
      </c>
      <c r="D570" s="98" t="s">
        <v>1783</v>
      </c>
      <c r="E570" s="98" t="s">
        <v>1065</v>
      </c>
      <c r="F570" s="98" t="s">
        <v>1066</v>
      </c>
      <c r="G570" s="98" t="s">
        <v>1159</v>
      </c>
      <c r="H570" s="98" t="s">
        <v>1740</v>
      </c>
      <c r="I570" s="98" t="s">
        <v>1741</v>
      </c>
      <c r="J570" s="98" t="s">
        <v>1740</v>
      </c>
      <c r="K570" s="98" t="s">
        <v>1156</v>
      </c>
      <c r="L570" s="99" t="e">
        <f t="shared" si="8"/>
        <v>#N/A</v>
      </c>
    </row>
    <row r="571" spans="1:12" x14ac:dyDescent="0.25">
      <c r="A571" s="101">
        <v>230000</v>
      </c>
      <c r="B571" s="98" t="s">
        <v>1740</v>
      </c>
      <c r="C571" s="98" t="s">
        <v>1784</v>
      </c>
      <c r="D571" s="98" t="s">
        <v>1785</v>
      </c>
      <c r="E571" s="98" t="s">
        <v>1065</v>
      </c>
      <c r="F571" s="98" t="s">
        <v>1066</v>
      </c>
      <c r="G571" s="98" t="s">
        <v>1159</v>
      </c>
      <c r="H571" s="98" t="s">
        <v>1740</v>
      </c>
      <c r="I571" s="98" t="s">
        <v>1741</v>
      </c>
      <c r="J571" s="98" t="s">
        <v>1740</v>
      </c>
      <c r="K571" s="98" t="s">
        <v>1156</v>
      </c>
      <c r="L571" s="99" t="e">
        <f t="shared" si="8"/>
        <v>#N/A</v>
      </c>
    </row>
    <row r="572" spans="1:12" x14ac:dyDescent="0.25">
      <c r="A572" s="101">
        <v>230000</v>
      </c>
      <c r="B572" s="98" t="s">
        <v>1740</v>
      </c>
      <c r="C572" s="98" t="s">
        <v>1786</v>
      </c>
      <c r="D572" s="98" t="s">
        <v>1787</v>
      </c>
      <c r="E572" s="98" t="s">
        <v>1065</v>
      </c>
      <c r="F572" s="98" t="s">
        <v>1066</v>
      </c>
      <c r="G572" s="98" t="s">
        <v>1159</v>
      </c>
      <c r="H572" s="98" t="s">
        <v>1740</v>
      </c>
      <c r="I572" s="98" t="s">
        <v>1741</v>
      </c>
      <c r="J572" s="98" t="s">
        <v>1740</v>
      </c>
      <c r="K572" s="98" t="s">
        <v>1156</v>
      </c>
      <c r="L572" s="99" t="e">
        <f t="shared" si="8"/>
        <v>#N/A</v>
      </c>
    </row>
    <row r="573" spans="1:12" x14ac:dyDescent="0.25">
      <c r="A573" s="101">
        <v>230000</v>
      </c>
      <c r="B573" s="98" t="s">
        <v>1740</v>
      </c>
      <c r="C573" s="98" t="s">
        <v>1788</v>
      </c>
      <c r="D573" s="98" t="s">
        <v>1789</v>
      </c>
      <c r="E573" s="98" t="s">
        <v>1065</v>
      </c>
      <c r="F573" s="98" t="s">
        <v>1066</v>
      </c>
      <c r="G573" s="98" t="s">
        <v>1159</v>
      </c>
      <c r="H573" s="98" t="s">
        <v>1740</v>
      </c>
      <c r="I573" s="98" t="s">
        <v>1741</v>
      </c>
      <c r="J573" s="98" t="s">
        <v>1740</v>
      </c>
      <c r="K573" s="98" t="s">
        <v>604</v>
      </c>
      <c r="L573" s="99" t="e">
        <f t="shared" si="8"/>
        <v>#N/A</v>
      </c>
    </row>
    <row r="574" spans="1:12" x14ac:dyDescent="0.25">
      <c r="A574" s="101">
        <v>230000</v>
      </c>
      <c r="B574" s="98" t="s">
        <v>1740</v>
      </c>
      <c r="C574" s="98" t="s">
        <v>1790</v>
      </c>
      <c r="D574" s="98" t="s">
        <v>1791</v>
      </c>
      <c r="E574" s="98" t="s">
        <v>1065</v>
      </c>
      <c r="F574" s="98" t="s">
        <v>1066</v>
      </c>
      <c r="G574" s="98" t="s">
        <v>1159</v>
      </c>
      <c r="H574" s="98" t="s">
        <v>1740</v>
      </c>
      <c r="I574" s="98" t="s">
        <v>1741</v>
      </c>
      <c r="J574" s="98" t="s">
        <v>1740</v>
      </c>
      <c r="K574" s="98" t="s">
        <v>1156</v>
      </c>
      <c r="L574" s="99" t="e">
        <f t="shared" si="8"/>
        <v>#N/A</v>
      </c>
    </row>
    <row r="575" spans="1:12" x14ac:dyDescent="0.25">
      <c r="A575" s="101">
        <v>231000</v>
      </c>
      <c r="B575" s="98" t="s">
        <v>1793</v>
      </c>
      <c r="C575" s="98" t="s">
        <v>1795</v>
      </c>
      <c r="D575" s="98" t="s">
        <v>1796</v>
      </c>
      <c r="E575" s="98" t="s">
        <v>1065</v>
      </c>
      <c r="F575" s="98" t="s">
        <v>1066</v>
      </c>
      <c r="G575" s="98" t="s">
        <v>1792</v>
      </c>
      <c r="H575" s="98" t="s">
        <v>1793</v>
      </c>
      <c r="I575" s="98" t="s">
        <v>1794</v>
      </c>
      <c r="J575" s="98" t="s">
        <v>1793</v>
      </c>
      <c r="K575" s="98" t="s">
        <v>545</v>
      </c>
      <c r="L575" s="99" t="e">
        <f t="shared" si="8"/>
        <v>#N/A</v>
      </c>
    </row>
    <row r="576" spans="1:12" x14ac:dyDescent="0.25">
      <c r="A576" s="101">
        <v>231000</v>
      </c>
      <c r="B576" s="98" t="s">
        <v>1793</v>
      </c>
      <c r="C576" s="98" t="s">
        <v>1797</v>
      </c>
      <c r="D576" s="98" t="s">
        <v>1798</v>
      </c>
      <c r="E576" s="98" t="s">
        <v>1065</v>
      </c>
      <c r="F576" s="98" t="s">
        <v>1066</v>
      </c>
      <c r="G576" s="98" t="s">
        <v>1792</v>
      </c>
      <c r="H576" s="98" t="s">
        <v>1793</v>
      </c>
      <c r="I576" s="98" t="s">
        <v>1794</v>
      </c>
      <c r="J576" s="98" t="s">
        <v>1793</v>
      </c>
      <c r="K576" s="98" t="s">
        <v>545</v>
      </c>
      <c r="L576" s="99" t="e">
        <f t="shared" si="8"/>
        <v>#N/A</v>
      </c>
    </row>
    <row r="577" spans="1:12" x14ac:dyDescent="0.25">
      <c r="A577" s="101">
        <v>231000</v>
      </c>
      <c r="B577" s="98" t="s">
        <v>1793</v>
      </c>
      <c r="C577" s="98" t="s">
        <v>1799</v>
      </c>
      <c r="D577" s="98" t="s">
        <v>1800</v>
      </c>
      <c r="E577" s="98" t="s">
        <v>1065</v>
      </c>
      <c r="F577" s="98" t="s">
        <v>1066</v>
      </c>
      <c r="G577" s="98" t="s">
        <v>1792</v>
      </c>
      <c r="H577" s="98" t="s">
        <v>1793</v>
      </c>
      <c r="I577" s="98" t="s">
        <v>1794</v>
      </c>
      <c r="J577" s="98" t="s">
        <v>1793</v>
      </c>
      <c r="K577" s="98" t="s">
        <v>545</v>
      </c>
      <c r="L577" s="99" t="e">
        <f t="shared" si="8"/>
        <v>#N/A</v>
      </c>
    </row>
    <row r="578" spans="1:12" x14ac:dyDescent="0.25">
      <c r="A578" s="101">
        <v>231000</v>
      </c>
      <c r="B578" s="98" t="s">
        <v>1793</v>
      </c>
      <c r="C578" s="98" t="s">
        <v>1801</v>
      </c>
      <c r="D578" s="98" t="s">
        <v>1802</v>
      </c>
      <c r="E578" s="98" t="s">
        <v>1065</v>
      </c>
      <c r="F578" s="98" t="s">
        <v>1066</v>
      </c>
      <c r="G578" s="98" t="s">
        <v>1792</v>
      </c>
      <c r="H578" s="98" t="s">
        <v>1793</v>
      </c>
      <c r="I578" s="98" t="s">
        <v>1794</v>
      </c>
      <c r="J578" s="98" t="s">
        <v>1793</v>
      </c>
      <c r="K578" s="98" t="s">
        <v>1156</v>
      </c>
      <c r="L578" s="99" t="e">
        <f t="shared" ref="L578:L641" si="9">VLOOKUP(H578,$N$2:$O$43,2,FALSE)</f>
        <v>#N/A</v>
      </c>
    </row>
    <row r="579" spans="1:12" x14ac:dyDescent="0.25">
      <c r="A579" s="101">
        <v>231000</v>
      </c>
      <c r="B579" s="98" t="s">
        <v>1793</v>
      </c>
      <c r="C579" s="98" t="s">
        <v>1803</v>
      </c>
      <c r="D579" s="98" t="s">
        <v>1804</v>
      </c>
      <c r="E579" s="98" t="s">
        <v>1065</v>
      </c>
      <c r="F579" s="98" t="s">
        <v>1066</v>
      </c>
      <c r="G579" s="98" t="s">
        <v>1792</v>
      </c>
      <c r="H579" s="98" t="s">
        <v>1793</v>
      </c>
      <c r="I579" s="98" t="s">
        <v>1794</v>
      </c>
      <c r="J579" s="98" t="s">
        <v>1793</v>
      </c>
      <c r="K579" s="98" t="s">
        <v>1156</v>
      </c>
      <c r="L579" s="99" t="e">
        <f t="shared" si="9"/>
        <v>#N/A</v>
      </c>
    </row>
    <row r="580" spans="1:12" x14ac:dyDescent="0.25">
      <c r="A580" s="101">
        <v>231000</v>
      </c>
      <c r="B580" s="98" t="s">
        <v>1793</v>
      </c>
      <c r="C580" s="98" t="s">
        <v>1805</v>
      </c>
      <c r="D580" s="98" t="s">
        <v>1806</v>
      </c>
      <c r="E580" s="98" t="s">
        <v>1065</v>
      </c>
      <c r="F580" s="98" t="s">
        <v>1066</v>
      </c>
      <c r="G580" s="98" t="s">
        <v>1792</v>
      </c>
      <c r="H580" s="98" t="s">
        <v>1793</v>
      </c>
      <c r="I580" s="98" t="s">
        <v>1794</v>
      </c>
      <c r="J580" s="98" t="s">
        <v>1793</v>
      </c>
      <c r="K580" s="98" t="s">
        <v>1156</v>
      </c>
      <c r="L580" s="99" t="e">
        <f t="shared" si="9"/>
        <v>#N/A</v>
      </c>
    </row>
    <row r="581" spans="1:12" x14ac:dyDescent="0.25">
      <c r="A581" s="101">
        <v>231000</v>
      </c>
      <c r="B581" s="98" t="s">
        <v>1793</v>
      </c>
      <c r="C581" s="98" t="s">
        <v>1807</v>
      </c>
      <c r="D581" s="98" t="s">
        <v>1808</v>
      </c>
      <c r="E581" s="98" t="s">
        <v>1065</v>
      </c>
      <c r="F581" s="98" t="s">
        <v>1066</v>
      </c>
      <c r="G581" s="98" t="s">
        <v>1792</v>
      </c>
      <c r="H581" s="98" t="s">
        <v>1793</v>
      </c>
      <c r="I581" s="98" t="s">
        <v>1794</v>
      </c>
      <c r="J581" s="98" t="s">
        <v>1793</v>
      </c>
      <c r="K581" s="98" t="s">
        <v>1156</v>
      </c>
      <c r="L581" s="99" t="e">
        <f t="shared" si="9"/>
        <v>#N/A</v>
      </c>
    </row>
    <row r="582" spans="1:12" x14ac:dyDescent="0.25">
      <c r="A582" s="101">
        <v>231000</v>
      </c>
      <c r="B582" s="98" t="s">
        <v>1793</v>
      </c>
      <c r="C582" s="98" t="s">
        <v>1809</v>
      </c>
      <c r="D582" s="98" t="s">
        <v>1810</v>
      </c>
      <c r="E582" s="98" t="s">
        <v>1065</v>
      </c>
      <c r="F582" s="98" t="s">
        <v>1066</v>
      </c>
      <c r="G582" s="98" t="s">
        <v>1792</v>
      </c>
      <c r="H582" s="98" t="s">
        <v>1793</v>
      </c>
      <c r="I582" s="98" t="s">
        <v>1794</v>
      </c>
      <c r="J582" s="98" t="s">
        <v>1793</v>
      </c>
      <c r="K582" s="98" t="s">
        <v>1156</v>
      </c>
      <c r="L582" s="99" t="e">
        <f t="shared" si="9"/>
        <v>#N/A</v>
      </c>
    </row>
    <row r="583" spans="1:12" x14ac:dyDescent="0.25">
      <c r="A583" s="101">
        <v>231000</v>
      </c>
      <c r="B583" s="98" t="s">
        <v>1793</v>
      </c>
      <c r="C583" s="98" t="s">
        <v>1811</v>
      </c>
      <c r="D583" s="98" t="s">
        <v>1812</v>
      </c>
      <c r="E583" s="98" t="s">
        <v>1065</v>
      </c>
      <c r="F583" s="98" t="s">
        <v>1066</v>
      </c>
      <c r="G583" s="98" t="s">
        <v>1792</v>
      </c>
      <c r="H583" s="98" t="s">
        <v>1793</v>
      </c>
      <c r="I583" s="98" t="s">
        <v>1794</v>
      </c>
      <c r="J583" s="98" t="s">
        <v>1793</v>
      </c>
      <c r="K583" s="98" t="s">
        <v>604</v>
      </c>
      <c r="L583" s="99" t="e">
        <f t="shared" si="9"/>
        <v>#N/A</v>
      </c>
    </row>
    <row r="584" spans="1:12" x14ac:dyDescent="0.25">
      <c r="A584" s="101">
        <v>232000</v>
      </c>
      <c r="B584" s="98" t="s">
        <v>1814</v>
      </c>
      <c r="C584" s="98" t="s">
        <v>1816</v>
      </c>
      <c r="D584" s="98" t="s">
        <v>1814</v>
      </c>
      <c r="E584" s="98" t="s">
        <v>1065</v>
      </c>
      <c r="F584" s="98" t="s">
        <v>1066</v>
      </c>
      <c r="G584" s="98" t="s">
        <v>1813</v>
      </c>
      <c r="H584" s="98" t="s">
        <v>1814</v>
      </c>
      <c r="I584" s="98" t="s">
        <v>1815</v>
      </c>
      <c r="J584" s="98" t="s">
        <v>1814</v>
      </c>
      <c r="K584" s="98" t="s">
        <v>604</v>
      </c>
      <c r="L584" s="99" t="e">
        <f t="shared" si="9"/>
        <v>#N/A</v>
      </c>
    </row>
    <row r="585" spans="1:12" x14ac:dyDescent="0.25">
      <c r="A585" s="101">
        <v>232000</v>
      </c>
      <c r="B585" s="98" t="s">
        <v>1814</v>
      </c>
      <c r="C585" s="98" t="s">
        <v>1817</v>
      </c>
      <c r="D585" s="98" t="s">
        <v>1818</v>
      </c>
      <c r="E585" s="98" t="s">
        <v>1065</v>
      </c>
      <c r="F585" s="98" t="s">
        <v>1066</v>
      </c>
      <c r="G585" s="98" t="s">
        <v>1813</v>
      </c>
      <c r="H585" s="98" t="s">
        <v>1814</v>
      </c>
      <c r="I585" s="98" t="s">
        <v>1815</v>
      </c>
      <c r="J585" s="98" t="s">
        <v>1814</v>
      </c>
      <c r="K585" s="98" t="s">
        <v>604</v>
      </c>
      <c r="L585" s="99" t="e">
        <f t="shared" si="9"/>
        <v>#N/A</v>
      </c>
    </row>
    <row r="586" spans="1:12" x14ac:dyDescent="0.25">
      <c r="A586" s="101">
        <v>232000</v>
      </c>
      <c r="B586" s="98" t="s">
        <v>1814</v>
      </c>
      <c r="C586" s="98" t="s">
        <v>1819</v>
      </c>
      <c r="D586" s="98" t="s">
        <v>1820</v>
      </c>
      <c r="E586" s="98" t="s">
        <v>1065</v>
      </c>
      <c r="F586" s="98" t="s">
        <v>1066</v>
      </c>
      <c r="G586" s="98" t="s">
        <v>1813</v>
      </c>
      <c r="H586" s="98" t="s">
        <v>1814</v>
      </c>
      <c r="I586" s="98" t="s">
        <v>1815</v>
      </c>
      <c r="J586" s="98" t="s">
        <v>1814</v>
      </c>
      <c r="K586" s="98" t="s">
        <v>545</v>
      </c>
      <c r="L586" s="99" t="e">
        <f t="shared" si="9"/>
        <v>#N/A</v>
      </c>
    </row>
    <row r="587" spans="1:12" x14ac:dyDescent="0.25">
      <c r="A587" s="101">
        <v>232000</v>
      </c>
      <c r="B587" s="98" t="s">
        <v>1814</v>
      </c>
      <c r="C587" s="98" t="s">
        <v>1821</v>
      </c>
      <c r="D587" s="98" t="s">
        <v>1822</v>
      </c>
      <c r="E587" s="98" t="s">
        <v>1065</v>
      </c>
      <c r="F587" s="98" t="s">
        <v>1066</v>
      </c>
      <c r="G587" s="98" t="s">
        <v>1813</v>
      </c>
      <c r="H587" s="98" t="s">
        <v>1814</v>
      </c>
      <c r="I587" s="98" t="s">
        <v>1815</v>
      </c>
      <c r="J587" s="98" t="s">
        <v>1814</v>
      </c>
      <c r="K587" s="98" t="s">
        <v>545</v>
      </c>
      <c r="L587" s="99" t="e">
        <f t="shared" si="9"/>
        <v>#N/A</v>
      </c>
    </row>
    <row r="588" spans="1:12" x14ac:dyDescent="0.25">
      <c r="A588" s="101">
        <v>232000</v>
      </c>
      <c r="B588" s="98" t="s">
        <v>1814</v>
      </c>
      <c r="C588" s="98" t="s">
        <v>1823</v>
      </c>
      <c r="D588" s="98" t="s">
        <v>1824</v>
      </c>
      <c r="E588" s="98" t="s">
        <v>1065</v>
      </c>
      <c r="F588" s="98" t="s">
        <v>1066</v>
      </c>
      <c r="G588" s="98" t="s">
        <v>1813</v>
      </c>
      <c r="H588" s="98" t="s">
        <v>1814</v>
      </c>
      <c r="I588" s="98" t="s">
        <v>1815</v>
      </c>
      <c r="J588" s="98" t="s">
        <v>1814</v>
      </c>
      <c r="K588" s="98" t="s">
        <v>545</v>
      </c>
      <c r="L588" s="99" t="e">
        <f t="shared" si="9"/>
        <v>#N/A</v>
      </c>
    </row>
    <row r="589" spans="1:12" x14ac:dyDescent="0.25">
      <c r="A589" s="101">
        <v>232000</v>
      </c>
      <c r="B589" s="98" t="s">
        <v>1814</v>
      </c>
      <c r="C589" s="98" t="s">
        <v>1825</v>
      </c>
      <c r="D589" s="98" t="s">
        <v>1826</v>
      </c>
      <c r="E589" s="98" t="s">
        <v>1065</v>
      </c>
      <c r="F589" s="98" t="s">
        <v>1066</v>
      </c>
      <c r="G589" s="98" t="s">
        <v>1813</v>
      </c>
      <c r="H589" s="98" t="s">
        <v>1814</v>
      </c>
      <c r="I589" s="98" t="s">
        <v>1815</v>
      </c>
      <c r="J589" s="98" t="s">
        <v>1814</v>
      </c>
      <c r="K589" s="98" t="s">
        <v>545</v>
      </c>
      <c r="L589" s="99" t="e">
        <f t="shared" si="9"/>
        <v>#N/A</v>
      </c>
    </row>
    <row r="590" spans="1:12" x14ac:dyDescent="0.25">
      <c r="A590" s="101">
        <v>232000</v>
      </c>
      <c r="B590" s="98" t="s">
        <v>1814</v>
      </c>
      <c r="C590" s="98" t="s">
        <v>1827</v>
      </c>
      <c r="D590" s="98" t="s">
        <v>1828</v>
      </c>
      <c r="E590" s="98" t="s">
        <v>1065</v>
      </c>
      <c r="F590" s="98" t="s">
        <v>1066</v>
      </c>
      <c r="G590" s="98" t="s">
        <v>1813</v>
      </c>
      <c r="H590" s="98" t="s">
        <v>1814</v>
      </c>
      <c r="I590" s="98" t="s">
        <v>1815</v>
      </c>
      <c r="J590" s="98" t="s">
        <v>1814</v>
      </c>
      <c r="K590" s="98" t="s">
        <v>545</v>
      </c>
      <c r="L590" s="99" t="e">
        <f t="shared" si="9"/>
        <v>#N/A</v>
      </c>
    </row>
    <row r="591" spans="1:12" x14ac:dyDescent="0.25">
      <c r="A591" s="101">
        <v>232000</v>
      </c>
      <c r="B591" s="98" t="s">
        <v>1814</v>
      </c>
      <c r="C591" s="98" t="s">
        <v>1829</v>
      </c>
      <c r="D591" s="98" t="s">
        <v>1830</v>
      </c>
      <c r="E591" s="98" t="s">
        <v>1065</v>
      </c>
      <c r="F591" s="98" t="s">
        <v>1066</v>
      </c>
      <c r="G591" s="98" t="s">
        <v>1813</v>
      </c>
      <c r="H591" s="98" t="s">
        <v>1814</v>
      </c>
      <c r="I591" s="98" t="s">
        <v>1815</v>
      </c>
      <c r="J591" s="98" t="s">
        <v>1814</v>
      </c>
      <c r="K591" s="98" t="s">
        <v>545</v>
      </c>
      <c r="L591" s="99" t="e">
        <f t="shared" si="9"/>
        <v>#N/A</v>
      </c>
    </row>
    <row r="592" spans="1:12" x14ac:dyDescent="0.25">
      <c r="A592" s="101">
        <v>232000</v>
      </c>
      <c r="B592" s="98" t="s">
        <v>1814</v>
      </c>
      <c r="C592" s="98" t="s">
        <v>1831</v>
      </c>
      <c r="D592" s="98" t="s">
        <v>1832</v>
      </c>
      <c r="E592" s="98" t="s">
        <v>1065</v>
      </c>
      <c r="F592" s="98" t="s">
        <v>1066</v>
      </c>
      <c r="G592" s="98" t="s">
        <v>1813</v>
      </c>
      <c r="H592" s="98" t="s">
        <v>1814</v>
      </c>
      <c r="I592" s="98" t="s">
        <v>1815</v>
      </c>
      <c r="J592" s="98" t="s">
        <v>1814</v>
      </c>
      <c r="K592" s="98" t="s">
        <v>545</v>
      </c>
      <c r="L592" s="99" t="e">
        <f t="shared" si="9"/>
        <v>#N/A</v>
      </c>
    </row>
    <row r="593" spans="1:12" x14ac:dyDescent="0.25">
      <c r="A593" s="101">
        <v>232000</v>
      </c>
      <c r="B593" s="98" t="s">
        <v>1814</v>
      </c>
      <c r="C593" s="98" t="s">
        <v>1833</v>
      </c>
      <c r="D593" s="98" t="s">
        <v>1834</v>
      </c>
      <c r="E593" s="98" t="s">
        <v>1065</v>
      </c>
      <c r="F593" s="98" t="s">
        <v>1066</v>
      </c>
      <c r="G593" s="98" t="s">
        <v>1813</v>
      </c>
      <c r="H593" s="98" t="s">
        <v>1814</v>
      </c>
      <c r="I593" s="98" t="s">
        <v>1815</v>
      </c>
      <c r="J593" s="98" t="s">
        <v>1814</v>
      </c>
      <c r="K593" s="98" t="s">
        <v>884</v>
      </c>
      <c r="L593" s="99" t="e">
        <f t="shared" si="9"/>
        <v>#N/A</v>
      </c>
    </row>
    <row r="594" spans="1:12" x14ac:dyDescent="0.25">
      <c r="A594" s="101">
        <v>232000</v>
      </c>
      <c r="B594" s="98" t="s">
        <v>1814</v>
      </c>
      <c r="C594" s="98" t="s">
        <v>1835</v>
      </c>
      <c r="D594" s="98" t="s">
        <v>1836</v>
      </c>
      <c r="E594" s="98" t="s">
        <v>1065</v>
      </c>
      <c r="F594" s="98" t="s">
        <v>1066</v>
      </c>
      <c r="G594" s="98" t="s">
        <v>1813</v>
      </c>
      <c r="H594" s="98" t="s">
        <v>1814</v>
      </c>
      <c r="I594" s="98" t="s">
        <v>1815</v>
      </c>
      <c r="J594" s="98" t="s">
        <v>1814</v>
      </c>
      <c r="K594" s="98" t="s">
        <v>545</v>
      </c>
      <c r="L594" s="99" t="e">
        <f t="shared" si="9"/>
        <v>#N/A</v>
      </c>
    </row>
    <row r="595" spans="1:12" x14ac:dyDescent="0.25">
      <c r="A595" s="101">
        <v>232000</v>
      </c>
      <c r="B595" s="98" t="s">
        <v>1814</v>
      </c>
      <c r="C595" s="98" t="s">
        <v>1837</v>
      </c>
      <c r="D595" s="98" t="s">
        <v>1838</v>
      </c>
      <c r="E595" s="98" t="s">
        <v>1065</v>
      </c>
      <c r="F595" s="98" t="s">
        <v>1066</v>
      </c>
      <c r="G595" s="98" t="s">
        <v>1813</v>
      </c>
      <c r="H595" s="98" t="s">
        <v>1814</v>
      </c>
      <c r="I595" s="98" t="s">
        <v>1815</v>
      </c>
      <c r="J595" s="98" t="s">
        <v>1814</v>
      </c>
      <c r="K595" s="98" t="s">
        <v>884</v>
      </c>
      <c r="L595" s="99" t="e">
        <f t="shared" si="9"/>
        <v>#N/A</v>
      </c>
    </row>
    <row r="596" spans="1:12" x14ac:dyDescent="0.25">
      <c r="A596" s="101">
        <v>232000</v>
      </c>
      <c r="B596" s="98" t="s">
        <v>1814</v>
      </c>
      <c r="C596" s="98" t="s">
        <v>1839</v>
      </c>
      <c r="D596" s="98" t="s">
        <v>1840</v>
      </c>
      <c r="E596" s="98" t="s">
        <v>1065</v>
      </c>
      <c r="F596" s="98" t="s">
        <v>1066</v>
      </c>
      <c r="G596" s="98" t="s">
        <v>1813</v>
      </c>
      <c r="H596" s="98" t="s">
        <v>1814</v>
      </c>
      <c r="I596" s="98" t="s">
        <v>1815</v>
      </c>
      <c r="J596" s="98" t="s">
        <v>1814</v>
      </c>
      <c r="K596" s="98" t="s">
        <v>1156</v>
      </c>
      <c r="L596" s="99" t="e">
        <f t="shared" si="9"/>
        <v>#N/A</v>
      </c>
    </row>
    <row r="597" spans="1:12" x14ac:dyDescent="0.25">
      <c r="A597" s="101">
        <v>232000</v>
      </c>
      <c r="B597" s="98" t="s">
        <v>1814</v>
      </c>
      <c r="C597" s="98" t="s">
        <v>1841</v>
      </c>
      <c r="D597" s="98" t="s">
        <v>1842</v>
      </c>
      <c r="E597" s="98" t="s">
        <v>1065</v>
      </c>
      <c r="F597" s="98" t="s">
        <v>1066</v>
      </c>
      <c r="G597" s="98" t="s">
        <v>1813</v>
      </c>
      <c r="H597" s="98" t="s">
        <v>1814</v>
      </c>
      <c r="I597" s="98" t="s">
        <v>1815</v>
      </c>
      <c r="J597" s="98" t="s">
        <v>1814</v>
      </c>
      <c r="K597" s="98" t="s">
        <v>604</v>
      </c>
      <c r="L597" s="99" t="e">
        <f t="shared" si="9"/>
        <v>#N/A</v>
      </c>
    </row>
    <row r="598" spans="1:12" x14ac:dyDescent="0.25">
      <c r="A598" s="101">
        <v>232000</v>
      </c>
      <c r="B598" s="98" t="s">
        <v>1814</v>
      </c>
      <c r="C598" s="98" t="s">
        <v>1843</v>
      </c>
      <c r="D598" s="98" t="s">
        <v>1844</v>
      </c>
      <c r="E598" s="98" t="s">
        <v>1065</v>
      </c>
      <c r="F598" s="98" t="s">
        <v>1066</v>
      </c>
      <c r="G598" s="98" t="s">
        <v>1813</v>
      </c>
      <c r="H598" s="98" t="s">
        <v>1814</v>
      </c>
      <c r="I598" s="98" t="s">
        <v>1815</v>
      </c>
      <c r="J598" s="98" t="s">
        <v>1814</v>
      </c>
      <c r="K598" s="98" t="s">
        <v>604</v>
      </c>
      <c r="L598" s="99" t="e">
        <f t="shared" si="9"/>
        <v>#N/A</v>
      </c>
    </row>
    <row r="599" spans="1:12" x14ac:dyDescent="0.25">
      <c r="A599" s="101">
        <v>232000</v>
      </c>
      <c r="B599" s="98" t="s">
        <v>1814</v>
      </c>
      <c r="C599" s="98" t="s">
        <v>1845</v>
      </c>
      <c r="D599" s="98" t="s">
        <v>1846</v>
      </c>
      <c r="E599" s="98" t="s">
        <v>1065</v>
      </c>
      <c r="F599" s="98" t="s">
        <v>1066</v>
      </c>
      <c r="G599" s="98" t="s">
        <v>1813</v>
      </c>
      <c r="H599" s="98" t="s">
        <v>1814</v>
      </c>
      <c r="I599" s="98" t="s">
        <v>1815</v>
      </c>
      <c r="J599" s="98" t="s">
        <v>1814</v>
      </c>
      <c r="K599" s="98" t="s">
        <v>1156</v>
      </c>
      <c r="L599" s="99" t="e">
        <f t="shared" si="9"/>
        <v>#N/A</v>
      </c>
    </row>
    <row r="600" spans="1:12" x14ac:dyDescent="0.25">
      <c r="A600" s="101">
        <v>232000</v>
      </c>
      <c r="B600" s="98" t="s">
        <v>1814</v>
      </c>
      <c r="C600" s="98" t="s">
        <v>1847</v>
      </c>
      <c r="D600" s="98" t="s">
        <v>1848</v>
      </c>
      <c r="E600" s="98" t="s">
        <v>1065</v>
      </c>
      <c r="F600" s="98" t="s">
        <v>1066</v>
      </c>
      <c r="G600" s="98" t="s">
        <v>1813</v>
      </c>
      <c r="H600" s="98" t="s">
        <v>1814</v>
      </c>
      <c r="I600" s="98" t="s">
        <v>1815</v>
      </c>
      <c r="J600" s="98" t="s">
        <v>1814</v>
      </c>
      <c r="K600" s="98" t="s">
        <v>1156</v>
      </c>
      <c r="L600" s="99" t="e">
        <f t="shared" si="9"/>
        <v>#N/A</v>
      </c>
    </row>
    <row r="601" spans="1:12" x14ac:dyDescent="0.25">
      <c r="A601" s="101">
        <v>232000</v>
      </c>
      <c r="B601" s="98" t="s">
        <v>1814</v>
      </c>
      <c r="C601" s="98" t="s">
        <v>1849</v>
      </c>
      <c r="D601" s="98" t="s">
        <v>1850</v>
      </c>
      <c r="E601" s="98" t="s">
        <v>1065</v>
      </c>
      <c r="F601" s="98" t="s">
        <v>1066</v>
      </c>
      <c r="G601" s="98" t="s">
        <v>1813</v>
      </c>
      <c r="H601" s="98" t="s">
        <v>1814</v>
      </c>
      <c r="I601" s="98" t="s">
        <v>1815</v>
      </c>
      <c r="J601" s="98" t="s">
        <v>1814</v>
      </c>
      <c r="K601" s="98" t="s">
        <v>1156</v>
      </c>
      <c r="L601" s="99" t="e">
        <f t="shared" si="9"/>
        <v>#N/A</v>
      </c>
    </row>
    <row r="602" spans="1:12" x14ac:dyDescent="0.25">
      <c r="A602" s="101">
        <v>232000</v>
      </c>
      <c r="B602" s="98" t="s">
        <v>1814</v>
      </c>
      <c r="C602" s="98" t="s">
        <v>1851</v>
      </c>
      <c r="D602" s="98" t="s">
        <v>1852</v>
      </c>
      <c r="E602" s="98" t="s">
        <v>1065</v>
      </c>
      <c r="F602" s="98" t="s">
        <v>1066</v>
      </c>
      <c r="G602" s="98" t="s">
        <v>1813</v>
      </c>
      <c r="H602" s="98" t="s">
        <v>1814</v>
      </c>
      <c r="I602" s="98" t="s">
        <v>1815</v>
      </c>
      <c r="J602" s="98" t="s">
        <v>1814</v>
      </c>
      <c r="K602" s="98" t="s">
        <v>604</v>
      </c>
      <c r="L602" s="99" t="e">
        <f t="shared" si="9"/>
        <v>#N/A</v>
      </c>
    </row>
    <row r="603" spans="1:12" x14ac:dyDescent="0.25">
      <c r="A603" s="101">
        <v>232000</v>
      </c>
      <c r="B603" s="98" t="s">
        <v>1814</v>
      </c>
      <c r="C603" s="98" t="s">
        <v>1853</v>
      </c>
      <c r="D603" s="98" t="s">
        <v>1854</v>
      </c>
      <c r="E603" s="98" t="s">
        <v>1065</v>
      </c>
      <c r="F603" s="98" t="s">
        <v>1066</v>
      </c>
      <c r="G603" s="98" t="s">
        <v>1813</v>
      </c>
      <c r="H603" s="98" t="s">
        <v>1814</v>
      </c>
      <c r="I603" s="98" t="s">
        <v>1815</v>
      </c>
      <c r="J603" s="98" t="s">
        <v>1814</v>
      </c>
      <c r="K603" s="98" t="s">
        <v>1156</v>
      </c>
      <c r="L603" s="99" t="e">
        <f t="shared" si="9"/>
        <v>#N/A</v>
      </c>
    </row>
    <row r="604" spans="1:12" x14ac:dyDescent="0.25">
      <c r="A604" s="101">
        <v>232001</v>
      </c>
      <c r="B604" s="98" t="s">
        <v>1814</v>
      </c>
      <c r="C604" s="98"/>
      <c r="D604" s="98"/>
      <c r="E604" s="98" t="s">
        <v>1065</v>
      </c>
      <c r="F604" s="98" t="s">
        <v>1066</v>
      </c>
      <c r="G604" s="98" t="s">
        <v>1813</v>
      </c>
      <c r="H604" s="98" t="s">
        <v>1814</v>
      </c>
      <c r="I604" s="98" t="s">
        <v>1815</v>
      </c>
      <c r="J604" s="98" t="s">
        <v>1855</v>
      </c>
      <c r="K604" s="98"/>
      <c r="L604" s="99" t="e">
        <f t="shared" si="9"/>
        <v>#N/A</v>
      </c>
    </row>
    <row r="605" spans="1:12" x14ac:dyDescent="0.25">
      <c r="A605" s="101">
        <v>233000</v>
      </c>
      <c r="B605" s="98" t="s">
        <v>1857</v>
      </c>
      <c r="C605" s="98" t="s">
        <v>1859</v>
      </c>
      <c r="D605" s="98" t="s">
        <v>1860</v>
      </c>
      <c r="E605" s="98" t="s">
        <v>1065</v>
      </c>
      <c r="F605" s="98" t="s">
        <v>1066</v>
      </c>
      <c r="G605" s="98" t="s">
        <v>1856</v>
      </c>
      <c r="H605" s="98" t="s">
        <v>1857</v>
      </c>
      <c r="I605" s="98" t="s">
        <v>1858</v>
      </c>
      <c r="J605" s="98" t="s">
        <v>1857</v>
      </c>
      <c r="K605" s="98" t="s">
        <v>545</v>
      </c>
      <c r="L605" s="99" t="e">
        <f t="shared" si="9"/>
        <v>#N/A</v>
      </c>
    </row>
    <row r="606" spans="1:12" x14ac:dyDescent="0.25">
      <c r="A606" s="101">
        <v>233000</v>
      </c>
      <c r="B606" s="98" t="s">
        <v>1857</v>
      </c>
      <c r="C606" s="98" t="s">
        <v>1861</v>
      </c>
      <c r="D606" s="98" t="s">
        <v>1862</v>
      </c>
      <c r="E606" s="98" t="s">
        <v>1065</v>
      </c>
      <c r="F606" s="98" t="s">
        <v>1066</v>
      </c>
      <c r="G606" s="98" t="s">
        <v>1856</v>
      </c>
      <c r="H606" s="98" t="s">
        <v>1857</v>
      </c>
      <c r="I606" s="98" t="s">
        <v>1858</v>
      </c>
      <c r="J606" s="98" t="s">
        <v>1857</v>
      </c>
      <c r="K606" s="98" t="s">
        <v>545</v>
      </c>
      <c r="L606" s="99" t="e">
        <f t="shared" si="9"/>
        <v>#N/A</v>
      </c>
    </row>
    <row r="607" spans="1:12" x14ac:dyDescent="0.25">
      <c r="A607" s="101">
        <v>233000</v>
      </c>
      <c r="B607" s="98" t="s">
        <v>1857</v>
      </c>
      <c r="C607" s="98" t="s">
        <v>1863</v>
      </c>
      <c r="D607" s="98" t="s">
        <v>1864</v>
      </c>
      <c r="E607" s="98" t="s">
        <v>1065</v>
      </c>
      <c r="F607" s="98" t="s">
        <v>1066</v>
      </c>
      <c r="G607" s="98" t="s">
        <v>1856</v>
      </c>
      <c r="H607" s="98" t="s">
        <v>1857</v>
      </c>
      <c r="I607" s="98" t="s">
        <v>1858</v>
      </c>
      <c r="J607" s="98" t="s">
        <v>1857</v>
      </c>
      <c r="K607" s="98" t="s">
        <v>545</v>
      </c>
      <c r="L607" s="99" t="e">
        <f t="shared" si="9"/>
        <v>#N/A</v>
      </c>
    </row>
    <row r="608" spans="1:12" x14ac:dyDescent="0.25">
      <c r="A608" s="101">
        <v>233000</v>
      </c>
      <c r="B608" s="98" t="s">
        <v>1857</v>
      </c>
      <c r="C608" s="98" t="s">
        <v>1865</v>
      </c>
      <c r="D608" s="98" t="s">
        <v>1866</v>
      </c>
      <c r="E608" s="98" t="s">
        <v>1065</v>
      </c>
      <c r="F608" s="98" t="s">
        <v>1066</v>
      </c>
      <c r="G608" s="98" t="s">
        <v>1856</v>
      </c>
      <c r="H608" s="98" t="s">
        <v>1857</v>
      </c>
      <c r="I608" s="98" t="s">
        <v>1858</v>
      </c>
      <c r="J608" s="98" t="s">
        <v>1857</v>
      </c>
      <c r="K608" s="98" t="s">
        <v>1156</v>
      </c>
      <c r="L608" s="99" t="e">
        <f t="shared" si="9"/>
        <v>#N/A</v>
      </c>
    </row>
    <row r="609" spans="1:12" x14ac:dyDescent="0.25">
      <c r="A609" s="101">
        <v>233000</v>
      </c>
      <c r="B609" s="98" t="s">
        <v>1857</v>
      </c>
      <c r="C609" s="98" t="s">
        <v>1867</v>
      </c>
      <c r="D609" s="98" t="s">
        <v>1866</v>
      </c>
      <c r="E609" s="98" t="s">
        <v>1065</v>
      </c>
      <c r="F609" s="98" t="s">
        <v>1066</v>
      </c>
      <c r="G609" s="98" t="s">
        <v>1856</v>
      </c>
      <c r="H609" s="98" t="s">
        <v>1857</v>
      </c>
      <c r="I609" s="98" t="s">
        <v>1858</v>
      </c>
      <c r="J609" s="98" t="s">
        <v>1857</v>
      </c>
      <c r="K609" s="98" t="s">
        <v>1156</v>
      </c>
      <c r="L609" s="99" t="e">
        <f t="shared" si="9"/>
        <v>#N/A</v>
      </c>
    </row>
    <row r="610" spans="1:12" x14ac:dyDescent="0.25">
      <c r="A610" s="101">
        <v>245000</v>
      </c>
      <c r="B610" s="98" t="s">
        <v>1869</v>
      </c>
      <c r="C610" s="98" t="s">
        <v>1871</v>
      </c>
      <c r="D610" s="98" t="s">
        <v>1872</v>
      </c>
      <c r="E610" s="98" t="s">
        <v>1065</v>
      </c>
      <c r="F610" s="98" t="s">
        <v>1066</v>
      </c>
      <c r="G610" s="98" t="s">
        <v>1868</v>
      </c>
      <c r="H610" s="98" t="s">
        <v>1869</v>
      </c>
      <c r="I610" s="98" t="s">
        <v>1870</v>
      </c>
      <c r="J610" s="98" t="s">
        <v>1869</v>
      </c>
      <c r="K610" s="98" t="s">
        <v>557</v>
      </c>
      <c r="L610" s="99" t="e">
        <f t="shared" si="9"/>
        <v>#N/A</v>
      </c>
    </row>
    <row r="611" spans="1:12" x14ac:dyDescent="0.25">
      <c r="A611" s="101">
        <v>245000</v>
      </c>
      <c r="B611" s="98" t="s">
        <v>1869</v>
      </c>
      <c r="C611" s="98" t="s">
        <v>1873</v>
      </c>
      <c r="D611" s="98" t="s">
        <v>1874</v>
      </c>
      <c r="E611" s="98" t="s">
        <v>1065</v>
      </c>
      <c r="F611" s="98" t="s">
        <v>1066</v>
      </c>
      <c r="G611" s="98" t="s">
        <v>1868</v>
      </c>
      <c r="H611" s="98" t="s">
        <v>1869</v>
      </c>
      <c r="I611" s="98" t="s">
        <v>1870</v>
      </c>
      <c r="J611" s="98" t="s">
        <v>1869</v>
      </c>
      <c r="K611" s="98" t="s">
        <v>1079</v>
      </c>
      <c r="L611" s="99" t="e">
        <f t="shared" si="9"/>
        <v>#N/A</v>
      </c>
    </row>
    <row r="612" spans="1:12" x14ac:dyDescent="0.25">
      <c r="A612" s="101">
        <v>245000</v>
      </c>
      <c r="B612" s="98" t="s">
        <v>1869</v>
      </c>
      <c r="C612" s="98" t="s">
        <v>1875</v>
      </c>
      <c r="D612" s="98" t="s">
        <v>1876</v>
      </c>
      <c r="E612" s="98" t="s">
        <v>1065</v>
      </c>
      <c r="F612" s="98" t="s">
        <v>1066</v>
      </c>
      <c r="G612" s="98" t="s">
        <v>1868</v>
      </c>
      <c r="H612" s="98" t="s">
        <v>1869</v>
      </c>
      <c r="I612" s="98" t="s">
        <v>1870</v>
      </c>
      <c r="J612" s="98" t="s">
        <v>1869</v>
      </c>
      <c r="K612" s="98" t="s">
        <v>545</v>
      </c>
      <c r="L612" s="99" t="e">
        <f t="shared" si="9"/>
        <v>#N/A</v>
      </c>
    </row>
    <row r="613" spans="1:12" x14ac:dyDescent="0.25">
      <c r="A613" s="101">
        <v>245000</v>
      </c>
      <c r="B613" s="98" t="s">
        <v>1869</v>
      </c>
      <c r="C613" s="98" t="s">
        <v>1877</v>
      </c>
      <c r="D613" s="98" t="s">
        <v>1878</v>
      </c>
      <c r="E613" s="98" t="s">
        <v>1065</v>
      </c>
      <c r="F613" s="98" t="s">
        <v>1066</v>
      </c>
      <c r="G613" s="98" t="s">
        <v>1868</v>
      </c>
      <c r="H613" s="98" t="s">
        <v>1869</v>
      </c>
      <c r="I613" s="98" t="s">
        <v>1870</v>
      </c>
      <c r="J613" s="98" t="s">
        <v>1869</v>
      </c>
      <c r="K613" s="98" t="s">
        <v>1159</v>
      </c>
      <c r="L613" s="99" t="e">
        <f t="shared" si="9"/>
        <v>#N/A</v>
      </c>
    </row>
    <row r="614" spans="1:12" x14ac:dyDescent="0.25">
      <c r="A614" s="101">
        <v>245000</v>
      </c>
      <c r="B614" s="98" t="s">
        <v>1869</v>
      </c>
      <c r="C614" s="98" t="s">
        <v>1879</v>
      </c>
      <c r="D614" s="98" t="s">
        <v>1880</v>
      </c>
      <c r="E614" s="98" t="s">
        <v>1065</v>
      </c>
      <c r="F614" s="98" t="s">
        <v>1066</v>
      </c>
      <c r="G614" s="98" t="s">
        <v>1868</v>
      </c>
      <c r="H614" s="98" t="s">
        <v>1869</v>
      </c>
      <c r="I614" s="98" t="s">
        <v>1870</v>
      </c>
      <c r="J614" s="98" t="s">
        <v>1869</v>
      </c>
      <c r="K614" s="98" t="s">
        <v>545</v>
      </c>
      <c r="L614" s="99" t="e">
        <f t="shared" si="9"/>
        <v>#N/A</v>
      </c>
    </row>
    <row r="615" spans="1:12" x14ac:dyDescent="0.25">
      <c r="A615" s="101">
        <v>245000</v>
      </c>
      <c r="B615" s="98" t="s">
        <v>1869</v>
      </c>
      <c r="C615" s="98" t="s">
        <v>1881</v>
      </c>
      <c r="D615" s="98" t="s">
        <v>1882</v>
      </c>
      <c r="E615" s="98" t="s">
        <v>1065</v>
      </c>
      <c r="F615" s="98" t="s">
        <v>1066</v>
      </c>
      <c r="G615" s="98" t="s">
        <v>1868</v>
      </c>
      <c r="H615" s="98" t="s">
        <v>1869</v>
      </c>
      <c r="I615" s="98" t="s">
        <v>1870</v>
      </c>
      <c r="J615" s="98" t="s">
        <v>1869</v>
      </c>
      <c r="K615" s="98" t="s">
        <v>545</v>
      </c>
      <c r="L615" s="99" t="e">
        <f t="shared" si="9"/>
        <v>#N/A</v>
      </c>
    </row>
    <row r="616" spans="1:12" x14ac:dyDescent="0.25">
      <c r="A616" s="101">
        <v>245000</v>
      </c>
      <c r="B616" s="98" t="s">
        <v>1869</v>
      </c>
      <c r="C616" s="98" t="s">
        <v>1883</v>
      </c>
      <c r="D616" s="98" t="s">
        <v>1884</v>
      </c>
      <c r="E616" s="98" t="s">
        <v>1065</v>
      </c>
      <c r="F616" s="98" t="s">
        <v>1066</v>
      </c>
      <c r="G616" s="98" t="s">
        <v>1868</v>
      </c>
      <c r="H616" s="98" t="s">
        <v>1869</v>
      </c>
      <c r="I616" s="98" t="s">
        <v>1870</v>
      </c>
      <c r="J616" s="98" t="s">
        <v>1869</v>
      </c>
      <c r="K616" s="98" t="s">
        <v>545</v>
      </c>
      <c r="L616" s="99" t="e">
        <f t="shared" si="9"/>
        <v>#N/A</v>
      </c>
    </row>
    <row r="617" spans="1:12" x14ac:dyDescent="0.25">
      <c r="A617" s="101">
        <v>245000</v>
      </c>
      <c r="B617" s="98" t="s">
        <v>1869</v>
      </c>
      <c r="C617" s="98" t="s">
        <v>1885</v>
      </c>
      <c r="D617" s="98" t="s">
        <v>1886</v>
      </c>
      <c r="E617" s="98" t="s">
        <v>1065</v>
      </c>
      <c r="F617" s="98" t="s">
        <v>1066</v>
      </c>
      <c r="G617" s="98" t="s">
        <v>1868</v>
      </c>
      <c r="H617" s="98" t="s">
        <v>1869</v>
      </c>
      <c r="I617" s="98" t="s">
        <v>1870</v>
      </c>
      <c r="J617" s="98" t="s">
        <v>1869</v>
      </c>
      <c r="K617" s="98" t="s">
        <v>545</v>
      </c>
      <c r="L617" s="99" t="e">
        <f t="shared" si="9"/>
        <v>#N/A</v>
      </c>
    </row>
    <row r="618" spans="1:12" x14ac:dyDescent="0.25">
      <c r="A618" s="101">
        <v>250000</v>
      </c>
      <c r="B618" s="98" t="s">
        <v>17</v>
      </c>
      <c r="C618" s="98" t="s">
        <v>1889</v>
      </c>
      <c r="D618" s="98" t="s">
        <v>1890</v>
      </c>
      <c r="E618" s="98" t="s">
        <v>1065</v>
      </c>
      <c r="F618" s="98" t="s">
        <v>1066</v>
      </c>
      <c r="G618" s="98" t="s">
        <v>1887</v>
      </c>
      <c r="H618" s="98" t="s">
        <v>17</v>
      </c>
      <c r="I618" s="98" t="s">
        <v>1888</v>
      </c>
      <c r="J618" s="98" t="s">
        <v>17</v>
      </c>
      <c r="K618" s="98" t="s">
        <v>557</v>
      </c>
      <c r="L618" s="99" t="str">
        <f t="shared" si="9"/>
        <v>CAS</v>
      </c>
    </row>
    <row r="619" spans="1:12" x14ac:dyDescent="0.25">
      <c r="A619" s="101">
        <v>250000</v>
      </c>
      <c r="B619" s="98" t="s">
        <v>17</v>
      </c>
      <c r="C619" s="98" t="s">
        <v>1891</v>
      </c>
      <c r="D619" s="98" t="s">
        <v>1892</v>
      </c>
      <c r="E619" s="98" t="s">
        <v>1065</v>
      </c>
      <c r="F619" s="98" t="s">
        <v>1066</v>
      </c>
      <c r="G619" s="98" t="s">
        <v>1887</v>
      </c>
      <c r="H619" s="98" t="s">
        <v>17</v>
      </c>
      <c r="I619" s="98" t="s">
        <v>1888</v>
      </c>
      <c r="J619" s="98" t="s">
        <v>17</v>
      </c>
      <c r="K619" s="98" t="s">
        <v>557</v>
      </c>
      <c r="L619" s="99" t="str">
        <f t="shared" si="9"/>
        <v>CAS</v>
      </c>
    </row>
    <row r="620" spans="1:12" x14ac:dyDescent="0.25">
      <c r="A620" s="101">
        <v>250000</v>
      </c>
      <c r="B620" s="98" t="s">
        <v>17</v>
      </c>
      <c r="C620" s="98" t="s">
        <v>1893</v>
      </c>
      <c r="D620" s="98" t="s">
        <v>1894</v>
      </c>
      <c r="E620" s="98" t="s">
        <v>1065</v>
      </c>
      <c r="F620" s="98" t="s">
        <v>1066</v>
      </c>
      <c r="G620" s="98" t="s">
        <v>1887</v>
      </c>
      <c r="H620" s="98" t="s">
        <v>17</v>
      </c>
      <c r="I620" s="98" t="s">
        <v>1888</v>
      </c>
      <c r="J620" s="98" t="s">
        <v>17</v>
      </c>
      <c r="K620" s="98" t="s">
        <v>557</v>
      </c>
      <c r="L620" s="99" t="str">
        <f t="shared" si="9"/>
        <v>CAS</v>
      </c>
    </row>
    <row r="621" spans="1:12" x14ac:dyDescent="0.25">
      <c r="A621" s="101">
        <v>250000</v>
      </c>
      <c r="B621" s="98" t="s">
        <v>17</v>
      </c>
      <c r="C621" s="98" t="s">
        <v>1895</v>
      </c>
      <c r="D621" s="98" t="s">
        <v>1896</v>
      </c>
      <c r="E621" s="98" t="s">
        <v>1065</v>
      </c>
      <c r="F621" s="98" t="s">
        <v>1066</v>
      </c>
      <c r="G621" s="98" t="s">
        <v>1887</v>
      </c>
      <c r="H621" s="98" t="s">
        <v>17</v>
      </c>
      <c r="I621" s="98" t="s">
        <v>1888</v>
      </c>
      <c r="J621" s="98" t="s">
        <v>17</v>
      </c>
      <c r="K621" s="98" t="s">
        <v>557</v>
      </c>
      <c r="L621" s="99" t="str">
        <f t="shared" si="9"/>
        <v>CAS</v>
      </c>
    </row>
    <row r="622" spans="1:12" x14ac:dyDescent="0.25">
      <c r="A622" s="101">
        <v>250000</v>
      </c>
      <c r="B622" s="98" t="s">
        <v>17</v>
      </c>
      <c r="C622" s="98" t="s">
        <v>1897</v>
      </c>
      <c r="D622" s="98" t="s">
        <v>1898</v>
      </c>
      <c r="E622" s="98" t="s">
        <v>1065</v>
      </c>
      <c r="F622" s="98" t="s">
        <v>1066</v>
      </c>
      <c r="G622" s="98" t="s">
        <v>1887</v>
      </c>
      <c r="H622" s="98" t="s">
        <v>17</v>
      </c>
      <c r="I622" s="98" t="s">
        <v>1888</v>
      </c>
      <c r="J622" s="98" t="s">
        <v>17</v>
      </c>
      <c r="K622" s="98" t="s">
        <v>557</v>
      </c>
      <c r="L622" s="99" t="str">
        <f t="shared" si="9"/>
        <v>CAS</v>
      </c>
    </row>
    <row r="623" spans="1:12" x14ac:dyDescent="0.25">
      <c r="A623" s="101">
        <v>250000</v>
      </c>
      <c r="B623" s="98" t="s">
        <v>17</v>
      </c>
      <c r="C623" s="98" t="s">
        <v>1899</v>
      </c>
      <c r="D623" s="98" t="s">
        <v>1900</v>
      </c>
      <c r="E623" s="98" t="s">
        <v>1065</v>
      </c>
      <c r="F623" s="98" t="s">
        <v>1066</v>
      </c>
      <c r="G623" s="98" t="s">
        <v>1887</v>
      </c>
      <c r="H623" s="98" t="s">
        <v>17</v>
      </c>
      <c r="I623" s="98" t="s">
        <v>1888</v>
      </c>
      <c r="J623" s="98" t="s">
        <v>17</v>
      </c>
      <c r="K623" s="98" t="s">
        <v>1079</v>
      </c>
      <c r="L623" s="99" t="str">
        <f t="shared" si="9"/>
        <v>CAS</v>
      </c>
    </row>
    <row r="624" spans="1:12" x14ac:dyDescent="0.25">
      <c r="A624" s="101">
        <v>250000</v>
      </c>
      <c r="B624" s="98" t="s">
        <v>17</v>
      </c>
      <c r="C624" s="98" t="s">
        <v>1901</v>
      </c>
      <c r="D624" s="98" t="s">
        <v>1902</v>
      </c>
      <c r="E624" s="98" t="s">
        <v>1065</v>
      </c>
      <c r="F624" s="98" t="s">
        <v>1066</v>
      </c>
      <c r="G624" s="98" t="s">
        <v>1887</v>
      </c>
      <c r="H624" s="98" t="s">
        <v>17</v>
      </c>
      <c r="I624" s="98" t="s">
        <v>1888</v>
      </c>
      <c r="J624" s="98" t="s">
        <v>17</v>
      </c>
      <c r="K624" s="98" t="s">
        <v>1903</v>
      </c>
      <c r="L624" s="99" t="str">
        <f t="shared" si="9"/>
        <v>CAS</v>
      </c>
    </row>
    <row r="625" spans="1:12" x14ac:dyDescent="0.25">
      <c r="A625" s="101">
        <v>250000</v>
      </c>
      <c r="B625" s="98" t="s">
        <v>17</v>
      </c>
      <c r="C625" s="98" t="s">
        <v>1904</v>
      </c>
      <c r="D625" s="98" t="s">
        <v>1905</v>
      </c>
      <c r="E625" s="98" t="s">
        <v>1065</v>
      </c>
      <c r="F625" s="98" t="s">
        <v>1066</v>
      </c>
      <c r="G625" s="98" t="s">
        <v>1887</v>
      </c>
      <c r="H625" s="98" t="s">
        <v>17</v>
      </c>
      <c r="I625" s="98" t="s">
        <v>1888</v>
      </c>
      <c r="J625" s="98" t="s">
        <v>17</v>
      </c>
      <c r="K625" s="98" t="s">
        <v>557</v>
      </c>
      <c r="L625" s="99" t="str">
        <f t="shared" si="9"/>
        <v>CAS</v>
      </c>
    </row>
    <row r="626" spans="1:12" x14ac:dyDescent="0.25">
      <c r="A626" s="101">
        <v>250000</v>
      </c>
      <c r="B626" s="98" t="s">
        <v>17</v>
      </c>
      <c r="C626" s="98" t="s">
        <v>1906</v>
      </c>
      <c r="D626" s="98" t="s">
        <v>1907</v>
      </c>
      <c r="E626" s="98" t="s">
        <v>1065</v>
      </c>
      <c r="F626" s="98" t="s">
        <v>1066</v>
      </c>
      <c r="G626" s="98" t="s">
        <v>1887</v>
      </c>
      <c r="H626" s="98" t="s">
        <v>17</v>
      </c>
      <c r="I626" s="98" t="s">
        <v>1888</v>
      </c>
      <c r="J626" s="98" t="s">
        <v>17</v>
      </c>
      <c r="K626" s="98" t="s">
        <v>545</v>
      </c>
      <c r="L626" s="99" t="str">
        <f t="shared" si="9"/>
        <v>CAS</v>
      </c>
    </row>
    <row r="627" spans="1:12" x14ac:dyDescent="0.25">
      <c r="A627" s="101">
        <v>250000</v>
      </c>
      <c r="B627" s="98" t="s">
        <v>17</v>
      </c>
      <c r="C627" s="98" t="s">
        <v>1908</v>
      </c>
      <c r="D627" s="98" t="s">
        <v>1909</v>
      </c>
      <c r="E627" s="98" t="s">
        <v>1065</v>
      </c>
      <c r="F627" s="98" t="s">
        <v>1066</v>
      </c>
      <c r="G627" s="98" t="s">
        <v>1887</v>
      </c>
      <c r="H627" s="98" t="s">
        <v>17</v>
      </c>
      <c r="I627" s="98" t="s">
        <v>1888</v>
      </c>
      <c r="J627" s="98" t="s">
        <v>17</v>
      </c>
      <c r="K627" s="98" t="s">
        <v>545</v>
      </c>
      <c r="L627" s="99" t="str">
        <f t="shared" si="9"/>
        <v>CAS</v>
      </c>
    </row>
    <row r="628" spans="1:12" x14ac:dyDescent="0.25">
      <c r="A628" s="101">
        <v>250000</v>
      </c>
      <c r="B628" s="98" t="s">
        <v>17</v>
      </c>
      <c r="C628" s="98" t="s">
        <v>1910</v>
      </c>
      <c r="D628" s="98" t="s">
        <v>1911</v>
      </c>
      <c r="E628" s="98" t="s">
        <v>1065</v>
      </c>
      <c r="F628" s="98" t="s">
        <v>1066</v>
      </c>
      <c r="G628" s="98" t="s">
        <v>1887</v>
      </c>
      <c r="H628" s="98" t="s">
        <v>17</v>
      </c>
      <c r="I628" s="98" t="s">
        <v>1888</v>
      </c>
      <c r="J628" s="98" t="s">
        <v>17</v>
      </c>
      <c r="K628" s="98" t="s">
        <v>545</v>
      </c>
      <c r="L628" s="99" t="str">
        <f t="shared" si="9"/>
        <v>CAS</v>
      </c>
    </row>
    <row r="629" spans="1:12" x14ac:dyDescent="0.25">
      <c r="A629" s="101">
        <v>250000</v>
      </c>
      <c r="B629" s="98" t="s">
        <v>17</v>
      </c>
      <c r="C629" s="98" t="s">
        <v>1912</v>
      </c>
      <c r="D629" s="98" t="s">
        <v>1913</v>
      </c>
      <c r="E629" s="98" t="s">
        <v>1065</v>
      </c>
      <c r="F629" s="98" t="s">
        <v>1066</v>
      </c>
      <c r="G629" s="98" t="s">
        <v>1887</v>
      </c>
      <c r="H629" s="98" t="s">
        <v>17</v>
      </c>
      <c r="I629" s="98" t="s">
        <v>1888</v>
      </c>
      <c r="J629" s="98" t="s">
        <v>17</v>
      </c>
      <c r="K629" s="98" t="s">
        <v>545</v>
      </c>
      <c r="L629" s="99" t="str">
        <f t="shared" si="9"/>
        <v>CAS</v>
      </c>
    </row>
    <row r="630" spans="1:12" x14ac:dyDescent="0.25">
      <c r="A630" s="101">
        <v>250000</v>
      </c>
      <c r="B630" s="98" t="s">
        <v>17</v>
      </c>
      <c r="C630" s="98" t="s">
        <v>1914</v>
      </c>
      <c r="D630" s="98" t="s">
        <v>1915</v>
      </c>
      <c r="E630" s="98" t="s">
        <v>1065</v>
      </c>
      <c r="F630" s="98" t="s">
        <v>1066</v>
      </c>
      <c r="G630" s="98" t="s">
        <v>1887</v>
      </c>
      <c r="H630" s="98" t="s">
        <v>17</v>
      </c>
      <c r="I630" s="98" t="s">
        <v>1888</v>
      </c>
      <c r="J630" s="98" t="s">
        <v>17</v>
      </c>
      <c r="K630" s="98" t="s">
        <v>545</v>
      </c>
      <c r="L630" s="99" t="str">
        <f t="shared" si="9"/>
        <v>CAS</v>
      </c>
    </row>
    <row r="631" spans="1:12" x14ac:dyDescent="0.25">
      <c r="A631" s="101">
        <v>250000</v>
      </c>
      <c r="B631" s="98" t="s">
        <v>17</v>
      </c>
      <c r="C631" s="98" t="s">
        <v>1916</v>
      </c>
      <c r="D631" s="98" t="s">
        <v>1917</v>
      </c>
      <c r="E631" s="98" t="s">
        <v>1065</v>
      </c>
      <c r="F631" s="98" t="s">
        <v>1066</v>
      </c>
      <c r="G631" s="98" t="s">
        <v>1887</v>
      </c>
      <c r="H631" s="98" t="s">
        <v>17</v>
      </c>
      <c r="I631" s="98" t="s">
        <v>1888</v>
      </c>
      <c r="J631" s="98" t="s">
        <v>17</v>
      </c>
      <c r="K631" s="98" t="s">
        <v>545</v>
      </c>
      <c r="L631" s="99" t="str">
        <f t="shared" si="9"/>
        <v>CAS</v>
      </c>
    </row>
    <row r="632" spans="1:12" x14ac:dyDescent="0.25">
      <c r="A632" s="101">
        <v>250000</v>
      </c>
      <c r="B632" s="98" t="s">
        <v>17</v>
      </c>
      <c r="C632" s="98" t="s">
        <v>1918</v>
      </c>
      <c r="D632" s="98" t="s">
        <v>1919</v>
      </c>
      <c r="E632" s="98" t="s">
        <v>1065</v>
      </c>
      <c r="F632" s="98" t="s">
        <v>1066</v>
      </c>
      <c r="G632" s="98" t="s">
        <v>1887</v>
      </c>
      <c r="H632" s="98" t="s">
        <v>17</v>
      </c>
      <c r="I632" s="98" t="s">
        <v>1888</v>
      </c>
      <c r="J632" s="98" t="s">
        <v>17</v>
      </c>
      <c r="K632" s="98" t="s">
        <v>545</v>
      </c>
      <c r="L632" s="99" t="str">
        <f t="shared" si="9"/>
        <v>CAS</v>
      </c>
    </row>
    <row r="633" spans="1:12" x14ac:dyDescent="0.25">
      <c r="A633" s="101">
        <v>250000</v>
      </c>
      <c r="B633" s="98" t="s">
        <v>17</v>
      </c>
      <c r="C633" s="98" t="s">
        <v>1920</v>
      </c>
      <c r="D633" s="98" t="s">
        <v>1921</v>
      </c>
      <c r="E633" s="98" t="s">
        <v>1065</v>
      </c>
      <c r="F633" s="98" t="s">
        <v>1066</v>
      </c>
      <c r="G633" s="98" t="s">
        <v>1887</v>
      </c>
      <c r="H633" s="98" t="s">
        <v>17</v>
      </c>
      <c r="I633" s="98" t="s">
        <v>1888</v>
      </c>
      <c r="J633" s="98" t="s">
        <v>17</v>
      </c>
      <c r="K633" s="98" t="s">
        <v>545</v>
      </c>
      <c r="L633" s="99" t="str">
        <f t="shared" si="9"/>
        <v>CAS</v>
      </c>
    </row>
    <row r="634" spans="1:12" x14ac:dyDescent="0.25">
      <c r="A634" s="101">
        <v>250000</v>
      </c>
      <c r="B634" s="98" t="s">
        <v>17</v>
      </c>
      <c r="C634" s="98" t="s">
        <v>1922</v>
      </c>
      <c r="D634" s="98" t="s">
        <v>1923</v>
      </c>
      <c r="E634" s="98" t="s">
        <v>1065</v>
      </c>
      <c r="F634" s="98" t="s">
        <v>1066</v>
      </c>
      <c r="G634" s="98" t="s">
        <v>1887</v>
      </c>
      <c r="H634" s="98" t="s">
        <v>17</v>
      </c>
      <c r="I634" s="98" t="s">
        <v>1888</v>
      </c>
      <c r="J634" s="98" t="s">
        <v>17</v>
      </c>
      <c r="K634" s="98" t="s">
        <v>545</v>
      </c>
      <c r="L634" s="99" t="str">
        <f t="shared" si="9"/>
        <v>CAS</v>
      </c>
    </row>
    <row r="635" spans="1:12" x14ac:dyDescent="0.25">
      <c r="A635" s="101">
        <v>250000</v>
      </c>
      <c r="B635" s="98" t="s">
        <v>17</v>
      </c>
      <c r="C635" s="98" t="s">
        <v>1924</v>
      </c>
      <c r="D635" s="98" t="s">
        <v>1925</v>
      </c>
      <c r="E635" s="98" t="s">
        <v>1065</v>
      </c>
      <c r="F635" s="98" t="s">
        <v>1066</v>
      </c>
      <c r="G635" s="98" t="s">
        <v>1887</v>
      </c>
      <c r="H635" s="98" t="s">
        <v>17</v>
      </c>
      <c r="I635" s="98" t="s">
        <v>1888</v>
      </c>
      <c r="J635" s="98" t="s">
        <v>17</v>
      </c>
      <c r="K635" s="98" t="s">
        <v>545</v>
      </c>
      <c r="L635" s="99" t="str">
        <f t="shared" si="9"/>
        <v>CAS</v>
      </c>
    </row>
    <row r="636" spans="1:12" x14ac:dyDescent="0.25">
      <c r="A636" s="101">
        <v>250000</v>
      </c>
      <c r="B636" s="98" t="s">
        <v>17</v>
      </c>
      <c r="C636" s="98" t="s">
        <v>1926</v>
      </c>
      <c r="D636" s="98" t="s">
        <v>1927</v>
      </c>
      <c r="E636" s="98" t="s">
        <v>1065</v>
      </c>
      <c r="F636" s="98" t="s">
        <v>1066</v>
      </c>
      <c r="G636" s="98" t="s">
        <v>1887</v>
      </c>
      <c r="H636" s="98" t="s">
        <v>17</v>
      </c>
      <c r="I636" s="98" t="s">
        <v>1888</v>
      </c>
      <c r="J636" s="98" t="s">
        <v>17</v>
      </c>
      <c r="K636" s="98" t="s">
        <v>545</v>
      </c>
      <c r="L636" s="99" t="str">
        <f t="shared" si="9"/>
        <v>CAS</v>
      </c>
    </row>
    <row r="637" spans="1:12" x14ac:dyDescent="0.25">
      <c r="A637" s="101">
        <v>250000</v>
      </c>
      <c r="B637" s="98" t="s">
        <v>17</v>
      </c>
      <c r="C637" s="98" t="s">
        <v>1928</v>
      </c>
      <c r="D637" s="98" t="s">
        <v>1929</v>
      </c>
      <c r="E637" s="98" t="s">
        <v>1065</v>
      </c>
      <c r="F637" s="98" t="s">
        <v>1066</v>
      </c>
      <c r="G637" s="98" t="s">
        <v>1887</v>
      </c>
      <c r="H637" s="98" t="s">
        <v>17</v>
      </c>
      <c r="I637" s="98" t="s">
        <v>1888</v>
      </c>
      <c r="J637" s="98" t="s">
        <v>17</v>
      </c>
      <c r="K637" s="98" t="s">
        <v>545</v>
      </c>
      <c r="L637" s="99" t="str">
        <f t="shared" si="9"/>
        <v>CAS</v>
      </c>
    </row>
    <row r="638" spans="1:12" x14ac:dyDescent="0.25">
      <c r="A638" s="101">
        <v>250000</v>
      </c>
      <c r="B638" s="98" t="s">
        <v>17</v>
      </c>
      <c r="C638" s="98" t="s">
        <v>1930</v>
      </c>
      <c r="D638" s="98" t="s">
        <v>1931</v>
      </c>
      <c r="E638" s="98" t="s">
        <v>1065</v>
      </c>
      <c r="F638" s="98" t="s">
        <v>1066</v>
      </c>
      <c r="G638" s="98" t="s">
        <v>1887</v>
      </c>
      <c r="H638" s="98" t="s">
        <v>17</v>
      </c>
      <c r="I638" s="98" t="s">
        <v>1888</v>
      </c>
      <c r="J638" s="98" t="s">
        <v>17</v>
      </c>
      <c r="K638" s="98" t="s">
        <v>545</v>
      </c>
      <c r="L638" s="99" t="str">
        <f t="shared" si="9"/>
        <v>CAS</v>
      </c>
    </row>
    <row r="639" spans="1:12" x14ac:dyDescent="0.25">
      <c r="A639" s="101">
        <v>250000</v>
      </c>
      <c r="B639" s="98" t="s">
        <v>17</v>
      </c>
      <c r="C639" s="98" t="s">
        <v>1932</v>
      </c>
      <c r="D639" s="98" t="s">
        <v>1933</v>
      </c>
      <c r="E639" s="98" t="s">
        <v>1065</v>
      </c>
      <c r="F639" s="98" t="s">
        <v>1066</v>
      </c>
      <c r="G639" s="98" t="s">
        <v>1887</v>
      </c>
      <c r="H639" s="98" t="s">
        <v>17</v>
      </c>
      <c r="I639" s="98" t="s">
        <v>1888</v>
      </c>
      <c r="J639" s="98" t="s">
        <v>17</v>
      </c>
      <c r="K639" s="98" t="s">
        <v>545</v>
      </c>
      <c r="L639" s="99" t="str">
        <f t="shared" si="9"/>
        <v>CAS</v>
      </c>
    </row>
    <row r="640" spans="1:12" x14ac:dyDescent="0.25">
      <c r="A640" s="101">
        <v>250000</v>
      </c>
      <c r="B640" s="98" t="s">
        <v>17</v>
      </c>
      <c r="C640" s="98" t="s">
        <v>1934</v>
      </c>
      <c r="D640" s="98" t="s">
        <v>1935</v>
      </c>
      <c r="E640" s="98" t="s">
        <v>1065</v>
      </c>
      <c r="F640" s="98" t="s">
        <v>1066</v>
      </c>
      <c r="G640" s="98" t="s">
        <v>1887</v>
      </c>
      <c r="H640" s="98" t="s">
        <v>17</v>
      </c>
      <c r="I640" s="98" t="s">
        <v>1888</v>
      </c>
      <c r="J640" s="98" t="s">
        <v>17</v>
      </c>
      <c r="K640" s="98" t="s">
        <v>545</v>
      </c>
      <c r="L640" s="99" t="str">
        <f t="shared" si="9"/>
        <v>CAS</v>
      </c>
    </row>
    <row r="641" spans="1:12" x14ac:dyDescent="0.25">
      <c r="A641" s="101">
        <v>250000</v>
      </c>
      <c r="B641" s="98" t="s">
        <v>17</v>
      </c>
      <c r="C641" s="98" t="s">
        <v>1936</v>
      </c>
      <c r="D641" s="98" t="s">
        <v>1937</v>
      </c>
      <c r="E641" s="98" t="s">
        <v>1065</v>
      </c>
      <c r="F641" s="98" t="s">
        <v>1066</v>
      </c>
      <c r="G641" s="98" t="s">
        <v>1887</v>
      </c>
      <c r="H641" s="98" t="s">
        <v>17</v>
      </c>
      <c r="I641" s="98" t="s">
        <v>1888</v>
      </c>
      <c r="J641" s="98" t="s">
        <v>17</v>
      </c>
      <c r="K641" s="98" t="s">
        <v>545</v>
      </c>
      <c r="L641" s="99" t="str">
        <f t="shared" si="9"/>
        <v>CAS</v>
      </c>
    </row>
    <row r="642" spans="1:12" x14ac:dyDescent="0.25">
      <c r="A642" s="101">
        <v>250000</v>
      </c>
      <c r="B642" s="98" t="s">
        <v>17</v>
      </c>
      <c r="C642" s="98" t="s">
        <v>1938</v>
      </c>
      <c r="D642" s="98" t="s">
        <v>1939</v>
      </c>
      <c r="E642" s="98" t="s">
        <v>1065</v>
      </c>
      <c r="F642" s="98" t="s">
        <v>1066</v>
      </c>
      <c r="G642" s="98" t="s">
        <v>1887</v>
      </c>
      <c r="H642" s="98" t="s">
        <v>17</v>
      </c>
      <c r="I642" s="98" t="s">
        <v>1888</v>
      </c>
      <c r="J642" s="98" t="s">
        <v>17</v>
      </c>
      <c r="K642" s="98" t="s">
        <v>545</v>
      </c>
      <c r="L642" s="99" t="str">
        <f t="shared" ref="L642:L705" si="10">VLOOKUP(H642,$N$2:$O$43,2,FALSE)</f>
        <v>CAS</v>
      </c>
    </row>
    <row r="643" spans="1:12" x14ac:dyDescent="0.25">
      <c r="A643" s="101">
        <v>250000</v>
      </c>
      <c r="B643" s="98" t="s">
        <v>17</v>
      </c>
      <c r="C643" s="98" t="s">
        <v>1940</v>
      </c>
      <c r="D643" s="98" t="s">
        <v>1941</v>
      </c>
      <c r="E643" s="98" t="s">
        <v>1065</v>
      </c>
      <c r="F643" s="98" t="s">
        <v>1066</v>
      </c>
      <c r="G643" s="98" t="s">
        <v>1887</v>
      </c>
      <c r="H643" s="98" t="s">
        <v>17</v>
      </c>
      <c r="I643" s="98" t="s">
        <v>1888</v>
      </c>
      <c r="J643" s="98" t="s">
        <v>17</v>
      </c>
      <c r="K643" s="98" t="s">
        <v>545</v>
      </c>
      <c r="L643" s="99" t="str">
        <f t="shared" si="10"/>
        <v>CAS</v>
      </c>
    </row>
    <row r="644" spans="1:12" x14ac:dyDescent="0.25">
      <c r="A644" s="101">
        <v>250000</v>
      </c>
      <c r="B644" s="98" t="s">
        <v>17</v>
      </c>
      <c r="C644" s="98" t="s">
        <v>1942</v>
      </c>
      <c r="D644" s="98" t="s">
        <v>1943</v>
      </c>
      <c r="E644" s="98" t="s">
        <v>1065</v>
      </c>
      <c r="F644" s="98" t="s">
        <v>1066</v>
      </c>
      <c r="G644" s="98" t="s">
        <v>1887</v>
      </c>
      <c r="H644" s="98" t="s">
        <v>17</v>
      </c>
      <c r="I644" s="98" t="s">
        <v>1888</v>
      </c>
      <c r="J644" s="98" t="s">
        <v>17</v>
      </c>
      <c r="K644" s="98" t="s">
        <v>545</v>
      </c>
      <c r="L644" s="99" t="str">
        <f t="shared" si="10"/>
        <v>CAS</v>
      </c>
    </row>
    <row r="645" spans="1:12" x14ac:dyDescent="0.25">
      <c r="A645" s="101">
        <v>250000</v>
      </c>
      <c r="B645" s="98" t="s">
        <v>17</v>
      </c>
      <c r="C645" s="98" t="s">
        <v>1944</v>
      </c>
      <c r="D645" s="98" t="s">
        <v>1945</v>
      </c>
      <c r="E645" s="98" t="s">
        <v>1065</v>
      </c>
      <c r="F645" s="98" t="s">
        <v>1066</v>
      </c>
      <c r="G645" s="98" t="s">
        <v>1887</v>
      </c>
      <c r="H645" s="98" t="s">
        <v>17</v>
      </c>
      <c r="I645" s="98" t="s">
        <v>1888</v>
      </c>
      <c r="J645" s="98" t="s">
        <v>17</v>
      </c>
      <c r="K645" s="98" t="s">
        <v>545</v>
      </c>
      <c r="L645" s="99" t="str">
        <f t="shared" si="10"/>
        <v>CAS</v>
      </c>
    </row>
    <row r="646" spans="1:12" x14ac:dyDescent="0.25">
      <c r="A646" s="101">
        <v>250000</v>
      </c>
      <c r="B646" s="98" t="s">
        <v>17</v>
      </c>
      <c r="C646" s="98" t="s">
        <v>1946</v>
      </c>
      <c r="D646" s="98" t="s">
        <v>1947</v>
      </c>
      <c r="E646" s="98" t="s">
        <v>1065</v>
      </c>
      <c r="F646" s="98" t="s">
        <v>1066</v>
      </c>
      <c r="G646" s="98" t="s">
        <v>1887</v>
      </c>
      <c r="H646" s="98" t="s">
        <v>17</v>
      </c>
      <c r="I646" s="98" t="s">
        <v>1888</v>
      </c>
      <c r="J646" s="98" t="s">
        <v>17</v>
      </c>
      <c r="K646" s="98" t="s">
        <v>545</v>
      </c>
      <c r="L646" s="99" t="str">
        <f t="shared" si="10"/>
        <v>CAS</v>
      </c>
    </row>
    <row r="647" spans="1:12" x14ac:dyDescent="0.25">
      <c r="A647" s="101">
        <v>250000</v>
      </c>
      <c r="B647" s="98" t="s">
        <v>17</v>
      </c>
      <c r="C647" s="98" t="s">
        <v>1948</v>
      </c>
      <c r="D647" s="98" t="s">
        <v>1949</v>
      </c>
      <c r="E647" s="98" t="s">
        <v>1065</v>
      </c>
      <c r="F647" s="98" t="s">
        <v>1066</v>
      </c>
      <c r="G647" s="98" t="s">
        <v>1887</v>
      </c>
      <c r="H647" s="98" t="s">
        <v>17</v>
      </c>
      <c r="I647" s="98" t="s">
        <v>1888</v>
      </c>
      <c r="J647" s="98" t="s">
        <v>17</v>
      </c>
      <c r="K647" s="98" t="s">
        <v>545</v>
      </c>
      <c r="L647" s="99" t="str">
        <f t="shared" si="10"/>
        <v>CAS</v>
      </c>
    </row>
    <row r="648" spans="1:12" x14ac:dyDescent="0.25">
      <c r="A648" s="101">
        <v>250000</v>
      </c>
      <c r="B648" s="98" t="s">
        <v>17</v>
      </c>
      <c r="C648" s="98" t="s">
        <v>1950</v>
      </c>
      <c r="D648" s="98" t="s">
        <v>1951</v>
      </c>
      <c r="E648" s="98" t="s">
        <v>1065</v>
      </c>
      <c r="F648" s="98" t="s">
        <v>1066</v>
      </c>
      <c r="G648" s="98" t="s">
        <v>1887</v>
      </c>
      <c r="H648" s="98" t="s">
        <v>17</v>
      </c>
      <c r="I648" s="98" t="s">
        <v>1888</v>
      </c>
      <c r="J648" s="98" t="s">
        <v>17</v>
      </c>
      <c r="K648" s="98" t="s">
        <v>545</v>
      </c>
      <c r="L648" s="99" t="str">
        <f t="shared" si="10"/>
        <v>CAS</v>
      </c>
    </row>
    <row r="649" spans="1:12" x14ac:dyDescent="0.25">
      <c r="A649" s="101">
        <v>250000</v>
      </c>
      <c r="B649" s="98" t="s">
        <v>17</v>
      </c>
      <c r="C649" s="98" t="s">
        <v>1952</v>
      </c>
      <c r="D649" s="98" t="s">
        <v>1953</v>
      </c>
      <c r="E649" s="98" t="s">
        <v>1065</v>
      </c>
      <c r="F649" s="98" t="s">
        <v>1066</v>
      </c>
      <c r="G649" s="98" t="s">
        <v>1887</v>
      </c>
      <c r="H649" s="98" t="s">
        <v>17</v>
      </c>
      <c r="I649" s="98" t="s">
        <v>1888</v>
      </c>
      <c r="J649" s="98" t="s">
        <v>17</v>
      </c>
      <c r="K649" s="98" t="s">
        <v>545</v>
      </c>
      <c r="L649" s="99" t="str">
        <f t="shared" si="10"/>
        <v>CAS</v>
      </c>
    </row>
    <row r="650" spans="1:12" x14ac:dyDescent="0.25">
      <c r="A650" s="101">
        <v>250000</v>
      </c>
      <c r="B650" s="98" t="s">
        <v>17</v>
      </c>
      <c r="C650" s="98" t="s">
        <v>1954</v>
      </c>
      <c r="D650" s="98" t="s">
        <v>1955</v>
      </c>
      <c r="E650" s="98" t="s">
        <v>1065</v>
      </c>
      <c r="F650" s="98" t="s">
        <v>1066</v>
      </c>
      <c r="G650" s="98" t="s">
        <v>1887</v>
      </c>
      <c r="H650" s="98" t="s">
        <v>17</v>
      </c>
      <c r="I650" s="98" t="s">
        <v>1888</v>
      </c>
      <c r="J650" s="98" t="s">
        <v>17</v>
      </c>
      <c r="K650" s="98" t="s">
        <v>545</v>
      </c>
      <c r="L650" s="99" t="str">
        <f t="shared" si="10"/>
        <v>CAS</v>
      </c>
    </row>
    <row r="651" spans="1:12" x14ac:dyDescent="0.25">
      <c r="A651" s="101">
        <v>250000</v>
      </c>
      <c r="B651" s="98" t="s">
        <v>17</v>
      </c>
      <c r="C651" s="98" t="s">
        <v>1956</v>
      </c>
      <c r="D651" s="98" t="s">
        <v>1957</v>
      </c>
      <c r="E651" s="98" t="s">
        <v>1065</v>
      </c>
      <c r="F651" s="98" t="s">
        <v>1066</v>
      </c>
      <c r="G651" s="98" t="s">
        <v>1887</v>
      </c>
      <c r="H651" s="98" t="s">
        <v>17</v>
      </c>
      <c r="I651" s="98" t="s">
        <v>1888</v>
      </c>
      <c r="J651" s="98" t="s">
        <v>17</v>
      </c>
      <c r="K651" s="98" t="s">
        <v>884</v>
      </c>
      <c r="L651" s="99" t="str">
        <f t="shared" si="10"/>
        <v>CAS</v>
      </c>
    </row>
    <row r="652" spans="1:12" x14ac:dyDescent="0.25">
      <c r="A652" s="101">
        <v>250000</v>
      </c>
      <c r="B652" s="98" t="s">
        <v>17</v>
      </c>
      <c r="C652" s="98" t="s">
        <v>1958</v>
      </c>
      <c r="D652" s="98" t="s">
        <v>1959</v>
      </c>
      <c r="E652" s="98" t="s">
        <v>1065</v>
      </c>
      <c r="F652" s="98" t="s">
        <v>1066</v>
      </c>
      <c r="G652" s="98" t="s">
        <v>1887</v>
      </c>
      <c r="H652" s="98" t="s">
        <v>17</v>
      </c>
      <c r="I652" s="98" t="s">
        <v>1888</v>
      </c>
      <c r="J652" s="98" t="s">
        <v>17</v>
      </c>
      <c r="K652" s="98" t="s">
        <v>884</v>
      </c>
      <c r="L652" s="99" t="str">
        <f t="shared" si="10"/>
        <v>CAS</v>
      </c>
    </row>
    <row r="653" spans="1:12" x14ac:dyDescent="0.25">
      <c r="A653" s="101">
        <v>250000</v>
      </c>
      <c r="B653" s="98" t="s">
        <v>17</v>
      </c>
      <c r="C653" s="98" t="s">
        <v>1960</v>
      </c>
      <c r="D653" s="98" t="s">
        <v>1961</v>
      </c>
      <c r="E653" s="98" t="s">
        <v>1065</v>
      </c>
      <c r="F653" s="98" t="s">
        <v>1066</v>
      </c>
      <c r="G653" s="98" t="s">
        <v>1887</v>
      </c>
      <c r="H653" s="98" t="s">
        <v>17</v>
      </c>
      <c r="I653" s="98" t="s">
        <v>1888</v>
      </c>
      <c r="J653" s="98" t="s">
        <v>17</v>
      </c>
      <c r="K653" s="98" t="s">
        <v>1156</v>
      </c>
      <c r="L653" s="99" t="str">
        <f t="shared" si="10"/>
        <v>CAS</v>
      </c>
    </row>
    <row r="654" spans="1:12" x14ac:dyDescent="0.25">
      <c r="A654" s="101">
        <v>250010</v>
      </c>
      <c r="B654" s="98" t="s">
        <v>1902</v>
      </c>
      <c r="C654" s="98" t="s">
        <v>1963</v>
      </c>
      <c r="D654" s="98" t="s">
        <v>1964</v>
      </c>
      <c r="E654" s="98" t="s">
        <v>1065</v>
      </c>
      <c r="F654" s="98" t="s">
        <v>1066</v>
      </c>
      <c r="G654" s="98" t="s">
        <v>1887</v>
      </c>
      <c r="H654" s="98" t="s">
        <v>17</v>
      </c>
      <c r="I654" s="98" t="s">
        <v>1962</v>
      </c>
      <c r="J654" s="98" t="s">
        <v>1902</v>
      </c>
      <c r="K654" s="98" t="s">
        <v>557</v>
      </c>
      <c r="L654" s="99" t="str">
        <f t="shared" si="10"/>
        <v>CAS</v>
      </c>
    </row>
    <row r="655" spans="1:12" x14ac:dyDescent="0.25">
      <c r="A655" s="101">
        <v>250010</v>
      </c>
      <c r="B655" s="98" t="s">
        <v>1902</v>
      </c>
      <c r="C655" s="98" t="s">
        <v>1965</v>
      </c>
      <c r="D655" s="98" t="s">
        <v>1966</v>
      </c>
      <c r="E655" s="98" t="s">
        <v>1065</v>
      </c>
      <c r="F655" s="98" t="s">
        <v>1066</v>
      </c>
      <c r="G655" s="98" t="s">
        <v>1887</v>
      </c>
      <c r="H655" s="98" t="s">
        <v>17</v>
      </c>
      <c r="I655" s="98" t="s">
        <v>1962</v>
      </c>
      <c r="J655" s="98" t="s">
        <v>1902</v>
      </c>
      <c r="K655" s="98" t="s">
        <v>545</v>
      </c>
      <c r="L655" s="99" t="str">
        <f t="shared" si="10"/>
        <v>CAS</v>
      </c>
    </row>
    <row r="656" spans="1:12" x14ac:dyDescent="0.25">
      <c r="A656" s="101">
        <v>250010</v>
      </c>
      <c r="B656" s="98" t="s">
        <v>1902</v>
      </c>
      <c r="C656" s="98" t="s">
        <v>1967</v>
      </c>
      <c r="D656" s="98" t="s">
        <v>1902</v>
      </c>
      <c r="E656" s="98" t="s">
        <v>1065</v>
      </c>
      <c r="F656" s="98" t="s">
        <v>1066</v>
      </c>
      <c r="G656" s="98" t="s">
        <v>1887</v>
      </c>
      <c r="H656" s="98" t="s">
        <v>17</v>
      </c>
      <c r="I656" s="98" t="s">
        <v>1962</v>
      </c>
      <c r="J656" s="98" t="s">
        <v>1902</v>
      </c>
      <c r="K656" s="98" t="s">
        <v>884</v>
      </c>
      <c r="L656" s="99" t="str">
        <f t="shared" si="10"/>
        <v>CAS</v>
      </c>
    </row>
    <row r="657" spans="1:12" x14ac:dyDescent="0.25">
      <c r="A657" s="101">
        <v>250050</v>
      </c>
      <c r="B657" s="98" t="s">
        <v>1969</v>
      </c>
      <c r="C657" s="98" t="s">
        <v>1970</v>
      </c>
      <c r="D657" s="98" t="s">
        <v>1969</v>
      </c>
      <c r="E657" s="98" t="s">
        <v>1065</v>
      </c>
      <c r="F657" s="98" t="s">
        <v>1066</v>
      </c>
      <c r="G657" s="98" t="s">
        <v>1887</v>
      </c>
      <c r="H657" s="98" t="s">
        <v>17</v>
      </c>
      <c r="I657" s="98" t="s">
        <v>1968</v>
      </c>
      <c r="J657" s="98" t="s">
        <v>1969</v>
      </c>
      <c r="K657" s="98" t="s">
        <v>557</v>
      </c>
      <c r="L657" s="99" t="str">
        <f t="shared" si="10"/>
        <v>CAS</v>
      </c>
    </row>
    <row r="658" spans="1:12" x14ac:dyDescent="0.25">
      <c r="A658" s="101">
        <v>250050</v>
      </c>
      <c r="B658" s="98" t="s">
        <v>1969</v>
      </c>
      <c r="C658" s="98" t="s">
        <v>1971</v>
      </c>
      <c r="D658" s="98" t="s">
        <v>1972</v>
      </c>
      <c r="E658" s="98" t="s">
        <v>1065</v>
      </c>
      <c r="F658" s="98" t="s">
        <v>1066</v>
      </c>
      <c r="G658" s="98" t="s">
        <v>1887</v>
      </c>
      <c r="H658" s="98" t="s">
        <v>17</v>
      </c>
      <c r="I658" s="98" t="s">
        <v>1968</v>
      </c>
      <c r="J658" s="98" t="s">
        <v>1969</v>
      </c>
      <c r="K658" s="98" t="s">
        <v>1079</v>
      </c>
      <c r="L658" s="99" t="str">
        <f t="shared" si="10"/>
        <v>CAS</v>
      </c>
    </row>
    <row r="659" spans="1:12" x14ac:dyDescent="0.25">
      <c r="A659" s="101">
        <v>250050</v>
      </c>
      <c r="B659" s="98" t="s">
        <v>1969</v>
      </c>
      <c r="C659" s="98" t="s">
        <v>1973</v>
      </c>
      <c r="D659" s="98" t="s">
        <v>1969</v>
      </c>
      <c r="E659" s="98" t="s">
        <v>1065</v>
      </c>
      <c r="F659" s="98" t="s">
        <v>1066</v>
      </c>
      <c r="G659" s="98" t="s">
        <v>1887</v>
      </c>
      <c r="H659" s="98" t="s">
        <v>17</v>
      </c>
      <c r="I659" s="98" t="s">
        <v>1968</v>
      </c>
      <c r="J659" s="98" t="s">
        <v>1969</v>
      </c>
      <c r="K659" s="98" t="s">
        <v>557</v>
      </c>
      <c r="L659" s="99" t="str">
        <f t="shared" si="10"/>
        <v>CAS</v>
      </c>
    </row>
    <row r="660" spans="1:12" x14ac:dyDescent="0.25">
      <c r="A660" s="101">
        <v>250050</v>
      </c>
      <c r="B660" s="98" t="s">
        <v>1969</v>
      </c>
      <c r="C660" s="98" t="s">
        <v>1974</v>
      </c>
      <c r="D660" s="98" t="s">
        <v>1975</v>
      </c>
      <c r="E660" s="98" t="s">
        <v>1065</v>
      </c>
      <c r="F660" s="98" t="s">
        <v>1066</v>
      </c>
      <c r="G660" s="98" t="s">
        <v>1887</v>
      </c>
      <c r="H660" s="98" t="s">
        <v>17</v>
      </c>
      <c r="I660" s="98" t="s">
        <v>1968</v>
      </c>
      <c r="J660" s="98" t="s">
        <v>1969</v>
      </c>
      <c r="K660" s="98" t="s">
        <v>545</v>
      </c>
      <c r="L660" s="99" t="str">
        <f t="shared" si="10"/>
        <v>CAS</v>
      </c>
    </row>
    <row r="661" spans="1:12" x14ac:dyDescent="0.25">
      <c r="A661" s="101">
        <v>250050</v>
      </c>
      <c r="B661" s="98" t="s">
        <v>1969</v>
      </c>
      <c r="C661" s="98" t="s">
        <v>1976</v>
      </c>
      <c r="D661" s="98" t="s">
        <v>1977</v>
      </c>
      <c r="E661" s="98" t="s">
        <v>1065</v>
      </c>
      <c r="F661" s="98" t="s">
        <v>1066</v>
      </c>
      <c r="G661" s="98" t="s">
        <v>1887</v>
      </c>
      <c r="H661" s="98" t="s">
        <v>17</v>
      </c>
      <c r="I661" s="98" t="s">
        <v>1968</v>
      </c>
      <c r="J661" s="98" t="s">
        <v>1969</v>
      </c>
      <c r="K661" s="98" t="s">
        <v>545</v>
      </c>
      <c r="L661" s="99" t="str">
        <f t="shared" si="10"/>
        <v>CAS</v>
      </c>
    </row>
    <row r="662" spans="1:12" x14ac:dyDescent="0.25">
      <c r="A662" s="101">
        <v>250050</v>
      </c>
      <c r="B662" s="98" t="s">
        <v>1969</v>
      </c>
      <c r="C662" s="98" t="s">
        <v>1978</v>
      </c>
      <c r="D662" s="98" t="s">
        <v>1979</v>
      </c>
      <c r="E662" s="98" t="s">
        <v>1065</v>
      </c>
      <c r="F662" s="98" t="s">
        <v>1066</v>
      </c>
      <c r="G662" s="98" t="s">
        <v>1887</v>
      </c>
      <c r="H662" s="98" t="s">
        <v>17</v>
      </c>
      <c r="I662" s="98" t="s">
        <v>1968</v>
      </c>
      <c r="J662" s="98" t="s">
        <v>1969</v>
      </c>
      <c r="K662" s="98" t="s">
        <v>545</v>
      </c>
      <c r="L662" s="99" t="str">
        <f t="shared" si="10"/>
        <v>CAS</v>
      </c>
    </row>
    <row r="663" spans="1:12" x14ac:dyDescent="0.25">
      <c r="A663" s="101">
        <v>250050</v>
      </c>
      <c r="B663" s="98" t="s">
        <v>1969</v>
      </c>
      <c r="C663" s="98" t="s">
        <v>1980</v>
      </c>
      <c r="D663" s="98" t="s">
        <v>1981</v>
      </c>
      <c r="E663" s="98" t="s">
        <v>1065</v>
      </c>
      <c r="F663" s="98" t="s">
        <v>1066</v>
      </c>
      <c r="G663" s="98" t="s">
        <v>1887</v>
      </c>
      <c r="H663" s="98" t="s">
        <v>17</v>
      </c>
      <c r="I663" s="98" t="s">
        <v>1968</v>
      </c>
      <c r="J663" s="98" t="s">
        <v>1969</v>
      </c>
      <c r="K663" s="98" t="s">
        <v>545</v>
      </c>
      <c r="L663" s="99" t="str">
        <f t="shared" si="10"/>
        <v>CAS</v>
      </c>
    </row>
    <row r="664" spans="1:12" x14ac:dyDescent="0.25">
      <c r="A664" s="101">
        <v>250050</v>
      </c>
      <c r="B664" s="98" t="s">
        <v>1969</v>
      </c>
      <c r="C664" s="98" t="s">
        <v>1982</v>
      </c>
      <c r="D664" s="98" t="s">
        <v>1983</v>
      </c>
      <c r="E664" s="98" t="s">
        <v>1065</v>
      </c>
      <c r="F664" s="98" t="s">
        <v>1066</v>
      </c>
      <c r="G664" s="98" t="s">
        <v>1887</v>
      </c>
      <c r="H664" s="98" t="s">
        <v>17</v>
      </c>
      <c r="I664" s="98" t="s">
        <v>1968</v>
      </c>
      <c r="J664" s="98" t="s">
        <v>1969</v>
      </c>
      <c r="K664" s="98" t="s">
        <v>545</v>
      </c>
      <c r="L664" s="99" t="str">
        <f t="shared" si="10"/>
        <v>CAS</v>
      </c>
    </row>
    <row r="665" spans="1:12" x14ac:dyDescent="0.25">
      <c r="A665" s="101">
        <v>250050</v>
      </c>
      <c r="B665" s="98" t="s">
        <v>1969</v>
      </c>
      <c r="C665" s="98" t="s">
        <v>1984</v>
      </c>
      <c r="D665" s="98" t="s">
        <v>1985</v>
      </c>
      <c r="E665" s="98" t="s">
        <v>1065</v>
      </c>
      <c r="F665" s="98" t="s">
        <v>1066</v>
      </c>
      <c r="G665" s="98" t="s">
        <v>1887</v>
      </c>
      <c r="H665" s="98" t="s">
        <v>17</v>
      </c>
      <c r="I665" s="98" t="s">
        <v>1968</v>
      </c>
      <c r="J665" s="98" t="s">
        <v>1969</v>
      </c>
      <c r="K665" s="98" t="s">
        <v>545</v>
      </c>
      <c r="L665" s="99" t="str">
        <f t="shared" si="10"/>
        <v>CAS</v>
      </c>
    </row>
    <row r="666" spans="1:12" x14ac:dyDescent="0.25">
      <c r="A666" s="101">
        <v>250050</v>
      </c>
      <c r="B666" s="98" t="s">
        <v>1969</v>
      </c>
      <c r="C666" s="98" t="s">
        <v>1986</v>
      </c>
      <c r="D666" s="98" t="s">
        <v>1987</v>
      </c>
      <c r="E666" s="98" t="s">
        <v>1065</v>
      </c>
      <c r="F666" s="98" t="s">
        <v>1066</v>
      </c>
      <c r="G666" s="98" t="s">
        <v>1887</v>
      </c>
      <c r="H666" s="98" t="s">
        <v>17</v>
      </c>
      <c r="I666" s="98" t="s">
        <v>1968</v>
      </c>
      <c r="J666" s="98" t="s">
        <v>1969</v>
      </c>
      <c r="K666" s="98" t="s">
        <v>545</v>
      </c>
      <c r="L666" s="99" t="str">
        <f t="shared" si="10"/>
        <v>CAS</v>
      </c>
    </row>
    <row r="667" spans="1:12" x14ac:dyDescent="0.25">
      <c r="A667" s="101">
        <v>250050</v>
      </c>
      <c r="B667" s="98" t="s">
        <v>1969</v>
      </c>
      <c r="C667" s="98" t="s">
        <v>1988</v>
      </c>
      <c r="D667" s="98" t="s">
        <v>1989</v>
      </c>
      <c r="E667" s="98" t="s">
        <v>1065</v>
      </c>
      <c r="F667" s="98" t="s">
        <v>1066</v>
      </c>
      <c r="G667" s="98" t="s">
        <v>1887</v>
      </c>
      <c r="H667" s="98" t="s">
        <v>17</v>
      </c>
      <c r="I667" s="98" t="s">
        <v>1968</v>
      </c>
      <c r="J667" s="98" t="s">
        <v>1969</v>
      </c>
      <c r="K667" s="98" t="s">
        <v>545</v>
      </c>
      <c r="L667" s="99" t="str">
        <f t="shared" si="10"/>
        <v>CAS</v>
      </c>
    </row>
    <row r="668" spans="1:12" x14ac:dyDescent="0.25">
      <c r="A668" s="101">
        <v>250050</v>
      </c>
      <c r="B668" s="98" t="s">
        <v>1969</v>
      </c>
      <c r="C668" s="98" t="s">
        <v>1990</v>
      </c>
      <c r="D668" s="98" t="s">
        <v>1991</v>
      </c>
      <c r="E668" s="98" t="s">
        <v>1065</v>
      </c>
      <c r="F668" s="98" t="s">
        <v>1066</v>
      </c>
      <c r="G668" s="98" t="s">
        <v>1887</v>
      </c>
      <c r="H668" s="98" t="s">
        <v>17</v>
      </c>
      <c r="I668" s="98" t="s">
        <v>1968</v>
      </c>
      <c r="J668" s="98" t="s">
        <v>1969</v>
      </c>
      <c r="K668" s="98" t="s">
        <v>545</v>
      </c>
      <c r="L668" s="99" t="str">
        <f t="shared" si="10"/>
        <v>CAS</v>
      </c>
    </row>
    <row r="669" spans="1:12" x14ac:dyDescent="0.25">
      <c r="A669" s="101">
        <v>250050</v>
      </c>
      <c r="B669" s="98" t="s">
        <v>1969</v>
      </c>
      <c r="C669" s="98" t="s">
        <v>1992</v>
      </c>
      <c r="D669" s="98" t="s">
        <v>1993</v>
      </c>
      <c r="E669" s="98" t="s">
        <v>1065</v>
      </c>
      <c r="F669" s="98" t="s">
        <v>1066</v>
      </c>
      <c r="G669" s="98" t="s">
        <v>1887</v>
      </c>
      <c r="H669" s="98" t="s">
        <v>17</v>
      </c>
      <c r="I669" s="98" t="s">
        <v>1968</v>
      </c>
      <c r="J669" s="98" t="s">
        <v>1969</v>
      </c>
      <c r="K669" s="98" t="s">
        <v>884</v>
      </c>
      <c r="L669" s="99" t="str">
        <f t="shared" si="10"/>
        <v>CAS</v>
      </c>
    </row>
    <row r="670" spans="1:12" x14ac:dyDescent="0.25">
      <c r="A670" s="101">
        <v>250050</v>
      </c>
      <c r="B670" s="98" t="s">
        <v>1969</v>
      </c>
      <c r="C670" s="98" t="s">
        <v>1994</v>
      </c>
      <c r="D670" s="98" t="s">
        <v>1995</v>
      </c>
      <c r="E670" s="98" t="s">
        <v>1065</v>
      </c>
      <c r="F670" s="98" t="s">
        <v>1066</v>
      </c>
      <c r="G670" s="98" t="s">
        <v>1887</v>
      </c>
      <c r="H670" s="98" t="s">
        <v>17</v>
      </c>
      <c r="I670" s="98" t="s">
        <v>1968</v>
      </c>
      <c r="J670" s="98" t="s">
        <v>1969</v>
      </c>
      <c r="K670" s="98" t="s">
        <v>604</v>
      </c>
      <c r="L670" s="99" t="str">
        <f t="shared" si="10"/>
        <v>CAS</v>
      </c>
    </row>
    <row r="671" spans="1:12" x14ac:dyDescent="0.25">
      <c r="A671" s="101">
        <v>250050</v>
      </c>
      <c r="B671" s="98" t="s">
        <v>1969</v>
      </c>
      <c r="C671" s="98" t="s">
        <v>1996</v>
      </c>
      <c r="D671" s="98" t="s">
        <v>1997</v>
      </c>
      <c r="E671" s="98" t="s">
        <v>1065</v>
      </c>
      <c r="F671" s="98" t="s">
        <v>1066</v>
      </c>
      <c r="G671" s="98" t="s">
        <v>1887</v>
      </c>
      <c r="H671" s="98" t="s">
        <v>17</v>
      </c>
      <c r="I671" s="98" t="s">
        <v>1968</v>
      </c>
      <c r="J671" s="98" t="s">
        <v>1969</v>
      </c>
      <c r="K671" s="98" t="s">
        <v>1156</v>
      </c>
      <c r="L671" s="99" t="str">
        <f t="shared" si="10"/>
        <v>CAS</v>
      </c>
    </row>
    <row r="672" spans="1:12" x14ac:dyDescent="0.25">
      <c r="A672" s="101">
        <v>250050</v>
      </c>
      <c r="B672" s="98" t="s">
        <v>1969</v>
      </c>
      <c r="C672" s="98" t="s">
        <v>1998</v>
      </c>
      <c r="D672" s="98" t="s">
        <v>1999</v>
      </c>
      <c r="E672" s="98" t="s">
        <v>1065</v>
      </c>
      <c r="F672" s="98" t="s">
        <v>1066</v>
      </c>
      <c r="G672" s="98" t="s">
        <v>1887</v>
      </c>
      <c r="H672" s="98" t="s">
        <v>17</v>
      </c>
      <c r="I672" s="98" t="s">
        <v>1968</v>
      </c>
      <c r="J672" s="98" t="s">
        <v>1969</v>
      </c>
      <c r="K672" s="98" t="s">
        <v>1156</v>
      </c>
      <c r="L672" s="99" t="str">
        <f t="shared" si="10"/>
        <v>CAS</v>
      </c>
    </row>
    <row r="673" spans="1:12" x14ac:dyDescent="0.25">
      <c r="A673" s="101">
        <v>250100</v>
      </c>
      <c r="B673" s="98" t="s">
        <v>2001</v>
      </c>
      <c r="C673" s="98" t="s">
        <v>2002</v>
      </c>
      <c r="D673" s="98" t="s">
        <v>2001</v>
      </c>
      <c r="E673" s="98" t="s">
        <v>1065</v>
      </c>
      <c r="F673" s="98" t="s">
        <v>1066</v>
      </c>
      <c r="G673" s="98" t="s">
        <v>1887</v>
      </c>
      <c r="H673" s="98" t="s">
        <v>17</v>
      </c>
      <c r="I673" s="98" t="s">
        <v>2000</v>
      </c>
      <c r="J673" s="98" t="s">
        <v>2001</v>
      </c>
      <c r="K673" s="98" t="s">
        <v>557</v>
      </c>
      <c r="L673" s="99" t="str">
        <f t="shared" si="10"/>
        <v>CAS</v>
      </c>
    </row>
    <row r="674" spans="1:12" x14ac:dyDescent="0.25">
      <c r="A674" s="101">
        <v>250100</v>
      </c>
      <c r="B674" s="98" t="s">
        <v>2001</v>
      </c>
      <c r="C674" s="98" t="s">
        <v>2003</v>
      </c>
      <c r="D674" s="98" t="s">
        <v>2004</v>
      </c>
      <c r="E674" s="98" t="s">
        <v>1065</v>
      </c>
      <c r="F674" s="98" t="s">
        <v>1066</v>
      </c>
      <c r="G674" s="98" t="s">
        <v>1887</v>
      </c>
      <c r="H674" s="98" t="s">
        <v>17</v>
      </c>
      <c r="I674" s="98" t="s">
        <v>2000</v>
      </c>
      <c r="J674" s="98" t="s">
        <v>2001</v>
      </c>
      <c r="K674" s="98" t="s">
        <v>557</v>
      </c>
      <c r="L674" s="99" t="str">
        <f t="shared" si="10"/>
        <v>CAS</v>
      </c>
    </row>
    <row r="675" spans="1:12" x14ac:dyDescent="0.25">
      <c r="A675" s="101">
        <v>250100</v>
      </c>
      <c r="B675" s="98" t="s">
        <v>2001</v>
      </c>
      <c r="C675" s="98" t="s">
        <v>2005</v>
      </c>
      <c r="D675" s="98" t="s">
        <v>2006</v>
      </c>
      <c r="E675" s="98" t="s">
        <v>1065</v>
      </c>
      <c r="F675" s="98" t="s">
        <v>1066</v>
      </c>
      <c r="G675" s="98" t="s">
        <v>1887</v>
      </c>
      <c r="H675" s="98" t="s">
        <v>17</v>
      </c>
      <c r="I675" s="98" t="s">
        <v>2000</v>
      </c>
      <c r="J675" s="98" t="s">
        <v>2001</v>
      </c>
      <c r="K675" s="98" t="s">
        <v>1079</v>
      </c>
      <c r="L675" s="99" t="str">
        <f t="shared" si="10"/>
        <v>CAS</v>
      </c>
    </row>
    <row r="676" spans="1:12" x14ac:dyDescent="0.25">
      <c r="A676" s="101">
        <v>250100</v>
      </c>
      <c r="B676" s="98" t="s">
        <v>2001</v>
      </c>
      <c r="C676" s="98" t="s">
        <v>2007</v>
      </c>
      <c r="D676" s="98" t="s">
        <v>2008</v>
      </c>
      <c r="E676" s="98" t="s">
        <v>1065</v>
      </c>
      <c r="F676" s="98" t="s">
        <v>1066</v>
      </c>
      <c r="G676" s="98" t="s">
        <v>1887</v>
      </c>
      <c r="H676" s="98" t="s">
        <v>17</v>
      </c>
      <c r="I676" s="98" t="s">
        <v>2000</v>
      </c>
      <c r="J676" s="98" t="s">
        <v>2001</v>
      </c>
      <c r="K676" s="98" t="s">
        <v>557</v>
      </c>
      <c r="L676" s="99" t="str">
        <f t="shared" si="10"/>
        <v>CAS</v>
      </c>
    </row>
    <row r="677" spans="1:12" x14ac:dyDescent="0.25">
      <c r="A677" s="101">
        <v>250100</v>
      </c>
      <c r="B677" s="98" t="s">
        <v>2001</v>
      </c>
      <c r="C677" s="98" t="s">
        <v>2009</v>
      </c>
      <c r="D677" s="98" t="s">
        <v>2010</v>
      </c>
      <c r="E677" s="98" t="s">
        <v>1065</v>
      </c>
      <c r="F677" s="98" t="s">
        <v>1066</v>
      </c>
      <c r="G677" s="98" t="s">
        <v>1887</v>
      </c>
      <c r="H677" s="98" t="s">
        <v>17</v>
      </c>
      <c r="I677" s="98" t="s">
        <v>2000</v>
      </c>
      <c r="J677" s="98" t="s">
        <v>2001</v>
      </c>
      <c r="K677" s="98" t="s">
        <v>545</v>
      </c>
      <c r="L677" s="99" t="str">
        <f t="shared" si="10"/>
        <v>CAS</v>
      </c>
    </row>
    <row r="678" spans="1:12" x14ac:dyDescent="0.25">
      <c r="A678" s="101">
        <v>250100</v>
      </c>
      <c r="B678" s="98" t="s">
        <v>2001</v>
      </c>
      <c r="C678" s="98" t="s">
        <v>2011</v>
      </c>
      <c r="D678" s="98" t="s">
        <v>2012</v>
      </c>
      <c r="E678" s="98" t="s">
        <v>1065</v>
      </c>
      <c r="F678" s="98" t="s">
        <v>1066</v>
      </c>
      <c r="G678" s="98" t="s">
        <v>1887</v>
      </c>
      <c r="H678" s="98" t="s">
        <v>17</v>
      </c>
      <c r="I678" s="98" t="s">
        <v>2000</v>
      </c>
      <c r="J678" s="98" t="s">
        <v>2001</v>
      </c>
      <c r="K678" s="98" t="s">
        <v>545</v>
      </c>
      <c r="L678" s="99" t="str">
        <f t="shared" si="10"/>
        <v>CAS</v>
      </c>
    </row>
    <row r="679" spans="1:12" x14ac:dyDescent="0.25">
      <c r="A679" s="101">
        <v>250100</v>
      </c>
      <c r="B679" s="98" t="s">
        <v>2001</v>
      </c>
      <c r="C679" s="98" t="s">
        <v>2013</v>
      </c>
      <c r="D679" s="98" t="s">
        <v>2014</v>
      </c>
      <c r="E679" s="98" t="s">
        <v>1065</v>
      </c>
      <c r="F679" s="98" t="s">
        <v>1066</v>
      </c>
      <c r="G679" s="98" t="s">
        <v>1887</v>
      </c>
      <c r="H679" s="98" t="s">
        <v>17</v>
      </c>
      <c r="I679" s="98" t="s">
        <v>2000</v>
      </c>
      <c r="J679" s="98" t="s">
        <v>2001</v>
      </c>
      <c r="K679" s="98" t="s">
        <v>545</v>
      </c>
      <c r="L679" s="99" t="str">
        <f t="shared" si="10"/>
        <v>CAS</v>
      </c>
    </row>
    <row r="680" spans="1:12" x14ac:dyDescent="0.25">
      <c r="A680" s="101">
        <v>250100</v>
      </c>
      <c r="B680" s="98" t="s">
        <v>2001</v>
      </c>
      <c r="C680" s="98" t="s">
        <v>2015</v>
      </c>
      <c r="D680" s="98" t="s">
        <v>2016</v>
      </c>
      <c r="E680" s="98" t="s">
        <v>1065</v>
      </c>
      <c r="F680" s="98" t="s">
        <v>1066</v>
      </c>
      <c r="G680" s="98" t="s">
        <v>1887</v>
      </c>
      <c r="H680" s="98" t="s">
        <v>17</v>
      </c>
      <c r="I680" s="98" t="s">
        <v>2000</v>
      </c>
      <c r="J680" s="98" t="s">
        <v>2001</v>
      </c>
      <c r="K680" s="98" t="s">
        <v>545</v>
      </c>
      <c r="L680" s="99" t="str">
        <f t="shared" si="10"/>
        <v>CAS</v>
      </c>
    </row>
    <row r="681" spans="1:12" x14ac:dyDescent="0.25">
      <c r="A681" s="101">
        <v>250100</v>
      </c>
      <c r="B681" s="98" t="s">
        <v>2001</v>
      </c>
      <c r="C681" s="98" t="s">
        <v>2017</v>
      </c>
      <c r="D681" s="98" t="s">
        <v>2018</v>
      </c>
      <c r="E681" s="98" t="s">
        <v>1065</v>
      </c>
      <c r="F681" s="98" t="s">
        <v>1066</v>
      </c>
      <c r="G681" s="98" t="s">
        <v>1887</v>
      </c>
      <c r="H681" s="98" t="s">
        <v>17</v>
      </c>
      <c r="I681" s="98" t="s">
        <v>2000</v>
      </c>
      <c r="J681" s="98" t="s">
        <v>2001</v>
      </c>
      <c r="K681" s="98" t="s">
        <v>545</v>
      </c>
      <c r="L681" s="99" t="str">
        <f t="shared" si="10"/>
        <v>CAS</v>
      </c>
    </row>
    <row r="682" spans="1:12" x14ac:dyDescent="0.25">
      <c r="A682" s="101">
        <v>250100</v>
      </c>
      <c r="B682" s="98" t="s">
        <v>2001</v>
      </c>
      <c r="C682" s="98" t="s">
        <v>2019</v>
      </c>
      <c r="D682" s="98" t="s">
        <v>2020</v>
      </c>
      <c r="E682" s="98" t="s">
        <v>1065</v>
      </c>
      <c r="F682" s="98" t="s">
        <v>1066</v>
      </c>
      <c r="G682" s="98" t="s">
        <v>1887</v>
      </c>
      <c r="H682" s="98" t="s">
        <v>17</v>
      </c>
      <c r="I682" s="98" t="s">
        <v>2000</v>
      </c>
      <c r="J682" s="98" t="s">
        <v>2001</v>
      </c>
      <c r="K682" s="98" t="s">
        <v>545</v>
      </c>
      <c r="L682" s="99" t="str">
        <f t="shared" si="10"/>
        <v>CAS</v>
      </c>
    </row>
    <row r="683" spans="1:12" x14ac:dyDescent="0.25">
      <c r="A683" s="101">
        <v>250100</v>
      </c>
      <c r="B683" s="98" t="s">
        <v>2001</v>
      </c>
      <c r="C683" s="98" t="s">
        <v>2021</v>
      </c>
      <c r="D683" s="98" t="s">
        <v>2022</v>
      </c>
      <c r="E683" s="98" t="s">
        <v>1065</v>
      </c>
      <c r="F683" s="98" t="s">
        <v>1066</v>
      </c>
      <c r="G683" s="98" t="s">
        <v>1887</v>
      </c>
      <c r="H683" s="98" t="s">
        <v>17</v>
      </c>
      <c r="I683" s="98" t="s">
        <v>2000</v>
      </c>
      <c r="J683" s="98" t="s">
        <v>2001</v>
      </c>
      <c r="K683" s="98" t="s">
        <v>545</v>
      </c>
      <c r="L683" s="99" t="str">
        <f t="shared" si="10"/>
        <v>CAS</v>
      </c>
    </row>
    <row r="684" spans="1:12" x14ac:dyDescent="0.25">
      <c r="A684" s="101">
        <v>250100</v>
      </c>
      <c r="B684" s="98" t="s">
        <v>2001</v>
      </c>
      <c r="C684" s="98" t="s">
        <v>2023</v>
      </c>
      <c r="D684" s="98" t="s">
        <v>2024</v>
      </c>
      <c r="E684" s="98" t="s">
        <v>1065</v>
      </c>
      <c r="F684" s="98" t="s">
        <v>1066</v>
      </c>
      <c r="G684" s="98" t="s">
        <v>1887</v>
      </c>
      <c r="H684" s="98" t="s">
        <v>17</v>
      </c>
      <c r="I684" s="98" t="s">
        <v>2000</v>
      </c>
      <c r="J684" s="98" t="s">
        <v>2001</v>
      </c>
      <c r="K684" s="98" t="s">
        <v>545</v>
      </c>
      <c r="L684" s="99" t="str">
        <f t="shared" si="10"/>
        <v>CAS</v>
      </c>
    </row>
    <row r="685" spans="1:12" x14ac:dyDescent="0.25">
      <c r="A685" s="101">
        <v>250100</v>
      </c>
      <c r="B685" s="98" t="s">
        <v>2001</v>
      </c>
      <c r="C685" s="98" t="s">
        <v>2025</v>
      </c>
      <c r="D685" s="98" t="s">
        <v>2026</v>
      </c>
      <c r="E685" s="98" t="s">
        <v>1065</v>
      </c>
      <c r="F685" s="98" t="s">
        <v>1066</v>
      </c>
      <c r="G685" s="98" t="s">
        <v>1887</v>
      </c>
      <c r="H685" s="98" t="s">
        <v>17</v>
      </c>
      <c r="I685" s="98" t="s">
        <v>2000</v>
      </c>
      <c r="J685" s="98" t="s">
        <v>2001</v>
      </c>
      <c r="K685" s="98" t="s">
        <v>545</v>
      </c>
      <c r="L685" s="99" t="str">
        <f t="shared" si="10"/>
        <v>CAS</v>
      </c>
    </row>
    <row r="686" spans="1:12" x14ac:dyDescent="0.25">
      <c r="A686" s="101">
        <v>250100</v>
      </c>
      <c r="B686" s="98" t="s">
        <v>2001</v>
      </c>
      <c r="C686" s="98" t="s">
        <v>2027</v>
      </c>
      <c r="D686" s="98" t="s">
        <v>2028</v>
      </c>
      <c r="E686" s="98" t="s">
        <v>1065</v>
      </c>
      <c r="F686" s="98" t="s">
        <v>1066</v>
      </c>
      <c r="G686" s="98" t="s">
        <v>1887</v>
      </c>
      <c r="H686" s="98" t="s">
        <v>17</v>
      </c>
      <c r="I686" s="98" t="s">
        <v>2000</v>
      </c>
      <c r="J686" s="98" t="s">
        <v>2001</v>
      </c>
      <c r="K686" s="98" t="s">
        <v>545</v>
      </c>
      <c r="L686" s="99" t="str">
        <f t="shared" si="10"/>
        <v>CAS</v>
      </c>
    </row>
    <row r="687" spans="1:12" x14ac:dyDescent="0.25">
      <c r="A687" s="101">
        <v>250100</v>
      </c>
      <c r="B687" s="98" t="s">
        <v>2001</v>
      </c>
      <c r="C687" s="98" t="s">
        <v>2029</v>
      </c>
      <c r="D687" s="98" t="s">
        <v>2030</v>
      </c>
      <c r="E687" s="98" t="s">
        <v>1065</v>
      </c>
      <c r="F687" s="98" t="s">
        <v>1066</v>
      </c>
      <c r="G687" s="98" t="s">
        <v>1887</v>
      </c>
      <c r="H687" s="98" t="s">
        <v>17</v>
      </c>
      <c r="I687" s="98" t="s">
        <v>2000</v>
      </c>
      <c r="J687" s="98" t="s">
        <v>2001</v>
      </c>
      <c r="K687" s="98" t="s">
        <v>545</v>
      </c>
      <c r="L687" s="99" t="str">
        <f t="shared" si="10"/>
        <v>CAS</v>
      </c>
    </row>
    <row r="688" spans="1:12" x14ac:dyDescent="0.25">
      <c r="A688" s="101">
        <v>250100</v>
      </c>
      <c r="B688" s="98" t="s">
        <v>2001</v>
      </c>
      <c r="C688" s="98" t="s">
        <v>2031</v>
      </c>
      <c r="D688" s="98" t="s">
        <v>2032</v>
      </c>
      <c r="E688" s="98" t="s">
        <v>1065</v>
      </c>
      <c r="F688" s="98" t="s">
        <v>1066</v>
      </c>
      <c r="G688" s="98" t="s">
        <v>1887</v>
      </c>
      <c r="H688" s="98" t="s">
        <v>17</v>
      </c>
      <c r="I688" s="98" t="s">
        <v>2000</v>
      </c>
      <c r="J688" s="98" t="s">
        <v>2001</v>
      </c>
      <c r="K688" s="98" t="s">
        <v>545</v>
      </c>
      <c r="L688" s="99" t="str">
        <f t="shared" si="10"/>
        <v>CAS</v>
      </c>
    </row>
    <row r="689" spans="1:12" x14ac:dyDescent="0.25">
      <c r="A689" s="101">
        <v>250100</v>
      </c>
      <c r="B689" s="98" t="s">
        <v>2001</v>
      </c>
      <c r="C689" s="98" t="s">
        <v>2033</v>
      </c>
      <c r="D689" s="98" t="s">
        <v>2034</v>
      </c>
      <c r="E689" s="98" t="s">
        <v>1065</v>
      </c>
      <c r="F689" s="98" t="s">
        <v>1066</v>
      </c>
      <c r="G689" s="98" t="s">
        <v>1887</v>
      </c>
      <c r="H689" s="98" t="s">
        <v>17</v>
      </c>
      <c r="I689" s="98" t="s">
        <v>2000</v>
      </c>
      <c r="J689" s="98" t="s">
        <v>2001</v>
      </c>
      <c r="K689" s="98" t="s">
        <v>545</v>
      </c>
      <c r="L689" s="99" t="str">
        <f t="shared" si="10"/>
        <v>CAS</v>
      </c>
    </row>
    <row r="690" spans="1:12" x14ac:dyDescent="0.25">
      <c r="A690" s="101">
        <v>250100</v>
      </c>
      <c r="B690" s="98" t="s">
        <v>2001</v>
      </c>
      <c r="C690" s="98" t="s">
        <v>2035</v>
      </c>
      <c r="D690" s="98" t="s">
        <v>2036</v>
      </c>
      <c r="E690" s="98" t="s">
        <v>1065</v>
      </c>
      <c r="F690" s="98" t="s">
        <v>1066</v>
      </c>
      <c r="G690" s="98" t="s">
        <v>1887</v>
      </c>
      <c r="H690" s="98" t="s">
        <v>17</v>
      </c>
      <c r="I690" s="98" t="s">
        <v>2000</v>
      </c>
      <c r="J690" s="98" t="s">
        <v>2001</v>
      </c>
      <c r="K690" s="98" t="s">
        <v>1156</v>
      </c>
      <c r="L690" s="99" t="str">
        <f t="shared" si="10"/>
        <v>CAS</v>
      </c>
    </row>
    <row r="691" spans="1:12" x14ac:dyDescent="0.25">
      <c r="A691" s="101">
        <v>250100</v>
      </c>
      <c r="B691" s="98" t="s">
        <v>2001</v>
      </c>
      <c r="C691" s="98" t="s">
        <v>2037</v>
      </c>
      <c r="D691" s="98" t="s">
        <v>2038</v>
      </c>
      <c r="E691" s="98" t="s">
        <v>1065</v>
      </c>
      <c r="F691" s="98" t="s">
        <v>1066</v>
      </c>
      <c r="G691" s="98" t="s">
        <v>1887</v>
      </c>
      <c r="H691" s="98" t="s">
        <v>17</v>
      </c>
      <c r="I691" s="98" t="s">
        <v>2000</v>
      </c>
      <c r="J691" s="98" t="s">
        <v>2001</v>
      </c>
      <c r="K691" s="98" t="s">
        <v>1156</v>
      </c>
      <c r="L691" s="99" t="str">
        <f t="shared" si="10"/>
        <v>CAS</v>
      </c>
    </row>
    <row r="692" spans="1:12" x14ac:dyDescent="0.25">
      <c r="A692" s="101">
        <v>250100</v>
      </c>
      <c r="B692" s="98" t="s">
        <v>2001</v>
      </c>
      <c r="C692" s="98" t="s">
        <v>2039</v>
      </c>
      <c r="D692" s="98" t="s">
        <v>2040</v>
      </c>
      <c r="E692" s="98" t="s">
        <v>1065</v>
      </c>
      <c r="F692" s="98" t="s">
        <v>1066</v>
      </c>
      <c r="G692" s="98" t="s">
        <v>1887</v>
      </c>
      <c r="H692" s="98" t="s">
        <v>17</v>
      </c>
      <c r="I692" s="98" t="s">
        <v>2000</v>
      </c>
      <c r="J692" s="98" t="s">
        <v>2001</v>
      </c>
      <c r="K692" s="98" t="s">
        <v>1156</v>
      </c>
      <c r="L692" s="99" t="str">
        <f t="shared" si="10"/>
        <v>CAS</v>
      </c>
    </row>
    <row r="693" spans="1:12" x14ac:dyDescent="0.25">
      <c r="A693" s="101">
        <v>250100</v>
      </c>
      <c r="B693" s="98" t="s">
        <v>2001</v>
      </c>
      <c r="C693" s="98" t="s">
        <v>2041</v>
      </c>
      <c r="D693" s="98" t="s">
        <v>2042</v>
      </c>
      <c r="E693" s="98" t="s">
        <v>1065</v>
      </c>
      <c r="F693" s="98" t="s">
        <v>1066</v>
      </c>
      <c r="G693" s="98" t="s">
        <v>1887</v>
      </c>
      <c r="H693" s="98" t="s">
        <v>17</v>
      </c>
      <c r="I693" s="98" t="s">
        <v>2000</v>
      </c>
      <c r="J693" s="98" t="s">
        <v>2001</v>
      </c>
      <c r="K693" s="98" t="s">
        <v>1156</v>
      </c>
      <c r="L693" s="99" t="str">
        <f t="shared" si="10"/>
        <v>CAS</v>
      </c>
    </row>
    <row r="694" spans="1:12" x14ac:dyDescent="0.25">
      <c r="A694" s="101">
        <v>250100</v>
      </c>
      <c r="B694" s="98" t="s">
        <v>2001</v>
      </c>
      <c r="C694" s="98" t="s">
        <v>2043</v>
      </c>
      <c r="D694" s="98" t="s">
        <v>2044</v>
      </c>
      <c r="E694" s="98" t="s">
        <v>1065</v>
      </c>
      <c r="F694" s="98" t="s">
        <v>1066</v>
      </c>
      <c r="G694" s="98" t="s">
        <v>1887</v>
      </c>
      <c r="H694" s="98" t="s">
        <v>17</v>
      </c>
      <c r="I694" s="98" t="s">
        <v>2000</v>
      </c>
      <c r="J694" s="98" t="s">
        <v>2001</v>
      </c>
      <c r="K694" s="98" t="s">
        <v>1156</v>
      </c>
      <c r="L694" s="99" t="str">
        <f t="shared" si="10"/>
        <v>CAS</v>
      </c>
    </row>
    <row r="695" spans="1:12" x14ac:dyDescent="0.25">
      <c r="A695" s="101">
        <v>250100</v>
      </c>
      <c r="B695" s="98" t="s">
        <v>2001</v>
      </c>
      <c r="C695" s="98" t="s">
        <v>2045</v>
      </c>
      <c r="D695" s="98" t="s">
        <v>2046</v>
      </c>
      <c r="E695" s="98" t="s">
        <v>1065</v>
      </c>
      <c r="F695" s="98" t="s">
        <v>1066</v>
      </c>
      <c r="G695" s="98" t="s">
        <v>1887</v>
      </c>
      <c r="H695" s="98" t="s">
        <v>17</v>
      </c>
      <c r="I695" s="98" t="s">
        <v>2000</v>
      </c>
      <c r="J695" s="98" t="s">
        <v>2001</v>
      </c>
      <c r="K695" s="98" t="s">
        <v>545</v>
      </c>
      <c r="L695" s="99" t="str">
        <f t="shared" si="10"/>
        <v>CAS</v>
      </c>
    </row>
    <row r="696" spans="1:12" x14ac:dyDescent="0.25">
      <c r="A696" s="101">
        <v>250100</v>
      </c>
      <c r="B696" s="98" t="s">
        <v>2001</v>
      </c>
      <c r="C696" s="98" t="s">
        <v>2047</v>
      </c>
      <c r="D696" s="98" t="s">
        <v>2048</v>
      </c>
      <c r="E696" s="98" t="s">
        <v>1065</v>
      </c>
      <c r="F696" s="98" t="s">
        <v>1066</v>
      </c>
      <c r="G696" s="98" t="s">
        <v>1887</v>
      </c>
      <c r="H696" s="98" t="s">
        <v>17</v>
      </c>
      <c r="I696" s="98" t="s">
        <v>2000</v>
      </c>
      <c r="J696" s="98" t="s">
        <v>2001</v>
      </c>
      <c r="K696" s="98" t="s">
        <v>545</v>
      </c>
      <c r="L696" s="99" t="str">
        <f t="shared" si="10"/>
        <v>CAS</v>
      </c>
    </row>
    <row r="697" spans="1:12" x14ac:dyDescent="0.25">
      <c r="A697" s="101">
        <v>250100</v>
      </c>
      <c r="B697" s="98" t="s">
        <v>2001</v>
      </c>
      <c r="C697" s="98" t="s">
        <v>2049</v>
      </c>
      <c r="D697" s="98" t="s">
        <v>2050</v>
      </c>
      <c r="E697" s="98" t="s">
        <v>1065</v>
      </c>
      <c r="F697" s="98" t="s">
        <v>1066</v>
      </c>
      <c r="G697" s="98" t="s">
        <v>1887</v>
      </c>
      <c r="H697" s="98" t="s">
        <v>17</v>
      </c>
      <c r="I697" s="98" t="s">
        <v>2000</v>
      </c>
      <c r="J697" s="98" t="s">
        <v>2001</v>
      </c>
      <c r="K697" s="98" t="s">
        <v>545</v>
      </c>
      <c r="L697" s="99" t="str">
        <f t="shared" si="10"/>
        <v>CAS</v>
      </c>
    </row>
    <row r="698" spans="1:12" x14ac:dyDescent="0.25">
      <c r="A698" s="101">
        <v>250100</v>
      </c>
      <c r="B698" s="98" t="s">
        <v>2001</v>
      </c>
      <c r="C698" s="98" t="s">
        <v>2051</v>
      </c>
      <c r="D698" s="98" t="s">
        <v>2052</v>
      </c>
      <c r="E698" s="98" t="s">
        <v>1065</v>
      </c>
      <c r="F698" s="98" t="s">
        <v>1066</v>
      </c>
      <c r="G698" s="98" t="s">
        <v>1887</v>
      </c>
      <c r="H698" s="98" t="s">
        <v>17</v>
      </c>
      <c r="I698" s="98" t="s">
        <v>2000</v>
      </c>
      <c r="J698" s="98" t="s">
        <v>2001</v>
      </c>
      <c r="K698" s="98" t="s">
        <v>545</v>
      </c>
      <c r="L698" s="99" t="str">
        <f t="shared" si="10"/>
        <v>CAS</v>
      </c>
    </row>
    <row r="699" spans="1:12" x14ac:dyDescent="0.25">
      <c r="A699" s="101">
        <v>250100</v>
      </c>
      <c r="B699" s="98" t="s">
        <v>2001</v>
      </c>
      <c r="C699" s="98" t="s">
        <v>2053</v>
      </c>
      <c r="D699" s="98" t="s">
        <v>2054</v>
      </c>
      <c r="E699" s="98" t="s">
        <v>1065</v>
      </c>
      <c r="F699" s="98" t="s">
        <v>1066</v>
      </c>
      <c r="G699" s="98" t="s">
        <v>1887</v>
      </c>
      <c r="H699" s="98" t="s">
        <v>17</v>
      </c>
      <c r="I699" s="98" t="s">
        <v>2000</v>
      </c>
      <c r="J699" s="98" t="s">
        <v>2001</v>
      </c>
      <c r="K699" s="98" t="s">
        <v>545</v>
      </c>
      <c r="L699" s="99" t="str">
        <f t="shared" si="10"/>
        <v>CAS</v>
      </c>
    </row>
    <row r="700" spans="1:12" x14ac:dyDescent="0.25">
      <c r="A700" s="101">
        <v>250100</v>
      </c>
      <c r="B700" s="98" t="s">
        <v>2001</v>
      </c>
      <c r="C700" s="98" t="s">
        <v>2055</v>
      </c>
      <c r="D700" s="98" t="s">
        <v>2056</v>
      </c>
      <c r="E700" s="98" t="s">
        <v>1065</v>
      </c>
      <c r="F700" s="98" t="s">
        <v>1066</v>
      </c>
      <c r="G700" s="98" t="s">
        <v>1887</v>
      </c>
      <c r="H700" s="98" t="s">
        <v>17</v>
      </c>
      <c r="I700" s="98" t="s">
        <v>2000</v>
      </c>
      <c r="J700" s="98" t="s">
        <v>2001</v>
      </c>
      <c r="K700" s="98" t="s">
        <v>545</v>
      </c>
      <c r="L700" s="99" t="str">
        <f t="shared" si="10"/>
        <v>CAS</v>
      </c>
    </row>
    <row r="701" spans="1:12" x14ac:dyDescent="0.25">
      <c r="A701" s="101">
        <v>250100</v>
      </c>
      <c r="B701" s="98" t="s">
        <v>2001</v>
      </c>
      <c r="C701" s="98" t="s">
        <v>2057</v>
      </c>
      <c r="D701" s="98" t="s">
        <v>2058</v>
      </c>
      <c r="E701" s="98" t="s">
        <v>1065</v>
      </c>
      <c r="F701" s="98" t="s">
        <v>1066</v>
      </c>
      <c r="G701" s="98" t="s">
        <v>1887</v>
      </c>
      <c r="H701" s="98" t="s">
        <v>17</v>
      </c>
      <c r="I701" s="98" t="s">
        <v>2000</v>
      </c>
      <c r="J701" s="98" t="s">
        <v>2001</v>
      </c>
      <c r="K701" s="98" t="s">
        <v>545</v>
      </c>
      <c r="L701" s="99" t="str">
        <f t="shared" si="10"/>
        <v>CAS</v>
      </c>
    </row>
    <row r="702" spans="1:12" x14ac:dyDescent="0.25">
      <c r="A702" s="101">
        <v>250100</v>
      </c>
      <c r="B702" s="98" t="s">
        <v>2001</v>
      </c>
      <c r="C702" s="98" t="s">
        <v>2059</v>
      </c>
      <c r="D702" s="98" t="s">
        <v>2060</v>
      </c>
      <c r="E702" s="98" t="s">
        <v>1065</v>
      </c>
      <c r="F702" s="98" t="s">
        <v>1066</v>
      </c>
      <c r="G702" s="98" t="s">
        <v>1887</v>
      </c>
      <c r="H702" s="98" t="s">
        <v>17</v>
      </c>
      <c r="I702" s="98" t="s">
        <v>2000</v>
      </c>
      <c r="J702" s="98" t="s">
        <v>2001</v>
      </c>
      <c r="K702" s="98" t="s">
        <v>545</v>
      </c>
      <c r="L702" s="99" t="str">
        <f t="shared" si="10"/>
        <v>CAS</v>
      </c>
    </row>
    <row r="703" spans="1:12" x14ac:dyDescent="0.25">
      <c r="A703" s="101">
        <v>250100</v>
      </c>
      <c r="B703" s="98" t="s">
        <v>2001</v>
      </c>
      <c r="C703" s="98" t="s">
        <v>2061</v>
      </c>
      <c r="D703" s="98" t="s">
        <v>2062</v>
      </c>
      <c r="E703" s="98" t="s">
        <v>1065</v>
      </c>
      <c r="F703" s="98" t="s">
        <v>1066</v>
      </c>
      <c r="G703" s="98" t="s">
        <v>1887</v>
      </c>
      <c r="H703" s="98" t="s">
        <v>17</v>
      </c>
      <c r="I703" s="98" t="s">
        <v>2000</v>
      </c>
      <c r="J703" s="98" t="s">
        <v>2001</v>
      </c>
      <c r="K703" s="98" t="s">
        <v>545</v>
      </c>
      <c r="L703" s="99" t="str">
        <f t="shared" si="10"/>
        <v>CAS</v>
      </c>
    </row>
    <row r="704" spans="1:12" x14ac:dyDescent="0.25">
      <c r="A704" s="101">
        <v>250100</v>
      </c>
      <c r="B704" s="98" t="s">
        <v>2001</v>
      </c>
      <c r="C704" s="98" t="s">
        <v>2063</v>
      </c>
      <c r="D704" s="98" t="s">
        <v>2064</v>
      </c>
      <c r="E704" s="98" t="s">
        <v>1065</v>
      </c>
      <c r="F704" s="98" t="s">
        <v>1066</v>
      </c>
      <c r="G704" s="98" t="s">
        <v>1887</v>
      </c>
      <c r="H704" s="98" t="s">
        <v>17</v>
      </c>
      <c r="I704" s="98" t="s">
        <v>2000</v>
      </c>
      <c r="J704" s="98" t="s">
        <v>2001</v>
      </c>
      <c r="K704" s="98" t="s">
        <v>545</v>
      </c>
      <c r="L704" s="99" t="str">
        <f t="shared" si="10"/>
        <v>CAS</v>
      </c>
    </row>
    <row r="705" spans="1:12" x14ac:dyDescent="0.25">
      <c r="A705" s="101">
        <v>250100</v>
      </c>
      <c r="B705" s="98" t="s">
        <v>2001</v>
      </c>
      <c r="C705" s="98" t="s">
        <v>2065</v>
      </c>
      <c r="D705" s="98" t="s">
        <v>2066</v>
      </c>
      <c r="E705" s="98" t="s">
        <v>1065</v>
      </c>
      <c r="F705" s="98" t="s">
        <v>1066</v>
      </c>
      <c r="G705" s="98" t="s">
        <v>1887</v>
      </c>
      <c r="H705" s="98" t="s">
        <v>17</v>
      </c>
      <c r="I705" s="98" t="s">
        <v>2000</v>
      </c>
      <c r="J705" s="98" t="s">
        <v>2001</v>
      </c>
      <c r="K705" s="98" t="s">
        <v>545</v>
      </c>
      <c r="L705" s="99" t="str">
        <f t="shared" si="10"/>
        <v>CAS</v>
      </c>
    </row>
    <row r="706" spans="1:12" x14ac:dyDescent="0.25">
      <c r="A706" s="101">
        <v>250100</v>
      </c>
      <c r="B706" s="98" t="s">
        <v>2001</v>
      </c>
      <c r="C706" s="98" t="s">
        <v>2067</v>
      </c>
      <c r="D706" s="98" t="s">
        <v>2068</v>
      </c>
      <c r="E706" s="98" t="s">
        <v>1065</v>
      </c>
      <c r="F706" s="98" t="s">
        <v>1066</v>
      </c>
      <c r="G706" s="98" t="s">
        <v>1887</v>
      </c>
      <c r="H706" s="98" t="s">
        <v>17</v>
      </c>
      <c r="I706" s="98" t="s">
        <v>2000</v>
      </c>
      <c r="J706" s="98" t="s">
        <v>2001</v>
      </c>
      <c r="K706" s="98" t="s">
        <v>545</v>
      </c>
      <c r="L706" s="99" t="str">
        <f t="shared" ref="L706:L769" si="11">VLOOKUP(H706,$N$2:$O$43,2,FALSE)</f>
        <v>CAS</v>
      </c>
    </row>
    <row r="707" spans="1:12" x14ac:dyDescent="0.25">
      <c r="A707" s="101">
        <v>250100</v>
      </c>
      <c r="B707" s="98" t="s">
        <v>2001</v>
      </c>
      <c r="C707" s="98" t="s">
        <v>2069</v>
      </c>
      <c r="D707" s="98" t="s">
        <v>2070</v>
      </c>
      <c r="E707" s="98" t="s">
        <v>1065</v>
      </c>
      <c r="F707" s="98" t="s">
        <v>1066</v>
      </c>
      <c r="G707" s="98" t="s">
        <v>1887</v>
      </c>
      <c r="H707" s="98" t="s">
        <v>17</v>
      </c>
      <c r="I707" s="98" t="s">
        <v>2000</v>
      </c>
      <c r="J707" s="98" t="s">
        <v>2001</v>
      </c>
      <c r="K707" s="98" t="s">
        <v>545</v>
      </c>
      <c r="L707" s="99" t="str">
        <f t="shared" si="11"/>
        <v>CAS</v>
      </c>
    </row>
    <row r="708" spans="1:12" x14ac:dyDescent="0.25">
      <c r="A708" s="101">
        <v>250100</v>
      </c>
      <c r="B708" s="98" t="s">
        <v>2001</v>
      </c>
      <c r="C708" s="98" t="s">
        <v>2071</v>
      </c>
      <c r="D708" s="98" t="s">
        <v>2072</v>
      </c>
      <c r="E708" s="98" t="s">
        <v>1065</v>
      </c>
      <c r="F708" s="98" t="s">
        <v>1066</v>
      </c>
      <c r="G708" s="98" t="s">
        <v>1887</v>
      </c>
      <c r="H708" s="98" t="s">
        <v>17</v>
      </c>
      <c r="I708" s="98" t="s">
        <v>2000</v>
      </c>
      <c r="J708" s="98" t="s">
        <v>2001</v>
      </c>
      <c r="K708" s="98" t="s">
        <v>545</v>
      </c>
      <c r="L708" s="99" t="str">
        <f t="shared" si="11"/>
        <v>CAS</v>
      </c>
    </row>
    <row r="709" spans="1:12" x14ac:dyDescent="0.25">
      <c r="A709" s="101">
        <v>250100</v>
      </c>
      <c r="B709" s="98" t="s">
        <v>2001</v>
      </c>
      <c r="C709" s="98" t="s">
        <v>2073</v>
      </c>
      <c r="D709" s="98" t="s">
        <v>2074</v>
      </c>
      <c r="E709" s="98" t="s">
        <v>1065</v>
      </c>
      <c r="F709" s="98" t="s">
        <v>1066</v>
      </c>
      <c r="G709" s="98" t="s">
        <v>1887</v>
      </c>
      <c r="H709" s="98" t="s">
        <v>17</v>
      </c>
      <c r="I709" s="98" t="s">
        <v>2000</v>
      </c>
      <c r="J709" s="98" t="s">
        <v>2001</v>
      </c>
      <c r="K709" s="98" t="s">
        <v>545</v>
      </c>
      <c r="L709" s="99" t="str">
        <f t="shared" si="11"/>
        <v>CAS</v>
      </c>
    </row>
    <row r="710" spans="1:12" x14ac:dyDescent="0.25">
      <c r="A710" s="101">
        <v>250100</v>
      </c>
      <c r="B710" s="98" t="s">
        <v>2001</v>
      </c>
      <c r="C710" s="98" t="s">
        <v>2075</v>
      </c>
      <c r="D710" s="98" t="s">
        <v>2076</v>
      </c>
      <c r="E710" s="98" t="s">
        <v>1065</v>
      </c>
      <c r="F710" s="98" t="s">
        <v>1066</v>
      </c>
      <c r="G710" s="98" t="s">
        <v>1887</v>
      </c>
      <c r="H710" s="98" t="s">
        <v>17</v>
      </c>
      <c r="I710" s="98" t="s">
        <v>2000</v>
      </c>
      <c r="J710" s="98" t="s">
        <v>2001</v>
      </c>
      <c r="K710" s="98" t="s">
        <v>545</v>
      </c>
      <c r="L710" s="99" t="str">
        <f t="shared" si="11"/>
        <v>CAS</v>
      </c>
    </row>
    <row r="711" spans="1:12" x14ac:dyDescent="0.25">
      <c r="A711" s="101">
        <v>250100</v>
      </c>
      <c r="B711" s="98" t="s">
        <v>2001</v>
      </c>
      <c r="C711" s="98" t="s">
        <v>2077</v>
      </c>
      <c r="D711" s="98" t="s">
        <v>2078</v>
      </c>
      <c r="E711" s="98" t="s">
        <v>1065</v>
      </c>
      <c r="F711" s="98" t="s">
        <v>1066</v>
      </c>
      <c r="G711" s="98" t="s">
        <v>1887</v>
      </c>
      <c r="H711" s="98" t="s">
        <v>17</v>
      </c>
      <c r="I711" s="98" t="s">
        <v>2000</v>
      </c>
      <c r="J711" s="98" t="s">
        <v>2001</v>
      </c>
      <c r="K711" s="98" t="s">
        <v>545</v>
      </c>
      <c r="L711" s="99" t="str">
        <f t="shared" si="11"/>
        <v>CAS</v>
      </c>
    </row>
    <row r="712" spans="1:12" x14ac:dyDescent="0.25">
      <c r="A712" s="101">
        <v>250100</v>
      </c>
      <c r="B712" s="98" t="s">
        <v>2001</v>
      </c>
      <c r="C712" s="98" t="s">
        <v>2079</v>
      </c>
      <c r="D712" s="98" t="s">
        <v>2080</v>
      </c>
      <c r="E712" s="98" t="s">
        <v>1065</v>
      </c>
      <c r="F712" s="98" t="s">
        <v>1066</v>
      </c>
      <c r="G712" s="98" t="s">
        <v>1887</v>
      </c>
      <c r="H712" s="98" t="s">
        <v>17</v>
      </c>
      <c r="I712" s="98" t="s">
        <v>2000</v>
      </c>
      <c r="J712" s="98" t="s">
        <v>2001</v>
      </c>
      <c r="K712" s="98" t="s">
        <v>545</v>
      </c>
      <c r="L712" s="99" t="str">
        <f t="shared" si="11"/>
        <v>CAS</v>
      </c>
    </row>
    <row r="713" spans="1:12" x14ac:dyDescent="0.25">
      <c r="A713" s="101">
        <v>250100</v>
      </c>
      <c r="B713" s="98" t="s">
        <v>2001</v>
      </c>
      <c r="C713" s="98" t="s">
        <v>2081</v>
      </c>
      <c r="D713" s="98" t="s">
        <v>2082</v>
      </c>
      <c r="E713" s="98" t="s">
        <v>1065</v>
      </c>
      <c r="F713" s="98" t="s">
        <v>1066</v>
      </c>
      <c r="G713" s="98" t="s">
        <v>1887</v>
      </c>
      <c r="H713" s="98" t="s">
        <v>17</v>
      </c>
      <c r="I713" s="98" t="s">
        <v>2000</v>
      </c>
      <c r="J713" s="98" t="s">
        <v>2001</v>
      </c>
      <c r="K713" s="98" t="s">
        <v>545</v>
      </c>
      <c r="L713" s="99" t="str">
        <f t="shared" si="11"/>
        <v>CAS</v>
      </c>
    </row>
    <row r="714" spans="1:12" x14ac:dyDescent="0.25">
      <c r="A714" s="101">
        <v>250100</v>
      </c>
      <c r="B714" s="98" t="s">
        <v>2001</v>
      </c>
      <c r="C714" s="98" t="s">
        <v>2083</v>
      </c>
      <c r="D714" s="98" t="s">
        <v>2084</v>
      </c>
      <c r="E714" s="98" t="s">
        <v>1065</v>
      </c>
      <c r="F714" s="98" t="s">
        <v>1066</v>
      </c>
      <c r="G714" s="98" t="s">
        <v>1887</v>
      </c>
      <c r="H714" s="98" t="s">
        <v>17</v>
      </c>
      <c r="I714" s="98" t="s">
        <v>2000</v>
      </c>
      <c r="J714" s="98" t="s">
        <v>2001</v>
      </c>
      <c r="K714" s="98" t="s">
        <v>545</v>
      </c>
      <c r="L714" s="99" t="str">
        <f t="shared" si="11"/>
        <v>CAS</v>
      </c>
    </row>
    <row r="715" spans="1:12" x14ac:dyDescent="0.25">
      <c r="A715" s="101">
        <v>250100</v>
      </c>
      <c r="B715" s="98" t="s">
        <v>2001</v>
      </c>
      <c r="C715" s="98" t="s">
        <v>2085</v>
      </c>
      <c r="D715" s="98" t="s">
        <v>2086</v>
      </c>
      <c r="E715" s="98" t="s">
        <v>1065</v>
      </c>
      <c r="F715" s="98" t="s">
        <v>1066</v>
      </c>
      <c r="G715" s="98" t="s">
        <v>1887</v>
      </c>
      <c r="H715" s="98" t="s">
        <v>17</v>
      </c>
      <c r="I715" s="98" t="s">
        <v>2000</v>
      </c>
      <c r="J715" s="98" t="s">
        <v>2001</v>
      </c>
      <c r="K715" s="98" t="s">
        <v>545</v>
      </c>
      <c r="L715" s="99" t="str">
        <f t="shared" si="11"/>
        <v>CAS</v>
      </c>
    </row>
    <row r="716" spans="1:12" x14ac:dyDescent="0.25">
      <c r="A716" s="101">
        <v>250100</v>
      </c>
      <c r="B716" s="98" t="s">
        <v>2001</v>
      </c>
      <c r="C716" s="98" t="s">
        <v>2087</v>
      </c>
      <c r="D716" s="98" t="s">
        <v>2088</v>
      </c>
      <c r="E716" s="98" t="s">
        <v>1065</v>
      </c>
      <c r="F716" s="98" t="s">
        <v>1066</v>
      </c>
      <c r="G716" s="98" t="s">
        <v>1887</v>
      </c>
      <c r="H716" s="98" t="s">
        <v>17</v>
      </c>
      <c r="I716" s="98" t="s">
        <v>2000</v>
      </c>
      <c r="J716" s="98" t="s">
        <v>2001</v>
      </c>
      <c r="K716" s="98" t="s">
        <v>1156</v>
      </c>
      <c r="L716" s="99" t="str">
        <f t="shared" si="11"/>
        <v>CAS</v>
      </c>
    </row>
    <row r="717" spans="1:12" x14ac:dyDescent="0.25">
      <c r="A717" s="101">
        <v>250100</v>
      </c>
      <c r="B717" s="98" t="s">
        <v>2001</v>
      </c>
      <c r="C717" s="98" t="s">
        <v>2089</v>
      </c>
      <c r="D717" s="98" t="s">
        <v>2090</v>
      </c>
      <c r="E717" s="98" t="s">
        <v>1065</v>
      </c>
      <c r="F717" s="98" t="s">
        <v>1066</v>
      </c>
      <c r="G717" s="98" t="s">
        <v>1887</v>
      </c>
      <c r="H717" s="98" t="s">
        <v>17</v>
      </c>
      <c r="I717" s="98" t="s">
        <v>2000</v>
      </c>
      <c r="J717" s="98" t="s">
        <v>2001</v>
      </c>
      <c r="K717" s="98" t="s">
        <v>545</v>
      </c>
      <c r="L717" s="99" t="str">
        <f t="shared" si="11"/>
        <v>CAS</v>
      </c>
    </row>
    <row r="718" spans="1:12" x14ac:dyDescent="0.25">
      <c r="A718" s="101">
        <v>250100</v>
      </c>
      <c r="B718" s="98" t="s">
        <v>2001</v>
      </c>
      <c r="C718" s="98" t="s">
        <v>2091</v>
      </c>
      <c r="D718" s="98" t="s">
        <v>2092</v>
      </c>
      <c r="E718" s="98" t="s">
        <v>1065</v>
      </c>
      <c r="F718" s="98" t="s">
        <v>1066</v>
      </c>
      <c r="G718" s="98" t="s">
        <v>1887</v>
      </c>
      <c r="H718" s="98" t="s">
        <v>17</v>
      </c>
      <c r="I718" s="98" t="s">
        <v>2000</v>
      </c>
      <c r="J718" s="98" t="s">
        <v>2001</v>
      </c>
      <c r="K718" s="98" t="s">
        <v>884</v>
      </c>
      <c r="L718" s="99" t="str">
        <f t="shared" si="11"/>
        <v>CAS</v>
      </c>
    </row>
    <row r="719" spans="1:12" x14ac:dyDescent="0.25">
      <c r="A719" s="101">
        <v>250100</v>
      </c>
      <c r="B719" s="98" t="s">
        <v>2001</v>
      </c>
      <c r="C719" s="98" t="s">
        <v>2093</v>
      </c>
      <c r="D719" s="98" t="s">
        <v>2094</v>
      </c>
      <c r="E719" s="98" t="s">
        <v>1065</v>
      </c>
      <c r="F719" s="98" t="s">
        <v>1066</v>
      </c>
      <c r="G719" s="98" t="s">
        <v>1887</v>
      </c>
      <c r="H719" s="98" t="s">
        <v>17</v>
      </c>
      <c r="I719" s="98" t="s">
        <v>2000</v>
      </c>
      <c r="J719" s="98" t="s">
        <v>2001</v>
      </c>
      <c r="K719" s="98" t="s">
        <v>884</v>
      </c>
      <c r="L719" s="99" t="str">
        <f t="shared" si="11"/>
        <v>CAS</v>
      </c>
    </row>
    <row r="720" spans="1:12" x14ac:dyDescent="0.25">
      <c r="A720" s="101">
        <v>250100</v>
      </c>
      <c r="B720" s="98" t="s">
        <v>2001</v>
      </c>
      <c r="C720" s="98" t="s">
        <v>2095</v>
      </c>
      <c r="D720" s="98" t="s">
        <v>2096</v>
      </c>
      <c r="E720" s="98" t="s">
        <v>1065</v>
      </c>
      <c r="F720" s="98" t="s">
        <v>1066</v>
      </c>
      <c r="G720" s="98" t="s">
        <v>1887</v>
      </c>
      <c r="H720" s="98" t="s">
        <v>17</v>
      </c>
      <c r="I720" s="98" t="s">
        <v>2000</v>
      </c>
      <c r="J720" s="98" t="s">
        <v>2001</v>
      </c>
      <c r="K720" s="98" t="s">
        <v>884</v>
      </c>
      <c r="L720" s="99" t="str">
        <f t="shared" si="11"/>
        <v>CAS</v>
      </c>
    </row>
    <row r="721" spans="1:12" x14ac:dyDescent="0.25">
      <c r="A721" s="101">
        <v>250100</v>
      </c>
      <c r="B721" s="98" t="s">
        <v>2001</v>
      </c>
      <c r="C721" s="98" t="s">
        <v>2097</v>
      </c>
      <c r="D721" s="98" t="s">
        <v>2098</v>
      </c>
      <c r="E721" s="98" t="s">
        <v>1065</v>
      </c>
      <c r="F721" s="98" t="s">
        <v>1066</v>
      </c>
      <c r="G721" s="98" t="s">
        <v>1887</v>
      </c>
      <c r="H721" s="98" t="s">
        <v>17</v>
      </c>
      <c r="I721" s="98" t="s">
        <v>2000</v>
      </c>
      <c r="J721" s="98" t="s">
        <v>2001</v>
      </c>
      <c r="K721" s="98" t="s">
        <v>884</v>
      </c>
      <c r="L721" s="99" t="str">
        <f t="shared" si="11"/>
        <v>CAS</v>
      </c>
    </row>
    <row r="722" spans="1:12" x14ac:dyDescent="0.25">
      <c r="A722" s="101">
        <v>250100</v>
      </c>
      <c r="B722" s="98" t="s">
        <v>2001</v>
      </c>
      <c r="C722" s="98" t="s">
        <v>2099</v>
      </c>
      <c r="D722" s="98" t="s">
        <v>2100</v>
      </c>
      <c r="E722" s="98" t="s">
        <v>1065</v>
      </c>
      <c r="F722" s="98" t="s">
        <v>1066</v>
      </c>
      <c r="G722" s="98" t="s">
        <v>1887</v>
      </c>
      <c r="H722" s="98" t="s">
        <v>17</v>
      </c>
      <c r="I722" s="98" t="s">
        <v>2000</v>
      </c>
      <c r="J722" s="98" t="s">
        <v>2001</v>
      </c>
      <c r="K722" s="98" t="s">
        <v>884</v>
      </c>
      <c r="L722" s="99" t="str">
        <f t="shared" si="11"/>
        <v>CAS</v>
      </c>
    </row>
    <row r="723" spans="1:12" x14ac:dyDescent="0.25">
      <c r="A723" s="101">
        <v>250100</v>
      </c>
      <c r="B723" s="98" t="s">
        <v>2001</v>
      </c>
      <c r="C723" s="98" t="s">
        <v>2101</v>
      </c>
      <c r="D723" s="98" t="s">
        <v>2102</v>
      </c>
      <c r="E723" s="98" t="s">
        <v>1065</v>
      </c>
      <c r="F723" s="98" t="s">
        <v>1066</v>
      </c>
      <c r="G723" s="98" t="s">
        <v>1887</v>
      </c>
      <c r="H723" s="98" t="s">
        <v>17</v>
      </c>
      <c r="I723" s="98" t="s">
        <v>2000</v>
      </c>
      <c r="J723" s="98" t="s">
        <v>2001</v>
      </c>
      <c r="K723" s="98" t="s">
        <v>884</v>
      </c>
      <c r="L723" s="99" t="str">
        <f t="shared" si="11"/>
        <v>CAS</v>
      </c>
    </row>
    <row r="724" spans="1:12" x14ac:dyDescent="0.25">
      <c r="A724" s="101">
        <v>250100</v>
      </c>
      <c r="B724" s="98" t="s">
        <v>2001</v>
      </c>
      <c r="C724" s="98" t="s">
        <v>2103</v>
      </c>
      <c r="D724" s="98" t="s">
        <v>2104</v>
      </c>
      <c r="E724" s="98" t="s">
        <v>1065</v>
      </c>
      <c r="F724" s="98" t="s">
        <v>1066</v>
      </c>
      <c r="G724" s="98" t="s">
        <v>1887</v>
      </c>
      <c r="H724" s="98" t="s">
        <v>17</v>
      </c>
      <c r="I724" s="98" t="s">
        <v>2000</v>
      </c>
      <c r="J724" s="98" t="s">
        <v>2001</v>
      </c>
      <c r="K724" s="98" t="s">
        <v>1156</v>
      </c>
      <c r="L724" s="99" t="str">
        <f t="shared" si="11"/>
        <v>CAS</v>
      </c>
    </row>
    <row r="725" spans="1:12" x14ac:dyDescent="0.25">
      <c r="A725" s="101">
        <v>250100</v>
      </c>
      <c r="B725" s="98" t="s">
        <v>2001</v>
      </c>
      <c r="C725" s="98" t="s">
        <v>2105</v>
      </c>
      <c r="D725" s="98" t="s">
        <v>2106</v>
      </c>
      <c r="E725" s="98" t="s">
        <v>1065</v>
      </c>
      <c r="F725" s="98" t="s">
        <v>1066</v>
      </c>
      <c r="G725" s="98" t="s">
        <v>1887</v>
      </c>
      <c r="H725" s="98" t="s">
        <v>17</v>
      </c>
      <c r="I725" s="98" t="s">
        <v>2000</v>
      </c>
      <c r="J725" s="98" t="s">
        <v>2001</v>
      </c>
      <c r="K725" s="98" t="s">
        <v>1156</v>
      </c>
      <c r="L725" s="99" t="str">
        <f t="shared" si="11"/>
        <v>CAS</v>
      </c>
    </row>
    <row r="726" spans="1:12" x14ac:dyDescent="0.25">
      <c r="A726" s="101">
        <v>250100</v>
      </c>
      <c r="B726" s="98" t="s">
        <v>2001</v>
      </c>
      <c r="C726" s="98" t="s">
        <v>2107</v>
      </c>
      <c r="D726" s="98" t="s">
        <v>2108</v>
      </c>
      <c r="E726" s="98" t="s">
        <v>1065</v>
      </c>
      <c r="F726" s="98" t="s">
        <v>1066</v>
      </c>
      <c r="G726" s="98" t="s">
        <v>1887</v>
      </c>
      <c r="H726" s="98" t="s">
        <v>17</v>
      </c>
      <c r="I726" s="98" t="s">
        <v>2000</v>
      </c>
      <c r="J726" s="98" t="s">
        <v>2001</v>
      </c>
      <c r="K726" s="98" t="s">
        <v>1156</v>
      </c>
      <c r="L726" s="99" t="str">
        <f t="shared" si="11"/>
        <v>CAS</v>
      </c>
    </row>
    <row r="727" spans="1:12" x14ac:dyDescent="0.25">
      <c r="A727" s="101">
        <v>250100</v>
      </c>
      <c r="B727" s="98" t="s">
        <v>2001</v>
      </c>
      <c r="C727" s="98" t="s">
        <v>2109</v>
      </c>
      <c r="D727" s="98" t="s">
        <v>2110</v>
      </c>
      <c r="E727" s="98" t="s">
        <v>1065</v>
      </c>
      <c r="F727" s="98" t="s">
        <v>1066</v>
      </c>
      <c r="G727" s="98" t="s">
        <v>1887</v>
      </c>
      <c r="H727" s="98" t="s">
        <v>17</v>
      </c>
      <c r="I727" s="98" t="s">
        <v>2000</v>
      </c>
      <c r="J727" s="98" t="s">
        <v>2001</v>
      </c>
      <c r="K727" s="98" t="s">
        <v>1156</v>
      </c>
      <c r="L727" s="99" t="str">
        <f t="shared" si="11"/>
        <v>CAS</v>
      </c>
    </row>
    <row r="728" spans="1:12" x14ac:dyDescent="0.25">
      <c r="A728" s="101">
        <v>250100</v>
      </c>
      <c r="B728" s="98" t="s">
        <v>2001</v>
      </c>
      <c r="C728" s="98" t="s">
        <v>2111</v>
      </c>
      <c r="D728" s="98" t="s">
        <v>2112</v>
      </c>
      <c r="E728" s="98" t="s">
        <v>1065</v>
      </c>
      <c r="F728" s="98" t="s">
        <v>1066</v>
      </c>
      <c r="G728" s="98" t="s">
        <v>1887</v>
      </c>
      <c r="H728" s="98" t="s">
        <v>17</v>
      </c>
      <c r="I728" s="98" t="s">
        <v>2000</v>
      </c>
      <c r="J728" s="98" t="s">
        <v>2001</v>
      </c>
      <c r="K728" s="98" t="s">
        <v>1156</v>
      </c>
      <c r="L728" s="99" t="str">
        <f t="shared" si="11"/>
        <v>CAS</v>
      </c>
    </row>
    <row r="729" spans="1:12" x14ac:dyDescent="0.25">
      <c r="A729" s="101">
        <v>250100</v>
      </c>
      <c r="B729" s="98" t="s">
        <v>2001</v>
      </c>
      <c r="C729" s="98" t="s">
        <v>2113</v>
      </c>
      <c r="D729" s="98" t="s">
        <v>2114</v>
      </c>
      <c r="E729" s="98" t="s">
        <v>1065</v>
      </c>
      <c r="F729" s="98" t="s">
        <v>1066</v>
      </c>
      <c r="G729" s="98" t="s">
        <v>1887</v>
      </c>
      <c r="H729" s="98" t="s">
        <v>17</v>
      </c>
      <c r="I729" s="98" t="s">
        <v>2000</v>
      </c>
      <c r="J729" s="98" t="s">
        <v>2001</v>
      </c>
      <c r="K729" s="98" t="s">
        <v>1156</v>
      </c>
      <c r="L729" s="99" t="str">
        <f t="shared" si="11"/>
        <v>CAS</v>
      </c>
    </row>
    <row r="730" spans="1:12" x14ac:dyDescent="0.25">
      <c r="A730" s="101">
        <v>250100</v>
      </c>
      <c r="B730" s="98" t="s">
        <v>2001</v>
      </c>
      <c r="C730" s="98" t="s">
        <v>2115</v>
      </c>
      <c r="D730" s="98" t="s">
        <v>2116</v>
      </c>
      <c r="E730" s="98" t="s">
        <v>1065</v>
      </c>
      <c r="F730" s="98" t="s">
        <v>1066</v>
      </c>
      <c r="G730" s="98" t="s">
        <v>1887</v>
      </c>
      <c r="H730" s="98" t="s">
        <v>17</v>
      </c>
      <c r="I730" s="98" t="s">
        <v>2000</v>
      </c>
      <c r="J730" s="98" t="s">
        <v>2001</v>
      </c>
      <c r="K730" s="98" t="s">
        <v>1156</v>
      </c>
      <c r="L730" s="99" t="str">
        <f t="shared" si="11"/>
        <v>CAS</v>
      </c>
    </row>
    <row r="731" spans="1:12" x14ac:dyDescent="0.25">
      <c r="A731" s="101">
        <v>250100</v>
      </c>
      <c r="B731" s="98" t="s">
        <v>2001</v>
      </c>
      <c r="C731" s="98" t="s">
        <v>2117</v>
      </c>
      <c r="D731" s="98" t="s">
        <v>2118</v>
      </c>
      <c r="E731" s="98" t="s">
        <v>1065</v>
      </c>
      <c r="F731" s="98" t="s">
        <v>1066</v>
      </c>
      <c r="G731" s="98" t="s">
        <v>1887</v>
      </c>
      <c r="H731" s="98" t="s">
        <v>17</v>
      </c>
      <c r="I731" s="98" t="s">
        <v>2000</v>
      </c>
      <c r="J731" s="98" t="s">
        <v>2001</v>
      </c>
      <c r="K731" s="98" t="s">
        <v>545</v>
      </c>
      <c r="L731" s="99" t="str">
        <f t="shared" si="11"/>
        <v>CAS</v>
      </c>
    </row>
    <row r="732" spans="1:12" x14ac:dyDescent="0.25">
      <c r="A732" s="101">
        <v>250100</v>
      </c>
      <c r="B732" s="98" t="s">
        <v>2001</v>
      </c>
      <c r="C732" s="98" t="s">
        <v>2119</v>
      </c>
      <c r="D732" s="98" t="s">
        <v>2120</v>
      </c>
      <c r="E732" s="98" t="s">
        <v>1065</v>
      </c>
      <c r="F732" s="98" t="s">
        <v>1066</v>
      </c>
      <c r="G732" s="98" t="s">
        <v>1887</v>
      </c>
      <c r="H732" s="98" t="s">
        <v>17</v>
      </c>
      <c r="I732" s="98" t="s">
        <v>2000</v>
      </c>
      <c r="J732" s="98" t="s">
        <v>2001</v>
      </c>
      <c r="K732" s="98" t="s">
        <v>1156</v>
      </c>
      <c r="L732" s="99" t="str">
        <f t="shared" si="11"/>
        <v>CAS</v>
      </c>
    </row>
    <row r="733" spans="1:12" x14ac:dyDescent="0.25">
      <c r="A733" s="101">
        <v>250100</v>
      </c>
      <c r="B733" s="98" t="s">
        <v>2001</v>
      </c>
      <c r="C733" s="98" t="s">
        <v>2121</v>
      </c>
      <c r="D733" s="98" t="s">
        <v>2122</v>
      </c>
      <c r="E733" s="98" t="s">
        <v>1065</v>
      </c>
      <c r="F733" s="98" t="s">
        <v>1066</v>
      </c>
      <c r="G733" s="98" t="s">
        <v>1887</v>
      </c>
      <c r="H733" s="98" t="s">
        <v>17</v>
      </c>
      <c r="I733" s="98" t="s">
        <v>2000</v>
      </c>
      <c r="J733" s="98" t="s">
        <v>2001</v>
      </c>
      <c r="K733" s="98" t="s">
        <v>1156</v>
      </c>
      <c r="L733" s="99" t="str">
        <f t="shared" si="11"/>
        <v>CAS</v>
      </c>
    </row>
    <row r="734" spans="1:12" x14ac:dyDescent="0.25">
      <c r="A734" s="101">
        <v>250100</v>
      </c>
      <c r="B734" s="98" t="s">
        <v>2001</v>
      </c>
      <c r="C734" s="98" t="s">
        <v>2123</v>
      </c>
      <c r="D734" s="98" t="s">
        <v>2124</v>
      </c>
      <c r="E734" s="98" t="s">
        <v>1065</v>
      </c>
      <c r="F734" s="98" t="s">
        <v>1066</v>
      </c>
      <c r="G734" s="98" t="s">
        <v>1887</v>
      </c>
      <c r="H734" s="98" t="s">
        <v>17</v>
      </c>
      <c r="I734" s="98" t="s">
        <v>2000</v>
      </c>
      <c r="J734" s="98" t="s">
        <v>2001</v>
      </c>
      <c r="K734" s="98" t="s">
        <v>1156</v>
      </c>
      <c r="L734" s="99" t="str">
        <f t="shared" si="11"/>
        <v>CAS</v>
      </c>
    </row>
    <row r="735" spans="1:12" x14ac:dyDescent="0.25">
      <c r="A735" s="101">
        <v>250100</v>
      </c>
      <c r="B735" s="98" t="s">
        <v>2001</v>
      </c>
      <c r="C735" s="98" t="s">
        <v>2125</v>
      </c>
      <c r="D735" s="98" t="s">
        <v>2126</v>
      </c>
      <c r="E735" s="98" t="s">
        <v>1065</v>
      </c>
      <c r="F735" s="98" t="s">
        <v>1066</v>
      </c>
      <c r="G735" s="98" t="s">
        <v>1887</v>
      </c>
      <c r="H735" s="98" t="s">
        <v>17</v>
      </c>
      <c r="I735" s="98" t="s">
        <v>2000</v>
      </c>
      <c r="J735" s="98" t="s">
        <v>2001</v>
      </c>
      <c r="K735" s="98" t="s">
        <v>1156</v>
      </c>
      <c r="L735" s="99" t="str">
        <f t="shared" si="11"/>
        <v>CAS</v>
      </c>
    </row>
    <row r="736" spans="1:12" x14ac:dyDescent="0.25">
      <c r="A736" s="101">
        <v>250100</v>
      </c>
      <c r="B736" s="98" t="s">
        <v>2001</v>
      </c>
      <c r="C736" s="98" t="s">
        <v>2127</v>
      </c>
      <c r="D736" s="98" t="s">
        <v>2128</v>
      </c>
      <c r="E736" s="98" t="s">
        <v>1065</v>
      </c>
      <c r="F736" s="98" t="s">
        <v>1066</v>
      </c>
      <c r="G736" s="98" t="s">
        <v>1887</v>
      </c>
      <c r="H736" s="98" t="s">
        <v>17</v>
      </c>
      <c r="I736" s="98" t="s">
        <v>2000</v>
      </c>
      <c r="J736" s="98" t="s">
        <v>2001</v>
      </c>
      <c r="K736" s="98" t="s">
        <v>1156</v>
      </c>
      <c r="L736" s="99" t="str">
        <f t="shared" si="11"/>
        <v>CAS</v>
      </c>
    </row>
    <row r="737" spans="1:12" x14ac:dyDescent="0.25">
      <c r="A737" s="101">
        <v>250100</v>
      </c>
      <c r="B737" s="98" t="s">
        <v>2001</v>
      </c>
      <c r="C737" s="98" t="s">
        <v>2129</v>
      </c>
      <c r="D737" s="98" t="s">
        <v>2130</v>
      </c>
      <c r="E737" s="98" t="s">
        <v>1065</v>
      </c>
      <c r="F737" s="98" t="s">
        <v>1066</v>
      </c>
      <c r="G737" s="98" t="s">
        <v>1887</v>
      </c>
      <c r="H737" s="98" t="s">
        <v>17</v>
      </c>
      <c r="I737" s="98" t="s">
        <v>2000</v>
      </c>
      <c r="J737" s="98" t="s">
        <v>2001</v>
      </c>
      <c r="K737" s="98" t="s">
        <v>1156</v>
      </c>
      <c r="L737" s="99" t="str">
        <f t="shared" si="11"/>
        <v>CAS</v>
      </c>
    </row>
    <row r="738" spans="1:12" x14ac:dyDescent="0.25">
      <c r="A738" s="101">
        <v>250100</v>
      </c>
      <c r="B738" s="98" t="s">
        <v>2001</v>
      </c>
      <c r="C738" s="98" t="s">
        <v>2131</v>
      </c>
      <c r="D738" s="98" t="s">
        <v>2132</v>
      </c>
      <c r="E738" s="98" t="s">
        <v>1065</v>
      </c>
      <c r="F738" s="98" t="s">
        <v>1066</v>
      </c>
      <c r="G738" s="98" t="s">
        <v>1887</v>
      </c>
      <c r="H738" s="98" t="s">
        <v>17</v>
      </c>
      <c r="I738" s="98" t="s">
        <v>2000</v>
      </c>
      <c r="J738" s="98" t="s">
        <v>2001</v>
      </c>
      <c r="K738" s="98" t="s">
        <v>1156</v>
      </c>
      <c r="L738" s="99" t="str">
        <f t="shared" si="11"/>
        <v>CAS</v>
      </c>
    </row>
    <row r="739" spans="1:12" x14ac:dyDescent="0.25">
      <c r="A739" s="101">
        <v>250100</v>
      </c>
      <c r="B739" s="98" t="s">
        <v>2001</v>
      </c>
      <c r="C739" s="98" t="s">
        <v>2133</v>
      </c>
      <c r="D739" s="98" t="s">
        <v>2134</v>
      </c>
      <c r="E739" s="98" t="s">
        <v>1065</v>
      </c>
      <c r="F739" s="98" t="s">
        <v>1066</v>
      </c>
      <c r="G739" s="98" t="s">
        <v>1887</v>
      </c>
      <c r="H739" s="98" t="s">
        <v>17</v>
      </c>
      <c r="I739" s="98" t="s">
        <v>2000</v>
      </c>
      <c r="J739" s="98" t="s">
        <v>2001</v>
      </c>
      <c r="K739" s="98" t="s">
        <v>1156</v>
      </c>
      <c r="L739" s="99" t="str">
        <f t="shared" si="11"/>
        <v>CAS</v>
      </c>
    </row>
    <row r="740" spans="1:12" x14ac:dyDescent="0.25">
      <c r="A740" s="101">
        <v>250100</v>
      </c>
      <c r="B740" s="98" t="s">
        <v>2001</v>
      </c>
      <c r="C740" s="98" t="s">
        <v>2135</v>
      </c>
      <c r="D740" s="98" t="s">
        <v>2136</v>
      </c>
      <c r="E740" s="98" t="s">
        <v>1065</v>
      </c>
      <c r="F740" s="98" t="s">
        <v>1066</v>
      </c>
      <c r="G740" s="98" t="s">
        <v>1887</v>
      </c>
      <c r="H740" s="98" t="s">
        <v>17</v>
      </c>
      <c r="I740" s="98" t="s">
        <v>2000</v>
      </c>
      <c r="J740" s="98" t="s">
        <v>2001</v>
      </c>
      <c r="K740" s="98" t="s">
        <v>1156</v>
      </c>
      <c r="L740" s="99" t="str">
        <f t="shared" si="11"/>
        <v>CAS</v>
      </c>
    </row>
    <row r="741" spans="1:12" x14ac:dyDescent="0.25">
      <c r="A741" s="101">
        <v>250100</v>
      </c>
      <c r="B741" s="98" t="s">
        <v>2001</v>
      </c>
      <c r="C741" s="98" t="s">
        <v>2137</v>
      </c>
      <c r="D741" s="98" t="s">
        <v>2138</v>
      </c>
      <c r="E741" s="98" t="s">
        <v>1065</v>
      </c>
      <c r="F741" s="98" t="s">
        <v>1066</v>
      </c>
      <c r="G741" s="98" t="s">
        <v>1887</v>
      </c>
      <c r="H741" s="98" t="s">
        <v>17</v>
      </c>
      <c r="I741" s="98" t="s">
        <v>2000</v>
      </c>
      <c r="J741" s="98" t="s">
        <v>2001</v>
      </c>
      <c r="K741" s="98" t="s">
        <v>1156</v>
      </c>
      <c r="L741" s="99" t="str">
        <f t="shared" si="11"/>
        <v>CAS</v>
      </c>
    </row>
    <row r="742" spans="1:12" x14ac:dyDescent="0.25">
      <c r="A742" s="101">
        <v>250100</v>
      </c>
      <c r="B742" s="98" t="s">
        <v>2001</v>
      </c>
      <c r="C742" s="98" t="s">
        <v>2139</v>
      </c>
      <c r="D742" s="98" t="s">
        <v>2140</v>
      </c>
      <c r="E742" s="98" t="s">
        <v>1065</v>
      </c>
      <c r="F742" s="98" t="s">
        <v>1066</v>
      </c>
      <c r="G742" s="98" t="s">
        <v>1887</v>
      </c>
      <c r="H742" s="98" t="s">
        <v>17</v>
      </c>
      <c r="I742" s="98" t="s">
        <v>2000</v>
      </c>
      <c r="J742" s="98" t="s">
        <v>2001</v>
      </c>
      <c r="K742" s="98" t="s">
        <v>1156</v>
      </c>
      <c r="L742" s="99" t="str">
        <f t="shared" si="11"/>
        <v>CAS</v>
      </c>
    </row>
    <row r="743" spans="1:12" x14ac:dyDescent="0.25">
      <c r="A743" s="101">
        <v>250100</v>
      </c>
      <c r="B743" s="98" t="s">
        <v>2001</v>
      </c>
      <c r="C743" s="98" t="s">
        <v>2141</v>
      </c>
      <c r="D743" s="98" t="s">
        <v>2142</v>
      </c>
      <c r="E743" s="98" t="s">
        <v>1065</v>
      </c>
      <c r="F743" s="98" t="s">
        <v>1066</v>
      </c>
      <c r="G743" s="98" t="s">
        <v>1887</v>
      </c>
      <c r="H743" s="98" t="s">
        <v>17</v>
      </c>
      <c r="I743" s="98" t="s">
        <v>2000</v>
      </c>
      <c r="J743" s="98" t="s">
        <v>2001</v>
      </c>
      <c r="K743" s="98" t="s">
        <v>1156</v>
      </c>
      <c r="L743" s="99" t="str">
        <f t="shared" si="11"/>
        <v>CAS</v>
      </c>
    </row>
    <row r="744" spans="1:12" x14ac:dyDescent="0.25">
      <c r="A744" s="101">
        <v>250100</v>
      </c>
      <c r="B744" s="98" t="s">
        <v>2001</v>
      </c>
      <c r="C744" s="98" t="s">
        <v>2143</v>
      </c>
      <c r="D744" s="98" t="s">
        <v>2136</v>
      </c>
      <c r="E744" s="98" t="s">
        <v>1065</v>
      </c>
      <c r="F744" s="98" t="s">
        <v>1066</v>
      </c>
      <c r="G744" s="98" t="s">
        <v>1887</v>
      </c>
      <c r="H744" s="98" t="s">
        <v>17</v>
      </c>
      <c r="I744" s="98" t="s">
        <v>2000</v>
      </c>
      <c r="J744" s="98" t="s">
        <v>2001</v>
      </c>
      <c r="K744" s="98" t="s">
        <v>1156</v>
      </c>
      <c r="L744" s="99" t="str">
        <f t="shared" si="11"/>
        <v>CAS</v>
      </c>
    </row>
    <row r="745" spans="1:12" x14ac:dyDescent="0.25">
      <c r="A745" s="101">
        <v>250100</v>
      </c>
      <c r="B745" s="98" t="s">
        <v>2001</v>
      </c>
      <c r="C745" s="98" t="s">
        <v>2144</v>
      </c>
      <c r="D745" s="98" t="s">
        <v>2145</v>
      </c>
      <c r="E745" s="98" t="s">
        <v>1065</v>
      </c>
      <c r="F745" s="98" t="s">
        <v>1066</v>
      </c>
      <c r="G745" s="98" t="s">
        <v>1887</v>
      </c>
      <c r="H745" s="98" t="s">
        <v>17</v>
      </c>
      <c r="I745" s="98" t="s">
        <v>2000</v>
      </c>
      <c r="J745" s="98" t="s">
        <v>2001</v>
      </c>
      <c r="K745" s="98" t="s">
        <v>1156</v>
      </c>
      <c r="L745" s="99" t="str">
        <f t="shared" si="11"/>
        <v>CAS</v>
      </c>
    </row>
    <row r="746" spans="1:12" x14ac:dyDescent="0.25">
      <c r="A746" s="101">
        <v>250100</v>
      </c>
      <c r="B746" s="98" t="s">
        <v>2001</v>
      </c>
      <c r="C746" s="98" t="s">
        <v>2146</v>
      </c>
      <c r="D746" s="98" t="s">
        <v>2147</v>
      </c>
      <c r="E746" s="98" t="s">
        <v>1065</v>
      </c>
      <c r="F746" s="98" t="s">
        <v>1066</v>
      </c>
      <c r="G746" s="98" t="s">
        <v>1887</v>
      </c>
      <c r="H746" s="98" t="s">
        <v>17</v>
      </c>
      <c r="I746" s="98" t="s">
        <v>2000</v>
      </c>
      <c r="J746" s="98" t="s">
        <v>2001</v>
      </c>
      <c r="K746" s="98" t="s">
        <v>1156</v>
      </c>
      <c r="L746" s="99" t="str">
        <f t="shared" si="11"/>
        <v>CAS</v>
      </c>
    </row>
    <row r="747" spans="1:12" x14ac:dyDescent="0.25">
      <c r="A747" s="101">
        <v>250100</v>
      </c>
      <c r="B747" s="98" t="s">
        <v>2001</v>
      </c>
      <c r="C747" s="98" t="s">
        <v>2148</v>
      </c>
      <c r="D747" s="98" t="s">
        <v>2149</v>
      </c>
      <c r="E747" s="98" t="s">
        <v>1065</v>
      </c>
      <c r="F747" s="98" t="s">
        <v>1066</v>
      </c>
      <c r="G747" s="98" t="s">
        <v>1887</v>
      </c>
      <c r="H747" s="98" t="s">
        <v>17</v>
      </c>
      <c r="I747" s="98" t="s">
        <v>2000</v>
      </c>
      <c r="J747" s="98" t="s">
        <v>2001</v>
      </c>
      <c r="K747" s="98" t="s">
        <v>1156</v>
      </c>
      <c r="L747" s="99" t="str">
        <f t="shared" si="11"/>
        <v>CAS</v>
      </c>
    </row>
    <row r="748" spans="1:12" x14ac:dyDescent="0.25">
      <c r="A748" s="101">
        <v>250100</v>
      </c>
      <c r="B748" s="98" t="s">
        <v>2001</v>
      </c>
      <c r="C748" s="98" t="s">
        <v>2150</v>
      </c>
      <c r="D748" s="98" t="s">
        <v>2151</v>
      </c>
      <c r="E748" s="98" t="s">
        <v>1065</v>
      </c>
      <c r="F748" s="98" t="s">
        <v>1066</v>
      </c>
      <c r="G748" s="98" t="s">
        <v>1887</v>
      </c>
      <c r="H748" s="98" t="s">
        <v>17</v>
      </c>
      <c r="I748" s="98" t="s">
        <v>2000</v>
      </c>
      <c r="J748" s="98" t="s">
        <v>2001</v>
      </c>
      <c r="K748" s="98" t="s">
        <v>1156</v>
      </c>
      <c r="L748" s="99" t="str">
        <f t="shared" si="11"/>
        <v>CAS</v>
      </c>
    </row>
    <row r="749" spans="1:12" x14ac:dyDescent="0.25">
      <c r="A749" s="101">
        <v>250100</v>
      </c>
      <c r="B749" s="98" t="s">
        <v>2001</v>
      </c>
      <c r="C749" s="98" t="s">
        <v>2152</v>
      </c>
      <c r="D749" s="98" t="s">
        <v>2153</v>
      </c>
      <c r="E749" s="98" t="s">
        <v>1065</v>
      </c>
      <c r="F749" s="98" t="s">
        <v>1066</v>
      </c>
      <c r="G749" s="98" t="s">
        <v>1887</v>
      </c>
      <c r="H749" s="98" t="s">
        <v>17</v>
      </c>
      <c r="I749" s="98" t="s">
        <v>2000</v>
      </c>
      <c r="J749" s="98" t="s">
        <v>2001</v>
      </c>
      <c r="K749" s="98" t="s">
        <v>1156</v>
      </c>
      <c r="L749" s="99" t="str">
        <f t="shared" si="11"/>
        <v>CAS</v>
      </c>
    </row>
    <row r="750" spans="1:12" x14ac:dyDescent="0.25">
      <c r="A750" s="101">
        <v>250100</v>
      </c>
      <c r="B750" s="98" t="s">
        <v>2001</v>
      </c>
      <c r="C750" s="98" t="s">
        <v>2154</v>
      </c>
      <c r="D750" s="98" t="s">
        <v>2155</v>
      </c>
      <c r="E750" s="98" t="s">
        <v>1065</v>
      </c>
      <c r="F750" s="98" t="s">
        <v>1066</v>
      </c>
      <c r="G750" s="98" t="s">
        <v>1887</v>
      </c>
      <c r="H750" s="98" t="s">
        <v>17</v>
      </c>
      <c r="I750" s="98" t="s">
        <v>2000</v>
      </c>
      <c r="J750" s="98" t="s">
        <v>2001</v>
      </c>
      <c r="K750" s="98" t="s">
        <v>1156</v>
      </c>
      <c r="L750" s="99" t="str">
        <f t="shared" si="11"/>
        <v>CAS</v>
      </c>
    </row>
    <row r="751" spans="1:12" x14ac:dyDescent="0.25">
      <c r="A751" s="101">
        <v>250100</v>
      </c>
      <c r="B751" s="98" t="s">
        <v>2001</v>
      </c>
      <c r="C751" s="98" t="s">
        <v>2156</v>
      </c>
      <c r="D751" s="98" t="s">
        <v>2157</v>
      </c>
      <c r="E751" s="98" t="s">
        <v>1065</v>
      </c>
      <c r="F751" s="98" t="s">
        <v>1066</v>
      </c>
      <c r="G751" s="98" t="s">
        <v>1887</v>
      </c>
      <c r="H751" s="98" t="s">
        <v>17</v>
      </c>
      <c r="I751" s="98" t="s">
        <v>2000</v>
      </c>
      <c r="J751" s="98" t="s">
        <v>2001</v>
      </c>
      <c r="K751" s="98" t="s">
        <v>1156</v>
      </c>
      <c r="L751" s="99" t="str">
        <f t="shared" si="11"/>
        <v>CAS</v>
      </c>
    </row>
    <row r="752" spans="1:12" x14ac:dyDescent="0.25">
      <c r="A752" s="101">
        <v>250100</v>
      </c>
      <c r="B752" s="98" t="s">
        <v>2001</v>
      </c>
      <c r="C752" s="98" t="s">
        <v>2158</v>
      </c>
      <c r="D752" s="98" t="s">
        <v>2159</v>
      </c>
      <c r="E752" s="98" t="s">
        <v>1065</v>
      </c>
      <c r="F752" s="98" t="s">
        <v>1066</v>
      </c>
      <c r="G752" s="98" t="s">
        <v>1887</v>
      </c>
      <c r="H752" s="98" t="s">
        <v>17</v>
      </c>
      <c r="I752" s="98" t="s">
        <v>2000</v>
      </c>
      <c r="J752" s="98" t="s">
        <v>2001</v>
      </c>
      <c r="K752" s="98" t="s">
        <v>1156</v>
      </c>
      <c r="L752" s="99" t="str">
        <f t="shared" si="11"/>
        <v>CAS</v>
      </c>
    </row>
    <row r="753" spans="1:12" x14ac:dyDescent="0.25">
      <c r="A753" s="101">
        <v>250100</v>
      </c>
      <c r="B753" s="98" t="s">
        <v>2001</v>
      </c>
      <c r="C753" s="98" t="s">
        <v>2160</v>
      </c>
      <c r="D753" s="98" t="s">
        <v>2161</v>
      </c>
      <c r="E753" s="98" t="s">
        <v>1065</v>
      </c>
      <c r="F753" s="98" t="s">
        <v>1066</v>
      </c>
      <c r="G753" s="98" t="s">
        <v>1887</v>
      </c>
      <c r="H753" s="98" t="s">
        <v>17</v>
      </c>
      <c r="I753" s="98" t="s">
        <v>2000</v>
      </c>
      <c r="J753" s="98" t="s">
        <v>2001</v>
      </c>
      <c r="K753" s="98" t="s">
        <v>1156</v>
      </c>
      <c r="L753" s="99" t="str">
        <f t="shared" si="11"/>
        <v>CAS</v>
      </c>
    </row>
    <row r="754" spans="1:12" x14ac:dyDescent="0.25">
      <c r="A754" s="101">
        <v>250100</v>
      </c>
      <c r="B754" s="98" t="s">
        <v>2001</v>
      </c>
      <c r="C754" s="98" t="s">
        <v>2162</v>
      </c>
      <c r="D754" s="98" t="s">
        <v>2163</v>
      </c>
      <c r="E754" s="98" t="s">
        <v>1065</v>
      </c>
      <c r="F754" s="98" t="s">
        <v>1066</v>
      </c>
      <c r="G754" s="98" t="s">
        <v>1887</v>
      </c>
      <c r="H754" s="98" t="s">
        <v>17</v>
      </c>
      <c r="I754" s="98" t="s">
        <v>2000</v>
      </c>
      <c r="J754" s="98" t="s">
        <v>2001</v>
      </c>
      <c r="K754" s="98" t="s">
        <v>1156</v>
      </c>
      <c r="L754" s="99" t="str">
        <f t="shared" si="11"/>
        <v>CAS</v>
      </c>
    </row>
    <row r="755" spans="1:12" x14ac:dyDescent="0.25">
      <c r="A755" s="101">
        <v>250100</v>
      </c>
      <c r="B755" s="98" t="s">
        <v>2001</v>
      </c>
      <c r="C755" s="98" t="s">
        <v>2164</v>
      </c>
      <c r="D755" s="98" t="s">
        <v>2165</v>
      </c>
      <c r="E755" s="98" t="s">
        <v>1065</v>
      </c>
      <c r="F755" s="98" t="s">
        <v>1066</v>
      </c>
      <c r="G755" s="98" t="s">
        <v>1887</v>
      </c>
      <c r="H755" s="98" t="s">
        <v>17</v>
      </c>
      <c r="I755" s="98" t="s">
        <v>2000</v>
      </c>
      <c r="J755" s="98" t="s">
        <v>2001</v>
      </c>
      <c r="K755" s="98" t="s">
        <v>545</v>
      </c>
      <c r="L755" s="99" t="str">
        <f t="shared" si="11"/>
        <v>CAS</v>
      </c>
    </row>
    <row r="756" spans="1:12" x14ac:dyDescent="0.25">
      <c r="A756" s="101">
        <v>250100</v>
      </c>
      <c r="B756" s="98" t="s">
        <v>2001</v>
      </c>
      <c r="C756" s="98" t="s">
        <v>2166</v>
      </c>
      <c r="D756" s="98" t="s">
        <v>2167</v>
      </c>
      <c r="E756" s="98" t="s">
        <v>1065</v>
      </c>
      <c r="F756" s="98" t="s">
        <v>1066</v>
      </c>
      <c r="G756" s="98" t="s">
        <v>1887</v>
      </c>
      <c r="H756" s="98" t="s">
        <v>17</v>
      </c>
      <c r="I756" s="98" t="s">
        <v>2000</v>
      </c>
      <c r="J756" s="98" t="s">
        <v>2001</v>
      </c>
      <c r="K756" s="98" t="s">
        <v>538</v>
      </c>
      <c r="L756" s="99" t="str">
        <f t="shared" si="11"/>
        <v>CAS</v>
      </c>
    </row>
    <row r="757" spans="1:12" x14ac:dyDescent="0.25">
      <c r="A757" s="101">
        <v>250101</v>
      </c>
      <c r="B757" s="98" t="s">
        <v>2001</v>
      </c>
      <c r="C757" s="98"/>
      <c r="D757" s="98"/>
      <c r="E757" s="98" t="s">
        <v>1065</v>
      </c>
      <c r="F757" s="98" t="s">
        <v>1066</v>
      </c>
      <c r="G757" s="98" t="s">
        <v>1887</v>
      </c>
      <c r="H757" s="98" t="s">
        <v>17</v>
      </c>
      <c r="I757" s="98" t="s">
        <v>2000</v>
      </c>
      <c r="J757" s="98" t="s">
        <v>2168</v>
      </c>
      <c r="K757" s="98"/>
      <c r="L757" s="99" t="str">
        <f t="shared" si="11"/>
        <v>CAS</v>
      </c>
    </row>
    <row r="758" spans="1:12" x14ac:dyDescent="0.25">
      <c r="A758" s="101">
        <v>250150</v>
      </c>
      <c r="B758" s="98" t="s">
        <v>2170</v>
      </c>
      <c r="C758" s="98" t="s">
        <v>2171</v>
      </c>
      <c r="D758" s="98" t="s">
        <v>2170</v>
      </c>
      <c r="E758" s="98" t="s">
        <v>1065</v>
      </c>
      <c r="F758" s="98" t="s">
        <v>1066</v>
      </c>
      <c r="G758" s="98" t="s">
        <v>1887</v>
      </c>
      <c r="H758" s="98" t="s">
        <v>17</v>
      </c>
      <c r="I758" s="98" t="s">
        <v>2169</v>
      </c>
      <c r="J758" s="98" t="s">
        <v>2170</v>
      </c>
      <c r="K758" s="98" t="s">
        <v>557</v>
      </c>
      <c r="L758" s="99" t="str">
        <f t="shared" si="11"/>
        <v>CAS</v>
      </c>
    </row>
    <row r="759" spans="1:12" x14ac:dyDescent="0.25">
      <c r="A759" s="101">
        <v>250150</v>
      </c>
      <c r="B759" s="98" t="s">
        <v>2170</v>
      </c>
      <c r="C759" s="98" t="s">
        <v>2172</v>
      </c>
      <c r="D759" s="98" t="s">
        <v>2173</v>
      </c>
      <c r="E759" s="98" t="s">
        <v>1065</v>
      </c>
      <c r="F759" s="98" t="s">
        <v>1066</v>
      </c>
      <c r="G759" s="98" t="s">
        <v>1887</v>
      </c>
      <c r="H759" s="98" t="s">
        <v>17</v>
      </c>
      <c r="I759" s="98" t="s">
        <v>2169</v>
      </c>
      <c r="J759" s="98" t="s">
        <v>2170</v>
      </c>
      <c r="K759" s="98" t="s">
        <v>557</v>
      </c>
      <c r="L759" s="99" t="str">
        <f t="shared" si="11"/>
        <v>CAS</v>
      </c>
    </row>
    <row r="760" spans="1:12" x14ac:dyDescent="0.25">
      <c r="A760" s="101">
        <v>250150</v>
      </c>
      <c r="B760" s="98" t="s">
        <v>2170</v>
      </c>
      <c r="C760" s="98" t="s">
        <v>2174</v>
      </c>
      <c r="D760" s="98" t="s">
        <v>2175</v>
      </c>
      <c r="E760" s="98" t="s">
        <v>1065</v>
      </c>
      <c r="F760" s="98" t="s">
        <v>1066</v>
      </c>
      <c r="G760" s="98" t="s">
        <v>1887</v>
      </c>
      <c r="H760" s="98" t="s">
        <v>17</v>
      </c>
      <c r="I760" s="98" t="s">
        <v>2169</v>
      </c>
      <c r="J760" s="98" t="s">
        <v>2170</v>
      </c>
      <c r="K760" s="98" t="s">
        <v>1079</v>
      </c>
      <c r="L760" s="99" t="str">
        <f t="shared" si="11"/>
        <v>CAS</v>
      </c>
    </row>
    <row r="761" spans="1:12" x14ac:dyDescent="0.25">
      <c r="A761" s="101">
        <v>250150</v>
      </c>
      <c r="B761" s="98" t="s">
        <v>2170</v>
      </c>
      <c r="C761" s="98" t="s">
        <v>2176</v>
      </c>
      <c r="D761" s="98" t="s">
        <v>2177</v>
      </c>
      <c r="E761" s="98" t="s">
        <v>1065</v>
      </c>
      <c r="F761" s="98" t="s">
        <v>1066</v>
      </c>
      <c r="G761" s="98" t="s">
        <v>1887</v>
      </c>
      <c r="H761" s="98" t="s">
        <v>17</v>
      </c>
      <c r="I761" s="98" t="s">
        <v>2169</v>
      </c>
      <c r="J761" s="98" t="s">
        <v>2170</v>
      </c>
      <c r="K761" s="98" t="s">
        <v>1156</v>
      </c>
      <c r="L761" s="99" t="str">
        <f t="shared" si="11"/>
        <v>CAS</v>
      </c>
    </row>
    <row r="762" spans="1:12" x14ac:dyDescent="0.25">
      <c r="A762" s="101">
        <v>250150</v>
      </c>
      <c r="B762" s="98" t="s">
        <v>2170</v>
      </c>
      <c r="C762" s="98" t="s">
        <v>2178</v>
      </c>
      <c r="D762" s="98" t="s">
        <v>2179</v>
      </c>
      <c r="E762" s="98" t="s">
        <v>1065</v>
      </c>
      <c r="F762" s="98" t="s">
        <v>1066</v>
      </c>
      <c r="G762" s="98" t="s">
        <v>1887</v>
      </c>
      <c r="H762" s="98" t="s">
        <v>17</v>
      </c>
      <c r="I762" s="98" t="s">
        <v>2169</v>
      </c>
      <c r="J762" s="98" t="s">
        <v>2170</v>
      </c>
      <c r="K762" s="98" t="s">
        <v>545</v>
      </c>
      <c r="L762" s="99" t="str">
        <f t="shared" si="11"/>
        <v>CAS</v>
      </c>
    </row>
    <row r="763" spans="1:12" x14ac:dyDescent="0.25">
      <c r="A763" s="101">
        <v>250150</v>
      </c>
      <c r="B763" s="98" t="s">
        <v>2170</v>
      </c>
      <c r="C763" s="98" t="s">
        <v>2180</v>
      </c>
      <c r="D763" s="98" t="s">
        <v>2181</v>
      </c>
      <c r="E763" s="98" t="s">
        <v>1065</v>
      </c>
      <c r="F763" s="98" t="s">
        <v>1066</v>
      </c>
      <c r="G763" s="98" t="s">
        <v>1887</v>
      </c>
      <c r="H763" s="98" t="s">
        <v>17</v>
      </c>
      <c r="I763" s="98" t="s">
        <v>2169</v>
      </c>
      <c r="J763" s="98" t="s">
        <v>2170</v>
      </c>
      <c r="K763" s="98" t="s">
        <v>545</v>
      </c>
      <c r="L763" s="99" t="str">
        <f t="shared" si="11"/>
        <v>CAS</v>
      </c>
    </row>
    <row r="764" spans="1:12" x14ac:dyDescent="0.25">
      <c r="A764" s="101">
        <v>250150</v>
      </c>
      <c r="B764" s="98" t="s">
        <v>2170</v>
      </c>
      <c r="C764" s="98" t="s">
        <v>2182</v>
      </c>
      <c r="D764" s="98" t="s">
        <v>2183</v>
      </c>
      <c r="E764" s="98" t="s">
        <v>1065</v>
      </c>
      <c r="F764" s="98" t="s">
        <v>1066</v>
      </c>
      <c r="G764" s="98" t="s">
        <v>1887</v>
      </c>
      <c r="H764" s="98" t="s">
        <v>17</v>
      </c>
      <c r="I764" s="98" t="s">
        <v>2169</v>
      </c>
      <c r="J764" s="98" t="s">
        <v>2170</v>
      </c>
      <c r="K764" s="98" t="s">
        <v>545</v>
      </c>
      <c r="L764" s="99" t="str">
        <f t="shared" si="11"/>
        <v>CAS</v>
      </c>
    </row>
    <row r="765" spans="1:12" x14ac:dyDescent="0.25">
      <c r="A765" s="101">
        <v>250150</v>
      </c>
      <c r="B765" s="98" t="s">
        <v>2170</v>
      </c>
      <c r="C765" s="98" t="s">
        <v>2184</v>
      </c>
      <c r="D765" s="98" t="s">
        <v>2185</v>
      </c>
      <c r="E765" s="98" t="s">
        <v>1065</v>
      </c>
      <c r="F765" s="98" t="s">
        <v>1066</v>
      </c>
      <c r="G765" s="98" t="s">
        <v>1887</v>
      </c>
      <c r="H765" s="98" t="s">
        <v>17</v>
      </c>
      <c r="I765" s="98" t="s">
        <v>2169</v>
      </c>
      <c r="J765" s="98" t="s">
        <v>2170</v>
      </c>
      <c r="K765" s="98" t="s">
        <v>545</v>
      </c>
      <c r="L765" s="99" t="str">
        <f t="shared" si="11"/>
        <v>CAS</v>
      </c>
    </row>
    <row r="766" spans="1:12" x14ac:dyDescent="0.25">
      <c r="A766" s="101">
        <v>250150</v>
      </c>
      <c r="B766" s="98" t="s">
        <v>2170</v>
      </c>
      <c r="C766" s="98" t="s">
        <v>2186</v>
      </c>
      <c r="D766" s="98" t="s">
        <v>2187</v>
      </c>
      <c r="E766" s="98" t="s">
        <v>1065</v>
      </c>
      <c r="F766" s="98" t="s">
        <v>1066</v>
      </c>
      <c r="G766" s="98" t="s">
        <v>1887</v>
      </c>
      <c r="H766" s="98" t="s">
        <v>17</v>
      </c>
      <c r="I766" s="98" t="s">
        <v>2169</v>
      </c>
      <c r="J766" s="98" t="s">
        <v>2170</v>
      </c>
      <c r="K766" s="98" t="s">
        <v>545</v>
      </c>
      <c r="L766" s="99" t="str">
        <f t="shared" si="11"/>
        <v>CAS</v>
      </c>
    </row>
    <row r="767" spans="1:12" x14ac:dyDescent="0.25">
      <c r="A767" s="101">
        <v>250150</v>
      </c>
      <c r="B767" s="98" t="s">
        <v>2170</v>
      </c>
      <c r="C767" s="98" t="s">
        <v>2188</v>
      </c>
      <c r="D767" s="98" t="s">
        <v>2189</v>
      </c>
      <c r="E767" s="98" t="s">
        <v>1065</v>
      </c>
      <c r="F767" s="98" t="s">
        <v>1066</v>
      </c>
      <c r="G767" s="98" t="s">
        <v>1887</v>
      </c>
      <c r="H767" s="98" t="s">
        <v>17</v>
      </c>
      <c r="I767" s="98" t="s">
        <v>2169</v>
      </c>
      <c r="J767" s="98" t="s">
        <v>2170</v>
      </c>
      <c r="K767" s="98" t="s">
        <v>545</v>
      </c>
      <c r="L767" s="99" t="str">
        <f t="shared" si="11"/>
        <v>CAS</v>
      </c>
    </row>
    <row r="768" spans="1:12" x14ac:dyDescent="0.25">
      <c r="A768" s="101">
        <v>250150</v>
      </c>
      <c r="B768" s="98" t="s">
        <v>2170</v>
      </c>
      <c r="C768" s="98" t="s">
        <v>2190</v>
      </c>
      <c r="D768" s="98" t="s">
        <v>2191</v>
      </c>
      <c r="E768" s="98" t="s">
        <v>1065</v>
      </c>
      <c r="F768" s="98" t="s">
        <v>1066</v>
      </c>
      <c r="G768" s="98" t="s">
        <v>1887</v>
      </c>
      <c r="H768" s="98" t="s">
        <v>17</v>
      </c>
      <c r="I768" s="98" t="s">
        <v>2169</v>
      </c>
      <c r="J768" s="98" t="s">
        <v>2170</v>
      </c>
      <c r="K768" s="98" t="s">
        <v>545</v>
      </c>
      <c r="L768" s="99" t="str">
        <f t="shared" si="11"/>
        <v>CAS</v>
      </c>
    </row>
    <row r="769" spans="1:12" x14ac:dyDescent="0.25">
      <c r="A769" s="101">
        <v>250150</v>
      </c>
      <c r="B769" s="98" t="s">
        <v>2170</v>
      </c>
      <c r="C769" s="98" t="s">
        <v>2192</v>
      </c>
      <c r="D769" s="98" t="s">
        <v>2193</v>
      </c>
      <c r="E769" s="98" t="s">
        <v>1065</v>
      </c>
      <c r="F769" s="98" t="s">
        <v>1066</v>
      </c>
      <c r="G769" s="98" t="s">
        <v>1887</v>
      </c>
      <c r="H769" s="98" t="s">
        <v>17</v>
      </c>
      <c r="I769" s="98" t="s">
        <v>2169</v>
      </c>
      <c r="J769" s="98" t="s">
        <v>2170</v>
      </c>
      <c r="K769" s="98" t="s">
        <v>545</v>
      </c>
      <c r="L769" s="99" t="str">
        <f t="shared" si="11"/>
        <v>CAS</v>
      </c>
    </row>
    <row r="770" spans="1:12" x14ac:dyDescent="0.25">
      <c r="A770" s="101">
        <v>250150</v>
      </c>
      <c r="B770" s="98" t="s">
        <v>2170</v>
      </c>
      <c r="C770" s="98" t="s">
        <v>2194</v>
      </c>
      <c r="D770" s="98" t="s">
        <v>2195</v>
      </c>
      <c r="E770" s="98" t="s">
        <v>1065</v>
      </c>
      <c r="F770" s="98" t="s">
        <v>1066</v>
      </c>
      <c r="G770" s="98" t="s">
        <v>1887</v>
      </c>
      <c r="H770" s="98" t="s">
        <v>17</v>
      </c>
      <c r="I770" s="98" t="s">
        <v>2169</v>
      </c>
      <c r="J770" s="98" t="s">
        <v>2170</v>
      </c>
      <c r="K770" s="98" t="s">
        <v>545</v>
      </c>
      <c r="L770" s="99" t="str">
        <f t="shared" ref="L770:L833" si="12">VLOOKUP(H770,$N$2:$O$43,2,FALSE)</f>
        <v>CAS</v>
      </c>
    </row>
    <row r="771" spans="1:12" x14ac:dyDescent="0.25">
      <c r="A771" s="101">
        <v>250150</v>
      </c>
      <c r="B771" s="98" t="s">
        <v>2170</v>
      </c>
      <c r="C771" s="98" t="s">
        <v>2196</v>
      </c>
      <c r="D771" s="98" t="s">
        <v>2197</v>
      </c>
      <c r="E771" s="98" t="s">
        <v>1065</v>
      </c>
      <c r="F771" s="98" t="s">
        <v>1066</v>
      </c>
      <c r="G771" s="98" t="s">
        <v>1887</v>
      </c>
      <c r="H771" s="98" t="s">
        <v>17</v>
      </c>
      <c r="I771" s="98" t="s">
        <v>2169</v>
      </c>
      <c r="J771" s="98" t="s">
        <v>2170</v>
      </c>
      <c r="K771" s="98" t="s">
        <v>545</v>
      </c>
      <c r="L771" s="99" t="str">
        <f t="shared" si="12"/>
        <v>CAS</v>
      </c>
    </row>
    <row r="772" spans="1:12" x14ac:dyDescent="0.25">
      <c r="A772" s="101">
        <v>250150</v>
      </c>
      <c r="B772" s="98" t="s">
        <v>2170</v>
      </c>
      <c r="C772" s="98" t="s">
        <v>2198</v>
      </c>
      <c r="D772" s="98" t="s">
        <v>2199</v>
      </c>
      <c r="E772" s="98" t="s">
        <v>1065</v>
      </c>
      <c r="F772" s="98" t="s">
        <v>1066</v>
      </c>
      <c r="G772" s="98" t="s">
        <v>1887</v>
      </c>
      <c r="H772" s="98" t="s">
        <v>17</v>
      </c>
      <c r="I772" s="98" t="s">
        <v>2169</v>
      </c>
      <c r="J772" s="98" t="s">
        <v>2170</v>
      </c>
      <c r="K772" s="98" t="s">
        <v>1156</v>
      </c>
      <c r="L772" s="99" t="str">
        <f t="shared" si="12"/>
        <v>CAS</v>
      </c>
    </row>
    <row r="773" spans="1:12" x14ac:dyDescent="0.25">
      <c r="A773" s="101">
        <v>250150</v>
      </c>
      <c r="B773" s="98" t="s">
        <v>2170</v>
      </c>
      <c r="C773" s="98" t="s">
        <v>2200</v>
      </c>
      <c r="D773" s="98" t="s">
        <v>2201</v>
      </c>
      <c r="E773" s="98" t="s">
        <v>1065</v>
      </c>
      <c r="F773" s="98" t="s">
        <v>1066</v>
      </c>
      <c r="G773" s="98" t="s">
        <v>1887</v>
      </c>
      <c r="H773" s="98" t="s">
        <v>17</v>
      </c>
      <c r="I773" s="98" t="s">
        <v>2169</v>
      </c>
      <c r="J773" s="98" t="s">
        <v>2170</v>
      </c>
      <c r="K773" s="98" t="s">
        <v>1156</v>
      </c>
      <c r="L773" s="99" t="str">
        <f t="shared" si="12"/>
        <v>CAS</v>
      </c>
    </row>
    <row r="774" spans="1:12" x14ac:dyDescent="0.25">
      <c r="A774" s="101">
        <v>250150</v>
      </c>
      <c r="B774" s="98" t="s">
        <v>2170</v>
      </c>
      <c r="C774" s="98" t="s">
        <v>2202</v>
      </c>
      <c r="D774" s="98" t="s">
        <v>2203</v>
      </c>
      <c r="E774" s="98" t="s">
        <v>1065</v>
      </c>
      <c r="F774" s="98" t="s">
        <v>1066</v>
      </c>
      <c r="G774" s="98" t="s">
        <v>1887</v>
      </c>
      <c r="H774" s="98" t="s">
        <v>17</v>
      </c>
      <c r="I774" s="98" t="s">
        <v>2169</v>
      </c>
      <c r="J774" s="98" t="s">
        <v>2170</v>
      </c>
      <c r="K774" s="98" t="s">
        <v>1156</v>
      </c>
      <c r="L774" s="99" t="str">
        <f t="shared" si="12"/>
        <v>CAS</v>
      </c>
    </row>
    <row r="775" spans="1:12" x14ac:dyDescent="0.25">
      <c r="A775" s="101">
        <v>250150</v>
      </c>
      <c r="B775" s="98" t="s">
        <v>2170</v>
      </c>
      <c r="C775" s="98" t="s">
        <v>2204</v>
      </c>
      <c r="D775" s="98" t="s">
        <v>2205</v>
      </c>
      <c r="E775" s="98" t="s">
        <v>1065</v>
      </c>
      <c r="F775" s="98" t="s">
        <v>1066</v>
      </c>
      <c r="G775" s="98" t="s">
        <v>1887</v>
      </c>
      <c r="H775" s="98" t="s">
        <v>17</v>
      </c>
      <c r="I775" s="98" t="s">
        <v>2169</v>
      </c>
      <c r="J775" s="98" t="s">
        <v>2170</v>
      </c>
      <c r="K775" s="98" t="s">
        <v>545</v>
      </c>
      <c r="L775" s="99" t="str">
        <f t="shared" si="12"/>
        <v>CAS</v>
      </c>
    </row>
    <row r="776" spans="1:12" x14ac:dyDescent="0.25">
      <c r="A776" s="101">
        <v>250150</v>
      </c>
      <c r="B776" s="98" t="s">
        <v>2170</v>
      </c>
      <c r="C776" s="98" t="s">
        <v>2206</v>
      </c>
      <c r="D776" s="98" t="s">
        <v>2207</v>
      </c>
      <c r="E776" s="98" t="s">
        <v>1065</v>
      </c>
      <c r="F776" s="98" t="s">
        <v>1066</v>
      </c>
      <c r="G776" s="98" t="s">
        <v>1887</v>
      </c>
      <c r="H776" s="98" t="s">
        <v>17</v>
      </c>
      <c r="I776" s="98" t="s">
        <v>2169</v>
      </c>
      <c r="J776" s="98" t="s">
        <v>2170</v>
      </c>
      <c r="K776" s="98" t="s">
        <v>545</v>
      </c>
      <c r="L776" s="99" t="str">
        <f t="shared" si="12"/>
        <v>CAS</v>
      </c>
    </row>
    <row r="777" spans="1:12" x14ac:dyDescent="0.25">
      <c r="A777" s="101">
        <v>250150</v>
      </c>
      <c r="B777" s="98" t="s">
        <v>2170</v>
      </c>
      <c r="C777" s="98" t="s">
        <v>2208</v>
      </c>
      <c r="D777" s="98" t="s">
        <v>2209</v>
      </c>
      <c r="E777" s="98" t="s">
        <v>1065</v>
      </c>
      <c r="F777" s="98" t="s">
        <v>1066</v>
      </c>
      <c r="G777" s="98" t="s">
        <v>1887</v>
      </c>
      <c r="H777" s="98" t="s">
        <v>17</v>
      </c>
      <c r="I777" s="98" t="s">
        <v>2169</v>
      </c>
      <c r="J777" s="98" t="s">
        <v>2170</v>
      </c>
      <c r="K777" s="98" t="s">
        <v>545</v>
      </c>
      <c r="L777" s="99" t="str">
        <f t="shared" si="12"/>
        <v>CAS</v>
      </c>
    </row>
    <row r="778" spans="1:12" x14ac:dyDescent="0.25">
      <c r="A778" s="101">
        <v>250150</v>
      </c>
      <c r="B778" s="98" t="s">
        <v>2170</v>
      </c>
      <c r="C778" s="98" t="s">
        <v>2210</v>
      </c>
      <c r="D778" s="98" t="s">
        <v>2211</v>
      </c>
      <c r="E778" s="98" t="s">
        <v>1065</v>
      </c>
      <c r="F778" s="98" t="s">
        <v>1066</v>
      </c>
      <c r="G778" s="98" t="s">
        <v>1887</v>
      </c>
      <c r="H778" s="98" t="s">
        <v>17</v>
      </c>
      <c r="I778" s="98" t="s">
        <v>2169</v>
      </c>
      <c r="J778" s="98" t="s">
        <v>2170</v>
      </c>
      <c r="K778" s="98" t="s">
        <v>545</v>
      </c>
      <c r="L778" s="99" t="str">
        <f t="shared" si="12"/>
        <v>CAS</v>
      </c>
    </row>
    <row r="779" spans="1:12" x14ac:dyDescent="0.25">
      <c r="A779" s="101">
        <v>250150</v>
      </c>
      <c r="B779" s="98" t="s">
        <v>2170</v>
      </c>
      <c r="C779" s="98" t="s">
        <v>2212</v>
      </c>
      <c r="D779" s="98" t="s">
        <v>2213</v>
      </c>
      <c r="E779" s="98" t="s">
        <v>1065</v>
      </c>
      <c r="F779" s="98" t="s">
        <v>1066</v>
      </c>
      <c r="G779" s="98" t="s">
        <v>1887</v>
      </c>
      <c r="H779" s="98" t="s">
        <v>17</v>
      </c>
      <c r="I779" s="98" t="s">
        <v>2169</v>
      </c>
      <c r="J779" s="98" t="s">
        <v>2170</v>
      </c>
      <c r="K779" s="98" t="s">
        <v>545</v>
      </c>
      <c r="L779" s="99" t="str">
        <f t="shared" si="12"/>
        <v>CAS</v>
      </c>
    </row>
    <row r="780" spans="1:12" x14ac:dyDescent="0.25">
      <c r="A780" s="101">
        <v>250150</v>
      </c>
      <c r="B780" s="98" t="s">
        <v>2170</v>
      </c>
      <c r="C780" s="98" t="s">
        <v>2214</v>
      </c>
      <c r="D780" s="98" t="s">
        <v>2215</v>
      </c>
      <c r="E780" s="98" t="s">
        <v>1065</v>
      </c>
      <c r="F780" s="98" t="s">
        <v>1066</v>
      </c>
      <c r="G780" s="98" t="s">
        <v>1887</v>
      </c>
      <c r="H780" s="98" t="s">
        <v>17</v>
      </c>
      <c r="I780" s="98" t="s">
        <v>2169</v>
      </c>
      <c r="J780" s="98" t="s">
        <v>2170</v>
      </c>
      <c r="K780" s="98" t="s">
        <v>545</v>
      </c>
      <c r="L780" s="99" t="str">
        <f t="shared" si="12"/>
        <v>CAS</v>
      </c>
    </row>
    <row r="781" spans="1:12" x14ac:dyDescent="0.25">
      <c r="A781" s="101">
        <v>250150</v>
      </c>
      <c r="B781" s="98" t="s">
        <v>2170</v>
      </c>
      <c r="C781" s="98" t="s">
        <v>2216</v>
      </c>
      <c r="D781" s="98" t="s">
        <v>2217</v>
      </c>
      <c r="E781" s="98" t="s">
        <v>1065</v>
      </c>
      <c r="F781" s="98" t="s">
        <v>1066</v>
      </c>
      <c r="G781" s="98" t="s">
        <v>1887</v>
      </c>
      <c r="H781" s="98" t="s">
        <v>17</v>
      </c>
      <c r="I781" s="98" t="s">
        <v>2169</v>
      </c>
      <c r="J781" s="98" t="s">
        <v>2170</v>
      </c>
      <c r="K781" s="98" t="s">
        <v>545</v>
      </c>
      <c r="L781" s="99" t="str">
        <f t="shared" si="12"/>
        <v>CAS</v>
      </c>
    </row>
    <row r="782" spans="1:12" x14ac:dyDescent="0.25">
      <c r="A782" s="101">
        <v>250150</v>
      </c>
      <c r="B782" s="98" t="s">
        <v>2170</v>
      </c>
      <c r="C782" s="98" t="s">
        <v>2218</v>
      </c>
      <c r="D782" s="98" t="s">
        <v>2219</v>
      </c>
      <c r="E782" s="98" t="s">
        <v>1065</v>
      </c>
      <c r="F782" s="98" t="s">
        <v>1066</v>
      </c>
      <c r="G782" s="98" t="s">
        <v>1887</v>
      </c>
      <c r="H782" s="98" t="s">
        <v>17</v>
      </c>
      <c r="I782" s="98" t="s">
        <v>2169</v>
      </c>
      <c r="J782" s="98" t="s">
        <v>2170</v>
      </c>
      <c r="K782" s="98" t="s">
        <v>545</v>
      </c>
      <c r="L782" s="99" t="str">
        <f t="shared" si="12"/>
        <v>CAS</v>
      </c>
    </row>
    <row r="783" spans="1:12" x14ac:dyDescent="0.25">
      <c r="A783" s="101">
        <v>250150</v>
      </c>
      <c r="B783" s="98" t="s">
        <v>2170</v>
      </c>
      <c r="C783" s="98" t="s">
        <v>2220</v>
      </c>
      <c r="D783" s="98" t="s">
        <v>2221</v>
      </c>
      <c r="E783" s="98" t="s">
        <v>1065</v>
      </c>
      <c r="F783" s="98" t="s">
        <v>1066</v>
      </c>
      <c r="G783" s="98" t="s">
        <v>1887</v>
      </c>
      <c r="H783" s="98" t="s">
        <v>17</v>
      </c>
      <c r="I783" s="98" t="s">
        <v>2169</v>
      </c>
      <c r="J783" s="98" t="s">
        <v>2170</v>
      </c>
      <c r="K783" s="98" t="s">
        <v>545</v>
      </c>
      <c r="L783" s="99" t="str">
        <f t="shared" si="12"/>
        <v>CAS</v>
      </c>
    </row>
    <row r="784" spans="1:12" x14ac:dyDescent="0.25">
      <c r="A784" s="101">
        <v>250150</v>
      </c>
      <c r="B784" s="98" t="s">
        <v>2170</v>
      </c>
      <c r="C784" s="98" t="s">
        <v>2222</v>
      </c>
      <c r="D784" s="98" t="s">
        <v>2223</v>
      </c>
      <c r="E784" s="98" t="s">
        <v>1065</v>
      </c>
      <c r="F784" s="98" t="s">
        <v>1066</v>
      </c>
      <c r="G784" s="98" t="s">
        <v>1887</v>
      </c>
      <c r="H784" s="98" t="s">
        <v>17</v>
      </c>
      <c r="I784" s="98" t="s">
        <v>2169</v>
      </c>
      <c r="J784" s="98" t="s">
        <v>2170</v>
      </c>
      <c r="K784" s="98" t="s">
        <v>545</v>
      </c>
      <c r="L784" s="99" t="str">
        <f t="shared" si="12"/>
        <v>CAS</v>
      </c>
    </row>
    <row r="785" spans="1:12" x14ac:dyDescent="0.25">
      <c r="A785" s="101">
        <v>250150</v>
      </c>
      <c r="B785" s="98" t="s">
        <v>2170</v>
      </c>
      <c r="C785" s="98" t="s">
        <v>2224</v>
      </c>
      <c r="D785" s="98" t="s">
        <v>2225</v>
      </c>
      <c r="E785" s="98" t="s">
        <v>1065</v>
      </c>
      <c r="F785" s="98" t="s">
        <v>1066</v>
      </c>
      <c r="G785" s="98" t="s">
        <v>1887</v>
      </c>
      <c r="H785" s="98" t="s">
        <v>17</v>
      </c>
      <c r="I785" s="98" t="s">
        <v>2169</v>
      </c>
      <c r="J785" s="98" t="s">
        <v>2170</v>
      </c>
      <c r="K785" s="98" t="s">
        <v>545</v>
      </c>
      <c r="L785" s="99" t="str">
        <f t="shared" si="12"/>
        <v>CAS</v>
      </c>
    </row>
    <row r="786" spans="1:12" x14ac:dyDescent="0.25">
      <c r="A786" s="101">
        <v>250150</v>
      </c>
      <c r="B786" s="98" t="s">
        <v>2170</v>
      </c>
      <c r="C786" s="98" t="s">
        <v>2226</v>
      </c>
      <c r="D786" s="98" t="s">
        <v>2227</v>
      </c>
      <c r="E786" s="98" t="s">
        <v>1065</v>
      </c>
      <c r="F786" s="98" t="s">
        <v>1066</v>
      </c>
      <c r="G786" s="98" t="s">
        <v>1887</v>
      </c>
      <c r="H786" s="98" t="s">
        <v>17</v>
      </c>
      <c r="I786" s="98" t="s">
        <v>2169</v>
      </c>
      <c r="J786" s="98" t="s">
        <v>2170</v>
      </c>
      <c r="K786" s="98" t="s">
        <v>545</v>
      </c>
      <c r="L786" s="99" t="str">
        <f t="shared" si="12"/>
        <v>CAS</v>
      </c>
    </row>
    <row r="787" spans="1:12" x14ac:dyDescent="0.25">
      <c r="A787" s="101">
        <v>250150</v>
      </c>
      <c r="B787" s="98" t="s">
        <v>2170</v>
      </c>
      <c r="C787" s="98" t="s">
        <v>2228</v>
      </c>
      <c r="D787" s="98" t="s">
        <v>2229</v>
      </c>
      <c r="E787" s="98" t="s">
        <v>1065</v>
      </c>
      <c r="F787" s="98" t="s">
        <v>1066</v>
      </c>
      <c r="G787" s="98" t="s">
        <v>1887</v>
      </c>
      <c r="H787" s="98" t="s">
        <v>17</v>
      </c>
      <c r="I787" s="98" t="s">
        <v>2169</v>
      </c>
      <c r="J787" s="98" t="s">
        <v>2170</v>
      </c>
      <c r="K787" s="98" t="s">
        <v>545</v>
      </c>
      <c r="L787" s="99" t="str">
        <f t="shared" si="12"/>
        <v>CAS</v>
      </c>
    </row>
    <row r="788" spans="1:12" x14ac:dyDescent="0.25">
      <c r="A788" s="101">
        <v>250150</v>
      </c>
      <c r="B788" s="98" t="s">
        <v>2170</v>
      </c>
      <c r="C788" s="98" t="s">
        <v>2230</v>
      </c>
      <c r="D788" s="98" t="s">
        <v>2231</v>
      </c>
      <c r="E788" s="98" t="s">
        <v>1065</v>
      </c>
      <c r="F788" s="98" t="s">
        <v>1066</v>
      </c>
      <c r="G788" s="98" t="s">
        <v>1887</v>
      </c>
      <c r="H788" s="98" t="s">
        <v>17</v>
      </c>
      <c r="I788" s="98" t="s">
        <v>2169</v>
      </c>
      <c r="J788" s="98" t="s">
        <v>2170</v>
      </c>
      <c r="K788" s="98" t="s">
        <v>545</v>
      </c>
      <c r="L788" s="99" t="str">
        <f t="shared" si="12"/>
        <v>CAS</v>
      </c>
    </row>
    <row r="789" spans="1:12" x14ac:dyDescent="0.25">
      <c r="A789" s="101">
        <v>250150</v>
      </c>
      <c r="B789" s="98" t="s">
        <v>2170</v>
      </c>
      <c r="C789" s="98" t="s">
        <v>2232</v>
      </c>
      <c r="D789" s="98" t="s">
        <v>2233</v>
      </c>
      <c r="E789" s="98" t="s">
        <v>1065</v>
      </c>
      <c r="F789" s="98" t="s">
        <v>1066</v>
      </c>
      <c r="G789" s="98" t="s">
        <v>1887</v>
      </c>
      <c r="H789" s="98" t="s">
        <v>17</v>
      </c>
      <c r="I789" s="98" t="s">
        <v>2169</v>
      </c>
      <c r="J789" s="98" t="s">
        <v>2170</v>
      </c>
      <c r="K789" s="98" t="s">
        <v>884</v>
      </c>
      <c r="L789" s="99" t="str">
        <f t="shared" si="12"/>
        <v>CAS</v>
      </c>
    </row>
    <row r="790" spans="1:12" x14ac:dyDescent="0.25">
      <c r="A790" s="101">
        <v>250150</v>
      </c>
      <c r="B790" s="98" t="s">
        <v>2170</v>
      </c>
      <c r="C790" s="98" t="s">
        <v>2234</v>
      </c>
      <c r="D790" s="98" t="s">
        <v>2235</v>
      </c>
      <c r="E790" s="98" t="s">
        <v>1065</v>
      </c>
      <c r="F790" s="98" t="s">
        <v>1066</v>
      </c>
      <c r="G790" s="98" t="s">
        <v>1887</v>
      </c>
      <c r="H790" s="98" t="s">
        <v>17</v>
      </c>
      <c r="I790" s="98" t="s">
        <v>2169</v>
      </c>
      <c r="J790" s="98" t="s">
        <v>2170</v>
      </c>
      <c r="K790" s="98" t="s">
        <v>884</v>
      </c>
      <c r="L790" s="99" t="str">
        <f t="shared" si="12"/>
        <v>CAS</v>
      </c>
    </row>
    <row r="791" spans="1:12" x14ac:dyDescent="0.25">
      <c r="A791" s="101">
        <v>250150</v>
      </c>
      <c r="B791" s="98" t="s">
        <v>2170</v>
      </c>
      <c r="C791" s="98" t="s">
        <v>2236</v>
      </c>
      <c r="D791" s="98" t="s">
        <v>2237</v>
      </c>
      <c r="E791" s="98" t="s">
        <v>1065</v>
      </c>
      <c r="F791" s="98" t="s">
        <v>1066</v>
      </c>
      <c r="G791" s="98" t="s">
        <v>1887</v>
      </c>
      <c r="H791" s="98" t="s">
        <v>17</v>
      </c>
      <c r="I791" s="98" t="s">
        <v>2169</v>
      </c>
      <c r="J791" s="98" t="s">
        <v>2170</v>
      </c>
      <c r="K791" s="98" t="s">
        <v>884</v>
      </c>
      <c r="L791" s="99" t="str">
        <f t="shared" si="12"/>
        <v>CAS</v>
      </c>
    </row>
    <row r="792" spans="1:12" x14ac:dyDescent="0.25">
      <c r="A792" s="101">
        <v>250150</v>
      </c>
      <c r="B792" s="98" t="s">
        <v>2170</v>
      </c>
      <c r="C792" s="98" t="s">
        <v>2238</v>
      </c>
      <c r="D792" s="98" t="s">
        <v>2239</v>
      </c>
      <c r="E792" s="98" t="s">
        <v>1065</v>
      </c>
      <c r="F792" s="98" t="s">
        <v>1066</v>
      </c>
      <c r="G792" s="98" t="s">
        <v>1887</v>
      </c>
      <c r="H792" s="98" t="s">
        <v>17</v>
      </c>
      <c r="I792" s="98" t="s">
        <v>2169</v>
      </c>
      <c r="J792" s="98" t="s">
        <v>2170</v>
      </c>
      <c r="K792" s="98" t="s">
        <v>884</v>
      </c>
      <c r="L792" s="99" t="str">
        <f t="shared" si="12"/>
        <v>CAS</v>
      </c>
    </row>
    <row r="793" spans="1:12" x14ac:dyDescent="0.25">
      <c r="A793" s="101">
        <v>250150</v>
      </c>
      <c r="B793" s="98" t="s">
        <v>2170</v>
      </c>
      <c r="C793" s="98" t="s">
        <v>2240</v>
      </c>
      <c r="D793" s="98" t="s">
        <v>2241</v>
      </c>
      <c r="E793" s="98" t="s">
        <v>1065</v>
      </c>
      <c r="F793" s="98" t="s">
        <v>1066</v>
      </c>
      <c r="G793" s="98" t="s">
        <v>1887</v>
      </c>
      <c r="H793" s="98" t="s">
        <v>17</v>
      </c>
      <c r="I793" s="98" t="s">
        <v>2169</v>
      </c>
      <c r="J793" s="98" t="s">
        <v>2170</v>
      </c>
      <c r="K793" s="98" t="s">
        <v>604</v>
      </c>
      <c r="L793" s="99" t="str">
        <f t="shared" si="12"/>
        <v>CAS</v>
      </c>
    </row>
    <row r="794" spans="1:12" x14ac:dyDescent="0.25">
      <c r="A794" s="101">
        <v>250150</v>
      </c>
      <c r="B794" s="98" t="s">
        <v>2170</v>
      </c>
      <c r="C794" s="98" t="s">
        <v>2242</v>
      </c>
      <c r="D794" s="98" t="s">
        <v>2243</v>
      </c>
      <c r="E794" s="98" t="s">
        <v>1065</v>
      </c>
      <c r="F794" s="98" t="s">
        <v>1066</v>
      </c>
      <c r="G794" s="98" t="s">
        <v>1887</v>
      </c>
      <c r="H794" s="98" t="s">
        <v>17</v>
      </c>
      <c r="I794" s="98" t="s">
        <v>2169</v>
      </c>
      <c r="J794" s="98" t="s">
        <v>2170</v>
      </c>
      <c r="K794" s="98" t="s">
        <v>1156</v>
      </c>
      <c r="L794" s="99" t="str">
        <f t="shared" si="12"/>
        <v>CAS</v>
      </c>
    </row>
    <row r="795" spans="1:12" x14ac:dyDescent="0.25">
      <c r="A795" s="101">
        <v>250150</v>
      </c>
      <c r="B795" s="98" t="s">
        <v>2170</v>
      </c>
      <c r="C795" s="98" t="s">
        <v>2244</v>
      </c>
      <c r="D795" s="98" t="s">
        <v>2245</v>
      </c>
      <c r="E795" s="98" t="s">
        <v>1065</v>
      </c>
      <c r="F795" s="98" t="s">
        <v>1066</v>
      </c>
      <c r="G795" s="98" t="s">
        <v>1887</v>
      </c>
      <c r="H795" s="98" t="s">
        <v>17</v>
      </c>
      <c r="I795" s="98" t="s">
        <v>2169</v>
      </c>
      <c r="J795" s="98" t="s">
        <v>2170</v>
      </c>
      <c r="K795" s="98" t="s">
        <v>1156</v>
      </c>
      <c r="L795" s="99" t="str">
        <f t="shared" si="12"/>
        <v>CAS</v>
      </c>
    </row>
    <row r="796" spans="1:12" x14ac:dyDescent="0.25">
      <c r="A796" s="101">
        <v>250150</v>
      </c>
      <c r="B796" s="98" t="s">
        <v>2170</v>
      </c>
      <c r="C796" s="98" t="s">
        <v>2246</v>
      </c>
      <c r="D796" s="98" t="s">
        <v>2247</v>
      </c>
      <c r="E796" s="98" t="s">
        <v>1065</v>
      </c>
      <c r="F796" s="98" t="s">
        <v>1066</v>
      </c>
      <c r="G796" s="98" t="s">
        <v>1887</v>
      </c>
      <c r="H796" s="98" t="s">
        <v>17</v>
      </c>
      <c r="I796" s="98" t="s">
        <v>2169</v>
      </c>
      <c r="J796" s="98" t="s">
        <v>2170</v>
      </c>
      <c r="K796" s="98" t="s">
        <v>1156</v>
      </c>
      <c r="L796" s="99" t="str">
        <f t="shared" si="12"/>
        <v>CAS</v>
      </c>
    </row>
    <row r="797" spans="1:12" x14ac:dyDescent="0.25">
      <c r="A797" s="101">
        <v>250150</v>
      </c>
      <c r="B797" s="98" t="s">
        <v>2170</v>
      </c>
      <c r="C797" s="98" t="s">
        <v>2248</v>
      </c>
      <c r="D797" s="98" t="s">
        <v>2249</v>
      </c>
      <c r="E797" s="98" t="s">
        <v>1065</v>
      </c>
      <c r="F797" s="98" t="s">
        <v>1066</v>
      </c>
      <c r="G797" s="98" t="s">
        <v>1887</v>
      </c>
      <c r="H797" s="98" t="s">
        <v>17</v>
      </c>
      <c r="I797" s="98" t="s">
        <v>2169</v>
      </c>
      <c r="J797" s="98" t="s">
        <v>2170</v>
      </c>
      <c r="K797" s="98" t="s">
        <v>1156</v>
      </c>
      <c r="L797" s="99" t="str">
        <f t="shared" si="12"/>
        <v>CAS</v>
      </c>
    </row>
    <row r="798" spans="1:12" x14ac:dyDescent="0.25">
      <c r="A798" s="101">
        <v>250150</v>
      </c>
      <c r="B798" s="98" t="s">
        <v>2170</v>
      </c>
      <c r="C798" s="98" t="s">
        <v>2250</v>
      </c>
      <c r="D798" s="98" t="s">
        <v>2251</v>
      </c>
      <c r="E798" s="98" t="s">
        <v>1065</v>
      </c>
      <c r="F798" s="98" t="s">
        <v>1066</v>
      </c>
      <c r="G798" s="98" t="s">
        <v>1887</v>
      </c>
      <c r="H798" s="98" t="s">
        <v>17</v>
      </c>
      <c r="I798" s="98" t="s">
        <v>2169</v>
      </c>
      <c r="J798" s="98" t="s">
        <v>2170</v>
      </c>
      <c r="K798" s="98" t="s">
        <v>1156</v>
      </c>
      <c r="L798" s="99" t="str">
        <f t="shared" si="12"/>
        <v>CAS</v>
      </c>
    </row>
    <row r="799" spans="1:12" x14ac:dyDescent="0.25">
      <c r="A799" s="101">
        <v>250150</v>
      </c>
      <c r="B799" s="98" t="s">
        <v>2170</v>
      </c>
      <c r="C799" s="98" t="s">
        <v>2252</v>
      </c>
      <c r="D799" s="98" t="s">
        <v>2253</v>
      </c>
      <c r="E799" s="98" t="s">
        <v>1065</v>
      </c>
      <c r="F799" s="98" t="s">
        <v>1066</v>
      </c>
      <c r="G799" s="98" t="s">
        <v>1887</v>
      </c>
      <c r="H799" s="98" t="s">
        <v>17</v>
      </c>
      <c r="I799" s="98" t="s">
        <v>2169</v>
      </c>
      <c r="J799" s="98" t="s">
        <v>2170</v>
      </c>
      <c r="K799" s="98" t="s">
        <v>1156</v>
      </c>
      <c r="L799" s="99" t="str">
        <f t="shared" si="12"/>
        <v>CAS</v>
      </c>
    </row>
    <row r="800" spans="1:12" x14ac:dyDescent="0.25">
      <c r="A800" s="101">
        <v>250150</v>
      </c>
      <c r="B800" s="98" t="s">
        <v>2170</v>
      </c>
      <c r="C800" s="98" t="s">
        <v>2254</v>
      </c>
      <c r="D800" s="98" t="s">
        <v>2255</v>
      </c>
      <c r="E800" s="98" t="s">
        <v>1065</v>
      </c>
      <c r="F800" s="98" t="s">
        <v>1066</v>
      </c>
      <c r="G800" s="98" t="s">
        <v>1887</v>
      </c>
      <c r="H800" s="98" t="s">
        <v>17</v>
      </c>
      <c r="I800" s="98" t="s">
        <v>2169</v>
      </c>
      <c r="J800" s="98" t="s">
        <v>2170</v>
      </c>
      <c r="K800" s="98" t="s">
        <v>1156</v>
      </c>
      <c r="L800" s="99" t="str">
        <f t="shared" si="12"/>
        <v>CAS</v>
      </c>
    </row>
    <row r="801" spans="1:12" x14ac:dyDescent="0.25">
      <c r="A801" s="101">
        <v>250150</v>
      </c>
      <c r="B801" s="98" t="s">
        <v>2170</v>
      </c>
      <c r="C801" s="98" t="s">
        <v>2256</v>
      </c>
      <c r="D801" s="98" t="s">
        <v>2257</v>
      </c>
      <c r="E801" s="98" t="s">
        <v>1065</v>
      </c>
      <c r="F801" s="98" t="s">
        <v>1066</v>
      </c>
      <c r="G801" s="98" t="s">
        <v>1887</v>
      </c>
      <c r="H801" s="98" t="s">
        <v>17</v>
      </c>
      <c r="I801" s="98" t="s">
        <v>2169</v>
      </c>
      <c r="J801" s="98" t="s">
        <v>2170</v>
      </c>
      <c r="K801" s="98" t="s">
        <v>1156</v>
      </c>
      <c r="L801" s="99" t="str">
        <f t="shared" si="12"/>
        <v>CAS</v>
      </c>
    </row>
    <row r="802" spans="1:12" x14ac:dyDescent="0.25">
      <c r="A802" s="101">
        <v>250150</v>
      </c>
      <c r="B802" s="98" t="s">
        <v>2170</v>
      </c>
      <c r="C802" s="98" t="s">
        <v>2258</v>
      </c>
      <c r="D802" s="98" t="s">
        <v>2259</v>
      </c>
      <c r="E802" s="98" t="s">
        <v>1065</v>
      </c>
      <c r="F802" s="98" t="s">
        <v>1066</v>
      </c>
      <c r="G802" s="98" t="s">
        <v>1887</v>
      </c>
      <c r="H802" s="98" t="s">
        <v>17</v>
      </c>
      <c r="I802" s="98" t="s">
        <v>2169</v>
      </c>
      <c r="J802" s="98" t="s">
        <v>2170</v>
      </c>
      <c r="K802" s="98" t="s">
        <v>1156</v>
      </c>
      <c r="L802" s="99" t="str">
        <f t="shared" si="12"/>
        <v>CAS</v>
      </c>
    </row>
    <row r="803" spans="1:12" x14ac:dyDescent="0.25">
      <c r="A803" s="101">
        <v>250150</v>
      </c>
      <c r="B803" s="98" t="s">
        <v>2170</v>
      </c>
      <c r="C803" s="98" t="s">
        <v>2260</v>
      </c>
      <c r="D803" s="98" t="s">
        <v>2261</v>
      </c>
      <c r="E803" s="98" t="s">
        <v>1065</v>
      </c>
      <c r="F803" s="98" t="s">
        <v>1066</v>
      </c>
      <c r="G803" s="98" t="s">
        <v>1887</v>
      </c>
      <c r="H803" s="98" t="s">
        <v>17</v>
      </c>
      <c r="I803" s="98" t="s">
        <v>2169</v>
      </c>
      <c r="J803" s="98" t="s">
        <v>2170</v>
      </c>
      <c r="K803" s="98" t="s">
        <v>538</v>
      </c>
      <c r="L803" s="99" t="str">
        <f t="shared" si="12"/>
        <v>CAS</v>
      </c>
    </row>
    <row r="804" spans="1:12" x14ac:dyDescent="0.25">
      <c r="A804" s="101">
        <v>250200</v>
      </c>
      <c r="B804" s="98" t="s">
        <v>2263</v>
      </c>
      <c r="C804" s="98" t="s">
        <v>2264</v>
      </c>
      <c r="D804" s="98" t="s">
        <v>2263</v>
      </c>
      <c r="E804" s="98" t="s">
        <v>1065</v>
      </c>
      <c r="F804" s="98" t="s">
        <v>1066</v>
      </c>
      <c r="G804" s="98" t="s">
        <v>1887</v>
      </c>
      <c r="H804" s="98" t="s">
        <v>17</v>
      </c>
      <c r="I804" s="98" t="s">
        <v>2262</v>
      </c>
      <c r="J804" s="98" t="s">
        <v>2263</v>
      </c>
      <c r="K804" s="98" t="s">
        <v>557</v>
      </c>
      <c r="L804" s="99" t="str">
        <f t="shared" si="12"/>
        <v>CAS</v>
      </c>
    </row>
    <row r="805" spans="1:12" x14ac:dyDescent="0.25">
      <c r="A805" s="101">
        <v>250200</v>
      </c>
      <c r="B805" s="98" t="s">
        <v>2263</v>
      </c>
      <c r="C805" s="98" t="s">
        <v>2265</v>
      </c>
      <c r="D805" s="98" t="s">
        <v>2266</v>
      </c>
      <c r="E805" s="98" t="s">
        <v>1065</v>
      </c>
      <c r="F805" s="98" t="s">
        <v>1066</v>
      </c>
      <c r="G805" s="98" t="s">
        <v>1887</v>
      </c>
      <c r="H805" s="98" t="s">
        <v>17</v>
      </c>
      <c r="I805" s="98" t="s">
        <v>2262</v>
      </c>
      <c r="J805" s="98" t="s">
        <v>2263</v>
      </c>
      <c r="K805" s="98" t="s">
        <v>1079</v>
      </c>
      <c r="L805" s="99" t="str">
        <f t="shared" si="12"/>
        <v>CAS</v>
      </c>
    </row>
    <row r="806" spans="1:12" x14ac:dyDescent="0.25">
      <c r="A806" s="101">
        <v>250200</v>
      </c>
      <c r="B806" s="98" t="s">
        <v>2263</v>
      </c>
      <c r="C806" s="98" t="s">
        <v>2267</v>
      </c>
      <c r="D806" s="98" t="s">
        <v>2268</v>
      </c>
      <c r="E806" s="98" t="s">
        <v>1065</v>
      </c>
      <c r="F806" s="98" t="s">
        <v>1066</v>
      </c>
      <c r="G806" s="98" t="s">
        <v>1887</v>
      </c>
      <c r="H806" s="98" t="s">
        <v>17</v>
      </c>
      <c r="I806" s="98" t="s">
        <v>2262</v>
      </c>
      <c r="J806" s="98" t="s">
        <v>2263</v>
      </c>
      <c r="K806" s="98" t="s">
        <v>557</v>
      </c>
      <c r="L806" s="99" t="str">
        <f t="shared" si="12"/>
        <v>CAS</v>
      </c>
    </row>
    <row r="807" spans="1:12" x14ac:dyDescent="0.25">
      <c r="A807" s="101">
        <v>250200</v>
      </c>
      <c r="B807" s="98" t="s">
        <v>2263</v>
      </c>
      <c r="C807" s="98" t="s">
        <v>2269</v>
      </c>
      <c r="D807" s="98" t="s">
        <v>2270</v>
      </c>
      <c r="E807" s="98" t="s">
        <v>1065</v>
      </c>
      <c r="F807" s="98" t="s">
        <v>1066</v>
      </c>
      <c r="G807" s="98" t="s">
        <v>1887</v>
      </c>
      <c r="H807" s="98" t="s">
        <v>17</v>
      </c>
      <c r="I807" s="98" t="s">
        <v>2262</v>
      </c>
      <c r="J807" s="98" t="s">
        <v>2263</v>
      </c>
      <c r="K807" s="98" t="s">
        <v>545</v>
      </c>
      <c r="L807" s="99" t="str">
        <f t="shared" si="12"/>
        <v>CAS</v>
      </c>
    </row>
    <row r="808" spans="1:12" x14ac:dyDescent="0.25">
      <c r="A808" s="101">
        <v>250200</v>
      </c>
      <c r="B808" s="98" t="s">
        <v>2263</v>
      </c>
      <c r="C808" s="98" t="s">
        <v>2271</v>
      </c>
      <c r="D808" s="98" t="s">
        <v>2272</v>
      </c>
      <c r="E808" s="98" t="s">
        <v>1065</v>
      </c>
      <c r="F808" s="98" t="s">
        <v>1066</v>
      </c>
      <c r="G808" s="98" t="s">
        <v>1887</v>
      </c>
      <c r="H808" s="98" t="s">
        <v>17</v>
      </c>
      <c r="I808" s="98" t="s">
        <v>2262</v>
      </c>
      <c r="J808" s="98" t="s">
        <v>2263</v>
      </c>
      <c r="K808" s="98" t="s">
        <v>545</v>
      </c>
      <c r="L808" s="99" t="str">
        <f t="shared" si="12"/>
        <v>CAS</v>
      </c>
    </row>
    <row r="809" spans="1:12" x14ac:dyDescent="0.25">
      <c r="A809" s="101">
        <v>250200</v>
      </c>
      <c r="B809" s="98" t="s">
        <v>2263</v>
      </c>
      <c r="C809" s="98" t="s">
        <v>2273</v>
      </c>
      <c r="D809" s="98" t="s">
        <v>2274</v>
      </c>
      <c r="E809" s="98" t="s">
        <v>1065</v>
      </c>
      <c r="F809" s="98" t="s">
        <v>1066</v>
      </c>
      <c r="G809" s="98" t="s">
        <v>1887</v>
      </c>
      <c r="H809" s="98" t="s">
        <v>17</v>
      </c>
      <c r="I809" s="98" t="s">
        <v>2262</v>
      </c>
      <c r="J809" s="98" t="s">
        <v>2263</v>
      </c>
      <c r="K809" s="98" t="s">
        <v>545</v>
      </c>
      <c r="L809" s="99" t="str">
        <f t="shared" si="12"/>
        <v>CAS</v>
      </c>
    </row>
    <row r="810" spans="1:12" x14ac:dyDescent="0.25">
      <c r="A810" s="101">
        <v>250200</v>
      </c>
      <c r="B810" s="98" t="s">
        <v>2263</v>
      </c>
      <c r="C810" s="98" t="s">
        <v>2275</v>
      </c>
      <c r="D810" s="98" t="s">
        <v>2276</v>
      </c>
      <c r="E810" s="98" t="s">
        <v>1065</v>
      </c>
      <c r="F810" s="98" t="s">
        <v>1066</v>
      </c>
      <c r="G810" s="98" t="s">
        <v>1887</v>
      </c>
      <c r="H810" s="98" t="s">
        <v>17</v>
      </c>
      <c r="I810" s="98" t="s">
        <v>2262</v>
      </c>
      <c r="J810" s="98" t="s">
        <v>2263</v>
      </c>
      <c r="K810" s="98" t="s">
        <v>545</v>
      </c>
      <c r="L810" s="99" t="str">
        <f t="shared" si="12"/>
        <v>CAS</v>
      </c>
    </row>
    <row r="811" spans="1:12" x14ac:dyDescent="0.25">
      <c r="A811" s="101">
        <v>250200</v>
      </c>
      <c r="B811" s="98" t="s">
        <v>2263</v>
      </c>
      <c r="C811" s="98" t="s">
        <v>2277</v>
      </c>
      <c r="D811" s="98" t="s">
        <v>2278</v>
      </c>
      <c r="E811" s="98" t="s">
        <v>1065</v>
      </c>
      <c r="F811" s="98" t="s">
        <v>1066</v>
      </c>
      <c r="G811" s="98" t="s">
        <v>1887</v>
      </c>
      <c r="H811" s="98" t="s">
        <v>17</v>
      </c>
      <c r="I811" s="98" t="s">
        <v>2262</v>
      </c>
      <c r="J811" s="98" t="s">
        <v>2263</v>
      </c>
      <c r="K811" s="98" t="s">
        <v>545</v>
      </c>
      <c r="L811" s="99" t="str">
        <f t="shared" si="12"/>
        <v>CAS</v>
      </c>
    </row>
    <row r="812" spans="1:12" x14ac:dyDescent="0.25">
      <c r="A812" s="101">
        <v>250200</v>
      </c>
      <c r="B812" s="98" t="s">
        <v>2263</v>
      </c>
      <c r="C812" s="98" t="s">
        <v>2279</v>
      </c>
      <c r="D812" s="98" t="s">
        <v>2280</v>
      </c>
      <c r="E812" s="98" t="s">
        <v>1065</v>
      </c>
      <c r="F812" s="98" t="s">
        <v>1066</v>
      </c>
      <c r="G812" s="98" t="s">
        <v>1887</v>
      </c>
      <c r="H812" s="98" t="s">
        <v>17</v>
      </c>
      <c r="I812" s="98" t="s">
        <v>2262</v>
      </c>
      <c r="J812" s="98" t="s">
        <v>2263</v>
      </c>
      <c r="K812" s="98" t="s">
        <v>545</v>
      </c>
      <c r="L812" s="99" t="str">
        <f t="shared" si="12"/>
        <v>CAS</v>
      </c>
    </row>
    <row r="813" spans="1:12" x14ac:dyDescent="0.25">
      <c r="A813" s="101">
        <v>250200</v>
      </c>
      <c r="B813" s="98" t="s">
        <v>2263</v>
      </c>
      <c r="C813" s="98" t="s">
        <v>2281</v>
      </c>
      <c r="D813" s="98" t="s">
        <v>2282</v>
      </c>
      <c r="E813" s="98" t="s">
        <v>1065</v>
      </c>
      <c r="F813" s="98" t="s">
        <v>1066</v>
      </c>
      <c r="G813" s="98" t="s">
        <v>1887</v>
      </c>
      <c r="H813" s="98" t="s">
        <v>17</v>
      </c>
      <c r="I813" s="98" t="s">
        <v>2262</v>
      </c>
      <c r="J813" s="98" t="s">
        <v>2263</v>
      </c>
      <c r="K813" s="98" t="s">
        <v>545</v>
      </c>
      <c r="L813" s="99" t="str">
        <f t="shared" si="12"/>
        <v>CAS</v>
      </c>
    </row>
    <row r="814" spans="1:12" x14ac:dyDescent="0.25">
      <c r="A814" s="101">
        <v>250200</v>
      </c>
      <c r="B814" s="98" t="s">
        <v>2263</v>
      </c>
      <c r="C814" s="98" t="s">
        <v>2283</v>
      </c>
      <c r="D814" s="98" t="s">
        <v>2284</v>
      </c>
      <c r="E814" s="98" t="s">
        <v>1065</v>
      </c>
      <c r="F814" s="98" t="s">
        <v>1066</v>
      </c>
      <c r="G814" s="98" t="s">
        <v>1887</v>
      </c>
      <c r="H814" s="98" t="s">
        <v>17</v>
      </c>
      <c r="I814" s="98" t="s">
        <v>2262</v>
      </c>
      <c r="J814" s="98" t="s">
        <v>2263</v>
      </c>
      <c r="K814" s="98" t="s">
        <v>545</v>
      </c>
      <c r="L814" s="99" t="str">
        <f t="shared" si="12"/>
        <v>CAS</v>
      </c>
    </row>
    <row r="815" spans="1:12" x14ac:dyDescent="0.25">
      <c r="A815" s="101">
        <v>250200</v>
      </c>
      <c r="B815" s="98" t="s">
        <v>2263</v>
      </c>
      <c r="C815" s="98" t="s">
        <v>2285</v>
      </c>
      <c r="D815" s="98" t="s">
        <v>2286</v>
      </c>
      <c r="E815" s="98" t="s">
        <v>1065</v>
      </c>
      <c r="F815" s="98" t="s">
        <v>1066</v>
      </c>
      <c r="G815" s="98" t="s">
        <v>1887</v>
      </c>
      <c r="H815" s="98" t="s">
        <v>17</v>
      </c>
      <c r="I815" s="98" t="s">
        <v>2262</v>
      </c>
      <c r="J815" s="98" t="s">
        <v>2263</v>
      </c>
      <c r="K815" s="98" t="s">
        <v>545</v>
      </c>
      <c r="L815" s="99" t="str">
        <f t="shared" si="12"/>
        <v>CAS</v>
      </c>
    </row>
    <row r="816" spans="1:12" x14ac:dyDescent="0.25">
      <c r="A816" s="101">
        <v>250200</v>
      </c>
      <c r="B816" s="98" t="s">
        <v>2263</v>
      </c>
      <c r="C816" s="98" t="s">
        <v>2287</v>
      </c>
      <c r="D816" s="98" t="s">
        <v>2288</v>
      </c>
      <c r="E816" s="98" t="s">
        <v>1065</v>
      </c>
      <c r="F816" s="98" t="s">
        <v>1066</v>
      </c>
      <c r="G816" s="98" t="s">
        <v>1887</v>
      </c>
      <c r="H816" s="98" t="s">
        <v>17</v>
      </c>
      <c r="I816" s="98" t="s">
        <v>2262</v>
      </c>
      <c r="J816" s="98" t="s">
        <v>2263</v>
      </c>
      <c r="K816" s="98" t="s">
        <v>545</v>
      </c>
      <c r="L816" s="99" t="str">
        <f t="shared" si="12"/>
        <v>CAS</v>
      </c>
    </row>
    <row r="817" spans="1:12" x14ac:dyDescent="0.25">
      <c r="A817" s="101">
        <v>250200</v>
      </c>
      <c r="B817" s="98" t="s">
        <v>2263</v>
      </c>
      <c r="C817" s="98" t="s">
        <v>2289</v>
      </c>
      <c r="D817" s="98" t="s">
        <v>2290</v>
      </c>
      <c r="E817" s="98" t="s">
        <v>1065</v>
      </c>
      <c r="F817" s="98" t="s">
        <v>1066</v>
      </c>
      <c r="G817" s="98" t="s">
        <v>1887</v>
      </c>
      <c r="H817" s="98" t="s">
        <v>17</v>
      </c>
      <c r="I817" s="98" t="s">
        <v>2262</v>
      </c>
      <c r="J817" s="98" t="s">
        <v>2263</v>
      </c>
      <c r="K817" s="98" t="s">
        <v>545</v>
      </c>
      <c r="L817" s="99" t="str">
        <f t="shared" si="12"/>
        <v>CAS</v>
      </c>
    </row>
    <row r="818" spans="1:12" x14ac:dyDescent="0.25">
      <c r="A818" s="101">
        <v>250200</v>
      </c>
      <c r="B818" s="98" t="s">
        <v>2263</v>
      </c>
      <c r="C818" s="98" t="s">
        <v>2291</v>
      </c>
      <c r="D818" s="98" t="s">
        <v>2292</v>
      </c>
      <c r="E818" s="98" t="s">
        <v>1065</v>
      </c>
      <c r="F818" s="98" t="s">
        <v>1066</v>
      </c>
      <c r="G818" s="98" t="s">
        <v>1887</v>
      </c>
      <c r="H818" s="98" t="s">
        <v>17</v>
      </c>
      <c r="I818" s="98" t="s">
        <v>2262</v>
      </c>
      <c r="J818" s="98" t="s">
        <v>2263</v>
      </c>
      <c r="K818" s="98" t="s">
        <v>545</v>
      </c>
      <c r="L818" s="99" t="str">
        <f t="shared" si="12"/>
        <v>CAS</v>
      </c>
    </row>
    <row r="819" spans="1:12" x14ac:dyDescent="0.25">
      <c r="A819" s="101">
        <v>250200</v>
      </c>
      <c r="B819" s="98" t="s">
        <v>2263</v>
      </c>
      <c r="C819" s="98" t="s">
        <v>2293</v>
      </c>
      <c r="D819" s="98" t="s">
        <v>2294</v>
      </c>
      <c r="E819" s="98" t="s">
        <v>1065</v>
      </c>
      <c r="F819" s="98" t="s">
        <v>1066</v>
      </c>
      <c r="G819" s="98" t="s">
        <v>1887</v>
      </c>
      <c r="H819" s="98" t="s">
        <v>17</v>
      </c>
      <c r="I819" s="98" t="s">
        <v>2262</v>
      </c>
      <c r="J819" s="98" t="s">
        <v>2263</v>
      </c>
      <c r="K819" s="98" t="s">
        <v>545</v>
      </c>
      <c r="L819" s="99" t="str">
        <f t="shared" si="12"/>
        <v>CAS</v>
      </c>
    </row>
    <row r="820" spans="1:12" x14ac:dyDescent="0.25">
      <c r="A820" s="101">
        <v>250200</v>
      </c>
      <c r="B820" s="98" t="s">
        <v>2263</v>
      </c>
      <c r="C820" s="98" t="s">
        <v>2295</v>
      </c>
      <c r="D820" s="98" t="s">
        <v>2296</v>
      </c>
      <c r="E820" s="98" t="s">
        <v>1065</v>
      </c>
      <c r="F820" s="98" t="s">
        <v>1066</v>
      </c>
      <c r="G820" s="98" t="s">
        <v>1887</v>
      </c>
      <c r="H820" s="98" t="s">
        <v>17</v>
      </c>
      <c r="I820" s="98" t="s">
        <v>2262</v>
      </c>
      <c r="J820" s="98" t="s">
        <v>2263</v>
      </c>
      <c r="K820" s="98" t="s">
        <v>545</v>
      </c>
      <c r="L820" s="99" t="str">
        <f t="shared" si="12"/>
        <v>CAS</v>
      </c>
    </row>
    <row r="821" spans="1:12" x14ac:dyDescent="0.25">
      <c r="A821" s="101">
        <v>250200</v>
      </c>
      <c r="B821" s="98" t="s">
        <v>2263</v>
      </c>
      <c r="C821" s="98" t="s">
        <v>2297</v>
      </c>
      <c r="D821" s="98" t="s">
        <v>2298</v>
      </c>
      <c r="E821" s="98" t="s">
        <v>1065</v>
      </c>
      <c r="F821" s="98" t="s">
        <v>1066</v>
      </c>
      <c r="G821" s="98" t="s">
        <v>1887</v>
      </c>
      <c r="H821" s="98" t="s">
        <v>17</v>
      </c>
      <c r="I821" s="98" t="s">
        <v>2262</v>
      </c>
      <c r="J821" s="98" t="s">
        <v>2263</v>
      </c>
      <c r="K821" s="98" t="s">
        <v>545</v>
      </c>
      <c r="L821" s="99" t="str">
        <f t="shared" si="12"/>
        <v>CAS</v>
      </c>
    </row>
    <row r="822" spans="1:12" x14ac:dyDescent="0.25">
      <c r="A822" s="101">
        <v>250200</v>
      </c>
      <c r="B822" s="98" t="s">
        <v>2263</v>
      </c>
      <c r="C822" s="98" t="s">
        <v>2299</v>
      </c>
      <c r="D822" s="98" t="s">
        <v>2300</v>
      </c>
      <c r="E822" s="98" t="s">
        <v>1065</v>
      </c>
      <c r="F822" s="98" t="s">
        <v>1066</v>
      </c>
      <c r="G822" s="98" t="s">
        <v>1887</v>
      </c>
      <c r="H822" s="98" t="s">
        <v>17</v>
      </c>
      <c r="I822" s="98" t="s">
        <v>2262</v>
      </c>
      <c r="J822" s="98" t="s">
        <v>2263</v>
      </c>
      <c r="K822" s="98" t="s">
        <v>545</v>
      </c>
      <c r="L822" s="99" t="str">
        <f t="shared" si="12"/>
        <v>CAS</v>
      </c>
    </row>
    <row r="823" spans="1:12" x14ac:dyDescent="0.25">
      <c r="A823" s="101">
        <v>250200</v>
      </c>
      <c r="B823" s="98" t="s">
        <v>2263</v>
      </c>
      <c r="C823" s="98" t="s">
        <v>2301</v>
      </c>
      <c r="D823" s="98" t="s">
        <v>2302</v>
      </c>
      <c r="E823" s="98" t="s">
        <v>1065</v>
      </c>
      <c r="F823" s="98" t="s">
        <v>1066</v>
      </c>
      <c r="G823" s="98" t="s">
        <v>1887</v>
      </c>
      <c r="H823" s="98" t="s">
        <v>17</v>
      </c>
      <c r="I823" s="98" t="s">
        <v>2262</v>
      </c>
      <c r="J823" s="98" t="s">
        <v>2263</v>
      </c>
      <c r="K823" s="98" t="s">
        <v>604</v>
      </c>
      <c r="L823" s="99" t="str">
        <f t="shared" si="12"/>
        <v>CAS</v>
      </c>
    </row>
    <row r="824" spans="1:12" x14ac:dyDescent="0.25">
      <c r="A824" s="101">
        <v>250200</v>
      </c>
      <c r="B824" s="98" t="s">
        <v>2263</v>
      </c>
      <c r="C824" s="98" t="s">
        <v>2303</v>
      </c>
      <c r="D824" s="98" t="s">
        <v>2304</v>
      </c>
      <c r="E824" s="98" t="s">
        <v>1065</v>
      </c>
      <c r="F824" s="98" t="s">
        <v>1066</v>
      </c>
      <c r="G824" s="98" t="s">
        <v>1887</v>
      </c>
      <c r="H824" s="98" t="s">
        <v>17</v>
      </c>
      <c r="I824" s="98" t="s">
        <v>2262</v>
      </c>
      <c r="J824" s="98" t="s">
        <v>2263</v>
      </c>
      <c r="K824" s="98" t="s">
        <v>545</v>
      </c>
      <c r="L824" s="99" t="str">
        <f t="shared" si="12"/>
        <v>CAS</v>
      </c>
    </row>
    <row r="825" spans="1:12" x14ac:dyDescent="0.25">
      <c r="A825" s="101">
        <v>250200</v>
      </c>
      <c r="B825" s="98" t="s">
        <v>2263</v>
      </c>
      <c r="C825" s="98" t="s">
        <v>2305</v>
      </c>
      <c r="D825" s="98" t="s">
        <v>2306</v>
      </c>
      <c r="E825" s="98" t="s">
        <v>1065</v>
      </c>
      <c r="F825" s="98" t="s">
        <v>1066</v>
      </c>
      <c r="G825" s="98" t="s">
        <v>1887</v>
      </c>
      <c r="H825" s="98" t="s">
        <v>17</v>
      </c>
      <c r="I825" s="98" t="s">
        <v>2262</v>
      </c>
      <c r="J825" s="98" t="s">
        <v>2263</v>
      </c>
      <c r="K825" s="98" t="s">
        <v>538</v>
      </c>
      <c r="L825" s="99" t="str">
        <f t="shared" si="12"/>
        <v>CAS</v>
      </c>
    </row>
    <row r="826" spans="1:12" x14ac:dyDescent="0.25">
      <c r="A826" s="101">
        <v>250250</v>
      </c>
      <c r="B826" s="98" t="s">
        <v>2308</v>
      </c>
      <c r="C826" s="98" t="s">
        <v>2309</v>
      </c>
      <c r="D826" s="98" t="s">
        <v>2308</v>
      </c>
      <c r="E826" s="98" t="s">
        <v>1065</v>
      </c>
      <c r="F826" s="98" t="s">
        <v>1066</v>
      </c>
      <c r="G826" s="98" t="s">
        <v>1887</v>
      </c>
      <c r="H826" s="98" t="s">
        <v>17</v>
      </c>
      <c r="I826" s="98" t="s">
        <v>2307</v>
      </c>
      <c r="J826" s="98" t="s">
        <v>2308</v>
      </c>
      <c r="K826" s="98" t="s">
        <v>557</v>
      </c>
      <c r="L826" s="99" t="str">
        <f t="shared" si="12"/>
        <v>CAS</v>
      </c>
    </row>
    <row r="827" spans="1:12" x14ac:dyDescent="0.25">
      <c r="A827" s="101">
        <v>250250</v>
      </c>
      <c r="B827" s="98" t="s">
        <v>2308</v>
      </c>
      <c r="C827" s="98" t="s">
        <v>2310</v>
      </c>
      <c r="D827" s="98" t="s">
        <v>2311</v>
      </c>
      <c r="E827" s="98" t="s">
        <v>1065</v>
      </c>
      <c r="F827" s="98" t="s">
        <v>1066</v>
      </c>
      <c r="G827" s="98" t="s">
        <v>1887</v>
      </c>
      <c r="H827" s="98" t="s">
        <v>17</v>
      </c>
      <c r="I827" s="98" t="s">
        <v>2307</v>
      </c>
      <c r="J827" s="98" t="s">
        <v>2308</v>
      </c>
      <c r="K827" s="98" t="s">
        <v>1079</v>
      </c>
      <c r="L827" s="99" t="str">
        <f t="shared" si="12"/>
        <v>CAS</v>
      </c>
    </row>
    <row r="828" spans="1:12" x14ac:dyDescent="0.25">
      <c r="A828" s="101">
        <v>250250</v>
      </c>
      <c r="B828" s="98" t="s">
        <v>2308</v>
      </c>
      <c r="C828" s="98" t="s">
        <v>2312</v>
      </c>
      <c r="D828" s="98" t="s">
        <v>2313</v>
      </c>
      <c r="E828" s="98" t="s">
        <v>1065</v>
      </c>
      <c r="F828" s="98" t="s">
        <v>1066</v>
      </c>
      <c r="G828" s="98" t="s">
        <v>1887</v>
      </c>
      <c r="H828" s="98" t="s">
        <v>17</v>
      </c>
      <c r="I828" s="98" t="s">
        <v>2307</v>
      </c>
      <c r="J828" s="98" t="s">
        <v>2308</v>
      </c>
      <c r="K828" s="98" t="s">
        <v>557</v>
      </c>
      <c r="L828" s="99" t="str">
        <f t="shared" si="12"/>
        <v>CAS</v>
      </c>
    </row>
    <row r="829" spans="1:12" x14ac:dyDescent="0.25">
      <c r="A829" s="101">
        <v>250250</v>
      </c>
      <c r="B829" s="98" t="s">
        <v>2308</v>
      </c>
      <c r="C829" s="98" t="s">
        <v>2314</v>
      </c>
      <c r="D829" s="98" t="s">
        <v>2315</v>
      </c>
      <c r="E829" s="98" t="s">
        <v>1065</v>
      </c>
      <c r="F829" s="98" t="s">
        <v>1066</v>
      </c>
      <c r="G829" s="98" t="s">
        <v>1887</v>
      </c>
      <c r="H829" s="98" t="s">
        <v>17</v>
      </c>
      <c r="I829" s="98" t="s">
        <v>2307</v>
      </c>
      <c r="J829" s="98" t="s">
        <v>2308</v>
      </c>
      <c r="K829" s="98" t="s">
        <v>545</v>
      </c>
      <c r="L829" s="99" t="str">
        <f t="shared" si="12"/>
        <v>CAS</v>
      </c>
    </row>
    <row r="830" spans="1:12" x14ac:dyDescent="0.25">
      <c r="A830" s="101">
        <v>250250</v>
      </c>
      <c r="B830" s="98" t="s">
        <v>2308</v>
      </c>
      <c r="C830" s="98" t="s">
        <v>2316</v>
      </c>
      <c r="D830" s="98" t="s">
        <v>2317</v>
      </c>
      <c r="E830" s="98" t="s">
        <v>1065</v>
      </c>
      <c r="F830" s="98" t="s">
        <v>1066</v>
      </c>
      <c r="G830" s="98" t="s">
        <v>1887</v>
      </c>
      <c r="H830" s="98" t="s">
        <v>17</v>
      </c>
      <c r="I830" s="98" t="s">
        <v>2307</v>
      </c>
      <c r="J830" s="98" t="s">
        <v>2308</v>
      </c>
      <c r="K830" s="98" t="s">
        <v>1156</v>
      </c>
      <c r="L830" s="99" t="str">
        <f t="shared" si="12"/>
        <v>CAS</v>
      </c>
    </row>
    <row r="831" spans="1:12" x14ac:dyDescent="0.25">
      <c r="A831" s="101">
        <v>250250</v>
      </c>
      <c r="B831" s="98" t="s">
        <v>2308</v>
      </c>
      <c r="C831" s="98" t="s">
        <v>2318</v>
      </c>
      <c r="D831" s="98" t="s">
        <v>2319</v>
      </c>
      <c r="E831" s="98" t="s">
        <v>1065</v>
      </c>
      <c r="F831" s="98" t="s">
        <v>1066</v>
      </c>
      <c r="G831" s="98" t="s">
        <v>1887</v>
      </c>
      <c r="H831" s="98" t="s">
        <v>17</v>
      </c>
      <c r="I831" s="98" t="s">
        <v>2307</v>
      </c>
      <c r="J831" s="98" t="s">
        <v>2308</v>
      </c>
      <c r="K831" s="98" t="s">
        <v>545</v>
      </c>
      <c r="L831" s="99" t="str">
        <f t="shared" si="12"/>
        <v>CAS</v>
      </c>
    </row>
    <row r="832" spans="1:12" x14ac:dyDescent="0.25">
      <c r="A832" s="101">
        <v>250250</v>
      </c>
      <c r="B832" s="98" t="s">
        <v>2308</v>
      </c>
      <c r="C832" s="98" t="s">
        <v>2320</v>
      </c>
      <c r="D832" s="98" t="s">
        <v>2321</v>
      </c>
      <c r="E832" s="98" t="s">
        <v>1065</v>
      </c>
      <c r="F832" s="98" t="s">
        <v>1066</v>
      </c>
      <c r="G832" s="98" t="s">
        <v>1887</v>
      </c>
      <c r="H832" s="98" t="s">
        <v>17</v>
      </c>
      <c r="I832" s="98" t="s">
        <v>2307</v>
      </c>
      <c r="J832" s="98" t="s">
        <v>2308</v>
      </c>
      <c r="K832" s="98" t="s">
        <v>545</v>
      </c>
      <c r="L832" s="99" t="str">
        <f t="shared" si="12"/>
        <v>CAS</v>
      </c>
    </row>
    <row r="833" spans="1:12" x14ac:dyDescent="0.25">
      <c r="A833" s="101">
        <v>250250</v>
      </c>
      <c r="B833" s="98" t="s">
        <v>2308</v>
      </c>
      <c r="C833" s="98" t="s">
        <v>2322</v>
      </c>
      <c r="D833" s="98" t="s">
        <v>2323</v>
      </c>
      <c r="E833" s="98" t="s">
        <v>1065</v>
      </c>
      <c r="F833" s="98" t="s">
        <v>1066</v>
      </c>
      <c r="G833" s="98" t="s">
        <v>1887</v>
      </c>
      <c r="H833" s="98" t="s">
        <v>17</v>
      </c>
      <c r="I833" s="98" t="s">
        <v>2307</v>
      </c>
      <c r="J833" s="98" t="s">
        <v>2308</v>
      </c>
      <c r="K833" s="98" t="s">
        <v>545</v>
      </c>
      <c r="L833" s="99" t="str">
        <f t="shared" si="12"/>
        <v>CAS</v>
      </c>
    </row>
    <row r="834" spans="1:12" x14ac:dyDescent="0.25">
      <c r="A834" s="101">
        <v>250250</v>
      </c>
      <c r="B834" s="98" t="s">
        <v>2308</v>
      </c>
      <c r="C834" s="98" t="s">
        <v>2324</v>
      </c>
      <c r="D834" s="98" t="s">
        <v>2325</v>
      </c>
      <c r="E834" s="98" t="s">
        <v>1065</v>
      </c>
      <c r="F834" s="98" t="s">
        <v>1066</v>
      </c>
      <c r="G834" s="98" t="s">
        <v>1887</v>
      </c>
      <c r="H834" s="98" t="s">
        <v>17</v>
      </c>
      <c r="I834" s="98" t="s">
        <v>2307</v>
      </c>
      <c r="J834" s="98" t="s">
        <v>2308</v>
      </c>
      <c r="K834" s="98" t="s">
        <v>545</v>
      </c>
      <c r="L834" s="99" t="str">
        <f t="shared" ref="L834:L897" si="13">VLOOKUP(H834,$N$2:$O$43,2,FALSE)</f>
        <v>CAS</v>
      </c>
    </row>
    <row r="835" spans="1:12" x14ac:dyDescent="0.25">
      <c r="A835" s="101">
        <v>250250</v>
      </c>
      <c r="B835" s="98" t="s">
        <v>2308</v>
      </c>
      <c r="C835" s="98" t="s">
        <v>2326</v>
      </c>
      <c r="D835" s="98" t="s">
        <v>2327</v>
      </c>
      <c r="E835" s="98" t="s">
        <v>1065</v>
      </c>
      <c r="F835" s="98" t="s">
        <v>1066</v>
      </c>
      <c r="G835" s="98" t="s">
        <v>1887</v>
      </c>
      <c r="H835" s="98" t="s">
        <v>17</v>
      </c>
      <c r="I835" s="98" t="s">
        <v>2307</v>
      </c>
      <c r="J835" s="98" t="s">
        <v>2308</v>
      </c>
      <c r="K835" s="98" t="s">
        <v>545</v>
      </c>
      <c r="L835" s="99" t="str">
        <f t="shared" si="13"/>
        <v>CAS</v>
      </c>
    </row>
    <row r="836" spans="1:12" x14ac:dyDescent="0.25">
      <c r="A836" s="101">
        <v>250250</v>
      </c>
      <c r="B836" s="98" t="s">
        <v>2308</v>
      </c>
      <c r="C836" s="98" t="s">
        <v>2328</v>
      </c>
      <c r="D836" s="98" t="s">
        <v>2329</v>
      </c>
      <c r="E836" s="98" t="s">
        <v>1065</v>
      </c>
      <c r="F836" s="98" t="s">
        <v>1066</v>
      </c>
      <c r="G836" s="98" t="s">
        <v>1887</v>
      </c>
      <c r="H836" s="98" t="s">
        <v>17</v>
      </c>
      <c r="I836" s="98" t="s">
        <v>2307</v>
      </c>
      <c r="J836" s="98" t="s">
        <v>2308</v>
      </c>
      <c r="K836" s="98" t="s">
        <v>884</v>
      </c>
      <c r="L836" s="99" t="str">
        <f t="shared" si="13"/>
        <v>CAS</v>
      </c>
    </row>
    <row r="837" spans="1:12" x14ac:dyDescent="0.25">
      <c r="A837" s="101">
        <v>250250</v>
      </c>
      <c r="B837" s="98" t="s">
        <v>2308</v>
      </c>
      <c r="C837" s="98" t="s">
        <v>2330</v>
      </c>
      <c r="D837" s="98" t="s">
        <v>2331</v>
      </c>
      <c r="E837" s="98" t="s">
        <v>1065</v>
      </c>
      <c r="F837" s="98" t="s">
        <v>1066</v>
      </c>
      <c r="G837" s="98" t="s">
        <v>1887</v>
      </c>
      <c r="H837" s="98" t="s">
        <v>17</v>
      </c>
      <c r="I837" s="98" t="s">
        <v>2307</v>
      </c>
      <c r="J837" s="98" t="s">
        <v>2308</v>
      </c>
      <c r="K837" s="98" t="s">
        <v>884</v>
      </c>
      <c r="L837" s="99" t="str">
        <f t="shared" si="13"/>
        <v>CAS</v>
      </c>
    </row>
    <row r="838" spans="1:12" x14ac:dyDescent="0.25">
      <c r="A838" s="101">
        <v>250250</v>
      </c>
      <c r="B838" s="98" t="s">
        <v>2308</v>
      </c>
      <c r="C838" s="98" t="s">
        <v>2332</v>
      </c>
      <c r="D838" s="98" t="s">
        <v>2333</v>
      </c>
      <c r="E838" s="98" t="s">
        <v>1065</v>
      </c>
      <c r="F838" s="98" t="s">
        <v>1066</v>
      </c>
      <c r="G838" s="98" t="s">
        <v>1887</v>
      </c>
      <c r="H838" s="98" t="s">
        <v>17</v>
      </c>
      <c r="I838" s="98" t="s">
        <v>2307</v>
      </c>
      <c r="J838" s="98" t="s">
        <v>2308</v>
      </c>
      <c r="K838" s="98" t="s">
        <v>1162</v>
      </c>
      <c r="L838" s="99" t="str">
        <f t="shared" si="13"/>
        <v>CAS</v>
      </c>
    </row>
    <row r="839" spans="1:12" x14ac:dyDescent="0.25">
      <c r="A839" s="101">
        <v>250250</v>
      </c>
      <c r="B839" s="98" t="s">
        <v>2308</v>
      </c>
      <c r="C839" s="98" t="s">
        <v>2334</v>
      </c>
      <c r="D839" s="98" t="s">
        <v>2335</v>
      </c>
      <c r="E839" s="98" t="s">
        <v>1065</v>
      </c>
      <c r="F839" s="98" t="s">
        <v>1066</v>
      </c>
      <c r="G839" s="98" t="s">
        <v>1887</v>
      </c>
      <c r="H839" s="98" t="s">
        <v>17</v>
      </c>
      <c r="I839" s="98" t="s">
        <v>2307</v>
      </c>
      <c r="J839" s="98" t="s">
        <v>2308</v>
      </c>
      <c r="K839" s="98" t="s">
        <v>604</v>
      </c>
      <c r="L839" s="99" t="str">
        <f t="shared" si="13"/>
        <v>CAS</v>
      </c>
    </row>
    <row r="840" spans="1:12" x14ac:dyDescent="0.25">
      <c r="A840" s="101">
        <v>250250</v>
      </c>
      <c r="B840" s="98" t="s">
        <v>2308</v>
      </c>
      <c r="C840" s="98" t="s">
        <v>2336</v>
      </c>
      <c r="D840" s="98" t="s">
        <v>2337</v>
      </c>
      <c r="E840" s="98" t="s">
        <v>1065</v>
      </c>
      <c r="F840" s="98" t="s">
        <v>1066</v>
      </c>
      <c r="G840" s="98" t="s">
        <v>1887</v>
      </c>
      <c r="H840" s="98" t="s">
        <v>17</v>
      </c>
      <c r="I840" s="98" t="s">
        <v>2307</v>
      </c>
      <c r="J840" s="98" t="s">
        <v>2308</v>
      </c>
      <c r="K840" s="98" t="s">
        <v>545</v>
      </c>
      <c r="L840" s="99" t="str">
        <f t="shared" si="13"/>
        <v>CAS</v>
      </c>
    </row>
    <row r="841" spans="1:12" x14ac:dyDescent="0.25">
      <c r="A841" s="101">
        <v>250250</v>
      </c>
      <c r="B841" s="98" t="s">
        <v>2308</v>
      </c>
      <c r="C841" s="98" t="s">
        <v>2338</v>
      </c>
      <c r="D841" s="98" t="s">
        <v>2339</v>
      </c>
      <c r="E841" s="98" t="s">
        <v>1065</v>
      </c>
      <c r="F841" s="98" t="s">
        <v>1066</v>
      </c>
      <c r="G841" s="98" t="s">
        <v>1887</v>
      </c>
      <c r="H841" s="98" t="s">
        <v>17</v>
      </c>
      <c r="I841" s="98" t="s">
        <v>2307</v>
      </c>
      <c r="J841" s="98" t="s">
        <v>2308</v>
      </c>
      <c r="K841" s="98" t="s">
        <v>545</v>
      </c>
      <c r="L841" s="99" t="str">
        <f t="shared" si="13"/>
        <v>CAS</v>
      </c>
    </row>
    <row r="842" spans="1:12" x14ac:dyDescent="0.25">
      <c r="A842" s="101">
        <v>250250</v>
      </c>
      <c r="B842" s="98" t="s">
        <v>2308</v>
      </c>
      <c r="C842" s="98" t="s">
        <v>2340</v>
      </c>
      <c r="D842" s="98" t="s">
        <v>2341</v>
      </c>
      <c r="E842" s="98" t="s">
        <v>1065</v>
      </c>
      <c r="F842" s="98" t="s">
        <v>1066</v>
      </c>
      <c r="G842" s="98" t="s">
        <v>1887</v>
      </c>
      <c r="H842" s="98" t="s">
        <v>17</v>
      </c>
      <c r="I842" s="98" t="s">
        <v>2307</v>
      </c>
      <c r="J842" s="98" t="s">
        <v>2308</v>
      </c>
      <c r="K842" s="98" t="s">
        <v>843</v>
      </c>
      <c r="L842" s="99" t="str">
        <f t="shared" si="13"/>
        <v>CAS</v>
      </c>
    </row>
    <row r="843" spans="1:12" x14ac:dyDescent="0.25">
      <c r="A843" s="101">
        <v>250250</v>
      </c>
      <c r="B843" s="98" t="s">
        <v>2308</v>
      </c>
      <c r="C843" s="98" t="s">
        <v>2342</v>
      </c>
      <c r="D843" s="98" t="s">
        <v>2343</v>
      </c>
      <c r="E843" s="98" t="s">
        <v>1065</v>
      </c>
      <c r="F843" s="98" t="s">
        <v>1066</v>
      </c>
      <c r="G843" s="98" t="s">
        <v>1887</v>
      </c>
      <c r="H843" s="98" t="s">
        <v>17</v>
      </c>
      <c r="I843" s="98" t="s">
        <v>2307</v>
      </c>
      <c r="J843" s="98" t="s">
        <v>2308</v>
      </c>
      <c r="K843" s="98" t="s">
        <v>604</v>
      </c>
      <c r="L843" s="99" t="str">
        <f t="shared" si="13"/>
        <v>CAS</v>
      </c>
    </row>
    <row r="844" spans="1:12" x14ac:dyDescent="0.25">
      <c r="A844" s="101">
        <v>250300</v>
      </c>
      <c r="B844" s="98" t="s">
        <v>2345</v>
      </c>
      <c r="C844" s="98" t="s">
        <v>2346</v>
      </c>
      <c r="D844" s="98" t="s">
        <v>2345</v>
      </c>
      <c r="E844" s="98" t="s">
        <v>1065</v>
      </c>
      <c r="F844" s="98" t="s">
        <v>1066</v>
      </c>
      <c r="G844" s="98" t="s">
        <v>1887</v>
      </c>
      <c r="H844" s="98" t="s">
        <v>17</v>
      </c>
      <c r="I844" s="98" t="s">
        <v>2344</v>
      </c>
      <c r="J844" s="98" t="s">
        <v>2345</v>
      </c>
      <c r="K844" s="98" t="s">
        <v>557</v>
      </c>
      <c r="L844" s="99" t="str">
        <f t="shared" si="13"/>
        <v>CAS</v>
      </c>
    </row>
    <row r="845" spans="1:12" x14ac:dyDescent="0.25">
      <c r="A845" s="101">
        <v>250300</v>
      </c>
      <c r="B845" s="98" t="s">
        <v>2345</v>
      </c>
      <c r="C845" s="98" t="s">
        <v>2347</v>
      </c>
      <c r="D845" s="98" t="s">
        <v>2348</v>
      </c>
      <c r="E845" s="98" t="s">
        <v>1065</v>
      </c>
      <c r="F845" s="98" t="s">
        <v>1066</v>
      </c>
      <c r="G845" s="98" t="s">
        <v>1887</v>
      </c>
      <c r="H845" s="98" t="s">
        <v>17</v>
      </c>
      <c r="I845" s="98" t="s">
        <v>2344</v>
      </c>
      <c r="J845" s="98" t="s">
        <v>2345</v>
      </c>
      <c r="K845" s="98" t="s">
        <v>1079</v>
      </c>
      <c r="L845" s="99" t="str">
        <f t="shared" si="13"/>
        <v>CAS</v>
      </c>
    </row>
    <row r="846" spans="1:12" x14ac:dyDescent="0.25">
      <c r="A846" s="101">
        <v>250300</v>
      </c>
      <c r="B846" s="98" t="s">
        <v>2345</v>
      </c>
      <c r="C846" s="98" t="s">
        <v>2349</v>
      </c>
      <c r="D846" s="98" t="s">
        <v>2350</v>
      </c>
      <c r="E846" s="98" t="s">
        <v>1065</v>
      </c>
      <c r="F846" s="98" t="s">
        <v>1066</v>
      </c>
      <c r="G846" s="98" t="s">
        <v>1887</v>
      </c>
      <c r="H846" s="98" t="s">
        <v>17</v>
      </c>
      <c r="I846" s="98" t="s">
        <v>2344</v>
      </c>
      <c r="J846" s="98" t="s">
        <v>2345</v>
      </c>
      <c r="K846" s="98" t="s">
        <v>557</v>
      </c>
      <c r="L846" s="99" t="str">
        <f t="shared" si="13"/>
        <v>CAS</v>
      </c>
    </row>
    <row r="847" spans="1:12" x14ac:dyDescent="0.25">
      <c r="A847" s="101">
        <v>250300</v>
      </c>
      <c r="B847" s="98" t="s">
        <v>2345</v>
      </c>
      <c r="C847" s="98" t="s">
        <v>2351</v>
      </c>
      <c r="D847" s="98" t="s">
        <v>2352</v>
      </c>
      <c r="E847" s="98" t="s">
        <v>1065</v>
      </c>
      <c r="F847" s="98" t="s">
        <v>1066</v>
      </c>
      <c r="G847" s="98" t="s">
        <v>1887</v>
      </c>
      <c r="H847" s="98" t="s">
        <v>17</v>
      </c>
      <c r="I847" s="98" t="s">
        <v>2344</v>
      </c>
      <c r="J847" s="98" t="s">
        <v>2345</v>
      </c>
      <c r="K847" s="98" t="s">
        <v>545</v>
      </c>
      <c r="L847" s="99" t="str">
        <f t="shared" si="13"/>
        <v>CAS</v>
      </c>
    </row>
    <row r="848" spans="1:12" x14ac:dyDescent="0.25">
      <c r="A848" s="101">
        <v>250300</v>
      </c>
      <c r="B848" s="98" t="s">
        <v>2345</v>
      </c>
      <c r="C848" s="98" t="s">
        <v>2353</v>
      </c>
      <c r="D848" s="98" t="s">
        <v>2354</v>
      </c>
      <c r="E848" s="98" t="s">
        <v>1065</v>
      </c>
      <c r="F848" s="98" t="s">
        <v>1066</v>
      </c>
      <c r="G848" s="98" t="s">
        <v>1887</v>
      </c>
      <c r="H848" s="98" t="s">
        <v>17</v>
      </c>
      <c r="I848" s="98" t="s">
        <v>2344</v>
      </c>
      <c r="J848" s="98" t="s">
        <v>2345</v>
      </c>
      <c r="K848" s="98" t="s">
        <v>545</v>
      </c>
      <c r="L848" s="99" t="str">
        <f t="shared" si="13"/>
        <v>CAS</v>
      </c>
    </row>
    <row r="849" spans="1:12" x14ac:dyDescent="0.25">
      <c r="A849" s="101">
        <v>250300</v>
      </c>
      <c r="B849" s="98" t="s">
        <v>2345</v>
      </c>
      <c r="C849" s="98" t="s">
        <v>2355</v>
      </c>
      <c r="D849" s="98" t="s">
        <v>2356</v>
      </c>
      <c r="E849" s="98" t="s">
        <v>1065</v>
      </c>
      <c r="F849" s="98" t="s">
        <v>1066</v>
      </c>
      <c r="G849" s="98" t="s">
        <v>1887</v>
      </c>
      <c r="H849" s="98" t="s">
        <v>17</v>
      </c>
      <c r="I849" s="98" t="s">
        <v>2344</v>
      </c>
      <c r="J849" s="98" t="s">
        <v>2345</v>
      </c>
      <c r="K849" s="98" t="s">
        <v>545</v>
      </c>
      <c r="L849" s="99" t="str">
        <f t="shared" si="13"/>
        <v>CAS</v>
      </c>
    </row>
    <row r="850" spans="1:12" x14ac:dyDescent="0.25">
      <c r="A850" s="101">
        <v>250300</v>
      </c>
      <c r="B850" s="98" t="s">
        <v>2345</v>
      </c>
      <c r="C850" s="98" t="s">
        <v>2357</v>
      </c>
      <c r="D850" s="98" t="s">
        <v>2358</v>
      </c>
      <c r="E850" s="98" t="s">
        <v>1065</v>
      </c>
      <c r="F850" s="98" t="s">
        <v>1066</v>
      </c>
      <c r="G850" s="98" t="s">
        <v>1887</v>
      </c>
      <c r="H850" s="98" t="s">
        <v>17</v>
      </c>
      <c r="I850" s="98" t="s">
        <v>2344</v>
      </c>
      <c r="J850" s="98" t="s">
        <v>2345</v>
      </c>
      <c r="K850" s="98" t="s">
        <v>545</v>
      </c>
      <c r="L850" s="99" t="str">
        <f t="shared" si="13"/>
        <v>CAS</v>
      </c>
    </row>
    <row r="851" spans="1:12" x14ac:dyDescent="0.25">
      <c r="A851" s="101">
        <v>250300</v>
      </c>
      <c r="B851" s="98" t="s">
        <v>2345</v>
      </c>
      <c r="C851" s="98" t="s">
        <v>2359</v>
      </c>
      <c r="D851" s="98" t="s">
        <v>2360</v>
      </c>
      <c r="E851" s="98" t="s">
        <v>1065</v>
      </c>
      <c r="F851" s="98" t="s">
        <v>1066</v>
      </c>
      <c r="G851" s="98" t="s">
        <v>1887</v>
      </c>
      <c r="H851" s="98" t="s">
        <v>17</v>
      </c>
      <c r="I851" s="98" t="s">
        <v>2344</v>
      </c>
      <c r="J851" s="98" t="s">
        <v>2345</v>
      </c>
      <c r="K851" s="98" t="s">
        <v>545</v>
      </c>
      <c r="L851" s="99" t="str">
        <f t="shared" si="13"/>
        <v>CAS</v>
      </c>
    </row>
    <row r="852" spans="1:12" x14ac:dyDescent="0.25">
      <c r="A852" s="101">
        <v>250300</v>
      </c>
      <c r="B852" s="98" t="s">
        <v>2345</v>
      </c>
      <c r="C852" s="98" t="s">
        <v>2361</v>
      </c>
      <c r="D852" s="98" t="s">
        <v>2362</v>
      </c>
      <c r="E852" s="98" t="s">
        <v>1065</v>
      </c>
      <c r="F852" s="98" t="s">
        <v>1066</v>
      </c>
      <c r="G852" s="98" t="s">
        <v>1887</v>
      </c>
      <c r="H852" s="98" t="s">
        <v>17</v>
      </c>
      <c r="I852" s="98" t="s">
        <v>2344</v>
      </c>
      <c r="J852" s="98" t="s">
        <v>2345</v>
      </c>
      <c r="K852" s="98" t="s">
        <v>545</v>
      </c>
      <c r="L852" s="99" t="str">
        <f t="shared" si="13"/>
        <v>CAS</v>
      </c>
    </row>
    <row r="853" spans="1:12" x14ac:dyDescent="0.25">
      <c r="A853" s="101">
        <v>250300</v>
      </c>
      <c r="B853" s="98" t="s">
        <v>2345</v>
      </c>
      <c r="C853" s="98" t="s">
        <v>2363</v>
      </c>
      <c r="D853" s="98" t="s">
        <v>2364</v>
      </c>
      <c r="E853" s="98" t="s">
        <v>1065</v>
      </c>
      <c r="F853" s="98" t="s">
        <v>1066</v>
      </c>
      <c r="G853" s="98" t="s">
        <v>1887</v>
      </c>
      <c r="H853" s="98" t="s">
        <v>17</v>
      </c>
      <c r="I853" s="98" t="s">
        <v>2344</v>
      </c>
      <c r="J853" s="98" t="s">
        <v>2345</v>
      </c>
      <c r="K853" s="98" t="s">
        <v>545</v>
      </c>
      <c r="L853" s="99" t="str">
        <f t="shared" si="13"/>
        <v>CAS</v>
      </c>
    </row>
    <row r="854" spans="1:12" x14ac:dyDescent="0.25">
      <c r="A854" s="101">
        <v>250300</v>
      </c>
      <c r="B854" s="98" t="s">
        <v>2345</v>
      </c>
      <c r="C854" s="98" t="s">
        <v>2365</v>
      </c>
      <c r="D854" s="98" t="s">
        <v>2366</v>
      </c>
      <c r="E854" s="98" t="s">
        <v>1065</v>
      </c>
      <c r="F854" s="98" t="s">
        <v>1066</v>
      </c>
      <c r="G854" s="98" t="s">
        <v>1887</v>
      </c>
      <c r="H854" s="98" t="s">
        <v>17</v>
      </c>
      <c r="I854" s="98" t="s">
        <v>2344</v>
      </c>
      <c r="J854" s="98" t="s">
        <v>2345</v>
      </c>
      <c r="K854" s="98" t="s">
        <v>545</v>
      </c>
      <c r="L854" s="99" t="str">
        <f t="shared" si="13"/>
        <v>CAS</v>
      </c>
    </row>
    <row r="855" spans="1:12" x14ac:dyDescent="0.25">
      <c r="A855" s="101">
        <v>250300</v>
      </c>
      <c r="B855" s="98" t="s">
        <v>2345</v>
      </c>
      <c r="C855" s="98" t="s">
        <v>2367</v>
      </c>
      <c r="D855" s="98" t="s">
        <v>2368</v>
      </c>
      <c r="E855" s="98" t="s">
        <v>1065</v>
      </c>
      <c r="F855" s="98" t="s">
        <v>1066</v>
      </c>
      <c r="G855" s="98" t="s">
        <v>1887</v>
      </c>
      <c r="H855" s="98" t="s">
        <v>17</v>
      </c>
      <c r="I855" s="98" t="s">
        <v>2344</v>
      </c>
      <c r="J855" s="98" t="s">
        <v>2345</v>
      </c>
      <c r="K855" s="98" t="s">
        <v>545</v>
      </c>
      <c r="L855" s="99" t="str">
        <f t="shared" si="13"/>
        <v>CAS</v>
      </c>
    </row>
    <row r="856" spans="1:12" x14ac:dyDescent="0.25">
      <c r="A856" s="101">
        <v>250300</v>
      </c>
      <c r="B856" s="98" t="s">
        <v>2345</v>
      </c>
      <c r="C856" s="98" t="s">
        <v>2369</v>
      </c>
      <c r="D856" s="98" t="s">
        <v>2370</v>
      </c>
      <c r="E856" s="98" t="s">
        <v>1065</v>
      </c>
      <c r="F856" s="98" t="s">
        <v>1066</v>
      </c>
      <c r="G856" s="98" t="s">
        <v>1887</v>
      </c>
      <c r="H856" s="98" t="s">
        <v>17</v>
      </c>
      <c r="I856" s="98" t="s">
        <v>2344</v>
      </c>
      <c r="J856" s="98" t="s">
        <v>2345</v>
      </c>
      <c r="K856" s="98" t="s">
        <v>545</v>
      </c>
      <c r="L856" s="99" t="str">
        <f t="shared" si="13"/>
        <v>CAS</v>
      </c>
    </row>
    <row r="857" spans="1:12" x14ac:dyDescent="0.25">
      <c r="A857" s="101">
        <v>250300</v>
      </c>
      <c r="B857" s="98" t="s">
        <v>2345</v>
      </c>
      <c r="C857" s="98" t="s">
        <v>2371</v>
      </c>
      <c r="D857" s="98" t="s">
        <v>2372</v>
      </c>
      <c r="E857" s="98" t="s">
        <v>1065</v>
      </c>
      <c r="F857" s="98" t="s">
        <v>1066</v>
      </c>
      <c r="G857" s="98" t="s">
        <v>1887</v>
      </c>
      <c r="H857" s="98" t="s">
        <v>17</v>
      </c>
      <c r="I857" s="98" t="s">
        <v>2344</v>
      </c>
      <c r="J857" s="98" t="s">
        <v>2345</v>
      </c>
      <c r="K857" s="98" t="s">
        <v>545</v>
      </c>
      <c r="L857" s="99" t="str">
        <f t="shared" si="13"/>
        <v>CAS</v>
      </c>
    </row>
    <row r="858" spans="1:12" x14ac:dyDescent="0.25">
      <c r="A858" s="101">
        <v>250300</v>
      </c>
      <c r="B858" s="98" t="s">
        <v>2345</v>
      </c>
      <c r="C858" s="98" t="s">
        <v>2373</v>
      </c>
      <c r="D858" s="98" t="s">
        <v>2374</v>
      </c>
      <c r="E858" s="98" t="s">
        <v>1065</v>
      </c>
      <c r="F858" s="98" t="s">
        <v>1066</v>
      </c>
      <c r="G858" s="98" t="s">
        <v>1887</v>
      </c>
      <c r="H858" s="98" t="s">
        <v>17</v>
      </c>
      <c r="I858" s="98" t="s">
        <v>2344</v>
      </c>
      <c r="J858" s="98" t="s">
        <v>2345</v>
      </c>
      <c r="K858" s="98" t="s">
        <v>545</v>
      </c>
      <c r="L858" s="99" t="str">
        <f t="shared" si="13"/>
        <v>CAS</v>
      </c>
    </row>
    <row r="859" spans="1:12" x14ac:dyDescent="0.25">
      <c r="A859" s="101">
        <v>250300</v>
      </c>
      <c r="B859" s="98" t="s">
        <v>2345</v>
      </c>
      <c r="C859" s="98" t="s">
        <v>2375</v>
      </c>
      <c r="D859" s="98" t="s">
        <v>2376</v>
      </c>
      <c r="E859" s="98" t="s">
        <v>1065</v>
      </c>
      <c r="F859" s="98" t="s">
        <v>1066</v>
      </c>
      <c r="G859" s="98" t="s">
        <v>1887</v>
      </c>
      <c r="H859" s="98" t="s">
        <v>17</v>
      </c>
      <c r="I859" s="98" t="s">
        <v>2344</v>
      </c>
      <c r="J859" s="98" t="s">
        <v>2345</v>
      </c>
      <c r="K859" s="98" t="s">
        <v>545</v>
      </c>
      <c r="L859" s="99" t="str">
        <f t="shared" si="13"/>
        <v>CAS</v>
      </c>
    </row>
    <row r="860" spans="1:12" x14ac:dyDescent="0.25">
      <c r="A860" s="101">
        <v>250300</v>
      </c>
      <c r="B860" s="98" t="s">
        <v>2345</v>
      </c>
      <c r="C860" s="98" t="s">
        <v>2377</v>
      </c>
      <c r="D860" s="98" t="s">
        <v>2378</v>
      </c>
      <c r="E860" s="98" t="s">
        <v>1065</v>
      </c>
      <c r="F860" s="98" t="s">
        <v>1066</v>
      </c>
      <c r="G860" s="98" t="s">
        <v>1887</v>
      </c>
      <c r="H860" s="98" t="s">
        <v>17</v>
      </c>
      <c r="I860" s="98" t="s">
        <v>2344</v>
      </c>
      <c r="J860" s="98" t="s">
        <v>2345</v>
      </c>
      <c r="K860" s="98" t="s">
        <v>545</v>
      </c>
      <c r="L860" s="99" t="str">
        <f t="shared" si="13"/>
        <v>CAS</v>
      </c>
    </row>
    <row r="861" spans="1:12" x14ac:dyDescent="0.25">
      <c r="A861" s="101">
        <v>250300</v>
      </c>
      <c r="B861" s="98" t="s">
        <v>2345</v>
      </c>
      <c r="C861" s="98" t="s">
        <v>2379</v>
      </c>
      <c r="D861" s="98" t="s">
        <v>2380</v>
      </c>
      <c r="E861" s="98" t="s">
        <v>1065</v>
      </c>
      <c r="F861" s="98" t="s">
        <v>1066</v>
      </c>
      <c r="G861" s="98" t="s">
        <v>1887</v>
      </c>
      <c r="H861" s="98" t="s">
        <v>17</v>
      </c>
      <c r="I861" s="98" t="s">
        <v>2344</v>
      </c>
      <c r="J861" s="98" t="s">
        <v>2345</v>
      </c>
      <c r="K861" s="98" t="s">
        <v>545</v>
      </c>
      <c r="L861" s="99" t="str">
        <f t="shared" si="13"/>
        <v>CAS</v>
      </c>
    </row>
    <row r="862" spans="1:12" x14ac:dyDescent="0.25">
      <c r="A862" s="101">
        <v>250300</v>
      </c>
      <c r="B862" s="98" t="s">
        <v>2345</v>
      </c>
      <c r="C862" s="98" t="s">
        <v>2381</v>
      </c>
      <c r="D862" s="98" t="s">
        <v>2382</v>
      </c>
      <c r="E862" s="98" t="s">
        <v>1065</v>
      </c>
      <c r="F862" s="98" t="s">
        <v>1066</v>
      </c>
      <c r="G862" s="98" t="s">
        <v>1887</v>
      </c>
      <c r="H862" s="98" t="s">
        <v>17</v>
      </c>
      <c r="I862" s="98" t="s">
        <v>2344</v>
      </c>
      <c r="J862" s="98" t="s">
        <v>2345</v>
      </c>
      <c r="K862" s="98" t="s">
        <v>545</v>
      </c>
      <c r="L862" s="99" t="str">
        <f t="shared" si="13"/>
        <v>CAS</v>
      </c>
    </row>
    <row r="863" spans="1:12" x14ac:dyDescent="0.25">
      <c r="A863" s="101">
        <v>250300</v>
      </c>
      <c r="B863" s="98" t="s">
        <v>2345</v>
      </c>
      <c r="C863" s="98" t="s">
        <v>2383</v>
      </c>
      <c r="D863" s="98" t="s">
        <v>2384</v>
      </c>
      <c r="E863" s="98" t="s">
        <v>1065</v>
      </c>
      <c r="F863" s="98" t="s">
        <v>1066</v>
      </c>
      <c r="G863" s="98" t="s">
        <v>1887</v>
      </c>
      <c r="H863" s="98" t="s">
        <v>17</v>
      </c>
      <c r="I863" s="98" t="s">
        <v>2344</v>
      </c>
      <c r="J863" s="98" t="s">
        <v>2345</v>
      </c>
      <c r="K863" s="98" t="s">
        <v>545</v>
      </c>
      <c r="L863" s="99" t="str">
        <f t="shared" si="13"/>
        <v>CAS</v>
      </c>
    </row>
    <row r="864" spans="1:12" x14ac:dyDescent="0.25">
      <c r="A864" s="101">
        <v>250300</v>
      </c>
      <c r="B864" s="98" t="s">
        <v>2345</v>
      </c>
      <c r="C864" s="98" t="s">
        <v>2385</v>
      </c>
      <c r="D864" s="98" t="s">
        <v>2386</v>
      </c>
      <c r="E864" s="98" t="s">
        <v>1065</v>
      </c>
      <c r="F864" s="98" t="s">
        <v>1066</v>
      </c>
      <c r="G864" s="98" t="s">
        <v>1887</v>
      </c>
      <c r="H864" s="98" t="s">
        <v>17</v>
      </c>
      <c r="I864" s="98" t="s">
        <v>2344</v>
      </c>
      <c r="J864" s="98" t="s">
        <v>2345</v>
      </c>
      <c r="K864" s="98" t="s">
        <v>545</v>
      </c>
      <c r="L864" s="99" t="str">
        <f t="shared" si="13"/>
        <v>CAS</v>
      </c>
    </row>
    <row r="865" spans="1:12" x14ac:dyDescent="0.25">
      <c r="A865" s="101">
        <v>250300</v>
      </c>
      <c r="B865" s="98" t="s">
        <v>2345</v>
      </c>
      <c r="C865" s="98" t="s">
        <v>2387</v>
      </c>
      <c r="D865" s="98" t="s">
        <v>2388</v>
      </c>
      <c r="E865" s="98" t="s">
        <v>1065</v>
      </c>
      <c r="F865" s="98" t="s">
        <v>1066</v>
      </c>
      <c r="G865" s="98" t="s">
        <v>1887</v>
      </c>
      <c r="H865" s="98" t="s">
        <v>17</v>
      </c>
      <c r="I865" s="98" t="s">
        <v>2344</v>
      </c>
      <c r="J865" s="98" t="s">
        <v>2345</v>
      </c>
      <c r="K865" s="98" t="s">
        <v>1156</v>
      </c>
      <c r="L865" s="99" t="str">
        <f t="shared" si="13"/>
        <v>CAS</v>
      </c>
    </row>
    <row r="866" spans="1:12" x14ac:dyDescent="0.25">
      <c r="A866" s="101">
        <v>250300</v>
      </c>
      <c r="B866" s="98" t="s">
        <v>2345</v>
      </c>
      <c r="C866" s="98" t="s">
        <v>2389</v>
      </c>
      <c r="D866" s="98" t="s">
        <v>2390</v>
      </c>
      <c r="E866" s="98" t="s">
        <v>1065</v>
      </c>
      <c r="F866" s="98" t="s">
        <v>1066</v>
      </c>
      <c r="G866" s="98" t="s">
        <v>1887</v>
      </c>
      <c r="H866" s="98" t="s">
        <v>17</v>
      </c>
      <c r="I866" s="98" t="s">
        <v>2344</v>
      </c>
      <c r="J866" s="98" t="s">
        <v>2345</v>
      </c>
      <c r="K866" s="98" t="s">
        <v>545</v>
      </c>
      <c r="L866" s="99" t="str">
        <f t="shared" si="13"/>
        <v>CAS</v>
      </c>
    </row>
    <row r="867" spans="1:12" x14ac:dyDescent="0.25">
      <c r="A867" s="101">
        <v>250300</v>
      </c>
      <c r="B867" s="98" t="s">
        <v>2345</v>
      </c>
      <c r="C867" s="98" t="s">
        <v>2391</v>
      </c>
      <c r="D867" s="98" t="s">
        <v>2392</v>
      </c>
      <c r="E867" s="98" t="s">
        <v>1065</v>
      </c>
      <c r="F867" s="98" t="s">
        <v>1066</v>
      </c>
      <c r="G867" s="98" t="s">
        <v>1887</v>
      </c>
      <c r="H867" s="98" t="s">
        <v>17</v>
      </c>
      <c r="I867" s="98" t="s">
        <v>2344</v>
      </c>
      <c r="J867" s="98" t="s">
        <v>2345</v>
      </c>
      <c r="K867" s="98" t="s">
        <v>545</v>
      </c>
      <c r="L867" s="99" t="str">
        <f t="shared" si="13"/>
        <v>CAS</v>
      </c>
    </row>
    <row r="868" spans="1:12" x14ac:dyDescent="0.25">
      <c r="A868" s="101">
        <v>250300</v>
      </c>
      <c r="B868" s="98" t="s">
        <v>2345</v>
      </c>
      <c r="C868" s="98" t="s">
        <v>2393</v>
      </c>
      <c r="D868" s="98" t="s">
        <v>2394</v>
      </c>
      <c r="E868" s="98" t="s">
        <v>1065</v>
      </c>
      <c r="F868" s="98" t="s">
        <v>1066</v>
      </c>
      <c r="G868" s="98" t="s">
        <v>1887</v>
      </c>
      <c r="H868" s="98" t="s">
        <v>17</v>
      </c>
      <c r="I868" s="98" t="s">
        <v>2344</v>
      </c>
      <c r="J868" s="98" t="s">
        <v>2345</v>
      </c>
      <c r="K868" s="98" t="s">
        <v>1156</v>
      </c>
      <c r="L868" s="99" t="str">
        <f t="shared" si="13"/>
        <v>CAS</v>
      </c>
    </row>
    <row r="869" spans="1:12" x14ac:dyDescent="0.25">
      <c r="A869" s="101">
        <v>250300</v>
      </c>
      <c r="B869" s="98" t="s">
        <v>2345</v>
      </c>
      <c r="C869" s="98" t="s">
        <v>2395</v>
      </c>
      <c r="D869" s="98" t="s">
        <v>2396</v>
      </c>
      <c r="E869" s="98" t="s">
        <v>1065</v>
      </c>
      <c r="F869" s="98" t="s">
        <v>1066</v>
      </c>
      <c r="G869" s="98" t="s">
        <v>1887</v>
      </c>
      <c r="H869" s="98" t="s">
        <v>17</v>
      </c>
      <c r="I869" s="98" t="s">
        <v>2344</v>
      </c>
      <c r="J869" s="98" t="s">
        <v>2345</v>
      </c>
      <c r="K869" s="98" t="s">
        <v>1156</v>
      </c>
      <c r="L869" s="99" t="str">
        <f t="shared" si="13"/>
        <v>CAS</v>
      </c>
    </row>
    <row r="870" spans="1:12" x14ac:dyDescent="0.25">
      <c r="A870" s="101">
        <v>250300</v>
      </c>
      <c r="B870" s="98" t="s">
        <v>2345</v>
      </c>
      <c r="C870" s="98" t="s">
        <v>2397</v>
      </c>
      <c r="D870" s="98" t="s">
        <v>2398</v>
      </c>
      <c r="E870" s="98" t="s">
        <v>1065</v>
      </c>
      <c r="F870" s="98" t="s">
        <v>1066</v>
      </c>
      <c r="G870" s="98" t="s">
        <v>1887</v>
      </c>
      <c r="H870" s="98" t="s">
        <v>17</v>
      </c>
      <c r="I870" s="98" t="s">
        <v>2344</v>
      </c>
      <c r="J870" s="98" t="s">
        <v>2345</v>
      </c>
      <c r="K870" s="98" t="s">
        <v>1156</v>
      </c>
      <c r="L870" s="99" t="str">
        <f t="shared" si="13"/>
        <v>CAS</v>
      </c>
    </row>
    <row r="871" spans="1:12" x14ac:dyDescent="0.25">
      <c r="A871" s="101">
        <v>250300</v>
      </c>
      <c r="B871" s="98" t="s">
        <v>2345</v>
      </c>
      <c r="C871" s="98" t="s">
        <v>2399</v>
      </c>
      <c r="D871" s="98" t="s">
        <v>2400</v>
      </c>
      <c r="E871" s="98" t="s">
        <v>1065</v>
      </c>
      <c r="F871" s="98" t="s">
        <v>1066</v>
      </c>
      <c r="G871" s="98" t="s">
        <v>1887</v>
      </c>
      <c r="H871" s="98" t="s">
        <v>17</v>
      </c>
      <c r="I871" s="98" t="s">
        <v>2344</v>
      </c>
      <c r="J871" s="98" t="s">
        <v>2345</v>
      </c>
      <c r="K871" s="98" t="s">
        <v>1156</v>
      </c>
      <c r="L871" s="99" t="str">
        <f t="shared" si="13"/>
        <v>CAS</v>
      </c>
    </row>
    <row r="872" spans="1:12" x14ac:dyDescent="0.25">
      <c r="A872" s="101" t="s">
        <v>2401</v>
      </c>
      <c r="B872" s="98" t="s">
        <v>2345</v>
      </c>
      <c r="C872" s="98"/>
      <c r="D872" s="98"/>
      <c r="E872" s="98" t="s">
        <v>1065</v>
      </c>
      <c r="F872" s="98" t="s">
        <v>1066</v>
      </c>
      <c r="G872" s="98" t="s">
        <v>1887</v>
      </c>
      <c r="H872" s="98" t="s">
        <v>17</v>
      </c>
      <c r="I872" s="98" t="s">
        <v>2344</v>
      </c>
      <c r="J872" s="98" t="s">
        <v>2402</v>
      </c>
      <c r="K872" s="98"/>
      <c r="L872" s="99" t="str">
        <f t="shared" si="13"/>
        <v>CAS</v>
      </c>
    </row>
    <row r="873" spans="1:12" x14ac:dyDescent="0.25">
      <c r="A873" s="101">
        <v>250350</v>
      </c>
      <c r="B873" s="98" t="s">
        <v>2404</v>
      </c>
      <c r="C873" s="98" t="s">
        <v>2405</v>
      </c>
      <c r="D873" s="98" t="s">
        <v>2404</v>
      </c>
      <c r="E873" s="98" t="s">
        <v>1065</v>
      </c>
      <c r="F873" s="98" t="s">
        <v>1066</v>
      </c>
      <c r="G873" s="98" t="s">
        <v>1887</v>
      </c>
      <c r="H873" s="98" t="s">
        <v>17</v>
      </c>
      <c r="I873" s="98" t="s">
        <v>2403</v>
      </c>
      <c r="J873" s="98" t="s">
        <v>2404</v>
      </c>
      <c r="K873" s="98" t="s">
        <v>557</v>
      </c>
      <c r="L873" s="99" t="str">
        <f t="shared" si="13"/>
        <v>CAS</v>
      </c>
    </row>
    <row r="874" spans="1:12" x14ac:dyDescent="0.25">
      <c r="A874" s="101">
        <v>250350</v>
      </c>
      <c r="B874" s="98" t="s">
        <v>2404</v>
      </c>
      <c r="C874" s="98" t="s">
        <v>2406</v>
      </c>
      <c r="D874" s="98" t="s">
        <v>2407</v>
      </c>
      <c r="E874" s="98" t="s">
        <v>1065</v>
      </c>
      <c r="F874" s="98" t="s">
        <v>1066</v>
      </c>
      <c r="G874" s="98" t="s">
        <v>1887</v>
      </c>
      <c r="H874" s="98" t="s">
        <v>17</v>
      </c>
      <c r="I874" s="98" t="s">
        <v>2403</v>
      </c>
      <c r="J874" s="98" t="s">
        <v>2404</v>
      </c>
      <c r="K874" s="98" t="s">
        <v>1079</v>
      </c>
      <c r="L874" s="99" t="str">
        <f t="shared" si="13"/>
        <v>CAS</v>
      </c>
    </row>
    <row r="875" spans="1:12" x14ac:dyDescent="0.25">
      <c r="A875" s="101">
        <v>250350</v>
      </c>
      <c r="B875" s="98" t="s">
        <v>2404</v>
      </c>
      <c r="C875" s="98" t="s">
        <v>2408</v>
      </c>
      <c r="D875" s="98" t="s">
        <v>2409</v>
      </c>
      <c r="E875" s="98" t="s">
        <v>1065</v>
      </c>
      <c r="F875" s="98" t="s">
        <v>1066</v>
      </c>
      <c r="G875" s="98" t="s">
        <v>1887</v>
      </c>
      <c r="H875" s="98" t="s">
        <v>17</v>
      </c>
      <c r="I875" s="98" t="s">
        <v>2403</v>
      </c>
      <c r="J875" s="98" t="s">
        <v>2404</v>
      </c>
      <c r="K875" s="98" t="s">
        <v>545</v>
      </c>
      <c r="L875" s="99" t="str">
        <f t="shared" si="13"/>
        <v>CAS</v>
      </c>
    </row>
    <row r="876" spans="1:12" x14ac:dyDescent="0.25">
      <c r="A876" s="101">
        <v>250350</v>
      </c>
      <c r="B876" s="98" t="s">
        <v>2404</v>
      </c>
      <c r="C876" s="98" t="s">
        <v>2410</v>
      </c>
      <c r="D876" s="98" t="s">
        <v>2411</v>
      </c>
      <c r="E876" s="98" t="s">
        <v>1065</v>
      </c>
      <c r="F876" s="98" t="s">
        <v>1066</v>
      </c>
      <c r="G876" s="98" t="s">
        <v>1887</v>
      </c>
      <c r="H876" s="98" t="s">
        <v>17</v>
      </c>
      <c r="I876" s="98" t="s">
        <v>2403</v>
      </c>
      <c r="J876" s="98" t="s">
        <v>2404</v>
      </c>
      <c r="K876" s="98" t="s">
        <v>545</v>
      </c>
      <c r="L876" s="99" t="str">
        <f t="shared" si="13"/>
        <v>CAS</v>
      </c>
    </row>
    <row r="877" spans="1:12" x14ac:dyDescent="0.25">
      <c r="A877" s="101">
        <v>250350</v>
      </c>
      <c r="B877" s="98" t="s">
        <v>2404</v>
      </c>
      <c r="C877" s="98" t="s">
        <v>2412</v>
      </c>
      <c r="D877" s="98" t="s">
        <v>2413</v>
      </c>
      <c r="E877" s="98" t="s">
        <v>1065</v>
      </c>
      <c r="F877" s="98" t="s">
        <v>1066</v>
      </c>
      <c r="G877" s="98" t="s">
        <v>1887</v>
      </c>
      <c r="H877" s="98" t="s">
        <v>17</v>
      </c>
      <c r="I877" s="98" t="s">
        <v>2403</v>
      </c>
      <c r="J877" s="98" t="s">
        <v>2404</v>
      </c>
      <c r="K877" s="98" t="s">
        <v>545</v>
      </c>
      <c r="L877" s="99" t="str">
        <f t="shared" si="13"/>
        <v>CAS</v>
      </c>
    </row>
    <row r="878" spans="1:12" x14ac:dyDescent="0.25">
      <c r="A878" s="101">
        <v>250350</v>
      </c>
      <c r="B878" s="98" t="s">
        <v>2404</v>
      </c>
      <c r="C878" s="98" t="s">
        <v>2414</v>
      </c>
      <c r="D878" s="98" t="s">
        <v>2415</v>
      </c>
      <c r="E878" s="98" t="s">
        <v>1065</v>
      </c>
      <c r="F878" s="98" t="s">
        <v>1066</v>
      </c>
      <c r="G878" s="98" t="s">
        <v>1887</v>
      </c>
      <c r="H878" s="98" t="s">
        <v>17</v>
      </c>
      <c r="I878" s="98" t="s">
        <v>2403</v>
      </c>
      <c r="J878" s="98" t="s">
        <v>2404</v>
      </c>
      <c r="K878" s="98" t="s">
        <v>545</v>
      </c>
      <c r="L878" s="99" t="str">
        <f t="shared" si="13"/>
        <v>CAS</v>
      </c>
    </row>
    <row r="879" spans="1:12" x14ac:dyDescent="0.25">
      <c r="A879" s="101">
        <v>250350</v>
      </c>
      <c r="B879" s="98" t="s">
        <v>2404</v>
      </c>
      <c r="C879" s="98" t="s">
        <v>2416</v>
      </c>
      <c r="D879" s="98" t="s">
        <v>2417</v>
      </c>
      <c r="E879" s="98" t="s">
        <v>1065</v>
      </c>
      <c r="F879" s="98" t="s">
        <v>1066</v>
      </c>
      <c r="G879" s="98" t="s">
        <v>1887</v>
      </c>
      <c r="H879" s="98" t="s">
        <v>17</v>
      </c>
      <c r="I879" s="98" t="s">
        <v>2403</v>
      </c>
      <c r="J879" s="98" t="s">
        <v>2404</v>
      </c>
      <c r="K879" s="98" t="s">
        <v>545</v>
      </c>
      <c r="L879" s="99" t="str">
        <f t="shared" si="13"/>
        <v>CAS</v>
      </c>
    </row>
    <row r="880" spans="1:12" x14ac:dyDescent="0.25">
      <c r="A880" s="101">
        <v>250350</v>
      </c>
      <c r="B880" s="98" t="s">
        <v>2404</v>
      </c>
      <c r="C880" s="98" t="s">
        <v>2418</v>
      </c>
      <c r="D880" s="98" t="s">
        <v>2419</v>
      </c>
      <c r="E880" s="98" t="s">
        <v>1065</v>
      </c>
      <c r="F880" s="98" t="s">
        <v>1066</v>
      </c>
      <c r="G880" s="98" t="s">
        <v>1887</v>
      </c>
      <c r="H880" s="98" t="s">
        <v>17</v>
      </c>
      <c r="I880" s="98" t="s">
        <v>2403</v>
      </c>
      <c r="J880" s="98" t="s">
        <v>2404</v>
      </c>
      <c r="K880" s="98" t="s">
        <v>545</v>
      </c>
      <c r="L880" s="99" t="str">
        <f t="shared" si="13"/>
        <v>CAS</v>
      </c>
    </row>
    <row r="881" spans="1:12" x14ac:dyDescent="0.25">
      <c r="A881" s="101">
        <v>250350</v>
      </c>
      <c r="B881" s="98" t="s">
        <v>2404</v>
      </c>
      <c r="C881" s="98" t="s">
        <v>2420</v>
      </c>
      <c r="D881" s="98" t="s">
        <v>2421</v>
      </c>
      <c r="E881" s="98" t="s">
        <v>1065</v>
      </c>
      <c r="F881" s="98" t="s">
        <v>1066</v>
      </c>
      <c r="G881" s="98" t="s">
        <v>1887</v>
      </c>
      <c r="H881" s="98" t="s">
        <v>17</v>
      </c>
      <c r="I881" s="98" t="s">
        <v>2403</v>
      </c>
      <c r="J881" s="98" t="s">
        <v>2404</v>
      </c>
      <c r="K881" s="98" t="s">
        <v>545</v>
      </c>
      <c r="L881" s="99" t="str">
        <f t="shared" si="13"/>
        <v>CAS</v>
      </c>
    </row>
    <row r="882" spans="1:12" x14ac:dyDescent="0.25">
      <c r="A882" s="101">
        <v>250350</v>
      </c>
      <c r="B882" s="98" t="s">
        <v>2404</v>
      </c>
      <c r="C882" s="98" t="s">
        <v>2422</v>
      </c>
      <c r="D882" s="98" t="s">
        <v>2423</v>
      </c>
      <c r="E882" s="98" t="s">
        <v>1065</v>
      </c>
      <c r="F882" s="98" t="s">
        <v>1066</v>
      </c>
      <c r="G882" s="98" t="s">
        <v>1887</v>
      </c>
      <c r="H882" s="98" t="s">
        <v>17</v>
      </c>
      <c r="I882" s="98" t="s">
        <v>2403</v>
      </c>
      <c r="J882" s="98" t="s">
        <v>2404</v>
      </c>
      <c r="K882" s="98" t="s">
        <v>545</v>
      </c>
      <c r="L882" s="99" t="str">
        <f t="shared" si="13"/>
        <v>CAS</v>
      </c>
    </row>
    <row r="883" spans="1:12" x14ac:dyDescent="0.25">
      <c r="A883" s="101">
        <v>250350</v>
      </c>
      <c r="B883" s="98" t="s">
        <v>2404</v>
      </c>
      <c r="C883" s="98" t="s">
        <v>2424</v>
      </c>
      <c r="D883" s="98" t="s">
        <v>2425</v>
      </c>
      <c r="E883" s="98" t="s">
        <v>1065</v>
      </c>
      <c r="F883" s="98" t="s">
        <v>1066</v>
      </c>
      <c r="G883" s="98" t="s">
        <v>1887</v>
      </c>
      <c r="H883" s="98" t="s">
        <v>17</v>
      </c>
      <c r="I883" s="98" t="s">
        <v>2403</v>
      </c>
      <c r="J883" s="98" t="s">
        <v>2404</v>
      </c>
      <c r="K883" s="98" t="s">
        <v>545</v>
      </c>
      <c r="L883" s="99" t="str">
        <f t="shared" si="13"/>
        <v>CAS</v>
      </c>
    </row>
    <row r="884" spans="1:12" x14ac:dyDescent="0.25">
      <c r="A884" s="101">
        <v>250350</v>
      </c>
      <c r="B884" s="98" t="s">
        <v>2404</v>
      </c>
      <c r="C884" s="98" t="s">
        <v>2426</v>
      </c>
      <c r="D884" s="98" t="s">
        <v>2427</v>
      </c>
      <c r="E884" s="98" t="s">
        <v>1065</v>
      </c>
      <c r="F884" s="98" t="s">
        <v>1066</v>
      </c>
      <c r="G884" s="98" t="s">
        <v>1887</v>
      </c>
      <c r="H884" s="98" t="s">
        <v>17</v>
      </c>
      <c r="I884" s="98" t="s">
        <v>2403</v>
      </c>
      <c r="J884" s="98" t="s">
        <v>2404</v>
      </c>
      <c r="K884" s="98" t="s">
        <v>545</v>
      </c>
      <c r="L884" s="99" t="str">
        <f t="shared" si="13"/>
        <v>CAS</v>
      </c>
    </row>
    <row r="885" spans="1:12" x14ac:dyDescent="0.25">
      <c r="A885" s="101">
        <v>250350</v>
      </c>
      <c r="B885" s="98" t="s">
        <v>2404</v>
      </c>
      <c r="C885" s="98" t="s">
        <v>2428</v>
      </c>
      <c r="D885" s="98" t="s">
        <v>2429</v>
      </c>
      <c r="E885" s="98" t="s">
        <v>1065</v>
      </c>
      <c r="F885" s="98" t="s">
        <v>1066</v>
      </c>
      <c r="G885" s="98" t="s">
        <v>1887</v>
      </c>
      <c r="H885" s="98" t="s">
        <v>17</v>
      </c>
      <c r="I885" s="98" t="s">
        <v>2403</v>
      </c>
      <c r="J885" s="98" t="s">
        <v>2404</v>
      </c>
      <c r="K885" s="98" t="s">
        <v>545</v>
      </c>
      <c r="L885" s="99" t="str">
        <f t="shared" si="13"/>
        <v>CAS</v>
      </c>
    </row>
    <row r="886" spans="1:12" x14ac:dyDescent="0.25">
      <c r="A886" s="101">
        <v>250350</v>
      </c>
      <c r="B886" s="98" t="s">
        <v>2404</v>
      </c>
      <c r="C886" s="98" t="s">
        <v>2430</v>
      </c>
      <c r="D886" s="98" t="s">
        <v>2431</v>
      </c>
      <c r="E886" s="98" t="s">
        <v>1065</v>
      </c>
      <c r="F886" s="98" t="s">
        <v>1066</v>
      </c>
      <c r="G886" s="98" t="s">
        <v>1887</v>
      </c>
      <c r="H886" s="98" t="s">
        <v>17</v>
      </c>
      <c r="I886" s="98" t="s">
        <v>2403</v>
      </c>
      <c r="J886" s="98" t="s">
        <v>2404</v>
      </c>
      <c r="K886" s="98" t="s">
        <v>545</v>
      </c>
      <c r="L886" s="99" t="str">
        <f t="shared" si="13"/>
        <v>CAS</v>
      </c>
    </row>
    <row r="887" spans="1:12" x14ac:dyDescent="0.25">
      <c r="A887" s="101">
        <v>250350</v>
      </c>
      <c r="B887" s="98" t="s">
        <v>2404</v>
      </c>
      <c r="C887" s="98" t="s">
        <v>2432</v>
      </c>
      <c r="D887" s="98" t="s">
        <v>2433</v>
      </c>
      <c r="E887" s="98" t="s">
        <v>1065</v>
      </c>
      <c r="F887" s="98" t="s">
        <v>1066</v>
      </c>
      <c r="G887" s="98" t="s">
        <v>1887</v>
      </c>
      <c r="H887" s="98" t="s">
        <v>17</v>
      </c>
      <c r="I887" s="98" t="s">
        <v>2403</v>
      </c>
      <c r="J887" s="98" t="s">
        <v>2404</v>
      </c>
      <c r="K887" s="98" t="s">
        <v>545</v>
      </c>
      <c r="L887" s="99" t="str">
        <f t="shared" si="13"/>
        <v>CAS</v>
      </c>
    </row>
    <row r="888" spans="1:12" x14ac:dyDescent="0.25">
      <c r="A888" s="101">
        <v>250350</v>
      </c>
      <c r="B888" s="98" t="s">
        <v>2404</v>
      </c>
      <c r="C888" s="98" t="s">
        <v>2434</v>
      </c>
      <c r="D888" s="98" t="s">
        <v>2435</v>
      </c>
      <c r="E888" s="98" t="s">
        <v>1065</v>
      </c>
      <c r="F888" s="98" t="s">
        <v>1066</v>
      </c>
      <c r="G888" s="98" t="s">
        <v>1887</v>
      </c>
      <c r="H888" s="98" t="s">
        <v>17</v>
      </c>
      <c r="I888" s="98" t="s">
        <v>2403</v>
      </c>
      <c r="J888" s="98" t="s">
        <v>2404</v>
      </c>
      <c r="K888" s="98" t="s">
        <v>545</v>
      </c>
      <c r="L888" s="99" t="str">
        <f t="shared" si="13"/>
        <v>CAS</v>
      </c>
    </row>
    <row r="889" spans="1:12" x14ac:dyDescent="0.25">
      <c r="A889" s="101">
        <v>250350</v>
      </c>
      <c r="B889" s="98" t="s">
        <v>2404</v>
      </c>
      <c r="C889" s="98" t="s">
        <v>2436</v>
      </c>
      <c r="D889" s="98" t="s">
        <v>2437</v>
      </c>
      <c r="E889" s="98" t="s">
        <v>1065</v>
      </c>
      <c r="F889" s="98" t="s">
        <v>1066</v>
      </c>
      <c r="G889" s="98" t="s">
        <v>1887</v>
      </c>
      <c r="H889" s="98" t="s">
        <v>17</v>
      </c>
      <c r="I889" s="98" t="s">
        <v>2403</v>
      </c>
      <c r="J889" s="98" t="s">
        <v>2404</v>
      </c>
      <c r="K889" s="98" t="s">
        <v>545</v>
      </c>
      <c r="L889" s="99" t="str">
        <f t="shared" si="13"/>
        <v>CAS</v>
      </c>
    </row>
    <row r="890" spans="1:12" x14ac:dyDescent="0.25">
      <c r="A890" s="101">
        <v>250350</v>
      </c>
      <c r="B890" s="98" t="s">
        <v>2404</v>
      </c>
      <c r="C890" s="98" t="s">
        <v>2438</v>
      </c>
      <c r="D890" s="98" t="s">
        <v>2439</v>
      </c>
      <c r="E890" s="98" t="s">
        <v>1065</v>
      </c>
      <c r="F890" s="98" t="s">
        <v>1066</v>
      </c>
      <c r="G890" s="98" t="s">
        <v>1887</v>
      </c>
      <c r="H890" s="98" t="s">
        <v>17</v>
      </c>
      <c r="I890" s="98" t="s">
        <v>2403</v>
      </c>
      <c r="J890" s="98" t="s">
        <v>2404</v>
      </c>
      <c r="K890" s="98" t="s">
        <v>545</v>
      </c>
      <c r="L890" s="99" t="str">
        <f t="shared" si="13"/>
        <v>CAS</v>
      </c>
    </row>
    <row r="891" spans="1:12" x14ac:dyDescent="0.25">
      <c r="A891" s="101">
        <v>250350</v>
      </c>
      <c r="B891" s="98" t="s">
        <v>2404</v>
      </c>
      <c r="C891" s="98" t="s">
        <v>2440</v>
      </c>
      <c r="D891" s="98" t="s">
        <v>2441</v>
      </c>
      <c r="E891" s="98" t="s">
        <v>1065</v>
      </c>
      <c r="F891" s="98" t="s">
        <v>1066</v>
      </c>
      <c r="G891" s="98" t="s">
        <v>1887</v>
      </c>
      <c r="H891" s="98" t="s">
        <v>17</v>
      </c>
      <c r="I891" s="98" t="s">
        <v>2403</v>
      </c>
      <c r="J891" s="98" t="s">
        <v>2404</v>
      </c>
      <c r="K891" s="98" t="s">
        <v>545</v>
      </c>
      <c r="L891" s="99" t="str">
        <f t="shared" si="13"/>
        <v>CAS</v>
      </c>
    </row>
    <row r="892" spans="1:12" x14ac:dyDescent="0.25">
      <c r="A892" s="101">
        <v>250350</v>
      </c>
      <c r="B892" s="98" t="s">
        <v>2404</v>
      </c>
      <c r="C892" s="98" t="s">
        <v>2442</v>
      </c>
      <c r="D892" s="98" t="s">
        <v>2443</v>
      </c>
      <c r="E892" s="98" t="s">
        <v>1065</v>
      </c>
      <c r="F892" s="98" t="s">
        <v>1066</v>
      </c>
      <c r="G892" s="98" t="s">
        <v>1887</v>
      </c>
      <c r="H892" s="98" t="s">
        <v>17</v>
      </c>
      <c r="I892" s="98" t="s">
        <v>2403</v>
      </c>
      <c r="J892" s="98" t="s">
        <v>2404</v>
      </c>
      <c r="K892" s="98" t="s">
        <v>545</v>
      </c>
      <c r="L892" s="99" t="str">
        <f t="shared" si="13"/>
        <v>CAS</v>
      </c>
    </row>
    <row r="893" spans="1:12" x14ac:dyDescent="0.25">
      <c r="A893" s="101">
        <v>250350</v>
      </c>
      <c r="B893" s="98" t="s">
        <v>2404</v>
      </c>
      <c r="C893" s="98" t="s">
        <v>2444</v>
      </c>
      <c r="D893" s="98" t="s">
        <v>2445</v>
      </c>
      <c r="E893" s="98" t="s">
        <v>1065</v>
      </c>
      <c r="F893" s="98" t="s">
        <v>1066</v>
      </c>
      <c r="G893" s="98" t="s">
        <v>1887</v>
      </c>
      <c r="H893" s="98" t="s">
        <v>17</v>
      </c>
      <c r="I893" s="98" t="s">
        <v>2403</v>
      </c>
      <c r="J893" s="98" t="s">
        <v>2404</v>
      </c>
      <c r="K893" s="98" t="s">
        <v>545</v>
      </c>
      <c r="L893" s="99" t="str">
        <f t="shared" si="13"/>
        <v>CAS</v>
      </c>
    </row>
    <row r="894" spans="1:12" x14ac:dyDescent="0.25">
      <c r="A894" s="101">
        <v>250350</v>
      </c>
      <c r="B894" s="98" t="s">
        <v>2404</v>
      </c>
      <c r="C894" s="98" t="s">
        <v>2446</v>
      </c>
      <c r="D894" s="98" t="s">
        <v>2447</v>
      </c>
      <c r="E894" s="98" t="s">
        <v>1065</v>
      </c>
      <c r="F894" s="98" t="s">
        <v>1066</v>
      </c>
      <c r="G894" s="98" t="s">
        <v>1887</v>
      </c>
      <c r="H894" s="98" t="s">
        <v>17</v>
      </c>
      <c r="I894" s="98" t="s">
        <v>2403</v>
      </c>
      <c r="J894" s="98" t="s">
        <v>2404</v>
      </c>
      <c r="K894" s="98" t="s">
        <v>545</v>
      </c>
      <c r="L894" s="99" t="str">
        <f t="shared" si="13"/>
        <v>CAS</v>
      </c>
    </row>
    <row r="895" spans="1:12" x14ac:dyDescent="0.25">
      <c r="A895" s="101">
        <v>250350</v>
      </c>
      <c r="B895" s="98" t="s">
        <v>2404</v>
      </c>
      <c r="C895" s="98" t="s">
        <v>2448</v>
      </c>
      <c r="D895" s="98" t="s">
        <v>2449</v>
      </c>
      <c r="E895" s="98" t="s">
        <v>1065</v>
      </c>
      <c r="F895" s="98" t="s">
        <v>1066</v>
      </c>
      <c r="G895" s="98" t="s">
        <v>1887</v>
      </c>
      <c r="H895" s="98" t="s">
        <v>17</v>
      </c>
      <c r="I895" s="98" t="s">
        <v>2403</v>
      </c>
      <c r="J895" s="98" t="s">
        <v>2404</v>
      </c>
      <c r="K895" s="98" t="s">
        <v>545</v>
      </c>
      <c r="L895" s="99" t="str">
        <f t="shared" si="13"/>
        <v>CAS</v>
      </c>
    </row>
    <row r="896" spans="1:12" x14ac:dyDescent="0.25">
      <c r="A896" s="101">
        <v>250350</v>
      </c>
      <c r="B896" s="98" t="s">
        <v>2404</v>
      </c>
      <c r="C896" s="98" t="s">
        <v>2450</v>
      </c>
      <c r="D896" s="98" t="s">
        <v>2451</v>
      </c>
      <c r="E896" s="98" t="s">
        <v>1065</v>
      </c>
      <c r="F896" s="98" t="s">
        <v>1066</v>
      </c>
      <c r="G896" s="98" t="s">
        <v>1887</v>
      </c>
      <c r="H896" s="98" t="s">
        <v>17</v>
      </c>
      <c r="I896" s="98" t="s">
        <v>2403</v>
      </c>
      <c r="J896" s="98" t="s">
        <v>2404</v>
      </c>
      <c r="K896" s="98" t="s">
        <v>545</v>
      </c>
      <c r="L896" s="99" t="str">
        <f t="shared" si="13"/>
        <v>CAS</v>
      </c>
    </row>
    <row r="897" spans="1:12" x14ac:dyDescent="0.25">
      <c r="A897" s="101">
        <v>250350</v>
      </c>
      <c r="B897" s="98" t="s">
        <v>2404</v>
      </c>
      <c r="C897" s="98" t="s">
        <v>2452</v>
      </c>
      <c r="D897" s="98" t="s">
        <v>2453</v>
      </c>
      <c r="E897" s="98" t="s">
        <v>1065</v>
      </c>
      <c r="F897" s="98" t="s">
        <v>1066</v>
      </c>
      <c r="G897" s="98" t="s">
        <v>1887</v>
      </c>
      <c r="H897" s="98" t="s">
        <v>17</v>
      </c>
      <c r="I897" s="98" t="s">
        <v>2403</v>
      </c>
      <c r="J897" s="98" t="s">
        <v>2404</v>
      </c>
      <c r="K897" s="98" t="s">
        <v>545</v>
      </c>
      <c r="L897" s="99" t="str">
        <f t="shared" si="13"/>
        <v>CAS</v>
      </c>
    </row>
    <row r="898" spans="1:12" x14ac:dyDescent="0.25">
      <c r="A898" s="101">
        <v>250350</v>
      </c>
      <c r="B898" s="98" t="s">
        <v>2404</v>
      </c>
      <c r="C898" s="98" t="s">
        <v>2454</v>
      </c>
      <c r="D898" s="98" t="s">
        <v>2455</v>
      </c>
      <c r="E898" s="98" t="s">
        <v>1065</v>
      </c>
      <c r="F898" s="98" t="s">
        <v>1066</v>
      </c>
      <c r="G898" s="98" t="s">
        <v>1887</v>
      </c>
      <c r="H898" s="98" t="s">
        <v>17</v>
      </c>
      <c r="I898" s="98" t="s">
        <v>2403</v>
      </c>
      <c r="J898" s="98" t="s">
        <v>2404</v>
      </c>
      <c r="K898" s="98" t="s">
        <v>545</v>
      </c>
      <c r="L898" s="99" t="str">
        <f t="shared" ref="L898:L961" si="14">VLOOKUP(H898,$N$2:$O$43,2,FALSE)</f>
        <v>CAS</v>
      </c>
    </row>
    <row r="899" spans="1:12" x14ac:dyDescent="0.25">
      <c r="A899" s="101">
        <v>250350</v>
      </c>
      <c r="B899" s="98" t="s">
        <v>2404</v>
      </c>
      <c r="C899" s="98" t="s">
        <v>2456</v>
      </c>
      <c r="D899" s="98" t="s">
        <v>2457</v>
      </c>
      <c r="E899" s="98" t="s">
        <v>1065</v>
      </c>
      <c r="F899" s="98" t="s">
        <v>1066</v>
      </c>
      <c r="G899" s="98" t="s">
        <v>1887</v>
      </c>
      <c r="H899" s="98" t="s">
        <v>17</v>
      </c>
      <c r="I899" s="98" t="s">
        <v>2403</v>
      </c>
      <c r="J899" s="98" t="s">
        <v>2404</v>
      </c>
      <c r="K899" s="98" t="s">
        <v>545</v>
      </c>
      <c r="L899" s="99" t="str">
        <f t="shared" si="14"/>
        <v>CAS</v>
      </c>
    </row>
    <row r="900" spans="1:12" x14ac:dyDescent="0.25">
      <c r="A900" s="101">
        <v>250350</v>
      </c>
      <c r="B900" s="98" t="s">
        <v>2404</v>
      </c>
      <c r="C900" s="98" t="s">
        <v>2458</v>
      </c>
      <c r="D900" s="98" t="s">
        <v>2459</v>
      </c>
      <c r="E900" s="98" t="s">
        <v>1065</v>
      </c>
      <c r="F900" s="98" t="s">
        <v>1066</v>
      </c>
      <c r="G900" s="98" t="s">
        <v>1887</v>
      </c>
      <c r="H900" s="98" t="s">
        <v>17</v>
      </c>
      <c r="I900" s="98" t="s">
        <v>2403</v>
      </c>
      <c r="J900" s="98" t="s">
        <v>2404</v>
      </c>
      <c r="K900" s="98" t="s">
        <v>545</v>
      </c>
      <c r="L900" s="99" t="str">
        <f t="shared" si="14"/>
        <v>CAS</v>
      </c>
    </row>
    <row r="901" spans="1:12" x14ac:dyDescent="0.25">
      <c r="A901" s="101">
        <v>250350</v>
      </c>
      <c r="B901" s="98" t="s">
        <v>2404</v>
      </c>
      <c r="C901" s="98" t="s">
        <v>2460</v>
      </c>
      <c r="D901" s="98" t="s">
        <v>2461</v>
      </c>
      <c r="E901" s="98" t="s">
        <v>1065</v>
      </c>
      <c r="F901" s="98" t="s">
        <v>1066</v>
      </c>
      <c r="G901" s="98" t="s">
        <v>1887</v>
      </c>
      <c r="H901" s="98" t="s">
        <v>17</v>
      </c>
      <c r="I901" s="98" t="s">
        <v>2403</v>
      </c>
      <c r="J901" s="98" t="s">
        <v>2404</v>
      </c>
      <c r="K901" s="98" t="s">
        <v>545</v>
      </c>
      <c r="L901" s="99" t="str">
        <f t="shared" si="14"/>
        <v>CAS</v>
      </c>
    </row>
    <row r="902" spans="1:12" x14ac:dyDescent="0.25">
      <c r="A902" s="101">
        <v>250350</v>
      </c>
      <c r="B902" s="98" t="s">
        <v>2404</v>
      </c>
      <c r="C902" s="98" t="s">
        <v>2462</v>
      </c>
      <c r="D902" s="98" t="s">
        <v>2463</v>
      </c>
      <c r="E902" s="98" t="s">
        <v>1065</v>
      </c>
      <c r="F902" s="98" t="s">
        <v>1066</v>
      </c>
      <c r="G902" s="98" t="s">
        <v>1887</v>
      </c>
      <c r="H902" s="98" t="s">
        <v>17</v>
      </c>
      <c r="I902" s="98" t="s">
        <v>2403</v>
      </c>
      <c r="J902" s="98" t="s">
        <v>2404</v>
      </c>
      <c r="K902" s="98" t="s">
        <v>884</v>
      </c>
      <c r="L902" s="99" t="str">
        <f t="shared" si="14"/>
        <v>CAS</v>
      </c>
    </row>
    <row r="903" spans="1:12" x14ac:dyDescent="0.25">
      <c r="A903" s="101">
        <v>250350</v>
      </c>
      <c r="B903" s="98" t="s">
        <v>2404</v>
      </c>
      <c r="C903" s="98" t="s">
        <v>2464</v>
      </c>
      <c r="D903" s="98" t="s">
        <v>2465</v>
      </c>
      <c r="E903" s="98" t="s">
        <v>1065</v>
      </c>
      <c r="F903" s="98" t="s">
        <v>1066</v>
      </c>
      <c r="G903" s="98" t="s">
        <v>1887</v>
      </c>
      <c r="H903" s="98" t="s">
        <v>17</v>
      </c>
      <c r="I903" s="98" t="s">
        <v>2403</v>
      </c>
      <c r="J903" s="98" t="s">
        <v>2404</v>
      </c>
      <c r="K903" s="98" t="s">
        <v>1156</v>
      </c>
      <c r="L903" s="99" t="str">
        <f t="shared" si="14"/>
        <v>CAS</v>
      </c>
    </row>
    <row r="904" spans="1:12" x14ac:dyDescent="0.25">
      <c r="A904" s="101">
        <v>250350</v>
      </c>
      <c r="B904" s="98" t="s">
        <v>2404</v>
      </c>
      <c r="C904" s="98" t="s">
        <v>2466</v>
      </c>
      <c r="D904" s="98" t="s">
        <v>2467</v>
      </c>
      <c r="E904" s="98" t="s">
        <v>1065</v>
      </c>
      <c r="F904" s="98" t="s">
        <v>1066</v>
      </c>
      <c r="G904" s="98" t="s">
        <v>1887</v>
      </c>
      <c r="H904" s="98" t="s">
        <v>17</v>
      </c>
      <c r="I904" s="98" t="s">
        <v>2403</v>
      </c>
      <c r="J904" s="98" t="s">
        <v>2404</v>
      </c>
      <c r="K904" s="98" t="s">
        <v>1156</v>
      </c>
      <c r="L904" s="99" t="str">
        <f t="shared" si="14"/>
        <v>CAS</v>
      </c>
    </row>
    <row r="905" spans="1:12" x14ac:dyDescent="0.25">
      <c r="A905" s="101">
        <v>250350</v>
      </c>
      <c r="B905" s="98" t="s">
        <v>2404</v>
      </c>
      <c r="C905" s="98" t="s">
        <v>2468</v>
      </c>
      <c r="D905" s="98" t="s">
        <v>2469</v>
      </c>
      <c r="E905" s="98" t="s">
        <v>1065</v>
      </c>
      <c r="F905" s="98" t="s">
        <v>1066</v>
      </c>
      <c r="G905" s="98" t="s">
        <v>1887</v>
      </c>
      <c r="H905" s="98" t="s">
        <v>17</v>
      </c>
      <c r="I905" s="98" t="s">
        <v>2403</v>
      </c>
      <c r="J905" s="98" t="s">
        <v>2404</v>
      </c>
      <c r="K905" s="98" t="s">
        <v>1156</v>
      </c>
      <c r="L905" s="99" t="str">
        <f t="shared" si="14"/>
        <v>CAS</v>
      </c>
    </row>
    <row r="906" spans="1:12" x14ac:dyDescent="0.25">
      <c r="A906" s="101">
        <v>250350</v>
      </c>
      <c r="B906" s="98" t="s">
        <v>2404</v>
      </c>
      <c r="C906" s="98" t="s">
        <v>2470</v>
      </c>
      <c r="D906" s="98" t="s">
        <v>2471</v>
      </c>
      <c r="E906" s="98" t="s">
        <v>1065</v>
      </c>
      <c r="F906" s="98" t="s">
        <v>1066</v>
      </c>
      <c r="G906" s="98" t="s">
        <v>1887</v>
      </c>
      <c r="H906" s="98" t="s">
        <v>17</v>
      </c>
      <c r="I906" s="98" t="s">
        <v>2403</v>
      </c>
      <c r="J906" s="98" t="s">
        <v>2404</v>
      </c>
      <c r="K906" s="98" t="s">
        <v>1156</v>
      </c>
      <c r="L906" s="99" t="str">
        <f t="shared" si="14"/>
        <v>CAS</v>
      </c>
    </row>
    <row r="907" spans="1:12" x14ac:dyDescent="0.25">
      <c r="A907" s="101">
        <v>250350</v>
      </c>
      <c r="B907" s="98" t="s">
        <v>2404</v>
      </c>
      <c r="C907" s="98" t="s">
        <v>2472</v>
      </c>
      <c r="D907" s="98" t="s">
        <v>2473</v>
      </c>
      <c r="E907" s="98" t="s">
        <v>1065</v>
      </c>
      <c r="F907" s="98" t="s">
        <v>1066</v>
      </c>
      <c r="G907" s="98" t="s">
        <v>1887</v>
      </c>
      <c r="H907" s="98" t="s">
        <v>17</v>
      </c>
      <c r="I907" s="98" t="s">
        <v>2403</v>
      </c>
      <c r="J907" s="98" t="s">
        <v>2404</v>
      </c>
      <c r="K907" s="98" t="s">
        <v>1156</v>
      </c>
      <c r="L907" s="99" t="str">
        <f t="shared" si="14"/>
        <v>CAS</v>
      </c>
    </row>
    <row r="908" spans="1:12" x14ac:dyDescent="0.25">
      <c r="A908" s="101">
        <v>250350</v>
      </c>
      <c r="B908" s="98" t="s">
        <v>2404</v>
      </c>
      <c r="C908" s="98" t="s">
        <v>2474</v>
      </c>
      <c r="D908" s="98" t="s">
        <v>2475</v>
      </c>
      <c r="E908" s="98" t="s">
        <v>1065</v>
      </c>
      <c r="F908" s="98" t="s">
        <v>1066</v>
      </c>
      <c r="G908" s="98" t="s">
        <v>1887</v>
      </c>
      <c r="H908" s="98" t="s">
        <v>17</v>
      </c>
      <c r="I908" s="98" t="s">
        <v>2403</v>
      </c>
      <c r="J908" s="98" t="s">
        <v>2404</v>
      </c>
      <c r="K908" s="98" t="s">
        <v>1156</v>
      </c>
      <c r="L908" s="99" t="str">
        <f t="shared" si="14"/>
        <v>CAS</v>
      </c>
    </row>
    <row r="909" spans="1:12" x14ac:dyDescent="0.25">
      <c r="A909" s="101">
        <v>250350</v>
      </c>
      <c r="B909" s="98" t="s">
        <v>2404</v>
      </c>
      <c r="C909" s="98" t="s">
        <v>2476</v>
      </c>
      <c r="D909" s="98" t="s">
        <v>2477</v>
      </c>
      <c r="E909" s="98" t="s">
        <v>1065</v>
      </c>
      <c r="F909" s="98" t="s">
        <v>1066</v>
      </c>
      <c r="G909" s="98" t="s">
        <v>1887</v>
      </c>
      <c r="H909" s="98" t="s">
        <v>17</v>
      </c>
      <c r="I909" s="98" t="s">
        <v>2403</v>
      </c>
      <c r="J909" s="98" t="s">
        <v>2404</v>
      </c>
      <c r="K909" s="98" t="s">
        <v>1156</v>
      </c>
      <c r="L909" s="99" t="str">
        <f t="shared" si="14"/>
        <v>CAS</v>
      </c>
    </row>
    <row r="910" spans="1:12" x14ac:dyDescent="0.25">
      <c r="A910" s="101">
        <v>250350</v>
      </c>
      <c r="B910" s="98" t="s">
        <v>2404</v>
      </c>
      <c r="C910" s="98" t="s">
        <v>2478</v>
      </c>
      <c r="D910" s="98" t="s">
        <v>2479</v>
      </c>
      <c r="E910" s="98" t="s">
        <v>1065</v>
      </c>
      <c r="F910" s="98" t="s">
        <v>1066</v>
      </c>
      <c r="G910" s="98" t="s">
        <v>1887</v>
      </c>
      <c r="H910" s="98" t="s">
        <v>17</v>
      </c>
      <c r="I910" s="98" t="s">
        <v>2403</v>
      </c>
      <c r="J910" s="98" t="s">
        <v>2404</v>
      </c>
      <c r="K910" s="98" t="s">
        <v>1156</v>
      </c>
      <c r="L910" s="99" t="str">
        <f t="shared" si="14"/>
        <v>CAS</v>
      </c>
    </row>
    <row r="911" spans="1:12" x14ac:dyDescent="0.25">
      <c r="A911" s="101">
        <v>250350</v>
      </c>
      <c r="B911" s="98" t="s">
        <v>2404</v>
      </c>
      <c r="C911" s="98" t="s">
        <v>2480</v>
      </c>
      <c r="D911" s="98" t="s">
        <v>2481</v>
      </c>
      <c r="E911" s="98" t="s">
        <v>1065</v>
      </c>
      <c r="F911" s="98" t="s">
        <v>1066</v>
      </c>
      <c r="G911" s="98" t="s">
        <v>1887</v>
      </c>
      <c r="H911" s="98" t="s">
        <v>17</v>
      </c>
      <c r="I911" s="98" t="s">
        <v>2403</v>
      </c>
      <c r="J911" s="98" t="s">
        <v>2404</v>
      </c>
      <c r="K911" s="98" t="s">
        <v>1156</v>
      </c>
      <c r="L911" s="99" t="str">
        <f t="shared" si="14"/>
        <v>CAS</v>
      </c>
    </row>
    <row r="912" spans="1:12" x14ac:dyDescent="0.25">
      <c r="A912" s="101">
        <v>250350</v>
      </c>
      <c r="B912" s="98" t="s">
        <v>2404</v>
      </c>
      <c r="C912" s="98" t="s">
        <v>2482</v>
      </c>
      <c r="D912" s="98" t="s">
        <v>2483</v>
      </c>
      <c r="E912" s="98" t="s">
        <v>1065</v>
      </c>
      <c r="F912" s="98" t="s">
        <v>1066</v>
      </c>
      <c r="G912" s="98" t="s">
        <v>1887</v>
      </c>
      <c r="H912" s="98" t="s">
        <v>17</v>
      </c>
      <c r="I912" s="98" t="s">
        <v>2403</v>
      </c>
      <c r="J912" s="98" t="s">
        <v>2404</v>
      </c>
      <c r="K912" s="98" t="s">
        <v>1156</v>
      </c>
      <c r="L912" s="99" t="str">
        <f t="shared" si="14"/>
        <v>CAS</v>
      </c>
    </row>
    <row r="913" spans="1:12" x14ac:dyDescent="0.25">
      <c r="A913" s="101">
        <v>250350</v>
      </c>
      <c r="B913" s="98" t="s">
        <v>2404</v>
      </c>
      <c r="C913" s="98" t="s">
        <v>2484</v>
      </c>
      <c r="D913" s="98" t="s">
        <v>2485</v>
      </c>
      <c r="E913" s="98" t="s">
        <v>1065</v>
      </c>
      <c r="F913" s="98" t="s">
        <v>1066</v>
      </c>
      <c r="G913" s="98" t="s">
        <v>1887</v>
      </c>
      <c r="H913" s="98" t="s">
        <v>17</v>
      </c>
      <c r="I913" s="98" t="s">
        <v>2403</v>
      </c>
      <c r="J913" s="98" t="s">
        <v>2404</v>
      </c>
      <c r="K913" s="98" t="s">
        <v>1156</v>
      </c>
      <c r="L913" s="99" t="str">
        <f t="shared" si="14"/>
        <v>CAS</v>
      </c>
    </row>
    <row r="914" spans="1:12" x14ac:dyDescent="0.25">
      <c r="A914" s="101">
        <v>250400</v>
      </c>
      <c r="B914" s="98" t="s">
        <v>2487</v>
      </c>
      <c r="C914" s="98" t="s">
        <v>2488</v>
      </c>
      <c r="D914" s="98" t="s">
        <v>2487</v>
      </c>
      <c r="E914" s="98" t="s">
        <v>1065</v>
      </c>
      <c r="F914" s="98" t="s">
        <v>1066</v>
      </c>
      <c r="G914" s="98" t="s">
        <v>1887</v>
      </c>
      <c r="H914" s="98" t="s">
        <v>17</v>
      </c>
      <c r="I914" s="98" t="s">
        <v>2486</v>
      </c>
      <c r="J914" s="98" t="s">
        <v>2487</v>
      </c>
      <c r="K914" s="98" t="s">
        <v>557</v>
      </c>
      <c r="L914" s="99" t="str">
        <f t="shared" si="14"/>
        <v>CAS</v>
      </c>
    </row>
    <row r="915" spans="1:12" x14ac:dyDescent="0.25">
      <c r="A915" s="101">
        <v>250400</v>
      </c>
      <c r="B915" s="98" t="s">
        <v>2487</v>
      </c>
      <c r="C915" s="98" t="s">
        <v>2489</v>
      </c>
      <c r="D915" s="98" t="s">
        <v>2490</v>
      </c>
      <c r="E915" s="98" t="s">
        <v>1065</v>
      </c>
      <c r="F915" s="98" t="s">
        <v>1066</v>
      </c>
      <c r="G915" s="98" t="s">
        <v>1887</v>
      </c>
      <c r="H915" s="98" t="s">
        <v>17</v>
      </c>
      <c r="I915" s="98" t="s">
        <v>2486</v>
      </c>
      <c r="J915" s="98" t="s">
        <v>2487</v>
      </c>
      <c r="K915" s="98" t="s">
        <v>1079</v>
      </c>
      <c r="L915" s="99" t="str">
        <f t="shared" si="14"/>
        <v>CAS</v>
      </c>
    </row>
    <row r="916" spans="1:12" x14ac:dyDescent="0.25">
      <c r="A916" s="101">
        <v>250400</v>
      </c>
      <c r="B916" s="98" t="s">
        <v>2487</v>
      </c>
      <c r="C916" s="98" t="s">
        <v>2491</v>
      </c>
      <c r="D916" s="98" t="s">
        <v>2492</v>
      </c>
      <c r="E916" s="98" t="s">
        <v>1065</v>
      </c>
      <c r="F916" s="98" t="s">
        <v>1066</v>
      </c>
      <c r="G916" s="98" t="s">
        <v>1887</v>
      </c>
      <c r="H916" s="98" t="s">
        <v>17</v>
      </c>
      <c r="I916" s="98" t="s">
        <v>2486</v>
      </c>
      <c r="J916" s="98" t="s">
        <v>2487</v>
      </c>
      <c r="K916" s="98" t="s">
        <v>557</v>
      </c>
      <c r="L916" s="99" t="str">
        <f t="shared" si="14"/>
        <v>CAS</v>
      </c>
    </row>
    <row r="917" spans="1:12" x14ac:dyDescent="0.25">
      <c r="A917" s="101">
        <v>250400</v>
      </c>
      <c r="B917" s="98" t="s">
        <v>2487</v>
      </c>
      <c r="C917" s="98" t="s">
        <v>2493</v>
      </c>
      <c r="D917" s="98" t="s">
        <v>2494</v>
      </c>
      <c r="E917" s="98" t="s">
        <v>1065</v>
      </c>
      <c r="F917" s="98" t="s">
        <v>1066</v>
      </c>
      <c r="G917" s="98" t="s">
        <v>1887</v>
      </c>
      <c r="H917" s="98" t="s">
        <v>17</v>
      </c>
      <c r="I917" s="98" t="s">
        <v>2486</v>
      </c>
      <c r="J917" s="98" t="s">
        <v>2487</v>
      </c>
      <c r="K917" s="98" t="s">
        <v>545</v>
      </c>
      <c r="L917" s="99" t="str">
        <f t="shared" si="14"/>
        <v>CAS</v>
      </c>
    </row>
    <row r="918" spans="1:12" x14ac:dyDescent="0.25">
      <c r="A918" s="101">
        <v>250400</v>
      </c>
      <c r="B918" s="98" t="s">
        <v>2487</v>
      </c>
      <c r="C918" s="98" t="s">
        <v>2495</v>
      </c>
      <c r="D918" s="98" t="s">
        <v>2496</v>
      </c>
      <c r="E918" s="98" t="s">
        <v>1065</v>
      </c>
      <c r="F918" s="98" t="s">
        <v>1066</v>
      </c>
      <c r="G918" s="98" t="s">
        <v>1887</v>
      </c>
      <c r="H918" s="98" t="s">
        <v>17</v>
      </c>
      <c r="I918" s="98" t="s">
        <v>2486</v>
      </c>
      <c r="J918" s="98" t="s">
        <v>2487</v>
      </c>
      <c r="K918" s="98" t="s">
        <v>545</v>
      </c>
      <c r="L918" s="99" t="str">
        <f t="shared" si="14"/>
        <v>CAS</v>
      </c>
    </row>
    <row r="919" spans="1:12" x14ac:dyDescent="0.25">
      <c r="A919" s="101">
        <v>250400</v>
      </c>
      <c r="B919" s="98" t="s">
        <v>2487</v>
      </c>
      <c r="C919" s="98" t="s">
        <v>2497</v>
      </c>
      <c r="D919" s="98" t="s">
        <v>2498</v>
      </c>
      <c r="E919" s="98" t="s">
        <v>1065</v>
      </c>
      <c r="F919" s="98" t="s">
        <v>1066</v>
      </c>
      <c r="G919" s="98" t="s">
        <v>1887</v>
      </c>
      <c r="H919" s="98" t="s">
        <v>17</v>
      </c>
      <c r="I919" s="98" t="s">
        <v>2486</v>
      </c>
      <c r="J919" s="98" t="s">
        <v>2487</v>
      </c>
      <c r="K919" s="98" t="s">
        <v>545</v>
      </c>
      <c r="L919" s="99" t="str">
        <f t="shared" si="14"/>
        <v>CAS</v>
      </c>
    </row>
    <row r="920" spans="1:12" x14ac:dyDescent="0.25">
      <c r="A920" s="101">
        <v>250400</v>
      </c>
      <c r="B920" s="98" t="s">
        <v>2487</v>
      </c>
      <c r="C920" s="98" t="s">
        <v>2499</v>
      </c>
      <c r="D920" s="98" t="s">
        <v>2500</v>
      </c>
      <c r="E920" s="98" t="s">
        <v>1065</v>
      </c>
      <c r="F920" s="98" t="s">
        <v>1066</v>
      </c>
      <c r="G920" s="98" t="s">
        <v>1887</v>
      </c>
      <c r="H920" s="98" t="s">
        <v>17</v>
      </c>
      <c r="I920" s="98" t="s">
        <v>2486</v>
      </c>
      <c r="J920" s="98" t="s">
        <v>2487</v>
      </c>
      <c r="K920" s="98" t="s">
        <v>545</v>
      </c>
      <c r="L920" s="99" t="str">
        <f t="shared" si="14"/>
        <v>CAS</v>
      </c>
    </row>
    <row r="921" spans="1:12" x14ac:dyDescent="0.25">
      <c r="A921" s="101">
        <v>250400</v>
      </c>
      <c r="B921" s="98" t="s">
        <v>2487</v>
      </c>
      <c r="C921" s="98" t="s">
        <v>2501</v>
      </c>
      <c r="D921" s="98" t="s">
        <v>2502</v>
      </c>
      <c r="E921" s="98" t="s">
        <v>1065</v>
      </c>
      <c r="F921" s="98" t="s">
        <v>1066</v>
      </c>
      <c r="G921" s="98" t="s">
        <v>1887</v>
      </c>
      <c r="H921" s="98" t="s">
        <v>17</v>
      </c>
      <c r="I921" s="98" t="s">
        <v>2486</v>
      </c>
      <c r="J921" s="98" t="s">
        <v>2487</v>
      </c>
      <c r="K921" s="98" t="s">
        <v>545</v>
      </c>
      <c r="L921" s="99" t="str">
        <f t="shared" si="14"/>
        <v>CAS</v>
      </c>
    </row>
    <row r="922" spans="1:12" x14ac:dyDescent="0.25">
      <c r="A922" s="101">
        <v>250400</v>
      </c>
      <c r="B922" s="98" t="s">
        <v>2487</v>
      </c>
      <c r="C922" s="98" t="s">
        <v>2503</v>
      </c>
      <c r="D922" s="98" t="s">
        <v>2504</v>
      </c>
      <c r="E922" s="98" t="s">
        <v>1065</v>
      </c>
      <c r="F922" s="98" t="s">
        <v>1066</v>
      </c>
      <c r="G922" s="98" t="s">
        <v>1887</v>
      </c>
      <c r="H922" s="98" t="s">
        <v>17</v>
      </c>
      <c r="I922" s="98" t="s">
        <v>2486</v>
      </c>
      <c r="J922" s="98" t="s">
        <v>2487</v>
      </c>
      <c r="K922" s="98" t="s">
        <v>545</v>
      </c>
      <c r="L922" s="99" t="str">
        <f t="shared" si="14"/>
        <v>CAS</v>
      </c>
    </row>
    <row r="923" spans="1:12" x14ac:dyDescent="0.25">
      <c r="A923" s="101">
        <v>250400</v>
      </c>
      <c r="B923" s="98" t="s">
        <v>2487</v>
      </c>
      <c r="C923" s="98" t="s">
        <v>2505</v>
      </c>
      <c r="D923" s="98" t="s">
        <v>2506</v>
      </c>
      <c r="E923" s="98" t="s">
        <v>1065</v>
      </c>
      <c r="F923" s="98" t="s">
        <v>1066</v>
      </c>
      <c r="G923" s="98" t="s">
        <v>1887</v>
      </c>
      <c r="H923" s="98" t="s">
        <v>17</v>
      </c>
      <c r="I923" s="98" t="s">
        <v>2486</v>
      </c>
      <c r="J923" s="98" t="s">
        <v>2487</v>
      </c>
      <c r="K923" s="98" t="s">
        <v>545</v>
      </c>
      <c r="L923" s="99" t="str">
        <f t="shared" si="14"/>
        <v>CAS</v>
      </c>
    </row>
    <row r="924" spans="1:12" x14ac:dyDescent="0.25">
      <c r="A924" s="101">
        <v>250400</v>
      </c>
      <c r="B924" s="98" t="s">
        <v>2487</v>
      </c>
      <c r="C924" s="98" t="s">
        <v>2507</v>
      </c>
      <c r="D924" s="98" t="s">
        <v>2508</v>
      </c>
      <c r="E924" s="98" t="s">
        <v>1065</v>
      </c>
      <c r="F924" s="98" t="s">
        <v>1066</v>
      </c>
      <c r="G924" s="98" t="s">
        <v>1887</v>
      </c>
      <c r="H924" s="98" t="s">
        <v>17</v>
      </c>
      <c r="I924" s="98" t="s">
        <v>2486</v>
      </c>
      <c r="J924" s="98" t="s">
        <v>2487</v>
      </c>
      <c r="K924" s="98" t="s">
        <v>545</v>
      </c>
      <c r="L924" s="99" t="str">
        <f t="shared" si="14"/>
        <v>CAS</v>
      </c>
    </row>
    <row r="925" spans="1:12" x14ac:dyDescent="0.25">
      <c r="A925" s="101">
        <v>250400</v>
      </c>
      <c r="B925" s="98" t="s">
        <v>2487</v>
      </c>
      <c r="C925" s="98" t="s">
        <v>2509</v>
      </c>
      <c r="D925" s="98" t="s">
        <v>2510</v>
      </c>
      <c r="E925" s="98" t="s">
        <v>1065</v>
      </c>
      <c r="F925" s="98" t="s">
        <v>1066</v>
      </c>
      <c r="G925" s="98" t="s">
        <v>1887</v>
      </c>
      <c r="H925" s="98" t="s">
        <v>17</v>
      </c>
      <c r="I925" s="98" t="s">
        <v>2486</v>
      </c>
      <c r="J925" s="98" t="s">
        <v>2487</v>
      </c>
      <c r="K925" s="98" t="s">
        <v>545</v>
      </c>
      <c r="L925" s="99" t="str">
        <f t="shared" si="14"/>
        <v>CAS</v>
      </c>
    </row>
    <row r="926" spans="1:12" x14ac:dyDescent="0.25">
      <c r="A926" s="101">
        <v>250400</v>
      </c>
      <c r="B926" s="98" t="s">
        <v>2487</v>
      </c>
      <c r="C926" s="98" t="s">
        <v>2511</v>
      </c>
      <c r="D926" s="98" t="s">
        <v>2512</v>
      </c>
      <c r="E926" s="98" t="s">
        <v>1065</v>
      </c>
      <c r="F926" s="98" t="s">
        <v>1066</v>
      </c>
      <c r="G926" s="98" t="s">
        <v>1887</v>
      </c>
      <c r="H926" s="98" t="s">
        <v>17</v>
      </c>
      <c r="I926" s="98" t="s">
        <v>2486</v>
      </c>
      <c r="J926" s="98" t="s">
        <v>2487</v>
      </c>
      <c r="K926" s="98" t="s">
        <v>545</v>
      </c>
      <c r="L926" s="99" t="str">
        <f t="shared" si="14"/>
        <v>CAS</v>
      </c>
    </row>
    <row r="927" spans="1:12" x14ac:dyDescent="0.25">
      <c r="A927" s="101">
        <v>250400</v>
      </c>
      <c r="B927" s="98" t="s">
        <v>2487</v>
      </c>
      <c r="C927" s="98" t="s">
        <v>2513</v>
      </c>
      <c r="D927" s="98" t="s">
        <v>2514</v>
      </c>
      <c r="E927" s="98" t="s">
        <v>1065</v>
      </c>
      <c r="F927" s="98" t="s">
        <v>1066</v>
      </c>
      <c r="G927" s="98" t="s">
        <v>1887</v>
      </c>
      <c r="H927" s="98" t="s">
        <v>17</v>
      </c>
      <c r="I927" s="98" t="s">
        <v>2486</v>
      </c>
      <c r="J927" s="98" t="s">
        <v>2487</v>
      </c>
      <c r="K927" s="98" t="s">
        <v>884</v>
      </c>
      <c r="L927" s="99" t="str">
        <f t="shared" si="14"/>
        <v>CAS</v>
      </c>
    </row>
    <row r="928" spans="1:12" x14ac:dyDescent="0.25">
      <c r="A928" s="101">
        <v>250400</v>
      </c>
      <c r="B928" s="98" t="s">
        <v>2487</v>
      </c>
      <c r="C928" s="98" t="s">
        <v>2515</v>
      </c>
      <c r="D928" s="98" t="s">
        <v>2516</v>
      </c>
      <c r="E928" s="98" t="s">
        <v>1065</v>
      </c>
      <c r="F928" s="98" t="s">
        <v>1066</v>
      </c>
      <c r="G928" s="98" t="s">
        <v>1887</v>
      </c>
      <c r="H928" s="98" t="s">
        <v>17</v>
      </c>
      <c r="I928" s="98" t="s">
        <v>2486</v>
      </c>
      <c r="J928" s="98" t="s">
        <v>2487</v>
      </c>
      <c r="K928" s="98" t="s">
        <v>604</v>
      </c>
      <c r="L928" s="99" t="str">
        <f t="shared" si="14"/>
        <v>CAS</v>
      </c>
    </row>
    <row r="929" spans="1:12" x14ac:dyDescent="0.25">
      <c r="A929" s="101">
        <v>250400</v>
      </c>
      <c r="B929" s="98" t="s">
        <v>2487</v>
      </c>
      <c r="C929" s="98" t="s">
        <v>2517</v>
      </c>
      <c r="D929" s="98" t="s">
        <v>2518</v>
      </c>
      <c r="E929" s="98" t="s">
        <v>1065</v>
      </c>
      <c r="F929" s="98" t="s">
        <v>1066</v>
      </c>
      <c r="G929" s="98" t="s">
        <v>1887</v>
      </c>
      <c r="H929" s="98" t="s">
        <v>17</v>
      </c>
      <c r="I929" s="98" t="s">
        <v>2486</v>
      </c>
      <c r="J929" s="98" t="s">
        <v>2487</v>
      </c>
      <c r="K929" s="98" t="s">
        <v>545</v>
      </c>
      <c r="L929" s="99" t="str">
        <f t="shared" si="14"/>
        <v>CAS</v>
      </c>
    </row>
    <row r="930" spans="1:12" x14ac:dyDescent="0.25">
      <c r="A930" s="101">
        <v>250450</v>
      </c>
      <c r="B930" s="98" t="s">
        <v>2520</v>
      </c>
      <c r="C930" s="98" t="s">
        <v>2521</v>
      </c>
      <c r="D930" s="98" t="s">
        <v>2522</v>
      </c>
      <c r="E930" s="98" t="s">
        <v>1065</v>
      </c>
      <c r="F930" s="98" t="s">
        <v>1066</v>
      </c>
      <c r="G930" s="98" t="s">
        <v>1887</v>
      </c>
      <c r="H930" s="98" t="s">
        <v>17</v>
      </c>
      <c r="I930" s="98" t="s">
        <v>2519</v>
      </c>
      <c r="J930" s="98" t="s">
        <v>2520</v>
      </c>
      <c r="K930" s="98" t="s">
        <v>557</v>
      </c>
      <c r="L930" s="99" t="str">
        <f t="shared" si="14"/>
        <v>CAS</v>
      </c>
    </row>
    <row r="931" spans="1:12" x14ac:dyDescent="0.25">
      <c r="A931" s="101">
        <v>250450</v>
      </c>
      <c r="B931" s="98" t="s">
        <v>2520</v>
      </c>
      <c r="C931" s="98" t="s">
        <v>2523</v>
      </c>
      <c r="D931" s="98" t="s">
        <v>2524</v>
      </c>
      <c r="E931" s="98" t="s">
        <v>1065</v>
      </c>
      <c r="F931" s="98" t="s">
        <v>1066</v>
      </c>
      <c r="G931" s="98" t="s">
        <v>1887</v>
      </c>
      <c r="H931" s="98" t="s">
        <v>17</v>
      </c>
      <c r="I931" s="98" t="s">
        <v>2519</v>
      </c>
      <c r="J931" s="98" t="s">
        <v>2520</v>
      </c>
      <c r="K931" s="98" t="s">
        <v>1079</v>
      </c>
      <c r="L931" s="99" t="str">
        <f t="shared" si="14"/>
        <v>CAS</v>
      </c>
    </row>
    <row r="932" spans="1:12" x14ac:dyDescent="0.25">
      <c r="A932" s="101">
        <v>250450</v>
      </c>
      <c r="B932" s="98" t="s">
        <v>2520</v>
      </c>
      <c r="C932" s="98" t="s">
        <v>2525</v>
      </c>
      <c r="D932" s="98" t="s">
        <v>2526</v>
      </c>
      <c r="E932" s="98" t="s">
        <v>1065</v>
      </c>
      <c r="F932" s="98" t="s">
        <v>1066</v>
      </c>
      <c r="G932" s="98" t="s">
        <v>1887</v>
      </c>
      <c r="H932" s="98" t="s">
        <v>17</v>
      </c>
      <c r="I932" s="98" t="s">
        <v>2519</v>
      </c>
      <c r="J932" s="98" t="s">
        <v>2520</v>
      </c>
      <c r="K932" s="98" t="s">
        <v>557</v>
      </c>
      <c r="L932" s="99" t="str">
        <f t="shared" si="14"/>
        <v>CAS</v>
      </c>
    </row>
    <row r="933" spans="1:12" x14ac:dyDescent="0.25">
      <c r="A933" s="101">
        <v>250450</v>
      </c>
      <c r="B933" s="98" t="s">
        <v>2520</v>
      </c>
      <c r="C933" s="98" t="s">
        <v>2527</v>
      </c>
      <c r="D933" s="98" t="s">
        <v>2528</v>
      </c>
      <c r="E933" s="98" t="s">
        <v>1065</v>
      </c>
      <c r="F933" s="98" t="s">
        <v>1066</v>
      </c>
      <c r="G933" s="98" t="s">
        <v>1887</v>
      </c>
      <c r="H933" s="98" t="s">
        <v>17</v>
      </c>
      <c r="I933" s="98" t="s">
        <v>2519</v>
      </c>
      <c r="J933" s="98" t="s">
        <v>2520</v>
      </c>
      <c r="K933" s="98" t="s">
        <v>545</v>
      </c>
      <c r="L933" s="99" t="str">
        <f t="shared" si="14"/>
        <v>CAS</v>
      </c>
    </row>
    <row r="934" spans="1:12" x14ac:dyDescent="0.25">
      <c r="A934" s="101">
        <v>250450</v>
      </c>
      <c r="B934" s="98" t="s">
        <v>2520</v>
      </c>
      <c r="C934" s="98" t="s">
        <v>2529</v>
      </c>
      <c r="D934" s="98" t="s">
        <v>2530</v>
      </c>
      <c r="E934" s="98" t="s">
        <v>1065</v>
      </c>
      <c r="F934" s="98" t="s">
        <v>1066</v>
      </c>
      <c r="G934" s="98" t="s">
        <v>1887</v>
      </c>
      <c r="H934" s="98" t="s">
        <v>17</v>
      </c>
      <c r="I934" s="98" t="s">
        <v>2519</v>
      </c>
      <c r="J934" s="98" t="s">
        <v>2520</v>
      </c>
      <c r="K934" s="98" t="s">
        <v>545</v>
      </c>
      <c r="L934" s="99" t="str">
        <f t="shared" si="14"/>
        <v>CAS</v>
      </c>
    </row>
    <row r="935" spans="1:12" x14ac:dyDescent="0.25">
      <c r="A935" s="101">
        <v>250450</v>
      </c>
      <c r="B935" s="98" t="s">
        <v>2520</v>
      </c>
      <c r="C935" s="98" t="s">
        <v>2531</v>
      </c>
      <c r="D935" s="98" t="s">
        <v>2532</v>
      </c>
      <c r="E935" s="98" t="s">
        <v>1065</v>
      </c>
      <c r="F935" s="98" t="s">
        <v>1066</v>
      </c>
      <c r="G935" s="98" t="s">
        <v>1887</v>
      </c>
      <c r="H935" s="98" t="s">
        <v>17</v>
      </c>
      <c r="I935" s="98" t="s">
        <v>2519</v>
      </c>
      <c r="J935" s="98" t="s">
        <v>2520</v>
      </c>
      <c r="K935" s="98" t="s">
        <v>545</v>
      </c>
      <c r="L935" s="99" t="str">
        <f t="shared" si="14"/>
        <v>CAS</v>
      </c>
    </row>
    <row r="936" spans="1:12" x14ac:dyDescent="0.25">
      <c r="A936" s="101">
        <v>250450</v>
      </c>
      <c r="B936" s="98" t="s">
        <v>2520</v>
      </c>
      <c r="C936" s="98" t="s">
        <v>2533</v>
      </c>
      <c r="D936" s="98" t="s">
        <v>2534</v>
      </c>
      <c r="E936" s="98" t="s">
        <v>1065</v>
      </c>
      <c r="F936" s="98" t="s">
        <v>1066</v>
      </c>
      <c r="G936" s="98" t="s">
        <v>1887</v>
      </c>
      <c r="H936" s="98" t="s">
        <v>17</v>
      </c>
      <c r="I936" s="98" t="s">
        <v>2519</v>
      </c>
      <c r="J936" s="98" t="s">
        <v>2520</v>
      </c>
      <c r="K936" s="98" t="s">
        <v>545</v>
      </c>
      <c r="L936" s="99" t="str">
        <f t="shared" si="14"/>
        <v>CAS</v>
      </c>
    </row>
    <row r="937" spans="1:12" x14ac:dyDescent="0.25">
      <c r="A937" s="101">
        <v>250450</v>
      </c>
      <c r="B937" s="98" t="s">
        <v>2520</v>
      </c>
      <c r="C937" s="98" t="s">
        <v>2535</v>
      </c>
      <c r="D937" s="98" t="s">
        <v>2536</v>
      </c>
      <c r="E937" s="98" t="s">
        <v>1065</v>
      </c>
      <c r="F937" s="98" t="s">
        <v>1066</v>
      </c>
      <c r="G937" s="98" t="s">
        <v>1887</v>
      </c>
      <c r="H937" s="98" t="s">
        <v>17</v>
      </c>
      <c r="I937" s="98" t="s">
        <v>2519</v>
      </c>
      <c r="J937" s="98" t="s">
        <v>2520</v>
      </c>
      <c r="K937" s="98" t="s">
        <v>545</v>
      </c>
      <c r="L937" s="99" t="str">
        <f t="shared" si="14"/>
        <v>CAS</v>
      </c>
    </row>
    <row r="938" spans="1:12" x14ac:dyDescent="0.25">
      <c r="A938" s="101">
        <v>250450</v>
      </c>
      <c r="B938" s="98" t="s">
        <v>2520</v>
      </c>
      <c r="C938" s="98" t="s">
        <v>2537</v>
      </c>
      <c r="D938" s="98" t="s">
        <v>2538</v>
      </c>
      <c r="E938" s="98" t="s">
        <v>1065</v>
      </c>
      <c r="F938" s="98" t="s">
        <v>1066</v>
      </c>
      <c r="G938" s="98" t="s">
        <v>1887</v>
      </c>
      <c r="H938" s="98" t="s">
        <v>17</v>
      </c>
      <c r="I938" s="98" t="s">
        <v>2519</v>
      </c>
      <c r="J938" s="98" t="s">
        <v>2520</v>
      </c>
      <c r="K938" s="98" t="s">
        <v>545</v>
      </c>
      <c r="L938" s="99" t="str">
        <f t="shared" si="14"/>
        <v>CAS</v>
      </c>
    </row>
    <row r="939" spans="1:12" x14ac:dyDescent="0.25">
      <c r="A939" s="101">
        <v>250450</v>
      </c>
      <c r="B939" s="98" t="s">
        <v>2520</v>
      </c>
      <c r="C939" s="98" t="s">
        <v>2539</v>
      </c>
      <c r="D939" s="98" t="s">
        <v>2540</v>
      </c>
      <c r="E939" s="98" t="s">
        <v>1065</v>
      </c>
      <c r="F939" s="98" t="s">
        <v>1066</v>
      </c>
      <c r="G939" s="98" t="s">
        <v>1887</v>
      </c>
      <c r="H939" s="98" t="s">
        <v>17</v>
      </c>
      <c r="I939" s="98" t="s">
        <v>2519</v>
      </c>
      <c r="J939" s="98" t="s">
        <v>2520</v>
      </c>
      <c r="K939" s="98" t="s">
        <v>545</v>
      </c>
      <c r="L939" s="99" t="str">
        <f t="shared" si="14"/>
        <v>CAS</v>
      </c>
    </row>
    <row r="940" spans="1:12" x14ac:dyDescent="0.25">
      <c r="A940" s="101">
        <v>250450</v>
      </c>
      <c r="B940" s="98" t="s">
        <v>2520</v>
      </c>
      <c r="C940" s="98" t="s">
        <v>2541</v>
      </c>
      <c r="D940" s="98" t="s">
        <v>2542</v>
      </c>
      <c r="E940" s="98" t="s">
        <v>1065</v>
      </c>
      <c r="F940" s="98" t="s">
        <v>1066</v>
      </c>
      <c r="G940" s="98" t="s">
        <v>1887</v>
      </c>
      <c r="H940" s="98" t="s">
        <v>17</v>
      </c>
      <c r="I940" s="98" t="s">
        <v>2519</v>
      </c>
      <c r="J940" s="98" t="s">
        <v>2520</v>
      </c>
      <c r="K940" s="98" t="s">
        <v>1156</v>
      </c>
      <c r="L940" s="99" t="str">
        <f t="shared" si="14"/>
        <v>CAS</v>
      </c>
    </row>
    <row r="941" spans="1:12" x14ac:dyDescent="0.25">
      <c r="A941" s="101">
        <v>250450</v>
      </c>
      <c r="B941" s="98" t="s">
        <v>2520</v>
      </c>
      <c r="C941" s="98" t="s">
        <v>2543</v>
      </c>
      <c r="D941" s="98" t="s">
        <v>2544</v>
      </c>
      <c r="E941" s="98" t="s">
        <v>1065</v>
      </c>
      <c r="F941" s="98" t="s">
        <v>1066</v>
      </c>
      <c r="G941" s="98" t="s">
        <v>1887</v>
      </c>
      <c r="H941" s="98" t="s">
        <v>17</v>
      </c>
      <c r="I941" s="98" t="s">
        <v>2519</v>
      </c>
      <c r="J941" s="98" t="s">
        <v>2520</v>
      </c>
      <c r="K941" s="98" t="s">
        <v>1156</v>
      </c>
      <c r="L941" s="99" t="str">
        <f t="shared" si="14"/>
        <v>CAS</v>
      </c>
    </row>
    <row r="942" spans="1:12" x14ac:dyDescent="0.25">
      <c r="A942" s="101">
        <v>250450</v>
      </c>
      <c r="B942" s="98" t="s">
        <v>2520</v>
      </c>
      <c r="C942" s="98" t="s">
        <v>2545</v>
      </c>
      <c r="D942" s="98" t="s">
        <v>2546</v>
      </c>
      <c r="E942" s="98" t="s">
        <v>1065</v>
      </c>
      <c r="F942" s="98" t="s">
        <v>1066</v>
      </c>
      <c r="G942" s="98" t="s">
        <v>1887</v>
      </c>
      <c r="H942" s="98" t="s">
        <v>17</v>
      </c>
      <c r="I942" s="98" t="s">
        <v>2519</v>
      </c>
      <c r="J942" s="98" t="s">
        <v>2520</v>
      </c>
      <c r="K942" s="98" t="s">
        <v>1156</v>
      </c>
      <c r="L942" s="99" t="str">
        <f t="shared" si="14"/>
        <v>CAS</v>
      </c>
    </row>
    <row r="943" spans="1:12" x14ac:dyDescent="0.25">
      <c r="A943" s="101">
        <v>250450</v>
      </c>
      <c r="B943" s="98" t="s">
        <v>2520</v>
      </c>
      <c r="C943" s="98" t="s">
        <v>2547</v>
      </c>
      <c r="D943" s="98" t="s">
        <v>2548</v>
      </c>
      <c r="E943" s="98" t="s">
        <v>1065</v>
      </c>
      <c r="F943" s="98" t="s">
        <v>1066</v>
      </c>
      <c r="G943" s="98" t="s">
        <v>1887</v>
      </c>
      <c r="H943" s="98" t="s">
        <v>17</v>
      </c>
      <c r="I943" s="98" t="s">
        <v>2519</v>
      </c>
      <c r="J943" s="98" t="s">
        <v>2520</v>
      </c>
      <c r="K943" s="98" t="s">
        <v>1156</v>
      </c>
      <c r="L943" s="99" t="str">
        <f t="shared" si="14"/>
        <v>CAS</v>
      </c>
    </row>
    <row r="944" spans="1:12" x14ac:dyDescent="0.25">
      <c r="A944" s="101">
        <v>250450</v>
      </c>
      <c r="B944" s="98" t="s">
        <v>2520</v>
      </c>
      <c r="C944" s="98" t="s">
        <v>2549</v>
      </c>
      <c r="D944" s="98" t="s">
        <v>2550</v>
      </c>
      <c r="E944" s="98" t="s">
        <v>1065</v>
      </c>
      <c r="F944" s="98" t="s">
        <v>1066</v>
      </c>
      <c r="G944" s="98" t="s">
        <v>1887</v>
      </c>
      <c r="H944" s="98" t="s">
        <v>17</v>
      </c>
      <c r="I944" s="98" t="s">
        <v>2519</v>
      </c>
      <c r="J944" s="98" t="s">
        <v>2520</v>
      </c>
      <c r="K944" s="98" t="s">
        <v>545</v>
      </c>
      <c r="L944" s="99" t="str">
        <f t="shared" si="14"/>
        <v>CAS</v>
      </c>
    </row>
    <row r="945" spans="1:12" x14ac:dyDescent="0.25">
      <c r="A945" s="101">
        <v>250450</v>
      </c>
      <c r="B945" s="98" t="s">
        <v>2520</v>
      </c>
      <c r="C945" s="98" t="s">
        <v>2551</v>
      </c>
      <c r="D945" s="98" t="s">
        <v>2552</v>
      </c>
      <c r="E945" s="98" t="s">
        <v>1065</v>
      </c>
      <c r="F945" s="98" t="s">
        <v>1066</v>
      </c>
      <c r="G945" s="98" t="s">
        <v>1887</v>
      </c>
      <c r="H945" s="98" t="s">
        <v>17</v>
      </c>
      <c r="I945" s="98" t="s">
        <v>2519</v>
      </c>
      <c r="J945" s="98" t="s">
        <v>2520</v>
      </c>
      <c r="K945" s="98" t="s">
        <v>545</v>
      </c>
      <c r="L945" s="99" t="str">
        <f t="shared" si="14"/>
        <v>CAS</v>
      </c>
    </row>
    <row r="946" spans="1:12" x14ac:dyDescent="0.25">
      <c r="A946" s="101">
        <v>250450</v>
      </c>
      <c r="B946" s="98" t="s">
        <v>2520</v>
      </c>
      <c r="C946" s="98" t="s">
        <v>2553</v>
      </c>
      <c r="D946" s="98" t="s">
        <v>2554</v>
      </c>
      <c r="E946" s="98" t="s">
        <v>1065</v>
      </c>
      <c r="F946" s="98" t="s">
        <v>1066</v>
      </c>
      <c r="G946" s="98" t="s">
        <v>1887</v>
      </c>
      <c r="H946" s="98" t="s">
        <v>17</v>
      </c>
      <c r="I946" s="98" t="s">
        <v>2519</v>
      </c>
      <c r="J946" s="98" t="s">
        <v>2520</v>
      </c>
      <c r="K946" s="98" t="s">
        <v>545</v>
      </c>
      <c r="L946" s="99" t="str">
        <f t="shared" si="14"/>
        <v>CAS</v>
      </c>
    </row>
    <row r="947" spans="1:12" x14ac:dyDescent="0.25">
      <c r="A947" s="101">
        <v>250450</v>
      </c>
      <c r="B947" s="98" t="s">
        <v>2520</v>
      </c>
      <c r="C947" s="98" t="s">
        <v>2555</v>
      </c>
      <c r="D947" s="98" t="s">
        <v>2556</v>
      </c>
      <c r="E947" s="98" t="s">
        <v>1065</v>
      </c>
      <c r="F947" s="98" t="s">
        <v>1066</v>
      </c>
      <c r="G947" s="98" t="s">
        <v>1887</v>
      </c>
      <c r="H947" s="98" t="s">
        <v>17</v>
      </c>
      <c r="I947" s="98" t="s">
        <v>2519</v>
      </c>
      <c r="J947" s="98" t="s">
        <v>2520</v>
      </c>
      <c r="K947" s="98" t="s">
        <v>545</v>
      </c>
      <c r="L947" s="99" t="str">
        <f t="shared" si="14"/>
        <v>CAS</v>
      </c>
    </row>
    <row r="948" spans="1:12" x14ac:dyDescent="0.25">
      <c r="A948" s="101">
        <v>250450</v>
      </c>
      <c r="B948" s="98" t="s">
        <v>2520</v>
      </c>
      <c r="C948" s="98" t="s">
        <v>2557</v>
      </c>
      <c r="D948" s="98" t="s">
        <v>2558</v>
      </c>
      <c r="E948" s="98" t="s">
        <v>1065</v>
      </c>
      <c r="F948" s="98" t="s">
        <v>1066</v>
      </c>
      <c r="G948" s="98" t="s">
        <v>1887</v>
      </c>
      <c r="H948" s="98" t="s">
        <v>17</v>
      </c>
      <c r="I948" s="98" t="s">
        <v>2519</v>
      </c>
      <c r="J948" s="98" t="s">
        <v>2520</v>
      </c>
      <c r="K948" s="98" t="s">
        <v>538</v>
      </c>
      <c r="L948" s="99" t="str">
        <f t="shared" si="14"/>
        <v>CAS</v>
      </c>
    </row>
    <row r="949" spans="1:12" x14ac:dyDescent="0.25">
      <c r="A949" s="101">
        <v>250450</v>
      </c>
      <c r="B949" s="98" t="s">
        <v>2520</v>
      </c>
      <c r="C949" s="98" t="s">
        <v>2559</v>
      </c>
      <c r="D949" s="98" t="s">
        <v>2560</v>
      </c>
      <c r="E949" s="98" t="s">
        <v>1065</v>
      </c>
      <c r="F949" s="98" t="s">
        <v>1066</v>
      </c>
      <c r="G949" s="98" t="s">
        <v>1887</v>
      </c>
      <c r="H949" s="98" t="s">
        <v>17</v>
      </c>
      <c r="I949" s="98" t="s">
        <v>2519</v>
      </c>
      <c r="J949" s="98" t="s">
        <v>2520</v>
      </c>
      <c r="K949" s="98" t="s">
        <v>604</v>
      </c>
      <c r="L949" s="99" t="str">
        <f t="shared" si="14"/>
        <v>CAS</v>
      </c>
    </row>
    <row r="950" spans="1:12" x14ac:dyDescent="0.25">
      <c r="A950" s="101">
        <v>250470</v>
      </c>
      <c r="B950" s="98" t="s">
        <v>2562</v>
      </c>
      <c r="C950" s="98" t="s">
        <v>2563</v>
      </c>
      <c r="D950" s="98" t="s">
        <v>2562</v>
      </c>
      <c r="E950" s="98" t="s">
        <v>1065</v>
      </c>
      <c r="F950" s="98" t="s">
        <v>1066</v>
      </c>
      <c r="G950" s="98" t="s">
        <v>1887</v>
      </c>
      <c r="H950" s="98" t="s">
        <v>17</v>
      </c>
      <c r="I950" s="98" t="s">
        <v>2561</v>
      </c>
      <c r="J950" s="98" t="s">
        <v>2562</v>
      </c>
      <c r="K950" s="98" t="s">
        <v>545</v>
      </c>
      <c r="L950" s="99" t="str">
        <f t="shared" si="14"/>
        <v>CAS</v>
      </c>
    </row>
    <row r="951" spans="1:12" x14ac:dyDescent="0.25">
      <c r="A951" s="101">
        <v>250470</v>
      </c>
      <c r="B951" s="98" t="s">
        <v>2562</v>
      </c>
      <c r="C951" s="98" t="s">
        <v>2564</v>
      </c>
      <c r="D951" s="98" t="s">
        <v>2565</v>
      </c>
      <c r="E951" s="98" t="s">
        <v>1065</v>
      </c>
      <c r="F951" s="98" t="s">
        <v>1066</v>
      </c>
      <c r="G951" s="98" t="s">
        <v>1887</v>
      </c>
      <c r="H951" s="98" t="s">
        <v>17</v>
      </c>
      <c r="I951" s="98" t="s">
        <v>2561</v>
      </c>
      <c r="J951" s="98" t="s">
        <v>2562</v>
      </c>
      <c r="K951" s="98" t="s">
        <v>545</v>
      </c>
      <c r="L951" s="99" t="str">
        <f t="shared" si="14"/>
        <v>CAS</v>
      </c>
    </row>
    <row r="952" spans="1:12" x14ac:dyDescent="0.25">
      <c r="A952" s="101">
        <v>250470</v>
      </c>
      <c r="B952" s="98" t="s">
        <v>2562</v>
      </c>
      <c r="C952" s="98" t="s">
        <v>2566</v>
      </c>
      <c r="D952" s="98" t="s">
        <v>2567</v>
      </c>
      <c r="E952" s="98" t="s">
        <v>1065</v>
      </c>
      <c r="F952" s="98" t="s">
        <v>1066</v>
      </c>
      <c r="G952" s="98" t="s">
        <v>1887</v>
      </c>
      <c r="H952" s="98" t="s">
        <v>17</v>
      </c>
      <c r="I952" s="98" t="s">
        <v>2561</v>
      </c>
      <c r="J952" s="98" t="s">
        <v>2562</v>
      </c>
      <c r="K952" s="98" t="s">
        <v>545</v>
      </c>
      <c r="L952" s="99" t="str">
        <f t="shared" si="14"/>
        <v>CAS</v>
      </c>
    </row>
    <row r="953" spans="1:12" x14ac:dyDescent="0.25">
      <c r="A953" s="101">
        <v>250470</v>
      </c>
      <c r="B953" s="98" t="s">
        <v>2562</v>
      </c>
      <c r="C953" s="98" t="s">
        <v>2568</v>
      </c>
      <c r="D953" s="98" t="s">
        <v>2569</v>
      </c>
      <c r="E953" s="98" t="s">
        <v>1065</v>
      </c>
      <c r="F953" s="98" t="s">
        <v>1066</v>
      </c>
      <c r="G953" s="98" t="s">
        <v>1887</v>
      </c>
      <c r="H953" s="98" t="s">
        <v>17</v>
      </c>
      <c r="I953" s="98" t="s">
        <v>2561</v>
      </c>
      <c r="J953" s="98" t="s">
        <v>2562</v>
      </c>
      <c r="K953" s="98" t="s">
        <v>884</v>
      </c>
      <c r="L953" s="99" t="str">
        <f t="shared" si="14"/>
        <v>CAS</v>
      </c>
    </row>
    <row r="954" spans="1:12" x14ac:dyDescent="0.25">
      <c r="A954" s="101">
        <v>250500</v>
      </c>
      <c r="B954" s="98" t="s">
        <v>2571</v>
      </c>
      <c r="C954" s="98" t="s">
        <v>2573</v>
      </c>
      <c r="D954" s="98" t="s">
        <v>2574</v>
      </c>
      <c r="E954" s="98" t="s">
        <v>1065</v>
      </c>
      <c r="F954" s="98" t="s">
        <v>1066</v>
      </c>
      <c r="G954" s="98" t="s">
        <v>1887</v>
      </c>
      <c r="H954" s="98" t="s">
        <v>17</v>
      </c>
      <c r="I954" s="98" t="s">
        <v>2570</v>
      </c>
      <c r="J954" s="98" t="s">
        <v>2572</v>
      </c>
      <c r="K954" s="98" t="s">
        <v>557</v>
      </c>
      <c r="L954" s="99" t="str">
        <f t="shared" si="14"/>
        <v>CAS</v>
      </c>
    </row>
    <row r="955" spans="1:12" x14ac:dyDescent="0.25">
      <c r="A955" s="101">
        <v>250500</v>
      </c>
      <c r="B955" s="98" t="s">
        <v>2571</v>
      </c>
      <c r="C955" s="98" t="s">
        <v>2575</v>
      </c>
      <c r="D955" s="98" t="s">
        <v>2576</v>
      </c>
      <c r="E955" s="98" t="s">
        <v>1065</v>
      </c>
      <c r="F955" s="98" t="s">
        <v>1066</v>
      </c>
      <c r="G955" s="98" t="s">
        <v>1887</v>
      </c>
      <c r="H955" s="98" t="s">
        <v>17</v>
      </c>
      <c r="I955" s="98" t="s">
        <v>2570</v>
      </c>
      <c r="J955" s="98" t="s">
        <v>2572</v>
      </c>
      <c r="K955" s="98" t="s">
        <v>1079</v>
      </c>
      <c r="L955" s="99" t="str">
        <f t="shared" si="14"/>
        <v>CAS</v>
      </c>
    </row>
    <row r="956" spans="1:12" x14ac:dyDescent="0.25">
      <c r="A956" s="101">
        <v>250500</v>
      </c>
      <c r="B956" s="98" t="s">
        <v>2571</v>
      </c>
      <c r="C956" s="98" t="s">
        <v>2577</v>
      </c>
      <c r="D956" s="98" t="s">
        <v>2578</v>
      </c>
      <c r="E956" s="98" t="s">
        <v>1065</v>
      </c>
      <c r="F956" s="98" t="s">
        <v>1066</v>
      </c>
      <c r="G956" s="98" t="s">
        <v>1887</v>
      </c>
      <c r="H956" s="98" t="s">
        <v>17</v>
      </c>
      <c r="I956" s="98" t="s">
        <v>2570</v>
      </c>
      <c r="J956" s="98" t="s">
        <v>2572</v>
      </c>
      <c r="K956" s="98" t="s">
        <v>557</v>
      </c>
      <c r="L956" s="99" t="str">
        <f t="shared" si="14"/>
        <v>CAS</v>
      </c>
    </row>
    <row r="957" spans="1:12" x14ac:dyDescent="0.25">
      <c r="A957" s="101">
        <v>250500</v>
      </c>
      <c r="B957" s="98" t="s">
        <v>2571</v>
      </c>
      <c r="C957" s="98" t="s">
        <v>2579</v>
      </c>
      <c r="D957" s="98" t="s">
        <v>2580</v>
      </c>
      <c r="E957" s="98" t="s">
        <v>1065</v>
      </c>
      <c r="F957" s="98" t="s">
        <v>1066</v>
      </c>
      <c r="G957" s="98" t="s">
        <v>1887</v>
      </c>
      <c r="H957" s="98" t="s">
        <v>17</v>
      </c>
      <c r="I957" s="98" t="s">
        <v>2570</v>
      </c>
      <c r="J957" s="98" t="s">
        <v>2572</v>
      </c>
      <c r="K957" s="98" t="s">
        <v>545</v>
      </c>
      <c r="L957" s="99" t="str">
        <f t="shared" si="14"/>
        <v>CAS</v>
      </c>
    </row>
    <row r="958" spans="1:12" x14ac:dyDescent="0.25">
      <c r="A958" s="101">
        <v>250500</v>
      </c>
      <c r="B958" s="98" t="s">
        <v>2571</v>
      </c>
      <c r="C958" s="98" t="s">
        <v>2581</v>
      </c>
      <c r="D958" s="98" t="s">
        <v>2582</v>
      </c>
      <c r="E958" s="98" t="s">
        <v>1065</v>
      </c>
      <c r="F958" s="98" t="s">
        <v>1066</v>
      </c>
      <c r="G958" s="98" t="s">
        <v>1887</v>
      </c>
      <c r="H958" s="98" t="s">
        <v>17</v>
      </c>
      <c r="I958" s="98" t="s">
        <v>2570</v>
      </c>
      <c r="J958" s="98" t="s">
        <v>2572</v>
      </c>
      <c r="K958" s="98" t="s">
        <v>545</v>
      </c>
      <c r="L958" s="99" t="str">
        <f t="shared" si="14"/>
        <v>CAS</v>
      </c>
    </row>
    <row r="959" spans="1:12" x14ac:dyDescent="0.25">
      <c r="A959" s="101">
        <v>250500</v>
      </c>
      <c r="B959" s="98" t="s">
        <v>2571</v>
      </c>
      <c r="C959" s="98" t="s">
        <v>2583</v>
      </c>
      <c r="D959" s="98" t="s">
        <v>2584</v>
      </c>
      <c r="E959" s="98" t="s">
        <v>1065</v>
      </c>
      <c r="F959" s="98" t="s">
        <v>1066</v>
      </c>
      <c r="G959" s="98" t="s">
        <v>1887</v>
      </c>
      <c r="H959" s="98" t="s">
        <v>17</v>
      </c>
      <c r="I959" s="98" t="s">
        <v>2570</v>
      </c>
      <c r="J959" s="98" t="s">
        <v>2572</v>
      </c>
      <c r="K959" s="98" t="s">
        <v>545</v>
      </c>
      <c r="L959" s="99" t="str">
        <f t="shared" si="14"/>
        <v>CAS</v>
      </c>
    </row>
    <row r="960" spans="1:12" x14ac:dyDescent="0.25">
      <c r="A960" s="101">
        <v>250500</v>
      </c>
      <c r="B960" s="98" t="s">
        <v>2571</v>
      </c>
      <c r="C960" s="98" t="s">
        <v>2585</v>
      </c>
      <c r="D960" s="98" t="s">
        <v>2586</v>
      </c>
      <c r="E960" s="98" t="s">
        <v>1065</v>
      </c>
      <c r="F960" s="98" t="s">
        <v>1066</v>
      </c>
      <c r="G960" s="98" t="s">
        <v>1887</v>
      </c>
      <c r="H960" s="98" t="s">
        <v>17</v>
      </c>
      <c r="I960" s="98" t="s">
        <v>2570</v>
      </c>
      <c r="J960" s="98" t="s">
        <v>2572</v>
      </c>
      <c r="K960" s="98" t="s">
        <v>545</v>
      </c>
      <c r="L960" s="99" t="str">
        <f t="shared" si="14"/>
        <v>CAS</v>
      </c>
    </row>
    <row r="961" spans="1:12" x14ac:dyDescent="0.25">
      <c r="A961" s="101">
        <v>250500</v>
      </c>
      <c r="B961" s="98" t="s">
        <v>2571</v>
      </c>
      <c r="C961" s="98" t="s">
        <v>2587</v>
      </c>
      <c r="D961" s="98" t="s">
        <v>2572</v>
      </c>
      <c r="E961" s="98" t="s">
        <v>1065</v>
      </c>
      <c r="F961" s="98" t="s">
        <v>1066</v>
      </c>
      <c r="G961" s="98" t="s">
        <v>1887</v>
      </c>
      <c r="H961" s="98" t="s">
        <v>17</v>
      </c>
      <c r="I961" s="98" t="s">
        <v>2570</v>
      </c>
      <c r="J961" s="98" t="s">
        <v>2572</v>
      </c>
      <c r="K961" s="98" t="s">
        <v>545</v>
      </c>
      <c r="L961" s="99" t="str">
        <f t="shared" si="14"/>
        <v>CAS</v>
      </c>
    </row>
    <row r="962" spans="1:12" x14ac:dyDescent="0.25">
      <c r="A962" s="101">
        <v>250500</v>
      </c>
      <c r="B962" s="98" t="s">
        <v>2571</v>
      </c>
      <c r="C962" s="98" t="s">
        <v>2588</v>
      </c>
      <c r="D962" s="98" t="s">
        <v>2589</v>
      </c>
      <c r="E962" s="98" t="s">
        <v>1065</v>
      </c>
      <c r="F962" s="98" t="s">
        <v>1066</v>
      </c>
      <c r="G962" s="98" t="s">
        <v>1887</v>
      </c>
      <c r="H962" s="98" t="s">
        <v>17</v>
      </c>
      <c r="I962" s="98" t="s">
        <v>2570</v>
      </c>
      <c r="J962" s="98" t="s">
        <v>2572</v>
      </c>
      <c r="K962" s="98" t="s">
        <v>545</v>
      </c>
      <c r="L962" s="99" t="str">
        <f t="shared" ref="L962:L1025" si="15">VLOOKUP(H962,$N$2:$O$43,2,FALSE)</f>
        <v>CAS</v>
      </c>
    </row>
    <row r="963" spans="1:12" x14ac:dyDescent="0.25">
      <c r="A963" s="101">
        <v>250500</v>
      </c>
      <c r="B963" s="98" t="s">
        <v>2571</v>
      </c>
      <c r="C963" s="98" t="s">
        <v>2590</v>
      </c>
      <c r="D963" s="98" t="s">
        <v>2591</v>
      </c>
      <c r="E963" s="98" t="s">
        <v>1065</v>
      </c>
      <c r="F963" s="98" t="s">
        <v>1066</v>
      </c>
      <c r="G963" s="98" t="s">
        <v>1887</v>
      </c>
      <c r="H963" s="98" t="s">
        <v>17</v>
      </c>
      <c r="I963" s="98" t="s">
        <v>2570</v>
      </c>
      <c r="J963" s="98" t="s">
        <v>2572</v>
      </c>
      <c r="K963" s="98" t="s">
        <v>545</v>
      </c>
      <c r="L963" s="99" t="str">
        <f t="shared" si="15"/>
        <v>CAS</v>
      </c>
    </row>
    <row r="964" spans="1:12" x14ac:dyDescent="0.25">
      <c r="A964" s="101">
        <v>250500</v>
      </c>
      <c r="B964" s="98" t="s">
        <v>2571</v>
      </c>
      <c r="C964" s="98" t="s">
        <v>2592</v>
      </c>
      <c r="D964" s="98" t="s">
        <v>2593</v>
      </c>
      <c r="E964" s="98" t="s">
        <v>1065</v>
      </c>
      <c r="F964" s="98" t="s">
        <v>1066</v>
      </c>
      <c r="G964" s="98" t="s">
        <v>1887</v>
      </c>
      <c r="H964" s="98" t="s">
        <v>17</v>
      </c>
      <c r="I964" s="98" t="s">
        <v>2570</v>
      </c>
      <c r="J964" s="98" t="s">
        <v>2572</v>
      </c>
      <c r="K964" s="98" t="s">
        <v>545</v>
      </c>
      <c r="L964" s="99" t="str">
        <f t="shared" si="15"/>
        <v>CAS</v>
      </c>
    </row>
    <row r="965" spans="1:12" x14ac:dyDescent="0.25">
      <c r="A965" s="101">
        <v>250500</v>
      </c>
      <c r="B965" s="98" t="s">
        <v>2571</v>
      </c>
      <c r="C965" s="98" t="s">
        <v>2594</v>
      </c>
      <c r="D965" s="98" t="s">
        <v>2595</v>
      </c>
      <c r="E965" s="98" t="s">
        <v>1065</v>
      </c>
      <c r="F965" s="98" t="s">
        <v>1066</v>
      </c>
      <c r="G965" s="98" t="s">
        <v>1887</v>
      </c>
      <c r="H965" s="98" t="s">
        <v>17</v>
      </c>
      <c r="I965" s="98" t="s">
        <v>2570</v>
      </c>
      <c r="J965" s="98" t="s">
        <v>2572</v>
      </c>
      <c r="K965" s="98" t="s">
        <v>545</v>
      </c>
      <c r="L965" s="99" t="str">
        <f t="shared" si="15"/>
        <v>CAS</v>
      </c>
    </row>
    <row r="966" spans="1:12" x14ac:dyDescent="0.25">
      <c r="A966" s="101">
        <v>250500</v>
      </c>
      <c r="B966" s="98" t="s">
        <v>2571</v>
      </c>
      <c r="C966" s="98" t="s">
        <v>2596</v>
      </c>
      <c r="D966" s="98" t="s">
        <v>2597</v>
      </c>
      <c r="E966" s="98" t="s">
        <v>1065</v>
      </c>
      <c r="F966" s="98" t="s">
        <v>1066</v>
      </c>
      <c r="G966" s="98" t="s">
        <v>1887</v>
      </c>
      <c r="H966" s="98" t="s">
        <v>17</v>
      </c>
      <c r="I966" s="98" t="s">
        <v>2570</v>
      </c>
      <c r="J966" s="98" t="s">
        <v>2572</v>
      </c>
      <c r="K966" s="98" t="s">
        <v>545</v>
      </c>
      <c r="L966" s="99" t="str">
        <f t="shared" si="15"/>
        <v>CAS</v>
      </c>
    </row>
    <row r="967" spans="1:12" x14ac:dyDescent="0.25">
      <c r="A967" s="101">
        <v>250500</v>
      </c>
      <c r="B967" s="98" t="s">
        <v>2571</v>
      </c>
      <c r="C967" s="98" t="s">
        <v>2598</v>
      </c>
      <c r="D967" s="98" t="s">
        <v>2599</v>
      </c>
      <c r="E967" s="98" t="s">
        <v>1065</v>
      </c>
      <c r="F967" s="98" t="s">
        <v>1066</v>
      </c>
      <c r="G967" s="98" t="s">
        <v>1887</v>
      </c>
      <c r="H967" s="98" t="s">
        <v>17</v>
      </c>
      <c r="I967" s="98" t="s">
        <v>2570</v>
      </c>
      <c r="J967" s="98" t="s">
        <v>2572</v>
      </c>
      <c r="K967" s="98" t="s">
        <v>545</v>
      </c>
      <c r="L967" s="99" t="str">
        <f t="shared" si="15"/>
        <v>CAS</v>
      </c>
    </row>
    <row r="968" spans="1:12" x14ac:dyDescent="0.25">
      <c r="A968" s="101">
        <v>250500</v>
      </c>
      <c r="B968" s="98" t="s">
        <v>2571</v>
      </c>
      <c r="C968" s="98" t="s">
        <v>2600</v>
      </c>
      <c r="D968" s="98" t="s">
        <v>2601</v>
      </c>
      <c r="E968" s="98" t="s">
        <v>1065</v>
      </c>
      <c r="F968" s="98" t="s">
        <v>1066</v>
      </c>
      <c r="G968" s="98" t="s">
        <v>1887</v>
      </c>
      <c r="H968" s="98" t="s">
        <v>17</v>
      </c>
      <c r="I968" s="98" t="s">
        <v>2570</v>
      </c>
      <c r="J968" s="98" t="s">
        <v>2572</v>
      </c>
      <c r="K968" s="98" t="s">
        <v>545</v>
      </c>
      <c r="L968" s="99" t="str">
        <f t="shared" si="15"/>
        <v>CAS</v>
      </c>
    </row>
    <row r="969" spans="1:12" x14ac:dyDescent="0.25">
      <c r="A969" s="101">
        <v>250500</v>
      </c>
      <c r="B969" s="98" t="s">
        <v>2571</v>
      </c>
      <c r="C969" s="98" t="s">
        <v>2602</v>
      </c>
      <c r="D969" s="98" t="s">
        <v>2603</v>
      </c>
      <c r="E969" s="98" t="s">
        <v>1065</v>
      </c>
      <c r="F969" s="98" t="s">
        <v>1066</v>
      </c>
      <c r="G969" s="98" t="s">
        <v>1887</v>
      </c>
      <c r="H969" s="98" t="s">
        <v>17</v>
      </c>
      <c r="I969" s="98" t="s">
        <v>2570</v>
      </c>
      <c r="J969" s="98" t="s">
        <v>2572</v>
      </c>
      <c r="K969" s="98" t="s">
        <v>545</v>
      </c>
      <c r="L969" s="99" t="str">
        <f t="shared" si="15"/>
        <v>CAS</v>
      </c>
    </row>
    <row r="970" spans="1:12" x14ac:dyDescent="0.25">
      <c r="A970" s="101">
        <v>250500</v>
      </c>
      <c r="B970" s="98" t="s">
        <v>2571</v>
      </c>
      <c r="C970" s="98" t="s">
        <v>2604</v>
      </c>
      <c r="D970" s="98" t="s">
        <v>2605</v>
      </c>
      <c r="E970" s="98" t="s">
        <v>1065</v>
      </c>
      <c r="F970" s="98" t="s">
        <v>1066</v>
      </c>
      <c r="G970" s="98" t="s">
        <v>1887</v>
      </c>
      <c r="H970" s="98" t="s">
        <v>17</v>
      </c>
      <c r="I970" s="98" t="s">
        <v>2570</v>
      </c>
      <c r="J970" s="98" t="s">
        <v>2572</v>
      </c>
      <c r="K970" s="98" t="s">
        <v>545</v>
      </c>
      <c r="L970" s="99" t="str">
        <f t="shared" si="15"/>
        <v>CAS</v>
      </c>
    </row>
    <row r="971" spans="1:12" x14ac:dyDescent="0.25">
      <c r="A971" s="101">
        <v>250500</v>
      </c>
      <c r="B971" s="98" t="s">
        <v>2571</v>
      </c>
      <c r="C971" s="98" t="s">
        <v>2606</v>
      </c>
      <c r="D971" s="98" t="s">
        <v>2607</v>
      </c>
      <c r="E971" s="98" t="s">
        <v>1065</v>
      </c>
      <c r="F971" s="98" t="s">
        <v>1066</v>
      </c>
      <c r="G971" s="98" t="s">
        <v>1887</v>
      </c>
      <c r="H971" s="98" t="s">
        <v>17</v>
      </c>
      <c r="I971" s="98" t="s">
        <v>2570</v>
      </c>
      <c r="J971" s="98" t="s">
        <v>2572</v>
      </c>
      <c r="K971" s="98" t="s">
        <v>545</v>
      </c>
      <c r="L971" s="99" t="str">
        <f t="shared" si="15"/>
        <v>CAS</v>
      </c>
    </row>
    <row r="972" spans="1:12" x14ac:dyDescent="0.25">
      <c r="A972" s="101">
        <v>250500</v>
      </c>
      <c r="B972" s="98" t="s">
        <v>2571</v>
      </c>
      <c r="C972" s="98" t="s">
        <v>2608</v>
      </c>
      <c r="D972" s="98" t="s">
        <v>2609</v>
      </c>
      <c r="E972" s="98" t="s">
        <v>1065</v>
      </c>
      <c r="F972" s="98" t="s">
        <v>1066</v>
      </c>
      <c r="G972" s="98" t="s">
        <v>1887</v>
      </c>
      <c r="H972" s="98" t="s">
        <v>17</v>
      </c>
      <c r="I972" s="98" t="s">
        <v>2570</v>
      </c>
      <c r="J972" s="98" t="s">
        <v>2572</v>
      </c>
      <c r="K972" s="98" t="s">
        <v>545</v>
      </c>
      <c r="L972" s="99" t="str">
        <f t="shared" si="15"/>
        <v>CAS</v>
      </c>
    </row>
    <row r="973" spans="1:12" x14ac:dyDescent="0.25">
      <c r="A973" s="101">
        <v>250500</v>
      </c>
      <c r="B973" s="98" t="s">
        <v>2571</v>
      </c>
      <c r="C973" s="98" t="s">
        <v>2610</v>
      </c>
      <c r="D973" s="98" t="s">
        <v>2611</v>
      </c>
      <c r="E973" s="98" t="s">
        <v>1065</v>
      </c>
      <c r="F973" s="98" t="s">
        <v>1066</v>
      </c>
      <c r="G973" s="98" t="s">
        <v>1887</v>
      </c>
      <c r="H973" s="98" t="s">
        <v>17</v>
      </c>
      <c r="I973" s="98" t="s">
        <v>2570</v>
      </c>
      <c r="J973" s="98" t="s">
        <v>2572</v>
      </c>
      <c r="K973" s="98" t="s">
        <v>545</v>
      </c>
      <c r="L973" s="99" t="str">
        <f t="shared" si="15"/>
        <v>CAS</v>
      </c>
    </row>
    <row r="974" spans="1:12" x14ac:dyDescent="0.25">
      <c r="A974" s="101">
        <v>250500</v>
      </c>
      <c r="B974" s="98" t="s">
        <v>2571</v>
      </c>
      <c r="C974" s="98" t="s">
        <v>2612</v>
      </c>
      <c r="D974" s="98" t="s">
        <v>2613</v>
      </c>
      <c r="E974" s="98" t="s">
        <v>1065</v>
      </c>
      <c r="F974" s="98" t="s">
        <v>1066</v>
      </c>
      <c r="G974" s="98" t="s">
        <v>1887</v>
      </c>
      <c r="H974" s="98" t="s">
        <v>17</v>
      </c>
      <c r="I974" s="98" t="s">
        <v>2570</v>
      </c>
      <c r="J974" s="98" t="s">
        <v>2572</v>
      </c>
      <c r="K974" s="98" t="s">
        <v>545</v>
      </c>
      <c r="L974" s="99" t="str">
        <f t="shared" si="15"/>
        <v>CAS</v>
      </c>
    </row>
    <row r="975" spans="1:12" x14ac:dyDescent="0.25">
      <c r="A975" s="101">
        <v>250500</v>
      </c>
      <c r="B975" s="98" t="s">
        <v>2571</v>
      </c>
      <c r="C975" s="98" t="s">
        <v>2614</v>
      </c>
      <c r="D975" s="98" t="s">
        <v>2615</v>
      </c>
      <c r="E975" s="98" t="s">
        <v>1065</v>
      </c>
      <c r="F975" s="98" t="s">
        <v>1066</v>
      </c>
      <c r="G975" s="98" t="s">
        <v>1887</v>
      </c>
      <c r="H975" s="98" t="s">
        <v>17</v>
      </c>
      <c r="I975" s="98" t="s">
        <v>2570</v>
      </c>
      <c r="J975" s="98" t="s">
        <v>2572</v>
      </c>
      <c r="K975" s="98" t="s">
        <v>545</v>
      </c>
      <c r="L975" s="99" t="str">
        <f t="shared" si="15"/>
        <v>CAS</v>
      </c>
    </row>
    <row r="976" spans="1:12" x14ac:dyDescent="0.25">
      <c r="A976" s="101">
        <v>250500</v>
      </c>
      <c r="B976" s="98" t="s">
        <v>2571</v>
      </c>
      <c r="C976" s="98" t="s">
        <v>2616</v>
      </c>
      <c r="D976" s="98" t="s">
        <v>2617</v>
      </c>
      <c r="E976" s="98" t="s">
        <v>1065</v>
      </c>
      <c r="F976" s="98" t="s">
        <v>1066</v>
      </c>
      <c r="G976" s="98" t="s">
        <v>1887</v>
      </c>
      <c r="H976" s="98" t="s">
        <v>17</v>
      </c>
      <c r="I976" s="98" t="s">
        <v>2570</v>
      </c>
      <c r="J976" s="98" t="s">
        <v>2572</v>
      </c>
      <c r="K976" s="98" t="s">
        <v>545</v>
      </c>
      <c r="L976" s="99" t="str">
        <f t="shared" si="15"/>
        <v>CAS</v>
      </c>
    </row>
    <row r="977" spans="1:12" x14ac:dyDescent="0.25">
      <c r="A977" s="101">
        <v>250500</v>
      </c>
      <c r="B977" s="98" t="s">
        <v>2571</v>
      </c>
      <c r="C977" s="98" t="s">
        <v>2618</v>
      </c>
      <c r="D977" s="98" t="s">
        <v>2619</v>
      </c>
      <c r="E977" s="98" t="s">
        <v>1065</v>
      </c>
      <c r="F977" s="98" t="s">
        <v>1066</v>
      </c>
      <c r="G977" s="98" t="s">
        <v>1887</v>
      </c>
      <c r="H977" s="98" t="s">
        <v>17</v>
      </c>
      <c r="I977" s="98" t="s">
        <v>2570</v>
      </c>
      <c r="J977" s="98" t="s">
        <v>2572</v>
      </c>
      <c r="K977" s="98" t="s">
        <v>884</v>
      </c>
      <c r="L977" s="99" t="str">
        <f t="shared" si="15"/>
        <v>CAS</v>
      </c>
    </row>
    <row r="978" spans="1:12" x14ac:dyDescent="0.25">
      <c r="A978" s="101">
        <v>250500</v>
      </c>
      <c r="B978" s="98" t="s">
        <v>2571</v>
      </c>
      <c r="C978" s="98" t="s">
        <v>2620</v>
      </c>
      <c r="D978" s="98" t="s">
        <v>2621</v>
      </c>
      <c r="E978" s="98" t="s">
        <v>1065</v>
      </c>
      <c r="F978" s="98" t="s">
        <v>1066</v>
      </c>
      <c r="G978" s="98" t="s">
        <v>1887</v>
      </c>
      <c r="H978" s="98" t="s">
        <v>17</v>
      </c>
      <c r="I978" s="98" t="s">
        <v>2570</v>
      </c>
      <c r="J978" s="98" t="s">
        <v>2572</v>
      </c>
      <c r="K978" s="98" t="s">
        <v>884</v>
      </c>
      <c r="L978" s="99" t="str">
        <f t="shared" si="15"/>
        <v>CAS</v>
      </c>
    </row>
    <row r="979" spans="1:12" x14ac:dyDescent="0.25">
      <c r="A979" s="101">
        <v>250500</v>
      </c>
      <c r="B979" s="98" t="s">
        <v>2571</v>
      </c>
      <c r="C979" s="98" t="s">
        <v>2622</v>
      </c>
      <c r="D979" s="98" t="s">
        <v>2623</v>
      </c>
      <c r="E979" s="98" t="s">
        <v>1065</v>
      </c>
      <c r="F979" s="98" t="s">
        <v>1066</v>
      </c>
      <c r="G979" s="98" t="s">
        <v>1887</v>
      </c>
      <c r="H979" s="98" t="s">
        <v>17</v>
      </c>
      <c r="I979" s="98" t="s">
        <v>2570</v>
      </c>
      <c r="J979" s="98" t="s">
        <v>2572</v>
      </c>
      <c r="K979" s="98" t="s">
        <v>1156</v>
      </c>
      <c r="L979" s="99" t="str">
        <f t="shared" si="15"/>
        <v>CAS</v>
      </c>
    </row>
    <row r="980" spans="1:12" x14ac:dyDescent="0.25">
      <c r="A980" s="101">
        <v>250550</v>
      </c>
      <c r="B980" s="98" t="s">
        <v>2571</v>
      </c>
      <c r="C980" s="98" t="s">
        <v>2625</v>
      </c>
      <c r="D980" s="98" t="s">
        <v>2626</v>
      </c>
      <c r="E980" s="98" t="s">
        <v>1065</v>
      </c>
      <c r="F980" s="98" t="s">
        <v>1066</v>
      </c>
      <c r="G980" s="98" t="s">
        <v>1887</v>
      </c>
      <c r="H980" s="98" t="s">
        <v>17</v>
      </c>
      <c r="I980" s="98" t="s">
        <v>2570</v>
      </c>
      <c r="J980" s="98" t="s">
        <v>2624</v>
      </c>
      <c r="K980" s="98" t="s">
        <v>557</v>
      </c>
      <c r="L980" s="99" t="str">
        <f t="shared" si="15"/>
        <v>CAS</v>
      </c>
    </row>
    <row r="981" spans="1:12" x14ac:dyDescent="0.25">
      <c r="A981" s="101">
        <v>250550</v>
      </c>
      <c r="B981" s="98" t="s">
        <v>2571</v>
      </c>
      <c r="C981" s="98" t="s">
        <v>2627</v>
      </c>
      <c r="D981" s="98" t="s">
        <v>2628</v>
      </c>
      <c r="E981" s="98" t="s">
        <v>1065</v>
      </c>
      <c r="F981" s="98" t="s">
        <v>1066</v>
      </c>
      <c r="G981" s="98" t="s">
        <v>1887</v>
      </c>
      <c r="H981" s="98" t="s">
        <v>17</v>
      </c>
      <c r="I981" s="98" t="s">
        <v>2570</v>
      </c>
      <c r="J981" s="98" t="s">
        <v>2624</v>
      </c>
      <c r="K981" s="98" t="s">
        <v>884</v>
      </c>
      <c r="L981" s="99" t="str">
        <f t="shared" si="15"/>
        <v>CAS</v>
      </c>
    </row>
    <row r="982" spans="1:12" x14ac:dyDescent="0.25">
      <c r="A982" s="101">
        <v>250550</v>
      </c>
      <c r="B982" s="98" t="s">
        <v>2571</v>
      </c>
      <c r="C982" s="98" t="s">
        <v>2629</v>
      </c>
      <c r="D982" s="98" t="s">
        <v>2630</v>
      </c>
      <c r="E982" s="98" t="s">
        <v>1065</v>
      </c>
      <c r="F982" s="98" t="s">
        <v>1066</v>
      </c>
      <c r="G982" s="98" t="s">
        <v>1887</v>
      </c>
      <c r="H982" s="98" t="s">
        <v>17</v>
      </c>
      <c r="I982" s="98" t="s">
        <v>2570</v>
      </c>
      <c r="J982" s="98" t="s">
        <v>2624</v>
      </c>
      <c r="K982" s="98" t="s">
        <v>538</v>
      </c>
      <c r="L982" s="99" t="str">
        <f t="shared" si="15"/>
        <v>CAS</v>
      </c>
    </row>
    <row r="983" spans="1:12" x14ac:dyDescent="0.25">
      <c r="A983" s="101">
        <v>250600</v>
      </c>
      <c r="B983" s="98" t="s">
        <v>2632</v>
      </c>
      <c r="C983" s="98" t="s">
        <v>2633</v>
      </c>
      <c r="D983" s="98" t="s">
        <v>2632</v>
      </c>
      <c r="E983" s="98" t="s">
        <v>1065</v>
      </c>
      <c r="F983" s="98" t="s">
        <v>1066</v>
      </c>
      <c r="G983" s="98" t="s">
        <v>1887</v>
      </c>
      <c r="H983" s="98" t="s">
        <v>17</v>
      </c>
      <c r="I983" s="98" t="s">
        <v>2631</v>
      </c>
      <c r="J983" s="98" t="s">
        <v>2632</v>
      </c>
      <c r="K983" s="98" t="s">
        <v>557</v>
      </c>
      <c r="L983" s="99" t="str">
        <f t="shared" si="15"/>
        <v>CAS</v>
      </c>
    </row>
    <row r="984" spans="1:12" x14ac:dyDescent="0.25">
      <c r="A984" s="101">
        <v>250600</v>
      </c>
      <c r="B984" s="98" t="s">
        <v>2632</v>
      </c>
      <c r="C984" s="98" t="s">
        <v>2634</v>
      </c>
      <c r="D984" s="98" t="s">
        <v>2635</v>
      </c>
      <c r="E984" s="98" t="s">
        <v>1065</v>
      </c>
      <c r="F984" s="98" t="s">
        <v>1066</v>
      </c>
      <c r="G984" s="98" t="s">
        <v>1887</v>
      </c>
      <c r="H984" s="98" t="s">
        <v>17</v>
      </c>
      <c r="I984" s="98" t="s">
        <v>2631</v>
      </c>
      <c r="J984" s="98" t="s">
        <v>2632</v>
      </c>
      <c r="K984" s="98" t="s">
        <v>1079</v>
      </c>
      <c r="L984" s="99" t="str">
        <f t="shared" si="15"/>
        <v>CAS</v>
      </c>
    </row>
    <row r="985" spans="1:12" x14ac:dyDescent="0.25">
      <c r="A985" s="101">
        <v>250600</v>
      </c>
      <c r="B985" s="98" t="s">
        <v>2632</v>
      </c>
      <c r="C985" s="98" t="s">
        <v>2636</v>
      </c>
      <c r="D985" s="98" t="s">
        <v>2637</v>
      </c>
      <c r="E985" s="98" t="s">
        <v>1065</v>
      </c>
      <c r="F985" s="98" t="s">
        <v>1066</v>
      </c>
      <c r="G985" s="98" t="s">
        <v>1887</v>
      </c>
      <c r="H985" s="98" t="s">
        <v>17</v>
      </c>
      <c r="I985" s="98" t="s">
        <v>2631</v>
      </c>
      <c r="J985" s="98" t="s">
        <v>2632</v>
      </c>
      <c r="K985" s="98" t="s">
        <v>557</v>
      </c>
      <c r="L985" s="99" t="str">
        <f t="shared" si="15"/>
        <v>CAS</v>
      </c>
    </row>
    <row r="986" spans="1:12" x14ac:dyDescent="0.25">
      <c r="A986" s="101">
        <v>250600</v>
      </c>
      <c r="B986" s="98" t="s">
        <v>2632</v>
      </c>
      <c r="C986" s="98" t="s">
        <v>2638</v>
      </c>
      <c r="D986" s="98" t="s">
        <v>2639</v>
      </c>
      <c r="E986" s="98" t="s">
        <v>1065</v>
      </c>
      <c r="F986" s="98" t="s">
        <v>1066</v>
      </c>
      <c r="G986" s="98" t="s">
        <v>1887</v>
      </c>
      <c r="H986" s="98" t="s">
        <v>17</v>
      </c>
      <c r="I986" s="98" t="s">
        <v>2631</v>
      </c>
      <c r="J986" s="98" t="s">
        <v>2632</v>
      </c>
      <c r="K986" s="98" t="s">
        <v>1156</v>
      </c>
      <c r="L986" s="99" t="str">
        <f t="shared" si="15"/>
        <v>CAS</v>
      </c>
    </row>
    <row r="987" spans="1:12" x14ac:dyDescent="0.25">
      <c r="A987" s="101">
        <v>250600</v>
      </c>
      <c r="B987" s="98" t="s">
        <v>2632</v>
      </c>
      <c r="C987" s="98" t="s">
        <v>2640</v>
      </c>
      <c r="D987" s="98" t="s">
        <v>2641</v>
      </c>
      <c r="E987" s="98" t="s">
        <v>1065</v>
      </c>
      <c r="F987" s="98" t="s">
        <v>1066</v>
      </c>
      <c r="G987" s="98" t="s">
        <v>1887</v>
      </c>
      <c r="H987" s="98" t="s">
        <v>17</v>
      </c>
      <c r="I987" s="98" t="s">
        <v>2631</v>
      </c>
      <c r="J987" s="98" t="s">
        <v>2632</v>
      </c>
      <c r="K987" s="98" t="s">
        <v>545</v>
      </c>
      <c r="L987" s="99" t="str">
        <f t="shared" si="15"/>
        <v>CAS</v>
      </c>
    </row>
    <row r="988" spans="1:12" x14ac:dyDescent="0.25">
      <c r="A988" s="101">
        <v>250600</v>
      </c>
      <c r="B988" s="98" t="s">
        <v>2632</v>
      </c>
      <c r="C988" s="98" t="s">
        <v>2642</v>
      </c>
      <c r="D988" s="98" t="s">
        <v>2643</v>
      </c>
      <c r="E988" s="98" t="s">
        <v>1065</v>
      </c>
      <c r="F988" s="98" t="s">
        <v>1066</v>
      </c>
      <c r="G988" s="98" t="s">
        <v>1887</v>
      </c>
      <c r="H988" s="98" t="s">
        <v>17</v>
      </c>
      <c r="I988" s="98" t="s">
        <v>2631</v>
      </c>
      <c r="J988" s="98" t="s">
        <v>2632</v>
      </c>
      <c r="K988" s="98" t="s">
        <v>545</v>
      </c>
      <c r="L988" s="99" t="str">
        <f t="shared" si="15"/>
        <v>CAS</v>
      </c>
    </row>
    <row r="989" spans="1:12" x14ac:dyDescent="0.25">
      <c r="A989" s="101">
        <v>250600</v>
      </c>
      <c r="B989" s="98" t="s">
        <v>2632</v>
      </c>
      <c r="C989" s="98" t="s">
        <v>2644</v>
      </c>
      <c r="D989" s="98" t="s">
        <v>2645</v>
      </c>
      <c r="E989" s="98" t="s">
        <v>1065</v>
      </c>
      <c r="F989" s="98" t="s">
        <v>1066</v>
      </c>
      <c r="G989" s="98" t="s">
        <v>1887</v>
      </c>
      <c r="H989" s="98" t="s">
        <v>17</v>
      </c>
      <c r="I989" s="98" t="s">
        <v>2631</v>
      </c>
      <c r="J989" s="98" t="s">
        <v>2632</v>
      </c>
      <c r="K989" s="98" t="s">
        <v>545</v>
      </c>
      <c r="L989" s="99" t="str">
        <f t="shared" si="15"/>
        <v>CAS</v>
      </c>
    </row>
    <row r="990" spans="1:12" x14ac:dyDescent="0.25">
      <c r="A990" s="101">
        <v>250600</v>
      </c>
      <c r="B990" s="98" t="s">
        <v>2632</v>
      </c>
      <c r="C990" s="98" t="s">
        <v>2646</v>
      </c>
      <c r="D990" s="98" t="s">
        <v>2647</v>
      </c>
      <c r="E990" s="98" t="s">
        <v>1065</v>
      </c>
      <c r="F990" s="98" t="s">
        <v>1066</v>
      </c>
      <c r="G990" s="98" t="s">
        <v>1887</v>
      </c>
      <c r="H990" s="98" t="s">
        <v>17</v>
      </c>
      <c r="I990" s="98" t="s">
        <v>2631</v>
      </c>
      <c r="J990" s="98" t="s">
        <v>2632</v>
      </c>
      <c r="K990" s="98" t="s">
        <v>545</v>
      </c>
      <c r="L990" s="99" t="str">
        <f t="shared" si="15"/>
        <v>CAS</v>
      </c>
    </row>
    <row r="991" spans="1:12" x14ac:dyDescent="0.25">
      <c r="A991" s="101">
        <v>250600</v>
      </c>
      <c r="B991" s="98" t="s">
        <v>2632</v>
      </c>
      <c r="C991" s="98" t="s">
        <v>2648</v>
      </c>
      <c r="D991" s="98" t="s">
        <v>2649</v>
      </c>
      <c r="E991" s="98" t="s">
        <v>1065</v>
      </c>
      <c r="F991" s="98" t="s">
        <v>1066</v>
      </c>
      <c r="G991" s="98" t="s">
        <v>1887</v>
      </c>
      <c r="H991" s="98" t="s">
        <v>17</v>
      </c>
      <c r="I991" s="98" t="s">
        <v>2631</v>
      </c>
      <c r="J991" s="98" t="s">
        <v>2632</v>
      </c>
      <c r="K991" s="98" t="s">
        <v>545</v>
      </c>
      <c r="L991" s="99" t="str">
        <f t="shared" si="15"/>
        <v>CAS</v>
      </c>
    </row>
    <row r="992" spans="1:12" x14ac:dyDescent="0.25">
      <c r="A992" s="101">
        <v>250600</v>
      </c>
      <c r="B992" s="98" t="s">
        <v>2632</v>
      </c>
      <c r="C992" s="98" t="s">
        <v>2650</v>
      </c>
      <c r="D992" s="98" t="s">
        <v>2651</v>
      </c>
      <c r="E992" s="98" t="s">
        <v>1065</v>
      </c>
      <c r="F992" s="98" t="s">
        <v>1066</v>
      </c>
      <c r="G992" s="98" t="s">
        <v>1887</v>
      </c>
      <c r="H992" s="98" t="s">
        <v>17</v>
      </c>
      <c r="I992" s="98" t="s">
        <v>2631</v>
      </c>
      <c r="J992" s="98" t="s">
        <v>2632</v>
      </c>
      <c r="K992" s="98" t="s">
        <v>545</v>
      </c>
      <c r="L992" s="99" t="str">
        <f t="shared" si="15"/>
        <v>CAS</v>
      </c>
    </row>
    <row r="993" spans="1:12" x14ac:dyDescent="0.25">
      <c r="A993" s="101">
        <v>250600</v>
      </c>
      <c r="B993" s="98" t="s">
        <v>2632</v>
      </c>
      <c r="C993" s="98" t="s">
        <v>2652</v>
      </c>
      <c r="D993" s="98" t="s">
        <v>2653</v>
      </c>
      <c r="E993" s="98" t="s">
        <v>1065</v>
      </c>
      <c r="F993" s="98" t="s">
        <v>1066</v>
      </c>
      <c r="G993" s="98" t="s">
        <v>1887</v>
      </c>
      <c r="H993" s="98" t="s">
        <v>17</v>
      </c>
      <c r="I993" s="98" t="s">
        <v>2631</v>
      </c>
      <c r="J993" s="98" t="s">
        <v>2632</v>
      </c>
      <c r="K993" s="98" t="s">
        <v>545</v>
      </c>
      <c r="L993" s="99" t="str">
        <f t="shared" si="15"/>
        <v>CAS</v>
      </c>
    </row>
    <row r="994" spans="1:12" x14ac:dyDescent="0.25">
      <c r="A994" s="101">
        <v>250600</v>
      </c>
      <c r="B994" s="98" t="s">
        <v>2632</v>
      </c>
      <c r="C994" s="98" t="s">
        <v>2654</v>
      </c>
      <c r="D994" s="98" t="s">
        <v>2655</v>
      </c>
      <c r="E994" s="98" t="s">
        <v>1065</v>
      </c>
      <c r="F994" s="98" t="s">
        <v>1066</v>
      </c>
      <c r="G994" s="98" t="s">
        <v>1887</v>
      </c>
      <c r="H994" s="98" t="s">
        <v>17</v>
      </c>
      <c r="I994" s="98" t="s">
        <v>2631</v>
      </c>
      <c r="J994" s="98" t="s">
        <v>2632</v>
      </c>
      <c r="K994" s="98" t="s">
        <v>545</v>
      </c>
      <c r="L994" s="99" t="str">
        <f t="shared" si="15"/>
        <v>CAS</v>
      </c>
    </row>
    <row r="995" spans="1:12" x14ac:dyDescent="0.25">
      <c r="A995" s="101">
        <v>250600</v>
      </c>
      <c r="B995" s="98" t="s">
        <v>2632</v>
      </c>
      <c r="C995" s="98" t="s">
        <v>2656</v>
      </c>
      <c r="D995" s="98" t="s">
        <v>2657</v>
      </c>
      <c r="E995" s="98" t="s">
        <v>1065</v>
      </c>
      <c r="F995" s="98" t="s">
        <v>1066</v>
      </c>
      <c r="G995" s="98" t="s">
        <v>1887</v>
      </c>
      <c r="H995" s="98" t="s">
        <v>17</v>
      </c>
      <c r="I995" s="98" t="s">
        <v>2631</v>
      </c>
      <c r="J995" s="98" t="s">
        <v>2632</v>
      </c>
      <c r="K995" s="98" t="s">
        <v>545</v>
      </c>
      <c r="L995" s="99" t="str">
        <f t="shared" si="15"/>
        <v>CAS</v>
      </c>
    </row>
    <row r="996" spans="1:12" x14ac:dyDescent="0.25">
      <c r="A996" s="101">
        <v>250600</v>
      </c>
      <c r="B996" s="98" t="s">
        <v>2632</v>
      </c>
      <c r="C996" s="98" t="s">
        <v>2658</v>
      </c>
      <c r="D996" s="98" t="s">
        <v>2659</v>
      </c>
      <c r="E996" s="98" t="s">
        <v>1065</v>
      </c>
      <c r="F996" s="98" t="s">
        <v>1066</v>
      </c>
      <c r="G996" s="98" t="s">
        <v>1887</v>
      </c>
      <c r="H996" s="98" t="s">
        <v>17</v>
      </c>
      <c r="I996" s="98" t="s">
        <v>2631</v>
      </c>
      <c r="J996" s="98" t="s">
        <v>2632</v>
      </c>
      <c r="K996" s="98" t="s">
        <v>545</v>
      </c>
      <c r="L996" s="99" t="str">
        <f t="shared" si="15"/>
        <v>CAS</v>
      </c>
    </row>
    <row r="997" spans="1:12" x14ac:dyDescent="0.25">
      <c r="A997" s="101">
        <v>250600</v>
      </c>
      <c r="B997" s="98" t="s">
        <v>2632</v>
      </c>
      <c r="C997" s="98" t="s">
        <v>2660</v>
      </c>
      <c r="D997" s="98" t="s">
        <v>2661</v>
      </c>
      <c r="E997" s="98" t="s">
        <v>1065</v>
      </c>
      <c r="F997" s="98" t="s">
        <v>1066</v>
      </c>
      <c r="G997" s="98" t="s">
        <v>1887</v>
      </c>
      <c r="H997" s="98" t="s">
        <v>17</v>
      </c>
      <c r="I997" s="98" t="s">
        <v>2631</v>
      </c>
      <c r="J997" s="98" t="s">
        <v>2632</v>
      </c>
      <c r="K997" s="98" t="s">
        <v>545</v>
      </c>
      <c r="L997" s="99" t="str">
        <f t="shared" si="15"/>
        <v>CAS</v>
      </c>
    </row>
    <row r="998" spans="1:12" x14ac:dyDescent="0.25">
      <c r="A998" s="101">
        <v>250600</v>
      </c>
      <c r="B998" s="98" t="s">
        <v>2632</v>
      </c>
      <c r="C998" s="98" t="s">
        <v>2662</v>
      </c>
      <c r="D998" s="98" t="s">
        <v>2663</v>
      </c>
      <c r="E998" s="98" t="s">
        <v>1065</v>
      </c>
      <c r="F998" s="98" t="s">
        <v>1066</v>
      </c>
      <c r="G998" s="98" t="s">
        <v>1887</v>
      </c>
      <c r="H998" s="98" t="s">
        <v>17</v>
      </c>
      <c r="I998" s="98" t="s">
        <v>2631</v>
      </c>
      <c r="J998" s="98" t="s">
        <v>2632</v>
      </c>
      <c r="K998" s="98" t="s">
        <v>545</v>
      </c>
      <c r="L998" s="99" t="str">
        <f t="shared" si="15"/>
        <v>CAS</v>
      </c>
    </row>
    <row r="999" spans="1:12" x14ac:dyDescent="0.25">
      <c r="A999" s="101">
        <v>250600</v>
      </c>
      <c r="B999" s="98" t="s">
        <v>2632</v>
      </c>
      <c r="C999" s="98" t="s">
        <v>2664</v>
      </c>
      <c r="D999" s="98" t="s">
        <v>2665</v>
      </c>
      <c r="E999" s="98" t="s">
        <v>1065</v>
      </c>
      <c r="F999" s="98" t="s">
        <v>1066</v>
      </c>
      <c r="G999" s="98" t="s">
        <v>1887</v>
      </c>
      <c r="H999" s="98" t="s">
        <v>17</v>
      </c>
      <c r="I999" s="98" t="s">
        <v>2631</v>
      </c>
      <c r="J999" s="98" t="s">
        <v>2632</v>
      </c>
      <c r="K999" s="98" t="s">
        <v>1159</v>
      </c>
      <c r="L999" s="99" t="str">
        <f t="shared" si="15"/>
        <v>CAS</v>
      </c>
    </row>
    <row r="1000" spans="1:12" x14ac:dyDescent="0.25">
      <c r="A1000" s="101">
        <v>250600</v>
      </c>
      <c r="B1000" s="98" t="s">
        <v>2632</v>
      </c>
      <c r="C1000" s="98" t="s">
        <v>2666</v>
      </c>
      <c r="D1000" s="98" t="s">
        <v>2667</v>
      </c>
      <c r="E1000" s="98" t="s">
        <v>1065</v>
      </c>
      <c r="F1000" s="98" t="s">
        <v>1066</v>
      </c>
      <c r="G1000" s="98" t="s">
        <v>1887</v>
      </c>
      <c r="H1000" s="98" t="s">
        <v>17</v>
      </c>
      <c r="I1000" s="98" t="s">
        <v>2631</v>
      </c>
      <c r="J1000" s="98" t="s">
        <v>2632</v>
      </c>
      <c r="K1000" s="98" t="s">
        <v>1156</v>
      </c>
      <c r="L1000" s="99" t="str">
        <f t="shared" si="15"/>
        <v>CAS</v>
      </c>
    </row>
    <row r="1001" spans="1:12" x14ac:dyDescent="0.25">
      <c r="A1001" s="101">
        <v>250600</v>
      </c>
      <c r="B1001" s="98" t="s">
        <v>2632</v>
      </c>
      <c r="C1001" s="98" t="s">
        <v>2668</v>
      </c>
      <c r="D1001" s="98" t="s">
        <v>2669</v>
      </c>
      <c r="E1001" s="98" t="s">
        <v>1065</v>
      </c>
      <c r="F1001" s="98" t="s">
        <v>1066</v>
      </c>
      <c r="G1001" s="98" t="s">
        <v>1887</v>
      </c>
      <c r="H1001" s="98" t="s">
        <v>17</v>
      </c>
      <c r="I1001" s="98" t="s">
        <v>2631</v>
      </c>
      <c r="J1001" s="98" t="s">
        <v>2632</v>
      </c>
      <c r="K1001" s="98" t="s">
        <v>1156</v>
      </c>
      <c r="L1001" s="99" t="str">
        <f t="shared" si="15"/>
        <v>CAS</v>
      </c>
    </row>
    <row r="1002" spans="1:12" x14ac:dyDescent="0.25">
      <c r="A1002" s="101">
        <v>250600</v>
      </c>
      <c r="B1002" s="98" t="s">
        <v>2632</v>
      </c>
      <c r="C1002" s="98" t="s">
        <v>2670</v>
      </c>
      <c r="D1002" s="98" t="s">
        <v>2671</v>
      </c>
      <c r="E1002" s="98" t="s">
        <v>1065</v>
      </c>
      <c r="F1002" s="98" t="s">
        <v>1066</v>
      </c>
      <c r="G1002" s="98" t="s">
        <v>1887</v>
      </c>
      <c r="H1002" s="98" t="s">
        <v>17</v>
      </c>
      <c r="I1002" s="98" t="s">
        <v>2631</v>
      </c>
      <c r="J1002" s="98" t="s">
        <v>2632</v>
      </c>
      <c r="K1002" s="98" t="s">
        <v>1156</v>
      </c>
      <c r="L1002" s="99" t="str">
        <f t="shared" si="15"/>
        <v>CAS</v>
      </c>
    </row>
    <row r="1003" spans="1:12" x14ac:dyDescent="0.25">
      <c r="A1003" s="101">
        <v>250600</v>
      </c>
      <c r="B1003" s="98" t="s">
        <v>2632</v>
      </c>
      <c r="C1003" s="98" t="s">
        <v>2672</v>
      </c>
      <c r="D1003" s="98" t="s">
        <v>2673</v>
      </c>
      <c r="E1003" s="98" t="s">
        <v>1065</v>
      </c>
      <c r="F1003" s="98" t="s">
        <v>1066</v>
      </c>
      <c r="G1003" s="98" t="s">
        <v>1887</v>
      </c>
      <c r="H1003" s="98" t="s">
        <v>17</v>
      </c>
      <c r="I1003" s="98" t="s">
        <v>2631</v>
      </c>
      <c r="J1003" s="98" t="s">
        <v>2632</v>
      </c>
      <c r="K1003" s="98" t="s">
        <v>1156</v>
      </c>
      <c r="L1003" s="99" t="str">
        <f t="shared" si="15"/>
        <v>CAS</v>
      </c>
    </row>
    <row r="1004" spans="1:12" x14ac:dyDescent="0.25">
      <c r="A1004" s="101">
        <v>250600</v>
      </c>
      <c r="B1004" s="98" t="s">
        <v>2632</v>
      </c>
      <c r="C1004" s="98" t="s">
        <v>2674</v>
      </c>
      <c r="D1004" s="98" t="s">
        <v>2675</v>
      </c>
      <c r="E1004" s="98" t="s">
        <v>1065</v>
      </c>
      <c r="F1004" s="98" t="s">
        <v>1066</v>
      </c>
      <c r="G1004" s="98" t="s">
        <v>1887</v>
      </c>
      <c r="H1004" s="98" t="s">
        <v>17</v>
      </c>
      <c r="I1004" s="98" t="s">
        <v>2631</v>
      </c>
      <c r="J1004" s="98" t="s">
        <v>2632</v>
      </c>
      <c r="K1004" s="98" t="s">
        <v>538</v>
      </c>
      <c r="L1004" s="99" t="str">
        <f t="shared" si="15"/>
        <v>CAS</v>
      </c>
    </row>
    <row r="1005" spans="1:12" x14ac:dyDescent="0.25">
      <c r="A1005" s="101">
        <v>250650</v>
      </c>
      <c r="B1005" s="98" t="s">
        <v>2677</v>
      </c>
      <c r="C1005" s="98" t="s">
        <v>2678</v>
      </c>
      <c r="D1005" s="98" t="s">
        <v>2679</v>
      </c>
      <c r="E1005" s="98" t="s">
        <v>1065</v>
      </c>
      <c r="F1005" s="98" t="s">
        <v>1066</v>
      </c>
      <c r="G1005" s="98" t="s">
        <v>1887</v>
      </c>
      <c r="H1005" s="98" t="s">
        <v>17</v>
      </c>
      <c r="I1005" s="98" t="s">
        <v>2676</v>
      </c>
      <c r="J1005" s="98" t="s">
        <v>2677</v>
      </c>
      <c r="K1005" s="98" t="s">
        <v>557</v>
      </c>
      <c r="L1005" s="99" t="str">
        <f t="shared" si="15"/>
        <v>CAS</v>
      </c>
    </row>
    <row r="1006" spans="1:12" x14ac:dyDescent="0.25">
      <c r="A1006" s="101">
        <v>250650</v>
      </c>
      <c r="B1006" s="98" t="s">
        <v>2677</v>
      </c>
      <c r="C1006" s="98" t="s">
        <v>2680</v>
      </c>
      <c r="D1006" s="98" t="s">
        <v>2681</v>
      </c>
      <c r="E1006" s="98" t="s">
        <v>1065</v>
      </c>
      <c r="F1006" s="98" t="s">
        <v>1066</v>
      </c>
      <c r="G1006" s="98" t="s">
        <v>1887</v>
      </c>
      <c r="H1006" s="98" t="s">
        <v>17</v>
      </c>
      <c r="I1006" s="98" t="s">
        <v>2676</v>
      </c>
      <c r="J1006" s="98" t="s">
        <v>2677</v>
      </c>
      <c r="K1006" s="98" t="s">
        <v>1079</v>
      </c>
      <c r="L1006" s="99" t="str">
        <f t="shared" si="15"/>
        <v>CAS</v>
      </c>
    </row>
    <row r="1007" spans="1:12" x14ac:dyDescent="0.25">
      <c r="A1007" s="101">
        <v>250650</v>
      </c>
      <c r="B1007" s="98" t="s">
        <v>2677</v>
      </c>
      <c r="C1007" s="98" t="s">
        <v>2682</v>
      </c>
      <c r="D1007" s="98" t="s">
        <v>2683</v>
      </c>
      <c r="E1007" s="98" t="s">
        <v>1065</v>
      </c>
      <c r="F1007" s="98" t="s">
        <v>1066</v>
      </c>
      <c r="G1007" s="98" t="s">
        <v>1887</v>
      </c>
      <c r="H1007" s="98" t="s">
        <v>17</v>
      </c>
      <c r="I1007" s="98" t="s">
        <v>2676</v>
      </c>
      <c r="J1007" s="98" t="s">
        <v>2677</v>
      </c>
      <c r="K1007" s="98" t="s">
        <v>557</v>
      </c>
      <c r="L1007" s="99" t="str">
        <f t="shared" si="15"/>
        <v>CAS</v>
      </c>
    </row>
    <row r="1008" spans="1:12" x14ac:dyDescent="0.25">
      <c r="A1008" s="101">
        <v>250650</v>
      </c>
      <c r="B1008" s="98" t="s">
        <v>2677</v>
      </c>
      <c r="C1008" s="98" t="s">
        <v>2684</v>
      </c>
      <c r="D1008" s="98" t="s">
        <v>2685</v>
      </c>
      <c r="E1008" s="98" t="s">
        <v>1065</v>
      </c>
      <c r="F1008" s="98" t="s">
        <v>1066</v>
      </c>
      <c r="G1008" s="98" t="s">
        <v>1887</v>
      </c>
      <c r="H1008" s="98" t="s">
        <v>17</v>
      </c>
      <c r="I1008" s="98" t="s">
        <v>2676</v>
      </c>
      <c r="J1008" s="98" t="s">
        <v>2677</v>
      </c>
      <c r="K1008" s="98" t="s">
        <v>545</v>
      </c>
      <c r="L1008" s="99" t="str">
        <f t="shared" si="15"/>
        <v>CAS</v>
      </c>
    </row>
    <row r="1009" spans="1:12" x14ac:dyDescent="0.25">
      <c r="A1009" s="101">
        <v>250650</v>
      </c>
      <c r="B1009" s="98" t="s">
        <v>2677</v>
      </c>
      <c r="C1009" s="98" t="s">
        <v>2686</v>
      </c>
      <c r="D1009" s="98" t="s">
        <v>2687</v>
      </c>
      <c r="E1009" s="98" t="s">
        <v>1065</v>
      </c>
      <c r="F1009" s="98" t="s">
        <v>1066</v>
      </c>
      <c r="G1009" s="98" t="s">
        <v>1887</v>
      </c>
      <c r="H1009" s="98" t="s">
        <v>17</v>
      </c>
      <c r="I1009" s="98" t="s">
        <v>2676</v>
      </c>
      <c r="J1009" s="98" t="s">
        <v>2677</v>
      </c>
      <c r="K1009" s="98" t="s">
        <v>545</v>
      </c>
      <c r="L1009" s="99" t="str">
        <f t="shared" si="15"/>
        <v>CAS</v>
      </c>
    </row>
    <row r="1010" spans="1:12" x14ac:dyDescent="0.25">
      <c r="A1010" s="101">
        <v>250650</v>
      </c>
      <c r="B1010" s="98" t="s">
        <v>2677</v>
      </c>
      <c r="C1010" s="98" t="s">
        <v>2688</v>
      </c>
      <c r="D1010" s="98" t="s">
        <v>2689</v>
      </c>
      <c r="E1010" s="98" t="s">
        <v>1065</v>
      </c>
      <c r="F1010" s="98" t="s">
        <v>1066</v>
      </c>
      <c r="G1010" s="98" t="s">
        <v>1887</v>
      </c>
      <c r="H1010" s="98" t="s">
        <v>17</v>
      </c>
      <c r="I1010" s="98" t="s">
        <v>2676</v>
      </c>
      <c r="J1010" s="98" t="s">
        <v>2677</v>
      </c>
      <c r="K1010" s="98" t="s">
        <v>545</v>
      </c>
      <c r="L1010" s="99" t="str">
        <f t="shared" si="15"/>
        <v>CAS</v>
      </c>
    </row>
    <row r="1011" spans="1:12" x14ac:dyDescent="0.25">
      <c r="A1011" s="101">
        <v>250650</v>
      </c>
      <c r="B1011" s="98" t="s">
        <v>2677</v>
      </c>
      <c r="C1011" s="98" t="s">
        <v>2690</v>
      </c>
      <c r="D1011" s="98" t="s">
        <v>2691</v>
      </c>
      <c r="E1011" s="98" t="s">
        <v>1065</v>
      </c>
      <c r="F1011" s="98" t="s">
        <v>1066</v>
      </c>
      <c r="G1011" s="98" t="s">
        <v>1887</v>
      </c>
      <c r="H1011" s="98" t="s">
        <v>17</v>
      </c>
      <c r="I1011" s="98" t="s">
        <v>2676</v>
      </c>
      <c r="J1011" s="98" t="s">
        <v>2677</v>
      </c>
      <c r="K1011" s="98" t="s">
        <v>545</v>
      </c>
      <c r="L1011" s="99" t="str">
        <f t="shared" si="15"/>
        <v>CAS</v>
      </c>
    </row>
    <row r="1012" spans="1:12" x14ac:dyDescent="0.25">
      <c r="A1012" s="101">
        <v>250650</v>
      </c>
      <c r="B1012" s="98" t="s">
        <v>2677</v>
      </c>
      <c r="C1012" s="98" t="s">
        <v>2692</v>
      </c>
      <c r="D1012" s="98" t="s">
        <v>2693</v>
      </c>
      <c r="E1012" s="98" t="s">
        <v>1065</v>
      </c>
      <c r="F1012" s="98" t="s">
        <v>1066</v>
      </c>
      <c r="G1012" s="98" t="s">
        <v>1887</v>
      </c>
      <c r="H1012" s="98" t="s">
        <v>17</v>
      </c>
      <c r="I1012" s="98" t="s">
        <v>2676</v>
      </c>
      <c r="J1012" s="98" t="s">
        <v>2677</v>
      </c>
      <c r="K1012" s="98" t="s">
        <v>1156</v>
      </c>
      <c r="L1012" s="99" t="str">
        <f t="shared" si="15"/>
        <v>CAS</v>
      </c>
    </row>
    <row r="1013" spans="1:12" x14ac:dyDescent="0.25">
      <c r="A1013" s="101">
        <v>250700</v>
      </c>
      <c r="B1013" s="98" t="s">
        <v>2695</v>
      </c>
      <c r="C1013" s="98" t="s">
        <v>2697</v>
      </c>
      <c r="D1013" s="98" t="s">
        <v>2698</v>
      </c>
      <c r="E1013" s="98" t="s">
        <v>1065</v>
      </c>
      <c r="F1013" s="98" t="s">
        <v>1066</v>
      </c>
      <c r="G1013" s="98" t="s">
        <v>1887</v>
      </c>
      <c r="H1013" s="98" t="s">
        <v>17</v>
      </c>
      <c r="I1013" s="98" t="s">
        <v>2694</v>
      </c>
      <c r="J1013" s="98" t="s">
        <v>2696</v>
      </c>
      <c r="K1013" s="98" t="s">
        <v>557</v>
      </c>
      <c r="L1013" s="99" t="str">
        <f t="shared" si="15"/>
        <v>CAS</v>
      </c>
    </row>
    <row r="1014" spans="1:12" x14ac:dyDescent="0.25">
      <c r="A1014" s="101">
        <v>250700</v>
      </c>
      <c r="B1014" s="98" t="s">
        <v>2695</v>
      </c>
      <c r="C1014" s="98" t="s">
        <v>2699</v>
      </c>
      <c r="D1014" s="98" t="s">
        <v>2700</v>
      </c>
      <c r="E1014" s="98" t="s">
        <v>1065</v>
      </c>
      <c r="F1014" s="98" t="s">
        <v>1066</v>
      </c>
      <c r="G1014" s="98" t="s">
        <v>1887</v>
      </c>
      <c r="H1014" s="98" t="s">
        <v>17</v>
      </c>
      <c r="I1014" s="98" t="s">
        <v>2694</v>
      </c>
      <c r="J1014" s="98" t="s">
        <v>2696</v>
      </c>
      <c r="K1014" s="98" t="s">
        <v>1079</v>
      </c>
      <c r="L1014" s="99" t="str">
        <f t="shared" si="15"/>
        <v>CAS</v>
      </c>
    </row>
    <row r="1015" spans="1:12" x14ac:dyDescent="0.25">
      <c r="A1015" s="101">
        <v>250700</v>
      </c>
      <c r="B1015" s="98" t="s">
        <v>2695</v>
      </c>
      <c r="C1015" s="98" t="s">
        <v>2701</v>
      </c>
      <c r="D1015" s="98" t="s">
        <v>2702</v>
      </c>
      <c r="E1015" s="98" t="s">
        <v>1065</v>
      </c>
      <c r="F1015" s="98" t="s">
        <v>1066</v>
      </c>
      <c r="G1015" s="98" t="s">
        <v>1887</v>
      </c>
      <c r="H1015" s="98" t="s">
        <v>17</v>
      </c>
      <c r="I1015" s="98" t="s">
        <v>2694</v>
      </c>
      <c r="J1015" s="98" t="s">
        <v>2696</v>
      </c>
      <c r="K1015" s="98" t="s">
        <v>545</v>
      </c>
      <c r="L1015" s="99" t="str">
        <f t="shared" si="15"/>
        <v>CAS</v>
      </c>
    </row>
    <row r="1016" spans="1:12" x14ac:dyDescent="0.25">
      <c r="A1016" s="101">
        <v>250700</v>
      </c>
      <c r="B1016" s="98" t="s">
        <v>2695</v>
      </c>
      <c r="C1016" s="98" t="s">
        <v>2703</v>
      </c>
      <c r="D1016" s="98" t="s">
        <v>2704</v>
      </c>
      <c r="E1016" s="98" t="s">
        <v>1065</v>
      </c>
      <c r="F1016" s="98" t="s">
        <v>1066</v>
      </c>
      <c r="G1016" s="98" t="s">
        <v>1887</v>
      </c>
      <c r="H1016" s="98" t="s">
        <v>17</v>
      </c>
      <c r="I1016" s="98" t="s">
        <v>2694</v>
      </c>
      <c r="J1016" s="98" t="s">
        <v>2696</v>
      </c>
      <c r="K1016" s="98" t="s">
        <v>545</v>
      </c>
      <c r="L1016" s="99" t="str">
        <f t="shared" si="15"/>
        <v>CAS</v>
      </c>
    </row>
    <row r="1017" spans="1:12" x14ac:dyDescent="0.25">
      <c r="A1017" s="101">
        <v>250700</v>
      </c>
      <c r="B1017" s="98" t="s">
        <v>2695</v>
      </c>
      <c r="C1017" s="98" t="s">
        <v>2705</v>
      </c>
      <c r="D1017" s="98" t="s">
        <v>2706</v>
      </c>
      <c r="E1017" s="98" t="s">
        <v>1065</v>
      </c>
      <c r="F1017" s="98" t="s">
        <v>1066</v>
      </c>
      <c r="G1017" s="98" t="s">
        <v>1887</v>
      </c>
      <c r="H1017" s="98" t="s">
        <v>17</v>
      </c>
      <c r="I1017" s="98" t="s">
        <v>2694</v>
      </c>
      <c r="J1017" s="98" t="s">
        <v>2696</v>
      </c>
      <c r="K1017" s="98" t="s">
        <v>545</v>
      </c>
      <c r="L1017" s="99" t="str">
        <f t="shared" si="15"/>
        <v>CAS</v>
      </c>
    </row>
    <row r="1018" spans="1:12" x14ac:dyDescent="0.25">
      <c r="A1018" s="101">
        <v>250700</v>
      </c>
      <c r="B1018" s="98" t="s">
        <v>2695</v>
      </c>
      <c r="C1018" s="98" t="s">
        <v>2707</v>
      </c>
      <c r="D1018" s="98" t="s">
        <v>2708</v>
      </c>
      <c r="E1018" s="98" t="s">
        <v>1065</v>
      </c>
      <c r="F1018" s="98" t="s">
        <v>1066</v>
      </c>
      <c r="G1018" s="98" t="s">
        <v>1887</v>
      </c>
      <c r="H1018" s="98" t="s">
        <v>17</v>
      </c>
      <c r="I1018" s="98" t="s">
        <v>2694</v>
      </c>
      <c r="J1018" s="98" t="s">
        <v>2696</v>
      </c>
      <c r="K1018" s="98" t="s">
        <v>545</v>
      </c>
      <c r="L1018" s="99" t="str">
        <f t="shared" si="15"/>
        <v>CAS</v>
      </c>
    </row>
    <row r="1019" spans="1:12" x14ac:dyDescent="0.25">
      <c r="A1019" s="101">
        <v>250700</v>
      </c>
      <c r="B1019" s="98" t="s">
        <v>2695</v>
      </c>
      <c r="C1019" s="98" t="s">
        <v>2709</v>
      </c>
      <c r="D1019" s="98" t="s">
        <v>2710</v>
      </c>
      <c r="E1019" s="98" t="s">
        <v>1065</v>
      </c>
      <c r="F1019" s="98" t="s">
        <v>1066</v>
      </c>
      <c r="G1019" s="98" t="s">
        <v>1887</v>
      </c>
      <c r="H1019" s="98" t="s">
        <v>17</v>
      </c>
      <c r="I1019" s="98" t="s">
        <v>2694</v>
      </c>
      <c r="J1019" s="98" t="s">
        <v>2696</v>
      </c>
      <c r="K1019" s="98" t="s">
        <v>545</v>
      </c>
      <c r="L1019" s="99" t="str">
        <f t="shared" si="15"/>
        <v>CAS</v>
      </c>
    </row>
    <row r="1020" spans="1:12" x14ac:dyDescent="0.25">
      <c r="A1020" s="101">
        <v>250700</v>
      </c>
      <c r="B1020" s="98" t="s">
        <v>2695</v>
      </c>
      <c r="C1020" s="98" t="s">
        <v>2711</v>
      </c>
      <c r="D1020" s="98" t="s">
        <v>2712</v>
      </c>
      <c r="E1020" s="98" t="s">
        <v>1065</v>
      </c>
      <c r="F1020" s="98" t="s">
        <v>1066</v>
      </c>
      <c r="G1020" s="98" t="s">
        <v>1887</v>
      </c>
      <c r="H1020" s="98" t="s">
        <v>17</v>
      </c>
      <c r="I1020" s="98" t="s">
        <v>2694</v>
      </c>
      <c r="J1020" s="98" t="s">
        <v>2696</v>
      </c>
      <c r="K1020" s="98" t="s">
        <v>545</v>
      </c>
      <c r="L1020" s="99" t="str">
        <f t="shared" si="15"/>
        <v>CAS</v>
      </c>
    </row>
    <row r="1021" spans="1:12" x14ac:dyDescent="0.25">
      <c r="A1021" s="101">
        <v>250700</v>
      </c>
      <c r="B1021" s="98" t="s">
        <v>2695</v>
      </c>
      <c r="C1021" s="98" t="s">
        <v>2713</v>
      </c>
      <c r="D1021" s="98" t="s">
        <v>2714</v>
      </c>
      <c r="E1021" s="98" t="s">
        <v>1065</v>
      </c>
      <c r="F1021" s="98" t="s">
        <v>1066</v>
      </c>
      <c r="G1021" s="98" t="s">
        <v>1887</v>
      </c>
      <c r="H1021" s="98" t="s">
        <v>17</v>
      </c>
      <c r="I1021" s="98" t="s">
        <v>2694</v>
      </c>
      <c r="J1021" s="98" t="s">
        <v>2696</v>
      </c>
      <c r="K1021" s="98" t="s">
        <v>545</v>
      </c>
      <c r="L1021" s="99" t="str">
        <f t="shared" si="15"/>
        <v>CAS</v>
      </c>
    </row>
    <row r="1022" spans="1:12" x14ac:dyDescent="0.25">
      <c r="A1022" s="101">
        <v>250700</v>
      </c>
      <c r="B1022" s="98" t="s">
        <v>2695</v>
      </c>
      <c r="C1022" s="98" t="s">
        <v>2715</v>
      </c>
      <c r="D1022" s="98" t="s">
        <v>2716</v>
      </c>
      <c r="E1022" s="98" t="s">
        <v>1065</v>
      </c>
      <c r="F1022" s="98" t="s">
        <v>1066</v>
      </c>
      <c r="G1022" s="98" t="s">
        <v>1887</v>
      </c>
      <c r="H1022" s="98" t="s">
        <v>17</v>
      </c>
      <c r="I1022" s="98" t="s">
        <v>2694</v>
      </c>
      <c r="J1022" s="98" t="s">
        <v>2696</v>
      </c>
      <c r="K1022" s="98" t="s">
        <v>545</v>
      </c>
      <c r="L1022" s="99" t="str">
        <f t="shared" si="15"/>
        <v>CAS</v>
      </c>
    </row>
    <row r="1023" spans="1:12" x14ac:dyDescent="0.25">
      <c r="A1023" s="101">
        <v>250700</v>
      </c>
      <c r="B1023" s="98" t="s">
        <v>2695</v>
      </c>
      <c r="C1023" s="98" t="s">
        <v>2717</v>
      </c>
      <c r="D1023" s="98" t="s">
        <v>2718</v>
      </c>
      <c r="E1023" s="98" t="s">
        <v>1065</v>
      </c>
      <c r="F1023" s="98" t="s">
        <v>1066</v>
      </c>
      <c r="G1023" s="98" t="s">
        <v>1887</v>
      </c>
      <c r="H1023" s="98" t="s">
        <v>17</v>
      </c>
      <c r="I1023" s="98" t="s">
        <v>2694</v>
      </c>
      <c r="J1023" s="98" t="s">
        <v>2696</v>
      </c>
      <c r="K1023" s="98" t="s">
        <v>1156</v>
      </c>
      <c r="L1023" s="99" t="str">
        <f t="shared" si="15"/>
        <v>CAS</v>
      </c>
    </row>
    <row r="1024" spans="1:12" x14ac:dyDescent="0.25">
      <c r="A1024" s="101">
        <v>250700</v>
      </c>
      <c r="B1024" s="98" t="s">
        <v>2695</v>
      </c>
      <c r="C1024" s="98" t="s">
        <v>2719</v>
      </c>
      <c r="D1024" s="98" t="s">
        <v>2720</v>
      </c>
      <c r="E1024" s="98" t="s">
        <v>1065</v>
      </c>
      <c r="F1024" s="98" t="s">
        <v>1066</v>
      </c>
      <c r="G1024" s="98" t="s">
        <v>1887</v>
      </c>
      <c r="H1024" s="98" t="s">
        <v>17</v>
      </c>
      <c r="I1024" s="98" t="s">
        <v>2694</v>
      </c>
      <c r="J1024" s="98" t="s">
        <v>2696</v>
      </c>
      <c r="K1024" s="98" t="s">
        <v>545</v>
      </c>
      <c r="L1024" s="99" t="str">
        <f t="shared" si="15"/>
        <v>CAS</v>
      </c>
    </row>
    <row r="1025" spans="1:12" x14ac:dyDescent="0.25">
      <c r="A1025" s="101">
        <v>250700</v>
      </c>
      <c r="B1025" s="98" t="s">
        <v>2695</v>
      </c>
      <c r="C1025" s="98" t="s">
        <v>2721</v>
      </c>
      <c r="D1025" s="98" t="s">
        <v>2722</v>
      </c>
      <c r="E1025" s="98" t="s">
        <v>1065</v>
      </c>
      <c r="F1025" s="98" t="s">
        <v>1066</v>
      </c>
      <c r="G1025" s="98" t="s">
        <v>1887</v>
      </c>
      <c r="H1025" s="98" t="s">
        <v>17</v>
      </c>
      <c r="I1025" s="98" t="s">
        <v>2694</v>
      </c>
      <c r="J1025" s="98" t="s">
        <v>2696</v>
      </c>
      <c r="K1025" s="98" t="s">
        <v>545</v>
      </c>
      <c r="L1025" s="99" t="str">
        <f t="shared" si="15"/>
        <v>CAS</v>
      </c>
    </row>
    <row r="1026" spans="1:12" x14ac:dyDescent="0.25">
      <c r="A1026" s="101">
        <v>250700</v>
      </c>
      <c r="B1026" s="98" t="s">
        <v>2695</v>
      </c>
      <c r="C1026" s="98" t="s">
        <v>2723</v>
      </c>
      <c r="D1026" s="98" t="s">
        <v>2724</v>
      </c>
      <c r="E1026" s="98" t="s">
        <v>1065</v>
      </c>
      <c r="F1026" s="98" t="s">
        <v>1066</v>
      </c>
      <c r="G1026" s="98" t="s">
        <v>1887</v>
      </c>
      <c r="H1026" s="98" t="s">
        <v>17</v>
      </c>
      <c r="I1026" s="98" t="s">
        <v>2694</v>
      </c>
      <c r="J1026" s="98" t="s">
        <v>2696</v>
      </c>
      <c r="K1026" s="98" t="s">
        <v>545</v>
      </c>
      <c r="L1026" s="99" t="str">
        <f t="shared" ref="L1026:L1089" si="16">VLOOKUP(H1026,$N$2:$O$43,2,FALSE)</f>
        <v>CAS</v>
      </c>
    </row>
    <row r="1027" spans="1:12" x14ac:dyDescent="0.25">
      <c r="A1027" s="101">
        <v>250700</v>
      </c>
      <c r="B1027" s="98" t="s">
        <v>2695</v>
      </c>
      <c r="C1027" s="98" t="s">
        <v>2725</v>
      </c>
      <c r="D1027" s="98" t="s">
        <v>2726</v>
      </c>
      <c r="E1027" s="98" t="s">
        <v>1065</v>
      </c>
      <c r="F1027" s="98" t="s">
        <v>1066</v>
      </c>
      <c r="G1027" s="98" t="s">
        <v>1887</v>
      </c>
      <c r="H1027" s="98" t="s">
        <v>17</v>
      </c>
      <c r="I1027" s="98" t="s">
        <v>2694</v>
      </c>
      <c r="J1027" s="98" t="s">
        <v>2696</v>
      </c>
      <c r="K1027" s="98" t="s">
        <v>545</v>
      </c>
      <c r="L1027" s="99" t="str">
        <f t="shared" si="16"/>
        <v>CAS</v>
      </c>
    </row>
    <row r="1028" spans="1:12" x14ac:dyDescent="0.25">
      <c r="A1028" s="101">
        <v>250700</v>
      </c>
      <c r="B1028" s="98" t="s">
        <v>2695</v>
      </c>
      <c r="C1028" s="98" t="s">
        <v>2727</v>
      </c>
      <c r="D1028" s="98" t="s">
        <v>2728</v>
      </c>
      <c r="E1028" s="98" t="s">
        <v>1065</v>
      </c>
      <c r="F1028" s="98" t="s">
        <v>1066</v>
      </c>
      <c r="G1028" s="98" t="s">
        <v>1887</v>
      </c>
      <c r="H1028" s="98" t="s">
        <v>17</v>
      </c>
      <c r="I1028" s="98" t="s">
        <v>2694</v>
      </c>
      <c r="J1028" s="98" t="s">
        <v>2696</v>
      </c>
      <c r="K1028" s="98" t="s">
        <v>545</v>
      </c>
      <c r="L1028" s="99" t="str">
        <f t="shared" si="16"/>
        <v>CAS</v>
      </c>
    </row>
    <row r="1029" spans="1:12" x14ac:dyDescent="0.25">
      <c r="A1029" s="101">
        <v>250700</v>
      </c>
      <c r="B1029" s="98" t="s">
        <v>2695</v>
      </c>
      <c r="C1029" s="98" t="s">
        <v>2729</v>
      </c>
      <c r="D1029" s="98" t="s">
        <v>2730</v>
      </c>
      <c r="E1029" s="98" t="s">
        <v>1065</v>
      </c>
      <c r="F1029" s="98" t="s">
        <v>1066</v>
      </c>
      <c r="G1029" s="98" t="s">
        <v>1887</v>
      </c>
      <c r="H1029" s="98" t="s">
        <v>17</v>
      </c>
      <c r="I1029" s="98" t="s">
        <v>2694</v>
      </c>
      <c r="J1029" s="98" t="s">
        <v>2696</v>
      </c>
      <c r="K1029" s="98" t="s">
        <v>545</v>
      </c>
      <c r="L1029" s="99" t="str">
        <f t="shared" si="16"/>
        <v>CAS</v>
      </c>
    </row>
    <row r="1030" spans="1:12" x14ac:dyDescent="0.25">
      <c r="A1030" s="101">
        <v>250700</v>
      </c>
      <c r="B1030" s="98" t="s">
        <v>2695</v>
      </c>
      <c r="C1030" s="98" t="s">
        <v>2731</v>
      </c>
      <c r="D1030" s="98" t="s">
        <v>2732</v>
      </c>
      <c r="E1030" s="98" t="s">
        <v>1065</v>
      </c>
      <c r="F1030" s="98" t="s">
        <v>1066</v>
      </c>
      <c r="G1030" s="98" t="s">
        <v>1887</v>
      </c>
      <c r="H1030" s="98" t="s">
        <v>17</v>
      </c>
      <c r="I1030" s="98" t="s">
        <v>2694</v>
      </c>
      <c r="J1030" s="98" t="s">
        <v>2696</v>
      </c>
      <c r="K1030" s="98" t="s">
        <v>545</v>
      </c>
      <c r="L1030" s="99" t="str">
        <f t="shared" si="16"/>
        <v>CAS</v>
      </c>
    </row>
    <row r="1031" spans="1:12" x14ac:dyDescent="0.25">
      <c r="A1031" s="101">
        <v>250700</v>
      </c>
      <c r="B1031" s="98" t="s">
        <v>2695</v>
      </c>
      <c r="C1031" s="98" t="s">
        <v>2733</v>
      </c>
      <c r="D1031" s="98" t="s">
        <v>2734</v>
      </c>
      <c r="E1031" s="98" t="s">
        <v>1065</v>
      </c>
      <c r="F1031" s="98" t="s">
        <v>1066</v>
      </c>
      <c r="G1031" s="98" t="s">
        <v>1887</v>
      </c>
      <c r="H1031" s="98" t="s">
        <v>17</v>
      </c>
      <c r="I1031" s="98" t="s">
        <v>2694</v>
      </c>
      <c r="J1031" s="98" t="s">
        <v>2696</v>
      </c>
      <c r="K1031" s="98" t="s">
        <v>545</v>
      </c>
      <c r="L1031" s="99" t="str">
        <f t="shared" si="16"/>
        <v>CAS</v>
      </c>
    </row>
    <row r="1032" spans="1:12" x14ac:dyDescent="0.25">
      <c r="A1032" s="101">
        <v>250700</v>
      </c>
      <c r="B1032" s="98" t="s">
        <v>2695</v>
      </c>
      <c r="C1032" s="98" t="s">
        <v>2735</v>
      </c>
      <c r="D1032" s="98" t="s">
        <v>2736</v>
      </c>
      <c r="E1032" s="98" t="s">
        <v>1065</v>
      </c>
      <c r="F1032" s="98" t="s">
        <v>1066</v>
      </c>
      <c r="G1032" s="98" t="s">
        <v>1887</v>
      </c>
      <c r="H1032" s="98" t="s">
        <v>17</v>
      </c>
      <c r="I1032" s="98" t="s">
        <v>2694</v>
      </c>
      <c r="J1032" s="98" t="s">
        <v>2696</v>
      </c>
      <c r="K1032" s="98" t="s">
        <v>545</v>
      </c>
      <c r="L1032" s="99" t="str">
        <f t="shared" si="16"/>
        <v>CAS</v>
      </c>
    </row>
    <row r="1033" spans="1:12" x14ac:dyDescent="0.25">
      <c r="A1033" s="101">
        <v>250700</v>
      </c>
      <c r="B1033" s="98" t="s">
        <v>2695</v>
      </c>
      <c r="C1033" s="98" t="s">
        <v>2737</v>
      </c>
      <c r="D1033" s="98" t="s">
        <v>2738</v>
      </c>
      <c r="E1033" s="98" t="s">
        <v>1065</v>
      </c>
      <c r="F1033" s="98" t="s">
        <v>1066</v>
      </c>
      <c r="G1033" s="98" t="s">
        <v>1887</v>
      </c>
      <c r="H1033" s="98" t="s">
        <v>17</v>
      </c>
      <c r="I1033" s="98" t="s">
        <v>2694</v>
      </c>
      <c r="J1033" s="98" t="s">
        <v>2696</v>
      </c>
      <c r="K1033" s="98" t="s">
        <v>545</v>
      </c>
      <c r="L1033" s="99" t="str">
        <f t="shared" si="16"/>
        <v>CAS</v>
      </c>
    </row>
    <row r="1034" spans="1:12" x14ac:dyDescent="0.25">
      <c r="A1034" s="101">
        <v>250700</v>
      </c>
      <c r="B1034" s="98" t="s">
        <v>2695</v>
      </c>
      <c r="C1034" s="98" t="s">
        <v>2739</v>
      </c>
      <c r="D1034" s="98" t="s">
        <v>2740</v>
      </c>
      <c r="E1034" s="98" t="s">
        <v>1065</v>
      </c>
      <c r="F1034" s="98" t="s">
        <v>1066</v>
      </c>
      <c r="G1034" s="98" t="s">
        <v>1887</v>
      </c>
      <c r="H1034" s="98" t="s">
        <v>17</v>
      </c>
      <c r="I1034" s="98" t="s">
        <v>2694</v>
      </c>
      <c r="J1034" s="98" t="s">
        <v>2696</v>
      </c>
      <c r="K1034" s="98" t="s">
        <v>545</v>
      </c>
      <c r="L1034" s="99" t="str">
        <f t="shared" si="16"/>
        <v>CAS</v>
      </c>
    </row>
    <row r="1035" spans="1:12" x14ac:dyDescent="0.25">
      <c r="A1035" s="101">
        <v>250700</v>
      </c>
      <c r="B1035" s="98" t="s">
        <v>2695</v>
      </c>
      <c r="C1035" s="98" t="s">
        <v>2741</v>
      </c>
      <c r="D1035" s="98" t="s">
        <v>2742</v>
      </c>
      <c r="E1035" s="98" t="s">
        <v>1065</v>
      </c>
      <c r="F1035" s="98" t="s">
        <v>1066</v>
      </c>
      <c r="G1035" s="98" t="s">
        <v>1887</v>
      </c>
      <c r="H1035" s="98" t="s">
        <v>17</v>
      </c>
      <c r="I1035" s="98" t="s">
        <v>2694</v>
      </c>
      <c r="J1035" s="98" t="s">
        <v>2696</v>
      </c>
      <c r="K1035" s="98" t="s">
        <v>1156</v>
      </c>
      <c r="L1035" s="99" t="str">
        <f t="shared" si="16"/>
        <v>CAS</v>
      </c>
    </row>
    <row r="1036" spans="1:12" x14ac:dyDescent="0.25">
      <c r="A1036" s="101">
        <v>250700</v>
      </c>
      <c r="B1036" s="98" t="s">
        <v>2695</v>
      </c>
      <c r="C1036" s="98" t="s">
        <v>2743</v>
      </c>
      <c r="D1036" s="98" t="s">
        <v>2744</v>
      </c>
      <c r="E1036" s="98" t="s">
        <v>1065</v>
      </c>
      <c r="F1036" s="98" t="s">
        <v>1066</v>
      </c>
      <c r="G1036" s="98" t="s">
        <v>1887</v>
      </c>
      <c r="H1036" s="98" t="s">
        <v>17</v>
      </c>
      <c r="I1036" s="98" t="s">
        <v>2694</v>
      </c>
      <c r="J1036" s="98" t="s">
        <v>2696</v>
      </c>
      <c r="K1036" s="98" t="s">
        <v>545</v>
      </c>
      <c r="L1036" s="99" t="str">
        <f t="shared" si="16"/>
        <v>CAS</v>
      </c>
    </row>
    <row r="1037" spans="1:12" x14ac:dyDescent="0.25">
      <c r="A1037" s="101">
        <v>250700</v>
      </c>
      <c r="B1037" s="98" t="s">
        <v>2695</v>
      </c>
      <c r="C1037" s="98" t="s">
        <v>2745</v>
      </c>
      <c r="D1037" s="98" t="s">
        <v>2746</v>
      </c>
      <c r="E1037" s="98" t="s">
        <v>1065</v>
      </c>
      <c r="F1037" s="98" t="s">
        <v>1066</v>
      </c>
      <c r="G1037" s="98" t="s">
        <v>1887</v>
      </c>
      <c r="H1037" s="98" t="s">
        <v>17</v>
      </c>
      <c r="I1037" s="98" t="s">
        <v>2694</v>
      </c>
      <c r="J1037" s="98" t="s">
        <v>2696</v>
      </c>
      <c r="K1037" s="98" t="s">
        <v>545</v>
      </c>
      <c r="L1037" s="99" t="str">
        <f t="shared" si="16"/>
        <v>CAS</v>
      </c>
    </row>
    <row r="1038" spans="1:12" x14ac:dyDescent="0.25">
      <c r="A1038" s="101">
        <v>250700</v>
      </c>
      <c r="B1038" s="98" t="s">
        <v>2695</v>
      </c>
      <c r="C1038" s="98" t="s">
        <v>2747</v>
      </c>
      <c r="D1038" s="98" t="s">
        <v>2748</v>
      </c>
      <c r="E1038" s="98" t="s">
        <v>1065</v>
      </c>
      <c r="F1038" s="98" t="s">
        <v>1066</v>
      </c>
      <c r="G1038" s="98" t="s">
        <v>1887</v>
      </c>
      <c r="H1038" s="98" t="s">
        <v>17</v>
      </c>
      <c r="I1038" s="98" t="s">
        <v>2694</v>
      </c>
      <c r="J1038" s="98" t="s">
        <v>2696</v>
      </c>
      <c r="K1038" s="98" t="s">
        <v>884</v>
      </c>
      <c r="L1038" s="99" t="str">
        <f t="shared" si="16"/>
        <v>CAS</v>
      </c>
    </row>
    <row r="1039" spans="1:12" x14ac:dyDescent="0.25">
      <c r="A1039" s="101">
        <v>250700</v>
      </c>
      <c r="B1039" s="98" t="s">
        <v>2695</v>
      </c>
      <c r="C1039" s="98" t="s">
        <v>2749</v>
      </c>
      <c r="D1039" s="98" t="s">
        <v>2750</v>
      </c>
      <c r="E1039" s="98" t="s">
        <v>1065</v>
      </c>
      <c r="F1039" s="98" t="s">
        <v>1066</v>
      </c>
      <c r="G1039" s="98" t="s">
        <v>1887</v>
      </c>
      <c r="H1039" s="98" t="s">
        <v>17</v>
      </c>
      <c r="I1039" s="98" t="s">
        <v>2694</v>
      </c>
      <c r="J1039" s="98" t="s">
        <v>2696</v>
      </c>
      <c r="K1039" s="98" t="s">
        <v>1156</v>
      </c>
      <c r="L1039" s="99" t="str">
        <f t="shared" si="16"/>
        <v>CAS</v>
      </c>
    </row>
    <row r="1040" spans="1:12" x14ac:dyDescent="0.25">
      <c r="A1040" s="101">
        <v>250700</v>
      </c>
      <c r="B1040" s="98" t="s">
        <v>2695</v>
      </c>
      <c r="C1040" s="98" t="s">
        <v>2751</v>
      </c>
      <c r="D1040" s="98" t="s">
        <v>2752</v>
      </c>
      <c r="E1040" s="98" t="s">
        <v>1065</v>
      </c>
      <c r="F1040" s="98" t="s">
        <v>1066</v>
      </c>
      <c r="G1040" s="98" t="s">
        <v>1887</v>
      </c>
      <c r="H1040" s="98" t="s">
        <v>17</v>
      </c>
      <c r="I1040" s="98" t="s">
        <v>2694</v>
      </c>
      <c r="J1040" s="98" t="s">
        <v>2696</v>
      </c>
      <c r="K1040" s="98" t="s">
        <v>1156</v>
      </c>
      <c r="L1040" s="99" t="str">
        <f t="shared" si="16"/>
        <v>CAS</v>
      </c>
    </row>
    <row r="1041" spans="1:12" x14ac:dyDescent="0.25">
      <c r="A1041" s="101">
        <v>250700</v>
      </c>
      <c r="B1041" s="98" t="s">
        <v>2695</v>
      </c>
      <c r="C1041" s="98" t="s">
        <v>2753</v>
      </c>
      <c r="D1041" s="98" t="s">
        <v>2754</v>
      </c>
      <c r="E1041" s="98" t="s">
        <v>1065</v>
      </c>
      <c r="F1041" s="98" t="s">
        <v>1066</v>
      </c>
      <c r="G1041" s="98" t="s">
        <v>1887</v>
      </c>
      <c r="H1041" s="98" t="s">
        <v>17</v>
      </c>
      <c r="I1041" s="98" t="s">
        <v>2694</v>
      </c>
      <c r="J1041" s="98" t="s">
        <v>2696</v>
      </c>
      <c r="K1041" s="98" t="s">
        <v>1156</v>
      </c>
      <c r="L1041" s="99" t="str">
        <f t="shared" si="16"/>
        <v>CAS</v>
      </c>
    </row>
    <row r="1042" spans="1:12" x14ac:dyDescent="0.25">
      <c r="A1042" s="101">
        <v>250700</v>
      </c>
      <c r="B1042" s="98" t="s">
        <v>2695</v>
      </c>
      <c r="C1042" s="98" t="s">
        <v>2755</v>
      </c>
      <c r="D1042" s="98" t="s">
        <v>2756</v>
      </c>
      <c r="E1042" s="98" t="s">
        <v>1065</v>
      </c>
      <c r="F1042" s="98" t="s">
        <v>1066</v>
      </c>
      <c r="G1042" s="98" t="s">
        <v>1887</v>
      </c>
      <c r="H1042" s="98" t="s">
        <v>17</v>
      </c>
      <c r="I1042" s="98" t="s">
        <v>2694</v>
      </c>
      <c r="J1042" s="98" t="s">
        <v>2696</v>
      </c>
      <c r="K1042" s="98" t="s">
        <v>1156</v>
      </c>
      <c r="L1042" s="99" t="str">
        <f t="shared" si="16"/>
        <v>CAS</v>
      </c>
    </row>
    <row r="1043" spans="1:12" x14ac:dyDescent="0.25">
      <c r="A1043" s="101">
        <v>250700</v>
      </c>
      <c r="B1043" s="98" t="s">
        <v>2695</v>
      </c>
      <c r="C1043" s="98" t="s">
        <v>2757</v>
      </c>
      <c r="D1043" s="98" t="s">
        <v>2758</v>
      </c>
      <c r="E1043" s="98" t="s">
        <v>1065</v>
      </c>
      <c r="F1043" s="98" t="s">
        <v>1066</v>
      </c>
      <c r="G1043" s="98" t="s">
        <v>1887</v>
      </c>
      <c r="H1043" s="98" t="s">
        <v>17</v>
      </c>
      <c r="I1043" s="98" t="s">
        <v>2694</v>
      </c>
      <c r="J1043" s="98" t="s">
        <v>2696</v>
      </c>
      <c r="K1043" s="98" t="s">
        <v>1156</v>
      </c>
      <c r="L1043" s="99" t="str">
        <f t="shared" si="16"/>
        <v>CAS</v>
      </c>
    </row>
    <row r="1044" spans="1:12" x14ac:dyDescent="0.25">
      <c r="A1044" s="101">
        <v>250700</v>
      </c>
      <c r="B1044" s="98" t="s">
        <v>2695</v>
      </c>
      <c r="C1044" s="98" t="s">
        <v>2759</v>
      </c>
      <c r="D1044" s="98" t="s">
        <v>2760</v>
      </c>
      <c r="E1044" s="98" t="s">
        <v>1065</v>
      </c>
      <c r="F1044" s="98" t="s">
        <v>1066</v>
      </c>
      <c r="G1044" s="98" t="s">
        <v>1887</v>
      </c>
      <c r="H1044" s="98" t="s">
        <v>17</v>
      </c>
      <c r="I1044" s="98" t="s">
        <v>2694</v>
      </c>
      <c r="J1044" s="98" t="s">
        <v>2696</v>
      </c>
      <c r="K1044" s="98" t="s">
        <v>1156</v>
      </c>
      <c r="L1044" s="99" t="str">
        <f t="shared" si="16"/>
        <v>CAS</v>
      </c>
    </row>
    <row r="1045" spans="1:12" x14ac:dyDescent="0.25">
      <c r="A1045" s="101">
        <v>250700</v>
      </c>
      <c r="B1045" s="98" t="s">
        <v>2695</v>
      </c>
      <c r="C1045" s="98" t="s">
        <v>2761</v>
      </c>
      <c r="D1045" s="98" t="s">
        <v>2762</v>
      </c>
      <c r="E1045" s="98" t="s">
        <v>1065</v>
      </c>
      <c r="F1045" s="98" t="s">
        <v>1066</v>
      </c>
      <c r="G1045" s="98" t="s">
        <v>1887</v>
      </c>
      <c r="H1045" s="98" t="s">
        <v>17</v>
      </c>
      <c r="I1045" s="98" t="s">
        <v>2694</v>
      </c>
      <c r="J1045" s="98" t="s">
        <v>2696</v>
      </c>
      <c r="K1045" s="98" t="s">
        <v>1156</v>
      </c>
      <c r="L1045" s="99" t="str">
        <f t="shared" si="16"/>
        <v>CAS</v>
      </c>
    </row>
    <row r="1046" spans="1:12" x14ac:dyDescent="0.25">
      <c r="A1046" s="101">
        <v>250700</v>
      </c>
      <c r="B1046" s="98" t="s">
        <v>2695</v>
      </c>
      <c r="C1046" s="98" t="s">
        <v>2763</v>
      </c>
      <c r="D1046" s="98" t="s">
        <v>2764</v>
      </c>
      <c r="E1046" s="98" t="s">
        <v>1065</v>
      </c>
      <c r="F1046" s="98" t="s">
        <v>1066</v>
      </c>
      <c r="G1046" s="98" t="s">
        <v>1887</v>
      </c>
      <c r="H1046" s="98" t="s">
        <v>17</v>
      </c>
      <c r="I1046" s="98" t="s">
        <v>2694</v>
      </c>
      <c r="J1046" s="98" t="s">
        <v>2696</v>
      </c>
      <c r="K1046" s="98" t="s">
        <v>1156</v>
      </c>
      <c r="L1046" s="99" t="str">
        <f t="shared" si="16"/>
        <v>CAS</v>
      </c>
    </row>
    <row r="1047" spans="1:12" x14ac:dyDescent="0.25">
      <c r="A1047" s="101">
        <v>250700</v>
      </c>
      <c r="B1047" s="98" t="s">
        <v>2695</v>
      </c>
      <c r="C1047" s="98" t="s">
        <v>2765</v>
      </c>
      <c r="D1047" s="98" t="s">
        <v>2766</v>
      </c>
      <c r="E1047" s="98" t="s">
        <v>1065</v>
      </c>
      <c r="F1047" s="98" t="s">
        <v>1066</v>
      </c>
      <c r="G1047" s="98" t="s">
        <v>1887</v>
      </c>
      <c r="H1047" s="98" t="s">
        <v>17</v>
      </c>
      <c r="I1047" s="98" t="s">
        <v>2694</v>
      </c>
      <c r="J1047" s="98" t="s">
        <v>2696</v>
      </c>
      <c r="K1047" s="98" t="s">
        <v>604</v>
      </c>
      <c r="L1047" s="99" t="str">
        <f t="shared" si="16"/>
        <v>CAS</v>
      </c>
    </row>
    <row r="1048" spans="1:12" x14ac:dyDescent="0.25">
      <c r="A1048" s="101">
        <v>250700</v>
      </c>
      <c r="B1048" s="98" t="s">
        <v>2695</v>
      </c>
      <c r="C1048" s="98" t="s">
        <v>2767</v>
      </c>
      <c r="D1048" s="98" t="s">
        <v>2768</v>
      </c>
      <c r="E1048" s="98" t="s">
        <v>1065</v>
      </c>
      <c r="F1048" s="98" t="s">
        <v>1066</v>
      </c>
      <c r="G1048" s="98" t="s">
        <v>1887</v>
      </c>
      <c r="H1048" s="98" t="s">
        <v>17</v>
      </c>
      <c r="I1048" s="98" t="s">
        <v>2694</v>
      </c>
      <c r="J1048" s="98" t="s">
        <v>2696</v>
      </c>
      <c r="K1048" s="98" t="s">
        <v>604</v>
      </c>
      <c r="L1048" s="99" t="str">
        <f t="shared" si="16"/>
        <v>CAS</v>
      </c>
    </row>
    <row r="1049" spans="1:12" x14ac:dyDescent="0.25">
      <c r="A1049" s="101">
        <v>250700</v>
      </c>
      <c r="B1049" s="98" t="s">
        <v>2695</v>
      </c>
      <c r="C1049" s="98" t="s">
        <v>2769</v>
      </c>
      <c r="D1049" s="98" t="s">
        <v>2770</v>
      </c>
      <c r="E1049" s="98" t="s">
        <v>1065</v>
      </c>
      <c r="F1049" s="98" t="s">
        <v>1066</v>
      </c>
      <c r="G1049" s="98" t="s">
        <v>1887</v>
      </c>
      <c r="H1049" s="98" t="s">
        <v>17</v>
      </c>
      <c r="I1049" s="98" t="s">
        <v>2694</v>
      </c>
      <c r="J1049" s="98" t="s">
        <v>2696</v>
      </c>
      <c r="K1049" s="98" t="s">
        <v>1156</v>
      </c>
      <c r="L1049" s="99" t="str">
        <f t="shared" si="16"/>
        <v>CAS</v>
      </c>
    </row>
    <row r="1050" spans="1:12" x14ac:dyDescent="0.25">
      <c r="A1050" s="101">
        <v>250700</v>
      </c>
      <c r="B1050" s="98" t="s">
        <v>2695</v>
      </c>
      <c r="C1050" s="98" t="s">
        <v>2771</v>
      </c>
      <c r="D1050" s="98" t="s">
        <v>2772</v>
      </c>
      <c r="E1050" s="98" t="s">
        <v>1065</v>
      </c>
      <c r="F1050" s="98" t="s">
        <v>1066</v>
      </c>
      <c r="G1050" s="98" t="s">
        <v>1887</v>
      </c>
      <c r="H1050" s="98" t="s">
        <v>17</v>
      </c>
      <c r="I1050" s="98" t="s">
        <v>2694</v>
      </c>
      <c r="J1050" s="98" t="s">
        <v>2696</v>
      </c>
      <c r="K1050" s="98" t="s">
        <v>1156</v>
      </c>
      <c r="L1050" s="99" t="str">
        <f t="shared" si="16"/>
        <v>CAS</v>
      </c>
    </row>
    <row r="1051" spans="1:12" x14ac:dyDescent="0.25">
      <c r="A1051" s="101">
        <v>250700</v>
      </c>
      <c r="B1051" s="98" t="s">
        <v>2695</v>
      </c>
      <c r="C1051" s="98" t="s">
        <v>2773</v>
      </c>
      <c r="D1051" s="98" t="s">
        <v>2774</v>
      </c>
      <c r="E1051" s="98" t="s">
        <v>1065</v>
      </c>
      <c r="F1051" s="98" t="s">
        <v>1066</v>
      </c>
      <c r="G1051" s="98" t="s">
        <v>1887</v>
      </c>
      <c r="H1051" s="98" t="s">
        <v>17</v>
      </c>
      <c r="I1051" s="98" t="s">
        <v>2694</v>
      </c>
      <c r="J1051" s="98" t="s">
        <v>2696</v>
      </c>
      <c r="K1051" s="98" t="s">
        <v>538</v>
      </c>
      <c r="L1051" s="99" t="str">
        <f t="shared" si="16"/>
        <v>CAS</v>
      </c>
    </row>
    <row r="1052" spans="1:12" x14ac:dyDescent="0.25">
      <c r="A1052" s="101">
        <v>250700</v>
      </c>
      <c r="B1052" s="98" t="s">
        <v>2695</v>
      </c>
      <c r="C1052" s="98" t="s">
        <v>2775</v>
      </c>
      <c r="D1052" s="98" t="s">
        <v>2776</v>
      </c>
      <c r="E1052" s="98" t="s">
        <v>1065</v>
      </c>
      <c r="F1052" s="98" t="s">
        <v>1066</v>
      </c>
      <c r="G1052" s="98" t="s">
        <v>1887</v>
      </c>
      <c r="H1052" s="98" t="s">
        <v>17</v>
      </c>
      <c r="I1052" s="98" t="s">
        <v>2694</v>
      </c>
      <c r="J1052" s="98" t="s">
        <v>2696</v>
      </c>
      <c r="K1052" s="98" t="s">
        <v>545</v>
      </c>
      <c r="L1052" s="99" t="str">
        <f t="shared" si="16"/>
        <v>CAS</v>
      </c>
    </row>
    <row r="1053" spans="1:12" x14ac:dyDescent="0.25">
      <c r="A1053" s="101" t="s">
        <v>2777</v>
      </c>
      <c r="B1053" s="98" t="s">
        <v>2695</v>
      </c>
      <c r="C1053" s="98"/>
      <c r="D1053" s="98"/>
      <c r="E1053" s="98" t="s">
        <v>1065</v>
      </c>
      <c r="F1053" s="98" t="s">
        <v>1066</v>
      </c>
      <c r="G1053" s="98" t="s">
        <v>1887</v>
      </c>
      <c r="H1053" s="98" t="s">
        <v>17</v>
      </c>
      <c r="I1053" s="98" t="s">
        <v>2694</v>
      </c>
      <c r="J1053" s="98" t="s">
        <v>2778</v>
      </c>
      <c r="K1053" s="98"/>
      <c r="L1053" s="99" t="str">
        <f t="shared" si="16"/>
        <v>CAS</v>
      </c>
    </row>
    <row r="1054" spans="1:12" x14ac:dyDescent="0.25">
      <c r="A1054" s="101">
        <v>250750</v>
      </c>
      <c r="B1054" s="98" t="s">
        <v>2780</v>
      </c>
      <c r="C1054" s="98" t="s">
        <v>2782</v>
      </c>
      <c r="D1054" s="98" t="s">
        <v>2783</v>
      </c>
      <c r="E1054" s="98" t="s">
        <v>1065</v>
      </c>
      <c r="F1054" s="98" t="s">
        <v>1066</v>
      </c>
      <c r="G1054" s="98" t="s">
        <v>1887</v>
      </c>
      <c r="H1054" s="98" t="s">
        <v>17</v>
      </c>
      <c r="I1054" s="98" t="s">
        <v>2779</v>
      </c>
      <c r="J1054" s="98" t="s">
        <v>2781</v>
      </c>
      <c r="K1054" s="98" t="s">
        <v>557</v>
      </c>
      <c r="L1054" s="99" t="str">
        <f t="shared" si="16"/>
        <v>CAS</v>
      </c>
    </row>
    <row r="1055" spans="1:12" x14ac:dyDescent="0.25">
      <c r="A1055" s="101">
        <v>250750</v>
      </c>
      <c r="B1055" s="98" t="s">
        <v>2780</v>
      </c>
      <c r="C1055" s="98" t="s">
        <v>2784</v>
      </c>
      <c r="D1055" s="98" t="s">
        <v>2785</v>
      </c>
      <c r="E1055" s="98" t="s">
        <v>1065</v>
      </c>
      <c r="F1055" s="98" t="s">
        <v>1066</v>
      </c>
      <c r="G1055" s="98" t="s">
        <v>1887</v>
      </c>
      <c r="H1055" s="98" t="s">
        <v>17</v>
      </c>
      <c r="I1055" s="98" t="s">
        <v>2779</v>
      </c>
      <c r="J1055" s="98" t="s">
        <v>2781</v>
      </c>
      <c r="K1055" s="98" t="s">
        <v>1079</v>
      </c>
      <c r="L1055" s="99" t="str">
        <f t="shared" si="16"/>
        <v>CAS</v>
      </c>
    </row>
    <row r="1056" spans="1:12" x14ac:dyDescent="0.25">
      <c r="A1056" s="101">
        <v>250750</v>
      </c>
      <c r="B1056" s="98" t="s">
        <v>2780</v>
      </c>
      <c r="C1056" s="98" t="s">
        <v>2786</v>
      </c>
      <c r="D1056" s="98" t="s">
        <v>2787</v>
      </c>
      <c r="E1056" s="98" t="s">
        <v>1065</v>
      </c>
      <c r="F1056" s="98" t="s">
        <v>1066</v>
      </c>
      <c r="G1056" s="98" t="s">
        <v>1887</v>
      </c>
      <c r="H1056" s="98" t="s">
        <v>17</v>
      </c>
      <c r="I1056" s="98" t="s">
        <v>2779</v>
      </c>
      <c r="J1056" s="98" t="s">
        <v>2781</v>
      </c>
      <c r="K1056" s="98" t="s">
        <v>557</v>
      </c>
      <c r="L1056" s="99" t="str">
        <f t="shared" si="16"/>
        <v>CAS</v>
      </c>
    </row>
    <row r="1057" spans="1:12" x14ac:dyDescent="0.25">
      <c r="A1057" s="101">
        <v>250750</v>
      </c>
      <c r="B1057" s="98" t="s">
        <v>2780</v>
      </c>
      <c r="C1057" s="98" t="s">
        <v>2788</v>
      </c>
      <c r="D1057" s="98" t="s">
        <v>2789</v>
      </c>
      <c r="E1057" s="98" t="s">
        <v>1065</v>
      </c>
      <c r="F1057" s="98" t="s">
        <v>1066</v>
      </c>
      <c r="G1057" s="98" t="s">
        <v>1887</v>
      </c>
      <c r="H1057" s="98" t="s">
        <v>17</v>
      </c>
      <c r="I1057" s="98" t="s">
        <v>2779</v>
      </c>
      <c r="J1057" s="98" t="s">
        <v>2781</v>
      </c>
      <c r="K1057" s="98" t="s">
        <v>545</v>
      </c>
      <c r="L1057" s="99" t="str">
        <f t="shared" si="16"/>
        <v>CAS</v>
      </c>
    </row>
    <row r="1058" spans="1:12" x14ac:dyDescent="0.25">
      <c r="A1058" s="101">
        <v>250750</v>
      </c>
      <c r="B1058" s="98" t="s">
        <v>2780</v>
      </c>
      <c r="C1058" s="98" t="s">
        <v>2790</v>
      </c>
      <c r="D1058" s="98" t="s">
        <v>2791</v>
      </c>
      <c r="E1058" s="98" t="s">
        <v>1065</v>
      </c>
      <c r="F1058" s="98" t="s">
        <v>1066</v>
      </c>
      <c r="G1058" s="98" t="s">
        <v>1887</v>
      </c>
      <c r="H1058" s="98" t="s">
        <v>17</v>
      </c>
      <c r="I1058" s="98" t="s">
        <v>2779</v>
      </c>
      <c r="J1058" s="98" t="s">
        <v>2781</v>
      </c>
      <c r="K1058" s="98" t="s">
        <v>545</v>
      </c>
      <c r="L1058" s="99" t="str">
        <f t="shared" si="16"/>
        <v>CAS</v>
      </c>
    </row>
    <row r="1059" spans="1:12" x14ac:dyDescent="0.25">
      <c r="A1059" s="101">
        <v>250750</v>
      </c>
      <c r="B1059" s="98" t="s">
        <v>2780</v>
      </c>
      <c r="C1059" s="98" t="s">
        <v>2792</v>
      </c>
      <c r="D1059" s="98" t="s">
        <v>2793</v>
      </c>
      <c r="E1059" s="98" t="s">
        <v>1065</v>
      </c>
      <c r="F1059" s="98" t="s">
        <v>1066</v>
      </c>
      <c r="G1059" s="98" t="s">
        <v>1887</v>
      </c>
      <c r="H1059" s="98" t="s">
        <v>17</v>
      </c>
      <c r="I1059" s="98" t="s">
        <v>2779</v>
      </c>
      <c r="J1059" s="98" t="s">
        <v>2781</v>
      </c>
      <c r="K1059" s="98" t="s">
        <v>545</v>
      </c>
      <c r="L1059" s="99" t="str">
        <f t="shared" si="16"/>
        <v>CAS</v>
      </c>
    </row>
    <row r="1060" spans="1:12" x14ac:dyDescent="0.25">
      <c r="A1060" s="101">
        <v>250750</v>
      </c>
      <c r="B1060" s="98" t="s">
        <v>2780</v>
      </c>
      <c r="C1060" s="98" t="s">
        <v>2794</v>
      </c>
      <c r="D1060" s="98" t="s">
        <v>2781</v>
      </c>
      <c r="E1060" s="98" t="s">
        <v>1065</v>
      </c>
      <c r="F1060" s="98" t="s">
        <v>1066</v>
      </c>
      <c r="G1060" s="98" t="s">
        <v>1887</v>
      </c>
      <c r="H1060" s="98" t="s">
        <v>17</v>
      </c>
      <c r="I1060" s="98" t="s">
        <v>2779</v>
      </c>
      <c r="J1060" s="98" t="s">
        <v>2781</v>
      </c>
      <c r="K1060" s="98" t="s">
        <v>545</v>
      </c>
      <c r="L1060" s="99" t="str">
        <f t="shared" si="16"/>
        <v>CAS</v>
      </c>
    </row>
    <row r="1061" spans="1:12" x14ac:dyDescent="0.25">
      <c r="A1061" s="101">
        <v>250750</v>
      </c>
      <c r="B1061" s="98" t="s">
        <v>2780</v>
      </c>
      <c r="C1061" s="98" t="s">
        <v>2795</v>
      </c>
      <c r="D1061" s="98" t="s">
        <v>2796</v>
      </c>
      <c r="E1061" s="98" t="s">
        <v>1065</v>
      </c>
      <c r="F1061" s="98" t="s">
        <v>1066</v>
      </c>
      <c r="G1061" s="98" t="s">
        <v>1887</v>
      </c>
      <c r="H1061" s="98" t="s">
        <v>17</v>
      </c>
      <c r="I1061" s="98" t="s">
        <v>2779</v>
      </c>
      <c r="J1061" s="98" t="s">
        <v>2781</v>
      </c>
      <c r="K1061" s="98" t="s">
        <v>545</v>
      </c>
      <c r="L1061" s="99" t="str">
        <f t="shared" si="16"/>
        <v>CAS</v>
      </c>
    </row>
    <row r="1062" spans="1:12" x14ac:dyDescent="0.25">
      <c r="A1062" s="101">
        <v>250750</v>
      </c>
      <c r="B1062" s="98" t="s">
        <v>2780</v>
      </c>
      <c r="C1062" s="98" t="s">
        <v>2797</v>
      </c>
      <c r="D1062" s="98" t="s">
        <v>2798</v>
      </c>
      <c r="E1062" s="98" t="s">
        <v>1065</v>
      </c>
      <c r="F1062" s="98" t="s">
        <v>1066</v>
      </c>
      <c r="G1062" s="98" t="s">
        <v>1887</v>
      </c>
      <c r="H1062" s="98" t="s">
        <v>17</v>
      </c>
      <c r="I1062" s="98" t="s">
        <v>2779</v>
      </c>
      <c r="J1062" s="98" t="s">
        <v>2781</v>
      </c>
      <c r="K1062" s="98" t="s">
        <v>545</v>
      </c>
      <c r="L1062" s="99" t="str">
        <f t="shared" si="16"/>
        <v>CAS</v>
      </c>
    </row>
    <row r="1063" spans="1:12" x14ac:dyDescent="0.25">
      <c r="A1063" s="101">
        <v>250750</v>
      </c>
      <c r="B1063" s="98" t="s">
        <v>2780</v>
      </c>
      <c r="C1063" s="98" t="s">
        <v>2799</v>
      </c>
      <c r="D1063" s="98" t="s">
        <v>2800</v>
      </c>
      <c r="E1063" s="98" t="s">
        <v>1065</v>
      </c>
      <c r="F1063" s="98" t="s">
        <v>1066</v>
      </c>
      <c r="G1063" s="98" t="s">
        <v>1887</v>
      </c>
      <c r="H1063" s="98" t="s">
        <v>17</v>
      </c>
      <c r="I1063" s="98" t="s">
        <v>2779</v>
      </c>
      <c r="J1063" s="98" t="s">
        <v>2781</v>
      </c>
      <c r="K1063" s="98" t="s">
        <v>545</v>
      </c>
      <c r="L1063" s="99" t="str">
        <f t="shared" si="16"/>
        <v>CAS</v>
      </c>
    </row>
    <row r="1064" spans="1:12" x14ac:dyDescent="0.25">
      <c r="A1064" s="101">
        <v>250750</v>
      </c>
      <c r="B1064" s="98" t="s">
        <v>2780</v>
      </c>
      <c r="C1064" s="98" t="s">
        <v>2801</v>
      </c>
      <c r="D1064" s="98" t="s">
        <v>2802</v>
      </c>
      <c r="E1064" s="98" t="s">
        <v>1065</v>
      </c>
      <c r="F1064" s="98" t="s">
        <v>1066</v>
      </c>
      <c r="G1064" s="98" t="s">
        <v>1887</v>
      </c>
      <c r="H1064" s="98" t="s">
        <v>17</v>
      </c>
      <c r="I1064" s="98" t="s">
        <v>2779</v>
      </c>
      <c r="J1064" s="98" t="s">
        <v>2781</v>
      </c>
      <c r="K1064" s="98" t="s">
        <v>545</v>
      </c>
      <c r="L1064" s="99" t="str">
        <f t="shared" si="16"/>
        <v>CAS</v>
      </c>
    </row>
    <row r="1065" spans="1:12" x14ac:dyDescent="0.25">
      <c r="A1065" s="101">
        <v>250750</v>
      </c>
      <c r="B1065" s="98" t="s">
        <v>2780</v>
      </c>
      <c r="C1065" s="98" t="s">
        <v>2803</v>
      </c>
      <c r="D1065" s="98" t="s">
        <v>2804</v>
      </c>
      <c r="E1065" s="98" t="s">
        <v>1065</v>
      </c>
      <c r="F1065" s="98" t="s">
        <v>1066</v>
      </c>
      <c r="G1065" s="98" t="s">
        <v>1887</v>
      </c>
      <c r="H1065" s="98" t="s">
        <v>17</v>
      </c>
      <c r="I1065" s="98" t="s">
        <v>2779</v>
      </c>
      <c r="J1065" s="98" t="s">
        <v>2781</v>
      </c>
      <c r="K1065" s="98" t="s">
        <v>587</v>
      </c>
      <c r="L1065" s="99" t="str">
        <f t="shared" si="16"/>
        <v>CAS</v>
      </c>
    </row>
    <row r="1066" spans="1:12" x14ac:dyDescent="0.25">
      <c r="A1066" s="101">
        <v>250750</v>
      </c>
      <c r="B1066" s="98" t="s">
        <v>2780</v>
      </c>
      <c r="C1066" s="98" t="s">
        <v>2805</v>
      </c>
      <c r="D1066" s="98" t="s">
        <v>2806</v>
      </c>
      <c r="E1066" s="98" t="s">
        <v>1065</v>
      </c>
      <c r="F1066" s="98" t="s">
        <v>1066</v>
      </c>
      <c r="G1066" s="98" t="s">
        <v>1887</v>
      </c>
      <c r="H1066" s="98" t="s">
        <v>17</v>
      </c>
      <c r="I1066" s="98" t="s">
        <v>2779</v>
      </c>
      <c r="J1066" s="98" t="s">
        <v>2781</v>
      </c>
      <c r="K1066" s="98" t="s">
        <v>884</v>
      </c>
      <c r="L1066" s="99" t="str">
        <f t="shared" si="16"/>
        <v>CAS</v>
      </c>
    </row>
    <row r="1067" spans="1:12" x14ac:dyDescent="0.25">
      <c r="A1067" s="101">
        <v>250750</v>
      </c>
      <c r="B1067" s="98" t="s">
        <v>2780</v>
      </c>
      <c r="C1067" s="98" t="s">
        <v>2807</v>
      </c>
      <c r="D1067" s="98" t="s">
        <v>2808</v>
      </c>
      <c r="E1067" s="98" t="s">
        <v>1065</v>
      </c>
      <c r="F1067" s="98" t="s">
        <v>1066</v>
      </c>
      <c r="G1067" s="98" t="s">
        <v>1887</v>
      </c>
      <c r="H1067" s="98" t="s">
        <v>17</v>
      </c>
      <c r="I1067" s="98" t="s">
        <v>2779</v>
      </c>
      <c r="J1067" s="98" t="s">
        <v>2781</v>
      </c>
      <c r="K1067" s="98" t="s">
        <v>604</v>
      </c>
      <c r="L1067" s="99" t="str">
        <f t="shared" si="16"/>
        <v>CAS</v>
      </c>
    </row>
    <row r="1068" spans="1:12" x14ac:dyDescent="0.25">
      <c r="A1068" s="101">
        <v>250750</v>
      </c>
      <c r="B1068" s="98" t="s">
        <v>2780</v>
      </c>
      <c r="C1068" s="98" t="s">
        <v>2809</v>
      </c>
      <c r="D1068" s="98" t="s">
        <v>2810</v>
      </c>
      <c r="E1068" s="98" t="s">
        <v>1065</v>
      </c>
      <c r="F1068" s="98" t="s">
        <v>1066</v>
      </c>
      <c r="G1068" s="98" t="s">
        <v>1887</v>
      </c>
      <c r="H1068" s="98" t="s">
        <v>17</v>
      </c>
      <c r="I1068" s="98" t="s">
        <v>2779</v>
      </c>
      <c r="J1068" s="98" t="s">
        <v>2781</v>
      </c>
      <c r="K1068" s="98" t="s">
        <v>604</v>
      </c>
      <c r="L1068" s="99" t="str">
        <f t="shared" si="16"/>
        <v>CAS</v>
      </c>
    </row>
    <row r="1069" spans="1:12" x14ac:dyDescent="0.25">
      <c r="A1069" s="101">
        <v>250750</v>
      </c>
      <c r="B1069" s="98" t="s">
        <v>2780</v>
      </c>
      <c r="C1069" s="98" t="s">
        <v>2811</v>
      </c>
      <c r="D1069" s="98" t="s">
        <v>2812</v>
      </c>
      <c r="E1069" s="98" t="s">
        <v>1065</v>
      </c>
      <c r="F1069" s="98" t="s">
        <v>1066</v>
      </c>
      <c r="G1069" s="98" t="s">
        <v>1887</v>
      </c>
      <c r="H1069" s="98" t="s">
        <v>17</v>
      </c>
      <c r="I1069" s="98" t="s">
        <v>2779</v>
      </c>
      <c r="J1069" s="98" t="s">
        <v>2781</v>
      </c>
      <c r="K1069" s="98" t="s">
        <v>1156</v>
      </c>
      <c r="L1069" s="99" t="str">
        <f t="shared" si="16"/>
        <v>CAS</v>
      </c>
    </row>
    <row r="1070" spans="1:12" x14ac:dyDescent="0.25">
      <c r="A1070" s="101">
        <v>250750</v>
      </c>
      <c r="B1070" s="98" t="s">
        <v>2780</v>
      </c>
      <c r="C1070" s="98" t="s">
        <v>2813</v>
      </c>
      <c r="D1070" s="98" t="s">
        <v>2814</v>
      </c>
      <c r="E1070" s="98" t="s">
        <v>1065</v>
      </c>
      <c r="F1070" s="98" t="s">
        <v>1066</v>
      </c>
      <c r="G1070" s="98" t="s">
        <v>1887</v>
      </c>
      <c r="H1070" s="98" t="s">
        <v>17</v>
      </c>
      <c r="I1070" s="98" t="s">
        <v>2779</v>
      </c>
      <c r="J1070" s="98" t="s">
        <v>2781</v>
      </c>
      <c r="K1070" s="98" t="s">
        <v>604</v>
      </c>
      <c r="L1070" s="99" t="str">
        <f t="shared" si="16"/>
        <v>CAS</v>
      </c>
    </row>
    <row r="1071" spans="1:12" x14ac:dyDescent="0.25">
      <c r="A1071" s="101">
        <v>250750</v>
      </c>
      <c r="B1071" s="98" t="s">
        <v>2780</v>
      </c>
      <c r="C1071" s="98" t="s">
        <v>2815</v>
      </c>
      <c r="D1071" s="98" t="s">
        <v>2816</v>
      </c>
      <c r="E1071" s="98" t="s">
        <v>1065</v>
      </c>
      <c r="F1071" s="98" t="s">
        <v>1066</v>
      </c>
      <c r="G1071" s="98" t="s">
        <v>1887</v>
      </c>
      <c r="H1071" s="98" t="s">
        <v>17</v>
      </c>
      <c r="I1071" s="98" t="s">
        <v>2779</v>
      </c>
      <c r="J1071" s="98" t="s">
        <v>2781</v>
      </c>
      <c r="K1071" s="98" t="s">
        <v>538</v>
      </c>
      <c r="L1071" s="99" t="str">
        <f t="shared" si="16"/>
        <v>CAS</v>
      </c>
    </row>
    <row r="1072" spans="1:12" x14ac:dyDescent="0.25">
      <c r="A1072" s="101">
        <v>250750</v>
      </c>
      <c r="B1072" s="98" t="s">
        <v>2780</v>
      </c>
      <c r="C1072" s="98" t="s">
        <v>2817</v>
      </c>
      <c r="D1072" s="98" t="s">
        <v>2818</v>
      </c>
      <c r="E1072" s="98" t="s">
        <v>1065</v>
      </c>
      <c r="F1072" s="98" t="s">
        <v>1066</v>
      </c>
      <c r="G1072" s="98" t="s">
        <v>1887</v>
      </c>
      <c r="H1072" s="98" t="s">
        <v>17</v>
      </c>
      <c r="I1072" s="98" t="s">
        <v>2779</v>
      </c>
      <c r="J1072" s="98" t="s">
        <v>2781</v>
      </c>
      <c r="K1072" s="98" t="s">
        <v>538</v>
      </c>
      <c r="L1072" s="99" t="str">
        <f t="shared" si="16"/>
        <v>CAS</v>
      </c>
    </row>
    <row r="1073" spans="1:12" x14ac:dyDescent="0.25">
      <c r="A1073" s="101">
        <v>250751</v>
      </c>
      <c r="B1073" s="98" t="s">
        <v>2780</v>
      </c>
      <c r="C1073" s="98" t="s">
        <v>2820</v>
      </c>
      <c r="D1073" s="98" t="s">
        <v>2821</v>
      </c>
      <c r="E1073" s="98" t="s">
        <v>1065</v>
      </c>
      <c r="F1073" s="98" t="s">
        <v>1066</v>
      </c>
      <c r="G1073" s="98" t="s">
        <v>1887</v>
      </c>
      <c r="H1073" s="98" t="s">
        <v>17</v>
      </c>
      <c r="I1073" s="98" t="s">
        <v>2779</v>
      </c>
      <c r="J1073" s="98" t="s">
        <v>2819</v>
      </c>
      <c r="K1073" s="98" t="s">
        <v>545</v>
      </c>
      <c r="L1073" s="99" t="str">
        <f t="shared" si="16"/>
        <v>CAS</v>
      </c>
    </row>
    <row r="1074" spans="1:12" x14ac:dyDescent="0.25">
      <c r="A1074" s="101">
        <v>250800</v>
      </c>
      <c r="B1074" s="98" t="s">
        <v>2823</v>
      </c>
      <c r="C1074" s="98" t="s">
        <v>2824</v>
      </c>
      <c r="D1074" s="98" t="s">
        <v>2823</v>
      </c>
      <c r="E1074" s="98" t="s">
        <v>1065</v>
      </c>
      <c r="F1074" s="98" t="s">
        <v>1066</v>
      </c>
      <c r="G1074" s="98" t="s">
        <v>1887</v>
      </c>
      <c r="H1074" s="98" t="s">
        <v>17</v>
      </c>
      <c r="I1074" s="98" t="s">
        <v>2822</v>
      </c>
      <c r="J1074" s="98" t="s">
        <v>2823</v>
      </c>
      <c r="K1074" s="98" t="s">
        <v>557</v>
      </c>
      <c r="L1074" s="99" t="str">
        <f t="shared" si="16"/>
        <v>CAS</v>
      </c>
    </row>
    <row r="1075" spans="1:12" x14ac:dyDescent="0.25">
      <c r="A1075" s="101">
        <v>250800</v>
      </c>
      <c r="B1075" s="98" t="s">
        <v>2823</v>
      </c>
      <c r="C1075" s="98" t="s">
        <v>2825</v>
      </c>
      <c r="D1075" s="98" t="s">
        <v>2826</v>
      </c>
      <c r="E1075" s="98" t="s">
        <v>1065</v>
      </c>
      <c r="F1075" s="98" t="s">
        <v>1066</v>
      </c>
      <c r="G1075" s="98" t="s">
        <v>1887</v>
      </c>
      <c r="H1075" s="98" t="s">
        <v>17</v>
      </c>
      <c r="I1075" s="98" t="s">
        <v>2822</v>
      </c>
      <c r="J1075" s="98" t="s">
        <v>2823</v>
      </c>
      <c r="K1075" s="98" t="s">
        <v>1079</v>
      </c>
      <c r="L1075" s="99" t="str">
        <f t="shared" si="16"/>
        <v>CAS</v>
      </c>
    </row>
    <row r="1076" spans="1:12" x14ac:dyDescent="0.25">
      <c r="A1076" s="101">
        <v>250800</v>
      </c>
      <c r="B1076" s="98" t="s">
        <v>2823</v>
      </c>
      <c r="C1076" s="98" t="s">
        <v>2827</v>
      </c>
      <c r="D1076" s="98" t="s">
        <v>2828</v>
      </c>
      <c r="E1076" s="98" t="s">
        <v>1065</v>
      </c>
      <c r="F1076" s="98" t="s">
        <v>1066</v>
      </c>
      <c r="G1076" s="98" t="s">
        <v>1887</v>
      </c>
      <c r="H1076" s="98" t="s">
        <v>17</v>
      </c>
      <c r="I1076" s="98" t="s">
        <v>2822</v>
      </c>
      <c r="J1076" s="98" t="s">
        <v>2823</v>
      </c>
      <c r="K1076" s="98" t="s">
        <v>557</v>
      </c>
      <c r="L1076" s="99" t="str">
        <f t="shared" si="16"/>
        <v>CAS</v>
      </c>
    </row>
    <row r="1077" spans="1:12" x14ac:dyDescent="0.25">
      <c r="A1077" s="101">
        <v>250800</v>
      </c>
      <c r="B1077" s="98" t="s">
        <v>2823</v>
      </c>
      <c r="C1077" s="98" t="s">
        <v>2829</v>
      </c>
      <c r="D1077" s="98" t="s">
        <v>2830</v>
      </c>
      <c r="E1077" s="98" t="s">
        <v>1065</v>
      </c>
      <c r="F1077" s="98" t="s">
        <v>1066</v>
      </c>
      <c r="G1077" s="98" t="s">
        <v>1887</v>
      </c>
      <c r="H1077" s="98" t="s">
        <v>17</v>
      </c>
      <c r="I1077" s="98" t="s">
        <v>2822</v>
      </c>
      <c r="J1077" s="98" t="s">
        <v>2823</v>
      </c>
      <c r="K1077" s="98" t="s">
        <v>545</v>
      </c>
      <c r="L1077" s="99" t="str">
        <f t="shared" si="16"/>
        <v>CAS</v>
      </c>
    </row>
    <row r="1078" spans="1:12" x14ac:dyDescent="0.25">
      <c r="A1078" s="101">
        <v>250800</v>
      </c>
      <c r="B1078" s="98" t="s">
        <v>2823</v>
      </c>
      <c r="C1078" s="98" t="s">
        <v>2831</v>
      </c>
      <c r="D1078" s="98" t="s">
        <v>2832</v>
      </c>
      <c r="E1078" s="98" t="s">
        <v>1065</v>
      </c>
      <c r="F1078" s="98" t="s">
        <v>1066</v>
      </c>
      <c r="G1078" s="98" t="s">
        <v>1887</v>
      </c>
      <c r="H1078" s="98" t="s">
        <v>17</v>
      </c>
      <c r="I1078" s="98" t="s">
        <v>2822</v>
      </c>
      <c r="J1078" s="98" t="s">
        <v>2823</v>
      </c>
      <c r="K1078" s="98" t="s">
        <v>545</v>
      </c>
      <c r="L1078" s="99" t="str">
        <f t="shared" si="16"/>
        <v>CAS</v>
      </c>
    </row>
    <row r="1079" spans="1:12" x14ac:dyDescent="0.25">
      <c r="A1079" s="101">
        <v>250800</v>
      </c>
      <c r="B1079" s="98" t="s">
        <v>2823</v>
      </c>
      <c r="C1079" s="98" t="s">
        <v>2833</v>
      </c>
      <c r="D1079" s="98" t="s">
        <v>2834</v>
      </c>
      <c r="E1079" s="98" t="s">
        <v>1065</v>
      </c>
      <c r="F1079" s="98" t="s">
        <v>1066</v>
      </c>
      <c r="G1079" s="98" t="s">
        <v>1887</v>
      </c>
      <c r="H1079" s="98" t="s">
        <v>17</v>
      </c>
      <c r="I1079" s="98" t="s">
        <v>2822</v>
      </c>
      <c r="J1079" s="98" t="s">
        <v>2823</v>
      </c>
      <c r="K1079" s="98" t="s">
        <v>545</v>
      </c>
      <c r="L1079" s="99" t="str">
        <f t="shared" si="16"/>
        <v>CAS</v>
      </c>
    </row>
    <row r="1080" spans="1:12" x14ac:dyDescent="0.25">
      <c r="A1080" s="101">
        <v>250800</v>
      </c>
      <c r="B1080" s="98" t="s">
        <v>2823</v>
      </c>
      <c r="C1080" s="98" t="s">
        <v>2835</v>
      </c>
      <c r="D1080" s="98" t="s">
        <v>2836</v>
      </c>
      <c r="E1080" s="98" t="s">
        <v>1065</v>
      </c>
      <c r="F1080" s="98" t="s">
        <v>1066</v>
      </c>
      <c r="G1080" s="98" t="s">
        <v>1887</v>
      </c>
      <c r="H1080" s="98" t="s">
        <v>17</v>
      </c>
      <c r="I1080" s="98" t="s">
        <v>2822</v>
      </c>
      <c r="J1080" s="98" t="s">
        <v>2823</v>
      </c>
      <c r="K1080" s="98" t="s">
        <v>545</v>
      </c>
      <c r="L1080" s="99" t="str">
        <f t="shared" si="16"/>
        <v>CAS</v>
      </c>
    </row>
    <row r="1081" spans="1:12" x14ac:dyDescent="0.25">
      <c r="A1081" s="101">
        <v>250800</v>
      </c>
      <c r="B1081" s="98" t="s">
        <v>2823</v>
      </c>
      <c r="C1081" s="98" t="s">
        <v>2837</v>
      </c>
      <c r="D1081" s="98" t="s">
        <v>2838</v>
      </c>
      <c r="E1081" s="98" t="s">
        <v>1065</v>
      </c>
      <c r="F1081" s="98" t="s">
        <v>1066</v>
      </c>
      <c r="G1081" s="98" t="s">
        <v>1887</v>
      </c>
      <c r="H1081" s="98" t="s">
        <v>17</v>
      </c>
      <c r="I1081" s="98" t="s">
        <v>2822</v>
      </c>
      <c r="J1081" s="98" t="s">
        <v>2823</v>
      </c>
      <c r="K1081" s="98" t="s">
        <v>545</v>
      </c>
      <c r="L1081" s="99" t="str">
        <f t="shared" si="16"/>
        <v>CAS</v>
      </c>
    </row>
    <row r="1082" spans="1:12" x14ac:dyDescent="0.25">
      <c r="A1082" s="101">
        <v>250800</v>
      </c>
      <c r="B1082" s="98" t="s">
        <v>2823</v>
      </c>
      <c r="C1082" s="98" t="s">
        <v>2839</v>
      </c>
      <c r="D1082" s="98" t="s">
        <v>2840</v>
      </c>
      <c r="E1082" s="98" t="s">
        <v>1065</v>
      </c>
      <c r="F1082" s="98" t="s">
        <v>1066</v>
      </c>
      <c r="G1082" s="98" t="s">
        <v>1887</v>
      </c>
      <c r="H1082" s="98" t="s">
        <v>17</v>
      </c>
      <c r="I1082" s="98" t="s">
        <v>2822</v>
      </c>
      <c r="J1082" s="98" t="s">
        <v>2823</v>
      </c>
      <c r="K1082" s="98" t="s">
        <v>545</v>
      </c>
      <c r="L1082" s="99" t="str">
        <f t="shared" si="16"/>
        <v>CAS</v>
      </c>
    </row>
    <row r="1083" spans="1:12" x14ac:dyDescent="0.25">
      <c r="A1083" s="101">
        <v>250800</v>
      </c>
      <c r="B1083" s="98" t="s">
        <v>2823</v>
      </c>
      <c r="C1083" s="98" t="s">
        <v>2841</v>
      </c>
      <c r="D1083" s="98" t="s">
        <v>2842</v>
      </c>
      <c r="E1083" s="98" t="s">
        <v>1065</v>
      </c>
      <c r="F1083" s="98" t="s">
        <v>1066</v>
      </c>
      <c r="G1083" s="98" t="s">
        <v>1887</v>
      </c>
      <c r="H1083" s="98" t="s">
        <v>17</v>
      </c>
      <c r="I1083" s="98" t="s">
        <v>2822</v>
      </c>
      <c r="J1083" s="98" t="s">
        <v>2823</v>
      </c>
      <c r="K1083" s="98" t="s">
        <v>545</v>
      </c>
      <c r="L1083" s="99" t="str">
        <f t="shared" si="16"/>
        <v>CAS</v>
      </c>
    </row>
    <row r="1084" spans="1:12" x14ac:dyDescent="0.25">
      <c r="A1084" s="101">
        <v>250800</v>
      </c>
      <c r="B1084" s="98" t="s">
        <v>2823</v>
      </c>
      <c r="C1084" s="98" t="s">
        <v>2843</v>
      </c>
      <c r="D1084" s="98" t="s">
        <v>2844</v>
      </c>
      <c r="E1084" s="98" t="s">
        <v>1065</v>
      </c>
      <c r="F1084" s="98" t="s">
        <v>1066</v>
      </c>
      <c r="G1084" s="98" t="s">
        <v>1887</v>
      </c>
      <c r="H1084" s="98" t="s">
        <v>17</v>
      </c>
      <c r="I1084" s="98" t="s">
        <v>2822</v>
      </c>
      <c r="J1084" s="98" t="s">
        <v>2823</v>
      </c>
      <c r="K1084" s="98" t="s">
        <v>545</v>
      </c>
      <c r="L1084" s="99" t="str">
        <f t="shared" si="16"/>
        <v>CAS</v>
      </c>
    </row>
    <row r="1085" spans="1:12" x14ac:dyDescent="0.25">
      <c r="A1085" s="101">
        <v>250800</v>
      </c>
      <c r="B1085" s="98" t="s">
        <v>2823</v>
      </c>
      <c r="C1085" s="98" t="s">
        <v>2845</v>
      </c>
      <c r="D1085" s="98" t="s">
        <v>2846</v>
      </c>
      <c r="E1085" s="98" t="s">
        <v>1065</v>
      </c>
      <c r="F1085" s="98" t="s">
        <v>1066</v>
      </c>
      <c r="G1085" s="98" t="s">
        <v>1887</v>
      </c>
      <c r="H1085" s="98" t="s">
        <v>17</v>
      </c>
      <c r="I1085" s="98" t="s">
        <v>2822</v>
      </c>
      <c r="J1085" s="98" t="s">
        <v>2823</v>
      </c>
      <c r="K1085" s="98" t="s">
        <v>545</v>
      </c>
      <c r="L1085" s="99" t="str">
        <f t="shared" si="16"/>
        <v>CAS</v>
      </c>
    </row>
    <row r="1086" spans="1:12" x14ac:dyDescent="0.25">
      <c r="A1086" s="101">
        <v>250800</v>
      </c>
      <c r="B1086" s="98" t="s">
        <v>2823</v>
      </c>
      <c r="C1086" s="98" t="s">
        <v>2847</v>
      </c>
      <c r="D1086" s="98" t="s">
        <v>2848</v>
      </c>
      <c r="E1086" s="98" t="s">
        <v>1065</v>
      </c>
      <c r="F1086" s="98" t="s">
        <v>1066</v>
      </c>
      <c r="G1086" s="98" t="s">
        <v>1887</v>
      </c>
      <c r="H1086" s="98" t="s">
        <v>17</v>
      </c>
      <c r="I1086" s="98" t="s">
        <v>2822</v>
      </c>
      <c r="J1086" s="98" t="s">
        <v>2823</v>
      </c>
      <c r="K1086" s="98" t="s">
        <v>1156</v>
      </c>
      <c r="L1086" s="99" t="str">
        <f t="shared" si="16"/>
        <v>CAS</v>
      </c>
    </row>
    <row r="1087" spans="1:12" x14ac:dyDescent="0.25">
      <c r="A1087" s="101">
        <v>250800</v>
      </c>
      <c r="B1087" s="98" t="s">
        <v>2823</v>
      </c>
      <c r="C1087" s="98" t="s">
        <v>2849</v>
      </c>
      <c r="D1087" s="98" t="s">
        <v>2850</v>
      </c>
      <c r="E1087" s="98" t="s">
        <v>1065</v>
      </c>
      <c r="F1087" s="98" t="s">
        <v>1066</v>
      </c>
      <c r="G1087" s="98" t="s">
        <v>1887</v>
      </c>
      <c r="H1087" s="98" t="s">
        <v>17</v>
      </c>
      <c r="I1087" s="98" t="s">
        <v>2822</v>
      </c>
      <c r="J1087" s="98" t="s">
        <v>2823</v>
      </c>
      <c r="K1087" s="98" t="s">
        <v>545</v>
      </c>
      <c r="L1087" s="99" t="str">
        <f t="shared" si="16"/>
        <v>CAS</v>
      </c>
    </row>
    <row r="1088" spans="1:12" x14ac:dyDescent="0.25">
      <c r="A1088" s="101">
        <v>250800</v>
      </c>
      <c r="B1088" s="98" t="s">
        <v>2823</v>
      </c>
      <c r="C1088" s="98" t="s">
        <v>2851</v>
      </c>
      <c r="D1088" s="98" t="s">
        <v>2852</v>
      </c>
      <c r="E1088" s="98" t="s">
        <v>1065</v>
      </c>
      <c r="F1088" s="98" t="s">
        <v>1066</v>
      </c>
      <c r="G1088" s="98" t="s">
        <v>1887</v>
      </c>
      <c r="H1088" s="98" t="s">
        <v>17</v>
      </c>
      <c r="I1088" s="98" t="s">
        <v>2822</v>
      </c>
      <c r="J1088" s="98" t="s">
        <v>2823</v>
      </c>
      <c r="K1088" s="98" t="s">
        <v>545</v>
      </c>
      <c r="L1088" s="99" t="str">
        <f t="shared" si="16"/>
        <v>CAS</v>
      </c>
    </row>
    <row r="1089" spans="1:12" x14ac:dyDescent="0.25">
      <c r="A1089" s="101">
        <v>250800</v>
      </c>
      <c r="B1089" s="98" t="s">
        <v>2823</v>
      </c>
      <c r="C1089" s="98" t="s">
        <v>2853</v>
      </c>
      <c r="D1089" s="98" t="s">
        <v>2854</v>
      </c>
      <c r="E1089" s="98" t="s">
        <v>1065</v>
      </c>
      <c r="F1089" s="98" t="s">
        <v>1066</v>
      </c>
      <c r="G1089" s="98" t="s">
        <v>1887</v>
      </c>
      <c r="H1089" s="98" t="s">
        <v>17</v>
      </c>
      <c r="I1089" s="98" t="s">
        <v>2822</v>
      </c>
      <c r="J1089" s="98" t="s">
        <v>2823</v>
      </c>
      <c r="K1089" s="98" t="s">
        <v>545</v>
      </c>
      <c r="L1089" s="99" t="str">
        <f t="shared" si="16"/>
        <v>CAS</v>
      </c>
    </row>
    <row r="1090" spans="1:12" x14ac:dyDescent="0.25">
      <c r="A1090" s="101">
        <v>250800</v>
      </c>
      <c r="B1090" s="98" t="s">
        <v>2823</v>
      </c>
      <c r="C1090" s="98" t="s">
        <v>2855</v>
      </c>
      <c r="D1090" s="98" t="s">
        <v>2856</v>
      </c>
      <c r="E1090" s="98" t="s">
        <v>1065</v>
      </c>
      <c r="F1090" s="98" t="s">
        <v>1066</v>
      </c>
      <c r="G1090" s="98" t="s">
        <v>1887</v>
      </c>
      <c r="H1090" s="98" t="s">
        <v>17</v>
      </c>
      <c r="I1090" s="98" t="s">
        <v>2822</v>
      </c>
      <c r="J1090" s="98" t="s">
        <v>2823</v>
      </c>
      <c r="K1090" s="98" t="s">
        <v>545</v>
      </c>
      <c r="L1090" s="99" t="str">
        <f t="shared" ref="L1090:L1153" si="17">VLOOKUP(H1090,$N$2:$O$43,2,FALSE)</f>
        <v>CAS</v>
      </c>
    </row>
    <row r="1091" spans="1:12" x14ac:dyDescent="0.25">
      <c r="A1091" s="101">
        <v>250800</v>
      </c>
      <c r="B1091" s="98" t="s">
        <v>2823</v>
      </c>
      <c r="C1091" s="98" t="s">
        <v>2857</v>
      </c>
      <c r="D1091" s="98" t="s">
        <v>2858</v>
      </c>
      <c r="E1091" s="98" t="s">
        <v>1065</v>
      </c>
      <c r="F1091" s="98" t="s">
        <v>1066</v>
      </c>
      <c r="G1091" s="98" t="s">
        <v>1887</v>
      </c>
      <c r="H1091" s="98" t="s">
        <v>17</v>
      </c>
      <c r="I1091" s="98" t="s">
        <v>2822</v>
      </c>
      <c r="J1091" s="98" t="s">
        <v>2823</v>
      </c>
      <c r="K1091" s="98" t="s">
        <v>545</v>
      </c>
      <c r="L1091" s="99" t="str">
        <f t="shared" si="17"/>
        <v>CAS</v>
      </c>
    </row>
    <row r="1092" spans="1:12" x14ac:dyDescent="0.25">
      <c r="A1092" s="101">
        <v>250800</v>
      </c>
      <c r="B1092" s="98" t="s">
        <v>2823</v>
      </c>
      <c r="C1092" s="98" t="s">
        <v>2859</v>
      </c>
      <c r="D1092" s="98" t="s">
        <v>2860</v>
      </c>
      <c r="E1092" s="98" t="s">
        <v>1065</v>
      </c>
      <c r="F1092" s="98" t="s">
        <v>1066</v>
      </c>
      <c r="G1092" s="98" t="s">
        <v>1887</v>
      </c>
      <c r="H1092" s="98" t="s">
        <v>17</v>
      </c>
      <c r="I1092" s="98" t="s">
        <v>2822</v>
      </c>
      <c r="J1092" s="98" t="s">
        <v>2823</v>
      </c>
      <c r="K1092" s="98" t="s">
        <v>545</v>
      </c>
      <c r="L1092" s="99" t="str">
        <f t="shared" si="17"/>
        <v>CAS</v>
      </c>
    </row>
    <row r="1093" spans="1:12" x14ac:dyDescent="0.25">
      <c r="A1093" s="101">
        <v>250800</v>
      </c>
      <c r="B1093" s="98" t="s">
        <v>2823</v>
      </c>
      <c r="C1093" s="98" t="s">
        <v>2861</v>
      </c>
      <c r="D1093" s="98" t="s">
        <v>2862</v>
      </c>
      <c r="E1093" s="98" t="s">
        <v>1065</v>
      </c>
      <c r="F1093" s="98" t="s">
        <v>1066</v>
      </c>
      <c r="G1093" s="98" t="s">
        <v>1887</v>
      </c>
      <c r="H1093" s="98" t="s">
        <v>17</v>
      </c>
      <c r="I1093" s="98" t="s">
        <v>2822</v>
      </c>
      <c r="J1093" s="98" t="s">
        <v>2823</v>
      </c>
      <c r="K1093" s="98" t="s">
        <v>545</v>
      </c>
      <c r="L1093" s="99" t="str">
        <f t="shared" si="17"/>
        <v>CAS</v>
      </c>
    </row>
    <row r="1094" spans="1:12" x14ac:dyDescent="0.25">
      <c r="A1094" s="101">
        <v>250800</v>
      </c>
      <c r="B1094" s="98" t="s">
        <v>2823</v>
      </c>
      <c r="C1094" s="98" t="s">
        <v>2863</v>
      </c>
      <c r="D1094" s="98" t="s">
        <v>2864</v>
      </c>
      <c r="E1094" s="98" t="s">
        <v>1065</v>
      </c>
      <c r="F1094" s="98" t="s">
        <v>1066</v>
      </c>
      <c r="G1094" s="98" t="s">
        <v>1887</v>
      </c>
      <c r="H1094" s="98" t="s">
        <v>17</v>
      </c>
      <c r="I1094" s="98" t="s">
        <v>2822</v>
      </c>
      <c r="J1094" s="98" t="s">
        <v>2823</v>
      </c>
      <c r="K1094" s="98" t="s">
        <v>545</v>
      </c>
      <c r="L1094" s="99" t="str">
        <f t="shared" si="17"/>
        <v>CAS</v>
      </c>
    </row>
    <row r="1095" spans="1:12" x14ac:dyDescent="0.25">
      <c r="A1095" s="101">
        <v>250800</v>
      </c>
      <c r="B1095" s="98" t="s">
        <v>2823</v>
      </c>
      <c r="C1095" s="98" t="s">
        <v>2865</v>
      </c>
      <c r="D1095" s="98" t="s">
        <v>2866</v>
      </c>
      <c r="E1095" s="98" t="s">
        <v>1065</v>
      </c>
      <c r="F1095" s="98" t="s">
        <v>1066</v>
      </c>
      <c r="G1095" s="98" t="s">
        <v>1887</v>
      </c>
      <c r="H1095" s="98" t="s">
        <v>17</v>
      </c>
      <c r="I1095" s="98" t="s">
        <v>2822</v>
      </c>
      <c r="J1095" s="98" t="s">
        <v>2823</v>
      </c>
      <c r="K1095" s="98" t="s">
        <v>545</v>
      </c>
      <c r="L1095" s="99" t="str">
        <f t="shared" si="17"/>
        <v>CAS</v>
      </c>
    </row>
    <row r="1096" spans="1:12" x14ac:dyDescent="0.25">
      <c r="A1096" s="101">
        <v>250800</v>
      </c>
      <c r="B1096" s="98" t="s">
        <v>2823</v>
      </c>
      <c r="C1096" s="98" t="s">
        <v>2867</v>
      </c>
      <c r="D1096" s="98" t="s">
        <v>2868</v>
      </c>
      <c r="E1096" s="98" t="s">
        <v>1065</v>
      </c>
      <c r="F1096" s="98" t="s">
        <v>1066</v>
      </c>
      <c r="G1096" s="98" t="s">
        <v>1887</v>
      </c>
      <c r="H1096" s="98" t="s">
        <v>17</v>
      </c>
      <c r="I1096" s="98" t="s">
        <v>2822</v>
      </c>
      <c r="J1096" s="98" t="s">
        <v>2823</v>
      </c>
      <c r="K1096" s="98" t="s">
        <v>545</v>
      </c>
      <c r="L1096" s="99" t="str">
        <f t="shared" si="17"/>
        <v>CAS</v>
      </c>
    </row>
    <row r="1097" spans="1:12" x14ac:dyDescent="0.25">
      <c r="A1097" s="101">
        <v>250800</v>
      </c>
      <c r="B1097" s="98" t="s">
        <v>2823</v>
      </c>
      <c r="C1097" s="98" t="s">
        <v>2869</v>
      </c>
      <c r="D1097" s="98" t="s">
        <v>2870</v>
      </c>
      <c r="E1097" s="98" t="s">
        <v>1065</v>
      </c>
      <c r="F1097" s="98" t="s">
        <v>1066</v>
      </c>
      <c r="G1097" s="98" t="s">
        <v>1887</v>
      </c>
      <c r="H1097" s="98" t="s">
        <v>17</v>
      </c>
      <c r="I1097" s="98" t="s">
        <v>2822</v>
      </c>
      <c r="J1097" s="98" t="s">
        <v>2823</v>
      </c>
      <c r="K1097" s="98" t="s">
        <v>545</v>
      </c>
      <c r="L1097" s="99" t="str">
        <f t="shared" si="17"/>
        <v>CAS</v>
      </c>
    </row>
    <row r="1098" spans="1:12" x14ac:dyDescent="0.25">
      <c r="A1098" s="101">
        <v>250800</v>
      </c>
      <c r="B1098" s="98" t="s">
        <v>2823</v>
      </c>
      <c r="C1098" s="98" t="s">
        <v>2871</v>
      </c>
      <c r="D1098" s="98" t="s">
        <v>2872</v>
      </c>
      <c r="E1098" s="98" t="s">
        <v>1065</v>
      </c>
      <c r="F1098" s="98" t="s">
        <v>1066</v>
      </c>
      <c r="G1098" s="98" t="s">
        <v>1887</v>
      </c>
      <c r="H1098" s="98" t="s">
        <v>17</v>
      </c>
      <c r="I1098" s="98" t="s">
        <v>2822</v>
      </c>
      <c r="J1098" s="98" t="s">
        <v>2823</v>
      </c>
      <c r="K1098" s="98" t="s">
        <v>545</v>
      </c>
      <c r="L1098" s="99" t="str">
        <f t="shared" si="17"/>
        <v>CAS</v>
      </c>
    </row>
    <row r="1099" spans="1:12" x14ac:dyDescent="0.25">
      <c r="A1099" s="101">
        <v>250800</v>
      </c>
      <c r="B1099" s="98" t="s">
        <v>2823</v>
      </c>
      <c r="C1099" s="98" t="s">
        <v>2873</v>
      </c>
      <c r="D1099" s="98" t="s">
        <v>2874</v>
      </c>
      <c r="E1099" s="98" t="s">
        <v>1065</v>
      </c>
      <c r="F1099" s="98" t="s">
        <v>1066</v>
      </c>
      <c r="G1099" s="98" t="s">
        <v>1887</v>
      </c>
      <c r="H1099" s="98" t="s">
        <v>17</v>
      </c>
      <c r="I1099" s="98" t="s">
        <v>2822</v>
      </c>
      <c r="J1099" s="98" t="s">
        <v>2823</v>
      </c>
      <c r="K1099" s="98" t="s">
        <v>545</v>
      </c>
      <c r="L1099" s="99" t="str">
        <f t="shared" si="17"/>
        <v>CAS</v>
      </c>
    </row>
    <row r="1100" spans="1:12" x14ac:dyDescent="0.25">
      <c r="A1100" s="101">
        <v>250800</v>
      </c>
      <c r="B1100" s="98" t="s">
        <v>2823</v>
      </c>
      <c r="C1100" s="98" t="s">
        <v>2875</v>
      </c>
      <c r="D1100" s="98" t="s">
        <v>2876</v>
      </c>
      <c r="E1100" s="98" t="s">
        <v>1065</v>
      </c>
      <c r="F1100" s="98" t="s">
        <v>1066</v>
      </c>
      <c r="G1100" s="98" t="s">
        <v>1887</v>
      </c>
      <c r="H1100" s="98" t="s">
        <v>17</v>
      </c>
      <c r="I1100" s="98" t="s">
        <v>2822</v>
      </c>
      <c r="J1100" s="98" t="s">
        <v>2823</v>
      </c>
      <c r="K1100" s="98" t="s">
        <v>545</v>
      </c>
      <c r="L1100" s="99" t="str">
        <f t="shared" si="17"/>
        <v>CAS</v>
      </c>
    </row>
    <row r="1101" spans="1:12" x14ac:dyDescent="0.25">
      <c r="A1101" s="101">
        <v>250800</v>
      </c>
      <c r="B1101" s="98" t="s">
        <v>2823</v>
      </c>
      <c r="C1101" s="98" t="s">
        <v>2877</v>
      </c>
      <c r="D1101" s="98" t="s">
        <v>2878</v>
      </c>
      <c r="E1101" s="98" t="s">
        <v>1065</v>
      </c>
      <c r="F1101" s="98" t="s">
        <v>1066</v>
      </c>
      <c r="G1101" s="98" t="s">
        <v>1887</v>
      </c>
      <c r="H1101" s="98" t="s">
        <v>17</v>
      </c>
      <c r="I1101" s="98" t="s">
        <v>2822</v>
      </c>
      <c r="J1101" s="98" t="s">
        <v>2823</v>
      </c>
      <c r="K1101" s="98" t="s">
        <v>884</v>
      </c>
      <c r="L1101" s="99" t="str">
        <f t="shared" si="17"/>
        <v>CAS</v>
      </c>
    </row>
    <row r="1102" spans="1:12" x14ac:dyDescent="0.25">
      <c r="A1102" s="101">
        <v>250800</v>
      </c>
      <c r="B1102" s="98" t="s">
        <v>2823</v>
      </c>
      <c r="C1102" s="98" t="s">
        <v>2879</v>
      </c>
      <c r="D1102" s="98" t="s">
        <v>2880</v>
      </c>
      <c r="E1102" s="98" t="s">
        <v>1065</v>
      </c>
      <c r="F1102" s="98" t="s">
        <v>1066</v>
      </c>
      <c r="G1102" s="98" t="s">
        <v>1887</v>
      </c>
      <c r="H1102" s="98" t="s">
        <v>17</v>
      </c>
      <c r="I1102" s="98" t="s">
        <v>2822</v>
      </c>
      <c r="J1102" s="98" t="s">
        <v>2823</v>
      </c>
      <c r="K1102" s="98" t="s">
        <v>884</v>
      </c>
      <c r="L1102" s="99" t="str">
        <f t="shared" si="17"/>
        <v>CAS</v>
      </c>
    </row>
    <row r="1103" spans="1:12" x14ac:dyDescent="0.25">
      <c r="A1103" s="101">
        <v>250800</v>
      </c>
      <c r="B1103" s="98" t="s">
        <v>2823</v>
      </c>
      <c r="C1103" s="98" t="s">
        <v>2881</v>
      </c>
      <c r="D1103" s="98" t="s">
        <v>2882</v>
      </c>
      <c r="E1103" s="98" t="s">
        <v>1065</v>
      </c>
      <c r="F1103" s="98" t="s">
        <v>1066</v>
      </c>
      <c r="G1103" s="98" t="s">
        <v>1887</v>
      </c>
      <c r="H1103" s="98" t="s">
        <v>17</v>
      </c>
      <c r="I1103" s="98" t="s">
        <v>2822</v>
      </c>
      <c r="J1103" s="98" t="s">
        <v>2823</v>
      </c>
      <c r="K1103" s="98" t="s">
        <v>1156</v>
      </c>
      <c r="L1103" s="99" t="str">
        <f t="shared" si="17"/>
        <v>CAS</v>
      </c>
    </row>
    <row r="1104" spans="1:12" x14ac:dyDescent="0.25">
      <c r="A1104" s="101">
        <v>250800</v>
      </c>
      <c r="B1104" s="98" t="s">
        <v>2823</v>
      </c>
      <c r="C1104" s="98" t="s">
        <v>2883</v>
      </c>
      <c r="D1104" s="98" t="s">
        <v>2884</v>
      </c>
      <c r="E1104" s="98" t="s">
        <v>1065</v>
      </c>
      <c r="F1104" s="98" t="s">
        <v>1066</v>
      </c>
      <c r="G1104" s="98" t="s">
        <v>1887</v>
      </c>
      <c r="H1104" s="98" t="s">
        <v>17</v>
      </c>
      <c r="I1104" s="98" t="s">
        <v>2822</v>
      </c>
      <c r="J1104" s="98" t="s">
        <v>2823</v>
      </c>
      <c r="K1104" s="98" t="s">
        <v>1156</v>
      </c>
      <c r="L1104" s="99" t="str">
        <f t="shared" si="17"/>
        <v>CAS</v>
      </c>
    </row>
    <row r="1105" spans="1:12" x14ac:dyDescent="0.25">
      <c r="A1105" s="101">
        <v>250800</v>
      </c>
      <c r="B1105" s="98" t="s">
        <v>2823</v>
      </c>
      <c r="C1105" s="98" t="s">
        <v>2885</v>
      </c>
      <c r="D1105" s="98" t="s">
        <v>2886</v>
      </c>
      <c r="E1105" s="98" t="s">
        <v>1065</v>
      </c>
      <c r="F1105" s="98" t="s">
        <v>1066</v>
      </c>
      <c r="G1105" s="98" t="s">
        <v>1887</v>
      </c>
      <c r="H1105" s="98" t="s">
        <v>17</v>
      </c>
      <c r="I1105" s="98" t="s">
        <v>2822</v>
      </c>
      <c r="J1105" s="98" t="s">
        <v>2823</v>
      </c>
      <c r="K1105" s="98" t="s">
        <v>604</v>
      </c>
      <c r="L1105" s="99" t="str">
        <f t="shared" si="17"/>
        <v>CAS</v>
      </c>
    </row>
    <row r="1106" spans="1:12" x14ac:dyDescent="0.25">
      <c r="A1106" s="101">
        <v>250800</v>
      </c>
      <c r="B1106" s="98" t="s">
        <v>2823</v>
      </c>
      <c r="C1106" s="98" t="s">
        <v>2887</v>
      </c>
      <c r="D1106" s="98" t="s">
        <v>2888</v>
      </c>
      <c r="E1106" s="98" t="s">
        <v>1065</v>
      </c>
      <c r="F1106" s="98" t="s">
        <v>1066</v>
      </c>
      <c r="G1106" s="98" t="s">
        <v>1887</v>
      </c>
      <c r="H1106" s="98" t="s">
        <v>17</v>
      </c>
      <c r="I1106" s="98" t="s">
        <v>2822</v>
      </c>
      <c r="J1106" s="98" t="s">
        <v>2823</v>
      </c>
      <c r="K1106" s="98" t="s">
        <v>604</v>
      </c>
      <c r="L1106" s="99" t="str">
        <f t="shared" si="17"/>
        <v>CAS</v>
      </c>
    </row>
    <row r="1107" spans="1:12" x14ac:dyDescent="0.25">
      <c r="A1107" s="101">
        <v>250800</v>
      </c>
      <c r="B1107" s="98" t="s">
        <v>2823</v>
      </c>
      <c r="C1107" s="98" t="s">
        <v>2889</v>
      </c>
      <c r="D1107" s="98" t="s">
        <v>2890</v>
      </c>
      <c r="E1107" s="98" t="s">
        <v>1065</v>
      </c>
      <c r="F1107" s="98" t="s">
        <v>1066</v>
      </c>
      <c r="G1107" s="98" t="s">
        <v>1887</v>
      </c>
      <c r="H1107" s="98" t="s">
        <v>17</v>
      </c>
      <c r="I1107" s="98" t="s">
        <v>2822</v>
      </c>
      <c r="J1107" s="98" t="s">
        <v>2823</v>
      </c>
      <c r="K1107" s="98" t="s">
        <v>604</v>
      </c>
      <c r="L1107" s="99" t="str">
        <f t="shared" si="17"/>
        <v>CAS</v>
      </c>
    </row>
    <row r="1108" spans="1:12" x14ac:dyDescent="0.25">
      <c r="A1108" s="101">
        <v>250800</v>
      </c>
      <c r="B1108" s="98" t="s">
        <v>2823</v>
      </c>
      <c r="C1108" s="98" t="s">
        <v>2891</v>
      </c>
      <c r="D1108" s="98" t="s">
        <v>2892</v>
      </c>
      <c r="E1108" s="98" t="s">
        <v>1065</v>
      </c>
      <c r="F1108" s="98" t="s">
        <v>1066</v>
      </c>
      <c r="G1108" s="98" t="s">
        <v>1887</v>
      </c>
      <c r="H1108" s="98" t="s">
        <v>17</v>
      </c>
      <c r="I1108" s="98" t="s">
        <v>2822</v>
      </c>
      <c r="J1108" s="98" t="s">
        <v>2823</v>
      </c>
      <c r="K1108" s="98" t="s">
        <v>604</v>
      </c>
      <c r="L1108" s="99" t="str">
        <f t="shared" si="17"/>
        <v>CAS</v>
      </c>
    </row>
    <row r="1109" spans="1:12" x14ac:dyDescent="0.25">
      <c r="A1109" s="101">
        <v>250800</v>
      </c>
      <c r="B1109" s="98" t="s">
        <v>2823</v>
      </c>
      <c r="C1109" s="98" t="s">
        <v>2893</v>
      </c>
      <c r="D1109" s="98" t="s">
        <v>2888</v>
      </c>
      <c r="E1109" s="98" t="s">
        <v>1065</v>
      </c>
      <c r="F1109" s="98" t="s">
        <v>1066</v>
      </c>
      <c r="G1109" s="98" t="s">
        <v>1887</v>
      </c>
      <c r="H1109" s="98" t="s">
        <v>17</v>
      </c>
      <c r="I1109" s="98" t="s">
        <v>2822</v>
      </c>
      <c r="J1109" s="98" t="s">
        <v>2823</v>
      </c>
      <c r="K1109" s="98" t="s">
        <v>604</v>
      </c>
      <c r="L1109" s="99" t="str">
        <f t="shared" si="17"/>
        <v>CAS</v>
      </c>
    </row>
    <row r="1110" spans="1:12" x14ac:dyDescent="0.25">
      <c r="A1110" s="101">
        <v>250800</v>
      </c>
      <c r="B1110" s="98" t="s">
        <v>2823</v>
      </c>
      <c r="C1110" s="98" t="s">
        <v>2894</v>
      </c>
      <c r="D1110" s="98" t="s">
        <v>2895</v>
      </c>
      <c r="E1110" s="98" t="s">
        <v>1065</v>
      </c>
      <c r="F1110" s="98" t="s">
        <v>1066</v>
      </c>
      <c r="G1110" s="98" t="s">
        <v>1887</v>
      </c>
      <c r="H1110" s="98" t="s">
        <v>17</v>
      </c>
      <c r="I1110" s="98" t="s">
        <v>2822</v>
      </c>
      <c r="J1110" s="98" t="s">
        <v>2823</v>
      </c>
      <c r="K1110" s="98" t="s">
        <v>604</v>
      </c>
      <c r="L1110" s="99" t="str">
        <f t="shared" si="17"/>
        <v>CAS</v>
      </c>
    </row>
    <row r="1111" spans="1:12" x14ac:dyDescent="0.25">
      <c r="A1111" s="101">
        <v>250800</v>
      </c>
      <c r="B1111" s="98" t="s">
        <v>2823</v>
      </c>
      <c r="C1111" s="98" t="s">
        <v>2896</v>
      </c>
      <c r="D1111" s="98" t="s">
        <v>2897</v>
      </c>
      <c r="E1111" s="98" t="s">
        <v>1065</v>
      </c>
      <c r="F1111" s="98" t="s">
        <v>1066</v>
      </c>
      <c r="G1111" s="98" t="s">
        <v>1887</v>
      </c>
      <c r="H1111" s="98" t="s">
        <v>17</v>
      </c>
      <c r="I1111" s="98" t="s">
        <v>2822</v>
      </c>
      <c r="J1111" s="98" t="s">
        <v>2823</v>
      </c>
      <c r="K1111" s="98" t="s">
        <v>1156</v>
      </c>
      <c r="L1111" s="99" t="str">
        <f t="shared" si="17"/>
        <v>CAS</v>
      </c>
    </row>
    <row r="1112" spans="1:12" x14ac:dyDescent="0.25">
      <c r="A1112" s="101">
        <v>250800</v>
      </c>
      <c r="B1112" s="98" t="s">
        <v>2823</v>
      </c>
      <c r="C1112" s="98" t="s">
        <v>2898</v>
      </c>
      <c r="D1112" s="98" t="s">
        <v>2899</v>
      </c>
      <c r="E1112" s="98" t="s">
        <v>1065</v>
      </c>
      <c r="F1112" s="98" t="s">
        <v>1066</v>
      </c>
      <c r="G1112" s="98" t="s">
        <v>1887</v>
      </c>
      <c r="H1112" s="98" t="s">
        <v>17</v>
      </c>
      <c r="I1112" s="98" t="s">
        <v>2822</v>
      </c>
      <c r="J1112" s="98" t="s">
        <v>2823</v>
      </c>
      <c r="K1112" s="98" t="s">
        <v>604</v>
      </c>
      <c r="L1112" s="99" t="str">
        <f t="shared" si="17"/>
        <v>CAS</v>
      </c>
    </row>
    <row r="1113" spans="1:12" x14ac:dyDescent="0.25">
      <c r="A1113" s="101">
        <v>250800</v>
      </c>
      <c r="B1113" s="98" t="s">
        <v>2823</v>
      </c>
      <c r="C1113" s="98" t="s">
        <v>2900</v>
      </c>
      <c r="D1113" s="98" t="s">
        <v>2901</v>
      </c>
      <c r="E1113" s="98" t="s">
        <v>1065</v>
      </c>
      <c r="F1113" s="98" t="s">
        <v>1066</v>
      </c>
      <c r="G1113" s="98" t="s">
        <v>1887</v>
      </c>
      <c r="H1113" s="98" t="s">
        <v>17</v>
      </c>
      <c r="I1113" s="98" t="s">
        <v>2822</v>
      </c>
      <c r="J1113" s="98" t="s">
        <v>2823</v>
      </c>
      <c r="K1113" s="98" t="s">
        <v>1156</v>
      </c>
      <c r="L1113" s="99" t="str">
        <f t="shared" si="17"/>
        <v>CAS</v>
      </c>
    </row>
    <row r="1114" spans="1:12" x14ac:dyDescent="0.25">
      <c r="A1114" s="101">
        <v>250800</v>
      </c>
      <c r="B1114" s="98" t="s">
        <v>2823</v>
      </c>
      <c r="C1114" s="98" t="s">
        <v>2902</v>
      </c>
      <c r="D1114" s="98" t="s">
        <v>2903</v>
      </c>
      <c r="E1114" s="98" t="s">
        <v>1065</v>
      </c>
      <c r="F1114" s="98" t="s">
        <v>1066</v>
      </c>
      <c r="G1114" s="98" t="s">
        <v>1887</v>
      </c>
      <c r="H1114" s="98" t="s">
        <v>17</v>
      </c>
      <c r="I1114" s="98" t="s">
        <v>2822</v>
      </c>
      <c r="J1114" s="98" t="s">
        <v>2823</v>
      </c>
      <c r="K1114" s="98" t="s">
        <v>1156</v>
      </c>
      <c r="L1114" s="99" t="str">
        <f t="shared" si="17"/>
        <v>CAS</v>
      </c>
    </row>
    <row r="1115" spans="1:12" x14ac:dyDescent="0.25">
      <c r="A1115" s="101">
        <v>250800</v>
      </c>
      <c r="B1115" s="98" t="s">
        <v>2823</v>
      </c>
      <c r="C1115" s="98" t="s">
        <v>2904</v>
      </c>
      <c r="D1115" s="98" t="s">
        <v>2905</v>
      </c>
      <c r="E1115" s="98" t="s">
        <v>1065</v>
      </c>
      <c r="F1115" s="98" t="s">
        <v>1066</v>
      </c>
      <c r="G1115" s="98" t="s">
        <v>1887</v>
      </c>
      <c r="H1115" s="98" t="s">
        <v>17</v>
      </c>
      <c r="I1115" s="98" t="s">
        <v>2822</v>
      </c>
      <c r="J1115" s="98" t="s">
        <v>2823</v>
      </c>
      <c r="K1115" s="98" t="s">
        <v>1156</v>
      </c>
      <c r="L1115" s="99" t="str">
        <f t="shared" si="17"/>
        <v>CAS</v>
      </c>
    </row>
    <row r="1116" spans="1:12" x14ac:dyDescent="0.25">
      <c r="A1116" s="101">
        <v>250800</v>
      </c>
      <c r="B1116" s="98" t="s">
        <v>2823</v>
      </c>
      <c r="C1116" s="98" t="s">
        <v>2906</v>
      </c>
      <c r="D1116" s="98" t="s">
        <v>2907</v>
      </c>
      <c r="E1116" s="98" t="s">
        <v>1065</v>
      </c>
      <c r="F1116" s="98" t="s">
        <v>1066</v>
      </c>
      <c r="G1116" s="98" t="s">
        <v>1887</v>
      </c>
      <c r="H1116" s="98" t="s">
        <v>17</v>
      </c>
      <c r="I1116" s="98" t="s">
        <v>2822</v>
      </c>
      <c r="J1116" s="98" t="s">
        <v>2823</v>
      </c>
      <c r="K1116" s="98" t="s">
        <v>1156</v>
      </c>
      <c r="L1116" s="99" t="str">
        <f t="shared" si="17"/>
        <v>CAS</v>
      </c>
    </row>
    <row r="1117" spans="1:12" x14ac:dyDescent="0.25">
      <c r="A1117" s="101">
        <v>250800</v>
      </c>
      <c r="B1117" s="98" t="s">
        <v>2823</v>
      </c>
      <c r="C1117" s="98" t="s">
        <v>2908</v>
      </c>
      <c r="D1117" s="98" t="s">
        <v>2909</v>
      </c>
      <c r="E1117" s="98" t="s">
        <v>1065</v>
      </c>
      <c r="F1117" s="98" t="s">
        <v>1066</v>
      </c>
      <c r="G1117" s="98" t="s">
        <v>1887</v>
      </c>
      <c r="H1117" s="98" t="s">
        <v>17</v>
      </c>
      <c r="I1117" s="98" t="s">
        <v>2822</v>
      </c>
      <c r="J1117" s="98" t="s">
        <v>2823</v>
      </c>
      <c r="K1117" s="98" t="s">
        <v>545</v>
      </c>
      <c r="L1117" s="99" t="str">
        <f t="shared" si="17"/>
        <v>CAS</v>
      </c>
    </row>
    <row r="1118" spans="1:12" x14ac:dyDescent="0.25">
      <c r="A1118" s="101">
        <v>250800</v>
      </c>
      <c r="B1118" s="98" t="s">
        <v>2823</v>
      </c>
      <c r="C1118" s="98" t="s">
        <v>2910</v>
      </c>
      <c r="D1118" s="98" t="s">
        <v>2911</v>
      </c>
      <c r="E1118" s="98" t="s">
        <v>1065</v>
      </c>
      <c r="F1118" s="98" t="s">
        <v>1066</v>
      </c>
      <c r="G1118" s="98" t="s">
        <v>1887</v>
      </c>
      <c r="H1118" s="98" t="s">
        <v>17</v>
      </c>
      <c r="I1118" s="98" t="s">
        <v>2822</v>
      </c>
      <c r="J1118" s="98" t="s">
        <v>2823</v>
      </c>
      <c r="K1118" s="98" t="s">
        <v>538</v>
      </c>
      <c r="L1118" s="99" t="str">
        <f t="shared" si="17"/>
        <v>CAS</v>
      </c>
    </row>
    <row r="1119" spans="1:12" x14ac:dyDescent="0.25">
      <c r="A1119" s="101" t="s">
        <v>2912</v>
      </c>
      <c r="B1119" s="98" t="s">
        <v>2823</v>
      </c>
      <c r="C1119" s="98"/>
      <c r="D1119" s="98"/>
      <c r="E1119" s="98" t="s">
        <v>1065</v>
      </c>
      <c r="F1119" s="98" t="s">
        <v>1066</v>
      </c>
      <c r="G1119" s="98" t="s">
        <v>1887</v>
      </c>
      <c r="H1119" s="98" t="s">
        <v>17</v>
      </c>
      <c r="I1119" s="98" t="s">
        <v>2822</v>
      </c>
      <c r="J1119" s="98" t="s">
        <v>2913</v>
      </c>
      <c r="K1119" s="98"/>
      <c r="L1119" s="99" t="str">
        <f t="shared" si="17"/>
        <v>CAS</v>
      </c>
    </row>
    <row r="1120" spans="1:12" x14ac:dyDescent="0.25">
      <c r="A1120" s="101">
        <v>250850</v>
      </c>
      <c r="B1120" s="98" t="s">
        <v>2915</v>
      </c>
      <c r="C1120" s="98" t="s">
        <v>2916</v>
      </c>
      <c r="D1120" s="98" t="s">
        <v>2915</v>
      </c>
      <c r="E1120" s="98" t="s">
        <v>1065</v>
      </c>
      <c r="F1120" s="98" t="s">
        <v>1066</v>
      </c>
      <c r="G1120" s="98" t="s">
        <v>1887</v>
      </c>
      <c r="H1120" s="98" t="s">
        <v>17</v>
      </c>
      <c r="I1120" s="98" t="s">
        <v>2914</v>
      </c>
      <c r="J1120" s="98" t="s">
        <v>2915</v>
      </c>
      <c r="K1120" s="98" t="s">
        <v>557</v>
      </c>
      <c r="L1120" s="99" t="str">
        <f t="shared" si="17"/>
        <v>CAS</v>
      </c>
    </row>
    <row r="1121" spans="1:12" x14ac:dyDescent="0.25">
      <c r="A1121" s="101">
        <v>250850</v>
      </c>
      <c r="B1121" s="98" t="s">
        <v>2915</v>
      </c>
      <c r="C1121" s="98" t="s">
        <v>2917</v>
      </c>
      <c r="D1121" s="98" t="s">
        <v>2918</v>
      </c>
      <c r="E1121" s="98" t="s">
        <v>1065</v>
      </c>
      <c r="F1121" s="98" t="s">
        <v>1066</v>
      </c>
      <c r="G1121" s="98" t="s">
        <v>1887</v>
      </c>
      <c r="H1121" s="98" t="s">
        <v>17</v>
      </c>
      <c r="I1121" s="98" t="s">
        <v>2914</v>
      </c>
      <c r="J1121" s="98" t="s">
        <v>2915</v>
      </c>
      <c r="K1121" s="98" t="s">
        <v>1079</v>
      </c>
      <c r="L1121" s="99" t="str">
        <f t="shared" si="17"/>
        <v>CAS</v>
      </c>
    </row>
    <row r="1122" spans="1:12" x14ac:dyDescent="0.25">
      <c r="A1122" s="101">
        <v>250850</v>
      </c>
      <c r="B1122" s="98" t="s">
        <v>2915</v>
      </c>
      <c r="C1122" s="98" t="s">
        <v>2919</v>
      </c>
      <c r="D1122" s="98" t="s">
        <v>2920</v>
      </c>
      <c r="E1122" s="98" t="s">
        <v>1065</v>
      </c>
      <c r="F1122" s="98" t="s">
        <v>1066</v>
      </c>
      <c r="G1122" s="98" t="s">
        <v>1887</v>
      </c>
      <c r="H1122" s="98" t="s">
        <v>17</v>
      </c>
      <c r="I1122" s="98" t="s">
        <v>2914</v>
      </c>
      <c r="J1122" s="98" t="s">
        <v>2915</v>
      </c>
      <c r="K1122" s="98" t="s">
        <v>557</v>
      </c>
      <c r="L1122" s="99" t="str">
        <f t="shared" si="17"/>
        <v>CAS</v>
      </c>
    </row>
    <row r="1123" spans="1:12" x14ac:dyDescent="0.25">
      <c r="A1123" s="101">
        <v>250850</v>
      </c>
      <c r="B1123" s="98" t="s">
        <v>2915</v>
      </c>
      <c r="C1123" s="98" t="s">
        <v>2921</v>
      </c>
      <c r="D1123" s="98" t="s">
        <v>2922</v>
      </c>
      <c r="E1123" s="98" t="s">
        <v>1065</v>
      </c>
      <c r="F1123" s="98" t="s">
        <v>1066</v>
      </c>
      <c r="G1123" s="98" t="s">
        <v>1887</v>
      </c>
      <c r="H1123" s="98" t="s">
        <v>17</v>
      </c>
      <c r="I1123" s="98" t="s">
        <v>2914</v>
      </c>
      <c r="J1123" s="98" t="s">
        <v>2915</v>
      </c>
      <c r="K1123" s="98" t="s">
        <v>545</v>
      </c>
      <c r="L1123" s="99" t="str">
        <f t="shared" si="17"/>
        <v>CAS</v>
      </c>
    </row>
    <row r="1124" spans="1:12" x14ac:dyDescent="0.25">
      <c r="A1124" s="101">
        <v>250850</v>
      </c>
      <c r="B1124" s="98" t="s">
        <v>2915</v>
      </c>
      <c r="C1124" s="98" t="s">
        <v>2923</v>
      </c>
      <c r="D1124" s="98" t="s">
        <v>2924</v>
      </c>
      <c r="E1124" s="98" t="s">
        <v>1065</v>
      </c>
      <c r="F1124" s="98" t="s">
        <v>1066</v>
      </c>
      <c r="G1124" s="98" t="s">
        <v>1887</v>
      </c>
      <c r="H1124" s="98" t="s">
        <v>17</v>
      </c>
      <c r="I1124" s="98" t="s">
        <v>2914</v>
      </c>
      <c r="J1124" s="98" t="s">
        <v>2915</v>
      </c>
      <c r="K1124" s="98" t="s">
        <v>545</v>
      </c>
      <c r="L1124" s="99" t="str">
        <f t="shared" si="17"/>
        <v>CAS</v>
      </c>
    </row>
    <row r="1125" spans="1:12" x14ac:dyDescent="0.25">
      <c r="A1125" s="101">
        <v>250850</v>
      </c>
      <c r="B1125" s="98" t="s">
        <v>2915</v>
      </c>
      <c r="C1125" s="98" t="s">
        <v>2925</v>
      </c>
      <c r="D1125" s="98" t="s">
        <v>2926</v>
      </c>
      <c r="E1125" s="98" t="s">
        <v>1065</v>
      </c>
      <c r="F1125" s="98" t="s">
        <v>1066</v>
      </c>
      <c r="G1125" s="98" t="s">
        <v>1887</v>
      </c>
      <c r="H1125" s="98" t="s">
        <v>17</v>
      </c>
      <c r="I1125" s="98" t="s">
        <v>2914</v>
      </c>
      <c r="J1125" s="98" t="s">
        <v>2915</v>
      </c>
      <c r="K1125" s="98" t="s">
        <v>545</v>
      </c>
      <c r="L1125" s="99" t="str">
        <f t="shared" si="17"/>
        <v>CAS</v>
      </c>
    </row>
    <row r="1126" spans="1:12" x14ac:dyDescent="0.25">
      <c r="A1126" s="101">
        <v>250850</v>
      </c>
      <c r="B1126" s="98" t="s">
        <v>2915</v>
      </c>
      <c r="C1126" s="98" t="s">
        <v>2927</v>
      </c>
      <c r="D1126" s="98" t="s">
        <v>2928</v>
      </c>
      <c r="E1126" s="98" t="s">
        <v>1065</v>
      </c>
      <c r="F1126" s="98" t="s">
        <v>1066</v>
      </c>
      <c r="G1126" s="98" t="s">
        <v>1887</v>
      </c>
      <c r="H1126" s="98" t="s">
        <v>17</v>
      </c>
      <c r="I1126" s="98" t="s">
        <v>2914</v>
      </c>
      <c r="J1126" s="98" t="s">
        <v>2915</v>
      </c>
      <c r="K1126" s="98" t="s">
        <v>545</v>
      </c>
      <c r="L1126" s="99" t="str">
        <f t="shared" si="17"/>
        <v>CAS</v>
      </c>
    </row>
    <row r="1127" spans="1:12" x14ac:dyDescent="0.25">
      <c r="A1127" s="101">
        <v>250850</v>
      </c>
      <c r="B1127" s="98" t="s">
        <v>2915</v>
      </c>
      <c r="C1127" s="98" t="s">
        <v>2929</v>
      </c>
      <c r="D1127" s="98" t="s">
        <v>2930</v>
      </c>
      <c r="E1127" s="98" t="s">
        <v>1065</v>
      </c>
      <c r="F1127" s="98" t="s">
        <v>1066</v>
      </c>
      <c r="G1127" s="98" t="s">
        <v>1887</v>
      </c>
      <c r="H1127" s="98" t="s">
        <v>17</v>
      </c>
      <c r="I1127" s="98" t="s">
        <v>2914</v>
      </c>
      <c r="J1127" s="98" t="s">
        <v>2915</v>
      </c>
      <c r="K1127" s="98" t="s">
        <v>545</v>
      </c>
      <c r="L1127" s="99" t="str">
        <f t="shared" si="17"/>
        <v>CAS</v>
      </c>
    </row>
    <row r="1128" spans="1:12" x14ac:dyDescent="0.25">
      <c r="A1128" s="101">
        <v>250850</v>
      </c>
      <c r="B1128" s="98" t="s">
        <v>2915</v>
      </c>
      <c r="C1128" s="98" t="s">
        <v>2931</v>
      </c>
      <c r="D1128" s="98" t="s">
        <v>2932</v>
      </c>
      <c r="E1128" s="98" t="s">
        <v>1065</v>
      </c>
      <c r="F1128" s="98" t="s">
        <v>1066</v>
      </c>
      <c r="G1128" s="98" t="s">
        <v>1887</v>
      </c>
      <c r="H1128" s="98" t="s">
        <v>17</v>
      </c>
      <c r="I1128" s="98" t="s">
        <v>2914</v>
      </c>
      <c r="J1128" s="98" t="s">
        <v>2915</v>
      </c>
      <c r="K1128" s="98" t="s">
        <v>1156</v>
      </c>
      <c r="L1128" s="99" t="str">
        <f t="shared" si="17"/>
        <v>CAS</v>
      </c>
    </row>
    <row r="1129" spans="1:12" x14ac:dyDescent="0.25">
      <c r="A1129" s="101">
        <v>250850</v>
      </c>
      <c r="B1129" s="98" t="s">
        <v>2915</v>
      </c>
      <c r="C1129" s="98" t="s">
        <v>2933</v>
      </c>
      <c r="D1129" s="98" t="s">
        <v>2934</v>
      </c>
      <c r="E1129" s="98" t="s">
        <v>1065</v>
      </c>
      <c r="F1129" s="98" t="s">
        <v>1066</v>
      </c>
      <c r="G1129" s="98" t="s">
        <v>1887</v>
      </c>
      <c r="H1129" s="98" t="s">
        <v>17</v>
      </c>
      <c r="I1129" s="98" t="s">
        <v>2914</v>
      </c>
      <c r="J1129" s="98" t="s">
        <v>2915</v>
      </c>
      <c r="K1129" s="98" t="s">
        <v>1156</v>
      </c>
      <c r="L1129" s="99" t="str">
        <f t="shared" si="17"/>
        <v>CAS</v>
      </c>
    </row>
    <row r="1130" spans="1:12" x14ac:dyDescent="0.25">
      <c r="A1130" s="101">
        <v>250850</v>
      </c>
      <c r="B1130" s="98" t="s">
        <v>2915</v>
      </c>
      <c r="C1130" s="98" t="s">
        <v>2935</v>
      </c>
      <c r="D1130" s="98" t="s">
        <v>2936</v>
      </c>
      <c r="E1130" s="98" t="s">
        <v>1065</v>
      </c>
      <c r="F1130" s="98" t="s">
        <v>1066</v>
      </c>
      <c r="G1130" s="98" t="s">
        <v>1887</v>
      </c>
      <c r="H1130" s="98" t="s">
        <v>17</v>
      </c>
      <c r="I1130" s="98" t="s">
        <v>2914</v>
      </c>
      <c r="J1130" s="98" t="s">
        <v>2915</v>
      </c>
      <c r="K1130" s="98" t="s">
        <v>545</v>
      </c>
      <c r="L1130" s="99" t="str">
        <f t="shared" si="17"/>
        <v>CAS</v>
      </c>
    </row>
    <row r="1131" spans="1:12" x14ac:dyDescent="0.25">
      <c r="A1131" s="101">
        <v>250850</v>
      </c>
      <c r="B1131" s="98" t="s">
        <v>2915</v>
      </c>
      <c r="C1131" s="98" t="s">
        <v>2937</v>
      </c>
      <c r="D1131" s="98" t="s">
        <v>2938</v>
      </c>
      <c r="E1131" s="98" t="s">
        <v>1065</v>
      </c>
      <c r="F1131" s="98" t="s">
        <v>1066</v>
      </c>
      <c r="G1131" s="98" t="s">
        <v>1887</v>
      </c>
      <c r="H1131" s="98" t="s">
        <v>17</v>
      </c>
      <c r="I1131" s="98" t="s">
        <v>2914</v>
      </c>
      <c r="J1131" s="98" t="s">
        <v>2915</v>
      </c>
      <c r="K1131" s="98" t="s">
        <v>545</v>
      </c>
      <c r="L1131" s="99" t="str">
        <f t="shared" si="17"/>
        <v>CAS</v>
      </c>
    </row>
    <row r="1132" spans="1:12" x14ac:dyDescent="0.25">
      <c r="A1132" s="101">
        <v>250850</v>
      </c>
      <c r="B1132" s="98" t="s">
        <v>2915</v>
      </c>
      <c r="C1132" s="98" t="s">
        <v>2939</v>
      </c>
      <c r="D1132" s="98" t="s">
        <v>2940</v>
      </c>
      <c r="E1132" s="98" t="s">
        <v>1065</v>
      </c>
      <c r="F1132" s="98" t="s">
        <v>1066</v>
      </c>
      <c r="G1132" s="98" t="s">
        <v>1887</v>
      </c>
      <c r="H1132" s="98" t="s">
        <v>17</v>
      </c>
      <c r="I1132" s="98" t="s">
        <v>2914</v>
      </c>
      <c r="J1132" s="98" t="s">
        <v>2915</v>
      </c>
      <c r="K1132" s="98" t="s">
        <v>545</v>
      </c>
      <c r="L1132" s="99" t="str">
        <f t="shared" si="17"/>
        <v>CAS</v>
      </c>
    </row>
    <row r="1133" spans="1:12" x14ac:dyDescent="0.25">
      <c r="A1133" s="101">
        <v>250850</v>
      </c>
      <c r="B1133" s="98" t="s">
        <v>2915</v>
      </c>
      <c r="C1133" s="98" t="s">
        <v>2941</v>
      </c>
      <c r="D1133" s="98" t="s">
        <v>2942</v>
      </c>
      <c r="E1133" s="98" t="s">
        <v>1065</v>
      </c>
      <c r="F1133" s="98" t="s">
        <v>1066</v>
      </c>
      <c r="G1133" s="98" t="s">
        <v>1887</v>
      </c>
      <c r="H1133" s="98" t="s">
        <v>17</v>
      </c>
      <c r="I1133" s="98" t="s">
        <v>2914</v>
      </c>
      <c r="J1133" s="98" t="s">
        <v>2915</v>
      </c>
      <c r="K1133" s="98" t="s">
        <v>545</v>
      </c>
      <c r="L1133" s="99" t="str">
        <f t="shared" si="17"/>
        <v>CAS</v>
      </c>
    </row>
    <row r="1134" spans="1:12" x14ac:dyDescent="0.25">
      <c r="A1134" s="101">
        <v>250850</v>
      </c>
      <c r="B1134" s="98" t="s">
        <v>2915</v>
      </c>
      <c r="C1134" s="98" t="s">
        <v>2943</v>
      </c>
      <c r="D1134" s="98" t="s">
        <v>2944</v>
      </c>
      <c r="E1134" s="98" t="s">
        <v>1065</v>
      </c>
      <c r="F1134" s="98" t="s">
        <v>1066</v>
      </c>
      <c r="G1134" s="98" t="s">
        <v>1887</v>
      </c>
      <c r="H1134" s="98" t="s">
        <v>17</v>
      </c>
      <c r="I1134" s="98" t="s">
        <v>2914</v>
      </c>
      <c r="J1134" s="98" t="s">
        <v>2915</v>
      </c>
      <c r="K1134" s="98" t="s">
        <v>604</v>
      </c>
      <c r="L1134" s="99" t="str">
        <f t="shared" si="17"/>
        <v>CAS</v>
      </c>
    </row>
    <row r="1135" spans="1:12" x14ac:dyDescent="0.25">
      <c r="A1135" s="101">
        <v>250850</v>
      </c>
      <c r="B1135" s="98" t="s">
        <v>2915</v>
      </c>
      <c r="C1135" s="98" t="s">
        <v>2945</v>
      </c>
      <c r="D1135" s="98" t="s">
        <v>2946</v>
      </c>
      <c r="E1135" s="98" t="s">
        <v>1065</v>
      </c>
      <c r="F1135" s="98" t="s">
        <v>1066</v>
      </c>
      <c r="G1135" s="98" t="s">
        <v>1887</v>
      </c>
      <c r="H1135" s="98" t="s">
        <v>17</v>
      </c>
      <c r="I1135" s="98" t="s">
        <v>2914</v>
      </c>
      <c r="J1135" s="98" t="s">
        <v>2915</v>
      </c>
      <c r="K1135" s="98" t="s">
        <v>604</v>
      </c>
      <c r="L1135" s="99" t="str">
        <f t="shared" si="17"/>
        <v>CAS</v>
      </c>
    </row>
    <row r="1136" spans="1:12" x14ac:dyDescent="0.25">
      <c r="A1136" s="101">
        <v>250850</v>
      </c>
      <c r="B1136" s="98" t="s">
        <v>2915</v>
      </c>
      <c r="C1136" s="98" t="s">
        <v>2947</v>
      </c>
      <c r="D1136" s="98" t="s">
        <v>2948</v>
      </c>
      <c r="E1136" s="98" t="s">
        <v>1065</v>
      </c>
      <c r="F1136" s="98" t="s">
        <v>1066</v>
      </c>
      <c r="G1136" s="98" t="s">
        <v>1887</v>
      </c>
      <c r="H1136" s="98" t="s">
        <v>17</v>
      </c>
      <c r="I1136" s="98" t="s">
        <v>2914</v>
      </c>
      <c r="J1136" s="98" t="s">
        <v>2915</v>
      </c>
      <c r="K1136" s="98" t="s">
        <v>1156</v>
      </c>
      <c r="L1136" s="99" t="str">
        <f t="shared" si="17"/>
        <v>CAS</v>
      </c>
    </row>
    <row r="1137" spans="1:12" x14ac:dyDescent="0.25">
      <c r="A1137" s="101">
        <v>250850</v>
      </c>
      <c r="B1137" s="98" t="s">
        <v>2915</v>
      </c>
      <c r="C1137" s="98" t="s">
        <v>2949</v>
      </c>
      <c r="D1137" s="98" t="s">
        <v>2950</v>
      </c>
      <c r="E1137" s="98" t="s">
        <v>1065</v>
      </c>
      <c r="F1137" s="98" t="s">
        <v>1066</v>
      </c>
      <c r="G1137" s="98" t="s">
        <v>1887</v>
      </c>
      <c r="H1137" s="98" t="s">
        <v>17</v>
      </c>
      <c r="I1137" s="98" t="s">
        <v>2914</v>
      </c>
      <c r="J1137" s="98" t="s">
        <v>2915</v>
      </c>
      <c r="K1137" s="98" t="s">
        <v>1156</v>
      </c>
      <c r="L1137" s="99" t="str">
        <f t="shared" si="17"/>
        <v>CAS</v>
      </c>
    </row>
    <row r="1138" spans="1:12" x14ac:dyDescent="0.25">
      <c r="A1138" s="101">
        <v>250850</v>
      </c>
      <c r="B1138" s="98" t="s">
        <v>2915</v>
      </c>
      <c r="C1138" s="98" t="s">
        <v>2951</v>
      </c>
      <c r="D1138" s="98" t="s">
        <v>2952</v>
      </c>
      <c r="E1138" s="98" t="s">
        <v>1065</v>
      </c>
      <c r="F1138" s="98" t="s">
        <v>1066</v>
      </c>
      <c r="G1138" s="98" t="s">
        <v>1887</v>
      </c>
      <c r="H1138" s="98" t="s">
        <v>17</v>
      </c>
      <c r="I1138" s="98" t="s">
        <v>2914</v>
      </c>
      <c r="J1138" s="98" t="s">
        <v>2915</v>
      </c>
      <c r="K1138" s="98" t="s">
        <v>604</v>
      </c>
      <c r="L1138" s="99" t="str">
        <f t="shared" si="17"/>
        <v>CAS</v>
      </c>
    </row>
    <row r="1139" spans="1:12" x14ac:dyDescent="0.25">
      <c r="A1139" s="101">
        <v>250850</v>
      </c>
      <c r="B1139" s="98" t="s">
        <v>2915</v>
      </c>
      <c r="C1139" s="98" t="s">
        <v>2953</v>
      </c>
      <c r="D1139" s="98" t="s">
        <v>2954</v>
      </c>
      <c r="E1139" s="98" t="s">
        <v>1065</v>
      </c>
      <c r="F1139" s="98" t="s">
        <v>1066</v>
      </c>
      <c r="G1139" s="98" t="s">
        <v>1887</v>
      </c>
      <c r="H1139" s="98" t="s">
        <v>17</v>
      </c>
      <c r="I1139" s="98" t="s">
        <v>2914</v>
      </c>
      <c r="J1139" s="98" t="s">
        <v>2915</v>
      </c>
      <c r="K1139" s="98" t="s">
        <v>604</v>
      </c>
      <c r="L1139" s="99" t="str">
        <f t="shared" si="17"/>
        <v>CAS</v>
      </c>
    </row>
    <row r="1140" spans="1:12" x14ac:dyDescent="0.25">
      <c r="A1140" s="101">
        <v>250850</v>
      </c>
      <c r="B1140" s="98" t="s">
        <v>2915</v>
      </c>
      <c r="C1140" s="98" t="s">
        <v>2955</v>
      </c>
      <c r="D1140" s="98" t="s">
        <v>2956</v>
      </c>
      <c r="E1140" s="98" t="s">
        <v>1065</v>
      </c>
      <c r="F1140" s="98" t="s">
        <v>1066</v>
      </c>
      <c r="G1140" s="98" t="s">
        <v>1887</v>
      </c>
      <c r="H1140" s="98" t="s">
        <v>17</v>
      </c>
      <c r="I1140" s="98" t="s">
        <v>2914</v>
      </c>
      <c r="J1140" s="98" t="s">
        <v>2915</v>
      </c>
      <c r="K1140" s="98" t="s">
        <v>604</v>
      </c>
      <c r="L1140" s="99" t="str">
        <f t="shared" si="17"/>
        <v>CAS</v>
      </c>
    </row>
    <row r="1141" spans="1:12" x14ac:dyDescent="0.25">
      <c r="A1141" s="101">
        <v>250850</v>
      </c>
      <c r="B1141" s="98" t="s">
        <v>2915</v>
      </c>
      <c r="C1141" s="98" t="s">
        <v>2957</v>
      </c>
      <c r="D1141" s="98" t="s">
        <v>2958</v>
      </c>
      <c r="E1141" s="98" t="s">
        <v>1065</v>
      </c>
      <c r="F1141" s="98" t="s">
        <v>1066</v>
      </c>
      <c r="G1141" s="98" t="s">
        <v>1887</v>
      </c>
      <c r="H1141" s="98" t="s">
        <v>17</v>
      </c>
      <c r="I1141" s="98" t="s">
        <v>2914</v>
      </c>
      <c r="J1141" s="98" t="s">
        <v>2915</v>
      </c>
      <c r="K1141" s="98" t="s">
        <v>604</v>
      </c>
      <c r="L1141" s="99" t="str">
        <f t="shared" si="17"/>
        <v>CAS</v>
      </c>
    </row>
    <row r="1142" spans="1:12" x14ac:dyDescent="0.25">
      <c r="A1142" s="101">
        <v>250851</v>
      </c>
      <c r="B1142" s="98" t="s">
        <v>2915</v>
      </c>
      <c r="C1142" s="98"/>
      <c r="D1142" s="98"/>
      <c r="E1142" s="98" t="s">
        <v>1065</v>
      </c>
      <c r="F1142" s="98" t="s">
        <v>1066</v>
      </c>
      <c r="G1142" s="98" t="s">
        <v>1887</v>
      </c>
      <c r="H1142" s="98" t="s">
        <v>17</v>
      </c>
      <c r="I1142" s="98" t="s">
        <v>2914</v>
      </c>
      <c r="J1142" s="98" t="s">
        <v>2959</v>
      </c>
      <c r="K1142" s="98"/>
      <c r="L1142" s="99" t="str">
        <f t="shared" si="17"/>
        <v>CAS</v>
      </c>
    </row>
    <row r="1143" spans="1:12" x14ac:dyDescent="0.25">
      <c r="A1143" s="101" t="s">
        <v>2960</v>
      </c>
      <c r="B1143" s="98" t="s">
        <v>2915</v>
      </c>
      <c r="C1143" s="98"/>
      <c r="D1143" s="98"/>
      <c r="E1143" s="98" t="s">
        <v>1065</v>
      </c>
      <c r="F1143" s="98" t="s">
        <v>1066</v>
      </c>
      <c r="G1143" s="98" t="s">
        <v>1887</v>
      </c>
      <c r="H1143" s="98" t="s">
        <v>17</v>
      </c>
      <c r="I1143" s="98" t="s">
        <v>2914</v>
      </c>
      <c r="J1143" s="98" t="s">
        <v>2961</v>
      </c>
      <c r="K1143" s="98"/>
      <c r="L1143" s="99" t="str">
        <f t="shared" si="17"/>
        <v>CAS</v>
      </c>
    </row>
    <row r="1144" spans="1:12" x14ac:dyDescent="0.25">
      <c r="A1144" s="101" t="s">
        <v>2962</v>
      </c>
      <c r="B1144" s="98" t="s">
        <v>2915</v>
      </c>
      <c r="C1144" s="98"/>
      <c r="D1144" s="98"/>
      <c r="E1144" s="98" t="s">
        <v>1065</v>
      </c>
      <c r="F1144" s="98" t="s">
        <v>1066</v>
      </c>
      <c r="G1144" s="98" t="s">
        <v>1887</v>
      </c>
      <c r="H1144" s="98" t="s">
        <v>17</v>
      </c>
      <c r="I1144" s="98" t="s">
        <v>2914</v>
      </c>
      <c r="J1144" s="98" t="s">
        <v>2963</v>
      </c>
      <c r="K1144" s="98"/>
      <c r="L1144" s="99" t="str">
        <f t="shared" si="17"/>
        <v>CAS</v>
      </c>
    </row>
    <row r="1145" spans="1:12" x14ac:dyDescent="0.25">
      <c r="A1145" s="101" t="s">
        <v>2964</v>
      </c>
      <c r="B1145" s="98" t="s">
        <v>2915</v>
      </c>
      <c r="C1145" s="98"/>
      <c r="D1145" s="98"/>
      <c r="E1145" s="98" t="s">
        <v>1065</v>
      </c>
      <c r="F1145" s="98" t="s">
        <v>1066</v>
      </c>
      <c r="G1145" s="98" t="s">
        <v>1887</v>
      </c>
      <c r="H1145" s="98" t="s">
        <v>17</v>
      </c>
      <c r="I1145" s="98" t="s">
        <v>2914</v>
      </c>
      <c r="J1145" s="98" t="s">
        <v>2965</v>
      </c>
      <c r="K1145" s="98"/>
      <c r="L1145" s="99" t="str">
        <f t="shared" si="17"/>
        <v>CAS</v>
      </c>
    </row>
    <row r="1146" spans="1:12" x14ac:dyDescent="0.25">
      <c r="A1146" s="101" t="s">
        <v>2966</v>
      </c>
      <c r="B1146" s="98" t="s">
        <v>2915</v>
      </c>
      <c r="C1146" s="98"/>
      <c r="D1146" s="98"/>
      <c r="E1146" s="98" t="s">
        <v>1065</v>
      </c>
      <c r="F1146" s="98" t="s">
        <v>1066</v>
      </c>
      <c r="G1146" s="98" t="s">
        <v>1887</v>
      </c>
      <c r="H1146" s="98" t="s">
        <v>17</v>
      </c>
      <c r="I1146" s="98" t="s">
        <v>2914</v>
      </c>
      <c r="J1146" s="98" t="s">
        <v>2967</v>
      </c>
      <c r="K1146" s="98"/>
      <c r="L1146" s="99" t="str">
        <f t="shared" si="17"/>
        <v>CAS</v>
      </c>
    </row>
    <row r="1147" spans="1:12" x14ac:dyDescent="0.25">
      <c r="A1147" s="101">
        <v>250900</v>
      </c>
      <c r="B1147" s="98" t="s">
        <v>2969</v>
      </c>
      <c r="C1147" s="98" t="s">
        <v>2970</v>
      </c>
      <c r="D1147" s="98" t="s">
        <v>2971</v>
      </c>
      <c r="E1147" s="98" t="s">
        <v>1065</v>
      </c>
      <c r="F1147" s="98" t="s">
        <v>1066</v>
      </c>
      <c r="G1147" s="98" t="s">
        <v>1887</v>
      </c>
      <c r="H1147" s="98" t="s">
        <v>17</v>
      </c>
      <c r="I1147" s="98" t="s">
        <v>2968</v>
      </c>
      <c r="J1147" s="98" t="s">
        <v>2969</v>
      </c>
      <c r="K1147" s="98" t="s">
        <v>557</v>
      </c>
      <c r="L1147" s="99" t="str">
        <f t="shared" si="17"/>
        <v>CAS</v>
      </c>
    </row>
    <row r="1148" spans="1:12" x14ac:dyDescent="0.25">
      <c r="A1148" s="101">
        <v>250900</v>
      </c>
      <c r="B1148" s="98" t="s">
        <v>2969</v>
      </c>
      <c r="C1148" s="98" t="s">
        <v>2972</v>
      </c>
      <c r="D1148" s="98" t="s">
        <v>2973</v>
      </c>
      <c r="E1148" s="98" t="s">
        <v>1065</v>
      </c>
      <c r="F1148" s="98" t="s">
        <v>1066</v>
      </c>
      <c r="G1148" s="98" t="s">
        <v>1887</v>
      </c>
      <c r="H1148" s="98" t="s">
        <v>17</v>
      </c>
      <c r="I1148" s="98" t="s">
        <v>2968</v>
      </c>
      <c r="J1148" s="98" t="s">
        <v>2969</v>
      </c>
      <c r="K1148" s="98" t="s">
        <v>1903</v>
      </c>
      <c r="L1148" s="99" t="str">
        <f t="shared" si="17"/>
        <v>CAS</v>
      </c>
    </row>
    <row r="1149" spans="1:12" x14ac:dyDescent="0.25">
      <c r="A1149" s="101">
        <v>250900</v>
      </c>
      <c r="B1149" s="98" t="s">
        <v>2969</v>
      </c>
      <c r="C1149" s="98" t="s">
        <v>2974</v>
      </c>
      <c r="D1149" s="98" t="s">
        <v>2975</v>
      </c>
      <c r="E1149" s="98" t="s">
        <v>1065</v>
      </c>
      <c r="F1149" s="98" t="s">
        <v>1066</v>
      </c>
      <c r="G1149" s="98" t="s">
        <v>1887</v>
      </c>
      <c r="H1149" s="98" t="s">
        <v>17</v>
      </c>
      <c r="I1149" s="98" t="s">
        <v>2968</v>
      </c>
      <c r="J1149" s="98" t="s">
        <v>2969</v>
      </c>
      <c r="K1149" s="98" t="s">
        <v>545</v>
      </c>
      <c r="L1149" s="99" t="str">
        <f t="shared" si="17"/>
        <v>CAS</v>
      </c>
    </row>
    <row r="1150" spans="1:12" x14ac:dyDescent="0.25">
      <c r="A1150" s="101">
        <v>250900</v>
      </c>
      <c r="B1150" s="98" t="s">
        <v>2969</v>
      </c>
      <c r="C1150" s="98" t="s">
        <v>2976</v>
      </c>
      <c r="D1150" s="98" t="s">
        <v>2977</v>
      </c>
      <c r="E1150" s="98" t="s">
        <v>1065</v>
      </c>
      <c r="F1150" s="98" t="s">
        <v>1066</v>
      </c>
      <c r="G1150" s="98" t="s">
        <v>1887</v>
      </c>
      <c r="H1150" s="98" t="s">
        <v>17</v>
      </c>
      <c r="I1150" s="98" t="s">
        <v>2968</v>
      </c>
      <c r="J1150" s="98" t="s">
        <v>2969</v>
      </c>
      <c r="K1150" s="98" t="s">
        <v>545</v>
      </c>
      <c r="L1150" s="99" t="str">
        <f t="shared" si="17"/>
        <v>CAS</v>
      </c>
    </row>
    <row r="1151" spans="1:12" x14ac:dyDescent="0.25">
      <c r="A1151" s="101">
        <v>250900</v>
      </c>
      <c r="B1151" s="98" t="s">
        <v>2969</v>
      </c>
      <c r="C1151" s="98" t="s">
        <v>2978</v>
      </c>
      <c r="D1151" s="98" t="s">
        <v>2979</v>
      </c>
      <c r="E1151" s="98" t="s">
        <v>1065</v>
      </c>
      <c r="F1151" s="98" t="s">
        <v>1066</v>
      </c>
      <c r="G1151" s="98" t="s">
        <v>1887</v>
      </c>
      <c r="H1151" s="98" t="s">
        <v>17</v>
      </c>
      <c r="I1151" s="98" t="s">
        <v>2968</v>
      </c>
      <c r="J1151" s="98" t="s">
        <v>2969</v>
      </c>
      <c r="K1151" s="98" t="s">
        <v>545</v>
      </c>
      <c r="L1151" s="99" t="str">
        <f t="shared" si="17"/>
        <v>CAS</v>
      </c>
    </row>
    <row r="1152" spans="1:12" x14ac:dyDescent="0.25">
      <c r="A1152" s="101">
        <v>250900</v>
      </c>
      <c r="B1152" s="98" t="s">
        <v>2969</v>
      </c>
      <c r="C1152" s="98" t="s">
        <v>2980</v>
      </c>
      <c r="D1152" s="98" t="s">
        <v>2981</v>
      </c>
      <c r="E1152" s="98" t="s">
        <v>1065</v>
      </c>
      <c r="F1152" s="98" t="s">
        <v>1066</v>
      </c>
      <c r="G1152" s="98" t="s">
        <v>1887</v>
      </c>
      <c r="H1152" s="98" t="s">
        <v>17</v>
      </c>
      <c r="I1152" s="98" t="s">
        <v>2968</v>
      </c>
      <c r="J1152" s="98" t="s">
        <v>2969</v>
      </c>
      <c r="K1152" s="98" t="s">
        <v>545</v>
      </c>
      <c r="L1152" s="99" t="str">
        <f t="shared" si="17"/>
        <v>CAS</v>
      </c>
    </row>
    <row r="1153" spans="1:12" x14ac:dyDescent="0.25">
      <c r="A1153" s="101">
        <v>250900</v>
      </c>
      <c r="B1153" s="98" t="s">
        <v>2969</v>
      </c>
      <c r="C1153" s="98" t="s">
        <v>2982</v>
      </c>
      <c r="D1153" s="98" t="s">
        <v>2983</v>
      </c>
      <c r="E1153" s="98" t="s">
        <v>1065</v>
      </c>
      <c r="F1153" s="98" t="s">
        <v>1066</v>
      </c>
      <c r="G1153" s="98" t="s">
        <v>1887</v>
      </c>
      <c r="H1153" s="98" t="s">
        <v>17</v>
      </c>
      <c r="I1153" s="98" t="s">
        <v>2968</v>
      </c>
      <c r="J1153" s="98" t="s">
        <v>2969</v>
      </c>
      <c r="K1153" s="98" t="s">
        <v>545</v>
      </c>
      <c r="L1153" s="99" t="str">
        <f t="shared" si="17"/>
        <v>CAS</v>
      </c>
    </row>
    <row r="1154" spans="1:12" x14ac:dyDescent="0.25">
      <c r="A1154" s="101">
        <v>250900</v>
      </c>
      <c r="B1154" s="98" t="s">
        <v>2969</v>
      </c>
      <c r="C1154" s="98" t="s">
        <v>2984</v>
      </c>
      <c r="D1154" s="98" t="s">
        <v>2985</v>
      </c>
      <c r="E1154" s="98" t="s">
        <v>1065</v>
      </c>
      <c r="F1154" s="98" t="s">
        <v>1066</v>
      </c>
      <c r="G1154" s="98" t="s">
        <v>1887</v>
      </c>
      <c r="H1154" s="98" t="s">
        <v>17</v>
      </c>
      <c r="I1154" s="98" t="s">
        <v>2968</v>
      </c>
      <c r="J1154" s="98" t="s">
        <v>2969</v>
      </c>
      <c r="K1154" s="98" t="s">
        <v>545</v>
      </c>
      <c r="L1154" s="99" t="str">
        <f t="shared" ref="L1154:L1217" si="18">VLOOKUP(H1154,$N$2:$O$43,2,FALSE)</f>
        <v>CAS</v>
      </c>
    </row>
    <row r="1155" spans="1:12" x14ac:dyDescent="0.25">
      <c r="A1155" s="101">
        <v>250900</v>
      </c>
      <c r="B1155" s="98" t="s">
        <v>2969</v>
      </c>
      <c r="C1155" s="98" t="s">
        <v>2986</v>
      </c>
      <c r="D1155" s="98" t="s">
        <v>2987</v>
      </c>
      <c r="E1155" s="98" t="s">
        <v>1065</v>
      </c>
      <c r="F1155" s="98" t="s">
        <v>1066</v>
      </c>
      <c r="G1155" s="98" t="s">
        <v>1887</v>
      </c>
      <c r="H1155" s="98" t="s">
        <v>17</v>
      </c>
      <c r="I1155" s="98" t="s">
        <v>2968</v>
      </c>
      <c r="J1155" s="98" t="s">
        <v>2969</v>
      </c>
      <c r="K1155" s="98" t="s">
        <v>545</v>
      </c>
      <c r="L1155" s="99" t="str">
        <f t="shared" si="18"/>
        <v>CAS</v>
      </c>
    </row>
    <row r="1156" spans="1:12" x14ac:dyDescent="0.25">
      <c r="A1156" s="101">
        <v>250900</v>
      </c>
      <c r="B1156" s="98" t="s">
        <v>2969</v>
      </c>
      <c r="C1156" s="98" t="s">
        <v>2988</v>
      </c>
      <c r="D1156" s="98" t="s">
        <v>2989</v>
      </c>
      <c r="E1156" s="98" t="s">
        <v>1065</v>
      </c>
      <c r="F1156" s="98" t="s">
        <v>1066</v>
      </c>
      <c r="G1156" s="98" t="s">
        <v>1887</v>
      </c>
      <c r="H1156" s="98" t="s">
        <v>17</v>
      </c>
      <c r="I1156" s="98" t="s">
        <v>2968</v>
      </c>
      <c r="J1156" s="98" t="s">
        <v>2969</v>
      </c>
      <c r="K1156" s="98" t="s">
        <v>545</v>
      </c>
      <c r="L1156" s="99" t="str">
        <f t="shared" si="18"/>
        <v>CAS</v>
      </c>
    </row>
    <row r="1157" spans="1:12" x14ac:dyDescent="0.25">
      <c r="A1157" s="101">
        <v>250900</v>
      </c>
      <c r="B1157" s="98" t="s">
        <v>2969</v>
      </c>
      <c r="C1157" s="98" t="s">
        <v>2990</v>
      </c>
      <c r="D1157" s="98" t="s">
        <v>2991</v>
      </c>
      <c r="E1157" s="98" t="s">
        <v>1065</v>
      </c>
      <c r="F1157" s="98" t="s">
        <v>1066</v>
      </c>
      <c r="G1157" s="98" t="s">
        <v>1887</v>
      </c>
      <c r="H1157" s="98" t="s">
        <v>17</v>
      </c>
      <c r="I1157" s="98" t="s">
        <v>2968</v>
      </c>
      <c r="J1157" s="98" t="s">
        <v>2969</v>
      </c>
      <c r="K1157" s="98" t="s">
        <v>545</v>
      </c>
      <c r="L1157" s="99" t="str">
        <f t="shared" si="18"/>
        <v>CAS</v>
      </c>
    </row>
    <row r="1158" spans="1:12" x14ac:dyDescent="0.25">
      <c r="A1158" s="101">
        <v>250900</v>
      </c>
      <c r="B1158" s="98" t="s">
        <v>2969</v>
      </c>
      <c r="C1158" s="98" t="s">
        <v>2992</v>
      </c>
      <c r="D1158" s="98" t="s">
        <v>2993</v>
      </c>
      <c r="E1158" s="98" t="s">
        <v>1065</v>
      </c>
      <c r="F1158" s="98" t="s">
        <v>1066</v>
      </c>
      <c r="G1158" s="98" t="s">
        <v>1887</v>
      </c>
      <c r="H1158" s="98" t="s">
        <v>17</v>
      </c>
      <c r="I1158" s="98" t="s">
        <v>2968</v>
      </c>
      <c r="J1158" s="98" t="s">
        <v>2969</v>
      </c>
      <c r="K1158" s="98" t="s">
        <v>545</v>
      </c>
      <c r="L1158" s="99" t="str">
        <f t="shared" si="18"/>
        <v>CAS</v>
      </c>
    </row>
    <row r="1159" spans="1:12" x14ac:dyDescent="0.25">
      <c r="A1159" s="101">
        <v>250900</v>
      </c>
      <c r="B1159" s="98" t="s">
        <v>2969</v>
      </c>
      <c r="C1159" s="98" t="s">
        <v>2994</v>
      </c>
      <c r="D1159" s="98" t="s">
        <v>2995</v>
      </c>
      <c r="E1159" s="98" t="s">
        <v>1065</v>
      </c>
      <c r="F1159" s="98" t="s">
        <v>1066</v>
      </c>
      <c r="G1159" s="98" t="s">
        <v>1887</v>
      </c>
      <c r="H1159" s="98" t="s">
        <v>17</v>
      </c>
      <c r="I1159" s="98" t="s">
        <v>2968</v>
      </c>
      <c r="J1159" s="98" t="s">
        <v>2969</v>
      </c>
      <c r="K1159" s="98" t="s">
        <v>545</v>
      </c>
      <c r="L1159" s="99" t="str">
        <f t="shared" si="18"/>
        <v>CAS</v>
      </c>
    </row>
    <row r="1160" spans="1:12" x14ac:dyDescent="0.25">
      <c r="A1160" s="101">
        <v>250900</v>
      </c>
      <c r="B1160" s="98" t="s">
        <v>2969</v>
      </c>
      <c r="C1160" s="98" t="s">
        <v>2996</v>
      </c>
      <c r="D1160" s="98" t="s">
        <v>2997</v>
      </c>
      <c r="E1160" s="98" t="s">
        <v>1065</v>
      </c>
      <c r="F1160" s="98" t="s">
        <v>1066</v>
      </c>
      <c r="G1160" s="98" t="s">
        <v>1887</v>
      </c>
      <c r="H1160" s="98" t="s">
        <v>17</v>
      </c>
      <c r="I1160" s="98" t="s">
        <v>2968</v>
      </c>
      <c r="J1160" s="98" t="s">
        <v>2969</v>
      </c>
      <c r="K1160" s="98" t="s">
        <v>545</v>
      </c>
      <c r="L1160" s="99" t="str">
        <f t="shared" si="18"/>
        <v>CAS</v>
      </c>
    </row>
    <row r="1161" spans="1:12" x14ac:dyDescent="0.25">
      <c r="A1161" s="101">
        <v>250900</v>
      </c>
      <c r="B1161" s="98" t="s">
        <v>2969</v>
      </c>
      <c r="C1161" s="98" t="s">
        <v>2998</v>
      </c>
      <c r="D1161" s="98" t="s">
        <v>2999</v>
      </c>
      <c r="E1161" s="98" t="s">
        <v>1065</v>
      </c>
      <c r="F1161" s="98" t="s">
        <v>1066</v>
      </c>
      <c r="G1161" s="98" t="s">
        <v>1887</v>
      </c>
      <c r="H1161" s="98" t="s">
        <v>17</v>
      </c>
      <c r="I1161" s="98" t="s">
        <v>2968</v>
      </c>
      <c r="J1161" s="98" t="s">
        <v>2969</v>
      </c>
      <c r="K1161" s="98" t="s">
        <v>545</v>
      </c>
      <c r="L1161" s="99" t="str">
        <f t="shared" si="18"/>
        <v>CAS</v>
      </c>
    </row>
    <row r="1162" spans="1:12" x14ac:dyDescent="0.25">
      <c r="A1162" s="101">
        <v>250900</v>
      </c>
      <c r="B1162" s="98" t="s">
        <v>2969</v>
      </c>
      <c r="C1162" s="98" t="s">
        <v>3000</v>
      </c>
      <c r="D1162" s="98" t="s">
        <v>3001</v>
      </c>
      <c r="E1162" s="98" t="s">
        <v>1065</v>
      </c>
      <c r="F1162" s="98" t="s">
        <v>1066</v>
      </c>
      <c r="G1162" s="98" t="s">
        <v>1887</v>
      </c>
      <c r="H1162" s="98" t="s">
        <v>17</v>
      </c>
      <c r="I1162" s="98" t="s">
        <v>2968</v>
      </c>
      <c r="J1162" s="98" t="s">
        <v>2969</v>
      </c>
      <c r="K1162" s="98" t="s">
        <v>545</v>
      </c>
      <c r="L1162" s="99" t="str">
        <f t="shared" si="18"/>
        <v>CAS</v>
      </c>
    </row>
    <row r="1163" spans="1:12" x14ac:dyDescent="0.25">
      <c r="A1163" s="101">
        <v>250900</v>
      </c>
      <c r="B1163" s="98" t="s">
        <v>2969</v>
      </c>
      <c r="C1163" s="98" t="s">
        <v>3002</v>
      </c>
      <c r="D1163" s="98" t="s">
        <v>3003</v>
      </c>
      <c r="E1163" s="98" t="s">
        <v>1065</v>
      </c>
      <c r="F1163" s="98" t="s">
        <v>1066</v>
      </c>
      <c r="G1163" s="98" t="s">
        <v>1887</v>
      </c>
      <c r="H1163" s="98" t="s">
        <v>17</v>
      </c>
      <c r="I1163" s="98" t="s">
        <v>2968</v>
      </c>
      <c r="J1163" s="98" t="s">
        <v>2969</v>
      </c>
      <c r="K1163" s="98" t="s">
        <v>604</v>
      </c>
      <c r="L1163" s="99" t="str">
        <f t="shared" si="18"/>
        <v>CAS</v>
      </c>
    </row>
    <row r="1164" spans="1:12" x14ac:dyDescent="0.25">
      <c r="A1164" s="101">
        <v>250900</v>
      </c>
      <c r="B1164" s="98" t="s">
        <v>2969</v>
      </c>
      <c r="C1164" s="98" t="s">
        <v>3004</v>
      </c>
      <c r="D1164" s="98" t="s">
        <v>3005</v>
      </c>
      <c r="E1164" s="98" t="s">
        <v>1065</v>
      </c>
      <c r="F1164" s="98" t="s">
        <v>1066</v>
      </c>
      <c r="G1164" s="98" t="s">
        <v>1887</v>
      </c>
      <c r="H1164" s="98" t="s">
        <v>17</v>
      </c>
      <c r="I1164" s="98" t="s">
        <v>2968</v>
      </c>
      <c r="J1164" s="98" t="s">
        <v>2969</v>
      </c>
      <c r="K1164" s="98" t="s">
        <v>545</v>
      </c>
      <c r="L1164" s="99" t="str">
        <f t="shared" si="18"/>
        <v>CAS</v>
      </c>
    </row>
    <row r="1165" spans="1:12" x14ac:dyDescent="0.25">
      <c r="A1165" s="101">
        <v>250910</v>
      </c>
      <c r="B1165" s="98" t="s">
        <v>3007</v>
      </c>
      <c r="C1165" s="98" t="s">
        <v>3008</v>
      </c>
      <c r="D1165" s="98" t="s">
        <v>3007</v>
      </c>
      <c r="E1165" s="98" t="s">
        <v>1065</v>
      </c>
      <c r="F1165" s="98" t="s">
        <v>1066</v>
      </c>
      <c r="G1165" s="98" t="s">
        <v>1887</v>
      </c>
      <c r="H1165" s="98" t="s">
        <v>17</v>
      </c>
      <c r="I1165" s="98" t="s">
        <v>3006</v>
      </c>
      <c r="J1165" s="98" t="s">
        <v>3007</v>
      </c>
      <c r="K1165" s="98" t="s">
        <v>557</v>
      </c>
      <c r="L1165" s="99" t="str">
        <f t="shared" si="18"/>
        <v>CAS</v>
      </c>
    </row>
    <row r="1166" spans="1:12" x14ac:dyDescent="0.25">
      <c r="A1166" s="101">
        <v>250910</v>
      </c>
      <c r="B1166" s="98" t="s">
        <v>3007</v>
      </c>
      <c r="C1166" s="98" t="s">
        <v>3009</v>
      </c>
      <c r="D1166" s="98" t="s">
        <v>3010</v>
      </c>
      <c r="E1166" s="98" t="s">
        <v>1065</v>
      </c>
      <c r="F1166" s="98" t="s">
        <v>1066</v>
      </c>
      <c r="G1166" s="98" t="s">
        <v>1887</v>
      </c>
      <c r="H1166" s="98" t="s">
        <v>17</v>
      </c>
      <c r="I1166" s="98" t="s">
        <v>3006</v>
      </c>
      <c r="J1166" s="98" t="s">
        <v>3007</v>
      </c>
      <c r="K1166" s="98" t="s">
        <v>545</v>
      </c>
      <c r="L1166" s="99" t="str">
        <f t="shared" si="18"/>
        <v>CAS</v>
      </c>
    </row>
    <row r="1167" spans="1:12" x14ac:dyDescent="0.25">
      <c r="A1167" s="101">
        <v>250910</v>
      </c>
      <c r="B1167" s="98" t="s">
        <v>3007</v>
      </c>
      <c r="C1167" s="98" t="s">
        <v>3011</v>
      </c>
      <c r="D1167" s="98" t="s">
        <v>3007</v>
      </c>
      <c r="E1167" s="98" t="s">
        <v>1065</v>
      </c>
      <c r="F1167" s="98" t="s">
        <v>1066</v>
      </c>
      <c r="G1167" s="98" t="s">
        <v>1887</v>
      </c>
      <c r="H1167" s="98" t="s">
        <v>17</v>
      </c>
      <c r="I1167" s="98" t="s">
        <v>3006</v>
      </c>
      <c r="J1167" s="98" t="s">
        <v>3007</v>
      </c>
      <c r="K1167" s="98" t="s">
        <v>884</v>
      </c>
      <c r="L1167" s="99" t="str">
        <f t="shared" si="18"/>
        <v>CAS</v>
      </c>
    </row>
    <row r="1168" spans="1:12" x14ac:dyDescent="0.25">
      <c r="A1168" s="101">
        <v>250950</v>
      </c>
      <c r="B1168" s="98" t="s">
        <v>3013</v>
      </c>
      <c r="C1168" s="98" t="s">
        <v>3014</v>
      </c>
      <c r="D1168" s="98" t="s">
        <v>3015</v>
      </c>
      <c r="E1168" s="98" t="s">
        <v>1065</v>
      </c>
      <c r="F1168" s="98" t="s">
        <v>1066</v>
      </c>
      <c r="G1168" s="98" t="s">
        <v>1887</v>
      </c>
      <c r="H1168" s="98" t="s">
        <v>17</v>
      </c>
      <c r="I1168" s="98" t="s">
        <v>3012</v>
      </c>
      <c r="J1168" s="98" t="s">
        <v>3013</v>
      </c>
      <c r="K1168" s="98" t="s">
        <v>545</v>
      </c>
      <c r="L1168" s="99" t="str">
        <f t="shared" si="18"/>
        <v>CAS</v>
      </c>
    </row>
    <row r="1169" spans="1:12" x14ac:dyDescent="0.25">
      <c r="A1169" s="101">
        <v>250950</v>
      </c>
      <c r="B1169" s="98" t="s">
        <v>3013</v>
      </c>
      <c r="C1169" s="98" t="s">
        <v>3016</v>
      </c>
      <c r="D1169" s="98" t="s">
        <v>3017</v>
      </c>
      <c r="E1169" s="98" t="s">
        <v>1065</v>
      </c>
      <c r="F1169" s="98" t="s">
        <v>1066</v>
      </c>
      <c r="G1169" s="98" t="s">
        <v>1887</v>
      </c>
      <c r="H1169" s="98" t="s">
        <v>17</v>
      </c>
      <c r="I1169" s="98" t="s">
        <v>3012</v>
      </c>
      <c r="J1169" s="98" t="s">
        <v>3013</v>
      </c>
      <c r="K1169" s="98" t="s">
        <v>545</v>
      </c>
      <c r="L1169" s="99" t="str">
        <f t="shared" si="18"/>
        <v>CAS</v>
      </c>
    </row>
    <row r="1170" spans="1:12" x14ac:dyDescent="0.25">
      <c r="A1170" s="101">
        <v>250950</v>
      </c>
      <c r="B1170" s="98" t="s">
        <v>3013</v>
      </c>
      <c r="C1170" s="98" t="s">
        <v>3018</v>
      </c>
      <c r="D1170" s="98" t="s">
        <v>3019</v>
      </c>
      <c r="E1170" s="98" t="s">
        <v>1065</v>
      </c>
      <c r="F1170" s="98" t="s">
        <v>1066</v>
      </c>
      <c r="G1170" s="98" t="s">
        <v>1887</v>
      </c>
      <c r="H1170" s="98" t="s">
        <v>17</v>
      </c>
      <c r="I1170" s="98" t="s">
        <v>3012</v>
      </c>
      <c r="J1170" s="98" t="s">
        <v>3013</v>
      </c>
      <c r="K1170" s="98" t="s">
        <v>884</v>
      </c>
      <c r="L1170" s="99" t="str">
        <f t="shared" si="18"/>
        <v>CAS</v>
      </c>
    </row>
    <row r="1171" spans="1:12" x14ac:dyDescent="0.25">
      <c r="A1171" s="101">
        <v>250950</v>
      </c>
      <c r="B1171" s="98" t="s">
        <v>3013</v>
      </c>
      <c r="C1171" s="98" t="s">
        <v>3020</v>
      </c>
      <c r="D1171" s="98" t="s">
        <v>3021</v>
      </c>
      <c r="E1171" s="98" t="s">
        <v>1065</v>
      </c>
      <c r="F1171" s="98" t="s">
        <v>1066</v>
      </c>
      <c r="G1171" s="98" t="s">
        <v>1887</v>
      </c>
      <c r="H1171" s="98" t="s">
        <v>17</v>
      </c>
      <c r="I1171" s="98" t="s">
        <v>3012</v>
      </c>
      <c r="J1171" s="98" t="s">
        <v>3013</v>
      </c>
      <c r="K1171" s="98" t="s">
        <v>884</v>
      </c>
      <c r="L1171" s="99" t="str">
        <f t="shared" si="18"/>
        <v>CAS</v>
      </c>
    </row>
    <row r="1172" spans="1:12" x14ac:dyDescent="0.25">
      <c r="A1172" s="101">
        <v>250960</v>
      </c>
      <c r="B1172" s="98" t="s">
        <v>3023</v>
      </c>
      <c r="C1172" s="98" t="s">
        <v>3024</v>
      </c>
      <c r="D1172" s="98" t="s">
        <v>3025</v>
      </c>
      <c r="E1172" s="98" t="s">
        <v>1065</v>
      </c>
      <c r="F1172" s="98" t="s">
        <v>1066</v>
      </c>
      <c r="G1172" s="98" t="s">
        <v>1887</v>
      </c>
      <c r="H1172" s="98" t="s">
        <v>17</v>
      </c>
      <c r="I1172" s="98" t="s">
        <v>3022</v>
      </c>
      <c r="J1172" s="98" t="s">
        <v>3023</v>
      </c>
      <c r="K1172" s="98" t="s">
        <v>545</v>
      </c>
      <c r="L1172" s="99" t="str">
        <f t="shared" si="18"/>
        <v>CAS</v>
      </c>
    </row>
    <row r="1173" spans="1:12" x14ac:dyDescent="0.25">
      <c r="A1173" s="101">
        <v>250960</v>
      </c>
      <c r="B1173" s="98" t="s">
        <v>3023</v>
      </c>
      <c r="C1173" s="98" t="s">
        <v>3026</v>
      </c>
      <c r="D1173" s="98" t="s">
        <v>3027</v>
      </c>
      <c r="E1173" s="98" t="s">
        <v>1065</v>
      </c>
      <c r="F1173" s="98" t="s">
        <v>1066</v>
      </c>
      <c r="G1173" s="98" t="s">
        <v>1887</v>
      </c>
      <c r="H1173" s="98" t="s">
        <v>17</v>
      </c>
      <c r="I1173" s="98" t="s">
        <v>3022</v>
      </c>
      <c r="J1173" s="98" t="s">
        <v>3023</v>
      </c>
      <c r="K1173" s="98" t="s">
        <v>545</v>
      </c>
      <c r="L1173" s="99" t="str">
        <f t="shared" si="18"/>
        <v>CAS</v>
      </c>
    </row>
    <row r="1174" spans="1:12" x14ac:dyDescent="0.25">
      <c r="A1174" s="101">
        <v>250960</v>
      </c>
      <c r="B1174" s="98" t="s">
        <v>3023</v>
      </c>
      <c r="C1174" s="98" t="s">
        <v>3028</v>
      </c>
      <c r="D1174" s="98" t="s">
        <v>3029</v>
      </c>
      <c r="E1174" s="98" t="s">
        <v>1065</v>
      </c>
      <c r="F1174" s="98" t="s">
        <v>1066</v>
      </c>
      <c r="G1174" s="98" t="s">
        <v>1887</v>
      </c>
      <c r="H1174" s="98" t="s">
        <v>17</v>
      </c>
      <c r="I1174" s="98" t="s">
        <v>3022</v>
      </c>
      <c r="J1174" s="98" t="s">
        <v>3023</v>
      </c>
      <c r="K1174" s="98" t="s">
        <v>545</v>
      </c>
      <c r="L1174" s="99" t="str">
        <f t="shared" si="18"/>
        <v>CAS</v>
      </c>
    </row>
    <row r="1175" spans="1:12" x14ac:dyDescent="0.25">
      <c r="A1175" s="101">
        <v>250960</v>
      </c>
      <c r="B1175" s="98" t="s">
        <v>3023</v>
      </c>
      <c r="C1175" s="98" t="s">
        <v>3030</v>
      </c>
      <c r="D1175" s="98" t="s">
        <v>3031</v>
      </c>
      <c r="E1175" s="98" t="s">
        <v>1065</v>
      </c>
      <c r="F1175" s="98" t="s">
        <v>1066</v>
      </c>
      <c r="G1175" s="98" t="s">
        <v>1887</v>
      </c>
      <c r="H1175" s="98" t="s">
        <v>17</v>
      </c>
      <c r="I1175" s="98" t="s">
        <v>3022</v>
      </c>
      <c r="J1175" s="98" t="s">
        <v>3023</v>
      </c>
      <c r="K1175" s="98" t="s">
        <v>545</v>
      </c>
      <c r="L1175" s="99" t="str">
        <f t="shared" si="18"/>
        <v>CAS</v>
      </c>
    </row>
    <row r="1176" spans="1:12" x14ac:dyDescent="0.25">
      <c r="A1176" s="101">
        <v>250960</v>
      </c>
      <c r="B1176" s="98" t="s">
        <v>3023</v>
      </c>
      <c r="C1176" s="98" t="s">
        <v>3032</v>
      </c>
      <c r="D1176" s="98" t="s">
        <v>3033</v>
      </c>
      <c r="E1176" s="98" t="s">
        <v>1065</v>
      </c>
      <c r="F1176" s="98" t="s">
        <v>1066</v>
      </c>
      <c r="G1176" s="98" t="s">
        <v>1887</v>
      </c>
      <c r="H1176" s="98" t="s">
        <v>17</v>
      </c>
      <c r="I1176" s="98" t="s">
        <v>3022</v>
      </c>
      <c r="J1176" s="98" t="s">
        <v>3023</v>
      </c>
      <c r="K1176" s="98" t="s">
        <v>545</v>
      </c>
      <c r="L1176" s="99" t="str">
        <f t="shared" si="18"/>
        <v>CAS</v>
      </c>
    </row>
    <row r="1177" spans="1:12" x14ac:dyDescent="0.25">
      <c r="A1177" s="101">
        <v>250960</v>
      </c>
      <c r="B1177" s="98" t="s">
        <v>3023</v>
      </c>
      <c r="C1177" s="98" t="s">
        <v>3034</v>
      </c>
      <c r="D1177" s="98" t="s">
        <v>3035</v>
      </c>
      <c r="E1177" s="98" t="s">
        <v>1065</v>
      </c>
      <c r="F1177" s="98" t="s">
        <v>1066</v>
      </c>
      <c r="G1177" s="98" t="s">
        <v>1887</v>
      </c>
      <c r="H1177" s="98" t="s">
        <v>17</v>
      </c>
      <c r="I1177" s="98" t="s">
        <v>3022</v>
      </c>
      <c r="J1177" s="98" t="s">
        <v>3023</v>
      </c>
      <c r="K1177" s="98" t="s">
        <v>545</v>
      </c>
      <c r="L1177" s="99" t="str">
        <f t="shared" si="18"/>
        <v>CAS</v>
      </c>
    </row>
    <row r="1178" spans="1:12" x14ac:dyDescent="0.25">
      <c r="A1178" s="101">
        <v>250960</v>
      </c>
      <c r="B1178" s="98" t="s">
        <v>3023</v>
      </c>
      <c r="C1178" s="98" t="s">
        <v>3036</v>
      </c>
      <c r="D1178" s="98" t="s">
        <v>3037</v>
      </c>
      <c r="E1178" s="98" t="s">
        <v>1065</v>
      </c>
      <c r="F1178" s="98" t="s">
        <v>1066</v>
      </c>
      <c r="G1178" s="98" t="s">
        <v>1887</v>
      </c>
      <c r="H1178" s="98" t="s">
        <v>17</v>
      </c>
      <c r="I1178" s="98" t="s">
        <v>3022</v>
      </c>
      <c r="J1178" s="98" t="s">
        <v>3023</v>
      </c>
      <c r="K1178" s="98" t="s">
        <v>604</v>
      </c>
      <c r="L1178" s="99" t="str">
        <f t="shared" si="18"/>
        <v>CAS</v>
      </c>
    </row>
    <row r="1179" spans="1:12" x14ac:dyDescent="0.25">
      <c r="A1179" s="101">
        <v>250960</v>
      </c>
      <c r="B1179" s="98" t="s">
        <v>3023</v>
      </c>
      <c r="C1179" s="98" t="s">
        <v>3038</v>
      </c>
      <c r="D1179" s="98" t="s">
        <v>3039</v>
      </c>
      <c r="E1179" s="98" t="s">
        <v>1065</v>
      </c>
      <c r="F1179" s="98" t="s">
        <v>1066</v>
      </c>
      <c r="G1179" s="98" t="s">
        <v>1887</v>
      </c>
      <c r="H1179" s="98" t="s">
        <v>17</v>
      </c>
      <c r="I1179" s="98" t="s">
        <v>3022</v>
      </c>
      <c r="J1179" s="98" t="s">
        <v>3023</v>
      </c>
      <c r="K1179" s="98" t="s">
        <v>604</v>
      </c>
      <c r="L1179" s="99" t="str">
        <f t="shared" si="18"/>
        <v>CAS</v>
      </c>
    </row>
    <row r="1180" spans="1:12" x14ac:dyDescent="0.25">
      <c r="A1180" s="101">
        <v>250960</v>
      </c>
      <c r="B1180" s="98" t="s">
        <v>3023</v>
      </c>
      <c r="C1180" s="98" t="s">
        <v>3040</v>
      </c>
      <c r="D1180" s="98" t="s">
        <v>3041</v>
      </c>
      <c r="E1180" s="98" t="s">
        <v>1065</v>
      </c>
      <c r="F1180" s="98" t="s">
        <v>1066</v>
      </c>
      <c r="G1180" s="98" t="s">
        <v>1887</v>
      </c>
      <c r="H1180" s="98" t="s">
        <v>17</v>
      </c>
      <c r="I1180" s="98" t="s">
        <v>3022</v>
      </c>
      <c r="J1180" s="98" t="s">
        <v>3023</v>
      </c>
      <c r="K1180" s="98" t="s">
        <v>545</v>
      </c>
      <c r="L1180" s="99" t="str">
        <f t="shared" si="18"/>
        <v>CAS</v>
      </c>
    </row>
    <row r="1181" spans="1:12" x14ac:dyDescent="0.25">
      <c r="A1181" s="101">
        <v>251000</v>
      </c>
      <c r="B1181" s="98" t="s">
        <v>3043</v>
      </c>
      <c r="C1181" s="98" t="s">
        <v>3045</v>
      </c>
      <c r="D1181" s="98" t="s">
        <v>3046</v>
      </c>
      <c r="E1181" s="98" t="s">
        <v>1065</v>
      </c>
      <c r="F1181" s="98" t="s">
        <v>1066</v>
      </c>
      <c r="G1181" s="98" t="s">
        <v>3042</v>
      </c>
      <c r="H1181" s="98" t="s">
        <v>3043</v>
      </c>
      <c r="I1181" s="98" t="s">
        <v>3044</v>
      </c>
      <c r="J1181" s="98" t="s">
        <v>3043</v>
      </c>
      <c r="K1181" s="98" t="s">
        <v>1079</v>
      </c>
      <c r="L1181" s="99" t="e">
        <f t="shared" si="18"/>
        <v>#N/A</v>
      </c>
    </row>
    <row r="1182" spans="1:12" x14ac:dyDescent="0.25">
      <c r="A1182" s="101">
        <v>251000</v>
      </c>
      <c r="B1182" s="98" t="s">
        <v>3043</v>
      </c>
      <c r="C1182" s="98" t="s">
        <v>3047</v>
      </c>
      <c r="D1182" s="98" t="s">
        <v>3048</v>
      </c>
      <c r="E1182" s="98" t="s">
        <v>1065</v>
      </c>
      <c r="F1182" s="98" t="s">
        <v>1066</v>
      </c>
      <c r="G1182" s="98" t="s">
        <v>3042</v>
      </c>
      <c r="H1182" s="98" t="s">
        <v>3043</v>
      </c>
      <c r="I1182" s="98" t="s">
        <v>3044</v>
      </c>
      <c r="J1182" s="98" t="s">
        <v>3043</v>
      </c>
      <c r="K1182" s="98" t="s">
        <v>557</v>
      </c>
      <c r="L1182" s="99" t="e">
        <f t="shared" si="18"/>
        <v>#N/A</v>
      </c>
    </row>
    <row r="1183" spans="1:12" x14ac:dyDescent="0.25">
      <c r="A1183" s="101">
        <v>251000</v>
      </c>
      <c r="B1183" s="98" t="s">
        <v>3043</v>
      </c>
      <c r="C1183" s="98" t="s">
        <v>3049</v>
      </c>
      <c r="D1183" s="98" t="s">
        <v>3050</v>
      </c>
      <c r="E1183" s="98" t="s">
        <v>1065</v>
      </c>
      <c r="F1183" s="98" t="s">
        <v>1066</v>
      </c>
      <c r="G1183" s="98" t="s">
        <v>3042</v>
      </c>
      <c r="H1183" s="98" t="s">
        <v>3043</v>
      </c>
      <c r="I1183" s="98" t="s">
        <v>3044</v>
      </c>
      <c r="J1183" s="98" t="s">
        <v>3043</v>
      </c>
      <c r="K1183" s="98" t="s">
        <v>545</v>
      </c>
      <c r="L1183" s="99" t="e">
        <f t="shared" si="18"/>
        <v>#N/A</v>
      </c>
    </row>
    <row r="1184" spans="1:12" x14ac:dyDescent="0.25">
      <c r="A1184" s="101">
        <v>251000</v>
      </c>
      <c r="B1184" s="98" t="s">
        <v>3043</v>
      </c>
      <c r="C1184" s="98" t="s">
        <v>3051</v>
      </c>
      <c r="D1184" s="98" t="s">
        <v>3052</v>
      </c>
      <c r="E1184" s="98" t="s">
        <v>1065</v>
      </c>
      <c r="F1184" s="98" t="s">
        <v>1066</v>
      </c>
      <c r="G1184" s="98" t="s">
        <v>3042</v>
      </c>
      <c r="H1184" s="98" t="s">
        <v>3043</v>
      </c>
      <c r="I1184" s="98" t="s">
        <v>3044</v>
      </c>
      <c r="J1184" s="98" t="s">
        <v>3043</v>
      </c>
      <c r="K1184" s="98" t="s">
        <v>545</v>
      </c>
      <c r="L1184" s="99" t="e">
        <f t="shared" si="18"/>
        <v>#N/A</v>
      </c>
    </row>
    <row r="1185" spans="1:12" x14ac:dyDescent="0.25">
      <c r="A1185" s="101">
        <v>251000</v>
      </c>
      <c r="B1185" s="98" t="s">
        <v>3043</v>
      </c>
      <c r="C1185" s="98" t="s">
        <v>3053</v>
      </c>
      <c r="D1185" s="98" t="s">
        <v>3054</v>
      </c>
      <c r="E1185" s="98" t="s">
        <v>1065</v>
      </c>
      <c r="F1185" s="98" t="s">
        <v>1066</v>
      </c>
      <c r="G1185" s="98" t="s">
        <v>3042</v>
      </c>
      <c r="H1185" s="98" t="s">
        <v>3043</v>
      </c>
      <c r="I1185" s="98" t="s">
        <v>3044</v>
      </c>
      <c r="J1185" s="98" t="s">
        <v>3043</v>
      </c>
      <c r="K1185" s="98" t="s">
        <v>1162</v>
      </c>
      <c r="L1185" s="99" t="e">
        <f t="shared" si="18"/>
        <v>#N/A</v>
      </c>
    </row>
    <row r="1186" spans="1:12" x14ac:dyDescent="0.25">
      <c r="A1186" s="101">
        <v>251000</v>
      </c>
      <c r="B1186" s="98" t="s">
        <v>3043</v>
      </c>
      <c r="C1186" s="98" t="s">
        <v>3055</v>
      </c>
      <c r="D1186" s="98" t="s">
        <v>3056</v>
      </c>
      <c r="E1186" s="98" t="s">
        <v>1065</v>
      </c>
      <c r="F1186" s="98" t="s">
        <v>1066</v>
      </c>
      <c r="G1186" s="98" t="s">
        <v>3042</v>
      </c>
      <c r="H1186" s="98" t="s">
        <v>3043</v>
      </c>
      <c r="I1186" s="98" t="s">
        <v>3044</v>
      </c>
      <c r="J1186" s="98" t="s">
        <v>3043</v>
      </c>
      <c r="K1186" s="98" t="s">
        <v>1156</v>
      </c>
      <c r="L1186" s="99" t="e">
        <f t="shared" si="18"/>
        <v>#N/A</v>
      </c>
    </row>
    <row r="1187" spans="1:12" x14ac:dyDescent="0.25">
      <c r="A1187" s="101">
        <v>255000</v>
      </c>
      <c r="B1187" s="98" t="s">
        <v>19</v>
      </c>
      <c r="C1187" s="98" t="s">
        <v>3059</v>
      </c>
      <c r="D1187" s="98" t="s">
        <v>3060</v>
      </c>
      <c r="E1187" s="98" t="s">
        <v>1065</v>
      </c>
      <c r="F1187" s="98" t="s">
        <v>1066</v>
      </c>
      <c r="G1187" s="98" t="s">
        <v>3057</v>
      </c>
      <c r="H1187" s="98" t="s">
        <v>19</v>
      </c>
      <c r="I1187" s="98" t="s">
        <v>3058</v>
      </c>
      <c r="J1187" s="98" t="s">
        <v>19</v>
      </c>
      <c r="K1187" s="98" t="s">
        <v>557</v>
      </c>
      <c r="L1187" s="99" t="str">
        <f t="shared" si="18"/>
        <v>COB</v>
      </c>
    </row>
    <row r="1188" spans="1:12" x14ac:dyDescent="0.25">
      <c r="A1188" s="101">
        <v>255000</v>
      </c>
      <c r="B1188" s="98" t="s">
        <v>19</v>
      </c>
      <c r="C1188" s="98" t="s">
        <v>3061</v>
      </c>
      <c r="D1188" s="98" t="s">
        <v>3062</v>
      </c>
      <c r="E1188" s="98" t="s">
        <v>1065</v>
      </c>
      <c r="F1188" s="98" t="s">
        <v>1066</v>
      </c>
      <c r="G1188" s="98" t="s">
        <v>3057</v>
      </c>
      <c r="H1188" s="98" t="s">
        <v>19</v>
      </c>
      <c r="I1188" s="98" t="s">
        <v>3058</v>
      </c>
      <c r="J1188" s="98" t="s">
        <v>19</v>
      </c>
      <c r="K1188" s="98" t="s">
        <v>557</v>
      </c>
      <c r="L1188" s="99" t="str">
        <f t="shared" si="18"/>
        <v>COB</v>
      </c>
    </row>
    <row r="1189" spans="1:12" x14ac:dyDescent="0.25">
      <c r="A1189" s="101">
        <v>255000</v>
      </c>
      <c r="B1189" s="98" t="s">
        <v>19</v>
      </c>
      <c r="C1189" s="98" t="s">
        <v>3063</v>
      </c>
      <c r="D1189" s="98" t="s">
        <v>3064</v>
      </c>
      <c r="E1189" s="98" t="s">
        <v>1065</v>
      </c>
      <c r="F1189" s="98" t="s">
        <v>1066</v>
      </c>
      <c r="G1189" s="98" t="s">
        <v>3057</v>
      </c>
      <c r="H1189" s="98" t="s">
        <v>19</v>
      </c>
      <c r="I1189" s="98" t="s">
        <v>3058</v>
      </c>
      <c r="J1189" s="98" t="s">
        <v>19</v>
      </c>
      <c r="K1189" s="98" t="s">
        <v>557</v>
      </c>
      <c r="L1189" s="99" t="str">
        <f t="shared" si="18"/>
        <v>COB</v>
      </c>
    </row>
    <row r="1190" spans="1:12" x14ac:dyDescent="0.25">
      <c r="A1190" s="101">
        <v>255000</v>
      </c>
      <c r="B1190" s="98" t="s">
        <v>19</v>
      </c>
      <c r="C1190" s="98" t="s">
        <v>3065</v>
      </c>
      <c r="D1190" s="98" t="s">
        <v>3066</v>
      </c>
      <c r="E1190" s="98" t="s">
        <v>1065</v>
      </c>
      <c r="F1190" s="98" t="s">
        <v>1066</v>
      </c>
      <c r="G1190" s="98" t="s">
        <v>3057</v>
      </c>
      <c r="H1190" s="98" t="s">
        <v>19</v>
      </c>
      <c r="I1190" s="98" t="s">
        <v>3058</v>
      </c>
      <c r="J1190" s="98" t="s">
        <v>19</v>
      </c>
      <c r="K1190" s="98" t="s">
        <v>1079</v>
      </c>
      <c r="L1190" s="99" t="str">
        <f t="shared" si="18"/>
        <v>COB</v>
      </c>
    </row>
    <row r="1191" spans="1:12" x14ac:dyDescent="0.25">
      <c r="A1191" s="101">
        <v>255000</v>
      </c>
      <c r="B1191" s="98" t="s">
        <v>19</v>
      </c>
      <c r="C1191" s="98" t="s">
        <v>3067</v>
      </c>
      <c r="D1191" s="98" t="s">
        <v>3068</v>
      </c>
      <c r="E1191" s="98" t="s">
        <v>1065</v>
      </c>
      <c r="F1191" s="98" t="s">
        <v>1066</v>
      </c>
      <c r="G1191" s="98" t="s">
        <v>3057</v>
      </c>
      <c r="H1191" s="98" t="s">
        <v>19</v>
      </c>
      <c r="I1191" s="98" t="s">
        <v>3058</v>
      </c>
      <c r="J1191" s="98" t="s">
        <v>19</v>
      </c>
      <c r="K1191" s="98" t="s">
        <v>1903</v>
      </c>
      <c r="L1191" s="99" t="str">
        <f t="shared" si="18"/>
        <v>COB</v>
      </c>
    </row>
    <row r="1192" spans="1:12" x14ac:dyDescent="0.25">
      <c r="A1192" s="101">
        <v>255000</v>
      </c>
      <c r="B1192" s="98" t="s">
        <v>19</v>
      </c>
      <c r="C1192" s="98" t="s">
        <v>3069</v>
      </c>
      <c r="D1192" s="98" t="s">
        <v>3070</v>
      </c>
      <c r="E1192" s="98" t="s">
        <v>1065</v>
      </c>
      <c r="F1192" s="98" t="s">
        <v>1066</v>
      </c>
      <c r="G1192" s="98" t="s">
        <v>3057</v>
      </c>
      <c r="H1192" s="98" t="s">
        <v>19</v>
      </c>
      <c r="I1192" s="98" t="s">
        <v>3058</v>
      </c>
      <c r="J1192" s="98" t="s">
        <v>19</v>
      </c>
      <c r="K1192" s="98" t="s">
        <v>557</v>
      </c>
      <c r="L1192" s="99" t="str">
        <f t="shared" si="18"/>
        <v>COB</v>
      </c>
    </row>
    <row r="1193" spans="1:12" x14ac:dyDescent="0.25">
      <c r="A1193" s="101">
        <v>255000</v>
      </c>
      <c r="B1193" s="98" t="s">
        <v>19</v>
      </c>
      <c r="C1193" s="98" t="s">
        <v>3071</v>
      </c>
      <c r="D1193" s="98" t="s">
        <v>3072</v>
      </c>
      <c r="E1193" s="98" t="s">
        <v>1065</v>
      </c>
      <c r="F1193" s="98" t="s">
        <v>1066</v>
      </c>
      <c r="G1193" s="98" t="s">
        <v>3057</v>
      </c>
      <c r="H1193" s="98" t="s">
        <v>19</v>
      </c>
      <c r="I1193" s="98" t="s">
        <v>3058</v>
      </c>
      <c r="J1193" s="98" t="s">
        <v>19</v>
      </c>
      <c r="K1193" s="98" t="s">
        <v>545</v>
      </c>
      <c r="L1193" s="99" t="str">
        <f t="shared" si="18"/>
        <v>COB</v>
      </c>
    </row>
    <row r="1194" spans="1:12" x14ac:dyDescent="0.25">
      <c r="A1194" s="101">
        <v>255000</v>
      </c>
      <c r="B1194" s="98" t="s">
        <v>19</v>
      </c>
      <c r="C1194" s="98" t="s">
        <v>3073</v>
      </c>
      <c r="D1194" s="98" t="s">
        <v>3074</v>
      </c>
      <c r="E1194" s="98" t="s">
        <v>1065</v>
      </c>
      <c r="F1194" s="98" t="s">
        <v>1066</v>
      </c>
      <c r="G1194" s="98" t="s">
        <v>3057</v>
      </c>
      <c r="H1194" s="98" t="s">
        <v>19</v>
      </c>
      <c r="I1194" s="98" t="s">
        <v>3058</v>
      </c>
      <c r="J1194" s="98" t="s">
        <v>19</v>
      </c>
      <c r="K1194" s="98" t="s">
        <v>545</v>
      </c>
      <c r="L1194" s="99" t="str">
        <f t="shared" si="18"/>
        <v>COB</v>
      </c>
    </row>
    <row r="1195" spans="1:12" x14ac:dyDescent="0.25">
      <c r="A1195" s="101">
        <v>255000</v>
      </c>
      <c r="B1195" s="98" t="s">
        <v>19</v>
      </c>
      <c r="C1195" s="98" t="s">
        <v>3075</v>
      </c>
      <c r="D1195" s="98" t="s">
        <v>3076</v>
      </c>
      <c r="E1195" s="98" t="s">
        <v>1065</v>
      </c>
      <c r="F1195" s="98" t="s">
        <v>1066</v>
      </c>
      <c r="G1195" s="98" t="s">
        <v>3057</v>
      </c>
      <c r="H1195" s="98" t="s">
        <v>19</v>
      </c>
      <c r="I1195" s="98" t="s">
        <v>3058</v>
      </c>
      <c r="J1195" s="98" t="s">
        <v>19</v>
      </c>
      <c r="K1195" s="98" t="s">
        <v>545</v>
      </c>
      <c r="L1195" s="99" t="str">
        <f t="shared" si="18"/>
        <v>COB</v>
      </c>
    </row>
    <row r="1196" spans="1:12" x14ac:dyDescent="0.25">
      <c r="A1196" s="101">
        <v>255000</v>
      </c>
      <c r="B1196" s="98" t="s">
        <v>19</v>
      </c>
      <c r="C1196" s="98" t="s">
        <v>3077</v>
      </c>
      <c r="D1196" s="98" t="s">
        <v>3078</v>
      </c>
      <c r="E1196" s="98" t="s">
        <v>1065</v>
      </c>
      <c r="F1196" s="98" t="s">
        <v>1066</v>
      </c>
      <c r="G1196" s="98" t="s">
        <v>3057</v>
      </c>
      <c r="H1196" s="98" t="s">
        <v>19</v>
      </c>
      <c r="I1196" s="98" t="s">
        <v>3058</v>
      </c>
      <c r="J1196" s="98" t="s">
        <v>19</v>
      </c>
      <c r="K1196" s="98" t="s">
        <v>545</v>
      </c>
      <c r="L1196" s="99" t="str">
        <f t="shared" si="18"/>
        <v>COB</v>
      </c>
    </row>
    <row r="1197" spans="1:12" x14ac:dyDescent="0.25">
      <c r="A1197" s="101">
        <v>255000</v>
      </c>
      <c r="B1197" s="98" t="s">
        <v>19</v>
      </c>
      <c r="C1197" s="98" t="s">
        <v>3079</v>
      </c>
      <c r="D1197" s="98" t="s">
        <v>3080</v>
      </c>
      <c r="E1197" s="98" t="s">
        <v>1065</v>
      </c>
      <c r="F1197" s="98" t="s">
        <v>1066</v>
      </c>
      <c r="G1197" s="98" t="s">
        <v>3057</v>
      </c>
      <c r="H1197" s="98" t="s">
        <v>19</v>
      </c>
      <c r="I1197" s="98" t="s">
        <v>3058</v>
      </c>
      <c r="J1197" s="98" t="s">
        <v>19</v>
      </c>
      <c r="K1197" s="98" t="s">
        <v>545</v>
      </c>
      <c r="L1197" s="99" t="str">
        <f t="shared" si="18"/>
        <v>COB</v>
      </c>
    </row>
    <row r="1198" spans="1:12" x14ac:dyDescent="0.25">
      <c r="A1198" s="101">
        <v>255000</v>
      </c>
      <c r="B1198" s="98" t="s">
        <v>19</v>
      </c>
      <c r="C1198" s="98" t="s">
        <v>3081</v>
      </c>
      <c r="D1198" s="98" t="s">
        <v>3082</v>
      </c>
      <c r="E1198" s="98" t="s">
        <v>1065</v>
      </c>
      <c r="F1198" s="98" t="s">
        <v>1066</v>
      </c>
      <c r="G1198" s="98" t="s">
        <v>3057</v>
      </c>
      <c r="H1198" s="98" t="s">
        <v>19</v>
      </c>
      <c r="I1198" s="98" t="s">
        <v>3058</v>
      </c>
      <c r="J1198" s="98" t="s">
        <v>19</v>
      </c>
      <c r="K1198" s="98" t="s">
        <v>545</v>
      </c>
      <c r="L1198" s="99" t="str">
        <f t="shared" si="18"/>
        <v>COB</v>
      </c>
    </row>
    <row r="1199" spans="1:12" x14ac:dyDescent="0.25">
      <c r="A1199" s="101">
        <v>255000</v>
      </c>
      <c r="B1199" s="98" t="s">
        <v>19</v>
      </c>
      <c r="C1199" s="98" t="s">
        <v>3083</v>
      </c>
      <c r="D1199" s="98" t="s">
        <v>3084</v>
      </c>
      <c r="E1199" s="98" t="s">
        <v>1065</v>
      </c>
      <c r="F1199" s="98" t="s">
        <v>1066</v>
      </c>
      <c r="G1199" s="98" t="s">
        <v>3057</v>
      </c>
      <c r="H1199" s="98" t="s">
        <v>19</v>
      </c>
      <c r="I1199" s="98" t="s">
        <v>3058</v>
      </c>
      <c r="J1199" s="98" t="s">
        <v>19</v>
      </c>
      <c r="K1199" s="98" t="s">
        <v>545</v>
      </c>
      <c r="L1199" s="99" t="str">
        <f t="shared" si="18"/>
        <v>COB</v>
      </c>
    </row>
    <row r="1200" spans="1:12" x14ac:dyDescent="0.25">
      <c r="A1200" s="101">
        <v>255000</v>
      </c>
      <c r="B1200" s="98" t="s">
        <v>19</v>
      </c>
      <c r="C1200" s="98" t="s">
        <v>3085</v>
      </c>
      <c r="D1200" s="98" t="s">
        <v>3086</v>
      </c>
      <c r="E1200" s="98" t="s">
        <v>1065</v>
      </c>
      <c r="F1200" s="98" t="s">
        <v>1066</v>
      </c>
      <c r="G1200" s="98" t="s">
        <v>3057</v>
      </c>
      <c r="H1200" s="98" t="s">
        <v>19</v>
      </c>
      <c r="I1200" s="98" t="s">
        <v>3058</v>
      </c>
      <c r="J1200" s="98" t="s">
        <v>19</v>
      </c>
      <c r="K1200" s="98" t="s">
        <v>545</v>
      </c>
      <c r="L1200" s="99" t="str">
        <f t="shared" si="18"/>
        <v>COB</v>
      </c>
    </row>
    <row r="1201" spans="1:12" x14ac:dyDescent="0.25">
      <c r="A1201" s="101">
        <v>255000</v>
      </c>
      <c r="B1201" s="98" t="s">
        <v>19</v>
      </c>
      <c r="C1201" s="98" t="s">
        <v>3087</v>
      </c>
      <c r="D1201" s="98" t="s">
        <v>3088</v>
      </c>
      <c r="E1201" s="98" t="s">
        <v>1065</v>
      </c>
      <c r="F1201" s="98" t="s">
        <v>1066</v>
      </c>
      <c r="G1201" s="98" t="s">
        <v>3057</v>
      </c>
      <c r="H1201" s="98" t="s">
        <v>19</v>
      </c>
      <c r="I1201" s="98" t="s">
        <v>3058</v>
      </c>
      <c r="J1201" s="98" t="s">
        <v>19</v>
      </c>
      <c r="K1201" s="98" t="s">
        <v>545</v>
      </c>
      <c r="L1201" s="99" t="str">
        <f t="shared" si="18"/>
        <v>COB</v>
      </c>
    </row>
    <row r="1202" spans="1:12" x14ac:dyDescent="0.25">
      <c r="A1202" s="101">
        <v>255000</v>
      </c>
      <c r="B1202" s="98" t="s">
        <v>19</v>
      </c>
      <c r="C1202" s="98" t="s">
        <v>3089</v>
      </c>
      <c r="D1202" s="98" t="s">
        <v>3090</v>
      </c>
      <c r="E1202" s="98" t="s">
        <v>1065</v>
      </c>
      <c r="F1202" s="98" t="s">
        <v>1066</v>
      </c>
      <c r="G1202" s="98" t="s">
        <v>3057</v>
      </c>
      <c r="H1202" s="98" t="s">
        <v>19</v>
      </c>
      <c r="I1202" s="98" t="s">
        <v>3058</v>
      </c>
      <c r="J1202" s="98" t="s">
        <v>19</v>
      </c>
      <c r="K1202" s="98" t="s">
        <v>545</v>
      </c>
      <c r="L1202" s="99" t="str">
        <f t="shared" si="18"/>
        <v>COB</v>
      </c>
    </row>
    <row r="1203" spans="1:12" x14ac:dyDescent="0.25">
      <c r="A1203" s="101">
        <v>255000</v>
      </c>
      <c r="B1203" s="98" t="s">
        <v>19</v>
      </c>
      <c r="C1203" s="98" t="s">
        <v>3091</v>
      </c>
      <c r="D1203" s="98" t="s">
        <v>3092</v>
      </c>
      <c r="E1203" s="98" t="s">
        <v>1065</v>
      </c>
      <c r="F1203" s="98" t="s">
        <v>1066</v>
      </c>
      <c r="G1203" s="98" t="s">
        <v>3057</v>
      </c>
      <c r="H1203" s="98" t="s">
        <v>19</v>
      </c>
      <c r="I1203" s="98" t="s">
        <v>3058</v>
      </c>
      <c r="J1203" s="98" t="s">
        <v>19</v>
      </c>
      <c r="K1203" s="98" t="s">
        <v>545</v>
      </c>
      <c r="L1203" s="99" t="str">
        <f t="shared" si="18"/>
        <v>COB</v>
      </c>
    </row>
    <row r="1204" spans="1:12" x14ac:dyDescent="0.25">
      <c r="A1204" s="101">
        <v>255000</v>
      </c>
      <c r="B1204" s="98" t="s">
        <v>19</v>
      </c>
      <c r="C1204" s="98" t="s">
        <v>3093</v>
      </c>
      <c r="D1204" s="98" t="s">
        <v>3094</v>
      </c>
      <c r="E1204" s="98" t="s">
        <v>1065</v>
      </c>
      <c r="F1204" s="98" t="s">
        <v>1066</v>
      </c>
      <c r="G1204" s="98" t="s">
        <v>3057</v>
      </c>
      <c r="H1204" s="98" t="s">
        <v>19</v>
      </c>
      <c r="I1204" s="98" t="s">
        <v>3058</v>
      </c>
      <c r="J1204" s="98" t="s">
        <v>19</v>
      </c>
      <c r="K1204" s="98" t="s">
        <v>545</v>
      </c>
      <c r="L1204" s="99" t="str">
        <f t="shared" si="18"/>
        <v>COB</v>
      </c>
    </row>
    <row r="1205" spans="1:12" x14ac:dyDescent="0.25">
      <c r="A1205" s="101">
        <v>255000</v>
      </c>
      <c r="B1205" s="98" t="s">
        <v>19</v>
      </c>
      <c r="C1205" s="98" t="s">
        <v>3095</v>
      </c>
      <c r="D1205" s="98" t="s">
        <v>3096</v>
      </c>
      <c r="E1205" s="98" t="s">
        <v>1065</v>
      </c>
      <c r="F1205" s="98" t="s">
        <v>1066</v>
      </c>
      <c r="G1205" s="98" t="s">
        <v>3057</v>
      </c>
      <c r="H1205" s="98" t="s">
        <v>19</v>
      </c>
      <c r="I1205" s="98" t="s">
        <v>3058</v>
      </c>
      <c r="J1205" s="98" t="s">
        <v>19</v>
      </c>
      <c r="K1205" s="98" t="s">
        <v>545</v>
      </c>
      <c r="L1205" s="99" t="str">
        <f t="shared" si="18"/>
        <v>COB</v>
      </c>
    </row>
    <row r="1206" spans="1:12" x14ac:dyDescent="0.25">
      <c r="A1206" s="101">
        <v>255000</v>
      </c>
      <c r="B1206" s="98" t="s">
        <v>19</v>
      </c>
      <c r="C1206" s="98" t="s">
        <v>3097</v>
      </c>
      <c r="D1206" s="98" t="s">
        <v>3098</v>
      </c>
      <c r="E1206" s="98" t="s">
        <v>1065</v>
      </c>
      <c r="F1206" s="98" t="s">
        <v>1066</v>
      </c>
      <c r="G1206" s="98" t="s">
        <v>3057</v>
      </c>
      <c r="H1206" s="98" t="s">
        <v>19</v>
      </c>
      <c r="I1206" s="98" t="s">
        <v>3058</v>
      </c>
      <c r="J1206" s="98" t="s">
        <v>19</v>
      </c>
      <c r="K1206" s="98" t="s">
        <v>545</v>
      </c>
      <c r="L1206" s="99" t="str">
        <f t="shared" si="18"/>
        <v>COB</v>
      </c>
    </row>
    <row r="1207" spans="1:12" x14ac:dyDescent="0.25">
      <c r="A1207" s="101">
        <v>255000</v>
      </c>
      <c r="B1207" s="98" t="s">
        <v>19</v>
      </c>
      <c r="C1207" s="98" t="s">
        <v>3099</v>
      </c>
      <c r="D1207" s="98" t="s">
        <v>3100</v>
      </c>
      <c r="E1207" s="98" t="s">
        <v>1065</v>
      </c>
      <c r="F1207" s="98" t="s">
        <v>1066</v>
      </c>
      <c r="G1207" s="98" t="s">
        <v>3057</v>
      </c>
      <c r="H1207" s="98" t="s">
        <v>19</v>
      </c>
      <c r="I1207" s="98" t="s">
        <v>3058</v>
      </c>
      <c r="J1207" s="98" t="s">
        <v>19</v>
      </c>
      <c r="K1207" s="98" t="s">
        <v>545</v>
      </c>
      <c r="L1207" s="99" t="str">
        <f t="shared" si="18"/>
        <v>COB</v>
      </c>
    </row>
    <row r="1208" spans="1:12" x14ac:dyDescent="0.25">
      <c r="A1208" s="101">
        <v>255000</v>
      </c>
      <c r="B1208" s="98" t="s">
        <v>19</v>
      </c>
      <c r="C1208" s="98" t="s">
        <v>3101</v>
      </c>
      <c r="D1208" s="98" t="s">
        <v>3102</v>
      </c>
      <c r="E1208" s="98" t="s">
        <v>1065</v>
      </c>
      <c r="F1208" s="98" t="s">
        <v>1066</v>
      </c>
      <c r="G1208" s="98" t="s">
        <v>3057</v>
      </c>
      <c r="H1208" s="98" t="s">
        <v>19</v>
      </c>
      <c r="I1208" s="98" t="s">
        <v>3058</v>
      </c>
      <c r="J1208" s="98" t="s">
        <v>19</v>
      </c>
      <c r="K1208" s="98" t="s">
        <v>545</v>
      </c>
      <c r="L1208" s="99" t="str">
        <f t="shared" si="18"/>
        <v>COB</v>
      </c>
    </row>
    <row r="1209" spans="1:12" x14ac:dyDescent="0.25">
      <c r="A1209" s="101">
        <v>255000</v>
      </c>
      <c r="B1209" s="98" t="s">
        <v>19</v>
      </c>
      <c r="C1209" s="98" t="s">
        <v>3103</v>
      </c>
      <c r="D1209" s="98" t="s">
        <v>3104</v>
      </c>
      <c r="E1209" s="98" t="s">
        <v>1065</v>
      </c>
      <c r="F1209" s="98" t="s">
        <v>1066</v>
      </c>
      <c r="G1209" s="98" t="s">
        <v>3057</v>
      </c>
      <c r="H1209" s="98" t="s">
        <v>19</v>
      </c>
      <c r="I1209" s="98" t="s">
        <v>3058</v>
      </c>
      <c r="J1209" s="98" t="s">
        <v>19</v>
      </c>
      <c r="K1209" s="98" t="s">
        <v>545</v>
      </c>
      <c r="L1209" s="99" t="str">
        <f t="shared" si="18"/>
        <v>COB</v>
      </c>
    </row>
    <row r="1210" spans="1:12" x14ac:dyDescent="0.25">
      <c r="A1210" s="101">
        <v>255000</v>
      </c>
      <c r="B1210" s="98" t="s">
        <v>19</v>
      </c>
      <c r="C1210" s="98" t="s">
        <v>3105</v>
      </c>
      <c r="D1210" s="98" t="s">
        <v>3106</v>
      </c>
      <c r="E1210" s="98" t="s">
        <v>1065</v>
      </c>
      <c r="F1210" s="98" t="s">
        <v>1066</v>
      </c>
      <c r="G1210" s="98" t="s">
        <v>3057</v>
      </c>
      <c r="H1210" s="98" t="s">
        <v>19</v>
      </c>
      <c r="I1210" s="98" t="s">
        <v>3058</v>
      </c>
      <c r="J1210" s="98" t="s">
        <v>19</v>
      </c>
      <c r="K1210" s="98" t="s">
        <v>545</v>
      </c>
      <c r="L1210" s="99" t="str">
        <f t="shared" si="18"/>
        <v>COB</v>
      </c>
    </row>
    <row r="1211" spans="1:12" x14ac:dyDescent="0.25">
      <c r="A1211" s="101">
        <v>255000</v>
      </c>
      <c r="B1211" s="98" t="s">
        <v>19</v>
      </c>
      <c r="C1211" s="98" t="s">
        <v>3107</v>
      </c>
      <c r="D1211" s="98" t="s">
        <v>3108</v>
      </c>
      <c r="E1211" s="98" t="s">
        <v>1065</v>
      </c>
      <c r="F1211" s="98" t="s">
        <v>1066</v>
      </c>
      <c r="G1211" s="98" t="s">
        <v>3057</v>
      </c>
      <c r="H1211" s="98" t="s">
        <v>19</v>
      </c>
      <c r="I1211" s="98" t="s">
        <v>3058</v>
      </c>
      <c r="J1211" s="98" t="s">
        <v>19</v>
      </c>
      <c r="K1211" s="98" t="s">
        <v>545</v>
      </c>
      <c r="L1211" s="99" t="str">
        <f t="shared" si="18"/>
        <v>COB</v>
      </c>
    </row>
    <row r="1212" spans="1:12" x14ac:dyDescent="0.25">
      <c r="A1212" s="101">
        <v>255000</v>
      </c>
      <c r="B1212" s="98" t="s">
        <v>19</v>
      </c>
      <c r="C1212" s="98" t="s">
        <v>3109</v>
      </c>
      <c r="D1212" s="98" t="s">
        <v>3110</v>
      </c>
      <c r="E1212" s="98" t="s">
        <v>1065</v>
      </c>
      <c r="F1212" s="98" t="s">
        <v>1066</v>
      </c>
      <c r="G1212" s="98" t="s">
        <v>3057</v>
      </c>
      <c r="H1212" s="98" t="s">
        <v>19</v>
      </c>
      <c r="I1212" s="98" t="s">
        <v>3058</v>
      </c>
      <c r="J1212" s="98" t="s">
        <v>19</v>
      </c>
      <c r="K1212" s="98" t="s">
        <v>545</v>
      </c>
      <c r="L1212" s="99" t="str">
        <f t="shared" si="18"/>
        <v>COB</v>
      </c>
    </row>
    <row r="1213" spans="1:12" x14ac:dyDescent="0.25">
      <c r="A1213" s="101">
        <v>255000</v>
      </c>
      <c r="B1213" s="98" t="s">
        <v>19</v>
      </c>
      <c r="C1213" s="98" t="s">
        <v>3111</v>
      </c>
      <c r="D1213" s="98" t="s">
        <v>3112</v>
      </c>
      <c r="E1213" s="98" t="s">
        <v>1065</v>
      </c>
      <c r="F1213" s="98" t="s">
        <v>1066</v>
      </c>
      <c r="G1213" s="98" t="s">
        <v>3057</v>
      </c>
      <c r="H1213" s="98" t="s">
        <v>19</v>
      </c>
      <c r="I1213" s="98" t="s">
        <v>3058</v>
      </c>
      <c r="J1213" s="98" t="s">
        <v>19</v>
      </c>
      <c r="K1213" s="98" t="s">
        <v>545</v>
      </c>
      <c r="L1213" s="99" t="str">
        <f t="shared" si="18"/>
        <v>COB</v>
      </c>
    </row>
    <row r="1214" spans="1:12" x14ac:dyDescent="0.25">
      <c r="A1214" s="101">
        <v>255000</v>
      </c>
      <c r="B1214" s="98" t="s">
        <v>19</v>
      </c>
      <c r="C1214" s="98" t="s">
        <v>3113</v>
      </c>
      <c r="D1214" s="98" t="s">
        <v>3114</v>
      </c>
      <c r="E1214" s="98" t="s">
        <v>1065</v>
      </c>
      <c r="F1214" s="98" t="s">
        <v>1066</v>
      </c>
      <c r="G1214" s="98" t="s">
        <v>3057</v>
      </c>
      <c r="H1214" s="98" t="s">
        <v>19</v>
      </c>
      <c r="I1214" s="98" t="s">
        <v>3058</v>
      </c>
      <c r="J1214" s="98" t="s">
        <v>19</v>
      </c>
      <c r="K1214" s="98" t="s">
        <v>545</v>
      </c>
      <c r="L1214" s="99" t="str">
        <f t="shared" si="18"/>
        <v>COB</v>
      </c>
    </row>
    <row r="1215" spans="1:12" x14ac:dyDescent="0.25">
      <c r="A1215" s="101">
        <v>255000</v>
      </c>
      <c r="B1215" s="98" t="s">
        <v>19</v>
      </c>
      <c r="C1215" s="98" t="s">
        <v>3115</v>
      </c>
      <c r="D1215" s="98" t="s">
        <v>3116</v>
      </c>
      <c r="E1215" s="98" t="s">
        <v>1065</v>
      </c>
      <c r="F1215" s="98" t="s">
        <v>1066</v>
      </c>
      <c r="G1215" s="98" t="s">
        <v>3057</v>
      </c>
      <c r="H1215" s="98" t="s">
        <v>19</v>
      </c>
      <c r="I1215" s="98" t="s">
        <v>3058</v>
      </c>
      <c r="J1215" s="98" t="s">
        <v>19</v>
      </c>
      <c r="K1215" s="98" t="s">
        <v>545</v>
      </c>
      <c r="L1215" s="99" t="str">
        <f t="shared" si="18"/>
        <v>COB</v>
      </c>
    </row>
    <row r="1216" spans="1:12" x14ac:dyDescent="0.25">
      <c r="A1216" s="101">
        <v>255000</v>
      </c>
      <c r="B1216" s="98" t="s">
        <v>19</v>
      </c>
      <c r="C1216" s="98" t="s">
        <v>3117</v>
      </c>
      <c r="D1216" s="98" t="s">
        <v>3118</v>
      </c>
      <c r="E1216" s="98" t="s">
        <v>1065</v>
      </c>
      <c r="F1216" s="98" t="s">
        <v>1066</v>
      </c>
      <c r="G1216" s="98" t="s">
        <v>3057</v>
      </c>
      <c r="H1216" s="98" t="s">
        <v>19</v>
      </c>
      <c r="I1216" s="98" t="s">
        <v>3058</v>
      </c>
      <c r="J1216" s="98" t="s">
        <v>19</v>
      </c>
      <c r="K1216" s="98" t="s">
        <v>545</v>
      </c>
      <c r="L1216" s="99" t="str">
        <f t="shared" si="18"/>
        <v>COB</v>
      </c>
    </row>
    <row r="1217" spans="1:12" x14ac:dyDescent="0.25">
      <c r="A1217" s="101">
        <v>255000</v>
      </c>
      <c r="B1217" s="98" t="s">
        <v>19</v>
      </c>
      <c r="C1217" s="98" t="s">
        <v>3119</v>
      </c>
      <c r="D1217" s="98" t="s">
        <v>3120</v>
      </c>
      <c r="E1217" s="98" t="s">
        <v>1065</v>
      </c>
      <c r="F1217" s="98" t="s">
        <v>1066</v>
      </c>
      <c r="G1217" s="98" t="s">
        <v>3057</v>
      </c>
      <c r="H1217" s="98" t="s">
        <v>19</v>
      </c>
      <c r="I1217" s="98" t="s">
        <v>3058</v>
      </c>
      <c r="J1217" s="98" t="s">
        <v>19</v>
      </c>
      <c r="K1217" s="98" t="s">
        <v>545</v>
      </c>
      <c r="L1217" s="99" t="str">
        <f t="shared" si="18"/>
        <v>COB</v>
      </c>
    </row>
    <row r="1218" spans="1:12" x14ac:dyDescent="0.25">
      <c r="A1218" s="101">
        <v>255000</v>
      </c>
      <c r="B1218" s="98" t="s">
        <v>19</v>
      </c>
      <c r="C1218" s="98" t="s">
        <v>3121</v>
      </c>
      <c r="D1218" s="98" t="s">
        <v>3122</v>
      </c>
      <c r="E1218" s="98" t="s">
        <v>1065</v>
      </c>
      <c r="F1218" s="98" t="s">
        <v>1066</v>
      </c>
      <c r="G1218" s="98" t="s">
        <v>3057</v>
      </c>
      <c r="H1218" s="98" t="s">
        <v>19</v>
      </c>
      <c r="I1218" s="98" t="s">
        <v>3058</v>
      </c>
      <c r="J1218" s="98" t="s">
        <v>19</v>
      </c>
      <c r="K1218" s="98" t="s">
        <v>545</v>
      </c>
      <c r="L1218" s="99" t="str">
        <f t="shared" ref="L1218:L1281" si="19">VLOOKUP(H1218,$N$2:$O$43,2,FALSE)</f>
        <v>COB</v>
      </c>
    </row>
    <row r="1219" spans="1:12" x14ac:dyDescent="0.25">
      <c r="A1219" s="101">
        <v>255000</v>
      </c>
      <c r="B1219" s="98" t="s">
        <v>19</v>
      </c>
      <c r="C1219" s="98" t="s">
        <v>3123</v>
      </c>
      <c r="D1219" s="98" t="s">
        <v>3124</v>
      </c>
      <c r="E1219" s="98" t="s">
        <v>1065</v>
      </c>
      <c r="F1219" s="98" t="s">
        <v>1066</v>
      </c>
      <c r="G1219" s="98" t="s">
        <v>3057</v>
      </c>
      <c r="H1219" s="98" t="s">
        <v>19</v>
      </c>
      <c r="I1219" s="98" t="s">
        <v>3058</v>
      </c>
      <c r="J1219" s="98" t="s">
        <v>19</v>
      </c>
      <c r="K1219" s="98" t="s">
        <v>545</v>
      </c>
      <c r="L1219" s="99" t="str">
        <f t="shared" si="19"/>
        <v>COB</v>
      </c>
    </row>
    <row r="1220" spans="1:12" x14ac:dyDescent="0.25">
      <c r="A1220" s="101">
        <v>255000</v>
      </c>
      <c r="B1220" s="98" t="s">
        <v>19</v>
      </c>
      <c r="C1220" s="98" t="s">
        <v>3125</v>
      </c>
      <c r="D1220" s="98" t="s">
        <v>3126</v>
      </c>
      <c r="E1220" s="98" t="s">
        <v>1065</v>
      </c>
      <c r="F1220" s="98" t="s">
        <v>1066</v>
      </c>
      <c r="G1220" s="98" t="s">
        <v>3057</v>
      </c>
      <c r="H1220" s="98" t="s">
        <v>19</v>
      </c>
      <c r="I1220" s="98" t="s">
        <v>3058</v>
      </c>
      <c r="J1220" s="98" t="s">
        <v>19</v>
      </c>
      <c r="K1220" s="98" t="s">
        <v>545</v>
      </c>
      <c r="L1220" s="99" t="str">
        <f t="shared" si="19"/>
        <v>COB</v>
      </c>
    </row>
    <row r="1221" spans="1:12" x14ac:dyDescent="0.25">
      <c r="A1221" s="101">
        <v>255000</v>
      </c>
      <c r="B1221" s="98" t="s">
        <v>19</v>
      </c>
      <c r="C1221" s="98" t="s">
        <v>3127</v>
      </c>
      <c r="D1221" s="98" t="s">
        <v>3128</v>
      </c>
      <c r="E1221" s="98" t="s">
        <v>1065</v>
      </c>
      <c r="F1221" s="98" t="s">
        <v>1066</v>
      </c>
      <c r="G1221" s="98" t="s">
        <v>3057</v>
      </c>
      <c r="H1221" s="98" t="s">
        <v>19</v>
      </c>
      <c r="I1221" s="98" t="s">
        <v>3058</v>
      </c>
      <c r="J1221" s="98" t="s">
        <v>19</v>
      </c>
      <c r="K1221" s="98" t="s">
        <v>545</v>
      </c>
      <c r="L1221" s="99" t="str">
        <f t="shared" si="19"/>
        <v>COB</v>
      </c>
    </row>
    <row r="1222" spans="1:12" x14ac:dyDescent="0.25">
      <c r="A1222" s="101">
        <v>255000</v>
      </c>
      <c r="B1222" s="98" t="s">
        <v>19</v>
      </c>
      <c r="C1222" s="98" t="s">
        <v>3129</v>
      </c>
      <c r="D1222" s="98" t="s">
        <v>3130</v>
      </c>
      <c r="E1222" s="98" t="s">
        <v>1065</v>
      </c>
      <c r="F1222" s="98" t="s">
        <v>1066</v>
      </c>
      <c r="G1222" s="98" t="s">
        <v>3057</v>
      </c>
      <c r="H1222" s="98" t="s">
        <v>19</v>
      </c>
      <c r="I1222" s="98" t="s">
        <v>3058</v>
      </c>
      <c r="J1222" s="98" t="s">
        <v>19</v>
      </c>
      <c r="K1222" s="98" t="s">
        <v>545</v>
      </c>
      <c r="L1222" s="99" t="str">
        <f t="shared" si="19"/>
        <v>COB</v>
      </c>
    </row>
    <row r="1223" spans="1:12" x14ac:dyDescent="0.25">
      <c r="A1223" s="101">
        <v>255000</v>
      </c>
      <c r="B1223" s="98" t="s">
        <v>19</v>
      </c>
      <c r="C1223" s="98" t="s">
        <v>3131</v>
      </c>
      <c r="D1223" s="98" t="s">
        <v>3132</v>
      </c>
      <c r="E1223" s="98" t="s">
        <v>1065</v>
      </c>
      <c r="F1223" s="98" t="s">
        <v>1066</v>
      </c>
      <c r="G1223" s="98" t="s">
        <v>3057</v>
      </c>
      <c r="H1223" s="98" t="s">
        <v>19</v>
      </c>
      <c r="I1223" s="98" t="s">
        <v>3058</v>
      </c>
      <c r="J1223" s="98" t="s">
        <v>19</v>
      </c>
      <c r="K1223" s="98" t="s">
        <v>545</v>
      </c>
      <c r="L1223" s="99" t="str">
        <f t="shared" si="19"/>
        <v>COB</v>
      </c>
    </row>
    <row r="1224" spans="1:12" x14ac:dyDescent="0.25">
      <c r="A1224" s="101">
        <v>255000</v>
      </c>
      <c r="B1224" s="98" t="s">
        <v>19</v>
      </c>
      <c r="C1224" s="98" t="s">
        <v>3133</v>
      </c>
      <c r="D1224" s="98" t="s">
        <v>3134</v>
      </c>
      <c r="E1224" s="98" t="s">
        <v>1065</v>
      </c>
      <c r="F1224" s="98" t="s">
        <v>1066</v>
      </c>
      <c r="G1224" s="98" t="s">
        <v>3057</v>
      </c>
      <c r="H1224" s="98" t="s">
        <v>19</v>
      </c>
      <c r="I1224" s="98" t="s">
        <v>3058</v>
      </c>
      <c r="J1224" s="98" t="s">
        <v>19</v>
      </c>
      <c r="K1224" s="98" t="s">
        <v>545</v>
      </c>
      <c r="L1224" s="99" t="str">
        <f t="shared" si="19"/>
        <v>COB</v>
      </c>
    </row>
    <row r="1225" spans="1:12" x14ac:dyDescent="0.25">
      <c r="A1225" s="101">
        <v>255000</v>
      </c>
      <c r="B1225" s="98" t="s">
        <v>19</v>
      </c>
      <c r="C1225" s="98" t="s">
        <v>3135</v>
      </c>
      <c r="D1225" s="98" t="s">
        <v>3136</v>
      </c>
      <c r="E1225" s="98" t="s">
        <v>1065</v>
      </c>
      <c r="F1225" s="98" t="s">
        <v>1066</v>
      </c>
      <c r="G1225" s="98" t="s">
        <v>3057</v>
      </c>
      <c r="H1225" s="98" t="s">
        <v>19</v>
      </c>
      <c r="I1225" s="98" t="s">
        <v>3058</v>
      </c>
      <c r="J1225" s="98" t="s">
        <v>19</v>
      </c>
      <c r="K1225" s="98" t="s">
        <v>545</v>
      </c>
      <c r="L1225" s="99" t="str">
        <f t="shared" si="19"/>
        <v>COB</v>
      </c>
    </row>
    <row r="1226" spans="1:12" x14ac:dyDescent="0.25">
      <c r="A1226" s="101">
        <v>255000</v>
      </c>
      <c r="B1226" s="98" t="s">
        <v>19</v>
      </c>
      <c r="C1226" s="98" t="s">
        <v>3137</v>
      </c>
      <c r="D1226" s="98" t="s">
        <v>3138</v>
      </c>
      <c r="E1226" s="98" t="s">
        <v>1065</v>
      </c>
      <c r="F1226" s="98" t="s">
        <v>1066</v>
      </c>
      <c r="G1226" s="98" t="s">
        <v>3057</v>
      </c>
      <c r="H1226" s="98" t="s">
        <v>19</v>
      </c>
      <c r="I1226" s="98" t="s">
        <v>3058</v>
      </c>
      <c r="J1226" s="98" t="s">
        <v>19</v>
      </c>
      <c r="K1226" s="98" t="s">
        <v>545</v>
      </c>
      <c r="L1226" s="99" t="str">
        <f t="shared" si="19"/>
        <v>COB</v>
      </c>
    </row>
    <row r="1227" spans="1:12" x14ac:dyDescent="0.25">
      <c r="A1227" s="101">
        <v>255000</v>
      </c>
      <c r="B1227" s="98" t="s">
        <v>19</v>
      </c>
      <c r="C1227" s="98" t="s">
        <v>3139</v>
      </c>
      <c r="D1227" s="98" t="s">
        <v>3140</v>
      </c>
      <c r="E1227" s="98" t="s">
        <v>1065</v>
      </c>
      <c r="F1227" s="98" t="s">
        <v>1066</v>
      </c>
      <c r="G1227" s="98" t="s">
        <v>3057</v>
      </c>
      <c r="H1227" s="98" t="s">
        <v>19</v>
      </c>
      <c r="I1227" s="98" t="s">
        <v>3058</v>
      </c>
      <c r="J1227" s="98" t="s">
        <v>19</v>
      </c>
      <c r="K1227" s="98" t="s">
        <v>545</v>
      </c>
      <c r="L1227" s="99" t="str">
        <f t="shared" si="19"/>
        <v>COB</v>
      </c>
    </row>
    <row r="1228" spans="1:12" x14ac:dyDescent="0.25">
      <c r="A1228" s="101">
        <v>255000</v>
      </c>
      <c r="B1228" s="98" t="s">
        <v>19</v>
      </c>
      <c r="C1228" s="98" t="s">
        <v>3141</v>
      </c>
      <c r="D1228" s="98" t="s">
        <v>3142</v>
      </c>
      <c r="E1228" s="98" t="s">
        <v>1065</v>
      </c>
      <c r="F1228" s="98" t="s">
        <v>1066</v>
      </c>
      <c r="G1228" s="98" t="s">
        <v>3057</v>
      </c>
      <c r="H1228" s="98" t="s">
        <v>19</v>
      </c>
      <c r="I1228" s="98" t="s">
        <v>3058</v>
      </c>
      <c r="J1228" s="98" t="s">
        <v>19</v>
      </c>
      <c r="K1228" s="98" t="s">
        <v>545</v>
      </c>
      <c r="L1228" s="99" t="str">
        <f t="shared" si="19"/>
        <v>COB</v>
      </c>
    </row>
    <row r="1229" spans="1:12" x14ac:dyDescent="0.25">
      <c r="A1229" s="101">
        <v>255000</v>
      </c>
      <c r="B1229" s="98" t="s">
        <v>19</v>
      </c>
      <c r="C1229" s="98" t="s">
        <v>3143</v>
      </c>
      <c r="D1229" s="98" t="s">
        <v>3144</v>
      </c>
      <c r="E1229" s="98" t="s">
        <v>1065</v>
      </c>
      <c r="F1229" s="98" t="s">
        <v>1066</v>
      </c>
      <c r="G1229" s="98" t="s">
        <v>3057</v>
      </c>
      <c r="H1229" s="98" t="s">
        <v>19</v>
      </c>
      <c r="I1229" s="98" t="s">
        <v>3058</v>
      </c>
      <c r="J1229" s="98" t="s">
        <v>19</v>
      </c>
      <c r="K1229" s="98" t="s">
        <v>545</v>
      </c>
      <c r="L1229" s="99" t="str">
        <f t="shared" si="19"/>
        <v>COB</v>
      </c>
    </row>
    <row r="1230" spans="1:12" x14ac:dyDescent="0.25">
      <c r="A1230" s="101">
        <v>255000</v>
      </c>
      <c r="B1230" s="98" t="s">
        <v>19</v>
      </c>
      <c r="C1230" s="98" t="s">
        <v>3145</v>
      </c>
      <c r="D1230" s="98" t="s">
        <v>3146</v>
      </c>
      <c r="E1230" s="98" t="s">
        <v>1065</v>
      </c>
      <c r="F1230" s="98" t="s">
        <v>1066</v>
      </c>
      <c r="G1230" s="98" t="s">
        <v>3057</v>
      </c>
      <c r="H1230" s="98" t="s">
        <v>19</v>
      </c>
      <c r="I1230" s="98" t="s">
        <v>3058</v>
      </c>
      <c r="J1230" s="98" t="s">
        <v>19</v>
      </c>
      <c r="K1230" s="98" t="s">
        <v>545</v>
      </c>
      <c r="L1230" s="99" t="str">
        <f t="shared" si="19"/>
        <v>COB</v>
      </c>
    </row>
    <row r="1231" spans="1:12" x14ac:dyDescent="0.25">
      <c r="A1231" s="101">
        <v>255000</v>
      </c>
      <c r="B1231" s="98" t="s">
        <v>19</v>
      </c>
      <c r="C1231" s="98" t="s">
        <v>3147</v>
      </c>
      <c r="D1231" s="98" t="s">
        <v>3148</v>
      </c>
      <c r="E1231" s="98" t="s">
        <v>1065</v>
      </c>
      <c r="F1231" s="98" t="s">
        <v>1066</v>
      </c>
      <c r="G1231" s="98" t="s">
        <v>3057</v>
      </c>
      <c r="H1231" s="98" t="s">
        <v>19</v>
      </c>
      <c r="I1231" s="98" t="s">
        <v>3058</v>
      </c>
      <c r="J1231" s="98" t="s">
        <v>19</v>
      </c>
      <c r="K1231" s="98" t="s">
        <v>545</v>
      </c>
      <c r="L1231" s="99" t="str">
        <f t="shared" si="19"/>
        <v>COB</v>
      </c>
    </row>
    <row r="1232" spans="1:12" x14ac:dyDescent="0.25">
      <c r="A1232" s="101">
        <v>255000</v>
      </c>
      <c r="B1232" s="98" t="s">
        <v>19</v>
      </c>
      <c r="C1232" s="98" t="s">
        <v>3149</v>
      </c>
      <c r="D1232" s="98" t="s">
        <v>3150</v>
      </c>
      <c r="E1232" s="98" t="s">
        <v>1065</v>
      </c>
      <c r="F1232" s="98" t="s">
        <v>1066</v>
      </c>
      <c r="G1232" s="98" t="s">
        <v>3057</v>
      </c>
      <c r="H1232" s="98" t="s">
        <v>19</v>
      </c>
      <c r="I1232" s="98" t="s">
        <v>3058</v>
      </c>
      <c r="J1232" s="98" t="s">
        <v>19</v>
      </c>
      <c r="K1232" s="98" t="s">
        <v>545</v>
      </c>
      <c r="L1232" s="99" t="str">
        <f t="shared" si="19"/>
        <v>COB</v>
      </c>
    </row>
    <row r="1233" spans="1:12" x14ac:dyDescent="0.25">
      <c r="A1233" s="101">
        <v>255000</v>
      </c>
      <c r="B1233" s="98" t="s">
        <v>19</v>
      </c>
      <c r="C1233" s="98" t="s">
        <v>3151</v>
      </c>
      <c r="D1233" s="98" t="s">
        <v>3152</v>
      </c>
      <c r="E1233" s="98" t="s">
        <v>1065</v>
      </c>
      <c r="F1233" s="98" t="s">
        <v>1066</v>
      </c>
      <c r="G1233" s="98" t="s">
        <v>3057</v>
      </c>
      <c r="H1233" s="98" t="s">
        <v>19</v>
      </c>
      <c r="I1233" s="98" t="s">
        <v>3058</v>
      </c>
      <c r="J1233" s="98" t="s">
        <v>19</v>
      </c>
      <c r="K1233" s="98" t="s">
        <v>545</v>
      </c>
      <c r="L1233" s="99" t="str">
        <f t="shared" si="19"/>
        <v>COB</v>
      </c>
    </row>
    <row r="1234" spans="1:12" x14ac:dyDescent="0.25">
      <c r="A1234" s="101">
        <v>255000</v>
      </c>
      <c r="B1234" s="98" t="s">
        <v>19</v>
      </c>
      <c r="C1234" s="98" t="s">
        <v>3153</v>
      </c>
      <c r="D1234" s="98" t="s">
        <v>3154</v>
      </c>
      <c r="E1234" s="98" t="s">
        <v>1065</v>
      </c>
      <c r="F1234" s="98" t="s">
        <v>1066</v>
      </c>
      <c r="G1234" s="98" t="s">
        <v>3057</v>
      </c>
      <c r="H1234" s="98" t="s">
        <v>19</v>
      </c>
      <c r="I1234" s="98" t="s">
        <v>3058</v>
      </c>
      <c r="J1234" s="98" t="s">
        <v>19</v>
      </c>
      <c r="K1234" s="98" t="s">
        <v>545</v>
      </c>
      <c r="L1234" s="99" t="str">
        <f t="shared" si="19"/>
        <v>COB</v>
      </c>
    </row>
    <row r="1235" spans="1:12" x14ac:dyDescent="0.25">
      <c r="A1235" s="101">
        <v>255000</v>
      </c>
      <c r="B1235" s="98" t="s">
        <v>19</v>
      </c>
      <c r="C1235" s="98" t="s">
        <v>3155</v>
      </c>
      <c r="D1235" s="98" t="s">
        <v>1571</v>
      </c>
      <c r="E1235" s="98" t="s">
        <v>1065</v>
      </c>
      <c r="F1235" s="98" t="s">
        <v>1066</v>
      </c>
      <c r="G1235" s="98" t="s">
        <v>3057</v>
      </c>
      <c r="H1235" s="98" t="s">
        <v>19</v>
      </c>
      <c r="I1235" s="98" t="s">
        <v>3058</v>
      </c>
      <c r="J1235" s="98" t="s">
        <v>19</v>
      </c>
      <c r="K1235" s="98" t="s">
        <v>545</v>
      </c>
      <c r="L1235" s="99" t="str">
        <f t="shared" si="19"/>
        <v>COB</v>
      </c>
    </row>
    <row r="1236" spans="1:12" x14ac:dyDescent="0.25">
      <c r="A1236" s="101">
        <v>255000</v>
      </c>
      <c r="B1236" s="98" t="s">
        <v>19</v>
      </c>
      <c r="C1236" s="98" t="s">
        <v>3156</v>
      </c>
      <c r="D1236" s="98" t="s">
        <v>3157</v>
      </c>
      <c r="E1236" s="98" t="s">
        <v>1065</v>
      </c>
      <c r="F1236" s="98" t="s">
        <v>1066</v>
      </c>
      <c r="G1236" s="98" t="s">
        <v>3057</v>
      </c>
      <c r="H1236" s="98" t="s">
        <v>19</v>
      </c>
      <c r="I1236" s="98" t="s">
        <v>3058</v>
      </c>
      <c r="J1236" s="98" t="s">
        <v>19</v>
      </c>
      <c r="K1236" s="98" t="s">
        <v>545</v>
      </c>
      <c r="L1236" s="99" t="str">
        <f t="shared" si="19"/>
        <v>COB</v>
      </c>
    </row>
    <row r="1237" spans="1:12" x14ac:dyDescent="0.25">
      <c r="A1237" s="101">
        <v>255000</v>
      </c>
      <c r="B1237" s="98" t="s">
        <v>19</v>
      </c>
      <c r="C1237" s="98" t="s">
        <v>3158</v>
      </c>
      <c r="D1237" s="98" t="s">
        <v>3159</v>
      </c>
      <c r="E1237" s="98" t="s">
        <v>1065</v>
      </c>
      <c r="F1237" s="98" t="s">
        <v>1066</v>
      </c>
      <c r="G1237" s="98" t="s">
        <v>3057</v>
      </c>
      <c r="H1237" s="98" t="s">
        <v>19</v>
      </c>
      <c r="I1237" s="98" t="s">
        <v>3058</v>
      </c>
      <c r="J1237" s="98" t="s">
        <v>19</v>
      </c>
      <c r="K1237" s="98" t="s">
        <v>545</v>
      </c>
      <c r="L1237" s="99" t="str">
        <f t="shared" si="19"/>
        <v>COB</v>
      </c>
    </row>
    <row r="1238" spans="1:12" x14ac:dyDescent="0.25">
      <c r="A1238" s="101">
        <v>255000</v>
      </c>
      <c r="B1238" s="98" t="s">
        <v>19</v>
      </c>
      <c r="C1238" s="98" t="s">
        <v>3160</v>
      </c>
      <c r="D1238" s="98" t="s">
        <v>3161</v>
      </c>
      <c r="E1238" s="98" t="s">
        <v>1065</v>
      </c>
      <c r="F1238" s="98" t="s">
        <v>1066</v>
      </c>
      <c r="G1238" s="98" t="s">
        <v>3057</v>
      </c>
      <c r="H1238" s="98" t="s">
        <v>19</v>
      </c>
      <c r="I1238" s="98" t="s">
        <v>3058</v>
      </c>
      <c r="J1238" s="98" t="s">
        <v>19</v>
      </c>
      <c r="K1238" s="98" t="s">
        <v>545</v>
      </c>
      <c r="L1238" s="99" t="str">
        <f t="shared" si="19"/>
        <v>COB</v>
      </c>
    </row>
    <row r="1239" spans="1:12" x14ac:dyDescent="0.25">
      <c r="A1239" s="101">
        <v>255000</v>
      </c>
      <c r="B1239" s="98" t="s">
        <v>19</v>
      </c>
      <c r="C1239" s="98" t="s">
        <v>3162</v>
      </c>
      <c r="D1239" s="98" t="s">
        <v>3163</v>
      </c>
      <c r="E1239" s="98" t="s">
        <v>1065</v>
      </c>
      <c r="F1239" s="98" t="s">
        <v>1066</v>
      </c>
      <c r="G1239" s="98" t="s">
        <v>3057</v>
      </c>
      <c r="H1239" s="98" t="s">
        <v>19</v>
      </c>
      <c r="I1239" s="98" t="s">
        <v>3058</v>
      </c>
      <c r="J1239" s="98" t="s">
        <v>19</v>
      </c>
      <c r="K1239" s="98" t="s">
        <v>884</v>
      </c>
      <c r="L1239" s="99" t="str">
        <f t="shared" si="19"/>
        <v>COB</v>
      </c>
    </row>
    <row r="1240" spans="1:12" x14ac:dyDescent="0.25">
      <c r="A1240" s="101">
        <v>255000</v>
      </c>
      <c r="B1240" s="98" t="s">
        <v>19</v>
      </c>
      <c r="C1240" s="98" t="s">
        <v>3164</v>
      </c>
      <c r="D1240" s="98" t="s">
        <v>3165</v>
      </c>
      <c r="E1240" s="98" t="s">
        <v>1065</v>
      </c>
      <c r="F1240" s="98" t="s">
        <v>1066</v>
      </c>
      <c r="G1240" s="98" t="s">
        <v>3057</v>
      </c>
      <c r="H1240" s="98" t="s">
        <v>19</v>
      </c>
      <c r="I1240" s="98" t="s">
        <v>3058</v>
      </c>
      <c r="J1240" s="98" t="s">
        <v>19</v>
      </c>
      <c r="K1240" s="98" t="s">
        <v>884</v>
      </c>
      <c r="L1240" s="99" t="str">
        <f t="shared" si="19"/>
        <v>COB</v>
      </c>
    </row>
    <row r="1241" spans="1:12" x14ac:dyDescent="0.25">
      <c r="A1241" s="101">
        <v>255000</v>
      </c>
      <c r="B1241" s="98" t="s">
        <v>19</v>
      </c>
      <c r="C1241" s="98" t="s">
        <v>3166</v>
      </c>
      <c r="D1241" s="98" t="s">
        <v>3167</v>
      </c>
      <c r="E1241" s="98" t="s">
        <v>1065</v>
      </c>
      <c r="F1241" s="98" t="s">
        <v>1066</v>
      </c>
      <c r="G1241" s="98" t="s">
        <v>3057</v>
      </c>
      <c r="H1241" s="98" t="s">
        <v>19</v>
      </c>
      <c r="I1241" s="98" t="s">
        <v>3058</v>
      </c>
      <c r="J1241" s="98" t="s">
        <v>19</v>
      </c>
      <c r="K1241" s="98" t="s">
        <v>1162</v>
      </c>
      <c r="L1241" s="99" t="str">
        <f t="shared" si="19"/>
        <v>COB</v>
      </c>
    </row>
    <row r="1242" spans="1:12" x14ac:dyDescent="0.25">
      <c r="A1242" s="101">
        <v>255000</v>
      </c>
      <c r="B1242" s="98" t="s">
        <v>19</v>
      </c>
      <c r="C1242" s="98" t="s">
        <v>3168</v>
      </c>
      <c r="D1242" s="98" t="s">
        <v>3169</v>
      </c>
      <c r="E1242" s="98" t="s">
        <v>1065</v>
      </c>
      <c r="F1242" s="98" t="s">
        <v>1066</v>
      </c>
      <c r="G1242" s="98" t="s">
        <v>3057</v>
      </c>
      <c r="H1242" s="98" t="s">
        <v>19</v>
      </c>
      <c r="I1242" s="98" t="s">
        <v>3058</v>
      </c>
      <c r="J1242" s="98" t="s">
        <v>19</v>
      </c>
      <c r="K1242" s="98" t="s">
        <v>545</v>
      </c>
      <c r="L1242" s="99" t="str">
        <f t="shared" si="19"/>
        <v>COB</v>
      </c>
    </row>
    <row r="1243" spans="1:12" x14ac:dyDescent="0.25">
      <c r="A1243" s="101">
        <v>255000</v>
      </c>
      <c r="B1243" s="98" t="s">
        <v>19</v>
      </c>
      <c r="C1243" s="98" t="s">
        <v>3170</v>
      </c>
      <c r="D1243" s="98" t="s">
        <v>3171</v>
      </c>
      <c r="E1243" s="98" t="s">
        <v>1065</v>
      </c>
      <c r="F1243" s="98" t="s">
        <v>1066</v>
      </c>
      <c r="G1243" s="98" t="s">
        <v>3057</v>
      </c>
      <c r="H1243" s="98" t="s">
        <v>19</v>
      </c>
      <c r="I1243" s="98" t="s">
        <v>3058</v>
      </c>
      <c r="J1243" s="98" t="s">
        <v>19</v>
      </c>
      <c r="K1243" s="98" t="s">
        <v>538</v>
      </c>
      <c r="L1243" s="99" t="str">
        <f t="shared" si="19"/>
        <v>COB</v>
      </c>
    </row>
    <row r="1244" spans="1:12" x14ac:dyDescent="0.25">
      <c r="A1244" s="101">
        <v>255000</v>
      </c>
      <c r="B1244" s="98" t="s">
        <v>19</v>
      </c>
      <c r="C1244" s="98" t="s">
        <v>3172</v>
      </c>
      <c r="D1244" s="98" t="s">
        <v>3173</v>
      </c>
      <c r="E1244" s="98" t="s">
        <v>1065</v>
      </c>
      <c r="F1244" s="98" t="s">
        <v>1066</v>
      </c>
      <c r="G1244" s="98" t="s">
        <v>3057</v>
      </c>
      <c r="H1244" s="98" t="s">
        <v>19</v>
      </c>
      <c r="I1244" s="98" t="s">
        <v>3058</v>
      </c>
      <c r="J1244" s="98" t="s">
        <v>19</v>
      </c>
      <c r="K1244" s="98" t="s">
        <v>545</v>
      </c>
      <c r="L1244" s="99" t="str">
        <f t="shared" si="19"/>
        <v>COB</v>
      </c>
    </row>
    <row r="1245" spans="1:12" x14ac:dyDescent="0.25">
      <c r="A1245" s="101">
        <v>255000</v>
      </c>
      <c r="B1245" s="98" t="s">
        <v>19</v>
      </c>
      <c r="C1245" s="98" t="s">
        <v>3174</v>
      </c>
      <c r="D1245" s="98" t="s">
        <v>3175</v>
      </c>
      <c r="E1245" s="98" t="s">
        <v>1065</v>
      </c>
      <c r="F1245" s="98" t="s">
        <v>1066</v>
      </c>
      <c r="G1245" s="98" t="s">
        <v>3057</v>
      </c>
      <c r="H1245" s="98" t="s">
        <v>19</v>
      </c>
      <c r="I1245" s="98" t="s">
        <v>3058</v>
      </c>
      <c r="J1245" s="98" t="s">
        <v>19</v>
      </c>
      <c r="K1245" s="98" t="s">
        <v>538</v>
      </c>
      <c r="L1245" s="99" t="str">
        <f t="shared" si="19"/>
        <v>COB</v>
      </c>
    </row>
    <row r="1246" spans="1:12" x14ac:dyDescent="0.25">
      <c r="A1246" s="101">
        <v>255001</v>
      </c>
      <c r="B1246" s="98" t="s">
        <v>19</v>
      </c>
      <c r="C1246" s="98"/>
      <c r="D1246" s="98"/>
      <c r="E1246" s="98" t="s">
        <v>1065</v>
      </c>
      <c r="F1246" s="98" t="s">
        <v>1066</v>
      </c>
      <c r="G1246" s="98" t="s">
        <v>3057</v>
      </c>
      <c r="H1246" s="98" t="s">
        <v>19</v>
      </c>
      <c r="I1246" s="98" t="s">
        <v>3058</v>
      </c>
      <c r="J1246" s="98" t="s">
        <v>3176</v>
      </c>
      <c r="K1246" s="98"/>
      <c r="L1246" s="99" t="str">
        <f t="shared" si="19"/>
        <v>COB</v>
      </c>
    </row>
    <row r="1247" spans="1:12" x14ac:dyDescent="0.25">
      <c r="A1247" s="101">
        <v>255002</v>
      </c>
      <c r="B1247" s="98" t="s">
        <v>19</v>
      </c>
      <c r="C1247" s="98" t="s">
        <v>3178</v>
      </c>
      <c r="D1247" s="98" t="s">
        <v>3179</v>
      </c>
      <c r="E1247" s="98" t="s">
        <v>1065</v>
      </c>
      <c r="F1247" s="98" t="s">
        <v>1066</v>
      </c>
      <c r="G1247" s="98" t="s">
        <v>3057</v>
      </c>
      <c r="H1247" s="98" t="s">
        <v>19</v>
      </c>
      <c r="I1247" s="98" t="s">
        <v>3058</v>
      </c>
      <c r="J1247" s="98" t="s">
        <v>3177</v>
      </c>
      <c r="K1247" s="98" t="s">
        <v>557</v>
      </c>
      <c r="L1247" s="99" t="str">
        <f t="shared" si="19"/>
        <v>COB</v>
      </c>
    </row>
    <row r="1248" spans="1:12" x14ac:dyDescent="0.25">
      <c r="A1248" s="101">
        <v>255002</v>
      </c>
      <c r="B1248" s="98" t="s">
        <v>19</v>
      </c>
      <c r="C1248" s="98" t="s">
        <v>3180</v>
      </c>
      <c r="D1248" s="98" t="s">
        <v>3181</v>
      </c>
      <c r="E1248" s="98" t="s">
        <v>1065</v>
      </c>
      <c r="F1248" s="98" t="s">
        <v>1066</v>
      </c>
      <c r="G1248" s="98" t="s">
        <v>3057</v>
      </c>
      <c r="H1248" s="98" t="s">
        <v>19</v>
      </c>
      <c r="I1248" s="98" t="s">
        <v>3058</v>
      </c>
      <c r="J1248" s="98" t="s">
        <v>3177</v>
      </c>
      <c r="K1248" s="98" t="s">
        <v>545</v>
      </c>
      <c r="L1248" s="99" t="str">
        <f t="shared" si="19"/>
        <v>COB</v>
      </c>
    </row>
    <row r="1249" spans="1:12" x14ac:dyDescent="0.25">
      <c r="A1249" s="101">
        <v>255002</v>
      </c>
      <c r="B1249" s="98" t="s">
        <v>19</v>
      </c>
      <c r="C1249" s="98" t="s">
        <v>3182</v>
      </c>
      <c r="D1249" s="98" t="s">
        <v>3183</v>
      </c>
      <c r="E1249" s="98" t="s">
        <v>1065</v>
      </c>
      <c r="F1249" s="98" t="s">
        <v>1066</v>
      </c>
      <c r="G1249" s="98" t="s">
        <v>3057</v>
      </c>
      <c r="H1249" s="98" t="s">
        <v>19</v>
      </c>
      <c r="I1249" s="98" t="s">
        <v>3058</v>
      </c>
      <c r="J1249" s="98" t="s">
        <v>3177</v>
      </c>
      <c r="K1249" s="98" t="s">
        <v>884</v>
      </c>
      <c r="L1249" s="99" t="str">
        <f t="shared" si="19"/>
        <v>COB</v>
      </c>
    </row>
    <row r="1250" spans="1:12" x14ac:dyDescent="0.25">
      <c r="A1250" s="101">
        <v>255003</v>
      </c>
      <c r="B1250" s="98" t="s">
        <v>19</v>
      </c>
      <c r="C1250" s="98"/>
      <c r="D1250" s="98"/>
      <c r="E1250" s="98" t="s">
        <v>1065</v>
      </c>
      <c r="F1250" s="98" t="s">
        <v>1066</v>
      </c>
      <c r="G1250" s="98" t="s">
        <v>3057</v>
      </c>
      <c r="H1250" s="98" t="s">
        <v>19</v>
      </c>
      <c r="I1250" s="98" t="s">
        <v>3058</v>
      </c>
      <c r="J1250" s="98" t="s">
        <v>3184</v>
      </c>
      <c r="K1250" s="98"/>
      <c r="L1250" s="99" t="str">
        <f t="shared" si="19"/>
        <v>COB</v>
      </c>
    </row>
    <row r="1251" spans="1:12" x14ac:dyDescent="0.25">
      <c r="A1251" s="101">
        <v>255004</v>
      </c>
      <c r="B1251" s="98" t="s">
        <v>19</v>
      </c>
      <c r="C1251" s="98" t="s">
        <v>3186</v>
      </c>
      <c r="D1251" s="98" t="s">
        <v>3187</v>
      </c>
      <c r="E1251" s="98" t="s">
        <v>1065</v>
      </c>
      <c r="F1251" s="98" t="s">
        <v>1066</v>
      </c>
      <c r="G1251" s="98" t="s">
        <v>3057</v>
      </c>
      <c r="H1251" s="98" t="s">
        <v>19</v>
      </c>
      <c r="I1251" s="98" t="s">
        <v>3058</v>
      </c>
      <c r="J1251" s="98" t="s">
        <v>3185</v>
      </c>
      <c r="K1251" s="98" t="s">
        <v>557</v>
      </c>
      <c r="L1251" s="99" t="str">
        <f t="shared" si="19"/>
        <v>COB</v>
      </c>
    </row>
    <row r="1252" spans="1:12" x14ac:dyDescent="0.25">
      <c r="A1252" s="101">
        <v>255004</v>
      </c>
      <c r="B1252" s="98" t="s">
        <v>19</v>
      </c>
      <c r="C1252" s="98" t="s">
        <v>3188</v>
      </c>
      <c r="D1252" s="98" t="s">
        <v>3189</v>
      </c>
      <c r="E1252" s="98" t="s">
        <v>1065</v>
      </c>
      <c r="F1252" s="98" t="s">
        <v>1066</v>
      </c>
      <c r="G1252" s="98" t="s">
        <v>3057</v>
      </c>
      <c r="H1252" s="98" t="s">
        <v>19</v>
      </c>
      <c r="I1252" s="98" t="s">
        <v>3058</v>
      </c>
      <c r="J1252" s="98" t="s">
        <v>3185</v>
      </c>
      <c r="K1252" s="98" t="s">
        <v>545</v>
      </c>
      <c r="L1252" s="99" t="str">
        <f t="shared" si="19"/>
        <v>COB</v>
      </c>
    </row>
    <row r="1253" spans="1:12" x14ac:dyDescent="0.25">
      <c r="A1253" s="101">
        <v>255004</v>
      </c>
      <c r="B1253" s="98" t="s">
        <v>19</v>
      </c>
      <c r="C1253" s="98" t="s">
        <v>3190</v>
      </c>
      <c r="D1253" s="98" t="s">
        <v>3191</v>
      </c>
      <c r="E1253" s="98" t="s">
        <v>1065</v>
      </c>
      <c r="F1253" s="98" t="s">
        <v>1066</v>
      </c>
      <c r="G1253" s="98" t="s">
        <v>3057</v>
      </c>
      <c r="H1253" s="98" t="s">
        <v>19</v>
      </c>
      <c r="I1253" s="98" t="s">
        <v>3058</v>
      </c>
      <c r="J1253" s="98" t="s">
        <v>3185</v>
      </c>
      <c r="K1253" s="98" t="s">
        <v>545</v>
      </c>
      <c r="L1253" s="99" t="str">
        <f t="shared" si="19"/>
        <v>COB</v>
      </c>
    </row>
    <row r="1254" spans="1:12" x14ac:dyDescent="0.25">
      <c r="A1254" s="101">
        <v>255004</v>
      </c>
      <c r="B1254" s="98" t="s">
        <v>19</v>
      </c>
      <c r="C1254" s="98" t="s">
        <v>3192</v>
      </c>
      <c r="D1254" s="98" t="s">
        <v>3193</v>
      </c>
      <c r="E1254" s="98" t="s">
        <v>1065</v>
      </c>
      <c r="F1254" s="98" t="s">
        <v>1066</v>
      </c>
      <c r="G1254" s="98" t="s">
        <v>3057</v>
      </c>
      <c r="H1254" s="98" t="s">
        <v>19</v>
      </c>
      <c r="I1254" s="98" t="s">
        <v>3058</v>
      </c>
      <c r="J1254" s="98" t="s">
        <v>3185</v>
      </c>
      <c r="K1254" s="98" t="s">
        <v>545</v>
      </c>
      <c r="L1254" s="99" t="str">
        <f t="shared" si="19"/>
        <v>COB</v>
      </c>
    </row>
    <row r="1255" spans="1:12" x14ac:dyDescent="0.25">
      <c r="A1255" s="101">
        <v>255004</v>
      </c>
      <c r="B1255" s="98" t="s">
        <v>19</v>
      </c>
      <c r="C1255" s="98" t="s">
        <v>3194</v>
      </c>
      <c r="D1255" s="98" t="s">
        <v>3195</v>
      </c>
      <c r="E1255" s="98" t="s">
        <v>1065</v>
      </c>
      <c r="F1255" s="98" t="s">
        <v>1066</v>
      </c>
      <c r="G1255" s="98" t="s">
        <v>3057</v>
      </c>
      <c r="H1255" s="98" t="s">
        <v>19</v>
      </c>
      <c r="I1255" s="98" t="s">
        <v>3058</v>
      </c>
      <c r="J1255" s="98" t="s">
        <v>3185</v>
      </c>
      <c r="K1255" s="98" t="s">
        <v>545</v>
      </c>
      <c r="L1255" s="99" t="str">
        <f t="shared" si="19"/>
        <v>COB</v>
      </c>
    </row>
    <row r="1256" spans="1:12" x14ac:dyDescent="0.25">
      <c r="A1256" s="101">
        <v>255004</v>
      </c>
      <c r="B1256" s="98" t="s">
        <v>19</v>
      </c>
      <c r="C1256" s="98" t="s">
        <v>3196</v>
      </c>
      <c r="D1256" s="98" t="s">
        <v>3197</v>
      </c>
      <c r="E1256" s="98" t="s">
        <v>1065</v>
      </c>
      <c r="F1256" s="98" t="s">
        <v>1066</v>
      </c>
      <c r="G1256" s="98" t="s">
        <v>3057</v>
      </c>
      <c r="H1256" s="98" t="s">
        <v>19</v>
      </c>
      <c r="I1256" s="98" t="s">
        <v>3058</v>
      </c>
      <c r="J1256" s="98" t="s">
        <v>3185</v>
      </c>
      <c r="K1256" s="98" t="s">
        <v>545</v>
      </c>
      <c r="L1256" s="99" t="str">
        <f t="shared" si="19"/>
        <v>COB</v>
      </c>
    </row>
    <row r="1257" spans="1:12" x14ac:dyDescent="0.25">
      <c r="A1257" s="101">
        <v>255004</v>
      </c>
      <c r="B1257" s="98" t="s">
        <v>19</v>
      </c>
      <c r="C1257" s="98" t="s">
        <v>3198</v>
      </c>
      <c r="D1257" s="98" t="s">
        <v>3185</v>
      </c>
      <c r="E1257" s="98" t="s">
        <v>1065</v>
      </c>
      <c r="F1257" s="98" t="s">
        <v>1066</v>
      </c>
      <c r="G1257" s="98" t="s">
        <v>3057</v>
      </c>
      <c r="H1257" s="98" t="s">
        <v>19</v>
      </c>
      <c r="I1257" s="98" t="s">
        <v>3058</v>
      </c>
      <c r="J1257" s="98" t="s">
        <v>3185</v>
      </c>
      <c r="K1257" s="98" t="s">
        <v>545</v>
      </c>
      <c r="L1257" s="99" t="str">
        <f t="shared" si="19"/>
        <v>COB</v>
      </c>
    </row>
    <row r="1258" spans="1:12" x14ac:dyDescent="0.25">
      <c r="A1258" s="101">
        <v>255004</v>
      </c>
      <c r="B1258" s="98" t="s">
        <v>19</v>
      </c>
      <c r="C1258" s="98" t="s">
        <v>3199</v>
      </c>
      <c r="D1258" s="98" t="s">
        <v>3200</v>
      </c>
      <c r="E1258" s="98" t="s">
        <v>1065</v>
      </c>
      <c r="F1258" s="98" t="s">
        <v>1066</v>
      </c>
      <c r="G1258" s="98" t="s">
        <v>3057</v>
      </c>
      <c r="H1258" s="98" t="s">
        <v>19</v>
      </c>
      <c r="I1258" s="98" t="s">
        <v>3058</v>
      </c>
      <c r="J1258" s="98" t="s">
        <v>3185</v>
      </c>
      <c r="K1258" s="98" t="s">
        <v>545</v>
      </c>
      <c r="L1258" s="99" t="str">
        <f t="shared" si="19"/>
        <v>COB</v>
      </c>
    </row>
    <row r="1259" spans="1:12" x14ac:dyDescent="0.25">
      <c r="A1259" s="101">
        <v>255004</v>
      </c>
      <c r="B1259" s="98" t="s">
        <v>19</v>
      </c>
      <c r="C1259" s="98" t="s">
        <v>3201</v>
      </c>
      <c r="D1259" s="98" t="s">
        <v>3202</v>
      </c>
      <c r="E1259" s="98" t="s">
        <v>1065</v>
      </c>
      <c r="F1259" s="98" t="s">
        <v>1066</v>
      </c>
      <c r="G1259" s="98" t="s">
        <v>3057</v>
      </c>
      <c r="H1259" s="98" t="s">
        <v>19</v>
      </c>
      <c r="I1259" s="98" t="s">
        <v>3058</v>
      </c>
      <c r="J1259" s="98" t="s">
        <v>3185</v>
      </c>
      <c r="K1259" s="98" t="s">
        <v>884</v>
      </c>
      <c r="L1259" s="99" t="str">
        <f t="shared" si="19"/>
        <v>COB</v>
      </c>
    </row>
    <row r="1260" spans="1:12" x14ac:dyDescent="0.25">
      <c r="A1260" s="101">
        <v>255005</v>
      </c>
      <c r="B1260" s="98" t="s">
        <v>19</v>
      </c>
      <c r="C1260" s="98" t="s">
        <v>3204</v>
      </c>
      <c r="D1260" s="98" t="s">
        <v>3205</v>
      </c>
      <c r="E1260" s="98" t="s">
        <v>1065</v>
      </c>
      <c r="F1260" s="98" t="s">
        <v>1066</v>
      </c>
      <c r="G1260" s="98" t="s">
        <v>3057</v>
      </c>
      <c r="H1260" s="98" t="s">
        <v>19</v>
      </c>
      <c r="I1260" s="98" t="s">
        <v>3058</v>
      </c>
      <c r="J1260" s="98" t="s">
        <v>3203</v>
      </c>
      <c r="K1260" s="98" t="s">
        <v>545</v>
      </c>
      <c r="L1260" s="99" t="str">
        <f t="shared" si="19"/>
        <v>COB</v>
      </c>
    </row>
    <row r="1261" spans="1:12" x14ac:dyDescent="0.25">
      <c r="A1261" s="101">
        <v>255005</v>
      </c>
      <c r="B1261" s="98" t="s">
        <v>19</v>
      </c>
      <c r="C1261" s="98" t="s">
        <v>3206</v>
      </c>
      <c r="D1261" s="98" t="s">
        <v>3207</v>
      </c>
      <c r="E1261" s="98" t="s">
        <v>1065</v>
      </c>
      <c r="F1261" s="98" t="s">
        <v>1066</v>
      </c>
      <c r="G1261" s="98" t="s">
        <v>3057</v>
      </c>
      <c r="H1261" s="98" t="s">
        <v>19</v>
      </c>
      <c r="I1261" s="98" t="s">
        <v>3058</v>
      </c>
      <c r="J1261" s="98" t="s">
        <v>3203</v>
      </c>
      <c r="K1261" s="98" t="s">
        <v>545</v>
      </c>
      <c r="L1261" s="99" t="str">
        <f t="shared" si="19"/>
        <v>COB</v>
      </c>
    </row>
    <row r="1262" spans="1:12" x14ac:dyDescent="0.25">
      <c r="A1262" s="101">
        <v>255005</v>
      </c>
      <c r="B1262" s="98" t="s">
        <v>19</v>
      </c>
      <c r="C1262" s="98" t="s">
        <v>3208</v>
      </c>
      <c r="D1262" s="98" t="s">
        <v>3209</v>
      </c>
      <c r="E1262" s="98" t="s">
        <v>1065</v>
      </c>
      <c r="F1262" s="98" t="s">
        <v>1066</v>
      </c>
      <c r="G1262" s="98" t="s">
        <v>3057</v>
      </c>
      <c r="H1262" s="98" t="s">
        <v>19</v>
      </c>
      <c r="I1262" s="98" t="s">
        <v>3058</v>
      </c>
      <c r="J1262" s="98" t="s">
        <v>3203</v>
      </c>
      <c r="K1262" s="98" t="s">
        <v>545</v>
      </c>
      <c r="L1262" s="99" t="str">
        <f t="shared" si="19"/>
        <v>COB</v>
      </c>
    </row>
    <row r="1263" spans="1:12" x14ac:dyDescent="0.25">
      <c r="A1263" s="101">
        <v>255005</v>
      </c>
      <c r="B1263" s="98" t="s">
        <v>19</v>
      </c>
      <c r="C1263" s="98" t="s">
        <v>3210</v>
      </c>
      <c r="D1263" s="98" t="s">
        <v>3211</v>
      </c>
      <c r="E1263" s="98" t="s">
        <v>1065</v>
      </c>
      <c r="F1263" s="98" t="s">
        <v>1066</v>
      </c>
      <c r="G1263" s="98" t="s">
        <v>3057</v>
      </c>
      <c r="H1263" s="98" t="s">
        <v>19</v>
      </c>
      <c r="I1263" s="98" t="s">
        <v>3058</v>
      </c>
      <c r="J1263" s="98" t="s">
        <v>3203</v>
      </c>
      <c r="K1263" s="98" t="s">
        <v>545</v>
      </c>
      <c r="L1263" s="99" t="str">
        <f t="shared" si="19"/>
        <v>COB</v>
      </c>
    </row>
    <row r="1264" spans="1:12" x14ac:dyDescent="0.25">
      <c r="A1264" s="101">
        <v>255005</v>
      </c>
      <c r="B1264" s="98" t="s">
        <v>19</v>
      </c>
      <c r="C1264" s="98" t="s">
        <v>3212</v>
      </c>
      <c r="D1264" s="98" t="s">
        <v>3213</v>
      </c>
      <c r="E1264" s="98" t="s">
        <v>1065</v>
      </c>
      <c r="F1264" s="98" t="s">
        <v>1066</v>
      </c>
      <c r="G1264" s="98" t="s">
        <v>3057</v>
      </c>
      <c r="H1264" s="98" t="s">
        <v>19</v>
      </c>
      <c r="I1264" s="98" t="s">
        <v>3058</v>
      </c>
      <c r="J1264" s="98" t="s">
        <v>3203</v>
      </c>
      <c r="K1264" s="98" t="s">
        <v>545</v>
      </c>
      <c r="L1264" s="99" t="str">
        <f t="shared" si="19"/>
        <v>COB</v>
      </c>
    </row>
    <row r="1265" spans="1:12" x14ac:dyDescent="0.25">
      <c r="A1265" s="101">
        <v>255005</v>
      </c>
      <c r="B1265" s="98" t="s">
        <v>19</v>
      </c>
      <c r="C1265" s="98" t="s">
        <v>3214</v>
      </c>
      <c r="D1265" s="98" t="s">
        <v>3215</v>
      </c>
      <c r="E1265" s="98" t="s">
        <v>1065</v>
      </c>
      <c r="F1265" s="98" t="s">
        <v>1066</v>
      </c>
      <c r="G1265" s="98" t="s">
        <v>3057</v>
      </c>
      <c r="H1265" s="98" t="s">
        <v>19</v>
      </c>
      <c r="I1265" s="98" t="s">
        <v>3058</v>
      </c>
      <c r="J1265" s="98" t="s">
        <v>3203</v>
      </c>
      <c r="K1265" s="98" t="s">
        <v>545</v>
      </c>
      <c r="L1265" s="99" t="str">
        <f t="shared" si="19"/>
        <v>COB</v>
      </c>
    </row>
    <row r="1266" spans="1:12" x14ac:dyDescent="0.25">
      <c r="A1266" s="101">
        <v>255005</v>
      </c>
      <c r="B1266" s="98" t="s">
        <v>19</v>
      </c>
      <c r="C1266" s="98" t="s">
        <v>3216</v>
      </c>
      <c r="D1266" s="98" t="s">
        <v>3217</v>
      </c>
      <c r="E1266" s="98" t="s">
        <v>1065</v>
      </c>
      <c r="F1266" s="98" t="s">
        <v>1066</v>
      </c>
      <c r="G1266" s="98" t="s">
        <v>3057</v>
      </c>
      <c r="H1266" s="98" t="s">
        <v>19</v>
      </c>
      <c r="I1266" s="98" t="s">
        <v>3058</v>
      </c>
      <c r="J1266" s="98" t="s">
        <v>3203</v>
      </c>
      <c r="K1266" s="98" t="s">
        <v>545</v>
      </c>
      <c r="L1266" s="99" t="str">
        <f t="shared" si="19"/>
        <v>COB</v>
      </c>
    </row>
    <row r="1267" spans="1:12" x14ac:dyDescent="0.25">
      <c r="A1267" s="101">
        <v>255005</v>
      </c>
      <c r="B1267" s="98" t="s">
        <v>19</v>
      </c>
      <c r="C1267" s="98" t="s">
        <v>3218</v>
      </c>
      <c r="D1267" s="98" t="s">
        <v>3219</v>
      </c>
      <c r="E1267" s="98" t="s">
        <v>1065</v>
      </c>
      <c r="F1267" s="98" t="s">
        <v>1066</v>
      </c>
      <c r="G1267" s="98" t="s">
        <v>3057</v>
      </c>
      <c r="H1267" s="98" t="s">
        <v>19</v>
      </c>
      <c r="I1267" s="98" t="s">
        <v>3058</v>
      </c>
      <c r="J1267" s="98" t="s">
        <v>3203</v>
      </c>
      <c r="K1267" s="98" t="s">
        <v>545</v>
      </c>
      <c r="L1267" s="99" t="str">
        <f t="shared" si="19"/>
        <v>COB</v>
      </c>
    </row>
    <row r="1268" spans="1:12" x14ac:dyDescent="0.25">
      <c r="A1268" s="101">
        <v>255005</v>
      </c>
      <c r="B1268" s="98" t="s">
        <v>19</v>
      </c>
      <c r="C1268" s="98" t="s">
        <v>3220</v>
      </c>
      <c r="D1268" s="98" t="s">
        <v>3221</v>
      </c>
      <c r="E1268" s="98" t="s">
        <v>1065</v>
      </c>
      <c r="F1268" s="98" t="s">
        <v>1066</v>
      </c>
      <c r="G1268" s="98" t="s">
        <v>3057</v>
      </c>
      <c r="H1268" s="98" t="s">
        <v>19</v>
      </c>
      <c r="I1268" s="98" t="s">
        <v>3058</v>
      </c>
      <c r="J1268" s="98" t="s">
        <v>3203</v>
      </c>
      <c r="K1268" s="98" t="s">
        <v>545</v>
      </c>
      <c r="L1268" s="99" t="str">
        <f t="shared" si="19"/>
        <v>COB</v>
      </c>
    </row>
    <row r="1269" spans="1:12" x14ac:dyDescent="0.25">
      <c r="A1269" s="101">
        <v>255005</v>
      </c>
      <c r="B1269" s="98" t="s">
        <v>19</v>
      </c>
      <c r="C1269" s="98" t="s">
        <v>3222</v>
      </c>
      <c r="D1269" s="98" t="s">
        <v>3223</v>
      </c>
      <c r="E1269" s="98" t="s">
        <v>1065</v>
      </c>
      <c r="F1269" s="98" t="s">
        <v>1066</v>
      </c>
      <c r="G1269" s="98" t="s">
        <v>3057</v>
      </c>
      <c r="H1269" s="98" t="s">
        <v>19</v>
      </c>
      <c r="I1269" s="98" t="s">
        <v>3058</v>
      </c>
      <c r="J1269" s="98" t="s">
        <v>3203</v>
      </c>
      <c r="K1269" s="98" t="s">
        <v>545</v>
      </c>
      <c r="L1269" s="99" t="str">
        <f t="shared" si="19"/>
        <v>COB</v>
      </c>
    </row>
    <row r="1270" spans="1:12" x14ac:dyDescent="0.25">
      <c r="A1270" s="101">
        <v>255005</v>
      </c>
      <c r="B1270" s="98" t="s">
        <v>19</v>
      </c>
      <c r="C1270" s="98" t="s">
        <v>3224</v>
      </c>
      <c r="D1270" s="98" t="s">
        <v>3225</v>
      </c>
      <c r="E1270" s="98" t="s">
        <v>1065</v>
      </c>
      <c r="F1270" s="98" t="s">
        <v>1066</v>
      </c>
      <c r="G1270" s="98" t="s">
        <v>3057</v>
      </c>
      <c r="H1270" s="98" t="s">
        <v>19</v>
      </c>
      <c r="I1270" s="98" t="s">
        <v>3058</v>
      </c>
      <c r="J1270" s="98" t="s">
        <v>3203</v>
      </c>
      <c r="K1270" s="98" t="s">
        <v>545</v>
      </c>
      <c r="L1270" s="99" t="str">
        <f t="shared" si="19"/>
        <v>COB</v>
      </c>
    </row>
    <row r="1271" spans="1:12" x14ac:dyDescent="0.25">
      <c r="A1271" s="101">
        <v>255005</v>
      </c>
      <c r="B1271" s="98" t="s">
        <v>19</v>
      </c>
      <c r="C1271" s="98" t="s">
        <v>3226</v>
      </c>
      <c r="D1271" s="98" t="s">
        <v>3227</v>
      </c>
      <c r="E1271" s="98" t="s">
        <v>1065</v>
      </c>
      <c r="F1271" s="98" t="s">
        <v>1066</v>
      </c>
      <c r="G1271" s="98" t="s">
        <v>3057</v>
      </c>
      <c r="H1271" s="98" t="s">
        <v>19</v>
      </c>
      <c r="I1271" s="98" t="s">
        <v>3058</v>
      </c>
      <c r="J1271" s="98" t="s">
        <v>3203</v>
      </c>
      <c r="K1271" s="98" t="s">
        <v>545</v>
      </c>
      <c r="L1271" s="99" t="str">
        <f t="shared" si="19"/>
        <v>COB</v>
      </c>
    </row>
    <row r="1272" spans="1:12" x14ac:dyDescent="0.25">
      <c r="A1272" s="101">
        <v>255005</v>
      </c>
      <c r="B1272" s="98" t="s">
        <v>19</v>
      </c>
      <c r="C1272" s="98" t="s">
        <v>3228</v>
      </c>
      <c r="D1272" s="98" t="s">
        <v>3229</v>
      </c>
      <c r="E1272" s="98" t="s">
        <v>1065</v>
      </c>
      <c r="F1272" s="98" t="s">
        <v>1066</v>
      </c>
      <c r="G1272" s="98" t="s">
        <v>3057</v>
      </c>
      <c r="H1272" s="98" t="s">
        <v>19</v>
      </c>
      <c r="I1272" s="98" t="s">
        <v>3058</v>
      </c>
      <c r="J1272" s="98" t="s">
        <v>3203</v>
      </c>
      <c r="K1272" s="98" t="s">
        <v>545</v>
      </c>
      <c r="L1272" s="99" t="str">
        <f t="shared" si="19"/>
        <v>COB</v>
      </c>
    </row>
    <row r="1273" spans="1:12" x14ac:dyDescent="0.25">
      <c r="A1273" s="101">
        <v>255005</v>
      </c>
      <c r="B1273" s="98" t="s">
        <v>19</v>
      </c>
      <c r="C1273" s="98" t="s">
        <v>3230</v>
      </c>
      <c r="D1273" s="98" t="s">
        <v>3231</v>
      </c>
      <c r="E1273" s="98" t="s">
        <v>1065</v>
      </c>
      <c r="F1273" s="98" t="s">
        <v>1066</v>
      </c>
      <c r="G1273" s="98" t="s">
        <v>3057</v>
      </c>
      <c r="H1273" s="98" t="s">
        <v>19</v>
      </c>
      <c r="I1273" s="98" t="s">
        <v>3058</v>
      </c>
      <c r="J1273" s="98" t="s">
        <v>3203</v>
      </c>
      <c r="K1273" s="98" t="s">
        <v>545</v>
      </c>
      <c r="L1273" s="99" t="str">
        <f t="shared" si="19"/>
        <v>COB</v>
      </c>
    </row>
    <row r="1274" spans="1:12" x14ac:dyDescent="0.25">
      <c r="A1274" s="101">
        <v>255005</v>
      </c>
      <c r="B1274" s="98" t="s">
        <v>19</v>
      </c>
      <c r="C1274" s="98" t="s">
        <v>3232</v>
      </c>
      <c r="D1274" s="98" t="s">
        <v>3233</v>
      </c>
      <c r="E1274" s="98" t="s">
        <v>1065</v>
      </c>
      <c r="F1274" s="98" t="s">
        <v>1066</v>
      </c>
      <c r="G1274" s="98" t="s">
        <v>3057</v>
      </c>
      <c r="H1274" s="98" t="s">
        <v>19</v>
      </c>
      <c r="I1274" s="98" t="s">
        <v>3058</v>
      </c>
      <c r="J1274" s="98" t="s">
        <v>3203</v>
      </c>
      <c r="K1274" s="98" t="s">
        <v>545</v>
      </c>
      <c r="L1274" s="99" t="str">
        <f t="shared" si="19"/>
        <v>COB</v>
      </c>
    </row>
    <row r="1275" spans="1:12" x14ac:dyDescent="0.25">
      <c r="A1275" s="101">
        <v>255005</v>
      </c>
      <c r="B1275" s="98" t="s">
        <v>19</v>
      </c>
      <c r="C1275" s="98" t="s">
        <v>3234</v>
      </c>
      <c r="D1275" s="98" t="s">
        <v>3235</v>
      </c>
      <c r="E1275" s="98" t="s">
        <v>1065</v>
      </c>
      <c r="F1275" s="98" t="s">
        <v>1066</v>
      </c>
      <c r="G1275" s="98" t="s">
        <v>3057</v>
      </c>
      <c r="H1275" s="98" t="s">
        <v>19</v>
      </c>
      <c r="I1275" s="98" t="s">
        <v>3058</v>
      </c>
      <c r="J1275" s="98" t="s">
        <v>3203</v>
      </c>
      <c r="K1275" s="98" t="s">
        <v>545</v>
      </c>
      <c r="L1275" s="99" t="str">
        <f t="shared" si="19"/>
        <v>COB</v>
      </c>
    </row>
    <row r="1276" spans="1:12" x14ac:dyDescent="0.25">
      <c r="A1276" s="101">
        <v>255006</v>
      </c>
      <c r="B1276" s="98" t="s">
        <v>19</v>
      </c>
      <c r="C1276" s="98" t="s">
        <v>3237</v>
      </c>
      <c r="D1276" s="98" t="s">
        <v>3238</v>
      </c>
      <c r="E1276" s="98" t="s">
        <v>1065</v>
      </c>
      <c r="F1276" s="98" t="s">
        <v>1066</v>
      </c>
      <c r="G1276" s="98" t="s">
        <v>3057</v>
      </c>
      <c r="H1276" s="98" t="s">
        <v>19</v>
      </c>
      <c r="I1276" s="98" t="s">
        <v>3058</v>
      </c>
      <c r="J1276" s="98" t="s">
        <v>3236</v>
      </c>
      <c r="K1276" s="98" t="s">
        <v>545</v>
      </c>
      <c r="L1276" s="99" t="str">
        <f t="shared" si="19"/>
        <v>COB</v>
      </c>
    </row>
    <row r="1277" spans="1:12" x14ac:dyDescent="0.25">
      <c r="A1277" s="101">
        <v>255006</v>
      </c>
      <c r="B1277" s="98" t="s">
        <v>19</v>
      </c>
      <c r="C1277" s="98" t="s">
        <v>3239</v>
      </c>
      <c r="D1277" s="98" t="s">
        <v>3240</v>
      </c>
      <c r="E1277" s="98" t="s">
        <v>1065</v>
      </c>
      <c r="F1277" s="98" t="s">
        <v>1066</v>
      </c>
      <c r="G1277" s="98" t="s">
        <v>3057</v>
      </c>
      <c r="H1277" s="98" t="s">
        <v>19</v>
      </c>
      <c r="I1277" s="98" t="s">
        <v>3058</v>
      </c>
      <c r="J1277" s="98" t="s">
        <v>3236</v>
      </c>
      <c r="K1277" s="98" t="s">
        <v>545</v>
      </c>
      <c r="L1277" s="99" t="str">
        <f t="shared" si="19"/>
        <v>COB</v>
      </c>
    </row>
    <row r="1278" spans="1:12" x14ac:dyDescent="0.25">
      <c r="A1278" s="101">
        <v>255006</v>
      </c>
      <c r="B1278" s="98" t="s">
        <v>19</v>
      </c>
      <c r="C1278" s="98" t="s">
        <v>3241</v>
      </c>
      <c r="D1278" s="98" t="s">
        <v>3242</v>
      </c>
      <c r="E1278" s="98" t="s">
        <v>1065</v>
      </c>
      <c r="F1278" s="98" t="s">
        <v>1066</v>
      </c>
      <c r="G1278" s="98" t="s">
        <v>3057</v>
      </c>
      <c r="H1278" s="98" t="s">
        <v>19</v>
      </c>
      <c r="I1278" s="98" t="s">
        <v>3058</v>
      </c>
      <c r="J1278" s="98" t="s">
        <v>3236</v>
      </c>
      <c r="K1278" s="98" t="s">
        <v>545</v>
      </c>
      <c r="L1278" s="99" t="str">
        <f t="shared" si="19"/>
        <v>COB</v>
      </c>
    </row>
    <row r="1279" spans="1:12" x14ac:dyDescent="0.25">
      <c r="A1279" s="101">
        <v>255006</v>
      </c>
      <c r="B1279" s="98" t="s">
        <v>19</v>
      </c>
      <c r="C1279" s="98" t="s">
        <v>3243</v>
      </c>
      <c r="D1279" s="98" t="s">
        <v>3244</v>
      </c>
      <c r="E1279" s="98" t="s">
        <v>1065</v>
      </c>
      <c r="F1279" s="98" t="s">
        <v>1066</v>
      </c>
      <c r="G1279" s="98" t="s">
        <v>3057</v>
      </c>
      <c r="H1279" s="98" t="s">
        <v>19</v>
      </c>
      <c r="I1279" s="98" t="s">
        <v>3058</v>
      </c>
      <c r="J1279" s="98" t="s">
        <v>3236</v>
      </c>
      <c r="K1279" s="98" t="s">
        <v>545</v>
      </c>
      <c r="L1279" s="99" t="str">
        <f t="shared" si="19"/>
        <v>COB</v>
      </c>
    </row>
    <row r="1280" spans="1:12" x14ac:dyDescent="0.25">
      <c r="A1280" s="101">
        <v>255006</v>
      </c>
      <c r="B1280" s="98" t="s">
        <v>19</v>
      </c>
      <c r="C1280" s="98" t="s">
        <v>3245</v>
      </c>
      <c r="D1280" s="98" t="s">
        <v>3236</v>
      </c>
      <c r="E1280" s="98" t="s">
        <v>1065</v>
      </c>
      <c r="F1280" s="98" t="s">
        <v>1066</v>
      </c>
      <c r="G1280" s="98" t="s">
        <v>3057</v>
      </c>
      <c r="H1280" s="98" t="s">
        <v>19</v>
      </c>
      <c r="I1280" s="98" t="s">
        <v>3058</v>
      </c>
      <c r="J1280" s="98" t="s">
        <v>3236</v>
      </c>
      <c r="K1280" s="98" t="s">
        <v>884</v>
      </c>
      <c r="L1280" s="99" t="str">
        <f t="shared" si="19"/>
        <v>COB</v>
      </c>
    </row>
    <row r="1281" spans="1:12" x14ac:dyDescent="0.25">
      <c r="A1281" s="101">
        <v>255006</v>
      </c>
      <c r="B1281" s="98" t="s">
        <v>19</v>
      </c>
      <c r="C1281" s="98" t="s">
        <v>3246</v>
      </c>
      <c r="D1281" s="98" t="s">
        <v>3247</v>
      </c>
      <c r="E1281" s="98" t="s">
        <v>1065</v>
      </c>
      <c r="F1281" s="98" t="s">
        <v>1066</v>
      </c>
      <c r="G1281" s="98" t="s">
        <v>3057</v>
      </c>
      <c r="H1281" s="98" t="s">
        <v>19</v>
      </c>
      <c r="I1281" s="98" t="s">
        <v>3058</v>
      </c>
      <c r="J1281" s="98" t="s">
        <v>3236</v>
      </c>
      <c r="K1281" s="98" t="s">
        <v>545</v>
      </c>
      <c r="L1281" s="99" t="str">
        <f t="shared" si="19"/>
        <v>COB</v>
      </c>
    </row>
    <row r="1282" spans="1:12" x14ac:dyDescent="0.25">
      <c r="A1282" s="101">
        <v>255006</v>
      </c>
      <c r="B1282" s="98" t="s">
        <v>19</v>
      </c>
      <c r="C1282" s="98" t="s">
        <v>3248</v>
      </c>
      <c r="D1282" s="98" t="s">
        <v>3249</v>
      </c>
      <c r="E1282" s="98" t="s">
        <v>1065</v>
      </c>
      <c r="F1282" s="98" t="s">
        <v>1066</v>
      </c>
      <c r="G1282" s="98" t="s">
        <v>3057</v>
      </c>
      <c r="H1282" s="98" t="s">
        <v>19</v>
      </c>
      <c r="I1282" s="98" t="s">
        <v>3058</v>
      </c>
      <c r="J1282" s="98" t="s">
        <v>3236</v>
      </c>
      <c r="K1282" s="98" t="s">
        <v>1156</v>
      </c>
      <c r="L1282" s="99" t="str">
        <f t="shared" ref="L1282:L1345" si="20">VLOOKUP(H1282,$N$2:$O$43,2,FALSE)</f>
        <v>COB</v>
      </c>
    </row>
    <row r="1283" spans="1:12" x14ac:dyDescent="0.25">
      <c r="A1283" s="101">
        <v>255006</v>
      </c>
      <c r="B1283" s="98" t="s">
        <v>19</v>
      </c>
      <c r="C1283" s="98" t="s">
        <v>3250</v>
      </c>
      <c r="D1283" s="98" t="s">
        <v>3251</v>
      </c>
      <c r="E1283" s="98" t="s">
        <v>1065</v>
      </c>
      <c r="F1283" s="98" t="s">
        <v>1066</v>
      </c>
      <c r="G1283" s="98" t="s">
        <v>3057</v>
      </c>
      <c r="H1283" s="98" t="s">
        <v>19</v>
      </c>
      <c r="I1283" s="98" t="s">
        <v>3058</v>
      </c>
      <c r="J1283" s="98" t="s">
        <v>3236</v>
      </c>
      <c r="K1283" s="98" t="s">
        <v>1156</v>
      </c>
      <c r="L1283" s="99" t="str">
        <f t="shared" si="20"/>
        <v>COB</v>
      </c>
    </row>
    <row r="1284" spans="1:12" x14ac:dyDescent="0.25">
      <c r="A1284" s="101">
        <v>255010</v>
      </c>
      <c r="B1284" s="98" t="s">
        <v>19</v>
      </c>
      <c r="C1284" s="98"/>
      <c r="D1284" s="98"/>
      <c r="E1284" s="98" t="s">
        <v>1065</v>
      </c>
      <c r="F1284" s="98" t="s">
        <v>1066</v>
      </c>
      <c r="G1284" s="98" t="s">
        <v>3057</v>
      </c>
      <c r="H1284" s="98" t="s">
        <v>19</v>
      </c>
      <c r="I1284" s="98" t="s">
        <v>3058</v>
      </c>
      <c r="J1284" s="98" t="s">
        <v>3252</v>
      </c>
      <c r="K1284" s="98"/>
      <c r="L1284" s="99" t="str">
        <f t="shared" si="20"/>
        <v>COB</v>
      </c>
    </row>
    <row r="1285" spans="1:12" x14ac:dyDescent="0.25">
      <c r="A1285" s="101">
        <v>255015</v>
      </c>
      <c r="B1285" s="98" t="s">
        <v>19</v>
      </c>
      <c r="C1285" s="98" t="s">
        <v>3254</v>
      </c>
      <c r="D1285" s="98" t="s">
        <v>3255</v>
      </c>
      <c r="E1285" s="98" t="s">
        <v>1065</v>
      </c>
      <c r="F1285" s="98" t="s">
        <v>1066</v>
      </c>
      <c r="G1285" s="98" t="s">
        <v>3057</v>
      </c>
      <c r="H1285" s="98" t="s">
        <v>19</v>
      </c>
      <c r="I1285" s="98" t="s">
        <v>3058</v>
      </c>
      <c r="J1285" s="98" t="s">
        <v>3253</v>
      </c>
      <c r="K1285" s="98" t="s">
        <v>545</v>
      </c>
      <c r="L1285" s="99" t="str">
        <f t="shared" si="20"/>
        <v>COB</v>
      </c>
    </row>
    <row r="1286" spans="1:12" x14ac:dyDescent="0.25">
      <c r="A1286" s="101">
        <v>255015</v>
      </c>
      <c r="B1286" s="98" t="s">
        <v>19</v>
      </c>
      <c r="C1286" s="98" t="s">
        <v>3256</v>
      </c>
      <c r="D1286" s="98" t="s">
        <v>3257</v>
      </c>
      <c r="E1286" s="98" t="s">
        <v>1065</v>
      </c>
      <c r="F1286" s="98" t="s">
        <v>1066</v>
      </c>
      <c r="G1286" s="98" t="s">
        <v>3057</v>
      </c>
      <c r="H1286" s="98" t="s">
        <v>19</v>
      </c>
      <c r="I1286" s="98" t="s">
        <v>3058</v>
      </c>
      <c r="J1286" s="98" t="s">
        <v>3253</v>
      </c>
      <c r="K1286" s="98" t="s">
        <v>545</v>
      </c>
      <c r="L1286" s="99" t="str">
        <f t="shared" si="20"/>
        <v>COB</v>
      </c>
    </row>
    <row r="1287" spans="1:12" x14ac:dyDescent="0.25">
      <c r="A1287" s="101">
        <v>255015</v>
      </c>
      <c r="B1287" s="98" t="s">
        <v>19</v>
      </c>
      <c r="C1287" s="98" t="s">
        <v>3258</v>
      </c>
      <c r="D1287" s="98" t="s">
        <v>3259</v>
      </c>
      <c r="E1287" s="98" t="s">
        <v>1065</v>
      </c>
      <c r="F1287" s="98" t="s">
        <v>1066</v>
      </c>
      <c r="G1287" s="98" t="s">
        <v>3057</v>
      </c>
      <c r="H1287" s="98" t="s">
        <v>19</v>
      </c>
      <c r="I1287" s="98" t="s">
        <v>3058</v>
      </c>
      <c r="J1287" s="98" t="s">
        <v>3253</v>
      </c>
      <c r="K1287" s="98" t="s">
        <v>884</v>
      </c>
      <c r="L1287" s="99" t="str">
        <f t="shared" si="20"/>
        <v>COB</v>
      </c>
    </row>
    <row r="1288" spans="1:12" x14ac:dyDescent="0.25">
      <c r="A1288" s="101">
        <v>255020</v>
      </c>
      <c r="B1288" s="98" t="s">
        <v>19</v>
      </c>
      <c r="C1288" s="98" t="s">
        <v>3261</v>
      </c>
      <c r="D1288" s="98" t="s">
        <v>3260</v>
      </c>
      <c r="E1288" s="98" t="s">
        <v>1065</v>
      </c>
      <c r="F1288" s="98" t="s">
        <v>1066</v>
      </c>
      <c r="G1288" s="98" t="s">
        <v>3057</v>
      </c>
      <c r="H1288" s="98" t="s">
        <v>19</v>
      </c>
      <c r="I1288" s="98" t="s">
        <v>3058</v>
      </c>
      <c r="J1288" s="98" t="s">
        <v>3260</v>
      </c>
      <c r="K1288" s="98" t="s">
        <v>545</v>
      </c>
      <c r="L1288" s="99" t="str">
        <f t="shared" si="20"/>
        <v>COB</v>
      </c>
    </row>
    <row r="1289" spans="1:12" x14ac:dyDescent="0.25">
      <c r="A1289" s="101" t="s">
        <v>3262</v>
      </c>
      <c r="B1289" s="98" t="s">
        <v>19</v>
      </c>
      <c r="C1289" s="98"/>
      <c r="D1289" s="98"/>
      <c r="E1289" s="98" t="s">
        <v>1065</v>
      </c>
      <c r="F1289" s="98" t="s">
        <v>1066</v>
      </c>
      <c r="G1289" s="98" t="s">
        <v>3057</v>
      </c>
      <c r="H1289" s="98" t="s">
        <v>19</v>
      </c>
      <c r="I1289" s="98" t="s">
        <v>3058</v>
      </c>
      <c r="J1289" s="98" t="s">
        <v>3263</v>
      </c>
      <c r="K1289" s="98"/>
      <c r="L1289" s="99" t="str">
        <f t="shared" si="20"/>
        <v>COB</v>
      </c>
    </row>
    <row r="1290" spans="1:12" x14ac:dyDescent="0.25">
      <c r="A1290" s="101" t="s">
        <v>3264</v>
      </c>
      <c r="B1290" s="98" t="s">
        <v>19</v>
      </c>
      <c r="C1290" s="98"/>
      <c r="D1290" s="98"/>
      <c r="E1290" s="98" t="s">
        <v>1065</v>
      </c>
      <c r="F1290" s="98" t="s">
        <v>1066</v>
      </c>
      <c r="G1290" s="98" t="s">
        <v>3057</v>
      </c>
      <c r="H1290" s="98" t="s">
        <v>19</v>
      </c>
      <c r="I1290" s="98" t="s">
        <v>3058</v>
      </c>
      <c r="J1290" s="98" t="s">
        <v>3265</v>
      </c>
      <c r="K1290" s="98"/>
      <c r="L1290" s="99" t="str">
        <f t="shared" si="20"/>
        <v>COB</v>
      </c>
    </row>
    <row r="1291" spans="1:12" x14ac:dyDescent="0.25">
      <c r="A1291" s="101" t="s">
        <v>3266</v>
      </c>
      <c r="B1291" s="98" t="s">
        <v>19</v>
      </c>
      <c r="C1291" s="98"/>
      <c r="D1291" s="98"/>
      <c r="E1291" s="98" t="s">
        <v>1065</v>
      </c>
      <c r="F1291" s="98" t="s">
        <v>1066</v>
      </c>
      <c r="G1291" s="98" t="s">
        <v>3057</v>
      </c>
      <c r="H1291" s="98" t="s">
        <v>19</v>
      </c>
      <c r="I1291" s="98" t="s">
        <v>3058</v>
      </c>
      <c r="J1291" s="98" t="s">
        <v>3267</v>
      </c>
      <c r="K1291" s="98"/>
      <c r="L1291" s="99" t="str">
        <f t="shared" si="20"/>
        <v>COB</v>
      </c>
    </row>
    <row r="1292" spans="1:12" x14ac:dyDescent="0.25">
      <c r="A1292" s="101" t="s">
        <v>3268</v>
      </c>
      <c r="B1292" s="98" t="s">
        <v>19</v>
      </c>
      <c r="C1292" s="98"/>
      <c r="D1292" s="98"/>
      <c r="E1292" s="98" t="s">
        <v>1065</v>
      </c>
      <c r="F1292" s="98" t="s">
        <v>1066</v>
      </c>
      <c r="G1292" s="98" t="s">
        <v>3057</v>
      </c>
      <c r="H1292" s="98" t="s">
        <v>19</v>
      </c>
      <c r="I1292" s="98" t="s">
        <v>3058</v>
      </c>
      <c r="J1292" s="98" t="s">
        <v>3269</v>
      </c>
      <c r="K1292" s="98"/>
      <c r="L1292" s="99" t="str">
        <f t="shared" si="20"/>
        <v>COB</v>
      </c>
    </row>
    <row r="1293" spans="1:12" x14ac:dyDescent="0.25">
      <c r="A1293" s="101" t="s">
        <v>3270</v>
      </c>
      <c r="B1293" s="98" t="s">
        <v>19</v>
      </c>
      <c r="C1293" s="98"/>
      <c r="D1293" s="98"/>
      <c r="E1293" s="98" t="s">
        <v>1065</v>
      </c>
      <c r="F1293" s="98" t="s">
        <v>1066</v>
      </c>
      <c r="G1293" s="98" t="s">
        <v>3057</v>
      </c>
      <c r="H1293" s="98" t="s">
        <v>19</v>
      </c>
      <c r="I1293" s="98" t="s">
        <v>3058</v>
      </c>
      <c r="J1293" s="98" t="s">
        <v>3271</v>
      </c>
      <c r="K1293" s="98"/>
      <c r="L1293" s="99" t="str">
        <f t="shared" si="20"/>
        <v>COB</v>
      </c>
    </row>
    <row r="1294" spans="1:12" x14ac:dyDescent="0.25">
      <c r="A1294" s="101">
        <v>255050</v>
      </c>
      <c r="B1294" s="98" t="s">
        <v>3273</v>
      </c>
      <c r="C1294" s="98" t="s">
        <v>3274</v>
      </c>
      <c r="D1294" s="98" t="s">
        <v>3275</v>
      </c>
      <c r="E1294" s="98" t="s">
        <v>1065</v>
      </c>
      <c r="F1294" s="98" t="s">
        <v>1066</v>
      </c>
      <c r="G1294" s="98" t="s">
        <v>3057</v>
      </c>
      <c r="H1294" s="98" t="s">
        <v>19</v>
      </c>
      <c r="I1294" s="98" t="s">
        <v>3272</v>
      </c>
      <c r="J1294" s="98" t="s">
        <v>3273</v>
      </c>
      <c r="K1294" s="98" t="s">
        <v>557</v>
      </c>
      <c r="L1294" s="99" t="str">
        <f t="shared" si="20"/>
        <v>COB</v>
      </c>
    </row>
    <row r="1295" spans="1:12" x14ac:dyDescent="0.25">
      <c r="A1295" s="101">
        <v>255050</v>
      </c>
      <c r="B1295" s="98" t="s">
        <v>3273</v>
      </c>
      <c r="C1295" s="98" t="s">
        <v>3276</v>
      </c>
      <c r="D1295" s="98" t="s">
        <v>3277</v>
      </c>
      <c r="E1295" s="98" t="s">
        <v>1065</v>
      </c>
      <c r="F1295" s="98" t="s">
        <v>1066</v>
      </c>
      <c r="G1295" s="98" t="s">
        <v>3057</v>
      </c>
      <c r="H1295" s="98" t="s">
        <v>19</v>
      </c>
      <c r="I1295" s="98" t="s">
        <v>3272</v>
      </c>
      <c r="J1295" s="98" t="s">
        <v>3273</v>
      </c>
      <c r="K1295" s="98" t="s">
        <v>545</v>
      </c>
      <c r="L1295" s="99" t="str">
        <f t="shared" si="20"/>
        <v>COB</v>
      </c>
    </row>
    <row r="1296" spans="1:12" x14ac:dyDescent="0.25">
      <c r="A1296" s="101">
        <v>255050</v>
      </c>
      <c r="B1296" s="98" t="s">
        <v>3273</v>
      </c>
      <c r="C1296" s="98" t="s">
        <v>3278</v>
      </c>
      <c r="D1296" s="98" t="s">
        <v>3279</v>
      </c>
      <c r="E1296" s="98" t="s">
        <v>1065</v>
      </c>
      <c r="F1296" s="98" t="s">
        <v>1066</v>
      </c>
      <c r="G1296" s="98" t="s">
        <v>3057</v>
      </c>
      <c r="H1296" s="98" t="s">
        <v>19</v>
      </c>
      <c r="I1296" s="98" t="s">
        <v>3272</v>
      </c>
      <c r="J1296" s="98" t="s">
        <v>3273</v>
      </c>
      <c r="K1296" s="98" t="s">
        <v>545</v>
      </c>
      <c r="L1296" s="99" t="str">
        <f t="shared" si="20"/>
        <v>COB</v>
      </c>
    </row>
    <row r="1297" spans="1:12" x14ac:dyDescent="0.25">
      <c r="A1297" s="101">
        <v>255050</v>
      </c>
      <c r="B1297" s="98" t="s">
        <v>3273</v>
      </c>
      <c r="C1297" s="98" t="s">
        <v>3280</v>
      </c>
      <c r="D1297" s="98" t="s">
        <v>3281</v>
      </c>
      <c r="E1297" s="98" t="s">
        <v>1065</v>
      </c>
      <c r="F1297" s="98" t="s">
        <v>1066</v>
      </c>
      <c r="G1297" s="98" t="s">
        <v>3057</v>
      </c>
      <c r="H1297" s="98" t="s">
        <v>19</v>
      </c>
      <c r="I1297" s="98" t="s">
        <v>3272</v>
      </c>
      <c r="J1297" s="98" t="s">
        <v>3273</v>
      </c>
      <c r="K1297" s="98" t="s">
        <v>545</v>
      </c>
      <c r="L1297" s="99" t="str">
        <f t="shared" si="20"/>
        <v>COB</v>
      </c>
    </row>
    <row r="1298" spans="1:12" x14ac:dyDescent="0.25">
      <c r="A1298" s="101">
        <v>255050</v>
      </c>
      <c r="B1298" s="98" t="s">
        <v>3273</v>
      </c>
      <c r="C1298" s="98" t="s">
        <v>3282</v>
      </c>
      <c r="D1298" s="98" t="s">
        <v>3283</v>
      </c>
      <c r="E1298" s="98" t="s">
        <v>1065</v>
      </c>
      <c r="F1298" s="98" t="s">
        <v>1066</v>
      </c>
      <c r="G1298" s="98" t="s">
        <v>3057</v>
      </c>
      <c r="H1298" s="98" t="s">
        <v>19</v>
      </c>
      <c r="I1298" s="98" t="s">
        <v>3272</v>
      </c>
      <c r="J1298" s="98" t="s">
        <v>3273</v>
      </c>
      <c r="K1298" s="98" t="s">
        <v>545</v>
      </c>
      <c r="L1298" s="99" t="str">
        <f t="shared" si="20"/>
        <v>COB</v>
      </c>
    </row>
    <row r="1299" spans="1:12" x14ac:dyDescent="0.25">
      <c r="A1299" s="101">
        <v>255050</v>
      </c>
      <c r="B1299" s="98" t="s">
        <v>3273</v>
      </c>
      <c r="C1299" s="98" t="s">
        <v>3284</v>
      </c>
      <c r="D1299" s="98" t="s">
        <v>3285</v>
      </c>
      <c r="E1299" s="98" t="s">
        <v>1065</v>
      </c>
      <c r="F1299" s="98" t="s">
        <v>1066</v>
      </c>
      <c r="G1299" s="98" t="s">
        <v>3057</v>
      </c>
      <c r="H1299" s="98" t="s">
        <v>19</v>
      </c>
      <c r="I1299" s="98" t="s">
        <v>3272</v>
      </c>
      <c r="J1299" s="98" t="s">
        <v>3273</v>
      </c>
      <c r="K1299" s="98" t="s">
        <v>545</v>
      </c>
      <c r="L1299" s="99" t="str">
        <f t="shared" si="20"/>
        <v>COB</v>
      </c>
    </row>
    <row r="1300" spans="1:12" x14ac:dyDescent="0.25">
      <c r="A1300" s="101">
        <v>255050</v>
      </c>
      <c r="B1300" s="98" t="s">
        <v>3273</v>
      </c>
      <c r="C1300" s="98" t="s">
        <v>3286</v>
      </c>
      <c r="D1300" s="98" t="s">
        <v>3287</v>
      </c>
      <c r="E1300" s="98" t="s">
        <v>1065</v>
      </c>
      <c r="F1300" s="98" t="s">
        <v>1066</v>
      </c>
      <c r="G1300" s="98" t="s">
        <v>3057</v>
      </c>
      <c r="H1300" s="98" t="s">
        <v>19</v>
      </c>
      <c r="I1300" s="98" t="s">
        <v>3272</v>
      </c>
      <c r="J1300" s="98" t="s">
        <v>3273</v>
      </c>
      <c r="K1300" s="98" t="s">
        <v>545</v>
      </c>
      <c r="L1300" s="99" t="str">
        <f t="shared" si="20"/>
        <v>COB</v>
      </c>
    </row>
    <row r="1301" spans="1:12" x14ac:dyDescent="0.25">
      <c r="A1301" s="101">
        <v>255050</v>
      </c>
      <c r="B1301" s="98" t="s">
        <v>3273</v>
      </c>
      <c r="C1301" s="98" t="s">
        <v>3288</v>
      </c>
      <c r="D1301" s="98" t="s">
        <v>3289</v>
      </c>
      <c r="E1301" s="98" t="s">
        <v>1065</v>
      </c>
      <c r="F1301" s="98" t="s">
        <v>1066</v>
      </c>
      <c r="G1301" s="98" t="s">
        <v>3057</v>
      </c>
      <c r="H1301" s="98" t="s">
        <v>19</v>
      </c>
      <c r="I1301" s="98" t="s">
        <v>3272</v>
      </c>
      <c r="J1301" s="98" t="s">
        <v>3273</v>
      </c>
      <c r="K1301" s="98" t="s">
        <v>545</v>
      </c>
      <c r="L1301" s="99" t="str">
        <f t="shared" si="20"/>
        <v>COB</v>
      </c>
    </row>
    <row r="1302" spans="1:12" x14ac:dyDescent="0.25">
      <c r="A1302" s="101">
        <v>255050</v>
      </c>
      <c r="B1302" s="98" t="s">
        <v>3273</v>
      </c>
      <c r="C1302" s="98" t="s">
        <v>3290</v>
      </c>
      <c r="D1302" s="98" t="s">
        <v>3291</v>
      </c>
      <c r="E1302" s="98" t="s">
        <v>1065</v>
      </c>
      <c r="F1302" s="98" t="s">
        <v>1066</v>
      </c>
      <c r="G1302" s="98" t="s">
        <v>3057</v>
      </c>
      <c r="H1302" s="98" t="s">
        <v>19</v>
      </c>
      <c r="I1302" s="98" t="s">
        <v>3272</v>
      </c>
      <c r="J1302" s="98" t="s">
        <v>3273</v>
      </c>
      <c r="K1302" s="98" t="s">
        <v>884</v>
      </c>
      <c r="L1302" s="99" t="str">
        <f t="shared" si="20"/>
        <v>COB</v>
      </c>
    </row>
    <row r="1303" spans="1:12" x14ac:dyDescent="0.25">
      <c r="A1303" s="101">
        <v>255050</v>
      </c>
      <c r="B1303" s="98" t="s">
        <v>3273</v>
      </c>
      <c r="C1303" s="98" t="s">
        <v>3292</v>
      </c>
      <c r="D1303" s="98" t="s">
        <v>3293</v>
      </c>
      <c r="E1303" s="98" t="s">
        <v>1065</v>
      </c>
      <c r="F1303" s="98" t="s">
        <v>1066</v>
      </c>
      <c r="G1303" s="98" t="s">
        <v>3057</v>
      </c>
      <c r="H1303" s="98" t="s">
        <v>19</v>
      </c>
      <c r="I1303" s="98" t="s">
        <v>3272</v>
      </c>
      <c r="J1303" s="98" t="s">
        <v>3273</v>
      </c>
      <c r="K1303" s="98" t="s">
        <v>884</v>
      </c>
      <c r="L1303" s="99" t="str">
        <f t="shared" si="20"/>
        <v>COB</v>
      </c>
    </row>
    <row r="1304" spans="1:12" x14ac:dyDescent="0.25">
      <c r="A1304" s="101">
        <v>255100</v>
      </c>
      <c r="B1304" s="98" t="s">
        <v>3295</v>
      </c>
      <c r="C1304" s="98" t="s">
        <v>3296</v>
      </c>
      <c r="D1304" s="98" t="s">
        <v>3297</v>
      </c>
      <c r="E1304" s="98" t="s">
        <v>1065</v>
      </c>
      <c r="F1304" s="98" t="s">
        <v>1066</v>
      </c>
      <c r="G1304" s="98" t="s">
        <v>3057</v>
      </c>
      <c r="H1304" s="98" t="s">
        <v>19</v>
      </c>
      <c r="I1304" s="98" t="s">
        <v>3294</v>
      </c>
      <c r="J1304" s="98" t="s">
        <v>3295</v>
      </c>
      <c r="K1304" s="98" t="s">
        <v>557</v>
      </c>
      <c r="L1304" s="99" t="str">
        <f t="shared" si="20"/>
        <v>COB</v>
      </c>
    </row>
    <row r="1305" spans="1:12" x14ac:dyDescent="0.25">
      <c r="A1305" s="101">
        <v>255100</v>
      </c>
      <c r="B1305" s="98" t="s">
        <v>3295</v>
      </c>
      <c r="C1305" s="98" t="s">
        <v>3298</v>
      </c>
      <c r="D1305" s="98" t="s">
        <v>3299</v>
      </c>
      <c r="E1305" s="98" t="s">
        <v>1065</v>
      </c>
      <c r="F1305" s="98" t="s">
        <v>1066</v>
      </c>
      <c r="G1305" s="98" t="s">
        <v>3057</v>
      </c>
      <c r="H1305" s="98" t="s">
        <v>19</v>
      </c>
      <c r="I1305" s="98" t="s">
        <v>3294</v>
      </c>
      <c r="J1305" s="98" t="s">
        <v>3295</v>
      </c>
      <c r="K1305" s="98" t="s">
        <v>557</v>
      </c>
      <c r="L1305" s="99" t="str">
        <f t="shared" si="20"/>
        <v>COB</v>
      </c>
    </row>
    <row r="1306" spans="1:12" x14ac:dyDescent="0.25">
      <c r="A1306" s="101">
        <v>255100</v>
      </c>
      <c r="B1306" s="98" t="s">
        <v>3295</v>
      </c>
      <c r="C1306" s="98" t="s">
        <v>3300</v>
      </c>
      <c r="D1306" s="98" t="s">
        <v>3301</v>
      </c>
      <c r="E1306" s="98" t="s">
        <v>1065</v>
      </c>
      <c r="F1306" s="98" t="s">
        <v>1066</v>
      </c>
      <c r="G1306" s="98" t="s">
        <v>3057</v>
      </c>
      <c r="H1306" s="98" t="s">
        <v>19</v>
      </c>
      <c r="I1306" s="98" t="s">
        <v>3294</v>
      </c>
      <c r="J1306" s="98" t="s">
        <v>3295</v>
      </c>
      <c r="K1306" s="98" t="s">
        <v>1159</v>
      </c>
      <c r="L1306" s="99" t="str">
        <f t="shared" si="20"/>
        <v>COB</v>
      </c>
    </row>
    <row r="1307" spans="1:12" x14ac:dyDescent="0.25">
      <c r="A1307" s="101">
        <v>255100</v>
      </c>
      <c r="B1307" s="98" t="s">
        <v>3295</v>
      </c>
      <c r="C1307" s="98" t="s">
        <v>3302</v>
      </c>
      <c r="D1307" s="98" t="s">
        <v>3303</v>
      </c>
      <c r="E1307" s="98" t="s">
        <v>1065</v>
      </c>
      <c r="F1307" s="98" t="s">
        <v>1066</v>
      </c>
      <c r="G1307" s="98" t="s">
        <v>3057</v>
      </c>
      <c r="H1307" s="98" t="s">
        <v>19</v>
      </c>
      <c r="I1307" s="98" t="s">
        <v>3294</v>
      </c>
      <c r="J1307" s="98" t="s">
        <v>3295</v>
      </c>
      <c r="K1307" s="98" t="s">
        <v>545</v>
      </c>
      <c r="L1307" s="99" t="str">
        <f t="shared" si="20"/>
        <v>COB</v>
      </c>
    </row>
    <row r="1308" spans="1:12" x14ac:dyDescent="0.25">
      <c r="A1308" s="101">
        <v>255100</v>
      </c>
      <c r="B1308" s="98" t="s">
        <v>3295</v>
      </c>
      <c r="C1308" s="98" t="s">
        <v>3304</v>
      </c>
      <c r="D1308" s="98" t="s">
        <v>3305</v>
      </c>
      <c r="E1308" s="98" t="s">
        <v>1065</v>
      </c>
      <c r="F1308" s="98" t="s">
        <v>1066</v>
      </c>
      <c r="G1308" s="98" t="s">
        <v>3057</v>
      </c>
      <c r="H1308" s="98" t="s">
        <v>19</v>
      </c>
      <c r="I1308" s="98" t="s">
        <v>3294</v>
      </c>
      <c r="J1308" s="98" t="s">
        <v>3295</v>
      </c>
      <c r="K1308" s="98" t="s">
        <v>545</v>
      </c>
      <c r="L1308" s="99" t="str">
        <f t="shared" si="20"/>
        <v>COB</v>
      </c>
    </row>
    <row r="1309" spans="1:12" x14ac:dyDescent="0.25">
      <c r="A1309" s="101">
        <v>255100</v>
      </c>
      <c r="B1309" s="98" t="s">
        <v>3295</v>
      </c>
      <c r="C1309" s="98" t="s">
        <v>3306</v>
      </c>
      <c r="D1309" s="98" t="s">
        <v>3307</v>
      </c>
      <c r="E1309" s="98" t="s">
        <v>1065</v>
      </c>
      <c r="F1309" s="98" t="s">
        <v>1066</v>
      </c>
      <c r="G1309" s="98" t="s">
        <v>3057</v>
      </c>
      <c r="H1309" s="98" t="s">
        <v>19</v>
      </c>
      <c r="I1309" s="98" t="s">
        <v>3294</v>
      </c>
      <c r="J1309" s="98" t="s">
        <v>3295</v>
      </c>
      <c r="K1309" s="98" t="s">
        <v>545</v>
      </c>
      <c r="L1309" s="99" t="str">
        <f t="shared" si="20"/>
        <v>COB</v>
      </c>
    </row>
    <row r="1310" spans="1:12" x14ac:dyDescent="0.25">
      <c r="A1310" s="101">
        <v>255100</v>
      </c>
      <c r="B1310" s="98" t="s">
        <v>3295</v>
      </c>
      <c r="C1310" s="98" t="s">
        <v>3308</v>
      </c>
      <c r="D1310" s="98" t="s">
        <v>3309</v>
      </c>
      <c r="E1310" s="98" t="s">
        <v>1065</v>
      </c>
      <c r="F1310" s="98" t="s">
        <v>1066</v>
      </c>
      <c r="G1310" s="98" t="s">
        <v>3057</v>
      </c>
      <c r="H1310" s="98" t="s">
        <v>19</v>
      </c>
      <c r="I1310" s="98" t="s">
        <v>3294</v>
      </c>
      <c r="J1310" s="98" t="s">
        <v>3295</v>
      </c>
      <c r="K1310" s="98" t="s">
        <v>545</v>
      </c>
      <c r="L1310" s="99" t="str">
        <f t="shared" si="20"/>
        <v>COB</v>
      </c>
    </row>
    <row r="1311" spans="1:12" x14ac:dyDescent="0.25">
      <c r="A1311" s="101">
        <v>255100</v>
      </c>
      <c r="B1311" s="98" t="s">
        <v>3295</v>
      </c>
      <c r="C1311" s="98" t="s">
        <v>3310</v>
      </c>
      <c r="D1311" s="98" t="s">
        <v>3311</v>
      </c>
      <c r="E1311" s="98" t="s">
        <v>1065</v>
      </c>
      <c r="F1311" s="98" t="s">
        <v>1066</v>
      </c>
      <c r="G1311" s="98" t="s">
        <v>3057</v>
      </c>
      <c r="H1311" s="98" t="s">
        <v>19</v>
      </c>
      <c r="I1311" s="98" t="s">
        <v>3294</v>
      </c>
      <c r="J1311" s="98" t="s">
        <v>3295</v>
      </c>
      <c r="K1311" s="98" t="s">
        <v>545</v>
      </c>
      <c r="L1311" s="99" t="str">
        <f t="shared" si="20"/>
        <v>COB</v>
      </c>
    </row>
    <row r="1312" spans="1:12" x14ac:dyDescent="0.25">
      <c r="A1312" s="101">
        <v>255100</v>
      </c>
      <c r="B1312" s="98" t="s">
        <v>3295</v>
      </c>
      <c r="C1312" s="98" t="s">
        <v>3312</v>
      </c>
      <c r="D1312" s="98" t="s">
        <v>3313</v>
      </c>
      <c r="E1312" s="98" t="s">
        <v>1065</v>
      </c>
      <c r="F1312" s="98" t="s">
        <v>1066</v>
      </c>
      <c r="G1312" s="98" t="s">
        <v>3057</v>
      </c>
      <c r="H1312" s="98" t="s">
        <v>19</v>
      </c>
      <c r="I1312" s="98" t="s">
        <v>3294</v>
      </c>
      <c r="J1312" s="98" t="s">
        <v>3295</v>
      </c>
      <c r="K1312" s="98" t="s">
        <v>545</v>
      </c>
      <c r="L1312" s="99" t="str">
        <f t="shared" si="20"/>
        <v>COB</v>
      </c>
    </row>
    <row r="1313" spans="1:12" x14ac:dyDescent="0.25">
      <c r="A1313" s="101">
        <v>255100</v>
      </c>
      <c r="B1313" s="98" t="s">
        <v>3295</v>
      </c>
      <c r="C1313" s="98" t="s">
        <v>3314</v>
      </c>
      <c r="D1313" s="98" t="s">
        <v>3315</v>
      </c>
      <c r="E1313" s="98" t="s">
        <v>1065</v>
      </c>
      <c r="F1313" s="98" t="s">
        <v>1066</v>
      </c>
      <c r="G1313" s="98" t="s">
        <v>3057</v>
      </c>
      <c r="H1313" s="98" t="s">
        <v>19</v>
      </c>
      <c r="I1313" s="98" t="s">
        <v>3294</v>
      </c>
      <c r="J1313" s="98" t="s">
        <v>3295</v>
      </c>
      <c r="K1313" s="98" t="s">
        <v>545</v>
      </c>
      <c r="L1313" s="99" t="str">
        <f t="shared" si="20"/>
        <v>COB</v>
      </c>
    </row>
    <row r="1314" spans="1:12" x14ac:dyDescent="0.25">
      <c r="A1314" s="101">
        <v>255100</v>
      </c>
      <c r="B1314" s="98" t="s">
        <v>3295</v>
      </c>
      <c r="C1314" s="98" t="s">
        <v>3316</v>
      </c>
      <c r="D1314" s="98" t="s">
        <v>3317</v>
      </c>
      <c r="E1314" s="98" t="s">
        <v>1065</v>
      </c>
      <c r="F1314" s="98" t="s">
        <v>1066</v>
      </c>
      <c r="G1314" s="98" t="s">
        <v>3057</v>
      </c>
      <c r="H1314" s="98" t="s">
        <v>19</v>
      </c>
      <c r="I1314" s="98" t="s">
        <v>3294</v>
      </c>
      <c r="J1314" s="98" t="s">
        <v>3295</v>
      </c>
      <c r="K1314" s="98" t="s">
        <v>1156</v>
      </c>
      <c r="L1314" s="99" t="str">
        <f t="shared" si="20"/>
        <v>COB</v>
      </c>
    </row>
    <row r="1315" spans="1:12" x14ac:dyDescent="0.25">
      <c r="A1315" s="101">
        <v>255100</v>
      </c>
      <c r="B1315" s="98" t="s">
        <v>3295</v>
      </c>
      <c r="C1315" s="98" t="s">
        <v>3318</v>
      </c>
      <c r="D1315" s="98" t="s">
        <v>3319</v>
      </c>
      <c r="E1315" s="98" t="s">
        <v>1065</v>
      </c>
      <c r="F1315" s="98" t="s">
        <v>1066</v>
      </c>
      <c r="G1315" s="98" t="s">
        <v>3057</v>
      </c>
      <c r="H1315" s="98" t="s">
        <v>19</v>
      </c>
      <c r="I1315" s="98" t="s">
        <v>3294</v>
      </c>
      <c r="J1315" s="98" t="s">
        <v>3295</v>
      </c>
      <c r="K1315" s="98" t="s">
        <v>1156</v>
      </c>
      <c r="L1315" s="99" t="str">
        <f t="shared" si="20"/>
        <v>COB</v>
      </c>
    </row>
    <row r="1316" spans="1:12" x14ac:dyDescent="0.25">
      <c r="A1316" s="101">
        <v>255100</v>
      </c>
      <c r="B1316" s="98" t="s">
        <v>3295</v>
      </c>
      <c r="C1316" s="98" t="s">
        <v>3320</v>
      </c>
      <c r="D1316" s="98" t="s">
        <v>3321</v>
      </c>
      <c r="E1316" s="98" t="s">
        <v>1065</v>
      </c>
      <c r="F1316" s="98" t="s">
        <v>1066</v>
      </c>
      <c r="G1316" s="98" t="s">
        <v>3057</v>
      </c>
      <c r="H1316" s="98" t="s">
        <v>19</v>
      </c>
      <c r="I1316" s="98" t="s">
        <v>3294</v>
      </c>
      <c r="J1316" s="98" t="s">
        <v>3295</v>
      </c>
      <c r="K1316" s="98" t="s">
        <v>545</v>
      </c>
      <c r="L1316" s="99" t="str">
        <f t="shared" si="20"/>
        <v>COB</v>
      </c>
    </row>
    <row r="1317" spans="1:12" x14ac:dyDescent="0.25">
      <c r="A1317" s="101">
        <v>255100</v>
      </c>
      <c r="B1317" s="98" t="s">
        <v>3295</v>
      </c>
      <c r="C1317" s="98" t="s">
        <v>3322</v>
      </c>
      <c r="D1317" s="98" t="s">
        <v>3323</v>
      </c>
      <c r="E1317" s="98" t="s">
        <v>1065</v>
      </c>
      <c r="F1317" s="98" t="s">
        <v>1066</v>
      </c>
      <c r="G1317" s="98" t="s">
        <v>3057</v>
      </c>
      <c r="H1317" s="98" t="s">
        <v>19</v>
      </c>
      <c r="I1317" s="98" t="s">
        <v>3294</v>
      </c>
      <c r="J1317" s="98" t="s">
        <v>3295</v>
      </c>
      <c r="K1317" s="98" t="s">
        <v>545</v>
      </c>
      <c r="L1317" s="99" t="str">
        <f t="shared" si="20"/>
        <v>COB</v>
      </c>
    </row>
    <row r="1318" spans="1:12" x14ac:dyDescent="0.25">
      <c r="A1318" s="101">
        <v>255100</v>
      </c>
      <c r="B1318" s="98" t="s">
        <v>3295</v>
      </c>
      <c r="C1318" s="98" t="s">
        <v>3324</v>
      </c>
      <c r="D1318" s="98" t="s">
        <v>3325</v>
      </c>
      <c r="E1318" s="98" t="s">
        <v>1065</v>
      </c>
      <c r="F1318" s="98" t="s">
        <v>1066</v>
      </c>
      <c r="G1318" s="98" t="s">
        <v>3057</v>
      </c>
      <c r="H1318" s="98" t="s">
        <v>19</v>
      </c>
      <c r="I1318" s="98" t="s">
        <v>3294</v>
      </c>
      <c r="J1318" s="98" t="s">
        <v>3295</v>
      </c>
      <c r="K1318" s="98" t="s">
        <v>545</v>
      </c>
      <c r="L1318" s="99" t="str">
        <f t="shared" si="20"/>
        <v>COB</v>
      </c>
    </row>
    <row r="1319" spans="1:12" x14ac:dyDescent="0.25">
      <c r="A1319" s="101">
        <v>255100</v>
      </c>
      <c r="B1319" s="98" t="s">
        <v>3295</v>
      </c>
      <c r="C1319" s="98" t="s">
        <v>3326</v>
      </c>
      <c r="D1319" s="98" t="s">
        <v>3327</v>
      </c>
      <c r="E1319" s="98" t="s">
        <v>1065</v>
      </c>
      <c r="F1319" s="98" t="s">
        <v>1066</v>
      </c>
      <c r="G1319" s="98" t="s">
        <v>3057</v>
      </c>
      <c r="H1319" s="98" t="s">
        <v>19</v>
      </c>
      <c r="I1319" s="98" t="s">
        <v>3294</v>
      </c>
      <c r="J1319" s="98" t="s">
        <v>3295</v>
      </c>
      <c r="K1319" s="98" t="s">
        <v>545</v>
      </c>
      <c r="L1319" s="99" t="str">
        <f t="shared" si="20"/>
        <v>COB</v>
      </c>
    </row>
    <row r="1320" spans="1:12" x14ac:dyDescent="0.25">
      <c r="A1320" s="101">
        <v>255100</v>
      </c>
      <c r="B1320" s="98" t="s">
        <v>3295</v>
      </c>
      <c r="C1320" s="98" t="s">
        <v>3328</v>
      </c>
      <c r="D1320" s="98" t="s">
        <v>3329</v>
      </c>
      <c r="E1320" s="98" t="s">
        <v>1065</v>
      </c>
      <c r="F1320" s="98" t="s">
        <v>1066</v>
      </c>
      <c r="G1320" s="98" t="s">
        <v>3057</v>
      </c>
      <c r="H1320" s="98" t="s">
        <v>19</v>
      </c>
      <c r="I1320" s="98" t="s">
        <v>3294</v>
      </c>
      <c r="J1320" s="98" t="s">
        <v>3295</v>
      </c>
      <c r="K1320" s="98" t="s">
        <v>1156</v>
      </c>
      <c r="L1320" s="99" t="str">
        <f t="shared" si="20"/>
        <v>COB</v>
      </c>
    </row>
    <row r="1321" spans="1:12" x14ac:dyDescent="0.25">
      <c r="A1321" s="101">
        <v>255100</v>
      </c>
      <c r="B1321" s="98" t="s">
        <v>3295</v>
      </c>
      <c r="C1321" s="98" t="s">
        <v>3330</v>
      </c>
      <c r="D1321" s="98" t="s">
        <v>3331</v>
      </c>
      <c r="E1321" s="98" t="s">
        <v>1065</v>
      </c>
      <c r="F1321" s="98" t="s">
        <v>1066</v>
      </c>
      <c r="G1321" s="98" t="s">
        <v>3057</v>
      </c>
      <c r="H1321" s="98" t="s">
        <v>19</v>
      </c>
      <c r="I1321" s="98" t="s">
        <v>3294</v>
      </c>
      <c r="J1321" s="98" t="s">
        <v>3295</v>
      </c>
      <c r="K1321" s="98" t="s">
        <v>545</v>
      </c>
      <c r="L1321" s="99" t="str">
        <f t="shared" si="20"/>
        <v>COB</v>
      </c>
    </row>
    <row r="1322" spans="1:12" x14ac:dyDescent="0.25">
      <c r="A1322" s="101">
        <v>255150</v>
      </c>
      <c r="B1322" s="98" t="s">
        <v>3333</v>
      </c>
      <c r="C1322" s="98" t="s">
        <v>3334</v>
      </c>
      <c r="D1322" s="98" t="s">
        <v>3335</v>
      </c>
      <c r="E1322" s="98" t="s">
        <v>1065</v>
      </c>
      <c r="F1322" s="98" t="s">
        <v>1066</v>
      </c>
      <c r="G1322" s="98" t="s">
        <v>3057</v>
      </c>
      <c r="H1322" s="98" t="s">
        <v>19</v>
      </c>
      <c r="I1322" s="98" t="s">
        <v>3332</v>
      </c>
      <c r="J1322" s="98" t="s">
        <v>3333</v>
      </c>
      <c r="K1322" s="98" t="s">
        <v>557</v>
      </c>
      <c r="L1322" s="99" t="str">
        <f t="shared" si="20"/>
        <v>COB</v>
      </c>
    </row>
    <row r="1323" spans="1:12" x14ac:dyDescent="0.25">
      <c r="A1323" s="101">
        <v>255150</v>
      </c>
      <c r="B1323" s="98" t="s">
        <v>3333</v>
      </c>
      <c r="C1323" s="98" t="s">
        <v>3336</v>
      </c>
      <c r="D1323" s="98" t="s">
        <v>3337</v>
      </c>
      <c r="E1323" s="98" t="s">
        <v>1065</v>
      </c>
      <c r="F1323" s="98" t="s">
        <v>1066</v>
      </c>
      <c r="G1323" s="98" t="s">
        <v>3057</v>
      </c>
      <c r="H1323" s="98" t="s">
        <v>19</v>
      </c>
      <c r="I1323" s="98" t="s">
        <v>3332</v>
      </c>
      <c r="J1323" s="98" t="s">
        <v>3333</v>
      </c>
      <c r="K1323" s="98" t="s">
        <v>545</v>
      </c>
      <c r="L1323" s="99" t="str">
        <f t="shared" si="20"/>
        <v>COB</v>
      </c>
    </row>
    <row r="1324" spans="1:12" x14ac:dyDescent="0.25">
      <c r="A1324" s="101">
        <v>255150</v>
      </c>
      <c r="B1324" s="98" t="s">
        <v>3333</v>
      </c>
      <c r="C1324" s="98" t="s">
        <v>3338</v>
      </c>
      <c r="D1324" s="98" t="s">
        <v>3339</v>
      </c>
      <c r="E1324" s="98" t="s">
        <v>1065</v>
      </c>
      <c r="F1324" s="98" t="s">
        <v>1066</v>
      </c>
      <c r="G1324" s="98" t="s">
        <v>3057</v>
      </c>
      <c r="H1324" s="98" t="s">
        <v>19</v>
      </c>
      <c r="I1324" s="98" t="s">
        <v>3332</v>
      </c>
      <c r="J1324" s="98" t="s">
        <v>3333</v>
      </c>
      <c r="K1324" s="98" t="s">
        <v>545</v>
      </c>
      <c r="L1324" s="99" t="str">
        <f t="shared" si="20"/>
        <v>COB</v>
      </c>
    </row>
    <row r="1325" spans="1:12" x14ac:dyDescent="0.25">
      <c r="A1325" s="101">
        <v>255150</v>
      </c>
      <c r="B1325" s="98" t="s">
        <v>3333</v>
      </c>
      <c r="C1325" s="98" t="s">
        <v>3340</v>
      </c>
      <c r="D1325" s="98" t="s">
        <v>3341</v>
      </c>
      <c r="E1325" s="98" t="s">
        <v>1065</v>
      </c>
      <c r="F1325" s="98" t="s">
        <v>1066</v>
      </c>
      <c r="G1325" s="98" t="s">
        <v>3057</v>
      </c>
      <c r="H1325" s="98" t="s">
        <v>19</v>
      </c>
      <c r="I1325" s="98" t="s">
        <v>3332</v>
      </c>
      <c r="J1325" s="98" t="s">
        <v>3333</v>
      </c>
      <c r="K1325" s="98" t="s">
        <v>545</v>
      </c>
      <c r="L1325" s="99" t="str">
        <f t="shared" si="20"/>
        <v>COB</v>
      </c>
    </row>
    <row r="1326" spans="1:12" x14ac:dyDescent="0.25">
      <c r="A1326" s="101">
        <v>255150</v>
      </c>
      <c r="B1326" s="98" t="s">
        <v>3333</v>
      </c>
      <c r="C1326" s="98" t="s">
        <v>3342</v>
      </c>
      <c r="D1326" s="98" t="s">
        <v>3343</v>
      </c>
      <c r="E1326" s="98" t="s">
        <v>1065</v>
      </c>
      <c r="F1326" s="98" t="s">
        <v>1066</v>
      </c>
      <c r="G1326" s="98" t="s">
        <v>3057</v>
      </c>
      <c r="H1326" s="98" t="s">
        <v>19</v>
      </c>
      <c r="I1326" s="98" t="s">
        <v>3332</v>
      </c>
      <c r="J1326" s="98" t="s">
        <v>3333</v>
      </c>
      <c r="K1326" s="98" t="s">
        <v>545</v>
      </c>
      <c r="L1326" s="99" t="str">
        <f t="shared" si="20"/>
        <v>COB</v>
      </c>
    </row>
    <row r="1327" spans="1:12" x14ac:dyDescent="0.25">
      <c r="A1327" s="101">
        <v>255150</v>
      </c>
      <c r="B1327" s="98" t="s">
        <v>3333</v>
      </c>
      <c r="C1327" s="98" t="s">
        <v>3344</v>
      </c>
      <c r="D1327" s="98" t="s">
        <v>3345</v>
      </c>
      <c r="E1327" s="98" t="s">
        <v>1065</v>
      </c>
      <c r="F1327" s="98" t="s">
        <v>1066</v>
      </c>
      <c r="G1327" s="98" t="s">
        <v>3057</v>
      </c>
      <c r="H1327" s="98" t="s">
        <v>19</v>
      </c>
      <c r="I1327" s="98" t="s">
        <v>3332</v>
      </c>
      <c r="J1327" s="98" t="s">
        <v>3333</v>
      </c>
      <c r="K1327" s="98" t="s">
        <v>545</v>
      </c>
      <c r="L1327" s="99" t="str">
        <f t="shared" si="20"/>
        <v>COB</v>
      </c>
    </row>
    <row r="1328" spans="1:12" x14ac:dyDescent="0.25">
      <c r="A1328" s="101">
        <v>255150</v>
      </c>
      <c r="B1328" s="98" t="s">
        <v>3333</v>
      </c>
      <c r="C1328" s="98" t="s">
        <v>3346</v>
      </c>
      <c r="D1328" s="98" t="s">
        <v>3347</v>
      </c>
      <c r="E1328" s="98" t="s">
        <v>1065</v>
      </c>
      <c r="F1328" s="98" t="s">
        <v>1066</v>
      </c>
      <c r="G1328" s="98" t="s">
        <v>3057</v>
      </c>
      <c r="H1328" s="98" t="s">
        <v>19</v>
      </c>
      <c r="I1328" s="98" t="s">
        <v>3332</v>
      </c>
      <c r="J1328" s="98" t="s">
        <v>3333</v>
      </c>
      <c r="K1328" s="98" t="s">
        <v>545</v>
      </c>
      <c r="L1328" s="99" t="str">
        <f t="shared" si="20"/>
        <v>COB</v>
      </c>
    </row>
    <row r="1329" spans="1:12" x14ac:dyDescent="0.25">
      <c r="A1329" s="101">
        <v>255150</v>
      </c>
      <c r="B1329" s="98" t="s">
        <v>3333</v>
      </c>
      <c r="C1329" s="98" t="s">
        <v>3348</v>
      </c>
      <c r="D1329" s="98" t="s">
        <v>3349</v>
      </c>
      <c r="E1329" s="98" t="s">
        <v>1065</v>
      </c>
      <c r="F1329" s="98" t="s">
        <v>1066</v>
      </c>
      <c r="G1329" s="98" t="s">
        <v>3057</v>
      </c>
      <c r="H1329" s="98" t="s">
        <v>19</v>
      </c>
      <c r="I1329" s="98" t="s">
        <v>3332</v>
      </c>
      <c r="J1329" s="98" t="s">
        <v>3333</v>
      </c>
      <c r="K1329" s="98" t="s">
        <v>545</v>
      </c>
      <c r="L1329" s="99" t="str">
        <f t="shared" si="20"/>
        <v>COB</v>
      </c>
    </row>
    <row r="1330" spans="1:12" x14ac:dyDescent="0.25">
      <c r="A1330" s="101">
        <v>255150</v>
      </c>
      <c r="B1330" s="98" t="s">
        <v>3333</v>
      </c>
      <c r="C1330" s="98" t="s">
        <v>3350</v>
      </c>
      <c r="D1330" s="98" t="s">
        <v>3351</v>
      </c>
      <c r="E1330" s="98" t="s">
        <v>1065</v>
      </c>
      <c r="F1330" s="98" t="s">
        <v>1066</v>
      </c>
      <c r="G1330" s="98" t="s">
        <v>3057</v>
      </c>
      <c r="H1330" s="98" t="s">
        <v>19</v>
      </c>
      <c r="I1330" s="98" t="s">
        <v>3332</v>
      </c>
      <c r="J1330" s="98" t="s">
        <v>3333</v>
      </c>
      <c r="K1330" s="98" t="s">
        <v>545</v>
      </c>
      <c r="L1330" s="99" t="str">
        <f t="shared" si="20"/>
        <v>COB</v>
      </c>
    </row>
    <row r="1331" spans="1:12" x14ac:dyDescent="0.25">
      <c r="A1331" s="101">
        <v>255150</v>
      </c>
      <c r="B1331" s="98" t="s">
        <v>3333</v>
      </c>
      <c r="C1331" s="98" t="s">
        <v>3352</v>
      </c>
      <c r="D1331" s="98" t="s">
        <v>3353</v>
      </c>
      <c r="E1331" s="98" t="s">
        <v>1065</v>
      </c>
      <c r="F1331" s="98" t="s">
        <v>1066</v>
      </c>
      <c r="G1331" s="98" t="s">
        <v>3057</v>
      </c>
      <c r="H1331" s="98" t="s">
        <v>19</v>
      </c>
      <c r="I1331" s="98" t="s">
        <v>3332</v>
      </c>
      <c r="J1331" s="98" t="s">
        <v>3333</v>
      </c>
      <c r="K1331" s="98" t="s">
        <v>545</v>
      </c>
      <c r="L1331" s="99" t="str">
        <f t="shared" si="20"/>
        <v>COB</v>
      </c>
    </row>
    <row r="1332" spans="1:12" x14ac:dyDescent="0.25">
      <c r="A1332" s="101">
        <v>255150</v>
      </c>
      <c r="B1332" s="98" t="s">
        <v>3333</v>
      </c>
      <c r="C1332" s="98" t="s">
        <v>3354</v>
      </c>
      <c r="D1332" s="98" t="s">
        <v>3355</v>
      </c>
      <c r="E1332" s="98" t="s">
        <v>1065</v>
      </c>
      <c r="F1332" s="98" t="s">
        <v>1066</v>
      </c>
      <c r="G1332" s="98" t="s">
        <v>3057</v>
      </c>
      <c r="H1332" s="98" t="s">
        <v>19</v>
      </c>
      <c r="I1332" s="98" t="s">
        <v>3332</v>
      </c>
      <c r="J1332" s="98" t="s">
        <v>3333</v>
      </c>
      <c r="K1332" s="98" t="s">
        <v>545</v>
      </c>
      <c r="L1332" s="99" t="str">
        <f t="shared" si="20"/>
        <v>COB</v>
      </c>
    </row>
    <row r="1333" spans="1:12" x14ac:dyDescent="0.25">
      <c r="A1333" s="101">
        <v>255150</v>
      </c>
      <c r="B1333" s="98" t="s">
        <v>3333</v>
      </c>
      <c r="C1333" s="98" t="s">
        <v>3356</v>
      </c>
      <c r="D1333" s="98" t="s">
        <v>3357</v>
      </c>
      <c r="E1333" s="98" t="s">
        <v>1065</v>
      </c>
      <c r="F1333" s="98" t="s">
        <v>1066</v>
      </c>
      <c r="G1333" s="98" t="s">
        <v>3057</v>
      </c>
      <c r="H1333" s="98" t="s">
        <v>19</v>
      </c>
      <c r="I1333" s="98" t="s">
        <v>3332</v>
      </c>
      <c r="J1333" s="98" t="s">
        <v>3333</v>
      </c>
      <c r="K1333" s="98" t="s">
        <v>545</v>
      </c>
      <c r="L1333" s="99" t="str">
        <f t="shared" si="20"/>
        <v>COB</v>
      </c>
    </row>
    <row r="1334" spans="1:12" x14ac:dyDescent="0.25">
      <c r="A1334" s="101">
        <v>255150</v>
      </c>
      <c r="B1334" s="98" t="s">
        <v>3333</v>
      </c>
      <c r="C1334" s="98" t="s">
        <v>3358</v>
      </c>
      <c r="D1334" s="98" t="s">
        <v>3359</v>
      </c>
      <c r="E1334" s="98" t="s">
        <v>1065</v>
      </c>
      <c r="F1334" s="98" t="s">
        <v>1066</v>
      </c>
      <c r="G1334" s="98" t="s">
        <v>3057</v>
      </c>
      <c r="H1334" s="98" t="s">
        <v>19</v>
      </c>
      <c r="I1334" s="98" t="s">
        <v>3332</v>
      </c>
      <c r="J1334" s="98" t="s">
        <v>3333</v>
      </c>
      <c r="K1334" s="98" t="s">
        <v>545</v>
      </c>
      <c r="L1334" s="99" t="str">
        <f t="shared" si="20"/>
        <v>COB</v>
      </c>
    </row>
    <row r="1335" spans="1:12" x14ac:dyDescent="0.25">
      <c r="A1335" s="101">
        <v>255150</v>
      </c>
      <c r="B1335" s="98" t="s">
        <v>3333</v>
      </c>
      <c r="C1335" s="98" t="s">
        <v>3360</v>
      </c>
      <c r="D1335" s="98" t="s">
        <v>3361</v>
      </c>
      <c r="E1335" s="98" t="s">
        <v>1065</v>
      </c>
      <c r="F1335" s="98" t="s">
        <v>1066</v>
      </c>
      <c r="G1335" s="98" t="s">
        <v>3057</v>
      </c>
      <c r="H1335" s="98" t="s">
        <v>19</v>
      </c>
      <c r="I1335" s="98" t="s">
        <v>3332</v>
      </c>
      <c r="J1335" s="98" t="s">
        <v>3333</v>
      </c>
      <c r="K1335" s="98" t="s">
        <v>545</v>
      </c>
      <c r="L1335" s="99" t="str">
        <f t="shared" si="20"/>
        <v>COB</v>
      </c>
    </row>
    <row r="1336" spans="1:12" x14ac:dyDescent="0.25">
      <c r="A1336" s="101">
        <v>255150</v>
      </c>
      <c r="B1336" s="98" t="s">
        <v>3333</v>
      </c>
      <c r="C1336" s="98" t="s">
        <v>3362</v>
      </c>
      <c r="D1336" s="98" t="s">
        <v>3363</v>
      </c>
      <c r="E1336" s="98" t="s">
        <v>1065</v>
      </c>
      <c r="F1336" s="98" t="s">
        <v>1066</v>
      </c>
      <c r="G1336" s="98" t="s">
        <v>3057</v>
      </c>
      <c r="H1336" s="98" t="s">
        <v>19</v>
      </c>
      <c r="I1336" s="98" t="s">
        <v>3332</v>
      </c>
      <c r="J1336" s="98" t="s">
        <v>3333</v>
      </c>
      <c r="K1336" s="98" t="s">
        <v>1156</v>
      </c>
      <c r="L1336" s="99" t="str">
        <f t="shared" si="20"/>
        <v>COB</v>
      </c>
    </row>
    <row r="1337" spans="1:12" x14ac:dyDescent="0.25">
      <c r="A1337" s="101">
        <v>255200</v>
      </c>
      <c r="B1337" s="98" t="s">
        <v>3365</v>
      </c>
      <c r="C1337" s="98" t="s">
        <v>3366</v>
      </c>
      <c r="D1337" s="98" t="s">
        <v>3367</v>
      </c>
      <c r="E1337" s="98" t="s">
        <v>1065</v>
      </c>
      <c r="F1337" s="98" t="s">
        <v>1066</v>
      </c>
      <c r="G1337" s="98" t="s">
        <v>3057</v>
      </c>
      <c r="H1337" s="98" t="s">
        <v>19</v>
      </c>
      <c r="I1337" s="98" t="s">
        <v>3364</v>
      </c>
      <c r="J1337" s="98" t="s">
        <v>3365</v>
      </c>
      <c r="K1337" s="98" t="s">
        <v>557</v>
      </c>
      <c r="L1337" s="99" t="str">
        <f t="shared" si="20"/>
        <v>COB</v>
      </c>
    </row>
    <row r="1338" spans="1:12" x14ac:dyDescent="0.25">
      <c r="A1338" s="101">
        <v>255200</v>
      </c>
      <c r="B1338" s="98" t="s">
        <v>3365</v>
      </c>
      <c r="C1338" s="98" t="s">
        <v>3368</v>
      </c>
      <c r="D1338" s="98" t="s">
        <v>3369</v>
      </c>
      <c r="E1338" s="98" t="s">
        <v>1065</v>
      </c>
      <c r="F1338" s="98" t="s">
        <v>1066</v>
      </c>
      <c r="G1338" s="98" t="s">
        <v>3057</v>
      </c>
      <c r="H1338" s="98" t="s">
        <v>19</v>
      </c>
      <c r="I1338" s="98" t="s">
        <v>3364</v>
      </c>
      <c r="J1338" s="98" t="s">
        <v>3365</v>
      </c>
      <c r="K1338" s="98" t="s">
        <v>545</v>
      </c>
      <c r="L1338" s="99" t="str">
        <f t="shared" si="20"/>
        <v>COB</v>
      </c>
    </row>
    <row r="1339" spans="1:12" x14ac:dyDescent="0.25">
      <c r="A1339" s="101">
        <v>255200</v>
      </c>
      <c r="B1339" s="98" t="s">
        <v>3365</v>
      </c>
      <c r="C1339" s="98" t="s">
        <v>3370</v>
      </c>
      <c r="D1339" s="98" t="s">
        <v>3371</v>
      </c>
      <c r="E1339" s="98" t="s">
        <v>1065</v>
      </c>
      <c r="F1339" s="98" t="s">
        <v>1066</v>
      </c>
      <c r="G1339" s="98" t="s">
        <v>3057</v>
      </c>
      <c r="H1339" s="98" t="s">
        <v>19</v>
      </c>
      <c r="I1339" s="98" t="s">
        <v>3364</v>
      </c>
      <c r="J1339" s="98" t="s">
        <v>3365</v>
      </c>
      <c r="K1339" s="98" t="s">
        <v>545</v>
      </c>
      <c r="L1339" s="99" t="str">
        <f t="shared" si="20"/>
        <v>COB</v>
      </c>
    </row>
    <row r="1340" spans="1:12" x14ac:dyDescent="0.25">
      <c r="A1340" s="101">
        <v>255200</v>
      </c>
      <c r="B1340" s="98" t="s">
        <v>3365</v>
      </c>
      <c r="C1340" s="98" t="s">
        <v>3372</v>
      </c>
      <c r="D1340" s="98" t="s">
        <v>3373</v>
      </c>
      <c r="E1340" s="98" t="s">
        <v>1065</v>
      </c>
      <c r="F1340" s="98" t="s">
        <v>1066</v>
      </c>
      <c r="G1340" s="98" t="s">
        <v>3057</v>
      </c>
      <c r="H1340" s="98" t="s">
        <v>19</v>
      </c>
      <c r="I1340" s="98" t="s">
        <v>3364</v>
      </c>
      <c r="J1340" s="98" t="s">
        <v>3365</v>
      </c>
      <c r="K1340" s="98" t="s">
        <v>545</v>
      </c>
      <c r="L1340" s="99" t="str">
        <f t="shared" si="20"/>
        <v>COB</v>
      </c>
    </row>
    <row r="1341" spans="1:12" x14ac:dyDescent="0.25">
      <c r="A1341" s="101">
        <v>255200</v>
      </c>
      <c r="B1341" s="98" t="s">
        <v>3365</v>
      </c>
      <c r="C1341" s="98" t="s">
        <v>3374</v>
      </c>
      <c r="D1341" s="98" t="s">
        <v>3375</v>
      </c>
      <c r="E1341" s="98" t="s">
        <v>1065</v>
      </c>
      <c r="F1341" s="98" t="s">
        <v>1066</v>
      </c>
      <c r="G1341" s="98" t="s">
        <v>3057</v>
      </c>
      <c r="H1341" s="98" t="s">
        <v>19</v>
      </c>
      <c r="I1341" s="98" t="s">
        <v>3364</v>
      </c>
      <c r="J1341" s="98" t="s">
        <v>3365</v>
      </c>
      <c r="K1341" s="98" t="s">
        <v>545</v>
      </c>
      <c r="L1341" s="99" t="str">
        <f t="shared" si="20"/>
        <v>COB</v>
      </c>
    </row>
    <row r="1342" spans="1:12" x14ac:dyDescent="0.25">
      <c r="A1342" s="101">
        <v>255200</v>
      </c>
      <c r="B1342" s="98" t="s">
        <v>3365</v>
      </c>
      <c r="C1342" s="98" t="s">
        <v>3376</v>
      </c>
      <c r="D1342" s="98" t="s">
        <v>3377</v>
      </c>
      <c r="E1342" s="98" t="s">
        <v>1065</v>
      </c>
      <c r="F1342" s="98" t="s">
        <v>1066</v>
      </c>
      <c r="G1342" s="98" t="s">
        <v>3057</v>
      </c>
      <c r="H1342" s="98" t="s">
        <v>19</v>
      </c>
      <c r="I1342" s="98" t="s">
        <v>3364</v>
      </c>
      <c r="J1342" s="98" t="s">
        <v>3365</v>
      </c>
      <c r="K1342" s="98" t="s">
        <v>545</v>
      </c>
      <c r="L1342" s="99" t="str">
        <f t="shared" si="20"/>
        <v>COB</v>
      </c>
    </row>
    <row r="1343" spans="1:12" x14ac:dyDescent="0.25">
      <c r="A1343" s="101">
        <v>255200</v>
      </c>
      <c r="B1343" s="98" t="s">
        <v>3365</v>
      </c>
      <c r="C1343" s="98" t="s">
        <v>3378</v>
      </c>
      <c r="D1343" s="98" t="s">
        <v>3379</v>
      </c>
      <c r="E1343" s="98" t="s">
        <v>1065</v>
      </c>
      <c r="F1343" s="98" t="s">
        <v>1066</v>
      </c>
      <c r="G1343" s="98" t="s">
        <v>3057</v>
      </c>
      <c r="H1343" s="98" t="s">
        <v>19</v>
      </c>
      <c r="I1343" s="98" t="s">
        <v>3364</v>
      </c>
      <c r="J1343" s="98" t="s">
        <v>3365</v>
      </c>
      <c r="K1343" s="98" t="s">
        <v>545</v>
      </c>
      <c r="L1343" s="99" t="str">
        <f t="shared" si="20"/>
        <v>COB</v>
      </c>
    </row>
    <row r="1344" spans="1:12" x14ac:dyDescent="0.25">
      <c r="A1344" s="101">
        <v>255200</v>
      </c>
      <c r="B1344" s="98" t="s">
        <v>3365</v>
      </c>
      <c r="C1344" s="98" t="s">
        <v>3380</v>
      </c>
      <c r="D1344" s="98" t="s">
        <v>3381</v>
      </c>
      <c r="E1344" s="98" t="s">
        <v>1065</v>
      </c>
      <c r="F1344" s="98" t="s">
        <v>1066</v>
      </c>
      <c r="G1344" s="98" t="s">
        <v>3057</v>
      </c>
      <c r="H1344" s="98" t="s">
        <v>19</v>
      </c>
      <c r="I1344" s="98" t="s">
        <v>3364</v>
      </c>
      <c r="J1344" s="98" t="s">
        <v>3365</v>
      </c>
      <c r="K1344" s="98" t="s">
        <v>545</v>
      </c>
      <c r="L1344" s="99" t="str">
        <f t="shared" si="20"/>
        <v>COB</v>
      </c>
    </row>
    <row r="1345" spans="1:12" x14ac:dyDescent="0.25">
      <c r="A1345" s="101">
        <v>255200</v>
      </c>
      <c r="B1345" s="98" t="s">
        <v>3365</v>
      </c>
      <c r="C1345" s="98" t="s">
        <v>3382</v>
      </c>
      <c r="D1345" s="98" t="s">
        <v>3383</v>
      </c>
      <c r="E1345" s="98" t="s">
        <v>1065</v>
      </c>
      <c r="F1345" s="98" t="s">
        <v>1066</v>
      </c>
      <c r="G1345" s="98" t="s">
        <v>3057</v>
      </c>
      <c r="H1345" s="98" t="s">
        <v>19</v>
      </c>
      <c r="I1345" s="98" t="s">
        <v>3364</v>
      </c>
      <c r="J1345" s="98" t="s">
        <v>3365</v>
      </c>
      <c r="K1345" s="98" t="s">
        <v>545</v>
      </c>
      <c r="L1345" s="99" t="str">
        <f t="shared" si="20"/>
        <v>COB</v>
      </c>
    </row>
    <row r="1346" spans="1:12" x14ac:dyDescent="0.25">
      <c r="A1346" s="101">
        <v>255200</v>
      </c>
      <c r="B1346" s="98" t="s">
        <v>3365</v>
      </c>
      <c r="C1346" s="98" t="s">
        <v>3384</v>
      </c>
      <c r="D1346" s="98" t="s">
        <v>3385</v>
      </c>
      <c r="E1346" s="98" t="s">
        <v>1065</v>
      </c>
      <c r="F1346" s="98" t="s">
        <v>1066</v>
      </c>
      <c r="G1346" s="98" t="s">
        <v>3057</v>
      </c>
      <c r="H1346" s="98" t="s">
        <v>19</v>
      </c>
      <c r="I1346" s="98" t="s">
        <v>3364</v>
      </c>
      <c r="J1346" s="98" t="s">
        <v>3365</v>
      </c>
      <c r="K1346" s="98" t="s">
        <v>538</v>
      </c>
      <c r="L1346" s="99" t="str">
        <f t="shared" ref="L1346:L1409" si="21">VLOOKUP(H1346,$N$2:$O$43,2,FALSE)</f>
        <v>COB</v>
      </c>
    </row>
    <row r="1347" spans="1:12" x14ac:dyDescent="0.25">
      <c r="A1347" s="101">
        <v>255200</v>
      </c>
      <c r="B1347" s="98" t="s">
        <v>3365</v>
      </c>
      <c r="C1347" s="98" t="s">
        <v>3386</v>
      </c>
      <c r="D1347" s="98" t="s">
        <v>3387</v>
      </c>
      <c r="E1347" s="98" t="s">
        <v>1065</v>
      </c>
      <c r="F1347" s="98" t="s">
        <v>1066</v>
      </c>
      <c r="G1347" s="98" t="s">
        <v>3057</v>
      </c>
      <c r="H1347" s="98" t="s">
        <v>19</v>
      </c>
      <c r="I1347" s="98" t="s">
        <v>3364</v>
      </c>
      <c r="J1347" s="98" t="s">
        <v>3365</v>
      </c>
      <c r="K1347" s="98" t="s">
        <v>545</v>
      </c>
      <c r="L1347" s="99" t="str">
        <f t="shared" si="21"/>
        <v>COB</v>
      </c>
    </row>
    <row r="1348" spans="1:12" x14ac:dyDescent="0.25">
      <c r="A1348" s="101">
        <v>255200</v>
      </c>
      <c r="B1348" s="98" t="s">
        <v>3365</v>
      </c>
      <c r="C1348" s="98" t="s">
        <v>3388</v>
      </c>
      <c r="D1348" s="98" t="s">
        <v>3389</v>
      </c>
      <c r="E1348" s="98" t="s">
        <v>1065</v>
      </c>
      <c r="F1348" s="98" t="s">
        <v>1066</v>
      </c>
      <c r="G1348" s="98" t="s">
        <v>3057</v>
      </c>
      <c r="H1348" s="98" t="s">
        <v>19</v>
      </c>
      <c r="I1348" s="98" t="s">
        <v>3364</v>
      </c>
      <c r="J1348" s="98" t="s">
        <v>3365</v>
      </c>
      <c r="K1348" s="98" t="s">
        <v>545</v>
      </c>
      <c r="L1348" s="99" t="str">
        <f t="shared" si="21"/>
        <v>COB</v>
      </c>
    </row>
    <row r="1349" spans="1:12" x14ac:dyDescent="0.25">
      <c r="A1349" s="101">
        <v>255200</v>
      </c>
      <c r="B1349" s="98" t="s">
        <v>3365</v>
      </c>
      <c r="C1349" s="98" t="s">
        <v>3390</v>
      </c>
      <c r="D1349" s="98" t="s">
        <v>3391</v>
      </c>
      <c r="E1349" s="98" t="s">
        <v>1065</v>
      </c>
      <c r="F1349" s="98" t="s">
        <v>1066</v>
      </c>
      <c r="G1349" s="98" t="s">
        <v>3057</v>
      </c>
      <c r="H1349" s="98" t="s">
        <v>19</v>
      </c>
      <c r="I1349" s="98" t="s">
        <v>3364</v>
      </c>
      <c r="J1349" s="98" t="s">
        <v>3365</v>
      </c>
      <c r="K1349" s="98" t="s">
        <v>545</v>
      </c>
      <c r="L1349" s="99" t="str">
        <f t="shared" si="21"/>
        <v>COB</v>
      </c>
    </row>
    <row r="1350" spans="1:12" x14ac:dyDescent="0.25">
      <c r="A1350" s="101">
        <v>255200</v>
      </c>
      <c r="B1350" s="98" t="s">
        <v>3365</v>
      </c>
      <c r="C1350" s="98" t="s">
        <v>3392</v>
      </c>
      <c r="D1350" s="98" t="s">
        <v>3393</v>
      </c>
      <c r="E1350" s="98" t="s">
        <v>1065</v>
      </c>
      <c r="F1350" s="98" t="s">
        <v>1066</v>
      </c>
      <c r="G1350" s="98" t="s">
        <v>3057</v>
      </c>
      <c r="H1350" s="98" t="s">
        <v>19</v>
      </c>
      <c r="I1350" s="98" t="s">
        <v>3364</v>
      </c>
      <c r="J1350" s="98" t="s">
        <v>3365</v>
      </c>
      <c r="K1350" s="98" t="s">
        <v>545</v>
      </c>
      <c r="L1350" s="99" t="str">
        <f t="shared" si="21"/>
        <v>COB</v>
      </c>
    </row>
    <row r="1351" spans="1:12" x14ac:dyDescent="0.25">
      <c r="A1351" s="101">
        <v>255202</v>
      </c>
      <c r="B1351" s="98" t="s">
        <v>3365</v>
      </c>
      <c r="C1351" s="98" t="s">
        <v>3395</v>
      </c>
      <c r="D1351" s="98" t="s">
        <v>3396</v>
      </c>
      <c r="E1351" s="98" t="s">
        <v>1065</v>
      </c>
      <c r="F1351" s="98" t="s">
        <v>1066</v>
      </c>
      <c r="G1351" s="98" t="s">
        <v>3057</v>
      </c>
      <c r="H1351" s="98" t="s">
        <v>19</v>
      </c>
      <c r="I1351" s="98" t="s">
        <v>3364</v>
      </c>
      <c r="J1351" s="98" t="s">
        <v>3394</v>
      </c>
      <c r="K1351" s="98" t="s">
        <v>545</v>
      </c>
      <c r="L1351" s="99" t="str">
        <f t="shared" si="21"/>
        <v>COB</v>
      </c>
    </row>
    <row r="1352" spans="1:12" x14ac:dyDescent="0.25">
      <c r="A1352" s="101">
        <v>255203</v>
      </c>
      <c r="B1352" s="98" t="s">
        <v>3365</v>
      </c>
      <c r="C1352" s="98" t="s">
        <v>3398</v>
      </c>
      <c r="D1352" s="98" t="s">
        <v>3399</v>
      </c>
      <c r="E1352" s="98" t="s">
        <v>1065</v>
      </c>
      <c r="F1352" s="98" t="s">
        <v>1066</v>
      </c>
      <c r="G1352" s="98" t="s">
        <v>3057</v>
      </c>
      <c r="H1352" s="98" t="s">
        <v>19</v>
      </c>
      <c r="I1352" s="98" t="s">
        <v>3364</v>
      </c>
      <c r="J1352" s="98" t="s">
        <v>3397</v>
      </c>
      <c r="K1352" s="98" t="s">
        <v>545</v>
      </c>
      <c r="L1352" s="99" t="str">
        <f t="shared" si="21"/>
        <v>COB</v>
      </c>
    </row>
    <row r="1353" spans="1:12" x14ac:dyDescent="0.25">
      <c r="A1353" s="101">
        <v>255204</v>
      </c>
      <c r="B1353" s="98" t="s">
        <v>3365</v>
      </c>
      <c r="C1353" s="98" t="s">
        <v>3401</v>
      </c>
      <c r="D1353" s="98" t="s">
        <v>3402</v>
      </c>
      <c r="E1353" s="98" t="s">
        <v>1065</v>
      </c>
      <c r="F1353" s="98" t="s">
        <v>1066</v>
      </c>
      <c r="G1353" s="98" t="s">
        <v>3057</v>
      </c>
      <c r="H1353" s="98" t="s">
        <v>19</v>
      </c>
      <c r="I1353" s="98" t="s">
        <v>3364</v>
      </c>
      <c r="J1353" s="98" t="s">
        <v>3400</v>
      </c>
      <c r="K1353" s="98" t="s">
        <v>545</v>
      </c>
      <c r="L1353" s="99" t="str">
        <f t="shared" si="21"/>
        <v>COB</v>
      </c>
    </row>
    <row r="1354" spans="1:12" x14ac:dyDescent="0.25">
      <c r="A1354" s="101">
        <v>255204</v>
      </c>
      <c r="B1354" s="98" t="s">
        <v>3365</v>
      </c>
      <c r="C1354" s="98" t="s">
        <v>3403</v>
      </c>
      <c r="D1354" s="98" t="s">
        <v>3404</v>
      </c>
      <c r="E1354" s="98" t="s">
        <v>1065</v>
      </c>
      <c r="F1354" s="98" t="s">
        <v>1066</v>
      </c>
      <c r="G1354" s="98" t="s">
        <v>3057</v>
      </c>
      <c r="H1354" s="98" t="s">
        <v>19</v>
      </c>
      <c r="I1354" s="98" t="s">
        <v>3364</v>
      </c>
      <c r="J1354" s="98" t="s">
        <v>3400</v>
      </c>
      <c r="K1354" s="98" t="s">
        <v>538</v>
      </c>
      <c r="L1354" s="99" t="str">
        <f t="shared" si="21"/>
        <v>COB</v>
      </c>
    </row>
    <row r="1355" spans="1:12" x14ac:dyDescent="0.25">
      <c r="A1355" s="101">
        <v>255300</v>
      </c>
      <c r="B1355" s="98" t="s">
        <v>3406</v>
      </c>
      <c r="C1355" s="98" t="s">
        <v>3407</v>
      </c>
      <c r="D1355" s="98" t="s">
        <v>3408</v>
      </c>
      <c r="E1355" s="98" t="s">
        <v>1065</v>
      </c>
      <c r="F1355" s="98" t="s">
        <v>1066</v>
      </c>
      <c r="G1355" s="98" t="s">
        <v>3057</v>
      </c>
      <c r="H1355" s="98" t="s">
        <v>19</v>
      </c>
      <c r="I1355" s="98" t="s">
        <v>3405</v>
      </c>
      <c r="J1355" s="98" t="s">
        <v>3406</v>
      </c>
      <c r="K1355" s="98" t="s">
        <v>557</v>
      </c>
      <c r="L1355" s="99" t="str">
        <f t="shared" si="21"/>
        <v>COB</v>
      </c>
    </row>
    <row r="1356" spans="1:12" x14ac:dyDescent="0.25">
      <c r="A1356" s="101">
        <v>255300</v>
      </c>
      <c r="B1356" s="98" t="s">
        <v>3406</v>
      </c>
      <c r="C1356" s="98" t="s">
        <v>3409</v>
      </c>
      <c r="D1356" s="98" t="s">
        <v>3410</v>
      </c>
      <c r="E1356" s="98" t="s">
        <v>1065</v>
      </c>
      <c r="F1356" s="98" t="s">
        <v>1066</v>
      </c>
      <c r="G1356" s="98" t="s">
        <v>3057</v>
      </c>
      <c r="H1356" s="98" t="s">
        <v>19</v>
      </c>
      <c r="I1356" s="98" t="s">
        <v>3405</v>
      </c>
      <c r="J1356" s="98" t="s">
        <v>3406</v>
      </c>
      <c r="K1356" s="98" t="s">
        <v>557</v>
      </c>
      <c r="L1356" s="99" t="str">
        <f t="shared" si="21"/>
        <v>COB</v>
      </c>
    </row>
    <row r="1357" spans="1:12" x14ac:dyDescent="0.25">
      <c r="A1357" s="101">
        <v>255300</v>
      </c>
      <c r="B1357" s="98" t="s">
        <v>3406</v>
      </c>
      <c r="C1357" s="98" t="s">
        <v>3411</v>
      </c>
      <c r="D1357" s="98" t="s">
        <v>3412</v>
      </c>
      <c r="E1357" s="98" t="s">
        <v>1065</v>
      </c>
      <c r="F1357" s="98" t="s">
        <v>1066</v>
      </c>
      <c r="G1357" s="98" t="s">
        <v>3057</v>
      </c>
      <c r="H1357" s="98" t="s">
        <v>19</v>
      </c>
      <c r="I1357" s="98" t="s">
        <v>3405</v>
      </c>
      <c r="J1357" s="98" t="s">
        <v>3406</v>
      </c>
      <c r="K1357" s="98" t="s">
        <v>545</v>
      </c>
      <c r="L1357" s="99" t="str">
        <f t="shared" si="21"/>
        <v>COB</v>
      </c>
    </row>
    <row r="1358" spans="1:12" x14ac:dyDescent="0.25">
      <c r="A1358" s="101">
        <v>255300</v>
      </c>
      <c r="B1358" s="98" t="s">
        <v>3406</v>
      </c>
      <c r="C1358" s="98" t="s">
        <v>3413</v>
      </c>
      <c r="D1358" s="98" t="s">
        <v>3414</v>
      </c>
      <c r="E1358" s="98" t="s">
        <v>1065</v>
      </c>
      <c r="F1358" s="98" t="s">
        <v>1066</v>
      </c>
      <c r="G1358" s="98" t="s">
        <v>3057</v>
      </c>
      <c r="H1358" s="98" t="s">
        <v>19</v>
      </c>
      <c r="I1358" s="98" t="s">
        <v>3405</v>
      </c>
      <c r="J1358" s="98" t="s">
        <v>3406</v>
      </c>
      <c r="K1358" s="98" t="s">
        <v>545</v>
      </c>
      <c r="L1358" s="99" t="str">
        <f t="shared" si="21"/>
        <v>COB</v>
      </c>
    </row>
    <row r="1359" spans="1:12" x14ac:dyDescent="0.25">
      <c r="A1359" s="101">
        <v>255300</v>
      </c>
      <c r="B1359" s="98" t="s">
        <v>3406</v>
      </c>
      <c r="C1359" s="98" t="s">
        <v>3415</v>
      </c>
      <c r="D1359" s="98" t="s">
        <v>3416</v>
      </c>
      <c r="E1359" s="98" t="s">
        <v>1065</v>
      </c>
      <c r="F1359" s="98" t="s">
        <v>1066</v>
      </c>
      <c r="G1359" s="98" t="s">
        <v>3057</v>
      </c>
      <c r="H1359" s="98" t="s">
        <v>19</v>
      </c>
      <c r="I1359" s="98" t="s">
        <v>3405</v>
      </c>
      <c r="J1359" s="98" t="s">
        <v>3406</v>
      </c>
      <c r="K1359" s="98" t="s">
        <v>545</v>
      </c>
      <c r="L1359" s="99" t="str">
        <f t="shared" si="21"/>
        <v>COB</v>
      </c>
    </row>
    <row r="1360" spans="1:12" x14ac:dyDescent="0.25">
      <c r="A1360" s="101">
        <v>255300</v>
      </c>
      <c r="B1360" s="98" t="s">
        <v>3406</v>
      </c>
      <c r="C1360" s="98" t="s">
        <v>3417</v>
      </c>
      <c r="D1360" s="98" t="s">
        <v>3418</v>
      </c>
      <c r="E1360" s="98" t="s">
        <v>1065</v>
      </c>
      <c r="F1360" s="98" t="s">
        <v>1066</v>
      </c>
      <c r="G1360" s="98" t="s">
        <v>3057</v>
      </c>
      <c r="H1360" s="98" t="s">
        <v>19</v>
      </c>
      <c r="I1360" s="98" t="s">
        <v>3405</v>
      </c>
      <c r="J1360" s="98" t="s">
        <v>3406</v>
      </c>
      <c r="K1360" s="98" t="s">
        <v>545</v>
      </c>
      <c r="L1360" s="99" t="str">
        <f t="shared" si="21"/>
        <v>COB</v>
      </c>
    </row>
    <row r="1361" spans="1:12" x14ac:dyDescent="0.25">
      <c r="A1361" s="101">
        <v>255300</v>
      </c>
      <c r="B1361" s="98" t="s">
        <v>3406</v>
      </c>
      <c r="C1361" s="98" t="s">
        <v>3419</v>
      </c>
      <c r="D1361" s="98" t="s">
        <v>3420</v>
      </c>
      <c r="E1361" s="98" t="s">
        <v>1065</v>
      </c>
      <c r="F1361" s="98" t="s">
        <v>1066</v>
      </c>
      <c r="G1361" s="98" t="s">
        <v>3057</v>
      </c>
      <c r="H1361" s="98" t="s">
        <v>19</v>
      </c>
      <c r="I1361" s="98" t="s">
        <v>3405</v>
      </c>
      <c r="J1361" s="98" t="s">
        <v>3406</v>
      </c>
      <c r="K1361" s="98" t="s">
        <v>545</v>
      </c>
      <c r="L1361" s="99" t="str">
        <f t="shared" si="21"/>
        <v>COB</v>
      </c>
    </row>
    <row r="1362" spans="1:12" x14ac:dyDescent="0.25">
      <c r="A1362" s="101">
        <v>255300</v>
      </c>
      <c r="B1362" s="98" t="s">
        <v>3406</v>
      </c>
      <c r="C1362" s="98" t="s">
        <v>3421</v>
      </c>
      <c r="D1362" s="98" t="s">
        <v>3422</v>
      </c>
      <c r="E1362" s="98" t="s">
        <v>1065</v>
      </c>
      <c r="F1362" s="98" t="s">
        <v>1066</v>
      </c>
      <c r="G1362" s="98" t="s">
        <v>3057</v>
      </c>
      <c r="H1362" s="98" t="s">
        <v>19</v>
      </c>
      <c r="I1362" s="98" t="s">
        <v>3405</v>
      </c>
      <c r="J1362" s="98" t="s">
        <v>3406</v>
      </c>
      <c r="K1362" s="98" t="s">
        <v>545</v>
      </c>
      <c r="L1362" s="99" t="str">
        <f t="shared" si="21"/>
        <v>COB</v>
      </c>
    </row>
    <row r="1363" spans="1:12" x14ac:dyDescent="0.25">
      <c r="A1363" s="101">
        <v>255300</v>
      </c>
      <c r="B1363" s="98" t="s">
        <v>3406</v>
      </c>
      <c r="C1363" s="98" t="s">
        <v>3423</v>
      </c>
      <c r="D1363" s="98" t="s">
        <v>3424</v>
      </c>
      <c r="E1363" s="98" t="s">
        <v>1065</v>
      </c>
      <c r="F1363" s="98" t="s">
        <v>1066</v>
      </c>
      <c r="G1363" s="98" t="s">
        <v>3057</v>
      </c>
      <c r="H1363" s="98" t="s">
        <v>19</v>
      </c>
      <c r="I1363" s="98" t="s">
        <v>3405</v>
      </c>
      <c r="J1363" s="98" t="s">
        <v>3406</v>
      </c>
      <c r="K1363" s="98" t="s">
        <v>545</v>
      </c>
      <c r="L1363" s="99" t="str">
        <f t="shared" si="21"/>
        <v>COB</v>
      </c>
    </row>
    <row r="1364" spans="1:12" x14ac:dyDescent="0.25">
      <c r="A1364" s="101">
        <v>255300</v>
      </c>
      <c r="B1364" s="98" t="s">
        <v>3406</v>
      </c>
      <c r="C1364" s="98" t="s">
        <v>3425</v>
      </c>
      <c r="D1364" s="98" t="s">
        <v>3426</v>
      </c>
      <c r="E1364" s="98" t="s">
        <v>1065</v>
      </c>
      <c r="F1364" s="98" t="s">
        <v>1066</v>
      </c>
      <c r="G1364" s="98" t="s">
        <v>3057</v>
      </c>
      <c r="H1364" s="98" t="s">
        <v>19</v>
      </c>
      <c r="I1364" s="98" t="s">
        <v>3405</v>
      </c>
      <c r="J1364" s="98" t="s">
        <v>3406</v>
      </c>
      <c r="K1364" s="98" t="s">
        <v>545</v>
      </c>
      <c r="L1364" s="99" t="str">
        <f t="shared" si="21"/>
        <v>COB</v>
      </c>
    </row>
    <row r="1365" spans="1:12" x14ac:dyDescent="0.25">
      <c r="A1365" s="101">
        <v>255300</v>
      </c>
      <c r="B1365" s="98" t="s">
        <v>3406</v>
      </c>
      <c r="C1365" s="98" t="s">
        <v>3427</v>
      </c>
      <c r="D1365" s="98" t="s">
        <v>3428</v>
      </c>
      <c r="E1365" s="98" t="s">
        <v>1065</v>
      </c>
      <c r="F1365" s="98" t="s">
        <v>1066</v>
      </c>
      <c r="G1365" s="98" t="s">
        <v>3057</v>
      </c>
      <c r="H1365" s="98" t="s">
        <v>19</v>
      </c>
      <c r="I1365" s="98" t="s">
        <v>3405</v>
      </c>
      <c r="J1365" s="98" t="s">
        <v>3406</v>
      </c>
      <c r="K1365" s="98" t="s">
        <v>545</v>
      </c>
      <c r="L1365" s="99" t="str">
        <f t="shared" si="21"/>
        <v>COB</v>
      </c>
    </row>
    <row r="1366" spans="1:12" x14ac:dyDescent="0.25">
      <c r="A1366" s="101">
        <v>255300</v>
      </c>
      <c r="B1366" s="98" t="s">
        <v>3406</v>
      </c>
      <c r="C1366" s="98" t="s">
        <v>3429</v>
      </c>
      <c r="D1366" s="98" t="s">
        <v>3430</v>
      </c>
      <c r="E1366" s="98" t="s">
        <v>1065</v>
      </c>
      <c r="F1366" s="98" t="s">
        <v>1066</v>
      </c>
      <c r="G1366" s="98" t="s">
        <v>3057</v>
      </c>
      <c r="H1366" s="98" t="s">
        <v>19</v>
      </c>
      <c r="I1366" s="98" t="s">
        <v>3405</v>
      </c>
      <c r="J1366" s="98" t="s">
        <v>3406</v>
      </c>
      <c r="K1366" s="98" t="s">
        <v>604</v>
      </c>
      <c r="L1366" s="99" t="str">
        <f t="shared" si="21"/>
        <v>COB</v>
      </c>
    </row>
    <row r="1367" spans="1:12" x14ac:dyDescent="0.25">
      <c r="A1367" s="101">
        <v>255300</v>
      </c>
      <c r="B1367" s="98" t="s">
        <v>3406</v>
      </c>
      <c r="C1367" s="98" t="s">
        <v>3431</v>
      </c>
      <c r="D1367" s="98" t="s">
        <v>3432</v>
      </c>
      <c r="E1367" s="98" t="s">
        <v>1065</v>
      </c>
      <c r="F1367" s="98" t="s">
        <v>1066</v>
      </c>
      <c r="G1367" s="98" t="s">
        <v>3057</v>
      </c>
      <c r="H1367" s="98" t="s">
        <v>19</v>
      </c>
      <c r="I1367" s="98" t="s">
        <v>3405</v>
      </c>
      <c r="J1367" s="98" t="s">
        <v>3406</v>
      </c>
      <c r="K1367" s="98" t="s">
        <v>604</v>
      </c>
      <c r="L1367" s="99" t="str">
        <f t="shared" si="21"/>
        <v>COB</v>
      </c>
    </row>
    <row r="1368" spans="1:12" x14ac:dyDescent="0.25">
      <c r="A1368" s="101">
        <v>255300</v>
      </c>
      <c r="B1368" s="98" t="s">
        <v>3406</v>
      </c>
      <c r="C1368" s="98" t="s">
        <v>3433</v>
      </c>
      <c r="D1368" s="98" t="s">
        <v>3434</v>
      </c>
      <c r="E1368" s="98" t="s">
        <v>1065</v>
      </c>
      <c r="F1368" s="98" t="s">
        <v>1066</v>
      </c>
      <c r="G1368" s="98" t="s">
        <v>3057</v>
      </c>
      <c r="H1368" s="98" t="s">
        <v>19</v>
      </c>
      <c r="I1368" s="98" t="s">
        <v>3405</v>
      </c>
      <c r="J1368" s="98" t="s">
        <v>3406</v>
      </c>
      <c r="K1368" s="98" t="s">
        <v>538</v>
      </c>
      <c r="L1368" s="99" t="str">
        <f t="shared" si="21"/>
        <v>COB</v>
      </c>
    </row>
    <row r="1369" spans="1:12" x14ac:dyDescent="0.25">
      <c r="A1369" s="101">
        <v>255350</v>
      </c>
      <c r="B1369" s="98" t="s">
        <v>3436</v>
      </c>
      <c r="C1369" s="98" t="s">
        <v>3437</v>
      </c>
      <c r="D1369" s="98" t="s">
        <v>3438</v>
      </c>
      <c r="E1369" s="98" t="s">
        <v>1065</v>
      </c>
      <c r="F1369" s="98" t="s">
        <v>1066</v>
      </c>
      <c r="G1369" s="98" t="s">
        <v>3057</v>
      </c>
      <c r="H1369" s="98" t="s">
        <v>19</v>
      </c>
      <c r="I1369" s="98" t="s">
        <v>3435</v>
      </c>
      <c r="J1369" s="98" t="s">
        <v>3436</v>
      </c>
      <c r="K1369" s="98" t="s">
        <v>557</v>
      </c>
      <c r="L1369" s="99" t="str">
        <f t="shared" si="21"/>
        <v>COB</v>
      </c>
    </row>
    <row r="1370" spans="1:12" x14ac:dyDescent="0.25">
      <c r="A1370" s="101">
        <v>255350</v>
      </c>
      <c r="B1370" s="98" t="s">
        <v>3436</v>
      </c>
      <c r="C1370" s="98" t="s">
        <v>3439</v>
      </c>
      <c r="D1370" s="98" t="s">
        <v>3440</v>
      </c>
      <c r="E1370" s="98" t="s">
        <v>1065</v>
      </c>
      <c r="F1370" s="98" t="s">
        <v>1066</v>
      </c>
      <c r="G1370" s="98" t="s">
        <v>3057</v>
      </c>
      <c r="H1370" s="98" t="s">
        <v>19</v>
      </c>
      <c r="I1370" s="98" t="s">
        <v>3435</v>
      </c>
      <c r="J1370" s="98" t="s">
        <v>3436</v>
      </c>
      <c r="K1370" s="98" t="s">
        <v>545</v>
      </c>
      <c r="L1370" s="99" t="str">
        <f t="shared" si="21"/>
        <v>COB</v>
      </c>
    </row>
    <row r="1371" spans="1:12" x14ac:dyDescent="0.25">
      <c r="A1371" s="101">
        <v>255350</v>
      </c>
      <c r="B1371" s="98" t="s">
        <v>3436</v>
      </c>
      <c r="C1371" s="98" t="s">
        <v>3441</v>
      </c>
      <c r="D1371" s="98" t="s">
        <v>3442</v>
      </c>
      <c r="E1371" s="98" t="s">
        <v>1065</v>
      </c>
      <c r="F1371" s="98" t="s">
        <v>1066</v>
      </c>
      <c r="G1371" s="98" t="s">
        <v>3057</v>
      </c>
      <c r="H1371" s="98" t="s">
        <v>19</v>
      </c>
      <c r="I1371" s="98" t="s">
        <v>3435</v>
      </c>
      <c r="J1371" s="98" t="s">
        <v>3436</v>
      </c>
      <c r="K1371" s="98" t="s">
        <v>545</v>
      </c>
      <c r="L1371" s="99" t="str">
        <f t="shared" si="21"/>
        <v>COB</v>
      </c>
    </row>
    <row r="1372" spans="1:12" x14ac:dyDescent="0.25">
      <c r="A1372" s="101">
        <v>255350</v>
      </c>
      <c r="B1372" s="98" t="s">
        <v>3436</v>
      </c>
      <c r="C1372" s="98" t="s">
        <v>3443</v>
      </c>
      <c r="D1372" s="98" t="s">
        <v>3444</v>
      </c>
      <c r="E1372" s="98" t="s">
        <v>1065</v>
      </c>
      <c r="F1372" s="98" t="s">
        <v>1066</v>
      </c>
      <c r="G1372" s="98" t="s">
        <v>3057</v>
      </c>
      <c r="H1372" s="98" t="s">
        <v>19</v>
      </c>
      <c r="I1372" s="98" t="s">
        <v>3435</v>
      </c>
      <c r="J1372" s="98" t="s">
        <v>3436</v>
      </c>
      <c r="K1372" s="98" t="s">
        <v>545</v>
      </c>
      <c r="L1372" s="99" t="str">
        <f t="shared" si="21"/>
        <v>COB</v>
      </c>
    </row>
    <row r="1373" spans="1:12" x14ac:dyDescent="0.25">
      <c r="A1373" s="101">
        <v>255350</v>
      </c>
      <c r="B1373" s="98" t="s">
        <v>3436</v>
      </c>
      <c r="C1373" s="98" t="s">
        <v>3445</v>
      </c>
      <c r="D1373" s="98" t="s">
        <v>3446</v>
      </c>
      <c r="E1373" s="98" t="s">
        <v>1065</v>
      </c>
      <c r="F1373" s="98" t="s">
        <v>1066</v>
      </c>
      <c r="G1373" s="98" t="s">
        <v>3057</v>
      </c>
      <c r="H1373" s="98" t="s">
        <v>19</v>
      </c>
      <c r="I1373" s="98" t="s">
        <v>3435</v>
      </c>
      <c r="J1373" s="98" t="s">
        <v>3436</v>
      </c>
      <c r="K1373" s="98" t="s">
        <v>545</v>
      </c>
      <c r="L1373" s="99" t="str">
        <f t="shared" si="21"/>
        <v>COB</v>
      </c>
    </row>
    <row r="1374" spans="1:12" x14ac:dyDescent="0.25">
      <c r="A1374" s="101">
        <v>255350</v>
      </c>
      <c r="B1374" s="98" t="s">
        <v>3436</v>
      </c>
      <c r="C1374" s="98" t="s">
        <v>3447</v>
      </c>
      <c r="D1374" s="98" t="s">
        <v>3448</v>
      </c>
      <c r="E1374" s="98" t="s">
        <v>1065</v>
      </c>
      <c r="F1374" s="98" t="s">
        <v>1066</v>
      </c>
      <c r="G1374" s="98" t="s">
        <v>3057</v>
      </c>
      <c r="H1374" s="98" t="s">
        <v>19</v>
      </c>
      <c r="I1374" s="98" t="s">
        <v>3435</v>
      </c>
      <c r="J1374" s="98" t="s">
        <v>3436</v>
      </c>
      <c r="K1374" s="98" t="s">
        <v>545</v>
      </c>
      <c r="L1374" s="99" t="str">
        <f t="shared" si="21"/>
        <v>COB</v>
      </c>
    </row>
    <row r="1375" spans="1:12" x14ac:dyDescent="0.25">
      <c r="A1375" s="101">
        <v>240105</v>
      </c>
      <c r="B1375" s="98" t="s">
        <v>3451</v>
      </c>
      <c r="C1375" s="98" t="s">
        <v>3453</v>
      </c>
      <c r="D1375" s="98" t="s">
        <v>3454</v>
      </c>
      <c r="E1375" s="98" t="s">
        <v>1065</v>
      </c>
      <c r="F1375" s="98" t="s">
        <v>1066</v>
      </c>
      <c r="G1375" s="98" t="s">
        <v>3449</v>
      </c>
      <c r="H1375" s="98" t="s">
        <v>18</v>
      </c>
      <c r="I1375" s="98" t="s">
        <v>3450</v>
      </c>
      <c r="J1375" s="98" t="s">
        <v>3452</v>
      </c>
      <c r="K1375" s="98" t="s">
        <v>604</v>
      </c>
      <c r="L1375" s="99" t="str">
        <f t="shared" si="21"/>
        <v>COE</v>
      </c>
    </row>
    <row r="1376" spans="1:12" x14ac:dyDescent="0.25">
      <c r="A1376" s="101">
        <v>240105</v>
      </c>
      <c r="B1376" s="98" t="s">
        <v>3451</v>
      </c>
      <c r="C1376" s="98" t="s">
        <v>3455</v>
      </c>
      <c r="D1376" s="98" t="s">
        <v>3456</v>
      </c>
      <c r="E1376" s="98" t="s">
        <v>1065</v>
      </c>
      <c r="F1376" s="98" t="s">
        <v>1066</v>
      </c>
      <c r="G1376" s="98" t="s">
        <v>3449</v>
      </c>
      <c r="H1376" s="98" t="s">
        <v>18</v>
      </c>
      <c r="I1376" s="98" t="s">
        <v>3450</v>
      </c>
      <c r="J1376" s="98" t="s">
        <v>3452</v>
      </c>
      <c r="K1376" s="98" t="s">
        <v>1159</v>
      </c>
      <c r="L1376" s="99" t="str">
        <f t="shared" si="21"/>
        <v>COE</v>
      </c>
    </row>
    <row r="1377" spans="1:12" x14ac:dyDescent="0.25">
      <c r="A1377" s="101">
        <v>240105</v>
      </c>
      <c r="B1377" s="98" t="s">
        <v>3451</v>
      </c>
      <c r="C1377" s="98" t="s">
        <v>3457</v>
      </c>
      <c r="D1377" s="98" t="s">
        <v>3458</v>
      </c>
      <c r="E1377" s="98" t="s">
        <v>1065</v>
      </c>
      <c r="F1377" s="98" t="s">
        <v>1066</v>
      </c>
      <c r="G1377" s="98" t="s">
        <v>3449</v>
      </c>
      <c r="H1377" s="98" t="s">
        <v>18</v>
      </c>
      <c r="I1377" s="98" t="s">
        <v>3450</v>
      </c>
      <c r="J1377" s="98" t="s">
        <v>3452</v>
      </c>
      <c r="K1377" s="98" t="s">
        <v>545</v>
      </c>
      <c r="L1377" s="99" t="str">
        <f t="shared" si="21"/>
        <v>COE</v>
      </c>
    </row>
    <row r="1378" spans="1:12" x14ac:dyDescent="0.25">
      <c r="A1378" s="101">
        <v>240105</v>
      </c>
      <c r="B1378" s="98" t="s">
        <v>3451</v>
      </c>
      <c r="C1378" s="98" t="s">
        <v>3459</v>
      </c>
      <c r="D1378" s="98" t="s">
        <v>3460</v>
      </c>
      <c r="E1378" s="98" t="s">
        <v>1065</v>
      </c>
      <c r="F1378" s="98" t="s">
        <v>1066</v>
      </c>
      <c r="G1378" s="98" t="s">
        <v>3449</v>
      </c>
      <c r="H1378" s="98" t="s">
        <v>18</v>
      </c>
      <c r="I1378" s="98" t="s">
        <v>3450</v>
      </c>
      <c r="J1378" s="98" t="s">
        <v>3452</v>
      </c>
      <c r="K1378" s="98" t="s">
        <v>545</v>
      </c>
      <c r="L1378" s="99" t="str">
        <f t="shared" si="21"/>
        <v>COE</v>
      </c>
    </row>
    <row r="1379" spans="1:12" x14ac:dyDescent="0.25">
      <c r="A1379" s="101">
        <v>240105</v>
      </c>
      <c r="B1379" s="98" t="s">
        <v>3451</v>
      </c>
      <c r="C1379" s="98" t="s">
        <v>3461</v>
      </c>
      <c r="D1379" s="98" t="s">
        <v>3462</v>
      </c>
      <c r="E1379" s="98" t="s">
        <v>1065</v>
      </c>
      <c r="F1379" s="98" t="s">
        <v>1066</v>
      </c>
      <c r="G1379" s="98" t="s">
        <v>3449</v>
      </c>
      <c r="H1379" s="98" t="s">
        <v>18</v>
      </c>
      <c r="I1379" s="98" t="s">
        <v>3450</v>
      </c>
      <c r="J1379" s="98" t="s">
        <v>3452</v>
      </c>
      <c r="K1379" s="98" t="s">
        <v>545</v>
      </c>
      <c r="L1379" s="99" t="str">
        <f t="shared" si="21"/>
        <v>COE</v>
      </c>
    </row>
    <row r="1380" spans="1:12" x14ac:dyDescent="0.25">
      <c r="A1380" s="101">
        <v>240105</v>
      </c>
      <c r="B1380" s="98" t="s">
        <v>3451</v>
      </c>
      <c r="C1380" s="98" t="s">
        <v>3463</v>
      </c>
      <c r="D1380" s="98" t="s">
        <v>3464</v>
      </c>
      <c r="E1380" s="98" t="s">
        <v>1065</v>
      </c>
      <c r="F1380" s="98" t="s">
        <v>1066</v>
      </c>
      <c r="G1380" s="98" t="s">
        <v>3449</v>
      </c>
      <c r="H1380" s="98" t="s">
        <v>18</v>
      </c>
      <c r="I1380" s="98" t="s">
        <v>3450</v>
      </c>
      <c r="J1380" s="98" t="s">
        <v>3452</v>
      </c>
      <c r="K1380" s="98" t="s">
        <v>545</v>
      </c>
      <c r="L1380" s="99" t="str">
        <f t="shared" si="21"/>
        <v>COE</v>
      </c>
    </row>
    <row r="1381" spans="1:12" x14ac:dyDescent="0.25">
      <c r="A1381" s="101">
        <v>240105</v>
      </c>
      <c r="B1381" s="98" t="s">
        <v>3451</v>
      </c>
      <c r="C1381" s="98" t="s">
        <v>3465</v>
      </c>
      <c r="D1381" s="98" t="s">
        <v>3466</v>
      </c>
      <c r="E1381" s="98" t="s">
        <v>1065</v>
      </c>
      <c r="F1381" s="98" t="s">
        <v>1066</v>
      </c>
      <c r="G1381" s="98" t="s">
        <v>3449</v>
      </c>
      <c r="H1381" s="98" t="s">
        <v>18</v>
      </c>
      <c r="I1381" s="98" t="s">
        <v>3450</v>
      </c>
      <c r="J1381" s="98" t="s">
        <v>3452</v>
      </c>
      <c r="K1381" s="98" t="s">
        <v>545</v>
      </c>
      <c r="L1381" s="99" t="str">
        <f t="shared" si="21"/>
        <v>COE</v>
      </c>
    </row>
    <row r="1382" spans="1:12" x14ac:dyDescent="0.25">
      <c r="A1382" s="101">
        <v>240105</v>
      </c>
      <c r="B1382" s="98" t="s">
        <v>3451</v>
      </c>
      <c r="C1382" s="98" t="s">
        <v>3467</v>
      </c>
      <c r="D1382" s="98" t="s">
        <v>3468</v>
      </c>
      <c r="E1382" s="98" t="s">
        <v>1065</v>
      </c>
      <c r="F1382" s="98" t="s">
        <v>1066</v>
      </c>
      <c r="G1382" s="98" t="s">
        <v>3449</v>
      </c>
      <c r="H1382" s="98" t="s">
        <v>18</v>
      </c>
      <c r="I1382" s="98" t="s">
        <v>3450</v>
      </c>
      <c r="J1382" s="98" t="s">
        <v>3452</v>
      </c>
      <c r="K1382" s="98" t="s">
        <v>884</v>
      </c>
      <c r="L1382" s="99" t="str">
        <f t="shared" si="21"/>
        <v>COE</v>
      </c>
    </row>
    <row r="1383" spans="1:12" x14ac:dyDescent="0.25">
      <c r="A1383" s="101">
        <v>240105</v>
      </c>
      <c r="B1383" s="98" t="s">
        <v>3451</v>
      </c>
      <c r="C1383" s="98" t="s">
        <v>3469</v>
      </c>
      <c r="D1383" s="98" t="s">
        <v>3470</v>
      </c>
      <c r="E1383" s="98" t="s">
        <v>1065</v>
      </c>
      <c r="F1383" s="98" t="s">
        <v>1066</v>
      </c>
      <c r="G1383" s="98" t="s">
        <v>3449</v>
      </c>
      <c r="H1383" s="98" t="s">
        <v>18</v>
      </c>
      <c r="I1383" s="98" t="s">
        <v>3450</v>
      </c>
      <c r="J1383" s="98" t="s">
        <v>3452</v>
      </c>
      <c r="K1383" s="98" t="s">
        <v>604</v>
      </c>
      <c r="L1383" s="99" t="str">
        <f t="shared" si="21"/>
        <v>COE</v>
      </c>
    </row>
    <row r="1384" spans="1:12" x14ac:dyDescent="0.25">
      <c r="A1384" s="101">
        <v>240105</v>
      </c>
      <c r="B1384" s="98" t="s">
        <v>3451</v>
      </c>
      <c r="C1384" s="98" t="s">
        <v>3471</v>
      </c>
      <c r="D1384" s="98" t="s">
        <v>3472</v>
      </c>
      <c r="E1384" s="98" t="s">
        <v>1065</v>
      </c>
      <c r="F1384" s="98" t="s">
        <v>1066</v>
      </c>
      <c r="G1384" s="98" t="s">
        <v>3449</v>
      </c>
      <c r="H1384" s="98" t="s">
        <v>18</v>
      </c>
      <c r="I1384" s="98" t="s">
        <v>3450</v>
      </c>
      <c r="J1384" s="98" t="s">
        <v>3452</v>
      </c>
      <c r="K1384" s="98" t="s">
        <v>604</v>
      </c>
      <c r="L1384" s="99" t="str">
        <f t="shared" si="21"/>
        <v>COE</v>
      </c>
    </row>
    <row r="1385" spans="1:12" x14ac:dyDescent="0.25">
      <c r="A1385" s="101">
        <v>240105</v>
      </c>
      <c r="B1385" s="98" t="s">
        <v>3451</v>
      </c>
      <c r="C1385" s="98" t="s">
        <v>3473</v>
      </c>
      <c r="D1385" s="98" t="s">
        <v>3474</v>
      </c>
      <c r="E1385" s="98" t="s">
        <v>1065</v>
      </c>
      <c r="F1385" s="98" t="s">
        <v>1066</v>
      </c>
      <c r="G1385" s="98" t="s">
        <v>3449</v>
      </c>
      <c r="H1385" s="98" t="s">
        <v>18</v>
      </c>
      <c r="I1385" s="98" t="s">
        <v>3450</v>
      </c>
      <c r="J1385" s="98" t="s">
        <v>3452</v>
      </c>
      <c r="K1385" s="98" t="s">
        <v>604</v>
      </c>
      <c r="L1385" s="99" t="str">
        <f t="shared" si="21"/>
        <v>COE</v>
      </c>
    </row>
    <row r="1386" spans="1:12" x14ac:dyDescent="0.25">
      <c r="A1386" s="101">
        <v>240105</v>
      </c>
      <c r="B1386" s="98" t="s">
        <v>3451</v>
      </c>
      <c r="C1386" s="98" t="s">
        <v>3475</v>
      </c>
      <c r="D1386" s="98" t="s">
        <v>3476</v>
      </c>
      <c r="E1386" s="98" t="s">
        <v>1065</v>
      </c>
      <c r="F1386" s="98" t="s">
        <v>1066</v>
      </c>
      <c r="G1386" s="98" t="s">
        <v>3449</v>
      </c>
      <c r="H1386" s="98" t="s">
        <v>18</v>
      </c>
      <c r="I1386" s="98" t="s">
        <v>3450</v>
      </c>
      <c r="J1386" s="98" t="s">
        <v>3452</v>
      </c>
      <c r="K1386" s="98" t="s">
        <v>604</v>
      </c>
      <c r="L1386" s="99" t="str">
        <f t="shared" si="21"/>
        <v>COE</v>
      </c>
    </row>
    <row r="1387" spans="1:12" x14ac:dyDescent="0.25">
      <c r="A1387" s="101">
        <v>240105</v>
      </c>
      <c r="B1387" s="98" t="s">
        <v>3451</v>
      </c>
      <c r="C1387" s="98" t="s">
        <v>3477</v>
      </c>
      <c r="D1387" s="98" t="s">
        <v>3478</v>
      </c>
      <c r="E1387" s="98" t="s">
        <v>1065</v>
      </c>
      <c r="F1387" s="98" t="s">
        <v>1066</v>
      </c>
      <c r="G1387" s="98" t="s">
        <v>3449</v>
      </c>
      <c r="H1387" s="98" t="s">
        <v>18</v>
      </c>
      <c r="I1387" s="98" t="s">
        <v>3450</v>
      </c>
      <c r="J1387" s="98" t="s">
        <v>3452</v>
      </c>
      <c r="K1387" s="98" t="s">
        <v>604</v>
      </c>
      <c r="L1387" s="99" t="str">
        <f t="shared" si="21"/>
        <v>COE</v>
      </c>
    </row>
    <row r="1388" spans="1:12" x14ac:dyDescent="0.25">
      <c r="A1388" s="101">
        <v>240105</v>
      </c>
      <c r="B1388" s="98" t="s">
        <v>3451</v>
      </c>
      <c r="C1388" s="98" t="s">
        <v>3479</v>
      </c>
      <c r="D1388" s="98" t="s">
        <v>3480</v>
      </c>
      <c r="E1388" s="98" t="s">
        <v>1065</v>
      </c>
      <c r="F1388" s="98" t="s">
        <v>1066</v>
      </c>
      <c r="G1388" s="98" t="s">
        <v>3449</v>
      </c>
      <c r="H1388" s="98" t="s">
        <v>18</v>
      </c>
      <c r="I1388" s="98" t="s">
        <v>3450</v>
      </c>
      <c r="J1388" s="98" t="s">
        <v>3452</v>
      </c>
      <c r="K1388" s="98" t="s">
        <v>604</v>
      </c>
      <c r="L1388" s="99" t="str">
        <f t="shared" si="21"/>
        <v>COE</v>
      </c>
    </row>
    <row r="1389" spans="1:12" x14ac:dyDescent="0.25">
      <c r="A1389" s="101">
        <v>240105</v>
      </c>
      <c r="B1389" s="98" t="s">
        <v>3451</v>
      </c>
      <c r="C1389" s="98" t="s">
        <v>3481</v>
      </c>
      <c r="D1389" s="98" t="s">
        <v>3482</v>
      </c>
      <c r="E1389" s="98" t="s">
        <v>1065</v>
      </c>
      <c r="F1389" s="98" t="s">
        <v>1066</v>
      </c>
      <c r="G1389" s="98" t="s">
        <v>3449</v>
      </c>
      <c r="H1389" s="98" t="s">
        <v>18</v>
      </c>
      <c r="I1389" s="98" t="s">
        <v>3450</v>
      </c>
      <c r="J1389" s="98" t="s">
        <v>3452</v>
      </c>
      <c r="K1389" s="98" t="s">
        <v>1162</v>
      </c>
      <c r="L1389" s="99" t="str">
        <f t="shared" si="21"/>
        <v>COE</v>
      </c>
    </row>
    <row r="1390" spans="1:12" x14ac:dyDescent="0.25">
      <c r="A1390" s="101">
        <v>240105</v>
      </c>
      <c r="B1390" s="98" t="s">
        <v>3451</v>
      </c>
      <c r="C1390" s="98" t="s">
        <v>3483</v>
      </c>
      <c r="D1390" s="98" t="s">
        <v>3484</v>
      </c>
      <c r="E1390" s="98" t="s">
        <v>1065</v>
      </c>
      <c r="F1390" s="98" t="s">
        <v>1066</v>
      </c>
      <c r="G1390" s="98" t="s">
        <v>3449</v>
      </c>
      <c r="H1390" s="98" t="s">
        <v>18</v>
      </c>
      <c r="I1390" s="98" t="s">
        <v>3450</v>
      </c>
      <c r="J1390" s="98" t="s">
        <v>3452</v>
      </c>
      <c r="K1390" s="98" t="s">
        <v>604</v>
      </c>
      <c r="L1390" s="99" t="str">
        <f t="shared" si="21"/>
        <v>COE</v>
      </c>
    </row>
    <row r="1391" spans="1:12" x14ac:dyDescent="0.25">
      <c r="A1391" s="101">
        <v>240105</v>
      </c>
      <c r="B1391" s="98" t="s">
        <v>3451</v>
      </c>
      <c r="C1391" s="98" t="s">
        <v>3485</v>
      </c>
      <c r="D1391" s="98" t="s">
        <v>3486</v>
      </c>
      <c r="E1391" s="98" t="s">
        <v>1065</v>
      </c>
      <c r="F1391" s="98" t="s">
        <v>1066</v>
      </c>
      <c r="G1391" s="98" t="s">
        <v>3449</v>
      </c>
      <c r="H1391" s="98" t="s">
        <v>18</v>
      </c>
      <c r="I1391" s="98" t="s">
        <v>3450</v>
      </c>
      <c r="J1391" s="98" t="s">
        <v>3452</v>
      </c>
      <c r="K1391" s="98" t="s">
        <v>604</v>
      </c>
      <c r="L1391" s="99" t="str">
        <f t="shared" si="21"/>
        <v>COE</v>
      </c>
    </row>
    <row r="1392" spans="1:12" x14ac:dyDescent="0.25">
      <c r="A1392" s="101">
        <v>240105</v>
      </c>
      <c r="B1392" s="98" t="s">
        <v>3451</v>
      </c>
      <c r="C1392" s="98" t="s">
        <v>3487</v>
      </c>
      <c r="D1392" s="98" t="s">
        <v>3484</v>
      </c>
      <c r="E1392" s="98" t="s">
        <v>1065</v>
      </c>
      <c r="F1392" s="98" t="s">
        <v>1066</v>
      </c>
      <c r="G1392" s="98" t="s">
        <v>3449</v>
      </c>
      <c r="H1392" s="98" t="s">
        <v>18</v>
      </c>
      <c r="I1392" s="98" t="s">
        <v>3450</v>
      </c>
      <c r="J1392" s="98" t="s">
        <v>3452</v>
      </c>
      <c r="K1392" s="98" t="s">
        <v>604</v>
      </c>
      <c r="L1392" s="99" t="str">
        <f t="shared" si="21"/>
        <v>COE</v>
      </c>
    </row>
    <row r="1393" spans="1:12" x14ac:dyDescent="0.25">
      <c r="A1393" s="101">
        <v>240105</v>
      </c>
      <c r="B1393" s="98" t="s">
        <v>3451</v>
      </c>
      <c r="C1393" s="98" t="s">
        <v>3488</v>
      </c>
      <c r="D1393" s="98" t="s">
        <v>3489</v>
      </c>
      <c r="E1393" s="98" t="s">
        <v>1065</v>
      </c>
      <c r="F1393" s="98" t="s">
        <v>1066</v>
      </c>
      <c r="G1393" s="98" t="s">
        <v>3449</v>
      </c>
      <c r="H1393" s="98" t="s">
        <v>18</v>
      </c>
      <c r="I1393" s="98" t="s">
        <v>3450</v>
      </c>
      <c r="J1393" s="98" t="s">
        <v>3452</v>
      </c>
      <c r="K1393" s="98" t="s">
        <v>604</v>
      </c>
      <c r="L1393" s="99" t="str">
        <f t="shared" si="21"/>
        <v>COE</v>
      </c>
    </row>
    <row r="1394" spans="1:12" x14ac:dyDescent="0.25">
      <c r="A1394" s="101">
        <v>240105</v>
      </c>
      <c r="B1394" s="98" t="s">
        <v>3451</v>
      </c>
      <c r="C1394" s="98" t="s">
        <v>3490</v>
      </c>
      <c r="D1394" s="98" t="s">
        <v>3491</v>
      </c>
      <c r="E1394" s="98" t="s">
        <v>1065</v>
      </c>
      <c r="F1394" s="98" t="s">
        <v>1066</v>
      </c>
      <c r="G1394" s="98" t="s">
        <v>3449</v>
      </c>
      <c r="H1394" s="98" t="s">
        <v>18</v>
      </c>
      <c r="I1394" s="98" t="s">
        <v>3450</v>
      </c>
      <c r="J1394" s="98" t="s">
        <v>3452</v>
      </c>
      <c r="K1394" s="98" t="s">
        <v>604</v>
      </c>
      <c r="L1394" s="99" t="str">
        <f t="shared" si="21"/>
        <v>COE</v>
      </c>
    </row>
    <row r="1395" spans="1:12" x14ac:dyDescent="0.25">
      <c r="A1395" s="101">
        <v>260000</v>
      </c>
      <c r="B1395" s="98" t="s">
        <v>18</v>
      </c>
      <c r="C1395" s="98" t="s">
        <v>3493</v>
      </c>
      <c r="D1395" s="98" t="s">
        <v>3494</v>
      </c>
      <c r="E1395" s="98" t="s">
        <v>1065</v>
      </c>
      <c r="F1395" s="98" t="s">
        <v>1066</v>
      </c>
      <c r="G1395" s="98" t="s">
        <v>3449</v>
      </c>
      <c r="H1395" s="98" t="s">
        <v>18</v>
      </c>
      <c r="I1395" s="98" t="s">
        <v>3492</v>
      </c>
      <c r="J1395" s="98" t="s">
        <v>18</v>
      </c>
      <c r="K1395" s="98" t="s">
        <v>557</v>
      </c>
      <c r="L1395" s="99" t="str">
        <f t="shared" si="21"/>
        <v>COE</v>
      </c>
    </row>
    <row r="1396" spans="1:12" x14ac:dyDescent="0.25">
      <c r="A1396" s="101">
        <v>260000</v>
      </c>
      <c r="B1396" s="98" t="s">
        <v>18</v>
      </c>
      <c r="C1396" s="98" t="s">
        <v>3495</v>
      </c>
      <c r="D1396" s="98" t="s">
        <v>3496</v>
      </c>
      <c r="E1396" s="98" t="s">
        <v>1065</v>
      </c>
      <c r="F1396" s="98" t="s">
        <v>1066</v>
      </c>
      <c r="G1396" s="98" t="s">
        <v>3449</v>
      </c>
      <c r="H1396" s="98" t="s">
        <v>18</v>
      </c>
      <c r="I1396" s="98" t="s">
        <v>3492</v>
      </c>
      <c r="J1396" s="98" t="s">
        <v>18</v>
      </c>
      <c r="K1396" s="98" t="s">
        <v>557</v>
      </c>
      <c r="L1396" s="99" t="str">
        <f t="shared" si="21"/>
        <v>COE</v>
      </c>
    </row>
    <row r="1397" spans="1:12" x14ac:dyDescent="0.25">
      <c r="A1397" s="101">
        <v>260000</v>
      </c>
      <c r="B1397" s="98" t="s">
        <v>18</v>
      </c>
      <c r="C1397" s="98" t="s">
        <v>3497</v>
      </c>
      <c r="D1397" s="98" t="s">
        <v>3498</v>
      </c>
      <c r="E1397" s="98" t="s">
        <v>1065</v>
      </c>
      <c r="F1397" s="98" t="s">
        <v>1066</v>
      </c>
      <c r="G1397" s="98" t="s">
        <v>3449</v>
      </c>
      <c r="H1397" s="98" t="s">
        <v>18</v>
      </c>
      <c r="I1397" s="98" t="s">
        <v>3492</v>
      </c>
      <c r="J1397" s="98" t="s">
        <v>18</v>
      </c>
      <c r="K1397" s="98" t="s">
        <v>557</v>
      </c>
      <c r="L1397" s="99" t="str">
        <f t="shared" si="21"/>
        <v>COE</v>
      </c>
    </row>
    <row r="1398" spans="1:12" x14ac:dyDescent="0.25">
      <c r="A1398" s="101">
        <v>260000</v>
      </c>
      <c r="B1398" s="98" t="s">
        <v>18</v>
      </c>
      <c r="C1398" s="98" t="s">
        <v>3499</v>
      </c>
      <c r="D1398" s="98" t="s">
        <v>3500</v>
      </c>
      <c r="E1398" s="98" t="s">
        <v>1065</v>
      </c>
      <c r="F1398" s="98" t="s">
        <v>1066</v>
      </c>
      <c r="G1398" s="98" t="s">
        <v>3449</v>
      </c>
      <c r="H1398" s="98" t="s">
        <v>18</v>
      </c>
      <c r="I1398" s="98" t="s">
        <v>3492</v>
      </c>
      <c r="J1398" s="98" t="s">
        <v>18</v>
      </c>
      <c r="K1398" s="98" t="s">
        <v>557</v>
      </c>
      <c r="L1398" s="99" t="str">
        <f t="shared" si="21"/>
        <v>COE</v>
      </c>
    </row>
    <row r="1399" spans="1:12" x14ac:dyDescent="0.25">
      <c r="A1399" s="101">
        <v>260000</v>
      </c>
      <c r="B1399" s="98" t="s">
        <v>18</v>
      </c>
      <c r="C1399" s="98" t="s">
        <v>3501</v>
      </c>
      <c r="D1399" s="98" t="s">
        <v>3502</v>
      </c>
      <c r="E1399" s="98" t="s">
        <v>1065</v>
      </c>
      <c r="F1399" s="98" t="s">
        <v>1066</v>
      </c>
      <c r="G1399" s="98" t="s">
        <v>3449</v>
      </c>
      <c r="H1399" s="98" t="s">
        <v>18</v>
      </c>
      <c r="I1399" s="98" t="s">
        <v>3492</v>
      </c>
      <c r="J1399" s="98" t="s">
        <v>18</v>
      </c>
      <c r="K1399" s="98" t="s">
        <v>557</v>
      </c>
      <c r="L1399" s="99" t="str">
        <f t="shared" si="21"/>
        <v>COE</v>
      </c>
    </row>
    <row r="1400" spans="1:12" x14ac:dyDescent="0.25">
      <c r="A1400" s="101">
        <v>260000</v>
      </c>
      <c r="B1400" s="98" t="s">
        <v>18</v>
      </c>
      <c r="C1400" s="98" t="s">
        <v>3503</v>
      </c>
      <c r="D1400" s="98" t="s">
        <v>3504</v>
      </c>
      <c r="E1400" s="98" t="s">
        <v>1065</v>
      </c>
      <c r="F1400" s="98" t="s">
        <v>1066</v>
      </c>
      <c r="G1400" s="98" t="s">
        <v>3449</v>
      </c>
      <c r="H1400" s="98" t="s">
        <v>18</v>
      </c>
      <c r="I1400" s="98" t="s">
        <v>3492</v>
      </c>
      <c r="J1400" s="98" t="s">
        <v>18</v>
      </c>
      <c r="K1400" s="98" t="s">
        <v>1079</v>
      </c>
      <c r="L1400" s="99" t="str">
        <f t="shared" si="21"/>
        <v>COE</v>
      </c>
    </row>
    <row r="1401" spans="1:12" x14ac:dyDescent="0.25">
      <c r="A1401" s="101">
        <v>260000</v>
      </c>
      <c r="B1401" s="98" t="s">
        <v>18</v>
      </c>
      <c r="C1401" s="98" t="s">
        <v>3505</v>
      </c>
      <c r="D1401" s="98" t="s">
        <v>3506</v>
      </c>
      <c r="E1401" s="98" t="s">
        <v>1065</v>
      </c>
      <c r="F1401" s="98" t="s">
        <v>1066</v>
      </c>
      <c r="G1401" s="98" t="s">
        <v>3449</v>
      </c>
      <c r="H1401" s="98" t="s">
        <v>18</v>
      </c>
      <c r="I1401" s="98" t="s">
        <v>3492</v>
      </c>
      <c r="J1401" s="98" t="s">
        <v>18</v>
      </c>
      <c r="K1401" s="98" t="s">
        <v>1903</v>
      </c>
      <c r="L1401" s="99" t="str">
        <f t="shared" si="21"/>
        <v>COE</v>
      </c>
    </row>
    <row r="1402" spans="1:12" x14ac:dyDescent="0.25">
      <c r="A1402" s="101">
        <v>260000</v>
      </c>
      <c r="B1402" s="98" t="s">
        <v>18</v>
      </c>
      <c r="C1402" s="98" t="s">
        <v>3507</v>
      </c>
      <c r="D1402" s="98" t="s">
        <v>3508</v>
      </c>
      <c r="E1402" s="98" t="s">
        <v>1065</v>
      </c>
      <c r="F1402" s="98" t="s">
        <v>1066</v>
      </c>
      <c r="G1402" s="98" t="s">
        <v>3449</v>
      </c>
      <c r="H1402" s="98" t="s">
        <v>18</v>
      </c>
      <c r="I1402" s="98" t="s">
        <v>3492</v>
      </c>
      <c r="J1402" s="98" t="s">
        <v>18</v>
      </c>
      <c r="K1402" s="98" t="s">
        <v>557</v>
      </c>
      <c r="L1402" s="99" t="str">
        <f t="shared" si="21"/>
        <v>COE</v>
      </c>
    </row>
    <row r="1403" spans="1:12" x14ac:dyDescent="0.25">
      <c r="A1403" s="101">
        <v>260000</v>
      </c>
      <c r="B1403" s="98" t="s">
        <v>18</v>
      </c>
      <c r="C1403" s="98" t="s">
        <v>3509</v>
      </c>
      <c r="D1403" s="98" t="s">
        <v>3510</v>
      </c>
      <c r="E1403" s="98" t="s">
        <v>1065</v>
      </c>
      <c r="F1403" s="98" t="s">
        <v>1066</v>
      </c>
      <c r="G1403" s="98" t="s">
        <v>3449</v>
      </c>
      <c r="H1403" s="98" t="s">
        <v>18</v>
      </c>
      <c r="I1403" s="98" t="s">
        <v>3492</v>
      </c>
      <c r="J1403" s="98" t="s">
        <v>18</v>
      </c>
      <c r="K1403" s="98" t="s">
        <v>557</v>
      </c>
      <c r="L1403" s="99" t="str">
        <f t="shared" si="21"/>
        <v>COE</v>
      </c>
    </row>
    <row r="1404" spans="1:12" x14ac:dyDescent="0.25">
      <c r="A1404" s="101">
        <v>260000</v>
      </c>
      <c r="B1404" s="98" t="s">
        <v>18</v>
      </c>
      <c r="C1404" s="98" t="s">
        <v>3511</v>
      </c>
      <c r="D1404" s="98" t="s">
        <v>3512</v>
      </c>
      <c r="E1404" s="98" t="s">
        <v>1065</v>
      </c>
      <c r="F1404" s="98" t="s">
        <v>1066</v>
      </c>
      <c r="G1404" s="98" t="s">
        <v>3449</v>
      </c>
      <c r="H1404" s="98" t="s">
        <v>18</v>
      </c>
      <c r="I1404" s="98" t="s">
        <v>3492</v>
      </c>
      <c r="J1404" s="98" t="s">
        <v>18</v>
      </c>
      <c r="K1404" s="98" t="s">
        <v>545</v>
      </c>
      <c r="L1404" s="99" t="str">
        <f t="shared" si="21"/>
        <v>COE</v>
      </c>
    </row>
    <row r="1405" spans="1:12" x14ac:dyDescent="0.25">
      <c r="A1405" s="101">
        <v>260000</v>
      </c>
      <c r="B1405" s="98" t="s">
        <v>18</v>
      </c>
      <c r="C1405" s="98" t="s">
        <v>3513</v>
      </c>
      <c r="D1405" s="98" t="s">
        <v>3514</v>
      </c>
      <c r="E1405" s="98" t="s">
        <v>1065</v>
      </c>
      <c r="F1405" s="98" t="s">
        <v>1066</v>
      </c>
      <c r="G1405" s="98" t="s">
        <v>3449</v>
      </c>
      <c r="H1405" s="98" t="s">
        <v>18</v>
      </c>
      <c r="I1405" s="98" t="s">
        <v>3492</v>
      </c>
      <c r="J1405" s="98" t="s">
        <v>18</v>
      </c>
      <c r="K1405" s="98" t="s">
        <v>545</v>
      </c>
      <c r="L1405" s="99" t="str">
        <f t="shared" si="21"/>
        <v>COE</v>
      </c>
    </row>
    <row r="1406" spans="1:12" x14ac:dyDescent="0.25">
      <c r="A1406" s="101">
        <v>260000</v>
      </c>
      <c r="B1406" s="98" t="s">
        <v>18</v>
      </c>
      <c r="C1406" s="98" t="s">
        <v>3515</v>
      </c>
      <c r="D1406" s="98" t="s">
        <v>3516</v>
      </c>
      <c r="E1406" s="98" t="s">
        <v>1065</v>
      </c>
      <c r="F1406" s="98" t="s">
        <v>1066</v>
      </c>
      <c r="G1406" s="98" t="s">
        <v>3449</v>
      </c>
      <c r="H1406" s="98" t="s">
        <v>18</v>
      </c>
      <c r="I1406" s="98" t="s">
        <v>3492</v>
      </c>
      <c r="J1406" s="98" t="s">
        <v>18</v>
      </c>
      <c r="K1406" s="98" t="s">
        <v>545</v>
      </c>
      <c r="L1406" s="99" t="str">
        <f t="shared" si="21"/>
        <v>COE</v>
      </c>
    </row>
    <row r="1407" spans="1:12" x14ac:dyDescent="0.25">
      <c r="A1407" s="101">
        <v>260000</v>
      </c>
      <c r="B1407" s="98" t="s">
        <v>18</v>
      </c>
      <c r="C1407" s="98" t="s">
        <v>3517</v>
      </c>
      <c r="D1407" s="98" t="s">
        <v>3518</v>
      </c>
      <c r="E1407" s="98" t="s">
        <v>1065</v>
      </c>
      <c r="F1407" s="98" t="s">
        <v>1066</v>
      </c>
      <c r="G1407" s="98" t="s">
        <v>3449</v>
      </c>
      <c r="H1407" s="98" t="s">
        <v>18</v>
      </c>
      <c r="I1407" s="98" t="s">
        <v>3492</v>
      </c>
      <c r="J1407" s="98" t="s">
        <v>18</v>
      </c>
      <c r="K1407" s="98" t="s">
        <v>545</v>
      </c>
      <c r="L1407" s="99" t="str">
        <f t="shared" si="21"/>
        <v>COE</v>
      </c>
    </row>
    <row r="1408" spans="1:12" x14ac:dyDescent="0.25">
      <c r="A1408" s="101">
        <v>260000</v>
      </c>
      <c r="B1408" s="98" t="s">
        <v>18</v>
      </c>
      <c r="C1408" s="98" t="s">
        <v>3519</v>
      </c>
      <c r="D1408" s="98" t="s">
        <v>3520</v>
      </c>
      <c r="E1408" s="98" t="s">
        <v>1065</v>
      </c>
      <c r="F1408" s="98" t="s">
        <v>1066</v>
      </c>
      <c r="G1408" s="98" t="s">
        <v>3449</v>
      </c>
      <c r="H1408" s="98" t="s">
        <v>18</v>
      </c>
      <c r="I1408" s="98" t="s">
        <v>3492</v>
      </c>
      <c r="J1408" s="98" t="s">
        <v>18</v>
      </c>
      <c r="K1408" s="98" t="s">
        <v>1156</v>
      </c>
      <c r="L1408" s="99" t="str">
        <f t="shared" si="21"/>
        <v>COE</v>
      </c>
    </row>
    <row r="1409" spans="1:12" x14ac:dyDescent="0.25">
      <c r="A1409" s="101">
        <v>260000</v>
      </c>
      <c r="B1409" s="98" t="s">
        <v>18</v>
      </c>
      <c r="C1409" s="98" t="s">
        <v>3521</v>
      </c>
      <c r="D1409" s="98" t="s">
        <v>3522</v>
      </c>
      <c r="E1409" s="98" t="s">
        <v>1065</v>
      </c>
      <c r="F1409" s="98" t="s">
        <v>1066</v>
      </c>
      <c r="G1409" s="98" t="s">
        <v>3449</v>
      </c>
      <c r="H1409" s="98" t="s">
        <v>18</v>
      </c>
      <c r="I1409" s="98" t="s">
        <v>3492</v>
      </c>
      <c r="J1409" s="98" t="s">
        <v>18</v>
      </c>
      <c r="K1409" s="98" t="s">
        <v>1159</v>
      </c>
      <c r="L1409" s="99" t="str">
        <f t="shared" si="21"/>
        <v>COE</v>
      </c>
    </row>
    <row r="1410" spans="1:12" x14ac:dyDescent="0.25">
      <c r="A1410" s="101">
        <v>260000</v>
      </c>
      <c r="B1410" s="98" t="s">
        <v>18</v>
      </c>
      <c r="C1410" s="98" t="s">
        <v>3523</v>
      </c>
      <c r="D1410" s="98" t="s">
        <v>3524</v>
      </c>
      <c r="E1410" s="98" t="s">
        <v>1065</v>
      </c>
      <c r="F1410" s="98" t="s">
        <v>1066</v>
      </c>
      <c r="G1410" s="98" t="s">
        <v>3449</v>
      </c>
      <c r="H1410" s="98" t="s">
        <v>18</v>
      </c>
      <c r="I1410" s="98" t="s">
        <v>3492</v>
      </c>
      <c r="J1410" s="98" t="s">
        <v>18</v>
      </c>
      <c r="K1410" s="98" t="s">
        <v>545</v>
      </c>
      <c r="L1410" s="99" t="str">
        <f t="shared" ref="L1410:L1473" si="22">VLOOKUP(H1410,$N$2:$O$43,2,FALSE)</f>
        <v>COE</v>
      </c>
    </row>
    <row r="1411" spans="1:12" x14ac:dyDescent="0.25">
      <c r="A1411" s="101">
        <v>260000</v>
      </c>
      <c r="B1411" s="98" t="s">
        <v>18</v>
      </c>
      <c r="C1411" s="98" t="s">
        <v>3525</v>
      </c>
      <c r="D1411" s="98" t="s">
        <v>3526</v>
      </c>
      <c r="E1411" s="98" t="s">
        <v>1065</v>
      </c>
      <c r="F1411" s="98" t="s">
        <v>1066</v>
      </c>
      <c r="G1411" s="98" t="s">
        <v>3449</v>
      </c>
      <c r="H1411" s="98" t="s">
        <v>18</v>
      </c>
      <c r="I1411" s="98" t="s">
        <v>3492</v>
      </c>
      <c r="J1411" s="98" t="s">
        <v>18</v>
      </c>
      <c r="K1411" s="98" t="s">
        <v>545</v>
      </c>
      <c r="L1411" s="99" t="str">
        <f t="shared" si="22"/>
        <v>COE</v>
      </c>
    </row>
    <row r="1412" spans="1:12" x14ac:dyDescent="0.25">
      <c r="A1412" s="101">
        <v>260000</v>
      </c>
      <c r="B1412" s="98" t="s">
        <v>18</v>
      </c>
      <c r="C1412" s="98" t="s">
        <v>3527</v>
      </c>
      <c r="D1412" s="98" t="s">
        <v>3528</v>
      </c>
      <c r="E1412" s="98" t="s">
        <v>1065</v>
      </c>
      <c r="F1412" s="98" t="s">
        <v>1066</v>
      </c>
      <c r="G1412" s="98" t="s">
        <v>3449</v>
      </c>
      <c r="H1412" s="98" t="s">
        <v>18</v>
      </c>
      <c r="I1412" s="98" t="s">
        <v>3492</v>
      </c>
      <c r="J1412" s="98" t="s">
        <v>18</v>
      </c>
      <c r="K1412" s="98" t="s">
        <v>545</v>
      </c>
      <c r="L1412" s="99" t="str">
        <f t="shared" si="22"/>
        <v>COE</v>
      </c>
    </row>
    <row r="1413" spans="1:12" x14ac:dyDescent="0.25">
      <c r="A1413" s="101">
        <v>260000</v>
      </c>
      <c r="B1413" s="98" t="s">
        <v>18</v>
      </c>
      <c r="C1413" s="98" t="s">
        <v>3529</v>
      </c>
      <c r="D1413" s="98" t="s">
        <v>3530</v>
      </c>
      <c r="E1413" s="98" t="s">
        <v>1065</v>
      </c>
      <c r="F1413" s="98" t="s">
        <v>1066</v>
      </c>
      <c r="G1413" s="98" t="s">
        <v>3449</v>
      </c>
      <c r="H1413" s="98" t="s">
        <v>18</v>
      </c>
      <c r="I1413" s="98" t="s">
        <v>3492</v>
      </c>
      <c r="J1413" s="98" t="s">
        <v>18</v>
      </c>
      <c r="K1413" s="98" t="s">
        <v>545</v>
      </c>
      <c r="L1413" s="99" t="str">
        <f t="shared" si="22"/>
        <v>COE</v>
      </c>
    </row>
    <row r="1414" spans="1:12" x14ac:dyDescent="0.25">
      <c r="A1414" s="101">
        <v>260000</v>
      </c>
      <c r="B1414" s="98" t="s">
        <v>18</v>
      </c>
      <c r="C1414" s="98" t="s">
        <v>3531</v>
      </c>
      <c r="D1414" s="98" t="s">
        <v>3532</v>
      </c>
      <c r="E1414" s="98" t="s">
        <v>1065</v>
      </c>
      <c r="F1414" s="98" t="s">
        <v>1066</v>
      </c>
      <c r="G1414" s="98" t="s">
        <v>3449</v>
      </c>
      <c r="H1414" s="98" t="s">
        <v>18</v>
      </c>
      <c r="I1414" s="98" t="s">
        <v>3492</v>
      </c>
      <c r="J1414" s="98" t="s">
        <v>18</v>
      </c>
      <c r="K1414" s="98" t="s">
        <v>545</v>
      </c>
      <c r="L1414" s="99" t="str">
        <f t="shared" si="22"/>
        <v>COE</v>
      </c>
    </row>
    <row r="1415" spans="1:12" x14ac:dyDescent="0.25">
      <c r="A1415" s="101">
        <v>260000</v>
      </c>
      <c r="B1415" s="98" t="s">
        <v>18</v>
      </c>
      <c r="C1415" s="98" t="s">
        <v>3533</v>
      </c>
      <c r="D1415" s="98" t="s">
        <v>3534</v>
      </c>
      <c r="E1415" s="98" t="s">
        <v>1065</v>
      </c>
      <c r="F1415" s="98" t="s">
        <v>1066</v>
      </c>
      <c r="G1415" s="98" t="s">
        <v>3449</v>
      </c>
      <c r="H1415" s="98" t="s">
        <v>18</v>
      </c>
      <c r="I1415" s="98" t="s">
        <v>3492</v>
      </c>
      <c r="J1415" s="98" t="s">
        <v>18</v>
      </c>
      <c r="K1415" s="98" t="s">
        <v>545</v>
      </c>
      <c r="L1415" s="99" t="str">
        <f t="shared" si="22"/>
        <v>COE</v>
      </c>
    </row>
    <row r="1416" spans="1:12" x14ac:dyDescent="0.25">
      <c r="A1416" s="101">
        <v>260000</v>
      </c>
      <c r="B1416" s="98" t="s">
        <v>18</v>
      </c>
      <c r="C1416" s="98" t="s">
        <v>3535</v>
      </c>
      <c r="D1416" s="98" t="s">
        <v>3536</v>
      </c>
      <c r="E1416" s="98" t="s">
        <v>1065</v>
      </c>
      <c r="F1416" s="98" t="s">
        <v>1066</v>
      </c>
      <c r="G1416" s="98" t="s">
        <v>3449</v>
      </c>
      <c r="H1416" s="98" t="s">
        <v>18</v>
      </c>
      <c r="I1416" s="98" t="s">
        <v>3492</v>
      </c>
      <c r="J1416" s="98" t="s">
        <v>18</v>
      </c>
      <c r="K1416" s="98" t="s">
        <v>545</v>
      </c>
      <c r="L1416" s="99" t="str">
        <f t="shared" si="22"/>
        <v>COE</v>
      </c>
    </row>
    <row r="1417" spans="1:12" x14ac:dyDescent="0.25">
      <c r="A1417" s="101">
        <v>260000</v>
      </c>
      <c r="B1417" s="98" t="s">
        <v>18</v>
      </c>
      <c r="C1417" s="98" t="s">
        <v>3537</v>
      </c>
      <c r="D1417" s="98" t="s">
        <v>3538</v>
      </c>
      <c r="E1417" s="98" t="s">
        <v>1065</v>
      </c>
      <c r="F1417" s="98" t="s">
        <v>1066</v>
      </c>
      <c r="G1417" s="98" t="s">
        <v>3449</v>
      </c>
      <c r="H1417" s="98" t="s">
        <v>18</v>
      </c>
      <c r="I1417" s="98" t="s">
        <v>3492</v>
      </c>
      <c r="J1417" s="98" t="s">
        <v>18</v>
      </c>
      <c r="K1417" s="98" t="s">
        <v>545</v>
      </c>
      <c r="L1417" s="99" t="str">
        <f t="shared" si="22"/>
        <v>COE</v>
      </c>
    </row>
    <row r="1418" spans="1:12" x14ac:dyDescent="0.25">
      <c r="A1418" s="101">
        <v>260000</v>
      </c>
      <c r="B1418" s="98" t="s">
        <v>18</v>
      </c>
      <c r="C1418" s="98" t="s">
        <v>3539</v>
      </c>
      <c r="D1418" s="98" t="s">
        <v>3540</v>
      </c>
      <c r="E1418" s="98" t="s">
        <v>1065</v>
      </c>
      <c r="F1418" s="98" t="s">
        <v>1066</v>
      </c>
      <c r="G1418" s="98" t="s">
        <v>3449</v>
      </c>
      <c r="H1418" s="98" t="s">
        <v>18</v>
      </c>
      <c r="I1418" s="98" t="s">
        <v>3492</v>
      </c>
      <c r="J1418" s="98" t="s">
        <v>18</v>
      </c>
      <c r="K1418" s="98" t="s">
        <v>545</v>
      </c>
      <c r="L1418" s="99" t="str">
        <f t="shared" si="22"/>
        <v>COE</v>
      </c>
    </row>
    <row r="1419" spans="1:12" x14ac:dyDescent="0.25">
      <c r="A1419" s="101">
        <v>260000</v>
      </c>
      <c r="B1419" s="98" t="s">
        <v>18</v>
      </c>
      <c r="C1419" s="98" t="s">
        <v>3541</v>
      </c>
      <c r="D1419" s="98" t="s">
        <v>3542</v>
      </c>
      <c r="E1419" s="98" t="s">
        <v>1065</v>
      </c>
      <c r="F1419" s="98" t="s">
        <v>1066</v>
      </c>
      <c r="G1419" s="98" t="s">
        <v>3449</v>
      </c>
      <c r="H1419" s="98" t="s">
        <v>18</v>
      </c>
      <c r="I1419" s="98" t="s">
        <v>3492</v>
      </c>
      <c r="J1419" s="98" t="s">
        <v>18</v>
      </c>
      <c r="K1419" s="98" t="s">
        <v>545</v>
      </c>
      <c r="L1419" s="99" t="str">
        <f t="shared" si="22"/>
        <v>COE</v>
      </c>
    </row>
    <row r="1420" spans="1:12" x14ac:dyDescent="0.25">
      <c r="A1420" s="101">
        <v>260000</v>
      </c>
      <c r="B1420" s="98" t="s">
        <v>18</v>
      </c>
      <c r="C1420" s="98" t="s">
        <v>3543</v>
      </c>
      <c r="D1420" s="98" t="s">
        <v>3544</v>
      </c>
      <c r="E1420" s="98" t="s">
        <v>1065</v>
      </c>
      <c r="F1420" s="98" t="s">
        <v>1066</v>
      </c>
      <c r="G1420" s="98" t="s">
        <v>3449</v>
      </c>
      <c r="H1420" s="98" t="s">
        <v>18</v>
      </c>
      <c r="I1420" s="98" t="s">
        <v>3492</v>
      </c>
      <c r="J1420" s="98" t="s">
        <v>18</v>
      </c>
      <c r="K1420" s="98" t="s">
        <v>545</v>
      </c>
      <c r="L1420" s="99" t="str">
        <f t="shared" si="22"/>
        <v>COE</v>
      </c>
    </row>
    <row r="1421" spans="1:12" x14ac:dyDescent="0.25">
      <c r="A1421" s="101">
        <v>260000</v>
      </c>
      <c r="B1421" s="98" t="s">
        <v>18</v>
      </c>
      <c r="C1421" s="98" t="s">
        <v>3545</v>
      </c>
      <c r="D1421" s="98" t="s">
        <v>3546</v>
      </c>
      <c r="E1421" s="98" t="s">
        <v>1065</v>
      </c>
      <c r="F1421" s="98" t="s">
        <v>1066</v>
      </c>
      <c r="G1421" s="98" t="s">
        <v>3449</v>
      </c>
      <c r="H1421" s="98" t="s">
        <v>18</v>
      </c>
      <c r="I1421" s="98" t="s">
        <v>3492</v>
      </c>
      <c r="J1421" s="98" t="s">
        <v>18</v>
      </c>
      <c r="K1421" s="98" t="s">
        <v>545</v>
      </c>
      <c r="L1421" s="99" t="str">
        <f t="shared" si="22"/>
        <v>COE</v>
      </c>
    </row>
    <row r="1422" spans="1:12" x14ac:dyDescent="0.25">
      <c r="A1422" s="101">
        <v>260000</v>
      </c>
      <c r="B1422" s="98" t="s">
        <v>18</v>
      </c>
      <c r="C1422" s="98" t="s">
        <v>3547</v>
      </c>
      <c r="D1422" s="98" t="s">
        <v>3548</v>
      </c>
      <c r="E1422" s="98" t="s">
        <v>1065</v>
      </c>
      <c r="F1422" s="98" t="s">
        <v>1066</v>
      </c>
      <c r="G1422" s="98" t="s">
        <v>3449</v>
      </c>
      <c r="H1422" s="98" t="s">
        <v>18</v>
      </c>
      <c r="I1422" s="98" t="s">
        <v>3492</v>
      </c>
      <c r="J1422" s="98" t="s">
        <v>18</v>
      </c>
      <c r="K1422" s="98" t="s">
        <v>545</v>
      </c>
      <c r="L1422" s="99" t="str">
        <f t="shared" si="22"/>
        <v>COE</v>
      </c>
    </row>
    <row r="1423" spans="1:12" x14ac:dyDescent="0.25">
      <c r="A1423" s="101">
        <v>260000</v>
      </c>
      <c r="B1423" s="98" t="s">
        <v>18</v>
      </c>
      <c r="C1423" s="98" t="s">
        <v>3549</v>
      </c>
      <c r="D1423" s="98" t="s">
        <v>3550</v>
      </c>
      <c r="E1423" s="98" t="s">
        <v>1065</v>
      </c>
      <c r="F1423" s="98" t="s">
        <v>1066</v>
      </c>
      <c r="G1423" s="98" t="s">
        <v>3449</v>
      </c>
      <c r="H1423" s="98" t="s">
        <v>18</v>
      </c>
      <c r="I1423" s="98" t="s">
        <v>3492</v>
      </c>
      <c r="J1423" s="98" t="s">
        <v>18</v>
      </c>
      <c r="K1423" s="98" t="s">
        <v>545</v>
      </c>
      <c r="L1423" s="99" t="str">
        <f t="shared" si="22"/>
        <v>COE</v>
      </c>
    </row>
    <row r="1424" spans="1:12" x14ac:dyDescent="0.25">
      <c r="A1424" s="101">
        <v>260000</v>
      </c>
      <c r="B1424" s="98" t="s">
        <v>18</v>
      </c>
      <c r="C1424" s="98" t="s">
        <v>3551</v>
      </c>
      <c r="D1424" s="98" t="s">
        <v>3552</v>
      </c>
      <c r="E1424" s="98" t="s">
        <v>1065</v>
      </c>
      <c r="F1424" s="98" t="s">
        <v>1066</v>
      </c>
      <c r="G1424" s="98" t="s">
        <v>3449</v>
      </c>
      <c r="H1424" s="98" t="s">
        <v>18</v>
      </c>
      <c r="I1424" s="98" t="s">
        <v>3492</v>
      </c>
      <c r="J1424" s="98" t="s">
        <v>18</v>
      </c>
      <c r="K1424" s="98" t="s">
        <v>545</v>
      </c>
      <c r="L1424" s="99" t="str">
        <f t="shared" si="22"/>
        <v>COE</v>
      </c>
    </row>
    <row r="1425" spans="1:12" x14ac:dyDescent="0.25">
      <c r="A1425" s="101">
        <v>260000</v>
      </c>
      <c r="B1425" s="98" t="s">
        <v>18</v>
      </c>
      <c r="C1425" s="98" t="s">
        <v>3553</v>
      </c>
      <c r="D1425" s="98" t="s">
        <v>3554</v>
      </c>
      <c r="E1425" s="98" t="s">
        <v>1065</v>
      </c>
      <c r="F1425" s="98" t="s">
        <v>1066</v>
      </c>
      <c r="G1425" s="98" t="s">
        <v>3449</v>
      </c>
      <c r="H1425" s="98" t="s">
        <v>18</v>
      </c>
      <c r="I1425" s="98" t="s">
        <v>3492</v>
      </c>
      <c r="J1425" s="98" t="s">
        <v>18</v>
      </c>
      <c r="K1425" s="98" t="s">
        <v>545</v>
      </c>
      <c r="L1425" s="99" t="str">
        <f t="shared" si="22"/>
        <v>COE</v>
      </c>
    </row>
    <row r="1426" spans="1:12" x14ac:dyDescent="0.25">
      <c r="A1426" s="101">
        <v>260000</v>
      </c>
      <c r="B1426" s="98" t="s">
        <v>18</v>
      </c>
      <c r="C1426" s="98" t="s">
        <v>3555</v>
      </c>
      <c r="D1426" s="98" t="s">
        <v>3556</v>
      </c>
      <c r="E1426" s="98" t="s">
        <v>1065</v>
      </c>
      <c r="F1426" s="98" t="s">
        <v>1066</v>
      </c>
      <c r="G1426" s="98" t="s">
        <v>3449</v>
      </c>
      <c r="H1426" s="98" t="s">
        <v>18</v>
      </c>
      <c r="I1426" s="98" t="s">
        <v>3492</v>
      </c>
      <c r="J1426" s="98" t="s">
        <v>18</v>
      </c>
      <c r="K1426" s="98" t="s">
        <v>545</v>
      </c>
      <c r="L1426" s="99" t="str">
        <f t="shared" si="22"/>
        <v>COE</v>
      </c>
    </row>
    <row r="1427" spans="1:12" x14ac:dyDescent="0.25">
      <c r="A1427" s="101">
        <v>260000</v>
      </c>
      <c r="B1427" s="98" t="s">
        <v>18</v>
      </c>
      <c r="C1427" s="98" t="s">
        <v>3557</v>
      </c>
      <c r="D1427" s="98" t="s">
        <v>3558</v>
      </c>
      <c r="E1427" s="98" t="s">
        <v>1065</v>
      </c>
      <c r="F1427" s="98" t="s">
        <v>1066</v>
      </c>
      <c r="G1427" s="98" t="s">
        <v>3449</v>
      </c>
      <c r="H1427" s="98" t="s">
        <v>18</v>
      </c>
      <c r="I1427" s="98" t="s">
        <v>3492</v>
      </c>
      <c r="J1427" s="98" t="s">
        <v>18</v>
      </c>
      <c r="K1427" s="98" t="s">
        <v>545</v>
      </c>
      <c r="L1427" s="99" t="str">
        <f t="shared" si="22"/>
        <v>COE</v>
      </c>
    </row>
    <row r="1428" spans="1:12" x14ac:dyDescent="0.25">
      <c r="A1428" s="101">
        <v>260000</v>
      </c>
      <c r="B1428" s="98" t="s">
        <v>18</v>
      </c>
      <c r="C1428" s="98" t="s">
        <v>3559</v>
      </c>
      <c r="D1428" s="98" t="s">
        <v>3560</v>
      </c>
      <c r="E1428" s="98" t="s">
        <v>1065</v>
      </c>
      <c r="F1428" s="98" t="s">
        <v>1066</v>
      </c>
      <c r="G1428" s="98" t="s">
        <v>3449</v>
      </c>
      <c r="H1428" s="98" t="s">
        <v>18</v>
      </c>
      <c r="I1428" s="98" t="s">
        <v>3492</v>
      </c>
      <c r="J1428" s="98" t="s">
        <v>18</v>
      </c>
      <c r="K1428" s="98" t="s">
        <v>545</v>
      </c>
      <c r="L1428" s="99" t="str">
        <f t="shared" si="22"/>
        <v>COE</v>
      </c>
    </row>
    <row r="1429" spans="1:12" x14ac:dyDescent="0.25">
      <c r="A1429" s="101">
        <v>260000</v>
      </c>
      <c r="B1429" s="98" t="s">
        <v>18</v>
      </c>
      <c r="C1429" s="98" t="s">
        <v>3561</v>
      </c>
      <c r="D1429" s="98" t="s">
        <v>3562</v>
      </c>
      <c r="E1429" s="98" t="s">
        <v>1065</v>
      </c>
      <c r="F1429" s="98" t="s">
        <v>1066</v>
      </c>
      <c r="G1429" s="98" t="s">
        <v>3449</v>
      </c>
      <c r="H1429" s="98" t="s">
        <v>18</v>
      </c>
      <c r="I1429" s="98" t="s">
        <v>3492</v>
      </c>
      <c r="J1429" s="98" t="s">
        <v>18</v>
      </c>
      <c r="K1429" s="98" t="s">
        <v>545</v>
      </c>
      <c r="L1429" s="99" t="str">
        <f t="shared" si="22"/>
        <v>COE</v>
      </c>
    </row>
    <row r="1430" spans="1:12" x14ac:dyDescent="0.25">
      <c r="A1430" s="101">
        <v>260000</v>
      </c>
      <c r="B1430" s="98" t="s">
        <v>18</v>
      </c>
      <c r="C1430" s="98" t="s">
        <v>3563</v>
      </c>
      <c r="D1430" s="98" t="s">
        <v>3564</v>
      </c>
      <c r="E1430" s="98" t="s">
        <v>1065</v>
      </c>
      <c r="F1430" s="98" t="s">
        <v>1066</v>
      </c>
      <c r="G1430" s="98" t="s">
        <v>3449</v>
      </c>
      <c r="H1430" s="98" t="s">
        <v>18</v>
      </c>
      <c r="I1430" s="98" t="s">
        <v>3492</v>
      </c>
      <c r="J1430" s="98" t="s">
        <v>18</v>
      </c>
      <c r="K1430" s="98" t="s">
        <v>545</v>
      </c>
      <c r="L1430" s="99" t="str">
        <f t="shared" si="22"/>
        <v>COE</v>
      </c>
    </row>
    <row r="1431" spans="1:12" x14ac:dyDescent="0.25">
      <c r="A1431" s="101">
        <v>260000</v>
      </c>
      <c r="B1431" s="98" t="s">
        <v>18</v>
      </c>
      <c r="C1431" s="98" t="s">
        <v>3565</v>
      </c>
      <c r="D1431" s="98" t="s">
        <v>3566</v>
      </c>
      <c r="E1431" s="98" t="s">
        <v>1065</v>
      </c>
      <c r="F1431" s="98" t="s">
        <v>1066</v>
      </c>
      <c r="G1431" s="98" t="s">
        <v>3449</v>
      </c>
      <c r="H1431" s="98" t="s">
        <v>18</v>
      </c>
      <c r="I1431" s="98" t="s">
        <v>3492</v>
      </c>
      <c r="J1431" s="98" t="s">
        <v>18</v>
      </c>
      <c r="K1431" s="98" t="s">
        <v>545</v>
      </c>
      <c r="L1431" s="99" t="str">
        <f t="shared" si="22"/>
        <v>COE</v>
      </c>
    </row>
    <row r="1432" spans="1:12" x14ac:dyDescent="0.25">
      <c r="A1432" s="101">
        <v>260000</v>
      </c>
      <c r="B1432" s="98" t="s">
        <v>18</v>
      </c>
      <c r="C1432" s="98" t="s">
        <v>3567</v>
      </c>
      <c r="D1432" s="98" t="s">
        <v>3568</v>
      </c>
      <c r="E1432" s="98" t="s">
        <v>1065</v>
      </c>
      <c r="F1432" s="98" t="s">
        <v>1066</v>
      </c>
      <c r="G1432" s="98" t="s">
        <v>3449</v>
      </c>
      <c r="H1432" s="98" t="s">
        <v>18</v>
      </c>
      <c r="I1432" s="98" t="s">
        <v>3492</v>
      </c>
      <c r="J1432" s="98" t="s">
        <v>18</v>
      </c>
      <c r="K1432" s="98" t="s">
        <v>545</v>
      </c>
      <c r="L1432" s="99" t="str">
        <f t="shared" si="22"/>
        <v>COE</v>
      </c>
    </row>
    <row r="1433" spans="1:12" x14ac:dyDescent="0.25">
      <c r="A1433" s="101">
        <v>260000</v>
      </c>
      <c r="B1433" s="98" t="s">
        <v>18</v>
      </c>
      <c r="C1433" s="98" t="s">
        <v>3569</v>
      </c>
      <c r="D1433" s="98" t="s">
        <v>3570</v>
      </c>
      <c r="E1433" s="98" t="s">
        <v>1065</v>
      </c>
      <c r="F1433" s="98" t="s">
        <v>1066</v>
      </c>
      <c r="G1433" s="98" t="s">
        <v>3449</v>
      </c>
      <c r="H1433" s="98" t="s">
        <v>18</v>
      </c>
      <c r="I1433" s="98" t="s">
        <v>3492</v>
      </c>
      <c r="J1433" s="98" t="s">
        <v>18</v>
      </c>
      <c r="K1433" s="98" t="s">
        <v>545</v>
      </c>
      <c r="L1433" s="99" t="str">
        <f t="shared" si="22"/>
        <v>COE</v>
      </c>
    </row>
    <row r="1434" spans="1:12" x14ac:dyDescent="0.25">
      <c r="A1434" s="101">
        <v>260000</v>
      </c>
      <c r="B1434" s="98" t="s">
        <v>18</v>
      </c>
      <c r="C1434" s="98" t="s">
        <v>3571</v>
      </c>
      <c r="D1434" s="98" t="s">
        <v>3572</v>
      </c>
      <c r="E1434" s="98" t="s">
        <v>1065</v>
      </c>
      <c r="F1434" s="98" t="s">
        <v>1066</v>
      </c>
      <c r="G1434" s="98" t="s">
        <v>3449</v>
      </c>
      <c r="H1434" s="98" t="s">
        <v>18</v>
      </c>
      <c r="I1434" s="98" t="s">
        <v>3492</v>
      </c>
      <c r="J1434" s="98" t="s">
        <v>18</v>
      </c>
      <c r="K1434" s="98" t="s">
        <v>1156</v>
      </c>
      <c r="L1434" s="99" t="str">
        <f t="shared" si="22"/>
        <v>COE</v>
      </c>
    </row>
    <row r="1435" spans="1:12" x14ac:dyDescent="0.25">
      <c r="A1435" s="101">
        <v>260000</v>
      </c>
      <c r="B1435" s="98" t="s">
        <v>18</v>
      </c>
      <c r="C1435" s="98" t="s">
        <v>3573</v>
      </c>
      <c r="D1435" s="98" t="s">
        <v>3574</v>
      </c>
      <c r="E1435" s="98" t="s">
        <v>1065</v>
      </c>
      <c r="F1435" s="98" t="s">
        <v>1066</v>
      </c>
      <c r="G1435" s="98" t="s">
        <v>3449</v>
      </c>
      <c r="H1435" s="98" t="s">
        <v>18</v>
      </c>
      <c r="I1435" s="98" t="s">
        <v>3492</v>
      </c>
      <c r="J1435" s="98" t="s">
        <v>18</v>
      </c>
      <c r="K1435" s="98" t="s">
        <v>545</v>
      </c>
      <c r="L1435" s="99" t="str">
        <f t="shared" si="22"/>
        <v>COE</v>
      </c>
    </row>
    <row r="1436" spans="1:12" x14ac:dyDescent="0.25">
      <c r="A1436" s="101">
        <v>260000</v>
      </c>
      <c r="B1436" s="98" t="s">
        <v>18</v>
      </c>
      <c r="C1436" s="98" t="s">
        <v>3575</v>
      </c>
      <c r="D1436" s="98" t="s">
        <v>3576</v>
      </c>
      <c r="E1436" s="98" t="s">
        <v>1065</v>
      </c>
      <c r="F1436" s="98" t="s">
        <v>1066</v>
      </c>
      <c r="G1436" s="98" t="s">
        <v>3449</v>
      </c>
      <c r="H1436" s="98" t="s">
        <v>18</v>
      </c>
      <c r="I1436" s="98" t="s">
        <v>3492</v>
      </c>
      <c r="J1436" s="98" t="s">
        <v>18</v>
      </c>
      <c r="K1436" s="98" t="s">
        <v>545</v>
      </c>
      <c r="L1436" s="99" t="str">
        <f t="shared" si="22"/>
        <v>COE</v>
      </c>
    </row>
    <row r="1437" spans="1:12" x14ac:dyDescent="0.25">
      <c r="A1437" s="101">
        <v>260000</v>
      </c>
      <c r="B1437" s="98" t="s">
        <v>18</v>
      </c>
      <c r="C1437" s="98" t="s">
        <v>3577</v>
      </c>
      <c r="D1437" s="98" t="s">
        <v>3578</v>
      </c>
      <c r="E1437" s="98" t="s">
        <v>1065</v>
      </c>
      <c r="F1437" s="98" t="s">
        <v>1066</v>
      </c>
      <c r="G1437" s="98" t="s">
        <v>3449</v>
      </c>
      <c r="H1437" s="98" t="s">
        <v>18</v>
      </c>
      <c r="I1437" s="98" t="s">
        <v>3492</v>
      </c>
      <c r="J1437" s="98" t="s">
        <v>18</v>
      </c>
      <c r="K1437" s="98" t="s">
        <v>545</v>
      </c>
      <c r="L1437" s="99" t="str">
        <f t="shared" si="22"/>
        <v>COE</v>
      </c>
    </row>
    <row r="1438" spans="1:12" x14ac:dyDescent="0.25">
      <c r="A1438" s="101">
        <v>260000</v>
      </c>
      <c r="B1438" s="98" t="s">
        <v>18</v>
      </c>
      <c r="C1438" s="98" t="s">
        <v>3579</v>
      </c>
      <c r="D1438" s="98" t="s">
        <v>3580</v>
      </c>
      <c r="E1438" s="98" t="s">
        <v>1065</v>
      </c>
      <c r="F1438" s="98" t="s">
        <v>1066</v>
      </c>
      <c r="G1438" s="98" t="s">
        <v>3449</v>
      </c>
      <c r="H1438" s="98" t="s">
        <v>18</v>
      </c>
      <c r="I1438" s="98" t="s">
        <v>3492</v>
      </c>
      <c r="J1438" s="98" t="s">
        <v>18</v>
      </c>
      <c r="K1438" s="98" t="s">
        <v>545</v>
      </c>
      <c r="L1438" s="99" t="str">
        <f t="shared" si="22"/>
        <v>COE</v>
      </c>
    </row>
    <row r="1439" spans="1:12" x14ac:dyDescent="0.25">
      <c r="A1439" s="101">
        <v>260000</v>
      </c>
      <c r="B1439" s="98" t="s">
        <v>18</v>
      </c>
      <c r="C1439" s="98" t="s">
        <v>3581</v>
      </c>
      <c r="D1439" s="98" t="s">
        <v>3582</v>
      </c>
      <c r="E1439" s="98" t="s">
        <v>1065</v>
      </c>
      <c r="F1439" s="98" t="s">
        <v>1066</v>
      </c>
      <c r="G1439" s="98" t="s">
        <v>3449</v>
      </c>
      <c r="H1439" s="98" t="s">
        <v>18</v>
      </c>
      <c r="I1439" s="98" t="s">
        <v>3492</v>
      </c>
      <c r="J1439" s="98" t="s">
        <v>18</v>
      </c>
      <c r="K1439" s="98" t="s">
        <v>545</v>
      </c>
      <c r="L1439" s="99" t="str">
        <f t="shared" si="22"/>
        <v>COE</v>
      </c>
    </row>
    <row r="1440" spans="1:12" x14ac:dyDescent="0.25">
      <c r="A1440" s="101">
        <v>260000</v>
      </c>
      <c r="B1440" s="98" t="s">
        <v>18</v>
      </c>
      <c r="C1440" s="98" t="s">
        <v>3583</v>
      </c>
      <c r="D1440" s="98" t="s">
        <v>3584</v>
      </c>
      <c r="E1440" s="98" t="s">
        <v>1065</v>
      </c>
      <c r="F1440" s="98" t="s">
        <v>1066</v>
      </c>
      <c r="G1440" s="98" t="s">
        <v>3449</v>
      </c>
      <c r="H1440" s="98" t="s">
        <v>18</v>
      </c>
      <c r="I1440" s="98" t="s">
        <v>3492</v>
      </c>
      <c r="J1440" s="98" t="s">
        <v>18</v>
      </c>
      <c r="K1440" s="98" t="s">
        <v>545</v>
      </c>
      <c r="L1440" s="99" t="str">
        <f t="shared" si="22"/>
        <v>COE</v>
      </c>
    </row>
    <row r="1441" spans="1:12" x14ac:dyDescent="0.25">
      <c r="A1441" s="101">
        <v>260000</v>
      </c>
      <c r="B1441" s="98" t="s">
        <v>18</v>
      </c>
      <c r="C1441" s="98" t="s">
        <v>3585</v>
      </c>
      <c r="D1441" s="98" t="s">
        <v>3586</v>
      </c>
      <c r="E1441" s="98" t="s">
        <v>1065</v>
      </c>
      <c r="F1441" s="98" t="s">
        <v>1066</v>
      </c>
      <c r="G1441" s="98" t="s">
        <v>3449</v>
      </c>
      <c r="H1441" s="98" t="s">
        <v>18</v>
      </c>
      <c r="I1441" s="98" t="s">
        <v>3492</v>
      </c>
      <c r="J1441" s="98" t="s">
        <v>18</v>
      </c>
      <c r="K1441" s="98" t="s">
        <v>884</v>
      </c>
      <c r="L1441" s="99" t="str">
        <f t="shared" si="22"/>
        <v>COE</v>
      </c>
    </row>
    <row r="1442" spans="1:12" x14ac:dyDescent="0.25">
      <c r="A1442" s="101">
        <v>260000</v>
      </c>
      <c r="B1442" s="98" t="s">
        <v>18</v>
      </c>
      <c r="C1442" s="98" t="s">
        <v>3587</v>
      </c>
      <c r="D1442" s="98" t="s">
        <v>3588</v>
      </c>
      <c r="E1442" s="98" t="s">
        <v>1065</v>
      </c>
      <c r="F1442" s="98" t="s">
        <v>1066</v>
      </c>
      <c r="G1442" s="98" t="s">
        <v>3449</v>
      </c>
      <c r="H1442" s="98" t="s">
        <v>18</v>
      </c>
      <c r="I1442" s="98" t="s">
        <v>3492</v>
      </c>
      <c r="J1442" s="98" t="s">
        <v>18</v>
      </c>
      <c r="K1442" s="98" t="s">
        <v>884</v>
      </c>
      <c r="L1442" s="99" t="str">
        <f t="shared" si="22"/>
        <v>COE</v>
      </c>
    </row>
    <row r="1443" spans="1:12" x14ac:dyDescent="0.25">
      <c r="A1443" s="101">
        <v>260000</v>
      </c>
      <c r="B1443" s="98" t="s">
        <v>18</v>
      </c>
      <c r="C1443" s="98" t="s">
        <v>3589</v>
      </c>
      <c r="D1443" s="98" t="s">
        <v>3590</v>
      </c>
      <c r="E1443" s="98" t="s">
        <v>1065</v>
      </c>
      <c r="F1443" s="98" t="s">
        <v>1066</v>
      </c>
      <c r="G1443" s="98" t="s">
        <v>3449</v>
      </c>
      <c r="H1443" s="98" t="s">
        <v>18</v>
      </c>
      <c r="I1443" s="98" t="s">
        <v>3492</v>
      </c>
      <c r="J1443" s="98" t="s">
        <v>18</v>
      </c>
      <c r="K1443" s="98" t="s">
        <v>604</v>
      </c>
      <c r="L1443" s="99" t="str">
        <f t="shared" si="22"/>
        <v>COE</v>
      </c>
    </row>
    <row r="1444" spans="1:12" x14ac:dyDescent="0.25">
      <c r="A1444" s="101">
        <v>260000</v>
      </c>
      <c r="B1444" s="98" t="s">
        <v>18</v>
      </c>
      <c r="C1444" s="98" t="s">
        <v>3591</v>
      </c>
      <c r="D1444" s="98" t="s">
        <v>3592</v>
      </c>
      <c r="E1444" s="98" t="s">
        <v>1065</v>
      </c>
      <c r="F1444" s="98" t="s">
        <v>1066</v>
      </c>
      <c r="G1444" s="98" t="s">
        <v>3449</v>
      </c>
      <c r="H1444" s="98" t="s">
        <v>18</v>
      </c>
      <c r="I1444" s="98" t="s">
        <v>3492</v>
      </c>
      <c r="J1444" s="98" t="s">
        <v>18</v>
      </c>
      <c r="K1444" s="98" t="s">
        <v>1162</v>
      </c>
      <c r="L1444" s="99" t="str">
        <f t="shared" si="22"/>
        <v>COE</v>
      </c>
    </row>
    <row r="1445" spans="1:12" x14ac:dyDescent="0.25">
      <c r="A1445" s="101">
        <v>260000</v>
      </c>
      <c r="B1445" s="98" t="s">
        <v>18</v>
      </c>
      <c r="C1445" s="98" t="s">
        <v>3593</v>
      </c>
      <c r="D1445" s="98" t="s">
        <v>3594</v>
      </c>
      <c r="E1445" s="98" t="s">
        <v>1065</v>
      </c>
      <c r="F1445" s="98" t="s">
        <v>1066</v>
      </c>
      <c r="G1445" s="98" t="s">
        <v>3449</v>
      </c>
      <c r="H1445" s="98" t="s">
        <v>18</v>
      </c>
      <c r="I1445" s="98" t="s">
        <v>3492</v>
      </c>
      <c r="J1445" s="98" t="s">
        <v>18</v>
      </c>
      <c r="K1445" s="98" t="s">
        <v>604</v>
      </c>
      <c r="L1445" s="99" t="str">
        <f t="shared" si="22"/>
        <v>COE</v>
      </c>
    </row>
    <row r="1446" spans="1:12" x14ac:dyDescent="0.25">
      <c r="A1446" s="101">
        <v>260000</v>
      </c>
      <c r="B1446" s="98" t="s">
        <v>18</v>
      </c>
      <c r="C1446" s="98" t="s">
        <v>3595</v>
      </c>
      <c r="D1446" s="98" t="s">
        <v>3596</v>
      </c>
      <c r="E1446" s="98" t="s">
        <v>1065</v>
      </c>
      <c r="F1446" s="98" t="s">
        <v>1066</v>
      </c>
      <c r="G1446" s="98" t="s">
        <v>3449</v>
      </c>
      <c r="H1446" s="98" t="s">
        <v>18</v>
      </c>
      <c r="I1446" s="98" t="s">
        <v>3492</v>
      </c>
      <c r="J1446" s="98" t="s">
        <v>18</v>
      </c>
      <c r="K1446" s="98" t="s">
        <v>545</v>
      </c>
      <c r="L1446" s="99" t="str">
        <f t="shared" si="22"/>
        <v>COE</v>
      </c>
    </row>
    <row r="1447" spans="1:12" x14ac:dyDescent="0.25">
      <c r="A1447" s="101">
        <v>260000</v>
      </c>
      <c r="B1447" s="98" t="s">
        <v>18</v>
      </c>
      <c r="C1447" s="98" t="s">
        <v>3597</v>
      </c>
      <c r="D1447" s="98" t="s">
        <v>3598</v>
      </c>
      <c r="E1447" s="98" t="s">
        <v>1065</v>
      </c>
      <c r="F1447" s="98" t="s">
        <v>1066</v>
      </c>
      <c r="G1447" s="98" t="s">
        <v>3449</v>
      </c>
      <c r="H1447" s="98" t="s">
        <v>18</v>
      </c>
      <c r="I1447" s="98" t="s">
        <v>3492</v>
      </c>
      <c r="J1447" s="98" t="s">
        <v>18</v>
      </c>
      <c r="K1447" s="98" t="s">
        <v>604</v>
      </c>
      <c r="L1447" s="99" t="str">
        <f t="shared" si="22"/>
        <v>COE</v>
      </c>
    </row>
    <row r="1448" spans="1:12" x14ac:dyDescent="0.25">
      <c r="A1448" s="101">
        <v>260000</v>
      </c>
      <c r="B1448" s="98" t="s">
        <v>18</v>
      </c>
      <c r="C1448" s="98" t="s">
        <v>3599</v>
      </c>
      <c r="D1448" s="98" t="s">
        <v>3600</v>
      </c>
      <c r="E1448" s="98" t="s">
        <v>1065</v>
      </c>
      <c r="F1448" s="98" t="s">
        <v>1066</v>
      </c>
      <c r="G1448" s="98" t="s">
        <v>3449</v>
      </c>
      <c r="H1448" s="98" t="s">
        <v>18</v>
      </c>
      <c r="I1448" s="98" t="s">
        <v>3492</v>
      </c>
      <c r="J1448" s="98" t="s">
        <v>18</v>
      </c>
      <c r="K1448" s="98" t="s">
        <v>1159</v>
      </c>
      <c r="L1448" s="99" t="str">
        <f t="shared" si="22"/>
        <v>COE</v>
      </c>
    </row>
    <row r="1449" spans="1:12" x14ac:dyDescent="0.25">
      <c r="A1449" s="101">
        <v>260000</v>
      </c>
      <c r="B1449" s="98" t="s">
        <v>18</v>
      </c>
      <c r="C1449" s="98" t="s">
        <v>3601</v>
      </c>
      <c r="D1449" s="98" t="s">
        <v>3602</v>
      </c>
      <c r="E1449" s="98" t="s">
        <v>1065</v>
      </c>
      <c r="F1449" s="98" t="s">
        <v>1066</v>
      </c>
      <c r="G1449" s="98" t="s">
        <v>3449</v>
      </c>
      <c r="H1449" s="98" t="s">
        <v>18</v>
      </c>
      <c r="I1449" s="98" t="s">
        <v>3492</v>
      </c>
      <c r="J1449" s="98" t="s">
        <v>18</v>
      </c>
      <c r="K1449" s="98" t="s">
        <v>545</v>
      </c>
      <c r="L1449" s="99" t="str">
        <f t="shared" si="22"/>
        <v>COE</v>
      </c>
    </row>
    <row r="1450" spans="1:12" x14ac:dyDescent="0.25">
      <c r="A1450" s="101">
        <v>260000</v>
      </c>
      <c r="B1450" s="98" t="s">
        <v>18</v>
      </c>
      <c r="C1450" s="98" t="s">
        <v>3603</v>
      </c>
      <c r="D1450" s="98" t="s">
        <v>3604</v>
      </c>
      <c r="E1450" s="98" t="s">
        <v>1065</v>
      </c>
      <c r="F1450" s="98" t="s">
        <v>1066</v>
      </c>
      <c r="G1450" s="98" t="s">
        <v>3449</v>
      </c>
      <c r="H1450" s="98" t="s">
        <v>18</v>
      </c>
      <c r="I1450" s="98" t="s">
        <v>3492</v>
      </c>
      <c r="J1450" s="98" t="s">
        <v>18</v>
      </c>
      <c r="K1450" s="98" t="s">
        <v>545</v>
      </c>
      <c r="L1450" s="99" t="str">
        <f t="shared" si="22"/>
        <v>COE</v>
      </c>
    </row>
    <row r="1451" spans="1:12" x14ac:dyDescent="0.25">
      <c r="A1451" s="101">
        <v>260000</v>
      </c>
      <c r="B1451" s="98" t="s">
        <v>18</v>
      </c>
      <c r="C1451" s="98" t="s">
        <v>3605</v>
      </c>
      <c r="D1451" s="98" t="s">
        <v>3606</v>
      </c>
      <c r="E1451" s="98" t="s">
        <v>1065</v>
      </c>
      <c r="F1451" s="98" t="s">
        <v>1066</v>
      </c>
      <c r="G1451" s="98" t="s">
        <v>3449</v>
      </c>
      <c r="H1451" s="98" t="s">
        <v>18</v>
      </c>
      <c r="I1451" s="98" t="s">
        <v>3492</v>
      </c>
      <c r="J1451" s="98" t="s">
        <v>18</v>
      </c>
      <c r="K1451" s="98" t="s">
        <v>538</v>
      </c>
      <c r="L1451" s="99" t="str">
        <f t="shared" si="22"/>
        <v>COE</v>
      </c>
    </row>
    <row r="1452" spans="1:12" x14ac:dyDescent="0.25">
      <c r="A1452" s="101">
        <v>260000</v>
      </c>
      <c r="B1452" s="98" t="s">
        <v>18</v>
      </c>
      <c r="C1452" s="98" t="s">
        <v>3607</v>
      </c>
      <c r="D1452" s="98" t="s">
        <v>3608</v>
      </c>
      <c r="E1452" s="98" t="s">
        <v>1065</v>
      </c>
      <c r="F1452" s="98" t="s">
        <v>1066</v>
      </c>
      <c r="G1452" s="98" t="s">
        <v>3449</v>
      </c>
      <c r="H1452" s="98" t="s">
        <v>18</v>
      </c>
      <c r="I1452" s="98" t="s">
        <v>3492</v>
      </c>
      <c r="J1452" s="98" t="s">
        <v>18</v>
      </c>
      <c r="K1452" s="98" t="s">
        <v>538</v>
      </c>
      <c r="L1452" s="99" t="str">
        <f t="shared" si="22"/>
        <v>COE</v>
      </c>
    </row>
    <row r="1453" spans="1:12" x14ac:dyDescent="0.25">
      <c r="A1453" s="101" t="s">
        <v>3609</v>
      </c>
      <c r="B1453" s="98" t="s">
        <v>18</v>
      </c>
      <c r="C1453" s="98"/>
      <c r="D1453" s="98"/>
      <c r="E1453" s="98" t="s">
        <v>1065</v>
      </c>
      <c r="F1453" s="98" t="s">
        <v>1066</v>
      </c>
      <c r="G1453" s="98" t="s">
        <v>3449</v>
      </c>
      <c r="H1453" s="98" t="s">
        <v>18</v>
      </c>
      <c r="I1453" s="98" t="s">
        <v>3492</v>
      </c>
      <c r="J1453" s="98" t="s">
        <v>3610</v>
      </c>
      <c r="K1453" s="98"/>
      <c r="L1453" s="99" t="str">
        <f t="shared" si="22"/>
        <v>COE</v>
      </c>
    </row>
    <row r="1454" spans="1:12" x14ac:dyDescent="0.25">
      <c r="A1454" s="101" t="s">
        <v>3611</v>
      </c>
      <c r="B1454" s="98" t="s">
        <v>18</v>
      </c>
      <c r="C1454" s="98"/>
      <c r="D1454" s="98"/>
      <c r="E1454" s="98" t="s">
        <v>1065</v>
      </c>
      <c r="F1454" s="98" t="s">
        <v>1066</v>
      </c>
      <c r="G1454" s="98" t="s">
        <v>3449</v>
      </c>
      <c r="H1454" s="98" t="s">
        <v>18</v>
      </c>
      <c r="I1454" s="98" t="s">
        <v>3492</v>
      </c>
      <c r="J1454" s="98" t="s">
        <v>3612</v>
      </c>
      <c r="K1454" s="98"/>
      <c r="L1454" s="99" t="str">
        <f t="shared" si="22"/>
        <v>COE</v>
      </c>
    </row>
    <row r="1455" spans="1:12" x14ac:dyDescent="0.25">
      <c r="A1455" s="101" t="s">
        <v>3613</v>
      </c>
      <c r="B1455" s="98" t="s">
        <v>18</v>
      </c>
      <c r="C1455" s="98"/>
      <c r="D1455" s="98"/>
      <c r="E1455" s="98" t="s">
        <v>1065</v>
      </c>
      <c r="F1455" s="98" t="s">
        <v>1066</v>
      </c>
      <c r="G1455" s="98" t="s">
        <v>3449</v>
      </c>
      <c r="H1455" s="98" t="s">
        <v>18</v>
      </c>
      <c r="I1455" s="98" t="s">
        <v>3492</v>
      </c>
      <c r="J1455" s="98" t="s">
        <v>3614</v>
      </c>
      <c r="K1455" s="98"/>
      <c r="L1455" s="99" t="str">
        <f t="shared" si="22"/>
        <v>COE</v>
      </c>
    </row>
    <row r="1456" spans="1:12" x14ac:dyDescent="0.25">
      <c r="A1456" s="101" t="s">
        <v>3615</v>
      </c>
      <c r="B1456" s="98" t="s">
        <v>18</v>
      </c>
      <c r="C1456" s="98"/>
      <c r="D1456" s="98"/>
      <c r="E1456" s="98" t="s">
        <v>1065</v>
      </c>
      <c r="F1456" s="98" t="s">
        <v>1066</v>
      </c>
      <c r="G1456" s="98" t="s">
        <v>3449</v>
      </c>
      <c r="H1456" s="98" t="s">
        <v>18</v>
      </c>
      <c r="I1456" s="98" t="s">
        <v>3492</v>
      </c>
      <c r="J1456" s="98" t="s">
        <v>3616</v>
      </c>
      <c r="K1456" s="98"/>
      <c r="L1456" s="99" t="str">
        <f t="shared" si="22"/>
        <v>COE</v>
      </c>
    </row>
    <row r="1457" spans="1:12" x14ac:dyDescent="0.25">
      <c r="A1457" s="101" t="s">
        <v>3617</v>
      </c>
      <c r="B1457" s="98" t="s">
        <v>18</v>
      </c>
      <c r="C1457" s="98"/>
      <c r="D1457" s="98"/>
      <c r="E1457" s="98" t="s">
        <v>1065</v>
      </c>
      <c r="F1457" s="98" t="s">
        <v>1066</v>
      </c>
      <c r="G1457" s="98" t="s">
        <v>3449</v>
      </c>
      <c r="H1457" s="98" t="s">
        <v>18</v>
      </c>
      <c r="I1457" s="98" t="s">
        <v>3492</v>
      </c>
      <c r="J1457" s="98" t="s">
        <v>3618</v>
      </c>
      <c r="K1457" s="98"/>
      <c r="L1457" s="99" t="str">
        <f t="shared" si="22"/>
        <v>COE</v>
      </c>
    </row>
    <row r="1458" spans="1:12" x14ac:dyDescent="0.25">
      <c r="A1458" s="101">
        <v>260050</v>
      </c>
      <c r="B1458" s="98" t="s">
        <v>3620</v>
      </c>
      <c r="C1458" s="98" t="s">
        <v>3621</v>
      </c>
      <c r="D1458" s="98" t="s">
        <v>3620</v>
      </c>
      <c r="E1458" s="98" t="s">
        <v>1065</v>
      </c>
      <c r="F1458" s="98" t="s">
        <v>1066</v>
      </c>
      <c r="G1458" s="98" t="s">
        <v>3449</v>
      </c>
      <c r="H1458" s="98" t="s">
        <v>18</v>
      </c>
      <c r="I1458" s="98" t="s">
        <v>3619</v>
      </c>
      <c r="J1458" s="98" t="s">
        <v>3620</v>
      </c>
      <c r="K1458" s="98" t="s">
        <v>557</v>
      </c>
      <c r="L1458" s="99" t="str">
        <f t="shared" si="22"/>
        <v>COE</v>
      </c>
    </row>
    <row r="1459" spans="1:12" x14ac:dyDescent="0.25">
      <c r="A1459" s="101">
        <v>260050</v>
      </c>
      <c r="B1459" s="98" t="s">
        <v>3620</v>
      </c>
      <c r="C1459" s="98" t="s">
        <v>3622</v>
      </c>
      <c r="D1459" s="98" t="s">
        <v>3623</v>
      </c>
      <c r="E1459" s="98" t="s">
        <v>1065</v>
      </c>
      <c r="F1459" s="98" t="s">
        <v>1066</v>
      </c>
      <c r="G1459" s="98" t="s">
        <v>3449</v>
      </c>
      <c r="H1459" s="98" t="s">
        <v>18</v>
      </c>
      <c r="I1459" s="98" t="s">
        <v>3619</v>
      </c>
      <c r="J1459" s="98" t="s">
        <v>3620</v>
      </c>
      <c r="K1459" s="98" t="s">
        <v>557</v>
      </c>
      <c r="L1459" s="99" t="str">
        <f t="shared" si="22"/>
        <v>COE</v>
      </c>
    </row>
    <row r="1460" spans="1:12" x14ac:dyDescent="0.25">
      <c r="A1460" s="101">
        <v>260050</v>
      </c>
      <c r="B1460" s="98" t="s">
        <v>3620</v>
      </c>
      <c r="C1460" s="98" t="s">
        <v>3624</v>
      </c>
      <c r="D1460" s="98" t="s">
        <v>3625</v>
      </c>
      <c r="E1460" s="98" t="s">
        <v>1065</v>
      </c>
      <c r="F1460" s="98" t="s">
        <v>1066</v>
      </c>
      <c r="G1460" s="98" t="s">
        <v>3449</v>
      </c>
      <c r="H1460" s="98" t="s">
        <v>18</v>
      </c>
      <c r="I1460" s="98" t="s">
        <v>3619</v>
      </c>
      <c r="J1460" s="98" t="s">
        <v>3620</v>
      </c>
      <c r="K1460" s="98" t="s">
        <v>545</v>
      </c>
      <c r="L1460" s="99" t="str">
        <f t="shared" si="22"/>
        <v>COE</v>
      </c>
    </row>
    <row r="1461" spans="1:12" x14ac:dyDescent="0.25">
      <c r="A1461" s="101">
        <v>260050</v>
      </c>
      <c r="B1461" s="98" t="s">
        <v>3620</v>
      </c>
      <c r="C1461" s="98" t="s">
        <v>3626</v>
      </c>
      <c r="D1461" s="98" t="s">
        <v>3627</v>
      </c>
      <c r="E1461" s="98" t="s">
        <v>1065</v>
      </c>
      <c r="F1461" s="98" t="s">
        <v>1066</v>
      </c>
      <c r="G1461" s="98" t="s">
        <v>3449</v>
      </c>
      <c r="H1461" s="98" t="s">
        <v>18</v>
      </c>
      <c r="I1461" s="98" t="s">
        <v>3619</v>
      </c>
      <c r="J1461" s="98" t="s">
        <v>3620</v>
      </c>
      <c r="K1461" s="98" t="s">
        <v>545</v>
      </c>
      <c r="L1461" s="99" t="str">
        <f t="shared" si="22"/>
        <v>COE</v>
      </c>
    </row>
    <row r="1462" spans="1:12" x14ac:dyDescent="0.25">
      <c r="A1462" s="101">
        <v>260050</v>
      </c>
      <c r="B1462" s="98" t="s">
        <v>3620</v>
      </c>
      <c r="C1462" s="98" t="s">
        <v>3628</v>
      </c>
      <c r="D1462" s="98" t="s">
        <v>3629</v>
      </c>
      <c r="E1462" s="98" t="s">
        <v>1065</v>
      </c>
      <c r="F1462" s="98" t="s">
        <v>1066</v>
      </c>
      <c r="G1462" s="98" t="s">
        <v>3449</v>
      </c>
      <c r="H1462" s="98" t="s">
        <v>18</v>
      </c>
      <c r="I1462" s="98" t="s">
        <v>3619</v>
      </c>
      <c r="J1462" s="98" t="s">
        <v>3620</v>
      </c>
      <c r="K1462" s="98" t="s">
        <v>545</v>
      </c>
      <c r="L1462" s="99" t="str">
        <f t="shared" si="22"/>
        <v>COE</v>
      </c>
    </row>
    <row r="1463" spans="1:12" x14ac:dyDescent="0.25">
      <c r="A1463" s="101">
        <v>260050</v>
      </c>
      <c r="B1463" s="98" t="s">
        <v>3620</v>
      </c>
      <c r="C1463" s="98" t="s">
        <v>3630</v>
      </c>
      <c r="D1463" s="98" t="s">
        <v>3631</v>
      </c>
      <c r="E1463" s="98" t="s">
        <v>1065</v>
      </c>
      <c r="F1463" s="98" t="s">
        <v>1066</v>
      </c>
      <c r="G1463" s="98" t="s">
        <v>3449</v>
      </c>
      <c r="H1463" s="98" t="s">
        <v>18</v>
      </c>
      <c r="I1463" s="98" t="s">
        <v>3619</v>
      </c>
      <c r="J1463" s="98" t="s">
        <v>3620</v>
      </c>
      <c r="K1463" s="98" t="s">
        <v>545</v>
      </c>
      <c r="L1463" s="99" t="str">
        <f t="shared" si="22"/>
        <v>COE</v>
      </c>
    </row>
    <row r="1464" spans="1:12" x14ac:dyDescent="0.25">
      <c r="A1464" s="101">
        <v>260050</v>
      </c>
      <c r="B1464" s="98" t="s">
        <v>3620</v>
      </c>
      <c r="C1464" s="98" t="s">
        <v>3632</v>
      </c>
      <c r="D1464" s="98" t="s">
        <v>3633</v>
      </c>
      <c r="E1464" s="98" t="s">
        <v>1065</v>
      </c>
      <c r="F1464" s="98" t="s">
        <v>1066</v>
      </c>
      <c r="G1464" s="98" t="s">
        <v>3449</v>
      </c>
      <c r="H1464" s="98" t="s">
        <v>18</v>
      </c>
      <c r="I1464" s="98" t="s">
        <v>3619</v>
      </c>
      <c r="J1464" s="98" t="s">
        <v>3620</v>
      </c>
      <c r="K1464" s="98" t="s">
        <v>545</v>
      </c>
      <c r="L1464" s="99" t="str">
        <f t="shared" si="22"/>
        <v>COE</v>
      </c>
    </row>
    <row r="1465" spans="1:12" x14ac:dyDescent="0.25">
      <c r="A1465" s="101">
        <v>260050</v>
      </c>
      <c r="B1465" s="98" t="s">
        <v>3620</v>
      </c>
      <c r="C1465" s="98" t="s">
        <v>3634</v>
      </c>
      <c r="D1465" s="98" t="s">
        <v>3635</v>
      </c>
      <c r="E1465" s="98" t="s">
        <v>1065</v>
      </c>
      <c r="F1465" s="98" t="s">
        <v>1066</v>
      </c>
      <c r="G1465" s="98" t="s">
        <v>3449</v>
      </c>
      <c r="H1465" s="98" t="s">
        <v>18</v>
      </c>
      <c r="I1465" s="98" t="s">
        <v>3619</v>
      </c>
      <c r="J1465" s="98" t="s">
        <v>3620</v>
      </c>
      <c r="K1465" s="98" t="s">
        <v>545</v>
      </c>
      <c r="L1465" s="99" t="str">
        <f t="shared" si="22"/>
        <v>COE</v>
      </c>
    </row>
    <row r="1466" spans="1:12" x14ac:dyDescent="0.25">
      <c r="A1466" s="101">
        <v>260050</v>
      </c>
      <c r="B1466" s="98" t="s">
        <v>3620</v>
      </c>
      <c r="C1466" s="98" t="s">
        <v>3636</v>
      </c>
      <c r="D1466" s="98" t="s">
        <v>3637</v>
      </c>
      <c r="E1466" s="98" t="s">
        <v>1065</v>
      </c>
      <c r="F1466" s="98" t="s">
        <v>1066</v>
      </c>
      <c r="G1466" s="98" t="s">
        <v>3449</v>
      </c>
      <c r="H1466" s="98" t="s">
        <v>18</v>
      </c>
      <c r="I1466" s="98" t="s">
        <v>3619</v>
      </c>
      <c r="J1466" s="98" t="s">
        <v>3620</v>
      </c>
      <c r="K1466" s="98" t="s">
        <v>545</v>
      </c>
      <c r="L1466" s="99" t="str">
        <f t="shared" si="22"/>
        <v>COE</v>
      </c>
    </row>
    <row r="1467" spans="1:12" x14ac:dyDescent="0.25">
      <c r="A1467" s="101">
        <v>260050</v>
      </c>
      <c r="B1467" s="98" t="s">
        <v>3620</v>
      </c>
      <c r="C1467" s="98" t="s">
        <v>3638</v>
      </c>
      <c r="D1467" s="98" t="s">
        <v>3639</v>
      </c>
      <c r="E1467" s="98" t="s">
        <v>1065</v>
      </c>
      <c r="F1467" s="98" t="s">
        <v>1066</v>
      </c>
      <c r="G1467" s="98" t="s">
        <v>3449</v>
      </c>
      <c r="H1467" s="98" t="s">
        <v>18</v>
      </c>
      <c r="I1467" s="98" t="s">
        <v>3619</v>
      </c>
      <c r="J1467" s="98" t="s">
        <v>3620</v>
      </c>
      <c r="K1467" s="98" t="s">
        <v>545</v>
      </c>
      <c r="L1467" s="99" t="str">
        <f t="shared" si="22"/>
        <v>COE</v>
      </c>
    </row>
    <row r="1468" spans="1:12" x14ac:dyDescent="0.25">
      <c r="A1468" s="101">
        <v>260050</v>
      </c>
      <c r="B1468" s="98" t="s">
        <v>3620</v>
      </c>
      <c r="C1468" s="98" t="s">
        <v>3640</v>
      </c>
      <c r="D1468" s="98" t="s">
        <v>3641</v>
      </c>
      <c r="E1468" s="98" t="s">
        <v>1065</v>
      </c>
      <c r="F1468" s="98" t="s">
        <v>1066</v>
      </c>
      <c r="G1468" s="98" t="s">
        <v>3449</v>
      </c>
      <c r="H1468" s="98" t="s">
        <v>18</v>
      </c>
      <c r="I1468" s="98" t="s">
        <v>3619</v>
      </c>
      <c r="J1468" s="98" t="s">
        <v>3620</v>
      </c>
      <c r="K1468" s="98" t="s">
        <v>545</v>
      </c>
      <c r="L1468" s="99" t="str">
        <f t="shared" si="22"/>
        <v>COE</v>
      </c>
    </row>
    <row r="1469" spans="1:12" x14ac:dyDescent="0.25">
      <c r="A1469" s="101">
        <v>260050</v>
      </c>
      <c r="B1469" s="98" t="s">
        <v>3620</v>
      </c>
      <c r="C1469" s="98" t="s">
        <v>3642</v>
      </c>
      <c r="D1469" s="98" t="s">
        <v>3643</v>
      </c>
      <c r="E1469" s="98" t="s">
        <v>1065</v>
      </c>
      <c r="F1469" s="98" t="s">
        <v>1066</v>
      </c>
      <c r="G1469" s="98" t="s">
        <v>3449</v>
      </c>
      <c r="H1469" s="98" t="s">
        <v>18</v>
      </c>
      <c r="I1469" s="98" t="s">
        <v>3619</v>
      </c>
      <c r="J1469" s="98" t="s">
        <v>3620</v>
      </c>
      <c r="K1469" s="98" t="s">
        <v>545</v>
      </c>
      <c r="L1469" s="99" t="str">
        <f t="shared" si="22"/>
        <v>COE</v>
      </c>
    </row>
    <row r="1470" spans="1:12" x14ac:dyDescent="0.25">
      <c r="A1470" s="101">
        <v>260050</v>
      </c>
      <c r="B1470" s="98" t="s">
        <v>3620</v>
      </c>
      <c r="C1470" s="98" t="s">
        <v>3644</v>
      </c>
      <c r="D1470" s="98" t="s">
        <v>3645</v>
      </c>
      <c r="E1470" s="98" t="s">
        <v>1065</v>
      </c>
      <c r="F1470" s="98" t="s">
        <v>1066</v>
      </c>
      <c r="G1470" s="98" t="s">
        <v>3449</v>
      </c>
      <c r="H1470" s="98" t="s">
        <v>18</v>
      </c>
      <c r="I1470" s="98" t="s">
        <v>3619</v>
      </c>
      <c r="J1470" s="98" t="s">
        <v>3620</v>
      </c>
      <c r="K1470" s="98" t="s">
        <v>604</v>
      </c>
      <c r="L1470" s="99" t="str">
        <f t="shared" si="22"/>
        <v>COE</v>
      </c>
    </row>
    <row r="1471" spans="1:12" x14ac:dyDescent="0.25">
      <c r="A1471" s="101">
        <v>260051</v>
      </c>
      <c r="B1471" s="98" t="s">
        <v>3620</v>
      </c>
      <c r="C1471" s="98"/>
      <c r="D1471" s="98"/>
      <c r="E1471" s="98" t="s">
        <v>1065</v>
      </c>
      <c r="F1471" s="98" t="s">
        <v>1066</v>
      </c>
      <c r="G1471" s="98" t="s">
        <v>3449</v>
      </c>
      <c r="H1471" s="98" t="s">
        <v>18</v>
      </c>
      <c r="I1471" s="98" t="s">
        <v>3619</v>
      </c>
      <c r="J1471" s="98" t="s">
        <v>3646</v>
      </c>
      <c r="K1471" s="98"/>
      <c r="L1471" s="99" t="str">
        <f t="shared" si="22"/>
        <v>COE</v>
      </c>
    </row>
    <row r="1472" spans="1:12" x14ac:dyDescent="0.25">
      <c r="A1472" s="101">
        <v>260100</v>
      </c>
      <c r="B1472" s="98" t="s">
        <v>3648</v>
      </c>
      <c r="C1472" s="98" t="s">
        <v>3649</v>
      </c>
      <c r="D1472" s="98" t="s">
        <v>3650</v>
      </c>
      <c r="E1472" s="98" t="s">
        <v>1065</v>
      </c>
      <c r="F1472" s="98" t="s">
        <v>1066</v>
      </c>
      <c r="G1472" s="98" t="s">
        <v>3449</v>
      </c>
      <c r="H1472" s="98" t="s">
        <v>18</v>
      </c>
      <c r="I1472" s="98" t="s">
        <v>3647</v>
      </c>
      <c r="J1472" s="98" t="s">
        <v>3648</v>
      </c>
      <c r="K1472" s="98" t="s">
        <v>557</v>
      </c>
      <c r="L1472" s="99" t="str">
        <f t="shared" si="22"/>
        <v>COE</v>
      </c>
    </row>
    <row r="1473" spans="1:12" x14ac:dyDescent="0.25">
      <c r="A1473" s="101">
        <v>260100</v>
      </c>
      <c r="B1473" s="98" t="s">
        <v>3648</v>
      </c>
      <c r="C1473" s="98" t="s">
        <v>3651</v>
      </c>
      <c r="D1473" s="98" t="s">
        <v>3652</v>
      </c>
      <c r="E1473" s="98" t="s">
        <v>1065</v>
      </c>
      <c r="F1473" s="98" t="s">
        <v>1066</v>
      </c>
      <c r="G1473" s="98" t="s">
        <v>3449</v>
      </c>
      <c r="H1473" s="98" t="s">
        <v>18</v>
      </c>
      <c r="I1473" s="98" t="s">
        <v>3647</v>
      </c>
      <c r="J1473" s="98" t="s">
        <v>3648</v>
      </c>
      <c r="K1473" s="98" t="s">
        <v>557</v>
      </c>
      <c r="L1473" s="99" t="str">
        <f t="shared" si="22"/>
        <v>COE</v>
      </c>
    </row>
    <row r="1474" spans="1:12" x14ac:dyDescent="0.25">
      <c r="A1474" s="101">
        <v>260100</v>
      </c>
      <c r="B1474" s="98" t="s">
        <v>3648</v>
      </c>
      <c r="C1474" s="98" t="s">
        <v>3653</v>
      </c>
      <c r="D1474" s="98" t="s">
        <v>3654</v>
      </c>
      <c r="E1474" s="98" t="s">
        <v>1065</v>
      </c>
      <c r="F1474" s="98" t="s">
        <v>1066</v>
      </c>
      <c r="G1474" s="98" t="s">
        <v>3449</v>
      </c>
      <c r="H1474" s="98" t="s">
        <v>18</v>
      </c>
      <c r="I1474" s="98" t="s">
        <v>3647</v>
      </c>
      <c r="J1474" s="98" t="s">
        <v>3648</v>
      </c>
      <c r="K1474" s="98" t="s">
        <v>545</v>
      </c>
      <c r="L1474" s="99" t="str">
        <f t="shared" ref="L1474:L1537" si="23">VLOOKUP(H1474,$N$2:$O$43,2,FALSE)</f>
        <v>COE</v>
      </c>
    </row>
    <row r="1475" spans="1:12" x14ac:dyDescent="0.25">
      <c r="A1475" s="101">
        <v>260100</v>
      </c>
      <c r="B1475" s="98" t="s">
        <v>3648</v>
      </c>
      <c r="C1475" s="98" t="s">
        <v>3655</v>
      </c>
      <c r="D1475" s="98" t="s">
        <v>3656</v>
      </c>
      <c r="E1475" s="98" t="s">
        <v>1065</v>
      </c>
      <c r="F1475" s="98" t="s">
        <v>1066</v>
      </c>
      <c r="G1475" s="98" t="s">
        <v>3449</v>
      </c>
      <c r="H1475" s="98" t="s">
        <v>18</v>
      </c>
      <c r="I1475" s="98" t="s">
        <v>3647</v>
      </c>
      <c r="J1475" s="98" t="s">
        <v>3648</v>
      </c>
      <c r="K1475" s="98" t="s">
        <v>545</v>
      </c>
      <c r="L1475" s="99" t="str">
        <f t="shared" si="23"/>
        <v>COE</v>
      </c>
    </row>
    <row r="1476" spans="1:12" x14ac:dyDescent="0.25">
      <c r="A1476" s="101">
        <v>260100</v>
      </c>
      <c r="B1476" s="98" t="s">
        <v>3648</v>
      </c>
      <c r="C1476" s="98" t="s">
        <v>3657</v>
      </c>
      <c r="D1476" s="98" t="s">
        <v>3650</v>
      </c>
      <c r="E1476" s="98" t="s">
        <v>1065</v>
      </c>
      <c r="F1476" s="98" t="s">
        <v>1066</v>
      </c>
      <c r="G1476" s="98" t="s">
        <v>3449</v>
      </c>
      <c r="H1476" s="98" t="s">
        <v>18</v>
      </c>
      <c r="I1476" s="98" t="s">
        <v>3647</v>
      </c>
      <c r="J1476" s="98" t="s">
        <v>3648</v>
      </c>
      <c r="K1476" s="98" t="s">
        <v>545</v>
      </c>
      <c r="L1476" s="99" t="str">
        <f t="shared" si="23"/>
        <v>COE</v>
      </c>
    </row>
    <row r="1477" spans="1:12" x14ac:dyDescent="0.25">
      <c r="A1477" s="101">
        <v>260100</v>
      </c>
      <c r="B1477" s="98" t="s">
        <v>3648</v>
      </c>
      <c r="C1477" s="98" t="s">
        <v>3658</v>
      </c>
      <c r="D1477" s="98" t="s">
        <v>3659</v>
      </c>
      <c r="E1477" s="98" t="s">
        <v>1065</v>
      </c>
      <c r="F1477" s="98" t="s">
        <v>1066</v>
      </c>
      <c r="G1477" s="98" t="s">
        <v>3449</v>
      </c>
      <c r="H1477" s="98" t="s">
        <v>18</v>
      </c>
      <c r="I1477" s="98" t="s">
        <v>3647</v>
      </c>
      <c r="J1477" s="98" t="s">
        <v>3648</v>
      </c>
      <c r="K1477" s="98" t="s">
        <v>1156</v>
      </c>
      <c r="L1477" s="99" t="str">
        <f t="shared" si="23"/>
        <v>COE</v>
      </c>
    </row>
    <row r="1478" spans="1:12" x14ac:dyDescent="0.25">
      <c r="A1478" s="101">
        <v>260100</v>
      </c>
      <c r="B1478" s="98" t="s">
        <v>3648</v>
      </c>
      <c r="C1478" s="98" t="s">
        <v>3660</v>
      </c>
      <c r="D1478" s="98" t="s">
        <v>3661</v>
      </c>
      <c r="E1478" s="98" t="s">
        <v>1065</v>
      </c>
      <c r="F1478" s="98" t="s">
        <v>1066</v>
      </c>
      <c r="G1478" s="98" t="s">
        <v>3449</v>
      </c>
      <c r="H1478" s="98" t="s">
        <v>18</v>
      </c>
      <c r="I1478" s="98" t="s">
        <v>3647</v>
      </c>
      <c r="J1478" s="98" t="s">
        <v>3648</v>
      </c>
      <c r="K1478" s="98" t="s">
        <v>545</v>
      </c>
      <c r="L1478" s="99" t="str">
        <f t="shared" si="23"/>
        <v>COE</v>
      </c>
    </row>
    <row r="1479" spans="1:12" x14ac:dyDescent="0.25">
      <c r="A1479" s="101">
        <v>260100</v>
      </c>
      <c r="B1479" s="98" t="s">
        <v>3648</v>
      </c>
      <c r="C1479" s="98" t="s">
        <v>3662</v>
      </c>
      <c r="D1479" s="98" t="s">
        <v>3663</v>
      </c>
      <c r="E1479" s="98" t="s">
        <v>1065</v>
      </c>
      <c r="F1479" s="98" t="s">
        <v>1066</v>
      </c>
      <c r="G1479" s="98" t="s">
        <v>3449</v>
      </c>
      <c r="H1479" s="98" t="s">
        <v>18</v>
      </c>
      <c r="I1479" s="98" t="s">
        <v>3647</v>
      </c>
      <c r="J1479" s="98" t="s">
        <v>3648</v>
      </c>
      <c r="K1479" s="98" t="s">
        <v>545</v>
      </c>
      <c r="L1479" s="99" t="str">
        <f t="shared" si="23"/>
        <v>COE</v>
      </c>
    </row>
    <row r="1480" spans="1:12" x14ac:dyDescent="0.25">
      <c r="A1480" s="101">
        <v>260100</v>
      </c>
      <c r="B1480" s="98" t="s">
        <v>3648</v>
      </c>
      <c r="C1480" s="98" t="s">
        <v>3664</v>
      </c>
      <c r="D1480" s="98" t="s">
        <v>3665</v>
      </c>
      <c r="E1480" s="98" t="s">
        <v>1065</v>
      </c>
      <c r="F1480" s="98" t="s">
        <v>1066</v>
      </c>
      <c r="G1480" s="98" t="s">
        <v>3449</v>
      </c>
      <c r="H1480" s="98" t="s">
        <v>18</v>
      </c>
      <c r="I1480" s="98" t="s">
        <v>3647</v>
      </c>
      <c r="J1480" s="98" t="s">
        <v>3648</v>
      </c>
      <c r="K1480" s="98" t="s">
        <v>545</v>
      </c>
      <c r="L1480" s="99" t="str">
        <f t="shared" si="23"/>
        <v>COE</v>
      </c>
    </row>
    <row r="1481" spans="1:12" x14ac:dyDescent="0.25">
      <c r="A1481" s="101">
        <v>260100</v>
      </c>
      <c r="B1481" s="98" t="s">
        <v>3648</v>
      </c>
      <c r="C1481" s="98" t="s">
        <v>3666</v>
      </c>
      <c r="D1481" s="98" t="s">
        <v>3667</v>
      </c>
      <c r="E1481" s="98" t="s">
        <v>1065</v>
      </c>
      <c r="F1481" s="98" t="s">
        <v>1066</v>
      </c>
      <c r="G1481" s="98" t="s">
        <v>3449</v>
      </c>
      <c r="H1481" s="98" t="s">
        <v>18</v>
      </c>
      <c r="I1481" s="98" t="s">
        <v>3647</v>
      </c>
      <c r="J1481" s="98" t="s">
        <v>3648</v>
      </c>
      <c r="K1481" s="98" t="s">
        <v>545</v>
      </c>
      <c r="L1481" s="99" t="str">
        <f t="shared" si="23"/>
        <v>COE</v>
      </c>
    </row>
    <row r="1482" spans="1:12" x14ac:dyDescent="0.25">
      <c r="A1482" s="101">
        <v>260100</v>
      </c>
      <c r="B1482" s="98" t="s">
        <v>3648</v>
      </c>
      <c r="C1482" s="98" t="s">
        <v>3668</v>
      </c>
      <c r="D1482" s="98" t="s">
        <v>3669</v>
      </c>
      <c r="E1482" s="98" t="s">
        <v>1065</v>
      </c>
      <c r="F1482" s="98" t="s">
        <v>1066</v>
      </c>
      <c r="G1482" s="98" t="s">
        <v>3449</v>
      </c>
      <c r="H1482" s="98" t="s">
        <v>18</v>
      </c>
      <c r="I1482" s="98" t="s">
        <v>3647</v>
      </c>
      <c r="J1482" s="98" t="s">
        <v>3648</v>
      </c>
      <c r="K1482" s="98" t="s">
        <v>545</v>
      </c>
      <c r="L1482" s="99" t="str">
        <f t="shared" si="23"/>
        <v>COE</v>
      </c>
    </row>
    <row r="1483" spans="1:12" x14ac:dyDescent="0.25">
      <c r="A1483" s="101">
        <v>260100</v>
      </c>
      <c r="B1483" s="98" t="s">
        <v>3648</v>
      </c>
      <c r="C1483" s="98" t="s">
        <v>3670</v>
      </c>
      <c r="D1483" s="98" t="s">
        <v>3671</v>
      </c>
      <c r="E1483" s="98" t="s">
        <v>1065</v>
      </c>
      <c r="F1483" s="98" t="s">
        <v>1066</v>
      </c>
      <c r="G1483" s="98" t="s">
        <v>3449</v>
      </c>
      <c r="H1483" s="98" t="s">
        <v>18</v>
      </c>
      <c r="I1483" s="98" t="s">
        <v>3647</v>
      </c>
      <c r="J1483" s="98" t="s">
        <v>3648</v>
      </c>
      <c r="K1483" s="98" t="s">
        <v>884</v>
      </c>
      <c r="L1483" s="99" t="str">
        <f t="shared" si="23"/>
        <v>COE</v>
      </c>
    </row>
    <row r="1484" spans="1:12" x14ac:dyDescent="0.25">
      <c r="A1484" s="101">
        <v>260200</v>
      </c>
      <c r="B1484" s="98" t="s">
        <v>3673</v>
      </c>
      <c r="C1484" s="98" t="s">
        <v>3674</v>
      </c>
      <c r="D1484" s="98" t="s">
        <v>3675</v>
      </c>
      <c r="E1484" s="98" t="s">
        <v>1065</v>
      </c>
      <c r="F1484" s="98" t="s">
        <v>1066</v>
      </c>
      <c r="G1484" s="98" t="s">
        <v>3449</v>
      </c>
      <c r="H1484" s="98" t="s">
        <v>18</v>
      </c>
      <c r="I1484" s="98" t="s">
        <v>3672</v>
      </c>
      <c r="J1484" s="98" t="s">
        <v>3673</v>
      </c>
      <c r="K1484" s="98" t="s">
        <v>557</v>
      </c>
      <c r="L1484" s="99" t="str">
        <f t="shared" si="23"/>
        <v>COE</v>
      </c>
    </row>
    <row r="1485" spans="1:12" x14ac:dyDescent="0.25">
      <c r="A1485" s="101">
        <v>260200</v>
      </c>
      <c r="B1485" s="98" t="s">
        <v>3673</v>
      </c>
      <c r="C1485" s="98" t="s">
        <v>3676</v>
      </c>
      <c r="D1485" s="98" t="s">
        <v>3677</v>
      </c>
      <c r="E1485" s="98" t="s">
        <v>1065</v>
      </c>
      <c r="F1485" s="98" t="s">
        <v>1066</v>
      </c>
      <c r="G1485" s="98" t="s">
        <v>3449</v>
      </c>
      <c r="H1485" s="98" t="s">
        <v>18</v>
      </c>
      <c r="I1485" s="98" t="s">
        <v>3672</v>
      </c>
      <c r="J1485" s="98" t="s">
        <v>3673</v>
      </c>
      <c r="K1485" s="98" t="s">
        <v>557</v>
      </c>
      <c r="L1485" s="99" t="str">
        <f t="shared" si="23"/>
        <v>COE</v>
      </c>
    </row>
    <row r="1486" spans="1:12" x14ac:dyDescent="0.25">
      <c r="A1486" s="101">
        <v>260200</v>
      </c>
      <c r="B1486" s="98" t="s">
        <v>3673</v>
      </c>
      <c r="C1486" s="98" t="s">
        <v>3678</v>
      </c>
      <c r="D1486" s="98" t="s">
        <v>3679</v>
      </c>
      <c r="E1486" s="98" t="s">
        <v>1065</v>
      </c>
      <c r="F1486" s="98" t="s">
        <v>1066</v>
      </c>
      <c r="G1486" s="98" t="s">
        <v>3449</v>
      </c>
      <c r="H1486" s="98" t="s">
        <v>18</v>
      </c>
      <c r="I1486" s="98" t="s">
        <v>3672</v>
      </c>
      <c r="J1486" s="98" t="s">
        <v>3673</v>
      </c>
      <c r="K1486" s="98" t="s">
        <v>557</v>
      </c>
      <c r="L1486" s="99" t="str">
        <f t="shared" si="23"/>
        <v>COE</v>
      </c>
    </row>
    <row r="1487" spans="1:12" x14ac:dyDescent="0.25">
      <c r="A1487" s="101">
        <v>260200</v>
      </c>
      <c r="B1487" s="98" t="s">
        <v>3673</v>
      </c>
      <c r="C1487" s="98" t="s">
        <v>3680</v>
      </c>
      <c r="D1487" s="98" t="s">
        <v>3681</v>
      </c>
      <c r="E1487" s="98" t="s">
        <v>1065</v>
      </c>
      <c r="F1487" s="98" t="s">
        <v>1066</v>
      </c>
      <c r="G1487" s="98" t="s">
        <v>3449</v>
      </c>
      <c r="H1487" s="98" t="s">
        <v>18</v>
      </c>
      <c r="I1487" s="98" t="s">
        <v>3672</v>
      </c>
      <c r="J1487" s="98" t="s">
        <v>3673</v>
      </c>
      <c r="K1487" s="98" t="s">
        <v>545</v>
      </c>
      <c r="L1487" s="99" t="str">
        <f t="shared" si="23"/>
        <v>COE</v>
      </c>
    </row>
    <row r="1488" spans="1:12" x14ac:dyDescent="0.25">
      <c r="A1488" s="101">
        <v>260200</v>
      </c>
      <c r="B1488" s="98" t="s">
        <v>3673</v>
      </c>
      <c r="C1488" s="98" t="s">
        <v>3682</v>
      </c>
      <c r="D1488" s="98" t="s">
        <v>3683</v>
      </c>
      <c r="E1488" s="98" t="s">
        <v>1065</v>
      </c>
      <c r="F1488" s="98" t="s">
        <v>1066</v>
      </c>
      <c r="G1488" s="98" t="s">
        <v>3449</v>
      </c>
      <c r="H1488" s="98" t="s">
        <v>18</v>
      </c>
      <c r="I1488" s="98" t="s">
        <v>3672</v>
      </c>
      <c r="J1488" s="98" t="s">
        <v>3673</v>
      </c>
      <c r="K1488" s="98" t="s">
        <v>545</v>
      </c>
      <c r="L1488" s="99" t="str">
        <f t="shared" si="23"/>
        <v>COE</v>
      </c>
    </row>
    <row r="1489" spans="1:12" x14ac:dyDescent="0.25">
      <c r="A1489" s="101">
        <v>260200</v>
      </c>
      <c r="B1489" s="98" t="s">
        <v>3673</v>
      </c>
      <c r="C1489" s="98" t="s">
        <v>3684</v>
      </c>
      <c r="D1489" s="98" t="s">
        <v>3685</v>
      </c>
      <c r="E1489" s="98" t="s">
        <v>1065</v>
      </c>
      <c r="F1489" s="98" t="s">
        <v>1066</v>
      </c>
      <c r="G1489" s="98" t="s">
        <v>3449</v>
      </c>
      <c r="H1489" s="98" t="s">
        <v>18</v>
      </c>
      <c r="I1489" s="98" t="s">
        <v>3672</v>
      </c>
      <c r="J1489" s="98" t="s">
        <v>3673</v>
      </c>
      <c r="K1489" s="98" t="s">
        <v>545</v>
      </c>
      <c r="L1489" s="99" t="str">
        <f t="shared" si="23"/>
        <v>COE</v>
      </c>
    </row>
    <row r="1490" spans="1:12" x14ac:dyDescent="0.25">
      <c r="A1490" s="101">
        <v>260200</v>
      </c>
      <c r="B1490" s="98" t="s">
        <v>3673</v>
      </c>
      <c r="C1490" s="98" t="s">
        <v>3686</v>
      </c>
      <c r="D1490" s="98" t="s">
        <v>3687</v>
      </c>
      <c r="E1490" s="98" t="s">
        <v>1065</v>
      </c>
      <c r="F1490" s="98" t="s">
        <v>1066</v>
      </c>
      <c r="G1490" s="98" t="s">
        <v>3449</v>
      </c>
      <c r="H1490" s="98" t="s">
        <v>18</v>
      </c>
      <c r="I1490" s="98" t="s">
        <v>3672</v>
      </c>
      <c r="J1490" s="98" t="s">
        <v>3673</v>
      </c>
      <c r="K1490" s="98" t="s">
        <v>545</v>
      </c>
      <c r="L1490" s="99" t="str">
        <f t="shared" si="23"/>
        <v>COE</v>
      </c>
    </row>
    <row r="1491" spans="1:12" x14ac:dyDescent="0.25">
      <c r="A1491" s="101">
        <v>260200</v>
      </c>
      <c r="B1491" s="98" t="s">
        <v>3673</v>
      </c>
      <c r="C1491" s="98" t="s">
        <v>3688</v>
      </c>
      <c r="D1491" s="98" t="s">
        <v>3689</v>
      </c>
      <c r="E1491" s="98" t="s">
        <v>1065</v>
      </c>
      <c r="F1491" s="98" t="s">
        <v>1066</v>
      </c>
      <c r="G1491" s="98" t="s">
        <v>3449</v>
      </c>
      <c r="H1491" s="98" t="s">
        <v>18</v>
      </c>
      <c r="I1491" s="98" t="s">
        <v>3672</v>
      </c>
      <c r="J1491" s="98" t="s">
        <v>3673</v>
      </c>
      <c r="K1491" s="98" t="s">
        <v>545</v>
      </c>
      <c r="L1491" s="99" t="str">
        <f t="shared" si="23"/>
        <v>COE</v>
      </c>
    </row>
    <row r="1492" spans="1:12" x14ac:dyDescent="0.25">
      <c r="A1492" s="101">
        <v>260200</v>
      </c>
      <c r="B1492" s="98" t="s">
        <v>3673</v>
      </c>
      <c r="C1492" s="98" t="s">
        <v>3690</v>
      </c>
      <c r="D1492" s="98" t="s">
        <v>3691</v>
      </c>
      <c r="E1492" s="98" t="s">
        <v>1065</v>
      </c>
      <c r="F1492" s="98" t="s">
        <v>1066</v>
      </c>
      <c r="G1492" s="98" t="s">
        <v>3449</v>
      </c>
      <c r="H1492" s="98" t="s">
        <v>18</v>
      </c>
      <c r="I1492" s="98" t="s">
        <v>3672</v>
      </c>
      <c r="J1492" s="98" t="s">
        <v>3673</v>
      </c>
      <c r="K1492" s="98" t="s">
        <v>545</v>
      </c>
      <c r="L1492" s="99" t="str">
        <f t="shared" si="23"/>
        <v>COE</v>
      </c>
    </row>
    <row r="1493" spans="1:12" x14ac:dyDescent="0.25">
      <c r="A1493" s="101">
        <v>260200</v>
      </c>
      <c r="B1493" s="98" t="s">
        <v>3673</v>
      </c>
      <c r="C1493" s="98" t="s">
        <v>3692</v>
      </c>
      <c r="D1493" s="98" t="s">
        <v>3693</v>
      </c>
      <c r="E1493" s="98" t="s">
        <v>1065</v>
      </c>
      <c r="F1493" s="98" t="s">
        <v>1066</v>
      </c>
      <c r="G1493" s="98" t="s">
        <v>3449</v>
      </c>
      <c r="H1493" s="98" t="s">
        <v>18</v>
      </c>
      <c r="I1493" s="98" t="s">
        <v>3672</v>
      </c>
      <c r="J1493" s="98" t="s">
        <v>3673</v>
      </c>
      <c r="K1493" s="98" t="s">
        <v>545</v>
      </c>
      <c r="L1493" s="99" t="str">
        <f t="shared" si="23"/>
        <v>COE</v>
      </c>
    </row>
    <row r="1494" spans="1:12" x14ac:dyDescent="0.25">
      <c r="A1494" s="101">
        <v>260200</v>
      </c>
      <c r="B1494" s="98" t="s">
        <v>3673</v>
      </c>
      <c r="C1494" s="98" t="s">
        <v>3694</v>
      </c>
      <c r="D1494" s="98" t="s">
        <v>3695</v>
      </c>
      <c r="E1494" s="98" t="s">
        <v>1065</v>
      </c>
      <c r="F1494" s="98" t="s">
        <v>1066</v>
      </c>
      <c r="G1494" s="98" t="s">
        <v>3449</v>
      </c>
      <c r="H1494" s="98" t="s">
        <v>18</v>
      </c>
      <c r="I1494" s="98" t="s">
        <v>3672</v>
      </c>
      <c r="J1494" s="98" t="s">
        <v>3673</v>
      </c>
      <c r="K1494" s="98" t="s">
        <v>545</v>
      </c>
      <c r="L1494" s="99" t="str">
        <f t="shared" si="23"/>
        <v>COE</v>
      </c>
    </row>
    <row r="1495" spans="1:12" x14ac:dyDescent="0.25">
      <c r="A1495" s="101">
        <v>260200</v>
      </c>
      <c r="B1495" s="98" t="s">
        <v>3673</v>
      </c>
      <c r="C1495" s="98" t="s">
        <v>3696</v>
      </c>
      <c r="D1495" s="98" t="s">
        <v>3697</v>
      </c>
      <c r="E1495" s="98" t="s">
        <v>1065</v>
      </c>
      <c r="F1495" s="98" t="s">
        <v>1066</v>
      </c>
      <c r="G1495" s="98" t="s">
        <v>3449</v>
      </c>
      <c r="H1495" s="98" t="s">
        <v>18</v>
      </c>
      <c r="I1495" s="98" t="s">
        <v>3672</v>
      </c>
      <c r="J1495" s="98" t="s">
        <v>3673</v>
      </c>
      <c r="K1495" s="98" t="s">
        <v>545</v>
      </c>
      <c r="L1495" s="99" t="str">
        <f t="shared" si="23"/>
        <v>COE</v>
      </c>
    </row>
    <row r="1496" spans="1:12" x14ac:dyDescent="0.25">
      <c r="A1496" s="101">
        <v>260200</v>
      </c>
      <c r="B1496" s="98" t="s">
        <v>3673</v>
      </c>
      <c r="C1496" s="98" t="s">
        <v>3698</v>
      </c>
      <c r="D1496" s="98" t="s">
        <v>3699</v>
      </c>
      <c r="E1496" s="98" t="s">
        <v>1065</v>
      </c>
      <c r="F1496" s="98" t="s">
        <v>1066</v>
      </c>
      <c r="G1496" s="98" t="s">
        <v>3449</v>
      </c>
      <c r="H1496" s="98" t="s">
        <v>18</v>
      </c>
      <c r="I1496" s="98" t="s">
        <v>3672</v>
      </c>
      <c r="J1496" s="98" t="s">
        <v>3673</v>
      </c>
      <c r="K1496" s="98" t="s">
        <v>545</v>
      </c>
      <c r="L1496" s="99" t="str">
        <f t="shared" si="23"/>
        <v>COE</v>
      </c>
    </row>
    <row r="1497" spans="1:12" x14ac:dyDescent="0.25">
      <c r="A1497" s="101">
        <v>260200</v>
      </c>
      <c r="B1497" s="98" t="s">
        <v>3673</v>
      </c>
      <c r="C1497" s="98" t="s">
        <v>3700</v>
      </c>
      <c r="D1497" s="98" t="s">
        <v>3701</v>
      </c>
      <c r="E1497" s="98" t="s">
        <v>1065</v>
      </c>
      <c r="F1497" s="98" t="s">
        <v>1066</v>
      </c>
      <c r="G1497" s="98" t="s">
        <v>3449</v>
      </c>
      <c r="H1497" s="98" t="s">
        <v>18</v>
      </c>
      <c r="I1497" s="98" t="s">
        <v>3672</v>
      </c>
      <c r="J1497" s="98" t="s">
        <v>3673</v>
      </c>
      <c r="K1497" s="98" t="s">
        <v>545</v>
      </c>
      <c r="L1497" s="99" t="str">
        <f t="shared" si="23"/>
        <v>COE</v>
      </c>
    </row>
    <row r="1498" spans="1:12" x14ac:dyDescent="0.25">
      <c r="A1498" s="101">
        <v>260200</v>
      </c>
      <c r="B1498" s="98" t="s">
        <v>3673</v>
      </c>
      <c r="C1498" s="98" t="s">
        <v>3702</v>
      </c>
      <c r="D1498" s="98" t="s">
        <v>3703</v>
      </c>
      <c r="E1498" s="98" t="s">
        <v>1065</v>
      </c>
      <c r="F1498" s="98" t="s">
        <v>1066</v>
      </c>
      <c r="G1498" s="98" t="s">
        <v>3449</v>
      </c>
      <c r="H1498" s="98" t="s">
        <v>18</v>
      </c>
      <c r="I1498" s="98" t="s">
        <v>3672</v>
      </c>
      <c r="J1498" s="98" t="s">
        <v>3673</v>
      </c>
      <c r="K1498" s="98" t="s">
        <v>545</v>
      </c>
      <c r="L1498" s="99" t="str">
        <f t="shared" si="23"/>
        <v>COE</v>
      </c>
    </row>
    <row r="1499" spans="1:12" x14ac:dyDescent="0.25">
      <c r="A1499" s="101">
        <v>260200</v>
      </c>
      <c r="B1499" s="98" t="s">
        <v>3673</v>
      </c>
      <c r="C1499" s="98" t="s">
        <v>3704</v>
      </c>
      <c r="D1499" s="98" t="s">
        <v>3705</v>
      </c>
      <c r="E1499" s="98" t="s">
        <v>1065</v>
      </c>
      <c r="F1499" s="98" t="s">
        <v>1066</v>
      </c>
      <c r="G1499" s="98" t="s">
        <v>3449</v>
      </c>
      <c r="H1499" s="98" t="s">
        <v>18</v>
      </c>
      <c r="I1499" s="98" t="s">
        <v>3672</v>
      </c>
      <c r="J1499" s="98" t="s">
        <v>3673</v>
      </c>
      <c r="K1499" s="98" t="s">
        <v>545</v>
      </c>
      <c r="L1499" s="99" t="str">
        <f t="shared" si="23"/>
        <v>COE</v>
      </c>
    </row>
    <row r="1500" spans="1:12" x14ac:dyDescent="0.25">
      <c r="A1500" s="101">
        <v>260200</v>
      </c>
      <c r="B1500" s="98" t="s">
        <v>3673</v>
      </c>
      <c r="C1500" s="98" t="s">
        <v>3706</v>
      </c>
      <c r="D1500" s="98" t="s">
        <v>3707</v>
      </c>
      <c r="E1500" s="98" t="s">
        <v>1065</v>
      </c>
      <c r="F1500" s="98" t="s">
        <v>1066</v>
      </c>
      <c r="G1500" s="98" t="s">
        <v>3449</v>
      </c>
      <c r="H1500" s="98" t="s">
        <v>18</v>
      </c>
      <c r="I1500" s="98" t="s">
        <v>3672</v>
      </c>
      <c r="J1500" s="98" t="s">
        <v>3673</v>
      </c>
      <c r="K1500" s="98" t="s">
        <v>545</v>
      </c>
      <c r="L1500" s="99" t="str">
        <f t="shared" si="23"/>
        <v>COE</v>
      </c>
    </row>
    <row r="1501" spans="1:12" x14ac:dyDescent="0.25">
      <c r="A1501" s="101">
        <v>260200</v>
      </c>
      <c r="B1501" s="98" t="s">
        <v>3673</v>
      </c>
      <c r="C1501" s="98" t="s">
        <v>3708</v>
      </c>
      <c r="D1501" s="98" t="s">
        <v>3709</v>
      </c>
      <c r="E1501" s="98" t="s">
        <v>1065</v>
      </c>
      <c r="F1501" s="98" t="s">
        <v>1066</v>
      </c>
      <c r="G1501" s="98" t="s">
        <v>3449</v>
      </c>
      <c r="H1501" s="98" t="s">
        <v>18</v>
      </c>
      <c r="I1501" s="98" t="s">
        <v>3672</v>
      </c>
      <c r="J1501" s="98" t="s">
        <v>3673</v>
      </c>
      <c r="K1501" s="98" t="s">
        <v>545</v>
      </c>
      <c r="L1501" s="99" t="str">
        <f t="shared" si="23"/>
        <v>COE</v>
      </c>
    </row>
    <row r="1502" spans="1:12" x14ac:dyDescent="0.25">
      <c r="A1502" s="101">
        <v>260200</v>
      </c>
      <c r="B1502" s="98" t="s">
        <v>3673</v>
      </c>
      <c r="C1502" s="98" t="s">
        <v>3710</v>
      </c>
      <c r="D1502" s="98" t="s">
        <v>3711</v>
      </c>
      <c r="E1502" s="98" t="s">
        <v>1065</v>
      </c>
      <c r="F1502" s="98" t="s">
        <v>1066</v>
      </c>
      <c r="G1502" s="98" t="s">
        <v>3449</v>
      </c>
      <c r="H1502" s="98" t="s">
        <v>18</v>
      </c>
      <c r="I1502" s="98" t="s">
        <v>3672</v>
      </c>
      <c r="J1502" s="98" t="s">
        <v>3673</v>
      </c>
      <c r="K1502" s="98" t="s">
        <v>545</v>
      </c>
      <c r="L1502" s="99" t="str">
        <f t="shared" si="23"/>
        <v>COE</v>
      </c>
    </row>
    <row r="1503" spans="1:12" x14ac:dyDescent="0.25">
      <c r="A1503" s="101">
        <v>260200</v>
      </c>
      <c r="B1503" s="98" t="s">
        <v>3673</v>
      </c>
      <c r="C1503" s="98" t="s">
        <v>3712</v>
      </c>
      <c r="D1503" s="98" t="s">
        <v>3713</v>
      </c>
      <c r="E1503" s="98" t="s">
        <v>1065</v>
      </c>
      <c r="F1503" s="98" t="s">
        <v>1066</v>
      </c>
      <c r="G1503" s="98" t="s">
        <v>3449</v>
      </c>
      <c r="H1503" s="98" t="s">
        <v>18</v>
      </c>
      <c r="I1503" s="98" t="s">
        <v>3672</v>
      </c>
      <c r="J1503" s="98" t="s">
        <v>3673</v>
      </c>
      <c r="K1503" s="98" t="s">
        <v>1156</v>
      </c>
      <c r="L1503" s="99" t="str">
        <f t="shared" si="23"/>
        <v>COE</v>
      </c>
    </row>
    <row r="1504" spans="1:12" x14ac:dyDescent="0.25">
      <c r="A1504" s="101">
        <v>260200</v>
      </c>
      <c r="B1504" s="98" t="s">
        <v>3673</v>
      </c>
      <c r="C1504" s="98" t="s">
        <v>3714</v>
      </c>
      <c r="D1504" s="98" t="s">
        <v>3715</v>
      </c>
      <c r="E1504" s="98" t="s">
        <v>1065</v>
      </c>
      <c r="F1504" s="98" t="s">
        <v>1066</v>
      </c>
      <c r="G1504" s="98" t="s">
        <v>3449</v>
      </c>
      <c r="H1504" s="98" t="s">
        <v>18</v>
      </c>
      <c r="I1504" s="98" t="s">
        <v>3672</v>
      </c>
      <c r="J1504" s="98" t="s">
        <v>3673</v>
      </c>
      <c r="K1504" s="98" t="s">
        <v>1156</v>
      </c>
      <c r="L1504" s="99" t="str">
        <f t="shared" si="23"/>
        <v>COE</v>
      </c>
    </row>
    <row r="1505" spans="1:12" x14ac:dyDescent="0.25">
      <c r="A1505" s="101">
        <v>260200</v>
      </c>
      <c r="B1505" s="98" t="s">
        <v>3673</v>
      </c>
      <c r="C1505" s="98" t="s">
        <v>3716</v>
      </c>
      <c r="D1505" s="98" t="s">
        <v>3717</v>
      </c>
      <c r="E1505" s="98" t="s">
        <v>1065</v>
      </c>
      <c r="F1505" s="98" t="s">
        <v>1066</v>
      </c>
      <c r="G1505" s="98" t="s">
        <v>3449</v>
      </c>
      <c r="H1505" s="98" t="s">
        <v>18</v>
      </c>
      <c r="I1505" s="98" t="s">
        <v>3672</v>
      </c>
      <c r="J1505" s="98" t="s">
        <v>3673</v>
      </c>
      <c r="K1505" s="98" t="s">
        <v>545</v>
      </c>
      <c r="L1505" s="99" t="str">
        <f t="shared" si="23"/>
        <v>COE</v>
      </c>
    </row>
    <row r="1506" spans="1:12" x14ac:dyDescent="0.25">
      <c r="A1506" s="101">
        <v>260200</v>
      </c>
      <c r="B1506" s="98" t="s">
        <v>3673</v>
      </c>
      <c r="C1506" s="98" t="s">
        <v>3718</v>
      </c>
      <c r="D1506" s="98" t="s">
        <v>3719</v>
      </c>
      <c r="E1506" s="98" t="s">
        <v>1065</v>
      </c>
      <c r="F1506" s="98" t="s">
        <v>1066</v>
      </c>
      <c r="G1506" s="98" t="s">
        <v>3449</v>
      </c>
      <c r="H1506" s="98" t="s">
        <v>18</v>
      </c>
      <c r="I1506" s="98" t="s">
        <v>3672</v>
      </c>
      <c r="J1506" s="98" t="s">
        <v>3673</v>
      </c>
      <c r="K1506" s="98" t="s">
        <v>545</v>
      </c>
      <c r="L1506" s="99" t="str">
        <f t="shared" si="23"/>
        <v>COE</v>
      </c>
    </row>
    <row r="1507" spans="1:12" x14ac:dyDescent="0.25">
      <c r="A1507" s="101">
        <v>260200</v>
      </c>
      <c r="B1507" s="98" t="s">
        <v>3673</v>
      </c>
      <c r="C1507" s="98" t="s">
        <v>3720</v>
      </c>
      <c r="D1507" s="98" t="s">
        <v>3721</v>
      </c>
      <c r="E1507" s="98" t="s">
        <v>1065</v>
      </c>
      <c r="F1507" s="98" t="s">
        <v>1066</v>
      </c>
      <c r="G1507" s="98" t="s">
        <v>3449</v>
      </c>
      <c r="H1507" s="98" t="s">
        <v>18</v>
      </c>
      <c r="I1507" s="98" t="s">
        <v>3672</v>
      </c>
      <c r="J1507" s="98" t="s">
        <v>3673</v>
      </c>
      <c r="K1507" s="98" t="s">
        <v>545</v>
      </c>
      <c r="L1507" s="99" t="str">
        <f t="shared" si="23"/>
        <v>COE</v>
      </c>
    </row>
    <row r="1508" spans="1:12" x14ac:dyDescent="0.25">
      <c r="A1508" s="101">
        <v>260200</v>
      </c>
      <c r="B1508" s="98" t="s">
        <v>3673</v>
      </c>
      <c r="C1508" s="98" t="s">
        <v>3722</v>
      </c>
      <c r="D1508" s="98" t="s">
        <v>3723</v>
      </c>
      <c r="E1508" s="98" t="s">
        <v>1065</v>
      </c>
      <c r="F1508" s="98" t="s">
        <v>1066</v>
      </c>
      <c r="G1508" s="98" t="s">
        <v>3449</v>
      </c>
      <c r="H1508" s="98" t="s">
        <v>18</v>
      </c>
      <c r="I1508" s="98" t="s">
        <v>3672</v>
      </c>
      <c r="J1508" s="98" t="s">
        <v>3673</v>
      </c>
      <c r="K1508" s="98" t="s">
        <v>545</v>
      </c>
      <c r="L1508" s="99" t="str">
        <f t="shared" si="23"/>
        <v>COE</v>
      </c>
    </row>
    <row r="1509" spans="1:12" x14ac:dyDescent="0.25">
      <c r="A1509" s="101">
        <v>260200</v>
      </c>
      <c r="B1509" s="98" t="s">
        <v>3673</v>
      </c>
      <c r="C1509" s="98" t="s">
        <v>3724</v>
      </c>
      <c r="D1509" s="98" t="s">
        <v>3725</v>
      </c>
      <c r="E1509" s="98" t="s">
        <v>1065</v>
      </c>
      <c r="F1509" s="98" t="s">
        <v>1066</v>
      </c>
      <c r="G1509" s="98" t="s">
        <v>3449</v>
      </c>
      <c r="H1509" s="98" t="s">
        <v>18</v>
      </c>
      <c r="I1509" s="98" t="s">
        <v>3672</v>
      </c>
      <c r="J1509" s="98" t="s">
        <v>3673</v>
      </c>
      <c r="K1509" s="98" t="s">
        <v>545</v>
      </c>
      <c r="L1509" s="99" t="str">
        <f t="shared" si="23"/>
        <v>COE</v>
      </c>
    </row>
    <row r="1510" spans="1:12" x14ac:dyDescent="0.25">
      <c r="A1510" s="101">
        <v>260200</v>
      </c>
      <c r="B1510" s="98" t="s">
        <v>3673</v>
      </c>
      <c r="C1510" s="98" t="s">
        <v>3726</v>
      </c>
      <c r="D1510" s="98" t="s">
        <v>3727</v>
      </c>
      <c r="E1510" s="98" t="s">
        <v>1065</v>
      </c>
      <c r="F1510" s="98" t="s">
        <v>1066</v>
      </c>
      <c r="G1510" s="98" t="s">
        <v>3449</v>
      </c>
      <c r="H1510" s="98" t="s">
        <v>18</v>
      </c>
      <c r="I1510" s="98" t="s">
        <v>3672</v>
      </c>
      <c r="J1510" s="98" t="s">
        <v>3673</v>
      </c>
      <c r="K1510" s="98" t="s">
        <v>545</v>
      </c>
      <c r="L1510" s="99" t="str">
        <f t="shared" si="23"/>
        <v>COE</v>
      </c>
    </row>
    <row r="1511" spans="1:12" x14ac:dyDescent="0.25">
      <c r="A1511" s="101">
        <v>260200</v>
      </c>
      <c r="B1511" s="98" t="s">
        <v>3673</v>
      </c>
      <c r="C1511" s="98" t="s">
        <v>3728</v>
      </c>
      <c r="D1511" s="98" t="s">
        <v>3729</v>
      </c>
      <c r="E1511" s="98" t="s">
        <v>1065</v>
      </c>
      <c r="F1511" s="98" t="s">
        <v>1066</v>
      </c>
      <c r="G1511" s="98" t="s">
        <v>3449</v>
      </c>
      <c r="H1511" s="98" t="s">
        <v>18</v>
      </c>
      <c r="I1511" s="98" t="s">
        <v>3672</v>
      </c>
      <c r="J1511" s="98" t="s">
        <v>3673</v>
      </c>
      <c r="K1511" s="98" t="s">
        <v>545</v>
      </c>
      <c r="L1511" s="99" t="str">
        <f t="shared" si="23"/>
        <v>COE</v>
      </c>
    </row>
    <row r="1512" spans="1:12" x14ac:dyDescent="0.25">
      <c r="A1512" s="101">
        <v>260200</v>
      </c>
      <c r="B1512" s="98" t="s">
        <v>3673</v>
      </c>
      <c r="C1512" s="98" t="s">
        <v>3730</v>
      </c>
      <c r="D1512" s="98" t="s">
        <v>3731</v>
      </c>
      <c r="E1512" s="98" t="s">
        <v>1065</v>
      </c>
      <c r="F1512" s="98" t="s">
        <v>1066</v>
      </c>
      <c r="G1512" s="98" t="s">
        <v>3449</v>
      </c>
      <c r="H1512" s="98" t="s">
        <v>18</v>
      </c>
      <c r="I1512" s="98" t="s">
        <v>3672</v>
      </c>
      <c r="J1512" s="98" t="s">
        <v>3673</v>
      </c>
      <c r="K1512" s="98" t="s">
        <v>545</v>
      </c>
      <c r="L1512" s="99" t="str">
        <f t="shared" si="23"/>
        <v>COE</v>
      </c>
    </row>
    <row r="1513" spans="1:12" x14ac:dyDescent="0.25">
      <c r="A1513" s="101">
        <v>260200</v>
      </c>
      <c r="B1513" s="98" t="s">
        <v>3673</v>
      </c>
      <c r="C1513" s="98" t="s">
        <v>3732</v>
      </c>
      <c r="D1513" s="98" t="s">
        <v>3733</v>
      </c>
      <c r="E1513" s="98" t="s">
        <v>1065</v>
      </c>
      <c r="F1513" s="98" t="s">
        <v>1066</v>
      </c>
      <c r="G1513" s="98" t="s">
        <v>3449</v>
      </c>
      <c r="H1513" s="98" t="s">
        <v>18</v>
      </c>
      <c r="I1513" s="98" t="s">
        <v>3672</v>
      </c>
      <c r="J1513" s="98" t="s">
        <v>3673</v>
      </c>
      <c r="K1513" s="98" t="s">
        <v>545</v>
      </c>
      <c r="L1513" s="99" t="str">
        <f t="shared" si="23"/>
        <v>COE</v>
      </c>
    </row>
    <row r="1514" spans="1:12" x14ac:dyDescent="0.25">
      <c r="A1514" s="101">
        <v>260200</v>
      </c>
      <c r="B1514" s="98" t="s">
        <v>3673</v>
      </c>
      <c r="C1514" s="98" t="s">
        <v>3734</v>
      </c>
      <c r="D1514" s="98" t="s">
        <v>3735</v>
      </c>
      <c r="E1514" s="98" t="s">
        <v>1065</v>
      </c>
      <c r="F1514" s="98" t="s">
        <v>1066</v>
      </c>
      <c r="G1514" s="98" t="s">
        <v>3449</v>
      </c>
      <c r="H1514" s="98" t="s">
        <v>18</v>
      </c>
      <c r="I1514" s="98" t="s">
        <v>3672</v>
      </c>
      <c r="J1514" s="98" t="s">
        <v>3673</v>
      </c>
      <c r="K1514" s="98" t="s">
        <v>545</v>
      </c>
      <c r="L1514" s="99" t="str">
        <f t="shared" si="23"/>
        <v>COE</v>
      </c>
    </row>
    <row r="1515" spans="1:12" x14ac:dyDescent="0.25">
      <c r="A1515" s="101">
        <v>260200</v>
      </c>
      <c r="B1515" s="98" t="s">
        <v>3673</v>
      </c>
      <c r="C1515" s="98" t="s">
        <v>3736</v>
      </c>
      <c r="D1515" s="98" t="s">
        <v>3737</v>
      </c>
      <c r="E1515" s="98" t="s">
        <v>1065</v>
      </c>
      <c r="F1515" s="98" t="s">
        <v>1066</v>
      </c>
      <c r="G1515" s="98" t="s">
        <v>3449</v>
      </c>
      <c r="H1515" s="98" t="s">
        <v>18</v>
      </c>
      <c r="I1515" s="98" t="s">
        <v>3672</v>
      </c>
      <c r="J1515" s="98" t="s">
        <v>3673</v>
      </c>
      <c r="K1515" s="98" t="s">
        <v>884</v>
      </c>
      <c r="L1515" s="99" t="str">
        <f t="shared" si="23"/>
        <v>COE</v>
      </c>
    </row>
    <row r="1516" spans="1:12" x14ac:dyDescent="0.25">
      <c r="A1516" s="101">
        <v>260200</v>
      </c>
      <c r="B1516" s="98" t="s">
        <v>3673</v>
      </c>
      <c r="C1516" s="98" t="s">
        <v>3738</v>
      </c>
      <c r="D1516" s="98" t="s">
        <v>3739</v>
      </c>
      <c r="E1516" s="98" t="s">
        <v>1065</v>
      </c>
      <c r="F1516" s="98" t="s">
        <v>1066</v>
      </c>
      <c r="G1516" s="98" t="s">
        <v>3449</v>
      </c>
      <c r="H1516" s="98" t="s">
        <v>18</v>
      </c>
      <c r="I1516" s="98" t="s">
        <v>3672</v>
      </c>
      <c r="J1516" s="98" t="s">
        <v>3673</v>
      </c>
      <c r="K1516" s="98" t="s">
        <v>545</v>
      </c>
      <c r="L1516" s="99" t="str">
        <f t="shared" si="23"/>
        <v>COE</v>
      </c>
    </row>
    <row r="1517" spans="1:12" x14ac:dyDescent="0.25">
      <c r="A1517" s="101">
        <v>260200</v>
      </c>
      <c r="B1517" s="98" t="s">
        <v>3673</v>
      </c>
      <c r="C1517" s="98" t="s">
        <v>3740</v>
      </c>
      <c r="D1517" s="98" t="s">
        <v>3741</v>
      </c>
      <c r="E1517" s="98" t="s">
        <v>1065</v>
      </c>
      <c r="F1517" s="98" t="s">
        <v>1066</v>
      </c>
      <c r="G1517" s="98" t="s">
        <v>3449</v>
      </c>
      <c r="H1517" s="98" t="s">
        <v>18</v>
      </c>
      <c r="I1517" s="98" t="s">
        <v>3672</v>
      </c>
      <c r="J1517" s="98" t="s">
        <v>3673</v>
      </c>
      <c r="K1517" s="98" t="s">
        <v>1156</v>
      </c>
      <c r="L1517" s="99" t="str">
        <f t="shared" si="23"/>
        <v>COE</v>
      </c>
    </row>
    <row r="1518" spans="1:12" x14ac:dyDescent="0.25">
      <c r="A1518" s="101">
        <v>260202</v>
      </c>
      <c r="B1518" s="98" t="s">
        <v>3673</v>
      </c>
      <c r="C1518" s="98" t="s">
        <v>3743</v>
      </c>
      <c r="D1518" s="98" t="s">
        <v>3744</v>
      </c>
      <c r="E1518" s="98" t="s">
        <v>1065</v>
      </c>
      <c r="F1518" s="98" t="s">
        <v>1066</v>
      </c>
      <c r="G1518" s="98" t="s">
        <v>3449</v>
      </c>
      <c r="H1518" s="98" t="s">
        <v>18</v>
      </c>
      <c r="I1518" s="98" t="s">
        <v>3672</v>
      </c>
      <c r="J1518" s="98" t="s">
        <v>3742</v>
      </c>
      <c r="K1518" s="98" t="s">
        <v>604</v>
      </c>
      <c r="L1518" s="99" t="str">
        <f t="shared" si="23"/>
        <v>COE</v>
      </c>
    </row>
    <row r="1519" spans="1:12" x14ac:dyDescent="0.25">
      <c r="A1519" s="101">
        <v>260202</v>
      </c>
      <c r="B1519" s="98" t="s">
        <v>3673</v>
      </c>
      <c r="C1519" s="98" t="s">
        <v>3745</v>
      </c>
      <c r="D1519" s="98" t="s">
        <v>3746</v>
      </c>
      <c r="E1519" s="98" t="s">
        <v>1065</v>
      </c>
      <c r="F1519" s="98" t="s">
        <v>1066</v>
      </c>
      <c r="G1519" s="98" t="s">
        <v>3449</v>
      </c>
      <c r="H1519" s="98" t="s">
        <v>18</v>
      </c>
      <c r="I1519" s="98" t="s">
        <v>3672</v>
      </c>
      <c r="J1519" s="98" t="s">
        <v>3742</v>
      </c>
      <c r="K1519" s="98" t="s">
        <v>545</v>
      </c>
      <c r="L1519" s="99" t="str">
        <f t="shared" si="23"/>
        <v>COE</v>
      </c>
    </row>
    <row r="1520" spans="1:12" x14ac:dyDescent="0.25">
      <c r="A1520" s="101">
        <v>260202</v>
      </c>
      <c r="B1520" s="98" t="s">
        <v>3673</v>
      </c>
      <c r="C1520" s="98" t="s">
        <v>3747</v>
      </c>
      <c r="D1520" s="98" t="s">
        <v>3748</v>
      </c>
      <c r="E1520" s="98" t="s">
        <v>1065</v>
      </c>
      <c r="F1520" s="98" t="s">
        <v>1066</v>
      </c>
      <c r="G1520" s="98" t="s">
        <v>3449</v>
      </c>
      <c r="H1520" s="98" t="s">
        <v>18</v>
      </c>
      <c r="I1520" s="98" t="s">
        <v>3672</v>
      </c>
      <c r="J1520" s="98" t="s">
        <v>3742</v>
      </c>
      <c r="K1520" s="98" t="s">
        <v>545</v>
      </c>
      <c r="L1520" s="99" t="str">
        <f t="shared" si="23"/>
        <v>COE</v>
      </c>
    </row>
    <row r="1521" spans="1:12" x14ac:dyDescent="0.25">
      <c r="A1521" s="101">
        <v>260202</v>
      </c>
      <c r="B1521" s="98" t="s">
        <v>3673</v>
      </c>
      <c r="C1521" s="98" t="s">
        <v>3749</v>
      </c>
      <c r="D1521" s="98" t="s">
        <v>3750</v>
      </c>
      <c r="E1521" s="98" t="s">
        <v>1065</v>
      </c>
      <c r="F1521" s="98" t="s">
        <v>1066</v>
      </c>
      <c r="G1521" s="98" t="s">
        <v>3449</v>
      </c>
      <c r="H1521" s="98" t="s">
        <v>18</v>
      </c>
      <c r="I1521" s="98" t="s">
        <v>3672</v>
      </c>
      <c r="J1521" s="98" t="s">
        <v>3742</v>
      </c>
      <c r="K1521" s="98" t="s">
        <v>545</v>
      </c>
      <c r="L1521" s="99" t="str">
        <f t="shared" si="23"/>
        <v>COE</v>
      </c>
    </row>
    <row r="1522" spans="1:12" x14ac:dyDescent="0.25">
      <c r="A1522" s="101">
        <v>260202</v>
      </c>
      <c r="B1522" s="98" t="s">
        <v>3673</v>
      </c>
      <c r="C1522" s="98" t="s">
        <v>3751</v>
      </c>
      <c r="D1522" s="98" t="s">
        <v>3752</v>
      </c>
      <c r="E1522" s="98" t="s">
        <v>1065</v>
      </c>
      <c r="F1522" s="98" t="s">
        <v>1066</v>
      </c>
      <c r="G1522" s="98" t="s">
        <v>3449</v>
      </c>
      <c r="H1522" s="98" t="s">
        <v>18</v>
      </c>
      <c r="I1522" s="98" t="s">
        <v>3672</v>
      </c>
      <c r="J1522" s="98" t="s">
        <v>3742</v>
      </c>
      <c r="K1522" s="98" t="s">
        <v>884</v>
      </c>
      <c r="L1522" s="99" t="str">
        <f t="shared" si="23"/>
        <v>COE</v>
      </c>
    </row>
    <row r="1523" spans="1:12" x14ac:dyDescent="0.25">
      <c r="A1523" s="101">
        <v>260202</v>
      </c>
      <c r="B1523" s="98" t="s">
        <v>3673</v>
      </c>
      <c r="C1523" s="98" t="s">
        <v>3753</v>
      </c>
      <c r="D1523" s="98" t="s">
        <v>3754</v>
      </c>
      <c r="E1523" s="98" t="s">
        <v>1065</v>
      </c>
      <c r="F1523" s="98" t="s">
        <v>1066</v>
      </c>
      <c r="G1523" s="98" t="s">
        <v>3449</v>
      </c>
      <c r="H1523" s="98" t="s">
        <v>18</v>
      </c>
      <c r="I1523" s="98" t="s">
        <v>3672</v>
      </c>
      <c r="J1523" s="98" t="s">
        <v>3742</v>
      </c>
      <c r="K1523" s="98" t="s">
        <v>604</v>
      </c>
      <c r="L1523" s="99" t="str">
        <f t="shared" si="23"/>
        <v>COE</v>
      </c>
    </row>
    <row r="1524" spans="1:12" x14ac:dyDescent="0.25">
      <c r="A1524" s="101">
        <v>260202</v>
      </c>
      <c r="B1524" s="98" t="s">
        <v>3673</v>
      </c>
      <c r="C1524" s="98" t="s">
        <v>3755</v>
      </c>
      <c r="D1524" s="98" t="s">
        <v>3756</v>
      </c>
      <c r="E1524" s="98" t="s">
        <v>1065</v>
      </c>
      <c r="F1524" s="98" t="s">
        <v>1066</v>
      </c>
      <c r="G1524" s="98" t="s">
        <v>3449</v>
      </c>
      <c r="H1524" s="98" t="s">
        <v>18</v>
      </c>
      <c r="I1524" s="98" t="s">
        <v>3672</v>
      </c>
      <c r="J1524" s="98" t="s">
        <v>3742</v>
      </c>
      <c r="K1524" s="98" t="s">
        <v>604</v>
      </c>
      <c r="L1524" s="99" t="str">
        <f t="shared" si="23"/>
        <v>COE</v>
      </c>
    </row>
    <row r="1525" spans="1:12" x14ac:dyDescent="0.25">
      <c r="A1525" s="101">
        <v>260202</v>
      </c>
      <c r="B1525" s="98" t="s">
        <v>3673</v>
      </c>
      <c r="C1525" s="98" t="s">
        <v>3757</v>
      </c>
      <c r="D1525" s="98" t="s">
        <v>3758</v>
      </c>
      <c r="E1525" s="98" t="s">
        <v>1065</v>
      </c>
      <c r="F1525" s="98" t="s">
        <v>1066</v>
      </c>
      <c r="G1525" s="98" t="s">
        <v>3449</v>
      </c>
      <c r="H1525" s="98" t="s">
        <v>18</v>
      </c>
      <c r="I1525" s="98" t="s">
        <v>3672</v>
      </c>
      <c r="J1525" s="98" t="s">
        <v>3742</v>
      </c>
      <c r="K1525" s="98" t="s">
        <v>604</v>
      </c>
      <c r="L1525" s="99" t="str">
        <f t="shared" si="23"/>
        <v>COE</v>
      </c>
    </row>
    <row r="1526" spans="1:12" x14ac:dyDescent="0.25">
      <c r="A1526" s="101">
        <v>260202</v>
      </c>
      <c r="B1526" s="98" t="s">
        <v>3673</v>
      </c>
      <c r="C1526" s="98" t="s">
        <v>3759</v>
      </c>
      <c r="D1526" s="98" t="s">
        <v>3760</v>
      </c>
      <c r="E1526" s="98" t="s">
        <v>1065</v>
      </c>
      <c r="F1526" s="98" t="s">
        <v>1066</v>
      </c>
      <c r="G1526" s="98" t="s">
        <v>3449</v>
      </c>
      <c r="H1526" s="98" t="s">
        <v>18</v>
      </c>
      <c r="I1526" s="98" t="s">
        <v>3672</v>
      </c>
      <c r="J1526" s="98" t="s">
        <v>3742</v>
      </c>
      <c r="K1526" s="98" t="s">
        <v>604</v>
      </c>
      <c r="L1526" s="99" t="str">
        <f t="shared" si="23"/>
        <v>COE</v>
      </c>
    </row>
    <row r="1527" spans="1:12" x14ac:dyDescent="0.25">
      <c r="A1527" s="101">
        <v>260202</v>
      </c>
      <c r="B1527" s="98" t="s">
        <v>3673</v>
      </c>
      <c r="C1527" s="98" t="s">
        <v>3761</v>
      </c>
      <c r="D1527" s="98" t="s">
        <v>3762</v>
      </c>
      <c r="E1527" s="98" t="s">
        <v>1065</v>
      </c>
      <c r="F1527" s="98" t="s">
        <v>1066</v>
      </c>
      <c r="G1527" s="98" t="s">
        <v>3449</v>
      </c>
      <c r="H1527" s="98" t="s">
        <v>18</v>
      </c>
      <c r="I1527" s="98" t="s">
        <v>3672</v>
      </c>
      <c r="J1527" s="98" t="s">
        <v>3742</v>
      </c>
      <c r="K1527" s="98" t="s">
        <v>604</v>
      </c>
      <c r="L1527" s="99" t="str">
        <f t="shared" si="23"/>
        <v>COE</v>
      </c>
    </row>
    <row r="1528" spans="1:12" x14ac:dyDescent="0.25">
      <c r="A1528" s="101">
        <v>260202</v>
      </c>
      <c r="B1528" s="98" t="s">
        <v>3673</v>
      </c>
      <c r="C1528" s="98" t="s">
        <v>3763</v>
      </c>
      <c r="D1528" s="98" t="s">
        <v>3764</v>
      </c>
      <c r="E1528" s="98" t="s">
        <v>1065</v>
      </c>
      <c r="F1528" s="98" t="s">
        <v>1066</v>
      </c>
      <c r="G1528" s="98" t="s">
        <v>3449</v>
      </c>
      <c r="H1528" s="98" t="s">
        <v>18</v>
      </c>
      <c r="I1528" s="98" t="s">
        <v>3672</v>
      </c>
      <c r="J1528" s="98" t="s">
        <v>3742</v>
      </c>
      <c r="K1528" s="98" t="s">
        <v>604</v>
      </c>
      <c r="L1528" s="99" t="str">
        <f t="shared" si="23"/>
        <v>COE</v>
      </c>
    </row>
    <row r="1529" spans="1:12" x14ac:dyDescent="0.25">
      <c r="A1529" s="101">
        <v>260202</v>
      </c>
      <c r="B1529" s="98" t="s">
        <v>3673</v>
      </c>
      <c r="C1529" s="98" t="s">
        <v>3765</v>
      </c>
      <c r="D1529" s="98" t="s">
        <v>3766</v>
      </c>
      <c r="E1529" s="98" t="s">
        <v>1065</v>
      </c>
      <c r="F1529" s="98" t="s">
        <v>1066</v>
      </c>
      <c r="G1529" s="98" t="s">
        <v>3449</v>
      </c>
      <c r="H1529" s="98" t="s">
        <v>18</v>
      </c>
      <c r="I1529" s="98" t="s">
        <v>3672</v>
      </c>
      <c r="J1529" s="98" t="s">
        <v>3742</v>
      </c>
      <c r="K1529" s="98" t="s">
        <v>604</v>
      </c>
      <c r="L1529" s="99" t="str">
        <f t="shared" si="23"/>
        <v>COE</v>
      </c>
    </row>
    <row r="1530" spans="1:12" x14ac:dyDescent="0.25">
      <c r="A1530" s="101">
        <v>260202</v>
      </c>
      <c r="B1530" s="98" t="s">
        <v>3673</v>
      </c>
      <c r="C1530" s="98" t="s">
        <v>3767</v>
      </c>
      <c r="D1530" s="98" t="s">
        <v>3768</v>
      </c>
      <c r="E1530" s="98" t="s">
        <v>1065</v>
      </c>
      <c r="F1530" s="98" t="s">
        <v>1066</v>
      </c>
      <c r="G1530" s="98" t="s">
        <v>3449</v>
      </c>
      <c r="H1530" s="98" t="s">
        <v>18</v>
      </c>
      <c r="I1530" s="98" t="s">
        <v>3672</v>
      </c>
      <c r="J1530" s="98" t="s">
        <v>3742</v>
      </c>
      <c r="K1530" s="98" t="s">
        <v>604</v>
      </c>
      <c r="L1530" s="99" t="str">
        <f t="shared" si="23"/>
        <v>COE</v>
      </c>
    </row>
    <row r="1531" spans="1:12" x14ac:dyDescent="0.25">
      <c r="A1531" s="101">
        <v>260202</v>
      </c>
      <c r="B1531" s="98" t="s">
        <v>3673</v>
      </c>
      <c r="C1531" s="98" t="s">
        <v>3769</v>
      </c>
      <c r="D1531" s="98" t="s">
        <v>3770</v>
      </c>
      <c r="E1531" s="98" t="s">
        <v>1065</v>
      </c>
      <c r="F1531" s="98" t="s">
        <v>1066</v>
      </c>
      <c r="G1531" s="98" t="s">
        <v>3449</v>
      </c>
      <c r="H1531" s="98" t="s">
        <v>18</v>
      </c>
      <c r="I1531" s="98" t="s">
        <v>3672</v>
      </c>
      <c r="J1531" s="98" t="s">
        <v>3742</v>
      </c>
      <c r="K1531" s="98" t="s">
        <v>604</v>
      </c>
      <c r="L1531" s="99" t="str">
        <f t="shared" si="23"/>
        <v>COE</v>
      </c>
    </row>
    <row r="1532" spans="1:12" x14ac:dyDescent="0.25">
      <c r="A1532" s="101">
        <v>260202</v>
      </c>
      <c r="B1532" s="98" t="s">
        <v>3673</v>
      </c>
      <c r="C1532" s="98" t="s">
        <v>3771</v>
      </c>
      <c r="D1532" s="98" t="s">
        <v>3772</v>
      </c>
      <c r="E1532" s="98" t="s">
        <v>1065</v>
      </c>
      <c r="F1532" s="98" t="s">
        <v>1066</v>
      </c>
      <c r="G1532" s="98" t="s">
        <v>3449</v>
      </c>
      <c r="H1532" s="98" t="s">
        <v>18</v>
      </c>
      <c r="I1532" s="98" t="s">
        <v>3672</v>
      </c>
      <c r="J1532" s="98" t="s">
        <v>3742</v>
      </c>
      <c r="K1532" s="98" t="s">
        <v>604</v>
      </c>
      <c r="L1532" s="99" t="str">
        <f t="shared" si="23"/>
        <v>COE</v>
      </c>
    </row>
    <row r="1533" spans="1:12" x14ac:dyDescent="0.25">
      <c r="A1533" s="101">
        <v>260202</v>
      </c>
      <c r="B1533" s="98" t="s">
        <v>3673</v>
      </c>
      <c r="C1533" s="98" t="s">
        <v>3773</v>
      </c>
      <c r="D1533" s="98" t="s">
        <v>3774</v>
      </c>
      <c r="E1533" s="98" t="s">
        <v>1065</v>
      </c>
      <c r="F1533" s="98" t="s">
        <v>1066</v>
      </c>
      <c r="G1533" s="98" t="s">
        <v>3449</v>
      </c>
      <c r="H1533" s="98" t="s">
        <v>18</v>
      </c>
      <c r="I1533" s="98" t="s">
        <v>3672</v>
      </c>
      <c r="J1533" s="98" t="s">
        <v>3742</v>
      </c>
      <c r="K1533" s="98" t="s">
        <v>604</v>
      </c>
      <c r="L1533" s="99" t="str">
        <f t="shared" si="23"/>
        <v>COE</v>
      </c>
    </row>
    <row r="1534" spans="1:12" x14ac:dyDescent="0.25">
      <c r="A1534" s="101">
        <v>260202</v>
      </c>
      <c r="B1534" s="98" t="s">
        <v>3673</v>
      </c>
      <c r="C1534" s="98" t="s">
        <v>3775</v>
      </c>
      <c r="D1534" s="98" t="s">
        <v>3776</v>
      </c>
      <c r="E1534" s="98" t="s">
        <v>1065</v>
      </c>
      <c r="F1534" s="98" t="s">
        <v>1066</v>
      </c>
      <c r="G1534" s="98" t="s">
        <v>3449</v>
      </c>
      <c r="H1534" s="98" t="s">
        <v>18</v>
      </c>
      <c r="I1534" s="98" t="s">
        <v>3672</v>
      </c>
      <c r="J1534" s="98" t="s">
        <v>3742</v>
      </c>
      <c r="K1534" s="98" t="s">
        <v>604</v>
      </c>
      <c r="L1534" s="99" t="str">
        <f t="shared" si="23"/>
        <v>COE</v>
      </c>
    </row>
    <row r="1535" spans="1:12" x14ac:dyDescent="0.25">
      <c r="A1535" s="101">
        <v>260202</v>
      </c>
      <c r="B1535" s="98" t="s">
        <v>3673</v>
      </c>
      <c r="C1535" s="98" t="s">
        <v>3777</v>
      </c>
      <c r="D1535" s="98" t="s">
        <v>3778</v>
      </c>
      <c r="E1535" s="98" t="s">
        <v>1065</v>
      </c>
      <c r="F1535" s="98" t="s">
        <v>1066</v>
      </c>
      <c r="G1535" s="98" t="s">
        <v>3449</v>
      </c>
      <c r="H1535" s="98" t="s">
        <v>18</v>
      </c>
      <c r="I1535" s="98" t="s">
        <v>3672</v>
      </c>
      <c r="J1535" s="98" t="s">
        <v>3742</v>
      </c>
      <c r="K1535" s="98" t="s">
        <v>604</v>
      </c>
      <c r="L1535" s="99" t="str">
        <f t="shared" si="23"/>
        <v>COE</v>
      </c>
    </row>
    <row r="1536" spans="1:12" x14ac:dyDescent="0.25">
      <c r="A1536" s="101">
        <v>260202</v>
      </c>
      <c r="B1536" s="98" t="s">
        <v>3673</v>
      </c>
      <c r="C1536" s="98" t="s">
        <v>3779</v>
      </c>
      <c r="D1536" s="98" t="s">
        <v>3780</v>
      </c>
      <c r="E1536" s="98" t="s">
        <v>1065</v>
      </c>
      <c r="F1536" s="98" t="s">
        <v>1066</v>
      </c>
      <c r="G1536" s="98" t="s">
        <v>3449</v>
      </c>
      <c r="H1536" s="98" t="s">
        <v>18</v>
      </c>
      <c r="I1536" s="98" t="s">
        <v>3672</v>
      </c>
      <c r="J1536" s="98" t="s">
        <v>3742</v>
      </c>
      <c r="K1536" s="98" t="s">
        <v>604</v>
      </c>
      <c r="L1536" s="99" t="str">
        <f t="shared" si="23"/>
        <v>COE</v>
      </c>
    </row>
    <row r="1537" spans="1:12" x14ac:dyDescent="0.25">
      <c r="A1537" s="101">
        <v>260202</v>
      </c>
      <c r="B1537" s="98" t="s">
        <v>3673</v>
      </c>
      <c r="C1537" s="98" t="s">
        <v>3781</v>
      </c>
      <c r="D1537" s="98" t="s">
        <v>3782</v>
      </c>
      <c r="E1537" s="98" t="s">
        <v>1065</v>
      </c>
      <c r="F1537" s="98" t="s">
        <v>1066</v>
      </c>
      <c r="G1537" s="98" t="s">
        <v>3449</v>
      </c>
      <c r="H1537" s="98" t="s">
        <v>18</v>
      </c>
      <c r="I1537" s="98" t="s">
        <v>3672</v>
      </c>
      <c r="J1537" s="98" t="s">
        <v>3742</v>
      </c>
      <c r="K1537" s="98" t="s">
        <v>604</v>
      </c>
      <c r="L1537" s="99" t="str">
        <f t="shared" si="23"/>
        <v>COE</v>
      </c>
    </row>
    <row r="1538" spans="1:12" x14ac:dyDescent="0.25">
      <c r="A1538" s="101">
        <v>260202</v>
      </c>
      <c r="B1538" s="98" t="s">
        <v>3673</v>
      </c>
      <c r="C1538" s="98" t="s">
        <v>3783</v>
      </c>
      <c r="D1538" s="98" t="s">
        <v>3784</v>
      </c>
      <c r="E1538" s="98" t="s">
        <v>1065</v>
      </c>
      <c r="F1538" s="98" t="s">
        <v>1066</v>
      </c>
      <c r="G1538" s="98" t="s">
        <v>3449</v>
      </c>
      <c r="H1538" s="98" t="s">
        <v>18</v>
      </c>
      <c r="I1538" s="98" t="s">
        <v>3672</v>
      </c>
      <c r="J1538" s="98" t="s">
        <v>3742</v>
      </c>
      <c r="K1538" s="98" t="s">
        <v>604</v>
      </c>
      <c r="L1538" s="99" t="str">
        <f t="shared" ref="L1538:L1601" si="24">VLOOKUP(H1538,$N$2:$O$43,2,FALSE)</f>
        <v>COE</v>
      </c>
    </row>
    <row r="1539" spans="1:12" x14ac:dyDescent="0.25">
      <c r="A1539" s="101">
        <v>260202</v>
      </c>
      <c r="B1539" s="98" t="s">
        <v>3673</v>
      </c>
      <c r="C1539" s="98" t="s">
        <v>3785</v>
      </c>
      <c r="D1539" s="98" t="s">
        <v>3786</v>
      </c>
      <c r="E1539" s="98" t="s">
        <v>1065</v>
      </c>
      <c r="F1539" s="98" t="s">
        <v>1066</v>
      </c>
      <c r="G1539" s="98" t="s">
        <v>3449</v>
      </c>
      <c r="H1539" s="98" t="s">
        <v>18</v>
      </c>
      <c r="I1539" s="98" t="s">
        <v>3672</v>
      </c>
      <c r="J1539" s="98" t="s">
        <v>3742</v>
      </c>
      <c r="K1539" s="98" t="s">
        <v>604</v>
      </c>
      <c r="L1539" s="99" t="str">
        <f t="shared" si="24"/>
        <v>COE</v>
      </c>
    </row>
    <row r="1540" spans="1:12" x14ac:dyDescent="0.25">
      <c r="A1540" s="101">
        <v>260202</v>
      </c>
      <c r="B1540" s="98" t="s">
        <v>3673</v>
      </c>
      <c r="C1540" s="98" t="s">
        <v>3787</v>
      </c>
      <c r="D1540" s="98" t="s">
        <v>3788</v>
      </c>
      <c r="E1540" s="98" t="s">
        <v>1065</v>
      </c>
      <c r="F1540" s="98" t="s">
        <v>1066</v>
      </c>
      <c r="G1540" s="98" t="s">
        <v>3449</v>
      </c>
      <c r="H1540" s="98" t="s">
        <v>18</v>
      </c>
      <c r="I1540" s="98" t="s">
        <v>3672</v>
      </c>
      <c r="J1540" s="98" t="s">
        <v>3742</v>
      </c>
      <c r="K1540" s="98" t="s">
        <v>604</v>
      </c>
      <c r="L1540" s="99" t="str">
        <f t="shared" si="24"/>
        <v>COE</v>
      </c>
    </row>
    <row r="1541" spans="1:12" x14ac:dyDescent="0.25">
      <c r="A1541" s="101">
        <v>260202</v>
      </c>
      <c r="B1541" s="98" t="s">
        <v>3673</v>
      </c>
      <c r="C1541" s="98" t="s">
        <v>3789</v>
      </c>
      <c r="D1541" s="98" t="s">
        <v>3790</v>
      </c>
      <c r="E1541" s="98" t="s">
        <v>1065</v>
      </c>
      <c r="F1541" s="98" t="s">
        <v>1066</v>
      </c>
      <c r="G1541" s="98" t="s">
        <v>3449</v>
      </c>
      <c r="H1541" s="98" t="s">
        <v>18</v>
      </c>
      <c r="I1541" s="98" t="s">
        <v>3672</v>
      </c>
      <c r="J1541" s="98" t="s">
        <v>3742</v>
      </c>
      <c r="K1541" s="98" t="s">
        <v>604</v>
      </c>
      <c r="L1541" s="99" t="str">
        <f t="shared" si="24"/>
        <v>COE</v>
      </c>
    </row>
    <row r="1542" spans="1:12" x14ac:dyDescent="0.25">
      <c r="A1542" s="101">
        <v>260820</v>
      </c>
      <c r="B1542" s="98" t="s">
        <v>3673</v>
      </c>
      <c r="C1542" s="98" t="s">
        <v>3792</v>
      </c>
      <c r="D1542" s="98" t="s">
        <v>3793</v>
      </c>
      <c r="E1542" s="98" t="s">
        <v>1065</v>
      </c>
      <c r="F1542" s="98" t="s">
        <v>1066</v>
      </c>
      <c r="G1542" s="98" t="s">
        <v>3449</v>
      </c>
      <c r="H1542" s="98" t="s">
        <v>18</v>
      </c>
      <c r="I1542" s="98" t="s">
        <v>3672</v>
      </c>
      <c r="J1542" s="98" t="s">
        <v>3791</v>
      </c>
      <c r="K1542" s="98" t="s">
        <v>557</v>
      </c>
      <c r="L1542" s="99" t="str">
        <f t="shared" si="24"/>
        <v>COE</v>
      </c>
    </row>
    <row r="1543" spans="1:12" x14ac:dyDescent="0.25">
      <c r="A1543" s="101">
        <v>260820</v>
      </c>
      <c r="B1543" s="98" t="s">
        <v>3673</v>
      </c>
      <c r="C1543" s="98" t="s">
        <v>3794</v>
      </c>
      <c r="D1543" s="98" t="s">
        <v>3795</v>
      </c>
      <c r="E1543" s="98" t="s">
        <v>1065</v>
      </c>
      <c r="F1543" s="98" t="s">
        <v>1066</v>
      </c>
      <c r="G1543" s="98" t="s">
        <v>3449</v>
      </c>
      <c r="H1543" s="98" t="s">
        <v>18</v>
      </c>
      <c r="I1543" s="98" t="s">
        <v>3672</v>
      </c>
      <c r="J1543" s="98" t="s">
        <v>3791</v>
      </c>
      <c r="K1543" s="98" t="s">
        <v>545</v>
      </c>
      <c r="L1543" s="99" t="str">
        <f t="shared" si="24"/>
        <v>COE</v>
      </c>
    </row>
    <row r="1544" spans="1:12" x14ac:dyDescent="0.25">
      <c r="A1544" s="101">
        <v>260820</v>
      </c>
      <c r="B1544" s="98" t="s">
        <v>3673</v>
      </c>
      <c r="C1544" s="98" t="s">
        <v>3796</v>
      </c>
      <c r="D1544" s="98" t="s">
        <v>3797</v>
      </c>
      <c r="E1544" s="98" t="s">
        <v>1065</v>
      </c>
      <c r="F1544" s="98" t="s">
        <v>1066</v>
      </c>
      <c r="G1544" s="98" t="s">
        <v>3449</v>
      </c>
      <c r="H1544" s="98" t="s">
        <v>18</v>
      </c>
      <c r="I1544" s="98" t="s">
        <v>3672</v>
      </c>
      <c r="J1544" s="98" t="s">
        <v>3791</v>
      </c>
      <c r="K1544" s="98" t="s">
        <v>545</v>
      </c>
      <c r="L1544" s="99" t="str">
        <f t="shared" si="24"/>
        <v>COE</v>
      </c>
    </row>
    <row r="1545" spans="1:12" x14ac:dyDescent="0.25">
      <c r="A1545" s="101">
        <v>260820</v>
      </c>
      <c r="B1545" s="98" t="s">
        <v>3673</v>
      </c>
      <c r="C1545" s="98" t="s">
        <v>3798</v>
      </c>
      <c r="D1545" s="98" t="s">
        <v>3799</v>
      </c>
      <c r="E1545" s="98" t="s">
        <v>1065</v>
      </c>
      <c r="F1545" s="98" t="s">
        <v>1066</v>
      </c>
      <c r="G1545" s="98" t="s">
        <v>3449</v>
      </c>
      <c r="H1545" s="98" t="s">
        <v>18</v>
      </c>
      <c r="I1545" s="98" t="s">
        <v>3672</v>
      </c>
      <c r="J1545" s="98" t="s">
        <v>3791</v>
      </c>
      <c r="K1545" s="98" t="s">
        <v>545</v>
      </c>
      <c r="L1545" s="99" t="str">
        <f t="shared" si="24"/>
        <v>COE</v>
      </c>
    </row>
    <row r="1546" spans="1:12" x14ac:dyDescent="0.25">
      <c r="A1546" s="101">
        <v>260820</v>
      </c>
      <c r="B1546" s="98" t="s">
        <v>3673</v>
      </c>
      <c r="C1546" s="98" t="s">
        <v>3800</v>
      </c>
      <c r="D1546" s="98" t="s">
        <v>3801</v>
      </c>
      <c r="E1546" s="98" t="s">
        <v>1065</v>
      </c>
      <c r="F1546" s="98" t="s">
        <v>1066</v>
      </c>
      <c r="G1546" s="98" t="s">
        <v>3449</v>
      </c>
      <c r="H1546" s="98" t="s">
        <v>18</v>
      </c>
      <c r="I1546" s="98" t="s">
        <v>3672</v>
      </c>
      <c r="J1546" s="98" t="s">
        <v>3791</v>
      </c>
      <c r="K1546" s="98" t="s">
        <v>545</v>
      </c>
      <c r="L1546" s="99" t="str">
        <f t="shared" si="24"/>
        <v>COE</v>
      </c>
    </row>
    <row r="1547" spans="1:12" x14ac:dyDescent="0.25">
      <c r="A1547" s="101">
        <v>260820</v>
      </c>
      <c r="B1547" s="98" t="s">
        <v>3673</v>
      </c>
      <c r="C1547" s="98" t="s">
        <v>3802</v>
      </c>
      <c r="D1547" s="98" t="s">
        <v>3803</v>
      </c>
      <c r="E1547" s="98" t="s">
        <v>1065</v>
      </c>
      <c r="F1547" s="98" t="s">
        <v>1066</v>
      </c>
      <c r="G1547" s="98" t="s">
        <v>3449</v>
      </c>
      <c r="H1547" s="98" t="s">
        <v>18</v>
      </c>
      <c r="I1547" s="98" t="s">
        <v>3672</v>
      </c>
      <c r="J1547" s="98" t="s">
        <v>3791</v>
      </c>
      <c r="K1547" s="98" t="s">
        <v>1162</v>
      </c>
      <c r="L1547" s="99" t="str">
        <f t="shared" si="24"/>
        <v>COE</v>
      </c>
    </row>
    <row r="1548" spans="1:12" x14ac:dyDescent="0.25">
      <c r="A1548" s="101">
        <v>260820</v>
      </c>
      <c r="B1548" s="98" t="s">
        <v>3673</v>
      </c>
      <c r="C1548" s="98" t="s">
        <v>3804</v>
      </c>
      <c r="D1548" s="98" t="s">
        <v>3805</v>
      </c>
      <c r="E1548" s="98" t="s">
        <v>1065</v>
      </c>
      <c r="F1548" s="98" t="s">
        <v>1066</v>
      </c>
      <c r="G1548" s="98" t="s">
        <v>3449</v>
      </c>
      <c r="H1548" s="98" t="s">
        <v>18</v>
      </c>
      <c r="I1548" s="98" t="s">
        <v>3672</v>
      </c>
      <c r="J1548" s="98" t="s">
        <v>3791</v>
      </c>
      <c r="K1548" s="98" t="s">
        <v>604</v>
      </c>
      <c r="L1548" s="99" t="str">
        <f t="shared" si="24"/>
        <v>COE</v>
      </c>
    </row>
    <row r="1549" spans="1:12" x14ac:dyDescent="0.25">
      <c r="A1549" s="101">
        <v>260820</v>
      </c>
      <c r="B1549" s="98" t="s">
        <v>3673</v>
      </c>
      <c r="C1549" s="98" t="s">
        <v>3806</v>
      </c>
      <c r="D1549" s="98" t="s">
        <v>3807</v>
      </c>
      <c r="E1549" s="98" t="s">
        <v>1065</v>
      </c>
      <c r="F1549" s="98" t="s">
        <v>1066</v>
      </c>
      <c r="G1549" s="98" t="s">
        <v>3449</v>
      </c>
      <c r="H1549" s="98" t="s">
        <v>18</v>
      </c>
      <c r="I1549" s="98" t="s">
        <v>3672</v>
      </c>
      <c r="J1549" s="98" t="s">
        <v>3791</v>
      </c>
      <c r="K1549" s="98" t="s">
        <v>1162</v>
      </c>
      <c r="L1549" s="99" t="str">
        <f t="shared" si="24"/>
        <v>COE</v>
      </c>
    </row>
    <row r="1550" spans="1:12" x14ac:dyDescent="0.25">
      <c r="A1550" s="101">
        <v>260820</v>
      </c>
      <c r="B1550" s="98" t="s">
        <v>3673</v>
      </c>
      <c r="C1550" s="98" t="s">
        <v>3808</v>
      </c>
      <c r="D1550" s="98" t="s">
        <v>3809</v>
      </c>
      <c r="E1550" s="98" t="s">
        <v>1065</v>
      </c>
      <c r="F1550" s="98" t="s">
        <v>1066</v>
      </c>
      <c r="G1550" s="98" t="s">
        <v>3449</v>
      </c>
      <c r="H1550" s="98" t="s">
        <v>18</v>
      </c>
      <c r="I1550" s="98" t="s">
        <v>3672</v>
      </c>
      <c r="J1550" s="98" t="s">
        <v>3791</v>
      </c>
      <c r="K1550" s="98" t="s">
        <v>1162</v>
      </c>
      <c r="L1550" s="99" t="str">
        <f t="shared" si="24"/>
        <v>COE</v>
      </c>
    </row>
    <row r="1551" spans="1:12" x14ac:dyDescent="0.25">
      <c r="A1551" s="101">
        <v>260820</v>
      </c>
      <c r="B1551" s="98" t="s">
        <v>3673</v>
      </c>
      <c r="C1551" s="98" t="s">
        <v>3810</v>
      </c>
      <c r="D1551" s="98" t="s">
        <v>3811</v>
      </c>
      <c r="E1551" s="98" t="s">
        <v>1065</v>
      </c>
      <c r="F1551" s="98" t="s">
        <v>1066</v>
      </c>
      <c r="G1551" s="98" t="s">
        <v>3449</v>
      </c>
      <c r="H1551" s="98" t="s">
        <v>18</v>
      </c>
      <c r="I1551" s="98" t="s">
        <v>3672</v>
      </c>
      <c r="J1551" s="98" t="s">
        <v>3791</v>
      </c>
      <c r="K1551" s="98" t="s">
        <v>604</v>
      </c>
      <c r="L1551" s="99" t="str">
        <f t="shared" si="24"/>
        <v>COE</v>
      </c>
    </row>
    <row r="1552" spans="1:12" x14ac:dyDescent="0.25">
      <c r="A1552" s="101" t="s">
        <v>3812</v>
      </c>
      <c r="B1552" s="98" t="s">
        <v>3673</v>
      </c>
      <c r="C1552" s="98"/>
      <c r="D1552" s="98"/>
      <c r="E1552" s="98" t="s">
        <v>1065</v>
      </c>
      <c r="F1552" s="98" t="s">
        <v>1066</v>
      </c>
      <c r="G1552" s="98" t="s">
        <v>3449</v>
      </c>
      <c r="H1552" s="98" t="s">
        <v>18</v>
      </c>
      <c r="I1552" s="98" t="s">
        <v>3672</v>
      </c>
      <c r="J1552" s="98" t="s">
        <v>3813</v>
      </c>
      <c r="K1552" s="98"/>
      <c r="L1552" s="99" t="str">
        <f t="shared" si="24"/>
        <v>COE</v>
      </c>
    </row>
    <row r="1553" spans="1:12" x14ac:dyDescent="0.25">
      <c r="A1553" s="101">
        <v>260300</v>
      </c>
      <c r="B1553" s="98" t="s">
        <v>3815</v>
      </c>
      <c r="C1553" s="98" t="s">
        <v>3816</v>
      </c>
      <c r="D1553" s="98" t="s">
        <v>3817</v>
      </c>
      <c r="E1553" s="98" t="s">
        <v>1065</v>
      </c>
      <c r="F1553" s="98" t="s">
        <v>1066</v>
      </c>
      <c r="G1553" s="98" t="s">
        <v>3449</v>
      </c>
      <c r="H1553" s="98" t="s">
        <v>18</v>
      </c>
      <c r="I1553" s="98" t="s">
        <v>3814</v>
      </c>
      <c r="J1553" s="98" t="s">
        <v>3815</v>
      </c>
      <c r="K1553" s="98" t="s">
        <v>557</v>
      </c>
      <c r="L1553" s="99" t="str">
        <f t="shared" si="24"/>
        <v>COE</v>
      </c>
    </row>
    <row r="1554" spans="1:12" x14ac:dyDescent="0.25">
      <c r="A1554" s="101">
        <v>260300</v>
      </c>
      <c r="B1554" s="98" t="s">
        <v>3815</v>
      </c>
      <c r="C1554" s="98" t="s">
        <v>3818</v>
      </c>
      <c r="D1554" s="98" t="s">
        <v>3819</v>
      </c>
      <c r="E1554" s="98" t="s">
        <v>1065</v>
      </c>
      <c r="F1554" s="98" t="s">
        <v>1066</v>
      </c>
      <c r="G1554" s="98" t="s">
        <v>3449</v>
      </c>
      <c r="H1554" s="98" t="s">
        <v>18</v>
      </c>
      <c r="I1554" s="98" t="s">
        <v>3814</v>
      </c>
      <c r="J1554" s="98" t="s">
        <v>3815</v>
      </c>
      <c r="K1554" s="98" t="s">
        <v>557</v>
      </c>
      <c r="L1554" s="99" t="str">
        <f t="shared" si="24"/>
        <v>COE</v>
      </c>
    </row>
    <row r="1555" spans="1:12" x14ac:dyDescent="0.25">
      <c r="A1555" s="101">
        <v>260300</v>
      </c>
      <c r="B1555" s="98" t="s">
        <v>3815</v>
      </c>
      <c r="C1555" s="98" t="s">
        <v>3820</v>
      </c>
      <c r="D1555" s="98" t="s">
        <v>3821</v>
      </c>
      <c r="E1555" s="98" t="s">
        <v>1065</v>
      </c>
      <c r="F1555" s="98" t="s">
        <v>1066</v>
      </c>
      <c r="G1555" s="98" t="s">
        <v>3449</v>
      </c>
      <c r="H1555" s="98" t="s">
        <v>18</v>
      </c>
      <c r="I1555" s="98" t="s">
        <v>3814</v>
      </c>
      <c r="J1555" s="98" t="s">
        <v>3815</v>
      </c>
      <c r="K1555" s="98" t="s">
        <v>545</v>
      </c>
      <c r="L1555" s="99" t="str">
        <f t="shared" si="24"/>
        <v>COE</v>
      </c>
    </row>
    <row r="1556" spans="1:12" x14ac:dyDescent="0.25">
      <c r="A1556" s="101">
        <v>260300</v>
      </c>
      <c r="B1556" s="98" t="s">
        <v>3815</v>
      </c>
      <c r="C1556" s="98" t="s">
        <v>3822</v>
      </c>
      <c r="D1556" s="98" t="s">
        <v>3823</v>
      </c>
      <c r="E1556" s="98" t="s">
        <v>1065</v>
      </c>
      <c r="F1556" s="98" t="s">
        <v>1066</v>
      </c>
      <c r="G1556" s="98" t="s">
        <v>3449</v>
      </c>
      <c r="H1556" s="98" t="s">
        <v>18</v>
      </c>
      <c r="I1556" s="98" t="s">
        <v>3814</v>
      </c>
      <c r="J1556" s="98" t="s">
        <v>3815</v>
      </c>
      <c r="K1556" s="98" t="s">
        <v>545</v>
      </c>
      <c r="L1556" s="99" t="str">
        <f t="shared" si="24"/>
        <v>COE</v>
      </c>
    </row>
    <row r="1557" spans="1:12" x14ac:dyDescent="0.25">
      <c r="A1557" s="101">
        <v>260300</v>
      </c>
      <c r="B1557" s="98" t="s">
        <v>3815</v>
      </c>
      <c r="C1557" s="98" t="s">
        <v>3824</v>
      </c>
      <c r="D1557" s="98" t="s">
        <v>3825</v>
      </c>
      <c r="E1557" s="98" t="s">
        <v>1065</v>
      </c>
      <c r="F1557" s="98" t="s">
        <v>1066</v>
      </c>
      <c r="G1557" s="98" t="s">
        <v>3449</v>
      </c>
      <c r="H1557" s="98" t="s">
        <v>18</v>
      </c>
      <c r="I1557" s="98" t="s">
        <v>3814</v>
      </c>
      <c r="J1557" s="98" t="s">
        <v>3815</v>
      </c>
      <c r="K1557" s="98" t="s">
        <v>545</v>
      </c>
      <c r="L1557" s="99" t="str">
        <f t="shared" si="24"/>
        <v>COE</v>
      </c>
    </row>
    <row r="1558" spans="1:12" x14ac:dyDescent="0.25">
      <c r="A1558" s="101">
        <v>260300</v>
      </c>
      <c r="B1558" s="98" t="s">
        <v>3815</v>
      </c>
      <c r="C1558" s="98" t="s">
        <v>3826</v>
      </c>
      <c r="D1558" s="98" t="s">
        <v>3827</v>
      </c>
      <c r="E1558" s="98" t="s">
        <v>1065</v>
      </c>
      <c r="F1558" s="98" t="s">
        <v>1066</v>
      </c>
      <c r="G1558" s="98" t="s">
        <v>3449</v>
      </c>
      <c r="H1558" s="98" t="s">
        <v>18</v>
      </c>
      <c r="I1558" s="98" t="s">
        <v>3814</v>
      </c>
      <c r="J1558" s="98" t="s">
        <v>3815</v>
      </c>
      <c r="K1558" s="98" t="s">
        <v>1156</v>
      </c>
      <c r="L1558" s="99" t="str">
        <f t="shared" si="24"/>
        <v>COE</v>
      </c>
    </row>
    <row r="1559" spans="1:12" x14ac:dyDescent="0.25">
      <c r="A1559" s="101">
        <v>260300</v>
      </c>
      <c r="B1559" s="98" t="s">
        <v>3815</v>
      </c>
      <c r="C1559" s="98" t="s">
        <v>3828</v>
      </c>
      <c r="D1559" s="98" t="s">
        <v>3829</v>
      </c>
      <c r="E1559" s="98" t="s">
        <v>1065</v>
      </c>
      <c r="F1559" s="98" t="s">
        <v>1066</v>
      </c>
      <c r="G1559" s="98" t="s">
        <v>3449</v>
      </c>
      <c r="H1559" s="98" t="s">
        <v>18</v>
      </c>
      <c r="I1559" s="98" t="s">
        <v>3814</v>
      </c>
      <c r="J1559" s="98" t="s">
        <v>3815</v>
      </c>
      <c r="K1559" s="98" t="s">
        <v>1156</v>
      </c>
      <c r="L1559" s="99" t="str">
        <f t="shared" si="24"/>
        <v>COE</v>
      </c>
    </row>
    <row r="1560" spans="1:12" x14ac:dyDescent="0.25">
      <c r="A1560" s="101">
        <v>260300</v>
      </c>
      <c r="B1560" s="98" t="s">
        <v>3815</v>
      </c>
      <c r="C1560" s="98" t="s">
        <v>3830</v>
      </c>
      <c r="D1560" s="98" t="s">
        <v>3831</v>
      </c>
      <c r="E1560" s="98" t="s">
        <v>1065</v>
      </c>
      <c r="F1560" s="98" t="s">
        <v>1066</v>
      </c>
      <c r="G1560" s="98" t="s">
        <v>3449</v>
      </c>
      <c r="H1560" s="98" t="s">
        <v>18</v>
      </c>
      <c r="I1560" s="98" t="s">
        <v>3814</v>
      </c>
      <c r="J1560" s="98" t="s">
        <v>3815</v>
      </c>
      <c r="K1560" s="98" t="s">
        <v>545</v>
      </c>
      <c r="L1560" s="99" t="str">
        <f t="shared" si="24"/>
        <v>COE</v>
      </c>
    </row>
    <row r="1561" spans="1:12" x14ac:dyDescent="0.25">
      <c r="A1561" s="101">
        <v>260300</v>
      </c>
      <c r="B1561" s="98" t="s">
        <v>3815</v>
      </c>
      <c r="C1561" s="98" t="s">
        <v>3832</v>
      </c>
      <c r="D1561" s="98" t="s">
        <v>3833</v>
      </c>
      <c r="E1561" s="98" t="s">
        <v>1065</v>
      </c>
      <c r="F1561" s="98" t="s">
        <v>1066</v>
      </c>
      <c r="G1561" s="98" t="s">
        <v>3449</v>
      </c>
      <c r="H1561" s="98" t="s">
        <v>18</v>
      </c>
      <c r="I1561" s="98" t="s">
        <v>3814</v>
      </c>
      <c r="J1561" s="98" t="s">
        <v>3815</v>
      </c>
      <c r="K1561" s="98" t="s">
        <v>545</v>
      </c>
      <c r="L1561" s="99" t="str">
        <f t="shared" si="24"/>
        <v>COE</v>
      </c>
    </row>
    <row r="1562" spans="1:12" x14ac:dyDescent="0.25">
      <c r="A1562" s="101">
        <v>260300</v>
      </c>
      <c r="B1562" s="98" t="s">
        <v>3815</v>
      </c>
      <c r="C1562" s="98" t="s">
        <v>3834</v>
      </c>
      <c r="D1562" s="98" t="s">
        <v>3835</v>
      </c>
      <c r="E1562" s="98" t="s">
        <v>1065</v>
      </c>
      <c r="F1562" s="98" t="s">
        <v>1066</v>
      </c>
      <c r="G1562" s="98" t="s">
        <v>3449</v>
      </c>
      <c r="H1562" s="98" t="s">
        <v>18</v>
      </c>
      <c r="I1562" s="98" t="s">
        <v>3814</v>
      </c>
      <c r="J1562" s="98" t="s">
        <v>3815</v>
      </c>
      <c r="K1562" s="98" t="s">
        <v>545</v>
      </c>
      <c r="L1562" s="99" t="str">
        <f t="shared" si="24"/>
        <v>COE</v>
      </c>
    </row>
    <row r="1563" spans="1:12" x14ac:dyDescent="0.25">
      <c r="A1563" s="101">
        <v>260300</v>
      </c>
      <c r="B1563" s="98" t="s">
        <v>3815</v>
      </c>
      <c r="C1563" s="98" t="s">
        <v>3836</v>
      </c>
      <c r="D1563" s="98" t="s">
        <v>3837</v>
      </c>
      <c r="E1563" s="98" t="s">
        <v>1065</v>
      </c>
      <c r="F1563" s="98" t="s">
        <v>1066</v>
      </c>
      <c r="G1563" s="98" t="s">
        <v>3449</v>
      </c>
      <c r="H1563" s="98" t="s">
        <v>18</v>
      </c>
      <c r="I1563" s="98" t="s">
        <v>3814</v>
      </c>
      <c r="J1563" s="98" t="s">
        <v>3815</v>
      </c>
      <c r="K1563" s="98" t="s">
        <v>545</v>
      </c>
      <c r="L1563" s="99" t="str">
        <f t="shared" si="24"/>
        <v>COE</v>
      </c>
    </row>
    <row r="1564" spans="1:12" x14ac:dyDescent="0.25">
      <c r="A1564" s="101">
        <v>260300</v>
      </c>
      <c r="B1564" s="98" t="s">
        <v>3815</v>
      </c>
      <c r="C1564" s="98" t="s">
        <v>3838</v>
      </c>
      <c r="D1564" s="98" t="s">
        <v>3839</v>
      </c>
      <c r="E1564" s="98" t="s">
        <v>1065</v>
      </c>
      <c r="F1564" s="98" t="s">
        <v>1066</v>
      </c>
      <c r="G1564" s="98" t="s">
        <v>3449</v>
      </c>
      <c r="H1564" s="98" t="s">
        <v>18</v>
      </c>
      <c r="I1564" s="98" t="s">
        <v>3814</v>
      </c>
      <c r="J1564" s="98" t="s">
        <v>3815</v>
      </c>
      <c r="K1564" s="98" t="s">
        <v>545</v>
      </c>
      <c r="L1564" s="99" t="str">
        <f t="shared" si="24"/>
        <v>COE</v>
      </c>
    </row>
    <row r="1565" spans="1:12" x14ac:dyDescent="0.25">
      <c r="A1565" s="101">
        <v>260300</v>
      </c>
      <c r="B1565" s="98" t="s">
        <v>3815</v>
      </c>
      <c r="C1565" s="98" t="s">
        <v>3840</v>
      </c>
      <c r="D1565" s="98" t="s">
        <v>3841</v>
      </c>
      <c r="E1565" s="98" t="s">
        <v>1065</v>
      </c>
      <c r="F1565" s="98" t="s">
        <v>1066</v>
      </c>
      <c r="G1565" s="98" t="s">
        <v>3449</v>
      </c>
      <c r="H1565" s="98" t="s">
        <v>18</v>
      </c>
      <c r="I1565" s="98" t="s">
        <v>3814</v>
      </c>
      <c r="J1565" s="98" t="s">
        <v>3815</v>
      </c>
      <c r="K1565" s="98" t="s">
        <v>545</v>
      </c>
      <c r="L1565" s="99" t="str">
        <f t="shared" si="24"/>
        <v>COE</v>
      </c>
    </row>
    <row r="1566" spans="1:12" x14ac:dyDescent="0.25">
      <c r="A1566" s="101">
        <v>260300</v>
      </c>
      <c r="B1566" s="98" t="s">
        <v>3815</v>
      </c>
      <c r="C1566" s="98" t="s">
        <v>3842</v>
      </c>
      <c r="D1566" s="98" t="s">
        <v>3843</v>
      </c>
      <c r="E1566" s="98" t="s">
        <v>1065</v>
      </c>
      <c r="F1566" s="98" t="s">
        <v>1066</v>
      </c>
      <c r="G1566" s="98" t="s">
        <v>3449</v>
      </c>
      <c r="H1566" s="98" t="s">
        <v>18</v>
      </c>
      <c r="I1566" s="98" t="s">
        <v>3814</v>
      </c>
      <c r="J1566" s="98" t="s">
        <v>3815</v>
      </c>
      <c r="K1566" s="98" t="s">
        <v>604</v>
      </c>
      <c r="L1566" s="99" t="str">
        <f t="shared" si="24"/>
        <v>COE</v>
      </c>
    </row>
    <row r="1567" spans="1:12" x14ac:dyDescent="0.25">
      <c r="A1567" s="101">
        <v>260350</v>
      </c>
      <c r="B1567" s="98" t="s">
        <v>3845</v>
      </c>
      <c r="C1567" s="98" t="s">
        <v>3846</v>
      </c>
      <c r="D1567" s="98" t="s">
        <v>3847</v>
      </c>
      <c r="E1567" s="98" t="s">
        <v>1065</v>
      </c>
      <c r="F1567" s="98" t="s">
        <v>1066</v>
      </c>
      <c r="G1567" s="98" t="s">
        <v>3449</v>
      </c>
      <c r="H1567" s="98" t="s">
        <v>18</v>
      </c>
      <c r="I1567" s="98" t="s">
        <v>3844</v>
      </c>
      <c r="J1567" s="98" t="s">
        <v>3845</v>
      </c>
      <c r="K1567" s="98" t="s">
        <v>545</v>
      </c>
      <c r="L1567" s="99" t="str">
        <f t="shared" si="24"/>
        <v>COE</v>
      </c>
    </row>
    <row r="1568" spans="1:12" x14ac:dyDescent="0.25">
      <c r="A1568" s="101">
        <v>260350</v>
      </c>
      <c r="B1568" s="98" t="s">
        <v>3845</v>
      </c>
      <c r="C1568" s="98" t="s">
        <v>3848</v>
      </c>
      <c r="D1568" s="98" t="s">
        <v>3849</v>
      </c>
      <c r="E1568" s="98" t="s">
        <v>1065</v>
      </c>
      <c r="F1568" s="98" t="s">
        <v>1066</v>
      </c>
      <c r="G1568" s="98" t="s">
        <v>3449</v>
      </c>
      <c r="H1568" s="98" t="s">
        <v>18</v>
      </c>
      <c r="I1568" s="98" t="s">
        <v>3844</v>
      </c>
      <c r="J1568" s="98" t="s">
        <v>3845</v>
      </c>
      <c r="K1568" s="98" t="s">
        <v>545</v>
      </c>
      <c r="L1568" s="99" t="str">
        <f t="shared" si="24"/>
        <v>COE</v>
      </c>
    </row>
    <row r="1569" spans="1:12" x14ac:dyDescent="0.25">
      <c r="A1569" s="101">
        <v>260350</v>
      </c>
      <c r="B1569" s="98" t="s">
        <v>3845</v>
      </c>
      <c r="C1569" s="98" t="s">
        <v>3850</v>
      </c>
      <c r="D1569" s="98" t="s">
        <v>3851</v>
      </c>
      <c r="E1569" s="98" t="s">
        <v>1065</v>
      </c>
      <c r="F1569" s="98" t="s">
        <v>1066</v>
      </c>
      <c r="G1569" s="98" t="s">
        <v>3449</v>
      </c>
      <c r="H1569" s="98" t="s">
        <v>18</v>
      </c>
      <c r="I1569" s="98" t="s">
        <v>3844</v>
      </c>
      <c r="J1569" s="98" t="s">
        <v>3845</v>
      </c>
      <c r="K1569" s="98" t="s">
        <v>545</v>
      </c>
      <c r="L1569" s="99" t="str">
        <f t="shared" si="24"/>
        <v>COE</v>
      </c>
    </row>
    <row r="1570" spans="1:12" x14ac:dyDescent="0.25">
      <c r="A1570" s="101">
        <v>260350</v>
      </c>
      <c r="B1570" s="98" t="s">
        <v>3845</v>
      </c>
      <c r="C1570" s="98" t="s">
        <v>3852</v>
      </c>
      <c r="D1570" s="98" t="s">
        <v>3853</v>
      </c>
      <c r="E1570" s="98" t="s">
        <v>1065</v>
      </c>
      <c r="F1570" s="98" t="s">
        <v>1066</v>
      </c>
      <c r="G1570" s="98" t="s">
        <v>3449</v>
      </c>
      <c r="H1570" s="98" t="s">
        <v>18</v>
      </c>
      <c r="I1570" s="98" t="s">
        <v>3844</v>
      </c>
      <c r="J1570" s="98" t="s">
        <v>3845</v>
      </c>
      <c r="K1570" s="98" t="s">
        <v>545</v>
      </c>
      <c r="L1570" s="99" t="str">
        <f t="shared" si="24"/>
        <v>COE</v>
      </c>
    </row>
    <row r="1571" spans="1:12" x14ac:dyDescent="0.25">
      <c r="A1571" s="101">
        <v>260350</v>
      </c>
      <c r="B1571" s="98" t="s">
        <v>3845</v>
      </c>
      <c r="C1571" s="98" t="s">
        <v>3854</v>
      </c>
      <c r="D1571" s="98" t="s">
        <v>3855</v>
      </c>
      <c r="E1571" s="98" t="s">
        <v>1065</v>
      </c>
      <c r="F1571" s="98" t="s">
        <v>1066</v>
      </c>
      <c r="G1571" s="98" t="s">
        <v>3449</v>
      </c>
      <c r="H1571" s="98" t="s">
        <v>18</v>
      </c>
      <c r="I1571" s="98" t="s">
        <v>3844</v>
      </c>
      <c r="J1571" s="98" t="s">
        <v>3845</v>
      </c>
      <c r="K1571" s="98" t="s">
        <v>545</v>
      </c>
      <c r="L1571" s="99" t="str">
        <f t="shared" si="24"/>
        <v>COE</v>
      </c>
    </row>
    <row r="1572" spans="1:12" x14ac:dyDescent="0.25">
      <c r="A1572" s="101">
        <v>260350</v>
      </c>
      <c r="B1572" s="98" t="s">
        <v>3845</v>
      </c>
      <c r="C1572" s="98" t="s">
        <v>3856</v>
      </c>
      <c r="D1572" s="98" t="s">
        <v>3857</v>
      </c>
      <c r="E1572" s="98" t="s">
        <v>1065</v>
      </c>
      <c r="F1572" s="98" t="s">
        <v>1066</v>
      </c>
      <c r="G1572" s="98" t="s">
        <v>3449</v>
      </c>
      <c r="H1572" s="98" t="s">
        <v>18</v>
      </c>
      <c r="I1572" s="98" t="s">
        <v>3844</v>
      </c>
      <c r="J1572" s="98" t="s">
        <v>3845</v>
      </c>
      <c r="K1572" s="98" t="s">
        <v>884</v>
      </c>
      <c r="L1572" s="99" t="str">
        <f t="shared" si="24"/>
        <v>COE</v>
      </c>
    </row>
    <row r="1573" spans="1:12" x14ac:dyDescent="0.25">
      <c r="A1573" s="101">
        <v>260350</v>
      </c>
      <c r="B1573" s="98" t="s">
        <v>3845</v>
      </c>
      <c r="C1573" s="98" t="s">
        <v>3858</v>
      </c>
      <c r="D1573" s="98" t="s">
        <v>3859</v>
      </c>
      <c r="E1573" s="98" t="s">
        <v>1065</v>
      </c>
      <c r="F1573" s="98" t="s">
        <v>1066</v>
      </c>
      <c r="G1573" s="98" t="s">
        <v>3449</v>
      </c>
      <c r="H1573" s="98" t="s">
        <v>18</v>
      </c>
      <c r="I1573" s="98" t="s">
        <v>3844</v>
      </c>
      <c r="J1573" s="98" t="s">
        <v>3845</v>
      </c>
      <c r="K1573" s="98" t="s">
        <v>884</v>
      </c>
      <c r="L1573" s="99" t="str">
        <f t="shared" si="24"/>
        <v>COE</v>
      </c>
    </row>
    <row r="1574" spans="1:12" x14ac:dyDescent="0.25">
      <c r="A1574" s="101">
        <v>260350</v>
      </c>
      <c r="B1574" s="98" t="s">
        <v>3845</v>
      </c>
      <c r="C1574" s="98" t="s">
        <v>3860</v>
      </c>
      <c r="D1574" s="98" t="s">
        <v>3861</v>
      </c>
      <c r="E1574" s="98" t="s">
        <v>1065</v>
      </c>
      <c r="F1574" s="98" t="s">
        <v>1066</v>
      </c>
      <c r="G1574" s="98" t="s">
        <v>3449</v>
      </c>
      <c r="H1574" s="98" t="s">
        <v>18</v>
      </c>
      <c r="I1574" s="98" t="s">
        <v>3844</v>
      </c>
      <c r="J1574" s="98" t="s">
        <v>3845</v>
      </c>
      <c r="K1574" s="98" t="s">
        <v>884</v>
      </c>
      <c r="L1574" s="99" t="str">
        <f t="shared" si="24"/>
        <v>COE</v>
      </c>
    </row>
    <row r="1575" spans="1:12" x14ac:dyDescent="0.25">
      <c r="A1575" s="101">
        <v>260350</v>
      </c>
      <c r="B1575" s="98" t="s">
        <v>3845</v>
      </c>
      <c r="C1575" s="98" t="s">
        <v>3862</v>
      </c>
      <c r="D1575" s="98" t="s">
        <v>3863</v>
      </c>
      <c r="E1575" s="98" t="s">
        <v>1065</v>
      </c>
      <c r="F1575" s="98" t="s">
        <v>1066</v>
      </c>
      <c r="G1575" s="98" t="s">
        <v>3449</v>
      </c>
      <c r="H1575" s="98" t="s">
        <v>18</v>
      </c>
      <c r="I1575" s="98" t="s">
        <v>3844</v>
      </c>
      <c r="J1575" s="98" t="s">
        <v>3845</v>
      </c>
      <c r="K1575" s="98" t="s">
        <v>884</v>
      </c>
      <c r="L1575" s="99" t="str">
        <f t="shared" si="24"/>
        <v>COE</v>
      </c>
    </row>
    <row r="1576" spans="1:12" x14ac:dyDescent="0.25">
      <c r="A1576" s="101">
        <v>260350</v>
      </c>
      <c r="B1576" s="98" t="s">
        <v>3845</v>
      </c>
      <c r="C1576" s="98" t="s">
        <v>3864</v>
      </c>
      <c r="D1576" s="98" t="s">
        <v>3865</v>
      </c>
      <c r="E1576" s="98" t="s">
        <v>1065</v>
      </c>
      <c r="F1576" s="98" t="s">
        <v>1066</v>
      </c>
      <c r="G1576" s="98" t="s">
        <v>3449</v>
      </c>
      <c r="H1576" s="98" t="s">
        <v>18</v>
      </c>
      <c r="I1576" s="98" t="s">
        <v>3844</v>
      </c>
      <c r="J1576" s="98" t="s">
        <v>3845</v>
      </c>
      <c r="K1576" s="98" t="s">
        <v>884</v>
      </c>
      <c r="L1576" s="99" t="str">
        <f t="shared" si="24"/>
        <v>COE</v>
      </c>
    </row>
    <row r="1577" spans="1:12" x14ac:dyDescent="0.25">
      <c r="A1577" s="101">
        <v>260350</v>
      </c>
      <c r="B1577" s="98" t="s">
        <v>3845</v>
      </c>
      <c r="C1577" s="98" t="s">
        <v>3866</v>
      </c>
      <c r="D1577" s="98" t="s">
        <v>3867</v>
      </c>
      <c r="E1577" s="98" t="s">
        <v>1065</v>
      </c>
      <c r="F1577" s="98" t="s">
        <v>1066</v>
      </c>
      <c r="G1577" s="98" t="s">
        <v>3449</v>
      </c>
      <c r="H1577" s="98" t="s">
        <v>18</v>
      </c>
      <c r="I1577" s="98" t="s">
        <v>3844</v>
      </c>
      <c r="J1577" s="98" t="s">
        <v>3845</v>
      </c>
      <c r="K1577" s="98" t="s">
        <v>884</v>
      </c>
      <c r="L1577" s="99" t="str">
        <f t="shared" si="24"/>
        <v>COE</v>
      </c>
    </row>
    <row r="1578" spans="1:12" x14ac:dyDescent="0.25">
      <c r="A1578" s="101">
        <v>260450</v>
      </c>
      <c r="B1578" s="98" t="s">
        <v>3500</v>
      </c>
      <c r="C1578" s="98" t="s">
        <v>3869</v>
      </c>
      <c r="D1578" s="98" t="s">
        <v>3500</v>
      </c>
      <c r="E1578" s="98" t="s">
        <v>1065</v>
      </c>
      <c r="F1578" s="98" t="s">
        <v>1066</v>
      </c>
      <c r="G1578" s="98" t="s">
        <v>3449</v>
      </c>
      <c r="H1578" s="98" t="s">
        <v>18</v>
      </c>
      <c r="I1578" s="98" t="s">
        <v>3868</v>
      </c>
      <c r="J1578" s="98" t="s">
        <v>3500</v>
      </c>
      <c r="K1578" s="98" t="s">
        <v>545</v>
      </c>
      <c r="L1578" s="99" t="str">
        <f t="shared" si="24"/>
        <v>COE</v>
      </c>
    </row>
    <row r="1579" spans="1:12" x14ac:dyDescent="0.25">
      <c r="A1579" s="101">
        <v>260450</v>
      </c>
      <c r="B1579" s="98" t="s">
        <v>3500</v>
      </c>
      <c r="C1579" s="98" t="s">
        <v>3870</v>
      </c>
      <c r="D1579" s="98" t="s">
        <v>3871</v>
      </c>
      <c r="E1579" s="98" t="s">
        <v>1065</v>
      </c>
      <c r="F1579" s="98" t="s">
        <v>1066</v>
      </c>
      <c r="G1579" s="98" t="s">
        <v>3449</v>
      </c>
      <c r="H1579" s="98" t="s">
        <v>18</v>
      </c>
      <c r="I1579" s="98" t="s">
        <v>3868</v>
      </c>
      <c r="J1579" s="98" t="s">
        <v>3500</v>
      </c>
      <c r="K1579" s="98" t="s">
        <v>545</v>
      </c>
      <c r="L1579" s="99" t="str">
        <f t="shared" si="24"/>
        <v>COE</v>
      </c>
    </row>
    <row r="1580" spans="1:12" x14ac:dyDescent="0.25">
      <c r="A1580" s="101">
        <v>260450</v>
      </c>
      <c r="B1580" s="98" t="s">
        <v>3500</v>
      </c>
      <c r="C1580" s="98" t="s">
        <v>3872</v>
      </c>
      <c r="D1580" s="98" t="s">
        <v>3873</v>
      </c>
      <c r="E1580" s="98" t="s">
        <v>1065</v>
      </c>
      <c r="F1580" s="98" t="s">
        <v>1066</v>
      </c>
      <c r="G1580" s="98" t="s">
        <v>3449</v>
      </c>
      <c r="H1580" s="98" t="s">
        <v>18</v>
      </c>
      <c r="I1580" s="98" t="s">
        <v>3868</v>
      </c>
      <c r="J1580" s="98" t="s">
        <v>3500</v>
      </c>
      <c r="K1580" s="98" t="s">
        <v>1159</v>
      </c>
      <c r="L1580" s="99" t="str">
        <f t="shared" si="24"/>
        <v>COE</v>
      </c>
    </row>
    <row r="1581" spans="1:12" x14ac:dyDescent="0.25">
      <c r="A1581" s="101">
        <v>260450</v>
      </c>
      <c r="B1581" s="98" t="s">
        <v>3500</v>
      </c>
      <c r="C1581" s="98" t="s">
        <v>3874</v>
      </c>
      <c r="D1581" s="98" t="s">
        <v>3875</v>
      </c>
      <c r="E1581" s="98" t="s">
        <v>1065</v>
      </c>
      <c r="F1581" s="98" t="s">
        <v>1066</v>
      </c>
      <c r="G1581" s="98" t="s">
        <v>3449</v>
      </c>
      <c r="H1581" s="98" t="s">
        <v>18</v>
      </c>
      <c r="I1581" s="98" t="s">
        <v>3868</v>
      </c>
      <c r="J1581" s="98" t="s">
        <v>3500</v>
      </c>
      <c r="K1581" s="98" t="s">
        <v>545</v>
      </c>
      <c r="L1581" s="99" t="str">
        <f t="shared" si="24"/>
        <v>COE</v>
      </c>
    </row>
    <row r="1582" spans="1:12" x14ac:dyDescent="0.25">
      <c r="A1582" s="101">
        <v>260450</v>
      </c>
      <c r="B1582" s="98" t="s">
        <v>3500</v>
      </c>
      <c r="C1582" s="98" t="s">
        <v>3876</v>
      </c>
      <c r="D1582" s="98" t="s">
        <v>3500</v>
      </c>
      <c r="E1582" s="98" t="s">
        <v>1065</v>
      </c>
      <c r="F1582" s="98" t="s">
        <v>1066</v>
      </c>
      <c r="G1582" s="98" t="s">
        <v>3449</v>
      </c>
      <c r="H1582" s="98" t="s">
        <v>18</v>
      </c>
      <c r="I1582" s="98" t="s">
        <v>3868</v>
      </c>
      <c r="J1582" s="98" t="s">
        <v>3500</v>
      </c>
      <c r="K1582" s="98" t="s">
        <v>545</v>
      </c>
      <c r="L1582" s="99" t="str">
        <f t="shared" si="24"/>
        <v>COE</v>
      </c>
    </row>
    <row r="1583" spans="1:12" x14ac:dyDescent="0.25">
      <c r="A1583" s="101">
        <v>260450</v>
      </c>
      <c r="B1583" s="98" t="s">
        <v>3500</v>
      </c>
      <c r="C1583" s="98" t="s">
        <v>3877</v>
      </c>
      <c r="D1583" s="98" t="s">
        <v>3878</v>
      </c>
      <c r="E1583" s="98" t="s">
        <v>1065</v>
      </c>
      <c r="F1583" s="98" t="s">
        <v>1066</v>
      </c>
      <c r="G1583" s="98" t="s">
        <v>3449</v>
      </c>
      <c r="H1583" s="98" t="s">
        <v>18</v>
      </c>
      <c r="I1583" s="98" t="s">
        <v>3868</v>
      </c>
      <c r="J1583" s="98" t="s">
        <v>3500</v>
      </c>
      <c r="K1583" s="98" t="s">
        <v>545</v>
      </c>
      <c r="L1583" s="99" t="str">
        <f t="shared" si="24"/>
        <v>COE</v>
      </c>
    </row>
    <row r="1584" spans="1:12" x14ac:dyDescent="0.25">
      <c r="A1584" s="101">
        <v>260450</v>
      </c>
      <c r="B1584" s="98" t="s">
        <v>3500</v>
      </c>
      <c r="C1584" s="98" t="s">
        <v>3879</v>
      </c>
      <c r="D1584" s="98" t="s">
        <v>3500</v>
      </c>
      <c r="E1584" s="98" t="s">
        <v>1065</v>
      </c>
      <c r="F1584" s="98" t="s">
        <v>1066</v>
      </c>
      <c r="G1584" s="98" t="s">
        <v>3449</v>
      </c>
      <c r="H1584" s="98" t="s">
        <v>18</v>
      </c>
      <c r="I1584" s="98" t="s">
        <v>3868</v>
      </c>
      <c r="J1584" s="98" t="s">
        <v>3500</v>
      </c>
      <c r="K1584" s="98" t="s">
        <v>884</v>
      </c>
      <c r="L1584" s="99" t="str">
        <f t="shared" si="24"/>
        <v>COE</v>
      </c>
    </row>
    <row r="1585" spans="1:12" x14ac:dyDescent="0.25">
      <c r="A1585" s="101" t="s">
        <v>3880</v>
      </c>
      <c r="B1585" s="98" t="s">
        <v>3500</v>
      </c>
      <c r="C1585" s="98"/>
      <c r="D1585" s="98"/>
      <c r="E1585" s="98" t="s">
        <v>1065</v>
      </c>
      <c r="F1585" s="98" t="s">
        <v>1066</v>
      </c>
      <c r="G1585" s="98" t="s">
        <v>3449</v>
      </c>
      <c r="H1585" s="98" t="s">
        <v>18</v>
      </c>
      <c r="I1585" s="98" t="s">
        <v>3868</v>
      </c>
      <c r="J1585" s="98" t="s">
        <v>3881</v>
      </c>
      <c r="K1585" s="98"/>
      <c r="L1585" s="99" t="str">
        <f t="shared" si="24"/>
        <v>COE</v>
      </c>
    </row>
    <row r="1586" spans="1:12" x14ac:dyDescent="0.25">
      <c r="A1586" s="101" t="s">
        <v>3882</v>
      </c>
      <c r="B1586" s="98" t="s">
        <v>3500</v>
      </c>
      <c r="C1586" s="98"/>
      <c r="D1586" s="98"/>
      <c r="E1586" s="98" t="s">
        <v>1065</v>
      </c>
      <c r="F1586" s="98" t="s">
        <v>1066</v>
      </c>
      <c r="G1586" s="98" t="s">
        <v>3449</v>
      </c>
      <c r="H1586" s="98" t="s">
        <v>18</v>
      </c>
      <c r="I1586" s="98" t="s">
        <v>3868</v>
      </c>
      <c r="J1586" s="98" t="s">
        <v>3883</v>
      </c>
      <c r="K1586" s="98"/>
      <c r="L1586" s="99" t="str">
        <f t="shared" si="24"/>
        <v>COE</v>
      </c>
    </row>
    <row r="1587" spans="1:12" x14ac:dyDescent="0.25">
      <c r="A1587" s="101" t="s">
        <v>3884</v>
      </c>
      <c r="B1587" s="98" t="s">
        <v>3500</v>
      </c>
      <c r="C1587" s="98"/>
      <c r="D1587" s="98"/>
      <c r="E1587" s="98" t="s">
        <v>1065</v>
      </c>
      <c r="F1587" s="98" t="s">
        <v>1066</v>
      </c>
      <c r="G1587" s="98" t="s">
        <v>3449</v>
      </c>
      <c r="H1587" s="98" t="s">
        <v>18</v>
      </c>
      <c r="I1587" s="98" t="s">
        <v>3868</v>
      </c>
      <c r="J1587" s="98" t="s">
        <v>3885</v>
      </c>
      <c r="K1587" s="98"/>
      <c r="L1587" s="99" t="str">
        <f t="shared" si="24"/>
        <v>COE</v>
      </c>
    </row>
    <row r="1588" spans="1:12" x14ac:dyDescent="0.25">
      <c r="A1588" s="101">
        <v>260550</v>
      </c>
      <c r="B1588" s="98" t="s">
        <v>3887</v>
      </c>
      <c r="C1588" s="98" t="s">
        <v>3888</v>
      </c>
      <c r="D1588" s="98" t="s">
        <v>3889</v>
      </c>
      <c r="E1588" s="98" t="s">
        <v>1065</v>
      </c>
      <c r="F1588" s="98" t="s">
        <v>1066</v>
      </c>
      <c r="G1588" s="98" t="s">
        <v>3449</v>
      </c>
      <c r="H1588" s="98" t="s">
        <v>18</v>
      </c>
      <c r="I1588" s="98" t="s">
        <v>3886</v>
      </c>
      <c r="J1588" s="98" t="s">
        <v>3887</v>
      </c>
      <c r="K1588" s="98" t="s">
        <v>545</v>
      </c>
      <c r="L1588" s="99" t="str">
        <f t="shared" si="24"/>
        <v>COE</v>
      </c>
    </row>
    <row r="1589" spans="1:12" x14ac:dyDescent="0.25">
      <c r="A1589" s="101">
        <v>260550</v>
      </c>
      <c r="B1589" s="98" t="s">
        <v>3887</v>
      </c>
      <c r="C1589" s="98" t="s">
        <v>3890</v>
      </c>
      <c r="D1589" s="98" t="s">
        <v>3891</v>
      </c>
      <c r="E1589" s="98" t="s">
        <v>1065</v>
      </c>
      <c r="F1589" s="98" t="s">
        <v>1066</v>
      </c>
      <c r="G1589" s="98" t="s">
        <v>3449</v>
      </c>
      <c r="H1589" s="98" t="s">
        <v>18</v>
      </c>
      <c r="I1589" s="98" t="s">
        <v>3886</v>
      </c>
      <c r="J1589" s="98" t="s">
        <v>3887</v>
      </c>
      <c r="K1589" s="98" t="s">
        <v>545</v>
      </c>
      <c r="L1589" s="99" t="str">
        <f t="shared" si="24"/>
        <v>COE</v>
      </c>
    </row>
    <row r="1590" spans="1:12" x14ac:dyDescent="0.25">
      <c r="A1590" s="101">
        <v>260600</v>
      </c>
      <c r="B1590" s="98" t="s">
        <v>3893</v>
      </c>
      <c r="C1590" s="98" t="s">
        <v>3894</v>
      </c>
      <c r="D1590" s="98" t="s">
        <v>3895</v>
      </c>
      <c r="E1590" s="98" t="s">
        <v>1065</v>
      </c>
      <c r="F1590" s="98" t="s">
        <v>1066</v>
      </c>
      <c r="G1590" s="98" t="s">
        <v>3449</v>
      </c>
      <c r="H1590" s="98" t="s">
        <v>18</v>
      </c>
      <c r="I1590" s="98" t="s">
        <v>3892</v>
      </c>
      <c r="J1590" s="98" t="s">
        <v>3893</v>
      </c>
      <c r="K1590" s="98" t="s">
        <v>557</v>
      </c>
      <c r="L1590" s="99" t="str">
        <f t="shared" si="24"/>
        <v>COE</v>
      </c>
    </row>
    <row r="1591" spans="1:12" x14ac:dyDescent="0.25">
      <c r="A1591" s="101">
        <v>260600</v>
      </c>
      <c r="B1591" s="98" t="s">
        <v>3893</v>
      </c>
      <c r="C1591" s="98" t="s">
        <v>3896</v>
      </c>
      <c r="D1591" s="98" t="s">
        <v>3897</v>
      </c>
      <c r="E1591" s="98" t="s">
        <v>1065</v>
      </c>
      <c r="F1591" s="98" t="s">
        <v>1066</v>
      </c>
      <c r="G1591" s="98" t="s">
        <v>3449</v>
      </c>
      <c r="H1591" s="98" t="s">
        <v>18</v>
      </c>
      <c r="I1591" s="98" t="s">
        <v>3892</v>
      </c>
      <c r="J1591" s="98" t="s">
        <v>3893</v>
      </c>
      <c r="K1591" s="98" t="s">
        <v>545</v>
      </c>
      <c r="L1591" s="99" t="str">
        <f t="shared" si="24"/>
        <v>COE</v>
      </c>
    </row>
    <row r="1592" spans="1:12" x14ac:dyDescent="0.25">
      <c r="A1592" s="101">
        <v>260650</v>
      </c>
      <c r="B1592" s="98" t="s">
        <v>3899</v>
      </c>
      <c r="C1592" s="98" t="s">
        <v>3900</v>
      </c>
      <c r="D1592" s="98" t="s">
        <v>3899</v>
      </c>
      <c r="E1592" s="98" t="s">
        <v>1065</v>
      </c>
      <c r="F1592" s="98" t="s">
        <v>1066</v>
      </c>
      <c r="G1592" s="98" t="s">
        <v>3449</v>
      </c>
      <c r="H1592" s="98" t="s">
        <v>18</v>
      </c>
      <c r="I1592" s="98" t="s">
        <v>3898</v>
      </c>
      <c r="J1592" s="98" t="s">
        <v>3899</v>
      </c>
      <c r="K1592" s="98" t="s">
        <v>557</v>
      </c>
      <c r="L1592" s="99" t="str">
        <f t="shared" si="24"/>
        <v>COE</v>
      </c>
    </row>
    <row r="1593" spans="1:12" x14ac:dyDescent="0.25">
      <c r="A1593" s="101">
        <v>260650</v>
      </c>
      <c r="B1593" s="98" t="s">
        <v>3899</v>
      </c>
      <c r="C1593" s="98" t="s">
        <v>3901</v>
      </c>
      <c r="D1593" s="98" t="s">
        <v>3902</v>
      </c>
      <c r="E1593" s="98" t="s">
        <v>1065</v>
      </c>
      <c r="F1593" s="98" t="s">
        <v>1066</v>
      </c>
      <c r="G1593" s="98" t="s">
        <v>3449</v>
      </c>
      <c r="H1593" s="98" t="s">
        <v>18</v>
      </c>
      <c r="I1593" s="98" t="s">
        <v>3898</v>
      </c>
      <c r="J1593" s="98" t="s">
        <v>3899</v>
      </c>
      <c r="K1593" s="98" t="s">
        <v>557</v>
      </c>
      <c r="L1593" s="99" t="str">
        <f t="shared" si="24"/>
        <v>COE</v>
      </c>
    </row>
    <row r="1594" spans="1:12" x14ac:dyDescent="0.25">
      <c r="A1594" s="101">
        <v>260700</v>
      </c>
      <c r="B1594" s="98" t="s">
        <v>3904</v>
      </c>
      <c r="C1594" s="98" t="s">
        <v>3905</v>
      </c>
      <c r="D1594" s="98" t="s">
        <v>3906</v>
      </c>
      <c r="E1594" s="98" t="s">
        <v>1065</v>
      </c>
      <c r="F1594" s="98" t="s">
        <v>1066</v>
      </c>
      <c r="G1594" s="98" t="s">
        <v>3449</v>
      </c>
      <c r="H1594" s="98" t="s">
        <v>18</v>
      </c>
      <c r="I1594" s="98" t="s">
        <v>3903</v>
      </c>
      <c r="J1594" s="98" t="s">
        <v>3904</v>
      </c>
      <c r="K1594" s="98" t="s">
        <v>604</v>
      </c>
      <c r="L1594" s="99" t="str">
        <f t="shared" si="24"/>
        <v>COE</v>
      </c>
    </row>
    <row r="1595" spans="1:12" x14ac:dyDescent="0.25">
      <c r="A1595" s="101">
        <v>260700</v>
      </c>
      <c r="B1595" s="98" t="s">
        <v>3904</v>
      </c>
      <c r="C1595" s="98" t="s">
        <v>3907</v>
      </c>
      <c r="D1595" s="98" t="s">
        <v>3908</v>
      </c>
      <c r="E1595" s="98" t="s">
        <v>1065</v>
      </c>
      <c r="F1595" s="98" t="s">
        <v>1066</v>
      </c>
      <c r="G1595" s="98" t="s">
        <v>3449</v>
      </c>
      <c r="H1595" s="98" t="s">
        <v>18</v>
      </c>
      <c r="I1595" s="98" t="s">
        <v>3903</v>
      </c>
      <c r="J1595" s="98" t="s">
        <v>3904</v>
      </c>
      <c r="K1595" s="98" t="s">
        <v>545</v>
      </c>
      <c r="L1595" s="99" t="str">
        <f t="shared" si="24"/>
        <v>COE</v>
      </c>
    </row>
    <row r="1596" spans="1:12" x14ac:dyDescent="0.25">
      <c r="A1596" s="101">
        <v>260700</v>
      </c>
      <c r="B1596" s="98" t="s">
        <v>3904</v>
      </c>
      <c r="C1596" s="98" t="s">
        <v>3909</v>
      </c>
      <c r="D1596" s="98" t="s">
        <v>3910</v>
      </c>
      <c r="E1596" s="98" t="s">
        <v>1065</v>
      </c>
      <c r="F1596" s="98" t="s">
        <v>1066</v>
      </c>
      <c r="G1596" s="98" t="s">
        <v>3449</v>
      </c>
      <c r="H1596" s="98" t="s">
        <v>18</v>
      </c>
      <c r="I1596" s="98" t="s">
        <v>3903</v>
      </c>
      <c r="J1596" s="98" t="s">
        <v>3904</v>
      </c>
      <c r="K1596" s="98" t="s">
        <v>545</v>
      </c>
      <c r="L1596" s="99" t="str">
        <f t="shared" si="24"/>
        <v>COE</v>
      </c>
    </row>
    <row r="1597" spans="1:12" x14ac:dyDescent="0.25">
      <c r="A1597" s="101">
        <v>260700</v>
      </c>
      <c r="B1597" s="98" t="s">
        <v>3904</v>
      </c>
      <c r="C1597" s="98" t="s">
        <v>3911</v>
      </c>
      <c r="D1597" s="98" t="s">
        <v>3912</v>
      </c>
      <c r="E1597" s="98" t="s">
        <v>1065</v>
      </c>
      <c r="F1597" s="98" t="s">
        <v>1066</v>
      </c>
      <c r="G1597" s="98" t="s">
        <v>3449</v>
      </c>
      <c r="H1597" s="98" t="s">
        <v>18</v>
      </c>
      <c r="I1597" s="98" t="s">
        <v>3903</v>
      </c>
      <c r="J1597" s="98" t="s">
        <v>3904</v>
      </c>
      <c r="K1597" s="98" t="s">
        <v>604</v>
      </c>
      <c r="L1597" s="99" t="str">
        <f t="shared" si="24"/>
        <v>COE</v>
      </c>
    </row>
    <row r="1598" spans="1:12" x14ac:dyDescent="0.25">
      <c r="A1598" s="101" t="s">
        <v>3913</v>
      </c>
      <c r="B1598" s="98" t="s">
        <v>3904</v>
      </c>
      <c r="C1598" s="98"/>
      <c r="D1598" s="98"/>
      <c r="E1598" s="98" t="s">
        <v>1065</v>
      </c>
      <c r="F1598" s="98" t="s">
        <v>1066</v>
      </c>
      <c r="G1598" s="98" t="s">
        <v>3449</v>
      </c>
      <c r="H1598" s="98" t="s">
        <v>18</v>
      </c>
      <c r="I1598" s="98" t="s">
        <v>3903</v>
      </c>
      <c r="J1598" s="98" t="s">
        <v>3914</v>
      </c>
      <c r="K1598" s="98"/>
      <c r="L1598" s="99" t="str">
        <f t="shared" si="24"/>
        <v>COE</v>
      </c>
    </row>
    <row r="1599" spans="1:12" x14ac:dyDescent="0.25">
      <c r="A1599" s="101">
        <v>260750</v>
      </c>
      <c r="B1599" s="98" t="s">
        <v>3916</v>
      </c>
      <c r="C1599" s="98" t="s">
        <v>3917</v>
      </c>
      <c r="D1599" s="98" t="s">
        <v>3918</v>
      </c>
      <c r="E1599" s="98" t="s">
        <v>1065</v>
      </c>
      <c r="F1599" s="98" t="s">
        <v>1066</v>
      </c>
      <c r="G1599" s="98" t="s">
        <v>3449</v>
      </c>
      <c r="H1599" s="98" t="s">
        <v>18</v>
      </c>
      <c r="I1599" s="98" t="s">
        <v>3915</v>
      </c>
      <c r="J1599" s="98" t="s">
        <v>3916</v>
      </c>
      <c r="K1599" s="98" t="s">
        <v>557</v>
      </c>
      <c r="L1599" s="99" t="str">
        <f t="shared" si="24"/>
        <v>COE</v>
      </c>
    </row>
    <row r="1600" spans="1:12" x14ac:dyDescent="0.25">
      <c r="A1600" s="101">
        <v>260750</v>
      </c>
      <c r="B1600" s="98" t="s">
        <v>3916</v>
      </c>
      <c r="C1600" s="98" t="s">
        <v>3919</v>
      </c>
      <c r="D1600" s="98" t="s">
        <v>3920</v>
      </c>
      <c r="E1600" s="98" t="s">
        <v>1065</v>
      </c>
      <c r="F1600" s="98" t="s">
        <v>1066</v>
      </c>
      <c r="G1600" s="98" t="s">
        <v>3449</v>
      </c>
      <c r="H1600" s="98" t="s">
        <v>18</v>
      </c>
      <c r="I1600" s="98" t="s">
        <v>3915</v>
      </c>
      <c r="J1600" s="98" t="s">
        <v>3916</v>
      </c>
      <c r="K1600" s="98" t="s">
        <v>557</v>
      </c>
      <c r="L1600" s="99" t="str">
        <f t="shared" si="24"/>
        <v>COE</v>
      </c>
    </row>
    <row r="1601" spans="1:12" x14ac:dyDescent="0.25">
      <c r="A1601" s="101">
        <v>260750</v>
      </c>
      <c r="B1601" s="98" t="s">
        <v>3916</v>
      </c>
      <c r="C1601" s="98" t="s">
        <v>3921</v>
      </c>
      <c r="D1601" s="98" t="s">
        <v>3922</v>
      </c>
      <c r="E1601" s="98" t="s">
        <v>1065</v>
      </c>
      <c r="F1601" s="98" t="s">
        <v>1066</v>
      </c>
      <c r="G1601" s="98" t="s">
        <v>3449</v>
      </c>
      <c r="H1601" s="98" t="s">
        <v>18</v>
      </c>
      <c r="I1601" s="98" t="s">
        <v>3915</v>
      </c>
      <c r="J1601" s="98" t="s">
        <v>3916</v>
      </c>
      <c r="K1601" s="98" t="s">
        <v>545</v>
      </c>
      <c r="L1601" s="99" t="str">
        <f t="shared" si="24"/>
        <v>COE</v>
      </c>
    </row>
    <row r="1602" spans="1:12" x14ac:dyDescent="0.25">
      <c r="A1602" s="101">
        <v>260750</v>
      </c>
      <c r="B1602" s="98" t="s">
        <v>3916</v>
      </c>
      <c r="C1602" s="98" t="s">
        <v>3923</v>
      </c>
      <c r="D1602" s="98" t="s">
        <v>3924</v>
      </c>
      <c r="E1602" s="98" t="s">
        <v>1065</v>
      </c>
      <c r="F1602" s="98" t="s">
        <v>1066</v>
      </c>
      <c r="G1602" s="98" t="s">
        <v>3449</v>
      </c>
      <c r="H1602" s="98" t="s">
        <v>18</v>
      </c>
      <c r="I1602" s="98" t="s">
        <v>3915</v>
      </c>
      <c r="J1602" s="98" t="s">
        <v>3916</v>
      </c>
      <c r="K1602" s="98" t="s">
        <v>545</v>
      </c>
      <c r="L1602" s="99" t="str">
        <f t="shared" ref="L1602:L1665" si="25">VLOOKUP(H1602,$N$2:$O$43,2,FALSE)</f>
        <v>COE</v>
      </c>
    </row>
    <row r="1603" spans="1:12" x14ac:dyDescent="0.25">
      <c r="A1603" s="101">
        <v>260750</v>
      </c>
      <c r="B1603" s="98" t="s">
        <v>3916</v>
      </c>
      <c r="C1603" s="98" t="s">
        <v>3925</v>
      </c>
      <c r="D1603" s="98" t="s">
        <v>3926</v>
      </c>
      <c r="E1603" s="98" t="s">
        <v>1065</v>
      </c>
      <c r="F1603" s="98" t="s">
        <v>1066</v>
      </c>
      <c r="G1603" s="98" t="s">
        <v>3449</v>
      </c>
      <c r="H1603" s="98" t="s">
        <v>18</v>
      </c>
      <c r="I1603" s="98" t="s">
        <v>3915</v>
      </c>
      <c r="J1603" s="98" t="s">
        <v>3916</v>
      </c>
      <c r="K1603" s="98" t="s">
        <v>545</v>
      </c>
      <c r="L1603" s="99" t="str">
        <f t="shared" si="25"/>
        <v>COE</v>
      </c>
    </row>
    <row r="1604" spans="1:12" x14ac:dyDescent="0.25">
      <c r="A1604" s="101">
        <v>260750</v>
      </c>
      <c r="B1604" s="98" t="s">
        <v>3916</v>
      </c>
      <c r="C1604" s="98" t="s">
        <v>3927</v>
      </c>
      <c r="D1604" s="98" t="s">
        <v>3928</v>
      </c>
      <c r="E1604" s="98" t="s">
        <v>1065</v>
      </c>
      <c r="F1604" s="98" t="s">
        <v>1066</v>
      </c>
      <c r="G1604" s="98" t="s">
        <v>3449</v>
      </c>
      <c r="H1604" s="98" t="s">
        <v>18</v>
      </c>
      <c r="I1604" s="98" t="s">
        <v>3915</v>
      </c>
      <c r="J1604" s="98" t="s">
        <v>3916</v>
      </c>
      <c r="K1604" s="98" t="s">
        <v>545</v>
      </c>
      <c r="L1604" s="99" t="str">
        <f t="shared" si="25"/>
        <v>COE</v>
      </c>
    </row>
    <row r="1605" spans="1:12" x14ac:dyDescent="0.25">
      <c r="A1605" s="101">
        <v>260750</v>
      </c>
      <c r="B1605" s="98" t="s">
        <v>3916</v>
      </c>
      <c r="C1605" s="98" t="s">
        <v>3929</v>
      </c>
      <c r="D1605" s="98" t="s">
        <v>3930</v>
      </c>
      <c r="E1605" s="98" t="s">
        <v>1065</v>
      </c>
      <c r="F1605" s="98" t="s">
        <v>1066</v>
      </c>
      <c r="G1605" s="98" t="s">
        <v>3449</v>
      </c>
      <c r="H1605" s="98" t="s">
        <v>18</v>
      </c>
      <c r="I1605" s="98" t="s">
        <v>3915</v>
      </c>
      <c r="J1605" s="98" t="s">
        <v>3916</v>
      </c>
      <c r="K1605" s="98" t="s">
        <v>1156</v>
      </c>
      <c r="L1605" s="99" t="str">
        <f t="shared" si="25"/>
        <v>COE</v>
      </c>
    </row>
    <row r="1606" spans="1:12" x14ac:dyDescent="0.25">
      <c r="A1606" s="101">
        <v>260750</v>
      </c>
      <c r="B1606" s="98" t="s">
        <v>3916</v>
      </c>
      <c r="C1606" s="98" t="s">
        <v>3931</v>
      </c>
      <c r="D1606" s="98" t="s">
        <v>3932</v>
      </c>
      <c r="E1606" s="98" t="s">
        <v>1065</v>
      </c>
      <c r="F1606" s="98" t="s">
        <v>1066</v>
      </c>
      <c r="G1606" s="98" t="s">
        <v>3449</v>
      </c>
      <c r="H1606" s="98" t="s">
        <v>18</v>
      </c>
      <c r="I1606" s="98" t="s">
        <v>3915</v>
      </c>
      <c r="J1606" s="98" t="s">
        <v>3916</v>
      </c>
      <c r="K1606" s="98" t="s">
        <v>1162</v>
      </c>
      <c r="L1606" s="99" t="str">
        <f t="shared" si="25"/>
        <v>COE</v>
      </c>
    </row>
    <row r="1607" spans="1:12" x14ac:dyDescent="0.25">
      <c r="A1607" s="101">
        <v>260800</v>
      </c>
      <c r="B1607" s="98" t="s">
        <v>3705</v>
      </c>
      <c r="C1607" s="98" t="s">
        <v>3934</v>
      </c>
      <c r="D1607" s="98" t="s">
        <v>3935</v>
      </c>
      <c r="E1607" s="98" t="s">
        <v>1065</v>
      </c>
      <c r="F1607" s="98" t="s">
        <v>1066</v>
      </c>
      <c r="G1607" s="98" t="s">
        <v>3449</v>
      </c>
      <c r="H1607" s="98" t="s">
        <v>18</v>
      </c>
      <c r="I1607" s="98" t="s">
        <v>3933</v>
      </c>
      <c r="J1607" s="98" t="s">
        <v>3705</v>
      </c>
      <c r="K1607" s="98" t="s">
        <v>557</v>
      </c>
      <c r="L1607" s="99" t="str">
        <f t="shared" si="25"/>
        <v>COE</v>
      </c>
    </row>
    <row r="1608" spans="1:12" x14ac:dyDescent="0.25">
      <c r="A1608" s="101">
        <v>260800</v>
      </c>
      <c r="B1608" s="98" t="s">
        <v>3705</v>
      </c>
      <c r="C1608" s="98" t="s">
        <v>3936</v>
      </c>
      <c r="D1608" s="98" t="s">
        <v>3937</v>
      </c>
      <c r="E1608" s="98" t="s">
        <v>1065</v>
      </c>
      <c r="F1608" s="98" t="s">
        <v>1066</v>
      </c>
      <c r="G1608" s="98" t="s">
        <v>3449</v>
      </c>
      <c r="H1608" s="98" t="s">
        <v>18</v>
      </c>
      <c r="I1608" s="98" t="s">
        <v>3933</v>
      </c>
      <c r="J1608" s="98" t="s">
        <v>3705</v>
      </c>
      <c r="K1608" s="98" t="s">
        <v>557</v>
      </c>
      <c r="L1608" s="99" t="str">
        <f t="shared" si="25"/>
        <v>COE</v>
      </c>
    </row>
    <row r="1609" spans="1:12" x14ac:dyDescent="0.25">
      <c r="A1609" s="101">
        <v>260850</v>
      </c>
      <c r="B1609" s="98" t="s">
        <v>3939</v>
      </c>
      <c r="C1609" s="98" t="s">
        <v>3941</v>
      </c>
      <c r="D1609" s="98" t="s">
        <v>3942</v>
      </c>
      <c r="E1609" s="98" t="s">
        <v>1065</v>
      </c>
      <c r="F1609" s="98" t="s">
        <v>1066</v>
      </c>
      <c r="G1609" s="98" t="s">
        <v>3449</v>
      </c>
      <c r="H1609" s="98" t="s">
        <v>18</v>
      </c>
      <c r="I1609" s="98" t="s">
        <v>3938</v>
      </c>
      <c r="J1609" s="98" t="s">
        <v>3940</v>
      </c>
      <c r="K1609" s="98" t="s">
        <v>3943</v>
      </c>
      <c r="L1609" s="99" t="str">
        <f t="shared" si="25"/>
        <v>COE</v>
      </c>
    </row>
    <row r="1610" spans="1:12" x14ac:dyDescent="0.25">
      <c r="A1610" s="101">
        <v>260850</v>
      </c>
      <c r="B1610" s="98" t="s">
        <v>3939</v>
      </c>
      <c r="C1610" s="98" t="s">
        <v>3944</v>
      </c>
      <c r="D1610" s="98" t="s">
        <v>3945</v>
      </c>
      <c r="E1610" s="98" t="s">
        <v>1065</v>
      </c>
      <c r="F1610" s="98" t="s">
        <v>1066</v>
      </c>
      <c r="G1610" s="98" t="s">
        <v>3449</v>
      </c>
      <c r="H1610" s="98" t="s">
        <v>18</v>
      </c>
      <c r="I1610" s="98" t="s">
        <v>3938</v>
      </c>
      <c r="J1610" s="98" t="s">
        <v>3940</v>
      </c>
      <c r="K1610" s="98" t="s">
        <v>3943</v>
      </c>
      <c r="L1610" s="99" t="str">
        <f t="shared" si="25"/>
        <v>COE</v>
      </c>
    </row>
    <row r="1611" spans="1:12" x14ac:dyDescent="0.25">
      <c r="A1611" s="101">
        <v>260850</v>
      </c>
      <c r="B1611" s="98" t="s">
        <v>3939</v>
      </c>
      <c r="C1611" s="98" t="s">
        <v>3946</v>
      </c>
      <c r="D1611" s="98" t="s">
        <v>3947</v>
      </c>
      <c r="E1611" s="98" t="s">
        <v>1065</v>
      </c>
      <c r="F1611" s="98" t="s">
        <v>1066</v>
      </c>
      <c r="G1611" s="98" t="s">
        <v>3449</v>
      </c>
      <c r="H1611" s="98" t="s">
        <v>18</v>
      </c>
      <c r="I1611" s="98" t="s">
        <v>3938</v>
      </c>
      <c r="J1611" s="98" t="s">
        <v>3940</v>
      </c>
      <c r="K1611" s="98" t="s">
        <v>3943</v>
      </c>
      <c r="L1611" s="99" t="str">
        <f t="shared" si="25"/>
        <v>COE</v>
      </c>
    </row>
    <row r="1612" spans="1:12" x14ac:dyDescent="0.25">
      <c r="A1612" s="101">
        <v>260850</v>
      </c>
      <c r="B1612" s="98" t="s">
        <v>3939</v>
      </c>
      <c r="C1612" s="98" t="s">
        <v>3948</v>
      </c>
      <c r="D1612" s="98" t="s">
        <v>3949</v>
      </c>
      <c r="E1612" s="98" t="s">
        <v>1065</v>
      </c>
      <c r="F1612" s="98" t="s">
        <v>1066</v>
      </c>
      <c r="G1612" s="98" t="s">
        <v>3449</v>
      </c>
      <c r="H1612" s="98" t="s">
        <v>18</v>
      </c>
      <c r="I1612" s="98" t="s">
        <v>3938</v>
      </c>
      <c r="J1612" s="98" t="s">
        <v>3940</v>
      </c>
      <c r="K1612" s="98" t="s">
        <v>3943</v>
      </c>
      <c r="L1612" s="99" t="str">
        <f t="shared" si="25"/>
        <v>COE</v>
      </c>
    </row>
    <row r="1613" spans="1:12" x14ac:dyDescent="0.25">
      <c r="A1613" s="101">
        <v>260850</v>
      </c>
      <c r="B1613" s="98" t="s">
        <v>3939</v>
      </c>
      <c r="C1613" s="98" t="s">
        <v>3950</v>
      </c>
      <c r="D1613" s="98" t="s">
        <v>3951</v>
      </c>
      <c r="E1613" s="98" t="s">
        <v>1065</v>
      </c>
      <c r="F1613" s="98" t="s">
        <v>1066</v>
      </c>
      <c r="G1613" s="98" t="s">
        <v>3449</v>
      </c>
      <c r="H1613" s="98" t="s">
        <v>18</v>
      </c>
      <c r="I1613" s="98" t="s">
        <v>3938</v>
      </c>
      <c r="J1613" s="98" t="s">
        <v>3940</v>
      </c>
      <c r="K1613" s="98" t="s">
        <v>3943</v>
      </c>
      <c r="L1613" s="99" t="str">
        <f t="shared" si="25"/>
        <v>COE</v>
      </c>
    </row>
    <row r="1614" spans="1:12" x14ac:dyDescent="0.25">
      <c r="A1614" s="101">
        <v>260850</v>
      </c>
      <c r="B1614" s="98" t="s">
        <v>3939</v>
      </c>
      <c r="C1614" s="98" t="s">
        <v>3952</v>
      </c>
      <c r="D1614" s="98" t="s">
        <v>3953</v>
      </c>
      <c r="E1614" s="98" t="s">
        <v>1065</v>
      </c>
      <c r="F1614" s="98" t="s">
        <v>1066</v>
      </c>
      <c r="G1614" s="98" t="s">
        <v>3449</v>
      </c>
      <c r="H1614" s="98" t="s">
        <v>18</v>
      </c>
      <c r="I1614" s="98" t="s">
        <v>3938</v>
      </c>
      <c r="J1614" s="98" t="s">
        <v>3940</v>
      </c>
      <c r="K1614" s="98" t="s">
        <v>3943</v>
      </c>
      <c r="L1614" s="99" t="str">
        <f t="shared" si="25"/>
        <v>COE</v>
      </c>
    </row>
    <row r="1615" spans="1:12" x14ac:dyDescent="0.25">
      <c r="A1615" s="101">
        <v>260850</v>
      </c>
      <c r="B1615" s="98" t="s">
        <v>3939</v>
      </c>
      <c r="C1615" s="98" t="s">
        <v>3954</v>
      </c>
      <c r="D1615" s="98" t="s">
        <v>3955</v>
      </c>
      <c r="E1615" s="98" t="s">
        <v>1065</v>
      </c>
      <c r="F1615" s="98" t="s">
        <v>1066</v>
      </c>
      <c r="G1615" s="98" t="s">
        <v>3449</v>
      </c>
      <c r="H1615" s="98" t="s">
        <v>18</v>
      </c>
      <c r="I1615" s="98" t="s">
        <v>3938</v>
      </c>
      <c r="J1615" s="98" t="s">
        <v>3940</v>
      </c>
      <c r="K1615" s="98" t="s">
        <v>3943</v>
      </c>
      <c r="L1615" s="99" t="str">
        <f t="shared" si="25"/>
        <v>COE</v>
      </c>
    </row>
    <row r="1616" spans="1:12" x14ac:dyDescent="0.25">
      <c r="A1616" s="101">
        <v>260850</v>
      </c>
      <c r="B1616" s="98" t="s">
        <v>3939</v>
      </c>
      <c r="C1616" s="98" t="s">
        <v>3956</v>
      </c>
      <c r="D1616" s="98" t="s">
        <v>3957</v>
      </c>
      <c r="E1616" s="98" t="s">
        <v>1065</v>
      </c>
      <c r="F1616" s="98" t="s">
        <v>1066</v>
      </c>
      <c r="G1616" s="98" t="s">
        <v>3449</v>
      </c>
      <c r="H1616" s="98" t="s">
        <v>18</v>
      </c>
      <c r="I1616" s="98" t="s">
        <v>3938</v>
      </c>
      <c r="J1616" s="98" t="s">
        <v>3940</v>
      </c>
      <c r="K1616" s="98" t="s">
        <v>3943</v>
      </c>
      <c r="L1616" s="99" t="str">
        <f t="shared" si="25"/>
        <v>COE</v>
      </c>
    </row>
    <row r="1617" spans="1:12" x14ac:dyDescent="0.25">
      <c r="A1617" s="101">
        <v>260850</v>
      </c>
      <c r="B1617" s="98" t="s">
        <v>3939</v>
      </c>
      <c r="C1617" s="98" t="s">
        <v>3958</v>
      </c>
      <c r="D1617" s="98" t="s">
        <v>3959</v>
      </c>
      <c r="E1617" s="98" t="s">
        <v>1065</v>
      </c>
      <c r="F1617" s="98" t="s">
        <v>1066</v>
      </c>
      <c r="G1617" s="98" t="s">
        <v>3449</v>
      </c>
      <c r="H1617" s="98" t="s">
        <v>18</v>
      </c>
      <c r="I1617" s="98" t="s">
        <v>3938</v>
      </c>
      <c r="J1617" s="98" t="s">
        <v>3940</v>
      </c>
      <c r="K1617" s="98" t="s">
        <v>3943</v>
      </c>
      <c r="L1617" s="99" t="str">
        <f t="shared" si="25"/>
        <v>COE</v>
      </c>
    </row>
    <row r="1618" spans="1:12" x14ac:dyDescent="0.25">
      <c r="A1618" s="101">
        <v>260850</v>
      </c>
      <c r="B1618" s="98" t="s">
        <v>3939</v>
      </c>
      <c r="C1618" s="98" t="s">
        <v>3960</v>
      </c>
      <c r="D1618" s="98" t="s">
        <v>3961</v>
      </c>
      <c r="E1618" s="98" t="s">
        <v>1065</v>
      </c>
      <c r="F1618" s="98" t="s">
        <v>1066</v>
      </c>
      <c r="G1618" s="98" t="s">
        <v>3449</v>
      </c>
      <c r="H1618" s="98" t="s">
        <v>18</v>
      </c>
      <c r="I1618" s="98" t="s">
        <v>3938</v>
      </c>
      <c r="J1618" s="98" t="s">
        <v>3940</v>
      </c>
      <c r="K1618" s="98" t="s">
        <v>3943</v>
      </c>
      <c r="L1618" s="99" t="str">
        <f t="shared" si="25"/>
        <v>COE</v>
      </c>
    </row>
    <row r="1619" spans="1:12" x14ac:dyDescent="0.25">
      <c r="A1619" s="101">
        <v>260850</v>
      </c>
      <c r="B1619" s="98" t="s">
        <v>3939</v>
      </c>
      <c r="C1619" s="98" t="s">
        <v>3962</v>
      </c>
      <c r="D1619" s="98" t="s">
        <v>3963</v>
      </c>
      <c r="E1619" s="98" t="s">
        <v>1065</v>
      </c>
      <c r="F1619" s="98" t="s">
        <v>1066</v>
      </c>
      <c r="G1619" s="98" t="s">
        <v>3449</v>
      </c>
      <c r="H1619" s="98" t="s">
        <v>18</v>
      </c>
      <c r="I1619" s="98" t="s">
        <v>3938</v>
      </c>
      <c r="J1619" s="98" t="s">
        <v>3940</v>
      </c>
      <c r="K1619" s="98" t="s">
        <v>3943</v>
      </c>
      <c r="L1619" s="99" t="str">
        <f t="shared" si="25"/>
        <v>COE</v>
      </c>
    </row>
    <row r="1620" spans="1:12" x14ac:dyDescent="0.25">
      <c r="A1620" s="101">
        <v>260850</v>
      </c>
      <c r="B1620" s="98" t="s">
        <v>3939</v>
      </c>
      <c r="C1620" s="98" t="s">
        <v>3964</v>
      </c>
      <c r="D1620" s="98" t="s">
        <v>3965</v>
      </c>
      <c r="E1620" s="98" t="s">
        <v>1065</v>
      </c>
      <c r="F1620" s="98" t="s">
        <v>1066</v>
      </c>
      <c r="G1620" s="98" t="s">
        <v>3449</v>
      </c>
      <c r="H1620" s="98" t="s">
        <v>18</v>
      </c>
      <c r="I1620" s="98" t="s">
        <v>3938</v>
      </c>
      <c r="J1620" s="98" t="s">
        <v>3940</v>
      </c>
      <c r="K1620" s="98" t="s">
        <v>3943</v>
      </c>
      <c r="L1620" s="99" t="str">
        <f t="shared" si="25"/>
        <v>COE</v>
      </c>
    </row>
    <row r="1621" spans="1:12" x14ac:dyDescent="0.25">
      <c r="A1621" s="101">
        <v>260850</v>
      </c>
      <c r="B1621" s="98" t="s">
        <v>3939</v>
      </c>
      <c r="C1621" s="98" t="s">
        <v>3966</v>
      </c>
      <c r="D1621" s="98" t="s">
        <v>3967</v>
      </c>
      <c r="E1621" s="98" t="s">
        <v>1065</v>
      </c>
      <c r="F1621" s="98" t="s">
        <v>1066</v>
      </c>
      <c r="G1621" s="98" t="s">
        <v>3449</v>
      </c>
      <c r="H1621" s="98" t="s">
        <v>18</v>
      </c>
      <c r="I1621" s="98" t="s">
        <v>3938</v>
      </c>
      <c r="J1621" s="98" t="s">
        <v>3940</v>
      </c>
      <c r="K1621" s="98" t="s">
        <v>3943</v>
      </c>
      <c r="L1621" s="99" t="str">
        <f t="shared" si="25"/>
        <v>COE</v>
      </c>
    </row>
    <row r="1622" spans="1:12" x14ac:dyDescent="0.25">
      <c r="A1622" s="101">
        <v>260850</v>
      </c>
      <c r="B1622" s="98" t="s">
        <v>3939</v>
      </c>
      <c r="C1622" s="98" t="s">
        <v>3968</v>
      </c>
      <c r="D1622" s="98" t="s">
        <v>3969</v>
      </c>
      <c r="E1622" s="98" t="s">
        <v>1065</v>
      </c>
      <c r="F1622" s="98" t="s">
        <v>1066</v>
      </c>
      <c r="G1622" s="98" t="s">
        <v>3449</v>
      </c>
      <c r="H1622" s="98" t="s">
        <v>18</v>
      </c>
      <c r="I1622" s="98" t="s">
        <v>3938</v>
      </c>
      <c r="J1622" s="98" t="s">
        <v>3940</v>
      </c>
      <c r="K1622" s="98" t="s">
        <v>3943</v>
      </c>
      <c r="L1622" s="99" t="str">
        <f t="shared" si="25"/>
        <v>COE</v>
      </c>
    </row>
    <row r="1623" spans="1:12" x14ac:dyDescent="0.25">
      <c r="A1623" s="101">
        <v>260850</v>
      </c>
      <c r="B1623" s="98" t="s">
        <v>3939</v>
      </c>
      <c r="C1623" s="98" t="s">
        <v>3970</v>
      </c>
      <c r="D1623" s="98" t="s">
        <v>3971</v>
      </c>
      <c r="E1623" s="98" t="s">
        <v>1065</v>
      </c>
      <c r="F1623" s="98" t="s">
        <v>1066</v>
      </c>
      <c r="G1623" s="98" t="s">
        <v>3449</v>
      </c>
      <c r="H1623" s="98" t="s">
        <v>18</v>
      </c>
      <c r="I1623" s="98" t="s">
        <v>3938</v>
      </c>
      <c r="J1623" s="98" t="s">
        <v>3940</v>
      </c>
      <c r="K1623" s="98" t="s">
        <v>3943</v>
      </c>
      <c r="L1623" s="99" t="str">
        <f t="shared" si="25"/>
        <v>COE</v>
      </c>
    </row>
    <row r="1624" spans="1:12" x14ac:dyDescent="0.25">
      <c r="A1624" s="101">
        <v>260850</v>
      </c>
      <c r="B1624" s="98" t="s">
        <v>3939</v>
      </c>
      <c r="C1624" s="98" t="s">
        <v>3972</v>
      </c>
      <c r="D1624" s="98" t="s">
        <v>3973</v>
      </c>
      <c r="E1624" s="98" t="s">
        <v>1065</v>
      </c>
      <c r="F1624" s="98" t="s">
        <v>1066</v>
      </c>
      <c r="G1624" s="98" t="s">
        <v>3449</v>
      </c>
      <c r="H1624" s="98" t="s">
        <v>18</v>
      </c>
      <c r="I1624" s="98" t="s">
        <v>3938</v>
      </c>
      <c r="J1624" s="98" t="s">
        <v>3940</v>
      </c>
      <c r="K1624" s="98" t="s">
        <v>3943</v>
      </c>
      <c r="L1624" s="99" t="str">
        <f t="shared" si="25"/>
        <v>COE</v>
      </c>
    </row>
    <row r="1625" spans="1:12" x14ac:dyDescent="0.25">
      <c r="A1625" s="101">
        <v>260850</v>
      </c>
      <c r="B1625" s="98" t="s">
        <v>3939</v>
      </c>
      <c r="C1625" s="98" t="s">
        <v>3974</v>
      </c>
      <c r="D1625" s="98" t="s">
        <v>3975</v>
      </c>
      <c r="E1625" s="98" t="s">
        <v>1065</v>
      </c>
      <c r="F1625" s="98" t="s">
        <v>1066</v>
      </c>
      <c r="G1625" s="98" t="s">
        <v>3449</v>
      </c>
      <c r="H1625" s="98" t="s">
        <v>18</v>
      </c>
      <c r="I1625" s="98" t="s">
        <v>3938</v>
      </c>
      <c r="J1625" s="98" t="s">
        <v>3940</v>
      </c>
      <c r="K1625" s="98" t="s">
        <v>3943</v>
      </c>
      <c r="L1625" s="99" t="str">
        <f t="shared" si="25"/>
        <v>COE</v>
      </c>
    </row>
    <row r="1626" spans="1:12" x14ac:dyDescent="0.25">
      <c r="A1626" s="101">
        <v>260850</v>
      </c>
      <c r="B1626" s="98" t="s">
        <v>3939</v>
      </c>
      <c r="C1626" s="98" t="s">
        <v>3976</v>
      </c>
      <c r="D1626" s="98" t="s">
        <v>3977</v>
      </c>
      <c r="E1626" s="98" t="s">
        <v>1065</v>
      </c>
      <c r="F1626" s="98" t="s">
        <v>1066</v>
      </c>
      <c r="G1626" s="98" t="s">
        <v>3449</v>
      </c>
      <c r="H1626" s="98" t="s">
        <v>18</v>
      </c>
      <c r="I1626" s="98" t="s">
        <v>3938</v>
      </c>
      <c r="J1626" s="98" t="s">
        <v>3940</v>
      </c>
      <c r="K1626" s="98" t="s">
        <v>3943</v>
      </c>
      <c r="L1626" s="99" t="str">
        <f t="shared" si="25"/>
        <v>COE</v>
      </c>
    </row>
    <row r="1627" spans="1:12" x14ac:dyDescent="0.25">
      <c r="A1627" s="101">
        <v>260850</v>
      </c>
      <c r="B1627" s="98" t="s">
        <v>3939</v>
      </c>
      <c r="C1627" s="98" t="s">
        <v>3978</v>
      </c>
      <c r="D1627" s="98" t="s">
        <v>3979</v>
      </c>
      <c r="E1627" s="98" t="s">
        <v>1065</v>
      </c>
      <c r="F1627" s="98" t="s">
        <v>1066</v>
      </c>
      <c r="G1627" s="98" t="s">
        <v>3449</v>
      </c>
      <c r="H1627" s="98" t="s">
        <v>18</v>
      </c>
      <c r="I1627" s="98" t="s">
        <v>3938</v>
      </c>
      <c r="J1627" s="98" t="s">
        <v>3940</v>
      </c>
      <c r="K1627" s="98" t="s">
        <v>3943</v>
      </c>
      <c r="L1627" s="99" t="str">
        <f t="shared" si="25"/>
        <v>COE</v>
      </c>
    </row>
    <row r="1628" spans="1:12" x14ac:dyDescent="0.25">
      <c r="A1628" s="101">
        <v>260850</v>
      </c>
      <c r="B1628" s="98" t="s">
        <v>3939</v>
      </c>
      <c r="C1628" s="98" t="s">
        <v>3980</v>
      </c>
      <c r="D1628" s="98" t="s">
        <v>3981</v>
      </c>
      <c r="E1628" s="98" t="s">
        <v>1065</v>
      </c>
      <c r="F1628" s="98" t="s">
        <v>1066</v>
      </c>
      <c r="G1628" s="98" t="s">
        <v>3449</v>
      </c>
      <c r="H1628" s="98" t="s">
        <v>18</v>
      </c>
      <c r="I1628" s="98" t="s">
        <v>3938</v>
      </c>
      <c r="J1628" s="98" t="s">
        <v>3940</v>
      </c>
      <c r="K1628" s="98" t="s">
        <v>3943</v>
      </c>
      <c r="L1628" s="99" t="str">
        <f t="shared" si="25"/>
        <v>COE</v>
      </c>
    </row>
    <row r="1629" spans="1:12" x14ac:dyDescent="0.25">
      <c r="A1629" s="101">
        <v>260850</v>
      </c>
      <c r="B1629" s="98" t="s">
        <v>3939</v>
      </c>
      <c r="C1629" s="98" t="s">
        <v>3982</v>
      </c>
      <c r="D1629" s="98" t="s">
        <v>3983</v>
      </c>
      <c r="E1629" s="98" t="s">
        <v>1065</v>
      </c>
      <c r="F1629" s="98" t="s">
        <v>1066</v>
      </c>
      <c r="G1629" s="98" t="s">
        <v>3449</v>
      </c>
      <c r="H1629" s="98" t="s">
        <v>18</v>
      </c>
      <c r="I1629" s="98" t="s">
        <v>3938</v>
      </c>
      <c r="J1629" s="98" t="s">
        <v>3940</v>
      </c>
      <c r="K1629" s="98" t="s">
        <v>3943</v>
      </c>
      <c r="L1629" s="99" t="str">
        <f t="shared" si="25"/>
        <v>COE</v>
      </c>
    </row>
    <row r="1630" spans="1:12" x14ac:dyDescent="0.25">
      <c r="A1630" s="101">
        <v>260850</v>
      </c>
      <c r="B1630" s="98" t="s">
        <v>3939</v>
      </c>
      <c r="C1630" s="98" t="s">
        <v>3984</v>
      </c>
      <c r="D1630" s="98" t="s">
        <v>3985</v>
      </c>
      <c r="E1630" s="98" t="s">
        <v>1065</v>
      </c>
      <c r="F1630" s="98" t="s">
        <v>1066</v>
      </c>
      <c r="G1630" s="98" t="s">
        <v>3449</v>
      </c>
      <c r="H1630" s="98" t="s">
        <v>18</v>
      </c>
      <c r="I1630" s="98" t="s">
        <v>3938</v>
      </c>
      <c r="J1630" s="98" t="s">
        <v>3940</v>
      </c>
      <c r="K1630" s="98" t="s">
        <v>3943</v>
      </c>
      <c r="L1630" s="99" t="str">
        <f t="shared" si="25"/>
        <v>COE</v>
      </c>
    </row>
    <row r="1631" spans="1:12" x14ac:dyDescent="0.25">
      <c r="A1631" s="101">
        <v>260850</v>
      </c>
      <c r="B1631" s="98" t="s">
        <v>3939</v>
      </c>
      <c r="C1631" s="98" t="s">
        <v>3986</v>
      </c>
      <c r="D1631" s="98" t="s">
        <v>3987</v>
      </c>
      <c r="E1631" s="98" t="s">
        <v>1065</v>
      </c>
      <c r="F1631" s="98" t="s">
        <v>1066</v>
      </c>
      <c r="G1631" s="98" t="s">
        <v>3449</v>
      </c>
      <c r="H1631" s="98" t="s">
        <v>18</v>
      </c>
      <c r="I1631" s="98" t="s">
        <v>3938</v>
      </c>
      <c r="J1631" s="98" t="s">
        <v>3940</v>
      </c>
      <c r="K1631" s="98" t="s">
        <v>3943</v>
      </c>
      <c r="L1631" s="99" t="str">
        <f t="shared" si="25"/>
        <v>COE</v>
      </c>
    </row>
    <row r="1632" spans="1:12" x14ac:dyDescent="0.25">
      <c r="A1632" s="101">
        <v>260850</v>
      </c>
      <c r="B1632" s="98" t="s">
        <v>3939</v>
      </c>
      <c r="C1632" s="98" t="s">
        <v>3988</v>
      </c>
      <c r="D1632" s="98" t="s">
        <v>3989</v>
      </c>
      <c r="E1632" s="98" t="s">
        <v>1065</v>
      </c>
      <c r="F1632" s="98" t="s">
        <v>1066</v>
      </c>
      <c r="G1632" s="98" t="s">
        <v>3449</v>
      </c>
      <c r="H1632" s="98" t="s">
        <v>18</v>
      </c>
      <c r="I1632" s="98" t="s">
        <v>3938</v>
      </c>
      <c r="J1632" s="98" t="s">
        <v>3940</v>
      </c>
      <c r="K1632" s="98" t="s">
        <v>3943</v>
      </c>
      <c r="L1632" s="99" t="str">
        <f t="shared" si="25"/>
        <v>COE</v>
      </c>
    </row>
    <row r="1633" spans="1:12" x14ac:dyDescent="0.25">
      <c r="A1633" s="101">
        <v>260850</v>
      </c>
      <c r="B1633" s="98" t="s">
        <v>3939</v>
      </c>
      <c r="C1633" s="98" t="s">
        <v>3990</v>
      </c>
      <c r="D1633" s="98" t="s">
        <v>3991</v>
      </c>
      <c r="E1633" s="98" t="s">
        <v>1065</v>
      </c>
      <c r="F1633" s="98" t="s">
        <v>1066</v>
      </c>
      <c r="G1633" s="98" t="s">
        <v>3449</v>
      </c>
      <c r="H1633" s="98" t="s">
        <v>18</v>
      </c>
      <c r="I1633" s="98" t="s">
        <v>3938</v>
      </c>
      <c r="J1633" s="98" t="s">
        <v>3940</v>
      </c>
      <c r="K1633" s="98" t="s">
        <v>3943</v>
      </c>
      <c r="L1633" s="99" t="str">
        <f t="shared" si="25"/>
        <v>COE</v>
      </c>
    </row>
    <row r="1634" spans="1:12" x14ac:dyDescent="0.25">
      <c r="A1634" s="101">
        <v>260850</v>
      </c>
      <c r="B1634" s="98" t="s">
        <v>3939</v>
      </c>
      <c r="C1634" s="98" t="s">
        <v>3992</v>
      </c>
      <c r="D1634" s="98" t="s">
        <v>3993</v>
      </c>
      <c r="E1634" s="98" t="s">
        <v>1065</v>
      </c>
      <c r="F1634" s="98" t="s">
        <v>1066</v>
      </c>
      <c r="G1634" s="98" t="s">
        <v>3449</v>
      </c>
      <c r="H1634" s="98" t="s">
        <v>18</v>
      </c>
      <c r="I1634" s="98" t="s">
        <v>3938</v>
      </c>
      <c r="J1634" s="98" t="s">
        <v>3940</v>
      </c>
      <c r="K1634" s="98" t="s">
        <v>3943</v>
      </c>
      <c r="L1634" s="99" t="str">
        <f t="shared" si="25"/>
        <v>COE</v>
      </c>
    </row>
    <row r="1635" spans="1:12" x14ac:dyDescent="0.25">
      <c r="A1635" s="101">
        <v>260850</v>
      </c>
      <c r="B1635" s="98" t="s">
        <v>3939</v>
      </c>
      <c r="C1635" s="98" t="s">
        <v>3994</v>
      </c>
      <c r="D1635" s="98" t="s">
        <v>3995</v>
      </c>
      <c r="E1635" s="98" t="s">
        <v>1065</v>
      </c>
      <c r="F1635" s="98" t="s">
        <v>1066</v>
      </c>
      <c r="G1635" s="98" t="s">
        <v>3449</v>
      </c>
      <c r="H1635" s="98" t="s">
        <v>18</v>
      </c>
      <c r="I1635" s="98" t="s">
        <v>3938</v>
      </c>
      <c r="J1635" s="98" t="s">
        <v>3940</v>
      </c>
      <c r="K1635" s="98" t="s">
        <v>3943</v>
      </c>
      <c r="L1635" s="99" t="str">
        <f t="shared" si="25"/>
        <v>COE</v>
      </c>
    </row>
    <row r="1636" spans="1:12" x14ac:dyDescent="0.25">
      <c r="A1636" s="101">
        <v>260850</v>
      </c>
      <c r="B1636" s="98" t="s">
        <v>3939</v>
      </c>
      <c r="C1636" s="98" t="s">
        <v>3996</v>
      </c>
      <c r="D1636" s="98" t="s">
        <v>3997</v>
      </c>
      <c r="E1636" s="98" t="s">
        <v>1065</v>
      </c>
      <c r="F1636" s="98" t="s">
        <v>1066</v>
      </c>
      <c r="G1636" s="98" t="s">
        <v>3449</v>
      </c>
      <c r="H1636" s="98" t="s">
        <v>18</v>
      </c>
      <c r="I1636" s="98" t="s">
        <v>3938</v>
      </c>
      <c r="J1636" s="98" t="s">
        <v>3940</v>
      </c>
      <c r="K1636" s="98" t="s">
        <v>3943</v>
      </c>
      <c r="L1636" s="99" t="str">
        <f t="shared" si="25"/>
        <v>COE</v>
      </c>
    </row>
    <row r="1637" spans="1:12" x14ac:dyDescent="0.25">
      <c r="A1637" s="101">
        <v>260850</v>
      </c>
      <c r="B1637" s="98" t="s">
        <v>3939</v>
      </c>
      <c r="C1637" s="98" t="s">
        <v>3998</v>
      </c>
      <c r="D1637" s="98" t="s">
        <v>3999</v>
      </c>
      <c r="E1637" s="98" t="s">
        <v>1065</v>
      </c>
      <c r="F1637" s="98" t="s">
        <v>1066</v>
      </c>
      <c r="G1637" s="98" t="s">
        <v>3449</v>
      </c>
      <c r="H1637" s="98" t="s">
        <v>18</v>
      </c>
      <c r="I1637" s="98" t="s">
        <v>3938</v>
      </c>
      <c r="J1637" s="98" t="s">
        <v>3940</v>
      </c>
      <c r="K1637" s="98" t="s">
        <v>3943</v>
      </c>
      <c r="L1637" s="99" t="str">
        <f t="shared" si="25"/>
        <v>COE</v>
      </c>
    </row>
    <row r="1638" spans="1:12" x14ac:dyDescent="0.25">
      <c r="A1638" s="101">
        <v>260850</v>
      </c>
      <c r="B1638" s="98" t="s">
        <v>3939</v>
      </c>
      <c r="C1638" s="98" t="s">
        <v>4000</v>
      </c>
      <c r="D1638" s="98" t="s">
        <v>4001</v>
      </c>
      <c r="E1638" s="98" t="s">
        <v>1065</v>
      </c>
      <c r="F1638" s="98" t="s">
        <v>1066</v>
      </c>
      <c r="G1638" s="98" t="s">
        <v>3449</v>
      </c>
      <c r="H1638" s="98" t="s">
        <v>18</v>
      </c>
      <c r="I1638" s="98" t="s">
        <v>3938</v>
      </c>
      <c r="J1638" s="98" t="s">
        <v>3940</v>
      </c>
      <c r="K1638" s="98" t="s">
        <v>3943</v>
      </c>
      <c r="L1638" s="99" t="str">
        <f t="shared" si="25"/>
        <v>COE</v>
      </c>
    </row>
    <row r="1639" spans="1:12" x14ac:dyDescent="0.25">
      <c r="A1639" s="101">
        <v>260850</v>
      </c>
      <c r="B1639" s="98" t="s">
        <v>3939</v>
      </c>
      <c r="C1639" s="98" t="s">
        <v>4002</v>
      </c>
      <c r="D1639" s="98" t="s">
        <v>4003</v>
      </c>
      <c r="E1639" s="98" t="s">
        <v>1065</v>
      </c>
      <c r="F1639" s="98" t="s">
        <v>1066</v>
      </c>
      <c r="G1639" s="98" t="s">
        <v>3449</v>
      </c>
      <c r="H1639" s="98" t="s">
        <v>18</v>
      </c>
      <c r="I1639" s="98" t="s">
        <v>3938</v>
      </c>
      <c r="J1639" s="98" t="s">
        <v>3940</v>
      </c>
      <c r="K1639" s="98" t="s">
        <v>3943</v>
      </c>
      <c r="L1639" s="99" t="str">
        <f t="shared" si="25"/>
        <v>COE</v>
      </c>
    </row>
    <row r="1640" spans="1:12" x14ac:dyDescent="0.25">
      <c r="A1640" s="101">
        <v>260850</v>
      </c>
      <c r="B1640" s="98" t="s">
        <v>3939</v>
      </c>
      <c r="C1640" s="98" t="s">
        <v>4004</v>
      </c>
      <c r="D1640" s="98" t="s">
        <v>4005</v>
      </c>
      <c r="E1640" s="98" t="s">
        <v>1065</v>
      </c>
      <c r="F1640" s="98" t="s">
        <v>1066</v>
      </c>
      <c r="G1640" s="98" t="s">
        <v>3449</v>
      </c>
      <c r="H1640" s="98" t="s">
        <v>18</v>
      </c>
      <c r="I1640" s="98" t="s">
        <v>3938</v>
      </c>
      <c r="J1640" s="98" t="s">
        <v>3940</v>
      </c>
      <c r="K1640" s="98" t="s">
        <v>3943</v>
      </c>
      <c r="L1640" s="99" t="str">
        <f t="shared" si="25"/>
        <v>COE</v>
      </c>
    </row>
    <row r="1641" spans="1:12" x14ac:dyDescent="0.25">
      <c r="A1641" s="101">
        <v>260850</v>
      </c>
      <c r="B1641" s="98" t="s">
        <v>3939</v>
      </c>
      <c r="C1641" s="98" t="s">
        <v>4006</v>
      </c>
      <c r="D1641" s="98" t="s">
        <v>4007</v>
      </c>
      <c r="E1641" s="98" t="s">
        <v>1065</v>
      </c>
      <c r="F1641" s="98" t="s">
        <v>1066</v>
      </c>
      <c r="G1641" s="98" t="s">
        <v>3449</v>
      </c>
      <c r="H1641" s="98" t="s">
        <v>18</v>
      </c>
      <c r="I1641" s="98" t="s">
        <v>3938</v>
      </c>
      <c r="J1641" s="98" t="s">
        <v>3940</v>
      </c>
      <c r="K1641" s="98" t="s">
        <v>3943</v>
      </c>
      <c r="L1641" s="99" t="str">
        <f t="shared" si="25"/>
        <v>COE</v>
      </c>
    </row>
    <row r="1642" spans="1:12" x14ac:dyDescent="0.25">
      <c r="A1642" s="101">
        <v>260850</v>
      </c>
      <c r="B1642" s="98" t="s">
        <v>3939</v>
      </c>
      <c r="C1642" s="98" t="s">
        <v>4008</v>
      </c>
      <c r="D1642" s="98" t="s">
        <v>4009</v>
      </c>
      <c r="E1642" s="98" t="s">
        <v>1065</v>
      </c>
      <c r="F1642" s="98" t="s">
        <v>1066</v>
      </c>
      <c r="G1642" s="98" t="s">
        <v>3449</v>
      </c>
      <c r="H1642" s="98" t="s">
        <v>18</v>
      </c>
      <c r="I1642" s="98" t="s">
        <v>3938</v>
      </c>
      <c r="J1642" s="98" t="s">
        <v>3940</v>
      </c>
      <c r="K1642" s="98" t="s">
        <v>3943</v>
      </c>
      <c r="L1642" s="99" t="str">
        <f t="shared" si="25"/>
        <v>COE</v>
      </c>
    </row>
    <row r="1643" spans="1:12" x14ac:dyDescent="0.25">
      <c r="A1643" s="101">
        <v>260850</v>
      </c>
      <c r="B1643" s="98" t="s">
        <v>3939</v>
      </c>
      <c r="C1643" s="98" t="s">
        <v>4010</v>
      </c>
      <c r="D1643" s="98" t="s">
        <v>4011</v>
      </c>
      <c r="E1643" s="98" t="s">
        <v>1065</v>
      </c>
      <c r="F1643" s="98" t="s">
        <v>1066</v>
      </c>
      <c r="G1643" s="98" t="s">
        <v>3449</v>
      </c>
      <c r="H1643" s="98" t="s">
        <v>18</v>
      </c>
      <c r="I1643" s="98" t="s">
        <v>3938</v>
      </c>
      <c r="J1643" s="98" t="s">
        <v>3940</v>
      </c>
      <c r="K1643" s="98" t="s">
        <v>3943</v>
      </c>
      <c r="L1643" s="99" t="str">
        <f t="shared" si="25"/>
        <v>COE</v>
      </c>
    </row>
    <row r="1644" spans="1:12" x14ac:dyDescent="0.25">
      <c r="A1644" s="101">
        <v>260850</v>
      </c>
      <c r="B1644" s="98" t="s">
        <v>3939</v>
      </c>
      <c r="C1644" s="98" t="s">
        <v>4012</v>
      </c>
      <c r="D1644" s="98" t="s">
        <v>4013</v>
      </c>
      <c r="E1644" s="98" t="s">
        <v>1065</v>
      </c>
      <c r="F1644" s="98" t="s">
        <v>1066</v>
      </c>
      <c r="G1644" s="98" t="s">
        <v>3449</v>
      </c>
      <c r="H1644" s="98" t="s">
        <v>18</v>
      </c>
      <c r="I1644" s="98" t="s">
        <v>3938</v>
      </c>
      <c r="J1644" s="98" t="s">
        <v>3940</v>
      </c>
      <c r="K1644" s="98" t="s">
        <v>545</v>
      </c>
      <c r="L1644" s="99" t="str">
        <f t="shared" si="25"/>
        <v>COE</v>
      </c>
    </row>
    <row r="1645" spans="1:12" x14ac:dyDescent="0.25">
      <c r="A1645" s="101">
        <v>260850</v>
      </c>
      <c r="B1645" s="98" t="s">
        <v>3939</v>
      </c>
      <c r="C1645" s="98" t="s">
        <v>4014</v>
      </c>
      <c r="D1645" s="98" t="s">
        <v>4015</v>
      </c>
      <c r="E1645" s="98" t="s">
        <v>1065</v>
      </c>
      <c r="F1645" s="98" t="s">
        <v>1066</v>
      </c>
      <c r="G1645" s="98" t="s">
        <v>3449</v>
      </c>
      <c r="H1645" s="98" t="s">
        <v>18</v>
      </c>
      <c r="I1645" s="98" t="s">
        <v>3938</v>
      </c>
      <c r="J1645" s="98" t="s">
        <v>3940</v>
      </c>
      <c r="K1645" s="98" t="s">
        <v>545</v>
      </c>
      <c r="L1645" s="99" t="str">
        <f t="shared" si="25"/>
        <v>COE</v>
      </c>
    </row>
    <row r="1646" spans="1:12" x14ac:dyDescent="0.25">
      <c r="A1646" s="101">
        <v>260850</v>
      </c>
      <c r="B1646" s="98" t="s">
        <v>3939</v>
      </c>
      <c r="C1646" s="98" t="s">
        <v>4016</v>
      </c>
      <c r="D1646" s="98" t="s">
        <v>4017</v>
      </c>
      <c r="E1646" s="98" t="s">
        <v>1065</v>
      </c>
      <c r="F1646" s="98" t="s">
        <v>1066</v>
      </c>
      <c r="G1646" s="98" t="s">
        <v>3449</v>
      </c>
      <c r="H1646" s="98" t="s">
        <v>18</v>
      </c>
      <c r="I1646" s="98" t="s">
        <v>3938</v>
      </c>
      <c r="J1646" s="98" t="s">
        <v>3940</v>
      </c>
      <c r="K1646" s="98" t="s">
        <v>545</v>
      </c>
      <c r="L1646" s="99" t="str">
        <f t="shared" si="25"/>
        <v>COE</v>
      </c>
    </row>
    <row r="1647" spans="1:12" x14ac:dyDescent="0.25">
      <c r="A1647" s="101">
        <v>260855</v>
      </c>
      <c r="B1647" s="98" t="s">
        <v>3939</v>
      </c>
      <c r="C1647" s="98" t="s">
        <v>4019</v>
      </c>
      <c r="D1647" s="98" t="s">
        <v>4020</v>
      </c>
      <c r="E1647" s="98" t="s">
        <v>1065</v>
      </c>
      <c r="F1647" s="98" t="s">
        <v>1066</v>
      </c>
      <c r="G1647" s="98" t="s">
        <v>3449</v>
      </c>
      <c r="H1647" s="98" t="s">
        <v>18</v>
      </c>
      <c r="I1647" s="98" t="s">
        <v>3938</v>
      </c>
      <c r="J1647" s="98" t="s">
        <v>4018</v>
      </c>
      <c r="K1647" s="98" t="s">
        <v>3943</v>
      </c>
      <c r="L1647" s="99" t="str">
        <f t="shared" si="25"/>
        <v>COE</v>
      </c>
    </row>
    <row r="1648" spans="1:12" x14ac:dyDescent="0.25">
      <c r="A1648" s="101">
        <v>260855</v>
      </c>
      <c r="B1648" s="98" t="s">
        <v>3939</v>
      </c>
      <c r="C1648" s="98" t="s">
        <v>4021</v>
      </c>
      <c r="D1648" s="98" t="s">
        <v>4022</v>
      </c>
      <c r="E1648" s="98" t="s">
        <v>1065</v>
      </c>
      <c r="F1648" s="98" t="s">
        <v>1066</v>
      </c>
      <c r="G1648" s="98" t="s">
        <v>3449</v>
      </c>
      <c r="H1648" s="98" t="s">
        <v>18</v>
      </c>
      <c r="I1648" s="98" t="s">
        <v>3938</v>
      </c>
      <c r="J1648" s="98" t="s">
        <v>4018</v>
      </c>
      <c r="K1648" s="98" t="s">
        <v>3943</v>
      </c>
      <c r="L1648" s="99" t="str">
        <f t="shared" si="25"/>
        <v>COE</v>
      </c>
    </row>
    <row r="1649" spans="1:12" x14ac:dyDescent="0.25">
      <c r="A1649" s="101">
        <v>260855</v>
      </c>
      <c r="B1649" s="98" t="s">
        <v>3939</v>
      </c>
      <c r="C1649" s="98" t="s">
        <v>4023</v>
      </c>
      <c r="D1649" s="98" t="s">
        <v>4024</v>
      </c>
      <c r="E1649" s="98" t="s">
        <v>1065</v>
      </c>
      <c r="F1649" s="98" t="s">
        <v>1066</v>
      </c>
      <c r="G1649" s="98" t="s">
        <v>3449</v>
      </c>
      <c r="H1649" s="98" t="s">
        <v>18</v>
      </c>
      <c r="I1649" s="98" t="s">
        <v>3938</v>
      </c>
      <c r="J1649" s="98" t="s">
        <v>4018</v>
      </c>
      <c r="K1649" s="98" t="s">
        <v>3943</v>
      </c>
      <c r="L1649" s="99" t="str">
        <f t="shared" si="25"/>
        <v>COE</v>
      </c>
    </row>
    <row r="1650" spans="1:12" x14ac:dyDescent="0.25">
      <c r="A1650" s="101">
        <v>260855</v>
      </c>
      <c r="B1650" s="98" t="s">
        <v>3939</v>
      </c>
      <c r="C1650" s="98" t="s">
        <v>4025</v>
      </c>
      <c r="D1650" s="98" t="s">
        <v>4026</v>
      </c>
      <c r="E1650" s="98" t="s">
        <v>1065</v>
      </c>
      <c r="F1650" s="98" t="s">
        <v>1066</v>
      </c>
      <c r="G1650" s="98" t="s">
        <v>3449</v>
      </c>
      <c r="H1650" s="98" t="s">
        <v>18</v>
      </c>
      <c r="I1650" s="98" t="s">
        <v>3938</v>
      </c>
      <c r="J1650" s="98" t="s">
        <v>4018</v>
      </c>
      <c r="K1650" s="98" t="s">
        <v>3943</v>
      </c>
      <c r="L1650" s="99" t="str">
        <f t="shared" si="25"/>
        <v>COE</v>
      </c>
    </row>
    <row r="1651" spans="1:12" x14ac:dyDescent="0.25">
      <c r="A1651" s="101">
        <v>260855</v>
      </c>
      <c r="B1651" s="98" t="s">
        <v>3939</v>
      </c>
      <c r="C1651" s="98" t="s">
        <v>4027</v>
      </c>
      <c r="D1651" s="98" t="s">
        <v>4028</v>
      </c>
      <c r="E1651" s="98" t="s">
        <v>1065</v>
      </c>
      <c r="F1651" s="98" t="s">
        <v>1066</v>
      </c>
      <c r="G1651" s="98" t="s">
        <v>3449</v>
      </c>
      <c r="H1651" s="98" t="s">
        <v>18</v>
      </c>
      <c r="I1651" s="98" t="s">
        <v>3938</v>
      </c>
      <c r="J1651" s="98" t="s">
        <v>4018</v>
      </c>
      <c r="K1651" s="98" t="s">
        <v>3943</v>
      </c>
      <c r="L1651" s="99" t="str">
        <f t="shared" si="25"/>
        <v>COE</v>
      </c>
    </row>
    <row r="1652" spans="1:12" x14ac:dyDescent="0.25">
      <c r="A1652" s="101">
        <v>260855</v>
      </c>
      <c r="B1652" s="98" t="s">
        <v>3939</v>
      </c>
      <c r="C1652" s="98" t="s">
        <v>4029</v>
      </c>
      <c r="D1652" s="98" t="s">
        <v>4030</v>
      </c>
      <c r="E1652" s="98" t="s">
        <v>1065</v>
      </c>
      <c r="F1652" s="98" t="s">
        <v>1066</v>
      </c>
      <c r="G1652" s="98" t="s">
        <v>3449</v>
      </c>
      <c r="H1652" s="98" t="s">
        <v>18</v>
      </c>
      <c r="I1652" s="98" t="s">
        <v>3938</v>
      </c>
      <c r="J1652" s="98" t="s">
        <v>4018</v>
      </c>
      <c r="K1652" s="98" t="s">
        <v>3943</v>
      </c>
      <c r="L1652" s="99" t="str">
        <f t="shared" si="25"/>
        <v>COE</v>
      </c>
    </row>
    <row r="1653" spans="1:12" x14ac:dyDescent="0.25">
      <c r="A1653" s="101">
        <v>260855</v>
      </c>
      <c r="B1653" s="98" t="s">
        <v>3939</v>
      </c>
      <c r="C1653" s="98" t="s">
        <v>4031</v>
      </c>
      <c r="D1653" s="98" t="s">
        <v>4032</v>
      </c>
      <c r="E1653" s="98" t="s">
        <v>1065</v>
      </c>
      <c r="F1653" s="98" t="s">
        <v>1066</v>
      </c>
      <c r="G1653" s="98" t="s">
        <v>3449</v>
      </c>
      <c r="H1653" s="98" t="s">
        <v>18</v>
      </c>
      <c r="I1653" s="98" t="s">
        <v>3938</v>
      </c>
      <c r="J1653" s="98" t="s">
        <v>4018</v>
      </c>
      <c r="K1653" s="98" t="s">
        <v>3943</v>
      </c>
      <c r="L1653" s="99" t="str">
        <f t="shared" si="25"/>
        <v>COE</v>
      </c>
    </row>
    <row r="1654" spans="1:12" x14ac:dyDescent="0.25">
      <c r="A1654" s="101">
        <v>260855</v>
      </c>
      <c r="B1654" s="98" t="s">
        <v>3939</v>
      </c>
      <c r="C1654" s="98" t="s">
        <v>4033</v>
      </c>
      <c r="D1654" s="98" t="s">
        <v>4034</v>
      </c>
      <c r="E1654" s="98" t="s">
        <v>1065</v>
      </c>
      <c r="F1654" s="98" t="s">
        <v>1066</v>
      </c>
      <c r="G1654" s="98" t="s">
        <v>3449</v>
      </c>
      <c r="H1654" s="98" t="s">
        <v>18</v>
      </c>
      <c r="I1654" s="98" t="s">
        <v>3938</v>
      </c>
      <c r="J1654" s="98" t="s">
        <v>4018</v>
      </c>
      <c r="K1654" s="98" t="s">
        <v>3943</v>
      </c>
      <c r="L1654" s="99" t="str">
        <f t="shared" si="25"/>
        <v>COE</v>
      </c>
    </row>
    <row r="1655" spans="1:12" x14ac:dyDescent="0.25">
      <c r="A1655" s="101">
        <v>260855</v>
      </c>
      <c r="B1655" s="98" t="s">
        <v>3939</v>
      </c>
      <c r="C1655" s="98" t="s">
        <v>4035</v>
      </c>
      <c r="D1655" s="98" t="s">
        <v>4036</v>
      </c>
      <c r="E1655" s="98" t="s">
        <v>1065</v>
      </c>
      <c r="F1655" s="98" t="s">
        <v>1066</v>
      </c>
      <c r="G1655" s="98" t="s">
        <v>3449</v>
      </c>
      <c r="H1655" s="98" t="s">
        <v>18</v>
      </c>
      <c r="I1655" s="98" t="s">
        <v>3938</v>
      </c>
      <c r="J1655" s="98" t="s">
        <v>4018</v>
      </c>
      <c r="K1655" s="98" t="s">
        <v>3943</v>
      </c>
      <c r="L1655" s="99" t="str">
        <f t="shared" si="25"/>
        <v>COE</v>
      </c>
    </row>
    <row r="1656" spans="1:12" x14ac:dyDescent="0.25">
      <c r="A1656" s="101">
        <v>260855</v>
      </c>
      <c r="B1656" s="98" t="s">
        <v>3939</v>
      </c>
      <c r="C1656" s="98" t="s">
        <v>4037</v>
      </c>
      <c r="D1656" s="98" t="s">
        <v>4038</v>
      </c>
      <c r="E1656" s="98" t="s">
        <v>1065</v>
      </c>
      <c r="F1656" s="98" t="s">
        <v>1066</v>
      </c>
      <c r="G1656" s="98" t="s">
        <v>3449</v>
      </c>
      <c r="H1656" s="98" t="s">
        <v>18</v>
      </c>
      <c r="I1656" s="98" t="s">
        <v>3938</v>
      </c>
      <c r="J1656" s="98" t="s">
        <v>4018</v>
      </c>
      <c r="K1656" s="98" t="s">
        <v>545</v>
      </c>
      <c r="L1656" s="99" t="str">
        <f t="shared" si="25"/>
        <v>COE</v>
      </c>
    </row>
    <row r="1657" spans="1:12" x14ac:dyDescent="0.25">
      <c r="A1657" s="101">
        <v>260855</v>
      </c>
      <c r="B1657" s="98" t="s">
        <v>3939</v>
      </c>
      <c r="C1657" s="98" t="s">
        <v>4039</v>
      </c>
      <c r="D1657" s="98" t="s">
        <v>4040</v>
      </c>
      <c r="E1657" s="98" t="s">
        <v>1065</v>
      </c>
      <c r="F1657" s="98" t="s">
        <v>1066</v>
      </c>
      <c r="G1657" s="98" t="s">
        <v>3449</v>
      </c>
      <c r="H1657" s="98" t="s">
        <v>18</v>
      </c>
      <c r="I1657" s="98" t="s">
        <v>3938</v>
      </c>
      <c r="J1657" s="98" t="s">
        <v>4018</v>
      </c>
      <c r="K1657" s="98" t="s">
        <v>545</v>
      </c>
      <c r="L1657" s="99" t="str">
        <f t="shared" si="25"/>
        <v>COE</v>
      </c>
    </row>
    <row r="1658" spans="1:12" x14ac:dyDescent="0.25">
      <c r="A1658" s="101">
        <v>260855</v>
      </c>
      <c r="B1658" s="98" t="s">
        <v>3939</v>
      </c>
      <c r="C1658" s="98" t="s">
        <v>4041</v>
      </c>
      <c r="D1658" s="98" t="s">
        <v>4042</v>
      </c>
      <c r="E1658" s="98" t="s">
        <v>1065</v>
      </c>
      <c r="F1658" s="98" t="s">
        <v>1066</v>
      </c>
      <c r="G1658" s="98" t="s">
        <v>3449</v>
      </c>
      <c r="H1658" s="98" t="s">
        <v>18</v>
      </c>
      <c r="I1658" s="98" t="s">
        <v>3938</v>
      </c>
      <c r="J1658" s="98" t="s">
        <v>4018</v>
      </c>
      <c r="K1658" s="98" t="s">
        <v>604</v>
      </c>
      <c r="L1658" s="99" t="str">
        <f t="shared" si="25"/>
        <v>COE</v>
      </c>
    </row>
    <row r="1659" spans="1:12" x14ac:dyDescent="0.25">
      <c r="A1659" s="101">
        <v>265000</v>
      </c>
      <c r="B1659" s="98" t="s">
        <v>50</v>
      </c>
      <c r="C1659" s="98" t="s">
        <v>4045</v>
      </c>
      <c r="D1659" s="98" t="s">
        <v>4046</v>
      </c>
      <c r="E1659" s="98" t="s">
        <v>1065</v>
      </c>
      <c r="F1659" s="98" t="s">
        <v>1066</v>
      </c>
      <c r="G1659" s="98" t="s">
        <v>4043</v>
      </c>
      <c r="H1659" s="98" t="s">
        <v>50</v>
      </c>
      <c r="I1659" s="98" t="s">
        <v>4044</v>
      </c>
      <c r="J1659" s="98" t="s">
        <v>50</v>
      </c>
      <c r="K1659" s="98" t="s">
        <v>557</v>
      </c>
      <c r="L1659" s="99" t="str">
        <f t="shared" si="25"/>
        <v>CFAA</v>
      </c>
    </row>
    <row r="1660" spans="1:12" x14ac:dyDescent="0.25">
      <c r="A1660" s="101">
        <v>265000</v>
      </c>
      <c r="B1660" s="98" t="s">
        <v>50</v>
      </c>
      <c r="C1660" s="98" t="s">
        <v>4047</v>
      </c>
      <c r="D1660" s="98" t="s">
        <v>4048</v>
      </c>
      <c r="E1660" s="98" t="s">
        <v>1065</v>
      </c>
      <c r="F1660" s="98" t="s">
        <v>1066</v>
      </c>
      <c r="G1660" s="98" t="s">
        <v>4043</v>
      </c>
      <c r="H1660" s="98" t="s">
        <v>50</v>
      </c>
      <c r="I1660" s="98" t="s">
        <v>4044</v>
      </c>
      <c r="J1660" s="98" t="s">
        <v>50</v>
      </c>
      <c r="K1660" s="98" t="s">
        <v>557</v>
      </c>
      <c r="L1660" s="99" t="str">
        <f t="shared" si="25"/>
        <v>CFAA</v>
      </c>
    </row>
    <row r="1661" spans="1:12" x14ac:dyDescent="0.25">
      <c r="A1661" s="101">
        <v>265000</v>
      </c>
      <c r="B1661" s="98" t="s">
        <v>50</v>
      </c>
      <c r="C1661" s="98" t="s">
        <v>4049</v>
      </c>
      <c r="D1661" s="98" t="s">
        <v>4050</v>
      </c>
      <c r="E1661" s="98" t="s">
        <v>1065</v>
      </c>
      <c r="F1661" s="98" t="s">
        <v>1066</v>
      </c>
      <c r="G1661" s="98" t="s">
        <v>4043</v>
      </c>
      <c r="H1661" s="98" t="s">
        <v>50</v>
      </c>
      <c r="I1661" s="98" t="s">
        <v>4044</v>
      </c>
      <c r="J1661" s="98" t="s">
        <v>50</v>
      </c>
      <c r="K1661" s="98" t="s">
        <v>1079</v>
      </c>
      <c r="L1661" s="99" t="str">
        <f t="shared" si="25"/>
        <v>CFAA</v>
      </c>
    </row>
    <row r="1662" spans="1:12" x14ac:dyDescent="0.25">
      <c r="A1662" s="101">
        <v>265000</v>
      </c>
      <c r="B1662" s="98" t="s">
        <v>50</v>
      </c>
      <c r="C1662" s="98" t="s">
        <v>4051</v>
      </c>
      <c r="D1662" s="98" t="s">
        <v>4052</v>
      </c>
      <c r="E1662" s="98" t="s">
        <v>1065</v>
      </c>
      <c r="F1662" s="98" t="s">
        <v>1066</v>
      </c>
      <c r="G1662" s="98" t="s">
        <v>4043</v>
      </c>
      <c r="H1662" s="98" t="s">
        <v>50</v>
      </c>
      <c r="I1662" s="98" t="s">
        <v>4044</v>
      </c>
      <c r="J1662" s="98" t="s">
        <v>50</v>
      </c>
      <c r="K1662" s="98" t="s">
        <v>557</v>
      </c>
      <c r="L1662" s="99" t="str">
        <f t="shared" si="25"/>
        <v>CFAA</v>
      </c>
    </row>
    <row r="1663" spans="1:12" x14ac:dyDescent="0.25">
      <c r="A1663" s="101">
        <v>265000</v>
      </c>
      <c r="B1663" s="98" t="s">
        <v>50</v>
      </c>
      <c r="C1663" s="98" t="s">
        <v>4053</v>
      </c>
      <c r="D1663" s="98" t="s">
        <v>4054</v>
      </c>
      <c r="E1663" s="98" t="s">
        <v>1065</v>
      </c>
      <c r="F1663" s="98" t="s">
        <v>1066</v>
      </c>
      <c r="G1663" s="98" t="s">
        <v>4043</v>
      </c>
      <c r="H1663" s="98" t="s">
        <v>50</v>
      </c>
      <c r="I1663" s="98" t="s">
        <v>4044</v>
      </c>
      <c r="J1663" s="98" t="s">
        <v>50</v>
      </c>
      <c r="K1663" s="98" t="s">
        <v>545</v>
      </c>
      <c r="L1663" s="99" t="str">
        <f t="shared" si="25"/>
        <v>CFAA</v>
      </c>
    </row>
    <row r="1664" spans="1:12" x14ac:dyDescent="0.25">
      <c r="A1664" s="101">
        <v>265000</v>
      </c>
      <c r="B1664" s="98" t="s">
        <v>50</v>
      </c>
      <c r="C1664" s="98" t="s">
        <v>4055</v>
      </c>
      <c r="D1664" s="98" t="s">
        <v>4056</v>
      </c>
      <c r="E1664" s="98" t="s">
        <v>1065</v>
      </c>
      <c r="F1664" s="98" t="s">
        <v>1066</v>
      </c>
      <c r="G1664" s="98" t="s">
        <v>4043</v>
      </c>
      <c r="H1664" s="98" t="s">
        <v>50</v>
      </c>
      <c r="I1664" s="98" t="s">
        <v>4044</v>
      </c>
      <c r="J1664" s="98" t="s">
        <v>50</v>
      </c>
      <c r="K1664" s="98" t="s">
        <v>545</v>
      </c>
      <c r="L1664" s="99" t="str">
        <f t="shared" si="25"/>
        <v>CFAA</v>
      </c>
    </row>
    <row r="1665" spans="1:12" x14ac:dyDescent="0.25">
      <c r="A1665" s="101">
        <v>265000</v>
      </c>
      <c r="B1665" s="98" t="s">
        <v>50</v>
      </c>
      <c r="C1665" s="98" t="s">
        <v>4057</v>
      </c>
      <c r="D1665" s="98" t="s">
        <v>4058</v>
      </c>
      <c r="E1665" s="98" t="s">
        <v>1065</v>
      </c>
      <c r="F1665" s="98" t="s">
        <v>1066</v>
      </c>
      <c r="G1665" s="98" t="s">
        <v>4043</v>
      </c>
      <c r="H1665" s="98" t="s">
        <v>50</v>
      </c>
      <c r="I1665" s="98" t="s">
        <v>4044</v>
      </c>
      <c r="J1665" s="98" t="s">
        <v>50</v>
      </c>
      <c r="K1665" s="98" t="s">
        <v>545</v>
      </c>
      <c r="L1665" s="99" t="str">
        <f t="shared" si="25"/>
        <v>CFAA</v>
      </c>
    </row>
    <row r="1666" spans="1:12" x14ac:dyDescent="0.25">
      <c r="A1666" s="101">
        <v>265000</v>
      </c>
      <c r="B1666" s="98" t="s">
        <v>50</v>
      </c>
      <c r="C1666" s="98" t="s">
        <v>4059</v>
      </c>
      <c r="D1666" s="98" t="s">
        <v>4060</v>
      </c>
      <c r="E1666" s="98" t="s">
        <v>1065</v>
      </c>
      <c r="F1666" s="98" t="s">
        <v>1066</v>
      </c>
      <c r="G1666" s="98" t="s">
        <v>4043</v>
      </c>
      <c r="H1666" s="98" t="s">
        <v>50</v>
      </c>
      <c r="I1666" s="98" t="s">
        <v>4044</v>
      </c>
      <c r="J1666" s="98" t="s">
        <v>50</v>
      </c>
      <c r="K1666" s="98" t="s">
        <v>545</v>
      </c>
      <c r="L1666" s="99" t="str">
        <f t="shared" ref="L1666:L1729" si="26">VLOOKUP(H1666,$N$2:$O$43,2,FALSE)</f>
        <v>CFAA</v>
      </c>
    </row>
    <row r="1667" spans="1:12" x14ac:dyDescent="0.25">
      <c r="A1667" s="101">
        <v>265000</v>
      </c>
      <c r="B1667" s="98" t="s">
        <v>50</v>
      </c>
      <c r="C1667" s="98" t="s">
        <v>4061</v>
      </c>
      <c r="D1667" s="98" t="s">
        <v>4062</v>
      </c>
      <c r="E1667" s="98" t="s">
        <v>1065</v>
      </c>
      <c r="F1667" s="98" t="s">
        <v>1066</v>
      </c>
      <c r="G1667" s="98" t="s">
        <v>4043</v>
      </c>
      <c r="H1667" s="98" t="s">
        <v>50</v>
      </c>
      <c r="I1667" s="98" t="s">
        <v>4044</v>
      </c>
      <c r="J1667" s="98" t="s">
        <v>50</v>
      </c>
      <c r="K1667" s="98" t="s">
        <v>545</v>
      </c>
      <c r="L1667" s="99" t="str">
        <f t="shared" si="26"/>
        <v>CFAA</v>
      </c>
    </row>
    <row r="1668" spans="1:12" x14ac:dyDescent="0.25">
      <c r="A1668" s="101">
        <v>265000</v>
      </c>
      <c r="B1668" s="98" t="s">
        <v>50</v>
      </c>
      <c r="C1668" s="98" t="s">
        <v>4063</v>
      </c>
      <c r="D1668" s="98" t="s">
        <v>4064</v>
      </c>
      <c r="E1668" s="98" t="s">
        <v>1065</v>
      </c>
      <c r="F1668" s="98" t="s">
        <v>1066</v>
      </c>
      <c r="G1668" s="98" t="s">
        <v>4043</v>
      </c>
      <c r="H1668" s="98" t="s">
        <v>50</v>
      </c>
      <c r="I1668" s="98" t="s">
        <v>4044</v>
      </c>
      <c r="J1668" s="98" t="s">
        <v>50</v>
      </c>
      <c r="K1668" s="98" t="s">
        <v>538</v>
      </c>
      <c r="L1668" s="99" t="str">
        <f t="shared" si="26"/>
        <v>CFAA</v>
      </c>
    </row>
    <row r="1669" spans="1:12" x14ac:dyDescent="0.25">
      <c r="A1669" s="101" t="s">
        <v>4065</v>
      </c>
      <c r="B1669" s="98" t="s">
        <v>50</v>
      </c>
      <c r="C1669" s="98"/>
      <c r="D1669" s="98"/>
      <c r="E1669" s="98" t="s">
        <v>1065</v>
      </c>
      <c r="F1669" s="98" t="s">
        <v>1066</v>
      </c>
      <c r="G1669" s="98" t="s">
        <v>4043</v>
      </c>
      <c r="H1669" s="98" t="s">
        <v>50</v>
      </c>
      <c r="I1669" s="98" t="s">
        <v>4044</v>
      </c>
      <c r="J1669" s="98" t="s">
        <v>4066</v>
      </c>
      <c r="K1669" s="98"/>
      <c r="L1669" s="99" t="str">
        <f t="shared" si="26"/>
        <v>CFAA</v>
      </c>
    </row>
    <row r="1670" spans="1:12" x14ac:dyDescent="0.25">
      <c r="A1670" s="101" t="s">
        <v>4067</v>
      </c>
      <c r="B1670" s="98" t="s">
        <v>50</v>
      </c>
      <c r="C1670" s="98"/>
      <c r="D1670" s="98"/>
      <c r="E1670" s="98" t="s">
        <v>1065</v>
      </c>
      <c r="F1670" s="98" t="s">
        <v>1066</v>
      </c>
      <c r="G1670" s="98" t="s">
        <v>4043</v>
      </c>
      <c r="H1670" s="98" t="s">
        <v>50</v>
      </c>
      <c r="I1670" s="98" t="s">
        <v>4044</v>
      </c>
      <c r="J1670" s="98" t="s">
        <v>4068</v>
      </c>
      <c r="K1670" s="98"/>
      <c r="L1670" s="99" t="str">
        <f t="shared" si="26"/>
        <v>CFAA</v>
      </c>
    </row>
    <row r="1671" spans="1:12" x14ac:dyDescent="0.25">
      <c r="A1671" s="101" t="s">
        <v>4069</v>
      </c>
      <c r="B1671" s="98" t="s">
        <v>50</v>
      </c>
      <c r="C1671" s="98"/>
      <c r="D1671" s="98"/>
      <c r="E1671" s="98" t="s">
        <v>1065</v>
      </c>
      <c r="F1671" s="98" t="s">
        <v>1066</v>
      </c>
      <c r="G1671" s="98" t="s">
        <v>4043</v>
      </c>
      <c r="H1671" s="98" t="s">
        <v>50</v>
      </c>
      <c r="I1671" s="98" t="s">
        <v>4044</v>
      </c>
      <c r="J1671" s="98" t="s">
        <v>4070</v>
      </c>
      <c r="K1671" s="98"/>
      <c r="L1671" s="99" t="str">
        <f t="shared" si="26"/>
        <v>CFAA</v>
      </c>
    </row>
    <row r="1672" spans="1:12" x14ac:dyDescent="0.25">
      <c r="A1672" s="101">
        <v>265050</v>
      </c>
      <c r="B1672" s="98" t="s">
        <v>4072</v>
      </c>
      <c r="C1672" s="98" t="s">
        <v>4073</v>
      </c>
      <c r="D1672" s="98" t="s">
        <v>4072</v>
      </c>
      <c r="E1672" s="98" t="s">
        <v>1065</v>
      </c>
      <c r="F1672" s="98" t="s">
        <v>1066</v>
      </c>
      <c r="G1672" s="98" t="s">
        <v>4043</v>
      </c>
      <c r="H1672" s="98" t="s">
        <v>50</v>
      </c>
      <c r="I1672" s="98" t="s">
        <v>4071</v>
      </c>
      <c r="J1672" s="98" t="s">
        <v>4072</v>
      </c>
      <c r="K1672" s="98" t="s">
        <v>557</v>
      </c>
      <c r="L1672" s="99" t="str">
        <f t="shared" si="26"/>
        <v>CFAA</v>
      </c>
    </row>
    <row r="1673" spans="1:12" x14ac:dyDescent="0.25">
      <c r="A1673" s="101">
        <v>265050</v>
      </c>
      <c r="B1673" s="98" t="s">
        <v>4072</v>
      </c>
      <c r="C1673" s="98" t="s">
        <v>4074</v>
      </c>
      <c r="D1673" s="98" t="s">
        <v>4075</v>
      </c>
      <c r="E1673" s="98" t="s">
        <v>1065</v>
      </c>
      <c r="F1673" s="98" t="s">
        <v>1066</v>
      </c>
      <c r="G1673" s="98" t="s">
        <v>4043</v>
      </c>
      <c r="H1673" s="98" t="s">
        <v>50</v>
      </c>
      <c r="I1673" s="98" t="s">
        <v>4071</v>
      </c>
      <c r="J1673" s="98" t="s">
        <v>4072</v>
      </c>
      <c r="K1673" s="98" t="s">
        <v>1903</v>
      </c>
      <c r="L1673" s="99" t="str">
        <f t="shared" si="26"/>
        <v>CFAA</v>
      </c>
    </row>
    <row r="1674" spans="1:12" x14ac:dyDescent="0.25">
      <c r="A1674" s="101">
        <v>265050</v>
      </c>
      <c r="B1674" s="98" t="s">
        <v>4072</v>
      </c>
      <c r="C1674" s="98" t="s">
        <v>4076</v>
      </c>
      <c r="D1674" s="98" t="s">
        <v>4077</v>
      </c>
      <c r="E1674" s="98" t="s">
        <v>1065</v>
      </c>
      <c r="F1674" s="98" t="s">
        <v>1066</v>
      </c>
      <c r="G1674" s="98" t="s">
        <v>4043</v>
      </c>
      <c r="H1674" s="98" t="s">
        <v>50</v>
      </c>
      <c r="I1674" s="98" t="s">
        <v>4071</v>
      </c>
      <c r="J1674" s="98" t="s">
        <v>4072</v>
      </c>
      <c r="K1674" s="98" t="s">
        <v>557</v>
      </c>
      <c r="L1674" s="99" t="str">
        <f t="shared" si="26"/>
        <v>CFAA</v>
      </c>
    </row>
    <row r="1675" spans="1:12" x14ac:dyDescent="0.25">
      <c r="A1675" s="101">
        <v>265050</v>
      </c>
      <c r="B1675" s="98" t="s">
        <v>4072</v>
      </c>
      <c r="C1675" s="98" t="s">
        <v>4078</v>
      </c>
      <c r="D1675" s="98" t="s">
        <v>4079</v>
      </c>
      <c r="E1675" s="98" t="s">
        <v>1065</v>
      </c>
      <c r="F1675" s="98" t="s">
        <v>1066</v>
      </c>
      <c r="G1675" s="98" t="s">
        <v>4043</v>
      </c>
      <c r="H1675" s="98" t="s">
        <v>50</v>
      </c>
      <c r="I1675" s="98" t="s">
        <v>4071</v>
      </c>
      <c r="J1675" s="98" t="s">
        <v>4072</v>
      </c>
      <c r="K1675" s="98" t="s">
        <v>545</v>
      </c>
      <c r="L1675" s="99" t="str">
        <f t="shared" si="26"/>
        <v>CFAA</v>
      </c>
    </row>
    <row r="1676" spans="1:12" x14ac:dyDescent="0.25">
      <c r="A1676" s="101">
        <v>265050</v>
      </c>
      <c r="B1676" s="98" t="s">
        <v>4072</v>
      </c>
      <c r="C1676" s="98" t="s">
        <v>4080</v>
      </c>
      <c r="D1676" s="98" t="s">
        <v>4081</v>
      </c>
      <c r="E1676" s="98" t="s">
        <v>1065</v>
      </c>
      <c r="F1676" s="98" t="s">
        <v>1066</v>
      </c>
      <c r="G1676" s="98" t="s">
        <v>4043</v>
      </c>
      <c r="H1676" s="98" t="s">
        <v>50</v>
      </c>
      <c r="I1676" s="98" t="s">
        <v>4071</v>
      </c>
      <c r="J1676" s="98" t="s">
        <v>4072</v>
      </c>
      <c r="K1676" s="98" t="s">
        <v>545</v>
      </c>
      <c r="L1676" s="99" t="str">
        <f t="shared" si="26"/>
        <v>CFAA</v>
      </c>
    </row>
    <row r="1677" spans="1:12" x14ac:dyDescent="0.25">
      <c r="A1677" s="101">
        <v>265050</v>
      </c>
      <c r="B1677" s="98" t="s">
        <v>4072</v>
      </c>
      <c r="C1677" s="98" t="s">
        <v>4082</v>
      </c>
      <c r="D1677" s="98" t="s">
        <v>4083</v>
      </c>
      <c r="E1677" s="98" t="s">
        <v>1065</v>
      </c>
      <c r="F1677" s="98" t="s">
        <v>1066</v>
      </c>
      <c r="G1677" s="98" t="s">
        <v>4043</v>
      </c>
      <c r="H1677" s="98" t="s">
        <v>50</v>
      </c>
      <c r="I1677" s="98" t="s">
        <v>4071</v>
      </c>
      <c r="J1677" s="98" t="s">
        <v>4072</v>
      </c>
      <c r="K1677" s="98" t="s">
        <v>545</v>
      </c>
      <c r="L1677" s="99" t="str">
        <f t="shared" si="26"/>
        <v>CFAA</v>
      </c>
    </row>
    <row r="1678" spans="1:12" x14ac:dyDescent="0.25">
      <c r="A1678" s="101">
        <v>265050</v>
      </c>
      <c r="B1678" s="98" t="s">
        <v>4072</v>
      </c>
      <c r="C1678" s="98" t="s">
        <v>4084</v>
      </c>
      <c r="D1678" s="98" t="s">
        <v>4085</v>
      </c>
      <c r="E1678" s="98" t="s">
        <v>1065</v>
      </c>
      <c r="F1678" s="98" t="s">
        <v>1066</v>
      </c>
      <c r="G1678" s="98" t="s">
        <v>4043</v>
      </c>
      <c r="H1678" s="98" t="s">
        <v>50</v>
      </c>
      <c r="I1678" s="98" t="s">
        <v>4071</v>
      </c>
      <c r="J1678" s="98" t="s">
        <v>4072</v>
      </c>
      <c r="K1678" s="98" t="s">
        <v>545</v>
      </c>
      <c r="L1678" s="99" t="str">
        <f t="shared" si="26"/>
        <v>CFAA</v>
      </c>
    </row>
    <row r="1679" spans="1:12" x14ac:dyDescent="0.25">
      <c r="A1679" s="101">
        <v>265050</v>
      </c>
      <c r="B1679" s="98" t="s">
        <v>4072</v>
      </c>
      <c r="C1679" s="98" t="s">
        <v>4086</v>
      </c>
      <c r="D1679" s="98" t="s">
        <v>4087</v>
      </c>
      <c r="E1679" s="98" t="s">
        <v>1065</v>
      </c>
      <c r="F1679" s="98" t="s">
        <v>1066</v>
      </c>
      <c r="G1679" s="98" t="s">
        <v>4043</v>
      </c>
      <c r="H1679" s="98" t="s">
        <v>50</v>
      </c>
      <c r="I1679" s="98" t="s">
        <v>4071</v>
      </c>
      <c r="J1679" s="98" t="s">
        <v>4072</v>
      </c>
      <c r="K1679" s="98" t="s">
        <v>545</v>
      </c>
      <c r="L1679" s="99" t="str">
        <f t="shared" si="26"/>
        <v>CFAA</v>
      </c>
    </row>
    <row r="1680" spans="1:12" x14ac:dyDescent="0.25">
      <c r="A1680" s="101">
        <v>265050</v>
      </c>
      <c r="B1680" s="98" t="s">
        <v>4072</v>
      </c>
      <c r="C1680" s="98" t="s">
        <v>4088</v>
      </c>
      <c r="D1680" s="98" t="s">
        <v>4089</v>
      </c>
      <c r="E1680" s="98" t="s">
        <v>1065</v>
      </c>
      <c r="F1680" s="98" t="s">
        <v>1066</v>
      </c>
      <c r="G1680" s="98" t="s">
        <v>4043</v>
      </c>
      <c r="H1680" s="98" t="s">
        <v>50</v>
      </c>
      <c r="I1680" s="98" t="s">
        <v>4071</v>
      </c>
      <c r="J1680" s="98" t="s">
        <v>4072</v>
      </c>
      <c r="K1680" s="98" t="s">
        <v>545</v>
      </c>
      <c r="L1680" s="99" t="str">
        <f t="shared" si="26"/>
        <v>CFAA</v>
      </c>
    </row>
    <row r="1681" spans="1:12" x14ac:dyDescent="0.25">
      <c r="A1681" s="101">
        <v>265050</v>
      </c>
      <c r="B1681" s="98" t="s">
        <v>4072</v>
      </c>
      <c r="C1681" s="98" t="s">
        <v>4090</v>
      </c>
      <c r="D1681" s="98" t="s">
        <v>4091</v>
      </c>
      <c r="E1681" s="98" t="s">
        <v>1065</v>
      </c>
      <c r="F1681" s="98" t="s">
        <v>1066</v>
      </c>
      <c r="G1681" s="98" t="s">
        <v>4043</v>
      </c>
      <c r="H1681" s="98" t="s">
        <v>50</v>
      </c>
      <c r="I1681" s="98" t="s">
        <v>4071</v>
      </c>
      <c r="J1681" s="98" t="s">
        <v>4072</v>
      </c>
      <c r="K1681" s="98" t="s">
        <v>545</v>
      </c>
      <c r="L1681" s="99" t="str">
        <f t="shared" si="26"/>
        <v>CFAA</v>
      </c>
    </row>
    <row r="1682" spans="1:12" x14ac:dyDescent="0.25">
      <c r="A1682" s="101">
        <v>265050</v>
      </c>
      <c r="B1682" s="98" t="s">
        <v>4072</v>
      </c>
      <c r="C1682" s="98" t="s">
        <v>4092</v>
      </c>
      <c r="D1682" s="98" t="s">
        <v>4093</v>
      </c>
      <c r="E1682" s="98" t="s">
        <v>1065</v>
      </c>
      <c r="F1682" s="98" t="s">
        <v>1066</v>
      </c>
      <c r="G1682" s="98" t="s">
        <v>4043</v>
      </c>
      <c r="H1682" s="98" t="s">
        <v>50</v>
      </c>
      <c r="I1682" s="98" t="s">
        <v>4071</v>
      </c>
      <c r="J1682" s="98" t="s">
        <v>4072</v>
      </c>
      <c r="K1682" s="98" t="s">
        <v>545</v>
      </c>
      <c r="L1682" s="99" t="str">
        <f t="shared" si="26"/>
        <v>CFAA</v>
      </c>
    </row>
    <row r="1683" spans="1:12" x14ac:dyDescent="0.25">
      <c r="A1683" s="101">
        <v>265050</v>
      </c>
      <c r="B1683" s="98" t="s">
        <v>4072</v>
      </c>
      <c r="C1683" s="98" t="s">
        <v>4094</v>
      </c>
      <c r="D1683" s="98" t="s">
        <v>4095</v>
      </c>
      <c r="E1683" s="98" t="s">
        <v>1065</v>
      </c>
      <c r="F1683" s="98" t="s">
        <v>1066</v>
      </c>
      <c r="G1683" s="98" t="s">
        <v>4043</v>
      </c>
      <c r="H1683" s="98" t="s">
        <v>50</v>
      </c>
      <c r="I1683" s="98" t="s">
        <v>4071</v>
      </c>
      <c r="J1683" s="98" t="s">
        <v>4072</v>
      </c>
      <c r="K1683" s="98" t="s">
        <v>545</v>
      </c>
      <c r="L1683" s="99" t="str">
        <f t="shared" si="26"/>
        <v>CFAA</v>
      </c>
    </row>
    <row r="1684" spans="1:12" x14ac:dyDescent="0.25">
      <c r="A1684" s="101">
        <v>265050</v>
      </c>
      <c r="B1684" s="98" t="s">
        <v>4072</v>
      </c>
      <c r="C1684" s="98" t="s">
        <v>4096</v>
      </c>
      <c r="D1684" s="98" t="s">
        <v>4097</v>
      </c>
      <c r="E1684" s="98" t="s">
        <v>1065</v>
      </c>
      <c r="F1684" s="98" t="s">
        <v>1066</v>
      </c>
      <c r="G1684" s="98" t="s">
        <v>4043</v>
      </c>
      <c r="H1684" s="98" t="s">
        <v>50</v>
      </c>
      <c r="I1684" s="98" t="s">
        <v>4071</v>
      </c>
      <c r="J1684" s="98" t="s">
        <v>4072</v>
      </c>
      <c r="K1684" s="98" t="s">
        <v>545</v>
      </c>
      <c r="L1684" s="99" t="str">
        <f t="shared" si="26"/>
        <v>CFAA</v>
      </c>
    </row>
    <row r="1685" spans="1:12" x14ac:dyDescent="0.25">
      <c r="A1685" s="101">
        <v>265050</v>
      </c>
      <c r="B1685" s="98" t="s">
        <v>4072</v>
      </c>
      <c r="C1685" s="98" t="s">
        <v>4098</v>
      </c>
      <c r="D1685" s="98" t="s">
        <v>4099</v>
      </c>
      <c r="E1685" s="98" t="s">
        <v>1065</v>
      </c>
      <c r="F1685" s="98" t="s">
        <v>1066</v>
      </c>
      <c r="G1685" s="98" t="s">
        <v>4043</v>
      </c>
      <c r="H1685" s="98" t="s">
        <v>50</v>
      </c>
      <c r="I1685" s="98" t="s">
        <v>4071</v>
      </c>
      <c r="J1685" s="98" t="s">
        <v>4072</v>
      </c>
      <c r="K1685" s="98" t="s">
        <v>545</v>
      </c>
      <c r="L1685" s="99" t="str">
        <f t="shared" si="26"/>
        <v>CFAA</v>
      </c>
    </row>
    <row r="1686" spans="1:12" x14ac:dyDescent="0.25">
      <c r="A1686" s="101">
        <v>265050</v>
      </c>
      <c r="B1686" s="98" t="s">
        <v>4072</v>
      </c>
      <c r="C1686" s="98" t="s">
        <v>4100</v>
      </c>
      <c r="D1686" s="98" t="s">
        <v>4101</v>
      </c>
      <c r="E1686" s="98" t="s">
        <v>1065</v>
      </c>
      <c r="F1686" s="98" t="s">
        <v>1066</v>
      </c>
      <c r="G1686" s="98" t="s">
        <v>4043</v>
      </c>
      <c r="H1686" s="98" t="s">
        <v>50</v>
      </c>
      <c r="I1686" s="98" t="s">
        <v>4071</v>
      </c>
      <c r="J1686" s="98" t="s">
        <v>4072</v>
      </c>
      <c r="K1686" s="98" t="s">
        <v>545</v>
      </c>
      <c r="L1686" s="99" t="str">
        <f t="shared" si="26"/>
        <v>CFAA</v>
      </c>
    </row>
    <row r="1687" spans="1:12" x14ac:dyDescent="0.25">
      <c r="A1687" s="101">
        <v>265050</v>
      </c>
      <c r="B1687" s="98" t="s">
        <v>4072</v>
      </c>
      <c r="C1687" s="98" t="s">
        <v>4102</v>
      </c>
      <c r="D1687" s="98" t="s">
        <v>4103</v>
      </c>
      <c r="E1687" s="98" t="s">
        <v>1065</v>
      </c>
      <c r="F1687" s="98" t="s">
        <v>1066</v>
      </c>
      <c r="G1687" s="98" t="s">
        <v>4043</v>
      </c>
      <c r="H1687" s="98" t="s">
        <v>50</v>
      </c>
      <c r="I1687" s="98" t="s">
        <v>4071</v>
      </c>
      <c r="J1687" s="98" t="s">
        <v>4072</v>
      </c>
      <c r="K1687" s="98" t="s">
        <v>545</v>
      </c>
      <c r="L1687" s="99" t="str">
        <f t="shared" si="26"/>
        <v>CFAA</v>
      </c>
    </row>
    <row r="1688" spans="1:12" x14ac:dyDescent="0.25">
      <c r="A1688" s="101">
        <v>265050</v>
      </c>
      <c r="B1688" s="98" t="s">
        <v>4072</v>
      </c>
      <c r="C1688" s="98" t="s">
        <v>4104</v>
      </c>
      <c r="D1688" s="98" t="s">
        <v>4105</v>
      </c>
      <c r="E1688" s="98" t="s">
        <v>1065</v>
      </c>
      <c r="F1688" s="98" t="s">
        <v>1066</v>
      </c>
      <c r="G1688" s="98" t="s">
        <v>4043</v>
      </c>
      <c r="H1688" s="98" t="s">
        <v>50</v>
      </c>
      <c r="I1688" s="98" t="s">
        <v>4071</v>
      </c>
      <c r="J1688" s="98" t="s">
        <v>4072</v>
      </c>
      <c r="K1688" s="98" t="s">
        <v>545</v>
      </c>
      <c r="L1688" s="99" t="str">
        <f t="shared" si="26"/>
        <v>CFAA</v>
      </c>
    </row>
    <row r="1689" spans="1:12" x14ac:dyDescent="0.25">
      <c r="A1689" s="101">
        <v>265050</v>
      </c>
      <c r="B1689" s="98" t="s">
        <v>4072</v>
      </c>
      <c r="C1689" s="98" t="s">
        <v>4106</v>
      </c>
      <c r="D1689" s="98" t="s">
        <v>4107</v>
      </c>
      <c r="E1689" s="98" t="s">
        <v>1065</v>
      </c>
      <c r="F1689" s="98" t="s">
        <v>1066</v>
      </c>
      <c r="G1689" s="98" t="s">
        <v>4043</v>
      </c>
      <c r="H1689" s="98" t="s">
        <v>50</v>
      </c>
      <c r="I1689" s="98" t="s">
        <v>4071</v>
      </c>
      <c r="J1689" s="98" t="s">
        <v>4072</v>
      </c>
      <c r="K1689" s="98" t="s">
        <v>545</v>
      </c>
      <c r="L1689" s="99" t="str">
        <f t="shared" si="26"/>
        <v>CFAA</v>
      </c>
    </row>
    <row r="1690" spans="1:12" x14ac:dyDescent="0.25">
      <c r="A1690" s="101">
        <v>265050</v>
      </c>
      <c r="B1690" s="98" t="s">
        <v>4072</v>
      </c>
      <c r="C1690" s="98" t="s">
        <v>4108</v>
      </c>
      <c r="D1690" s="98" t="s">
        <v>4109</v>
      </c>
      <c r="E1690" s="98" t="s">
        <v>1065</v>
      </c>
      <c r="F1690" s="98" t="s">
        <v>1066</v>
      </c>
      <c r="G1690" s="98" t="s">
        <v>4043</v>
      </c>
      <c r="H1690" s="98" t="s">
        <v>50</v>
      </c>
      <c r="I1690" s="98" t="s">
        <v>4071</v>
      </c>
      <c r="J1690" s="98" t="s">
        <v>4072</v>
      </c>
      <c r="K1690" s="98" t="s">
        <v>545</v>
      </c>
      <c r="L1690" s="99" t="str">
        <f t="shared" si="26"/>
        <v>CFAA</v>
      </c>
    </row>
    <row r="1691" spans="1:12" x14ac:dyDescent="0.25">
      <c r="A1691" s="101">
        <v>265050</v>
      </c>
      <c r="B1691" s="98" t="s">
        <v>4072</v>
      </c>
      <c r="C1691" s="98" t="s">
        <v>4110</v>
      </c>
      <c r="D1691" s="98" t="s">
        <v>4111</v>
      </c>
      <c r="E1691" s="98" t="s">
        <v>1065</v>
      </c>
      <c r="F1691" s="98" t="s">
        <v>1066</v>
      </c>
      <c r="G1691" s="98" t="s">
        <v>4043</v>
      </c>
      <c r="H1691" s="98" t="s">
        <v>50</v>
      </c>
      <c r="I1691" s="98" t="s">
        <v>4071</v>
      </c>
      <c r="J1691" s="98" t="s">
        <v>4072</v>
      </c>
      <c r="K1691" s="98" t="s">
        <v>545</v>
      </c>
      <c r="L1691" s="99" t="str">
        <f t="shared" si="26"/>
        <v>CFAA</v>
      </c>
    </row>
    <row r="1692" spans="1:12" x14ac:dyDescent="0.25">
      <c r="A1692" s="101">
        <v>265050</v>
      </c>
      <c r="B1692" s="98" t="s">
        <v>4072</v>
      </c>
      <c r="C1692" s="98" t="s">
        <v>4112</v>
      </c>
      <c r="D1692" s="98" t="s">
        <v>4113</v>
      </c>
      <c r="E1692" s="98" t="s">
        <v>1065</v>
      </c>
      <c r="F1692" s="98" t="s">
        <v>1066</v>
      </c>
      <c r="G1692" s="98" t="s">
        <v>4043</v>
      </c>
      <c r="H1692" s="98" t="s">
        <v>50</v>
      </c>
      <c r="I1692" s="98" t="s">
        <v>4071</v>
      </c>
      <c r="J1692" s="98" t="s">
        <v>4072</v>
      </c>
      <c r="K1692" s="98" t="s">
        <v>545</v>
      </c>
      <c r="L1692" s="99" t="str">
        <f t="shared" si="26"/>
        <v>CFAA</v>
      </c>
    </row>
    <row r="1693" spans="1:12" x14ac:dyDescent="0.25">
      <c r="A1693" s="101">
        <v>265050</v>
      </c>
      <c r="B1693" s="98" t="s">
        <v>4072</v>
      </c>
      <c r="C1693" s="98" t="s">
        <v>4114</v>
      </c>
      <c r="D1693" s="98" t="s">
        <v>4115</v>
      </c>
      <c r="E1693" s="98" t="s">
        <v>1065</v>
      </c>
      <c r="F1693" s="98" t="s">
        <v>1066</v>
      </c>
      <c r="G1693" s="98" t="s">
        <v>4043</v>
      </c>
      <c r="H1693" s="98" t="s">
        <v>50</v>
      </c>
      <c r="I1693" s="98" t="s">
        <v>4071</v>
      </c>
      <c r="J1693" s="98" t="s">
        <v>4072</v>
      </c>
      <c r="K1693" s="98" t="s">
        <v>545</v>
      </c>
      <c r="L1693" s="99" t="str">
        <f t="shared" si="26"/>
        <v>CFAA</v>
      </c>
    </row>
    <row r="1694" spans="1:12" x14ac:dyDescent="0.25">
      <c r="A1694" s="101">
        <v>265050</v>
      </c>
      <c r="B1694" s="98" t="s">
        <v>4072</v>
      </c>
      <c r="C1694" s="98" t="s">
        <v>4116</v>
      </c>
      <c r="D1694" s="98" t="s">
        <v>4117</v>
      </c>
      <c r="E1694" s="98" t="s">
        <v>1065</v>
      </c>
      <c r="F1694" s="98" t="s">
        <v>1066</v>
      </c>
      <c r="G1694" s="98" t="s">
        <v>4043</v>
      </c>
      <c r="H1694" s="98" t="s">
        <v>50</v>
      </c>
      <c r="I1694" s="98" t="s">
        <v>4071</v>
      </c>
      <c r="J1694" s="98" t="s">
        <v>4072</v>
      </c>
      <c r="K1694" s="98" t="s">
        <v>545</v>
      </c>
      <c r="L1694" s="99" t="str">
        <f t="shared" si="26"/>
        <v>CFAA</v>
      </c>
    </row>
    <row r="1695" spans="1:12" x14ac:dyDescent="0.25">
      <c r="A1695" s="101">
        <v>265050</v>
      </c>
      <c r="B1695" s="98" t="s">
        <v>4072</v>
      </c>
      <c r="C1695" s="98" t="s">
        <v>4118</v>
      </c>
      <c r="D1695" s="98" t="s">
        <v>4119</v>
      </c>
      <c r="E1695" s="98" t="s">
        <v>1065</v>
      </c>
      <c r="F1695" s="98" t="s">
        <v>1066</v>
      </c>
      <c r="G1695" s="98" t="s">
        <v>4043</v>
      </c>
      <c r="H1695" s="98" t="s">
        <v>50</v>
      </c>
      <c r="I1695" s="98" t="s">
        <v>4071</v>
      </c>
      <c r="J1695" s="98" t="s">
        <v>4072</v>
      </c>
      <c r="K1695" s="98" t="s">
        <v>545</v>
      </c>
      <c r="L1695" s="99" t="str">
        <f t="shared" si="26"/>
        <v>CFAA</v>
      </c>
    </row>
    <row r="1696" spans="1:12" x14ac:dyDescent="0.25">
      <c r="A1696" s="101">
        <v>265050</v>
      </c>
      <c r="B1696" s="98" t="s">
        <v>4072</v>
      </c>
      <c r="C1696" s="98" t="s">
        <v>4120</v>
      </c>
      <c r="D1696" s="98" t="s">
        <v>4121</v>
      </c>
      <c r="E1696" s="98" t="s">
        <v>1065</v>
      </c>
      <c r="F1696" s="98" t="s">
        <v>1066</v>
      </c>
      <c r="G1696" s="98" t="s">
        <v>4043</v>
      </c>
      <c r="H1696" s="98" t="s">
        <v>50</v>
      </c>
      <c r="I1696" s="98" t="s">
        <v>4071</v>
      </c>
      <c r="J1696" s="98" t="s">
        <v>4072</v>
      </c>
      <c r="K1696" s="98" t="s">
        <v>545</v>
      </c>
      <c r="L1696" s="99" t="str">
        <f t="shared" si="26"/>
        <v>CFAA</v>
      </c>
    </row>
    <row r="1697" spans="1:12" x14ac:dyDescent="0.25">
      <c r="A1697" s="101">
        <v>265050</v>
      </c>
      <c r="B1697" s="98" t="s">
        <v>4072</v>
      </c>
      <c r="C1697" s="98" t="s">
        <v>4122</v>
      </c>
      <c r="D1697" s="98" t="s">
        <v>4123</v>
      </c>
      <c r="E1697" s="98" t="s">
        <v>1065</v>
      </c>
      <c r="F1697" s="98" t="s">
        <v>1066</v>
      </c>
      <c r="G1697" s="98" t="s">
        <v>4043</v>
      </c>
      <c r="H1697" s="98" t="s">
        <v>50</v>
      </c>
      <c r="I1697" s="98" t="s">
        <v>4071</v>
      </c>
      <c r="J1697" s="98" t="s">
        <v>4072</v>
      </c>
      <c r="K1697" s="98" t="s">
        <v>1156</v>
      </c>
      <c r="L1697" s="99" t="str">
        <f t="shared" si="26"/>
        <v>CFAA</v>
      </c>
    </row>
    <row r="1698" spans="1:12" x14ac:dyDescent="0.25">
      <c r="A1698" s="101">
        <v>265050</v>
      </c>
      <c r="B1698" s="98" t="s">
        <v>4072</v>
      </c>
      <c r="C1698" s="98" t="s">
        <v>4124</v>
      </c>
      <c r="D1698" s="98" t="s">
        <v>4125</v>
      </c>
      <c r="E1698" s="98" t="s">
        <v>1065</v>
      </c>
      <c r="F1698" s="98" t="s">
        <v>1066</v>
      </c>
      <c r="G1698" s="98" t="s">
        <v>4043</v>
      </c>
      <c r="H1698" s="98" t="s">
        <v>50</v>
      </c>
      <c r="I1698" s="98" t="s">
        <v>4071</v>
      </c>
      <c r="J1698" s="98" t="s">
        <v>4072</v>
      </c>
      <c r="K1698" s="98" t="s">
        <v>1156</v>
      </c>
      <c r="L1698" s="99" t="str">
        <f t="shared" si="26"/>
        <v>CFAA</v>
      </c>
    </row>
    <row r="1699" spans="1:12" x14ac:dyDescent="0.25">
      <c r="A1699" s="101">
        <v>265050</v>
      </c>
      <c r="B1699" s="98" t="s">
        <v>4072</v>
      </c>
      <c r="C1699" s="98" t="s">
        <v>4126</v>
      </c>
      <c r="D1699" s="98" t="s">
        <v>4127</v>
      </c>
      <c r="E1699" s="98" t="s">
        <v>1065</v>
      </c>
      <c r="F1699" s="98" t="s">
        <v>1066</v>
      </c>
      <c r="G1699" s="98" t="s">
        <v>4043</v>
      </c>
      <c r="H1699" s="98" t="s">
        <v>50</v>
      </c>
      <c r="I1699" s="98" t="s">
        <v>4071</v>
      </c>
      <c r="J1699" s="98" t="s">
        <v>4072</v>
      </c>
      <c r="K1699" s="98" t="s">
        <v>1156</v>
      </c>
      <c r="L1699" s="99" t="str">
        <f t="shared" si="26"/>
        <v>CFAA</v>
      </c>
    </row>
    <row r="1700" spans="1:12" x14ac:dyDescent="0.25">
      <c r="A1700" s="101">
        <v>265050</v>
      </c>
      <c r="B1700" s="98" t="s">
        <v>4072</v>
      </c>
      <c r="C1700" s="98" t="s">
        <v>4128</v>
      </c>
      <c r="D1700" s="98" t="s">
        <v>4129</v>
      </c>
      <c r="E1700" s="98" t="s">
        <v>1065</v>
      </c>
      <c r="F1700" s="98" t="s">
        <v>1066</v>
      </c>
      <c r="G1700" s="98" t="s">
        <v>4043</v>
      </c>
      <c r="H1700" s="98" t="s">
        <v>50</v>
      </c>
      <c r="I1700" s="98" t="s">
        <v>4071</v>
      </c>
      <c r="J1700" s="98" t="s">
        <v>4072</v>
      </c>
      <c r="K1700" s="98" t="s">
        <v>1156</v>
      </c>
      <c r="L1700" s="99" t="str">
        <f t="shared" si="26"/>
        <v>CFAA</v>
      </c>
    </row>
    <row r="1701" spans="1:12" x14ac:dyDescent="0.25">
      <c r="A1701" s="101">
        <v>265050</v>
      </c>
      <c r="B1701" s="98" t="s">
        <v>4072</v>
      </c>
      <c r="C1701" s="98" t="s">
        <v>4130</v>
      </c>
      <c r="D1701" s="98" t="s">
        <v>4131</v>
      </c>
      <c r="E1701" s="98" t="s">
        <v>1065</v>
      </c>
      <c r="F1701" s="98" t="s">
        <v>1066</v>
      </c>
      <c r="G1701" s="98" t="s">
        <v>4043</v>
      </c>
      <c r="H1701" s="98" t="s">
        <v>50</v>
      </c>
      <c r="I1701" s="98" t="s">
        <v>4071</v>
      </c>
      <c r="J1701" s="98" t="s">
        <v>4072</v>
      </c>
      <c r="K1701" s="98" t="s">
        <v>1156</v>
      </c>
      <c r="L1701" s="99" t="str">
        <f t="shared" si="26"/>
        <v>CFAA</v>
      </c>
    </row>
    <row r="1702" spans="1:12" x14ac:dyDescent="0.25">
      <c r="A1702" s="101">
        <v>265050</v>
      </c>
      <c r="B1702" s="98" t="s">
        <v>4072</v>
      </c>
      <c r="C1702" s="98" t="s">
        <v>4132</v>
      </c>
      <c r="D1702" s="98" t="s">
        <v>4133</v>
      </c>
      <c r="E1702" s="98" t="s">
        <v>1065</v>
      </c>
      <c r="F1702" s="98" t="s">
        <v>1066</v>
      </c>
      <c r="G1702" s="98" t="s">
        <v>4043</v>
      </c>
      <c r="H1702" s="98" t="s">
        <v>50</v>
      </c>
      <c r="I1702" s="98" t="s">
        <v>4071</v>
      </c>
      <c r="J1702" s="98" t="s">
        <v>4072</v>
      </c>
      <c r="K1702" s="98" t="s">
        <v>545</v>
      </c>
      <c r="L1702" s="99" t="str">
        <f t="shared" si="26"/>
        <v>CFAA</v>
      </c>
    </row>
    <row r="1703" spans="1:12" x14ac:dyDescent="0.25">
      <c r="A1703" s="101">
        <v>265050</v>
      </c>
      <c r="B1703" s="98" t="s">
        <v>4072</v>
      </c>
      <c r="C1703" s="98" t="s">
        <v>4134</v>
      </c>
      <c r="D1703" s="98" t="s">
        <v>4135</v>
      </c>
      <c r="E1703" s="98" t="s">
        <v>1065</v>
      </c>
      <c r="F1703" s="98" t="s">
        <v>1066</v>
      </c>
      <c r="G1703" s="98" t="s">
        <v>4043</v>
      </c>
      <c r="H1703" s="98" t="s">
        <v>50</v>
      </c>
      <c r="I1703" s="98" t="s">
        <v>4071</v>
      </c>
      <c r="J1703" s="98" t="s">
        <v>4072</v>
      </c>
      <c r="K1703" s="98" t="s">
        <v>545</v>
      </c>
      <c r="L1703" s="99" t="str">
        <f t="shared" si="26"/>
        <v>CFAA</v>
      </c>
    </row>
    <row r="1704" spans="1:12" x14ac:dyDescent="0.25">
      <c r="A1704" s="101">
        <v>265050</v>
      </c>
      <c r="B1704" s="98" t="s">
        <v>4072</v>
      </c>
      <c r="C1704" s="98" t="s">
        <v>4136</v>
      </c>
      <c r="D1704" s="98" t="s">
        <v>4137</v>
      </c>
      <c r="E1704" s="98" t="s">
        <v>1065</v>
      </c>
      <c r="F1704" s="98" t="s">
        <v>1066</v>
      </c>
      <c r="G1704" s="98" t="s">
        <v>4043</v>
      </c>
      <c r="H1704" s="98" t="s">
        <v>50</v>
      </c>
      <c r="I1704" s="98" t="s">
        <v>4071</v>
      </c>
      <c r="J1704" s="98" t="s">
        <v>4072</v>
      </c>
      <c r="K1704" s="98" t="s">
        <v>545</v>
      </c>
      <c r="L1704" s="99" t="str">
        <f t="shared" si="26"/>
        <v>CFAA</v>
      </c>
    </row>
    <row r="1705" spans="1:12" x14ac:dyDescent="0.25">
      <c r="A1705" s="101">
        <v>265050</v>
      </c>
      <c r="B1705" s="98" t="s">
        <v>4072</v>
      </c>
      <c r="C1705" s="98" t="s">
        <v>4138</v>
      </c>
      <c r="D1705" s="98" t="s">
        <v>4139</v>
      </c>
      <c r="E1705" s="98" t="s">
        <v>1065</v>
      </c>
      <c r="F1705" s="98" t="s">
        <v>1066</v>
      </c>
      <c r="G1705" s="98" t="s">
        <v>4043</v>
      </c>
      <c r="H1705" s="98" t="s">
        <v>50</v>
      </c>
      <c r="I1705" s="98" t="s">
        <v>4071</v>
      </c>
      <c r="J1705" s="98" t="s">
        <v>4072</v>
      </c>
      <c r="K1705" s="98" t="s">
        <v>587</v>
      </c>
      <c r="L1705" s="99" t="str">
        <f t="shared" si="26"/>
        <v>CFAA</v>
      </c>
    </row>
    <row r="1706" spans="1:12" x14ac:dyDescent="0.25">
      <c r="A1706" s="101">
        <v>265050</v>
      </c>
      <c r="B1706" s="98" t="s">
        <v>4072</v>
      </c>
      <c r="C1706" s="98" t="s">
        <v>4140</v>
      </c>
      <c r="D1706" s="98" t="s">
        <v>4141</v>
      </c>
      <c r="E1706" s="98" t="s">
        <v>1065</v>
      </c>
      <c r="F1706" s="98" t="s">
        <v>1066</v>
      </c>
      <c r="G1706" s="98" t="s">
        <v>4043</v>
      </c>
      <c r="H1706" s="98" t="s">
        <v>50</v>
      </c>
      <c r="I1706" s="98" t="s">
        <v>4071</v>
      </c>
      <c r="J1706" s="98" t="s">
        <v>4072</v>
      </c>
      <c r="K1706" s="98" t="s">
        <v>884</v>
      </c>
      <c r="L1706" s="99" t="str">
        <f t="shared" si="26"/>
        <v>CFAA</v>
      </c>
    </row>
    <row r="1707" spans="1:12" x14ac:dyDescent="0.25">
      <c r="A1707" s="101">
        <v>265050</v>
      </c>
      <c r="B1707" s="98" t="s">
        <v>4072</v>
      </c>
      <c r="C1707" s="98" t="s">
        <v>4142</v>
      </c>
      <c r="D1707" s="98" t="s">
        <v>4143</v>
      </c>
      <c r="E1707" s="98" t="s">
        <v>1065</v>
      </c>
      <c r="F1707" s="98" t="s">
        <v>1066</v>
      </c>
      <c r="G1707" s="98" t="s">
        <v>4043</v>
      </c>
      <c r="H1707" s="98" t="s">
        <v>50</v>
      </c>
      <c r="I1707" s="98" t="s">
        <v>4071</v>
      </c>
      <c r="J1707" s="98" t="s">
        <v>4072</v>
      </c>
      <c r="K1707" s="98" t="s">
        <v>884</v>
      </c>
      <c r="L1707" s="99" t="str">
        <f t="shared" si="26"/>
        <v>CFAA</v>
      </c>
    </row>
    <row r="1708" spans="1:12" x14ac:dyDescent="0.25">
      <c r="A1708" s="101">
        <v>265050</v>
      </c>
      <c r="B1708" s="98" t="s">
        <v>4072</v>
      </c>
      <c r="C1708" s="98" t="s">
        <v>4144</v>
      </c>
      <c r="D1708" s="98" t="s">
        <v>4145</v>
      </c>
      <c r="E1708" s="98" t="s">
        <v>1065</v>
      </c>
      <c r="F1708" s="98" t="s">
        <v>1066</v>
      </c>
      <c r="G1708" s="98" t="s">
        <v>4043</v>
      </c>
      <c r="H1708" s="98" t="s">
        <v>50</v>
      </c>
      <c r="I1708" s="98" t="s">
        <v>4071</v>
      </c>
      <c r="J1708" s="98" t="s">
        <v>4072</v>
      </c>
      <c r="K1708" s="98" t="s">
        <v>884</v>
      </c>
      <c r="L1708" s="99" t="str">
        <f t="shared" si="26"/>
        <v>CFAA</v>
      </c>
    </row>
    <row r="1709" spans="1:12" x14ac:dyDescent="0.25">
      <c r="A1709" s="101">
        <v>265050</v>
      </c>
      <c r="B1709" s="98" t="s">
        <v>4072</v>
      </c>
      <c r="C1709" s="98" t="s">
        <v>4146</v>
      </c>
      <c r="D1709" s="98" t="s">
        <v>4147</v>
      </c>
      <c r="E1709" s="98" t="s">
        <v>1065</v>
      </c>
      <c r="F1709" s="98" t="s">
        <v>1066</v>
      </c>
      <c r="G1709" s="98" t="s">
        <v>4043</v>
      </c>
      <c r="H1709" s="98" t="s">
        <v>50</v>
      </c>
      <c r="I1709" s="98" t="s">
        <v>4071</v>
      </c>
      <c r="J1709" s="98" t="s">
        <v>4072</v>
      </c>
      <c r="K1709" s="98" t="s">
        <v>884</v>
      </c>
      <c r="L1709" s="99" t="str">
        <f t="shared" si="26"/>
        <v>CFAA</v>
      </c>
    </row>
    <row r="1710" spans="1:12" x14ac:dyDescent="0.25">
      <c r="A1710" s="101">
        <v>265050</v>
      </c>
      <c r="B1710" s="98" t="s">
        <v>4072</v>
      </c>
      <c r="C1710" s="98" t="s">
        <v>4148</v>
      </c>
      <c r="D1710" s="98" t="s">
        <v>4149</v>
      </c>
      <c r="E1710" s="98" t="s">
        <v>1065</v>
      </c>
      <c r="F1710" s="98" t="s">
        <v>1066</v>
      </c>
      <c r="G1710" s="98" t="s">
        <v>4043</v>
      </c>
      <c r="H1710" s="98" t="s">
        <v>50</v>
      </c>
      <c r="I1710" s="98" t="s">
        <v>4071</v>
      </c>
      <c r="J1710" s="98" t="s">
        <v>4072</v>
      </c>
      <c r="K1710" s="98" t="s">
        <v>545</v>
      </c>
      <c r="L1710" s="99" t="str">
        <f t="shared" si="26"/>
        <v>CFAA</v>
      </c>
    </row>
    <row r="1711" spans="1:12" x14ac:dyDescent="0.25">
      <c r="A1711" s="101">
        <v>265050</v>
      </c>
      <c r="B1711" s="98" t="s">
        <v>4072</v>
      </c>
      <c r="C1711" s="98" t="s">
        <v>4150</v>
      </c>
      <c r="D1711" s="98" t="s">
        <v>4151</v>
      </c>
      <c r="E1711" s="98" t="s">
        <v>1065</v>
      </c>
      <c r="F1711" s="98" t="s">
        <v>1066</v>
      </c>
      <c r="G1711" s="98" t="s">
        <v>4043</v>
      </c>
      <c r="H1711" s="98" t="s">
        <v>50</v>
      </c>
      <c r="I1711" s="98" t="s">
        <v>4071</v>
      </c>
      <c r="J1711" s="98" t="s">
        <v>4072</v>
      </c>
      <c r="K1711" s="98" t="s">
        <v>545</v>
      </c>
      <c r="L1711" s="99" t="str">
        <f t="shared" si="26"/>
        <v>CFAA</v>
      </c>
    </row>
    <row r="1712" spans="1:12" x14ac:dyDescent="0.25">
      <c r="A1712" s="101">
        <v>265050</v>
      </c>
      <c r="B1712" s="98" t="s">
        <v>4072</v>
      </c>
      <c r="C1712" s="98" t="s">
        <v>4152</v>
      </c>
      <c r="D1712" s="98" t="s">
        <v>4153</v>
      </c>
      <c r="E1712" s="98" t="s">
        <v>1065</v>
      </c>
      <c r="F1712" s="98" t="s">
        <v>1066</v>
      </c>
      <c r="G1712" s="98" t="s">
        <v>4043</v>
      </c>
      <c r="H1712" s="98" t="s">
        <v>50</v>
      </c>
      <c r="I1712" s="98" t="s">
        <v>4071</v>
      </c>
      <c r="J1712" s="98" t="s">
        <v>4072</v>
      </c>
      <c r="K1712" s="98" t="s">
        <v>538</v>
      </c>
      <c r="L1712" s="99" t="str">
        <f t="shared" si="26"/>
        <v>CFAA</v>
      </c>
    </row>
    <row r="1713" spans="1:12" x14ac:dyDescent="0.25">
      <c r="A1713" s="101">
        <v>265100</v>
      </c>
      <c r="B1713" s="98" t="s">
        <v>4155</v>
      </c>
      <c r="C1713" s="98" t="s">
        <v>4156</v>
      </c>
      <c r="D1713" s="98" t="s">
        <v>4155</v>
      </c>
      <c r="E1713" s="98" t="s">
        <v>1065</v>
      </c>
      <c r="F1713" s="98" t="s">
        <v>1066</v>
      </c>
      <c r="G1713" s="98" t="s">
        <v>4043</v>
      </c>
      <c r="H1713" s="98" t="s">
        <v>50</v>
      </c>
      <c r="I1713" s="98" t="s">
        <v>4154</v>
      </c>
      <c r="J1713" s="98" t="s">
        <v>4155</v>
      </c>
      <c r="K1713" s="98" t="s">
        <v>557</v>
      </c>
      <c r="L1713" s="99" t="str">
        <f t="shared" si="26"/>
        <v>CFAA</v>
      </c>
    </row>
    <row r="1714" spans="1:12" x14ac:dyDescent="0.25">
      <c r="A1714" s="101">
        <v>265100</v>
      </c>
      <c r="B1714" s="98" t="s">
        <v>4155</v>
      </c>
      <c r="C1714" s="98" t="s">
        <v>4157</v>
      </c>
      <c r="D1714" s="98" t="s">
        <v>4158</v>
      </c>
      <c r="E1714" s="98" t="s">
        <v>1065</v>
      </c>
      <c r="F1714" s="98" t="s">
        <v>1066</v>
      </c>
      <c r="G1714" s="98" t="s">
        <v>4043</v>
      </c>
      <c r="H1714" s="98" t="s">
        <v>50</v>
      </c>
      <c r="I1714" s="98" t="s">
        <v>4154</v>
      </c>
      <c r="J1714" s="98" t="s">
        <v>4155</v>
      </c>
      <c r="K1714" s="98" t="s">
        <v>557</v>
      </c>
      <c r="L1714" s="99" t="str">
        <f t="shared" si="26"/>
        <v>CFAA</v>
      </c>
    </row>
    <row r="1715" spans="1:12" x14ac:dyDescent="0.25">
      <c r="A1715" s="101">
        <v>265100</v>
      </c>
      <c r="B1715" s="98" t="s">
        <v>4155</v>
      </c>
      <c r="C1715" s="98" t="s">
        <v>4159</v>
      </c>
      <c r="D1715" s="98" t="s">
        <v>4160</v>
      </c>
      <c r="E1715" s="98" t="s">
        <v>1065</v>
      </c>
      <c r="F1715" s="98" t="s">
        <v>1066</v>
      </c>
      <c r="G1715" s="98" t="s">
        <v>4043</v>
      </c>
      <c r="H1715" s="98" t="s">
        <v>50</v>
      </c>
      <c r="I1715" s="98" t="s">
        <v>4154</v>
      </c>
      <c r="J1715" s="98" t="s">
        <v>4155</v>
      </c>
      <c r="K1715" s="98" t="s">
        <v>545</v>
      </c>
      <c r="L1715" s="99" t="str">
        <f t="shared" si="26"/>
        <v>CFAA</v>
      </c>
    </row>
    <row r="1716" spans="1:12" x14ac:dyDescent="0.25">
      <c r="A1716" s="101">
        <v>265100</v>
      </c>
      <c r="B1716" s="98" t="s">
        <v>4155</v>
      </c>
      <c r="C1716" s="98" t="s">
        <v>4161</v>
      </c>
      <c r="D1716" s="98" t="s">
        <v>4162</v>
      </c>
      <c r="E1716" s="98" t="s">
        <v>1065</v>
      </c>
      <c r="F1716" s="98" t="s">
        <v>1066</v>
      </c>
      <c r="G1716" s="98" t="s">
        <v>4043</v>
      </c>
      <c r="H1716" s="98" t="s">
        <v>50</v>
      </c>
      <c r="I1716" s="98" t="s">
        <v>4154</v>
      </c>
      <c r="J1716" s="98" t="s">
        <v>4155</v>
      </c>
      <c r="K1716" s="98" t="s">
        <v>545</v>
      </c>
      <c r="L1716" s="99" t="str">
        <f t="shared" si="26"/>
        <v>CFAA</v>
      </c>
    </row>
    <row r="1717" spans="1:12" x14ac:dyDescent="0.25">
      <c r="A1717" s="101">
        <v>265100</v>
      </c>
      <c r="B1717" s="98" t="s">
        <v>4155</v>
      </c>
      <c r="C1717" s="98" t="s">
        <v>4163</v>
      </c>
      <c r="D1717" s="98" t="s">
        <v>4164</v>
      </c>
      <c r="E1717" s="98" t="s">
        <v>1065</v>
      </c>
      <c r="F1717" s="98" t="s">
        <v>1066</v>
      </c>
      <c r="G1717" s="98" t="s">
        <v>4043</v>
      </c>
      <c r="H1717" s="98" t="s">
        <v>50</v>
      </c>
      <c r="I1717" s="98" t="s">
        <v>4154</v>
      </c>
      <c r="J1717" s="98" t="s">
        <v>4155</v>
      </c>
      <c r="K1717" s="98" t="s">
        <v>545</v>
      </c>
      <c r="L1717" s="99" t="str">
        <f t="shared" si="26"/>
        <v>CFAA</v>
      </c>
    </row>
    <row r="1718" spans="1:12" x14ac:dyDescent="0.25">
      <c r="A1718" s="101">
        <v>265100</v>
      </c>
      <c r="B1718" s="98" t="s">
        <v>4155</v>
      </c>
      <c r="C1718" s="98" t="s">
        <v>4165</v>
      </c>
      <c r="D1718" s="98" t="s">
        <v>4166</v>
      </c>
      <c r="E1718" s="98" t="s">
        <v>1065</v>
      </c>
      <c r="F1718" s="98" t="s">
        <v>1066</v>
      </c>
      <c r="G1718" s="98" t="s">
        <v>4043</v>
      </c>
      <c r="H1718" s="98" t="s">
        <v>50</v>
      </c>
      <c r="I1718" s="98" t="s">
        <v>4154</v>
      </c>
      <c r="J1718" s="98" t="s">
        <v>4155</v>
      </c>
      <c r="K1718" s="98" t="s">
        <v>545</v>
      </c>
      <c r="L1718" s="99" t="str">
        <f t="shared" si="26"/>
        <v>CFAA</v>
      </c>
    </row>
    <row r="1719" spans="1:12" x14ac:dyDescent="0.25">
      <c r="A1719" s="101">
        <v>265100</v>
      </c>
      <c r="B1719" s="98" t="s">
        <v>4155</v>
      </c>
      <c r="C1719" s="98" t="s">
        <v>4167</v>
      </c>
      <c r="D1719" s="98" t="s">
        <v>4168</v>
      </c>
      <c r="E1719" s="98" t="s">
        <v>1065</v>
      </c>
      <c r="F1719" s="98" t="s">
        <v>1066</v>
      </c>
      <c r="G1719" s="98" t="s">
        <v>4043</v>
      </c>
      <c r="H1719" s="98" t="s">
        <v>50</v>
      </c>
      <c r="I1719" s="98" t="s">
        <v>4154</v>
      </c>
      <c r="J1719" s="98" t="s">
        <v>4155</v>
      </c>
      <c r="K1719" s="98" t="s">
        <v>545</v>
      </c>
      <c r="L1719" s="99" t="str">
        <f t="shared" si="26"/>
        <v>CFAA</v>
      </c>
    </row>
    <row r="1720" spans="1:12" x14ac:dyDescent="0.25">
      <c r="A1720" s="101">
        <v>265100</v>
      </c>
      <c r="B1720" s="98" t="s">
        <v>4155</v>
      </c>
      <c r="C1720" s="98" t="s">
        <v>4169</v>
      </c>
      <c r="D1720" s="98" t="s">
        <v>4170</v>
      </c>
      <c r="E1720" s="98" t="s">
        <v>1065</v>
      </c>
      <c r="F1720" s="98" t="s">
        <v>1066</v>
      </c>
      <c r="G1720" s="98" t="s">
        <v>4043</v>
      </c>
      <c r="H1720" s="98" t="s">
        <v>50</v>
      </c>
      <c r="I1720" s="98" t="s">
        <v>4154</v>
      </c>
      <c r="J1720" s="98" t="s">
        <v>4155</v>
      </c>
      <c r="K1720" s="98" t="s">
        <v>545</v>
      </c>
      <c r="L1720" s="99" t="str">
        <f t="shared" si="26"/>
        <v>CFAA</v>
      </c>
    </row>
    <row r="1721" spans="1:12" x14ac:dyDescent="0.25">
      <c r="A1721" s="101">
        <v>265100</v>
      </c>
      <c r="B1721" s="98" t="s">
        <v>4155</v>
      </c>
      <c r="C1721" s="98" t="s">
        <v>4171</v>
      </c>
      <c r="D1721" s="98" t="s">
        <v>4172</v>
      </c>
      <c r="E1721" s="98" t="s">
        <v>1065</v>
      </c>
      <c r="F1721" s="98" t="s">
        <v>1066</v>
      </c>
      <c r="G1721" s="98" t="s">
        <v>4043</v>
      </c>
      <c r="H1721" s="98" t="s">
        <v>50</v>
      </c>
      <c r="I1721" s="98" t="s">
        <v>4154</v>
      </c>
      <c r="J1721" s="98" t="s">
        <v>4155</v>
      </c>
      <c r="K1721" s="98" t="s">
        <v>545</v>
      </c>
      <c r="L1721" s="99" t="str">
        <f t="shared" si="26"/>
        <v>CFAA</v>
      </c>
    </row>
    <row r="1722" spans="1:12" x14ac:dyDescent="0.25">
      <c r="A1722" s="101">
        <v>265100</v>
      </c>
      <c r="B1722" s="98" t="s">
        <v>4155</v>
      </c>
      <c r="C1722" s="98" t="s">
        <v>4173</v>
      </c>
      <c r="D1722" s="98" t="s">
        <v>4174</v>
      </c>
      <c r="E1722" s="98" t="s">
        <v>1065</v>
      </c>
      <c r="F1722" s="98" t="s">
        <v>1066</v>
      </c>
      <c r="G1722" s="98" t="s">
        <v>4043</v>
      </c>
      <c r="H1722" s="98" t="s">
        <v>50</v>
      </c>
      <c r="I1722" s="98" t="s">
        <v>4154</v>
      </c>
      <c r="J1722" s="98" t="s">
        <v>4155</v>
      </c>
      <c r="K1722" s="98" t="s">
        <v>545</v>
      </c>
      <c r="L1722" s="99" t="str">
        <f t="shared" si="26"/>
        <v>CFAA</v>
      </c>
    </row>
    <row r="1723" spans="1:12" x14ac:dyDescent="0.25">
      <c r="A1723" s="101">
        <v>265100</v>
      </c>
      <c r="B1723" s="98" t="s">
        <v>4155</v>
      </c>
      <c r="C1723" s="98" t="s">
        <v>4175</v>
      </c>
      <c r="D1723" s="98" t="s">
        <v>4176</v>
      </c>
      <c r="E1723" s="98" t="s">
        <v>1065</v>
      </c>
      <c r="F1723" s="98" t="s">
        <v>1066</v>
      </c>
      <c r="G1723" s="98" t="s">
        <v>4043</v>
      </c>
      <c r="H1723" s="98" t="s">
        <v>50</v>
      </c>
      <c r="I1723" s="98" t="s">
        <v>4154</v>
      </c>
      <c r="J1723" s="98" t="s">
        <v>4155</v>
      </c>
      <c r="K1723" s="98" t="s">
        <v>545</v>
      </c>
      <c r="L1723" s="99" t="str">
        <f t="shared" si="26"/>
        <v>CFAA</v>
      </c>
    </row>
    <row r="1724" spans="1:12" x14ac:dyDescent="0.25">
      <c r="A1724" s="101">
        <v>265100</v>
      </c>
      <c r="B1724" s="98" t="s">
        <v>4155</v>
      </c>
      <c r="C1724" s="98" t="s">
        <v>4177</v>
      </c>
      <c r="D1724" s="98" t="s">
        <v>4178</v>
      </c>
      <c r="E1724" s="98" t="s">
        <v>1065</v>
      </c>
      <c r="F1724" s="98" t="s">
        <v>1066</v>
      </c>
      <c r="G1724" s="98" t="s">
        <v>4043</v>
      </c>
      <c r="H1724" s="98" t="s">
        <v>50</v>
      </c>
      <c r="I1724" s="98" t="s">
        <v>4154</v>
      </c>
      <c r="J1724" s="98" t="s">
        <v>4155</v>
      </c>
      <c r="K1724" s="98" t="s">
        <v>545</v>
      </c>
      <c r="L1724" s="99" t="str">
        <f t="shared" si="26"/>
        <v>CFAA</v>
      </c>
    </row>
    <row r="1725" spans="1:12" x14ac:dyDescent="0.25">
      <c r="A1725" s="101">
        <v>265100</v>
      </c>
      <c r="B1725" s="98" t="s">
        <v>4155</v>
      </c>
      <c r="C1725" s="98" t="s">
        <v>4179</v>
      </c>
      <c r="D1725" s="98" t="s">
        <v>4180</v>
      </c>
      <c r="E1725" s="98" t="s">
        <v>1065</v>
      </c>
      <c r="F1725" s="98" t="s">
        <v>1066</v>
      </c>
      <c r="G1725" s="98" t="s">
        <v>4043</v>
      </c>
      <c r="H1725" s="98" t="s">
        <v>50</v>
      </c>
      <c r="I1725" s="98" t="s">
        <v>4154</v>
      </c>
      <c r="J1725" s="98" t="s">
        <v>4155</v>
      </c>
      <c r="K1725" s="98" t="s">
        <v>545</v>
      </c>
      <c r="L1725" s="99" t="str">
        <f t="shared" si="26"/>
        <v>CFAA</v>
      </c>
    </row>
    <row r="1726" spans="1:12" x14ac:dyDescent="0.25">
      <c r="A1726" s="101">
        <v>265100</v>
      </c>
      <c r="B1726" s="98" t="s">
        <v>4155</v>
      </c>
      <c r="C1726" s="98" t="s">
        <v>4181</v>
      </c>
      <c r="D1726" s="98" t="s">
        <v>4182</v>
      </c>
      <c r="E1726" s="98" t="s">
        <v>1065</v>
      </c>
      <c r="F1726" s="98" t="s">
        <v>1066</v>
      </c>
      <c r="G1726" s="98" t="s">
        <v>4043</v>
      </c>
      <c r="H1726" s="98" t="s">
        <v>50</v>
      </c>
      <c r="I1726" s="98" t="s">
        <v>4154</v>
      </c>
      <c r="J1726" s="98" t="s">
        <v>4155</v>
      </c>
      <c r="K1726" s="98" t="s">
        <v>545</v>
      </c>
      <c r="L1726" s="99" t="str">
        <f t="shared" si="26"/>
        <v>CFAA</v>
      </c>
    </row>
    <row r="1727" spans="1:12" x14ac:dyDescent="0.25">
      <c r="A1727" s="101">
        <v>265100</v>
      </c>
      <c r="B1727" s="98" t="s">
        <v>4155</v>
      </c>
      <c r="C1727" s="98" t="s">
        <v>4183</v>
      </c>
      <c r="D1727" s="98" t="s">
        <v>4184</v>
      </c>
      <c r="E1727" s="98" t="s">
        <v>1065</v>
      </c>
      <c r="F1727" s="98" t="s">
        <v>1066</v>
      </c>
      <c r="G1727" s="98" t="s">
        <v>4043</v>
      </c>
      <c r="H1727" s="98" t="s">
        <v>50</v>
      </c>
      <c r="I1727" s="98" t="s">
        <v>4154</v>
      </c>
      <c r="J1727" s="98" t="s">
        <v>4155</v>
      </c>
      <c r="K1727" s="98" t="s">
        <v>545</v>
      </c>
      <c r="L1727" s="99" t="str">
        <f t="shared" si="26"/>
        <v>CFAA</v>
      </c>
    </row>
    <row r="1728" spans="1:12" x14ac:dyDescent="0.25">
      <c r="A1728" s="101">
        <v>265100</v>
      </c>
      <c r="B1728" s="98" t="s">
        <v>4155</v>
      </c>
      <c r="C1728" s="98" t="s">
        <v>4185</v>
      </c>
      <c r="D1728" s="98" t="s">
        <v>4186</v>
      </c>
      <c r="E1728" s="98" t="s">
        <v>1065</v>
      </c>
      <c r="F1728" s="98" t="s">
        <v>1066</v>
      </c>
      <c r="G1728" s="98" t="s">
        <v>4043</v>
      </c>
      <c r="H1728" s="98" t="s">
        <v>50</v>
      </c>
      <c r="I1728" s="98" t="s">
        <v>4154</v>
      </c>
      <c r="J1728" s="98" t="s">
        <v>4155</v>
      </c>
      <c r="K1728" s="98" t="s">
        <v>545</v>
      </c>
      <c r="L1728" s="99" t="str">
        <f t="shared" si="26"/>
        <v>CFAA</v>
      </c>
    </row>
    <row r="1729" spans="1:12" x14ac:dyDescent="0.25">
      <c r="A1729" s="101">
        <v>265100</v>
      </c>
      <c r="B1729" s="98" t="s">
        <v>4155</v>
      </c>
      <c r="C1729" s="98" t="s">
        <v>4187</v>
      </c>
      <c r="D1729" s="98" t="s">
        <v>4188</v>
      </c>
      <c r="E1729" s="98" t="s">
        <v>1065</v>
      </c>
      <c r="F1729" s="98" t="s">
        <v>1066</v>
      </c>
      <c r="G1729" s="98" t="s">
        <v>4043</v>
      </c>
      <c r="H1729" s="98" t="s">
        <v>50</v>
      </c>
      <c r="I1729" s="98" t="s">
        <v>4154</v>
      </c>
      <c r="J1729" s="98" t="s">
        <v>4155</v>
      </c>
      <c r="K1729" s="98" t="s">
        <v>545</v>
      </c>
      <c r="L1729" s="99" t="str">
        <f t="shared" si="26"/>
        <v>CFAA</v>
      </c>
    </row>
    <row r="1730" spans="1:12" x14ac:dyDescent="0.25">
      <c r="A1730" s="101">
        <v>265100</v>
      </c>
      <c r="B1730" s="98" t="s">
        <v>4155</v>
      </c>
      <c r="C1730" s="98" t="s">
        <v>4189</v>
      </c>
      <c r="D1730" s="98" t="s">
        <v>4190</v>
      </c>
      <c r="E1730" s="98" t="s">
        <v>1065</v>
      </c>
      <c r="F1730" s="98" t="s">
        <v>1066</v>
      </c>
      <c r="G1730" s="98" t="s">
        <v>4043</v>
      </c>
      <c r="H1730" s="98" t="s">
        <v>50</v>
      </c>
      <c r="I1730" s="98" t="s">
        <v>4154</v>
      </c>
      <c r="J1730" s="98" t="s">
        <v>4155</v>
      </c>
      <c r="K1730" s="98" t="s">
        <v>545</v>
      </c>
      <c r="L1730" s="99" t="str">
        <f t="shared" ref="L1730:L1793" si="27">VLOOKUP(H1730,$N$2:$O$43,2,FALSE)</f>
        <v>CFAA</v>
      </c>
    </row>
    <row r="1731" spans="1:12" x14ac:dyDescent="0.25">
      <c r="A1731" s="101">
        <v>265100</v>
      </c>
      <c r="B1731" s="98" t="s">
        <v>4155</v>
      </c>
      <c r="C1731" s="98" t="s">
        <v>4191</v>
      </c>
      <c r="D1731" s="98" t="s">
        <v>4192</v>
      </c>
      <c r="E1731" s="98" t="s">
        <v>1065</v>
      </c>
      <c r="F1731" s="98" t="s">
        <v>1066</v>
      </c>
      <c r="G1731" s="98" t="s">
        <v>4043</v>
      </c>
      <c r="H1731" s="98" t="s">
        <v>50</v>
      </c>
      <c r="I1731" s="98" t="s">
        <v>4154</v>
      </c>
      <c r="J1731" s="98" t="s">
        <v>4155</v>
      </c>
      <c r="K1731" s="98" t="s">
        <v>545</v>
      </c>
      <c r="L1731" s="99" t="str">
        <f t="shared" si="27"/>
        <v>CFAA</v>
      </c>
    </row>
    <row r="1732" spans="1:12" x14ac:dyDescent="0.25">
      <c r="A1732" s="101">
        <v>265100</v>
      </c>
      <c r="B1732" s="98" t="s">
        <v>4155</v>
      </c>
      <c r="C1732" s="98" t="s">
        <v>4193</v>
      </c>
      <c r="D1732" s="98" t="s">
        <v>4194</v>
      </c>
      <c r="E1732" s="98" t="s">
        <v>1065</v>
      </c>
      <c r="F1732" s="98" t="s">
        <v>1066</v>
      </c>
      <c r="G1732" s="98" t="s">
        <v>4043</v>
      </c>
      <c r="H1732" s="98" t="s">
        <v>50</v>
      </c>
      <c r="I1732" s="98" t="s">
        <v>4154</v>
      </c>
      <c r="J1732" s="98" t="s">
        <v>4155</v>
      </c>
      <c r="K1732" s="98" t="s">
        <v>545</v>
      </c>
      <c r="L1732" s="99" t="str">
        <f t="shared" si="27"/>
        <v>CFAA</v>
      </c>
    </row>
    <row r="1733" spans="1:12" x14ac:dyDescent="0.25">
      <c r="A1733" s="101">
        <v>265100</v>
      </c>
      <c r="B1733" s="98" t="s">
        <v>4155</v>
      </c>
      <c r="C1733" s="98" t="s">
        <v>4195</v>
      </c>
      <c r="D1733" s="98" t="s">
        <v>4196</v>
      </c>
      <c r="E1733" s="98" t="s">
        <v>1065</v>
      </c>
      <c r="F1733" s="98" t="s">
        <v>1066</v>
      </c>
      <c r="G1733" s="98" t="s">
        <v>4043</v>
      </c>
      <c r="H1733" s="98" t="s">
        <v>50</v>
      </c>
      <c r="I1733" s="98" t="s">
        <v>4154</v>
      </c>
      <c r="J1733" s="98" t="s">
        <v>4155</v>
      </c>
      <c r="K1733" s="98" t="s">
        <v>545</v>
      </c>
      <c r="L1733" s="99" t="str">
        <f t="shared" si="27"/>
        <v>CFAA</v>
      </c>
    </row>
    <row r="1734" spans="1:12" x14ac:dyDescent="0.25">
      <c r="A1734" s="101">
        <v>265100</v>
      </c>
      <c r="B1734" s="98" t="s">
        <v>4155</v>
      </c>
      <c r="C1734" s="98" t="s">
        <v>4197</v>
      </c>
      <c r="D1734" s="98" t="s">
        <v>4198</v>
      </c>
      <c r="E1734" s="98" t="s">
        <v>1065</v>
      </c>
      <c r="F1734" s="98" t="s">
        <v>1066</v>
      </c>
      <c r="G1734" s="98" t="s">
        <v>4043</v>
      </c>
      <c r="H1734" s="98" t="s">
        <v>50</v>
      </c>
      <c r="I1734" s="98" t="s">
        <v>4154</v>
      </c>
      <c r="J1734" s="98" t="s">
        <v>4155</v>
      </c>
      <c r="K1734" s="98" t="s">
        <v>545</v>
      </c>
      <c r="L1734" s="99" t="str">
        <f t="shared" si="27"/>
        <v>CFAA</v>
      </c>
    </row>
    <row r="1735" spans="1:12" x14ac:dyDescent="0.25">
      <c r="A1735" s="101">
        <v>265100</v>
      </c>
      <c r="B1735" s="98" t="s">
        <v>4155</v>
      </c>
      <c r="C1735" s="98" t="s">
        <v>4199</v>
      </c>
      <c r="D1735" s="98" t="s">
        <v>4200</v>
      </c>
      <c r="E1735" s="98" t="s">
        <v>1065</v>
      </c>
      <c r="F1735" s="98" t="s">
        <v>1066</v>
      </c>
      <c r="G1735" s="98" t="s">
        <v>4043</v>
      </c>
      <c r="H1735" s="98" t="s">
        <v>50</v>
      </c>
      <c r="I1735" s="98" t="s">
        <v>4154</v>
      </c>
      <c r="J1735" s="98" t="s">
        <v>4155</v>
      </c>
      <c r="K1735" s="98" t="s">
        <v>545</v>
      </c>
      <c r="L1735" s="99" t="str">
        <f t="shared" si="27"/>
        <v>CFAA</v>
      </c>
    </row>
    <row r="1736" spans="1:12" x14ac:dyDescent="0.25">
      <c r="A1736" s="101">
        <v>265100</v>
      </c>
      <c r="B1736" s="98" t="s">
        <v>4155</v>
      </c>
      <c r="C1736" s="98" t="s">
        <v>4201</v>
      </c>
      <c r="D1736" s="98" t="s">
        <v>4202</v>
      </c>
      <c r="E1736" s="98" t="s">
        <v>1065</v>
      </c>
      <c r="F1736" s="98" t="s">
        <v>1066</v>
      </c>
      <c r="G1736" s="98" t="s">
        <v>4043</v>
      </c>
      <c r="H1736" s="98" t="s">
        <v>50</v>
      </c>
      <c r="I1736" s="98" t="s">
        <v>4154</v>
      </c>
      <c r="J1736" s="98" t="s">
        <v>4155</v>
      </c>
      <c r="K1736" s="98" t="s">
        <v>545</v>
      </c>
      <c r="L1736" s="99" t="str">
        <f t="shared" si="27"/>
        <v>CFAA</v>
      </c>
    </row>
    <row r="1737" spans="1:12" x14ac:dyDescent="0.25">
      <c r="A1737" s="101">
        <v>265100</v>
      </c>
      <c r="B1737" s="98" t="s">
        <v>4155</v>
      </c>
      <c r="C1737" s="98" t="s">
        <v>4203</v>
      </c>
      <c r="D1737" s="98" t="s">
        <v>4204</v>
      </c>
      <c r="E1737" s="98" t="s">
        <v>1065</v>
      </c>
      <c r="F1737" s="98" t="s">
        <v>1066</v>
      </c>
      <c r="G1737" s="98" t="s">
        <v>4043</v>
      </c>
      <c r="H1737" s="98" t="s">
        <v>50</v>
      </c>
      <c r="I1737" s="98" t="s">
        <v>4154</v>
      </c>
      <c r="J1737" s="98" t="s">
        <v>4155</v>
      </c>
      <c r="K1737" s="98" t="s">
        <v>1156</v>
      </c>
      <c r="L1737" s="99" t="str">
        <f t="shared" si="27"/>
        <v>CFAA</v>
      </c>
    </row>
    <row r="1738" spans="1:12" x14ac:dyDescent="0.25">
      <c r="A1738" s="101">
        <v>265100</v>
      </c>
      <c r="B1738" s="98" t="s">
        <v>4155</v>
      </c>
      <c r="C1738" s="98" t="s">
        <v>4205</v>
      </c>
      <c r="D1738" s="98" t="s">
        <v>4206</v>
      </c>
      <c r="E1738" s="98" t="s">
        <v>1065</v>
      </c>
      <c r="F1738" s="98" t="s">
        <v>1066</v>
      </c>
      <c r="G1738" s="98" t="s">
        <v>4043</v>
      </c>
      <c r="H1738" s="98" t="s">
        <v>50</v>
      </c>
      <c r="I1738" s="98" t="s">
        <v>4154</v>
      </c>
      <c r="J1738" s="98" t="s">
        <v>4155</v>
      </c>
      <c r="K1738" s="98" t="s">
        <v>545</v>
      </c>
      <c r="L1738" s="99" t="str">
        <f t="shared" si="27"/>
        <v>CFAA</v>
      </c>
    </row>
    <row r="1739" spans="1:12" x14ac:dyDescent="0.25">
      <c r="A1739" s="101">
        <v>265100</v>
      </c>
      <c r="B1739" s="98" t="s">
        <v>4155</v>
      </c>
      <c r="C1739" s="98" t="s">
        <v>4207</v>
      </c>
      <c r="D1739" s="98" t="s">
        <v>4208</v>
      </c>
      <c r="E1739" s="98" t="s">
        <v>1065</v>
      </c>
      <c r="F1739" s="98" t="s">
        <v>1066</v>
      </c>
      <c r="G1739" s="98" t="s">
        <v>4043</v>
      </c>
      <c r="H1739" s="98" t="s">
        <v>50</v>
      </c>
      <c r="I1739" s="98" t="s">
        <v>4154</v>
      </c>
      <c r="J1739" s="98" t="s">
        <v>4155</v>
      </c>
      <c r="K1739" s="98" t="s">
        <v>545</v>
      </c>
      <c r="L1739" s="99" t="str">
        <f t="shared" si="27"/>
        <v>CFAA</v>
      </c>
    </row>
    <row r="1740" spans="1:12" x14ac:dyDescent="0.25">
      <c r="A1740" s="101">
        <v>265100</v>
      </c>
      <c r="B1740" s="98" t="s">
        <v>4155</v>
      </c>
      <c r="C1740" s="98" t="s">
        <v>4209</v>
      </c>
      <c r="D1740" s="98" t="s">
        <v>4210</v>
      </c>
      <c r="E1740" s="98" t="s">
        <v>1065</v>
      </c>
      <c r="F1740" s="98" t="s">
        <v>1066</v>
      </c>
      <c r="G1740" s="98" t="s">
        <v>4043</v>
      </c>
      <c r="H1740" s="98" t="s">
        <v>50</v>
      </c>
      <c r="I1740" s="98" t="s">
        <v>4154</v>
      </c>
      <c r="J1740" s="98" t="s">
        <v>4155</v>
      </c>
      <c r="K1740" s="98" t="s">
        <v>545</v>
      </c>
      <c r="L1740" s="99" t="str">
        <f t="shared" si="27"/>
        <v>CFAA</v>
      </c>
    </row>
    <row r="1741" spans="1:12" x14ac:dyDescent="0.25">
      <c r="A1741" s="101">
        <v>265100</v>
      </c>
      <c r="B1741" s="98" t="s">
        <v>4155</v>
      </c>
      <c r="C1741" s="98" t="s">
        <v>4211</v>
      </c>
      <c r="D1741" s="98" t="s">
        <v>4212</v>
      </c>
      <c r="E1741" s="98" t="s">
        <v>1065</v>
      </c>
      <c r="F1741" s="98" t="s">
        <v>1066</v>
      </c>
      <c r="G1741" s="98" t="s">
        <v>4043</v>
      </c>
      <c r="H1741" s="98" t="s">
        <v>50</v>
      </c>
      <c r="I1741" s="98" t="s">
        <v>4154</v>
      </c>
      <c r="J1741" s="98" t="s">
        <v>4155</v>
      </c>
      <c r="K1741" s="98" t="s">
        <v>545</v>
      </c>
      <c r="L1741" s="99" t="str">
        <f t="shared" si="27"/>
        <v>CFAA</v>
      </c>
    </row>
    <row r="1742" spans="1:12" x14ac:dyDescent="0.25">
      <c r="A1742" s="101">
        <v>265100</v>
      </c>
      <c r="B1742" s="98" t="s">
        <v>4155</v>
      </c>
      <c r="C1742" s="98" t="s">
        <v>4213</v>
      </c>
      <c r="D1742" s="98" t="s">
        <v>4214</v>
      </c>
      <c r="E1742" s="98" t="s">
        <v>1065</v>
      </c>
      <c r="F1742" s="98" t="s">
        <v>1066</v>
      </c>
      <c r="G1742" s="98" t="s">
        <v>4043</v>
      </c>
      <c r="H1742" s="98" t="s">
        <v>50</v>
      </c>
      <c r="I1742" s="98" t="s">
        <v>4154</v>
      </c>
      <c r="J1742" s="98" t="s">
        <v>4155</v>
      </c>
      <c r="K1742" s="98" t="s">
        <v>587</v>
      </c>
      <c r="L1742" s="99" t="str">
        <f t="shared" si="27"/>
        <v>CFAA</v>
      </c>
    </row>
    <row r="1743" spans="1:12" x14ac:dyDescent="0.25">
      <c r="A1743" s="101">
        <v>265100</v>
      </c>
      <c r="B1743" s="98" t="s">
        <v>4155</v>
      </c>
      <c r="C1743" s="98" t="s">
        <v>4215</v>
      </c>
      <c r="D1743" s="98" t="s">
        <v>4216</v>
      </c>
      <c r="E1743" s="98" t="s">
        <v>1065</v>
      </c>
      <c r="F1743" s="98" t="s">
        <v>1066</v>
      </c>
      <c r="G1743" s="98" t="s">
        <v>4043</v>
      </c>
      <c r="H1743" s="98" t="s">
        <v>50</v>
      </c>
      <c r="I1743" s="98" t="s">
        <v>4154</v>
      </c>
      <c r="J1743" s="98" t="s">
        <v>4155</v>
      </c>
      <c r="K1743" s="98" t="s">
        <v>587</v>
      </c>
      <c r="L1743" s="99" t="str">
        <f t="shared" si="27"/>
        <v>CFAA</v>
      </c>
    </row>
    <row r="1744" spans="1:12" x14ac:dyDescent="0.25">
      <c r="A1744" s="101">
        <v>265100</v>
      </c>
      <c r="B1744" s="98" t="s">
        <v>4155</v>
      </c>
      <c r="C1744" s="98" t="s">
        <v>4217</v>
      </c>
      <c r="D1744" s="98" t="s">
        <v>4218</v>
      </c>
      <c r="E1744" s="98" t="s">
        <v>1065</v>
      </c>
      <c r="F1744" s="98" t="s">
        <v>1066</v>
      </c>
      <c r="G1744" s="98" t="s">
        <v>4043</v>
      </c>
      <c r="H1744" s="98" t="s">
        <v>50</v>
      </c>
      <c r="I1744" s="98" t="s">
        <v>4154</v>
      </c>
      <c r="J1744" s="98" t="s">
        <v>4155</v>
      </c>
      <c r="K1744" s="98" t="s">
        <v>587</v>
      </c>
      <c r="L1744" s="99" t="str">
        <f t="shared" si="27"/>
        <v>CFAA</v>
      </c>
    </row>
    <row r="1745" spans="1:12" x14ac:dyDescent="0.25">
      <c r="A1745" s="101">
        <v>265100</v>
      </c>
      <c r="B1745" s="98" t="s">
        <v>4155</v>
      </c>
      <c r="C1745" s="98" t="s">
        <v>4219</v>
      </c>
      <c r="D1745" s="98" t="s">
        <v>4220</v>
      </c>
      <c r="E1745" s="98" t="s">
        <v>1065</v>
      </c>
      <c r="F1745" s="98" t="s">
        <v>1066</v>
      </c>
      <c r="G1745" s="98" t="s">
        <v>4043</v>
      </c>
      <c r="H1745" s="98" t="s">
        <v>50</v>
      </c>
      <c r="I1745" s="98" t="s">
        <v>4154</v>
      </c>
      <c r="J1745" s="98" t="s">
        <v>4155</v>
      </c>
      <c r="K1745" s="98" t="s">
        <v>587</v>
      </c>
      <c r="L1745" s="99" t="str">
        <f t="shared" si="27"/>
        <v>CFAA</v>
      </c>
    </row>
    <row r="1746" spans="1:12" x14ac:dyDescent="0.25">
      <c r="A1746" s="101">
        <v>265100</v>
      </c>
      <c r="B1746" s="98" t="s">
        <v>4155</v>
      </c>
      <c r="C1746" s="98" t="s">
        <v>4221</v>
      </c>
      <c r="D1746" s="98" t="s">
        <v>4222</v>
      </c>
      <c r="E1746" s="98" t="s">
        <v>1065</v>
      </c>
      <c r="F1746" s="98" t="s">
        <v>1066</v>
      </c>
      <c r="G1746" s="98" t="s">
        <v>4043</v>
      </c>
      <c r="H1746" s="98" t="s">
        <v>50</v>
      </c>
      <c r="I1746" s="98" t="s">
        <v>4154</v>
      </c>
      <c r="J1746" s="98" t="s">
        <v>4155</v>
      </c>
      <c r="K1746" s="98" t="s">
        <v>884</v>
      </c>
      <c r="L1746" s="99" t="str">
        <f t="shared" si="27"/>
        <v>CFAA</v>
      </c>
    </row>
    <row r="1747" spans="1:12" x14ac:dyDescent="0.25">
      <c r="A1747" s="101">
        <v>265100</v>
      </c>
      <c r="B1747" s="98" t="s">
        <v>4155</v>
      </c>
      <c r="C1747" s="98" t="s">
        <v>4223</v>
      </c>
      <c r="D1747" s="98" t="s">
        <v>4224</v>
      </c>
      <c r="E1747" s="98" t="s">
        <v>1065</v>
      </c>
      <c r="F1747" s="98" t="s">
        <v>1066</v>
      </c>
      <c r="G1747" s="98" t="s">
        <v>4043</v>
      </c>
      <c r="H1747" s="98" t="s">
        <v>50</v>
      </c>
      <c r="I1747" s="98" t="s">
        <v>4154</v>
      </c>
      <c r="J1747" s="98" t="s">
        <v>4155</v>
      </c>
      <c r="K1747" s="98" t="s">
        <v>884</v>
      </c>
      <c r="L1747" s="99" t="str">
        <f t="shared" si="27"/>
        <v>CFAA</v>
      </c>
    </row>
    <row r="1748" spans="1:12" x14ac:dyDescent="0.25">
      <c r="A1748" s="101">
        <v>265100</v>
      </c>
      <c r="B1748" s="98" t="s">
        <v>4155</v>
      </c>
      <c r="C1748" s="98" t="s">
        <v>4225</v>
      </c>
      <c r="D1748" s="98" t="s">
        <v>4226</v>
      </c>
      <c r="E1748" s="98" t="s">
        <v>1065</v>
      </c>
      <c r="F1748" s="98" t="s">
        <v>1066</v>
      </c>
      <c r="G1748" s="98" t="s">
        <v>4043</v>
      </c>
      <c r="H1748" s="98" t="s">
        <v>50</v>
      </c>
      <c r="I1748" s="98" t="s">
        <v>4154</v>
      </c>
      <c r="J1748" s="98" t="s">
        <v>4155</v>
      </c>
      <c r="K1748" s="98" t="s">
        <v>604</v>
      </c>
      <c r="L1748" s="99" t="str">
        <f t="shared" si="27"/>
        <v>CFAA</v>
      </c>
    </row>
    <row r="1749" spans="1:12" x14ac:dyDescent="0.25">
      <c r="A1749" s="101">
        <v>265101</v>
      </c>
      <c r="B1749" s="98" t="s">
        <v>4155</v>
      </c>
      <c r="C1749" s="98"/>
      <c r="D1749" s="98"/>
      <c r="E1749" s="98" t="s">
        <v>1065</v>
      </c>
      <c r="F1749" s="98" t="s">
        <v>1066</v>
      </c>
      <c r="G1749" s="98" t="s">
        <v>4043</v>
      </c>
      <c r="H1749" s="98" t="s">
        <v>50</v>
      </c>
      <c r="I1749" s="98" t="s">
        <v>4154</v>
      </c>
      <c r="J1749" s="98" t="s">
        <v>4227</v>
      </c>
      <c r="K1749" s="98"/>
      <c r="L1749" s="99" t="str">
        <f t="shared" si="27"/>
        <v>CFAA</v>
      </c>
    </row>
    <row r="1750" spans="1:12" x14ac:dyDescent="0.25">
      <c r="A1750" s="101" t="s">
        <v>4228</v>
      </c>
      <c r="B1750" s="98" t="s">
        <v>4155</v>
      </c>
      <c r="C1750" s="98"/>
      <c r="D1750" s="98"/>
      <c r="E1750" s="98" t="s">
        <v>1065</v>
      </c>
      <c r="F1750" s="98" t="s">
        <v>1066</v>
      </c>
      <c r="G1750" s="98" t="s">
        <v>4043</v>
      </c>
      <c r="H1750" s="98" t="s">
        <v>50</v>
      </c>
      <c r="I1750" s="98" t="s">
        <v>4154</v>
      </c>
      <c r="J1750" s="98" t="s">
        <v>4229</v>
      </c>
      <c r="K1750" s="98"/>
      <c r="L1750" s="99" t="str">
        <f t="shared" si="27"/>
        <v>CFAA</v>
      </c>
    </row>
    <row r="1751" spans="1:12" x14ac:dyDescent="0.25">
      <c r="A1751" s="101" t="s">
        <v>4230</v>
      </c>
      <c r="B1751" s="98" t="s">
        <v>4155</v>
      </c>
      <c r="C1751" s="98"/>
      <c r="D1751" s="98"/>
      <c r="E1751" s="98" t="s">
        <v>1065</v>
      </c>
      <c r="F1751" s="98" t="s">
        <v>1066</v>
      </c>
      <c r="G1751" s="98" t="s">
        <v>4043</v>
      </c>
      <c r="H1751" s="98" t="s">
        <v>50</v>
      </c>
      <c r="I1751" s="98" t="s">
        <v>4154</v>
      </c>
      <c r="J1751" s="98" t="s">
        <v>4231</v>
      </c>
      <c r="K1751" s="98"/>
      <c r="L1751" s="99" t="str">
        <f t="shared" si="27"/>
        <v>CFAA</v>
      </c>
    </row>
    <row r="1752" spans="1:12" x14ac:dyDescent="0.25">
      <c r="A1752" s="101">
        <v>265300</v>
      </c>
      <c r="B1752" s="98" t="s">
        <v>4233</v>
      </c>
      <c r="C1752" s="98" t="s">
        <v>4234</v>
      </c>
      <c r="D1752" s="98" t="s">
        <v>4233</v>
      </c>
      <c r="E1752" s="98" t="s">
        <v>1065</v>
      </c>
      <c r="F1752" s="98" t="s">
        <v>1066</v>
      </c>
      <c r="G1752" s="98" t="s">
        <v>4043</v>
      </c>
      <c r="H1752" s="98" t="s">
        <v>50</v>
      </c>
      <c r="I1752" s="98" t="s">
        <v>4232</v>
      </c>
      <c r="J1752" s="98" t="s">
        <v>4233</v>
      </c>
      <c r="K1752" s="98" t="s">
        <v>557</v>
      </c>
      <c r="L1752" s="99" t="str">
        <f t="shared" si="27"/>
        <v>CFAA</v>
      </c>
    </row>
    <row r="1753" spans="1:12" x14ac:dyDescent="0.25">
      <c r="A1753" s="101">
        <v>265300</v>
      </c>
      <c r="B1753" s="98" t="s">
        <v>4233</v>
      </c>
      <c r="C1753" s="98" t="s">
        <v>4235</v>
      </c>
      <c r="D1753" s="98" t="s">
        <v>4236</v>
      </c>
      <c r="E1753" s="98" t="s">
        <v>1065</v>
      </c>
      <c r="F1753" s="98" t="s">
        <v>1066</v>
      </c>
      <c r="G1753" s="98" t="s">
        <v>4043</v>
      </c>
      <c r="H1753" s="98" t="s">
        <v>50</v>
      </c>
      <c r="I1753" s="98" t="s">
        <v>4232</v>
      </c>
      <c r="J1753" s="98" t="s">
        <v>4233</v>
      </c>
      <c r="K1753" s="98" t="s">
        <v>1903</v>
      </c>
      <c r="L1753" s="99" t="str">
        <f t="shared" si="27"/>
        <v>CFAA</v>
      </c>
    </row>
    <row r="1754" spans="1:12" x14ac:dyDescent="0.25">
      <c r="A1754" s="101">
        <v>265300</v>
      </c>
      <c r="B1754" s="98" t="s">
        <v>4233</v>
      </c>
      <c r="C1754" s="98" t="s">
        <v>4237</v>
      </c>
      <c r="D1754" s="98" t="s">
        <v>4238</v>
      </c>
      <c r="E1754" s="98" t="s">
        <v>1065</v>
      </c>
      <c r="F1754" s="98" t="s">
        <v>1066</v>
      </c>
      <c r="G1754" s="98" t="s">
        <v>4043</v>
      </c>
      <c r="H1754" s="98" t="s">
        <v>50</v>
      </c>
      <c r="I1754" s="98" t="s">
        <v>4232</v>
      </c>
      <c r="J1754" s="98" t="s">
        <v>4233</v>
      </c>
      <c r="K1754" s="98" t="s">
        <v>557</v>
      </c>
      <c r="L1754" s="99" t="str">
        <f t="shared" si="27"/>
        <v>CFAA</v>
      </c>
    </row>
    <row r="1755" spans="1:12" x14ac:dyDescent="0.25">
      <c r="A1755" s="101">
        <v>265300</v>
      </c>
      <c r="B1755" s="98" t="s">
        <v>4233</v>
      </c>
      <c r="C1755" s="98" t="s">
        <v>4239</v>
      </c>
      <c r="D1755" s="98" t="s">
        <v>4240</v>
      </c>
      <c r="E1755" s="98" t="s">
        <v>1065</v>
      </c>
      <c r="F1755" s="98" t="s">
        <v>1066</v>
      </c>
      <c r="G1755" s="98" t="s">
        <v>4043</v>
      </c>
      <c r="H1755" s="98" t="s">
        <v>50</v>
      </c>
      <c r="I1755" s="98" t="s">
        <v>4232</v>
      </c>
      <c r="J1755" s="98" t="s">
        <v>4233</v>
      </c>
      <c r="K1755" s="98" t="s">
        <v>545</v>
      </c>
      <c r="L1755" s="99" t="str">
        <f t="shared" si="27"/>
        <v>CFAA</v>
      </c>
    </row>
    <row r="1756" spans="1:12" x14ac:dyDescent="0.25">
      <c r="A1756" s="101">
        <v>265300</v>
      </c>
      <c r="B1756" s="98" t="s">
        <v>4233</v>
      </c>
      <c r="C1756" s="98" t="s">
        <v>4241</v>
      </c>
      <c r="D1756" s="98" t="s">
        <v>4242</v>
      </c>
      <c r="E1756" s="98" t="s">
        <v>1065</v>
      </c>
      <c r="F1756" s="98" t="s">
        <v>1066</v>
      </c>
      <c r="G1756" s="98" t="s">
        <v>4043</v>
      </c>
      <c r="H1756" s="98" t="s">
        <v>50</v>
      </c>
      <c r="I1756" s="98" t="s">
        <v>4232</v>
      </c>
      <c r="J1756" s="98" t="s">
        <v>4233</v>
      </c>
      <c r="K1756" s="98" t="s">
        <v>545</v>
      </c>
      <c r="L1756" s="99" t="str">
        <f t="shared" si="27"/>
        <v>CFAA</v>
      </c>
    </row>
    <row r="1757" spans="1:12" x14ac:dyDescent="0.25">
      <c r="A1757" s="101">
        <v>265300</v>
      </c>
      <c r="B1757" s="98" t="s">
        <v>4233</v>
      </c>
      <c r="C1757" s="98" t="s">
        <v>4243</v>
      </c>
      <c r="D1757" s="98" t="s">
        <v>4244</v>
      </c>
      <c r="E1757" s="98" t="s">
        <v>1065</v>
      </c>
      <c r="F1757" s="98" t="s">
        <v>1066</v>
      </c>
      <c r="G1757" s="98" t="s">
        <v>4043</v>
      </c>
      <c r="H1757" s="98" t="s">
        <v>50</v>
      </c>
      <c r="I1757" s="98" t="s">
        <v>4232</v>
      </c>
      <c r="J1757" s="98" t="s">
        <v>4233</v>
      </c>
      <c r="K1757" s="98" t="s">
        <v>545</v>
      </c>
      <c r="L1757" s="99" t="str">
        <f t="shared" si="27"/>
        <v>CFAA</v>
      </c>
    </row>
    <row r="1758" spans="1:12" x14ac:dyDescent="0.25">
      <c r="A1758" s="101">
        <v>265300</v>
      </c>
      <c r="B1758" s="98" t="s">
        <v>4233</v>
      </c>
      <c r="C1758" s="98" t="s">
        <v>4245</v>
      </c>
      <c r="D1758" s="98" t="s">
        <v>4246</v>
      </c>
      <c r="E1758" s="98" t="s">
        <v>1065</v>
      </c>
      <c r="F1758" s="98" t="s">
        <v>1066</v>
      </c>
      <c r="G1758" s="98" t="s">
        <v>4043</v>
      </c>
      <c r="H1758" s="98" t="s">
        <v>50</v>
      </c>
      <c r="I1758" s="98" t="s">
        <v>4232</v>
      </c>
      <c r="J1758" s="98" t="s">
        <v>4233</v>
      </c>
      <c r="K1758" s="98" t="s">
        <v>545</v>
      </c>
      <c r="L1758" s="99" t="str">
        <f t="shared" si="27"/>
        <v>CFAA</v>
      </c>
    </row>
    <row r="1759" spans="1:12" x14ac:dyDescent="0.25">
      <c r="A1759" s="101">
        <v>265300</v>
      </c>
      <c r="B1759" s="98" t="s">
        <v>4233</v>
      </c>
      <c r="C1759" s="98" t="s">
        <v>4247</v>
      </c>
      <c r="D1759" s="98" t="s">
        <v>4248</v>
      </c>
      <c r="E1759" s="98" t="s">
        <v>1065</v>
      </c>
      <c r="F1759" s="98" t="s">
        <v>1066</v>
      </c>
      <c r="G1759" s="98" t="s">
        <v>4043</v>
      </c>
      <c r="H1759" s="98" t="s">
        <v>50</v>
      </c>
      <c r="I1759" s="98" t="s">
        <v>4232</v>
      </c>
      <c r="J1759" s="98" t="s">
        <v>4233</v>
      </c>
      <c r="K1759" s="98" t="s">
        <v>545</v>
      </c>
      <c r="L1759" s="99" t="str">
        <f t="shared" si="27"/>
        <v>CFAA</v>
      </c>
    </row>
    <row r="1760" spans="1:12" x14ac:dyDescent="0.25">
      <c r="A1760" s="101">
        <v>265300</v>
      </c>
      <c r="B1760" s="98" t="s">
        <v>4233</v>
      </c>
      <c r="C1760" s="98" t="s">
        <v>4249</v>
      </c>
      <c r="D1760" s="98" t="s">
        <v>4250</v>
      </c>
      <c r="E1760" s="98" t="s">
        <v>1065</v>
      </c>
      <c r="F1760" s="98" t="s">
        <v>1066</v>
      </c>
      <c r="G1760" s="98" t="s">
        <v>4043</v>
      </c>
      <c r="H1760" s="98" t="s">
        <v>50</v>
      </c>
      <c r="I1760" s="98" t="s">
        <v>4232</v>
      </c>
      <c r="J1760" s="98" t="s">
        <v>4233</v>
      </c>
      <c r="K1760" s="98" t="s">
        <v>545</v>
      </c>
      <c r="L1760" s="99" t="str">
        <f t="shared" si="27"/>
        <v>CFAA</v>
      </c>
    </row>
    <row r="1761" spans="1:12" x14ac:dyDescent="0.25">
      <c r="A1761" s="101">
        <v>265300</v>
      </c>
      <c r="B1761" s="98" t="s">
        <v>4233</v>
      </c>
      <c r="C1761" s="98" t="s">
        <v>4251</v>
      </c>
      <c r="D1761" s="98" t="s">
        <v>4252</v>
      </c>
      <c r="E1761" s="98" t="s">
        <v>1065</v>
      </c>
      <c r="F1761" s="98" t="s">
        <v>1066</v>
      </c>
      <c r="G1761" s="98" t="s">
        <v>4043</v>
      </c>
      <c r="H1761" s="98" t="s">
        <v>50</v>
      </c>
      <c r="I1761" s="98" t="s">
        <v>4232</v>
      </c>
      <c r="J1761" s="98" t="s">
        <v>4233</v>
      </c>
      <c r="K1761" s="98" t="s">
        <v>545</v>
      </c>
      <c r="L1761" s="99" t="str">
        <f t="shared" si="27"/>
        <v>CFAA</v>
      </c>
    </row>
    <row r="1762" spans="1:12" x14ac:dyDescent="0.25">
      <c r="A1762" s="101">
        <v>265300</v>
      </c>
      <c r="B1762" s="98" t="s">
        <v>4233</v>
      </c>
      <c r="C1762" s="98" t="s">
        <v>4253</v>
      </c>
      <c r="D1762" s="98" t="s">
        <v>4254</v>
      </c>
      <c r="E1762" s="98" t="s">
        <v>1065</v>
      </c>
      <c r="F1762" s="98" t="s">
        <v>1066</v>
      </c>
      <c r="G1762" s="98" t="s">
        <v>4043</v>
      </c>
      <c r="H1762" s="98" t="s">
        <v>50</v>
      </c>
      <c r="I1762" s="98" t="s">
        <v>4232</v>
      </c>
      <c r="J1762" s="98" t="s">
        <v>4233</v>
      </c>
      <c r="K1762" s="98" t="s">
        <v>545</v>
      </c>
      <c r="L1762" s="99" t="str">
        <f t="shared" si="27"/>
        <v>CFAA</v>
      </c>
    </row>
    <row r="1763" spans="1:12" x14ac:dyDescent="0.25">
      <c r="A1763" s="101">
        <v>265300</v>
      </c>
      <c r="B1763" s="98" t="s">
        <v>4233</v>
      </c>
      <c r="C1763" s="98" t="s">
        <v>4255</v>
      </c>
      <c r="D1763" s="98" t="s">
        <v>4256</v>
      </c>
      <c r="E1763" s="98" t="s">
        <v>1065</v>
      </c>
      <c r="F1763" s="98" t="s">
        <v>1066</v>
      </c>
      <c r="G1763" s="98" t="s">
        <v>4043</v>
      </c>
      <c r="H1763" s="98" t="s">
        <v>50</v>
      </c>
      <c r="I1763" s="98" t="s">
        <v>4232</v>
      </c>
      <c r="J1763" s="98" t="s">
        <v>4233</v>
      </c>
      <c r="K1763" s="98" t="s">
        <v>545</v>
      </c>
      <c r="L1763" s="99" t="str">
        <f t="shared" si="27"/>
        <v>CFAA</v>
      </c>
    </row>
    <row r="1764" spans="1:12" x14ac:dyDescent="0.25">
      <c r="A1764" s="101">
        <v>265300</v>
      </c>
      <c r="B1764" s="98" t="s">
        <v>4233</v>
      </c>
      <c r="C1764" s="98" t="s">
        <v>4257</v>
      </c>
      <c r="D1764" s="98" t="s">
        <v>4258</v>
      </c>
      <c r="E1764" s="98" t="s">
        <v>1065</v>
      </c>
      <c r="F1764" s="98" t="s">
        <v>1066</v>
      </c>
      <c r="G1764" s="98" t="s">
        <v>4043</v>
      </c>
      <c r="H1764" s="98" t="s">
        <v>50</v>
      </c>
      <c r="I1764" s="98" t="s">
        <v>4232</v>
      </c>
      <c r="J1764" s="98" t="s">
        <v>4233</v>
      </c>
      <c r="K1764" s="98" t="s">
        <v>545</v>
      </c>
      <c r="L1764" s="99" t="str">
        <f t="shared" si="27"/>
        <v>CFAA</v>
      </c>
    </row>
    <row r="1765" spans="1:12" x14ac:dyDescent="0.25">
      <c r="A1765" s="101">
        <v>265300</v>
      </c>
      <c r="B1765" s="98" t="s">
        <v>4233</v>
      </c>
      <c r="C1765" s="98" t="s">
        <v>4259</v>
      </c>
      <c r="D1765" s="98" t="s">
        <v>4260</v>
      </c>
      <c r="E1765" s="98" t="s">
        <v>1065</v>
      </c>
      <c r="F1765" s="98" t="s">
        <v>1066</v>
      </c>
      <c r="G1765" s="98" t="s">
        <v>4043</v>
      </c>
      <c r="H1765" s="98" t="s">
        <v>50</v>
      </c>
      <c r="I1765" s="98" t="s">
        <v>4232</v>
      </c>
      <c r="J1765" s="98" t="s">
        <v>4233</v>
      </c>
      <c r="K1765" s="98" t="s">
        <v>545</v>
      </c>
      <c r="L1765" s="99" t="str">
        <f t="shared" si="27"/>
        <v>CFAA</v>
      </c>
    </row>
    <row r="1766" spans="1:12" x14ac:dyDescent="0.25">
      <c r="A1766" s="101">
        <v>265300</v>
      </c>
      <c r="B1766" s="98" t="s">
        <v>4233</v>
      </c>
      <c r="C1766" s="98" t="s">
        <v>4261</v>
      </c>
      <c r="D1766" s="98" t="s">
        <v>4262</v>
      </c>
      <c r="E1766" s="98" t="s">
        <v>1065</v>
      </c>
      <c r="F1766" s="98" t="s">
        <v>1066</v>
      </c>
      <c r="G1766" s="98" t="s">
        <v>4043</v>
      </c>
      <c r="H1766" s="98" t="s">
        <v>50</v>
      </c>
      <c r="I1766" s="98" t="s">
        <v>4232</v>
      </c>
      <c r="J1766" s="98" t="s">
        <v>4233</v>
      </c>
      <c r="K1766" s="98" t="s">
        <v>545</v>
      </c>
      <c r="L1766" s="99" t="str">
        <f t="shared" si="27"/>
        <v>CFAA</v>
      </c>
    </row>
    <row r="1767" spans="1:12" x14ac:dyDescent="0.25">
      <c r="A1767" s="101">
        <v>265300</v>
      </c>
      <c r="B1767" s="98" t="s">
        <v>4233</v>
      </c>
      <c r="C1767" s="98" t="s">
        <v>4263</v>
      </c>
      <c r="D1767" s="98" t="s">
        <v>4264</v>
      </c>
      <c r="E1767" s="98" t="s">
        <v>1065</v>
      </c>
      <c r="F1767" s="98" t="s">
        <v>1066</v>
      </c>
      <c r="G1767" s="98" t="s">
        <v>4043</v>
      </c>
      <c r="H1767" s="98" t="s">
        <v>50</v>
      </c>
      <c r="I1767" s="98" t="s">
        <v>4232</v>
      </c>
      <c r="J1767" s="98" t="s">
        <v>4233</v>
      </c>
      <c r="K1767" s="98" t="s">
        <v>545</v>
      </c>
      <c r="L1767" s="99" t="str">
        <f t="shared" si="27"/>
        <v>CFAA</v>
      </c>
    </row>
    <row r="1768" spans="1:12" x14ac:dyDescent="0.25">
      <c r="A1768" s="101">
        <v>265300</v>
      </c>
      <c r="B1768" s="98" t="s">
        <v>4233</v>
      </c>
      <c r="C1768" s="98" t="s">
        <v>4265</v>
      </c>
      <c r="D1768" s="98" t="s">
        <v>4266</v>
      </c>
      <c r="E1768" s="98" t="s">
        <v>1065</v>
      </c>
      <c r="F1768" s="98" t="s">
        <v>1066</v>
      </c>
      <c r="G1768" s="98" t="s">
        <v>4043</v>
      </c>
      <c r="H1768" s="98" t="s">
        <v>50</v>
      </c>
      <c r="I1768" s="98" t="s">
        <v>4232</v>
      </c>
      <c r="J1768" s="98" t="s">
        <v>4233</v>
      </c>
      <c r="K1768" s="98" t="s">
        <v>545</v>
      </c>
      <c r="L1768" s="99" t="str">
        <f t="shared" si="27"/>
        <v>CFAA</v>
      </c>
    </row>
    <row r="1769" spans="1:12" x14ac:dyDescent="0.25">
      <c r="A1769" s="101">
        <v>265300</v>
      </c>
      <c r="B1769" s="98" t="s">
        <v>4233</v>
      </c>
      <c r="C1769" s="98" t="s">
        <v>4267</v>
      </c>
      <c r="D1769" s="98" t="s">
        <v>4268</v>
      </c>
      <c r="E1769" s="98" t="s">
        <v>1065</v>
      </c>
      <c r="F1769" s="98" t="s">
        <v>1066</v>
      </c>
      <c r="G1769" s="98" t="s">
        <v>4043</v>
      </c>
      <c r="H1769" s="98" t="s">
        <v>50</v>
      </c>
      <c r="I1769" s="98" t="s">
        <v>4232</v>
      </c>
      <c r="J1769" s="98" t="s">
        <v>4233</v>
      </c>
      <c r="K1769" s="98" t="s">
        <v>545</v>
      </c>
      <c r="L1769" s="99" t="str">
        <f t="shared" si="27"/>
        <v>CFAA</v>
      </c>
    </row>
    <row r="1770" spans="1:12" x14ac:dyDescent="0.25">
      <c r="A1770" s="101">
        <v>265300</v>
      </c>
      <c r="B1770" s="98" t="s">
        <v>4233</v>
      </c>
      <c r="C1770" s="98" t="s">
        <v>4269</v>
      </c>
      <c r="D1770" s="98" t="s">
        <v>4270</v>
      </c>
      <c r="E1770" s="98" t="s">
        <v>1065</v>
      </c>
      <c r="F1770" s="98" t="s">
        <v>1066</v>
      </c>
      <c r="G1770" s="98" t="s">
        <v>4043</v>
      </c>
      <c r="H1770" s="98" t="s">
        <v>50</v>
      </c>
      <c r="I1770" s="98" t="s">
        <v>4232</v>
      </c>
      <c r="J1770" s="98" t="s">
        <v>4233</v>
      </c>
      <c r="K1770" s="98" t="s">
        <v>545</v>
      </c>
      <c r="L1770" s="99" t="str">
        <f t="shared" si="27"/>
        <v>CFAA</v>
      </c>
    </row>
    <row r="1771" spans="1:12" x14ac:dyDescent="0.25">
      <c r="A1771" s="101">
        <v>265300</v>
      </c>
      <c r="B1771" s="98" t="s">
        <v>4233</v>
      </c>
      <c r="C1771" s="98" t="s">
        <v>4271</v>
      </c>
      <c r="D1771" s="98" t="s">
        <v>4272</v>
      </c>
      <c r="E1771" s="98" t="s">
        <v>1065</v>
      </c>
      <c r="F1771" s="98" t="s">
        <v>1066</v>
      </c>
      <c r="G1771" s="98" t="s">
        <v>4043</v>
      </c>
      <c r="H1771" s="98" t="s">
        <v>50</v>
      </c>
      <c r="I1771" s="98" t="s">
        <v>4232</v>
      </c>
      <c r="J1771" s="98" t="s">
        <v>4233</v>
      </c>
      <c r="K1771" s="98" t="s">
        <v>545</v>
      </c>
      <c r="L1771" s="99" t="str">
        <f t="shared" si="27"/>
        <v>CFAA</v>
      </c>
    </row>
    <row r="1772" spans="1:12" x14ac:dyDescent="0.25">
      <c r="A1772" s="101">
        <v>265300</v>
      </c>
      <c r="B1772" s="98" t="s">
        <v>4233</v>
      </c>
      <c r="C1772" s="98" t="s">
        <v>4273</v>
      </c>
      <c r="D1772" s="98" t="s">
        <v>4274</v>
      </c>
      <c r="E1772" s="98" t="s">
        <v>1065</v>
      </c>
      <c r="F1772" s="98" t="s">
        <v>1066</v>
      </c>
      <c r="G1772" s="98" t="s">
        <v>4043</v>
      </c>
      <c r="H1772" s="98" t="s">
        <v>50</v>
      </c>
      <c r="I1772" s="98" t="s">
        <v>4232</v>
      </c>
      <c r="J1772" s="98" t="s">
        <v>4233</v>
      </c>
      <c r="K1772" s="98" t="s">
        <v>545</v>
      </c>
      <c r="L1772" s="99" t="str">
        <f t="shared" si="27"/>
        <v>CFAA</v>
      </c>
    </row>
    <row r="1773" spans="1:12" x14ac:dyDescent="0.25">
      <c r="A1773" s="101">
        <v>265300</v>
      </c>
      <c r="B1773" s="98" t="s">
        <v>4233</v>
      </c>
      <c r="C1773" s="98" t="s">
        <v>4275</v>
      </c>
      <c r="D1773" s="98" t="s">
        <v>4276</v>
      </c>
      <c r="E1773" s="98" t="s">
        <v>1065</v>
      </c>
      <c r="F1773" s="98" t="s">
        <v>1066</v>
      </c>
      <c r="G1773" s="98" t="s">
        <v>4043</v>
      </c>
      <c r="H1773" s="98" t="s">
        <v>50</v>
      </c>
      <c r="I1773" s="98" t="s">
        <v>4232</v>
      </c>
      <c r="J1773" s="98" t="s">
        <v>4233</v>
      </c>
      <c r="K1773" s="98" t="s">
        <v>545</v>
      </c>
      <c r="L1773" s="99" t="str">
        <f t="shared" si="27"/>
        <v>CFAA</v>
      </c>
    </row>
    <row r="1774" spans="1:12" x14ac:dyDescent="0.25">
      <c r="A1774" s="101">
        <v>265300</v>
      </c>
      <c r="B1774" s="98" t="s">
        <v>4233</v>
      </c>
      <c r="C1774" s="98" t="s">
        <v>4277</v>
      </c>
      <c r="D1774" s="98" t="s">
        <v>4278</v>
      </c>
      <c r="E1774" s="98" t="s">
        <v>1065</v>
      </c>
      <c r="F1774" s="98" t="s">
        <v>1066</v>
      </c>
      <c r="G1774" s="98" t="s">
        <v>4043</v>
      </c>
      <c r="H1774" s="98" t="s">
        <v>50</v>
      </c>
      <c r="I1774" s="98" t="s">
        <v>4232</v>
      </c>
      <c r="J1774" s="98" t="s">
        <v>4233</v>
      </c>
      <c r="K1774" s="98" t="s">
        <v>545</v>
      </c>
      <c r="L1774" s="99" t="str">
        <f t="shared" si="27"/>
        <v>CFAA</v>
      </c>
    </row>
    <row r="1775" spans="1:12" x14ac:dyDescent="0.25">
      <c r="A1775" s="101">
        <v>265300</v>
      </c>
      <c r="B1775" s="98" t="s">
        <v>4233</v>
      </c>
      <c r="C1775" s="98" t="s">
        <v>4279</v>
      </c>
      <c r="D1775" s="98" t="s">
        <v>4280</v>
      </c>
      <c r="E1775" s="98" t="s">
        <v>1065</v>
      </c>
      <c r="F1775" s="98" t="s">
        <v>1066</v>
      </c>
      <c r="G1775" s="98" t="s">
        <v>4043</v>
      </c>
      <c r="H1775" s="98" t="s">
        <v>50</v>
      </c>
      <c r="I1775" s="98" t="s">
        <v>4232</v>
      </c>
      <c r="J1775" s="98" t="s">
        <v>4233</v>
      </c>
      <c r="K1775" s="98" t="s">
        <v>545</v>
      </c>
      <c r="L1775" s="99" t="str">
        <f t="shared" si="27"/>
        <v>CFAA</v>
      </c>
    </row>
    <row r="1776" spans="1:12" x14ac:dyDescent="0.25">
      <c r="A1776" s="101">
        <v>265300</v>
      </c>
      <c r="B1776" s="98" t="s">
        <v>4233</v>
      </c>
      <c r="C1776" s="98" t="s">
        <v>4281</v>
      </c>
      <c r="D1776" s="98" t="s">
        <v>4282</v>
      </c>
      <c r="E1776" s="98" t="s">
        <v>1065</v>
      </c>
      <c r="F1776" s="98" t="s">
        <v>1066</v>
      </c>
      <c r="G1776" s="98" t="s">
        <v>4043</v>
      </c>
      <c r="H1776" s="98" t="s">
        <v>50</v>
      </c>
      <c r="I1776" s="98" t="s">
        <v>4232</v>
      </c>
      <c r="J1776" s="98" t="s">
        <v>4233</v>
      </c>
      <c r="K1776" s="98" t="s">
        <v>545</v>
      </c>
      <c r="L1776" s="99" t="str">
        <f t="shared" si="27"/>
        <v>CFAA</v>
      </c>
    </row>
    <row r="1777" spans="1:12" x14ac:dyDescent="0.25">
      <c r="A1777" s="101">
        <v>265300</v>
      </c>
      <c r="B1777" s="98" t="s">
        <v>4233</v>
      </c>
      <c r="C1777" s="98" t="s">
        <v>4283</v>
      </c>
      <c r="D1777" s="98" t="s">
        <v>4284</v>
      </c>
      <c r="E1777" s="98" t="s">
        <v>1065</v>
      </c>
      <c r="F1777" s="98" t="s">
        <v>1066</v>
      </c>
      <c r="G1777" s="98" t="s">
        <v>4043</v>
      </c>
      <c r="H1777" s="98" t="s">
        <v>50</v>
      </c>
      <c r="I1777" s="98" t="s">
        <v>4232</v>
      </c>
      <c r="J1777" s="98" t="s">
        <v>4233</v>
      </c>
      <c r="K1777" s="98" t="s">
        <v>545</v>
      </c>
      <c r="L1777" s="99" t="str">
        <f t="shared" si="27"/>
        <v>CFAA</v>
      </c>
    </row>
    <row r="1778" spans="1:12" x14ac:dyDescent="0.25">
      <c r="A1778" s="101">
        <v>265300</v>
      </c>
      <c r="B1778" s="98" t="s">
        <v>4233</v>
      </c>
      <c r="C1778" s="98" t="s">
        <v>4285</v>
      </c>
      <c r="D1778" s="98" t="s">
        <v>4286</v>
      </c>
      <c r="E1778" s="98" t="s">
        <v>1065</v>
      </c>
      <c r="F1778" s="98" t="s">
        <v>1066</v>
      </c>
      <c r="G1778" s="98" t="s">
        <v>4043</v>
      </c>
      <c r="H1778" s="98" t="s">
        <v>50</v>
      </c>
      <c r="I1778" s="98" t="s">
        <v>4232</v>
      </c>
      <c r="J1778" s="98" t="s">
        <v>4233</v>
      </c>
      <c r="K1778" s="98" t="s">
        <v>545</v>
      </c>
      <c r="L1778" s="99" t="str">
        <f t="shared" si="27"/>
        <v>CFAA</v>
      </c>
    </row>
    <row r="1779" spans="1:12" x14ac:dyDescent="0.25">
      <c r="A1779" s="101">
        <v>265300</v>
      </c>
      <c r="B1779" s="98" t="s">
        <v>4233</v>
      </c>
      <c r="C1779" s="98" t="s">
        <v>4287</v>
      </c>
      <c r="D1779" s="98" t="s">
        <v>4288</v>
      </c>
      <c r="E1779" s="98" t="s">
        <v>1065</v>
      </c>
      <c r="F1779" s="98" t="s">
        <v>1066</v>
      </c>
      <c r="G1779" s="98" t="s">
        <v>4043</v>
      </c>
      <c r="H1779" s="98" t="s">
        <v>50</v>
      </c>
      <c r="I1779" s="98" t="s">
        <v>4232</v>
      </c>
      <c r="J1779" s="98" t="s">
        <v>4233</v>
      </c>
      <c r="K1779" s="98" t="s">
        <v>1156</v>
      </c>
      <c r="L1779" s="99" t="str">
        <f t="shared" si="27"/>
        <v>CFAA</v>
      </c>
    </row>
    <row r="1780" spans="1:12" x14ac:dyDescent="0.25">
      <c r="A1780" s="101">
        <v>265300</v>
      </c>
      <c r="B1780" s="98" t="s">
        <v>4233</v>
      </c>
      <c r="C1780" s="98" t="s">
        <v>4289</v>
      </c>
      <c r="D1780" s="98" t="s">
        <v>4290</v>
      </c>
      <c r="E1780" s="98" t="s">
        <v>1065</v>
      </c>
      <c r="F1780" s="98" t="s">
        <v>1066</v>
      </c>
      <c r="G1780" s="98" t="s">
        <v>4043</v>
      </c>
      <c r="H1780" s="98" t="s">
        <v>50</v>
      </c>
      <c r="I1780" s="98" t="s">
        <v>4232</v>
      </c>
      <c r="J1780" s="98" t="s">
        <v>4233</v>
      </c>
      <c r="K1780" s="98" t="s">
        <v>1156</v>
      </c>
      <c r="L1780" s="99" t="str">
        <f t="shared" si="27"/>
        <v>CFAA</v>
      </c>
    </row>
    <row r="1781" spans="1:12" x14ac:dyDescent="0.25">
      <c r="A1781" s="101">
        <v>265300</v>
      </c>
      <c r="B1781" s="98" t="s">
        <v>4233</v>
      </c>
      <c r="C1781" s="98" t="s">
        <v>4291</v>
      </c>
      <c r="D1781" s="98" t="s">
        <v>4292</v>
      </c>
      <c r="E1781" s="98" t="s">
        <v>1065</v>
      </c>
      <c r="F1781" s="98" t="s">
        <v>1066</v>
      </c>
      <c r="G1781" s="98" t="s">
        <v>4043</v>
      </c>
      <c r="H1781" s="98" t="s">
        <v>50</v>
      </c>
      <c r="I1781" s="98" t="s">
        <v>4232</v>
      </c>
      <c r="J1781" s="98" t="s">
        <v>4233</v>
      </c>
      <c r="K1781" s="98" t="s">
        <v>545</v>
      </c>
      <c r="L1781" s="99" t="str">
        <f t="shared" si="27"/>
        <v>CFAA</v>
      </c>
    </row>
    <row r="1782" spans="1:12" x14ac:dyDescent="0.25">
      <c r="A1782" s="101">
        <v>265300</v>
      </c>
      <c r="B1782" s="98" t="s">
        <v>4233</v>
      </c>
      <c r="C1782" s="98" t="s">
        <v>4293</v>
      </c>
      <c r="D1782" s="98" t="s">
        <v>4294</v>
      </c>
      <c r="E1782" s="98" t="s">
        <v>1065</v>
      </c>
      <c r="F1782" s="98" t="s">
        <v>1066</v>
      </c>
      <c r="G1782" s="98" t="s">
        <v>4043</v>
      </c>
      <c r="H1782" s="98" t="s">
        <v>50</v>
      </c>
      <c r="I1782" s="98" t="s">
        <v>4232</v>
      </c>
      <c r="J1782" s="98" t="s">
        <v>4233</v>
      </c>
      <c r="K1782" s="98" t="s">
        <v>545</v>
      </c>
      <c r="L1782" s="99" t="str">
        <f t="shared" si="27"/>
        <v>CFAA</v>
      </c>
    </row>
    <row r="1783" spans="1:12" x14ac:dyDescent="0.25">
      <c r="A1783" s="101">
        <v>265300</v>
      </c>
      <c r="B1783" s="98" t="s">
        <v>4233</v>
      </c>
      <c r="C1783" s="98" t="s">
        <v>4295</v>
      </c>
      <c r="D1783" s="98" t="s">
        <v>4296</v>
      </c>
      <c r="E1783" s="98" t="s">
        <v>1065</v>
      </c>
      <c r="F1783" s="98" t="s">
        <v>1066</v>
      </c>
      <c r="G1783" s="98" t="s">
        <v>4043</v>
      </c>
      <c r="H1783" s="98" t="s">
        <v>50</v>
      </c>
      <c r="I1783" s="98" t="s">
        <v>4232</v>
      </c>
      <c r="J1783" s="98" t="s">
        <v>4233</v>
      </c>
      <c r="K1783" s="98" t="s">
        <v>545</v>
      </c>
      <c r="L1783" s="99" t="str">
        <f t="shared" si="27"/>
        <v>CFAA</v>
      </c>
    </row>
    <row r="1784" spans="1:12" x14ac:dyDescent="0.25">
      <c r="A1784" s="101">
        <v>265300</v>
      </c>
      <c r="B1784" s="98" t="s">
        <v>4233</v>
      </c>
      <c r="C1784" s="98" t="s">
        <v>4297</v>
      </c>
      <c r="D1784" s="98" t="s">
        <v>4298</v>
      </c>
      <c r="E1784" s="98" t="s">
        <v>1065</v>
      </c>
      <c r="F1784" s="98" t="s">
        <v>1066</v>
      </c>
      <c r="G1784" s="98" t="s">
        <v>4043</v>
      </c>
      <c r="H1784" s="98" t="s">
        <v>50</v>
      </c>
      <c r="I1784" s="98" t="s">
        <v>4232</v>
      </c>
      <c r="J1784" s="98" t="s">
        <v>4233</v>
      </c>
      <c r="K1784" s="98" t="s">
        <v>545</v>
      </c>
      <c r="L1784" s="99" t="str">
        <f t="shared" si="27"/>
        <v>CFAA</v>
      </c>
    </row>
    <row r="1785" spans="1:12" x14ac:dyDescent="0.25">
      <c r="A1785" s="101">
        <v>265300</v>
      </c>
      <c r="B1785" s="98" t="s">
        <v>4233</v>
      </c>
      <c r="C1785" s="98" t="s">
        <v>4299</v>
      </c>
      <c r="D1785" s="98" t="s">
        <v>4300</v>
      </c>
      <c r="E1785" s="98" t="s">
        <v>1065</v>
      </c>
      <c r="F1785" s="98" t="s">
        <v>1066</v>
      </c>
      <c r="G1785" s="98" t="s">
        <v>4043</v>
      </c>
      <c r="H1785" s="98" t="s">
        <v>50</v>
      </c>
      <c r="I1785" s="98" t="s">
        <v>4232</v>
      </c>
      <c r="J1785" s="98" t="s">
        <v>4233</v>
      </c>
      <c r="K1785" s="98" t="s">
        <v>545</v>
      </c>
      <c r="L1785" s="99" t="str">
        <f t="shared" si="27"/>
        <v>CFAA</v>
      </c>
    </row>
    <row r="1786" spans="1:12" x14ac:dyDescent="0.25">
      <c r="A1786" s="101">
        <v>265300</v>
      </c>
      <c r="B1786" s="98" t="s">
        <v>4233</v>
      </c>
      <c r="C1786" s="98" t="s">
        <v>4301</v>
      </c>
      <c r="D1786" s="98" t="s">
        <v>4302</v>
      </c>
      <c r="E1786" s="98" t="s">
        <v>1065</v>
      </c>
      <c r="F1786" s="98" t="s">
        <v>1066</v>
      </c>
      <c r="G1786" s="98" t="s">
        <v>4043</v>
      </c>
      <c r="H1786" s="98" t="s">
        <v>50</v>
      </c>
      <c r="I1786" s="98" t="s">
        <v>4232</v>
      </c>
      <c r="J1786" s="98" t="s">
        <v>4233</v>
      </c>
      <c r="K1786" s="98" t="s">
        <v>545</v>
      </c>
      <c r="L1786" s="99" t="str">
        <f t="shared" si="27"/>
        <v>CFAA</v>
      </c>
    </row>
    <row r="1787" spans="1:12" x14ac:dyDescent="0.25">
      <c r="A1787" s="101">
        <v>265300</v>
      </c>
      <c r="B1787" s="98" t="s">
        <v>4233</v>
      </c>
      <c r="C1787" s="98" t="s">
        <v>4303</v>
      </c>
      <c r="D1787" s="98" t="s">
        <v>4304</v>
      </c>
      <c r="E1787" s="98" t="s">
        <v>1065</v>
      </c>
      <c r="F1787" s="98" t="s">
        <v>1066</v>
      </c>
      <c r="G1787" s="98" t="s">
        <v>4043</v>
      </c>
      <c r="H1787" s="98" t="s">
        <v>50</v>
      </c>
      <c r="I1787" s="98" t="s">
        <v>4232</v>
      </c>
      <c r="J1787" s="98" t="s">
        <v>4233</v>
      </c>
      <c r="K1787" s="98" t="s">
        <v>545</v>
      </c>
      <c r="L1787" s="99" t="str">
        <f t="shared" si="27"/>
        <v>CFAA</v>
      </c>
    </row>
    <row r="1788" spans="1:12" x14ac:dyDescent="0.25">
      <c r="A1788" s="101">
        <v>265300</v>
      </c>
      <c r="B1788" s="98" t="s">
        <v>4233</v>
      </c>
      <c r="C1788" s="98" t="s">
        <v>4305</v>
      </c>
      <c r="D1788" s="98" t="s">
        <v>4306</v>
      </c>
      <c r="E1788" s="98" t="s">
        <v>1065</v>
      </c>
      <c r="F1788" s="98" t="s">
        <v>1066</v>
      </c>
      <c r="G1788" s="98" t="s">
        <v>4043</v>
      </c>
      <c r="H1788" s="98" t="s">
        <v>50</v>
      </c>
      <c r="I1788" s="98" t="s">
        <v>4232</v>
      </c>
      <c r="J1788" s="98" t="s">
        <v>4233</v>
      </c>
      <c r="K1788" s="98" t="s">
        <v>545</v>
      </c>
      <c r="L1788" s="99" t="str">
        <f t="shared" si="27"/>
        <v>CFAA</v>
      </c>
    </row>
    <row r="1789" spans="1:12" x14ac:dyDescent="0.25">
      <c r="A1789" s="101">
        <v>265300</v>
      </c>
      <c r="B1789" s="98" t="s">
        <v>4233</v>
      </c>
      <c r="C1789" s="98" t="s">
        <v>4307</v>
      </c>
      <c r="D1789" s="98" t="s">
        <v>4308</v>
      </c>
      <c r="E1789" s="98" t="s">
        <v>1065</v>
      </c>
      <c r="F1789" s="98" t="s">
        <v>1066</v>
      </c>
      <c r="G1789" s="98" t="s">
        <v>4043</v>
      </c>
      <c r="H1789" s="98" t="s">
        <v>50</v>
      </c>
      <c r="I1789" s="98" t="s">
        <v>4232</v>
      </c>
      <c r="J1789" s="98" t="s">
        <v>4233</v>
      </c>
      <c r="K1789" s="98" t="s">
        <v>884</v>
      </c>
      <c r="L1789" s="99" t="str">
        <f t="shared" si="27"/>
        <v>CFAA</v>
      </c>
    </row>
    <row r="1790" spans="1:12" x14ac:dyDescent="0.25">
      <c r="A1790" s="101">
        <v>265300</v>
      </c>
      <c r="B1790" s="98" t="s">
        <v>4233</v>
      </c>
      <c r="C1790" s="98" t="s">
        <v>4309</v>
      </c>
      <c r="D1790" s="98" t="s">
        <v>4310</v>
      </c>
      <c r="E1790" s="98" t="s">
        <v>1065</v>
      </c>
      <c r="F1790" s="98" t="s">
        <v>1066</v>
      </c>
      <c r="G1790" s="98" t="s">
        <v>4043</v>
      </c>
      <c r="H1790" s="98" t="s">
        <v>50</v>
      </c>
      <c r="I1790" s="98" t="s">
        <v>4232</v>
      </c>
      <c r="J1790" s="98" t="s">
        <v>4233</v>
      </c>
      <c r="K1790" s="98" t="s">
        <v>884</v>
      </c>
      <c r="L1790" s="99" t="str">
        <f t="shared" si="27"/>
        <v>CFAA</v>
      </c>
    </row>
    <row r="1791" spans="1:12" x14ac:dyDescent="0.25">
      <c r="A1791" s="101">
        <v>265300</v>
      </c>
      <c r="B1791" s="98" t="s">
        <v>4233</v>
      </c>
      <c r="C1791" s="98" t="s">
        <v>4311</v>
      </c>
      <c r="D1791" s="98" t="s">
        <v>4312</v>
      </c>
      <c r="E1791" s="98" t="s">
        <v>1065</v>
      </c>
      <c r="F1791" s="98" t="s">
        <v>1066</v>
      </c>
      <c r="G1791" s="98" t="s">
        <v>4043</v>
      </c>
      <c r="H1791" s="98" t="s">
        <v>50</v>
      </c>
      <c r="I1791" s="98" t="s">
        <v>4232</v>
      </c>
      <c r="J1791" s="98" t="s">
        <v>4233</v>
      </c>
      <c r="K1791" s="98" t="s">
        <v>884</v>
      </c>
      <c r="L1791" s="99" t="str">
        <f t="shared" si="27"/>
        <v>CFAA</v>
      </c>
    </row>
    <row r="1792" spans="1:12" x14ac:dyDescent="0.25">
      <c r="A1792" s="101">
        <v>265300</v>
      </c>
      <c r="B1792" s="98" t="s">
        <v>4233</v>
      </c>
      <c r="C1792" s="98" t="s">
        <v>4313</v>
      </c>
      <c r="D1792" s="98" t="s">
        <v>4314</v>
      </c>
      <c r="E1792" s="98" t="s">
        <v>1065</v>
      </c>
      <c r="F1792" s="98" t="s">
        <v>1066</v>
      </c>
      <c r="G1792" s="98" t="s">
        <v>4043</v>
      </c>
      <c r="H1792" s="98" t="s">
        <v>50</v>
      </c>
      <c r="I1792" s="98" t="s">
        <v>4232</v>
      </c>
      <c r="J1792" s="98" t="s">
        <v>4233</v>
      </c>
      <c r="K1792" s="98" t="s">
        <v>1156</v>
      </c>
      <c r="L1792" s="99" t="str">
        <f t="shared" si="27"/>
        <v>CFAA</v>
      </c>
    </row>
    <row r="1793" spans="1:12" x14ac:dyDescent="0.25">
      <c r="A1793" s="101">
        <v>265300</v>
      </c>
      <c r="B1793" s="98" t="s">
        <v>4233</v>
      </c>
      <c r="C1793" s="98" t="s">
        <v>4315</v>
      </c>
      <c r="D1793" s="98" t="s">
        <v>4316</v>
      </c>
      <c r="E1793" s="98" t="s">
        <v>1065</v>
      </c>
      <c r="F1793" s="98" t="s">
        <v>1066</v>
      </c>
      <c r="G1793" s="98" t="s">
        <v>4043</v>
      </c>
      <c r="H1793" s="98" t="s">
        <v>50</v>
      </c>
      <c r="I1793" s="98" t="s">
        <v>4232</v>
      </c>
      <c r="J1793" s="98" t="s">
        <v>4233</v>
      </c>
      <c r="K1793" s="98" t="s">
        <v>1156</v>
      </c>
      <c r="L1793" s="99" t="str">
        <f t="shared" si="27"/>
        <v>CFAA</v>
      </c>
    </row>
    <row r="1794" spans="1:12" x14ac:dyDescent="0.25">
      <c r="A1794" s="101">
        <v>265300</v>
      </c>
      <c r="B1794" s="98" t="s">
        <v>4233</v>
      </c>
      <c r="C1794" s="98" t="s">
        <v>4317</v>
      </c>
      <c r="D1794" s="98" t="s">
        <v>4318</v>
      </c>
      <c r="E1794" s="98" t="s">
        <v>1065</v>
      </c>
      <c r="F1794" s="98" t="s">
        <v>1066</v>
      </c>
      <c r="G1794" s="98" t="s">
        <v>4043</v>
      </c>
      <c r="H1794" s="98" t="s">
        <v>50</v>
      </c>
      <c r="I1794" s="98" t="s">
        <v>4232</v>
      </c>
      <c r="J1794" s="98" t="s">
        <v>4233</v>
      </c>
      <c r="K1794" s="98" t="s">
        <v>545</v>
      </c>
      <c r="L1794" s="99" t="str">
        <f t="shared" ref="L1794:L1857" si="28">VLOOKUP(H1794,$N$2:$O$43,2,FALSE)</f>
        <v>CFAA</v>
      </c>
    </row>
    <row r="1795" spans="1:12" x14ac:dyDescent="0.25">
      <c r="A1795" s="101" t="s">
        <v>4319</v>
      </c>
      <c r="B1795" s="98" t="s">
        <v>4233</v>
      </c>
      <c r="C1795" s="98"/>
      <c r="D1795" s="98"/>
      <c r="E1795" s="98" t="s">
        <v>1065</v>
      </c>
      <c r="F1795" s="98" t="s">
        <v>1066</v>
      </c>
      <c r="G1795" s="98" t="s">
        <v>4043</v>
      </c>
      <c r="H1795" s="98" t="s">
        <v>50</v>
      </c>
      <c r="I1795" s="98" t="s">
        <v>4232</v>
      </c>
      <c r="J1795" s="98" t="s">
        <v>4320</v>
      </c>
      <c r="K1795" s="98"/>
      <c r="L1795" s="99" t="str">
        <f t="shared" si="28"/>
        <v>CFAA</v>
      </c>
    </row>
    <row r="1796" spans="1:12" x14ac:dyDescent="0.25">
      <c r="A1796" s="101">
        <v>265310</v>
      </c>
      <c r="B1796" s="98" t="s">
        <v>4322</v>
      </c>
      <c r="C1796" s="98" t="s">
        <v>4323</v>
      </c>
      <c r="D1796" s="98" t="s">
        <v>4322</v>
      </c>
      <c r="E1796" s="98" t="s">
        <v>1065</v>
      </c>
      <c r="F1796" s="98" t="s">
        <v>1066</v>
      </c>
      <c r="G1796" s="98" t="s">
        <v>4043</v>
      </c>
      <c r="H1796" s="98" t="s">
        <v>50</v>
      </c>
      <c r="I1796" s="98" t="s">
        <v>4321</v>
      </c>
      <c r="J1796" s="98" t="s">
        <v>4322</v>
      </c>
      <c r="K1796" s="98" t="s">
        <v>557</v>
      </c>
      <c r="L1796" s="99" t="str">
        <f t="shared" si="28"/>
        <v>CFAA</v>
      </c>
    </row>
    <row r="1797" spans="1:12" x14ac:dyDescent="0.25">
      <c r="A1797" s="101">
        <v>265310</v>
      </c>
      <c r="B1797" s="98" t="s">
        <v>4322</v>
      </c>
      <c r="C1797" s="98" t="s">
        <v>4324</v>
      </c>
      <c r="D1797" s="98" t="s">
        <v>4325</v>
      </c>
      <c r="E1797" s="98" t="s">
        <v>1065</v>
      </c>
      <c r="F1797" s="98" t="s">
        <v>1066</v>
      </c>
      <c r="G1797" s="98" t="s">
        <v>4043</v>
      </c>
      <c r="H1797" s="98" t="s">
        <v>50</v>
      </c>
      <c r="I1797" s="98" t="s">
        <v>4321</v>
      </c>
      <c r="J1797" s="98" t="s">
        <v>4322</v>
      </c>
      <c r="K1797" s="98" t="s">
        <v>1903</v>
      </c>
      <c r="L1797" s="99" t="str">
        <f t="shared" si="28"/>
        <v>CFAA</v>
      </c>
    </row>
    <row r="1798" spans="1:12" x14ac:dyDescent="0.25">
      <c r="A1798" s="101">
        <v>265310</v>
      </c>
      <c r="B1798" s="98" t="s">
        <v>4322</v>
      </c>
      <c r="C1798" s="98" t="s">
        <v>4326</v>
      </c>
      <c r="D1798" s="98" t="s">
        <v>4327</v>
      </c>
      <c r="E1798" s="98" t="s">
        <v>1065</v>
      </c>
      <c r="F1798" s="98" t="s">
        <v>1066</v>
      </c>
      <c r="G1798" s="98" t="s">
        <v>4043</v>
      </c>
      <c r="H1798" s="98" t="s">
        <v>50</v>
      </c>
      <c r="I1798" s="98" t="s">
        <v>4321</v>
      </c>
      <c r="J1798" s="98" t="s">
        <v>4322</v>
      </c>
      <c r="K1798" s="98" t="s">
        <v>557</v>
      </c>
      <c r="L1798" s="99" t="str">
        <f t="shared" si="28"/>
        <v>CFAA</v>
      </c>
    </row>
    <row r="1799" spans="1:12" x14ac:dyDescent="0.25">
      <c r="A1799" s="101">
        <v>265310</v>
      </c>
      <c r="B1799" s="98" t="s">
        <v>4322</v>
      </c>
      <c r="C1799" s="98" t="s">
        <v>4328</v>
      </c>
      <c r="D1799" s="98" t="s">
        <v>4329</v>
      </c>
      <c r="E1799" s="98" t="s">
        <v>1065</v>
      </c>
      <c r="F1799" s="98" t="s">
        <v>1066</v>
      </c>
      <c r="G1799" s="98" t="s">
        <v>4043</v>
      </c>
      <c r="H1799" s="98" t="s">
        <v>50</v>
      </c>
      <c r="I1799" s="98" t="s">
        <v>4321</v>
      </c>
      <c r="J1799" s="98" t="s">
        <v>4322</v>
      </c>
      <c r="K1799" s="98" t="s">
        <v>545</v>
      </c>
      <c r="L1799" s="99" t="str">
        <f t="shared" si="28"/>
        <v>CFAA</v>
      </c>
    </row>
    <row r="1800" spans="1:12" x14ac:dyDescent="0.25">
      <c r="A1800" s="101">
        <v>265310</v>
      </c>
      <c r="B1800" s="98" t="s">
        <v>4322</v>
      </c>
      <c r="C1800" s="98" t="s">
        <v>4330</v>
      </c>
      <c r="D1800" s="98" t="s">
        <v>1747</v>
      </c>
      <c r="E1800" s="98" t="s">
        <v>1065</v>
      </c>
      <c r="F1800" s="98" t="s">
        <v>1066</v>
      </c>
      <c r="G1800" s="98" t="s">
        <v>4043</v>
      </c>
      <c r="H1800" s="98" t="s">
        <v>50</v>
      </c>
      <c r="I1800" s="98" t="s">
        <v>4321</v>
      </c>
      <c r="J1800" s="98" t="s">
        <v>4322</v>
      </c>
      <c r="K1800" s="98" t="s">
        <v>545</v>
      </c>
      <c r="L1800" s="99" t="str">
        <f t="shared" si="28"/>
        <v>CFAA</v>
      </c>
    </row>
    <row r="1801" spans="1:12" x14ac:dyDescent="0.25">
      <c r="A1801" s="101">
        <v>265310</v>
      </c>
      <c r="B1801" s="98" t="s">
        <v>4322</v>
      </c>
      <c r="C1801" s="98" t="s">
        <v>4331</v>
      </c>
      <c r="D1801" s="98" t="s">
        <v>4332</v>
      </c>
      <c r="E1801" s="98" t="s">
        <v>1065</v>
      </c>
      <c r="F1801" s="98" t="s">
        <v>1066</v>
      </c>
      <c r="G1801" s="98" t="s">
        <v>4043</v>
      </c>
      <c r="H1801" s="98" t="s">
        <v>50</v>
      </c>
      <c r="I1801" s="98" t="s">
        <v>4321</v>
      </c>
      <c r="J1801" s="98" t="s">
        <v>4322</v>
      </c>
      <c r="K1801" s="98" t="s">
        <v>545</v>
      </c>
      <c r="L1801" s="99" t="str">
        <f t="shared" si="28"/>
        <v>CFAA</v>
      </c>
    </row>
    <row r="1802" spans="1:12" x14ac:dyDescent="0.25">
      <c r="A1802" s="101">
        <v>265310</v>
      </c>
      <c r="B1802" s="98" t="s">
        <v>4322</v>
      </c>
      <c r="C1802" s="98" t="s">
        <v>4333</v>
      </c>
      <c r="D1802" s="98" t="s">
        <v>4334</v>
      </c>
      <c r="E1802" s="98" t="s">
        <v>1065</v>
      </c>
      <c r="F1802" s="98" t="s">
        <v>1066</v>
      </c>
      <c r="G1802" s="98" t="s">
        <v>4043</v>
      </c>
      <c r="H1802" s="98" t="s">
        <v>50</v>
      </c>
      <c r="I1802" s="98" t="s">
        <v>4321</v>
      </c>
      <c r="J1802" s="98" t="s">
        <v>4322</v>
      </c>
      <c r="K1802" s="98" t="s">
        <v>545</v>
      </c>
      <c r="L1802" s="99" t="str">
        <f t="shared" si="28"/>
        <v>CFAA</v>
      </c>
    </row>
    <row r="1803" spans="1:12" x14ac:dyDescent="0.25">
      <c r="A1803" s="101">
        <v>265310</v>
      </c>
      <c r="B1803" s="98" t="s">
        <v>4322</v>
      </c>
      <c r="C1803" s="98" t="s">
        <v>4335</v>
      </c>
      <c r="D1803" s="98" t="s">
        <v>4336</v>
      </c>
      <c r="E1803" s="98" t="s">
        <v>1065</v>
      </c>
      <c r="F1803" s="98" t="s">
        <v>1066</v>
      </c>
      <c r="G1803" s="98" t="s">
        <v>4043</v>
      </c>
      <c r="H1803" s="98" t="s">
        <v>50</v>
      </c>
      <c r="I1803" s="98" t="s">
        <v>4321</v>
      </c>
      <c r="J1803" s="98" t="s">
        <v>4322</v>
      </c>
      <c r="K1803" s="98" t="s">
        <v>545</v>
      </c>
      <c r="L1803" s="99" t="str">
        <f t="shared" si="28"/>
        <v>CFAA</v>
      </c>
    </row>
    <row r="1804" spans="1:12" x14ac:dyDescent="0.25">
      <c r="A1804" s="101">
        <v>265310</v>
      </c>
      <c r="B1804" s="98" t="s">
        <v>4322</v>
      </c>
      <c r="C1804" s="98" t="s">
        <v>4337</v>
      </c>
      <c r="D1804" s="98" t="s">
        <v>4338</v>
      </c>
      <c r="E1804" s="98" t="s">
        <v>1065</v>
      </c>
      <c r="F1804" s="98" t="s">
        <v>1066</v>
      </c>
      <c r="G1804" s="98" t="s">
        <v>4043</v>
      </c>
      <c r="H1804" s="98" t="s">
        <v>50</v>
      </c>
      <c r="I1804" s="98" t="s">
        <v>4321</v>
      </c>
      <c r="J1804" s="98" t="s">
        <v>4322</v>
      </c>
      <c r="K1804" s="98" t="s">
        <v>545</v>
      </c>
      <c r="L1804" s="99" t="str">
        <f t="shared" si="28"/>
        <v>CFAA</v>
      </c>
    </row>
    <row r="1805" spans="1:12" x14ac:dyDescent="0.25">
      <c r="A1805" s="101">
        <v>265310</v>
      </c>
      <c r="B1805" s="98" t="s">
        <v>4322</v>
      </c>
      <c r="C1805" s="98" t="s">
        <v>4339</v>
      </c>
      <c r="D1805" s="98" t="s">
        <v>4340</v>
      </c>
      <c r="E1805" s="98" t="s">
        <v>1065</v>
      </c>
      <c r="F1805" s="98" t="s">
        <v>1066</v>
      </c>
      <c r="G1805" s="98" t="s">
        <v>4043</v>
      </c>
      <c r="H1805" s="98" t="s">
        <v>50</v>
      </c>
      <c r="I1805" s="98" t="s">
        <v>4321</v>
      </c>
      <c r="J1805" s="98" t="s">
        <v>4322</v>
      </c>
      <c r="K1805" s="98" t="s">
        <v>545</v>
      </c>
      <c r="L1805" s="99" t="str">
        <f t="shared" si="28"/>
        <v>CFAA</v>
      </c>
    </row>
    <row r="1806" spans="1:12" x14ac:dyDescent="0.25">
      <c r="A1806" s="101">
        <v>265310</v>
      </c>
      <c r="B1806" s="98" t="s">
        <v>4322</v>
      </c>
      <c r="C1806" s="98" t="s">
        <v>4341</v>
      </c>
      <c r="D1806" s="98" t="s">
        <v>4342</v>
      </c>
      <c r="E1806" s="98" t="s">
        <v>1065</v>
      </c>
      <c r="F1806" s="98" t="s">
        <v>1066</v>
      </c>
      <c r="G1806" s="98" t="s">
        <v>4043</v>
      </c>
      <c r="H1806" s="98" t="s">
        <v>50</v>
      </c>
      <c r="I1806" s="98" t="s">
        <v>4321</v>
      </c>
      <c r="J1806" s="98" t="s">
        <v>4322</v>
      </c>
      <c r="K1806" s="98" t="s">
        <v>545</v>
      </c>
      <c r="L1806" s="99" t="str">
        <f t="shared" si="28"/>
        <v>CFAA</v>
      </c>
    </row>
    <row r="1807" spans="1:12" x14ac:dyDescent="0.25">
      <c r="A1807" s="101">
        <v>265310</v>
      </c>
      <c r="B1807" s="98" t="s">
        <v>4322</v>
      </c>
      <c r="C1807" s="98" t="s">
        <v>4343</v>
      </c>
      <c r="D1807" s="98" t="s">
        <v>4344</v>
      </c>
      <c r="E1807" s="98" t="s">
        <v>1065</v>
      </c>
      <c r="F1807" s="98" t="s">
        <v>1066</v>
      </c>
      <c r="G1807" s="98" t="s">
        <v>4043</v>
      </c>
      <c r="H1807" s="98" t="s">
        <v>50</v>
      </c>
      <c r="I1807" s="98" t="s">
        <v>4321</v>
      </c>
      <c r="J1807" s="98" t="s">
        <v>4322</v>
      </c>
      <c r="K1807" s="98" t="s">
        <v>545</v>
      </c>
      <c r="L1807" s="99" t="str">
        <f t="shared" si="28"/>
        <v>CFAA</v>
      </c>
    </row>
    <row r="1808" spans="1:12" x14ac:dyDescent="0.25">
      <c r="A1808" s="101">
        <v>265310</v>
      </c>
      <c r="B1808" s="98" t="s">
        <v>4322</v>
      </c>
      <c r="C1808" s="98" t="s">
        <v>4345</v>
      </c>
      <c r="D1808" s="98" t="s">
        <v>4346</v>
      </c>
      <c r="E1808" s="98" t="s">
        <v>1065</v>
      </c>
      <c r="F1808" s="98" t="s">
        <v>1066</v>
      </c>
      <c r="G1808" s="98" t="s">
        <v>4043</v>
      </c>
      <c r="H1808" s="98" t="s">
        <v>50</v>
      </c>
      <c r="I1808" s="98" t="s">
        <v>4321</v>
      </c>
      <c r="J1808" s="98" t="s">
        <v>4322</v>
      </c>
      <c r="K1808" s="98" t="s">
        <v>545</v>
      </c>
      <c r="L1808" s="99" t="str">
        <f t="shared" si="28"/>
        <v>CFAA</v>
      </c>
    </row>
    <row r="1809" spans="1:12" x14ac:dyDescent="0.25">
      <c r="A1809" s="101">
        <v>265310</v>
      </c>
      <c r="B1809" s="98" t="s">
        <v>4322</v>
      </c>
      <c r="C1809" s="98" t="s">
        <v>4347</v>
      </c>
      <c r="D1809" s="98" t="s">
        <v>4348</v>
      </c>
      <c r="E1809" s="98" t="s">
        <v>1065</v>
      </c>
      <c r="F1809" s="98" t="s">
        <v>1066</v>
      </c>
      <c r="G1809" s="98" t="s">
        <v>4043</v>
      </c>
      <c r="H1809" s="98" t="s">
        <v>50</v>
      </c>
      <c r="I1809" s="98" t="s">
        <v>4321</v>
      </c>
      <c r="J1809" s="98" t="s">
        <v>4322</v>
      </c>
      <c r="K1809" s="98" t="s">
        <v>545</v>
      </c>
      <c r="L1809" s="99" t="str">
        <f t="shared" si="28"/>
        <v>CFAA</v>
      </c>
    </row>
    <row r="1810" spans="1:12" x14ac:dyDescent="0.25">
      <c r="A1810" s="101">
        <v>265310</v>
      </c>
      <c r="B1810" s="98" t="s">
        <v>4322</v>
      </c>
      <c r="C1810" s="98" t="s">
        <v>4349</v>
      </c>
      <c r="D1810" s="98" t="s">
        <v>4350</v>
      </c>
      <c r="E1810" s="98" t="s">
        <v>1065</v>
      </c>
      <c r="F1810" s="98" t="s">
        <v>1066</v>
      </c>
      <c r="G1810" s="98" t="s">
        <v>4043</v>
      </c>
      <c r="H1810" s="98" t="s">
        <v>50</v>
      </c>
      <c r="I1810" s="98" t="s">
        <v>4321</v>
      </c>
      <c r="J1810" s="98" t="s">
        <v>4322</v>
      </c>
      <c r="K1810" s="98" t="s">
        <v>545</v>
      </c>
      <c r="L1810" s="99" t="str">
        <f t="shared" si="28"/>
        <v>CFAA</v>
      </c>
    </row>
    <row r="1811" spans="1:12" x14ac:dyDescent="0.25">
      <c r="A1811" s="101">
        <v>265310</v>
      </c>
      <c r="B1811" s="98" t="s">
        <v>4322</v>
      </c>
      <c r="C1811" s="98" t="s">
        <v>4351</v>
      </c>
      <c r="D1811" s="98" t="s">
        <v>4352</v>
      </c>
      <c r="E1811" s="98" t="s">
        <v>1065</v>
      </c>
      <c r="F1811" s="98" t="s">
        <v>1066</v>
      </c>
      <c r="G1811" s="98" t="s">
        <v>4043</v>
      </c>
      <c r="H1811" s="98" t="s">
        <v>50</v>
      </c>
      <c r="I1811" s="98" t="s">
        <v>4321</v>
      </c>
      <c r="J1811" s="98" t="s">
        <v>4322</v>
      </c>
      <c r="K1811" s="98" t="s">
        <v>545</v>
      </c>
      <c r="L1811" s="99" t="str">
        <f t="shared" si="28"/>
        <v>CFAA</v>
      </c>
    </row>
    <row r="1812" spans="1:12" x14ac:dyDescent="0.25">
      <c r="A1812" s="101">
        <v>265310</v>
      </c>
      <c r="B1812" s="98" t="s">
        <v>4322</v>
      </c>
      <c r="C1812" s="98" t="s">
        <v>4353</v>
      </c>
      <c r="D1812" s="98" t="s">
        <v>4354</v>
      </c>
      <c r="E1812" s="98" t="s">
        <v>1065</v>
      </c>
      <c r="F1812" s="98" t="s">
        <v>1066</v>
      </c>
      <c r="G1812" s="98" t="s">
        <v>4043</v>
      </c>
      <c r="H1812" s="98" t="s">
        <v>50</v>
      </c>
      <c r="I1812" s="98" t="s">
        <v>4321</v>
      </c>
      <c r="J1812" s="98" t="s">
        <v>4322</v>
      </c>
      <c r="K1812" s="98" t="s">
        <v>545</v>
      </c>
      <c r="L1812" s="99" t="str">
        <f t="shared" si="28"/>
        <v>CFAA</v>
      </c>
    </row>
    <row r="1813" spans="1:12" x14ac:dyDescent="0.25">
      <c r="A1813" s="101">
        <v>265310</v>
      </c>
      <c r="B1813" s="98" t="s">
        <v>4322</v>
      </c>
      <c r="C1813" s="98" t="s">
        <v>4355</v>
      </c>
      <c r="D1813" s="98" t="s">
        <v>4356</v>
      </c>
      <c r="E1813" s="98" t="s">
        <v>1065</v>
      </c>
      <c r="F1813" s="98" t="s">
        <v>1066</v>
      </c>
      <c r="G1813" s="98" t="s">
        <v>4043</v>
      </c>
      <c r="H1813" s="98" t="s">
        <v>50</v>
      </c>
      <c r="I1813" s="98" t="s">
        <v>4321</v>
      </c>
      <c r="J1813" s="98" t="s">
        <v>4322</v>
      </c>
      <c r="K1813" s="98" t="s">
        <v>545</v>
      </c>
      <c r="L1813" s="99" t="str">
        <f t="shared" si="28"/>
        <v>CFAA</v>
      </c>
    </row>
    <row r="1814" spans="1:12" x14ac:dyDescent="0.25">
      <c r="A1814" s="101">
        <v>265310</v>
      </c>
      <c r="B1814" s="98" t="s">
        <v>4322</v>
      </c>
      <c r="C1814" s="98" t="s">
        <v>4357</v>
      </c>
      <c r="D1814" s="98" t="s">
        <v>4358</v>
      </c>
      <c r="E1814" s="98" t="s">
        <v>1065</v>
      </c>
      <c r="F1814" s="98" t="s">
        <v>1066</v>
      </c>
      <c r="G1814" s="98" t="s">
        <v>4043</v>
      </c>
      <c r="H1814" s="98" t="s">
        <v>50</v>
      </c>
      <c r="I1814" s="98" t="s">
        <v>4321</v>
      </c>
      <c r="J1814" s="98" t="s">
        <v>4322</v>
      </c>
      <c r="K1814" s="98" t="s">
        <v>545</v>
      </c>
      <c r="L1814" s="99" t="str">
        <f t="shared" si="28"/>
        <v>CFAA</v>
      </c>
    </row>
    <row r="1815" spans="1:12" x14ac:dyDescent="0.25">
      <c r="A1815" s="101">
        <v>265310</v>
      </c>
      <c r="B1815" s="98" t="s">
        <v>4322</v>
      </c>
      <c r="C1815" s="98" t="s">
        <v>4359</v>
      </c>
      <c r="D1815" s="98" t="s">
        <v>4360</v>
      </c>
      <c r="E1815" s="98" t="s">
        <v>1065</v>
      </c>
      <c r="F1815" s="98" t="s">
        <v>1066</v>
      </c>
      <c r="G1815" s="98" t="s">
        <v>4043</v>
      </c>
      <c r="H1815" s="98" t="s">
        <v>50</v>
      </c>
      <c r="I1815" s="98" t="s">
        <v>4321</v>
      </c>
      <c r="J1815" s="98" t="s">
        <v>4322</v>
      </c>
      <c r="K1815" s="98" t="s">
        <v>545</v>
      </c>
      <c r="L1815" s="99" t="str">
        <f t="shared" si="28"/>
        <v>CFAA</v>
      </c>
    </row>
    <row r="1816" spans="1:12" x14ac:dyDescent="0.25">
      <c r="A1816" s="101">
        <v>265310</v>
      </c>
      <c r="B1816" s="98" t="s">
        <v>4322</v>
      </c>
      <c r="C1816" s="98" t="s">
        <v>4361</v>
      </c>
      <c r="D1816" s="98" t="s">
        <v>4362</v>
      </c>
      <c r="E1816" s="98" t="s">
        <v>1065</v>
      </c>
      <c r="F1816" s="98" t="s">
        <v>1066</v>
      </c>
      <c r="G1816" s="98" t="s">
        <v>4043</v>
      </c>
      <c r="H1816" s="98" t="s">
        <v>50</v>
      </c>
      <c r="I1816" s="98" t="s">
        <v>4321</v>
      </c>
      <c r="J1816" s="98" t="s">
        <v>4322</v>
      </c>
      <c r="K1816" s="98" t="s">
        <v>545</v>
      </c>
      <c r="L1816" s="99" t="str">
        <f t="shared" si="28"/>
        <v>CFAA</v>
      </c>
    </row>
    <row r="1817" spans="1:12" x14ac:dyDescent="0.25">
      <c r="A1817" s="101">
        <v>265310</v>
      </c>
      <c r="B1817" s="98" t="s">
        <v>4322</v>
      </c>
      <c r="C1817" s="98" t="s">
        <v>4363</v>
      </c>
      <c r="D1817" s="98" t="s">
        <v>4364</v>
      </c>
      <c r="E1817" s="98" t="s">
        <v>1065</v>
      </c>
      <c r="F1817" s="98" t="s">
        <v>1066</v>
      </c>
      <c r="G1817" s="98" t="s">
        <v>4043</v>
      </c>
      <c r="H1817" s="98" t="s">
        <v>50</v>
      </c>
      <c r="I1817" s="98" t="s">
        <v>4321</v>
      </c>
      <c r="J1817" s="98" t="s">
        <v>4322</v>
      </c>
      <c r="K1817" s="98" t="s">
        <v>545</v>
      </c>
      <c r="L1817" s="99" t="str">
        <f t="shared" si="28"/>
        <v>CFAA</v>
      </c>
    </row>
    <row r="1818" spans="1:12" x14ac:dyDescent="0.25">
      <c r="A1818" s="101">
        <v>265310</v>
      </c>
      <c r="B1818" s="98" t="s">
        <v>4322</v>
      </c>
      <c r="C1818" s="98" t="s">
        <v>4365</v>
      </c>
      <c r="D1818" s="98" t="s">
        <v>4366</v>
      </c>
      <c r="E1818" s="98" t="s">
        <v>1065</v>
      </c>
      <c r="F1818" s="98" t="s">
        <v>1066</v>
      </c>
      <c r="G1818" s="98" t="s">
        <v>4043</v>
      </c>
      <c r="H1818" s="98" t="s">
        <v>50</v>
      </c>
      <c r="I1818" s="98" t="s">
        <v>4321</v>
      </c>
      <c r="J1818" s="98" t="s">
        <v>4322</v>
      </c>
      <c r="K1818" s="98" t="s">
        <v>545</v>
      </c>
      <c r="L1818" s="99" t="str">
        <f t="shared" si="28"/>
        <v>CFAA</v>
      </c>
    </row>
    <row r="1819" spans="1:12" x14ac:dyDescent="0.25">
      <c r="A1819" s="101">
        <v>265310</v>
      </c>
      <c r="B1819" s="98" t="s">
        <v>4322</v>
      </c>
      <c r="C1819" s="98" t="s">
        <v>4367</v>
      </c>
      <c r="D1819" s="98" t="s">
        <v>4368</v>
      </c>
      <c r="E1819" s="98" t="s">
        <v>1065</v>
      </c>
      <c r="F1819" s="98" t="s">
        <v>1066</v>
      </c>
      <c r="G1819" s="98" t="s">
        <v>4043</v>
      </c>
      <c r="H1819" s="98" t="s">
        <v>50</v>
      </c>
      <c r="I1819" s="98" t="s">
        <v>4321</v>
      </c>
      <c r="J1819" s="98" t="s">
        <v>4322</v>
      </c>
      <c r="K1819" s="98" t="s">
        <v>545</v>
      </c>
      <c r="L1819" s="99" t="str">
        <f t="shared" si="28"/>
        <v>CFAA</v>
      </c>
    </row>
    <row r="1820" spans="1:12" x14ac:dyDescent="0.25">
      <c r="A1820" s="101">
        <v>265310</v>
      </c>
      <c r="B1820" s="98" t="s">
        <v>4322</v>
      </c>
      <c r="C1820" s="98" t="s">
        <v>4369</v>
      </c>
      <c r="D1820" s="98" t="s">
        <v>4370</v>
      </c>
      <c r="E1820" s="98" t="s">
        <v>1065</v>
      </c>
      <c r="F1820" s="98" t="s">
        <v>1066</v>
      </c>
      <c r="G1820" s="98" t="s">
        <v>4043</v>
      </c>
      <c r="H1820" s="98" t="s">
        <v>50</v>
      </c>
      <c r="I1820" s="98" t="s">
        <v>4321</v>
      </c>
      <c r="J1820" s="98" t="s">
        <v>4322</v>
      </c>
      <c r="K1820" s="98" t="s">
        <v>545</v>
      </c>
      <c r="L1820" s="99" t="str">
        <f t="shared" si="28"/>
        <v>CFAA</v>
      </c>
    </row>
    <row r="1821" spans="1:12" x14ac:dyDescent="0.25">
      <c r="A1821" s="101">
        <v>265310</v>
      </c>
      <c r="B1821" s="98" t="s">
        <v>4322</v>
      </c>
      <c r="C1821" s="98" t="s">
        <v>4371</v>
      </c>
      <c r="D1821" s="98" t="s">
        <v>4372</v>
      </c>
      <c r="E1821" s="98" t="s">
        <v>1065</v>
      </c>
      <c r="F1821" s="98" t="s">
        <v>1066</v>
      </c>
      <c r="G1821" s="98" t="s">
        <v>4043</v>
      </c>
      <c r="H1821" s="98" t="s">
        <v>50</v>
      </c>
      <c r="I1821" s="98" t="s">
        <v>4321</v>
      </c>
      <c r="J1821" s="98" t="s">
        <v>4322</v>
      </c>
      <c r="K1821" s="98" t="s">
        <v>545</v>
      </c>
      <c r="L1821" s="99" t="str">
        <f t="shared" si="28"/>
        <v>CFAA</v>
      </c>
    </row>
    <row r="1822" spans="1:12" x14ac:dyDescent="0.25">
      <c r="A1822" s="101">
        <v>265310</v>
      </c>
      <c r="B1822" s="98" t="s">
        <v>4322</v>
      </c>
      <c r="C1822" s="98" t="s">
        <v>4373</v>
      </c>
      <c r="D1822" s="98" t="s">
        <v>4374</v>
      </c>
      <c r="E1822" s="98" t="s">
        <v>1065</v>
      </c>
      <c r="F1822" s="98" t="s">
        <v>1066</v>
      </c>
      <c r="G1822" s="98" t="s">
        <v>4043</v>
      </c>
      <c r="H1822" s="98" t="s">
        <v>50</v>
      </c>
      <c r="I1822" s="98" t="s">
        <v>4321</v>
      </c>
      <c r="J1822" s="98" t="s">
        <v>4322</v>
      </c>
      <c r="K1822" s="98" t="s">
        <v>545</v>
      </c>
      <c r="L1822" s="99" t="str">
        <f t="shared" si="28"/>
        <v>CFAA</v>
      </c>
    </row>
    <row r="1823" spans="1:12" x14ac:dyDescent="0.25">
      <c r="A1823" s="101">
        <v>265310</v>
      </c>
      <c r="B1823" s="98" t="s">
        <v>4322</v>
      </c>
      <c r="C1823" s="98" t="s">
        <v>4375</v>
      </c>
      <c r="D1823" s="98" t="s">
        <v>4376</v>
      </c>
      <c r="E1823" s="98" t="s">
        <v>1065</v>
      </c>
      <c r="F1823" s="98" t="s">
        <v>1066</v>
      </c>
      <c r="G1823" s="98" t="s">
        <v>4043</v>
      </c>
      <c r="H1823" s="98" t="s">
        <v>50</v>
      </c>
      <c r="I1823" s="98" t="s">
        <v>4321</v>
      </c>
      <c r="J1823" s="98" t="s">
        <v>4322</v>
      </c>
      <c r="K1823" s="98" t="s">
        <v>545</v>
      </c>
      <c r="L1823" s="99" t="str">
        <f t="shared" si="28"/>
        <v>CFAA</v>
      </c>
    </row>
    <row r="1824" spans="1:12" x14ac:dyDescent="0.25">
      <c r="A1824" s="101">
        <v>265310</v>
      </c>
      <c r="B1824" s="98" t="s">
        <v>4322</v>
      </c>
      <c r="C1824" s="98" t="s">
        <v>4377</v>
      </c>
      <c r="D1824" s="98" t="s">
        <v>4378</v>
      </c>
      <c r="E1824" s="98" t="s">
        <v>1065</v>
      </c>
      <c r="F1824" s="98" t="s">
        <v>1066</v>
      </c>
      <c r="G1824" s="98" t="s">
        <v>4043</v>
      </c>
      <c r="H1824" s="98" t="s">
        <v>50</v>
      </c>
      <c r="I1824" s="98" t="s">
        <v>4321</v>
      </c>
      <c r="J1824" s="98" t="s">
        <v>4322</v>
      </c>
      <c r="K1824" s="98" t="s">
        <v>545</v>
      </c>
      <c r="L1824" s="99" t="str">
        <f t="shared" si="28"/>
        <v>CFAA</v>
      </c>
    </row>
    <row r="1825" spans="1:12" x14ac:dyDescent="0.25">
      <c r="A1825" s="101">
        <v>265310</v>
      </c>
      <c r="B1825" s="98" t="s">
        <v>4322</v>
      </c>
      <c r="C1825" s="98" t="s">
        <v>4379</v>
      </c>
      <c r="D1825" s="98" t="s">
        <v>4380</v>
      </c>
      <c r="E1825" s="98" t="s">
        <v>1065</v>
      </c>
      <c r="F1825" s="98" t="s">
        <v>1066</v>
      </c>
      <c r="G1825" s="98" t="s">
        <v>4043</v>
      </c>
      <c r="H1825" s="98" t="s">
        <v>50</v>
      </c>
      <c r="I1825" s="98" t="s">
        <v>4321</v>
      </c>
      <c r="J1825" s="98" t="s">
        <v>4322</v>
      </c>
      <c r="K1825" s="98" t="s">
        <v>545</v>
      </c>
      <c r="L1825" s="99" t="str">
        <f t="shared" si="28"/>
        <v>CFAA</v>
      </c>
    </row>
    <row r="1826" spans="1:12" x14ac:dyDescent="0.25">
      <c r="A1826" s="101">
        <v>265310</v>
      </c>
      <c r="B1826" s="98" t="s">
        <v>4322</v>
      </c>
      <c r="C1826" s="98" t="s">
        <v>4381</v>
      </c>
      <c r="D1826" s="98" t="s">
        <v>4382</v>
      </c>
      <c r="E1826" s="98" t="s">
        <v>1065</v>
      </c>
      <c r="F1826" s="98" t="s">
        <v>1066</v>
      </c>
      <c r="G1826" s="98" t="s">
        <v>4043</v>
      </c>
      <c r="H1826" s="98" t="s">
        <v>50</v>
      </c>
      <c r="I1826" s="98" t="s">
        <v>4321</v>
      </c>
      <c r="J1826" s="98" t="s">
        <v>4322</v>
      </c>
      <c r="K1826" s="98" t="s">
        <v>545</v>
      </c>
      <c r="L1826" s="99" t="str">
        <f t="shared" si="28"/>
        <v>CFAA</v>
      </c>
    </row>
    <row r="1827" spans="1:12" x14ac:dyDescent="0.25">
      <c r="A1827" s="101">
        <v>265310</v>
      </c>
      <c r="B1827" s="98" t="s">
        <v>4322</v>
      </c>
      <c r="C1827" s="98" t="s">
        <v>4383</v>
      </c>
      <c r="D1827" s="98" t="s">
        <v>4384</v>
      </c>
      <c r="E1827" s="98" t="s">
        <v>1065</v>
      </c>
      <c r="F1827" s="98" t="s">
        <v>1066</v>
      </c>
      <c r="G1827" s="98" t="s">
        <v>4043</v>
      </c>
      <c r="H1827" s="98" t="s">
        <v>50</v>
      </c>
      <c r="I1827" s="98" t="s">
        <v>4321</v>
      </c>
      <c r="J1827" s="98" t="s">
        <v>4322</v>
      </c>
      <c r="K1827" s="98" t="s">
        <v>545</v>
      </c>
      <c r="L1827" s="99" t="str">
        <f t="shared" si="28"/>
        <v>CFAA</v>
      </c>
    </row>
    <row r="1828" spans="1:12" x14ac:dyDescent="0.25">
      <c r="A1828" s="101">
        <v>265310</v>
      </c>
      <c r="B1828" s="98" t="s">
        <v>4322</v>
      </c>
      <c r="C1828" s="98" t="s">
        <v>4385</v>
      </c>
      <c r="D1828" s="98" t="s">
        <v>4386</v>
      </c>
      <c r="E1828" s="98" t="s">
        <v>1065</v>
      </c>
      <c r="F1828" s="98" t="s">
        <v>1066</v>
      </c>
      <c r="G1828" s="98" t="s">
        <v>4043</v>
      </c>
      <c r="H1828" s="98" t="s">
        <v>50</v>
      </c>
      <c r="I1828" s="98" t="s">
        <v>4321</v>
      </c>
      <c r="J1828" s="98" t="s">
        <v>4322</v>
      </c>
      <c r="K1828" s="98" t="s">
        <v>545</v>
      </c>
      <c r="L1828" s="99" t="str">
        <f t="shared" si="28"/>
        <v>CFAA</v>
      </c>
    </row>
    <row r="1829" spans="1:12" x14ac:dyDescent="0.25">
      <c r="A1829" s="101">
        <v>265310</v>
      </c>
      <c r="B1829" s="98" t="s">
        <v>4322</v>
      </c>
      <c r="C1829" s="98" t="s">
        <v>4387</v>
      </c>
      <c r="D1829" s="98" t="s">
        <v>4388</v>
      </c>
      <c r="E1829" s="98" t="s">
        <v>1065</v>
      </c>
      <c r="F1829" s="98" t="s">
        <v>1066</v>
      </c>
      <c r="G1829" s="98" t="s">
        <v>4043</v>
      </c>
      <c r="H1829" s="98" t="s">
        <v>50</v>
      </c>
      <c r="I1829" s="98" t="s">
        <v>4321</v>
      </c>
      <c r="J1829" s="98" t="s">
        <v>4322</v>
      </c>
      <c r="K1829" s="98" t="s">
        <v>545</v>
      </c>
      <c r="L1829" s="99" t="str">
        <f t="shared" si="28"/>
        <v>CFAA</v>
      </c>
    </row>
    <row r="1830" spans="1:12" x14ac:dyDescent="0.25">
      <c r="A1830" s="101">
        <v>265310</v>
      </c>
      <c r="B1830" s="98" t="s">
        <v>4322</v>
      </c>
      <c r="C1830" s="98" t="s">
        <v>4389</v>
      </c>
      <c r="D1830" s="98" t="s">
        <v>4390</v>
      </c>
      <c r="E1830" s="98" t="s">
        <v>1065</v>
      </c>
      <c r="F1830" s="98" t="s">
        <v>1066</v>
      </c>
      <c r="G1830" s="98" t="s">
        <v>4043</v>
      </c>
      <c r="H1830" s="98" t="s">
        <v>50</v>
      </c>
      <c r="I1830" s="98" t="s">
        <v>4321</v>
      </c>
      <c r="J1830" s="98" t="s">
        <v>4322</v>
      </c>
      <c r="K1830" s="98" t="s">
        <v>545</v>
      </c>
      <c r="L1830" s="99" t="str">
        <f t="shared" si="28"/>
        <v>CFAA</v>
      </c>
    </row>
    <row r="1831" spans="1:12" x14ac:dyDescent="0.25">
      <c r="A1831" s="101">
        <v>265310</v>
      </c>
      <c r="B1831" s="98" t="s">
        <v>4322</v>
      </c>
      <c r="C1831" s="98" t="s">
        <v>4391</v>
      </c>
      <c r="D1831" s="98" t="s">
        <v>4392</v>
      </c>
      <c r="E1831" s="98" t="s">
        <v>1065</v>
      </c>
      <c r="F1831" s="98" t="s">
        <v>1066</v>
      </c>
      <c r="G1831" s="98" t="s">
        <v>4043</v>
      </c>
      <c r="H1831" s="98" t="s">
        <v>50</v>
      </c>
      <c r="I1831" s="98" t="s">
        <v>4321</v>
      </c>
      <c r="J1831" s="98" t="s">
        <v>4322</v>
      </c>
      <c r="K1831" s="98" t="s">
        <v>1156</v>
      </c>
      <c r="L1831" s="99" t="str">
        <f t="shared" si="28"/>
        <v>CFAA</v>
      </c>
    </row>
    <row r="1832" spans="1:12" x14ac:dyDescent="0.25">
      <c r="A1832" s="101">
        <v>265310</v>
      </c>
      <c r="B1832" s="98" t="s">
        <v>4322</v>
      </c>
      <c r="C1832" s="98" t="s">
        <v>4393</v>
      </c>
      <c r="D1832" s="98" t="s">
        <v>4394</v>
      </c>
      <c r="E1832" s="98" t="s">
        <v>1065</v>
      </c>
      <c r="F1832" s="98" t="s">
        <v>1066</v>
      </c>
      <c r="G1832" s="98" t="s">
        <v>4043</v>
      </c>
      <c r="H1832" s="98" t="s">
        <v>50</v>
      </c>
      <c r="I1832" s="98" t="s">
        <v>4321</v>
      </c>
      <c r="J1832" s="98" t="s">
        <v>4322</v>
      </c>
      <c r="K1832" s="98" t="s">
        <v>545</v>
      </c>
      <c r="L1832" s="99" t="str">
        <f t="shared" si="28"/>
        <v>CFAA</v>
      </c>
    </row>
    <row r="1833" spans="1:12" x14ac:dyDescent="0.25">
      <c r="A1833" s="101">
        <v>265310</v>
      </c>
      <c r="B1833" s="98" t="s">
        <v>4322</v>
      </c>
      <c r="C1833" s="98" t="s">
        <v>4395</v>
      </c>
      <c r="D1833" s="98" t="s">
        <v>4396</v>
      </c>
      <c r="E1833" s="98" t="s">
        <v>1065</v>
      </c>
      <c r="F1833" s="98" t="s">
        <v>1066</v>
      </c>
      <c r="G1833" s="98" t="s">
        <v>4043</v>
      </c>
      <c r="H1833" s="98" t="s">
        <v>50</v>
      </c>
      <c r="I1833" s="98" t="s">
        <v>4321</v>
      </c>
      <c r="J1833" s="98" t="s">
        <v>4322</v>
      </c>
      <c r="K1833" s="98" t="s">
        <v>545</v>
      </c>
      <c r="L1833" s="99" t="str">
        <f t="shared" si="28"/>
        <v>CFAA</v>
      </c>
    </row>
    <row r="1834" spans="1:12" x14ac:dyDescent="0.25">
      <c r="A1834" s="101">
        <v>265310</v>
      </c>
      <c r="B1834" s="98" t="s">
        <v>4322</v>
      </c>
      <c r="C1834" s="98" t="s">
        <v>4397</v>
      </c>
      <c r="D1834" s="98" t="s">
        <v>4398</v>
      </c>
      <c r="E1834" s="98" t="s">
        <v>1065</v>
      </c>
      <c r="F1834" s="98" t="s">
        <v>1066</v>
      </c>
      <c r="G1834" s="98" t="s">
        <v>4043</v>
      </c>
      <c r="H1834" s="98" t="s">
        <v>50</v>
      </c>
      <c r="I1834" s="98" t="s">
        <v>4321</v>
      </c>
      <c r="J1834" s="98" t="s">
        <v>4322</v>
      </c>
      <c r="K1834" s="98" t="s">
        <v>545</v>
      </c>
      <c r="L1834" s="99" t="str">
        <f t="shared" si="28"/>
        <v>CFAA</v>
      </c>
    </row>
    <row r="1835" spans="1:12" x14ac:dyDescent="0.25">
      <c r="A1835" s="101">
        <v>265310</v>
      </c>
      <c r="B1835" s="98" t="s">
        <v>4322</v>
      </c>
      <c r="C1835" s="98" t="s">
        <v>4399</v>
      </c>
      <c r="D1835" s="98" t="s">
        <v>4400</v>
      </c>
      <c r="E1835" s="98" t="s">
        <v>1065</v>
      </c>
      <c r="F1835" s="98" t="s">
        <v>1066</v>
      </c>
      <c r="G1835" s="98" t="s">
        <v>4043</v>
      </c>
      <c r="H1835" s="98" t="s">
        <v>50</v>
      </c>
      <c r="I1835" s="98" t="s">
        <v>4321</v>
      </c>
      <c r="J1835" s="98" t="s">
        <v>4322</v>
      </c>
      <c r="K1835" s="98" t="s">
        <v>545</v>
      </c>
      <c r="L1835" s="99" t="str">
        <f t="shared" si="28"/>
        <v>CFAA</v>
      </c>
    </row>
    <row r="1836" spans="1:12" x14ac:dyDescent="0.25">
      <c r="A1836" s="101">
        <v>265310</v>
      </c>
      <c r="B1836" s="98" t="s">
        <v>4322</v>
      </c>
      <c r="C1836" s="98" t="s">
        <v>4401</v>
      </c>
      <c r="D1836" s="98" t="s">
        <v>4402</v>
      </c>
      <c r="E1836" s="98" t="s">
        <v>1065</v>
      </c>
      <c r="F1836" s="98" t="s">
        <v>1066</v>
      </c>
      <c r="G1836" s="98" t="s">
        <v>4043</v>
      </c>
      <c r="H1836" s="98" t="s">
        <v>50</v>
      </c>
      <c r="I1836" s="98" t="s">
        <v>4321</v>
      </c>
      <c r="J1836" s="98" t="s">
        <v>4322</v>
      </c>
      <c r="K1836" s="98" t="s">
        <v>884</v>
      </c>
      <c r="L1836" s="99" t="str">
        <f t="shared" si="28"/>
        <v>CFAA</v>
      </c>
    </row>
    <row r="1837" spans="1:12" x14ac:dyDescent="0.25">
      <c r="A1837" s="101">
        <v>265350</v>
      </c>
      <c r="B1837" s="98" t="s">
        <v>4404</v>
      </c>
      <c r="C1837" s="98" t="s">
        <v>4406</v>
      </c>
      <c r="D1837" s="98" t="s">
        <v>4404</v>
      </c>
      <c r="E1837" s="98" t="s">
        <v>1065</v>
      </c>
      <c r="F1837" s="98" t="s">
        <v>1066</v>
      </c>
      <c r="G1837" s="98" t="s">
        <v>4043</v>
      </c>
      <c r="H1837" s="98" t="s">
        <v>50</v>
      </c>
      <c r="I1837" s="98" t="s">
        <v>4403</v>
      </c>
      <c r="J1837" s="98" t="s">
        <v>4405</v>
      </c>
      <c r="K1837" s="98" t="s">
        <v>557</v>
      </c>
      <c r="L1837" s="99" t="str">
        <f t="shared" si="28"/>
        <v>CFAA</v>
      </c>
    </row>
    <row r="1838" spans="1:12" x14ac:dyDescent="0.25">
      <c r="A1838" s="101">
        <v>265350</v>
      </c>
      <c r="B1838" s="98" t="s">
        <v>4404</v>
      </c>
      <c r="C1838" s="98" t="s">
        <v>4407</v>
      </c>
      <c r="D1838" s="98" t="s">
        <v>4408</v>
      </c>
      <c r="E1838" s="98" t="s">
        <v>1065</v>
      </c>
      <c r="F1838" s="98" t="s">
        <v>1066</v>
      </c>
      <c r="G1838" s="98" t="s">
        <v>4043</v>
      </c>
      <c r="H1838" s="98" t="s">
        <v>50</v>
      </c>
      <c r="I1838" s="98" t="s">
        <v>4403</v>
      </c>
      <c r="J1838" s="98" t="s">
        <v>4405</v>
      </c>
      <c r="K1838" s="98" t="s">
        <v>545</v>
      </c>
      <c r="L1838" s="99" t="str">
        <f t="shared" si="28"/>
        <v>CFAA</v>
      </c>
    </row>
    <row r="1839" spans="1:12" x14ac:dyDescent="0.25">
      <c r="A1839" s="101">
        <v>265350</v>
      </c>
      <c r="B1839" s="98" t="s">
        <v>4404</v>
      </c>
      <c r="C1839" s="98" t="s">
        <v>4409</v>
      </c>
      <c r="D1839" s="98" t="s">
        <v>4410</v>
      </c>
      <c r="E1839" s="98" t="s">
        <v>1065</v>
      </c>
      <c r="F1839" s="98" t="s">
        <v>1066</v>
      </c>
      <c r="G1839" s="98" t="s">
        <v>4043</v>
      </c>
      <c r="H1839" s="98" t="s">
        <v>50</v>
      </c>
      <c r="I1839" s="98" t="s">
        <v>4403</v>
      </c>
      <c r="J1839" s="98" t="s">
        <v>4405</v>
      </c>
      <c r="K1839" s="98" t="s">
        <v>545</v>
      </c>
      <c r="L1839" s="99" t="str">
        <f t="shared" si="28"/>
        <v>CFAA</v>
      </c>
    </row>
    <row r="1840" spans="1:12" x14ac:dyDescent="0.25">
      <c r="A1840" s="101">
        <v>265350</v>
      </c>
      <c r="B1840" s="98" t="s">
        <v>4404</v>
      </c>
      <c r="C1840" s="98" t="s">
        <v>4411</v>
      </c>
      <c r="D1840" s="98" t="s">
        <v>4412</v>
      </c>
      <c r="E1840" s="98" t="s">
        <v>1065</v>
      </c>
      <c r="F1840" s="98" t="s">
        <v>1066</v>
      </c>
      <c r="G1840" s="98" t="s">
        <v>4043</v>
      </c>
      <c r="H1840" s="98" t="s">
        <v>50</v>
      </c>
      <c r="I1840" s="98" t="s">
        <v>4403</v>
      </c>
      <c r="J1840" s="98" t="s">
        <v>4405</v>
      </c>
      <c r="K1840" s="98" t="s">
        <v>545</v>
      </c>
      <c r="L1840" s="99" t="str">
        <f t="shared" si="28"/>
        <v>CFAA</v>
      </c>
    </row>
    <row r="1841" spans="1:12" x14ac:dyDescent="0.25">
      <c r="A1841" s="101">
        <v>265350</v>
      </c>
      <c r="B1841" s="98" t="s">
        <v>4404</v>
      </c>
      <c r="C1841" s="98" t="s">
        <v>4413</v>
      </c>
      <c r="D1841" s="98" t="s">
        <v>4414</v>
      </c>
      <c r="E1841" s="98" t="s">
        <v>1065</v>
      </c>
      <c r="F1841" s="98" t="s">
        <v>1066</v>
      </c>
      <c r="G1841" s="98" t="s">
        <v>4043</v>
      </c>
      <c r="H1841" s="98" t="s">
        <v>50</v>
      </c>
      <c r="I1841" s="98" t="s">
        <v>4403</v>
      </c>
      <c r="J1841" s="98" t="s">
        <v>4405</v>
      </c>
      <c r="K1841" s="98" t="s">
        <v>545</v>
      </c>
      <c r="L1841" s="99" t="str">
        <f t="shared" si="28"/>
        <v>CFAA</v>
      </c>
    </row>
    <row r="1842" spans="1:12" x14ac:dyDescent="0.25">
      <c r="A1842" s="101">
        <v>265350</v>
      </c>
      <c r="B1842" s="98" t="s">
        <v>4404</v>
      </c>
      <c r="C1842" s="98" t="s">
        <v>4415</v>
      </c>
      <c r="D1842" s="98" t="s">
        <v>4416</v>
      </c>
      <c r="E1842" s="98" t="s">
        <v>1065</v>
      </c>
      <c r="F1842" s="98" t="s">
        <v>1066</v>
      </c>
      <c r="G1842" s="98" t="s">
        <v>4043</v>
      </c>
      <c r="H1842" s="98" t="s">
        <v>50</v>
      </c>
      <c r="I1842" s="98" t="s">
        <v>4403</v>
      </c>
      <c r="J1842" s="98" t="s">
        <v>4405</v>
      </c>
      <c r="K1842" s="98" t="s">
        <v>545</v>
      </c>
      <c r="L1842" s="99" t="str">
        <f t="shared" si="28"/>
        <v>CFAA</v>
      </c>
    </row>
    <row r="1843" spans="1:12" x14ac:dyDescent="0.25">
      <c r="A1843" s="101">
        <v>265350</v>
      </c>
      <c r="B1843" s="98" t="s">
        <v>4404</v>
      </c>
      <c r="C1843" s="98" t="s">
        <v>4417</v>
      </c>
      <c r="D1843" s="98" t="s">
        <v>4418</v>
      </c>
      <c r="E1843" s="98" t="s">
        <v>1065</v>
      </c>
      <c r="F1843" s="98" t="s">
        <v>1066</v>
      </c>
      <c r="G1843" s="98" t="s">
        <v>4043</v>
      </c>
      <c r="H1843" s="98" t="s">
        <v>50</v>
      </c>
      <c r="I1843" s="98" t="s">
        <v>4403</v>
      </c>
      <c r="J1843" s="98" t="s">
        <v>4405</v>
      </c>
      <c r="K1843" s="98" t="s">
        <v>545</v>
      </c>
      <c r="L1843" s="99" t="str">
        <f t="shared" si="28"/>
        <v>CFAA</v>
      </c>
    </row>
    <row r="1844" spans="1:12" x14ac:dyDescent="0.25">
      <c r="A1844" s="101">
        <v>265350</v>
      </c>
      <c r="B1844" s="98" t="s">
        <v>4404</v>
      </c>
      <c r="C1844" s="98" t="s">
        <v>4419</v>
      </c>
      <c r="D1844" s="98" t="s">
        <v>4420</v>
      </c>
      <c r="E1844" s="98" t="s">
        <v>1065</v>
      </c>
      <c r="F1844" s="98" t="s">
        <v>1066</v>
      </c>
      <c r="G1844" s="98" t="s">
        <v>4043</v>
      </c>
      <c r="H1844" s="98" t="s">
        <v>50</v>
      </c>
      <c r="I1844" s="98" t="s">
        <v>4403</v>
      </c>
      <c r="J1844" s="98" t="s">
        <v>4405</v>
      </c>
      <c r="K1844" s="98" t="s">
        <v>545</v>
      </c>
      <c r="L1844" s="99" t="str">
        <f t="shared" si="28"/>
        <v>CFAA</v>
      </c>
    </row>
    <row r="1845" spans="1:12" x14ac:dyDescent="0.25">
      <c r="A1845" s="101">
        <v>265350</v>
      </c>
      <c r="B1845" s="98" t="s">
        <v>4404</v>
      </c>
      <c r="C1845" s="98" t="s">
        <v>4421</v>
      </c>
      <c r="D1845" s="98" t="s">
        <v>4422</v>
      </c>
      <c r="E1845" s="98" t="s">
        <v>1065</v>
      </c>
      <c r="F1845" s="98" t="s">
        <v>1066</v>
      </c>
      <c r="G1845" s="98" t="s">
        <v>4043</v>
      </c>
      <c r="H1845" s="98" t="s">
        <v>50</v>
      </c>
      <c r="I1845" s="98" t="s">
        <v>4403</v>
      </c>
      <c r="J1845" s="98" t="s">
        <v>4405</v>
      </c>
      <c r="K1845" s="98" t="s">
        <v>545</v>
      </c>
      <c r="L1845" s="99" t="str">
        <f t="shared" si="28"/>
        <v>CFAA</v>
      </c>
    </row>
    <row r="1846" spans="1:12" x14ac:dyDescent="0.25">
      <c r="A1846" s="101">
        <v>265350</v>
      </c>
      <c r="B1846" s="98" t="s">
        <v>4404</v>
      </c>
      <c r="C1846" s="98" t="s">
        <v>4423</v>
      </c>
      <c r="D1846" s="98" t="s">
        <v>4424</v>
      </c>
      <c r="E1846" s="98" t="s">
        <v>1065</v>
      </c>
      <c r="F1846" s="98" t="s">
        <v>1066</v>
      </c>
      <c r="G1846" s="98" t="s">
        <v>4043</v>
      </c>
      <c r="H1846" s="98" t="s">
        <v>50</v>
      </c>
      <c r="I1846" s="98" t="s">
        <v>4403</v>
      </c>
      <c r="J1846" s="98" t="s">
        <v>4405</v>
      </c>
      <c r="K1846" s="98" t="s">
        <v>545</v>
      </c>
      <c r="L1846" s="99" t="str">
        <f t="shared" si="28"/>
        <v>CFAA</v>
      </c>
    </row>
    <row r="1847" spans="1:12" x14ac:dyDescent="0.25">
      <c r="A1847" s="101">
        <v>265350</v>
      </c>
      <c r="B1847" s="98" t="s">
        <v>4404</v>
      </c>
      <c r="C1847" s="98" t="s">
        <v>4425</v>
      </c>
      <c r="D1847" s="98" t="s">
        <v>4426</v>
      </c>
      <c r="E1847" s="98" t="s">
        <v>1065</v>
      </c>
      <c r="F1847" s="98" t="s">
        <v>1066</v>
      </c>
      <c r="G1847" s="98" t="s">
        <v>4043</v>
      </c>
      <c r="H1847" s="98" t="s">
        <v>50</v>
      </c>
      <c r="I1847" s="98" t="s">
        <v>4403</v>
      </c>
      <c r="J1847" s="98" t="s">
        <v>4405</v>
      </c>
      <c r="K1847" s="98" t="s">
        <v>545</v>
      </c>
      <c r="L1847" s="99" t="str">
        <f t="shared" si="28"/>
        <v>CFAA</v>
      </c>
    </row>
    <row r="1848" spans="1:12" x14ac:dyDescent="0.25">
      <c r="A1848" s="101">
        <v>265350</v>
      </c>
      <c r="B1848" s="98" t="s">
        <v>4404</v>
      </c>
      <c r="C1848" s="98" t="s">
        <v>4427</v>
      </c>
      <c r="D1848" s="98" t="s">
        <v>4428</v>
      </c>
      <c r="E1848" s="98" t="s">
        <v>1065</v>
      </c>
      <c r="F1848" s="98" t="s">
        <v>1066</v>
      </c>
      <c r="G1848" s="98" t="s">
        <v>4043</v>
      </c>
      <c r="H1848" s="98" t="s">
        <v>50</v>
      </c>
      <c r="I1848" s="98" t="s">
        <v>4403</v>
      </c>
      <c r="J1848" s="98" t="s">
        <v>4405</v>
      </c>
      <c r="K1848" s="98" t="s">
        <v>545</v>
      </c>
      <c r="L1848" s="99" t="str">
        <f t="shared" si="28"/>
        <v>CFAA</v>
      </c>
    </row>
    <row r="1849" spans="1:12" x14ac:dyDescent="0.25">
      <c r="A1849" s="101">
        <v>265350</v>
      </c>
      <c r="B1849" s="98" t="s">
        <v>4404</v>
      </c>
      <c r="C1849" s="98" t="s">
        <v>4429</v>
      </c>
      <c r="D1849" s="98" t="s">
        <v>4430</v>
      </c>
      <c r="E1849" s="98" t="s">
        <v>1065</v>
      </c>
      <c r="F1849" s="98" t="s">
        <v>1066</v>
      </c>
      <c r="G1849" s="98" t="s">
        <v>4043</v>
      </c>
      <c r="H1849" s="98" t="s">
        <v>50</v>
      </c>
      <c r="I1849" s="98" t="s">
        <v>4403</v>
      </c>
      <c r="J1849" s="98" t="s">
        <v>4405</v>
      </c>
      <c r="K1849" s="98" t="s">
        <v>545</v>
      </c>
      <c r="L1849" s="99" t="str">
        <f t="shared" si="28"/>
        <v>CFAA</v>
      </c>
    </row>
    <row r="1850" spans="1:12" x14ac:dyDescent="0.25">
      <c r="A1850" s="101">
        <v>265350</v>
      </c>
      <c r="B1850" s="98" t="s">
        <v>4404</v>
      </c>
      <c r="C1850" s="98" t="s">
        <v>4431</v>
      </c>
      <c r="D1850" s="98" t="s">
        <v>4432</v>
      </c>
      <c r="E1850" s="98" t="s">
        <v>1065</v>
      </c>
      <c r="F1850" s="98" t="s">
        <v>1066</v>
      </c>
      <c r="G1850" s="98" t="s">
        <v>4043</v>
      </c>
      <c r="H1850" s="98" t="s">
        <v>50</v>
      </c>
      <c r="I1850" s="98" t="s">
        <v>4403</v>
      </c>
      <c r="J1850" s="98" t="s">
        <v>4405</v>
      </c>
      <c r="K1850" s="98" t="s">
        <v>545</v>
      </c>
      <c r="L1850" s="99" t="str">
        <f t="shared" si="28"/>
        <v>CFAA</v>
      </c>
    </row>
    <row r="1851" spans="1:12" x14ac:dyDescent="0.25">
      <c r="A1851" s="101">
        <v>265350</v>
      </c>
      <c r="B1851" s="98" t="s">
        <v>4404</v>
      </c>
      <c r="C1851" s="98" t="s">
        <v>4433</v>
      </c>
      <c r="D1851" s="98" t="s">
        <v>4434</v>
      </c>
      <c r="E1851" s="98" t="s">
        <v>1065</v>
      </c>
      <c r="F1851" s="98" t="s">
        <v>1066</v>
      </c>
      <c r="G1851" s="98" t="s">
        <v>4043</v>
      </c>
      <c r="H1851" s="98" t="s">
        <v>50</v>
      </c>
      <c r="I1851" s="98" t="s">
        <v>4403</v>
      </c>
      <c r="J1851" s="98" t="s">
        <v>4405</v>
      </c>
      <c r="K1851" s="98" t="s">
        <v>545</v>
      </c>
      <c r="L1851" s="99" t="str">
        <f t="shared" si="28"/>
        <v>CFAA</v>
      </c>
    </row>
    <row r="1852" spans="1:12" x14ac:dyDescent="0.25">
      <c r="A1852" s="101">
        <v>265350</v>
      </c>
      <c r="B1852" s="98" t="s">
        <v>4404</v>
      </c>
      <c r="C1852" s="98" t="s">
        <v>4435</v>
      </c>
      <c r="D1852" s="98" t="s">
        <v>4436</v>
      </c>
      <c r="E1852" s="98" t="s">
        <v>1065</v>
      </c>
      <c r="F1852" s="98" t="s">
        <v>1066</v>
      </c>
      <c r="G1852" s="98" t="s">
        <v>4043</v>
      </c>
      <c r="H1852" s="98" t="s">
        <v>50</v>
      </c>
      <c r="I1852" s="98" t="s">
        <v>4403</v>
      </c>
      <c r="J1852" s="98" t="s">
        <v>4405</v>
      </c>
      <c r="K1852" s="98" t="s">
        <v>545</v>
      </c>
      <c r="L1852" s="99" t="str">
        <f t="shared" si="28"/>
        <v>CFAA</v>
      </c>
    </row>
    <row r="1853" spans="1:12" x14ac:dyDescent="0.25">
      <c r="A1853" s="101">
        <v>265350</v>
      </c>
      <c r="B1853" s="98" t="s">
        <v>4404</v>
      </c>
      <c r="C1853" s="98" t="s">
        <v>4437</v>
      </c>
      <c r="D1853" s="98" t="s">
        <v>4438</v>
      </c>
      <c r="E1853" s="98" t="s">
        <v>1065</v>
      </c>
      <c r="F1853" s="98" t="s">
        <v>1066</v>
      </c>
      <c r="G1853" s="98" t="s">
        <v>4043</v>
      </c>
      <c r="H1853" s="98" t="s">
        <v>50</v>
      </c>
      <c r="I1853" s="98" t="s">
        <v>4403</v>
      </c>
      <c r="J1853" s="98" t="s">
        <v>4405</v>
      </c>
      <c r="K1853" s="98" t="s">
        <v>545</v>
      </c>
      <c r="L1853" s="99" t="str">
        <f t="shared" si="28"/>
        <v>CFAA</v>
      </c>
    </row>
    <row r="1854" spans="1:12" x14ac:dyDescent="0.25">
      <c r="A1854" s="101">
        <v>265350</v>
      </c>
      <c r="B1854" s="98" t="s">
        <v>4404</v>
      </c>
      <c r="C1854" s="98" t="s">
        <v>4439</v>
      </c>
      <c r="D1854" s="98" t="s">
        <v>4440</v>
      </c>
      <c r="E1854" s="98" t="s">
        <v>1065</v>
      </c>
      <c r="F1854" s="98" t="s">
        <v>1066</v>
      </c>
      <c r="G1854" s="98" t="s">
        <v>4043</v>
      </c>
      <c r="H1854" s="98" t="s">
        <v>50</v>
      </c>
      <c r="I1854" s="98" t="s">
        <v>4403</v>
      </c>
      <c r="J1854" s="98" t="s">
        <v>4405</v>
      </c>
      <c r="K1854" s="98" t="s">
        <v>545</v>
      </c>
      <c r="L1854" s="99" t="str">
        <f t="shared" si="28"/>
        <v>CFAA</v>
      </c>
    </row>
    <row r="1855" spans="1:12" x14ac:dyDescent="0.25">
      <c r="A1855" s="101">
        <v>265350</v>
      </c>
      <c r="B1855" s="98" t="s">
        <v>4404</v>
      </c>
      <c r="C1855" s="98" t="s">
        <v>4441</v>
      </c>
      <c r="D1855" s="98" t="s">
        <v>4442</v>
      </c>
      <c r="E1855" s="98" t="s">
        <v>1065</v>
      </c>
      <c r="F1855" s="98" t="s">
        <v>1066</v>
      </c>
      <c r="G1855" s="98" t="s">
        <v>4043</v>
      </c>
      <c r="H1855" s="98" t="s">
        <v>50</v>
      </c>
      <c r="I1855" s="98" t="s">
        <v>4403</v>
      </c>
      <c r="J1855" s="98" t="s">
        <v>4405</v>
      </c>
      <c r="K1855" s="98" t="s">
        <v>1156</v>
      </c>
      <c r="L1855" s="99" t="str">
        <f t="shared" si="28"/>
        <v>CFAA</v>
      </c>
    </row>
    <row r="1856" spans="1:12" x14ac:dyDescent="0.25">
      <c r="A1856" s="101">
        <v>265350</v>
      </c>
      <c r="B1856" s="98" t="s">
        <v>4404</v>
      </c>
      <c r="C1856" s="98" t="s">
        <v>4443</v>
      </c>
      <c r="D1856" s="98" t="s">
        <v>4444</v>
      </c>
      <c r="E1856" s="98" t="s">
        <v>1065</v>
      </c>
      <c r="F1856" s="98" t="s">
        <v>1066</v>
      </c>
      <c r="G1856" s="98" t="s">
        <v>4043</v>
      </c>
      <c r="H1856" s="98" t="s">
        <v>50</v>
      </c>
      <c r="I1856" s="98" t="s">
        <v>4403</v>
      </c>
      <c r="J1856" s="98" t="s">
        <v>4405</v>
      </c>
      <c r="K1856" s="98" t="s">
        <v>545</v>
      </c>
      <c r="L1856" s="99" t="str">
        <f t="shared" si="28"/>
        <v>CFAA</v>
      </c>
    </row>
    <row r="1857" spans="1:12" x14ac:dyDescent="0.25">
      <c r="A1857" s="101">
        <v>265350</v>
      </c>
      <c r="B1857" s="98" t="s">
        <v>4404</v>
      </c>
      <c r="C1857" s="98" t="s">
        <v>4445</v>
      </c>
      <c r="D1857" s="98" t="s">
        <v>4446</v>
      </c>
      <c r="E1857" s="98" t="s">
        <v>1065</v>
      </c>
      <c r="F1857" s="98" t="s">
        <v>1066</v>
      </c>
      <c r="G1857" s="98" t="s">
        <v>4043</v>
      </c>
      <c r="H1857" s="98" t="s">
        <v>50</v>
      </c>
      <c r="I1857" s="98" t="s">
        <v>4403</v>
      </c>
      <c r="J1857" s="98" t="s">
        <v>4405</v>
      </c>
      <c r="K1857" s="98" t="s">
        <v>545</v>
      </c>
      <c r="L1857" s="99" t="str">
        <f t="shared" si="28"/>
        <v>CFAA</v>
      </c>
    </row>
    <row r="1858" spans="1:12" x14ac:dyDescent="0.25">
      <c r="A1858" s="101">
        <v>265350</v>
      </c>
      <c r="B1858" s="98" t="s">
        <v>4404</v>
      </c>
      <c r="C1858" s="98" t="s">
        <v>4447</v>
      </c>
      <c r="D1858" s="98" t="s">
        <v>4404</v>
      </c>
      <c r="E1858" s="98" t="s">
        <v>1065</v>
      </c>
      <c r="F1858" s="98" t="s">
        <v>1066</v>
      </c>
      <c r="G1858" s="98" t="s">
        <v>4043</v>
      </c>
      <c r="H1858" s="98" t="s">
        <v>50</v>
      </c>
      <c r="I1858" s="98" t="s">
        <v>4403</v>
      </c>
      <c r="J1858" s="98" t="s">
        <v>4405</v>
      </c>
      <c r="K1858" s="98" t="s">
        <v>587</v>
      </c>
      <c r="L1858" s="99" t="str">
        <f t="shared" ref="L1858:L1921" si="29">VLOOKUP(H1858,$N$2:$O$43,2,FALSE)</f>
        <v>CFAA</v>
      </c>
    </row>
    <row r="1859" spans="1:12" x14ac:dyDescent="0.25">
      <c r="A1859" s="101">
        <v>265350</v>
      </c>
      <c r="B1859" s="98" t="s">
        <v>4404</v>
      </c>
      <c r="C1859" s="98" t="s">
        <v>4448</v>
      </c>
      <c r="D1859" s="98" t="s">
        <v>4449</v>
      </c>
      <c r="E1859" s="98" t="s">
        <v>1065</v>
      </c>
      <c r="F1859" s="98" t="s">
        <v>1066</v>
      </c>
      <c r="G1859" s="98" t="s">
        <v>4043</v>
      </c>
      <c r="H1859" s="98" t="s">
        <v>50</v>
      </c>
      <c r="I1859" s="98" t="s">
        <v>4403</v>
      </c>
      <c r="J1859" s="98" t="s">
        <v>4405</v>
      </c>
      <c r="K1859" s="98" t="s">
        <v>884</v>
      </c>
      <c r="L1859" s="99" t="str">
        <f t="shared" si="29"/>
        <v>CFAA</v>
      </c>
    </row>
    <row r="1860" spans="1:12" x14ac:dyDescent="0.25">
      <c r="A1860" s="101">
        <v>265350</v>
      </c>
      <c r="B1860" s="98" t="s">
        <v>4404</v>
      </c>
      <c r="C1860" s="98" t="s">
        <v>4450</v>
      </c>
      <c r="D1860" s="98" t="s">
        <v>4451</v>
      </c>
      <c r="E1860" s="98" t="s">
        <v>1065</v>
      </c>
      <c r="F1860" s="98" t="s">
        <v>1066</v>
      </c>
      <c r="G1860" s="98" t="s">
        <v>4043</v>
      </c>
      <c r="H1860" s="98" t="s">
        <v>50</v>
      </c>
      <c r="I1860" s="98" t="s">
        <v>4403</v>
      </c>
      <c r="J1860" s="98" t="s">
        <v>4405</v>
      </c>
      <c r="K1860" s="98" t="s">
        <v>884</v>
      </c>
      <c r="L1860" s="99" t="str">
        <f t="shared" si="29"/>
        <v>CFAA</v>
      </c>
    </row>
    <row r="1861" spans="1:12" x14ac:dyDescent="0.25">
      <c r="A1861" s="101">
        <v>265350</v>
      </c>
      <c r="B1861" s="98" t="s">
        <v>4404</v>
      </c>
      <c r="C1861" s="98" t="s">
        <v>4452</v>
      </c>
      <c r="D1861" s="98" t="s">
        <v>4453</v>
      </c>
      <c r="E1861" s="98" t="s">
        <v>1065</v>
      </c>
      <c r="F1861" s="98" t="s">
        <v>1066</v>
      </c>
      <c r="G1861" s="98" t="s">
        <v>4043</v>
      </c>
      <c r="H1861" s="98" t="s">
        <v>50</v>
      </c>
      <c r="I1861" s="98" t="s">
        <v>4403</v>
      </c>
      <c r="J1861" s="98" t="s">
        <v>4405</v>
      </c>
      <c r="K1861" s="98" t="s">
        <v>884</v>
      </c>
      <c r="L1861" s="99" t="str">
        <f t="shared" si="29"/>
        <v>CFAA</v>
      </c>
    </row>
    <row r="1862" spans="1:12" x14ac:dyDescent="0.25">
      <c r="A1862" s="101">
        <v>265350</v>
      </c>
      <c r="B1862" s="98" t="s">
        <v>4404</v>
      </c>
      <c r="C1862" s="98" t="s">
        <v>4454</v>
      </c>
      <c r="D1862" s="98" t="s">
        <v>4455</v>
      </c>
      <c r="E1862" s="98" t="s">
        <v>1065</v>
      </c>
      <c r="F1862" s="98" t="s">
        <v>1066</v>
      </c>
      <c r="G1862" s="98" t="s">
        <v>4043</v>
      </c>
      <c r="H1862" s="98" t="s">
        <v>50</v>
      </c>
      <c r="I1862" s="98" t="s">
        <v>4403</v>
      </c>
      <c r="J1862" s="98" t="s">
        <v>4405</v>
      </c>
      <c r="K1862" s="98" t="s">
        <v>884</v>
      </c>
      <c r="L1862" s="99" t="str">
        <f t="shared" si="29"/>
        <v>CFAA</v>
      </c>
    </row>
    <row r="1863" spans="1:12" x14ac:dyDescent="0.25">
      <c r="A1863" s="101">
        <v>265400</v>
      </c>
      <c r="B1863" s="98" t="s">
        <v>4457</v>
      </c>
      <c r="C1863" s="98" t="s">
        <v>4458</v>
      </c>
      <c r="D1863" s="98" t="s">
        <v>4459</v>
      </c>
      <c r="E1863" s="98" t="s">
        <v>1065</v>
      </c>
      <c r="F1863" s="98" t="s">
        <v>1066</v>
      </c>
      <c r="G1863" s="98" t="s">
        <v>4043</v>
      </c>
      <c r="H1863" s="98" t="s">
        <v>50</v>
      </c>
      <c r="I1863" s="98" t="s">
        <v>4456</v>
      </c>
      <c r="J1863" s="98" t="s">
        <v>4457</v>
      </c>
      <c r="K1863" s="98" t="s">
        <v>557</v>
      </c>
      <c r="L1863" s="99" t="str">
        <f t="shared" si="29"/>
        <v>CFAA</v>
      </c>
    </row>
    <row r="1864" spans="1:12" x14ac:dyDescent="0.25">
      <c r="A1864" s="101">
        <v>265400</v>
      </c>
      <c r="B1864" s="98" t="s">
        <v>4457</v>
      </c>
      <c r="C1864" s="98" t="s">
        <v>4460</v>
      </c>
      <c r="D1864" s="98" t="s">
        <v>4461</v>
      </c>
      <c r="E1864" s="98" t="s">
        <v>1065</v>
      </c>
      <c r="F1864" s="98" t="s">
        <v>1066</v>
      </c>
      <c r="G1864" s="98" t="s">
        <v>4043</v>
      </c>
      <c r="H1864" s="98" t="s">
        <v>50</v>
      </c>
      <c r="I1864" s="98" t="s">
        <v>4456</v>
      </c>
      <c r="J1864" s="98" t="s">
        <v>4457</v>
      </c>
      <c r="K1864" s="98" t="s">
        <v>545</v>
      </c>
      <c r="L1864" s="99" t="str">
        <f t="shared" si="29"/>
        <v>CFAA</v>
      </c>
    </row>
    <row r="1865" spans="1:12" x14ac:dyDescent="0.25">
      <c r="A1865" s="101">
        <v>265400</v>
      </c>
      <c r="B1865" s="98" t="s">
        <v>4457</v>
      </c>
      <c r="C1865" s="98" t="s">
        <v>4462</v>
      </c>
      <c r="D1865" s="98" t="s">
        <v>4463</v>
      </c>
      <c r="E1865" s="98" t="s">
        <v>1065</v>
      </c>
      <c r="F1865" s="98" t="s">
        <v>1066</v>
      </c>
      <c r="G1865" s="98" t="s">
        <v>4043</v>
      </c>
      <c r="H1865" s="98" t="s">
        <v>50</v>
      </c>
      <c r="I1865" s="98" t="s">
        <v>4456</v>
      </c>
      <c r="J1865" s="98" t="s">
        <v>4457</v>
      </c>
      <c r="K1865" s="98" t="s">
        <v>545</v>
      </c>
      <c r="L1865" s="99" t="str">
        <f t="shared" si="29"/>
        <v>CFAA</v>
      </c>
    </row>
    <row r="1866" spans="1:12" x14ac:dyDescent="0.25">
      <c r="A1866" s="101">
        <v>265400</v>
      </c>
      <c r="B1866" s="98" t="s">
        <v>4457</v>
      </c>
      <c r="C1866" s="98" t="s">
        <v>4464</v>
      </c>
      <c r="D1866" s="98" t="s">
        <v>4465</v>
      </c>
      <c r="E1866" s="98" t="s">
        <v>1065</v>
      </c>
      <c r="F1866" s="98" t="s">
        <v>1066</v>
      </c>
      <c r="G1866" s="98" t="s">
        <v>4043</v>
      </c>
      <c r="H1866" s="98" t="s">
        <v>50</v>
      </c>
      <c r="I1866" s="98" t="s">
        <v>4456</v>
      </c>
      <c r="J1866" s="98" t="s">
        <v>4457</v>
      </c>
      <c r="K1866" s="98" t="s">
        <v>545</v>
      </c>
      <c r="L1866" s="99" t="str">
        <f t="shared" si="29"/>
        <v>CFAA</v>
      </c>
    </row>
    <row r="1867" spans="1:12" x14ac:dyDescent="0.25">
      <c r="A1867" s="101">
        <v>265400</v>
      </c>
      <c r="B1867" s="98" t="s">
        <v>4457</v>
      </c>
      <c r="C1867" s="98" t="s">
        <v>4466</v>
      </c>
      <c r="D1867" s="98" t="s">
        <v>4467</v>
      </c>
      <c r="E1867" s="98" t="s">
        <v>1065</v>
      </c>
      <c r="F1867" s="98" t="s">
        <v>1066</v>
      </c>
      <c r="G1867" s="98" t="s">
        <v>4043</v>
      </c>
      <c r="H1867" s="98" t="s">
        <v>50</v>
      </c>
      <c r="I1867" s="98" t="s">
        <v>4456</v>
      </c>
      <c r="J1867" s="98" t="s">
        <v>4457</v>
      </c>
      <c r="K1867" s="98" t="s">
        <v>545</v>
      </c>
      <c r="L1867" s="99" t="str">
        <f t="shared" si="29"/>
        <v>CFAA</v>
      </c>
    </row>
    <row r="1868" spans="1:12" x14ac:dyDescent="0.25">
      <c r="A1868" s="101">
        <v>265400</v>
      </c>
      <c r="B1868" s="98" t="s">
        <v>4457</v>
      </c>
      <c r="C1868" s="98" t="s">
        <v>4468</v>
      </c>
      <c r="D1868" s="98" t="s">
        <v>4469</v>
      </c>
      <c r="E1868" s="98" t="s">
        <v>1065</v>
      </c>
      <c r="F1868" s="98" t="s">
        <v>1066</v>
      </c>
      <c r="G1868" s="98" t="s">
        <v>4043</v>
      </c>
      <c r="H1868" s="98" t="s">
        <v>50</v>
      </c>
      <c r="I1868" s="98" t="s">
        <v>4456</v>
      </c>
      <c r="J1868" s="98" t="s">
        <v>4457</v>
      </c>
      <c r="K1868" s="98" t="s">
        <v>545</v>
      </c>
      <c r="L1868" s="99" t="str">
        <f t="shared" si="29"/>
        <v>CFAA</v>
      </c>
    </row>
    <row r="1869" spans="1:12" x14ac:dyDescent="0.25">
      <c r="A1869" s="101" t="s">
        <v>4470</v>
      </c>
      <c r="B1869" s="98" t="s">
        <v>4457</v>
      </c>
      <c r="C1869" s="98"/>
      <c r="D1869" s="98"/>
      <c r="E1869" s="98" t="s">
        <v>1065</v>
      </c>
      <c r="F1869" s="98" t="s">
        <v>1066</v>
      </c>
      <c r="G1869" s="98" t="s">
        <v>4043</v>
      </c>
      <c r="H1869" s="98" t="s">
        <v>50</v>
      </c>
      <c r="I1869" s="98" t="s">
        <v>4456</v>
      </c>
      <c r="J1869" s="98" t="s">
        <v>4471</v>
      </c>
      <c r="K1869" s="98"/>
      <c r="L1869" s="99" t="str">
        <f t="shared" si="29"/>
        <v>CFAA</v>
      </c>
    </row>
    <row r="1870" spans="1:12" x14ac:dyDescent="0.25">
      <c r="A1870" s="101">
        <v>265450</v>
      </c>
      <c r="B1870" s="98" t="s">
        <v>4473</v>
      </c>
      <c r="C1870" s="98" t="s">
        <v>4474</v>
      </c>
      <c r="D1870" s="98" t="s">
        <v>4475</v>
      </c>
      <c r="E1870" s="98" t="s">
        <v>1065</v>
      </c>
      <c r="F1870" s="98" t="s">
        <v>1066</v>
      </c>
      <c r="G1870" s="98" t="s">
        <v>4043</v>
      </c>
      <c r="H1870" s="98" t="s">
        <v>50</v>
      </c>
      <c r="I1870" s="98" t="s">
        <v>4472</v>
      </c>
      <c r="J1870" s="98" t="s">
        <v>4473</v>
      </c>
      <c r="K1870" s="98" t="s">
        <v>557</v>
      </c>
      <c r="L1870" s="99" t="str">
        <f t="shared" si="29"/>
        <v>CFAA</v>
      </c>
    </row>
    <row r="1871" spans="1:12" x14ac:dyDescent="0.25">
      <c r="A1871" s="101">
        <v>265450</v>
      </c>
      <c r="B1871" s="98" t="s">
        <v>4473</v>
      </c>
      <c r="C1871" s="98" t="s">
        <v>4476</v>
      </c>
      <c r="D1871" s="98" t="s">
        <v>4477</v>
      </c>
      <c r="E1871" s="98" t="s">
        <v>1065</v>
      </c>
      <c r="F1871" s="98" t="s">
        <v>1066</v>
      </c>
      <c r="G1871" s="98" t="s">
        <v>4043</v>
      </c>
      <c r="H1871" s="98" t="s">
        <v>50</v>
      </c>
      <c r="I1871" s="98" t="s">
        <v>4472</v>
      </c>
      <c r="J1871" s="98" t="s">
        <v>4473</v>
      </c>
      <c r="K1871" s="98" t="s">
        <v>545</v>
      </c>
      <c r="L1871" s="99" t="str">
        <f t="shared" si="29"/>
        <v>CFAA</v>
      </c>
    </row>
    <row r="1872" spans="1:12" x14ac:dyDescent="0.25">
      <c r="A1872" s="101">
        <v>265450</v>
      </c>
      <c r="B1872" s="98" t="s">
        <v>4473</v>
      </c>
      <c r="C1872" s="98" t="s">
        <v>4478</v>
      </c>
      <c r="D1872" s="98" t="s">
        <v>4479</v>
      </c>
      <c r="E1872" s="98" t="s">
        <v>1065</v>
      </c>
      <c r="F1872" s="98" t="s">
        <v>1066</v>
      </c>
      <c r="G1872" s="98" t="s">
        <v>4043</v>
      </c>
      <c r="H1872" s="98" t="s">
        <v>50</v>
      </c>
      <c r="I1872" s="98" t="s">
        <v>4472</v>
      </c>
      <c r="J1872" s="98" t="s">
        <v>4473</v>
      </c>
      <c r="K1872" s="98" t="s">
        <v>545</v>
      </c>
      <c r="L1872" s="99" t="str">
        <f t="shared" si="29"/>
        <v>CFAA</v>
      </c>
    </row>
    <row r="1873" spans="1:12" x14ac:dyDescent="0.25">
      <c r="A1873" s="101">
        <v>265450</v>
      </c>
      <c r="B1873" s="98" t="s">
        <v>4473</v>
      </c>
      <c r="C1873" s="98" t="s">
        <v>4480</v>
      </c>
      <c r="D1873" s="98" t="s">
        <v>4481</v>
      </c>
      <c r="E1873" s="98" t="s">
        <v>1065</v>
      </c>
      <c r="F1873" s="98" t="s">
        <v>1066</v>
      </c>
      <c r="G1873" s="98" t="s">
        <v>4043</v>
      </c>
      <c r="H1873" s="98" t="s">
        <v>50</v>
      </c>
      <c r="I1873" s="98" t="s">
        <v>4472</v>
      </c>
      <c r="J1873" s="98" t="s">
        <v>4473</v>
      </c>
      <c r="K1873" s="98" t="s">
        <v>545</v>
      </c>
      <c r="L1873" s="99" t="str">
        <f t="shared" si="29"/>
        <v>CFAA</v>
      </c>
    </row>
    <row r="1874" spans="1:12" x14ac:dyDescent="0.25">
      <c r="A1874" s="101">
        <v>265450</v>
      </c>
      <c r="B1874" s="98" t="s">
        <v>4473</v>
      </c>
      <c r="C1874" s="98" t="s">
        <v>4482</v>
      </c>
      <c r="D1874" s="98" t="s">
        <v>4483</v>
      </c>
      <c r="E1874" s="98" t="s">
        <v>1065</v>
      </c>
      <c r="F1874" s="98" t="s">
        <v>1066</v>
      </c>
      <c r="G1874" s="98" t="s">
        <v>4043</v>
      </c>
      <c r="H1874" s="98" t="s">
        <v>50</v>
      </c>
      <c r="I1874" s="98" t="s">
        <v>4472</v>
      </c>
      <c r="J1874" s="98" t="s">
        <v>4473</v>
      </c>
      <c r="K1874" s="98" t="s">
        <v>545</v>
      </c>
      <c r="L1874" s="99" t="str">
        <f t="shared" si="29"/>
        <v>CFAA</v>
      </c>
    </row>
    <row r="1875" spans="1:12" x14ac:dyDescent="0.25">
      <c r="A1875" s="101">
        <v>265450</v>
      </c>
      <c r="B1875" s="98" t="s">
        <v>4473</v>
      </c>
      <c r="C1875" s="98" t="s">
        <v>4484</v>
      </c>
      <c r="D1875" s="98" t="s">
        <v>4485</v>
      </c>
      <c r="E1875" s="98" t="s">
        <v>1065</v>
      </c>
      <c r="F1875" s="98" t="s">
        <v>1066</v>
      </c>
      <c r="G1875" s="98" t="s">
        <v>4043</v>
      </c>
      <c r="H1875" s="98" t="s">
        <v>50</v>
      </c>
      <c r="I1875" s="98" t="s">
        <v>4472</v>
      </c>
      <c r="J1875" s="98" t="s">
        <v>4473</v>
      </c>
      <c r="K1875" s="98" t="s">
        <v>545</v>
      </c>
      <c r="L1875" s="99" t="str">
        <f t="shared" si="29"/>
        <v>CFAA</v>
      </c>
    </row>
    <row r="1876" spans="1:12" x14ac:dyDescent="0.25">
      <c r="A1876" s="101">
        <v>265450</v>
      </c>
      <c r="B1876" s="98" t="s">
        <v>4473</v>
      </c>
      <c r="C1876" s="98" t="s">
        <v>4486</v>
      </c>
      <c r="D1876" s="98" t="s">
        <v>4487</v>
      </c>
      <c r="E1876" s="98" t="s">
        <v>1065</v>
      </c>
      <c r="F1876" s="98" t="s">
        <v>1066</v>
      </c>
      <c r="G1876" s="98" t="s">
        <v>4043</v>
      </c>
      <c r="H1876" s="98" t="s">
        <v>50</v>
      </c>
      <c r="I1876" s="98" t="s">
        <v>4472</v>
      </c>
      <c r="J1876" s="98" t="s">
        <v>4473</v>
      </c>
      <c r="K1876" s="98" t="s">
        <v>545</v>
      </c>
      <c r="L1876" s="99" t="str">
        <f t="shared" si="29"/>
        <v>CFAA</v>
      </c>
    </row>
    <row r="1877" spans="1:12" x14ac:dyDescent="0.25">
      <c r="A1877" s="101">
        <v>265450</v>
      </c>
      <c r="B1877" s="98" t="s">
        <v>4473</v>
      </c>
      <c r="C1877" s="98" t="s">
        <v>4488</v>
      </c>
      <c r="D1877" s="98" t="s">
        <v>4489</v>
      </c>
      <c r="E1877" s="98" t="s">
        <v>1065</v>
      </c>
      <c r="F1877" s="98" t="s">
        <v>1066</v>
      </c>
      <c r="G1877" s="98" t="s">
        <v>4043</v>
      </c>
      <c r="H1877" s="98" t="s">
        <v>50</v>
      </c>
      <c r="I1877" s="98" t="s">
        <v>4472</v>
      </c>
      <c r="J1877" s="98" t="s">
        <v>4473</v>
      </c>
      <c r="K1877" s="98" t="s">
        <v>545</v>
      </c>
      <c r="L1877" s="99" t="str">
        <f t="shared" si="29"/>
        <v>CFAA</v>
      </c>
    </row>
    <row r="1878" spans="1:12" x14ac:dyDescent="0.25">
      <c r="A1878" s="101">
        <v>265450</v>
      </c>
      <c r="B1878" s="98" t="s">
        <v>4473</v>
      </c>
      <c r="C1878" s="98" t="s">
        <v>4490</v>
      </c>
      <c r="D1878" s="98" t="s">
        <v>4491</v>
      </c>
      <c r="E1878" s="98" t="s">
        <v>1065</v>
      </c>
      <c r="F1878" s="98" t="s">
        <v>1066</v>
      </c>
      <c r="G1878" s="98" t="s">
        <v>4043</v>
      </c>
      <c r="H1878" s="98" t="s">
        <v>50</v>
      </c>
      <c r="I1878" s="98" t="s">
        <v>4472</v>
      </c>
      <c r="J1878" s="98" t="s">
        <v>4473</v>
      </c>
      <c r="K1878" s="98" t="s">
        <v>545</v>
      </c>
      <c r="L1878" s="99" t="str">
        <f t="shared" si="29"/>
        <v>CFAA</v>
      </c>
    </row>
    <row r="1879" spans="1:12" x14ac:dyDescent="0.25">
      <c r="A1879" s="101">
        <v>265450</v>
      </c>
      <c r="B1879" s="98" t="s">
        <v>4473</v>
      </c>
      <c r="C1879" s="98" t="s">
        <v>4492</v>
      </c>
      <c r="D1879" s="98" t="s">
        <v>4493</v>
      </c>
      <c r="E1879" s="98" t="s">
        <v>1065</v>
      </c>
      <c r="F1879" s="98" t="s">
        <v>1066</v>
      </c>
      <c r="G1879" s="98" t="s">
        <v>4043</v>
      </c>
      <c r="H1879" s="98" t="s">
        <v>50</v>
      </c>
      <c r="I1879" s="98" t="s">
        <v>4472</v>
      </c>
      <c r="J1879" s="98" t="s">
        <v>4473</v>
      </c>
      <c r="K1879" s="98" t="s">
        <v>545</v>
      </c>
      <c r="L1879" s="99" t="str">
        <f t="shared" si="29"/>
        <v>CFAA</v>
      </c>
    </row>
    <row r="1880" spans="1:12" x14ac:dyDescent="0.25">
      <c r="A1880" s="101">
        <v>265450</v>
      </c>
      <c r="B1880" s="98" t="s">
        <v>4473</v>
      </c>
      <c r="C1880" s="98" t="s">
        <v>4494</v>
      </c>
      <c r="D1880" s="98" t="s">
        <v>4495</v>
      </c>
      <c r="E1880" s="98" t="s">
        <v>1065</v>
      </c>
      <c r="F1880" s="98" t="s">
        <v>1066</v>
      </c>
      <c r="G1880" s="98" t="s">
        <v>4043</v>
      </c>
      <c r="H1880" s="98" t="s">
        <v>50</v>
      </c>
      <c r="I1880" s="98" t="s">
        <v>4472</v>
      </c>
      <c r="J1880" s="98" t="s">
        <v>4473</v>
      </c>
      <c r="K1880" s="98" t="s">
        <v>545</v>
      </c>
      <c r="L1880" s="99" t="str">
        <f t="shared" si="29"/>
        <v>CFAA</v>
      </c>
    </row>
    <row r="1881" spans="1:12" x14ac:dyDescent="0.25">
      <c r="A1881" s="101">
        <v>265450</v>
      </c>
      <c r="B1881" s="98" t="s">
        <v>4473</v>
      </c>
      <c r="C1881" s="98" t="s">
        <v>4496</v>
      </c>
      <c r="D1881" s="98" t="s">
        <v>4497</v>
      </c>
      <c r="E1881" s="98" t="s">
        <v>1065</v>
      </c>
      <c r="F1881" s="98" t="s">
        <v>1066</v>
      </c>
      <c r="G1881" s="98" t="s">
        <v>4043</v>
      </c>
      <c r="H1881" s="98" t="s">
        <v>50</v>
      </c>
      <c r="I1881" s="98" t="s">
        <v>4472</v>
      </c>
      <c r="J1881" s="98" t="s">
        <v>4473</v>
      </c>
      <c r="K1881" s="98" t="s">
        <v>545</v>
      </c>
      <c r="L1881" s="99" t="str">
        <f t="shared" si="29"/>
        <v>CFAA</v>
      </c>
    </row>
    <row r="1882" spans="1:12" x14ac:dyDescent="0.25">
      <c r="A1882" s="101">
        <v>265450</v>
      </c>
      <c r="B1882" s="98" t="s">
        <v>4473</v>
      </c>
      <c r="C1882" s="98" t="s">
        <v>4498</v>
      </c>
      <c r="D1882" s="98" t="s">
        <v>4499</v>
      </c>
      <c r="E1882" s="98" t="s">
        <v>1065</v>
      </c>
      <c r="F1882" s="98" t="s">
        <v>1066</v>
      </c>
      <c r="G1882" s="98" t="s">
        <v>4043</v>
      </c>
      <c r="H1882" s="98" t="s">
        <v>50</v>
      </c>
      <c r="I1882" s="98" t="s">
        <v>4472</v>
      </c>
      <c r="J1882" s="98" t="s">
        <v>4473</v>
      </c>
      <c r="K1882" s="98" t="s">
        <v>545</v>
      </c>
      <c r="L1882" s="99" t="str">
        <f t="shared" si="29"/>
        <v>CFAA</v>
      </c>
    </row>
    <row r="1883" spans="1:12" x14ac:dyDescent="0.25">
      <c r="A1883" s="101">
        <v>265450</v>
      </c>
      <c r="B1883" s="98" t="s">
        <v>4473</v>
      </c>
      <c r="C1883" s="98" t="s">
        <v>4500</v>
      </c>
      <c r="D1883" s="98" t="s">
        <v>4501</v>
      </c>
      <c r="E1883" s="98" t="s">
        <v>1065</v>
      </c>
      <c r="F1883" s="98" t="s">
        <v>1066</v>
      </c>
      <c r="G1883" s="98" t="s">
        <v>4043</v>
      </c>
      <c r="H1883" s="98" t="s">
        <v>50</v>
      </c>
      <c r="I1883" s="98" t="s">
        <v>4472</v>
      </c>
      <c r="J1883" s="98" t="s">
        <v>4473</v>
      </c>
      <c r="K1883" s="98" t="s">
        <v>545</v>
      </c>
      <c r="L1883" s="99" t="str">
        <f t="shared" si="29"/>
        <v>CFAA</v>
      </c>
    </row>
    <row r="1884" spans="1:12" x14ac:dyDescent="0.25">
      <c r="A1884" s="101">
        <v>265450</v>
      </c>
      <c r="B1884" s="98" t="s">
        <v>4473</v>
      </c>
      <c r="C1884" s="98" t="s">
        <v>4502</v>
      </c>
      <c r="D1884" s="98" t="s">
        <v>4503</v>
      </c>
      <c r="E1884" s="98" t="s">
        <v>1065</v>
      </c>
      <c r="F1884" s="98" t="s">
        <v>1066</v>
      </c>
      <c r="G1884" s="98" t="s">
        <v>4043</v>
      </c>
      <c r="H1884" s="98" t="s">
        <v>50</v>
      </c>
      <c r="I1884" s="98" t="s">
        <v>4472</v>
      </c>
      <c r="J1884" s="98" t="s">
        <v>4473</v>
      </c>
      <c r="K1884" s="98" t="s">
        <v>545</v>
      </c>
      <c r="L1884" s="99" t="str">
        <f t="shared" si="29"/>
        <v>CFAA</v>
      </c>
    </row>
    <row r="1885" spans="1:12" x14ac:dyDescent="0.25">
      <c r="A1885" s="101">
        <v>265450</v>
      </c>
      <c r="B1885" s="98" t="s">
        <v>4473</v>
      </c>
      <c r="C1885" s="98" t="s">
        <v>4504</v>
      </c>
      <c r="D1885" s="98" t="s">
        <v>4505</v>
      </c>
      <c r="E1885" s="98" t="s">
        <v>1065</v>
      </c>
      <c r="F1885" s="98" t="s">
        <v>1066</v>
      </c>
      <c r="G1885" s="98" t="s">
        <v>4043</v>
      </c>
      <c r="H1885" s="98" t="s">
        <v>50</v>
      </c>
      <c r="I1885" s="98" t="s">
        <v>4472</v>
      </c>
      <c r="J1885" s="98" t="s">
        <v>4473</v>
      </c>
      <c r="K1885" s="98" t="s">
        <v>545</v>
      </c>
      <c r="L1885" s="99" t="str">
        <f t="shared" si="29"/>
        <v>CFAA</v>
      </c>
    </row>
    <row r="1886" spans="1:12" x14ac:dyDescent="0.25">
      <c r="A1886" s="101">
        <v>265450</v>
      </c>
      <c r="B1886" s="98" t="s">
        <v>4473</v>
      </c>
      <c r="C1886" s="98" t="s">
        <v>4506</v>
      </c>
      <c r="D1886" s="98" t="s">
        <v>4507</v>
      </c>
      <c r="E1886" s="98" t="s">
        <v>1065</v>
      </c>
      <c r="F1886" s="98" t="s">
        <v>1066</v>
      </c>
      <c r="G1886" s="98" t="s">
        <v>4043</v>
      </c>
      <c r="H1886" s="98" t="s">
        <v>50</v>
      </c>
      <c r="I1886" s="98" t="s">
        <v>4472</v>
      </c>
      <c r="J1886" s="98" t="s">
        <v>4473</v>
      </c>
      <c r="K1886" s="98" t="s">
        <v>1156</v>
      </c>
      <c r="L1886" s="99" t="str">
        <f t="shared" si="29"/>
        <v>CFAA</v>
      </c>
    </row>
    <row r="1887" spans="1:12" x14ac:dyDescent="0.25">
      <c r="A1887" s="101">
        <v>265450</v>
      </c>
      <c r="B1887" s="98" t="s">
        <v>4473</v>
      </c>
      <c r="C1887" s="98" t="s">
        <v>4508</v>
      </c>
      <c r="D1887" s="98" t="s">
        <v>4509</v>
      </c>
      <c r="E1887" s="98" t="s">
        <v>1065</v>
      </c>
      <c r="F1887" s="98" t="s">
        <v>1066</v>
      </c>
      <c r="G1887" s="98" t="s">
        <v>4043</v>
      </c>
      <c r="H1887" s="98" t="s">
        <v>50</v>
      </c>
      <c r="I1887" s="98" t="s">
        <v>4472</v>
      </c>
      <c r="J1887" s="98" t="s">
        <v>4473</v>
      </c>
      <c r="K1887" s="98" t="s">
        <v>1156</v>
      </c>
      <c r="L1887" s="99" t="str">
        <f t="shared" si="29"/>
        <v>CFAA</v>
      </c>
    </row>
    <row r="1888" spans="1:12" x14ac:dyDescent="0.25">
      <c r="A1888" s="101">
        <v>265450</v>
      </c>
      <c r="B1888" s="98" t="s">
        <v>4473</v>
      </c>
      <c r="C1888" s="98" t="s">
        <v>4510</v>
      </c>
      <c r="D1888" s="98" t="s">
        <v>4511</v>
      </c>
      <c r="E1888" s="98" t="s">
        <v>1065</v>
      </c>
      <c r="F1888" s="98" t="s">
        <v>1066</v>
      </c>
      <c r="G1888" s="98" t="s">
        <v>4043</v>
      </c>
      <c r="H1888" s="98" t="s">
        <v>50</v>
      </c>
      <c r="I1888" s="98" t="s">
        <v>4472</v>
      </c>
      <c r="J1888" s="98" t="s">
        <v>4473</v>
      </c>
      <c r="K1888" s="98" t="s">
        <v>545</v>
      </c>
      <c r="L1888" s="99" t="str">
        <f t="shared" si="29"/>
        <v>CFAA</v>
      </c>
    </row>
    <row r="1889" spans="1:12" x14ac:dyDescent="0.25">
      <c r="A1889" s="101">
        <v>265450</v>
      </c>
      <c r="B1889" s="98" t="s">
        <v>4473</v>
      </c>
      <c r="C1889" s="98" t="s">
        <v>4512</v>
      </c>
      <c r="D1889" s="98" t="s">
        <v>4513</v>
      </c>
      <c r="E1889" s="98" t="s">
        <v>1065</v>
      </c>
      <c r="F1889" s="98" t="s">
        <v>1066</v>
      </c>
      <c r="G1889" s="98" t="s">
        <v>4043</v>
      </c>
      <c r="H1889" s="98" t="s">
        <v>50</v>
      </c>
      <c r="I1889" s="98" t="s">
        <v>4472</v>
      </c>
      <c r="J1889" s="98" t="s">
        <v>4473</v>
      </c>
      <c r="K1889" s="98" t="s">
        <v>545</v>
      </c>
      <c r="L1889" s="99" t="str">
        <f t="shared" si="29"/>
        <v>CFAA</v>
      </c>
    </row>
    <row r="1890" spans="1:12" x14ac:dyDescent="0.25">
      <c r="A1890" s="101">
        <v>265450</v>
      </c>
      <c r="B1890" s="98" t="s">
        <v>4473</v>
      </c>
      <c r="C1890" s="98" t="s">
        <v>4514</v>
      </c>
      <c r="D1890" s="98" t="s">
        <v>4515</v>
      </c>
      <c r="E1890" s="98" t="s">
        <v>1065</v>
      </c>
      <c r="F1890" s="98" t="s">
        <v>1066</v>
      </c>
      <c r="G1890" s="98" t="s">
        <v>4043</v>
      </c>
      <c r="H1890" s="98" t="s">
        <v>50</v>
      </c>
      <c r="I1890" s="98" t="s">
        <v>4472</v>
      </c>
      <c r="J1890" s="98" t="s">
        <v>4473</v>
      </c>
      <c r="K1890" s="98" t="s">
        <v>545</v>
      </c>
      <c r="L1890" s="99" t="str">
        <f t="shared" si="29"/>
        <v>CFAA</v>
      </c>
    </row>
    <row r="1891" spans="1:12" x14ac:dyDescent="0.25">
      <c r="A1891" s="101">
        <v>265450</v>
      </c>
      <c r="B1891" s="98" t="s">
        <v>4473</v>
      </c>
      <c r="C1891" s="98" t="s">
        <v>4516</v>
      </c>
      <c r="D1891" s="98" t="s">
        <v>4517</v>
      </c>
      <c r="E1891" s="98" t="s">
        <v>1065</v>
      </c>
      <c r="F1891" s="98" t="s">
        <v>1066</v>
      </c>
      <c r="G1891" s="98" t="s">
        <v>4043</v>
      </c>
      <c r="H1891" s="98" t="s">
        <v>50</v>
      </c>
      <c r="I1891" s="98" t="s">
        <v>4472</v>
      </c>
      <c r="J1891" s="98" t="s">
        <v>4473</v>
      </c>
      <c r="K1891" s="98" t="s">
        <v>545</v>
      </c>
      <c r="L1891" s="99" t="str">
        <f t="shared" si="29"/>
        <v>CFAA</v>
      </c>
    </row>
    <row r="1892" spans="1:12" x14ac:dyDescent="0.25">
      <c r="A1892" s="101">
        <v>265450</v>
      </c>
      <c r="B1892" s="98" t="s">
        <v>4473</v>
      </c>
      <c r="C1892" s="98" t="s">
        <v>4518</v>
      </c>
      <c r="D1892" s="98" t="s">
        <v>4519</v>
      </c>
      <c r="E1892" s="98" t="s">
        <v>1065</v>
      </c>
      <c r="F1892" s="98" t="s">
        <v>1066</v>
      </c>
      <c r="G1892" s="98" t="s">
        <v>4043</v>
      </c>
      <c r="H1892" s="98" t="s">
        <v>50</v>
      </c>
      <c r="I1892" s="98" t="s">
        <v>4472</v>
      </c>
      <c r="J1892" s="98" t="s">
        <v>4473</v>
      </c>
      <c r="K1892" s="98" t="s">
        <v>545</v>
      </c>
      <c r="L1892" s="99" t="str">
        <f t="shared" si="29"/>
        <v>CFAA</v>
      </c>
    </row>
    <row r="1893" spans="1:12" x14ac:dyDescent="0.25">
      <c r="A1893" s="101">
        <v>265450</v>
      </c>
      <c r="B1893" s="98" t="s">
        <v>4473</v>
      </c>
      <c r="C1893" s="98" t="s">
        <v>4520</v>
      </c>
      <c r="D1893" s="98" t="s">
        <v>4521</v>
      </c>
      <c r="E1893" s="98" t="s">
        <v>1065</v>
      </c>
      <c r="F1893" s="98" t="s">
        <v>1066</v>
      </c>
      <c r="G1893" s="98" t="s">
        <v>4043</v>
      </c>
      <c r="H1893" s="98" t="s">
        <v>50</v>
      </c>
      <c r="I1893" s="98" t="s">
        <v>4472</v>
      </c>
      <c r="J1893" s="98" t="s">
        <v>4473</v>
      </c>
      <c r="K1893" s="98" t="s">
        <v>1156</v>
      </c>
      <c r="L1893" s="99" t="str">
        <f t="shared" si="29"/>
        <v>CFAA</v>
      </c>
    </row>
    <row r="1894" spans="1:12" x14ac:dyDescent="0.25">
      <c r="A1894" s="101">
        <v>265450</v>
      </c>
      <c r="B1894" s="98" t="s">
        <v>4473</v>
      </c>
      <c r="C1894" s="98" t="s">
        <v>4522</v>
      </c>
      <c r="D1894" s="98" t="s">
        <v>4523</v>
      </c>
      <c r="E1894" s="98" t="s">
        <v>1065</v>
      </c>
      <c r="F1894" s="98" t="s">
        <v>1066</v>
      </c>
      <c r="G1894" s="98" t="s">
        <v>4043</v>
      </c>
      <c r="H1894" s="98" t="s">
        <v>50</v>
      </c>
      <c r="I1894" s="98" t="s">
        <v>4472</v>
      </c>
      <c r="J1894" s="98" t="s">
        <v>4473</v>
      </c>
      <c r="K1894" s="98" t="s">
        <v>545</v>
      </c>
      <c r="L1894" s="99" t="str">
        <f t="shared" si="29"/>
        <v>CFAA</v>
      </c>
    </row>
    <row r="1895" spans="1:12" x14ac:dyDescent="0.25">
      <c r="A1895" s="101">
        <v>265450</v>
      </c>
      <c r="B1895" s="98" t="s">
        <v>4473</v>
      </c>
      <c r="C1895" s="98" t="s">
        <v>4524</v>
      </c>
      <c r="D1895" s="98" t="s">
        <v>4525</v>
      </c>
      <c r="E1895" s="98" t="s">
        <v>1065</v>
      </c>
      <c r="F1895" s="98" t="s">
        <v>1066</v>
      </c>
      <c r="G1895" s="98" t="s">
        <v>4043</v>
      </c>
      <c r="H1895" s="98" t="s">
        <v>50</v>
      </c>
      <c r="I1895" s="98" t="s">
        <v>4472</v>
      </c>
      <c r="J1895" s="98" t="s">
        <v>4473</v>
      </c>
      <c r="K1895" s="98" t="s">
        <v>545</v>
      </c>
      <c r="L1895" s="99" t="str">
        <f t="shared" si="29"/>
        <v>CFAA</v>
      </c>
    </row>
    <row r="1896" spans="1:12" x14ac:dyDescent="0.25">
      <c r="A1896" s="101">
        <v>265450</v>
      </c>
      <c r="B1896" s="98" t="s">
        <v>4473</v>
      </c>
      <c r="C1896" s="98" t="s">
        <v>4526</v>
      </c>
      <c r="D1896" s="98" t="s">
        <v>4527</v>
      </c>
      <c r="E1896" s="98" t="s">
        <v>1065</v>
      </c>
      <c r="F1896" s="98" t="s">
        <v>1066</v>
      </c>
      <c r="G1896" s="98" t="s">
        <v>4043</v>
      </c>
      <c r="H1896" s="98" t="s">
        <v>50</v>
      </c>
      <c r="I1896" s="98" t="s">
        <v>4472</v>
      </c>
      <c r="J1896" s="98" t="s">
        <v>4473</v>
      </c>
      <c r="K1896" s="98" t="s">
        <v>884</v>
      </c>
      <c r="L1896" s="99" t="str">
        <f t="shared" si="29"/>
        <v>CFAA</v>
      </c>
    </row>
    <row r="1897" spans="1:12" x14ac:dyDescent="0.25">
      <c r="A1897" s="101">
        <v>265450</v>
      </c>
      <c r="B1897" s="98" t="s">
        <v>4473</v>
      </c>
      <c r="C1897" s="98" t="s">
        <v>4528</v>
      </c>
      <c r="D1897" s="98" t="s">
        <v>4529</v>
      </c>
      <c r="E1897" s="98" t="s">
        <v>1065</v>
      </c>
      <c r="F1897" s="98" t="s">
        <v>1066</v>
      </c>
      <c r="G1897" s="98" t="s">
        <v>4043</v>
      </c>
      <c r="H1897" s="98" t="s">
        <v>50</v>
      </c>
      <c r="I1897" s="98" t="s">
        <v>4472</v>
      </c>
      <c r="J1897" s="98" t="s">
        <v>4473</v>
      </c>
      <c r="K1897" s="98" t="s">
        <v>1156</v>
      </c>
      <c r="L1897" s="99" t="str">
        <f t="shared" si="29"/>
        <v>CFAA</v>
      </c>
    </row>
    <row r="1898" spans="1:12" x14ac:dyDescent="0.25">
      <c r="A1898" s="101">
        <v>265450</v>
      </c>
      <c r="B1898" s="98" t="s">
        <v>4473</v>
      </c>
      <c r="C1898" s="98" t="s">
        <v>4530</v>
      </c>
      <c r="D1898" s="98" t="s">
        <v>4531</v>
      </c>
      <c r="E1898" s="98" t="s">
        <v>1065</v>
      </c>
      <c r="F1898" s="98" t="s">
        <v>1066</v>
      </c>
      <c r="G1898" s="98" t="s">
        <v>4043</v>
      </c>
      <c r="H1898" s="98" t="s">
        <v>50</v>
      </c>
      <c r="I1898" s="98" t="s">
        <v>4472</v>
      </c>
      <c r="J1898" s="98" t="s">
        <v>4473</v>
      </c>
      <c r="K1898" s="98" t="s">
        <v>1156</v>
      </c>
      <c r="L1898" s="99" t="str">
        <f t="shared" si="29"/>
        <v>CFAA</v>
      </c>
    </row>
    <row r="1899" spans="1:12" x14ac:dyDescent="0.25">
      <c r="A1899" s="101">
        <v>265450</v>
      </c>
      <c r="B1899" s="98" t="s">
        <v>4473</v>
      </c>
      <c r="C1899" s="98" t="s">
        <v>4532</v>
      </c>
      <c r="D1899" s="98" t="s">
        <v>4533</v>
      </c>
      <c r="E1899" s="98" t="s">
        <v>1065</v>
      </c>
      <c r="F1899" s="98" t="s">
        <v>1066</v>
      </c>
      <c r="G1899" s="98" t="s">
        <v>4043</v>
      </c>
      <c r="H1899" s="98" t="s">
        <v>50</v>
      </c>
      <c r="I1899" s="98" t="s">
        <v>4472</v>
      </c>
      <c r="J1899" s="98" t="s">
        <v>4473</v>
      </c>
      <c r="K1899" s="98" t="s">
        <v>1156</v>
      </c>
      <c r="L1899" s="99" t="str">
        <f t="shared" si="29"/>
        <v>CFAA</v>
      </c>
    </row>
    <row r="1900" spans="1:12" x14ac:dyDescent="0.25">
      <c r="A1900" s="101">
        <v>265450</v>
      </c>
      <c r="B1900" s="98" t="s">
        <v>4473</v>
      </c>
      <c r="C1900" s="98" t="s">
        <v>4534</v>
      </c>
      <c r="D1900" s="98" t="s">
        <v>4535</v>
      </c>
      <c r="E1900" s="98" t="s">
        <v>1065</v>
      </c>
      <c r="F1900" s="98" t="s">
        <v>1066</v>
      </c>
      <c r="G1900" s="98" t="s">
        <v>4043</v>
      </c>
      <c r="H1900" s="98" t="s">
        <v>50</v>
      </c>
      <c r="I1900" s="98" t="s">
        <v>4472</v>
      </c>
      <c r="J1900" s="98" t="s">
        <v>4473</v>
      </c>
      <c r="K1900" s="98" t="s">
        <v>1156</v>
      </c>
      <c r="L1900" s="99" t="str">
        <f t="shared" si="29"/>
        <v>CFAA</v>
      </c>
    </row>
    <row r="1901" spans="1:12" x14ac:dyDescent="0.25">
      <c r="A1901" s="101">
        <v>265450</v>
      </c>
      <c r="B1901" s="98" t="s">
        <v>4473</v>
      </c>
      <c r="C1901" s="98" t="s">
        <v>4536</v>
      </c>
      <c r="D1901" s="98" t="s">
        <v>4537</v>
      </c>
      <c r="E1901" s="98" t="s">
        <v>1065</v>
      </c>
      <c r="F1901" s="98" t="s">
        <v>1066</v>
      </c>
      <c r="G1901" s="98" t="s">
        <v>4043</v>
      </c>
      <c r="H1901" s="98" t="s">
        <v>50</v>
      </c>
      <c r="I1901" s="98" t="s">
        <v>4472</v>
      </c>
      <c r="J1901" s="98" t="s">
        <v>4473</v>
      </c>
      <c r="K1901" s="98" t="s">
        <v>604</v>
      </c>
      <c r="L1901" s="99" t="str">
        <f t="shared" si="29"/>
        <v>CFAA</v>
      </c>
    </row>
    <row r="1902" spans="1:12" x14ac:dyDescent="0.25">
      <c r="A1902" s="101">
        <v>265450</v>
      </c>
      <c r="B1902" s="98" t="s">
        <v>4473</v>
      </c>
      <c r="C1902" s="98" t="s">
        <v>4538</v>
      </c>
      <c r="D1902" s="98" t="s">
        <v>4539</v>
      </c>
      <c r="E1902" s="98" t="s">
        <v>1065</v>
      </c>
      <c r="F1902" s="98" t="s">
        <v>1066</v>
      </c>
      <c r="G1902" s="98" t="s">
        <v>4043</v>
      </c>
      <c r="H1902" s="98" t="s">
        <v>50</v>
      </c>
      <c r="I1902" s="98" t="s">
        <v>4472</v>
      </c>
      <c r="J1902" s="98" t="s">
        <v>4473</v>
      </c>
      <c r="K1902" s="98" t="s">
        <v>604</v>
      </c>
      <c r="L1902" s="99" t="str">
        <f t="shared" si="29"/>
        <v>CFAA</v>
      </c>
    </row>
    <row r="1903" spans="1:12" x14ac:dyDescent="0.25">
      <c r="A1903" s="101">
        <v>270000</v>
      </c>
      <c r="B1903" s="98" t="s">
        <v>4541</v>
      </c>
      <c r="C1903" s="98" t="s">
        <v>4543</v>
      </c>
      <c r="D1903" s="98" t="s">
        <v>4541</v>
      </c>
      <c r="E1903" s="98" t="s">
        <v>1065</v>
      </c>
      <c r="F1903" s="98" t="s">
        <v>1066</v>
      </c>
      <c r="G1903" s="98" t="s">
        <v>4540</v>
      </c>
      <c r="H1903" s="98" t="s">
        <v>4541</v>
      </c>
      <c r="I1903" s="98" t="s">
        <v>4542</v>
      </c>
      <c r="J1903" s="98" t="s">
        <v>4541</v>
      </c>
      <c r="K1903" s="98" t="s">
        <v>557</v>
      </c>
      <c r="L1903" s="99" t="str">
        <f t="shared" si="29"/>
        <v>HSOM</v>
      </c>
    </row>
    <row r="1904" spans="1:12" x14ac:dyDescent="0.25">
      <c r="A1904" s="101">
        <v>270000</v>
      </c>
      <c r="B1904" s="98" t="s">
        <v>4541</v>
      </c>
      <c r="C1904" s="98" t="s">
        <v>4544</v>
      </c>
      <c r="D1904" s="98" t="s">
        <v>4545</v>
      </c>
      <c r="E1904" s="98" t="s">
        <v>1065</v>
      </c>
      <c r="F1904" s="98" t="s">
        <v>1066</v>
      </c>
      <c r="G1904" s="98" t="s">
        <v>4540</v>
      </c>
      <c r="H1904" s="98" t="s">
        <v>4541</v>
      </c>
      <c r="I1904" s="98" t="s">
        <v>4542</v>
      </c>
      <c r="J1904" s="98" t="s">
        <v>4541</v>
      </c>
      <c r="K1904" s="98" t="s">
        <v>557</v>
      </c>
      <c r="L1904" s="99" t="str">
        <f t="shared" si="29"/>
        <v>HSOM</v>
      </c>
    </row>
    <row r="1905" spans="1:12" x14ac:dyDescent="0.25">
      <c r="A1905" s="101">
        <v>270000</v>
      </c>
      <c r="B1905" s="98" t="s">
        <v>4541</v>
      </c>
      <c r="C1905" s="98" t="s">
        <v>4546</v>
      </c>
      <c r="D1905" s="98" t="s">
        <v>4547</v>
      </c>
      <c r="E1905" s="98" t="s">
        <v>1065</v>
      </c>
      <c r="F1905" s="98" t="s">
        <v>1066</v>
      </c>
      <c r="G1905" s="98" t="s">
        <v>4540</v>
      </c>
      <c r="H1905" s="98" t="s">
        <v>4541</v>
      </c>
      <c r="I1905" s="98" t="s">
        <v>4542</v>
      </c>
      <c r="J1905" s="98" t="s">
        <v>4541</v>
      </c>
      <c r="K1905" s="98" t="s">
        <v>1079</v>
      </c>
      <c r="L1905" s="99" t="str">
        <f t="shared" si="29"/>
        <v>HSOM</v>
      </c>
    </row>
    <row r="1906" spans="1:12" x14ac:dyDescent="0.25">
      <c r="A1906" s="101">
        <v>270000</v>
      </c>
      <c r="B1906" s="98" t="s">
        <v>4541</v>
      </c>
      <c r="C1906" s="98" t="s">
        <v>4548</v>
      </c>
      <c r="D1906" s="98" t="s">
        <v>4549</v>
      </c>
      <c r="E1906" s="98" t="s">
        <v>1065</v>
      </c>
      <c r="F1906" s="98" t="s">
        <v>1066</v>
      </c>
      <c r="G1906" s="98" t="s">
        <v>4540</v>
      </c>
      <c r="H1906" s="98" t="s">
        <v>4541</v>
      </c>
      <c r="I1906" s="98" t="s">
        <v>4542</v>
      </c>
      <c r="J1906" s="98" t="s">
        <v>4541</v>
      </c>
      <c r="K1906" s="98" t="s">
        <v>1903</v>
      </c>
      <c r="L1906" s="99" t="str">
        <f t="shared" si="29"/>
        <v>HSOM</v>
      </c>
    </row>
    <row r="1907" spans="1:12" x14ac:dyDescent="0.25">
      <c r="A1907" s="101">
        <v>270000</v>
      </c>
      <c r="B1907" s="98" t="s">
        <v>4541</v>
      </c>
      <c r="C1907" s="98" t="s">
        <v>4550</v>
      </c>
      <c r="D1907" s="98" t="s">
        <v>4551</v>
      </c>
      <c r="E1907" s="98" t="s">
        <v>1065</v>
      </c>
      <c r="F1907" s="98" t="s">
        <v>1066</v>
      </c>
      <c r="G1907" s="98" t="s">
        <v>4540</v>
      </c>
      <c r="H1907" s="98" t="s">
        <v>4541</v>
      </c>
      <c r="I1907" s="98" t="s">
        <v>4542</v>
      </c>
      <c r="J1907" s="98" t="s">
        <v>4541</v>
      </c>
      <c r="K1907" s="98" t="s">
        <v>557</v>
      </c>
      <c r="L1907" s="99" t="str">
        <f t="shared" si="29"/>
        <v>HSOM</v>
      </c>
    </row>
    <row r="1908" spans="1:12" x14ac:dyDescent="0.25">
      <c r="A1908" s="101">
        <v>270000</v>
      </c>
      <c r="B1908" s="98" t="s">
        <v>4541</v>
      </c>
      <c r="C1908" s="98" t="s">
        <v>4552</v>
      </c>
      <c r="D1908" s="98" t="s">
        <v>4553</v>
      </c>
      <c r="E1908" s="98" t="s">
        <v>1065</v>
      </c>
      <c r="F1908" s="98" t="s">
        <v>1066</v>
      </c>
      <c r="G1908" s="98" t="s">
        <v>4540</v>
      </c>
      <c r="H1908" s="98" t="s">
        <v>4541</v>
      </c>
      <c r="I1908" s="98" t="s">
        <v>4542</v>
      </c>
      <c r="J1908" s="98" t="s">
        <v>4541</v>
      </c>
      <c r="K1908" s="98" t="s">
        <v>557</v>
      </c>
      <c r="L1908" s="99" t="str">
        <f t="shared" si="29"/>
        <v>HSOM</v>
      </c>
    </row>
    <row r="1909" spans="1:12" x14ac:dyDescent="0.25">
      <c r="A1909" s="101">
        <v>270000</v>
      </c>
      <c r="B1909" s="98" t="s">
        <v>4541</v>
      </c>
      <c r="C1909" s="98" t="s">
        <v>4554</v>
      </c>
      <c r="D1909" s="98" t="s">
        <v>4555</v>
      </c>
      <c r="E1909" s="98" t="s">
        <v>1065</v>
      </c>
      <c r="F1909" s="98" t="s">
        <v>1066</v>
      </c>
      <c r="G1909" s="98" t="s">
        <v>4540</v>
      </c>
      <c r="H1909" s="98" t="s">
        <v>4541</v>
      </c>
      <c r="I1909" s="98" t="s">
        <v>4542</v>
      </c>
      <c r="J1909" s="98" t="s">
        <v>4541</v>
      </c>
      <c r="K1909" s="98" t="s">
        <v>545</v>
      </c>
      <c r="L1909" s="99" t="str">
        <f t="shared" si="29"/>
        <v>HSOM</v>
      </c>
    </row>
    <row r="1910" spans="1:12" x14ac:dyDescent="0.25">
      <c r="A1910" s="101">
        <v>270000</v>
      </c>
      <c r="B1910" s="98" t="s">
        <v>4541</v>
      </c>
      <c r="C1910" s="98" t="s">
        <v>4556</v>
      </c>
      <c r="D1910" s="98" t="s">
        <v>4557</v>
      </c>
      <c r="E1910" s="98" t="s">
        <v>1065</v>
      </c>
      <c r="F1910" s="98" t="s">
        <v>1066</v>
      </c>
      <c r="G1910" s="98" t="s">
        <v>4540</v>
      </c>
      <c r="H1910" s="98" t="s">
        <v>4541</v>
      </c>
      <c r="I1910" s="98" t="s">
        <v>4542</v>
      </c>
      <c r="J1910" s="98" t="s">
        <v>4541</v>
      </c>
      <c r="K1910" s="98" t="s">
        <v>1903</v>
      </c>
      <c r="L1910" s="99" t="str">
        <f t="shared" si="29"/>
        <v>HSOM</v>
      </c>
    </row>
    <row r="1911" spans="1:12" x14ac:dyDescent="0.25">
      <c r="A1911" s="101">
        <v>270000</v>
      </c>
      <c r="B1911" s="98" t="s">
        <v>4541</v>
      </c>
      <c r="C1911" s="98" t="s">
        <v>4558</v>
      </c>
      <c r="D1911" s="98" t="s">
        <v>4559</v>
      </c>
      <c r="E1911" s="98" t="s">
        <v>1065</v>
      </c>
      <c r="F1911" s="98" t="s">
        <v>1066</v>
      </c>
      <c r="G1911" s="98" t="s">
        <v>4540</v>
      </c>
      <c r="H1911" s="98" t="s">
        <v>4541</v>
      </c>
      <c r="I1911" s="98" t="s">
        <v>4542</v>
      </c>
      <c r="J1911" s="98" t="s">
        <v>4541</v>
      </c>
      <c r="K1911" s="98" t="s">
        <v>545</v>
      </c>
      <c r="L1911" s="99" t="str">
        <f t="shared" si="29"/>
        <v>HSOM</v>
      </c>
    </row>
    <row r="1912" spans="1:12" x14ac:dyDescent="0.25">
      <c r="A1912" s="101">
        <v>270000</v>
      </c>
      <c r="B1912" s="98" t="s">
        <v>4541</v>
      </c>
      <c r="C1912" s="98" t="s">
        <v>4560</v>
      </c>
      <c r="D1912" s="98" t="s">
        <v>4561</v>
      </c>
      <c r="E1912" s="98" t="s">
        <v>1065</v>
      </c>
      <c r="F1912" s="98" t="s">
        <v>1066</v>
      </c>
      <c r="G1912" s="98" t="s">
        <v>4540</v>
      </c>
      <c r="H1912" s="98" t="s">
        <v>4541</v>
      </c>
      <c r="I1912" s="98" t="s">
        <v>4542</v>
      </c>
      <c r="J1912" s="98" t="s">
        <v>4541</v>
      </c>
      <c r="K1912" s="98" t="s">
        <v>545</v>
      </c>
      <c r="L1912" s="99" t="str">
        <f t="shared" si="29"/>
        <v>HSOM</v>
      </c>
    </row>
    <row r="1913" spans="1:12" x14ac:dyDescent="0.25">
      <c r="A1913" s="101">
        <v>270000</v>
      </c>
      <c r="B1913" s="98" t="s">
        <v>4541</v>
      </c>
      <c r="C1913" s="98" t="s">
        <v>4562</v>
      </c>
      <c r="D1913" s="98" t="s">
        <v>4563</v>
      </c>
      <c r="E1913" s="98" t="s">
        <v>1065</v>
      </c>
      <c r="F1913" s="98" t="s">
        <v>1066</v>
      </c>
      <c r="G1913" s="98" t="s">
        <v>4540</v>
      </c>
      <c r="H1913" s="98" t="s">
        <v>4541</v>
      </c>
      <c r="I1913" s="98" t="s">
        <v>4542</v>
      </c>
      <c r="J1913" s="98" t="s">
        <v>4541</v>
      </c>
      <c r="K1913" s="98" t="s">
        <v>545</v>
      </c>
      <c r="L1913" s="99" t="str">
        <f t="shared" si="29"/>
        <v>HSOM</v>
      </c>
    </row>
    <row r="1914" spans="1:12" x14ac:dyDescent="0.25">
      <c r="A1914" s="101">
        <v>270000</v>
      </c>
      <c r="B1914" s="98" t="s">
        <v>4541</v>
      </c>
      <c r="C1914" s="98" t="s">
        <v>4564</v>
      </c>
      <c r="D1914" s="98" t="s">
        <v>4565</v>
      </c>
      <c r="E1914" s="98" t="s">
        <v>1065</v>
      </c>
      <c r="F1914" s="98" t="s">
        <v>1066</v>
      </c>
      <c r="G1914" s="98" t="s">
        <v>4540</v>
      </c>
      <c r="H1914" s="98" t="s">
        <v>4541</v>
      </c>
      <c r="I1914" s="98" t="s">
        <v>4542</v>
      </c>
      <c r="J1914" s="98" t="s">
        <v>4541</v>
      </c>
      <c r="K1914" s="98" t="s">
        <v>545</v>
      </c>
      <c r="L1914" s="99" t="str">
        <f t="shared" si="29"/>
        <v>HSOM</v>
      </c>
    </row>
    <row r="1915" spans="1:12" x14ac:dyDescent="0.25">
      <c r="A1915" s="101">
        <v>270000</v>
      </c>
      <c r="B1915" s="98" t="s">
        <v>4541</v>
      </c>
      <c r="C1915" s="98" t="s">
        <v>4566</v>
      </c>
      <c r="D1915" s="98" t="s">
        <v>4567</v>
      </c>
      <c r="E1915" s="98" t="s">
        <v>1065</v>
      </c>
      <c r="F1915" s="98" t="s">
        <v>1066</v>
      </c>
      <c r="G1915" s="98" t="s">
        <v>4540</v>
      </c>
      <c r="H1915" s="98" t="s">
        <v>4541</v>
      </c>
      <c r="I1915" s="98" t="s">
        <v>4542</v>
      </c>
      <c r="J1915" s="98" t="s">
        <v>4541</v>
      </c>
      <c r="K1915" s="98" t="s">
        <v>545</v>
      </c>
      <c r="L1915" s="99" t="str">
        <f t="shared" si="29"/>
        <v>HSOM</v>
      </c>
    </row>
    <row r="1916" spans="1:12" x14ac:dyDescent="0.25">
      <c r="A1916" s="101">
        <v>270000</v>
      </c>
      <c r="B1916" s="98" t="s">
        <v>4541</v>
      </c>
      <c r="C1916" s="98" t="s">
        <v>4568</v>
      </c>
      <c r="D1916" s="98" t="s">
        <v>4569</v>
      </c>
      <c r="E1916" s="98" t="s">
        <v>1065</v>
      </c>
      <c r="F1916" s="98" t="s">
        <v>1066</v>
      </c>
      <c r="G1916" s="98" t="s">
        <v>4540</v>
      </c>
      <c r="H1916" s="98" t="s">
        <v>4541</v>
      </c>
      <c r="I1916" s="98" t="s">
        <v>4542</v>
      </c>
      <c r="J1916" s="98" t="s">
        <v>4541</v>
      </c>
      <c r="K1916" s="98" t="s">
        <v>545</v>
      </c>
      <c r="L1916" s="99" t="str">
        <f t="shared" si="29"/>
        <v>HSOM</v>
      </c>
    </row>
    <row r="1917" spans="1:12" x14ac:dyDescent="0.25">
      <c r="A1917" s="101">
        <v>270000</v>
      </c>
      <c r="B1917" s="98" t="s">
        <v>4541</v>
      </c>
      <c r="C1917" s="98" t="s">
        <v>4570</v>
      </c>
      <c r="D1917" s="98" t="s">
        <v>4571</v>
      </c>
      <c r="E1917" s="98" t="s">
        <v>1065</v>
      </c>
      <c r="F1917" s="98" t="s">
        <v>1066</v>
      </c>
      <c r="G1917" s="98" t="s">
        <v>4540</v>
      </c>
      <c r="H1917" s="98" t="s">
        <v>4541</v>
      </c>
      <c r="I1917" s="98" t="s">
        <v>4542</v>
      </c>
      <c r="J1917" s="98" t="s">
        <v>4541</v>
      </c>
      <c r="K1917" s="98" t="s">
        <v>545</v>
      </c>
      <c r="L1917" s="99" t="str">
        <f t="shared" si="29"/>
        <v>HSOM</v>
      </c>
    </row>
    <row r="1918" spans="1:12" x14ac:dyDescent="0.25">
      <c r="A1918" s="101">
        <v>270000</v>
      </c>
      <c r="B1918" s="98" t="s">
        <v>4541</v>
      </c>
      <c r="C1918" s="98" t="s">
        <v>4572</v>
      </c>
      <c r="D1918" s="98" t="s">
        <v>4573</v>
      </c>
      <c r="E1918" s="98" t="s">
        <v>1065</v>
      </c>
      <c r="F1918" s="98" t="s">
        <v>1066</v>
      </c>
      <c r="G1918" s="98" t="s">
        <v>4540</v>
      </c>
      <c r="H1918" s="98" t="s">
        <v>4541</v>
      </c>
      <c r="I1918" s="98" t="s">
        <v>4542</v>
      </c>
      <c r="J1918" s="98" t="s">
        <v>4541</v>
      </c>
      <c r="K1918" s="98" t="s">
        <v>545</v>
      </c>
      <c r="L1918" s="99" t="str">
        <f t="shared" si="29"/>
        <v>HSOM</v>
      </c>
    </row>
    <row r="1919" spans="1:12" x14ac:dyDescent="0.25">
      <c r="A1919" s="101">
        <v>270000</v>
      </c>
      <c r="B1919" s="98" t="s">
        <v>4541</v>
      </c>
      <c r="C1919" s="98" t="s">
        <v>4574</v>
      </c>
      <c r="D1919" s="98" t="s">
        <v>4575</v>
      </c>
      <c r="E1919" s="98" t="s">
        <v>1065</v>
      </c>
      <c r="F1919" s="98" t="s">
        <v>1066</v>
      </c>
      <c r="G1919" s="98" t="s">
        <v>4540</v>
      </c>
      <c r="H1919" s="98" t="s">
        <v>4541</v>
      </c>
      <c r="I1919" s="98" t="s">
        <v>4542</v>
      </c>
      <c r="J1919" s="98" t="s">
        <v>4541</v>
      </c>
      <c r="K1919" s="98" t="s">
        <v>545</v>
      </c>
      <c r="L1919" s="99" t="str">
        <f t="shared" si="29"/>
        <v>HSOM</v>
      </c>
    </row>
    <row r="1920" spans="1:12" x14ac:dyDescent="0.25">
      <c r="A1920" s="101">
        <v>270000</v>
      </c>
      <c r="B1920" s="98" t="s">
        <v>4541</v>
      </c>
      <c r="C1920" s="98" t="s">
        <v>4576</v>
      </c>
      <c r="D1920" s="98" t="s">
        <v>4577</v>
      </c>
      <c r="E1920" s="98" t="s">
        <v>1065</v>
      </c>
      <c r="F1920" s="98" t="s">
        <v>1066</v>
      </c>
      <c r="G1920" s="98" t="s">
        <v>4540</v>
      </c>
      <c r="H1920" s="98" t="s">
        <v>4541</v>
      </c>
      <c r="I1920" s="98" t="s">
        <v>4542</v>
      </c>
      <c r="J1920" s="98" t="s">
        <v>4541</v>
      </c>
      <c r="K1920" s="98" t="s">
        <v>545</v>
      </c>
      <c r="L1920" s="99" t="str">
        <f t="shared" si="29"/>
        <v>HSOM</v>
      </c>
    </row>
    <row r="1921" spans="1:12" x14ac:dyDescent="0.25">
      <c r="A1921" s="101">
        <v>270000</v>
      </c>
      <c r="B1921" s="98" t="s">
        <v>4541</v>
      </c>
      <c r="C1921" s="98" t="s">
        <v>4578</v>
      </c>
      <c r="D1921" s="98" t="s">
        <v>4579</v>
      </c>
      <c r="E1921" s="98" t="s">
        <v>1065</v>
      </c>
      <c r="F1921" s="98" t="s">
        <v>1066</v>
      </c>
      <c r="G1921" s="98" t="s">
        <v>4540</v>
      </c>
      <c r="H1921" s="98" t="s">
        <v>4541</v>
      </c>
      <c r="I1921" s="98" t="s">
        <v>4542</v>
      </c>
      <c r="J1921" s="98" t="s">
        <v>4541</v>
      </c>
      <c r="K1921" s="98" t="s">
        <v>545</v>
      </c>
      <c r="L1921" s="99" t="str">
        <f t="shared" si="29"/>
        <v>HSOM</v>
      </c>
    </row>
    <row r="1922" spans="1:12" x14ac:dyDescent="0.25">
      <c r="A1922" s="101">
        <v>270000</v>
      </c>
      <c r="B1922" s="98" t="s">
        <v>4541</v>
      </c>
      <c r="C1922" s="98" t="s">
        <v>4580</v>
      </c>
      <c r="D1922" s="98" t="s">
        <v>4581</v>
      </c>
      <c r="E1922" s="98" t="s">
        <v>1065</v>
      </c>
      <c r="F1922" s="98" t="s">
        <v>1066</v>
      </c>
      <c r="G1922" s="98" t="s">
        <v>4540</v>
      </c>
      <c r="H1922" s="98" t="s">
        <v>4541</v>
      </c>
      <c r="I1922" s="98" t="s">
        <v>4542</v>
      </c>
      <c r="J1922" s="98" t="s">
        <v>4541</v>
      </c>
      <c r="K1922" s="98" t="s">
        <v>545</v>
      </c>
      <c r="L1922" s="99" t="str">
        <f t="shared" ref="L1922:L1985" si="30">VLOOKUP(H1922,$N$2:$O$43,2,FALSE)</f>
        <v>HSOM</v>
      </c>
    </row>
    <row r="1923" spans="1:12" x14ac:dyDescent="0.25">
      <c r="A1923" s="101">
        <v>270000</v>
      </c>
      <c r="B1923" s="98" t="s">
        <v>4541</v>
      </c>
      <c r="C1923" s="98" t="s">
        <v>4582</v>
      </c>
      <c r="D1923" s="98" t="s">
        <v>4583</v>
      </c>
      <c r="E1923" s="98" t="s">
        <v>1065</v>
      </c>
      <c r="F1923" s="98" t="s">
        <v>1066</v>
      </c>
      <c r="G1923" s="98" t="s">
        <v>4540</v>
      </c>
      <c r="H1923" s="98" t="s">
        <v>4541</v>
      </c>
      <c r="I1923" s="98" t="s">
        <v>4542</v>
      </c>
      <c r="J1923" s="98" t="s">
        <v>4541</v>
      </c>
      <c r="K1923" s="98" t="s">
        <v>545</v>
      </c>
      <c r="L1923" s="99" t="str">
        <f t="shared" si="30"/>
        <v>HSOM</v>
      </c>
    </row>
    <row r="1924" spans="1:12" x14ac:dyDescent="0.25">
      <c r="A1924" s="101">
        <v>270000</v>
      </c>
      <c r="B1924" s="98" t="s">
        <v>4541</v>
      </c>
      <c r="C1924" s="98" t="s">
        <v>4584</v>
      </c>
      <c r="D1924" s="98" t="s">
        <v>4585</v>
      </c>
      <c r="E1924" s="98" t="s">
        <v>1065</v>
      </c>
      <c r="F1924" s="98" t="s">
        <v>1066</v>
      </c>
      <c r="G1924" s="98" t="s">
        <v>4540</v>
      </c>
      <c r="H1924" s="98" t="s">
        <v>4541</v>
      </c>
      <c r="I1924" s="98" t="s">
        <v>4542</v>
      </c>
      <c r="J1924" s="98" t="s">
        <v>4541</v>
      </c>
      <c r="K1924" s="98" t="s">
        <v>545</v>
      </c>
      <c r="L1924" s="99" t="str">
        <f t="shared" si="30"/>
        <v>HSOM</v>
      </c>
    </row>
    <row r="1925" spans="1:12" x14ac:dyDescent="0.25">
      <c r="A1925" s="101">
        <v>270000</v>
      </c>
      <c r="B1925" s="98" t="s">
        <v>4541</v>
      </c>
      <c r="C1925" s="98" t="s">
        <v>4586</v>
      </c>
      <c r="D1925" s="98" t="s">
        <v>4587</v>
      </c>
      <c r="E1925" s="98" t="s">
        <v>1065</v>
      </c>
      <c r="F1925" s="98" t="s">
        <v>1066</v>
      </c>
      <c r="G1925" s="98" t="s">
        <v>4540</v>
      </c>
      <c r="H1925" s="98" t="s">
        <v>4541</v>
      </c>
      <c r="I1925" s="98" t="s">
        <v>4542</v>
      </c>
      <c r="J1925" s="98" t="s">
        <v>4541</v>
      </c>
      <c r="K1925" s="98" t="s">
        <v>545</v>
      </c>
      <c r="L1925" s="99" t="str">
        <f t="shared" si="30"/>
        <v>HSOM</v>
      </c>
    </row>
    <row r="1926" spans="1:12" x14ac:dyDescent="0.25">
      <c r="A1926" s="101">
        <v>270000</v>
      </c>
      <c r="B1926" s="98" t="s">
        <v>4541</v>
      </c>
      <c r="C1926" s="98" t="s">
        <v>4588</v>
      </c>
      <c r="D1926" s="98" t="s">
        <v>4589</v>
      </c>
      <c r="E1926" s="98" t="s">
        <v>1065</v>
      </c>
      <c r="F1926" s="98" t="s">
        <v>1066</v>
      </c>
      <c r="G1926" s="98" t="s">
        <v>4540</v>
      </c>
      <c r="H1926" s="98" t="s">
        <v>4541</v>
      </c>
      <c r="I1926" s="98" t="s">
        <v>4542</v>
      </c>
      <c r="J1926" s="98" t="s">
        <v>4541</v>
      </c>
      <c r="K1926" s="98" t="s">
        <v>545</v>
      </c>
      <c r="L1926" s="99" t="str">
        <f t="shared" si="30"/>
        <v>HSOM</v>
      </c>
    </row>
    <row r="1927" spans="1:12" x14ac:dyDescent="0.25">
      <c r="A1927" s="101">
        <v>270000</v>
      </c>
      <c r="B1927" s="98" t="s">
        <v>4541</v>
      </c>
      <c r="C1927" s="98" t="s">
        <v>4590</v>
      </c>
      <c r="D1927" s="98" t="s">
        <v>4591</v>
      </c>
      <c r="E1927" s="98" t="s">
        <v>1065</v>
      </c>
      <c r="F1927" s="98" t="s">
        <v>1066</v>
      </c>
      <c r="G1927" s="98" t="s">
        <v>4540</v>
      </c>
      <c r="H1927" s="98" t="s">
        <v>4541</v>
      </c>
      <c r="I1927" s="98" t="s">
        <v>4542</v>
      </c>
      <c r="J1927" s="98" t="s">
        <v>4541</v>
      </c>
      <c r="K1927" s="98" t="s">
        <v>545</v>
      </c>
      <c r="L1927" s="99" t="str">
        <f t="shared" si="30"/>
        <v>HSOM</v>
      </c>
    </row>
    <row r="1928" spans="1:12" x14ac:dyDescent="0.25">
      <c r="A1928" s="101">
        <v>270000</v>
      </c>
      <c r="B1928" s="98" t="s">
        <v>4541</v>
      </c>
      <c r="C1928" s="98" t="s">
        <v>4592</v>
      </c>
      <c r="D1928" s="98" t="s">
        <v>4593</v>
      </c>
      <c r="E1928" s="98" t="s">
        <v>1065</v>
      </c>
      <c r="F1928" s="98" t="s">
        <v>1066</v>
      </c>
      <c r="G1928" s="98" t="s">
        <v>4540</v>
      </c>
      <c r="H1928" s="98" t="s">
        <v>4541</v>
      </c>
      <c r="I1928" s="98" t="s">
        <v>4542</v>
      </c>
      <c r="J1928" s="98" t="s">
        <v>4541</v>
      </c>
      <c r="K1928" s="98" t="s">
        <v>545</v>
      </c>
      <c r="L1928" s="99" t="str">
        <f t="shared" si="30"/>
        <v>HSOM</v>
      </c>
    </row>
    <row r="1929" spans="1:12" x14ac:dyDescent="0.25">
      <c r="A1929" s="101">
        <v>270000</v>
      </c>
      <c r="B1929" s="98" t="s">
        <v>4541</v>
      </c>
      <c r="C1929" s="98" t="s">
        <v>4594</v>
      </c>
      <c r="D1929" s="98" t="s">
        <v>4595</v>
      </c>
      <c r="E1929" s="98" t="s">
        <v>1065</v>
      </c>
      <c r="F1929" s="98" t="s">
        <v>1066</v>
      </c>
      <c r="G1929" s="98" t="s">
        <v>4540</v>
      </c>
      <c r="H1929" s="98" t="s">
        <v>4541</v>
      </c>
      <c r="I1929" s="98" t="s">
        <v>4542</v>
      </c>
      <c r="J1929" s="98" t="s">
        <v>4541</v>
      </c>
      <c r="K1929" s="98" t="s">
        <v>545</v>
      </c>
      <c r="L1929" s="99" t="str">
        <f t="shared" si="30"/>
        <v>HSOM</v>
      </c>
    </row>
    <row r="1930" spans="1:12" x14ac:dyDescent="0.25">
      <c r="A1930" s="101">
        <v>270000</v>
      </c>
      <c r="B1930" s="98" t="s">
        <v>4541</v>
      </c>
      <c r="C1930" s="98" t="s">
        <v>4596</v>
      </c>
      <c r="D1930" s="98" t="s">
        <v>4597</v>
      </c>
      <c r="E1930" s="98" t="s">
        <v>1065</v>
      </c>
      <c r="F1930" s="98" t="s">
        <v>1066</v>
      </c>
      <c r="G1930" s="98" t="s">
        <v>4540</v>
      </c>
      <c r="H1930" s="98" t="s">
        <v>4541</v>
      </c>
      <c r="I1930" s="98" t="s">
        <v>4542</v>
      </c>
      <c r="J1930" s="98" t="s">
        <v>4541</v>
      </c>
      <c r="K1930" s="98" t="s">
        <v>545</v>
      </c>
      <c r="L1930" s="99" t="str">
        <f t="shared" si="30"/>
        <v>HSOM</v>
      </c>
    </row>
    <row r="1931" spans="1:12" x14ac:dyDescent="0.25">
      <c r="A1931" s="101">
        <v>270000</v>
      </c>
      <c r="B1931" s="98" t="s">
        <v>4541</v>
      </c>
      <c r="C1931" s="98" t="s">
        <v>4598</v>
      </c>
      <c r="D1931" s="98" t="s">
        <v>4599</v>
      </c>
      <c r="E1931" s="98" t="s">
        <v>1065</v>
      </c>
      <c r="F1931" s="98" t="s">
        <v>1066</v>
      </c>
      <c r="G1931" s="98" t="s">
        <v>4540</v>
      </c>
      <c r="H1931" s="98" t="s">
        <v>4541</v>
      </c>
      <c r="I1931" s="98" t="s">
        <v>4542</v>
      </c>
      <c r="J1931" s="98" t="s">
        <v>4541</v>
      </c>
      <c r="K1931" s="98" t="s">
        <v>545</v>
      </c>
      <c r="L1931" s="99" t="str">
        <f t="shared" si="30"/>
        <v>HSOM</v>
      </c>
    </row>
    <row r="1932" spans="1:12" x14ac:dyDescent="0.25">
      <c r="A1932" s="101">
        <v>270000</v>
      </c>
      <c r="B1932" s="98" t="s">
        <v>4541</v>
      </c>
      <c r="C1932" s="98" t="s">
        <v>4600</v>
      </c>
      <c r="D1932" s="98" t="s">
        <v>4601</v>
      </c>
      <c r="E1932" s="98" t="s">
        <v>1065</v>
      </c>
      <c r="F1932" s="98" t="s">
        <v>1066</v>
      </c>
      <c r="G1932" s="98" t="s">
        <v>4540</v>
      </c>
      <c r="H1932" s="98" t="s">
        <v>4541</v>
      </c>
      <c r="I1932" s="98" t="s">
        <v>4542</v>
      </c>
      <c r="J1932" s="98" t="s">
        <v>4541</v>
      </c>
      <c r="K1932" s="98" t="s">
        <v>545</v>
      </c>
      <c r="L1932" s="99" t="str">
        <f t="shared" si="30"/>
        <v>HSOM</v>
      </c>
    </row>
    <row r="1933" spans="1:12" x14ac:dyDescent="0.25">
      <c r="A1933" s="101">
        <v>270000</v>
      </c>
      <c r="B1933" s="98" t="s">
        <v>4541</v>
      </c>
      <c r="C1933" s="98" t="s">
        <v>4602</v>
      </c>
      <c r="D1933" s="98" t="s">
        <v>4603</v>
      </c>
      <c r="E1933" s="98" t="s">
        <v>1065</v>
      </c>
      <c r="F1933" s="98" t="s">
        <v>1066</v>
      </c>
      <c r="G1933" s="98" t="s">
        <v>4540</v>
      </c>
      <c r="H1933" s="98" t="s">
        <v>4541</v>
      </c>
      <c r="I1933" s="98" t="s">
        <v>4542</v>
      </c>
      <c r="J1933" s="98" t="s">
        <v>4541</v>
      </c>
      <c r="K1933" s="98" t="s">
        <v>545</v>
      </c>
      <c r="L1933" s="99" t="str">
        <f t="shared" si="30"/>
        <v>HSOM</v>
      </c>
    </row>
    <row r="1934" spans="1:12" x14ac:dyDescent="0.25">
      <c r="A1934" s="101">
        <v>270000</v>
      </c>
      <c r="B1934" s="98" t="s">
        <v>4541</v>
      </c>
      <c r="C1934" s="98" t="s">
        <v>4604</v>
      </c>
      <c r="D1934" s="98" t="s">
        <v>4605</v>
      </c>
      <c r="E1934" s="98" t="s">
        <v>1065</v>
      </c>
      <c r="F1934" s="98" t="s">
        <v>1066</v>
      </c>
      <c r="G1934" s="98" t="s">
        <v>4540</v>
      </c>
      <c r="H1934" s="98" t="s">
        <v>4541</v>
      </c>
      <c r="I1934" s="98" t="s">
        <v>4542</v>
      </c>
      <c r="J1934" s="98" t="s">
        <v>4541</v>
      </c>
      <c r="K1934" s="98" t="s">
        <v>545</v>
      </c>
      <c r="L1934" s="99" t="str">
        <f t="shared" si="30"/>
        <v>HSOM</v>
      </c>
    </row>
    <row r="1935" spans="1:12" x14ac:dyDescent="0.25">
      <c r="A1935" s="101">
        <v>270000</v>
      </c>
      <c r="B1935" s="98" t="s">
        <v>4541</v>
      </c>
      <c r="C1935" s="98" t="s">
        <v>4606</v>
      </c>
      <c r="D1935" s="98" t="s">
        <v>4607</v>
      </c>
      <c r="E1935" s="98" t="s">
        <v>1065</v>
      </c>
      <c r="F1935" s="98" t="s">
        <v>1066</v>
      </c>
      <c r="G1935" s="98" t="s">
        <v>4540</v>
      </c>
      <c r="H1935" s="98" t="s">
        <v>4541</v>
      </c>
      <c r="I1935" s="98" t="s">
        <v>4542</v>
      </c>
      <c r="J1935" s="98" t="s">
        <v>4541</v>
      </c>
      <c r="K1935" s="98" t="s">
        <v>545</v>
      </c>
      <c r="L1935" s="99" t="str">
        <f t="shared" si="30"/>
        <v>HSOM</v>
      </c>
    </row>
    <row r="1936" spans="1:12" x14ac:dyDescent="0.25">
      <c r="A1936" s="101">
        <v>270000</v>
      </c>
      <c r="B1936" s="98" t="s">
        <v>4541</v>
      </c>
      <c r="C1936" s="98" t="s">
        <v>4608</v>
      </c>
      <c r="D1936" s="98" t="s">
        <v>4609</v>
      </c>
      <c r="E1936" s="98" t="s">
        <v>1065</v>
      </c>
      <c r="F1936" s="98" t="s">
        <v>1066</v>
      </c>
      <c r="G1936" s="98" t="s">
        <v>4540</v>
      </c>
      <c r="H1936" s="98" t="s">
        <v>4541</v>
      </c>
      <c r="I1936" s="98" t="s">
        <v>4542</v>
      </c>
      <c r="J1936" s="98" t="s">
        <v>4541</v>
      </c>
      <c r="K1936" s="98" t="s">
        <v>545</v>
      </c>
      <c r="L1936" s="99" t="str">
        <f t="shared" si="30"/>
        <v>HSOM</v>
      </c>
    </row>
    <row r="1937" spans="1:12" x14ac:dyDescent="0.25">
      <c r="A1937" s="101">
        <v>270000</v>
      </c>
      <c r="B1937" s="98" t="s">
        <v>4541</v>
      </c>
      <c r="C1937" s="98" t="s">
        <v>4610</v>
      </c>
      <c r="D1937" s="98" t="s">
        <v>4611</v>
      </c>
      <c r="E1937" s="98" t="s">
        <v>1065</v>
      </c>
      <c r="F1937" s="98" t="s">
        <v>1066</v>
      </c>
      <c r="G1937" s="98" t="s">
        <v>4540</v>
      </c>
      <c r="H1937" s="98" t="s">
        <v>4541</v>
      </c>
      <c r="I1937" s="98" t="s">
        <v>4542</v>
      </c>
      <c r="J1937" s="98" t="s">
        <v>4541</v>
      </c>
      <c r="K1937" s="98" t="s">
        <v>545</v>
      </c>
      <c r="L1937" s="99" t="str">
        <f t="shared" si="30"/>
        <v>HSOM</v>
      </c>
    </row>
    <row r="1938" spans="1:12" x14ac:dyDescent="0.25">
      <c r="A1938" s="101">
        <v>270000</v>
      </c>
      <c r="B1938" s="98" t="s">
        <v>4541</v>
      </c>
      <c r="C1938" s="98" t="s">
        <v>4612</v>
      </c>
      <c r="D1938" s="98" t="s">
        <v>4613</v>
      </c>
      <c r="E1938" s="98" t="s">
        <v>1065</v>
      </c>
      <c r="F1938" s="98" t="s">
        <v>1066</v>
      </c>
      <c r="G1938" s="98" t="s">
        <v>4540</v>
      </c>
      <c r="H1938" s="98" t="s">
        <v>4541</v>
      </c>
      <c r="I1938" s="98" t="s">
        <v>4542</v>
      </c>
      <c r="J1938" s="98" t="s">
        <v>4541</v>
      </c>
      <c r="K1938" s="98" t="s">
        <v>545</v>
      </c>
      <c r="L1938" s="99" t="str">
        <f t="shared" si="30"/>
        <v>HSOM</v>
      </c>
    </row>
    <row r="1939" spans="1:12" x14ac:dyDescent="0.25">
      <c r="A1939" s="101">
        <v>270000</v>
      </c>
      <c r="B1939" s="98" t="s">
        <v>4541</v>
      </c>
      <c r="C1939" s="98" t="s">
        <v>4614</v>
      </c>
      <c r="D1939" s="98" t="s">
        <v>4615</v>
      </c>
      <c r="E1939" s="98" t="s">
        <v>1065</v>
      </c>
      <c r="F1939" s="98" t="s">
        <v>1066</v>
      </c>
      <c r="G1939" s="98" t="s">
        <v>4540</v>
      </c>
      <c r="H1939" s="98" t="s">
        <v>4541</v>
      </c>
      <c r="I1939" s="98" t="s">
        <v>4542</v>
      </c>
      <c r="J1939" s="98" t="s">
        <v>4541</v>
      </c>
      <c r="K1939" s="98" t="s">
        <v>545</v>
      </c>
      <c r="L1939" s="99" t="str">
        <f t="shared" si="30"/>
        <v>HSOM</v>
      </c>
    </row>
    <row r="1940" spans="1:12" x14ac:dyDescent="0.25">
      <c r="A1940" s="101">
        <v>270000</v>
      </c>
      <c r="B1940" s="98" t="s">
        <v>4541</v>
      </c>
      <c r="C1940" s="98" t="s">
        <v>4616</v>
      </c>
      <c r="D1940" s="98" t="s">
        <v>4617</v>
      </c>
      <c r="E1940" s="98" t="s">
        <v>1065</v>
      </c>
      <c r="F1940" s="98" t="s">
        <v>1066</v>
      </c>
      <c r="G1940" s="98" t="s">
        <v>4540</v>
      </c>
      <c r="H1940" s="98" t="s">
        <v>4541</v>
      </c>
      <c r="I1940" s="98" t="s">
        <v>4542</v>
      </c>
      <c r="J1940" s="98" t="s">
        <v>4541</v>
      </c>
      <c r="K1940" s="98" t="s">
        <v>884</v>
      </c>
      <c r="L1940" s="99" t="str">
        <f t="shared" si="30"/>
        <v>HSOM</v>
      </c>
    </row>
    <row r="1941" spans="1:12" x14ac:dyDescent="0.25">
      <c r="A1941" s="101">
        <v>270000</v>
      </c>
      <c r="B1941" s="98" t="s">
        <v>4541</v>
      </c>
      <c r="C1941" s="98" t="s">
        <v>4618</v>
      </c>
      <c r="D1941" s="98" t="s">
        <v>4619</v>
      </c>
      <c r="E1941" s="98" t="s">
        <v>1065</v>
      </c>
      <c r="F1941" s="98" t="s">
        <v>1066</v>
      </c>
      <c r="G1941" s="98" t="s">
        <v>4540</v>
      </c>
      <c r="H1941" s="98" t="s">
        <v>4541</v>
      </c>
      <c r="I1941" s="98" t="s">
        <v>4542</v>
      </c>
      <c r="J1941" s="98" t="s">
        <v>4541</v>
      </c>
      <c r="K1941" s="98" t="s">
        <v>884</v>
      </c>
      <c r="L1941" s="99" t="str">
        <f t="shared" si="30"/>
        <v>HSOM</v>
      </c>
    </row>
    <row r="1942" spans="1:12" x14ac:dyDescent="0.25">
      <c r="A1942" s="101">
        <v>270000</v>
      </c>
      <c r="B1942" s="98" t="s">
        <v>4541</v>
      </c>
      <c r="C1942" s="98" t="s">
        <v>4620</v>
      </c>
      <c r="D1942" s="98" t="s">
        <v>4621</v>
      </c>
      <c r="E1942" s="98" t="s">
        <v>1065</v>
      </c>
      <c r="F1942" s="98" t="s">
        <v>1066</v>
      </c>
      <c r="G1942" s="98" t="s">
        <v>4540</v>
      </c>
      <c r="H1942" s="98" t="s">
        <v>4541</v>
      </c>
      <c r="I1942" s="98" t="s">
        <v>4542</v>
      </c>
      <c r="J1942" s="98" t="s">
        <v>4541</v>
      </c>
      <c r="K1942" s="98" t="s">
        <v>884</v>
      </c>
      <c r="L1942" s="99" t="str">
        <f t="shared" si="30"/>
        <v>HSOM</v>
      </c>
    </row>
    <row r="1943" spans="1:12" x14ac:dyDescent="0.25">
      <c r="A1943" s="101">
        <v>270000</v>
      </c>
      <c r="B1943" s="98" t="s">
        <v>4541</v>
      </c>
      <c r="C1943" s="98" t="s">
        <v>4622</v>
      </c>
      <c r="D1943" s="98" t="s">
        <v>4623</v>
      </c>
      <c r="E1943" s="98" t="s">
        <v>1065</v>
      </c>
      <c r="F1943" s="98" t="s">
        <v>1066</v>
      </c>
      <c r="G1943" s="98" t="s">
        <v>4540</v>
      </c>
      <c r="H1943" s="98" t="s">
        <v>4541</v>
      </c>
      <c r="I1943" s="98" t="s">
        <v>4542</v>
      </c>
      <c r="J1943" s="98" t="s">
        <v>4541</v>
      </c>
      <c r="K1943" s="98" t="s">
        <v>884</v>
      </c>
      <c r="L1943" s="99" t="str">
        <f t="shared" si="30"/>
        <v>HSOM</v>
      </c>
    </row>
    <row r="1944" spans="1:12" x14ac:dyDescent="0.25">
      <c r="A1944" s="101">
        <v>270000</v>
      </c>
      <c r="B1944" s="98" t="s">
        <v>4541</v>
      </c>
      <c r="C1944" s="98" t="s">
        <v>4624</v>
      </c>
      <c r="D1944" s="98" t="s">
        <v>4625</v>
      </c>
      <c r="E1944" s="98" t="s">
        <v>1065</v>
      </c>
      <c r="F1944" s="98" t="s">
        <v>1066</v>
      </c>
      <c r="G1944" s="98" t="s">
        <v>4540</v>
      </c>
      <c r="H1944" s="98" t="s">
        <v>4541</v>
      </c>
      <c r="I1944" s="98" t="s">
        <v>4542</v>
      </c>
      <c r="J1944" s="98" t="s">
        <v>4541</v>
      </c>
      <c r="K1944" s="98" t="s">
        <v>884</v>
      </c>
      <c r="L1944" s="99" t="str">
        <f t="shared" si="30"/>
        <v>HSOM</v>
      </c>
    </row>
    <row r="1945" spans="1:12" x14ac:dyDescent="0.25">
      <c r="A1945" s="101">
        <v>270000</v>
      </c>
      <c r="B1945" s="98" t="s">
        <v>4541</v>
      </c>
      <c r="C1945" s="98" t="s">
        <v>4626</v>
      </c>
      <c r="D1945" s="98" t="s">
        <v>4627</v>
      </c>
      <c r="E1945" s="98" t="s">
        <v>1065</v>
      </c>
      <c r="F1945" s="98" t="s">
        <v>1066</v>
      </c>
      <c r="G1945" s="98" t="s">
        <v>4540</v>
      </c>
      <c r="H1945" s="98" t="s">
        <v>4541</v>
      </c>
      <c r="I1945" s="98" t="s">
        <v>4542</v>
      </c>
      <c r="J1945" s="98" t="s">
        <v>4541</v>
      </c>
      <c r="K1945" s="98" t="s">
        <v>884</v>
      </c>
      <c r="L1945" s="99" t="str">
        <f t="shared" si="30"/>
        <v>HSOM</v>
      </c>
    </row>
    <row r="1946" spans="1:12" x14ac:dyDescent="0.25">
      <c r="A1946" s="101">
        <v>270000</v>
      </c>
      <c r="B1946" s="98" t="s">
        <v>4541</v>
      </c>
      <c r="C1946" s="98" t="s">
        <v>4628</v>
      </c>
      <c r="D1946" s="98" t="s">
        <v>4629</v>
      </c>
      <c r="E1946" s="98" t="s">
        <v>1065</v>
      </c>
      <c r="F1946" s="98" t="s">
        <v>1066</v>
      </c>
      <c r="G1946" s="98" t="s">
        <v>4540</v>
      </c>
      <c r="H1946" s="98" t="s">
        <v>4541</v>
      </c>
      <c r="I1946" s="98" t="s">
        <v>4542</v>
      </c>
      <c r="J1946" s="98" t="s">
        <v>4541</v>
      </c>
      <c r="K1946" s="98" t="s">
        <v>884</v>
      </c>
      <c r="L1946" s="99" t="str">
        <f t="shared" si="30"/>
        <v>HSOM</v>
      </c>
    </row>
    <row r="1947" spans="1:12" x14ac:dyDescent="0.25">
      <c r="A1947" s="101">
        <v>270000</v>
      </c>
      <c r="B1947" s="98" t="s">
        <v>4541</v>
      </c>
      <c r="C1947" s="98" t="s">
        <v>4630</v>
      </c>
      <c r="D1947" s="98" t="s">
        <v>4631</v>
      </c>
      <c r="E1947" s="98" t="s">
        <v>1065</v>
      </c>
      <c r="F1947" s="98" t="s">
        <v>1066</v>
      </c>
      <c r="G1947" s="98" t="s">
        <v>4540</v>
      </c>
      <c r="H1947" s="98" t="s">
        <v>4541</v>
      </c>
      <c r="I1947" s="98" t="s">
        <v>4542</v>
      </c>
      <c r="J1947" s="98" t="s">
        <v>4541</v>
      </c>
      <c r="K1947" s="98" t="s">
        <v>545</v>
      </c>
      <c r="L1947" s="99" t="str">
        <f t="shared" si="30"/>
        <v>HSOM</v>
      </c>
    </row>
    <row r="1948" spans="1:12" x14ac:dyDescent="0.25">
      <c r="A1948" s="101">
        <v>270000</v>
      </c>
      <c r="B1948" s="98" t="s">
        <v>4541</v>
      </c>
      <c r="C1948" s="98" t="s">
        <v>4632</v>
      </c>
      <c r="D1948" s="98" t="s">
        <v>4633</v>
      </c>
      <c r="E1948" s="98" t="s">
        <v>1065</v>
      </c>
      <c r="F1948" s="98" t="s">
        <v>1066</v>
      </c>
      <c r="G1948" s="98" t="s">
        <v>4540</v>
      </c>
      <c r="H1948" s="98" t="s">
        <v>4541</v>
      </c>
      <c r="I1948" s="98" t="s">
        <v>4542</v>
      </c>
      <c r="J1948" s="98" t="s">
        <v>4541</v>
      </c>
      <c r="K1948" s="98" t="s">
        <v>884</v>
      </c>
      <c r="L1948" s="99" t="str">
        <f t="shared" si="30"/>
        <v>HSOM</v>
      </c>
    </row>
    <row r="1949" spans="1:12" x14ac:dyDescent="0.25">
      <c r="A1949" s="101">
        <v>270000</v>
      </c>
      <c r="B1949" s="98" t="s">
        <v>4541</v>
      </c>
      <c r="C1949" s="98" t="s">
        <v>4634</v>
      </c>
      <c r="D1949" s="98" t="s">
        <v>4635</v>
      </c>
      <c r="E1949" s="98" t="s">
        <v>1065</v>
      </c>
      <c r="F1949" s="98" t="s">
        <v>1066</v>
      </c>
      <c r="G1949" s="98" t="s">
        <v>4540</v>
      </c>
      <c r="H1949" s="98" t="s">
        <v>4541</v>
      </c>
      <c r="I1949" s="98" t="s">
        <v>4542</v>
      </c>
      <c r="J1949" s="98" t="s">
        <v>4541</v>
      </c>
      <c r="K1949" s="98" t="s">
        <v>884</v>
      </c>
      <c r="L1949" s="99" t="str">
        <f t="shared" si="30"/>
        <v>HSOM</v>
      </c>
    </row>
    <row r="1950" spans="1:12" x14ac:dyDescent="0.25">
      <c r="A1950" s="101">
        <v>270000</v>
      </c>
      <c r="B1950" s="98" t="s">
        <v>4541</v>
      </c>
      <c r="C1950" s="98" t="s">
        <v>4636</v>
      </c>
      <c r="D1950" s="98" t="s">
        <v>4637</v>
      </c>
      <c r="E1950" s="98" t="s">
        <v>1065</v>
      </c>
      <c r="F1950" s="98" t="s">
        <v>1066</v>
      </c>
      <c r="G1950" s="98" t="s">
        <v>4540</v>
      </c>
      <c r="H1950" s="98" t="s">
        <v>4541</v>
      </c>
      <c r="I1950" s="98" t="s">
        <v>4542</v>
      </c>
      <c r="J1950" s="98" t="s">
        <v>4541</v>
      </c>
      <c r="K1950" s="98" t="s">
        <v>587</v>
      </c>
      <c r="L1950" s="99" t="str">
        <f t="shared" si="30"/>
        <v>HSOM</v>
      </c>
    </row>
    <row r="1951" spans="1:12" x14ac:dyDescent="0.25">
      <c r="A1951" s="101">
        <v>270000</v>
      </c>
      <c r="B1951" s="98" t="s">
        <v>4541</v>
      </c>
      <c r="C1951" s="98" t="s">
        <v>4638</v>
      </c>
      <c r="D1951" s="98" t="s">
        <v>4639</v>
      </c>
      <c r="E1951" s="98" t="s">
        <v>1065</v>
      </c>
      <c r="F1951" s="98" t="s">
        <v>1066</v>
      </c>
      <c r="G1951" s="98" t="s">
        <v>4540</v>
      </c>
      <c r="H1951" s="98" t="s">
        <v>4541</v>
      </c>
      <c r="I1951" s="98" t="s">
        <v>4542</v>
      </c>
      <c r="J1951" s="98" t="s">
        <v>4541</v>
      </c>
      <c r="K1951" s="98" t="s">
        <v>604</v>
      </c>
      <c r="L1951" s="99" t="str">
        <f t="shared" si="30"/>
        <v>HSOM</v>
      </c>
    </row>
    <row r="1952" spans="1:12" x14ac:dyDescent="0.25">
      <c r="A1952" s="101">
        <v>270000</v>
      </c>
      <c r="B1952" s="98" t="s">
        <v>4541</v>
      </c>
      <c r="C1952" s="98" t="s">
        <v>4640</v>
      </c>
      <c r="D1952" s="98" t="s">
        <v>4641</v>
      </c>
      <c r="E1952" s="98" t="s">
        <v>1065</v>
      </c>
      <c r="F1952" s="98" t="s">
        <v>1066</v>
      </c>
      <c r="G1952" s="98" t="s">
        <v>4540</v>
      </c>
      <c r="H1952" s="98" t="s">
        <v>4541</v>
      </c>
      <c r="I1952" s="98" t="s">
        <v>4542</v>
      </c>
      <c r="J1952" s="98" t="s">
        <v>4541</v>
      </c>
      <c r="K1952" s="98" t="s">
        <v>545</v>
      </c>
      <c r="L1952" s="99" t="str">
        <f t="shared" si="30"/>
        <v>HSOM</v>
      </c>
    </row>
    <row r="1953" spans="1:12" x14ac:dyDescent="0.25">
      <c r="A1953" s="101" t="s">
        <v>4642</v>
      </c>
      <c r="B1953" s="98" t="s">
        <v>4541</v>
      </c>
      <c r="C1953" s="98"/>
      <c r="D1953" s="98"/>
      <c r="E1953" s="98" t="s">
        <v>1065</v>
      </c>
      <c r="F1953" s="98" t="s">
        <v>1066</v>
      </c>
      <c r="G1953" s="98" t="s">
        <v>4540</v>
      </c>
      <c r="H1953" s="98" t="s">
        <v>4541</v>
      </c>
      <c r="I1953" s="98" t="s">
        <v>4542</v>
      </c>
      <c r="J1953" s="98" t="s">
        <v>4643</v>
      </c>
      <c r="K1953" s="98"/>
      <c r="L1953" s="99" t="str">
        <f t="shared" si="30"/>
        <v>HSOM</v>
      </c>
    </row>
    <row r="1954" spans="1:12" x14ac:dyDescent="0.25">
      <c r="A1954" s="101">
        <v>270100</v>
      </c>
      <c r="B1954" s="98" t="s">
        <v>4569</v>
      </c>
      <c r="C1954" s="98" t="s">
        <v>4645</v>
      </c>
      <c r="D1954" s="98" t="s">
        <v>4569</v>
      </c>
      <c r="E1954" s="98" t="s">
        <v>1065</v>
      </c>
      <c r="F1954" s="98" t="s">
        <v>1066</v>
      </c>
      <c r="G1954" s="98" t="s">
        <v>4540</v>
      </c>
      <c r="H1954" s="98" t="s">
        <v>4541</v>
      </c>
      <c r="I1954" s="98" t="s">
        <v>4644</v>
      </c>
      <c r="J1954" s="98" t="s">
        <v>4569</v>
      </c>
      <c r="K1954" s="98" t="s">
        <v>884</v>
      </c>
      <c r="L1954" s="99" t="str">
        <f t="shared" si="30"/>
        <v>HSOM</v>
      </c>
    </row>
    <row r="1955" spans="1:12" x14ac:dyDescent="0.25">
      <c r="A1955" s="101">
        <v>273000</v>
      </c>
      <c r="B1955" s="98" t="s">
        <v>49</v>
      </c>
      <c r="C1955" s="98" t="s">
        <v>4648</v>
      </c>
      <c r="D1955" s="98" t="s">
        <v>4649</v>
      </c>
      <c r="E1955" s="98" t="s">
        <v>1065</v>
      </c>
      <c r="F1955" s="98" t="s">
        <v>1066</v>
      </c>
      <c r="G1955" s="98" t="s">
        <v>4646</v>
      </c>
      <c r="H1955" s="98" t="s">
        <v>49</v>
      </c>
      <c r="I1955" s="98" t="s">
        <v>4647</v>
      </c>
      <c r="J1955" s="98" t="s">
        <v>49</v>
      </c>
      <c r="K1955" s="98" t="s">
        <v>557</v>
      </c>
      <c r="L1955" s="99" t="str">
        <f t="shared" si="30"/>
        <v>BCHS</v>
      </c>
    </row>
    <row r="1956" spans="1:12" x14ac:dyDescent="0.25">
      <c r="A1956" s="101">
        <v>273000</v>
      </c>
      <c r="B1956" s="98" t="s">
        <v>49</v>
      </c>
      <c r="C1956" s="98" t="s">
        <v>4650</v>
      </c>
      <c r="D1956" s="98" t="s">
        <v>49</v>
      </c>
      <c r="E1956" s="98" t="s">
        <v>1065</v>
      </c>
      <c r="F1956" s="98" t="s">
        <v>1066</v>
      </c>
      <c r="G1956" s="98" t="s">
        <v>4646</v>
      </c>
      <c r="H1956" s="98" t="s">
        <v>49</v>
      </c>
      <c r="I1956" s="98" t="s">
        <v>4647</v>
      </c>
      <c r="J1956" s="98" t="s">
        <v>49</v>
      </c>
      <c r="K1956" s="98" t="s">
        <v>557</v>
      </c>
      <c r="L1956" s="99" t="str">
        <f t="shared" si="30"/>
        <v>BCHS</v>
      </c>
    </row>
    <row r="1957" spans="1:12" x14ac:dyDescent="0.25">
      <c r="A1957" s="101">
        <v>273000</v>
      </c>
      <c r="B1957" s="98" t="s">
        <v>49</v>
      </c>
      <c r="C1957" s="98" t="s">
        <v>4651</v>
      </c>
      <c r="D1957" s="98" t="s">
        <v>4652</v>
      </c>
      <c r="E1957" s="98" t="s">
        <v>1065</v>
      </c>
      <c r="F1957" s="98" t="s">
        <v>1066</v>
      </c>
      <c r="G1957" s="98" t="s">
        <v>4646</v>
      </c>
      <c r="H1957" s="98" t="s">
        <v>49</v>
      </c>
      <c r="I1957" s="98" t="s">
        <v>4647</v>
      </c>
      <c r="J1957" s="98" t="s">
        <v>49</v>
      </c>
      <c r="K1957" s="98" t="s">
        <v>1079</v>
      </c>
      <c r="L1957" s="99" t="str">
        <f t="shared" si="30"/>
        <v>BCHS</v>
      </c>
    </row>
    <row r="1958" spans="1:12" x14ac:dyDescent="0.25">
      <c r="A1958" s="101">
        <v>273000</v>
      </c>
      <c r="B1958" s="98" t="s">
        <v>49</v>
      </c>
      <c r="C1958" s="98" t="s">
        <v>4653</v>
      </c>
      <c r="D1958" s="98" t="s">
        <v>4654</v>
      </c>
      <c r="E1958" s="98" t="s">
        <v>1065</v>
      </c>
      <c r="F1958" s="98" t="s">
        <v>1066</v>
      </c>
      <c r="G1958" s="98" t="s">
        <v>4646</v>
      </c>
      <c r="H1958" s="98" t="s">
        <v>49</v>
      </c>
      <c r="I1958" s="98" t="s">
        <v>4647</v>
      </c>
      <c r="J1958" s="98" t="s">
        <v>49</v>
      </c>
      <c r="K1958" s="98" t="s">
        <v>557</v>
      </c>
      <c r="L1958" s="99" t="str">
        <f t="shared" si="30"/>
        <v>BCHS</v>
      </c>
    </row>
    <row r="1959" spans="1:12" x14ac:dyDescent="0.25">
      <c r="A1959" s="101">
        <v>273000</v>
      </c>
      <c r="B1959" s="98" t="s">
        <v>49</v>
      </c>
      <c r="C1959" s="98" t="s">
        <v>4655</v>
      </c>
      <c r="D1959" s="98" t="s">
        <v>4656</v>
      </c>
      <c r="E1959" s="98" t="s">
        <v>1065</v>
      </c>
      <c r="F1959" s="98" t="s">
        <v>1066</v>
      </c>
      <c r="G1959" s="98" t="s">
        <v>4646</v>
      </c>
      <c r="H1959" s="98" t="s">
        <v>49</v>
      </c>
      <c r="I1959" s="98" t="s">
        <v>4647</v>
      </c>
      <c r="J1959" s="98" t="s">
        <v>49</v>
      </c>
      <c r="K1959" s="98" t="s">
        <v>545</v>
      </c>
      <c r="L1959" s="99" t="str">
        <f t="shared" si="30"/>
        <v>BCHS</v>
      </c>
    </row>
    <row r="1960" spans="1:12" x14ac:dyDescent="0.25">
      <c r="A1960" s="101">
        <v>273000</v>
      </c>
      <c r="B1960" s="98" t="s">
        <v>49</v>
      </c>
      <c r="C1960" s="98" t="s">
        <v>4657</v>
      </c>
      <c r="D1960" s="98" t="s">
        <v>4658</v>
      </c>
      <c r="E1960" s="98" t="s">
        <v>1065</v>
      </c>
      <c r="F1960" s="98" t="s">
        <v>1066</v>
      </c>
      <c r="G1960" s="98" t="s">
        <v>4646</v>
      </c>
      <c r="H1960" s="98" t="s">
        <v>49</v>
      </c>
      <c r="I1960" s="98" t="s">
        <v>4647</v>
      </c>
      <c r="J1960" s="98" t="s">
        <v>49</v>
      </c>
      <c r="K1960" s="98" t="s">
        <v>545</v>
      </c>
      <c r="L1960" s="99" t="str">
        <f t="shared" si="30"/>
        <v>BCHS</v>
      </c>
    </row>
    <row r="1961" spans="1:12" x14ac:dyDescent="0.25">
      <c r="A1961" s="101">
        <v>273000</v>
      </c>
      <c r="B1961" s="98" t="s">
        <v>49</v>
      </c>
      <c r="C1961" s="98" t="s">
        <v>4659</v>
      </c>
      <c r="D1961" s="98" t="s">
        <v>4660</v>
      </c>
      <c r="E1961" s="98" t="s">
        <v>1065</v>
      </c>
      <c r="F1961" s="98" t="s">
        <v>1066</v>
      </c>
      <c r="G1961" s="98" t="s">
        <v>4646</v>
      </c>
      <c r="H1961" s="98" t="s">
        <v>49</v>
      </c>
      <c r="I1961" s="98" t="s">
        <v>4647</v>
      </c>
      <c r="J1961" s="98" t="s">
        <v>49</v>
      </c>
      <c r="K1961" s="98" t="s">
        <v>545</v>
      </c>
      <c r="L1961" s="99" t="str">
        <f t="shared" si="30"/>
        <v>BCHS</v>
      </c>
    </row>
    <row r="1962" spans="1:12" x14ac:dyDescent="0.25">
      <c r="A1962" s="101">
        <v>273000</v>
      </c>
      <c r="B1962" s="98" t="s">
        <v>49</v>
      </c>
      <c r="C1962" s="98" t="s">
        <v>4661</v>
      </c>
      <c r="D1962" s="98" t="s">
        <v>4662</v>
      </c>
      <c r="E1962" s="98" t="s">
        <v>1065</v>
      </c>
      <c r="F1962" s="98" t="s">
        <v>1066</v>
      </c>
      <c r="G1962" s="98" t="s">
        <v>4646</v>
      </c>
      <c r="H1962" s="98" t="s">
        <v>49</v>
      </c>
      <c r="I1962" s="98" t="s">
        <v>4647</v>
      </c>
      <c r="J1962" s="98" t="s">
        <v>49</v>
      </c>
      <c r="K1962" s="98" t="s">
        <v>545</v>
      </c>
      <c r="L1962" s="99" t="str">
        <f t="shared" si="30"/>
        <v>BCHS</v>
      </c>
    </row>
    <row r="1963" spans="1:12" x14ac:dyDescent="0.25">
      <c r="A1963" s="101">
        <v>273000</v>
      </c>
      <c r="B1963" s="98" t="s">
        <v>49</v>
      </c>
      <c r="C1963" s="98" t="s">
        <v>4663</v>
      </c>
      <c r="D1963" s="98" t="s">
        <v>4664</v>
      </c>
      <c r="E1963" s="98" t="s">
        <v>1065</v>
      </c>
      <c r="F1963" s="98" t="s">
        <v>1066</v>
      </c>
      <c r="G1963" s="98" t="s">
        <v>4646</v>
      </c>
      <c r="H1963" s="98" t="s">
        <v>49</v>
      </c>
      <c r="I1963" s="98" t="s">
        <v>4647</v>
      </c>
      <c r="J1963" s="98" t="s">
        <v>49</v>
      </c>
      <c r="K1963" s="98" t="s">
        <v>545</v>
      </c>
      <c r="L1963" s="99" t="str">
        <f t="shared" si="30"/>
        <v>BCHS</v>
      </c>
    </row>
    <row r="1964" spans="1:12" x14ac:dyDescent="0.25">
      <c r="A1964" s="101">
        <v>273000</v>
      </c>
      <c r="B1964" s="98" t="s">
        <v>49</v>
      </c>
      <c r="C1964" s="98" t="s">
        <v>4665</v>
      </c>
      <c r="D1964" s="98" t="s">
        <v>4666</v>
      </c>
      <c r="E1964" s="98" t="s">
        <v>1065</v>
      </c>
      <c r="F1964" s="98" t="s">
        <v>1066</v>
      </c>
      <c r="G1964" s="98" t="s">
        <v>4646</v>
      </c>
      <c r="H1964" s="98" t="s">
        <v>49</v>
      </c>
      <c r="I1964" s="98" t="s">
        <v>4647</v>
      </c>
      <c r="J1964" s="98" t="s">
        <v>49</v>
      </c>
      <c r="K1964" s="98" t="s">
        <v>545</v>
      </c>
      <c r="L1964" s="99" t="str">
        <f t="shared" si="30"/>
        <v>BCHS</v>
      </c>
    </row>
    <row r="1965" spans="1:12" x14ac:dyDescent="0.25">
      <c r="A1965" s="101">
        <v>273000</v>
      </c>
      <c r="B1965" s="98" t="s">
        <v>49</v>
      </c>
      <c r="C1965" s="98" t="s">
        <v>4667</v>
      </c>
      <c r="D1965" s="98" t="s">
        <v>4668</v>
      </c>
      <c r="E1965" s="98" t="s">
        <v>1065</v>
      </c>
      <c r="F1965" s="98" t="s">
        <v>1066</v>
      </c>
      <c r="G1965" s="98" t="s">
        <v>4646</v>
      </c>
      <c r="H1965" s="98" t="s">
        <v>49</v>
      </c>
      <c r="I1965" s="98" t="s">
        <v>4647</v>
      </c>
      <c r="J1965" s="98" t="s">
        <v>49</v>
      </c>
      <c r="K1965" s="98" t="s">
        <v>545</v>
      </c>
      <c r="L1965" s="99" t="str">
        <f t="shared" si="30"/>
        <v>BCHS</v>
      </c>
    </row>
    <row r="1966" spans="1:12" x14ac:dyDescent="0.25">
      <c r="A1966" s="101">
        <v>273000</v>
      </c>
      <c r="B1966" s="98" t="s">
        <v>49</v>
      </c>
      <c r="C1966" s="98" t="s">
        <v>4669</v>
      </c>
      <c r="D1966" s="98" t="s">
        <v>4670</v>
      </c>
      <c r="E1966" s="98" t="s">
        <v>1065</v>
      </c>
      <c r="F1966" s="98" t="s">
        <v>1066</v>
      </c>
      <c r="G1966" s="98" t="s">
        <v>4646</v>
      </c>
      <c r="H1966" s="98" t="s">
        <v>49</v>
      </c>
      <c r="I1966" s="98" t="s">
        <v>4647</v>
      </c>
      <c r="J1966" s="98" t="s">
        <v>49</v>
      </c>
      <c r="K1966" s="98" t="s">
        <v>545</v>
      </c>
      <c r="L1966" s="99" t="str">
        <f t="shared" si="30"/>
        <v>BCHS</v>
      </c>
    </row>
    <row r="1967" spans="1:12" x14ac:dyDescent="0.25">
      <c r="A1967" s="101">
        <v>273000</v>
      </c>
      <c r="B1967" s="98" t="s">
        <v>49</v>
      </c>
      <c r="C1967" s="98" t="s">
        <v>4671</v>
      </c>
      <c r="D1967" s="98" t="s">
        <v>4672</v>
      </c>
      <c r="E1967" s="98" t="s">
        <v>1065</v>
      </c>
      <c r="F1967" s="98" t="s">
        <v>1066</v>
      </c>
      <c r="G1967" s="98" t="s">
        <v>4646</v>
      </c>
      <c r="H1967" s="98" t="s">
        <v>49</v>
      </c>
      <c r="I1967" s="98" t="s">
        <v>4647</v>
      </c>
      <c r="J1967" s="98" t="s">
        <v>49</v>
      </c>
      <c r="K1967" s="98" t="s">
        <v>545</v>
      </c>
      <c r="L1967" s="99" t="str">
        <f t="shared" si="30"/>
        <v>BCHS</v>
      </c>
    </row>
    <row r="1968" spans="1:12" x14ac:dyDescent="0.25">
      <c r="A1968" s="101">
        <v>273000</v>
      </c>
      <c r="B1968" s="98" t="s">
        <v>49</v>
      </c>
      <c r="C1968" s="98" t="s">
        <v>4673</v>
      </c>
      <c r="D1968" s="98" t="s">
        <v>4674</v>
      </c>
      <c r="E1968" s="98" t="s">
        <v>1065</v>
      </c>
      <c r="F1968" s="98" t="s">
        <v>1066</v>
      </c>
      <c r="G1968" s="98" t="s">
        <v>4646</v>
      </c>
      <c r="H1968" s="98" t="s">
        <v>49</v>
      </c>
      <c r="I1968" s="98" t="s">
        <v>4647</v>
      </c>
      <c r="J1968" s="98" t="s">
        <v>49</v>
      </c>
      <c r="K1968" s="98" t="s">
        <v>545</v>
      </c>
      <c r="L1968" s="99" t="str">
        <f t="shared" si="30"/>
        <v>BCHS</v>
      </c>
    </row>
    <row r="1969" spans="1:12" x14ac:dyDescent="0.25">
      <c r="A1969" s="101">
        <v>273000</v>
      </c>
      <c r="B1969" s="98" t="s">
        <v>49</v>
      </c>
      <c r="C1969" s="98" t="s">
        <v>4675</v>
      </c>
      <c r="D1969" s="98" t="s">
        <v>4676</v>
      </c>
      <c r="E1969" s="98" t="s">
        <v>1065</v>
      </c>
      <c r="F1969" s="98" t="s">
        <v>1066</v>
      </c>
      <c r="G1969" s="98" t="s">
        <v>4646</v>
      </c>
      <c r="H1969" s="98" t="s">
        <v>49</v>
      </c>
      <c r="I1969" s="98" t="s">
        <v>4647</v>
      </c>
      <c r="J1969" s="98" t="s">
        <v>49</v>
      </c>
      <c r="K1969" s="98" t="s">
        <v>545</v>
      </c>
      <c r="L1969" s="99" t="str">
        <f t="shared" si="30"/>
        <v>BCHS</v>
      </c>
    </row>
    <row r="1970" spans="1:12" x14ac:dyDescent="0.25">
      <c r="A1970" s="101">
        <v>273000</v>
      </c>
      <c r="B1970" s="98" t="s">
        <v>49</v>
      </c>
      <c r="C1970" s="98" t="s">
        <v>4677</v>
      </c>
      <c r="D1970" s="98" t="s">
        <v>4678</v>
      </c>
      <c r="E1970" s="98" t="s">
        <v>1065</v>
      </c>
      <c r="F1970" s="98" t="s">
        <v>1066</v>
      </c>
      <c r="G1970" s="98" t="s">
        <v>4646</v>
      </c>
      <c r="H1970" s="98" t="s">
        <v>49</v>
      </c>
      <c r="I1970" s="98" t="s">
        <v>4647</v>
      </c>
      <c r="J1970" s="98" t="s">
        <v>49</v>
      </c>
      <c r="K1970" s="98" t="s">
        <v>545</v>
      </c>
      <c r="L1970" s="99" t="str">
        <f t="shared" si="30"/>
        <v>BCHS</v>
      </c>
    </row>
    <row r="1971" spans="1:12" x14ac:dyDescent="0.25">
      <c r="A1971" s="101">
        <v>273000</v>
      </c>
      <c r="B1971" s="98" t="s">
        <v>49</v>
      </c>
      <c r="C1971" s="98" t="s">
        <v>4679</v>
      </c>
      <c r="D1971" s="98" t="s">
        <v>4680</v>
      </c>
      <c r="E1971" s="98" t="s">
        <v>1065</v>
      </c>
      <c r="F1971" s="98" t="s">
        <v>1066</v>
      </c>
      <c r="G1971" s="98" t="s">
        <v>4646</v>
      </c>
      <c r="H1971" s="98" t="s">
        <v>49</v>
      </c>
      <c r="I1971" s="98" t="s">
        <v>4647</v>
      </c>
      <c r="J1971" s="98" t="s">
        <v>49</v>
      </c>
      <c r="K1971" s="98" t="s">
        <v>604</v>
      </c>
      <c r="L1971" s="99" t="str">
        <f t="shared" si="30"/>
        <v>BCHS</v>
      </c>
    </row>
    <row r="1972" spans="1:12" x14ac:dyDescent="0.25">
      <c r="A1972" s="101">
        <v>273000</v>
      </c>
      <c r="B1972" s="98" t="s">
        <v>49</v>
      </c>
      <c r="C1972" s="98" t="s">
        <v>4681</v>
      </c>
      <c r="D1972" s="98" t="s">
        <v>4682</v>
      </c>
      <c r="E1972" s="98" t="s">
        <v>1065</v>
      </c>
      <c r="F1972" s="98" t="s">
        <v>1066</v>
      </c>
      <c r="G1972" s="98" t="s">
        <v>4646</v>
      </c>
      <c r="H1972" s="98" t="s">
        <v>49</v>
      </c>
      <c r="I1972" s="98" t="s">
        <v>4647</v>
      </c>
      <c r="J1972" s="98" t="s">
        <v>49</v>
      </c>
      <c r="K1972" s="98" t="s">
        <v>545</v>
      </c>
      <c r="L1972" s="99" t="str">
        <f t="shared" si="30"/>
        <v>BCHS</v>
      </c>
    </row>
    <row r="1973" spans="1:12" x14ac:dyDescent="0.25">
      <c r="A1973" s="101" t="s">
        <v>4683</v>
      </c>
      <c r="B1973" s="98" t="s">
        <v>49</v>
      </c>
      <c r="C1973" s="98"/>
      <c r="D1973" s="98"/>
      <c r="E1973" s="98" t="s">
        <v>1065</v>
      </c>
      <c r="F1973" s="98" t="s">
        <v>1066</v>
      </c>
      <c r="G1973" s="98" t="s">
        <v>4646</v>
      </c>
      <c r="H1973" s="98" t="s">
        <v>49</v>
      </c>
      <c r="I1973" s="98" t="s">
        <v>4647</v>
      </c>
      <c r="J1973" s="98" t="s">
        <v>4684</v>
      </c>
      <c r="K1973" s="98"/>
      <c r="L1973" s="99" t="str">
        <f t="shared" si="30"/>
        <v>BCHS</v>
      </c>
    </row>
    <row r="1974" spans="1:12" x14ac:dyDescent="0.25">
      <c r="A1974" s="101" t="s">
        <v>4685</v>
      </c>
      <c r="B1974" s="98" t="s">
        <v>49</v>
      </c>
      <c r="C1974" s="98"/>
      <c r="D1974" s="98"/>
      <c r="E1974" s="98" t="s">
        <v>1065</v>
      </c>
      <c r="F1974" s="98" t="s">
        <v>1066</v>
      </c>
      <c r="G1974" s="98" t="s">
        <v>4646</v>
      </c>
      <c r="H1974" s="98" t="s">
        <v>49</v>
      </c>
      <c r="I1974" s="98" t="s">
        <v>4647</v>
      </c>
      <c r="J1974" s="98" t="s">
        <v>49</v>
      </c>
      <c r="K1974" s="98"/>
      <c r="L1974" s="99" t="str">
        <f t="shared" si="30"/>
        <v>BCHS</v>
      </c>
    </row>
    <row r="1975" spans="1:12" x14ac:dyDescent="0.25">
      <c r="A1975" s="101">
        <v>273100</v>
      </c>
      <c r="B1975" s="98" t="s">
        <v>4687</v>
      </c>
      <c r="C1975" s="98" t="s">
        <v>4688</v>
      </c>
      <c r="D1975" s="98" t="s">
        <v>4687</v>
      </c>
      <c r="E1975" s="98" t="s">
        <v>1065</v>
      </c>
      <c r="F1975" s="98" t="s">
        <v>1066</v>
      </c>
      <c r="G1975" s="98" t="s">
        <v>4646</v>
      </c>
      <c r="H1975" s="98" t="s">
        <v>49</v>
      </c>
      <c r="I1975" s="98" t="s">
        <v>4686</v>
      </c>
      <c r="J1975" s="98" t="s">
        <v>4687</v>
      </c>
      <c r="K1975" s="98" t="s">
        <v>557</v>
      </c>
      <c r="L1975" s="99" t="str">
        <f t="shared" si="30"/>
        <v>BCHS</v>
      </c>
    </row>
    <row r="1976" spans="1:12" x14ac:dyDescent="0.25">
      <c r="A1976" s="101">
        <v>273100</v>
      </c>
      <c r="B1976" s="98" t="s">
        <v>4687</v>
      </c>
      <c r="C1976" s="98" t="s">
        <v>4689</v>
      </c>
      <c r="D1976" s="98" t="s">
        <v>4690</v>
      </c>
      <c r="E1976" s="98" t="s">
        <v>1065</v>
      </c>
      <c r="F1976" s="98" t="s">
        <v>1066</v>
      </c>
      <c r="G1976" s="98" t="s">
        <v>4646</v>
      </c>
      <c r="H1976" s="98" t="s">
        <v>49</v>
      </c>
      <c r="I1976" s="98" t="s">
        <v>4686</v>
      </c>
      <c r="J1976" s="98" t="s">
        <v>4687</v>
      </c>
      <c r="K1976" s="98" t="s">
        <v>557</v>
      </c>
      <c r="L1976" s="99" t="str">
        <f t="shared" si="30"/>
        <v>BCHS</v>
      </c>
    </row>
    <row r="1977" spans="1:12" x14ac:dyDescent="0.25">
      <c r="A1977" s="101">
        <v>273100</v>
      </c>
      <c r="B1977" s="98" t="s">
        <v>4687</v>
      </c>
      <c r="C1977" s="98" t="s">
        <v>4691</v>
      </c>
      <c r="D1977" s="98" t="s">
        <v>4692</v>
      </c>
      <c r="E1977" s="98" t="s">
        <v>1065</v>
      </c>
      <c r="F1977" s="98" t="s">
        <v>1066</v>
      </c>
      <c r="G1977" s="98" t="s">
        <v>4646</v>
      </c>
      <c r="H1977" s="98" t="s">
        <v>49</v>
      </c>
      <c r="I1977" s="98" t="s">
        <v>4686</v>
      </c>
      <c r="J1977" s="98" t="s">
        <v>4687</v>
      </c>
      <c r="K1977" s="98" t="s">
        <v>545</v>
      </c>
      <c r="L1977" s="99" t="str">
        <f t="shared" si="30"/>
        <v>BCHS</v>
      </c>
    </row>
    <row r="1978" spans="1:12" x14ac:dyDescent="0.25">
      <c r="A1978" s="101">
        <v>273100</v>
      </c>
      <c r="B1978" s="98" t="s">
        <v>4687</v>
      </c>
      <c r="C1978" s="98" t="s">
        <v>4693</v>
      </c>
      <c r="D1978" s="98" t="s">
        <v>4687</v>
      </c>
      <c r="E1978" s="98" t="s">
        <v>1065</v>
      </c>
      <c r="F1978" s="98" t="s">
        <v>1066</v>
      </c>
      <c r="G1978" s="98" t="s">
        <v>4646</v>
      </c>
      <c r="H1978" s="98" t="s">
        <v>49</v>
      </c>
      <c r="I1978" s="98" t="s">
        <v>4686</v>
      </c>
      <c r="J1978" s="98" t="s">
        <v>4687</v>
      </c>
      <c r="K1978" s="98" t="s">
        <v>545</v>
      </c>
      <c r="L1978" s="99" t="str">
        <f t="shared" si="30"/>
        <v>BCHS</v>
      </c>
    </row>
    <row r="1979" spans="1:12" x14ac:dyDescent="0.25">
      <c r="A1979" s="101">
        <v>273100</v>
      </c>
      <c r="B1979" s="98" t="s">
        <v>4687</v>
      </c>
      <c r="C1979" s="98" t="s">
        <v>4694</v>
      </c>
      <c r="D1979" s="98" t="s">
        <v>4695</v>
      </c>
      <c r="E1979" s="98" t="s">
        <v>1065</v>
      </c>
      <c r="F1979" s="98" t="s">
        <v>1066</v>
      </c>
      <c r="G1979" s="98" t="s">
        <v>4646</v>
      </c>
      <c r="H1979" s="98" t="s">
        <v>49</v>
      </c>
      <c r="I1979" s="98" t="s">
        <v>4686</v>
      </c>
      <c r="J1979" s="98" t="s">
        <v>4687</v>
      </c>
      <c r="K1979" s="98" t="s">
        <v>545</v>
      </c>
      <c r="L1979" s="99" t="str">
        <f t="shared" si="30"/>
        <v>BCHS</v>
      </c>
    </row>
    <row r="1980" spans="1:12" x14ac:dyDescent="0.25">
      <c r="A1980" s="101">
        <v>273100</v>
      </c>
      <c r="B1980" s="98" t="s">
        <v>4687</v>
      </c>
      <c r="C1980" s="98" t="s">
        <v>4696</v>
      </c>
      <c r="D1980" s="98" t="s">
        <v>4697</v>
      </c>
      <c r="E1980" s="98" t="s">
        <v>1065</v>
      </c>
      <c r="F1980" s="98" t="s">
        <v>1066</v>
      </c>
      <c r="G1980" s="98" t="s">
        <v>4646</v>
      </c>
      <c r="H1980" s="98" t="s">
        <v>49</v>
      </c>
      <c r="I1980" s="98" t="s">
        <v>4686</v>
      </c>
      <c r="J1980" s="98" t="s">
        <v>4687</v>
      </c>
      <c r="K1980" s="98" t="s">
        <v>545</v>
      </c>
      <c r="L1980" s="99" t="str">
        <f t="shared" si="30"/>
        <v>BCHS</v>
      </c>
    </row>
    <row r="1981" spans="1:12" x14ac:dyDescent="0.25">
      <c r="A1981" s="101">
        <v>273100</v>
      </c>
      <c r="B1981" s="98" t="s">
        <v>4687</v>
      </c>
      <c r="C1981" s="98" t="s">
        <v>4698</v>
      </c>
      <c r="D1981" s="98" t="s">
        <v>4699</v>
      </c>
      <c r="E1981" s="98" t="s">
        <v>1065</v>
      </c>
      <c r="F1981" s="98" t="s">
        <v>1066</v>
      </c>
      <c r="G1981" s="98" t="s">
        <v>4646</v>
      </c>
      <c r="H1981" s="98" t="s">
        <v>49</v>
      </c>
      <c r="I1981" s="98" t="s">
        <v>4686</v>
      </c>
      <c r="J1981" s="98" t="s">
        <v>4687</v>
      </c>
      <c r="K1981" s="98" t="s">
        <v>545</v>
      </c>
      <c r="L1981" s="99" t="str">
        <f t="shared" si="30"/>
        <v>BCHS</v>
      </c>
    </row>
    <row r="1982" spans="1:12" x14ac:dyDescent="0.25">
      <c r="A1982" s="101">
        <v>273100</v>
      </c>
      <c r="B1982" s="98" t="s">
        <v>4687</v>
      </c>
      <c r="C1982" s="98" t="s">
        <v>4700</v>
      </c>
      <c r="D1982" s="98" t="s">
        <v>4701</v>
      </c>
      <c r="E1982" s="98" t="s">
        <v>1065</v>
      </c>
      <c r="F1982" s="98" t="s">
        <v>1066</v>
      </c>
      <c r="G1982" s="98" t="s">
        <v>4646</v>
      </c>
      <c r="H1982" s="98" t="s">
        <v>49</v>
      </c>
      <c r="I1982" s="98" t="s">
        <v>4686</v>
      </c>
      <c r="J1982" s="98" t="s">
        <v>4687</v>
      </c>
      <c r="K1982" s="98" t="s">
        <v>545</v>
      </c>
      <c r="L1982" s="99" t="str">
        <f t="shared" si="30"/>
        <v>BCHS</v>
      </c>
    </row>
    <row r="1983" spans="1:12" x14ac:dyDescent="0.25">
      <c r="A1983" s="101">
        <v>273100</v>
      </c>
      <c r="B1983" s="98" t="s">
        <v>4687</v>
      </c>
      <c r="C1983" s="98" t="s">
        <v>4702</v>
      </c>
      <c r="D1983" s="98" t="s">
        <v>4703</v>
      </c>
      <c r="E1983" s="98" t="s">
        <v>1065</v>
      </c>
      <c r="F1983" s="98" t="s">
        <v>1066</v>
      </c>
      <c r="G1983" s="98" t="s">
        <v>4646</v>
      </c>
      <c r="H1983" s="98" t="s">
        <v>49</v>
      </c>
      <c r="I1983" s="98" t="s">
        <v>4686</v>
      </c>
      <c r="J1983" s="98" t="s">
        <v>4687</v>
      </c>
      <c r="K1983" s="98" t="s">
        <v>1156</v>
      </c>
      <c r="L1983" s="99" t="str">
        <f t="shared" si="30"/>
        <v>BCHS</v>
      </c>
    </row>
    <row r="1984" spans="1:12" x14ac:dyDescent="0.25">
      <c r="A1984" s="101">
        <v>273100</v>
      </c>
      <c r="B1984" s="98" t="s">
        <v>4687</v>
      </c>
      <c r="C1984" s="98" t="s">
        <v>4704</v>
      </c>
      <c r="D1984" s="98" t="s">
        <v>4705</v>
      </c>
      <c r="E1984" s="98" t="s">
        <v>1065</v>
      </c>
      <c r="F1984" s="98" t="s">
        <v>1066</v>
      </c>
      <c r="G1984" s="98" t="s">
        <v>4646</v>
      </c>
      <c r="H1984" s="98" t="s">
        <v>49</v>
      </c>
      <c r="I1984" s="98" t="s">
        <v>4686</v>
      </c>
      <c r="J1984" s="98" t="s">
        <v>4687</v>
      </c>
      <c r="K1984" s="98" t="s">
        <v>545</v>
      </c>
      <c r="L1984" s="99" t="str">
        <f t="shared" si="30"/>
        <v>BCHS</v>
      </c>
    </row>
    <row r="1985" spans="1:12" x14ac:dyDescent="0.25">
      <c r="A1985" s="101">
        <v>273100</v>
      </c>
      <c r="B1985" s="98" t="s">
        <v>4687</v>
      </c>
      <c r="C1985" s="98" t="s">
        <v>4706</v>
      </c>
      <c r="D1985" s="98" t="s">
        <v>4707</v>
      </c>
      <c r="E1985" s="98" t="s">
        <v>1065</v>
      </c>
      <c r="F1985" s="98" t="s">
        <v>1066</v>
      </c>
      <c r="G1985" s="98" t="s">
        <v>4646</v>
      </c>
      <c r="H1985" s="98" t="s">
        <v>49</v>
      </c>
      <c r="I1985" s="98" t="s">
        <v>4686</v>
      </c>
      <c r="J1985" s="98" t="s">
        <v>4687</v>
      </c>
      <c r="K1985" s="98" t="s">
        <v>545</v>
      </c>
      <c r="L1985" s="99" t="str">
        <f t="shared" si="30"/>
        <v>BCHS</v>
      </c>
    </row>
    <row r="1986" spans="1:12" x14ac:dyDescent="0.25">
      <c r="A1986" s="101">
        <v>273100</v>
      </c>
      <c r="B1986" s="98" t="s">
        <v>4687</v>
      </c>
      <c r="C1986" s="98" t="s">
        <v>4708</v>
      </c>
      <c r="D1986" s="98" t="s">
        <v>4709</v>
      </c>
      <c r="E1986" s="98" t="s">
        <v>1065</v>
      </c>
      <c r="F1986" s="98" t="s">
        <v>1066</v>
      </c>
      <c r="G1986" s="98" t="s">
        <v>4646</v>
      </c>
      <c r="H1986" s="98" t="s">
        <v>49</v>
      </c>
      <c r="I1986" s="98" t="s">
        <v>4686</v>
      </c>
      <c r="J1986" s="98" t="s">
        <v>4687</v>
      </c>
      <c r="K1986" s="98" t="s">
        <v>545</v>
      </c>
      <c r="L1986" s="99" t="str">
        <f t="shared" ref="L1986:L2049" si="31">VLOOKUP(H1986,$N$2:$O$43,2,FALSE)</f>
        <v>BCHS</v>
      </c>
    </row>
    <row r="1987" spans="1:12" x14ac:dyDescent="0.25">
      <c r="A1987" s="101">
        <v>273100</v>
      </c>
      <c r="B1987" s="98" t="s">
        <v>4687</v>
      </c>
      <c r="C1987" s="98" t="s">
        <v>4710</v>
      </c>
      <c r="D1987" s="98" t="s">
        <v>4711</v>
      </c>
      <c r="E1987" s="98" t="s">
        <v>1065</v>
      </c>
      <c r="F1987" s="98" t="s">
        <v>1066</v>
      </c>
      <c r="G1987" s="98" t="s">
        <v>4646</v>
      </c>
      <c r="H1987" s="98" t="s">
        <v>49</v>
      </c>
      <c r="I1987" s="98" t="s">
        <v>4686</v>
      </c>
      <c r="J1987" s="98" t="s">
        <v>4687</v>
      </c>
      <c r="K1987" s="98" t="s">
        <v>545</v>
      </c>
      <c r="L1987" s="99" t="str">
        <f t="shared" si="31"/>
        <v>BCHS</v>
      </c>
    </row>
    <row r="1988" spans="1:12" x14ac:dyDescent="0.25">
      <c r="A1988" s="101">
        <v>273100</v>
      </c>
      <c r="B1988" s="98" t="s">
        <v>4687</v>
      </c>
      <c r="C1988" s="98" t="s">
        <v>4712</v>
      </c>
      <c r="D1988" s="98" t="s">
        <v>4713</v>
      </c>
      <c r="E1988" s="98" t="s">
        <v>1065</v>
      </c>
      <c r="F1988" s="98" t="s">
        <v>1066</v>
      </c>
      <c r="G1988" s="98" t="s">
        <v>4646</v>
      </c>
      <c r="H1988" s="98" t="s">
        <v>49</v>
      </c>
      <c r="I1988" s="98" t="s">
        <v>4686</v>
      </c>
      <c r="J1988" s="98" t="s">
        <v>4687</v>
      </c>
      <c r="K1988" s="98" t="s">
        <v>545</v>
      </c>
      <c r="L1988" s="99" t="str">
        <f t="shared" si="31"/>
        <v>BCHS</v>
      </c>
    </row>
    <row r="1989" spans="1:12" x14ac:dyDescent="0.25">
      <c r="A1989" s="101">
        <v>273150</v>
      </c>
      <c r="B1989" s="98" t="s">
        <v>4715</v>
      </c>
      <c r="C1989" s="98" t="s">
        <v>4716</v>
      </c>
      <c r="D1989" s="98" t="s">
        <v>4717</v>
      </c>
      <c r="E1989" s="98" t="s">
        <v>1065</v>
      </c>
      <c r="F1989" s="98" t="s">
        <v>1066</v>
      </c>
      <c r="G1989" s="98" t="s">
        <v>4646</v>
      </c>
      <c r="H1989" s="98" t="s">
        <v>49</v>
      </c>
      <c r="I1989" s="98" t="s">
        <v>4714</v>
      </c>
      <c r="J1989" s="98" t="s">
        <v>4715</v>
      </c>
      <c r="K1989" s="98" t="s">
        <v>557</v>
      </c>
      <c r="L1989" s="99" t="str">
        <f t="shared" si="31"/>
        <v>BCHS</v>
      </c>
    </row>
    <row r="1990" spans="1:12" x14ac:dyDescent="0.25">
      <c r="A1990" s="101">
        <v>273150</v>
      </c>
      <c r="B1990" s="98" t="s">
        <v>4715</v>
      </c>
      <c r="C1990" s="98" t="s">
        <v>4718</v>
      </c>
      <c r="D1990" s="98" t="s">
        <v>4719</v>
      </c>
      <c r="E1990" s="98" t="s">
        <v>1065</v>
      </c>
      <c r="F1990" s="98" t="s">
        <v>1066</v>
      </c>
      <c r="G1990" s="98" t="s">
        <v>4646</v>
      </c>
      <c r="H1990" s="98" t="s">
        <v>49</v>
      </c>
      <c r="I1990" s="98" t="s">
        <v>4714</v>
      </c>
      <c r="J1990" s="98" t="s">
        <v>4715</v>
      </c>
      <c r="K1990" s="98" t="s">
        <v>604</v>
      </c>
      <c r="L1990" s="99" t="str">
        <f t="shared" si="31"/>
        <v>BCHS</v>
      </c>
    </row>
    <row r="1991" spans="1:12" x14ac:dyDescent="0.25">
      <c r="A1991" s="101">
        <v>273150</v>
      </c>
      <c r="B1991" s="98" t="s">
        <v>4715</v>
      </c>
      <c r="C1991" s="98" t="s">
        <v>4720</v>
      </c>
      <c r="D1991" s="98" t="s">
        <v>4721</v>
      </c>
      <c r="E1991" s="98" t="s">
        <v>1065</v>
      </c>
      <c r="F1991" s="98" t="s">
        <v>1066</v>
      </c>
      <c r="G1991" s="98" t="s">
        <v>4646</v>
      </c>
      <c r="H1991" s="98" t="s">
        <v>49</v>
      </c>
      <c r="I1991" s="98" t="s">
        <v>4714</v>
      </c>
      <c r="J1991" s="98" t="s">
        <v>4715</v>
      </c>
      <c r="K1991" s="98" t="s">
        <v>545</v>
      </c>
      <c r="L1991" s="99" t="str">
        <f t="shared" si="31"/>
        <v>BCHS</v>
      </c>
    </row>
    <row r="1992" spans="1:12" x14ac:dyDescent="0.25">
      <c r="A1992" s="101">
        <v>273150</v>
      </c>
      <c r="B1992" s="98" t="s">
        <v>4715</v>
      </c>
      <c r="C1992" s="98" t="s">
        <v>4722</v>
      </c>
      <c r="D1992" s="98" t="s">
        <v>4723</v>
      </c>
      <c r="E1992" s="98" t="s">
        <v>1065</v>
      </c>
      <c r="F1992" s="98" t="s">
        <v>1066</v>
      </c>
      <c r="G1992" s="98" t="s">
        <v>4646</v>
      </c>
      <c r="H1992" s="98" t="s">
        <v>49</v>
      </c>
      <c r="I1992" s="98" t="s">
        <v>4714</v>
      </c>
      <c r="J1992" s="98" t="s">
        <v>4715</v>
      </c>
      <c r="K1992" s="98" t="s">
        <v>545</v>
      </c>
      <c r="L1992" s="99" t="str">
        <f t="shared" si="31"/>
        <v>BCHS</v>
      </c>
    </row>
    <row r="1993" spans="1:12" x14ac:dyDescent="0.25">
      <c r="A1993" s="101">
        <v>273150</v>
      </c>
      <c r="B1993" s="98" t="s">
        <v>4715</v>
      </c>
      <c r="C1993" s="98" t="s">
        <v>4724</v>
      </c>
      <c r="D1993" s="98" t="s">
        <v>4725</v>
      </c>
      <c r="E1993" s="98" t="s">
        <v>1065</v>
      </c>
      <c r="F1993" s="98" t="s">
        <v>1066</v>
      </c>
      <c r="G1993" s="98" t="s">
        <v>4646</v>
      </c>
      <c r="H1993" s="98" t="s">
        <v>49</v>
      </c>
      <c r="I1993" s="98" t="s">
        <v>4714</v>
      </c>
      <c r="J1993" s="98" t="s">
        <v>4715</v>
      </c>
      <c r="K1993" s="98" t="s">
        <v>545</v>
      </c>
      <c r="L1993" s="99" t="str">
        <f t="shared" si="31"/>
        <v>BCHS</v>
      </c>
    </row>
    <row r="1994" spans="1:12" x14ac:dyDescent="0.25">
      <c r="A1994" s="101">
        <v>273150</v>
      </c>
      <c r="B1994" s="98" t="s">
        <v>4715</v>
      </c>
      <c r="C1994" s="98" t="s">
        <v>4726</v>
      </c>
      <c r="D1994" s="98" t="s">
        <v>4727</v>
      </c>
      <c r="E1994" s="98" t="s">
        <v>1065</v>
      </c>
      <c r="F1994" s="98" t="s">
        <v>1066</v>
      </c>
      <c r="G1994" s="98" t="s">
        <v>4646</v>
      </c>
      <c r="H1994" s="98" t="s">
        <v>49</v>
      </c>
      <c r="I1994" s="98" t="s">
        <v>4714</v>
      </c>
      <c r="J1994" s="98" t="s">
        <v>4715</v>
      </c>
      <c r="K1994" s="98" t="s">
        <v>884</v>
      </c>
      <c r="L1994" s="99" t="str">
        <f t="shared" si="31"/>
        <v>BCHS</v>
      </c>
    </row>
    <row r="1995" spans="1:12" x14ac:dyDescent="0.25">
      <c r="A1995" s="101">
        <v>273175</v>
      </c>
      <c r="B1995" s="98" t="s">
        <v>4729</v>
      </c>
      <c r="C1995" s="98" t="s">
        <v>4730</v>
      </c>
      <c r="D1995" s="98" t="s">
        <v>4729</v>
      </c>
      <c r="E1995" s="98" t="s">
        <v>1065</v>
      </c>
      <c r="F1995" s="98" t="s">
        <v>1066</v>
      </c>
      <c r="G1995" s="98" t="s">
        <v>4646</v>
      </c>
      <c r="H1995" s="98" t="s">
        <v>49</v>
      </c>
      <c r="I1995" s="98" t="s">
        <v>4728</v>
      </c>
      <c r="J1995" s="98" t="s">
        <v>4729</v>
      </c>
      <c r="K1995" s="98" t="s">
        <v>545</v>
      </c>
      <c r="L1995" s="99" t="str">
        <f t="shared" si="31"/>
        <v>BCHS</v>
      </c>
    </row>
    <row r="1996" spans="1:12" x14ac:dyDescent="0.25">
      <c r="A1996" s="101">
        <v>273200</v>
      </c>
      <c r="B1996" s="98" t="s">
        <v>4732</v>
      </c>
      <c r="C1996" s="98" t="s">
        <v>4733</v>
      </c>
      <c r="D1996" s="98" t="s">
        <v>4734</v>
      </c>
      <c r="E1996" s="98" t="s">
        <v>1065</v>
      </c>
      <c r="F1996" s="98" t="s">
        <v>1066</v>
      </c>
      <c r="G1996" s="98" t="s">
        <v>4646</v>
      </c>
      <c r="H1996" s="98" t="s">
        <v>49</v>
      </c>
      <c r="I1996" s="98" t="s">
        <v>4731</v>
      </c>
      <c r="J1996" s="98" t="s">
        <v>4732</v>
      </c>
      <c r="K1996" s="98" t="s">
        <v>557</v>
      </c>
      <c r="L1996" s="99" t="str">
        <f t="shared" si="31"/>
        <v>BCHS</v>
      </c>
    </row>
    <row r="1997" spans="1:12" x14ac:dyDescent="0.25">
      <c r="A1997" s="101">
        <v>273200</v>
      </c>
      <c r="B1997" s="98" t="s">
        <v>4732</v>
      </c>
      <c r="C1997" s="98" t="s">
        <v>4735</v>
      </c>
      <c r="D1997" s="98" t="s">
        <v>4736</v>
      </c>
      <c r="E1997" s="98" t="s">
        <v>1065</v>
      </c>
      <c r="F1997" s="98" t="s">
        <v>1066</v>
      </c>
      <c r="G1997" s="98" t="s">
        <v>4646</v>
      </c>
      <c r="H1997" s="98" t="s">
        <v>49</v>
      </c>
      <c r="I1997" s="98" t="s">
        <v>4731</v>
      </c>
      <c r="J1997" s="98" t="s">
        <v>4732</v>
      </c>
      <c r="K1997" s="98" t="s">
        <v>557</v>
      </c>
      <c r="L1997" s="99" t="str">
        <f t="shared" si="31"/>
        <v>BCHS</v>
      </c>
    </row>
    <row r="1998" spans="1:12" x14ac:dyDescent="0.25">
      <c r="A1998" s="101">
        <v>273200</v>
      </c>
      <c r="B1998" s="98" t="s">
        <v>4732</v>
      </c>
      <c r="C1998" s="98" t="s">
        <v>4737</v>
      </c>
      <c r="D1998" s="98" t="s">
        <v>4738</v>
      </c>
      <c r="E1998" s="98" t="s">
        <v>1065</v>
      </c>
      <c r="F1998" s="98" t="s">
        <v>1066</v>
      </c>
      <c r="G1998" s="98" t="s">
        <v>4646</v>
      </c>
      <c r="H1998" s="98" t="s">
        <v>49</v>
      </c>
      <c r="I1998" s="98" t="s">
        <v>4731</v>
      </c>
      <c r="J1998" s="98" t="s">
        <v>4732</v>
      </c>
      <c r="K1998" s="98" t="s">
        <v>604</v>
      </c>
      <c r="L1998" s="99" t="str">
        <f t="shared" si="31"/>
        <v>BCHS</v>
      </c>
    </row>
    <row r="1999" spans="1:12" x14ac:dyDescent="0.25">
      <c r="A1999" s="101">
        <v>273200</v>
      </c>
      <c r="B1999" s="98" t="s">
        <v>4732</v>
      </c>
      <c r="C1999" s="98" t="s">
        <v>4739</v>
      </c>
      <c r="D1999" s="98" t="s">
        <v>4740</v>
      </c>
      <c r="E1999" s="98" t="s">
        <v>1065</v>
      </c>
      <c r="F1999" s="98" t="s">
        <v>1066</v>
      </c>
      <c r="G1999" s="98" t="s">
        <v>4646</v>
      </c>
      <c r="H1999" s="98" t="s">
        <v>49</v>
      </c>
      <c r="I1999" s="98" t="s">
        <v>4731</v>
      </c>
      <c r="J1999" s="98" t="s">
        <v>4732</v>
      </c>
      <c r="K1999" s="98" t="s">
        <v>545</v>
      </c>
      <c r="L1999" s="99" t="str">
        <f t="shared" si="31"/>
        <v>BCHS</v>
      </c>
    </row>
    <row r="2000" spans="1:12" x14ac:dyDescent="0.25">
      <c r="A2000" s="101">
        <v>273200</v>
      </c>
      <c r="B2000" s="98" t="s">
        <v>4732</v>
      </c>
      <c r="C2000" s="98" t="s">
        <v>4741</v>
      </c>
      <c r="D2000" s="98" t="s">
        <v>4742</v>
      </c>
      <c r="E2000" s="98" t="s">
        <v>1065</v>
      </c>
      <c r="F2000" s="98" t="s">
        <v>1066</v>
      </c>
      <c r="G2000" s="98" t="s">
        <v>4646</v>
      </c>
      <c r="H2000" s="98" t="s">
        <v>49</v>
      </c>
      <c r="I2000" s="98" t="s">
        <v>4731</v>
      </c>
      <c r="J2000" s="98" t="s">
        <v>4732</v>
      </c>
      <c r="K2000" s="98" t="s">
        <v>545</v>
      </c>
      <c r="L2000" s="99" t="str">
        <f t="shared" si="31"/>
        <v>BCHS</v>
      </c>
    </row>
    <row r="2001" spans="1:12" x14ac:dyDescent="0.25">
      <c r="A2001" s="101">
        <v>273200</v>
      </c>
      <c r="B2001" s="98" t="s">
        <v>4732</v>
      </c>
      <c r="C2001" s="98" t="s">
        <v>4743</v>
      </c>
      <c r="D2001" s="98" t="s">
        <v>4744</v>
      </c>
      <c r="E2001" s="98" t="s">
        <v>1065</v>
      </c>
      <c r="F2001" s="98" t="s">
        <v>1066</v>
      </c>
      <c r="G2001" s="98" t="s">
        <v>4646</v>
      </c>
      <c r="H2001" s="98" t="s">
        <v>49</v>
      </c>
      <c r="I2001" s="98" t="s">
        <v>4731</v>
      </c>
      <c r="J2001" s="98" t="s">
        <v>4732</v>
      </c>
      <c r="K2001" s="98" t="s">
        <v>545</v>
      </c>
      <c r="L2001" s="99" t="str">
        <f t="shared" si="31"/>
        <v>BCHS</v>
      </c>
    </row>
    <row r="2002" spans="1:12" x14ac:dyDescent="0.25">
      <c r="A2002" s="101">
        <v>273200</v>
      </c>
      <c r="B2002" s="98" t="s">
        <v>4732</v>
      </c>
      <c r="C2002" s="98" t="s">
        <v>4745</v>
      </c>
      <c r="D2002" s="98" t="s">
        <v>4746</v>
      </c>
      <c r="E2002" s="98" t="s">
        <v>1065</v>
      </c>
      <c r="F2002" s="98" t="s">
        <v>1066</v>
      </c>
      <c r="G2002" s="98" t="s">
        <v>4646</v>
      </c>
      <c r="H2002" s="98" t="s">
        <v>49</v>
      </c>
      <c r="I2002" s="98" t="s">
        <v>4731</v>
      </c>
      <c r="J2002" s="98" t="s">
        <v>4732</v>
      </c>
      <c r="K2002" s="98" t="s">
        <v>545</v>
      </c>
      <c r="L2002" s="99" t="str">
        <f t="shared" si="31"/>
        <v>BCHS</v>
      </c>
    </row>
    <row r="2003" spans="1:12" x14ac:dyDescent="0.25">
      <c r="A2003" s="101">
        <v>273200</v>
      </c>
      <c r="B2003" s="98" t="s">
        <v>4732</v>
      </c>
      <c r="C2003" s="98" t="s">
        <v>4747</v>
      </c>
      <c r="D2003" s="98" t="s">
        <v>4748</v>
      </c>
      <c r="E2003" s="98" t="s">
        <v>1065</v>
      </c>
      <c r="F2003" s="98" t="s">
        <v>1066</v>
      </c>
      <c r="G2003" s="98" t="s">
        <v>4646</v>
      </c>
      <c r="H2003" s="98" t="s">
        <v>49</v>
      </c>
      <c r="I2003" s="98" t="s">
        <v>4731</v>
      </c>
      <c r="J2003" s="98" t="s">
        <v>4732</v>
      </c>
      <c r="K2003" s="98" t="s">
        <v>545</v>
      </c>
      <c r="L2003" s="99" t="str">
        <f t="shared" si="31"/>
        <v>BCHS</v>
      </c>
    </row>
    <row r="2004" spans="1:12" x14ac:dyDescent="0.25">
      <c r="A2004" s="101">
        <v>273200</v>
      </c>
      <c r="B2004" s="98" t="s">
        <v>4732</v>
      </c>
      <c r="C2004" s="98" t="s">
        <v>4749</v>
      </c>
      <c r="D2004" s="98" t="s">
        <v>4750</v>
      </c>
      <c r="E2004" s="98" t="s">
        <v>1065</v>
      </c>
      <c r="F2004" s="98" t="s">
        <v>1066</v>
      </c>
      <c r="G2004" s="98" t="s">
        <v>4646</v>
      </c>
      <c r="H2004" s="98" t="s">
        <v>49</v>
      </c>
      <c r="I2004" s="98" t="s">
        <v>4731</v>
      </c>
      <c r="J2004" s="98" t="s">
        <v>4732</v>
      </c>
      <c r="K2004" s="98" t="s">
        <v>545</v>
      </c>
      <c r="L2004" s="99" t="str">
        <f t="shared" si="31"/>
        <v>BCHS</v>
      </c>
    </row>
    <row r="2005" spans="1:12" x14ac:dyDescent="0.25">
      <c r="A2005" s="101">
        <v>273200</v>
      </c>
      <c r="B2005" s="98" t="s">
        <v>4732</v>
      </c>
      <c r="C2005" s="98" t="s">
        <v>4751</v>
      </c>
      <c r="D2005" s="98" t="s">
        <v>4752</v>
      </c>
      <c r="E2005" s="98" t="s">
        <v>1065</v>
      </c>
      <c r="F2005" s="98" t="s">
        <v>1066</v>
      </c>
      <c r="G2005" s="98" t="s">
        <v>4646</v>
      </c>
      <c r="H2005" s="98" t="s">
        <v>49</v>
      </c>
      <c r="I2005" s="98" t="s">
        <v>4731</v>
      </c>
      <c r="J2005" s="98" t="s">
        <v>4732</v>
      </c>
      <c r="K2005" s="98" t="s">
        <v>545</v>
      </c>
      <c r="L2005" s="99" t="str">
        <f t="shared" si="31"/>
        <v>BCHS</v>
      </c>
    </row>
    <row r="2006" spans="1:12" x14ac:dyDescent="0.25">
      <c r="A2006" s="101">
        <v>273200</v>
      </c>
      <c r="B2006" s="98" t="s">
        <v>4732</v>
      </c>
      <c r="C2006" s="98" t="s">
        <v>4753</v>
      </c>
      <c r="D2006" s="98" t="s">
        <v>4754</v>
      </c>
      <c r="E2006" s="98" t="s">
        <v>1065</v>
      </c>
      <c r="F2006" s="98" t="s">
        <v>1066</v>
      </c>
      <c r="G2006" s="98" t="s">
        <v>4646</v>
      </c>
      <c r="H2006" s="98" t="s">
        <v>49</v>
      </c>
      <c r="I2006" s="98" t="s">
        <v>4731</v>
      </c>
      <c r="J2006" s="98" t="s">
        <v>4732</v>
      </c>
      <c r="K2006" s="98" t="s">
        <v>1156</v>
      </c>
      <c r="L2006" s="99" t="str">
        <f t="shared" si="31"/>
        <v>BCHS</v>
      </c>
    </row>
    <row r="2007" spans="1:12" x14ac:dyDescent="0.25">
      <c r="A2007" s="101">
        <v>273200</v>
      </c>
      <c r="B2007" s="98" t="s">
        <v>4732</v>
      </c>
      <c r="C2007" s="98" t="s">
        <v>4755</v>
      </c>
      <c r="D2007" s="98" t="s">
        <v>4756</v>
      </c>
      <c r="E2007" s="98" t="s">
        <v>1065</v>
      </c>
      <c r="F2007" s="98" t="s">
        <v>1066</v>
      </c>
      <c r="G2007" s="98" t="s">
        <v>4646</v>
      </c>
      <c r="H2007" s="98" t="s">
        <v>49</v>
      </c>
      <c r="I2007" s="98" t="s">
        <v>4731</v>
      </c>
      <c r="J2007" s="98" t="s">
        <v>4732</v>
      </c>
      <c r="K2007" s="98" t="s">
        <v>1156</v>
      </c>
      <c r="L2007" s="99" t="str">
        <f t="shared" si="31"/>
        <v>BCHS</v>
      </c>
    </row>
    <row r="2008" spans="1:12" x14ac:dyDescent="0.25">
      <c r="A2008" s="101">
        <v>273200</v>
      </c>
      <c r="B2008" s="98" t="s">
        <v>4732</v>
      </c>
      <c r="C2008" s="98" t="s">
        <v>4757</v>
      </c>
      <c r="D2008" s="98" t="s">
        <v>4758</v>
      </c>
      <c r="E2008" s="98" t="s">
        <v>1065</v>
      </c>
      <c r="F2008" s="98" t="s">
        <v>1066</v>
      </c>
      <c r="G2008" s="98" t="s">
        <v>4646</v>
      </c>
      <c r="H2008" s="98" t="s">
        <v>49</v>
      </c>
      <c r="I2008" s="98" t="s">
        <v>4731</v>
      </c>
      <c r="J2008" s="98" t="s">
        <v>4732</v>
      </c>
      <c r="K2008" s="98" t="s">
        <v>545</v>
      </c>
      <c r="L2008" s="99" t="str">
        <f t="shared" si="31"/>
        <v>BCHS</v>
      </c>
    </row>
    <row r="2009" spans="1:12" x14ac:dyDescent="0.25">
      <c r="A2009" s="101">
        <v>273200</v>
      </c>
      <c r="B2009" s="98" t="s">
        <v>4732</v>
      </c>
      <c r="C2009" s="98" t="s">
        <v>4759</v>
      </c>
      <c r="D2009" s="98" t="s">
        <v>4760</v>
      </c>
      <c r="E2009" s="98" t="s">
        <v>1065</v>
      </c>
      <c r="F2009" s="98" t="s">
        <v>1066</v>
      </c>
      <c r="G2009" s="98" t="s">
        <v>4646</v>
      </c>
      <c r="H2009" s="98" t="s">
        <v>49</v>
      </c>
      <c r="I2009" s="98" t="s">
        <v>4731</v>
      </c>
      <c r="J2009" s="98" t="s">
        <v>4732</v>
      </c>
      <c r="K2009" s="98" t="s">
        <v>545</v>
      </c>
      <c r="L2009" s="99" t="str">
        <f t="shared" si="31"/>
        <v>BCHS</v>
      </c>
    </row>
    <row r="2010" spans="1:12" x14ac:dyDescent="0.25">
      <c r="A2010" s="101">
        <v>273200</v>
      </c>
      <c r="B2010" s="98" t="s">
        <v>4732</v>
      </c>
      <c r="C2010" s="98" t="s">
        <v>4761</v>
      </c>
      <c r="D2010" s="98" t="s">
        <v>4762</v>
      </c>
      <c r="E2010" s="98" t="s">
        <v>1065</v>
      </c>
      <c r="F2010" s="98" t="s">
        <v>1066</v>
      </c>
      <c r="G2010" s="98" t="s">
        <v>4646</v>
      </c>
      <c r="H2010" s="98" t="s">
        <v>49</v>
      </c>
      <c r="I2010" s="98" t="s">
        <v>4731</v>
      </c>
      <c r="J2010" s="98" t="s">
        <v>4732</v>
      </c>
      <c r="K2010" s="98" t="s">
        <v>545</v>
      </c>
      <c r="L2010" s="99" t="str">
        <f t="shared" si="31"/>
        <v>BCHS</v>
      </c>
    </row>
    <row r="2011" spans="1:12" x14ac:dyDescent="0.25">
      <c r="A2011" s="101">
        <v>273200</v>
      </c>
      <c r="B2011" s="98" t="s">
        <v>4732</v>
      </c>
      <c r="C2011" s="98" t="s">
        <v>4763</v>
      </c>
      <c r="D2011" s="98" t="s">
        <v>4764</v>
      </c>
      <c r="E2011" s="98" t="s">
        <v>1065</v>
      </c>
      <c r="F2011" s="98" t="s">
        <v>1066</v>
      </c>
      <c r="G2011" s="98" t="s">
        <v>4646</v>
      </c>
      <c r="H2011" s="98" t="s">
        <v>49</v>
      </c>
      <c r="I2011" s="98" t="s">
        <v>4731</v>
      </c>
      <c r="J2011" s="98" t="s">
        <v>4732</v>
      </c>
      <c r="K2011" s="98" t="s">
        <v>545</v>
      </c>
      <c r="L2011" s="99" t="str">
        <f t="shared" si="31"/>
        <v>BCHS</v>
      </c>
    </row>
    <row r="2012" spans="1:12" x14ac:dyDescent="0.25">
      <c r="A2012" s="101">
        <v>273200</v>
      </c>
      <c r="B2012" s="98" t="s">
        <v>4732</v>
      </c>
      <c r="C2012" s="98" t="s">
        <v>4765</v>
      </c>
      <c r="D2012" s="98" t="s">
        <v>4766</v>
      </c>
      <c r="E2012" s="98" t="s">
        <v>1065</v>
      </c>
      <c r="F2012" s="98" t="s">
        <v>1066</v>
      </c>
      <c r="G2012" s="98" t="s">
        <v>4646</v>
      </c>
      <c r="H2012" s="98" t="s">
        <v>49</v>
      </c>
      <c r="I2012" s="98" t="s">
        <v>4731</v>
      </c>
      <c r="J2012" s="98" t="s">
        <v>4732</v>
      </c>
      <c r="K2012" s="98" t="s">
        <v>545</v>
      </c>
      <c r="L2012" s="99" t="str">
        <f t="shared" si="31"/>
        <v>BCHS</v>
      </c>
    </row>
    <row r="2013" spans="1:12" x14ac:dyDescent="0.25">
      <c r="A2013" s="101">
        <v>273200</v>
      </c>
      <c r="B2013" s="98" t="s">
        <v>4732</v>
      </c>
      <c r="C2013" s="98" t="s">
        <v>4767</v>
      </c>
      <c r="D2013" s="98" t="s">
        <v>4768</v>
      </c>
      <c r="E2013" s="98" t="s">
        <v>1065</v>
      </c>
      <c r="F2013" s="98" t="s">
        <v>1066</v>
      </c>
      <c r="G2013" s="98" t="s">
        <v>4646</v>
      </c>
      <c r="H2013" s="98" t="s">
        <v>49</v>
      </c>
      <c r="I2013" s="98" t="s">
        <v>4731</v>
      </c>
      <c r="J2013" s="98" t="s">
        <v>4732</v>
      </c>
      <c r="K2013" s="98" t="s">
        <v>545</v>
      </c>
      <c r="L2013" s="99" t="str">
        <f t="shared" si="31"/>
        <v>BCHS</v>
      </c>
    </row>
    <row r="2014" spans="1:12" x14ac:dyDescent="0.25">
      <c r="A2014" s="101">
        <v>273200</v>
      </c>
      <c r="B2014" s="98" t="s">
        <v>4732</v>
      </c>
      <c r="C2014" s="98" t="s">
        <v>4769</v>
      </c>
      <c r="D2014" s="98" t="s">
        <v>4770</v>
      </c>
      <c r="E2014" s="98" t="s">
        <v>1065</v>
      </c>
      <c r="F2014" s="98" t="s">
        <v>1066</v>
      </c>
      <c r="G2014" s="98" t="s">
        <v>4646</v>
      </c>
      <c r="H2014" s="98" t="s">
        <v>49</v>
      </c>
      <c r="I2014" s="98" t="s">
        <v>4731</v>
      </c>
      <c r="J2014" s="98" t="s">
        <v>4732</v>
      </c>
      <c r="K2014" s="98" t="s">
        <v>545</v>
      </c>
      <c r="L2014" s="99" t="str">
        <f t="shared" si="31"/>
        <v>BCHS</v>
      </c>
    </row>
    <row r="2015" spans="1:12" x14ac:dyDescent="0.25">
      <c r="A2015" s="101">
        <v>273200</v>
      </c>
      <c r="B2015" s="98" t="s">
        <v>4732</v>
      </c>
      <c r="C2015" s="98" t="s">
        <v>4771</v>
      </c>
      <c r="D2015" s="98" t="s">
        <v>4772</v>
      </c>
      <c r="E2015" s="98" t="s">
        <v>1065</v>
      </c>
      <c r="F2015" s="98" t="s">
        <v>1066</v>
      </c>
      <c r="G2015" s="98" t="s">
        <v>4646</v>
      </c>
      <c r="H2015" s="98" t="s">
        <v>49</v>
      </c>
      <c r="I2015" s="98" t="s">
        <v>4731</v>
      </c>
      <c r="J2015" s="98" t="s">
        <v>4732</v>
      </c>
      <c r="K2015" s="98" t="s">
        <v>545</v>
      </c>
      <c r="L2015" s="99" t="str">
        <f t="shared" si="31"/>
        <v>BCHS</v>
      </c>
    </row>
    <row r="2016" spans="1:12" x14ac:dyDescent="0.25">
      <c r="A2016" s="101">
        <v>273200</v>
      </c>
      <c r="B2016" s="98" t="s">
        <v>4732</v>
      </c>
      <c r="C2016" s="98" t="s">
        <v>4773</v>
      </c>
      <c r="D2016" s="98" t="s">
        <v>4774</v>
      </c>
      <c r="E2016" s="98" t="s">
        <v>1065</v>
      </c>
      <c r="F2016" s="98" t="s">
        <v>1066</v>
      </c>
      <c r="G2016" s="98" t="s">
        <v>4646</v>
      </c>
      <c r="H2016" s="98" t="s">
        <v>49</v>
      </c>
      <c r="I2016" s="98" t="s">
        <v>4731</v>
      </c>
      <c r="J2016" s="98" t="s">
        <v>4732</v>
      </c>
      <c r="K2016" s="98" t="s">
        <v>884</v>
      </c>
      <c r="L2016" s="99" t="str">
        <f t="shared" si="31"/>
        <v>BCHS</v>
      </c>
    </row>
    <row r="2017" spans="1:12" x14ac:dyDescent="0.25">
      <c r="A2017" s="101">
        <v>273200</v>
      </c>
      <c r="B2017" s="98" t="s">
        <v>4732</v>
      </c>
      <c r="C2017" s="98" t="s">
        <v>4775</v>
      </c>
      <c r="D2017" s="98" t="s">
        <v>4776</v>
      </c>
      <c r="E2017" s="98" t="s">
        <v>1065</v>
      </c>
      <c r="F2017" s="98" t="s">
        <v>1066</v>
      </c>
      <c r="G2017" s="98" t="s">
        <v>4646</v>
      </c>
      <c r="H2017" s="98" t="s">
        <v>49</v>
      </c>
      <c r="I2017" s="98" t="s">
        <v>4731</v>
      </c>
      <c r="J2017" s="98" t="s">
        <v>4732</v>
      </c>
      <c r="K2017" s="98" t="s">
        <v>1156</v>
      </c>
      <c r="L2017" s="99" t="str">
        <f t="shared" si="31"/>
        <v>BCHS</v>
      </c>
    </row>
    <row r="2018" spans="1:12" x14ac:dyDescent="0.25">
      <c r="A2018" s="101">
        <v>273200</v>
      </c>
      <c r="B2018" s="98" t="s">
        <v>4732</v>
      </c>
      <c r="C2018" s="98" t="s">
        <v>4777</v>
      </c>
      <c r="D2018" s="98" t="s">
        <v>4778</v>
      </c>
      <c r="E2018" s="98" t="s">
        <v>1065</v>
      </c>
      <c r="F2018" s="98" t="s">
        <v>1066</v>
      </c>
      <c r="G2018" s="98" t="s">
        <v>4646</v>
      </c>
      <c r="H2018" s="98" t="s">
        <v>49</v>
      </c>
      <c r="I2018" s="98" t="s">
        <v>4731</v>
      </c>
      <c r="J2018" s="98" t="s">
        <v>4732</v>
      </c>
      <c r="K2018" s="98" t="s">
        <v>1156</v>
      </c>
      <c r="L2018" s="99" t="str">
        <f t="shared" si="31"/>
        <v>BCHS</v>
      </c>
    </row>
    <row r="2019" spans="1:12" x14ac:dyDescent="0.25">
      <c r="A2019" s="101">
        <v>273200</v>
      </c>
      <c r="B2019" s="98" t="s">
        <v>4732</v>
      </c>
      <c r="C2019" s="98" t="s">
        <v>4779</v>
      </c>
      <c r="D2019" s="98" t="s">
        <v>4780</v>
      </c>
      <c r="E2019" s="98" t="s">
        <v>1065</v>
      </c>
      <c r="F2019" s="98" t="s">
        <v>1066</v>
      </c>
      <c r="G2019" s="98" t="s">
        <v>4646</v>
      </c>
      <c r="H2019" s="98" t="s">
        <v>49</v>
      </c>
      <c r="I2019" s="98" t="s">
        <v>4731</v>
      </c>
      <c r="J2019" s="98" t="s">
        <v>4732</v>
      </c>
      <c r="K2019" s="98" t="s">
        <v>604</v>
      </c>
      <c r="L2019" s="99" t="str">
        <f t="shared" si="31"/>
        <v>BCHS</v>
      </c>
    </row>
    <row r="2020" spans="1:12" x14ac:dyDescent="0.25">
      <c r="A2020" s="101">
        <v>273200</v>
      </c>
      <c r="B2020" s="98" t="s">
        <v>4732</v>
      </c>
      <c r="C2020" s="98" t="s">
        <v>4781</v>
      </c>
      <c r="D2020" s="98" t="s">
        <v>4782</v>
      </c>
      <c r="E2020" s="98" t="s">
        <v>1065</v>
      </c>
      <c r="F2020" s="98" t="s">
        <v>1066</v>
      </c>
      <c r="G2020" s="98" t="s">
        <v>4646</v>
      </c>
      <c r="H2020" s="98" t="s">
        <v>49</v>
      </c>
      <c r="I2020" s="98" t="s">
        <v>4731</v>
      </c>
      <c r="J2020" s="98" t="s">
        <v>4732</v>
      </c>
      <c r="K2020" s="98" t="s">
        <v>1156</v>
      </c>
      <c r="L2020" s="99" t="str">
        <f t="shared" si="31"/>
        <v>BCHS</v>
      </c>
    </row>
    <row r="2021" spans="1:12" x14ac:dyDescent="0.25">
      <c r="A2021" s="101">
        <v>273200</v>
      </c>
      <c r="B2021" s="98" t="s">
        <v>4732</v>
      </c>
      <c r="C2021" s="98" t="s">
        <v>4783</v>
      </c>
      <c r="D2021" s="98" t="s">
        <v>4784</v>
      </c>
      <c r="E2021" s="98" t="s">
        <v>1065</v>
      </c>
      <c r="F2021" s="98" t="s">
        <v>1066</v>
      </c>
      <c r="G2021" s="98" t="s">
        <v>4646</v>
      </c>
      <c r="H2021" s="98" t="s">
        <v>49</v>
      </c>
      <c r="I2021" s="98" t="s">
        <v>4731</v>
      </c>
      <c r="J2021" s="98" t="s">
        <v>4732</v>
      </c>
      <c r="K2021" s="98" t="s">
        <v>1156</v>
      </c>
      <c r="L2021" s="99" t="str">
        <f t="shared" si="31"/>
        <v>BCHS</v>
      </c>
    </row>
    <row r="2022" spans="1:12" x14ac:dyDescent="0.25">
      <c r="A2022" s="101">
        <v>273250</v>
      </c>
      <c r="B2022" s="98" t="s">
        <v>4786</v>
      </c>
      <c r="C2022" s="98" t="s">
        <v>4787</v>
      </c>
      <c r="D2022" s="98" t="s">
        <v>4786</v>
      </c>
      <c r="E2022" s="98" t="s">
        <v>1065</v>
      </c>
      <c r="F2022" s="98" t="s">
        <v>1066</v>
      </c>
      <c r="G2022" s="98" t="s">
        <v>4646</v>
      </c>
      <c r="H2022" s="98" t="s">
        <v>49</v>
      </c>
      <c r="I2022" s="98" t="s">
        <v>4785</v>
      </c>
      <c r="J2022" s="98" t="s">
        <v>4786</v>
      </c>
      <c r="K2022" s="98" t="s">
        <v>557</v>
      </c>
      <c r="L2022" s="99" t="str">
        <f t="shared" si="31"/>
        <v>BCHS</v>
      </c>
    </row>
    <row r="2023" spans="1:12" x14ac:dyDescent="0.25">
      <c r="A2023" s="101">
        <v>273250</v>
      </c>
      <c r="B2023" s="98" t="s">
        <v>4786</v>
      </c>
      <c r="C2023" s="98" t="s">
        <v>4788</v>
      </c>
      <c r="D2023" s="98" t="s">
        <v>4789</v>
      </c>
      <c r="E2023" s="98" t="s">
        <v>1065</v>
      </c>
      <c r="F2023" s="98" t="s">
        <v>1066</v>
      </c>
      <c r="G2023" s="98" t="s">
        <v>4646</v>
      </c>
      <c r="H2023" s="98" t="s">
        <v>49</v>
      </c>
      <c r="I2023" s="98" t="s">
        <v>4785</v>
      </c>
      <c r="J2023" s="98" t="s">
        <v>4786</v>
      </c>
      <c r="K2023" s="98" t="s">
        <v>545</v>
      </c>
      <c r="L2023" s="99" t="str">
        <f t="shared" si="31"/>
        <v>BCHS</v>
      </c>
    </row>
    <row r="2024" spans="1:12" x14ac:dyDescent="0.25">
      <c r="A2024" s="101">
        <v>273250</v>
      </c>
      <c r="B2024" s="98" t="s">
        <v>4786</v>
      </c>
      <c r="C2024" s="98" t="s">
        <v>4790</v>
      </c>
      <c r="D2024" s="98" t="s">
        <v>4791</v>
      </c>
      <c r="E2024" s="98" t="s">
        <v>1065</v>
      </c>
      <c r="F2024" s="98" t="s">
        <v>1066</v>
      </c>
      <c r="G2024" s="98" t="s">
        <v>4646</v>
      </c>
      <c r="H2024" s="98" t="s">
        <v>49</v>
      </c>
      <c r="I2024" s="98" t="s">
        <v>4785</v>
      </c>
      <c r="J2024" s="98" t="s">
        <v>4786</v>
      </c>
      <c r="K2024" s="98" t="s">
        <v>545</v>
      </c>
      <c r="L2024" s="99" t="str">
        <f t="shared" si="31"/>
        <v>BCHS</v>
      </c>
    </row>
    <row r="2025" spans="1:12" x14ac:dyDescent="0.25">
      <c r="A2025" s="101">
        <v>273250</v>
      </c>
      <c r="B2025" s="98" t="s">
        <v>4786</v>
      </c>
      <c r="C2025" s="98" t="s">
        <v>4792</v>
      </c>
      <c r="D2025" s="98" t="s">
        <v>4793</v>
      </c>
      <c r="E2025" s="98" t="s">
        <v>1065</v>
      </c>
      <c r="F2025" s="98" t="s">
        <v>1066</v>
      </c>
      <c r="G2025" s="98" t="s">
        <v>4646</v>
      </c>
      <c r="H2025" s="98" t="s">
        <v>49</v>
      </c>
      <c r="I2025" s="98" t="s">
        <v>4785</v>
      </c>
      <c r="J2025" s="98" t="s">
        <v>4786</v>
      </c>
      <c r="K2025" s="98" t="s">
        <v>545</v>
      </c>
      <c r="L2025" s="99" t="str">
        <f t="shared" si="31"/>
        <v>BCHS</v>
      </c>
    </row>
    <row r="2026" spans="1:12" x14ac:dyDescent="0.25">
      <c r="A2026" s="101">
        <v>273250</v>
      </c>
      <c r="B2026" s="98" t="s">
        <v>4786</v>
      </c>
      <c r="C2026" s="98" t="s">
        <v>4794</v>
      </c>
      <c r="D2026" s="98" t="s">
        <v>4795</v>
      </c>
      <c r="E2026" s="98" t="s">
        <v>1065</v>
      </c>
      <c r="F2026" s="98" t="s">
        <v>1066</v>
      </c>
      <c r="G2026" s="98" t="s">
        <v>4646</v>
      </c>
      <c r="H2026" s="98" t="s">
        <v>49</v>
      </c>
      <c r="I2026" s="98" t="s">
        <v>4785</v>
      </c>
      <c r="J2026" s="98" t="s">
        <v>4786</v>
      </c>
      <c r="K2026" s="98" t="s">
        <v>545</v>
      </c>
      <c r="L2026" s="99" t="str">
        <f t="shared" si="31"/>
        <v>BCHS</v>
      </c>
    </row>
    <row r="2027" spans="1:12" x14ac:dyDescent="0.25">
      <c r="A2027" s="101">
        <v>273250</v>
      </c>
      <c r="B2027" s="98" t="s">
        <v>4786</v>
      </c>
      <c r="C2027" s="98" t="s">
        <v>4796</v>
      </c>
      <c r="D2027" s="98" t="s">
        <v>4797</v>
      </c>
      <c r="E2027" s="98" t="s">
        <v>1065</v>
      </c>
      <c r="F2027" s="98" t="s">
        <v>1066</v>
      </c>
      <c r="G2027" s="98" t="s">
        <v>4646</v>
      </c>
      <c r="H2027" s="98" t="s">
        <v>49</v>
      </c>
      <c r="I2027" s="98" t="s">
        <v>4785</v>
      </c>
      <c r="J2027" s="98" t="s">
        <v>4786</v>
      </c>
      <c r="K2027" s="98" t="s">
        <v>545</v>
      </c>
      <c r="L2027" s="99" t="str">
        <f t="shared" si="31"/>
        <v>BCHS</v>
      </c>
    </row>
    <row r="2028" spans="1:12" x14ac:dyDescent="0.25">
      <c r="A2028" s="101">
        <v>273250</v>
      </c>
      <c r="B2028" s="98" t="s">
        <v>4786</v>
      </c>
      <c r="C2028" s="98" t="s">
        <v>4798</v>
      </c>
      <c r="D2028" s="98" t="s">
        <v>4799</v>
      </c>
      <c r="E2028" s="98" t="s">
        <v>1065</v>
      </c>
      <c r="F2028" s="98" t="s">
        <v>1066</v>
      </c>
      <c r="G2028" s="98" t="s">
        <v>4646</v>
      </c>
      <c r="H2028" s="98" t="s">
        <v>49</v>
      </c>
      <c r="I2028" s="98" t="s">
        <v>4785</v>
      </c>
      <c r="J2028" s="98" t="s">
        <v>4786</v>
      </c>
      <c r="K2028" s="98" t="s">
        <v>545</v>
      </c>
      <c r="L2028" s="99" t="str">
        <f t="shared" si="31"/>
        <v>BCHS</v>
      </c>
    </row>
    <row r="2029" spans="1:12" x14ac:dyDescent="0.25">
      <c r="A2029" s="101">
        <v>273250</v>
      </c>
      <c r="B2029" s="98" t="s">
        <v>4786</v>
      </c>
      <c r="C2029" s="98" t="s">
        <v>4800</v>
      </c>
      <c r="D2029" s="98" t="s">
        <v>4801</v>
      </c>
      <c r="E2029" s="98" t="s">
        <v>1065</v>
      </c>
      <c r="F2029" s="98" t="s">
        <v>1066</v>
      </c>
      <c r="G2029" s="98" t="s">
        <v>4646</v>
      </c>
      <c r="H2029" s="98" t="s">
        <v>49</v>
      </c>
      <c r="I2029" s="98" t="s">
        <v>4785</v>
      </c>
      <c r="J2029" s="98" t="s">
        <v>4786</v>
      </c>
      <c r="K2029" s="98" t="s">
        <v>545</v>
      </c>
      <c r="L2029" s="99" t="str">
        <f t="shared" si="31"/>
        <v>BCHS</v>
      </c>
    </row>
    <row r="2030" spans="1:12" x14ac:dyDescent="0.25">
      <c r="A2030" s="101">
        <v>273250</v>
      </c>
      <c r="B2030" s="98" t="s">
        <v>4786</v>
      </c>
      <c r="C2030" s="98" t="s">
        <v>4802</v>
      </c>
      <c r="D2030" s="98" t="s">
        <v>4803</v>
      </c>
      <c r="E2030" s="98" t="s">
        <v>1065</v>
      </c>
      <c r="F2030" s="98" t="s">
        <v>1066</v>
      </c>
      <c r="G2030" s="98" t="s">
        <v>4646</v>
      </c>
      <c r="H2030" s="98" t="s">
        <v>49</v>
      </c>
      <c r="I2030" s="98" t="s">
        <v>4785</v>
      </c>
      <c r="J2030" s="98" t="s">
        <v>4786</v>
      </c>
      <c r="K2030" s="98" t="s">
        <v>884</v>
      </c>
      <c r="L2030" s="99" t="str">
        <f t="shared" si="31"/>
        <v>BCHS</v>
      </c>
    </row>
    <row r="2031" spans="1:12" x14ac:dyDescent="0.25">
      <c r="A2031" s="101">
        <v>273250</v>
      </c>
      <c r="B2031" s="98" t="s">
        <v>4786</v>
      </c>
      <c r="C2031" s="98" t="s">
        <v>4804</v>
      </c>
      <c r="D2031" s="98" t="s">
        <v>4805</v>
      </c>
      <c r="E2031" s="98" t="s">
        <v>1065</v>
      </c>
      <c r="F2031" s="98" t="s">
        <v>1066</v>
      </c>
      <c r="G2031" s="98" t="s">
        <v>4646</v>
      </c>
      <c r="H2031" s="98" t="s">
        <v>49</v>
      </c>
      <c r="I2031" s="98" t="s">
        <v>4785</v>
      </c>
      <c r="J2031" s="98" t="s">
        <v>4786</v>
      </c>
      <c r="K2031" s="98" t="s">
        <v>884</v>
      </c>
      <c r="L2031" s="99" t="str">
        <f t="shared" si="31"/>
        <v>BCHS</v>
      </c>
    </row>
    <row r="2032" spans="1:12" x14ac:dyDescent="0.25">
      <c r="A2032" s="101">
        <v>273300</v>
      </c>
      <c r="B2032" s="98" t="s">
        <v>4807</v>
      </c>
      <c r="C2032" s="98" t="s">
        <v>4808</v>
      </c>
      <c r="D2032" s="98" t="s">
        <v>4809</v>
      </c>
      <c r="E2032" s="98" t="s">
        <v>1065</v>
      </c>
      <c r="F2032" s="98" t="s">
        <v>1066</v>
      </c>
      <c r="G2032" s="98" t="s">
        <v>4646</v>
      </c>
      <c r="H2032" s="98" t="s">
        <v>49</v>
      </c>
      <c r="I2032" s="98" t="s">
        <v>4806</v>
      </c>
      <c r="J2032" s="98" t="s">
        <v>4807</v>
      </c>
      <c r="K2032" s="98" t="s">
        <v>557</v>
      </c>
      <c r="L2032" s="99" t="str">
        <f t="shared" si="31"/>
        <v>BCHS</v>
      </c>
    </row>
    <row r="2033" spans="1:12" x14ac:dyDescent="0.25">
      <c r="A2033" s="101">
        <v>273300</v>
      </c>
      <c r="B2033" s="98" t="s">
        <v>4807</v>
      </c>
      <c r="C2033" s="98" t="s">
        <v>4810</v>
      </c>
      <c r="D2033" s="98" t="s">
        <v>4807</v>
      </c>
      <c r="E2033" s="98" t="s">
        <v>1065</v>
      </c>
      <c r="F2033" s="98" t="s">
        <v>1066</v>
      </c>
      <c r="G2033" s="98" t="s">
        <v>4646</v>
      </c>
      <c r="H2033" s="98" t="s">
        <v>49</v>
      </c>
      <c r="I2033" s="98" t="s">
        <v>4806</v>
      </c>
      <c r="J2033" s="98" t="s">
        <v>4807</v>
      </c>
      <c r="K2033" s="98" t="s">
        <v>557</v>
      </c>
      <c r="L2033" s="99" t="str">
        <f t="shared" si="31"/>
        <v>BCHS</v>
      </c>
    </row>
    <row r="2034" spans="1:12" x14ac:dyDescent="0.25">
      <c r="A2034" s="101">
        <v>273300</v>
      </c>
      <c r="B2034" s="98" t="s">
        <v>4807</v>
      </c>
      <c r="C2034" s="98" t="s">
        <v>4811</v>
      </c>
      <c r="D2034" s="98" t="s">
        <v>4807</v>
      </c>
      <c r="E2034" s="98" t="s">
        <v>1065</v>
      </c>
      <c r="F2034" s="98" t="s">
        <v>1066</v>
      </c>
      <c r="G2034" s="98" t="s">
        <v>4646</v>
      </c>
      <c r="H2034" s="98" t="s">
        <v>49</v>
      </c>
      <c r="I2034" s="98" t="s">
        <v>4806</v>
      </c>
      <c r="J2034" s="98" t="s">
        <v>4807</v>
      </c>
      <c r="K2034" s="98" t="s">
        <v>545</v>
      </c>
      <c r="L2034" s="99" t="str">
        <f t="shared" si="31"/>
        <v>BCHS</v>
      </c>
    </row>
    <row r="2035" spans="1:12" x14ac:dyDescent="0.25">
      <c r="A2035" s="101">
        <v>273300</v>
      </c>
      <c r="B2035" s="98" t="s">
        <v>4807</v>
      </c>
      <c r="C2035" s="98" t="s">
        <v>4812</v>
      </c>
      <c r="D2035" s="98" t="s">
        <v>4813</v>
      </c>
      <c r="E2035" s="98" t="s">
        <v>1065</v>
      </c>
      <c r="F2035" s="98" t="s">
        <v>1066</v>
      </c>
      <c r="G2035" s="98" t="s">
        <v>4646</v>
      </c>
      <c r="H2035" s="98" t="s">
        <v>49</v>
      </c>
      <c r="I2035" s="98" t="s">
        <v>4806</v>
      </c>
      <c r="J2035" s="98" t="s">
        <v>4807</v>
      </c>
      <c r="K2035" s="98" t="s">
        <v>545</v>
      </c>
      <c r="L2035" s="99" t="str">
        <f t="shared" si="31"/>
        <v>BCHS</v>
      </c>
    </row>
    <row r="2036" spans="1:12" x14ac:dyDescent="0.25">
      <c r="A2036" s="101">
        <v>273300</v>
      </c>
      <c r="B2036" s="98" t="s">
        <v>4807</v>
      </c>
      <c r="C2036" s="98" t="s">
        <v>4814</v>
      </c>
      <c r="D2036" s="98" t="s">
        <v>4815</v>
      </c>
      <c r="E2036" s="98" t="s">
        <v>1065</v>
      </c>
      <c r="F2036" s="98" t="s">
        <v>1066</v>
      </c>
      <c r="G2036" s="98" t="s">
        <v>4646</v>
      </c>
      <c r="H2036" s="98" t="s">
        <v>49</v>
      </c>
      <c r="I2036" s="98" t="s">
        <v>4806</v>
      </c>
      <c r="J2036" s="98" t="s">
        <v>4807</v>
      </c>
      <c r="K2036" s="98" t="s">
        <v>1156</v>
      </c>
      <c r="L2036" s="99" t="str">
        <f t="shared" si="31"/>
        <v>BCHS</v>
      </c>
    </row>
    <row r="2037" spans="1:12" x14ac:dyDescent="0.25">
      <c r="A2037" s="101">
        <v>273300</v>
      </c>
      <c r="B2037" s="98" t="s">
        <v>4807</v>
      </c>
      <c r="C2037" s="98" t="s">
        <v>4816</v>
      </c>
      <c r="D2037" s="98" t="s">
        <v>4817</v>
      </c>
      <c r="E2037" s="98" t="s">
        <v>1065</v>
      </c>
      <c r="F2037" s="98" t="s">
        <v>1066</v>
      </c>
      <c r="G2037" s="98" t="s">
        <v>4646</v>
      </c>
      <c r="H2037" s="98" t="s">
        <v>49</v>
      </c>
      <c r="I2037" s="98" t="s">
        <v>4806</v>
      </c>
      <c r="J2037" s="98" t="s">
        <v>4807</v>
      </c>
      <c r="K2037" s="98" t="s">
        <v>1156</v>
      </c>
      <c r="L2037" s="99" t="str">
        <f t="shared" si="31"/>
        <v>BCHS</v>
      </c>
    </row>
    <row r="2038" spans="1:12" x14ac:dyDescent="0.25">
      <c r="A2038" s="101">
        <v>273300</v>
      </c>
      <c r="B2038" s="98" t="s">
        <v>4807</v>
      </c>
      <c r="C2038" s="98" t="s">
        <v>4818</v>
      </c>
      <c r="D2038" s="98" t="s">
        <v>4819</v>
      </c>
      <c r="E2038" s="98" t="s">
        <v>1065</v>
      </c>
      <c r="F2038" s="98" t="s">
        <v>1066</v>
      </c>
      <c r="G2038" s="98" t="s">
        <v>4646</v>
      </c>
      <c r="H2038" s="98" t="s">
        <v>49</v>
      </c>
      <c r="I2038" s="98" t="s">
        <v>4806</v>
      </c>
      <c r="J2038" s="98" t="s">
        <v>4807</v>
      </c>
      <c r="K2038" s="98" t="s">
        <v>1156</v>
      </c>
      <c r="L2038" s="99" t="str">
        <f t="shared" si="31"/>
        <v>BCHS</v>
      </c>
    </row>
    <row r="2039" spans="1:12" x14ac:dyDescent="0.25">
      <c r="A2039" s="101">
        <v>273300</v>
      </c>
      <c r="B2039" s="98" t="s">
        <v>4807</v>
      </c>
      <c r="C2039" s="98" t="s">
        <v>4820</v>
      </c>
      <c r="D2039" s="98" t="s">
        <v>4821</v>
      </c>
      <c r="E2039" s="98" t="s">
        <v>1065</v>
      </c>
      <c r="F2039" s="98" t="s">
        <v>1066</v>
      </c>
      <c r="G2039" s="98" t="s">
        <v>4646</v>
      </c>
      <c r="H2039" s="98" t="s">
        <v>49</v>
      </c>
      <c r="I2039" s="98" t="s">
        <v>4806</v>
      </c>
      <c r="J2039" s="98" t="s">
        <v>4807</v>
      </c>
      <c r="K2039" s="98" t="s">
        <v>545</v>
      </c>
      <c r="L2039" s="99" t="str">
        <f t="shared" si="31"/>
        <v>BCHS</v>
      </c>
    </row>
    <row r="2040" spans="1:12" x14ac:dyDescent="0.25">
      <c r="A2040" s="101">
        <v>273300</v>
      </c>
      <c r="B2040" s="98" t="s">
        <v>4807</v>
      </c>
      <c r="C2040" s="98" t="s">
        <v>4822</v>
      </c>
      <c r="D2040" s="98" t="s">
        <v>4823</v>
      </c>
      <c r="E2040" s="98" t="s">
        <v>1065</v>
      </c>
      <c r="F2040" s="98" t="s">
        <v>1066</v>
      </c>
      <c r="G2040" s="98" t="s">
        <v>4646</v>
      </c>
      <c r="H2040" s="98" t="s">
        <v>49</v>
      </c>
      <c r="I2040" s="98" t="s">
        <v>4806</v>
      </c>
      <c r="J2040" s="98" t="s">
        <v>4807</v>
      </c>
      <c r="K2040" s="98" t="s">
        <v>545</v>
      </c>
      <c r="L2040" s="99" t="str">
        <f t="shared" si="31"/>
        <v>BCHS</v>
      </c>
    </row>
    <row r="2041" spans="1:12" x14ac:dyDescent="0.25">
      <c r="A2041" s="101">
        <v>273300</v>
      </c>
      <c r="B2041" s="98" t="s">
        <v>4807</v>
      </c>
      <c r="C2041" s="98" t="s">
        <v>4824</v>
      </c>
      <c r="D2041" s="98" t="s">
        <v>4825</v>
      </c>
      <c r="E2041" s="98" t="s">
        <v>1065</v>
      </c>
      <c r="F2041" s="98" t="s">
        <v>1066</v>
      </c>
      <c r="G2041" s="98" t="s">
        <v>4646</v>
      </c>
      <c r="H2041" s="98" t="s">
        <v>49</v>
      </c>
      <c r="I2041" s="98" t="s">
        <v>4806</v>
      </c>
      <c r="J2041" s="98" t="s">
        <v>4807</v>
      </c>
      <c r="K2041" s="98" t="s">
        <v>884</v>
      </c>
      <c r="L2041" s="99" t="str">
        <f t="shared" si="31"/>
        <v>BCHS</v>
      </c>
    </row>
    <row r="2042" spans="1:12" x14ac:dyDescent="0.25">
      <c r="A2042" s="101">
        <v>273300</v>
      </c>
      <c r="B2042" s="98" t="s">
        <v>4807</v>
      </c>
      <c r="C2042" s="98" t="s">
        <v>4826</v>
      </c>
      <c r="D2042" s="98" t="s">
        <v>4827</v>
      </c>
      <c r="E2042" s="98" t="s">
        <v>1065</v>
      </c>
      <c r="F2042" s="98" t="s">
        <v>1066</v>
      </c>
      <c r="G2042" s="98" t="s">
        <v>4646</v>
      </c>
      <c r="H2042" s="98" t="s">
        <v>49</v>
      </c>
      <c r="I2042" s="98" t="s">
        <v>4806</v>
      </c>
      <c r="J2042" s="98" t="s">
        <v>4807</v>
      </c>
      <c r="K2042" s="98" t="s">
        <v>604</v>
      </c>
      <c r="L2042" s="99" t="str">
        <f t="shared" si="31"/>
        <v>BCHS</v>
      </c>
    </row>
    <row r="2043" spans="1:12" x14ac:dyDescent="0.25">
      <c r="A2043" s="101">
        <v>273300</v>
      </c>
      <c r="B2043" s="98" t="s">
        <v>4807</v>
      </c>
      <c r="C2043" s="98" t="s">
        <v>4828</v>
      </c>
      <c r="D2043" s="98" t="s">
        <v>4829</v>
      </c>
      <c r="E2043" s="98" t="s">
        <v>1065</v>
      </c>
      <c r="F2043" s="98" t="s">
        <v>1066</v>
      </c>
      <c r="G2043" s="98" t="s">
        <v>4646</v>
      </c>
      <c r="H2043" s="98" t="s">
        <v>49</v>
      </c>
      <c r="I2043" s="98" t="s">
        <v>4806</v>
      </c>
      <c r="J2043" s="98" t="s">
        <v>4807</v>
      </c>
      <c r="K2043" s="98" t="s">
        <v>604</v>
      </c>
      <c r="L2043" s="99" t="str">
        <f t="shared" si="31"/>
        <v>BCHS</v>
      </c>
    </row>
    <row r="2044" spans="1:12" x14ac:dyDescent="0.25">
      <c r="A2044" s="101">
        <v>273300</v>
      </c>
      <c r="B2044" s="98" t="s">
        <v>4807</v>
      </c>
      <c r="C2044" s="98" t="s">
        <v>4830</v>
      </c>
      <c r="D2044" s="98" t="s">
        <v>4831</v>
      </c>
      <c r="E2044" s="98" t="s">
        <v>1065</v>
      </c>
      <c r="F2044" s="98" t="s">
        <v>1066</v>
      </c>
      <c r="G2044" s="98" t="s">
        <v>4646</v>
      </c>
      <c r="H2044" s="98" t="s">
        <v>49</v>
      </c>
      <c r="I2044" s="98" t="s">
        <v>4806</v>
      </c>
      <c r="J2044" s="98" t="s">
        <v>4807</v>
      </c>
      <c r="K2044" s="98" t="s">
        <v>604</v>
      </c>
      <c r="L2044" s="99" t="str">
        <f t="shared" si="31"/>
        <v>BCHS</v>
      </c>
    </row>
    <row r="2045" spans="1:12" x14ac:dyDescent="0.25">
      <c r="A2045" s="101">
        <v>273400</v>
      </c>
      <c r="B2045" s="98" t="s">
        <v>4833</v>
      </c>
      <c r="C2045" s="98" t="s">
        <v>4835</v>
      </c>
      <c r="D2045" s="98" t="s">
        <v>4836</v>
      </c>
      <c r="E2045" s="98" t="s">
        <v>1065</v>
      </c>
      <c r="F2045" s="98" t="s">
        <v>1066</v>
      </c>
      <c r="G2045" s="98" t="s">
        <v>4646</v>
      </c>
      <c r="H2045" s="98" t="s">
        <v>49</v>
      </c>
      <c r="I2045" s="98" t="s">
        <v>4832</v>
      </c>
      <c r="J2045" s="98" t="s">
        <v>4834</v>
      </c>
      <c r="K2045" s="98" t="s">
        <v>557</v>
      </c>
      <c r="L2045" s="99" t="str">
        <f t="shared" si="31"/>
        <v>BCHS</v>
      </c>
    </row>
    <row r="2046" spans="1:12" x14ac:dyDescent="0.25">
      <c r="A2046" s="101">
        <v>273400</v>
      </c>
      <c r="B2046" s="98" t="s">
        <v>4833</v>
      </c>
      <c r="C2046" s="98" t="s">
        <v>4837</v>
      </c>
      <c r="D2046" s="98" t="s">
        <v>4838</v>
      </c>
      <c r="E2046" s="98" t="s">
        <v>1065</v>
      </c>
      <c r="F2046" s="98" t="s">
        <v>1066</v>
      </c>
      <c r="G2046" s="98" t="s">
        <v>4646</v>
      </c>
      <c r="H2046" s="98" t="s">
        <v>49</v>
      </c>
      <c r="I2046" s="98" t="s">
        <v>4832</v>
      </c>
      <c r="J2046" s="98" t="s">
        <v>4834</v>
      </c>
      <c r="K2046" s="98" t="s">
        <v>557</v>
      </c>
      <c r="L2046" s="99" t="str">
        <f t="shared" si="31"/>
        <v>BCHS</v>
      </c>
    </row>
    <row r="2047" spans="1:12" x14ac:dyDescent="0.25">
      <c r="A2047" s="101">
        <v>273400</v>
      </c>
      <c r="B2047" s="98" t="s">
        <v>4833</v>
      </c>
      <c r="C2047" s="98" t="s">
        <v>4839</v>
      </c>
      <c r="D2047" s="98" t="s">
        <v>4840</v>
      </c>
      <c r="E2047" s="98" t="s">
        <v>1065</v>
      </c>
      <c r="F2047" s="98" t="s">
        <v>1066</v>
      </c>
      <c r="G2047" s="98" t="s">
        <v>4646</v>
      </c>
      <c r="H2047" s="98" t="s">
        <v>49</v>
      </c>
      <c r="I2047" s="98" t="s">
        <v>4832</v>
      </c>
      <c r="J2047" s="98" t="s">
        <v>4834</v>
      </c>
      <c r="K2047" s="98" t="s">
        <v>557</v>
      </c>
      <c r="L2047" s="99" t="str">
        <f t="shared" si="31"/>
        <v>BCHS</v>
      </c>
    </row>
    <row r="2048" spans="1:12" x14ac:dyDescent="0.25">
      <c r="A2048" s="101">
        <v>273400</v>
      </c>
      <c r="B2048" s="98" t="s">
        <v>4833</v>
      </c>
      <c r="C2048" s="98" t="s">
        <v>4841</v>
      </c>
      <c r="D2048" s="98" t="s">
        <v>4842</v>
      </c>
      <c r="E2048" s="98" t="s">
        <v>1065</v>
      </c>
      <c r="F2048" s="98" t="s">
        <v>1066</v>
      </c>
      <c r="G2048" s="98" t="s">
        <v>4646</v>
      </c>
      <c r="H2048" s="98" t="s">
        <v>49</v>
      </c>
      <c r="I2048" s="98" t="s">
        <v>4832</v>
      </c>
      <c r="J2048" s="98" t="s">
        <v>4834</v>
      </c>
      <c r="K2048" s="98" t="s">
        <v>545</v>
      </c>
      <c r="L2048" s="99" t="str">
        <f t="shared" si="31"/>
        <v>BCHS</v>
      </c>
    </row>
    <row r="2049" spans="1:12" x14ac:dyDescent="0.25">
      <c r="A2049" s="101">
        <v>273400</v>
      </c>
      <c r="B2049" s="98" t="s">
        <v>4833</v>
      </c>
      <c r="C2049" s="98" t="s">
        <v>4843</v>
      </c>
      <c r="D2049" s="98" t="s">
        <v>4844</v>
      </c>
      <c r="E2049" s="98" t="s">
        <v>1065</v>
      </c>
      <c r="F2049" s="98" t="s">
        <v>1066</v>
      </c>
      <c r="G2049" s="98" t="s">
        <v>4646</v>
      </c>
      <c r="H2049" s="98" t="s">
        <v>49</v>
      </c>
      <c r="I2049" s="98" t="s">
        <v>4832</v>
      </c>
      <c r="J2049" s="98" t="s">
        <v>4834</v>
      </c>
      <c r="K2049" s="98" t="s">
        <v>545</v>
      </c>
      <c r="L2049" s="99" t="str">
        <f t="shared" si="31"/>
        <v>BCHS</v>
      </c>
    </row>
    <row r="2050" spans="1:12" x14ac:dyDescent="0.25">
      <c r="A2050" s="101">
        <v>273400</v>
      </c>
      <c r="B2050" s="98" t="s">
        <v>4833</v>
      </c>
      <c r="C2050" s="98" t="s">
        <v>4845</v>
      </c>
      <c r="D2050" s="98" t="s">
        <v>4846</v>
      </c>
      <c r="E2050" s="98" t="s">
        <v>1065</v>
      </c>
      <c r="F2050" s="98" t="s">
        <v>1066</v>
      </c>
      <c r="G2050" s="98" t="s">
        <v>4646</v>
      </c>
      <c r="H2050" s="98" t="s">
        <v>49</v>
      </c>
      <c r="I2050" s="98" t="s">
        <v>4832</v>
      </c>
      <c r="J2050" s="98" t="s">
        <v>4834</v>
      </c>
      <c r="K2050" s="98" t="s">
        <v>545</v>
      </c>
      <c r="L2050" s="99" t="str">
        <f t="shared" ref="L2050:L2113" si="32">VLOOKUP(H2050,$N$2:$O$43,2,FALSE)</f>
        <v>BCHS</v>
      </c>
    </row>
    <row r="2051" spans="1:12" x14ac:dyDescent="0.25">
      <c r="A2051" s="101">
        <v>273400</v>
      </c>
      <c r="B2051" s="98" t="s">
        <v>4833</v>
      </c>
      <c r="C2051" s="98" t="s">
        <v>4847</v>
      </c>
      <c r="D2051" s="98" t="s">
        <v>4848</v>
      </c>
      <c r="E2051" s="98" t="s">
        <v>1065</v>
      </c>
      <c r="F2051" s="98" t="s">
        <v>1066</v>
      </c>
      <c r="G2051" s="98" t="s">
        <v>4646</v>
      </c>
      <c r="H2051" s="98" t="s">
        <v>49</v>
      </c>
      <c r="I2051" s="98" t="s">
        <v>4832</v>
      </c>
      <c r="J2051" s="98" t="s">
        <v>4834</v>
      </c>
      <c r="K2051" s="98" t="s">
        <v>545</v>
      </c>
      <c r="L2051" s="99" t="str">
        <f t="shared" si="32"/>
        <v>BCHS</v>
      </c>
    </row>
    <row r="2052" spans="1:12" x14ac:dyDescent="0.25">
      <c r="A2052" s="101">
        <v>273400</v>
      </c>
      <c r="B2052" s="98" t="s">
        <v>4833</v>
      </c>
      <c r="C2052" s="98" t="s">
        <v>4849</v>
      </c>
      <c r="D2052" s="98" t="s">
        <v>4850</v>
      </c>
      <c r="E2052" s="98" t="s">
        <v>1065</v>
      </c>
      <c r="F2052" s="98" t="s">
        <v>1066</v>
      </c>
      <c r="G2052" s="98" t="s">
        <v>4646</v>
      </c>
      <c r="H2052" s="98" t="s">
        <v>49</v>
      </c>
      <c r="I2052" s="98" t="s">
        <v>4832</v>
      </c>
      <c r="J2052" s="98" t="s">
        <v>4834</v>
      </c>
      <c r="K2052" s="98" t="s">
        <v>545</v>
      </c>
      <c r="L2052" s="99" t="str">
        <f t="shared" si="32"/>
        <v>BCHS</v>
      </c>
    </row>
    <row r="2053" spans="1:12" x14ac:dyDescent="0.25">
      <c r="A2053" s="101">
        <v>273400</v>
      </c>
      <c r="B2053" s="98" t="s">
        <v>4833</v>
      </c>
      <c r="C2053" s="98" t="s">
        <v>4851</v>
      </c>
      <c r="D2053" s="98" t="s">
        <v>4852</v>
      </c>
      <c r="E2053" s="98" t="s">
        <v>1065</v>
      </c>
      <c r="F2053" s="98" t="s">
        <v>1066</v>
      </c>
      <c r="G2053" s="98" t="s">
        <v>4646</v>
      </c>
      <c r="H2053" s="98" t="s">
        <v>49</v>
      </c>
      <c r="I2053" s="98" t="s">
        <v>4832</v>
      </c>
      <c r="J2053" s="98" t="s">
        <v>4834</v>
      </c>
      <c r="K2053" s="98" t="s">
        <v>1156</v>
      </c>
      <c r="L2053" s="99" t="str">
        <f t="shared" si="32"/>
        <v>BCHS</v>
      </c>
    </row>
    <row r="2054" spans="1:12" x14ac:dyDescent="0.25">
      <c r="A2054" s="101">
        <v>273400</v>
      </c>
      <c r="B2054" s="98" t="s">
        <v>4833</v>
      </c>
      <c r="C2054" s="98" t="s">
        <v>4853</v>
      </c>
      <c r="D2054" s="98" t="s">
        <v>4854</v>
      </c>
      <c r="E2054" s="98" t="s">
        <v>1065</v>
      </c>
      <c r="F2054" s="98" t="s">
        <v>1066</v>
      </c>
      <c r="G2054" s="98" t="s">
        <v>4646</v>
      </c>
      <c r="H2054" s="98" t="s">
        <v>49</v>
      </c>
      <c r="I2054" s="98" t="s">
        <v>4832</v>
      </c>
      <c r="J2054" s="98" t="s">
        <v>4834</v>
      </c>
      <c r="K2054" s="98" t="s">
        <v>545</v>
      </c>
      <c r="L2054" s="99" t="str">
        <f t="shared" si="32"/>
        <v>BCHS</v>
      </c>
    </row>
    <row r="2055" spans="1:12" x14ac:dyDescent="0.25">
      <c r="A2055" s="101">
        <v>273400</v>
      </c>
      <c r="B2055" s="98" t="s">
        <v>4833</v>
      </c>
      <c r="C2055" s="98" t="s">
        <v>4855</v>
      </c>
      <c r="D2055" s="98" t="s">
        <v>4856</v>
      </c>
      <c r="E2055" s="98" t="s">
        <v>1065</v>
      </c>
      <c r="F2055" s="98" t="s">
        <v>1066</v>
      </c>
      <c r="G2055" s="98" t="s">
        <v>4646</v>
      </c>
      <c r="H2055" s="98" t="s">
        <v>49</v>
      </c>
      <c r="I2055" s="98" t="s">
        <v>4832</v>
      </c>
      <c r="J2055" s="98" t="s">
        <v>4834</v>
      </c>
      <c r="K2055" s="98" t="s">
        <v>545</v>
      </c>
      <c r="L2055" s="99" t="str">
        <f t="shared" si="32"/>
        <v>BCHS</v>
      </c>
    </row>
    <row r="2056" spans="1:12" x14ac:dyDescent="0.25">
      <c r="A2056" s="101">
        <v>273400</v>
      </c>
      <c r="B2056" s="98" t="s">
        <v>4833</v>
      </c>
      <c r="C2056" s="98" t="s">
        <v>4857</v>
      </c>
      <c r="D2056" s="98" t="s">
        <v>4858</v>
      </c>
      <c r="E2056" s="98" t="s">
        <v>1065</v>
      </c>
      <c r="F2056" s="98" t="s">
        <v>1066</v>
      </c>
      <c r="G2056" s="98" t="s">
        <v>4646</v>
      </c>
      <c r="H2056" s="98" t="s">
        <v>49</v>
      </c>
      <c r="I2056" s="98" t="s">
        <v>4832</v>
      </c>
      <c r="J2056" s="98" t="s">
        <v>4834</v>
      </c>
      <c r="K2056" s="98" t="s">
        <v>545</v>
      </c>
      <c r="L2056" s="99" t="str">
        <f t="shared" si="32"/>
        <v>BCHS</v>
      </c>
    </row>
    <row r="2057" spans="1:12" x14ac:dyDescent="0.25">
      <c r="A2057" s="101">
        <v>273400</v>
      </c>
      <c r="B2057" s="98" t="s">
        <v>4833</v>
      </c>
      <c r="C2057" s="98" t="s">
        <v>4859</v>
      </c>
      <c r="D2057" s="98" t="s">
        <v>4860</v>
      </c>
      <c r="E2057" s="98" t="s">
        <v>1065</v>
      </c>
      <c r="F2057" s="98" t="s">
        <v>1066</v>
      </c>
      <c r="G2057" s="98" t="s">
        <v>4646</v>
      </c>
      <c r="H2057" s="98" t="s">
        <v>49</v>
      </c>
      <c r="I2057" s="98" t="s">
        <v>4832</v>
      </c>
      <c r="J2057" s="98" t="s">
        <v>4834</v>
      </c>
      <c r="K2057" s="98" t="s">
        <v>545</v>
      </c>
      <c r="L2057" s="99" t="str">
        <f t="shared" si="32"/>
        <v>BCHS</v>
      </c>
    </row>
    <row r="2058" spans="1:12" x14ac:dyDescent="0.25">
      <c r="A2058" s="101">
        <v>273400</v>
      </c>
      <c r="B2058" s="98" t="s">
        <v>4833</v>
      </c>
      <c r="C2058" s="98" t="s">
        <v>4861</v>
      </c>
      <c r="D2058" s="98" t="s">
        <v>4862</v>
      </c>
      <c r="E2058" s="98" t="s">
        <v>1065</v>
      </c>
      <c r="F2058" s="98" t="s">
        <v>1066</v>
      </c>
      <c r="G2058" s="98" t="s">
        <v>4646</v>
      </c>
      <c r="H2058" s="98" t="s">
        <v>49</v>
      </c>
      <c r="I2058" s="98" t="s">
        <v>4832</v>
      </c>
      <c r="J2058" s="98" t="s">
        <v>4834</v>
      </c>
      <c r="K2058" s="98" t="s">
        <v>545</v>
      </c>
      <c r="L2058" s="99" t="str">
        <f t="shared" si="32"/>
        <v>BCHS</v>
      </c>
    </row>
    <row r="2059" spans="1:12" x14ac:dyDescent="0.25">
      <c r="A2059" s="101">
        <v>273400</v>
      </c>
      <c r="B2059" s="98" t="s">
        <v>4833</v>
      </c>
      <c r="C2059" s="98" t="s">
        <v>4863</v>
      </c>
      <c r="D2059" s="98" t="s">
        <v>4864</v>
      </c>
      <c r="E2059" s="98" t="s">
        <v>1065</v>
      </c>
      <c r="F2059" s="98" t="s">
        <v>1066</v>
      </c>
      <c r="G2059" s="98" t="s">
        <v>4646</v>
      </c>
      <c r="H2059" s="98" t="s">
        <v>49</v>
      </c>
      <c r="I2059" s="98" t="s">
        <v>4832</v>
      </c>
      <c r="J2059" s="98" t="s">
        <v>4834</v>
      </c>
      <c r="K2059" s="98" t="s">
        <v>604</v>
      </c>
      <c r="L2059" s="99" t="str">
        <f t="shared" si="32"/>
        <v>BCHS</v>
      </c>
    </row>
    <row r="2060" spans="1:12" x14ac:dyDescent="0.25">
      <c r="A2060" s="101">
        <v>273400</v>
      </c>
      <c r="B2060" s="98" t="s">
        <v>4833</v>
      </c>
      <c r="C2060" s="98" t="s">
        <v>4865</v>
      </c>
      <c r="D2060" s="98" t="s">
        <v>4866</v>
      </c>
      <c r="E2060" s="98" t="s">
        <v>1065</v>
      </c>
      <c r="F2060" s="98" t="s">
        <v>1066</v>
      </c>
      <c r="G2060" s="98" t="s">
        <v>4646</v>
      </c>
      <c r="H2060" s="98" t="s">
        <v>49</v>
      </c>
      <c r="I2060" s="98" t="s">
        <v>4832</v>
      </c>
      <c r="J2060" s="98" t="s">
        <v>4834</v>
      </c>
      <c r="K2060" s="98" t="s">
        <v>1156</v>
      </c>
      <c r="L2060" s="99" t="str">
        <f t="shared" si="32"/>
        <v>BCHS</v>
      </c>
    </row>
    <row r="2061" spans="1:12" x14ac:dyDescent="0.25">
      <c r="A2061" s="101">
        <v>273500</v>
      </c>
      <c r="B2061" s="98" t="s">
        <v>4868</v>
      </c>
      <c r="C2061" s="98" t="s">
        <v>4869</v>
      </c>
      <c r="D2061" s="98" t="s">
        <v>4868</v>
      </c>
      <c r="E2061" s="98" t="s">
        <v>1065</v>
      </c>
      <c r="F2061" s="98" t="s">
        <v>1066</v>
      </c>
      <c r="G2061" s="98" t="s">
        <v>4646</v>
      </c>
      <c r="H2061" s="98" t="s">
        <v>49</v>
      </c>
      <c r="I2061" s="98" t="s">
        <v>4867</v>
      </c>
      <c r="J2061" s="98" t="s">
        <v>4868</v>
      </c>
      <c r="K2061" s="98" t="s">
        <v>557</v>
      </c>
      <c r="L2061" s="99" t="str">
        <f t="shared" si="32"/>
        <v>BCHS</v>
      </c>
    </row>
    <row r="2062" spans="1:12" x14ac:dyDescent="0.25">
      <c r="A2062" s="101">
        <v>273500</v>
      </c>
      <c r="B2062" s="98" t="s">
        <v>4868</v>
      </c>
      <c r="C2062" s="98" t="s">
        <v>4870</v>
      </c>
      <c r="D2062" s="98" t="s">
        <v>4871</v>
      </c>
      <c r="E2062" s="98" t="s">
        <v>1065</v>
      </c>
      <c r="F2062" s="98" t="s">
        <v>1066</v>
      </c>
      <c r="G2062" s="98" t="s">
        <v>4646</v>
      </c>
      <c r="H2062" s="98" t="s">
        <v>49</v>
      </c>
      <c r="I2062" s="98" t="s">
        <v>4867</v>
      </c>
      <c r="J2062" s="98" t="s">
        <v>4868</v>
      </c>
      <c r="K2062" s="98" t="s">
        <v>557</v>
      </c>
      <c r="L2062" s="99" t="str">
        <f t="shared" si="32"/>
        <v>BCHS</v>
      </c>
    </row>
    <row r="2063" spans="1:12" x14ac:dyDescent="0.25">
      <c r="A2063" s="101">
        <v>273500</v>
      </c>
      <c r="B2063" s="98" t="s">
        <v>4868</v>
      </c>
      <c r="C2063" s="98" t="s">
        <v>4872</v>
      </c>
      <c r="D2063" s="98" t="s">
        <v>4873</v>
      </c>
      <c r="E2063" s="98" t="s">
        <v>1065</v>
      </c>
      <c r="F2063" s="98" t="s">
        <v>1066</v>
      </c>
      <c r="G2063" s="98" t="s">
        <v>4646</v>
      </c>
      <c r="H2063" s="98" t="s">
        <v>49</v>
      </c>
      <c r="I2063" s="98" t="s">
        <v>4867</v>
      </c>
      <c r="J2063" s="98" t="s">
        <v>4868</v>
      </c>
      <c r="K2063" s="98" t="s">
        <v>545</v>
      </c>
      <c r="L2063" s="99" t="str">
        <f t="shared" si="32"/>
        <v>BCHS</v>
      </c>
    </row>
    <row r="2064" spans="1:12" x14ac:dyDescent="0.25">
      <c r="A2064" s="101">
        <v>273500</v>
      </c>
      <c r="B2064" s="98" t="s">
        <v>4868</v>
      </c>
      <c r="C2064" s="98" t="s">
        <v>4874</v>
      </c>
      <c r="D2064" s="98" t="s">
        <v>4875</v>
      </c>
      <c r="E2064" s="98" t="s">
        <v>1065</v>
      </c>
      <c r="F2064" s="98" t="s">
        <v>1066</v>
      </c>
      <c r="G2064" s="98" t="s">
        <v>4646</v>
      </c>
      <c r="H2064" s="98" t="s">
        <v>49</v>
      </c>
      <c r="I2064" s="98" t="s">
        <v>4867</v>
      </c>
      <c r="J2064" s="98" t="s">
        <v>4868</v>
      </c>
      <c r="K2064" s="98" t="s">
        <v>1156</v>
      </c>
      <c r="L2064" s="99" t="str">
        <f t="shared" si="32"/>
        <v>BCHS</v>
      </c>
    </row>
    <row r="2065" spans="1:12" x14ac:dyDescent="0.25">
      <c r="A2065" s="101">
        <v>273500</v>
      </c>
      <c r="B2065" s="98" t="s">
        <v>4868</v>
      </c>
      <c r="C2065" s="98" t="s">
        <v>4876</v>
      </c>
      <c r="D2065" s="98" t="s">
        <v>4877</v>
      </c>
      <c r="E2065" s="98" t="s">
        <v>1065</v>
      </c>
      <c r="F2065" s="98" t="s">
        <v>1066</v>
      </c>
      <c r="G2065" s="98" t="s">
        <v>4646</v>
      </c>
      <c r="H2065" s="98" t="s">
        <v>49</v>
      </c>
      <c r="I2065" s="98" t="s">
        <v>4867</v>
      </c>
      <c r="J2065" s="98" t="s">
        <v>4868</v>
      </c>
      <c r="K2065" s="98" t="s">
        <v>545</v>
      </c>
      <c r="L2065" s="99" t="str">
        <f t="shared" si="32"/>
        <v>BCHS</v>
      </c>
    </row>
    <row r="2066" spans="1:12" x14ac:dyDescent="0.25">
      <c r="A2066" s="101">
        <v>273500</v>
      </c>
      <c r="B2066" s="98" t="s">
        <v>4868</v>
      </c>
      <c r="C2066" s="98" t="s">
        <v>4878</v>
      </c>
      <c r="D2066" s="98" t="s">
        <v>4879</v>
      </c>
      <c r="E2066" s="98" t="s">
        <v>1065</v>
      </c>
      <c r="F2066" s="98" t="s">
        <v>1066</v>
      </c>
      <c r="G2066" s="98" t="s">
        <v>4646</v>
      </c>
      <c r="H2066" s="98" t="s">
        <v>49</v>
      </c>
      <c r="I2066" s="98" t="s">
        <v>4867</v>
      </c>
      <c r="J2066" s="98" t="s">
        <v>4868</v>
      </c>
      <c r="K2066" s="98" t="s">
        <v>545</v>
      </c>
      <c r="L2066" s="99" t="str">
        <f t="shared" si="32"/>
        <v>BCHS</v>
      </c>
    </row>
    <row r="2067" spans="1:12" x14ac:dyDescent="0.25">
      <c r="A2067" s="101">
        <v>273500</v>
      </c>
      <c r="B2067" s="98" t="s">
        <v>4868</v>
      </c>
      <c r="C2067" s="98" t="s">
        <v>4880</v>
      </c>
      <c r="D2067" s="98" t="s">
        <v>4881</v>
      </c>
      <c r="E2067" s="98" t="s">
        <v>1065</v>
      </c>
      <c r="F2067" s="98" t="s">
        <v>1066</v>
      </c>
      <c r="G2067" s="98" t="s">
        <v>4646</v>
      </c>
      <c r="H2067" s="98" t="s">
        <v>49</v>
      </c>
      <c r="I2067" s="98" t="s">
        <v>4867</v>
      </c>
      <c r="J2067" s="98" t="s">
        <v>4868</v>
      </c>
      <c r="K2067" s="98" t="s">
        <v>545</v>
      </c>
      <c r="L2067" s="99" t="str">
        <f t="shared" si="32"/>
        <v>BCHS</v>
      </c>
    </row>
    <row r="2068" spans="1:12" x14ac:dyDescent="0.25">
      <c r="A2068" s="101">
        <v>273500</v>
      </c>
      <c r="B2068" s="98" t="s">
        <v>4868</v>
      </c>
      <c r="C2068" s="98" t="s">
        <v>4882</v>
      </c>
      <c r="D2068" s="98" t="s">
        <v>4883</v>
      </c>
      <c r="E2068" s="98" t="s">
        <v>1065</v>
      </c>
      <c r="F2068" s="98" t="s">
        <v>1066</v>
      </c>
      <c r="G2068" s="98" t="s">
        <v>4646</v>
      </c>
      <c r="H2068" s="98" t="s">
        <v>49</v>
      </c>
      <c r="I2068" s="98" t="s">
        <v>4867</v>
      </c>
      <c r="J2068" s="98" t="s">
        <v>4868</v>
      </c>
      <c r="K2068" s="98" t="s">
        <v>545</v>
      </c>
      <c r="L2068" s="99" t="str">
        <f t="shared" si="32"/>
        <v>BCHS</v>
      </c>
    </row>
    <row r="2069" spans="1:12" x14ac:dyDescent="0.25">
      <c r="A2069" s="101">
        <v>273500</v>
      </c>
      <c r="B2069" s="98" t="s">
        <v>4868</v>
      </c>
      <c r="C2069" s="98" t="s">
        <v>4884</v>
      </c>
      <c r="D2069" s="98" t="s">
        <v>4885</v>
      </c>
      <c r="E2069" s="98" t="s">
        <v>1065</v>
      </c>
      <c r="F2069" s="98" t="s">
        <v>1066</v>
      </c>
      <c r="G2069" s="98" t="s">
        <v>4646</v>
      </c>
      <c r="H2069" s="98" t="s">
        <v>49</v>
      </c>
      <c r="I2069" s="98" t="s">
        <v>4867</v>
      </c>
      <c r="J2069" s="98" t="s">
        <v>4868</v>
      </c>
      <c r="K2069" s="98" t="s">
        <v>545</v>
      </c>
      <c r="L2069" s="99" t="str">
        <f t="shared" si="32"/>
        <v>BCHS</v>
      </c>
    </row>
    <row r="2070" spans="1:12" x14ac:dyDescent="0.25">
      <c r="A2070" s="101">
        <v>273600</v>
      </c>
      <c r="B2070" s="98" t="s">
        <v>4887</v>
      </c>
      <c r="C2070" s="98" t="s">
        <v>4888</v>
      </c>
      <c r="D2070" s="98" t="s">
        <v>4889</v>
      </c>
      <c r="E2070" s="98" t="s">
        <v>1065</v>
      </c>
      <c r="F2070" s="98" t="s">
        <v>1066</v>
      </c>
      <c r="G2070" s="98" t="s">
        <v>4646</v>
      </c>
      <c r="H2070" s="98" t="s">
        <v>49</v>
      </c>
      <c r="I2070" s="98" t="s">
        <v>4886</v>
      </c>
      <c r="J2070" s="98" t="s">
        <v>4887</v>
      </c>
      <c r="K2070" s="98" t="s">
        <v>545</v>
      </c>
      <c r="L2070" s="99" t="str">
        <f t="shared" si="32"/>
        <v>BCHS</v>
      </c>
    </row>
    <row r="2071" spans="1:12" x14ac:dyDescent="0.25">
      <c r="A2071" s="101">
        <v>273600</v>
      </c>
      <c r="B2071" s="98" t="s">
        <v>4887</v>
      </c>
      <c r="C2071" s="98" t="s">
        <v>4890</v>
      </c>
      <c r="D2071" s="98" t="s">
        <v>4891</v>
      </c>
      <c r="E2071" s="98" t="s">
        <v>1065</v>
      </c>
      <c r="F2071" s="98" t="s">
        <v>1066</v>
      </c>
      <c r="G2071" s="98" t="s">
        <v>4646</v>
      </c>
      <c r="H2071" s="98" t="s">
        <v>49</v>
      </c>
      <c r="I2071" s="98" t="s">
        <v>4886</v>
      </c>
      <c r="J2071" s="98" t="s">
        <v>4887</v>
      </c>
      <c r="K2071" s="98" t="s">
        <v>545</v>
      </c>
      <c r="L2071" s="99" t="str">
        <f t="shared" si="32"/>
        <v>BCHS</v>
      </c>
    </row>
    <row r="2072" spans="1:12" x14ac:dyDescent="0.25">
      <c r="A2072" s="101">
        <v>273600</v>
      </c>
      <c r="B2072" s="98" t="s">
        <v>4887</v>
      </c>
      <c r="C2072" s="98" t="s">
        <v>4892</v>
      </c>
      <c r="D2072" s="98" t="s">
        <v>4893</v>
      </c>
      <c r="E2072" s="98" t="s">
        <v>1065</v>
      </c>
      <c r="F2072" s="98" t="s">
        <v>1066</v>
      </c>
      <c r="G2072" s="98" t="s">
        <v>4646</v>
      </c>
      <c r="H2072" s="98" t="s">
        <v>49</v>
      </c>
      <c r="I2072" s="98" t="s">
        <v>4886</v>
      </c>
      <c r="J2072" s="98" t="s">
        <v>4887</v>
      </c>
      <c r="K2072" s="98" t="s">
        <v>545</v>
      </c>
      <c r="L2072" s="99" t="str">
        <f t="shared" si="32"/>
        <v>BCHS</v>
      </c>
    </row>
    <row r="2073" spans="1:12" x14ac:dyDescent="0.25">
      <c r="A2073" s="101">
        <v>273600</v>
      </c>
      <c r="B2073" s="98" t="s">
        <v>4887</v>
      </c>
      <c r="C2073" s="98" t="s">
        <v>4894</v>
      </c>
      <c r="D2073" s="98" t="s">
        <v>4895</v>
      </c>
      <c r="E2073" s="98" t="s">
        <v>1065</v>
      </c>
      <c r="F2073" s="98" t="s">
        <v>1066</v>
      </c>
      <c r="G2073" s="98" t="s">
        <v>4646</v>
      </c>
      <c r="H2073" s="98" t="s">
        <v>49</v>
      </c>
      <c r="I2073" s="98" t="s">
        <v>4886</v>
      </c>
      <c r="J2073" s="98" t="s">
        <v>4887</v>
      </c>
      <c r="K2073" s="98" t="s">
        <v>545</v>
      </c>
      <c r="L2073" s="99" t="str">
        <f t="shared" si="32"/>
        <v>BCHS</v>
      </c>
    </row>
    <row r="2074" spans="1:12" x14ac:dyDescent="0.25">
      <c r="A2074" s="101">
        <v>273600</v>
      </c>
      <c r="B2074" s="98" t="s">
        <v>4887</v>
      </c>
      <c r="C2074" s="98" t="s">
        <v>4896</v>
      </c>
      <c r="D2074" s="98" t="s">
        <v>4897</v>
      </c>
      <c r="E2074" s="98" t="s">
        <v>1065</v>
      </c>
      <c r="F2074" s="98" t="s">
        <v>1066</v>
      </c>
      <c r="G2074" s="98" t="s">
        <v>4646</v>
      </c>
      <c r="H2074" s="98" t="s">
        <v>49</v>
      </c>
      <c r="I2074" s="98" t="s">
        <v>4886</v>
      </c>
      <c r="J2074" s="98" t="s">
        <v>4887</v>
      </c>
      <c r="K2074" s="98" t="s">
        <v>545</v>
      </c>
      <c r="L2074" s="99" t="str">
        <f t="shared" si="32"/>
        <v>BCHS</v>
      </c>
    </row>
    <row r="2075" spans="1:12" x14ac:dyDescent="0.25">
      <c r="A2075" s="101">
        <v>273600</v>
      </c>
      <c r="B2075" s="98" t="s">
        <v>4887</v>
      </c>
      <c r="C2075" s="98" t="s">
        <v>4898</v>
      </c>
      <c r="D2075" s="98" t="s">
        <v>4899</v>
      </c>
      <c r="E2075" s="98" t="s">
        <v>1065</v>
      </c>
      <c r="F2075" s="98" t="s">
        <v>1066</v>
      </c>
      <c r="G2075" s="98" t="s">
        <v>4646</v>
      </c>
      <c r="H2075" s="98" t="s">
        <v>49</v>
      </c>
      <c r="I2075" s="98" t="s">
        <v>4886</v>
      </c>
      <c r="J2075" s="98" t="s">
        <v>4887</v>
      </c>
      <c r="K2075" s="98" t="s">
        <v>545</v>
      </c>
      <c r="L2075" s="99" t="str">
        <f t="shared" si="32"/>
        <v>BCHS</v>
      </c>
    </row>
    <row r="2076" spans="1:12" x14ac:dyDescent="0.25">
      <c r="A2076" s="101">
        <v>273600</v>
      </c>
      <c r="B2076" s="98" t="s">
        <v>4887</v>
      </c>
      <c r="C2076" s="98" t="s">
        <v>4900</v>
      </c>
      <c r="D2076" s="98" t="s">
        <v>4901</v>
      </c>
      <c r="E2076" s="98" t="s">
        <v>1065</v>
      </c>
      <c r="F2076" s="98" t="s">
        <v>1066</v>
      </c>
      <c r="G2076" s="98" t="s">
        <v>4646</v>
      </c>
      <c r="H2076" s="98" t="s">
        <v>49</v>
      </c>
      <c r="I2076" s="98" t="s">
        <v>4886</v>
      </c>
      <c r="J2076" s="98" t="s">
        <v>4887</v>
      </c>
      <c r="K2076" s="98" t="s">
        <v>545</v>
      </c>
      <c r="L2076" s="99" t="str">
        <f t="shared" si="32"/>
        <v>BCHS</v>
      </c>
    </row>
    <row r="2077" spans="1:12" x14ac:dyDescent="0.25">
      <c r="A2077" s="101">
        <v>273600</v>
      </c>
      <c r="B2077" s="98" t="s">
        <v>4887</v>
      </c>
      <c r="C2077" s="98" t="s">
        <v>4902</v>
      </c>
      <c r="D2077" s="98" t="s">
        <v>4903</v>
      </c>
      <c r="E2077" s="98" t="s">
        <v>1065</v>
      </c>
      <c r="F2077" s="98" t="s">
        <v>1066</v>
      </c>
      <c r="G2077" s="98" t="s">
        <v>4646</v>
      </c>
      <c r="H2077" s="98" t="s">
        <v>49</v>
      </c>
      <c r="I2077" s="98" t="s">
        <v>4886</v>
      </c>
      <c r="J2077" s="98" t="s">
        <v>4887</v>
      </c>
      <c r="K2077" s="98" t="s">
        <v>545</v>
      </c>
      <c r="L2077" s="99" t="str">
        <f t="shared" si="32"/>
        <v>BCHS</v>
      </c>
    </row>
    <row r="2078" spans="1:12" x14ac:dyDescent="0.25">
      <c r="A2078" s="101">
        <v>273600</v>
      </c>
      <c r="B2078" s="98" t="s">
        <v>4887</v>
      </c>
      <c r="C2078" s="98" t="s">
        <v>4904</v>
      </c>
      <c r="D2078" s="98" t="s">
        <v>4905</v>
      </c>
      <c r="E2078" s="98" t="s">
        <v>1065</v>
      </c>
      <c r="F2078" s="98" t="s">
        <v>1066</v>
      </c>
      <c r="G2078" s="98" t="s">
        <v>4646</v>
      </c>
      <c r="H2078" s="98" t="s">
        <v>49</v>
      </c>
      <c r="I2078" s="98" t="s">
        <v>4886</v>
      </c>
      <c r="J2078" s="98" t="s">
        <v>4887</v>
      </c>
      <c r="K2078" s="98" t="s">
        <v>545</v>
      </c>
      <c r="L2078" s="99" t="str">
        <f t="shared" si="32"/>
        <v>BCHS</v>
      </c>
    </row>
    <row r="2079" spans="1:12" x14ac:dyDescent="0.25">
      <c r="A2079" s="101">
        <v>273600</v>
      </c>
      <c r="B2079" s="98" t="s">
        <v>4887</v>
      </c>
      <c r="C2079" s="98" t="s">
        <v>4906</v>
      </c>
      <c r="D2079" s="98" t="s">
        <v>4907</v>
      </c>
      <c r="E2079" s="98" t="s">
        <v>1065</v>
      </c>
      <c r="F2079" s="98" t="s">
        <v>1066</v>
      </c>
      <c r="G2079" s="98" t="s">
        <v>4646</v>
      </c>
      <c r="H2079" s="98" t="s">
        <v>49</v>
      </c>
      <c r="I2079" s="98" t="s">
        <v>4886</v>
      </c>
      <c r="J2079" s="98" t="s">
        <v>4887</v>
      </c>
      <c r="K2079" s="98" t="s">
        <v>545</v>
      </c>
      <c r="L2079" s="99" t="str">
        <f t="shared" si="32"/>
        <v>BCHS</v>
      </c>
    </row>
    <row r="2080" spans="1:12" x14ac:dyDescent="0.25">
      <c r="A2080" s="101">
        <v>273600</v>
      </c>
      <c r="B2080" s="98" t="s">
        <v>4887</v>
      </c>
      <c r="C2080" s="98" t="s">
        <v>4908</v>
      </c>
      <c r="D2080" s="98" t="s">
        <v>4909</v>
      </c>
      <c r="E2080" s="98" t="s">
        <v>1065</v>
      </c>
      <c r="F2080" s="98" t="s">
        <v>1066</v>
      </c>
      <c r="G2080" s="98" t="s">
        <v>4646</v>
      </c>
      <c r="H2080" s="98" t="s">
        <v>49</v>
      </c>
      <c r="I2080" s="98" t="s">
        <v>4886</v>
      </c>
      <c r="J2080" s="98" t="s">
        <v>4887</v>
      </c>
      <c r="K2080" s="98" t="s">
        <v>884</v>
      </c>
      <c r="L2080" s="99" t="str">
        <f t="shared" si="32"/>
        <v>BCHS</v>
      </c>
    </row>
    <row r="2081" spans="1:12" x14ac:dyDescent="0.25">
      <c r="A2081" s="101">
        <v>273600</v>
      </c>
      <c r="B2081" s="98" t="s">
        <v>4887</v>
      </c>
      <c r="C2081" s="98" t="s">
        <v>4910</v>
      </c>
      <c r="D2081" s="98" t="s">
        <v>4911</v>
      </c>
      <c r="E2081" s="98" t="s">
        <v>1065</v>
      </c>
      <c r="F2081" s="98" t="s">
        <v>1066</v>
      </c>
      <c r="G2081" s="98" t="s">
        <v>4646</v>
      </c>
      <c r="H2081" s="98" t="s">
        <v>49</v>
      </c>
      <c r="I2081" s="98" t="s">
        <v>4886</v>
      </c>
      <c r="J2081" s="98" t="s">
        <v>4887</v>
      </c>
      <c r="K2081" s="98" t="s">
        <v>884</v>
      </c>
      <c r="L2081" s="99" t="str">
        <f t="shared" si="32"/>
        <v>BCHS</v>
      </c>
    </row>
    <row r="2082" spans="1:12" x14ac:dyDescent="0.25">
      <c r="A2082" s="101">
        <v>273600</v>
      </c>
      <c r="B2082" s="98" t="s">
        <v>4887</v>
      </c>
      <c r="C2082" s="98" t="s">
        <v>4912</v>
      </c>
      <c r="D2082" s="98" t="s">
        <v>4913</v>
      </c>
      <c r="E2082" s="98" t="s">
        <v>1065</v>
      </c>
      <c r="F2082" s="98" t="s">
        <v>1066</v>
      </c>
      <c r="G2082" s="98" t="s">
        <v>4646</v>
      </c>
      <c r="H2082" s="98" t="s">
        <v>49</v>
      </c>
      <c r="I2082" s="98" t="s">
        <v>4886</v>
      </c>
      <c r="J2082" s="98" t="s">
        <v>4887</v>
      </c>
      <c r="K2082" s="98" t="s">
        <v>884</v>
      </c>
      <c r="L2082" s="99" t="str">
        <f t="shared" si="32"/>
        <v>BCHS</v>
      </c>
    </row>
    <row r="2083" spans="1:12" x14ac:dyDescent="0.25">
      <c r="A2083" s="101">
        <v>273600</v>
      </c>
      <c r="B2083" s="98" t="s">
        <v>4887</v>
      </c>
      <c r="C2083" s="98" t="s">
        <v>4914</v>
      </c>
      <c r="D2083" s="98" t="s">
        <v>4915</v>
      </c>
      <c r="E2083" s="98" t="s">
        <v>1065</v>
      </c>
      <c r="F2083" s="98" t="s">
        <v>1066</v>
      </c>
      <c r="G2083" s="98" t="s">
        <v>4646</v>
      </c>
      <c r="H2083" s="98" t="s">
        <v>49</v>
      </c>
      <c r="I2083" s="98" t="s">
        <v>4886</v>
      </c>
      <c r="J2083" s="98" t="s">
        <v>4887</v>
      </c>
      <c r="K2083" s="98" t="s">
        <v>884</v>
      </c>
      <c r="L2083" s="99" t="str">
        <f t="shared" si="32"/>
        <v>BCHS</v>
      </c>
    </row>
    <row r="2084" spans="1:12" x14ac:dyDescent="0.25">
      <c r="A2084" s="101">
        <v>273600</v>
      </c>
      <c r="B2084" s="98" t="s">
        <v>4887</v>
      </c>
      <c r="C2084" s="98" t="s">
        <v>4916</v>
      </c>
      <c r="D2084" s="98" t="s">
        <v>4917</v>
      </c>
      <c r="E2084" s="98" t="s">
        <v>1065</v>
      </c>
      <c r="F2084" s="98" t="s">
        <v>1066</v>
      </c>
      <c r="G2084" s="98" t="s">
        <v>4646</v>
      </c>
      <c r="H2084" s="98" t="s">
        <v>49</v>
      </c>
      <c r="I2084" s="98" t="s">
        <v>4886</v>
      </c>
      <c r="J2084" s="98" t="s">
        <v>4887</v>
      </c>
      <c r="K2084" s="98" t="s">
        <v>884</v>
      </c>
      <c r="L2084" s="99" t="str">
        <f t="shared" si="32"/>
        <v>BCHS</v>
      </c>
    </row>
    <row r="2085" spans="1:12" x14ac:dyDescent="0.25">
      <c r="A2085" s="101">
        <v>273600</v>
      </c>
      <c r="B2085" s="98" t="s">
        <v>4887</v>
      </c>
      <c r="C2085" s="98" t="s">
        <v>4918</v>
      </c>
      <c r="D2085" s="98" t="s">
        <v>4919</v>
      </c>
      <c r="E2085" s="98" t="s">
        <v>1065</v>
      </c>
      <c r="F2085" s="98" t="s">
        <v>1066</v>
      </c>
      <c r="G2085" s="98" t="s">
        <v>4646</v>
      </c>
      <c r="H2085" s="98" t="s">
        <v>49</v>
      </c>
      <c r="I2085" s="98" t="s">
        <v>4886</v>
      </c>
      <c r="J2085" s="98" t="s">
        <v>4887</v>
      </c>
      <c r="K2085" s="98" t="s">
        <v>884</v>
      </c>
      <c r="L2085" s="99" t="str">
        <f t="shared" si="32"/>
        <v>BCHS</v>
      </c>
    </row>
    <row r="2086" spans="1:12" x14ac:dyDescent="0.25">
      <c r="A2086" s="101">
        <v>273600</v>
      </c>
      <c r="B2086" s="98" t="s">
        <v>4887</v>
      </c>
      <c r="C2086" s="98" t="s">
        <v>4920</v>
      </c>
      <c r="D2086" s="98" t="s">
        <v>4921</v>
      </c>
      <c r="E2086" s="98" t="s">
        <v>1065</v>
      </c>
      <c r="F2086" s="98" t="s">
        <v>1066</v>
      </c>
      <c r="G2086" s="98" t="s">
        <v>4646</v>
      </c>
      <c r="H2086" s="98" t="s">
        <v>49</v>
      </c>
      <c r="I2086" s="98" t="s">
        <v>4886</v>
      </c>
      <c r="J2086" s="98" t="s">
        <v>4887</v>
      </c>
      <c r="K2086" s="98" t="s">
        <v>884</v>
      </c>
      <c r="L2086" s="99" t="str">
        <f t="shared" si="32"/>
        <v>BCHS</v>
      </c>
    </row>
    <row r="2087" spans="1:12" x14ac:dyDescent="0.25">
      <c r="A2087" s="101">
        <v>273600</v>
      </c>
      <c r="B2087" s="98" t="s">
        <v>4887</v>
      </c>
      <c r="C2087" s="98" t="s">
        <v>4922</v>
      </c>
      <c r="D2087" s="98" t="s">
        <v>4923</v>
      </c>
      <c r="E2087" s="98" t="s">
        <v>1065</v>
      </c>
      <c r="F2087" s="98" t="s">
        <v>1066</v>
      </c>
      <c r="G2087" s="98" t="s">
        <v>4646</v>
      </c>
      <c r="H2087" s="98" t="s">
        <v>49</v>
      </c>
      <c r="I2087" s="98" t="s">
        <v>4886</v>
      </c>
      <c r="J2087" s="98" t="s">
        <v>4887</v>
      </c>
      <c r="K2087" s="98" t="s">
        <v>604</v>
      </c>
      <c r="L2087" s="99" t="str">
        <f t="shared" si="32"/>
        <v>BCHS</v>
      </c>
    </row>
    <row r="2088" spans="1:12" x14ac:dyDescent="0.25">
      <c r="A2088" s="101">
        <v>273600</v>
      </c>
      <c r="B2088" s="98" t="s">
        <v>4887</v>
      </c>
      <c r="C2088" s="98" t="s">
        <v>4924</v>
      </c>
      <c r="D2088" s="98" t="s">
        <v>4925</v>
      </c>
      <c r="E2088" s="98" t="s">
        <v>1065</v>
      </c>
      <c r="F2088" s="98" t="s">
        <v>1066</v>
      </c>
      <c r="G2088" s="98" t="s">
        <v>4646</v>
      </c>
      <c r="H2088" s="98" t="s">
        <v>49</v>
      </c>
      <c r="I2088" s="98" t="s">
        <v>4886</v>
      </c>
      <c r="J2088" s="98" t="s">
        <v>4887</v>
      </c>
      <c r="K2088" s="98" t="s">
        <v>604</v>
      </c>
      <c r="L2088" s="99" t="str">
        <f t="shared" si="32"/>
        <v>BCHS</v>
      </c>
    </row>
    <row r="2089" spans="1:12" x14ac:dyDescent="0.25">
      <c r="A2089" s="101">
        <v>273600</v>
      </c>
      <c r="B2089" s="98" t="s">
        <v>4887</v>
      </c>
      <c r="C2089" s="98" t="s">
        <v>4926</v>
      </c>
      <c r="D2089" s="98" t="s">
        <v>4927</v>
      </c>
      <c r="E2089" s="98" t="s">
        <v>1065</v>
      </c>
      <c r="F2089" s="98" t="s">
        <v>1066</v>
      </c>
      <c r="G2089" s="98" t="s">
        <v>4646</v>
      </c>
      <c r="H2089" s="98" t="s">
        <v>49</v>
      </c>
      <c r="I2089" s="98" t="s">
        <v>4886</v>
      </c>
      <c r="J2089" s="98" t="s">
        <v>4887</v>
      </c>
      <c r="K2089" s="98" t="s">
        <v>604</v>
      </c>
      <c r="L2089" s="99" t="str">
        <f t="shared" si="32"/>
        <v>BCHS</v>
      </c>
    </row>
    <row r="2090" spans="1:12" x14ac:dyDescent="0.25">
      <c r="A2090" s="101">
        <v>273600</v>
      </c>
      <c r="B2090" s="98" t="s">
        <v>4887</v>
      </c>
      <c r="C2090" s="98" t="s">
        <v>4928</v>
      </c>
      <c r="D2090" s="98" t="s">
        <v>4929</v>
      </c>
      <c r="E2090" s="98" t="s">
        <v>1065</v>
      </c>
      <c r="F2090" s="98" t="s">
        <v>1066</v>
      </c>
      <c r="G2090" s="98" t="s">
        <v>4646</v>
      </c>
      <c r="H2090" s="98" t="s">
        <v>49</v>
      </c>
      <c r="I2090" s="98" t="s">
        <v>4886</v>
      </c>
      <c r="J2090" s="98" t="s">
        <v>4887</v>
      </c>
      <c r="K2090" s="98" t="s">
        <v>1156</v>
      </c>
      <c r="L2090" s="99" t="str">
        <f t="shared" si="32"/>
        <v>BCHS</v>
      </c>
    </row>
    <row r="2091" spans="1:12" x14ac:dyDescent="0.25">
      <c r="A2091" s="101">
        <v>273600</v>
      </c>
      <c r="B2091" s="98" t="s">
        <v>4887</v>
      </c>
      <c r="C2091" s="98" t="s">
        <v>4930</v>
      </c>
      <c r="D2091" s="98" t="s">
        <v>4931</v>
      </c>
      <c r="E2091" s="98" t="s">
        <v>1065</v>
      </c>
      <c r="F2091" s="98" t="s">
        <v>1066</v>
      </c>
      <c r="G2091" s="98" t="s">
        <v>4646</v>
      </c>
      <c r="H2091" s="98" t="s">
        <v>49</v>
      </c>
      <c r="I2091" s="98" t="s">
        <v>4886</v>
      </c>
      <c r="J2091" s="98" t="s">
        <v>4887</v>
      </c>
      <c r="K2091" s="98" t="s">
        <v>604</v>
      </c>
      <c r="L2091" s="99" t="str">
        <f t="shared" si="32"/>
        <v>BCHS</v>
      </c>
    </row>
    <row r="2092" spans="1:12" x14ac:dyDescent="0.25">
      <c r="A2092" s="101">
        <v>273600</v>
      </c>
      <c r="B2092" s="98" t="s">
        <v>4887</v>
      </c>
      <c r="C2092" s="98" t="s">
        <v>4932</v>
      </c>
      <c r="D2092" s="98" t="s">
        <v>4933</v>
      </c>
      <c r="E2092" s="98" t="s">
        <v>1065</v>
      </c>
      <c r="F2092" s="98" t="s">
        <v>1066</v>
      </c>
      <c r="G2092" s="98" t="s">
        <v>4646</v>
      </c>
      <c r="H2092" s="98" t="s">
        <v>49</v>
      </c>
      <c r="I2092" s="98" t="s">
        <v>4886</v>
      </c>
      <c r="J2092" s="98" t="s">
        <v>4887</v>
      </c>
      <c r="K2092" s="98" t="s">
        <v>604</v>
      </c>
      <c r="L2092" s="99" t="str">
        <f t="shared" si="32"/>
        <v>BCHS</v>
      </c>
    </row>
    <row r="2093" spans="1:12" x14ac:dyDescent="0.25">
      <c r="A2093" s="101">
        <v>273600</v>
      </c>
      <c r="B2093" s="98" t="s">
        <v>4887</v>
      </c>
      <c r="C2093" s="98" t="s">
        <v>4934</v>
      </c>
      <c r="D2093" s="98" t="s">
        <v>4935</v>
      </c>
      <c r="E2093" s="98" t="s">
        <v>1065</v>
      </c>
      <c r="F2093" s="98" t="s">
        <v>1066</v>
      </c>
      <c r="G2093" s="98" t="s">
        <v>4646</v>
      </c>
      <c r="H2093" s="98" t="s">
        <v>49</v>
      </c>
      <c r="I2093" s="98" t="s">
        <v>4886</v>
      </c>
      <c r="J2093" s="98" t="s">
        <v>4887</v>
      </c>
      <c r="K2093" s="98" t="s">
        <v>1156</v>
      </c>
      <c r="L2093" s="99" t="str">
        <f t="shared" si="32"/>
        <v>BCHS</v>
      </c>
    </row>
    <row r="2094" spans="1:12" x14ac:dyDescent="0.25">
      <c r="A2094" s="101">
        <v>273600</v>
      </c>
      <c r="B2094" s="98" t="s">
        <v>4887</v>
      </c>
      <c r="C2094" s="98" t="s">
        <v>4936</v>
      </c>
      <c r="D2094" s="98" t="s">
        <v>4937</v>
      </c>
      <c r="E2094" s="98" t="s">
        <v>1065</v>
      </c>
      <c r="F2094" s="98" t="s">
        <v>1066</v>
      </c>
      <c r="G2094" s="98" t="s">
        <v>4646</v>
      </c>
      <c r="H2094" s="98" t="s">
        <v>49</v>
      </c>
      <c r="I2094" s="98" t="s">
        <v>4886</v>
      </c>
      <c r="J2094" s="98" t="s">
        <v>4887</v>
      </c>
      <c r="K2094" s="98" t="s">
        <v>604</v>
      </c>
      <c r="L2094" s="99" t="str">
        <f t="shared" si="32"/>
        <v>BCHS</v>
      </c>
    </row>
    <row r="2095" spans="1:12" x14ac:dyDescent="0.25">
      <c r="A2095" s="101">
        <v>273600</v>
      </c>
      <c r="B2095" s="98" t="s">
        <v>4887</v>
      </c>
      <c r="C2095" s="98" t="s">
        <v>4938</v>
      </c>
      <c r="D2095" s="98" t="s">
        <v>4939</v>
      </c>
      <c r="E2095" s="98" t="s">
        <v>1065</v>
      </c>
      <c r="F2095" s="98" t="s">
        <v>1066</v>
      </c>
      <c r="G2095" s="98" t="s">
        <v>4646</v>
      </c>
      <c r="H2095" s="98" t="s">
        <v>49</v>
      </c>
      <c r="I2095" s="98" t="s">
        <v>4886</v>
      </c>
      <c r="J2095" s="98" t="s">
        <v>4887</v>
      </c>
      <c r="K2095" s="98" t="s">
        <v>604</v>
      </c>
      <c r="L2095" s="99" t="str">
        <f t="shared" si="32"/>
        <v>BCHS</v>
      </c>
    </row>
    <row r="2096" spans="1:12" x14ac:dyDescent="0.25">
      <c r="A2096" s="101">
        <v>273600</v>
      </c>
      <c r="B2096" s="98" t="s">
        <v>4887</v>
      </c>
      <c r="C2096" s="98" t="s">
        <v>4940</v>
      </c>
      <c r="D2096" s="98" t="s">
        <v>4941</v>
      </c>
      <c r="E2096" s="98" t="s">
        <v>1065</v>
      </c>
      <c r="F2096" s="98" t="s">
        <v>1066</v>
      </c>
      <c r="G2096" s="98" t="s">
        <v>4646</v>
      </c>
      <c r="H2096" s="98" t="s">
        <v>49</v>
      </c>
      <c r="I2096" s="98" t="s">
        <v>4886</v>
      </c>
      <c r="J2096" s="98" t="s">
        <v>4887</v>
      </c>
      <c r="K2096" s="98" t="s">
        <v>604</v>
      </c>
      <c r="L2096" s="99" t="str">
        <f t="shared" si="32"/>
        <v>BCHS</v>
      </c>
    </row>
    <row r="2097" spans="1:12" x14ac:dyDescent="0.25">
      <c r="A2097" s="101">
        <v>273600</v>
      </c>
      <c r="B2097" s="98" t="s">
        <v>4887</v>
      </c>
      <c r="C2097" s="98" t="s">
        <v>4942</v>
      </c>
      <c r="D2097" s="98" t="s">
        <v>4943</v>
      </c>
      <c r="E2097" s="98" t="s">
        <v>1065</v>
      </c>
      <c r="F2097" s="98" t="s">
        <v>1066</v>
      </c>
      <c r="G2097" s="98" t="s">
        <v>4646</v>
      </c>
      <c r="H2097" s="98" t="s">
        <v>49</v>
      </c>
      <c r="I2097" s="98" t="s">
        <v>4886</v>
      </c>
      <c r="J2097" s="98" t="s">
        <v>4887</v>
      </c>
      <c r="K2097" s="98" t="s">
        <v>604</v>
      </c>
      <c r="L2097" s="99" t="str">
        <f t="shared" si="32"/>
        <v>BCHS</v>
      </c>
    </row>
    <row r="2098" spans="1:12" x14ac:dyDescent="0.25">
      <c r="A2098" s="101">
        <v>273600</v>
      </c>
      <c r="B2098" s="98" t="s">
        <v>4887</v>
      </c>
      <c r="C2098" s="98" t="s">
        <v>4944</v>
      </c>
      <c r="D2098" s="98" t="s">
        <v>4945</v>
      </c>
      <c r="E2098" s="98" t="s">
        <v>1065</v>
      </c>
      <c r="F2098" s="98" t="s">
        <v>1066</v>
      </c>
      <c r="G2098" s="98" t="s">
        <v>4646</v>
      </c>
      <c r="H2098" s="98" t="s">
        <v>49</v>
      </c>
      <c r="I2098" s="98" t="s">
        <v>4886</v>
      </c>
      <c r="J2098" s="98" t="s">
        <v>4887</v>
      </c>
      <c r="K2098" s="98" t="s">
        <v>1156</v>
      </c>
      <c r="L2098" s="99" t="str">
        <f t="shared" si="32"/>
        <v>BCHS</v>
      </c>
    </row>
    <row r="2099" spans="1:12" x14ac:dyDescent="0.25">
      <c r="A2099" s="101">
        <v>273600</v>
      </c>
      <c r="B2099" s="98" t="s">
        <v>4887</v>
      </c>
      <c r="C2099" s="98" t="s">
        <v>4946</v>
      </c>
      <c r="D2099" s="98" t="s">
        <v>4947</v>
      </c>
      <c r="E2099" s="98" t="s">
        <v>1065</v>
      </c>
      <c r="F2099" s="98" t="s">
        <v>1066</v>
      </c>
      <c r="G2099" s="98" t="s">
        <v>4646</v>
      </c>
      <c r="H2099" s="98" t="s">
        <v>49</v>
      </c>
      <c r="I2099" s="98" t="s">
        <v>4886</v>
      </c>
      <c r="J2099" s="98" t="s">
        <v>4887</v>
      </c>
      <c r="K2099" s="98" t="s">
        <v>1156</v>
      </c>
      <c r="L2099" s="99" t="str">
        <f t="shared" si="32"/>
        <v>BCHS</v>
      </c>
    </row>
    <row r="2100" spans="1:12" x14ac:dyDescent="0.25">
      <c r="A2100" s="101">
        <v>273600</v>
      </c>
      <c r="B2100" s="98" t="s">
        <v>4887</v>
      </c>
      <c r="C2100" s="98" t="s">
        <v>4948</v>
      </c>
      <c r="D2100" s="98" t="s">
        <v>4949</v>
      </c>
      <c r="E2100" s="98" t="s">
        <v>1065</v>
      </c>
      <c r="F2100" s="98" t="s">
        <v>1066</v>
      </c>
      <c r="G2100" s="98" t="s">
        <v>4646</v>
      </c>
      <c r="H2100" s="98" t="s">
        <v>49</v>
      </c>
      <c r="I2100" s="98" t="s">
        <v>4886</v>
      </c>
      <c r="J2100" s="98" t="s">
        <v>4887</v>
      </c>
      <c r="K2100" s="98" t="s">
        <v>604</v>
      </c>
      <c r="L2100" s="99" t="str">
        <f t="shared" si="32"/>
        <v>BCHS</v>
      </c>
    </row>
    <row r="2101" spans="1:12" x14ac:dyDescent="0.25">
      <c r="A2101" s="101">
        <v>273600</v>
      </c>
      <c r="B2101" s="98" t="s">
        <v>4887</v>
      </c>
      <c r="C2101" s="98" t="s">
        <v>4950</v>
      </c>
      <c r="D2101" s="98" t="s">
        <v>4951</v>
      </c>
      <c r="E2101" s="98" t="s">
        <v>1065</v>
      </c>
      <c r="F2101" s="98" t="s">
        <v>1066</v>
      </c>
      <c r="G2101" s="98" t="s">
        <v>4646</v>
      </c>
      <c r="H2101" s="98" t="s">
        <v>49</v>
      </c>
      <c r="I2101" s="98" t="s">
        <v>4886</v>
      </c>
      <c r="J2101" s="98" t="s">
        <v>4887</v>
      </c>
      <c r="K2101" s="98" t="s">
        <v>1156</v>
      </c>
      <c r="L2101" s="99" t="str">
        <f t="shared" si="32"/>
        <v>BCHS</v>
      </c>
    </row>
    <row r="2102" spans="1:12" x14ac:dyDescent="0.25">
      <c r="A2102" s="101">
        <v>273600</v>
      </c>
      <c r="B2102" s="98" t="s">
        <v>4887</v>
      </c>
      <c r="C2102" s="98" t="s">
        <v>4952</v>
      </c>
      <c r="D2102" s="98" t="s">
        <v>4953</v>
      </c>
      <c r="E2102" s="98" t="s">
        <v>1065</v>
      </c>
      <c r="F2102" s="98" t="s">
        <v>1066</v>
      </c>
      <c r="G2102" s="98" t="s">
        <v>4646</v>
      </c>
      <c r="H2102" s="98" t="s">
        <v>49</v>
      </c>
      <c r="I2102" s="98" t="s">
        <v>4886</v>
      </c>
      <c r="J2102" s="98" t="s">
        <v>4887</v>
      </c>
      <c r="K2102" s="98" t="s">
        <v>1156</v>
      </c>
      <c r="L2102" s="99" t="str">
        <f t="shared" si="32"/>
        <v>BCHS</v>
      </c>
    </row>
    <row r="2103" spans="1:12" x14ac:dyDescent="0.25">
      <c r="A2103" s="101">
        <v>273600</v>
      </c>
      <c r="B2103" s="98" t="s">
        <v>4887</v>
      </c>
      <c r="C2103" s="98" t="s">
        <v>4954</v>
      </c>
      <c r="D2103" s="98" t="s">
        <v>4955</v>
      </c>
      <c r="E2103" s="98" t="s">
        <v>1065</v>
      </c>
      <c r="F2103" s="98" t="s">
        <v>1066</v>
      </c>
      <c r="G2103" s="98" t="s">
        <v>4646</v>
      </c>
      <c r="H2103" s="98" t="s">
        <v>49</v>
      </c>
      <c r="I2103" s="98" t="s">
        <v>4886</v>
      </c>
      <c r="J2103" s="98" t="s">
        <v>4887</v>
      </c>
      <c r="K2103" s="98" t="s">
        <v>604</v>
      </c>
      <c r="L2103" s="99" t="str">
        <f t="shared" si="32"/>
        <v>BCHS</v>
      </c>
    </row>
    <row r="2104" spans="1:12" x14ac:dyDescent="0.25">
      <c r="A2104" s="101">
        <v>273600</v>
      </c>
      <c r="B2104" s="98" t="s">
        <v>4887</v>
      </c>
      <c r="C2104" s="98" t="s">
        <v>4956</v>
      </c>
      <c r="D2104" s="98" t="s">
        <v>4957</v>
      </c>
      <c r="E2104" s="98" t="s">
        <v>1065</v>
      </c>
      <c r="F2104" s="98" t="s">
        <v>1066</v>
      </c>
      <c r="G2104" s="98" t="s">
        <v>4646</v>
      </c>
      <c r="H2104" s="98" t="s">
        <v>49</v>
      </c>
      <c r="I2104" s="98" t="s">
        <v>4886</v>
      </c>
      <c r="J2104" s="98" t="s">
        <v>4887</v>
      </c>
      <c r="K2104" s="98" t="s">
        <v>1156</v>
      </c>
      <c r="L2104" s="99" t="str">
        <f t="shared" si="32"/>
        <v>BCHS</v>
      </c>
    </row>
    <row r="2105" spans="1:12" x14ac:dyDescent="0.25">
      <c r="A2105" s="101">
        <v>273600</v>
      </c>
      <c r="B2105" s="98" t="s">
        <v>4887</v>
      </c>
      <c r="C2105" s="98" t="s">
        <v>4958</v>
      </c>
      <c r="D2105" s="98" t="s">
        <v>4959</v>
      </c>
      <c r="E2105" s="98" t="s">
        <v>1065</v>
      </c>
      <c r="F2105" s="98" t="s">
        <v>1066</v>
      </c>
      <c r="G2105" s="98" t="s">
        <v>4646</v>
      </c>
      <c r="H2105" s="98" t="s">
        <v>49</v>
      </c>
      <c r="I2105" s="98" t="s">
        <v>4886</v>
      </c>
      <c r="J2105" s="98" t="s">
        <v>4887</v>
      </c>
      <c r="K2105" s="98" t="s">
        <v>1156</v>
      </c>
      <c r="L2105" s="99" t="str">
        <f t="shared" si="32"/>
        <v>BCHS</v>
      </c>
    </row>
    <row r="2106" spans="1:12" x14ac:dyDescent="0.25">
      <c r="A2106" s="101">
        <v>273600</v>
      </c>
      <c r="B2106" s="98" t="s">
        <v>4887</v>
      </c>
      <c r="C2106" s="98" t="s">
        <v>4960</v>
      </c>
      <c r="D2106" s="98" t="s">
        <v>4961</v>
      </c>
      <c r="E2106" s="98" t="s">
        <v>1065</v>
      </c>
      <c r="F2106" s="98" t="s">
        <v>1066</v>
      </c>
      <c r="G2106" s="98" t="s">
        <v>4646</v>
      </c>
      <c r="H2106" s="98" t="s">
        <v>49</v>
      </c>
      <c r="I2106" s="98" t="s">
        <v>4886</v>
      </c>
      <c r="J2106" s="98" t="s">
        <v>4887</v>
      </c>
      <c r="K2106" s="98" t="s">
        <v>1156</v>
      </c>
      <c r="L2106" s="99" t="str">
        <f t="shared" si="32"/>
        <v>BCHS</v>
      </c>
    </row>
    <row r="2107" spans="1:12" x14ac:dyDescent="0.25">
      <c r="A2107" s="101">
        <v>273600</v>
      </c>
      <c r="B2107" s="98" t="s">
        <v>4887</v>
      </c>
      <c r="C2107" s="98" t="s">
        <v>4962</v>
      </c>
      <c r="D2107" s="98" t="s">
        <v>4963</v>
      </c>
      <c r="E2107" s="98" t="s">
        <v>1065</v>
      </c>
      <c r="F2107" s="98" t="s">
        <v>1066</v>
      </c>
      <c r="G2107" s="98" t="s">
        <v>4646</v>
      </c>
      <c r="H2107" s="98" t="s">
        <v>49</v>
      </c>
      <c r="I2107" s="98" t="s">
        <v>4886</v>
      </c>
      <c r="J2107" s="98" t="s">
        <v>4887</v>
      </c>
      <c r="K2107" s="98" t="s">
        <v>604</v>
      </c>
      <c r="L2107" s="99" t="str">
        <f t="shared" si="32"/>
        <v>BCHS</v>
      </c>
    </row>
    <row r="2108" spans="1:12" x14ac:dyDescent="0.25">
      <c r="A2108" s="101">
        <v>273600</v>
      </c>
      <c r="B2108" s="98" t="s">
        <v>4887</v>
      </c>
      <c r="C2108" s="98" t="s">
        <v>4964</v>
      </c>
      <c r="D2108" s="98" t="s">
        <v>4965</v>
      </c>
      <c r="E2108" s="98" t="s">
        <v>1065</v>
      </c>
      <c r="F2108" s="98" t="s">
        <v>1066</v>
      </c>
      <c r="G2108" s="98" t="s">
        <v>4646</v>
      </c>
      <c r="H2108" s="98" t="s">
        <v>49</v>
      </c>
      <c r="I2108" s="98" t="s">
        <v>4886</v>
      </c>
      <c r="J2108" s="98" t="s">
        <v>4887</v>
      </c>
      <c r="K2108" s="98" t="s">
        <v>1156</v>
      </c>
      <c r="L2108" s="99" t="str">
        <f t="shared" si="32"/>
        <v>BCHS</v>
      </c>
    </row>
    <row r="2109" spans="1:12" x14ac:dyDescent="0.25">
      <c r="A2109" s="101">
        <v>273600</v>
      </c>
      <c r="B2109" s="98" t="s">
        <v>4887</v>
      </c>
      <c r="C2109" s="98" t="s">
        <v>4966</v>
      </c>
      <c r="D2109" s="98" t="s">
        <v>4967</v>
      </c>
      <c r="E2109" s="98" t="s">
        <v>1065</v>
      </c>
      <c r="F2109" s="98" t="s">
        <v>1066</v>
      </c>
      <c r="G2109" s="98" t="s">
        <v>4646</v>
      </c>
      <c r="H2109" s="98" t="s">
        <v>49</v>
      </c>
      <c r="I2109" s="98" t="s">
        <v>4886</v>
      </c>
      <c r="J2109" s="98" t="s">
        <v>4887</v>
      </c>
      <c r="K2109" s="98" t="s">
        <v>604</v>
      </c>
      <c r="L2109" s="99" t="str">
        <f t="shared" si="32"/>
        <v>BCHS</v>
      </c>
    </row>
    <row r="2110" spans="1:12" x14ac:dyDescent="0.25">
      <c r="A2110" s="101">
        <v>273600</v>
      </c>
      <c r="B2110" s="98" t="s">
        <v>4887</v>
      </c>
      <c r="C2110" s="98" t="s">
        <v>4968</v>
      </c>
      <c r="D2110" s="98" t="s">
        <v>4969</v>
      </c>
      <c r="E2110" s="98" t="s">
        <v>1065</v>
      </c>
      <c r="F2110" s="98" t="s">
        <v>1066</v>
      </c>
      <c r="G2110" s="98" t="s">
        <v>4646</v>
      </c>
      <c r="H2110" s="98" t="s">
        <v>49</v>
      </c>
      <c r="I2110" s="98" t="s">
        <v>4886</v>
      </c>
      <c r="J2110" s="98" t="s">
        <v>4887</v>
      </c>
      <c r="K2110" s="98" t="s">
        <v>1156</v>
      </c>
      <c r="L2110" s="99" t="str">
        <f t="shared" si="32"/>
        <v>BCHS</v>
      </c>
    </row>
    <row r="2111" spans="1:12" x14ac:dyDescent="0.25">
      <c r="A2111" s="101">
        <v>273600</v>
      </c>
      <c r="B2111" s="98" t="s">
        <v>4887</v>
      </c>
      <c r="C2111" s="98" t="s">
        <v>4970</v>
      </c>
      <c r="D2111" s="98" t="s">
        <v>4971</v>
      </c>
      <c r="E2111" s="98" t="s">
        <v>1065</v>
      </c>
      <c r="F2111" s="98" t="s">
        <v>1066</v>
      </c>
      <c r="G2111" s="98" t="s">
        <v>4646</v>
      </c>
      <c r="H2111" s="98" t="s">
        <v>49</v>
      </c>
      <c r="I2111" s="98" t="s">
        <v>4886</v>
      </c>
      <c r="J2111" s="98" t="s">
        <v>4887</v>
      </c>
      <c r="K2111" s="98" t="s">
        <v>1156</v>
      </c>
      <c r="L2111" s="99" t="str">
        <f t="shared" si="32"/>
        <v>BCHS</v>
      </c>
    </row>
    <row r="2112" spans="1:12" x14ac:dyDescent="0.25">
      <c r="A2112" s="101">
        <v>273600</v>
      </c>
      <c r="B2112" s="98" t="s">
        <v>4887</v>
      </c>
      <c r="C2112" s="98" t="s">
        <v>4972</v>
      </c>
      <c r="D2112" s="98" t="s">
        <v>4973</v>
      </c>
      <c r="E2112" s="98" t="s">
        <v>1065</v>
      </c>
      <c r="F2112" s="98" t="s">
        <v>1066</v>
      </c>
      <c r="G2112" s="98" t="s">
        <v>4646</v>
      </c>
      <c r="H2112" s="98" t="s">
        <v>49</v>
      </c>
      <c r="I2112" s="98" t="s">
        <v>4886</v>
      </c>
      <c r="J2112" s="98" t="s">
        <v>4887</v>
      </c>
      <c r="K2112" s="98" t="s">
        <v>1156</v>
      </c>
      <c r="L2112" s="99" t="str">
        <f t="shared" si="32"/>
        <v>BCHS</v>
      </c>
    </row>
    <row r="2113" spans="1:12" x14ac:dyDescent="0.25">
      <c r="A2113" s="101">
        <v>273600</v>
      </c>
      <c r="B2113" s="98" t="s">
        <v>4887</v>
      </c>
      <c r="C2113" s="98" t="s">
        <v>4974</v>
      </c>
      <c r="D2113" s="98" t="s">
        <v>4975</v>
      </c>
      <c r="E2113" s="98" t="s">
        <v>1065</v>
      </c>
      <c r="F2113" s="98" t="s">
        <v>1066</v>
      </c>
      <c r="G2113" s="98" t="s">
        <v>4646</v>
      </c>
      <c r="H2113" s="98" t="s">
        <v>49</v>
      </c>
      <c r="I2113" s="98" t="s">
        <v>4886</v>
      </c>
      <c r="J2113" s="98" t="s">
        <v>4887</v>
      </c>
      <c r="K2113" s="98" t="s">
        <v>1156</v>
      </c>
      <c r="L2113" s="99" t="str">
        <f t="shared" si="32"/>
        <v>BCHS</v>
      </c>
    </row>
    <row r="2114" spans="1:12" x14ac:dyDescent="0.25">
      <c r="A2114" s="101">
        <v>273600</v>
      </c>
      <c r="B2114" s="98" t="s">
        <v>4887</v>
      </c>
      <c r="C2114" s="98" t="s">
        <v>4976</v>
      </c>
      <c r="D2114" s="98" t="s">
        <v>4977</v>
      </c>
      <c r="E2114" s="98" t="s">
        <v>1065</v>
      </c>
      <c r="F2114" s="98" t="s">
        <v>1066</v>
      </c>
      <c r="G2114" s="98" t="s">
        <v>4646</v>
      </c>
      <c r="H2114" s="98" t="s">
        <v>49</v>
      </c>
      <c r="I2114" s="98" t="s">
        <v>4886</v>
      </c>
      <c r="J2114" s="98" t="s">
        <v>4887</v>
      </c>
      <c r="K2114" s="98" t="s">
        <v>1156</v>
      </c>
      <c r="L2114" s="99" t="str">
        <f t="shared" ref="L2114:L2177" si="33">VLOOKUP(H2114,$N$2:$O$43,2,FALSE)</f>
        <v>BCHS</v>
      </c>
    </row>
    <row r="2115" spans="1:12" x14ac:dyDescent="0.25">
      <c r="A2115" s="101">
        <v>273600</v>
      </c>
      <c r="B2115" s="98" t="s">
        <v>4887</v>
      </c>
      <c r="C2115" s="98" t="s">
        <v>4978</v>
      </c>
      <c r="D2115" s="98" t="s">
        <v>4979</v>
      </c>
      <c r="E2115" s="98" t="s">
        <v>1065</v>
      </c>
      <c r="F2115" s="98" t="s">
        <v>1066</v>
      </c>
      <c r="G2115" s="98" t="s">
        <v>4646</v>
      </c>
      <c r="H2115" s="98" t="s">
        <v>49</v>
      </c>
      <c r="I2115" s="98" t="s">
        <v>4886</v>
      </c>
      <c r="J2115" s="98" t="s">
        <v>4887</v>
      </c>
      <c r="K2115" s="98" t="s">
        <v>604</v>
      </c>
      <c r="L2115" s="99" t="str">
        <f t="shared" si="33"/>
        <v>BCHS</v>
      </c>
    </row>
    <row r="2116" spans="1:12" x14ac:dyDescent="0.25">
      <c r="A2116" s="101">
        <v>273600</v>
      </c>
      <c r="B2116" s="98" t="s">
        <v>4887</v>
      </c>
      <c r="C2116" s="98" t="s">
        <v>4980</v>
      </c>
      <c r="D2116" s="98" t="s">
        <v>4981</v>
      </c>
      <c r="E2116" s="98" t="s">
        <v>1065</v>
      </c>
      <c r="F2116" s="98" t="s">
        <v>1066</v>
      </c>
      <c r="G2116" s="98" t="s">
        <v>4646</v>
      </c>
      <c r="H2116" s="98" t="s">
        <v>49</v>
      </c>
      <c r="I2116" s="98" t="s">
        <v>4886</v>
      </c>
      <c r="J2116" s="98" t="s">
        <v>4887</v>
      </c>
      <c r="K2116" s="98" t="s">
        <v>604</v>
      </c>
      <c r="L2116" s="99" t="str">
        <f t="shared" si="33"/>
        <v>BCHS</v>
      </c>
    </row>
    <row r="2117" spans="1:12" x14ac:dyDescent="0.25">
      <c r="A2117" s="101" t="s">
        <v>4982</v>
      </c>
      <c r="B2117" s="98" t="s">
        <v>4887</v>
      </c>
      <c r="C2117" s="98"/>
      <c r="D2117" s="98"/>
      <c r="E2117" s="98" t="s">
        <v>1065</v>
      </c>
      <c r="F2117" s="98" t="s">
        <v>1066</v>
      </c>
      <c r="G2117" s="98" t="s">
        <v>4646</v>
      </c>
      <c r="H2117" s="98" t="s">
        <v>49</v>
      </c>
      <c r="I2117" s="98" t="s">
        <v>4886</v>
      </c>
      <c r="J2117" s="98" t="s">
        <v>4983</v>
      </c>
      <c r="K2117" s="98"/>
      <c r="L2117" s="99" t="str">
        <f t="shared" si="33"/>
        <v>BCHS</v>
      </c>
    </row>
    <row r="2118" spans="1:12" x14ac:dyDescent="0.25">
      <c r="A2118" s="101">
        <v>275000</v>
      </c>
      <c r="B2118" s="98" t="s">
        <v>20</v>
      </c>
      <c r="C2118" s="98" t="s">
        <v>4986</v>
      </c>
      <c r="D2118" s="98" t="s">
        <v>20</v>
      </c>
      <c r="E2118" s="98" t="s">
        <v>1065</v>
      </c>
      <c r="F2118" s="98" t="s">
        <v>1066</v>
      </c>
      <c r="G2118" s="98" t="s">
        <v>4984</v>
      </c>
      <c r="H2118" s="98" t="s">
        <v>20</v>
      </c>
      <c r="I2118" s="98" t="s">
        <v>4985</v>
      </c>
      <c r="J2118" s="98" t="s">
        <v>20</v>
      </c>
      <c r="K2118" s="98" t="s">
        <v>4987</v>
      </c>
      <c r="L2118" s="99" t="str">
        <f t="shared" si="33"/>
        <v>Library</v>
      </c>
    </row>
    <row r="2119" spans="1:12" x14ac:dyDescent="0.25">
      <c r="A2119" s="101">
        <v>275000</v>
      </c>
      <c r="B2119" s="98" t="s">
        <v>20</v>
      </c>
      <c r="C2119" s="98" t="s">
        <v>4988</v>
      </c>
      <c r="D2119" s="98" t="s">
        <v>4989</v>
      </c>
      <c r="E2119" s="98" t="s">
        <v>1065</v>
      </c>
      <c r="F2119" s="98" t="s">
        <v>1066</v>
      </c>
      <c r="G2119" s="98" t="s">
        <v>4984</v>
      </c>
      <c r="H2119" s="98" t="s">
        <v>20</v>
      </c>
      <c r="I2119" s="98" t="s">
        <v>4985</v>
      </c>
      <c r="J2119" s="98" t="s">
        <v>20</v>
      </c>
      <c r="K2119" s="98" t="s">
        <v>4987</v>
      </c>
      <c r="L2119" s="99" t="str">
        <f t="shared" si="33"/>
        <v>Library</v>
      </c>
    </row>
    <row r="2120" spans="1:12" x14ac:dyDescent="0.25">
      <c r="A2120" s="101">
        <v>275000</v>
      </c>
      <c r="B2120" s="98" t="s">
        <v>20</v>
      </c>
      <c r="C2120" s="98" t="s">
        <v>4990</v>
      </c>
      <c r="D2120" s="98" t="s">
        <v>4991</v>
      </c>
      <c r="E2120" s="98" t="s">
        <v>1065</v>
      </c>
      <c r="F2120" s="98" t="s">
        <v>1066</v>
      </c>
      <c r="G2120" s="98" t="s">
        <v>4984</v>
      </c>
      <c r="H2120" s="98" t="s">
        <v>20</v>
      </c>
      <c r="I2120" s="98" t="s">
        <v>4985</v>
      </c>
      <c r="J2120" s="98" t="s">
        <v>20</v>
      </c>
      <c r="K2120" s="98" t="s">
        <v>4987</v>
      </c>
      <c r="L2120" s="99" t="str">
        <f t="shared" si="33"/>
        <v>Library</v>
      </c>
    </row>
    <row r="2121" spans="1:12" x14ac:dyDescent="0.25">
      <c r="A2121" s="101">
        <v>275000</v>
      </c>
      <c r="B2121" s="98" t="s">
        <v>20</v>
      </c>
      <c r="C2121" s="98" t="s">
        <v>4992</v>
      </c>
      <c r="D2121" s="98" t="s">
        <v>4993</v>
      </c>
      <c r="E2121" s="98" t="s">
        <v>1065</v>
      </c>
      <c r="F2121" s="98" t="s">
        <v>1066</v>
      </c>
      <c r="G2121" s="98" t="s">
        <v>4984</v>
      </c>
      <c r="H2121" s="98" t="s">
        <v>20</v>
      </c>
      <c r="I2121" s="98" t="s">
        <v>4985</v>
      </c>
      <c r="J2121" s="98" t="s">
        <v>20</v>
      </c>
      <c r="K2121" s="98" t="s">
        <v>545</v>
      </c>
      <c r="L2121" s="99" t="str">
        <f t="shared" si="33"/>
        <v>Library</v>
      </c>
    </row>
    <row r="2122" spans="1:12" x14ac:dyDescent="0.25">
      <c r="A2122" s="101">
        <v>275000</v>
      </c>
      <c r="B2122" s="98" t="s">
        <v>20</v>
      </c>
      <c r="C2122" s="98" t="s">
        <v>4994</v>
      </c>
      <c r="D2122" s="98" t="s">
        <v>4995</v>
      </c>
      <c r="E2122" s="98" t="s">
        <v>1065</v>
      </c>
      <c r="F2122" s="98" t="s">
        <v>1066</v>
      </c>
      <c r="G2122" s="98" t="s">
        <v>4984</v>
      </c>
      <c r="H2122" s="98" t="s">
        <v>20</v>
      </c>
      <c r="I2122" s="98" t="s">
        <v>4985</v>
      </c>
      <c r="J2122" s="98" t="s">
        <v>20</v>
      </c>
      <c r="K2122" s="98" t="s">
        <v>545</v>
      </c>
      <c r="L2122" s="99" t="str">
        <f t="shared" si="33"/>
        <v>Library</v>
      </c>
    </row>
    <row r="2123" spans="1:12" x14ac:dyDescent="0.25">
      <c r="A2123" s="101">
        <v>275000</v>
      </c>
      <c r="B2123" s="98" t="s">
        <v>20</v>
      </c>
      <c r="C2123" s="98" t="s">
        <v>4996</v>
      </c>
      <c r="D2123" s="98" t="s">
        <v>4997</v>
      </c>
      <c r="E2123" s="98" t="s">
        <v>1065</v>
      </c>
      <c r="F2123" s="98" t="s">
        <v>1066</v>
      </c>
      <c r="G2123" s="98" t="s">
        <v>4984</v>
      </c>
      <c r="H2123" s="98" t="s">
        <v>20</v>
      </c>
      <c r="I2123" s="98" t="s">
        <v>4985</v>
      </c>
      <c r="J2123" s="98" t="s">
        <v>20</v>
      </c>
      <c r="K2123" s="98" t="s">
        <v>545</v>
      </c>
      <c r="L2123" s="99" t="str">
        <f t="shared" si="33"/>
        <v>Library</v>
      </c>
    </row>
    <row r="2124" spans="1:12" x14ac:dyDescent="0.25">
      <c r="A2124" s="101">
        <v>275000</v>
      </c>
      <c r="B2124" s="98" t="s">
        <v>20</v>
      </c>
      <c r="C2124" s="98" t="s">
        <v>4998</v>
      </c>
      <c r="D2124" s="98" t="s">
        <v>4999</v>
      </c>
      <c r="E2124" s="98" t="s">
        <v>1065</v>
      </c>
      <c r="F2124" s="98" t="s">
        <v>1066</v>
      </c>
      <c r="G2124" s="98" t="s">
        <v>4984</v>
      </c>
      <c r="H2124" s="98" t="s">
        <v>20</v>
      </c>
      <c r="I2124" s="98" t="s">
        <v>4985</v>
      </c>
      <c r="J2124" s="98" t="s">
        <v>20</v>
      </c>
      <c r="K2124" s="98" t="s">
        <v>545</v>
      </c>
      <c r="L2124" s="99" t="str">
        <f t="shared" si="33"/>
        <v>Library</v>
      </c>
    </row>
    <row r="2125" spans="1:12" x14ac:dyDescent="0.25">
      <c r="A2125" s="101">
        <v>275000</v>
      </c>
      <c r="B2125" s="98" t="s">
        <v>20</v>
      </c>
      <c r="C2125" s="98" t="s">
        <v>5000</v>
      </c>
      <c r="D2125" s="98" t="s">
        <v>5001</v>
      </c>
      <c r="E2125" s="98" t="s">
        <v>1065</v>
      </c>
      <c r="F2125" s="98" t="s">
        <v>1066</v>
      </c>
      <c r="G2125" s="98" t="s">
        <v>4984</v>
      </c>
      <c r="H2125" s="98" t="s">
        <v>20</v>
      </c>
      <c r="I2125" s="98" t="s">
        <v>4985</v>
      </c>
      <c r="J2125" s="98" t="s">
        <v>20</v>
      </c>
      <c r="K2125" s="98" t="s">
        <v>545</v>
      </c>
      <c r="L2125" s="99" t="str">
        <f t="shared" si="33"/>
        <v>Library</v>
      </c>
    </row>
    <row r="2126" spans="1:12" x14ac:dyDescent="0.25">
      <c r="A2126" s="101">
        <v>275000</v>
      </c>
      <c r="B2126" s="98" t="s">
        <v>20</v>
      </c>
      <c r="C2126" s="98" t="s">
        <v>5002</v>
      </c>
      <c r="D2126" s="98" t="s">
        <v>5003</v>
      </c>
      <c r="E2126" s="98" t="s">
        <v>1065</v>
      </c>
      <c r="F2126" s="98" t="s">
        <v>1066</v>
      </c>
      <c r="G2126" s="98" t="s">
        <v>4984</v>
      </c>
      <c r="H2126" s="98" t="s">
        <v>20</v>
      </c>
      <c r="I2126" s="98" t="s">
        <v>4985</v>
      </c>
      <c r="J2126" s="98" t="s">
        <v>20</v>
      </c>
      <c r="K2126" s="98" t="s">
        <v>545</v>
      </c>
      <c r="L2126" s="99" t="str">
        <f t="shared" si="33"/>
        <v>Library</v>
      </c>
    </row>
    <row r="2127" spans="1:12" x14ac:dyDescent="0.25">
      <c r="A2127" s="101">
        <v>275000</v>
      </c>
      <c r="B2127" s="98" t="s">
        <v>20</v>
      </c>
      <c r="C2127" s="98" t="s">
        <v>5004</v>
      </c>
      <c r="D2127" s="98" t="s">
        <v>5005</v>
      </c>
      <c r="E2127" s="98" t="s">
        <v>1065</v>
      </c>
      <c r="F2127" s="98" t="s">
        <v>1066</v>
      </c>
      <c r="G2127" s="98" t="s">
        <v>4984</v>
      </c>
      <c r="H2127" s="98" t="s">
        <v>20</v>
      </c>
      <c r="I2127" s="98" t="s">
        <v>4985</v>
      </c>
      <c r="J2127" s="98" t="s">
        <v>20</v>
      </c>
      <c r="K2127" s="98" t="s">
        <v>545</v>
      </c>
      <c r="L2127" s="99" t="str">
        <f t="shared" si="33"/>
        <v>Library</v>
      </c>
    </row>
    <row r="2128" spans="1:12" x14ac:dyDescent="0.25">
      <c r="A2128" s="101">
        <v>275000</v>
      </c>
      <c r="B2128" s="98" t="s">
        <v>20</v>
      </c>
      <c r="C2128" s="98" t="s">
        <v>5006</v>
      </c>
      <c r="D2128" s="98" t="s">
        <v>5007</v>
      </c>
      <c r="E2128" s="98" t="s">
        <v>1065</v>
      </c>
      <c r="F2128" s="98" t="s">
        <v>1066</v>
      </c>
      <c r="G2128" s="98" t="s">
        <v>4984</v>
      </c>
      <c r="H2128" s="98" t="s">
        <v>20</v>
      </c>
      <c r="I2128" s="98" t="s">
        <v>4985</v>
      </c>
      <c r="J2128" s="98" t="s">
        <v>20</v>
      </c>
      <c r="K2128" s="98" t="s">
        <v>545</v>
      </c>
      <c r="L2128" s="99" t="str">
        <f t="shared" si="33"/>
        <v>Library</v>
      </c>
    </row>
    <row r="2129" spans="1:12" x14ac:dyDescent="0.25">
      <c r="A2129" s="101">
        <v>275000</v>
      </c>
      <c r="B2129" s="98" t="s">
        <v>20</v>
      </c>
      <c r="C2129" s="98" t="s">
        <v>5008</v>
      </c>
      <c r="D2129" s="98" t="s">
        <v>5009</v>
      </c>
      <c r="E2129" s="98" t="s">
        <v>1065</v>
      </c>
      <c r="F2129" s="98" t="s">
        <v>1066</v>
      </c>
      <c r="G2129" s="98" t="s">
        <v>4984</v>
      </c>
      <c r="H2129" s="98" t="s">
        <v>20</v>
      </c>
      <c r="I2129" s="98" t="s">
        <v>4985</v>
      </c>
      <c r="J2129" s="98" t="s">
        <v>20</v>
      </c>
      <c r="K2129" s="98" t="s">
        <v>545</v>
      </c>
      <c r="L2129" s="99" t="str">
        <f t="shared" si="33"/>
        <v>Library</v>
      </c>
    </row>
    <row r="2130" spans="1:12" x14ac:dyDescent="0.25">
      <c r="A2130" s="101">
        <v>275000</v>
      </c>
      <c r="B2130" s="98" t="s">
        <v>20</v>
      </c>
      <c r="C2130" s="98" t="s">
        <v>5010</v>
      </c>
      <c r="D2130" s="98" t="s">
        <v>5011</v>
      </c>
      <c r="E2130" s="98" t="s">
        <v>1065</v>
      </c>
      <c r="F2130" s="98" t="s">
        <v>1066</v>
      </c>
      <c r="G2130" s="98" t="s">
        <v>4984</v>
      </c>
      <c r="H2130" s="98" t="s">
        <v>20</v>
      </c>
      <c r="I2130" s="98" t="s">
        <v>4985</v>
      </c>
      <c r="J2130" s="98" t="s">
        <v>20</v>
      </c>
      <c r="K2130" s="98" t="s">
        <v>545</v>
      </c>
      <c r="L2130" s="99" t="str">
        <f t="shared" si="33"/>
        <v>Library</v>
      </c>
    </row>
    <row r="2131" spans="1:12" x14ac:dyDescent="0.25">
      <c r="A2131" s="101">
        <v>275000</v>
      </c>
      <c r="B2131" s="98" t="s">
        <v>20</v>
      </c>
      <c r="C2131" s="98" t="s">
        <v>5012</v>
      </c>
      <c r="D2131" s="98" t="s">
        <v>5013</v>
      </c>
      <c r="E2131" s="98" t="s">
        <v>1065</v>
      </c>
      <c r="F2131" s="98" t="s">
        <v>1066</v>
      </c>
      <c r="G2131" s="98" t="s">
        <v>4984</v>
      </c>
      <c r="H2131" s="98" t="s">
        <v>20</v>
      </c>
      <c r="I2131" s="98" t="s">
        <v>4985</v>
      </c>
      <c r="J2131" s="98" t="s">
        <v>20</v>
      </c>
      <c r="K2131" s="98" t="s">
        <v>545</v>
      </c>
      <c r="L2131" s="99" t="str">
        <f t="shared" si="33"/>
        <v>Library</v>
      </c>
    </row>
    <row r="2132" spans="1:12" x14ac:dyDescent="0.25">
      <c r="A2132" s="101">
        <v>275000</v>
      </c>
      <c r="B2132" s="98" t="s">
        <v>20</v>
      </c>
      <c r="C2132" s="98" t="s">
        <v>5014</v>
      </c>
      <c r="D2132" s="98" t="s">
        <v>5015</v>
      </c>
      <c r="E2132" s="98" t="s">
        <v>1065</v>
      </c>
      <c r="F2132" s="98" t="s">
        <v>1066</v>
      </c>
      <c r="G2132" s="98" t="s">
        <v>4984</v>
      </c>
      <c r="H2132" s="98" t="s">
        <v>20</v>
      </c>
      <c r="I2132" s="98" t="s">
        <v>4985</v>
      </c>
      <c r="J2132" s="98" t="s">
        <v>20</v>
      </c>
      <c r="K2132" s="98" t="s">
        <v>545</v>
      </c>
      <c r="L2132" s="99" t="str">
        <f t="shared" si="33"/>
        <v>Library</v>
      </c>
    </row>
    <row r="2133" spans="1:12" x14ac:dyDescent="0.25">
      <c r="A2133" s="101">
        <v>275000</v>
      </c>
      <c r="B2133" s="98" t="s">
        <v>20</v>
      </c>
      <c r="C2133" s="98" t="s">
        <v>5016</v>
      </c>
      <c r="D2133" s="98" t="s">
        <v>5017</v>
      </c>
      <c r="E2133" s="98" t="s">
        <v>1065</v>
      </c>
      <c r="F2133" s="98" t="s">
        <v>1066</v>
      </c>
      <c r="G2133" s="98" t="s">
        <v>4984</v>
      </c>
      <c r="H2133" s="98" t="s">
        <v>20</v>
      </c>
      <c r="I2133" s="98" t="s">
        <v>4985</v>
      </c>
      <c r="J2133" s="98" t="s">
        <v>20</v>
      </c>
      <c r="K2133" s="98" t="s">
        <v>545</v>
      </c>
      <c r="L2133" s="99" t="str">
        <f t="shared" si="33"/>
        <v>Library</v>
      </c>
    </row>
    <row r="2134" spans="1:12" x14ac:dyDescent="0.25">
      <c r="A2134" s="101">
        <v>275000</v>
      </c>
      <c r="B2134" s="98" t="s">
        <v>20</v>
      </c>
      <c r="C2134" s="98" t="s">
        <v>5018</v>
      </c>
      <c r="D2134" s="98" t="s">
        <v>5019</v>
      </c>
      <c r="E2134" s="98" t="s">
        <v>1065</v>
      </c>
      <c r="F2134" s="98" t="s">
        <v>1066</v>
      </c>
      <c r="G2134" s="98" t="s">
        <v>4984</v>
      </c>
      <c r="H2134" s="98" t="s">
        <v>20</v>
      </c>
      <c r="I2134" s="98" t="s">
        <v>4985</v>
      </c>
      <c r="J2134" s="98" t="s">
        <v>20</v>
      </c>
      <c r="K2134" s="98" t="s">
        <v>545</v>
      </c>
      <c r="L2134" s="99" t="str">
        <f t="shared" si="33"/>
        <v>Library</v>
      </c>
    </row>
    <row r="2135" spans="1:12" x14ac:dyDescent="0.25">
      <c r="A2135" s="101">
        <v>275000</v>
      </c>
      <c r="B2135" s="98" t="s">
        <v>20</v>
      </c>
      <c r="C2135" s="98" t="s">
        <v>5020</v>
      </c>
      <c r="D2135" s="98" t="s">
        <v>5021</v>
      </c>
      <c r="E2135" s="98" t="s">
        <v>1065</v>
      </c>
      <c r="F2135" s="98" t="s">
        <v>1066</v>
      </c>
      <c r="G2135" s="98" t="s">
        <v>4984</v>
      </c>
      <c r="H2135" s="98" t="s">
        <v>20</v>
      </c>
      <c r="I2135" s="98" t="s">
        <v>4985</v>
      </c>
      <c r="J2135" s="98" t="s">
        <v>20</v>
      </c>
      <c r="K2135" s="98" t="s">
        <v>545</v>
      </c>
      <c r="L2135" s="99" t="str">
        <f t="shared" si="33"/>
        <v>Library</v>
      </c>
    </row>
    <row r="2136" spans="1:12" x14ac:dyDescent="0.25">
      <c r="A2136" s="101">
        <v>275000</v>
      </c>
      <c r="B2136" s="98" t="s">
        <v>20</v>
      </c>
      <c r="C2136" s="98" t="s">
        <v>5022</v>
      </c>
      <c r="D2136" s="98" t="s">
        <v>5023</v>
      </c>
      <c r="E2136" s="98" t="s">
        <v>1065</v>
      </c>
      <c r="F2136" s="98" t="s">
        <v>1066</v>
      </c>
      <c r="G2136" s="98" t="s">
        <v>4984</v>
      </c>
      <c r="H2136" s="98" t="s">
        <v>20</v>
      </c>
      <c r="I2136" s="98" t="s">
        <v>4985</v>
      </c>
      <c r="J2136" s="98" t="s">
        <v>20</v>
      </c>
      <c r="K2136" s="98" t="s">
        <v>545</v>
      </c>
      <c r="L2136" s="99" t="str">
        <f t="shared" si="33"/>
        <v>Library</v>
      </c>
    </row>
    <row r="2137" spans="1:12" x14ac:dyDescent="0.25">
      <c r="A2137" s="101">
        <v>275000</v>
      </c>
      <c r="B2137" s="98" t="s">
        <v>20</v>
      </c>
      <c r="C2137" s="98" t="s">
        <v>5024</v>
      </c>
      <c r="D2137" s="98" t="s">
        <v>5025</v>
      </c>
      <c r="E2137" s="98" t="s">
        <v>1065</v>
      </c>
      <c r="F2137" s="98" t="s">
        <v>1066</v>
      </c>
      <c r="G2137" s="98" t="s">
        <v>4984</v>
      </c>
      <c r="H2137" s="98" t="s">
        <v>20</v>
      </c>
      <c r="I2137" s="98" t="s">
        <v>4985</v>
      </c>
      <c r="J2137" s="98" t="s">
        <v>20</v>
      </c>
      <c r="K2137" s="98" t="s">
        <v>545</v>
      </c>
      <c r="L2137" s="99" t="str">
        <f t="shared" si="33"/>
        <v>Library</v>
      </c>
    </row>
    <row r="2138" spans="1:12" x14ac:dyDescent="0.25">
      <c r="A2138" s="101">
        <v>275000</v>
      </c>
      <c r="B2138" s="98" t="s">
        <v>20</v>
      </c>
      <c r="C2138" s="98" t="s">
        <v>5026</v>
      </c>
      <c r="D2138" s="98" t="s">
        <v>5027</v>
      </c>
      <c r="E2138" s="98" t="s">
        <v>1065</v>
      </c>
      <c r="F2138" s="98" t="s">
        <v>1066</v>
      </c>
      <c r="G2138" s="98" t="s">
        <v>4984</v>
      </c>
      <c r="H2138" s="98" t="s">
        <v>20</v>
      </c>
      <c r="I2138" s="98" t="s">
        <v>4985</v>
      </c>
      <c r="J2138" s="98" t="s">
        <v>20</v>
      </c>
      <c r="K2138" s="98" t="s">
        <v>545</v>
      </c>
      <c r="L2138" s="99" t="str">
        <f t="shared" si="33"/>
        <v>Library</v>
      </c>
    </row>
    <row r="2139" spans="1:12" x14ac:dyDescent="0.25">
      <c r="A2139" s="101">
        <v>275000</v>
      </c>
      <c r="B2139" s="98" t="s">
        <v>20</v>
      </c>
      <c r="C2139" s="98" t="s">
        <v>5028</v>
      </c>
      <c r="D2139" s="98" t="s">
        <v>5029</v>
      </c>
      <c r="E2139" s="98" t="s">
        <v>1065</v>
      </c>
      <c r="F2139" s="98" t="s">
        <v>1066</v>
      </c>
      <c r="G2139" s="98" t="s">
        <v>4984</v>
      </c>
      <c r="H2139" s="98" t="s">
        <v>20</v>
      </c>
      <c r="I2139" s="98" t="s">
        <v>4985</v>
      </c>
      <c r="J2139" s="98" t="s">
        <v>20</v>
      </c>
      <c r="K2139" s="98" t="s">
        <v>545</v>
      </c>
      <c r="L2139" s="99" t="str">
        <f t="shared" si="33"/>
        <v>Library</v>
      </c>
    </row>
    <row r="2140" spans="1:12" x14ac:dyDescent="0.25">
      <c r="A2140" s="101">
        <v>275000</v>
      </c>
      <c r="B2140" s="98" t="s">
        <v>20</v>
      </c>
      <c r="C2140" s="98" t="s">
        <v>5030</v>
      </c>
      <c r="D2140" s="98" t="s">
        <v>5031</v>
      </c>
      <c r="E2140" s="98" t="s">
        <v>1065</v>
      </c>
      <c r="F2140" s="98" t="s">
        <v>1066</v>
      </c>
      <c r="G2140" s="98" t="s">
        <v>4984</v>
      </c>
      <c r="H2140" s="98" t="s">
        <v>20</v>
      </c>
      <c r="I2140" s="98" t="s">
        <v>4985</v>
      </c>
      <c r="J2140" s="98" t="s">
        <v>20</v>
      </c>
      <c r="K2140" s="98" t="s">
        <v>545</v>
      </c>
      <c r="L2140" s="99" t="str">
        <f t="shared" si="33"/>
        <v>Library</v>
      </c>
    </row>
    <row r="2141" spans="1:12" x14ac:dyDescent="0.25">
      <c r="A2141" s="101">
        <v>275000</v>
      </c>
      <c r="B2141" s="98" t="s">
        <v>20</v>
      </c>
      <c r="C2141" s="98" t="s">
        <v>5032</v>
      </c>
      <c r="D2141" s="98" t="s">
        <v>5033</v>
      </c>
      <c r="E2141" s="98" t="s">
        <v>1065</v>
      </c>
      <c r="F2141" s="98" t="s">
        <v>1066</v>
      </c>
      <c r="G2141" s="98" t="s">
        <v>4984</v>
      </c>
      <c r="H2141" s="98" t="s">
        <v>20</v>
      </c>
      <c r="I2141" s="98" t="s">
        <v>4985</v>
      </c>
      <c r="J2141" s="98" t="s">
        <v>20</v>
      </c>
      <c r="K2141" s="98" t="s">
        <v>545</v>
      </c>
      <c r="L2141" s="99" t="str">
        <f t="shared" si="33"/>
        <v>Library</v>
      </c>
    </row>
    <row r="2142" spans="1:12" x14ac:dyDescent="0.25">
      <c r="A2142" s="101">
        <v>275000</v>
      </c>
      <c r="B2142" s="98" t="s">
        <v>20</v>
      </c>
      <c r="C2142" s="98" t="s">
        <v>5034</v>
      </c>
      <c r="D2142" s="98" t="s">
        <v>5035</v>
      </c>
      <c r="E2142" s="98" t="s">
        <v>1065</v>
      </c>
      <c r="F2142" s="98" t="s">
        <v>1066</v>
      </c>
      <c r="G2142" s="98" t="s">
        <v>4984</v>
      </c>
      <c r="H2142" s="98" t="s">
        <v>20</v>
      </c>
      <c r="I2142" s="98" t="s">
        <v>4985</v>
      </c>
      <c r="J2142" s="98" t="s">
        <v>20</v>
      </c>
      <c r="K2142" s="98" t="s">
        <v>545</v>
      </c>
      <c r="L2142" s="99" t="str">
        <f t="shared" si="33"/>
        <v>Library</v>
      </c>
    </row>
    <row r="2143" spans="1:12" x14ac:dyDescent="0.25">
      <c r="A2143" s="101">
        <v>275000</v>
      </c>
      <c r="B2143" s="98" t="s">
        <v>20</v>
      </c>
      <c r="C2143" s="98" t="s">
        <v>5036</v>
      </c>
      <c r="D2143" s="98" t="s">
        <v>5037</v>
      </c>
      <c r="E2143" s="98" t="s">
        <v>1065</v>
      </c>
      <c r="F2143" s="98" t="s">
        <v>1066</v>
      </c>
      <c r="G2143" s="98" t="s">
        <v>4984</v>
      </c>
      <c r="H2143" s="98" t="s">
        <v>20</v>
      </c>
      <c r="I2143" s="98" t="s">
        <v>4985</v>
      </c>
      <c r="J2143" s="98" t="s">
        <v>20</v>
      </c>
      <c r="K2143" s="98" t="s">
        <v>545</v>
      </c>
      <c r="L2143" s="99" t="str">
        <f t="shared" si="33"/>
        <v>Library</v>
      </c>
    </row>
    <row r="2144" spans="1:12" x14ac:dyDescent="0.25">
      <c r="A2144" s="101">
        <v>275000</v>
      </c>
      <c r="B2144" s="98" t="s">
        <v>20</v>
      </c>
      <c r="C2144" s="98" t="s">
        <v>5038</v>
      </c>
      <c r="D2144" s="98" t="s">
        <v>5039</v>
      </c>
      <c r="E2144" s="98" t="s">
        <v>1065</v>
      </c>
      <c r="F2144" s="98" t="s">
        <v>1066</v>
      </c>
      <c r="G2144" s="98" t="s">
        <v>4984</v>
      </c>
      <c r="H2144" s="98" t="s">
        <v>20</v>
      </c>
      <c r="I2144" s="98" t="s">
        <v>4985</v>
      </c>
      <c r="J2144" s="98" t="s">
        <v>20</v>
      </c>
      <c r="K2144" s="98" t="s">
        <v>545</v>
      </c>
      <c r="L2144" s="99" t="str">
        <f t="shared" si="33"/>
        <v>Library</v>
      </c>
    </row>
    <row r="2145" spans="1:12" x14ac:dyDescent="0.25">
      <c r="A2145" s="101">
        <v>275000</v>
      </c>
      <c r="B2145" s="98" t="s">
        <v>20</v>
      </c>
      <c r="C2145" s="98" t="s">
        <v>5040</v>
      </c>
      <c r="D2145" s="98" t="s">
        <v>5041</v>
      </c>
      <c r="E2145" s="98" t="s">
        <v>1065</v>
      </c>
      <c r="F2145" s="98" t="s">
        <v>1066</v>
      </c>
      <c r="G2145" s="98" t="s">
        <v>4984</v>
      </c>
      <c r="H2145" s="98" t="s">
        <v>20</v>
      </c>
      <c r="I2145" s="98" t="s">
        <v>4985</v>
      </c>
      <c r="J2145" s="98" t="s">
        <v>20</v>
      </c>
      <c r="K2145" s="98" t="s">
        <v>545</v>
      </c>
      <c r="L2145" s="99" t="str">
        <f t="shared" si="33"/>
        <v>Library</v>
      </c>
    </row>
    <row r="2146" spans="1:12" x14ac:dyDescent="0.25">
      <c r="A2146" s="101">
        <v>275000</v>
      </c>
      <c r="B2146" s="98" t="s">
        <v>20</v>
      </c>
      <c r="C2146" s="98" t="s">
        <v>5042</v>
      </c>
      <c r="D2146" s="98" t="s">
        <v>5043</v>
      </c>
      <c r="E2146" s="98" t="s">
        <v>1065</v>
      </c>
      <c r="F2146" s="98" t="s">
        <v>1066</v>
      </c>
      <c r="G2146" s="98" t="s">
        <v>4984</v>
      </c>
      <c r="H2146" s="98" t="s">
        <v>20</v>
      </c>
      <c r="I2146" s="98" t="s">
        <v>4985</v>
      </c>
      <c r="J2146" s="98" t="s">
        <v>20</v>
      </c>
      <c r="K2146" s="98" t="s">
        <v>545</v>
      </c>
      <c r="L2146" s="99" t="str">
        <f t="shared" si="33"/>
        <v>Library</v>
      </c>
    </row>
    <row r="2147" spans="1:12" x14ac:dyDescent="0.25">
      <c r="A2147" s="101">
        <v>275000</v>
      </c>
      <c r="B2147" s="98" t="s">
        <v>20</v>
      </c>
      <c r="C2147" s="98" t="s">
        <v>5044</v>
      </c>
      <c r="D2147" s="98" t="s">
        <v>5045</v>
      </c>
      <c r="E2147" s="98" t="s">
        <v>1065</v>
      </c>
      <c r="F2147" s="98" t="s">
        <v>1066</v>
      </c>
      <c r="G2147" s="98" t="s">
        <v>4984</v>
      </c>
      <c r="H2147" s="98" t="s">
        <v>20</v>
      </c>
      <c r="I2147" s="98" t="s">
        <v>4985</v>
      </c>
      <c r="J2147" s="98" t="s">
        <v>20</v>
      </c>
      <c r="K2147" s="98" t="s">
        <v>545</v>
      </c>
      <c r="L2147" s="99" t="str">
        <f t="shared" si="33"/>
        <v>Library</v>
      </c>
    </row>
    <row r="2148" spans="1:12" x14ac:dyDescent="0.25">
      <c r="A2148" s="101">
        <v>275000</v>
      </c>
      <c r="B2148" s="98" t="s">
        <v>20</v>
      </c>
      <c r="C2148" s="98" t="s">
        <v>5046</v>
      </c>
      <c r="D2148" s="98" t="s">
        <v>5047</v>
      </c>
      <c r="E2148" s="98" t="s">
        <v>1065</v>
      </c>
      <c r="F2148" s="98" t="s">
        <v>1066</v>
      </c>
      <c r="G2148" s="98" t="s">
        <v>4984</v>
      </c>
      <c r="H2148" s="98" t="s">
        <v>20</v>
      </c>
      <c r="I2148" s="98" t="s">
        <v>4985</v>
      </c>
      <c r="J2148" s="98" t="s">
        <v>20</v>
      </c>
      <c r="K2148" s="98" t="s">
        <v>545</v>
      </c>
      <c r="L2148" s="99" t="str">
        <f t="shared" si="33"/>
        <v>Library</v>
      </c>
    </row>
    <row r="2149" spans="1:12" x14ac:dyDescent="0.25">
      <c r="A2149" s="101">
        <v>275000</v>
      </c>
      <c r="B2149" s="98" t="s">
        <v>20</v>
      </c>
      <c r="C2149" s="98" t="s">
        <v>5048</v>
      </c>
      <c r="D2149" s="98" t="s">
        <v>5049</v>
      </c>
      <c r="E2149" s="98" t="s">
        <v>1065</v>
      </c>
      <c r="F2149" s="98" t="s">
        <v>1066</v>
      </c>
      <c r="G2149" s="98" t="s">
        <v>4984</v>
      </c>
      <c r="H2149" s="98" t="s">
        <v>20</v>
      </c>
      <c r="I2149" s="98" t="s">
        <v>4985</v>
      </c>
      <c r="J2149" s="98" t="s">
        <v>20</v>
      </c>
      <c r="K2149" s="98" t="s">
        <v>545</v>
      </c>
      <c r="L2149" s="99" t="str">
        <f t="shared" si="33"/>
        <v>Library</v>
      </c>
    </row>
    <row r="2150" spans="1:12" x14ac:dyDescent="0.25">
      <c r="A2150" s="101">
        <v>275000</v>
      </c>
      <c r="B2150" s="98" t="s">
        <v>20</v>
      </c>
      <c r="C2150" s="98" t="s">
        <v>5050</v>
      </c>
      <c r="D2150" s="98" t="s">
        <v>5051</v>
      </c>
      <c r="E2150" s="98" t="s">
        <v>1065</v>
      </c>
      <c r="F2150" s="98" t="s">
        <v>1066</v>
      </c>
      <c r="G2150" s="98" t="s">
        <v>4984</v>
      </c>
      <c r="H2150" s="98" t="s">
        <v>20</v>
      </c>
      <c r="I2150" s="98" t="s">
        <v>4985</v>
      </c>
      <c r="J2150" s="98" t="s">
        <v>20</v>
      </c>
      <c r="K2150" s="98" t="s">
        <v>545</v>
      </c>
      <c r="L2150" s="99" t="str">
        <f t="shared" si="33"/>
        <v>Library</v>
      </c>
    </row>
    <row r="2151" spans="1:12" x14ac:dyDescent="0.25">
      <c r="A2151" s="101">
        <v>275000</v>
      </c>
      <c r="B2151" s="98" t="s">
        <v>20</v>
      </c>
      <c r="C2151" s="98" t="s">
        <v>5052</v>
      </c>
      <c r="D2151" s="98" t="s">
        <v>5053</v>
      </c>
      <c r="E2151" s="98" t="s">
        <v>1065</v>
      </c>
      <c r="F2151" s="98" t="s">
        <v>1066</v>
      </c>
      <c r="G2151" s="98" t="s">
        <v>4984</v>
      </c>
      <c r="H2151" s="98" t="s">
        <v>20</v>
      </c>
      <c r="I2151" s="98" t="s">
        <v>4985</v>
      </c>
      <c r="J2151" s="98" t="s">
        <v>20</v>
      </c>
      <c r="K2151" s="98" t="s">
        <v>545</v>
      </c>
      <c r="L2151" s="99" t="str">
        <f t="shared" si="33"/>
        <v>Library</v>
      </c>
    </row>
    <row r="2152" spans="1:12" x14ac:dyDescent="0.25">
      <c r="A2152" s="101">
        <v>275000</v>
      </c>
      <c r="B2152" s="98" t="s">
        <v>20</v>
      </c>
      <c r="C2152" s="98" t="s">
        <v>5054</v>
      </c>
      <c r="D2152" s="98" t="s">
        <v>5055</v>
      </c>
      <c r="E2152" s="98" t="s">
        <v>1065</v>
      </c>
      <c r="F2152" s="98" t="s">
        <v>1066</v>
      </c>
      <c r="G2152" s="98" t="s">
        <v>4984</v>
      </c>
      <c r="H2152" s="98" t="s">
        <v>20</v>
      </c>
      <c r="I2152" s="98" t="s">
        <v>4985</v>
      </c>
      <c r="J2152" s="98" t="s">
        <v>20</v>
      </c>
      <c r="K2152" s="98" t="s">
        <v>545</v>
      </c>
      <c r="L2152" s="99" t="str">
        <f t="shared" si="33"/>
        <v>Library</v>
      </c>
    </row>
    <row r="2153" spans="1:12" x14ac:dyDescent="0.25">
      <c r="A2153" s="101">
        <v>275000</v>
      </c>
      <c r="B2153" s="98" t="s">
        <v>20</v>
      </c>
      <c r="C2153" s="98" t="s">
        <v>5056</v>
      </c>
      <c r="D2153" s="98" t="s">
        <v>5057</v>
      </c>
      <c r="E2153" s="98" t="s">
        <v>1065</v>
      </c>
      <c r="F2153" s="98" t="s">
        <v>1066</v>
      </c>
      <c r="G2153" s="98" t="s">
        <v>4984</v>
      </c>
      <c r="H2153" s="98" t="s">
        <v>20</v>
      </c>
      <c r="I2153" s="98" t="s">
        <v>4985</v>
      </c>
      <c r="J2153" s="98" t="s">
        <v>20</v>
      </c>
      <c r="K2153" s="98" t="s">
        <v>545</v>
      </c>
      <c r="L2153" s="99" t="str">
        <f t="shared" si="33"/>
        <v>Library</v>
      </c>
    </row>
    <row r="2154" spans="1:12" x14ac:dyDescent="0.25">
      <c r="A2154" s="101">
        <v>275000</v>
      </c>
      <c r="B2154" s="98" t="s">
        <v>20</v>
      </c>
      <c r="C2154" s="98" t="s">
        <v>5058</v>
      </c>
      <c r="D2154" s="98" t="s">
        <v>5017</v>
      </c>
      <c r="E2154" s="98" t="s">
        <v>1065</v>
      </c>
      <c r="F2154" s="98" t="s">
        <v>1066</v>
      </c>
      <c r="G2154" s="98" t="s">
        <v>4984</v>
      </c>
      <c r="H2154" s="98" t="s">
        <v>20</v>
      </c>
      <c r="I2154" s="98" t="s">
        <v>4985</v>
      </c>
      <c r="J2154" s="98" t="s">
        <v>20</v>
      </c>
      <c r="K2154" s="98" t="s">
        <v>545</v>
      </c>
      <c r="L2154" s="99" t="str">
        <f t="shared" si="33"/>
        <v>Library</v>
      </c>
    </row>
    <row r="2155" spans="1:12" x14ac:dyDescent="0.25">
      <c r="A2155" s="101">
        <v>275000</v>
      </c>
      <c r="B2155" s="98" t="s">
        <v>20</v>
      </c>
      <c r="C2155" s="98" t="s">
        <v>5059</v>
      </c>
      <c r="D2155" s="98" t="s">
        <v>5060</v>
      </c>
      <c r="E2155" s="98" t="s">
        <v>1065</v>
      </c>
      <c r="F2155" s="98" t="s">
        <v>1066</v>
      </c>
      <c r="G2155" s="98" t="s">
        <v>4984</v>
      </c>
      <c r="H2155" s="98" t="s">
        <v>20</v>
      </c>
      <c r="I2155" s="98" t="s">
        <v>4985</v>
      </c>
      <c r="J2155" s="98" t="s">
        <v>20</v>
      </c>
      <c r="K2155" s="98" t="s">
        <v>545</v>
      </c>
      <c r="L2155" s="99" t="str">
        <f t="shared" si="33"/>
        <v>Library</v>
      </c>
    </row>
    <row r="2156" spans="1:12" x14ac:dyDescent="0.25">
      <c r="A2156" s="101">
        <v>275000</v>
      </c>
      <c r="B2156" s="98" t="s">
        <v>20</v>
      </c>
      <c r="C2156" s="98" t="s">
        <v>5061</v>
      </c>
      <c r="D2156" s="98" t="s">
        <v>5062</v>
      </c>
      <c r="E2156" s="98" t="s">
        <v>1065</v>
      </c>
      <c r="F2156" s="98" t="s">
        <v>1066</v>
      </c>
      <c r="G2156" s="98" t="s">
        <v>4984</v>
      </c>
      <c r="H2156" s="98" t="s">
        <v>20</v>
      </c>
      <c r="I2156" s="98" t="s">
        <v>4985</v>
      </c>
      <c r="J2156" s="98" t="s">
        <v>20</v>
      </c>
      <c r="K2156" s="98" t="s">
        <v>545</v>
      </c>
      <c r="L2156" s="99" t="str">
        <f t="shared" si="33"/>
        <v>Library</v>
      </c>
    </row>
    <row r="2157" spans="1:12" x14ac:dyDescent="0.25">
      <c r="A2157" s="101">
        <v>275000</v>
      </c>
      <c r="B2157" s="98" t="s">
        <v>20</v>
      </c>
      <c r="C2157" s="98" t="s">
        <v>5063</v>
      </c>
      <c r="D2157" s="98" t="s">
        <v>5064</v>
      </c>
      <c r="E2157" s="98" t="s">
        <v>1065</v>
      </c>
      <c r="F2157" s="98" t="s">
        <v>1066</v>
      </c>
      <c r="G2157" s="98" t="s">
        <v>4984</v>
      </c>
      <c r="H2157" s="98" t="s">
        <v>20</v>
      </c>
      <c r="I2157" s="98" t="s">
        <v>4985</v>
      </c>
      <c r="J2157" s="98" t="s">
        <v>20</v>
      </c>
      <c r="K2157" s="98" t="s">
        <v>545</v>
      </c>
      <c r="L2157" s="99" t="str">
        <f t="shared" si="33"/>
        <v>Library</v>
      </c>
    </row>
    <row r="2158" spans="1:12" x14ac:dyDescent="0.25">
      <c r="A2158" s="101">
        <v>275000</v>
      </c>
      <c r="B2158" s="98" t="s">
        <v>20</v>
      </c>
      <c r="C2158" s="98" t="s">
        <v>5065</v>
      </c>
      <c r="D2158" s="98" t="s">
        <v>5066</v>
      </c>
      <c r="E2158" s="98" t="s">
        <v>1065</v>
      </c>
      <c r="F2158" s="98" t="s">
        <v>1066</v>
      </c>
      <c r="G2158" s="98" t="s">
        <v>4984</v>
      </c>
      <c r="H2158" s="98" t="s">
        <v>20</v>
      </c>
      <c r="I2158" s="98" t="s">
        <v>4985</v>
      </c>
      <c r="J2158" s="98" t="s">
        <v>20</v>
      </c>
      <c r="K2158" s="98" t="s">
        <v>545</v>
      </c>
      <c r="L2158" s="99" t="str">
        <f t="shared" si="33"/>
        <v>Library</v>
      </c>
    </row>
    <row r="2159" spans="1:12" x14ac:dyDescent="0.25">
      <c r="A2159" s="101">
        <v>275000</v>
      </c>
      <c r="B2159" s="98" t="s">
        <v>20</v>
      </c>
      <c r="C2159" s="98" t="s">
        <v>5067</v>
      </c>
      <c r="D2159" s="98" t="s">
        <v>5068</v>
      </c>
      <c r="E2159" s="98" t="s">
        <v>1065</v>
      </c>
      <c r="F2159" s="98" t="s">
        <v>1066</v>
      </c>
      <c r="G2159" s="98" t="s">
        <v>4984</v>
      </c>
      <c r="H2159" s="98" t="s">
        <v>20</v>
      </c>
      <c r="I2159" s="98" t="s">
        <v>4985</v>
      </c>
      <c r="J2159" s="98" t="s">
        <v>20</v>
      </c>
      <c r="K2159" s="98" t="s">
        <v>545</v>
      </c>
      <c r="L2159" s="99" t="str">
        <f t="shared" si="33"/>
        <v>Library</v>
      </c>
    </row>
    <row r="2160" spans="1:12" x14ac:dyDescent="0.25">
      <c r="A2160" s="101">
        <v>275000</v>
      </c>
      <c r="B2160" s="98" t="s">
        <v>20</v>
      </c>
      <c r="C2160" s="98" t="s">
        <v>5069</v>
      </c>
      <c r="D2160" s="98" t="s">
        <v>5070</v>
      </c>
      <c r="E2160" s="98" t="s">
        <v>1065</v>
      </c>
      <c r="F2160" s="98" t="s">
        <v>1066</v>
      </c>
      <c r="G2160" s="98" t="s">
        <v>4984</v>
      </c>
      <c r="H2160" s="98" t="s">
        <v>20</v>
      </c>
      <c r="I2160" s="98" t="s">
        <v>4985</v>
      </c>
      <c r="J2160" s="98" t="s">
        <v>20</v>
      </c>
      <c r="K2160" s="98" t="s">
        <v>545</v>
      </c>
      <c r="L2160" s="99" t="str">
        <f t="shared" si="33"/>
        <v>Library</v>
      </c>
    </row>
    <row r="2161" spans="1:12" x14ac:dyDescent="0.25">
      <c r="A2161" s="101">
        <v>275000</v>
      </c>
      <c r="B2161" s="98" t="s">
        <v>20</v>
      </c>
      <c r="C2161" s="98" t="s">
        <v>5071</v>
      </c>
      <c r="D2161" s="98" t="s">
        <v>5072</v>
      </c>
      <c r="E2161" s="98" t="s">
        <v>1065</v>
      </c>
      <c r="F2161" s="98" t="s">
        <v>1066</v>
      </c>
      <c r="G2161" s="98" t="s">
        <v>4984</v>
      </c>
      <c r="H2161" s="98" t="s">
        <v>20</v>
      </c>
      <c r="I2161" s="98" t="s">
        <v>4985</v>
      </c>
      <c r="J2161" s="98" t="s">
        <v>20</v>
      </c>
      <c r="K2161" s="98" t="s">
        <v>545</v>
      </c>
      <c r="L2161" s="99" t="str">
        <f t="shared" si="33"/>
        <v>Library</v>
      </c>
    </row>
    <row r="2162" spans="1:12" x14ac:dyDescent="0.25">
      <c r="A2162" s="101">
        <v>275000</v>
      </c>
      <c r="B2162" s="98" t="s">
        <v>20</v>
      </c>
      <c r="C2162" s="98" t="s">
        <v>5073</v>
      </c>
      <c r="D2162" s="98" t="s">
        <v>5074</v>
      </c>
      <c r="E2162" s="98" t="s">
        <v>1065</v>
      </c>
      <c r="F2162" s="98" t="s">
        <v>1066</v>
      </c>
      <c r="G2162" s="98" t="s">
        <v>4984</v>
      </c>
      <c r="H2162" s="98" t="s">
        <v>20</v>
      </c>
      <c r="I2162" s="98" t="s">
        <v>4985</v>
      </c>
      <c r="J2162" s="98" t="s">
        <v>20</v>
      </c>
      <c r="K2162" s="98" t="s">
        <v>545</v>
      </c>
      <c r="L2162" s="99" t="str">
        <f t="shared" si="33"/>
        <v>Library</v>
      </c>
    </row>
    <row r="2163" spans="1:12" x14ac:dyDescent="0.25">
      <c r="A2163" s="101">
        <v>275000</v>
      </c>
      <c r="B2163" s="98" t="s">
        <v>20</v>
      </c>
      <c r="C2163" s="98" t="s">
        <v>5075</v>
      </c>
      <c r="D2163" s="98" t="s">
        <v>5076</v>
      </c>
      <c r="E2163" s="98" t="s">
        <v>1065</v>
      </c>
      <c r="F2163" s="98" t="s">
        <v>1066</v>
      </c>
      <c r="G2163" s="98" t="s">
        <v>4984</v>
      </c>
      <c r="H2163" s="98" t="s">
        <v>20</v>
      </c>
      <c r="I2163" s="98" t="s">
        <v>4985</v>
      </c>
      <c r="J2163" s="98" t="s">
        <v>20</v>
      </c>
      <c r="K2163" s="98" t="s">
        <v>545</v>
      </c>
      <c r="L2163" s="99" t="str">
        <f t="shared" si="33"/>
        <v>Library</v>
      </c>
    </row>
    <row r="2164" spans="1:12" x14ac:dyDescent="0.25">
      <c r="A2164" s="101">
        <v>275000</v>
      </c>
      <c r="B2164" s="98" t="s">
        <v>20</v>
      </c>
      <c r="C2164" s="98" t="s">
        <v>5077</v>
      </c>
      <c r="D2164" s="98" t="s">
        <v>5078</v>
      </c>
      <c r="E2164" s="98" t="s">
        <v>1065</v>
      </c>
      <c r="F2164" s="98" t="s">
        <v>1066</v>
      </c>
      <c r="G2164" s="98" t="s">
        <v>4984</v>
      </c>
      <c r="H2164" s="98" t="s">
        <v>20</v>
      </c>
      <c r="I2164" s="98" t="s">
        <v>4985</v>
      </c>
      <c r="J2164" s="98" t="s">
        <v>20</v>
      </c>
      <c r="K2164" s="98" t="s">
        <v>545</v>
      </c>
      <c r="L2164" s="99" t="str">
        <f t="shared" si="33"/>
        <v>Library</v>
      </c>
    </row>
    <row r="2165" spans="1:12" x14ac:dyDescent="0.25">
      <c r="A2165" s="101">
        <v>275000</v>
      </c>
      <c r="B2165" s="98" t="s">
        <v>20</v>
      </c>
      <c r="C2165" s="98" t="s">
        <v>5079</v>
      </c>
      <c r="D2165" s="98" t="s">
        <v>5080</v>
      </c>
      <c r="E2165" s="98" t="s">
        <v>1065</v>
      </c>
      <c r="F2165" s="98" t="s">
        <v>1066</v>
      </c>
      <c r="G2165" s="98" t="s">
        <v>4984</v>
      </c>
      <c r="H2165" s="98" t="s">
        <v>20</v>
      </c>
      <c r="I2165" s="98" t="s">
        <v>4985</v>
      </c>
      <c r="J2165" s="98" t="s">
        <v>20</v>
      </c>
      <c r="K2165" s="98" t="s">
        <v>545</v>
      </c>
      <c r="L2165" s="99" t="str">
        <f t="shared" si="33"/>
        <v>Library</v>
      </c>
    </row>
    <row r="2166" spans="1:12" x14ac:dyDescent="0.25">
      <c r="A2166" s="101">
        <v>275000</v>
      </c>
      <c r="B2166" s="98" t="s">
        <v>20</v>
      </c>
      <c r="C2166" s="98" t="s">
        <v>5081</v>
      </c>
      <c r="D2166" s="98" t="s">
        <v>5082</v>
      </c>
      <c r="E2166" s="98" t="s">
        <v>1065</v>
      </c>
      <c r="F2166" s="98" t="s">
        <v>1066</v>
      </c>
      <c r="G2166" s="98" t="s">
        <v>4984</v>
      </c>
      <c r="H2166" s="98" t="s">
        <v>20</v>
      </c>
      <c r="I2166" s="98" t="s">
        <v>4985</v>
      </c>
      <c r="J2166" s="98" t="s">
        <v>20</v>
      </c>
      <c r="K2166" s="98" t="s">
        <v>545</v>
      </c>
      <c r="L2166" s="99" t="str">
        <f t="shared" si="33"/>
        <v>Library</v>
      </c>
    </row>
    <row r="2167" spans="1:12" x14ac:dyDescent="0.25">
      <c r="A2167" s="101">
        <v>275000</v>
      </c>
      <c r="B2167" s="98" t="s">
        <v>20</v>
      </c>
      <c r="C2167" s="98" t="s">
        <v>5083</v>
      </c>
      <c r="D2167" s="98" t="s">
        <v>5084</v>
      </c>
      <c r="E2167" s="98" t="s">
        <v>1065</v>
      </c>
      <c r="F2167" s="98" t="s">
        <v>1066</v>
      </c>
      <c r="G2167" s="98" t="s">
        <v>4984</v>
      </c>
      <c r="H2167" s="98" t="s">
        <v>20</v>
      </c>
      <c r="I2167" s="98" t="s">
        <v>4985</v>
      </c>
      <c r="J2167" s="98" t="s">
        <v>20</v>
      </c>
      <c r="K2167" s="98" t="s">
        <v>545</v>
      </c>
      <c r="L2167" s="99" t="str">
        <f t="shared" si="33"/>
        <v>Library</v>
      </c>
    </row>
    <row r="2168" spans="1:12" x14ac:dyDescent="0.25">
      <c r="A2168" s="101">
        <v>275000</v>
      </c>
      <c r="B2168" s="98" t="s">
        <v>20</v>
      </c>
      <c r="C2168" s="98" t="s">
        <v>5085</v>
      </c>
      <c r="D2168" s="98" t="s">
        <v>5086</v>
      </c>
      <c r="E2168" s="98" t="s">
        <v>1065</v>
      </c>
      <c r="F2168" s="98" t="s">
        <v>1066</v>
      </c>
      <c r="G2168" s="98" t="s">
        <v>4984</v>
      </c>
      <c r="H2168" s="98" t="s">
        <v>20</v>
      </c>
      <c r="I2168" s="98" t="s">
        <v>4985</v>
      </c>
      <c r="J2168" s="98" t="s">
        <v>20</v>
      </c>
      <c r="K2168" s="98" t="s">
        <v>545</v>
      </c>
      <c r="L2168" s="99" t="str">
        <f t="shared" si="33"/>
        <v>Library</v>
      </c>
    </row>
    <row r="2169" spans="1:12" x14ac:dyDescent="0.25">
      <c r="A2169" s="101">
        <v>275000</v>
      </c>
      <c r="B2169" s="98" t="s">
        <v>20</v>
      </c>
      <c r="C2169" s="98" t="s">
        <v>5087</v>
      </c>
      <c r="D2169" s="98" t="s">
        <v>5088</v>
      </c>
      <c r="E2169" s="98" t="s">
        <v>1065</v>
      </c>
      <c r="F2169" s="98" t="s">
        <v>1066</v>
      </c>
      <c r="G2169" s="98" t="s">
        <v>4984</v>
      </c>
      <c r="H2169" s="98" t="s">
        <v>20</v>
      </c>
      <c r="I2169" s="98" t="s">
        <v>4985</v>
      </c>
      <c r="J2169" s="98" t="s">
        <v>20</v>
      </c>
      <c r="K2169" s="98" t="s">
        <v>545</v>
      </c>
      <c r="L2169" s="99" t="str">
        <f t="shared" si="33"/>
        <v>Library</v>
      </c>
    </row>
    <row r="2170" spans="1:12" x14ac:dyDescent="0.25">
      <c r="A2170" s="101">
        <v>275000</v>
      </c>
      <c r="B2170" s="98" t="s">
        <v>20</v>
      </c>
      <c r="C2170" s="98" t="s">
        <v>5089</v>
      </c>
      <c r="D2170" s="98" t="s">
        <v>5090</v>
      </c>
      <c r="E2170" s="98" t="s">
        <v>1065</v>
      </c>
      <c r="F2170" s="98" t="s">
        <v>1066</v>
      </c>
      <c r="G2170" s="98" t="s">
        <v>4984</v>
      </c>
      <c r="H2170" s="98" t="s">
        <v>20</v>
      </c>
      <c r="I2170" s="98" t="s">
        <v>4985</v>
      </c>
      <c r="J2170" s="98" t="s">
        <v>20</v>
      </c>
      <c r="K2170" s="98" t="s">
        <v>545</v>
      </c>
      <c r="L2170" s="99" t="str">
        <f t="shared" si="33"/>
        <v>Library</v>
      </c>
    </row>
    <row r="2171" spans="1:12" x14ac:dyDescent="0.25">
      <c r="A2171" s="101">
        <v>275000</v>
      </c>
      <c r="B2171" s="98" t="s">
        <v>20</v>
      </c>
      <c r="C2171" s="98" t="s">
        <v>5091</v>
      </c>
      <c r="D2171" s="98" t="s">
        <v>5092</v>
      </c>
      <c r="E2171" s="98" t="s">
        <v>1065</v>
      </c>
      <c r="F2171" s="98" t="s">
        <v>1066</v>
      </c>
      <c r="G2171" s="98" t="s">
        <v>4984</v>
      </c>
      <c r="H2171" s="98" t="s">
        <v>20</v>
      </c>
      <c r="I2171" s="98" t="s">
        <v>4985</v>
      </c>
      <c r="J2171" s="98" t="s">
        <v>20</v>
      </c>
      <c r="K2171" s="98" t="s">
        <v>545</v>
      </c>
      <c r="L2171" s="99" t="str">
        <f t="shared" si="33"/>
        <v>Library</v>
      </c>
    </row>
    <row r="2172" spans="1:12" x14ac:dyDescent="0.25">
      <c r="A2172" s="101">
        <v>275000</v>
      </c>
      <c r="B2172" s="98" t="s">
        <v>20</v>
      </c>
      <c r="C2172" s="98" t="s">
        <v>5093</v>
      </c>
      <c r="D2172" s="98" t="s">
        <v>5094</v>
      </c>
      <c r="E2172" s="98" t="s">
        <v>1065</v>
      </c>
      <c r="F2172" s="98" t="s">
        <v>1066</v>
      </c>
      <c r="G2172" s="98" t="s">
        <v>4984</v>
      </c>
      <c r="H2172" s="98" t="s">
        <v>20</v>
      </c>
      <c r="I2172" s="98" t="s">
        <v>4985</v>
      </c>
      <c r="J2172" s="98" t="s">
        <v>20</v>
      </c>
      <c r="K2172" s="98" t="s">
        <v>4987</v>
      </c>
      <c r="L2172" s="99" t="str">
        <f t="shared" si="33"/>
        <v>Library</v>
      </c>
    </row>
    <row r="2173" spans="1:12" x14ac:dyDescent="0.25">
      <c r="A2173" s="101">
        <v>275000</v>
      </c>
      <c r="B2173" s="98" t="s">
        <v>20</v>
      </c>
      <c r="C2173" s="98" t="s">
        <v>5095</v>
      </c>
      <c r="D2173" s="98" t="s">
        <v>5096</v>
      </c>
      <c r="E2173" s="98" t="s">
        <v>1065</v>
      </c>
      <c r="F2173" s="98" t="s">
        <v>1066</v>
      </c>
      <c r="G2173" s="98" t="s">
        <v>4984</v>
      </c>
      <c r="H2173" s="98" t="s">
        <v>20</v>
      </c>
      <c r="I2173" s="98" t="s">
        <v>4985</v>
      </c>
      <c r="J2173" s="98" t="s">
        <v>20</v>
      </c>
      <c r="K2173" s="98" t="s">
        <v>604</v>
      </c>
      <c r="L2173" s="99" t="str">
        <f t="shared" si="33"/>
        <v>Library</v>
      </c>
    </row>
    <row r="2174" spans="1:12" x14ac:dyDescent="0.25">
      <c r="A2174" s="101">
        <v>275000</v>
      </c>
      <c r="B2174" s="98" t="s">
        <v>20</v>
      </c>
      <c r="C2174" s="98" t="s">
        <v>5097</v>
      </c>
      <c r="D2174" s="98" t="s">
        <v>5098</v>
      </c>
      <c r="E2174" s="98" t="s">
        <v>1065</v>
      </c>
      <c r="F2174" s="98" t="s">
        <v>1066</v>
      </c>
      <c r="G2174" s="98" t="s">
        <v>4984</v>
      </c>
      <c r="H2174" s="98" t="s">
        <v>20</v>
      </c>
      <c r="I2174" s="98" t="s">
        <v>4985</v>
      </c>
      <c r="J2174" s="98" t="s">
        <v>20</v>
      </c>
      <c r="K2174" s="98" t="s">
        <v>545</v>
      </c>
      <c r="L2174" s="99" t="str">
        <f t="shared" si="33"/>
        <v>Library</v>
      </c>
    </row>
    <row r="2175" spans="1:12" x14ac:dyDescent="0.25">
      <c r="A2175" s="101">
        <v>275000</v>
      </c>
      <c r="B2175" s="98" t="s">
        <v>20</v>
      </c>
      <c r="C2175" s="98" t="s">
        <v>5099</v>
      </c>
      <c r="D2175" s="98" t="s">
        <v>5100</v>
      </c>
      <c r="E2175" s="98" t="s">
        <v>1065</v>
      </c>
      <c r="F2175" s="98" t="s">
        <v>1066</v>
      </c>
      <c r="G2175" s="98" t="s">
        <v>4984</v>
      </c>
      <c r="H2175" s="98" t="s">
        <v>20</v>
      </c>
      <c r="I2175" s="98" t="s">
        <v>4985</v>
      </c>
      <c r="J2175" s="98" t="s">
        <v>20</v>
      </c>
      <c r="K2175" s="98" t="s">
        <v>545</v>
      </c>
      <c r="L2175" s="99" t="str">
        <f t="shared" si="33"/>
        <v>Library</v>
      </c>
    </row>
    <row r="2176" spans="1:12" x14ac:dyDescent="0.25">
      <c r="A2176" s="101">
        <v>275000</v>
      </c>
      <c r="B2176" s="98" t="s">
        <v>20</v>
      </c>
      <c r="C2176" s="98" t="s">
        <v>5101</v>
      </c>
      <c r="D2176" s="98" t="s">
        <v>5102</v>
      </c>
      <c r="E2176" s="98" t="s">
        <v>1065</v>
      </c>
      <c r="F2176" s="98" t="s">
        <v>1066</v>
      </c>
      <c r="G2176" s="98" t="s">
        <v>4984</v>
      </c>
      <c r="H2176" s="98" t="s">
        <v>20</v>
      </c>
      <c r="I2176" s="98" t="s">
        <v>4985</v>
      </c>
      <c r="J2176" s="98" t="s">
        <v>20</v>
      </c>
      <c r="K2176" s="98" t="s">
        <v>538</v>
      </c>
      <c r="L2176" s="99" t="str">
        <f t="shared" si="33"/>
        <v>Library</v>
      </c>
    </row>
    <row r="2177" spans="1:12" x14ac:dyDescent="0.25">
      <c r="A2177" s="101">
        <v>275000</v>
      </c>
      <c r="B2177" s="98" t="s">
        <v>20</v>
      </c>
      <c r="C2177" s="98" t="s">
        <v>5103</v>
      </c>
      <c r="D2177" s="98" t="s">
        <v>5104</v>
      </c>
      <c r="E2177" s="98" t="s">
        <v>1065</v>
      </c>
      <c r="F2177" s="98" t="s">
        <v>1066</v>
      </c>
      <c r="G2177" s="98" t="s">
        <v>4984</v>
      </c>
      <c r="H2177" s="98" t="s">
        <v>20</v>
      </c>
      <c r="I2177" s="98" t="s">
        <v>4985</v>
      </c>
      <c r="J2177" s="98" t="s">
        <v>20</v>
      </c>
      <c r="K2177" s="98" t="s">
        <v>538</v>
      </c>
      <c r="L2177" s="99" t="str">
        <f t="shared" si="33"/>
        <v>Library</v>
      </c>
    </row>
    <row r="2178" spans="1:12" x14ac:dyDescent="0.25">
      <c r="A2178" s="101">
        <v>275001</v>
      </c>
      <c r="B2178" s="98" t="s">
        <v>20</v>
      </c>
      <c r="C2178" s="98" t="s">
        <v>5106</v>
      </c>
      <c r="D2178" s="98" t="s">
        <v>5107</v>
      </c>
      <c r="E2178" s="98" t="s">
        <v>1065</v>
      </c>
      <c r="F2178" s="98" t="s">
        <v>1066</v>
      </c>
      <c r="G2178" s="98" t="s">
        <v>4984</v>
      </c>
      <c r="H2178" s="98" t="s">
        <v>20</v>
      </c>
      <c r="I2178" s="98" t="s">
        <v>4985</v>
      </c>
      <c r="J2178" s="98" t="s">
        <v>5105</v>
      </c>
      <c r="K2178" s="98" t="s">
        <v>557</v>
      </c>
      <c r="L2178" s="99" t="str">
        <f t="shared" ref="L2178:L2241" si="34">VLOOKUP(H2178,$N$2:$O$43,2,FALSE)</f>
        <v>Library</v>
      </c>
    </row>
    <row r="2179" spans="1:12" x14ac:dyDescent="0.25">
      <c r="A2179" s="101">
        <v>275002</v>
      </c>
      <c r="B2179" s="98" t="s">
        <v>20</v>
      </c>
      <c r="C2179" s="98"/>
      <c r="D2179" s="98"/>
      <c r="E2179" s="98" t="s">
        <v>1065</v>
      </c>
      <c r="F2179" s="98" t="s">
        <v>1066</v>
      </c>
      <c r="G2179" s="98" t="s">
        <v>4984</v>
      </c>
      <c r="H2179" s="98" t="s">
        <v>20</v>
      </c>
      <c r="I2179" s="98" t="s">
        <v>4985</v>
      </c>
      <c r="J2179" s="98" t="s">
        <v>5108</v>
      </c>
      <c r="K2179" s="98"/>
      <c r="L2179" s="99" t="str">
        <f t="shared" si="34"/>
        <v>Library</v>
      </c>
    </row>
    <row r="2180" spans="1:12" x14ac:dyDescent="0.25">
      <c r="A2180" s="101">
        <v>275003</v>
      </c>
      <c r="B2180" s="98" t="s">
        <v>20</v>
      </c>
      <c r="C2180" s="98"/>
      <c r="D2180" s="98"/>
      <c r="E2180" s="98" t="s">
        <v>1065</v>
      </c>
      <c r="F2180" s="98" t="s">
        <v>1066</v>
      </c>
      <c r="G2180" s="98" t="s">
        <v>4984</v>
      </c>
      <c r="H2180" s="98" t="s">
        <v>20</v>
      </c>
      <c r="I2180" s="98" t="s">
        <v>4985</v>
      </c>
      <c r="J2180" s="98" t="s">
        <v>5109</v>
      </c>
      <c r="K2180" s="98"/>
      <c r="L2180" s="99" t="str">
        <f t="shared" si="34"/>
        <v>Library</v>
      </c>
    </row>
    <row r="2181" spans="1:12" x14ac:dyDescent="0.25">
      <c r="A2181" s="101">
        <v>275004</v>
      </c>
      <c r="B2181" s="98" t="s">
        <v>20</v>
      </c>
      <c r="C2181" s="98"/>
      <c r="D2181" s="98"/>
      <c r="E2181" s="98" t="s">
        <v>1065</v>
      </c>
      <c r="F2181" s="98" t="s">
        <v>1066</v>
      </c>
      <c r="G2181" s="98" t="s">
        <v>4984</v>
      </c>
      <c r="H2181" s="98" t="s">
        <v>20</v>
      </c>
      <c r="I2181" s="98" t="s">
        <v>4985</v>
      </c>
      <c r="J2181" s="98" t="s">
        <v>5110</v>
      </c>
      <c r="K2181" s="98"/>
      <c r="L2181" s="99" t="str">
        <f t="shared" si="34"/>
        <v>Library</v>
      </c>
    </row>
    <row r="2182" spans="1:12" x14ac:dyDescent="0.25">
      <c r="A2182" s="101">
        <v>275005</v>
      </c>
      <c r="B2182" s="98" t="s">
        <v>20</v>
      </c>
      <c r="C2182" s="98"/>
      <c r="D2182" s="98"/>
      <c r="E2182" s="98" t="s">
        <v>1065</v>
      </c>
      <c r="F2182" s="98" t="s">
        <v>1066</v>
      </c>
      <c r="G2182" s="98" t="s">
        <v>4984</v>
      </c>
      <c r="H2182" s="98" t="s">
        <v>20</v>
      </c>
      <c r="I2182" s="98" t="s">
        <v>4985</v>
      </c>
      <c r="J2182" s="98" t="s">
        <v>5111</v>
      </c>
      <c r="K2182" s="98"/>
      <c r="L2182" s="99" t="str">
        <f t="shared" si="34"/>
        <v>Library</v>
      </c>
    </row>
    <row r="2183" spans="1:12" x14ac:dyDescent="0.25">
      <c r="A2183" s="101">
        <v>275006</v>
      </c>
      <c r="B2183" s="98" t="s">
        <v>20</v>
      </c>
      <c r="C2183" s="98"/>
      <c r="D2183" s="98"/>
      <c r="E2183" s="98" t="s">
        <v>1065</v>
      </c>
      <c r="F2183" s="98" t="s">
        <v>1066</v>
      </c>
      <c r="G2183" s="98" t="s">
        <v>4984</v>
      </c>
      <c r="H2183" s="98" t="s">
        <v>20</v>
      </c>
      <c r="I2183" s="98" t="s">
        <v>4985</v>
      </c>
      <c r="J2183" s="98" t="s">
        <v>5112</v>
      </c>
      <c r="K2183" s="98"/>
      <c r="L2183" s="99" t="str">
        <f t="shared" si="34"/>
        <v>Library</v>
      </c>
    </row>
    <row r="2184" spans="1:12" x14ac:dyDescent="0.25">
      <c r="A2184" s="101">
        <v>275007</v>
      </c>
      <c r="B2184" s="98" t="s">
        <v>20</v>
      </c>
      <c r="C2184" s="98"/>
      <c r="D2184" s="98"/>
      <c r="E2184" s="98" t="s">
        <v>1065</v>
      </c>
      <c r="F2184" s="98" t="s">
        <v>1066</v>
      </c>
      <c r="G2184" s="98" t="s">
        <v>4984</v>
      </c>
      <c r="H2184" s="98" t="s">
        <v>20</v>
      </c>
      <c r="I2184" s="98" t="s">
        <v>4985</v>
      </c>
      <c r="J2184" s="98" t="s">
        <v>5113</v>
      </c>
      <c r="K2184" s="98"/>
      <c r="L2184" s="99" t="str">
        <f t="shared" si="34"/>
        <v>Library</v>
      </c>
    </row>
    <row r="2185" spans="1:12" x14ac:dyDescent="0.25">
      <c r="A2185" s="101">
        <v>275008</v>
      </c>
      <c r="B2185" s="98" t="s">
        <v>20</v>
      </c>
      <c r="C2185" s="98"/>
      <c r="D2185" s="98"/>
      <c r="E2185" s="98" t="s">
        <v>1065</v>
      </c>
      <c r="F2185" s="98" t="s">
        <v>1066</v>
      </c>
      <c r="G2185" s="98" t="s">
        <v>4984</v>
      </c>
      <c r="H2185" s="98" t="s">
        <v>20</v>
      </c>
      <c r="I2185" s="98" t="s">
        <v>4985</v>
      </c>
      <c r="J2185" s="98" t="s">
        <v>5114</v>
      </c>
      <c r="K2185" s="98"/>
      <c r="L2185" s="99" t="str">
        <f t="shared" si="34"/>
        <v>Library</v>
      </c>
    </row>
    <row r="2186" spans="1:12" x14ac:dyDescent="0.25">
      <c r="A2186" s="101">
        <v>275009</v>
      </c>
      <c r="B2186" s="98" t="s">
        <v>20</v>
      </c>
      <c r="C2186" s="98"/>
      <c r="D2186" s="98"/>
      <c r="E2186" s="98" t="s">
        <v>1065</v>
      </c>
      <c r="F2186" s="98" t="s">
        <v>1066</v>
      </c>
      <c r="G2186" s="98" t="s">
        <v>4984</v>
      </c>
      <c r="H2186" s="98" t="s">
        <v>20</v>
      </c>
      <c r="I2186" s="98" t="s">
        <v>4985</v>
      </c>
      <c r="J2186" s="98" t="s">
        <v>5115</v>
      </c>
      <c r="K2186" s="98"/>
      <c r="L2186" s="99" t="str">
        <f t="shared" si="34"/>
        <v>Library</v>
      </c>
    </row>
    <row r="2187" spans="1:12" x14ac:dyDescent="0.25">
      <c r="A2187" s="101" t="s">
        <v>5116</v>
      </c>
      <c r="B2187" s="98" t="s">
        <v>20</v>
      </c>
      <c r="C2187" s="98"/>
      <c r="D2187" s="98"/>
      <c r="E2187" s="98" t="s">
        <v>1065</v>
      </c>
      <c r="F2187" s="98" t="s">
        <v>1066</v>
      </c>
      <c r="G2187" s="98" t="s">
        <v>4984</v>
      </c>
      <c r="H2187" s="98" t="s">
        <v>20</v>
      </c>
      <c r="I2187" s="98" t="s">
        <v>4985</v>
      </c>
      <c r="J2187" s="98" t="s">
        <v>5117</v>
      </c>
      <c r="K2187" s="98"/>
      <c r="L2187" s="99" t="str">
        <f t="shared" si="34"/>
        <v>Library</v>
      </c>
    </row>
    <row r="2188" spans="1:12" x14ac:dyDescent="0.25">
      <c r="A2188" s="101" t="s">
        <v>5118</v>
      </c>
      <c r="B2188" s="98" t="s">
        <v>20</v>
      </c>
      <c r="C2188" s="98"/>
      <c r="D2188" s="98"/>
      <c r="E2188" s="98" t="s">
        <v>1065</v>
      </c>
      <c r="F2188" s="98" t="s">
        <v>1066</v>
      </c>
      <c r="G2188" s="98" t="s">
        <v>4984</v>
      </c>
      <c r="H2188" s="98" t="s">
        <v>20</v>
      </c>
      <c r="I2188" s="98" t="s">
        <v>4985</v>
      </c>
      <c r="J2188" s="98" t="s">
        <v>5119</v>
      </c>
      <c r="K2188" s="98"/>
      <c r="L2188" s="99" t="str">
        <f t="shared" si="34"/>
        <v>Library</v>
      </c>
    </row>
    <row r="2189" spans="1:12" x14ac:dyDescent="0.25">
      <c r="A2189" s="101">
        <v>275010</v>
      </c>
      <c r="B2189" s="98" t="s">
        <v>20</v>
      </c>
      <c r="C2189" s="98"/>
      <c r="D2189" s="98"/>
      <c r="E2189" s="98" t="s">
        <v>1065</v>
      </c>
      <c r="F2189" s="98" t="s">
        <v>1066</v>
      </c>
      <c r="G2189" s="98" t="s">
        <v>4984</v>
      </c>
      <c r="H2189" s="98" t="s">
        <v>20</v>
      </c>
      <c r="I2189" s="98" t="s">
        <v>4985</v>
      </c>
      <c r="J2189" s="98" t="s">
        <v>5120</v>
      </c>
      <c r="K2189" s="98"/>
      <c r="L2189" s="99" t="str">
        <f t="shared" si="34"/>
        <v>Library</v>
      </c>
    </row>
    <row r="2190" spans="1:12" x14ac:dyDescent="0.25">
      <c r="A2190" s="101">
        <v>275011</v>
      </c>
      <c r="B2190" s="98" t="s">
        <v>20</v>
      </c>
      <c r="C2190" s="98"/>
      <c r="D2190" s="98"/>
      <c r="E2190" s="98" t="s">
        <v>1065</v>
      </c>
      <c r="F2190" s="98" t="s">
        <v>1066</v>
      </c>
      <c r="G2190" s="98" t="s">
        <v>4984</v>
      </c>
      <c r="H2190" s="98" t="s">
        <v>20</v>
      </c>
      <c r="I2190" s="98" t="s">
        <v>4985</v>
      </c>
      <c r="J2190" s="98" t="s">
        <v>5121</v>
      </c>
      <c r="K2190" s="98"/>
      <c r="L2190" s="99" t="str">
        <f t="shared" si="34"/>
        <v>Library</v>
      </c>
    </row>
    <row r="2191" spans="1:12" x14ac:dyDescent="0.25">
      <c r="A2191" s="101">
        <v>275012</v>
      </c>
      <c r="B2191" s="98" t="s">
        <v>20</v>
      </c>
      <c r="C2191" s="98"/>
      <c r="D2191" s="98"/>
      <c r="E2191" s="98" t="s">
        <v>1065</v>
      </c>
      <c r="F2191" s="98" t="s">
        <v>1066</v>
      </c>
      <c r="G2191" s="98" t="s">
        <v>4984</v>
      </c>
      <c r="H2191" s="98" t="s">
        <v>20</v>
      </c>
      <c r="I2191" s="98" t="s">
        <v>4985</v>
      </c>
      <c r="J2191" s="98" t="s">
        <v>5122</v>
      </c>
      <c r="K2191" s="98"/>
      <c r="L2191" s="99" t="str">
        <f t="shared" si="34"/>
        <v>Library</v>
      </c>
    </row>
    <row r="2192" spans="1:12" x14ac:dyDescent="0.25">
      <c r="A2192" s="101">
        <v>275014</v>
      </c>
      <c r="B2192" s="98" t="s">
        <v>20</v>
      </c>
      <c r="C2192" s="98"/>
      <c r="D2192" s="98"/>
      <c r="E2192" s="98" t="s">
        <v>1065</v>
      </c>
      <c r="F2192" s="98" t="s">
        <v>1066</v>
      </c>
      <c r="G2192" s="98" t="s">
        <v>4984</v>
      </c>
      <c r="H2192" s="98" t="s">
        <v>20</v>
      </c>
      <c r="I2192" s="98" t="s">
        <v>4985</v>
      </c>
      <c r="J2192" s="98" t="s">
        <v>5123</v>
      </c>
      <c r="K2192" s="98"/>
      <c r="L2192" s="99" t="str">
        <f t="shared" si="34"/>
        <v>Library</v>
      </c>
    </row>
    <row r="2193" spans="1:12" x14ac:dyDescent="0.25">
      <c r="A2193" s="101">
        <v>275015</v>
      </c>
      <c r="B2193" s="98" t="s">
        <v>20</v>
      </c>
      <c r="C2193" s="98"/>
      <c r="D2193" s="98"/>
      <c r="E2193" s="98" t="s">
        <v>1065</v>
      </c>
      <c r="F2193" s="98" t="s">
        <v>1066</v>
      </c>
      <c r="G2193" s="98" t="s">
        <v>4984</v>
      </c>
      <c r="H2193" s="98" t="s">
        <v>20</v>
      </c>
      <c r="I2193" s="98" t="s">
        <v>4985</v>
      </c>
      <c r="J2193" s="98" t="s">
        <v>5124</v>
      </c>
      <c r="K2193" s="98"/>
      <c r="L2193" s="99" t="str">
        <f t="shared" si="34"/>
        <v>Library</v>
      </c>
    </row>
    <row r="2194" spans="1:12" x14ac:dyDescent="0.25">
      <c r="A2194" s="101">
        <v>275016</v>
      </c>
      <c r="B2194" s="98" t="s">
        <v>20</v>
      </c>
      <c r="C2194" s="98"/>
      <c r="D2194" s="98"/>
      <c r="E2194" s="98" t="s">
        <v>1065</v>
      </c>
      <c r="F2194" s="98" t="s">
        <v>1066</v>
      </c>
      <c r="G2194" s="98" t="s">
        <v>4984</v>
      </c>
      <c r="H2194" s="98" t="s">
        <v>20</v>
      </c>
      <c r="I2194" s="98" t="s">
        <v>4985</v>
      </c>
      <c r="J2194" s="98" t="s">
        <v>5125</v>
      </c>
      <c r="K2194" s="98"/>
      <c r="L2194" s="99" t="str">
        <f t="shared" si="34"/>
        <v>Library</v>
      </c>
    </row>
    <row r="2195" spans="1:12" x14ac:dyDescent="0.25">
      <c r="A2195" s="101">
        <v>275017</v>
      </c>
      <c r="B2195" s="98" t="s">
        <v>20</v>
      </c>
      <c r="C2195" s="98"/>
      <c r="D2195" s="98"/>
      <c r="E2195" s="98" t="s">
        <v>1065</v>
      </c>
      <c r="F2195" s="98" t="s">
        <v>1066</v>
      </c>
      <c r="G2195" s="98" t="s">
        <v>4984</v>
      </c>
      <c r="H2195" s="98" t="s">
        <v>20</v>
      </c>
      <c r="I2195" s="98" t="s">
        <v>4985</v>
      </c>
      <c r="J2195" s="98" t="s">
        <v>5126</v>
      </c>
      <c r="K2195" s="98"/>
      <c r="L2195" s="99" t="str">
        <f t="shared" si="34"/>
        <v>Library</v>
      </c>
    </row>
    <row r="2196" spans="1:12" x14ac:dyDescent="0.25">
      <c r="A2196" s="101">
        <v>275018</v>
      </c>
      <c r="B2196" s="98" t="s">
        <v>20</v>
      </c>
      <c r="C2196" s="98"/>
      <c r="D2196" s="98"/>
      <c r="E2196" s="98" t="s">
        <v>1065</v>
      </c>
      <c r="F2196" s="98" t="s">
        <v>1066</v>
      </c>
      <c r="G2196" s="98" t="s">
        <v>4984</v>
      </c>
      <c r="H2196" s="98" t="s">
        <v>20</v>
      </c>
      <c r="I2196" s="98" t="s">
        <v>4985</v>
      </c>
      <c r="J2196" s="98" t="s">
        <v>5127</v>
      </c>
      <c r="K2196" s="98"/>
      <c r="L2196" s="99" t="str">
        <f t="shared" si="34"/>
        <v>Library</v>
      </c>
    </row>
    <row r="2197" spans="1:12" x14ac:dyDescent="0.25">
      <c r="A2197" s="101">
        <v>275019</v>
      </c>
      <c r="B2197" s="98" t="s">
        <v>20</v>
      </c>
      <c r="C2197" s="98"/>
      <c r="D2197" s="98"/>
      <c r="E2197" s="98" t="s">
        <v>1065</v>
      </c>
      <c r="F2197" s="98" t="s">
        <v>1066</v>
      </c>
      <c r="G2197" s="98" t="s">
        <v>4984</v>
      </c>
      <c r="H2197" s="98" t="s">
        <v>20</v>
      </c>
      <c r="I2197" s="98" t="s">
        <v>4985</v>
      </c>
      <c r="J2197" s="98" t="s">
        <v>5128</v>
      </c>
      <c r="K2197" s="98"/>
      <c r="L2197" s="99" t="str">
        <f t="shared" si="34"/>
        <v>Library</v>
      </c>
    </row>
    <row r="2198" spans="1:12" x14ac:dyDescent="0.25">
      <c r="A2198" s="101" t="s">
        <v>5129</v>
      </c>
      <c r="B2198" s="98" t="s">
        <v>20</v>
      </c>
      <c r="C2198" s="98"/>
      <c r="D2198" s="98"/>
      <c r="E2198" s="98" t="s">
        <v>1065</v>
      </c>
      <c r="F2198" s="98" t="s">
        <v>1066</v>
      </c>
      <c r="G2198" s="98" t="s">
        <v>4984</v>
      </c>
      <c r="H2198" s="98" t="s">
        <v>20</v>
      </c>
      <c r="I2198" s="98" t="s">
        <v>4985</v>
      </c>
      <c r="J2198" s="98" t="s">
        <v>5130</v>
      </c>
      <c r="K2198" s="98"/>
      <c r="L2198" s="99" t="str">
        <f t="shared" si="34"/>
        <v>Library</v>
      </c>
    </row>
    <row r="2199" spans="1:12" x14ac:dyDescent="0.25">
      <c r="A2199" s="101" t="s">
        <v>5131</v>
      </c>
      <c r="B2199" s="98" t="s">
        <v>20</v>
      </c>
      <c r="C2199" s="98"/>
      <c r="D2199" s="98"/>
      <c r="E2199" s="98" t="s">
        <v>1065</v>
      </c>
      <c r="F2199" s="98" t="s">
        <v>1066</v>
      </c>
      <c r="G2199" s="98" t="s">
        <v>4984</v>
      </c>
      <c r="H2199" s="98" t="s">
        <v>20</v>
      </c>
      <c r="I2199" s="98" t="s">
        <v>4985</v>
      </c>
      <c r="J2199" s="98" t="s">
        <v>5132</v>
      </c>
      <c r="K2199" s="98"/>
      <c r="L2199" s="99" t="str">
        <f t="shared" si="34"/>
        <v>Library</v>
      </c>
    </row>
    <row r="2200" spans="1:12" x14ac:dyDescent="0.25">
      <c r="A2200" s="101" t="s">
        <v>5133</v>
      </c>
      <c r="B2200" s="98" t="s">
        <v>20</v>
      </c>
      <c r="C2200" s="98"/>
      <c r="D2200" s="98"/>
      <c r="E2200" s="98" t="s">
        <v>1065</v>
      </c>
      <c r="F2200" s="98" t="s">
        <v>1066</v>
      </c>
      <c r="G2200" s="98" t="s">
        <v>4984</v>
      </c>
      <c r="H2200" s="98" t="s">
        <v>20</v>
      </c>
      <c r="I2200" s="98" t="s">
        <v>4985</v>
      </c>
      <c r="J2200" s="98" t="s">
        <v>5134</v>
      </c>
      <c r="K2200" s="98"/>
      <c r="L2200" s="99" t="str">
        <f t="shared" si="34"/>
        <v>Library</v>
      </c>
    </row>
    <row r="2201" spans="1:12" x14ac:dyDescent="0.25">
      <c r="A2201" s="101" t="s">
        <v>5135</v>
      </c>
      <c r="B2201" s="98" t="s">
        <v>20</v>
      </c>
      <c r="C2201" s="98"/>
      <c r="D2201" s="98"/>
      <c r="E2201" s="98" t="s">
        <v>1065</v>
      </c>
      <c r="F2201" s="98" t="s">
        <v>1066</v>
      </c>
      <c r="G2201" s="98" t="s">
        <v>4984</v>
      </c>
      <c r="H2201" s="98" t="s">
        <v>20</v>
      </c>
      <c r="I2201" s="98" t="s">
        <v>4985</v>
      </c>
      <c r="J2201" s="98" t="s">
        <v>5136</v>
      </c>
      <c r="K2201" s="98"/>
      <c r="L2201" s="99" t="str">
        <f t="shared" si="34"/>
        <v>Library</v>
      </c>
    </row>
    <row r="2202" spans="1:12" x14ac:dyDescent="0.25">
      <c r="A2202" s="101" t="s">
        <v>5137</v>
      </c>
      <c r="B2202" s="98" t="s">
        <v>20</v>
      </c>
      <c r="C2202" s="98"/>
      <c r="D2202" s="98"/>
      <c r="E2202" s="98" t="s">
        <v>1065</v>
      </c>
      <c r="F2202" s="98" t="s">
        <v>1066</v>
      </c>
      <c r="G2202" s="98" t="s">
        <v>4984</v>
      </c>
      <c r="H2202" s="98" t="s">
        <v>20</v>
      </c>
      <c r="I2202" s="98" t="s">
        <v>4985</v>
      </c>
      <c r="J2202" s="98" t="s">
        <v>5138</v>
      </c>
      <c r="K2202" s="98"/>
      <c r="L2202" s="99" t="str">
        <f t="shared" si="34"/>
        <v>Library</v>
      </c>
    </row>
    <row r="2203" spans="1:12" x14ac:dyDescent="0.25">
      <c r="A2203" s="101" t="s">
        <v>5139</v>
      </c>
      <c r="B2203" s="98" t="s">
        <v>20</v>
      </c>
      <c r="C2203" s="98"/>
      <c r="D2203" s="98"/>
      <c r="E2203" s="98" t="s">
        <v>1065</v>
      </c>
      <c r="F2203" s="98" t="s">
        <v>1066</v>
      </c>
      <c r="G2203" s="98" t="s">
        <v>4984</v>
      </c>
      <c r="H2203" s="98" t="s">
        <v>20</v>
      </c>
      <c r="I2203" s="98" t="s">
        <v>4985</v>
      </c>
      <c r="J2203" s="98" t="s">
        <v>5140</v>
      </c>
      <c r="K2203" s="98"/>
      <c r="L2203" s="99" t="str">
        <f t="shared" si="34"/>
        <v>Library</v>
      </c>
    </row>
    <row r="2204" spans="1:12" x14ac:dyDescent="0.25">
      <c r="A2204" s="101" t="s">
        <v>5141</v>
      </c>
      <c r="B2204" s="98" t="s">
        <v>20</v>
      </c>
      <c r="C2204" s="98"/>
      <c r="D2204" s="98"/>
      <c r="E2204" s="98" t="s">
        <v>1065</v>
      </c>
      <c r="F2204" s="98" t="s">
        <v>1066</v>
      </c>
      <c r="G2204" s="98" t="s">
        <v>4984</v>
      </c>
      <c r="H2204" s="98" t="s">
        <v>20</v>
      </c>
      <c r="I2204" s="98" t="s">
        <v>4985</v>
      </c>
      <c r="J2204" s="98" t="s">
        <v>5142</v>
      </c>
      <c r="K2204" s="98"/>
      <c r="L2204" s="99" t="str">
        <f t="shared" si="34"/>
        <v>Library</v>
      </c>
    </row>
    <row r="2205" spans="1:12" x14ac:dyDescent="0.25">
      <c r="A2205" s="101" t="s">
        <v>5143</v>
      </c>
      <c r="B2205" s="98" t="s">
        <v>20</v>
      </c>
      <c r="C2205" s="98"/>
      <c r="D2205" s="98"/>
      <c r="E2205" s="98" t="s">
        <v>1065</v>
      </c>
      <c r="F2205" s="98" t="s">
        <v>1066</v>
      </c>
      <c r="G2205" s="98" t="s">
        <v>4984</v>
      </c>
      <c r="H2205" s="98" t="s">
        <v>20</v>
      </c>
      <c r="I2205" s="98" t="s">
        <v>4985</v>
      </c>
      <c r="J2205" s="98" t="s">
        <v>5144</v>
      </c>
      <c r="K2205" s="98"/>
      <c r="L2205" s="99" t="str">
        <f t="shared" si="34"/>
        <v>Library</v>
      </c>
    </row>
    <row r="2206" spans="1:12" x14ac:dyDescent="0.25">
      <c r="A2206" s="101" t="s">
        <v>5145</v>
      </c>
      <c r="B2206" s="98" t="s">
        <v>20</v>
      </c>
      <c r="C2206" s="98"/>
      <c r="D2206" s="98"/>
      <c r="E2206" s="98" t="s">
        <v>1065</v>
      </c>
      <c r="F2206" s="98" t="s">
        <v>1066</v>
      </c>
      <c r="G2206" s="98" t="s">
        <v>4984</v>
      </c>
      <c r="H2206" s="98" t="s">
        <v>20</v>
      </c>
      <c r="I2206" s="98" t="s">
        <v>4985</v>
      </c>
      <c r="J2206" s="98" t="s">
        <v>5146</v>
      </c>
      <c r="K2206" s="98"/>
      <c r="L2206" s="99" t="str">
        <f t="shared" si="34"/>
        <v>Library</v>
      </c>
    </row>
    <row r="2207" spans="1:12" x14ac:dyDescent="0.25">
      <c r="A2207" s="101" t="s">
        <v>5147</v>
      </c>
      <c r="B2207" s="98" t="s">
        <v>20</v>
      </c>
      <c r="C2207" s="98"/>
      <c r="D2207" s="98"/>
      <c r="E2207" s="98" t="s">
        <v>1065</v>
      </c>
      <c r="F2207" s="98" t="s">
        <v>1066</v>
      </c>
      <c r="G2207" s="98" t="s">
        <v>4984</v>
      </c>
      <c r="H2207" s="98" t="s">
        <v>20</v>
      </c>
      <c r="I2207" s="98" t="s">
        <v>4985</v>
      </c>
      <c r="J2207" s="98" t="s">
        <v>5148</v>
      </c>
      <c r="K2207" s="98"/>
      <c r="L2207" s="99" t="str">
        <f t="shared" si="34"/>
        <v>Library</v>
      </c>
    </row>
    <row r="2208" spans="1:12" x14ac:dyDescent="0.25">
      <c r="A2208" s="101" t="s">
        <v>5149</v>
      </c>
      <c r="B2208" s="98" t="s">
        <v>20</v>
      </c>
      <c r="C2208" s="98"/>
      <c r="D2208" s="98"/>
      <c r="E2208" s="98" t="s">
        <v>1065</v>
      </c>
      <c r="F2208" s="98" t="s">
        <v>1066</v>
      </c>
      <c r="G2208" s="98" t="s">
        <v>4984</v>
      </c>
      <c r="H2208" s="98" t="s">
        <v>20</v>
      </c>
      <c r="I2208" s="98" t="s">
        <v>4985</v>
      </c>
      <c r="J2208" s="98" t="s">
        <v>5150</v>
      </c>
      <c r="K2208" s="98"/>
      <c r="L2208" s="99" t="str">
        <f t="shared" si="34"/>
        <v>Library</v>
      </c>
    </row>
    <row r="2209" spans="1:12" x14ac:dyDescent="0.25">
      <c r="A2209" s="101" t="s">
        <v>5151</v>
      </c>
      <c r="B2209" s="98" t="s">
        <v>20</v>
      </c>
      <c r="C2209" s="98"/>
      <c r="D2209" s="98"/>
      <c r="E2209" s="98" t="s">
        <v>1065</v>
      </c>
      <c r="F2209" s="98" t="s">
        <v>1066</v>
      </c>
      <c r="G2209" s="98" t="s">
        <v>4984</v>
      </c>
      <c r="H2209" s="98" t="s">
        <v>20</v>
      </c>
      <c r="I2209" s="98" t="s">
        <v>4985</v>
      </c>
      <c r="J2209" s="98" t="s">
        <v>5130</v>
      </c>
      <c r="K2209" s="98"/>
      <c r="L2209" s="99" t="str">
        <f t="shared" si="34"/>
        <v>Library</v>
      </c>
    </row>
    <row r="2210" spans="1:12" x14ac:dyDescent="0.25">
      <c r="A2210" s="101" t="s">
        <v>5152</v>
      </c>
      <c r="B2210" s="98" t="s">
        <v>20</v>
      </c>
      <c r="C2210" s="98"/>
      <c r="D2210" s="98"/>
      <c r="E2210" s="98" t="s">
        <v>1065</v>
      </c>
      <c r="F2210" s="98" t="s">
        <v>1066</v>
      </c>
      <c r="G2210" s="98" t="s">
        <v>4984</v>
      </c>
      <c r="H2210" s="98" t="s">
        <v>20</v>
      </c>
      <c r="I2210" s="98" t="s">
        <v>4985</v>
      </c>
      <c r="J2210" s="98" t="s">
        <v>5153</v>
      </c>
      <c r="K2210" s="98"/>
      <c r="L2210" s="99" t="str">
        <f t="shared" si="34"/>
        <v>Library</v>
      </c>
    </row>
    <row r="2211" spans="1:12" x14ac:dyDescent="0.25">
      <c r="A2211" s="101" t="s">
        <v>5154</v>
      </c>
      <c r="B2211" s="98" t="s">
        <v>20</v>
      </c>
      <c r="C2211" s="98"/>
      <c r="D2211" s="98"/>
      <c r="E2211" s="98" t="s">
        <v>1065</v>
      </c>
      <c r="F2211" s="98" t="s">
        <v>1066</v>
      </c>
      <c r="G2211" s="98" t="s">
        <v>4984</v>
      </c>
      <c r="H2211" s="98" t="s">
        <v>20</v>
      </c>
      <c r="I2211" s="98" t="s">
        <v>4985</v>
      </c>
      <c r="J2211" s="98" t="s">
        <v>5155</v>
      </c>
      <c r="K2211" s="98"/>
      <c r="L2211" s="99" t="str">
        <f t="shared" si="34"/>
        <v>Library</v>
      </c>
    </row>
    <row r="2212" spans="1:12" x14ac:dyDescent="0.25">
      <c r="A2212" s="101">
        <v>275100</v>
      </c>
      <c r="B2212" s="98" t="s">
        <v>5157</v>
      </c>
      <c r="C2212" s="98" t="s">
        <v>5159</v>
      </c>
      <c r="D2212" s="98" t="s">
        <v>5160</v>
      </c>
      <c r="E2212" s="98" t="s">
        <v>1065</v>
      </c>
      <c r="F2212" s="98" t="s">
        <v>1066</v>
      </c>
      <c r="G2212" s="98" t="s">
        <v>4984</v>
      </c>
      <c r="H2212" s="98" t="s">
        <v>20</v>
      </c>
      <c r="I2212" s="98" t="s">
        <v>5156</v>
      </c>
      <c r="J2212" s="98" t="s">
        <v>5158</v>
      </c>
      <c r="K2212" s="98" t="s">
        <v>545</v>
      </c>
      <c r="L2212" s="99" t="str">
        <f t="shared" si="34"/>
        <v>Library</v>
      </c>
    </row>
    <row r="2213" spans="1:12" x14ac:dyDescent="0.25">
      <c r="A2213" s="101">
        <v>275200</v>
      </c>
      <c r="B2213" s="98" t="s">
        <v>5162</v>
      </c>
      <c r="C2213" s="98" t="s">
        <v>5163</v>
      </c>
      <c r="D2213" s="98" t="s">
        <v>5164</v>
      </c>
      <c r="E2213" s="98" t="s">
        <v>1065</v>
      </c>
      <c r="F2213" s="98" t="s">
        <v>1066</v>
      </c>
      <c r="G2213" s="98" t="s">
        <v>4984</v>
      </c>
      <c r="H2213" s="98" t="s">
        <v>20</v>
      </c>
      <c r="I2213" s="98" t="s">
        <v>5161</v>
      </c>
      <c r="J2213" s="98" t="s">
        <v>5162</v>
      </c>
      <c r="K2213" s="98" t="s">
        <v>545</v>
      </c>
      <c r="L2213" s="99" t="str">
        <f t="shared" si="34"/>
        <v>Library</v>
      </c>
    </row>
    <row r="2214" spans="1:12" x14ac:dyDescent="0.25">
      <c r="A2214" s="101">
        <v>275200</v>
      </c>
      <c r="B2214" s="98" t="s">
        <v>5162</v>
      </c>
      <c r="C2214" s="98" t="s">
        <v>5165</v>
      </c>
      <c r="D2214" s="98" t="s">
        <v>5166</v>
      </c>
      <c r="E2214" s="98" t="s">
        <v>1065</v>
      </c>
      <c r="F2214" s="98" t="s">
        <v>1066</v>
      </c>
      <c r="G2214" s="98" t="s">
        <v>4984</v>
      </c>
      <c r="H2214" s="98" t="s">
        <v>20</v>
      </c>
      <c r="I2214" s="98" t="s">
        <v>5161</v>
      </c>
      <c r="J2214" s="98" t="s">
        <v>5162</v>
      </c>
      <c r="K2214" s="98" t="s">
        <v>545</v>
      </c>
      <c r="L2214" s="99" t="str">
        <f t="shared" si="34"/>
        <v>Library</v>
      </c>
    </row>
    <row r="2215" spans="1:12" x14ac:dyDescent="0.25">
      <c r="A2215" s="101">
        <v>275200</v>
      </c>
      <c r="B2215" s="98" t="s">
        <v>5162</v>
      </c>
      <c r="C2215" s="98" t="s">
        <v>5167</v>
      </c>
      <c r="D2215" s="98" t="s">
        <v>5168</v>
      </c>
      <c r="E2215" s="98" t="s">
        <v>1065</v>
      </c>
      <c r="F2215" s="98" t="s">
        <v>1066</v>
      </c>
      <c r="G2215" s="98" t="s">
        <v>4984</v>
      </c>
      <c r="H2215" s="98" t="s">
        <v>20</v>
      </c>
      <c r="I2215" s="98" t="s">
        <v>5161</v>
      </c>
      <c r="J2215" s="98" t="s">
        <v>5162</v>
      </c>
      <c r="K2215" s="98" t="s">
        <v>545</v>
      </c>
      <c r="L2215" s="99" t="str">
        <f t="shared" si="34"/>
        <v>Library</v>
      </c>
    </row>
    <row r="2216" spans="1:12" x14ac:dyDescent="0.25">
      <c r="A2216" s="101">
        <v>275200</v>
      </c>
      <c r="B2216" s="98" t="s">
        <v>5162</v>
      </c>
      <c r="C2216" s="98" t="s">
        <v>5169</v>
      </c>
      <c r="D2216" s="98" t="s">
        <v>5170</v>
      </c>
      <c r="E2216" s="98" t="s">
        <v>1065</v>
      </c>
      <c r="F2216" s="98" t="s">
        <v>1066</v>
      </c>
      <c r="G2216" s="98" t="s">
        <v>4984</v>
      </c>
      <c r="H2216" s="98" t="s">
        <v>20</v>
      </c>
      <c r="I2216" s="98" t="s">
        <v>5161</v>
      </c>
      <c r="J2216" s="98" t="s">
        <v>5162</v>
      </c>
      <c r="K2216" s="98" t="s">
        <v>545</v>
      </c>
      <c r="L2216" s="99" t="str">
        <f t="shared" si="34"/>
        <v>Library</v>
      </c>
    </row>
    <row r="2217" spans="1:12" x14ac:dyDescent="0.25">
      <c r="A2217" s="101">
        <v>275200</v>
      </c>
      <c r="B2217" s="98" t="s">
        <v>5162</v>
      </c>
      <c r="C2217" s="98" t="s">
        <v>5171</v>
      </c>
      <c r="D2217" s="98" t="s">
        <v>5172</v>
      </c>
      <c r="E2217" s="98" t="s">
        <v>1065</v>
      </c>
      <c r="F2217" s="98" t="s">
        <v>1066</v>
      </c>
      <c r="G2217" s="98" t="s">
        <v>4984</v>
      </c>
      <c r="H2217" s="98" t="s">
        <v>20</v>
      </c>
      <c r="I2217" s="98" t="s">
        <v>5161</v>
      </c>
      <c r="J2217" s="98" t="s">
        <v>5162</v>
      </c>
      <c r="K2217" s="98" t="s">
        <v>545</v>
      </c>
      <c r="L2217" s="99" t="str">
        <f t="shared" si="34"/>
        <v>Library</v>
      </c>
    </row>
    <row r="2218" spans="1:12" x14ac:dyDescent="0.25">
      <c r="A2218" s="101">
        <v>275300</v>
      </c>
      <c r="B2218" s="98" t="s">
        <v>5174</v>
      </c>
      <c r="C2218" s="98" t="s">
        <v>5175</v>
      </c>
      <c r="D2218" s="98" t="s">
        <v>5176</v>
      </c>
      <c r="E2218" s="98" t="s">
        <v>1065</v>
      </c>
      <c r="F2218" s="98" t="s">
        <v>1066</v>
      </c>
      <c r="G2218" s="98" t="s">
        <v>4984</v>
      </c>
      <c r="H2218" s="98" t="s">
        <v>20</v>
      </c>
      <c r="I2218" s="98" t="s">
        <v>5173</v>
      </c>
      <c r="J2218" s="98" t="s">
        <v>5174</v>
      </c>
      <c r="K2218" s="98" t="s">
        <v>4987</v>
      </c>
      <c r="L2218" s="99" t="str">
        <f t="shared" si="34"/>
        <v>Library</v>
      </c>
    </row>
    <row r="2219" spans="1:12" x14ac:dyDescent="0.25">
      <c r="A2219" s="101">
        <v>275400</v>
      </c>
      <c r="B2219" s="98" t="s">
        <v>5178</v>
      </c>
      <c r="C2219" s="98"/>
      <c r="D2219" s="98"/>
      <c r="E2219" s="98" t="s">
        <v>1065</v>
      </c>
      <c r="F2219" s="98" t="s">
        <v>1066</v>
      </c>
      <c r="G2219" s="98" t="s">
        <v>4984</v>
      </c>
      <c r="H2219" s="98" t="s">
        <v>20</v>
      </c>
      <c r="I2219" s="98" t="s">
        <v>5177</v>
      </c>
      <c r="J2219" s="98" t="s">
        <v>5178</v>
      </c>
      <c r="K2219" s="98"/>
      <c r="L2219" s="99" t="str">
        <f t="shared" si="34"/>
        <v>Library</v>
      </c>
    </row>
    <row r="2220" spans="1:12" x14ac:dyDescent="0.25">
      <c r="A2220" s="101">
        <v>282000</v>
      </c>
      <c r="B2220" s="98" t="s">
        <v>5180</v>
      </c>
      <c r="C2220" s="98" t="s">
        <v>5182</v>
      </c>
      <c r="D2220" s="98" t="s">
        <v>5183</v>
      </c>
      <c r="E2220" s="98" t="s">
        <v>1065</v>
      </c>
      <c r="F2220" s="98" t="s">
        <v>1066</v>
      </c>
      <c r="G2220" s="98" t="s">
        <v>5179</v>
      </c>
      <c r="H2220" s="98" t="s">
        <v>5180</v>
      </c>
      <c r="I2220" s="98" t="s">
        <v>5181</v>
      </c>
      <c r="J2220" s="98" t="s">
        <v>5180</v>
      </c>
      <c r="K2220" s="98" t="s">
        <v>1156</v>
      </c>
      <c r="L2220" s="99" t="str">
        <f t="shared" si="34"/>
        <v>SponPgm</v>
      </c>
    </row>
    <row r="2221" spans="1:12" x14ac:dyDescent="0.25">
      <c r="A2221" s="101">
        <v>282000</v>
      </c>
      <c r="B2221" s="98" t="s">
        <v>5180</v>
      </c>
      <c r="C2221" s="98" t="s">
        <v>5184</v>
      </c>
      <c r="D2221" s="98" t="s">
        <v>5180</v>
      </c>
      <c r="E2221" s="98" t="s">
        <v>1065</v>
      </c>
      <c r="F2221" s="98" t="s">
        <v>1066</v>
      </c>
      <c r="G2221" s="98" t="s">
        <v>5179</v>
      </c>
      <c r="H2221" s="98" t="s">
        <v>5180</v>
      </c>
      <c r="I2221" s="98" t="s">
        <v>5181</v>
      </c>
      <c r="J2221" s="98" t="s">
        <v>5180</v>
      </c>
      <c r="K2221" s="98" t="s">
        <v>545</v>
      </c>
      <c r="L2221" s="99" t="str">
        <f t="shared" si="34"/>
        <v>SponPgm</v>
      </c>
    </row>
    <row r="2222" spans="1:12" x14ac:dyDescent="0.25">
      <c r="A2222" s="101">
        <v>282000</v>
      </c>
      <c r="B2222" s="98" t="s">
        <v>5180</v>
      </c>
      <c r="C2222" s="98" t="s">
        <v>5185</v>
      </c>
      <c r="D2222" s="98" t="s">
        <v>5186</v>
      </c>
      <c r="E2222" s="98" t="s">
        <v>1065</v>
      </c>
      <c r="F2222" s="98" t="s">
        <v>1066</v>
      </c>
      <c r="G2222" s="98" t="s">
        <v>5179</v>
      </c>
      <c r="H2222" s="98" t="s">
        <v>5180</v>
      </c>
      <c r="I2222" s="98" t="s">
        <v>5181</v>
      </c>
      <c r="J2222" s="98" t="s">
        <v>5180</v>
      </c>
      <c r="K2222" s="98" t="s">
        <v>545</v>
      </c>
      <c r="L2222" s="99" t="str">
        <f t="shared" si="34"/>
        <v>SponPgm</v>
      </c>
    </row>
    <row r="2223" spans="1:12" x14ac:dyDescent="0.25">
      <c r="A2223" s="101">
        <v>282000</v>
      </c>
      <c r="B2223" s="98" t="s">
        <v>5180</v>
      </c>
      <c r="C2223" s="98" t="s">
        <v>5187</v>
      </c>
      <c r="D2223" s="98" t="s">
        <v>5188</v>
      </c>
      <c r="E2223" s="98" t="s">
        <v>1065</v>
      </c>
      <c r="F2223" s="98" t="s">
        <v>1066</v>
      </c>
      <c r="G2223" s="98" t="s">
        <v>5179</v>
      </c>
      <c r="H2223" s="98" t="s">
        <v>5180</v>
      </c>
      <c r="I2223" s="98" t="s">
        <v>5181</v>
      </c>
      <c r="J2223" s="98" t="s">
        <v>5180</v>
      </c>
      <c r="K2223" s="98" t="s">
        <v>545</v>
      </c>
      <c r="L2223" s="99" t="str">
        <f t="shared" si="34"/>
        <v>SponPgm</v>
      </c>
    </row>
    <row r="2224" spans="1:12" x14ac:dyDescent="0.25">
      <c r="A2224" s="101">
        <v>282000</v>
      </c>
      <c r="B2224" s="98" t="s">
        <v>5180</v>
      </c>
      <c r="C2224" s="98" t="s">
        <v>5189</v>
      </c>
      <c r="D2224" s="98" t="s">
        <v>5190</v>
      </c>
      <c r="E2224" s="98" t="s">
        <v>1065</v>
      </c>
      <c r="F2224" s="98" t="s">
        <v>1066</v>
      </c>
      <c r="G2224" s="98" t="s">
        <v>5179</v>
      </c>
      <c r="H2224" s="98" t="s">
        <v>5180</v>
      </c>
      <c r="I2224" s="98" t="s">
        <v>5181</v>
      </c>
      <c r="J2224" s="98" t="s">
        <v>5180</v>
      </c>
      <c r="K2224" s="98" t="s">
        <v>1156</v>
      </c>
      <c r="L2224" s="99" t="str">
        <f t="shared" si="34"/>
        <v>SponPgm</v>
      </c>
    </row>
    <row r="2225" spans="1:12" x14ac:dyDescent="0.25">
      <c r="A2225" s="101">
        <v>282000</v>
      </c>
      <c r="B2225" s="98" t="s">
        <v>5180</v>
      </c>
      <c r="C2225" s="98" t="s">
        <v>5191</v>
      </c>
      <c r="D2225" s="98" t="s">
        <v>5192</v>
      </c>
      <c r="E2225" s="98" t="s">
        <v>1065</v>
      </c>
      <c r="F2225" s="98" t="s">
        <v>1066</v>
      </c>
      <c r="G2225" s="98" t="s">
        <v>5179</v>
      </c>
      <c r="H2225" s="98" t="s">
        <v>5180</v>
      </c>
      <c r="I2225" s="98" t="s">
        <v>5181</v>
      </c>
      <c r="J2225" s="98" t="s">
        <v>5180</v>
      </c>
      <c r="K2225" s="98" t="s">
        <v>538</v>
      </c>
      <c r="L2225" s="99" t="str">
        <f t="shared" si="34"/>
        <v>SponPgm</v>
      </c>
    </row>
    <row r="2226" spans="1:12" x14ac:dyDescent="0.25">
      <c r="A2226" s="101">
        <v>282000</v>
      </c>
      <c r="B2226" s="98" t="s">
        <v>5180</v>
      </c>
      <c r="C2226" s="98" t="s">
        <v>5193</v>
      </c>
      <c r="D2226" s="98" t="s">
        <v>5194</v>
      </c>
      <c r="E2226" s="98" t="s">
        <v>1065</v>
      </c>
      <c r="F2226" s="98" t="s">
        <v>1066</v>
      </c>
      <c r="G2226" s="98" t="s">
        <v>5179</v>
      </c>
      <c r="H2226" s="98" t="s">
        <v>5180</v>
      </c>
      <c r="I2226" s="98" t="s">
        <v>5181</v>
      </c>
      <c r="J2226" s="98" t="s">
        <v>5180</v>
      </c>
      <c r="K2226" s="98" t="s">
        <v>545</v>
      </c>
      <c r="L2226" s="99" t="str">
        <f t="shared" si="34"/>
        <v>SponPgm</v>
      </c>
    </row>
    <row r="2227" spans="1:12" x14ac:dyDescent="0.25">
      <c r="A2227" s="101">
        <v>282000</v>
      </c>
      <c r="B2227" s="98" t="s">
        <v>5180</v>
      </c>
      <c r="C2227" s="98" t="s">
        <v>5195</v>
      </c>
      <c r="D2227" s="98" t="s">
        <v>5196</v>
      </c>
      <c r="E2227" s="98" t="s">
        <v>1065</v>
      </c>
      <c r="F2227" s="98" t="s">
        <v>1066</v>
      </c>
      <c r="G2227" s="98" t="s">
        <v>5179</v>
      </c>
      <c r="H2227" s="98" t="s">
        <v>5180</v>
      </c>
      <c r="I2227" s="98" t="s">
        <v>5181</v>
      </c>
      <c r="J2227" s="98" t="s">
        <v>5180</v>
      </c>
      <c r="K2227" s="98" t="s">
        <v>1156</v>
      </c>
      <c r="L2227" s="99" t="str">
        <f t="shared" si="34"/>
        <v>SponPgm</v>
      </c>
    </row>
    <row r="2228" spans="1:12" x14ac:dyDescent="0.25">
      <c r="A2228" s="101">
        <v>282000</v>
      </c>
      <c r="B2228" s="98" t="s">
        <v>5180</v>
      </c>
      <c r="C2228" s="98" t="s">
        <v>5197</v>
      </c>
      <c r="D2228" s="98" t="s">
        <v>5198</v>
      </c>
      <c r="E2228" s="98" t="s">
        <v>1065</v>
      </c>
      <c r="F2228" s="98" t="s">
        <v>1066</v>
      </c>
      <c r="G2228" s="98" t="s">
        <v>5179</v>
      </c>
      <c r="H2228" s="98" t="s">
        <v>5180</v>
      </c>
      <c r="I2228" s="98" t="s">
        <v>5181</v>
      </c>
      <c r="J2228" s="98" t="s">
        <v>5180</v>
      </c>
      <c r="K2228" s="98" t="s">
        <v>545</v>
      </c>
      <c r="L2228" s="99" t="str">
        <f t="shared" si="34"/>
        <v>SponPgm</v>
      </c>
    </row>
    <row r="2229" spans="1:12" x14ac:dyDescent="0.25">
      <c r="A2229" s="101">
        <v>286000</v>
      </c>
      <c r="B2229" s="98" t="s">
        <v>5200</v>
      </c>
      <c r="C2229" s="98" t="s">
        <v>5202</v>
      </c>
      <c r="D2229" s="98" t="s">
        <v>5200</v>
      </c>
      <c r="E2229" s="98" t="s">
        <v>1065</v>
      </c>
      <c r="F2229" s="98" t="s">
        <v>1066</v>
      </c>
      <c r="G2229" s="98" t="s">
        <v>5199</v>
      </c>
      <c r="H2229" s="98" t="s">
        <v>5200</v>
      </c>
      <c r="I2229" s="98" t="s">
        <v>5201</v>
      </c>
      <c r="J2229" s="98" t="s">
        <v>5200</v>
      </c>
      <c r="K2229" s="98" t="s">
        <v>538</v>
      </c>
      <c r="L2229" s="99" t="str">
        <f t="shared" si="34"/>
        <v>UAdmin</v>
      </c>
    </row>
    <row r="2230" spans="1:12" x14ac:dyDescent="0.25">
      <c r="A2230" s="101">
        <v>300000</v>
      </c>
      <c r="B2230" s="98" t="s">
        <v>5204</v>
      </c>
      <c r="C2230" s="98" t="s">
        <v>5207</v>
      </c>
      <c r="D2230" s="98" t="s">
        <v>22</v>
      </c>
      <c r="E2230" s="98" t="s">
        <v>5203</v>
      </c>
      <c r="F2230" s="98" t="s">
        <v>5204</v>
      </c>
      <c r="G2230" s="98" t="s">
        <v>5205</v>
      </c>
      <c r="H2230" s="98" t="s">
        <v>5204</v>
      </c>
      <c r="I2230" s="98" t="s">
        <v>5206</v>
      </c>
      <c r="J2230" s="98" t="s">
        <v>5204</v>
      </c>
      <c r="K2230" s="98" t="s">
        <v>1001</v>
      </c>
      <c r="L2230" s="99" t="e">
        <f t="shared" si="34"/>
        <v>#N/A</v>
      </c>
    </row>
    <row r="2231" spans="1:12" x14ac:dyDescent="0.25">
      <c r="A2231" s="101">
        <v>300000</v>
      </c>
      <c r="B2231" s="98" t="s">
        <v>5204</v>
      </c>
      <c r="C2231" s="98" t="s">
        <v>5208</v>
      </c>
      <c r="D2231" s="98" t="s">
        <v>5209</v>
      </c>
      <c r="E2231" s="98" t="s">
        <v>5203</v>
      </c>
      <c r="F2231" s="98" t="s">
        <v>5204</v>
      </c>
      <c r="G2231" s="98" t="s">
        <v>5205</v>
      </c>
      <c r="H2231" s="98" t="s">
        <v>5204</v>
      </c>
      <c r="I2231" s="98" t="s">
        <v>5206</v>
      </c>
      <c r="J2231" s="98" t="s">
        <v>5204</v>
      </c>
      <c r="K2231" s="98" t="s">
        <v>538</v>
      </c>
      <c r="L2231" s="99" t="e">
        <f t="shared" si="34"/>
        <v>#N/A</v>
      </c>
    </row>
    <row r="2232" spans="1:12" x14ac:dyDescent="0.25">
      <c r="A2232" s="101">
        <v>300000</v>
      </c>
      <c r="B2232" s="98" t="s">
        <v>5204</v>
      </c>
      <c r="C2232" s="98" t="s">
        <v>5210</v>
      </c>
      <c r="D2232" s="98" t="s">
        <v>22</v>
      </c>
      <c r="E2232" s="98" t="s">
        <v>5203</v>
      </c>
      <c r="F2232" s="98" t="s">
        <v>5204</v>
      </c>
      <c r="G2232" s="98" t="s">
        <v>5205</v>
      </c>
      <c r="H2232" s="98" t="s">
        <v>5204</v>
      </c>
      <c r="I2232" s="98" t="s">
        <v>5206</v>
      </c>
      <c r="J2232" s="98" t="s">
        <v>5204</v>
      </c>
      <c r="K2232" s="98" t="s">
        <v>538</v>
      </c>
      <c r="L2232" s="99" t="e">
        <f t="shared" si="34"/>
        <v>#N/A</v>
      </c>
    </row>
    <row r="2233" spans="1:12" x14ac:dyDescent="0.25">
      <c r="A2233" s="101">
        <v>300000</v>
      </c>
      <c r="B2233" s="98" t="s">
        <v>5204</v>
      </c>
      <c r="C2233" s="98" t="s">
        <v>5211</v>
      </c>
      <c r="D2233" s="98" t="s">
        <v>5212</v>
      </c>
      <c r="E2233" s="98" t="s">
        <v>5203</v>
      </c>
      <c r="F2233" s="98" t="s">
        <v>5204</v>
      </c>
      <c r="G2233" s="98" t="s">
        <v>5205</v>
      </c>
      <c r="H2233" s="98" t="s">
        <v>5204</v>
      </c>
      <c r="I2233" s="98" t="s">
        <v>5206</v>
      </c>
      <c r="J2233" s="98" t="s">
        <v>5204</v>
      </c>
      <c r="K2233" s="98" t="s">
        <v>545</v>
      </c>
      <c r="L2233" s="99" t="e">
        <f t="shared" si="34"/>
        <v>#N/A</v>
      </c>
    </row>
    <row r="2234" spans="1:12" x14ac:dyDescent="0.25">
      <c r="A2234" s="101">
        <v>300000</v>
      </c>
      <c r="B2234" s="98" t="s">
        <v>5204</v>
      </c>
      <c r="C2234" s="98" t="s">
        <v>5213</v>
      </c>
      <c r="D2234" s="98" t="s">
        <v>5214</v>
      </c>
      <c r="E2234" s="98" t="s">
        <v>5203</v>
      </c>
      <c r="F2234" s="98" t="s">
        <v>5204</v>
      </c>
      <c r="G2234" s="98" t="s">
        <v>5205</v>
      </c>
      <c r="H2234" s="98" t="s">
        <v>5204</v>
      </c>
      <c r="I2234" s="98" t="s">
        <v>5206</v>
      </c>
      <c r="J2234" s="98" t="s">
        <v>5204</v>
      </c>
      <c r="K2234" s="98" t="s">
        <v>545</v>
      </c>
      <c r="L2234" s="99" t="e">
        <f t="shared" si="34"/>
        <v>#N/A</v>
      </c>
    </row>
    <row r="2235" spans="1:12" x14ac:dyDescent="0.25">
      <c r="A2235" s="101">
        <v>300000</v>
      </c>
      <c r="B2235" s="98" t="s">
        <v>5204</v>
      </c>
      <c r="C2235" s="98" t="s">
        <v>5215</v>
      </c>
      <c r="D2235" s="98" t="s">
        <v>5216</v>
      </c>
      <c r="E2235" s="98" t="s">
        <v>5203</v>
      </c>
      <c r="F2235" s="98" t="s">
        <v>5204</v>
      </c>
      <c r="G2235" s="98" t="s">
        <v>5205</v>
      </c>
      <c r="H2235" s="98" t="s">
        <v>5204</v>
      </c>
      <c r="I2235" s="98" t="s">
        <v>5206</v>
      </c>
      <c r="J2235" s="98" t="s">
        <v>5204</v>
      </c>
      <c r="K2235" s="98" t="s">
        <v>545</v>
      </c>
      <c r="L2235" s="99" t="e">
        <f t="shared" si="34"/>
        <v>#N/A</v>
      </c>
    </row>
    <row r="2236" spans="1:12" x14ac:dyDescent="0.25">
      <c r="A2236" s="101">
        <v>300000</v>
      </c>
      <c r="B2236" s="98" t="s">
        <v>5204</v>
      </c>
      <c r="C2236" s="98" t="s">
        <v>5217</v>
      </c>
      <c r="D2236" s="98" t="s">
        <v>5218</v>
      </c>
      <c r="E2236" s="98" t="s">
        <v>5203</v>
      </c>
      <c r="F2236" s="98" t="s">
        <v>5204</v>
      </c>
      <c r="G2236" s="98" t="s">
        <v>5205</v>
      </c>
      <c r="H2236" s="98" t="s">
        <v>5204</v>
      </c>
      <c r="I2236" s="98" t="s">
        <v>5206</v>
      </c>
      <c r="J2236" s="98" t="s">
        <v>5204</v>
      </c>
      <c r="K2236" s="98" t="s">
        <v>587</v>
      </c>
      <c r="L2236" s="99" t="e">
        <f t="shared" si="34"/>
        <v>#N/A</v>
      </c>
    </row>
    <row r="2237" spans="1:12" x14ac:dyDescent="0.25">
      <c r="A2237" s="101">
        <v>300000</v>
      </c>
      <c r="B2237" s="98" t="s">
        <v>5204</v>
      </c>
      <c r="C2237" s="98" t="s">
        <v>5219</v>
      </c>
      <c r="D2237" s="98" t="s">
        <v>5220</v>
      </c>
      <c r="E2237" s="98" t="s">
        <v>5203</v>
      </c>
      <c r="F2237" s="98" t="s">
        <v>5204</v>
      </c>
      <c r="G2237" s="98" t="s">
        <v>5205</v>
      </c>
      <c r="H2237" s="98" t="s">
        <v>5204</v>
      </c>
      <c r="I2237" s="98" t="s">
        <v>5206</v>
      </c>
      <c r="J2237" s="98" t="s">
        <v>5204</v>
      </c>
      <c r="K2237" s="98" t="s">
        <v>587</v>
      </c>
      <c r="L2237" s="99" t="e">
        <f t="shared" si="34"/>
        <v>#N/A</v>
      </c>
    </row>
    <row r="2238" spans="1:12" x14ac:dyDescent="0.25">
      <c r="A2238" s="101">
        <v>300000</v>
      </c>
      <c r="B2238" s="98" t="s">
        <v>5204</v>
      </c>
      <c r="C2238" s="98" t="s">
        <v>5221</v>
      </c>
      <c r="D2238" s="98" t="s">
        <v>5222</v>
      </c>
      <c r="E2238" s="98" t="s">
        <v>5203</v>
      </c>
      <c r="F2238" s="98" t="s">
        <v>5204</v>
      </c>
      <c r="G2238" s="98" t="s">
        <v>5205</v>
      </c>
      <c r="H2238" s="98" t="s">
        <v>5204</v>
      </c>
      <c r="I2238" s="98" t="s">
        <v>5206</v>
      </c>
      <c r="J2238" s="98" t="s">
        <v>5204</v>
      </c>
      <c r="K2238" s="98" t="s">
        <v>604</v>
      </c>
      <c r="L2238" s="99" t="e">
        <f t="shared" si="34"/>
        <v>#N/A</v>
      </c>
    </row>
    <row r="2239" spans="1:12" x14ac:dyDescent="0.25">
      <c r="A2239" s="101">
        <v>300000</v>
      </c>
      <c r="B2239" s="98" t="s">
        <v>5204</v>
      </c>
      <c r="C2239" s="98" t="s">
        <v>5223</v>
      </c>
      <c r="D2239" s="98" t="s">
        <v>5224</v>
      </c>
      <c r="E2239" s="98" t="s">
        <v>5203</v>
      </c>
      <c r="F2239" s="98" t="s">
        <v>5204</v>
      </c>
      <c r="G2239" s="98" t="s">
        <v>5205</v>
      </c>
      <c r="H2239" s="98" t="s">
        <v>5204</v>
      </c>
      <c r="I2239" s="98" t="s">
        <v>5206</v>
      </c>
      <c r="J2239" s="98" t="s">
        <v>5204</v>
      </c>
      <c r="K2239" s="98" t="s">
        <v>1159</v>
      </c>
      <c r="L2239" s="99" t="e">
        <f t="shared" si="34"/>
        <v>#N/A</v>
      </c>
    </row>
    <row r="2240" spans="1:12" x14ac:dyDescent="0.25">
      <c r="A2240" s="101" t="s">
        <v>5225</v>
      </c>
      <c r="B2240" s="98" t="s">
        <v>5204</v>
      </c>
      <c r="C2240" s="98"/>
      <c r="D2240" s="98"/>
      <c r="E2240" s="98" t="s">
        <v>5203</v>
      </c>
      <c r="F2240" s="98" t="s">
        <v>5204</v>
      </c>
      <c r="G2240" s="98" t="s">
        <v>5205</v>
      </c>
      <c r="H2240" s="98" t="s">
        <v>5204</v>
      </c>
      <c r="I2240" s="98" t="s">
        <v>5206</v>
      </c>
      <c r="J2240" s="98" t="s">
        <v>5226</v>
      </c>
      <c r="K2240" s="98"/>
      <c r="L2240" s="99" t="e">
        <f t="shared" si="34"/>
        <v>#N/A</v>
      </c>
    </row>
    <row r="2241" spans="1:12" x14ac:dyDescent="0.25">
      <c r="A2241" s="101">
        <v>302000</v>
      </c>
      <c r="B2241" s="98" t="s">
        <v>5228</v>
      </c>
      <c r="C2241" s="98" t="s">
        <v>5230</v>
      </c>
      <c r="D2241" s="98" t="s">
        <v>5228</v>
      </c>
      <c r="E2241" s="98" t="s">
        <v>5203</v>
      </c>
      <c r="F2241" s="98" t="s">
        <v>5204</v>
      </c>
      <c r="G2241" s="98" t="s">
        <v>5227</v>
      </c>
      <c r="H2241" s="98" t="s">
        <v>5228</v>
      </c>
      <c r="I2241" s="98" t="s">
        <v>5229</v>
      </c>
      <c r="J2241" s="98" t="s">
        <v>5228</v>
      </c>
      <c r="K2241" s="98" t="s">
        <v>587</v>
      </c>
      <c r="L2241" s="99" t="e">
        <f t="shared" si="34"/>
        <v>#N/A</v>
      </c>
    </row>
    <row r="2242" spans="1:12" x14ac:dyDescent="0.25">
      <c r="A2242" s="101">
        <v>310000</v>
      </c>
      <c r="B2242" s="98" t="s">
        <v>5232</v>
      </c>
      <c r="C2242" s="98" t="s">
        <v>5234</v>
      </c>
      <c r="D2242" s="98" t="s">
        <v>5235</v>
      </c>
      <c r="E2242" s="98" t="s">
        <v>5203</v>
      </c>
      <c r="F2242" s="98" t="s">
        <v>5204</v>
      </c>
      <c r="G2242" s="98" t="s">
        <v>5231</v>
      </c>
      <c r="H2242" s="98" t="s">
        <v>5232</v>
      </c>
      <c r="I2242" s="98" t="s">
        <v>5233</v>
      </c>
      <c r="J2242" s="98" t="s">
        <v>5232</v>
      </c>
      <c r="K2242" s="98" t="s">
        <v>545</v>
      </c>
      <c r="L2242" s="99" t="e">
        <f t="shared" ref="L2242:L2305" si="35">VLOOKUP(H2242,$N$2:$O$43,2,FALSE)</f>
        <v>#N/A</v>
      </c>
    </row>
    <row r="2243" spans="1:12" x14ac:dyDescent="0.25">
      <c r="A2243" s="101">
        <v>310000</v>
      </c>
      <c r="B2243" s="98" t="s">
        <v>5232</v>
      </c>
      <c r="C2243" s="98" t="s">
        <v>5236</v>
      </c>
      <c r="D2243" s="98" t="s">
        <v>5232</v>
      </c>
      <c r="E2243" s="98" t="s">
        <v>5203</v>
      </c>
      <c r="F2243" s="98" t="s">
        <v>5204</v>
      </c>
      <c r="G2243" s="98" t="s">
        <v>5231</v>
      </c>
      <c r="H2243" s="98" t="s">
        <v>5232</v>
      </c>
      <c r="I2243" s="98" t="s">
        <v>5233</v>
      </c>
      <c r="J2243" s="98" t="s">
        <v>5232</v>
      </c>
      <c r="K2243" s="98" t="s">
        <v>545</v>
      </c>
      <c r="L2243" s="99" t="e">
        <f t="shared" si="35"/>
        <v>#N/A</v>
      </c>
    </row>
    <row r="2244" spans="1:12" x14ac:dyDescent="0.25">
      <c r="A2244" s="101">
        <v>310000</v>
      </c>
      <c r="B2244" s="98" t="s">
        <v>5232</v>
      </c>
      <c r="C2244" s="98" t="s">
        <v>5237</v>
      </c>
      <c r="D2244" s="98" t="s">
        <v>5238</v>
      </c>
      <c r="E2244" s="98" t="s">
        <v>5203</v>
      </c>
      <c r="F2244" s="98" t="s">
        <v>5204</v>
      </c>
      <c r="G2244" s="98" t="s">
        <v>5231</v>
      </c>
      <c r="H2244" s="98" t="s">
        <v>5232</v>
      </c>
      <c r="I2244" s="98" t="s">
        <v>5233</v>
      </c>
      <c r="J2244" s="98" t="s">
        <v>5232</v>
      </c>
      <c r="K2244" s="98" t="s">
        <v>545</v>
      </c>
      <c r="L2244" s="99" t="e">
        <f t="shared" si="35"/>
        <v>#N/A</v>
      </c>
    </row>
    <row r="2245" spans="1:12" x14ac:dyDescent="0.25">
      <c r="A2245" s="101">
        <v>310000</v>
      </c>
      <c r="B2245" s="98" t="s">
        <v>5232</v>
      </c>
      <c r="C2245" s="98" t="s">
        <v>5239</v>
      </c>
      <c r="D2245" s="98" t="s">
        <v>5240</v>
      </c>
      <c r="E2245" s="98" t="s">
        <v>5203</v>
      </c>
      <c r="F2245" s="98" t="s">
        <v>5204</v>
      </c>
      <c r="G2245" s="98" t="s">
        <v>5231</v>
      </c>
      <c r="H2245" s="98" t="s">
        <v>5232</v>
      </c>
      <c r="I2245" s="98" t="s">
        <v>5233</v>
      </c>
      <c r="J2245" s="98" t="s">
        <v>5232</v>
      </c>
      <c r="K2245" s="98" t="s">
        <v>545</v>
      </c>
      <c r="L2245" s="99" t="e">
        <f t="shared" si="35"/>
        <v>#N/A</v>
      </c>
    </row>
    <row r="2246" spans="1:12" x14ac:dyDescent="0.25">
      <c r="A2246" s="101">
        <v>310000</v>
      </c>
      <c r="B2246" s="98" t="s">
        <v>5232</v>
      </c>
      <c r="C2246" s="98" t="s">
        <v>5241</v>
      </c>
      <c r="D2246" s="98" t="s">
        <v>5232</v>
      </c>
      <c r="E2246" s="98" t="s">
        <v>5203</v>
      </c>
      <c r="F2246" s="98" t="s">
        <v>5204</v>
      </c>
      <c r="G2246" s="98" t="s">
        <v>5231</v>
      </c>
      <c r="H2246" s="98" t="s">
        <v>5232</v>
      </c>
      <c r="I2246" s="98" t="s">
        <v>5233</v>
      </c>
      <c r="J2246" s="98" t="s">
        <v>5232</v>
      </c>
      <c r="K2246" s="98" t="s">
        <v>5242</v>
      </c>
      <c r="L2246" s="99" t="e">
        <f t="shared" si="35"/>
        <v>#N/A</v>
      </c>
    </row>
    <row r="2247" spans="1:12" x14ac:dyDescent="0.25">
      <c r="A2247" s="101">
        <v>310000</v>
      </c>
      <c r="B2247" s="98" t="s">
        <v>5232</v>
      </c>
      <c r="C2247" s="98" t="s">
        <v>5243</v>
      </c>
      <c r="D2247" s="98" t="s">
        <v>5244</v>
      </c>
      <c r="E2247" s="98" t="s">
        <v>5203</v>
      </c>
      <c r="F2247" s="98" t="s">
        <v>5204</v>
      </c>
      <c r="G2247" s="98" t="s">
        <v>5231</v>
      </c>
      <c r="H2247" s="98" t="s">
        <v>5232</v>
      </c>
      <c r="I2247" s="98" t="s">
        <v>5233</v>
      </c>
      <c r="J2247" s="98" t="s">
        <v>5232</v>
      </c>
      <c r="K2247" s="98" t="s">
        <v>5242</v>
      </c>
      <c r="L2247" s="99" t="e">
        <f t="shared" si="35"/>
        <v>#N/A</v>
      </c>
    </row>
    <row r="2248" spans="1:12" x14ac:dyDescent="0.25">
      <c r="A2248" s="101">
        <v>310000</v>
      </c>
      <c r="B2248" s="98" t="s">
        <v>5232</v>
      </c>
      <c r="C2248" s="98" t="s">
        <v>5245</v>
      </c>
      <c r="D2248" s="98" t="s">
        <v>5246</v>
      </c>
      <c r="E2248" s="98" t="s">
        <v>5203</v>
      </c>
      <c r="F2248" s="98" t="s">
        <v>5204</v>
      </c>
      <c r="G2248" s="98" t="s">
        <v>5231</v>
      </c>
      <c r="H2248" s="98" t="s">
        <v>5232</v>
      </c>
      <c r="I2248" s="98" t="s">
        <v>5233</v>
      </c>
      <c r="J2248" s="98" t="s">
        <v>5232</v>
      </c>
      <c r="K2248" s="98" t="s">
        <v>604</v>
      </c>
      <c r="L2248" s="99" t="e">
        <f t="shared" si="35"/>
        <v>#N/A</v>
      </c>
    </row>
    <row r="2249" spans="1:12" x14ac:dyDescent="0.25">
      <c r="A2249" s="101">
        <v>310000</v>
      </c>
      <c r="B2249" s="98" t="s">
        <v>5232</v>
      </c>
      <c r="C2249" s="98" t="s">
        <v>5247</v>
      </c>
      <c r="D2249" s="98" t="s">
        <v>5248</v>
      </c>
      <c r="E2249" s="98" t="s">
        <v>5203</v>
      </c>
      <c r="F2249" s="98" t="s">
        <v>5204</v>
      </c>
      <c r="G2249" s="98" t="s">
        <v>5231</v>
      </c>
      <c r="H2249" s="98" t="s">
        <v>5232</v>
      </c>
      <c r="I2249" s="98" t="s">
        <v>5233</v>
      </c>
      <c r="J2249" s="98" t="s">
        <v>5232</v>
      </c>
      <c r="K2249" s="98" t="s">
        <v>604</v>
      </c>
      <c r="L2249" s="99" t="e">
        <f t="shared" si="35"/>
        <v>#N/A</v>
      </c>
    </row>
    <row r="2250" spans="1:12" x14ac:dyDescent="0.25">
      <c r="A2250" s="101">
        <v>310000</v>
      </c>
      <c r="B2250" s="98" t="s">
        <v>5232</v>
      </c>
      <c r="C2250" s="98" t="s">
        <v>5249</v>
      </c>
      <c r="D2250" s="98" t="s">
        <v>5250</v>
      </c>
      <c r="E2250" s="98" t="s">
        <v>5203</v>
      </c>
      <c r="F2250" s="98" t="s">
        <v>5204</v>
      </c>
      <c r="G2250" s="98" t="s">
        <v>5231</v>
      </c>
      <c r="H2250" s="98" t="s">
        <v>5232</v>
      </c>
      <c r="I2250" s="98" t="s">
        <v>5233</v>
      </c>
      <c r="J2250" s="98" t="s">
        <v>5232</v>
      </c>
      <c r="K2250" s="98" t="s">
        <v>604</v>
      </c>
      <c r="L2250" s="99" t="e">
        <f t="shared" si="35"/>
        <v>#N/A</v>
      </c>
    </row>
    <row r="2251" spans="1:12" x14ac:dyDescent="0.25">
      <c r="A2251" s="101">
        <v>315100</v>
      </c>
      <c r="B2251" s="98" t="s">
        <v>5252</v>
      </c>
      <c r="C2251" s="98" t="s">
        <v>5254</v>
      </c>
      <c r="D2251" s="98" t="s">
        <v>5255</v>
      </c>
      <c r="E2251" s="98" t="s">
        <v>5203</v>
      </c>
      <c r="F2251" s="98" t="s">
        <v>5204</v>
      </c>
      <c r="G2251" s="98" t="s">
        <v>5251</v>
      </c>
      <c r="H2251" s="98" t="s">
        <v>5252</v>
      </c>
      <c r="I2251" s="98" t="s">
        <v>5253</v>
      </c>
      <c r="J2251" s="98" t="s">
        <v>5252</v>
      </c>
      <c r="K2251" s="98" t="s">
        <v>1001</v>
      </c>
      <c r="L2251" s="99" t="e">
        <f t="shared" si="35"/>
        <v>#N/A</v>
      </c>
    </row>
    <row r="2252" spans="1:12" x14ac:dyDescent="0.25">
      <c r="A2252" s="101">
        <v>315100</v>
      </c>
      <c r="B2252" s="98" t="s">
        <v>5252</v>
      </c>
      <c r="C2252" s="98" t="s">
        <v>5256</v>
      </c>
      <c r="D2252" s="98" t="s">
        <v>5257</v>
      </c>
      <c r="E2252" s="98" t="s">
        <v>5203</v>
      </c>
      <c r="F2252" s="98" t="s">
        <v>5204</v>
      </c>
      <c r="G2252" s="98" t="s">
        <v>5251</v>
      </c>
      <c r="H2252" s="98" t="s">
        <v>5252</v>
      </c>
      <c r="I2252" s="98" t="s">
        <v>5253</v>
      </c>
      <c r="J2252" s="98" t="s">
        <v>5252</v>
      </c>
      <c r="K2252" s="98" t="s">
        <v>545</v>
      </c>
      <c r="L2252" s="99" t="e">
        <f t="shared" si="35"/>
        <v>#N/A</v>
      </c>
    </row>
    <row r="2253" spans="1:12" x14ac:dyDescent="0.25">
      <c r="A2253" s="101">
        <v>315100</v>
      </c>
      <c r="B2253" s="98" t="s">
        <v>5252</v>
      </c>
      <c r="C2253" s="98" t="s">
        <v>5258</v>
      </c>
      <c r="D2253" s="98" t="s">
        <v>5259</v>
      </c>
      <c r="E2253" s="98" t="s">
        <v>5203</v>
      </c>
      <c r="F2253" s="98" t="s">
        <v>5204</v>
      </c>
      <c r="G2253" s="98" t="s">
        <v>5251</v>
      </c>
      <c r="H2253" s="98" t="s">
        <v>5252</v>
      </c>
      <c r="I2253" s="98" t="s">
        <v>5253</v>
      </c>
      <c r="J2253" s="98" t="s">
        <v>5252</v>
      </c>
      <c r="K2253" s="98" t="s">
        <v>545</v>
      </c>
      <c r="L2253" s="99" t="e">
        <f t="shared" si="35"/>
        <v>#N/A</v>
      </c>
    </row>
    <row r="2254" spans="1:12" x14ac:dyDescent="0.25">
      <c r="A2254" s="101">
        <v>315100</v>
      </c>
      <c r="B2254" s="98" t="s">
        <v>5252</v>
      </c>
      <c r="C2254" s="98" t="s">
        <v>5260</v>
      </c>
      <c r="D2254" s="98" t="s">
        <v>5261</v>
      </c>
      <c r="E2254" s="98" t="s">
        <v>5203</v>
      </c>
      <c r="F2254" s="98" t="s">
        <v>5204</v>
      </c>
      <c r="G2254" s="98" t="s">
        <v>5251</v>
      </c>
      <c r="H2254" s="98" t="s">
        <v>5252</v>
      </c>
      <c r="I2254" s="98" t="s">
        <v>5253</v>
      </c>
      <c r="J2254" s="98" t="s">
        <v>5252</v>
      </c>
      <c r="K2254" s="98" t="s">
        <v>545</v>
      </c>
      <c r="L2254" s="99" t="e">
        <f t="shared" si="35"/>
        <v>#N/A</v>
      </c>
    </row>
    <row r="2255" spans="1:12" x14ac:dyDescent="0.25">
      <c r="A2255" s="101">
        <v>315100</v>
      </c>
      <c r="B2255" s="98" t="s">
        <v>5252</v>
      </c>
      <c r="C2255" s="98" t="s">
        <v>5262</v>
      </c>
      <c r="D2255" s="98" t="s">
        <v>5263</v>
      </c>
      <c r="E2255" s="98" t="s">
        <v>5203</v>
      </c>
      <c r="F2255" s="98" t="s">
        <v>5204</v>
      </c>
      <c r="G2255" s="98" t="s">
        <v>5251</v>
      </c>
      <c r="H2255" s="98" t="s">
        <v>5252</v>
      </c>
      <c r="I2255" s="98" t="s">
        <v>5253</v>
      </c>
      <c r="J2255" s="98" t="s">
        <v>5252</v>
      </c>
      <c r="K2255" s="98" t="s">
        <v>5242</v>
      </c>
      <c r="L2255" s="99" t="e">
        <f t="shared" si="35"/>
        <v>#N/A</v>
      </c>
    </row>
    <row r="2256" spans="1:12" x14ac:dyDescent="0.25">
      <c r="A2256" s="101">
        <v>315100</v>
      </c>
      <c r="B2256" s="98" t="s">
        <v>5252</v>
      </c>
      <c r="C2256" s="98" t="s">
        <v>5264</v>
      </c>
      <c r="D2256" s="98" t="s">
        <v>5265</v>
      </c>
      <c r="E2256" s="98" t="s">
        <v>5203</v>
      </c>
      <c r="F2256" s="98" t="s">
        <v>5204</v>
      </c>
      <c r="G2256" s="98" t="s">
        <v>5251</v>
      </c>
      <c r="H2256" s="98" t="s">
        <v>5252</v>
      </c>
      <c r="I2256" s="98" t="s">
        <v>5253</v>
      </c>
      <c r="J2256" s="98" t="s">
        <v>5252</v>
      </c>
      <c r="K2256" s="98" t="s">
        <v>5242</v>
      </c>
      <c r="L2256" s="99" t="e">
        <f t="shared" si="35"/>
        <v>#N/A</v>
      </c>
    </row>
    <row r="2257" spans="1:12" x14ac:dyDescent="0.25">
      <c r="A2257" s="101">
        <v>315100</v>
      </c>
      <c r="B2257" s="98" t="s">
        <v>5252</v>
      </c>
      <c r="C2257" s="98" t="s">
        <v>5266</v>
      </c>
      <c r="D2257" s="98" t="s">
        <v>5267</v>
      </c>
      <c r="E2257" s="98" t="s">
        <v>5203</v>
      </c>
      <c r="F2257" s="98" t="s">
        <v>5204</v>
      </c>
      <c r="G2257" s="98" t="s">
        <v>5251</v>
      </c>
      <c r="H2257" s="98" t="s">
        <v>5252</v>
      </c>
      <c r="I2257" s="98" t="s">
        <v>5253</v>
      </c>
      <c r="J2257" s="98" t="s">
        <v>5252</v>
      </c>
      <c r="K2257" s="98" t="s">
        <v>587</v>
      </c>
      <c r="L2257" s="99" t="e">
        <f t="shared" si="35"/>
        <v>#N/A</v>
      </c>
    </row>
    <row r="2258" spans="1:12" x14ac:dyDescent="0.25">
      <c r="A2258" s="101">
        <v>315100</v>
      </c>
      <c r="B2258" s="98" t="s">
        <v>5252</v>
      </c>
      <c r="C2258" s="98" t="s">
        <v>5268</v>
      </c>
      <c r="D2258" s="98" t="s">
        <v>5269</v>
      </c>
      <c r="E2258" s="98" t="s">
        <v>5203</v>
      </c>
      <c r="F2258" s="98" t="s">
        <v>5204</v>
      </c>
      <c r="G2258" s="98" t="s">
        <v>5251</v>
      </c>
      <c r="H2258" s="98" t="s">
        <v>5252</v>
      </c>
      <c r="I2258" s="98" t="s">
        <v>5253</v>
      </c>
      <c r="J2258" s="98" t="s">
        <v>5252</v>
      </c>
      <c r="K2258" s="98" t="s">
        <v>545</v>
      </c>
      <c r="L2258" s="99" t="e">
        <f t="shared" si="35"/>
        <v>#N/A</v>
      </c>
    </row>
    <row r="2259" spans="1:12" x14ac:dyDescent="0.25">
      <c r="A2259" s="101">
        <v>315100</v>
      </c>
      <c r="B2259" s="98" t="s">
        <v>5252</v>
      </c>
      <c r="C2259" s="98" t="s">
        <v>5270</v>
      </c>
      <c r="D2259" s="98" t="s">
        <v>5271</v>
      </c>
      <c r="E2259" s="98" t="s">
        <v>5203</v>
      </c>
      <c r="F2259" s="98" t="s">
        <v>5204</v>
      </c>
      <c r="G2259" s="98" t="s">
        <v>5251</v>
      </c>
      <c r="H2259" s="98" t="s">
        <v>5252</v>
      </c>
      <c r="I2259" s="98" t="s">
        <v>5253</v>
      </c>
      <c r="J2259" s="98" t="s">
        <v>5252</v>
      </c>
      <c r="K2259" s="98" t="s">
        <v>604</v>
      </c>
      <c r="L2259" s="99" t="e">
        <f t="shared" si="35"/>
        <v>#N/A</v>
      </c>
    </row>
    <row r="2260" spans="1:12" x14ac:dyDescent="0.25">
      <c r="A2260" s="101">
        <v>315700</v>
      </c>
      <c r="B2260" s="98" t="s">
        <v>5273</v>
      </c>
      <c r="C2260" s="98" t="s">
        <v>5275</v>
      </c>
      <c r="D2260" s="98" t="s">
        <v>5274</v>
      </c>
      <c r="E2260" s="98" t="s">
        <v>5203</v>
      </c>
      <c r="F2260" s="98" t="s">
        <v>5204</v>
      </c>
      <c r="G2260" s="98" t="s">
        <v>5251</v>
      </c>
      <c r="H2260" s="98" t="s">
        <v>5252</v>
      </c>
      <c r="I2260" s="98" t="s">
        <v>5272</v>
      </c>
      <c r="J2260" s="98" t="s">
        <v>5274</v>
      </c>
      <c r="K2260" s="98" t="s">
        <v>1001</v>
      </c>
      <c r="L2260" s="99" t="e">
        <f t="shared" si="35"/>
        <v>#N/A</v>
      </c>
    </row>
    <row r="2261" spans="1:12" x14ac:dyDescent="0.25">
      <c r="A2261" s="101">
        <v>320000</v>
      </c>
      <c r="B2261" s="98" t="s">
        <v>5277</v>
      </c>
      <c r="C2261" s="98" t="s">
        <v>5279</v>
      </c>
      <c r="D2261" s="98" t="s">
        <v>5277</v>
      </c>
      <c r="E2261" s="98" t="s">
        <v>5203</v>
      </c>
      <c r="F2261" s="98" t="s">
        <v>5204</v>
      </c>
      <c r="G2261" s="98" t="s">
        <v>5276</v>
      </c>
      <c r="H2261" s="98" t="s">
        <v>5277</v>
      </c>
      <c r="I2261" s="98" t="s">
        <v>5278</v>
      </c>
      <c r="J2261" s="98" t="s">
        <v>5277</v>
      </c>
      <c r="K2261" s="98" t="s">
        <v>5242</v>
      </c>
      <c r="L2261" s="99" t="str">
        <f t="shared" si="35"/>
        <v>Student Health</v>
      </c>
    </row>
    <row r="2262" spans="1:12" x14ac:dyDescent="0.25">
      <c r="A2262" s="101">
        <v>320000</v>
      </c>
      <c r="B2262" s="98" t="s">
        <v>5277</v>
      </c>
      <c r="C2262" s="98" t="s">
        <v>5280</v>
      </c>
      <c r="D2262" s="98" t="s">
        <v>5281</v>
      </c>
      <c r="E2262" s="98" t="s">
        <v>5203</v>
      </c>
      <c r="F2262" s="98" t="s">
        <v>5204</v>
      </c>
      <c r="G2262" s="98" t="s">
        <v>5276</v>
      </c>
      <c r="H2262" s="98" t="s">
        <v>5277</v>
      </c>
      <c r="I2262" s="98" t="s">
        <v>5278</v>
      </c>
      <c r="J2262" s="98" t="s">
        <v>5277</v>
      </c>
      <c r="K2262" s="98" t="s">
        <v>5242</v>
      </c>
      <c r="L2262" s="99" t="str">
        <f t="shared" si="35"/>
        <v>Student Health</v>
      </c>
    </row>
    <row r="2263" spans="1:12" x14ac:dyDescent="0.25">
      <c r="A2263" s="101">
        <v>320000</v>
      </c>
      <c r="B2263" s="98" t="s">
        <v>5277</v>
      </c>
      <c r="C2263" s="98" t="s">
        <v>5282</v>
      </c>
      <c r="D2263" s="98" t="s">
        <v>5283</v>
      </c>
      <c r="E2263" s="98" t="s">
        <v>5203</v>
      </c>
      <c r="F2263" s="98" t="s">
        <v>5204</v>
      </c>
      <c r="G2263" s="98" t="s">
        <v>5276</v>
      </c>
      <c r="H2263" s="98" t="s">
        <v>5277</v>
      </c>
      <c r="I2263" s="98" t="s">
        <v>5278</v>
      </c>
      <c r="J2263" s="98" t="s">
        <v>5277</v>
      </c>
      <c r="K2263" s="98" t="s">
        <v>5242</v>
      </c>
      <c r="L2263" s="99" t="str">
        <f t="shared" si="35"/>
        <v>Student Health</v>
      </c>
    </row>
    <row r="2264" spans="1:12" x14ac:dyDescent="0.25">
      <c r="A2264" s="101" t="s">
        <v>5284</v>
      </c>
      <c r="B2264" s="98" t="s">
        <v>5277</v>
      </c>
      <c r="C2264" s="98"/>
      <c r="D2264" s="98"/>
      <c r="E2264" s="98" t="s">
        <v>5203</v>
      </c>
      <c r="F2264" s="98" t="s">
        <v>5204</v>
      </c>
      <c r="G2264" s="98" t="s">
        <v>5276</v>
      </c>
      <c r="H2264" s="98" t="s">
        <v>5277</v>
      </c>
      <c r="I2264" s="98" t="s">
        <v>5278</v>
      </c>
      <c r="J2264" s="98" t="s">
        <v>5285</v>
      </c>
      <c r="K2264" s="98"/>
      <c r="L2264" s="99" t="str">
        <f t="shared" si="35"/>
        <v>Student Health</v>
      </c>
    </row>
    <row r="2265" spans="1:12" x14ac:dyDescent="0.25">
      <c r="A2265" s="101">
        <v>320200</v>
      </c>
      <c r="B2265" s="98" t="s">
        <v>5277</v>
      </c>
      <c r="C2265" s="98" t="s">
        <v>5287</v>
      </c>
      <c r="D2265" s="98" t="s">
        <v>5286</v>
      </c>
      <c r="E2265" s="98" t="s">
        <v>5203</v>
      </c>
      <c r="F2265" s="98" t="s">
        <v>5204</v>
      </c>
      <c r="G2265" s="98" t="s">
        <v>5276</v>
      </c>
      <c r="H2265" s="98" t="s">
        <v>5277</v>
      </c>
      <c r="I2265" s="98" t="s">
        <v>5278</v>
      </c>
      <c r="J2265" s="98" t="s">
        <v>5286</v>
      </c>
      <c r="K2265" s="98" t="s">
        <v>5242</v>
      </c>
      <c r="L2265" s="99" t="str">
        <f t="shared" si="35"/>
        <v>Student Health</v>
      </c>
    </row>
    <row r="2266" spans="1:12" x14ac:dyDescent="0.25">
      <c r="A2266" s="101">
        <v>320400</v>
      </c>
      <c r="B2266" s="98" t="s">
        <v>5277</v>
      </c>
      <c r="C2266" s="98" t="s">
        <v>5289</v>
      </c>
      <c r="D2266" s="98" t="s">
        <v>5288</v>
      </c>
      <c r="E2266" s="98" t="s">
        <v>5203</v>
      </c>
      <c r="F2266" s="98" t="s">
        <v>5204</v>
      </c>
      <c r="G2266" s="98" t="s">
        <v>5276</v>
      </c>
      <c r="H2266" s="98" t="s">
        <v>5277</v>
      </c>
      <c r="I2266" s="98" t="s">
        <v>5278</v>
      </c>
      <c r="J2266" s="98" t="s">
        <v>5288</v>
      </c>
      <c r="K2266" s="98" t="s">
        <v>5242</v>
      </c>
      <c r="L2266" s="99" t="str">
        <f t="shared" si="35"/>
        <v>Student Health</v>
      </c>
    </row>
    <row r="2267" spans="1:12" x14ac:dyDescent="0.25">
      <c r="A2267" s="101">
        <v>325000</v>
      </c>
      <c r="B2267" s="98" t="s">
        <v>5291</v>
      </c>
      <c r="C2267" s="98" t="s">
        <v>5294</v>
      </c>
      <c r="D2267" s="98" t="s">
        <v>5295</v>
      </c>
      <c r="E2267" s="98" t="s">
        <v>5203</v>
      </c>
      <c r="F2267" s="98" t="s">
        <v>5204</v>
      </c>
      <c r="G2267" s="98" t="s">
        <v>5290</v>
      </c>
      <c r="H2267" s="98" t="s">
        <v>5291</v>
      </c>
      <c r="I2267" s="98" t="s">
        <v>5292</v>
      </c>
      <c r="J2267" s="98" t="s">
        <v>5293</v>
      </c>
      <c r="K2267" s="98" t="s">
        <v>1156</v>
      </c>
      <c r="L2267" s="99" t="str">
        <f t="shared" si="35"/>
        <v>Housing</v>
      </c>
    </row>
    <row r="2268" spans="1:12" x14ac:dyDescent="0.25">
      <c r="A2268" s="101">
        <v>325000</v>
      </c>
      <c r="B2268" s="98" t="s">
        <v>5291</v>
      </c>
      <c r="C2268" s="98" t="s">
        <v>5296</v>
      </c>
      <c r="D2268" s="98" t="s">
        <v>5297</v>
      </c>
      <c r="E2268" s="98" t="s">
        <v>5203</v>
      </c>
      <c r="F2268" s="98" t="s">
        <v>5204</v>
      </c>
      <c r="G2268" s="98" t="s">
        <v>5290</v>
      </c>
      <c r="H2268" s="98" t="s">
        <v>5291</v>
      </c>
      <c r="I2268" s="98" t="s">
        <v>5292</v>
      </c>
      <c r="J2268" s="98" t="s">
        <v>5293</v>
      </c>
      <c r="K2268" s="98" t="s">
        <v>545</v>
      </c>
      <c r="L2268" s="99" t="str">
        <f t="shared" si="35"/>
        <v>Housing</v>
      </c>
    </row>
    <row r="2269" spans="1:12" x14ac:dyDescent="0.25">
      <c r="A2269" s="101">
        <v>325000</v>
      </c>
      <c r="B2269" s="98" t="s">
        <v>5291</v>
      </c>
      <c r="C2269" s="98" t="s">
        <v>5298</v>
      </c>
      <c r="D2269" s="98" t="s">
        <v>5299</v>
      </c>
      <c r="E2269" s="98" t="s">
        <v>5203</v>
      </c>
      <c r="F2269" s="98" t="s">
        <v>5204</v>
      </c>
      <c r="G2269" s="98" t="s">
        <v>5290</v>
      </c>
      <c r="H2269" s="98" t="s">
        <v>5291</v>
      </c>
      <c r="I2269" s="98" t="s">
        <v>5292</v>
      </c>
      <c r="J2269" s="98" t="s">
        <v>5293</v>
      </c>
      <c r="K2269" s="98" t="s">
        <v>1423</v>
      </c>
      <c r="L2269" s="99" t="str">
        <f t="shared" si="35"/>
        <v>Housing</v>
      </c>
    </row>
    <row r="2270" spans="1:12" x14ac:dyDescent="0.25">
      <c r="A2270" s="101">
        <v>325000</v>
      </c>
      <c r="B2270" s="98" t="s">
        <v>5291</v>
      </c>
      <c r="C2270" s="98" t="s">
        <v>5300</v>
      </c>
      <c r="D2270" s="98" t="s">
        <v>5301</v>
      </c>
      <c r="E2270" s="98" t="s">
        <v>5203</v>
      </c>
      <c r="F2270" s="98" t="s">
        <v>5204</v>
      </c>
      <c r="G2270" s="98" t="s">
        <v>5290</v>
      </c>
      <c r="H2270" s="98" t="s">
        <v>5291</v>
      </c>
      <c r="I2270" s="98" t="s">
        <v>5292</v>
      </c>
      <c r="J2270" s="98" t="s">
        <v>5293</v>
      </c>
      <c r="K2270" s="98" t="s">
        <v>1423</v>
      </c>
      <c r="L2270" s="99" t="str">
        <f t="shared" si="35"/>
        <v>Housing</v>
      </c>
    </row>
    <row r="2271" spans="1:12" x14ac:dyDescent="0.25">
      <c r="A2271" s="101">
        <v>325000</v>
      </c>
      <c r="B2271" s="98" t="s">
        <v>5291</v>
      </c>
      <c r="C2271" s="98" t="s">
        <v>5302</v>
      </c>
      <c r="D2271" s="98" t="s">
        <v>5303</v>
      </c>
      <c r="E2271" s="98" t="s">
        <v>5203</v>
      </c>
      <c r="F2271" s="98" t="s">
        <v>5204</v>
      </c>
      <c r="G2271" s="98" t="s">
        <v>5290</v>
      </c>
      <c r="H2271" s="98" t="s">
        <v>5291</v>
      </c>
      <c r="I2271" s="98" t="s">
        <v>5292</v>
      </c>
      <c r="J2271" s="98" t="s">
        <v>5293</v>
      </c>
      <c r="K2271" s="98" t="s">
        <v>1423</v>
      </c>
      <c r="L2271" s="99" t="str">
        <f t="shared" si="35"/>
        <v>Housing</v>
      </c>
    </row>
    <row r="2272" spans="1:12" x14ac:dyDescent="0.25">
      <c r="A2272" s="101">
        <v>325000</v>
      </c>
      <c r="B2272" s="98" t="s">
        <v>5291</v>
      </c>
      <c r="C2272" s="98" t="s">
        <v>5304</v>
      </c>
      <c r="D2272" s="98" t="s">
        <v>5305</v>
      </c>
      <c r="E2272" s="98" t="s">
        <v>5203</v>
      </c>
      <c r="F2272" s="98" t="s">
        <v>5204</v>
      </c>
      <c r="G2272" s="98" t="s">
        <v>5290</v>
      </c>
      <c r="H2272" s="98" t="s">
        <v>5291</v>
      </c>
      <c r="I2272" s="98" t="s">
        <v>5292</v>
      </c>
      <c r="J2272" s="98" t="s">
        <v>5293</v>
      </c>
      <c r="K2272" s="98" t="s">
        <v>1423</v>
      </c>
      <c r="L2272" s="99" t="str">
        <f t="shared" si="35"/>
        <v>Housing</v>
      </c>
    </row>
    <row r="2273" spans="1:12" x14ac:dyDescent="0.25">
      <c r="A2273" s="101">
        <v>325000</v>
      </c>
      <c r="B2273" s="98" t="s">
        <v>5291</v>
      </c>
      <c r="C2273" s="98" t="s">
        <v>5306</v>
      </c>
      <c r="D2273" s="98" t="s">
        <v>5307</v>
      </c>
      <c r="E2273" s="98" t="s">
        <v>5203</v>
      </c>
      <c r="F2273" s="98" t="s">
        <v>5204</v>
      </c>
      <c r="G2273" s="98" t="s">
        <v>5290</v>
      </c>
      <c r="H2273" s="98" t="s">
        <v>5291</v>
      </c>
      <c r="I2273" s="98" t="s">
        <v>5292</v>
      </c>
      <c r="J2273" s="98" t="s">
        <v>5293</v>
      </c>
      <c r="K2273" s="98" t="s">
        <v>1423</v>
      </c>
      <c r="L2273" s="99" t="str">
        <f t="shared" si="35"/>
        <v>Housing</v>
      </c>
    </row>
    <row r="2274" spans="1:12" x14ac:dyDescent="0.25">
      <c r="A2274" s="101">
        <v>325000</v>
      </c>
      <c r="B2274" s="98" t="s">
        <v>5291</v>
      </c>
      <c r="C2274" s="98" t="s">
        <v>5308</v>
      </c>
      <c r="D2274" s="98" t="s">
        <v>5309</v>
      </c>
      <c r="E2274" s="98" t="s">
        <v>5203</v>
      </c>
      <c r="F2274" s="98" t="s">
        <v>5204</v>
      </c>
      <c r="G2274" s="98" t="s">
        <v>5290</v>
      </c>
      <c r="H2274" s="98" t="s">
        <v>5291</v>
      </c>
      <c r="I2274" s="98" t="s">
        <v>5292</v>
      </c>
      <c r="J2274" s="98" t="s">
        <v>5293</v>
      </c>
      <c r="K2274" s="98" t="s">
        <v>1423</v>
      </c>
      <c r="L2274" s="99" t="str">
        <f t="shared" si="35"/>
        <v>Housing</v>
      </c>
    </row>
    <row r="2275" spans="1:12" x14ac:dyDescent="0.25">
      <c r="A2275" s="101" t="s">
        <v>5310</v>
      </c>
      <c r="B2275" s="98" t="s">
        <v>5291</v>
      </c>
      <c r="C2275" s="98"/>
      <c r="D2275" s="98"/>
      <c r="E2275" s="98" t="s">
        <v>5203</v>
      </c>
      <c r="F2275" s="98" t="s">
        <v>5204</v>
      </c>
      <c r="G2275" s="98" t="s">
        <v>5290</v>
      </c>
      <c r="H2275" s="98" t="s">
        <v>5291</v>
      </c>
      <c r="I2275" s="98" t="s">
        <v>5292</v>
      </c>
      <c r="J2275" s="98" t="s">
        <v>5311</v>
      </c>
      <c r="K2275" s="98"/>
      <c r="L2275" s="99" t="str">
        <f t="shared" si="35"/>
        <v>Housing</v>
      </c>
    </row>
    <row r="2276" spans="1:12" x14ac:dyDescent="0.25">
      <c r="A2276" s="101">
        <v>325100</v>
      </c>
      <c r="B2276" s="98" t="s">
        <v>5291</v>
      </c>
      <c r="C2276" s="98" t="s">
        <v>5313</v>
      </c>
      <c r="D2276" s="98" t="s">
        <v>5314</v>
      </c>
      <c r="E2276" s="98" t="s">
        <v>5203</v>
      </c>
      <c r="F2276" s="98" t="s">
        <v>5204</v>
      </c>
      <c r="G2276" s="98" t="s">
        <v>5290</v>
      </c>
      <c r="H2276" s="98" t="s">
        <v>5291</v>
      </c>
      <c r="I2276" s="98" t="s">
        <v>5292</v>
      </c>
      <c r="J2276" s="98" t="s">
        <v>5312</v>
      </c>
      <c r="K2276" s="98" t="s">
        <v>1423</v>
      </c>
      <c r="L2276" s="99" t="str">
        <f t="shared" si="35"/>
        <v>Housing</v>
      </c>
    </row>
    <row r="2277" spans="1:12" x14ac:dyDescent="0.25">
      <c r="A2277" s="101">
        <v>325100</v>
      </c>
      <c r="B2277" s="98" t="s">
        <v>5291</v>
      </c>
      <c r="C2277" s="98" t="s">
        <v>5315</v>
      </c>
      <c r="D2277" s="98" t="s">
        <v>5316</v>
      </c>
      <c r="E2277" s="98" t="s">
        <v>5203</v>
      </c>
      <c r="F2277" s="98" t="s">
        <v>5204</v>
      </c>
      <c r="G2277" s="98" t="s">
        <v>5290</v>
      </c>
      <c r="H2277" s="98" t="s">
        <v>5291</v>
      </c>
      <c r="I2277" s="98" t="s">
        <v>5292</v>
      </c>
      <c r="J2277" s="98" t="s">
        <v>5312</v>
      </c>
      <c r="K2277" s="98" t="s">
        <v>1423</v>
      </c>
      <c r="L2277" s="99" t="str">
        <f t="shared" si="35"/>
        <v>Housing</v>
      </c>
    </row>
    <row r="2278" spans="1:12" x14ac:dyDescent="0.25">
      <c r="A2278" s="101">
        <v>325100</v>
      </c>
      <c r="B2278" s="98" t="s">
        <v>5291</v>
      </c>
      <c r="C2278" s="98" t="s">
        <v>5317</v>
      </c>
      <c r="D2278" s="98" t="s">
        <v>5318</v>
      </c>
      <c r="E2278" s="98" t="s">
        <v>5203</v>
      </c>
      <c r="F2278" s="98" t="s">
        <v>5204</v>
      </c>
      <c r="G2278" s="98" t="s">
        <v>5290</v>
      </c>
      <c r="H2278" s="98" t="s">
        <v>5291</v>
      </c>
      <c r="I2278" s="98" t="s">
        <v>5292</v>
      </c>
      <c r="J2278" s="98" t="s">
        <v>5312</v>
      </c>
      <c r="K2278" s="98" t="s">
        <v>1423</v>
      </c>
      <c r="L2278" s="99" t="str">
        <f t="shared" si="35"/>
        <v>Housing</v>
      </c>
    </row>
    <row r="2279" spans="1:12" x14ac:dyDescent="0.25">
      <c r="A2279" s="101">
        <v>325100</v>
      </c>
      <c r="B2279" s="98" t="s">
        <v>5291</v>
      </c>
      <c r="C2279" s="98" t="s">
        <v>5319</v>
      </c>
      <c r="D2279" s="98" t="s">
        <v>5320</v>
      </c>
      <c r="E2279" s="98" t="s">
        <v>5203</v>
      </c>
      <c r="F2279" s="98" t="s">
        <v>5204</v>
      </c>
      <c r="G2279" s="98" t="s">
        <v>5290</v>
      </c>
      <c r="H2279" s="98" t="s">
        <v>5291</v>
      </c>
      <c r="I2279" s="98" t="s">
        <v>5292</v>
      </c>
      <c r="J2279" s="98" t="s">
        <v>5312</v>
      </c>
      <c r="K2279" s="98" t="s">
        <v>5321</v>
      </c>
      <c r="L2279" s="99" t="str">
        <f t="shared" si="35"/>
        <v>Housing</v>
      </c>
    </row>
    <row r="2280" spans="1:12" x14ac:dyDescent="0.25">
      <c r="A2280" s="101">
        <v>325100</v>
      </c>
      <c r="B2280" s="98" t="s">
        <v>5291</v>
      </c>
      <c r="C2280" s="98" t="s">
        <v>5322</v>
      </c>
      <c r="D2280" s="98" t="s">
        <v>5323</v>
      </c>
      <c r="E2280" s="98" t="s">
        <v>5203</v>
      </c>
      <c r="F2280" s="98" t="s">
        <v>5204</v>
      </c>
      <c r="G2280" s="98" t="s">
        <v>5290</v>
      </c>
      <c r="H2280" s="98" t="s">
        <v>5291</v>
      </c>
      <c r="I2280" s="98" t="s">
        <v>5292</v>
      </c>
      <c r="J2280" s="98" t="s">
        <v>5312</v>
      </c>
      <c r="K2280" s="98" t="s">
        <v>604</v>
      </c>
      <c r="L2280" s="99" t="str">
        <f t="shared" si="35"/>
        <v>Housing</v>
      </c>
    </row>
    <row r="2281" spans="1:12" x14ac:dyDescent="0.25">
      <c r="A2281" s="101" t="s">
        <v>5324</v>
      </c>
      <c r="B2281" s="98" t="s">
        <v>5291</v>
      </c>
      <c r="C2281" s="98"/>
      <c r="D2281" s="98"/>
      <c r="E2281" s="98" t="s">
        <v>5203</v>
      </c>
      <c r="F2281" s="98" t="s">
        <v>5204</v>
      </c>
      <c r="G2281" s="98" t="s">
        <v>5290</v>
      </c>
      <c r="H2281" s="98" t="s">
        <v>5291</v>
      </c>
      <c r="I2281" s="98" t="s">
        <v>5292</v>
      </c>
      <c r="J2281" s="98" t="s">
        <v>5325</v>
      </c>
      <c r="K2281" s="98"/>
      <c r="L2281" s="99" t="str">
        <f t="shared" si="35"/>
        <v>Housing</v>
      </c>
    </row>
    <row r="2282" spans="1:12" x14ac:dyDescent="0.25">
      <c r="A2282" s="101" t="s">
        <v>5326</v>
      </c>
      <c r="B2282" s="98" t="s">
        <v>5291</v>
      </c>
      <c r="C2282" s="98"/>
      <c r="D2282" s="98"/>
      <c r="E2282" s="98" t="s">
        <v>5203</v>
      </c>
      <c r="F2282" s="98" t="s">
        <v>5204</v>
      </c>
      <c r="G2282" s="98" t="s">
        <v>5290</v>
      </c>
      <c r="H2282" s="98" t="s">
        <v>5291</v>
      </c>
      <c r="I2282" s="98" t="s">
        <v>5292</v>
      </c>
      <c r="J2282" s="98" t="s">
        <v>5327</v>
      </c>
      <c r="K2282" s="98"/>
      <c r="L2282" s="99" t="str">
        <f t="shared" si="35"/>
        <v>Housing</v>
      </c>
    </row>
    <row r="2283" spans="1:12" x14ac:dyDescent="0.25">
      <c r="A2283" s="101" t="s">
        <v>5328</v>
      </c>
      <c r="B2283" s="98" t="s">
        <v>5291</v>
      </c>
      <c r="C2283" s="98"/>
      <c r="D2283" s="98"/>
      <c r="E2283" s="98" t="s">
        <v>5203</v>
      </c>
      <c r="F2283" s="98" t="s">
        <v>5204</v>
      </c>
      <c r="G2283" s="98" t="s">
        <v>5290</v>
      </c>
      <c r="H2283" s="98" t="s">
        <v>5291</v>
      </c>
      <c r="I2283" s="98" t="s">
        <v>5292</v>
      </c>
      <c r="J2283" s="98" t="s">
        <v>5329</v>
      </c>
      <c r="K2283" s="98"/>
      <c r="L2283" s="99" t="str">
        <f t="shared" si="35"/>
        <v>Housing</v>
      </c>
    </row>
    <row r="2284" spans="1:12" x14ac:dyDescent="0.25">
      <c r="A2284" s="101" t="s">
        <v>5330</v>
      </c>
      <c r="B2284" s="98" t="s">
        <v>5291</v>
      </c>
      <c r="C2284" s="98"/>
      <c r="D2284" s="98"/>
      <c r="E2284" s="98" t="s">
        <v>5203</v>
      </c>
      <c r="F2284" s="98" t="s">
        <v>5204</v>
      </c>
      <c r="G2284" s="98" t="s">
        <v>5290</v>
      </c>
      <c r="H2284" s="98" t="s">
        <v>5291</v>
      </c>
      <c r="I2284" s="98" t="s">
        <v>5292</v>
      </c>
      <c r="J2284" s="98" t="s">
        <v>5331</v>
      </c>
      <c r="K2284" s="98"/>
      <c r="L2284" s="99" t="str">
        <f t="shared" si="35"/>
        <v>Housing</v>
      </c>
    </row>
    <row r="2285" spans="1:12" x14ac:dyDescent="0.25">
      <c r="A2285" s="101" t="s">
        <v>5332</v>
      </c>
      <c r="B2285" s="98" t="s">
        <v>5291</v>
      </c>
      <c r="C2285" s="98"/>
      <c r="D2285" s="98"/>
      <c r="E2285" s="98" t="s">
        <v>5203</v>
      </c>
      <c r="F2285" s="98" t="s">
        <v>5204</v>
      </c>
      <c r="G2285" s="98" t="s">
        <v>5290</v>
      </c>
      <c r="H2285" s="98" t="s">
        <v>5291</v>
      </c>
      <c r="I2285" s="98" t="s">
        <v>5292</v>
      </c>
      <c r="J2285" s="98" t="s">
        <v>5333</v>
      </c>
      <c r="K2285" s="98"/>
      <c r="L2285" s="99" t="str">
        <f t="shared" si="35"/>
        <v>Housing</v>
      </c>
    </row>
    <row r="2286" spans="1:12" x14ac:dyDescent="0.25">
      <c r="A2286" s="101" t="s">
        <v>5334</v>
      </c>
      <c r="B2286" s="98" t="s">
        <v>5291</v>
      </c>
      <c r="C2286" s="98"/>
      <c r="D2286" s="98"/>
      <c r="E2286" s="98" t="s">
        <v>5203</v>
      </c>
      <c r="F2286" s="98" t="s">
        <v>5204</v>
      </c>
      <c r="G2286" s="98" t="s">
        <v>5290</v>
      </c>
      <c r="H2286" s="98" t="s">
        <v>5291</v>
      </c>
      <c r="I2286" s="98" t="s">
        <v>5292</v>
      </c>
      <c r="J2286" s="98" t="s">
        <v>5335</v>
      </c>
      <c r="K2286" s="98"/>
      <c r="L2286" s="99" t="str">
        <f t="shared" si="35"/>
        <v>Housing</v>
      </c>
    </row>
    <row r="2287" spans="1:12" x14ac:dyDescent="0.25">
      <c r="A2287" s="101" t="s">
        <v>5336</v>
      </c>
      <c r="B2287" s="98" t="s">
        <v>5291</v>
      </c>
      <c r="C2287" s="98"/>
      <c r="D2287" s="98"/>
      <c r="E2287" s="98" t="s">
        <v>5203</v>
      </c>
      <c r="F2287" s="98" t="s">
        <v>5204</v>
      </c>
      <c r="G2287" s="98" t="s">
        <v>5290</v>
      </c>
      <c r="H2287" s="98" t="s">
        <v>5291</v>
      </c>
      <c r="I2287" s="98" t="s">
        <v>5292</v>
      </c>
      <c r="J2287" s="98" t="s">
        <v>5337</v>
      </c>
      <c r="K2287" s="98"/>
      <c r="L2287" s="99" t="str">
        <f t="shared" si="35"/>
        <v>Housing</v>
      </c>
    </row>
    <row r="2288" spans="1:12" x14ac:dyDescent="0.25">
      <c r="A2288" s="101" t="s">
        <v>5338</v>
      </c>
      <c r="B2288" s="98" t="s">
        <v>5291</v>
      </c>
      <c r="C2288" s="98"/>
      <c r="D2288" s="98"/>
      <c r="E2288" s="98" t="s">
        <v>5203</v>
      </c>
      <c r="F2288" s="98" t="s">
        <v>5204</v>
      </c>
      <c r="G2288" s="98" t="s">
        <v>5290</v>
      </c>
      <c r="H2288" s="98" t="s">
        <v>5291</v>
      </c>
      <c r="I2288" s="98" t="s">
        <v>5292</v>
      </c>
      <c r="J2288" s="98" t="s">
        <v>5339</v>
      </c>
      <c r="K2288" s="98"/>
      <c r="L2288" s="99" t="str">
        <f t="shared" si="35"/>
        <v>Housing</v>
      </c>
    </row>
    <row r="2289" spans="1:12" x14ac:dyDescent="0.25">
      <c r="A2289" s="101" t="s">
        <v>5340</v>
      </c>
      <c r="B2289" s="98" t="s">
        <v>5291</v>
      </c>
      <c r="C2289" s="98"/>
      <c r="D2289" s="98"/>
      <c r="E2289" s="98" t="s">
        <v>5203</v>
      </c>
      <c r="F2289" s="98" t="s">
        <v>5204</v>
      </c>
      <c r="G2289" s="98" t="s">
        <v>5290</v>
      </c>
      <c r="H2289" s="98" t="s">
        <v>5291</v>
      </c>
      <c r="I2289" s="98" t="s">
        <v>5292</v>
      </c>
      <c r="J2289" s="98" t="s">
        <v>5341</v>
      </c>
      <c r="K2289" s="98"/>
      <c r="L2289" s="99" t="str">
        <f t="shared" si="35"/>
        <v>Housing</v>
      </c>
    </row>
    <row r="2290" spans="1:12" x14ac:dyDescent="0.25">
      <c r="A2290" s="101">
        <v>325200</v>
      </c>
      <c r="B2290" s="98" t="s">
        <v>5291</v>
      </c>
      <c r="C2290" s="98" t="s">
        <v>5343</v>
      </c>
      <c r="D2290" s="98" t="s">
        <v>5344</v>
      </c>
      <c r="E2290" s="98" t="s">
        <v>5203</v>
      </c>
      <c r="F2290" s="98" t="s">
        <v>5204</v>
      </c>
      <c r="G2290" s="98" t="s">
        <v>5290</v>
      </c>
      <c r="H2290" s="98" t="s">
        <v>5291</v>
      </c>
      <c r="I2290" s="98" t="s">
        <v>5292</v>
      </c>
      <c r="J2290" s="98" t="s">
        <v>5342</v>
      </c>
      <c r="K2290" s="98" t="s">
        <v>1423</v>
      </c>
      <c r="L2290" s="99" t="str">
        <f t="shared" si="35"/>
        <v>Housing</v>
      </c>
    </row>
    <row r="2291" spans="1:12" x14ac:dyDescent="0.25">
      <c r="A2291" s="101">
        <v>325200</v>
      </c>
      <c r="B2291" s="98" t="s">
        <v>5291</v>
      </c>
      <c r="C2291" s="98" t="s">
        <v>5345</v>
      </c>
      <c r="D2291" s="98" t="s">
        <v>5346</v>
      </c>
      <c r="E2291" s="98" t="s">
        <v>5203</v>
      </c>
      <c r="F2291" s="98" t="s">
        <v>5204</v>
      </c>
      <c r="G2291" s="98" t="s">
        <v>5290</v>
      </c>
      <c r="H2291" s="98" t="s">
        <v>5291</v>
      </c>
      <c r="I2291" s="98" t="s">
        <v>5292</v>
      </c>
      <c r="J2291" s="98" t="s">
        <v>5342</v>
      </c>
      <c r="K2291" s="98" t="s">
        <v>1423</v>
      </c>
      <c r="L2291" s="99" t="str">
        <f t="shared" si="35"/>
        <v>Housing</v>
      </c>
    </row>
    <row r="2292" spans="1:12" x14ac:dyDescent="0.25">
      <c r="A2292" s="101">
        <v>325200</v>
      </c>
      <c r="B2292" s="98" t="s">
        <v>5291</v>
      </c>
      <c r="C2292" s="98" t="s">
        <v>5347</v>
      </c>
      <c r="D2292" s="98" t="s">
        <v>5348</v>
      </c>
      <c r="E2292" s="98" t="s">
        <v>5203</v>
      </c>
      <c r="F2292" s="98" t="s">
        <v>5204</v>
      </c>
      <c r="G2292" s="98" t="s">
        <v>5290</v>
      </c>
      <c r="H2292" s="98" t="s">
        <v>5291</v>
      </c>
      <c r="I2292" s="98" t="s">
        <v>5292</v>
      </c>
      <c r="J2292" s="98" t="s">
        <v>5342</v>
      </c>
      <c r="K2292" s="98" t="s">
        <v>1423</v>
      </c>
      <c r="L2292" s="99" t="str">
        <f t="shared" si="35"/>
        <v>Housing</v>
      </c>
    </row>
    <row r="2293" spans="1:12" x14ac:dyDescent="0.25">
      <c r="A2293" s="101">
        <v>325200</v>
      </c>
      <c r="B2293" s="98" t="s">
        <v>5291</v>
      </c>
      <c r="C2293" s="98" t="s">
        <v>5349</v>
      </c>
      <c r="D2293" s="98" t="s">
        <v>5350</v>
      </c>
      <c r="E2293" s="98" t="s">
        <v>5203</v>
      </c>
      <c r="F2293" s="98" t="s">
        <v>5204</v>
      </c>
      <c r="G2293" s="98" t="s">
        <v>5290</v>
      </c>
      <c r="H2293" s="98" t="s">
        <v>5291</v>
      </c>
      <c r="I2293" s="98" t="s">
        <v>5292</v>
      </c>
      <c r="J2293" s="98" t="s">
        <v>5342</v>
      </c>
      <c r="K2293" s="98" t="s">
        <v>1423</v>
      </c>
      <c r="L2293" s="99" t="str">
        <f t="shared" si="35"/>
        <v>Housing</v>
      </c>
    </row>
    <row r="2294" spans="1:12" x14ac:dyDescent="0.25">
      <c r="A2294" s="101">
        <v>325200</v>
      </c>
      <c r="B2294" s="98" t="s">
        <v>5291</v>
      </c>
      <c r="C2294" s="98" t="s">
        <v>5351</v>
      </c>
      <c r="D2294" s="98" t="s">
        <v>5352</v>
      </c>
      <c r="E2294" s="98" t="s">
        <v>5203</v>
      </c>
      <c r="F2294" s="98" t="s">
        <v>5204</v>
      </c>
      <c r="G2294" s="98" t="s">
        <v>5290</v>
      </c>
      <c r="H2294" s="98" t="s">
        <v>5291</v>
      </c>
      <c r="I2294" s="98" t="s">
        <v>5292</v>
      </c>
      <c r="J2294" s="98" t="s">
        <v>5342</v>
      </c>
      <c r="K2294" s="98" t="s">
        <v>1423</v>
      </c>
      <c r="L2294" s="99" t="str">
        <f t="shared" si="35"/>
        <v>Housing</v>
      </c>
    </row>
    <row r="2295" spans="1:12" x14ac:dyDescent="0.25">
      <c r="A2295" s="101">
        <v>325200</v>
      </c>
      <c r="B2295" s="98" t="s">
        <v>5291</v>
      </c>
      <c r="C2295" s="98" t="s">
        <v>5353</v>
      </c>
      <c r="D2295" s="98" t="s">
        <v>5354</v>
      </c>
      <c r="E2295" s="98" t="s">
        <v>5203</v>
      </c>
      <c r="F2295" s="98" t="s">
        <v>5204</v>
      </c>
      <c r="G2295" s="98" t="s">
        <v>5290</v>
      </c>
      <c r="H2295" s="98" t="s">
        <v>5291</v>
      </c>
      <c r="I2295" s="98" t="s">
        <v>5292</v>
      </c>
      <c r="J2295" s="98" t="s">
        <v>5342</v>
      </c>
      <c r="K2295" s="98" t="s">
        <v>1423</v>
      </c>
      <c r="L2295" s="99" t="str">
        <f t="shared" si="35"/>
        <v>Housing</v>
      </c>
    </row>
    <row r="2296" spans="1:12" x14ac:dyDescent="0.25">
      <c r="A2296" s="101">
        <v>325200</v>
      </c>
      <c r="B2296" s="98" t="s">
        <v>5291</v>
      </c>
      <c r="C2296" s="98" t="s">
        <v>5355</v>
      </c>
      <c r="D2296" s="98" t="s">
        <v>5356</v>
      </c>
      <c r="E2296" s="98" t="s">
        <v>5203</v>
      </c>
      <c r="F2296" s="98" t="s">
        <v>5204</v>
      </c>
      <c r="G2296" s="98" t="s">
        <v>5290</v>
      </c>
      <c r="H2296" s="98" t="s">
        <v>5291</v>
      </c>
      <c r="I2296" s="98" t="s">
        <v>5292</v>
      </c>
      <c r="J2296" s="98" t="s">
        <v>5342</v>
      </c>
      <c r="K2296" s="98" t="s">
        <v>1423</v>
      </c>
      <c r="L2296" s="99" t="str">
        <f t="shared" si="35"/>
        <v>Housing</v>
      </c>
    </row>
    <row r="2297" spans="1:12" x14ac:dyDescent="0.25">
      <c r="A2297" s="101">
        <v>325200</v>
      </c>
      <c r="B2297" s="98" t="s">
        <v>5291</v>
      </c>
      <c r="C2297" s="98" t="s">
        <v>5357</v>
      </c>
      <c r="D2297" s="98" t="s">
        <v>5358</v>
      </c>
      <c r="E2297" s="98" t="s">
        <v>5203</v>
      </c>
      <c r="F2297" s="98" t="s">
        <v>5204</v>
      </c>
      <c r="G2297" s="98" t="s">
        <v>5290</v>
      </c>
      <c r="H2297" s="98" t="s">
        <v>5291</v>
      </c>
      <c r="I2297" s="98" t="s">
        <v>5292</v>
      </c>
      <c r="J2297" s="98" t="s">
        <v>5342</v>
      </c>
      <c r="K2297" s="98" t="s">
        <v>1423</v>
      </c>
      <c r="L2297" s="99" t="str">
        <f t="shared" si="35"/>
        <v>Housing</v>
      </c>
    </row>
    <row r="2298" spans="1:12" x14ac:dyDescent="0.25">
      <c r="A2298" s="101">
        <v>325200</v>
      </c>
      <c r="B2298" s="98" t="s">
        <v>5291</v>
      </c>
      <c r="C2298" s="98" t="s">
        <v>5359</v>
      </c>
      <c r="D2298" s="98" t="s">
        <v>5360</v>
      </c>
      <c r="E2298" s="98" t="s">
        <v>5203</v>
      </c>
      <c r="F2298" s="98" t="s">
        <v>5204</v>
      </c>
      <c r="G2298" s="98" t="s">
        <v>5290</v>
      </c>
      <c r="H2298" s="98" t="s">
        <v>5291</v>
      </c>
      <c r="I2298" s="98" t="s">
        <v>5292</v>
      </c>
      <c r="J2298" s="98" t="s">
        <v>5342</v>
      </c>
      <c r="K2298" s="98" t="s">
        <v>1423</v>
      </c>
      <c r="L2298" s="99" t="str">
        <f t="shared" si="35"/>
        <v>Housing</v>
      </c>
    </row>
    <row r="2299" spans="1:12" x14ac:dyDescent="0.25">
      <c r="A2299" s="101">
        <v>325200</v>
      </c>
      <c r="B2299" s="98" t="s">
        <v>5291</v>
      </c>
      <c r="C2299" s="98" t="s">
        <v>5361</v>
      </c>
      <c r="D2299" s="98" t="s">
        <v>5362</v>
      </c>
      <c r="E2299" s="98" t="s">
        <v>5203</v>
      </c>
      <c r="F2299" s="98" t="s">
        <v>5204</v>
      </c>
      <c r="G2299" s="98" t="s">
        <v>5290</v>
      </c>
      <c r="H2299" s="98" t="s">
        <v>5291</v>
      </c>
      <c r="I2299" s="98" t="s">
        <v>5292</v>
      </c>
      <c r="J2299" s="98" t="s">
        <v>5342</v>
      </c>
      <c r="K2299" s="98" t="s">
        <v>1423</v>
      </c>
      <c r="L2299" s="99" t="str">
        <f t="shared" si="35"/>
        <v>Housing</v>
      </c>
    </row>
    <row r="2300" spans="1:12" x14ac:dyDescent="0.25">
      <c r="A2300" s="101">
        <v>325200</v>
      </c>
      <c r="B2300" s="98" t="s">
        <v>5291</v>
      </c>
      <c r="C2300" s="98" t="s">
        <v>5363</v>
      </c>
      <c r="D2300" s="98" t="s">
        <v>5364</v>
      </c>
      <c r="E2300" s="98" t="s">
        <v>5203</v>
      </c>
      <c r="F2300" s="98" t="s">
        <v>5204</v>
      </c>
      <c r="G2300" s="98" t="s">
        <v>5290</v>
      </c>
      <c r="H2300" s="98" t="s">
        <v>5291</v>
      </c>
      <c r="I2300" s="98" t="s">
        <v>5292</v>
      </c>
      <c r="J2300" s="98" t="s">
        <v>5342</v>
      </c>
      <c r="K2300" s="98" t="s">
        <v>1423</v>
      </c>
      <c r="L2300" s="99" t="str">
        <f t="shared" si="35"/>
        <v>Housing</v>
      </c>
    </row>
    <row r="2301" spans="1:12" x14ac:dyDescent="0.25">
      <c r="A2301" s="101">
        <v>325200</v>
      </c>
      <c r="B2301" s="98" t="s">
        <v>5291</v>
      </c>
      <c r="C2301" s="98" t="s">
        <v>5365</v>
      </c>
      <c r="D2301" s="98" t="s">
        <v>5366</v>
      </c>
      <c r="E2301" s="98" t="s">
        <v>5203</v>
      </c>
      <c r="F2301" s="98" t="s">
        <v>5204</v>
      </c>
      <c r="G2301" s="98" t="s">
        <v>5290</v>
      </c>
      <c r="H2301" s="98" t="s">
        <v>5291</v>
      </c>
      <c r="I2301" s="98" t="s">
        <v>5292</v>
      </c>
      <c r="J2301" s="98" t="s">
        <v>5342</v>
      </c>
      <c r="K2301" s="98" t="s">
        <v>1423</v>
      </c>
      <c r="L2301" s="99" t="str">
        <f t="shared" si="35"/>
        <v>Housing</v>
      </c>
    </row>
    <row r="2302" spans="1:12" x14ac:dyDescent="0.25">
      <c r="A2302" s="101">
        <v>325200</v>
      </c>
      <c r="B2302" s="98" t="s">
        <v>5291</v>
      </c>
      <c r="C2302" s="98" t="s">
        <v>5367</v>
      </c>
      <c r="D2302" s="98" t="s">
        <v>5368</v>
      </c>
      <c r="E2302" s="98" t="s">
        <v>5203</v>
      </c>
      <c r="F2302" s="98" t="s">
        <v>5204</v>
      </c>
      <c r="G2302" s="98" t="s">
        <v>5290</v>
      </c>
      <c r="H2302" s="98" t="s">
        <v>5291</v>
      </c>
      <c r="I2302" s="98" t="s">
        <v>5292</v>
      </c>
      <c r="J2302" s="98" t="s">
        <v>5342</v>
      </c>
      <c r="K2302" s="98" t="s">
        <v>1423</v>
      </c>
      <c r="L2302" s="99" t="str">
        <f t="shared" si="35"/>
        <v>Housing</v>
      </c>
    </row>
    <row r="2303" spans="1:12" x14ac:dyDescent="0.25">
      <c r="A2303" s="101">
        <v>325200</v>
      </c>
      <c r="B2303" s="98" t="s">
        <v>5291</v>
      </c>
      <c r="C2303" s="98" t="s">
        <v>5369</v>
      </c>
      <c r="D2303" s="98" t="s">
        <v>5370</v>
      </c>
      <c r="E2303" s="98" t="s">
        <v>5203</v>
      </c>
      <c r="F2303" s="98" t="s">
        <v>5204</v>
      </c>
      <c r="G2303" s="98" t="s">
        <v>5290</v>
      </c>
      <c r="H2303" s="98" t="s">
        <v>5291</v>
      </c>
      <c r="I2303" s="98" t="s">
        <v>5292</v>
      </c>
      <c r="J2303" s="98" t="s">
        <v>5342</v>
      </c>
      <c r="K2303" s="98" t="s">
        <v>1423</v>
      </c>
      <c r="L2303" s="99" t="str">
        <f t="shared" si="35"/>
        <v>Housing</v>
      </c>
    </row>
    <row r="2304" spans="1:12" x14ac:dyDescent="0.25">
      <c r="A2304" s="101">
        <v>325200</v>
      </c>
      <c r="B2304" s="98" t="s">
        <v>5291</v>
      </c>
      <c r="C2304" s="98" t="s">
        <v>5371</v>
      </c>
      <c r="D2304" s="98" t="s">
        <v>5372</v>
      </c>
      <c r="E2304" s="98" t="s">
        <v>5203</v>
      </c>
      <c r="F2304" s="98" t="s">
        <v>5204</v>
      </c>
      <c r="G2304" s="98" t="s">
        <v>5290</v>
      </c>
      <c r="H2304" s="98" t="s">
        <v>5291</v>
      </c>
      <c r="I2304" s="98" t="s">
        <v>5292</v>
      </c>
      <c r="J2304" s="98" t="s">
        <v>5342</v>
      </c>
      <c r="K2304" s="98" t="s">
        <v>1423</v>
      </c>
      <c r="L2304" s="99" t="str">
        <f t="shared" si="35"/>
        <v>Housing</v>
      </c>
    </row>
    <row r="2305" spans="1:12" x14ac:dyDescent="0.25">
      <c r="A2305" s="101">
        <v>325200</v>
      </c>
      <c r="B2305" s="98" t="s">
        <v>5291</v>
      </c>
      <c r="C2305" s="98" t="s">
        <v>5373</v>
      </c>
      <c r="D2305" s="98" t="s">
        <v>5374</v>
      </c>
      <c r="E2305" s="98" t="s">
        <v>5203</v>
      </c>
      <c r="F2305" s="98" t="s">
        <v>5204</v>
      </c>
      <c r="G2305" s="98" t="s">
        <v>5290</v>
      </c>
      <c r="H2305" s="98" t="s">
        <v>5291</v>
      </c>
      <c r="I2305" s="98" t="s">
        <v>5292</v>
      </c>
      <c r="J2305" s="98" t="s">
        <v>5342</v>
      </c>
      <c r="K2305" s="98" t="s">
        <v>1423</v>
      </c>
      <c r="L2305" s="99" t="str">
        <f t="shared" si="35"/>
        <v>Housing</v>
      </c>
    </row>
    <row r="2306" spans="1:12" x14ac:dyDescent="0.25">
      <c r="A2306" s="101">
        <v>325200</v>
      </c>
      <c r="B2306" s="98" t="s">
        <v>5291</v>
      </c>
      <c r="C2306" s="98" t="s">
        <v>5375</v>
      </c>
      <c r="D2306" s="98" t="s">
        <v>5376</v>
      </c>
      <c r="E2306" s="98" t="s">
        <v>5203</v>
      </c>
      <c r="F2306" s="98" t="s">
        <v>5204</v>
      </c>
      <c r="G2306" s="98" t="s">
        <v>5290</v>
      </c>
      <c r="H2306" s="98" t="s">
        <v>5291</v>
      </c>
      <c r="I2306" s="98" t="s">
        <v>5292</v>
      </c>
      <c r="J2306" s="98" t="s">
        <v>5342</v>
      </c>
      <c r="K2306" s="98" t="s">
        <v>1423</v>
      </c>
      <c r="L2306" s="99" t="str">
        <f t="shared" ref="L2306:L2369" si="36">VLOOKUP(H2306,$N$2:$O$43,2,FALSE)</f>
        <v>Housing</v>
      </c>
    </row>
    <row r="2307" spans="1:12" x14ac:dyDescent="0.25">
      <c r="A2307" s="101">
        <v>325200</v>
      </c>
      <c r="B2307" s="98" t="s">
        <v>5291</v>
      </c>
      <c r="C2307" s="98" t="s">
        <v>5377</v>
      </c>
      <c r="D2307" s="98" t="s">
        <v>5378</v>
      </c>
      <c r="E2307" s="98" t="s">
        <v>5203</v>
      </c>
      <c r="F2307" s="98" t="s">
        <v>5204</v>
      </c>
      <c r="G2307" s="98" t="s">
        <v>5290</v>
      </c>
      <c r="H2307" s="98" t="s">
        <v>5291</v>
      </c>
      <c r="I2307" s="98" t="s">
        <v>5292</v>
      </c>
      <c r="J2307" s="98" t="s">
        <v>5342</v>
      </c>
      <c r="K2307" s="98" t="s">
        <v>1423</v>
      </c>
      <c r="L2307" s="99" t="str">
        <f t="shared" si="36"/>
        <v>Housing</v>
      </c>
    </row>
    <row r="2308" spans="1:12" x14ac:dyDescent="0.25">
      <c r="A2308" s="101">
        <v>325300</v>
      </c>
      <c r="B2308" s="98" t="s">
        <v>5291</v>
      </c>
      <c r="C2308" s="98"/>
      <c r="D2308" s="98"/>
      <c r="E2308" s="98" t="s">
        <v>5203</v>
      </c>
      <c r="F2308" s="98" t="s">
        <v>5204</v>
      </c>
      <c r="G2308" s="98" t="s">
        <v>5290</v>
      </c>
      <c r="H2308" s="98" t="s">
        <v>5291</v>
      </c>
      <c r="I2308" s="98" t="s">
        <v>5292</v>
      </c>
      <c r="J2308" s="98" t="s">
        <v>5379</v>
      </c>
      <c r="K2308" s="98"/>
      <c r="L2308" s="99" t="str">
        <f t="shared" si="36"/>
        <v>Housing</v>
      </c>
    </row>
    <row r="2309" spans="1:12" x14ac:dyDescent="0.25">
      <c r="A2309" s="101">
        <v>325500</v>
      </c>
      <c r="B2309" s="98" t="s">
        <v>5291</v>
      </c>
      <c r="C2309" s="98"/>
      <c r="D2309" s="98"/>
      <c r="E2309" s="98" t="s">
        <v>5203</v>
      </c>
      <c r="F2309" s="98" t="s">
        <v>5204</v>
      </c>
      <c r="G2309" s="98" t="s">
        <v>5290</v>
      </c>
      <c r="H2309" s="98" t="s">
        <v>5291</v>
      </c>
      <c r="I2309" s="98" t="s">
        <v>5292</v>
      </c>
      <c r="J2309" s="98" t="s">
        <v>5380</v>
      </c>
      <c r="K2309" s="98"/>
      <c r="L2309" s="99" t="str">
        <f t="shared" si="36"/>
        <v>Housing</v>
      </c>
    </row>
    <row r="2310" spans="1:12" x14ac:dyDescent="0.25">
      <c r="A2310" s="101">
        <v>330000</v>
      </c>
      <c r="B2310" s="98" t="s">
        <v>5382</v>
      </c>
      <c r="C2310" s="98"/>
      <c r="D2310" s="98"/>
      <c r="E2310" s="98" t="s">
        <v>5203</v>
      </c>
      <c r="F2310" s="98" t="s">
        <v>5204</v>
      </c>
      <c r="G2310" s="98" t="s">
        <v>5381</v>
      </c>
      <c r="H2310" s="98" t="s">
        <v>5382</v>
      </c>
      <c r="I2310" s="98" t="s">
        <v>5383</v>
      </c>
      <c r="J2310" s="98" t="s">
        <v>5384</v>
      </c>
      <c r="K2310" s="98"/>
      <c r="L2310" s="99" t="e">
        <f t="shared" si="36"/>
        <v>#N/A</v>
      </c>
    </row>
    <row r="2311" spans="1:12" x14ac:dyDescent="0.25">
      <c r="A2311" s="101">
        <v>330100</v>
      </c>
      <c r="B2311" s="98" t="s">
        <v>5382</v>
      </c>
      <c r="C2311" s="98" t="s">
        <v>5386</v>
      </c>
      <c r="D2311" s="98" t="s">
        <v>5387</v>
      </c>
      <c r="E2311" s="98" t="s">
        <v>5203</v>
      </c>
      <c r="F2311" s="98" t="s">
        <v>5204</v>
      </c>
      <c r="G2311" s="98" t="s">
        <v>5381</v>
      </c>
      <c r="H2311" s="98" t="s">
        <v>5382</v>
      </c>
      <c r="I2311" s="98" t="s">
        <v>5383</v>
      </c>
      <c r="J2311" s="98" t="s">
        <v>5385</v>
      </c>
      <c r="K2311" s="98" t="s">
        <v>545</v>
      </c>
      <c r="L2311" s="99" t="e">
        <f t="shared" si="36"/>
        <v>#N/A</v>
      </c>
    </row>
    <row r="2312" spans="1:12" x14ac:dyDescent="0.25">
      <c r="A2312" s="101">
        <v>330100</v>
      </c>
      <c r="B2312" s="98" t="s">
        <v>5382</v>
      </c>
      <c r="C2312" s="98" t="s">
        <v>5388</v>
      </c>
      <c r="D2312" s="98" t="s">
        <v>5389</v>
      </c>
      <c r="E2312" s="98" t="s">
        <v>5203</v>
      </c>
      <c r="F2312" s="98" t="s">
        <v>5204</v>
      </c>
      <c r="G2312" s="98" t="s">
        <v>5381</v>
      </c>
      <c r="H2312" s="98" t="s">
        <v>5382</v>
      </c>
      <c r="I2312" s="98" t="s">
        <v>5383</v>
      </c>
      <c r="J2312" s="98" t="s">
        <v>5385</v>
      </c>
      <c r="K2312" s="98" t="s">
        <v>545</v>
      </c>
      <c r="L2312" s="99" t="e">
        <f t="shared" si="36"/>
        <v>#N/A</v>
      </c>
    </row>
    <row r="2313" spans="1:12" x14ac:dyDescent="0.25">
      <c r="A2313" s="101">
        <v>330100</v>
      </c>
      <c r="B2313" s="98" t="s">
        <v>5382</v>
      </c>
      <c r="C2313" s="98" t="s">
        <v>5390</v>
      </c>
      <c r="D2313" s="98" t="s">
        <v>5391</v>
      </c>
      <c r="E2313" s="98" t="s">
        <v>5203</v>
      </c>
      <c r="F2313" s="98" t="s">
        <v>5204</v>
      </c>
      <c r="G2313" s="98" t="s">
        <v>5381</v>
      </c>
      <c r="H2313" s="98" t="s">
        <v>5382</v>
      </c>
      <c r="I2313" s="98" t="s">
        <v>5383</v>
      </c>
      <c r="J2313" s="98" t="s">
        <v>5385</v>
      </c>
      <c r="K2313" s="98" t="s">
        <v>587</v>
      </c>
      <c r="L2313" s="99" t="e">
        <f t="shared" si="36"/>
        <v>#N/A</v>
      </c>
    </row>
    <row r="2314" spans="1:12" x14ac:dyDescent="0.25">
      <c r="A2314" s="101">
        <v>330100</v>
      </c>
      <c r="B2314" s="98" t="s">
        <v>5382</v>
      </c>
      <c r="C2314" s="98" t="s">
        <v>5392</v>
      </c>
      <c r="D2314" s="98" t="s">
        <v>5393</v>
      </c>
      <c r="E2314" s="98" t="s">
        <v>5203</v>
      </c>
      <c r="F2314" s="98" t="s">
        <v>5204</v>
      </c>
      <c r="G2314" s="98" t="s">
        <v>5381</v>
      </c>
      <c r="H2314" s="98" t="s">
        <v>5382</v>
      </c>
      <c r="I2314" s="98" t="s">
        <v>5383</v>
      </c>
      <c r="J2314" s="98" t="s">
        <v>5385</v>
      </c>
      <c r="K2314" s="98" t="s">
        <v>1156</v>
      </c>
      <c r="L2314" s="99" t="e">
        <f t="shared" si="36"/>
        <v>#N/A</v>
      </c>
    </row>
    <row r="2315" spans="1:12" x14ac:dyDescent="0.25">
      <c r="A2315" s="101">
        <v>330100</v>
      </c>
      <c r="B2315" s="98" t="s">
        <v>5382</v>
      </c>
      <c r="C2315" s="98" t="s">
        <v>5394</v>
      </c>
      <c r="D2315" s="98" t="s">
        <v>3805</v>
      </c>
      <c r="E2315" s="98" t="s">
        <v>5203</v>
      </c>
      <c r="F2315" s="98" t="s">
        <v>5204</v>
      </c>
      <c r="G2315" s="98" t="s">
        <v>5381</v>
      </c>
      <c r="H2315" s="98" t="s">
        <v>5382</v>
      </c>
      <c r="I2315" s="98" t="s">
        <v>5383</v>
      </c>
      <c r="J2315" s="98" t="s">
        <v>5385</v>
      </c>
      <c r="K2315" s="98" t="s">
        <v>604</v>
      </c>
      <c r="L2315" s="99" t="e">
        <f t="shared" si="36"/>
        <v>#N/A</v>
      </c>
    </row>
    <row r="2316" spans="1:12" x14ac:dyDescent="0.25">
      <c r="A2316" s="101">
        <v>330400</v>
      </c>
      <c r="B2316" s="98" t="s">
        <v>5382</v>
      </c>
      <c r="C2316" s="98"/>
      <c r="D2316" s="98"/>
      <c r="E2316" s="98" t="s">
        <v>5203</v>
      </c>
      <c r="F2316" s="98" t="s">
        <v>5204</v>
      </c>
      <c r="G2316" s="98" t="s">
        <v>5381</v>
      </c>
      <c r="H2316" s="98" t="s">
        <v>5382</v>
      </c>
      <c r="I2316" s="98" t="s">
        <v>5383</v>
      </c>
      <c r="J2316" s="98" t="s">
        <v>1380</v>
      </c>
      <c r="K2316" s="98"/>
      <c r="L2316" s="99" t="e">
        <f t="shared" si="36"/>
        <v>#N/A</v>
      </c>
    </row>
    <row r="2317" spans="1:12" x14ac:dyDescent="0.25">
      <c r="A2317" s="101" t="s">
        <v>5395</v>
      </c>
      <c r="B2317" s="98" t="s">
        <v>5382</v>
      </c>
      <c r="C2317" s="98"/>
      <c r="D2317" s="98"/>
      <c r="E2317" s="98" t="s">
        <v>5203</v>
      </c>
      <c r="F2317" s="98" t="s">
        <v>5204</v>
      </c>
      <c r="G2317" s="98" t="s">
        <v>5381</v>
      </c>
      <c r="H2317" s="98" t="s">
        <v>5382</v>
      </c>
      <c r="I2317" s="98" t="s">
        <v>5383</v>
      </c>
      <c r="J2317" s="98" t="s">
        <v>5396</v>
      </c>
      <c r="K2317" s="98"/>
      <c r="L2317" s="99" t="e">
        <f t="shared" si="36"/>
        <v>#N/A</v>
      </c>
    </row>
    <row r="2318" spans="1:12" x14ac:dyDescent="0.25">
      <c r="A2318" s="101">
        <v>330500</v>
      </c>
      <c r="B2318" s="98" t="s">
        <v>5398</v>
      </c>
      <c r="C2318" s="98"/>
      <c r="D2318" s="98"/>
      <c r="E2318" s="98" t="s">
        <v>5203</v>
      </c>
      <c r="F2318" s="98" t="s">
        <v>5204</v>
      </c>
      <c r="G2318" s="98" t="s">
        <v>5381</v>
      </c>
      <c r="H2318" s="98" t="s">
        <v>5382</v>
      </c>
      <c r="I2318" s="98" t="s">
        <v>5397</v>
      </c>
      <c r="J2318" s="98" t="s">
        <v>5398</v>
      </c>
      <c r="K2318" s="98"/>
      <c r="L2318" s="99" t="e">
        <f t="shared" si="36"/>
        <v>#N/A</v>
      </c>
    </row>
    <row r="2319" spans="1:12" x14ac:dyDescent="0.25">
      <c r="A2319" s="101">
        <v>335000</v>
      </c>
      <c r="B2319" s="98" t="s">
        <v>5400</v>
      </c>
      <c r="C2319" s="98" t="s">
        <v>5402</v>
      </c>
      <c r="D2319" s="98" t="s">
        <v>5400</v>
      </c>
      <c r="E2319" s="98" t="s">
        <v>5203</v>
      </c>
      <c r="F2319" s="98" t="s">
        <v>5204</v>
      </c>
      <c r="G2319" s="98" t="s">
        <v>5399</v>
      </c>
      <c r="H2319" s="98" t="s">
        <v>5400</v>
      </c>
      <c r="I2319" s="98" t="s">
        <v>5401</v>
      </c>
      <c r="J2319" s="98" t="s">
        <v>5400</v>
      </c>
      <c r="K2319" s="98" t="s">
        <v>1255</v>
      </c>
      <c r="L2319" s="99" t="e">
        <f t="shared" si="36"/>
        <v>#N/A</v>
      </c>
    </row>
    <row r="2320" spans="1:12" x14ac:dyDescent="0.25">
      <c r="A2320" s="101">
        <v>335000</v>
      </c>
      <c r="B2320" s="98" t="s">
        <v>5400</v>
      </c>
      <c r="C2320" s="98" t="s">
        <v>5403</v>
      </c>
      <c r="D2320" s="98" t="s">
        <v>5404</v>
      </c>
      <c r="E2320" s="98" t="s">
        <v>5203</v>
      </c>
      <c r="F2320" s="98" t="s">
        <v>5204</v>
      </c>
      <c r="G2320" s="98" t="s">
        <v>5399</v>
      </c>
      <c r="H2320" s="98" t="s">
        <v>5400</v>
      </c>
      <c r="I2320" s="98" t="s">
        <v>5401</v>
      </c>
      <c r="J2320" s="98" t="s">
        <v>5400</v>
      </c>
      <c r="K2320" s="98" t="s">
        <v>1255</v>
      </c>
      <c r="L2320" s="99" t="e">
        <f t="shared" si="36"/>
        <v>#N/A</v>
      </c>
    </row>
    <row r="2321" spans="1:12" x14ac:dyDescent="0.25">
      <c r="A2321" s="101">
        <v>335000</v>
      </c>
      <c r="B2321" s="98" t="s">
        <v>5400</v>
      </c>
      <c r="C2321" s="98" t="s">
        <v>5405</v>
      </c>
      <c r="D2321" s="98" t="s">
        <v>5406</v>
      </c>
      <c r="E2321" s="98" t="s">
        <v>5203</v>
      </c>
      <c r="F2321" s="98" t="s">
        <v>5204</v>
      </c>
      <c r="G2321" s="98" t="s">
        <v>5399</v>
      </c>
      <c r="H2321" s="98" t="s">
        <v>5400</v>
      </c>
      <c r="I2321" s="98" t="s">
        <v>5401</v>
      </c>
      <c r="J2321" s="98" t="s">
        <v>5400</v>
      </c>
      <c r="K2321" s="98" t="s">
        <v>604</v>
      </c>
      <c r="L2321" s="99" t="e">
        <f t="shared" si="36"/>
        <v>#N/A</v>
      </c>
    </row>
    <row r="2322" spans="1:12" x14ac:dyDescent="0.25">
      <c r="A2322" s="101">
        <v>335000</v>
      </c>
      <c r="B2322" s="98" t="s">
        <v>5400</v>
      </c>
      <c r="C2322" s="98" t="s">
        <v>5407</v>
      </c>
      <c r="D2322" s="98" t="s">
        <v>5408</v>
      </c>
      <c r="E2322" s="98" t="s">
        <v>5203</v>
      </c>
      <c r="F2322" s="98" t="s">
        <v>5204</v>
      </c>
      <c r="G2322" s="98" t="s">
        <v>5399</v>
      </c>
      <c r="H2322" s="98" t="s">
        <v>5400</v>
      </c>
      <c r="I2322" s="98" t="s">
        <v>5401</v>
      </c>
      <c r="J2322" s="98" t="s">
        <v>5400</v>
      </c>
      <c r="K2322" s="98" t="s">
        <v>604</v>
      </c>
      <c r="L2322" s="99" t="e">
        <f t="shared" si="36"/>
        <v>#N/A</v>
      </c>
    </row>
    <row r="2323" spans="1:12" x14ac:dyDescent="0.25">
      <c r="A2323" s="101">
        <v>335000</v>
      </c>
      <c r="B2323" s="98" t="s">
        <v>5400</v>
      </c>
      <c r="C2323" s="98" t="s">
        <v>5409</v>
      </c>
      <c r="D2323" s="98" t="s">
        <v>5410</v>
      </c>
      <c r="E2323" s="98" t="s">
        <v>5203</v>
      </c>
      <c r="F2323" s="98" t="s">
        <v>5204</v>
      </c>
      <c r="G2323" s="98" t="s">
        <v>5399</v>
      </c>
      <c r="H2323" s="98" t="s">
        <v>5400</v>
      </c>
      <c r="I2323" s="98" t="s">
        <v>5401</v>
      </c>
      <c r="J2323" s="98" t="s">
        <v>5400</v>
      </c>
      <c r="K2323" s="98" t="s">
        <v>604</v>
      </c>
      <c r="L2323" s="99" t="e">
        <f t="shared" si="36"/>
        <v>#N/A</v>
      </c>
    </row>
    <row r="2324" spans="1:12" x14ac:dyDescent="0.25">
      <c r="A2324" s="101">
        <v>335000</v>
      </c>
      <c r="B2324" s="98" t="s">
        <v>5400</v>
      </c>
      <c r="C2324" s="98" t="s">
        <v>5411</v>
      </c>
      <c r="D2324" s="98" t="s">
        <v>5412</v>
      </c>
      <c r="E2324" s="98" t="s">
        <v>5203</v>
      </c>
      <c r="F2324" s="98" t="s">
        <v>5204</v>
      </c>
      <c r="G2324" s="98" t="s">
        <v>5399</v>
      </c>
      <c r="H2324" s="98" t="s">
        <v>5400</v>
      </c>
      <c r="I2324" s="98" t="s">
        <v>5401</v>
      </c>
      <c r="J2324" s="98" t="s">
        <v>5400</v>
      </c>
      <c r="K2324" s="98" t="s">
        <v>604</v>
      </c>
      <c r="L2324" s="99" t="e">
        <f t="shared" si="36"/>
        <v>#N/A</v>
      </c>
    </row>
    <row r="2325" spans="1:12" x14ac:dyDescent="0.25">
      <c r="A2325" s="101">
        <v>335000</v>
      </c>
      <c r="B2325" s="98" t="s">
        <v>5400</v>
      </c>
      <c r="C2325" s="98" t="s">
        <v>5413</v>
      </c>
      <c r="D2325" s="98" t="s">
        <v>5414</v>
      </c>
      <c r="E2325" s="98" t="s">
        <v>5203</v>
      </c>
      <c r="F2325" s="98" t="s">
        <v>5204</v>
      </c>
      <c r="G2325" s="98" t="s">
        <v>5399</v>
      </c>
      <c r="H2325" s="98" t="s">
        <v>5400</v>
      </c>
      <c r="I2325" s="98" t="s">
        <v>5401</v>
      </c>
      <c r="J2325" s="98" t="s">
        <v>5400</v>
      </c>
      <c r="K2325" s="98" t="s">
        <v>604</v>
      </c>
      <c r="L2325" s="99" t="e">
        <f t="shared" si="36"/>
        <v>#N/A</v>
      </c>
    </row>
    <row r="2326" spans="1:12" x14ac:dyDescent="0.25">
      <c r="A2326" s="101">
        <v>335000</v>
      </c>
      <c r="B2326" s="98" t="s">
        <v>5400</v>
      </c>
      <c r="C2326" s="98" t="s">
        <v>5415</v>
      </c>
      <c r="D2326" s="98" t="s">
        <v>5416</v>
      </c>
      <c r="E2326" s="98" t="s">
        <v>5203</v>
      </c>
      <c r="F2326" s="98" t="s">
        <v>5204</v>
      </c>
      <c r="G2326" s="98" t="s">
        <v>5399</v>
      </c>
      <c r="H2326" s="98" t="s">
        <v>5400</v>
      </c>
      <c r="I2326" s="98" t="s">
        <v>5401</v>
      </c>
      <c r="J2326" s="98" t="s">
        <v>5400</v>
      </c>
      <c r="K2326" s="98" t="s">
        <v>604</v>
      </c>
      <c r="L2326" s="99" t="e">
        <f t="shared" si="36"/>
        <v>#N/A</v>
      </c>
    </row>
    <row r="2327" spans="1:12" x14ac:dyDescent="0.25">
      <c r="A2327" s="101">
        <v>335100</v>
      </c>
      <c r="B2327" s="98" t="s">
        <v>5400</v>
      </c>
      <c r="C2327" s="98" t="s">
        <v>5419</v>
      </c>
      <c r="D2327" s="98" t="s">
        <v>5420</v>
      </c>
      <c r="E2327" s="98" t="s">
        <v>5203</v>
      </c>
      <c r="F2327" s="98" t="s">
        <v>5204</v>
      </c>
      <c r="G2327" s="98" t="s">
        <v>5399</v>
      </c>
      <c r="H2327" s="98" t="s">
        <v>5400</v>
      </c>
      <c r="I2327" s="98" t="s">
        <v>5401</v>
      </c>
      <c r="J2327" s="98" t="s">
        <v>5418</v>
      </c>
      <c r="K2327" s="98" t="s">
        <v>587</v>
      </c>
      <c r="L2327" s="99" t="e">
        <f t="shared" si="36"/>
        <v>#N/A</v>
      </c>
    </row>
    <row r="2328" spans="1:12" x14ac:dyDescent="0.25">
      <c r="A2328" s="101">
        <v>335100</v>
      </c>
      <c r="B2328" s="98" t="s">
        <v>5400</v>
      </c>
      <c r="C2328" s="98" t="s">
        <v>5421</v>
      </c>
      <c r="D2328" s="98" t="s">
        <v>5422</v>
      </c>
      <c r="E2328" s="98" t="s">
        <v>5203</v>
      </c>
      <c r="F2328" s="98" t="s">
        <v>5204</v>
      </c>
      <c r="G2328" s="98" t="s">
        <v>5399</v>
      </c>
      <c r="H2328" s="98" t="s">
        <v>5400</v>
      </c>
      <c r="I2328" s="98" t="s">
        <v>5401</v>
      </c>
      <c r="J2328" s="98" t="s">
        <v>5418</v>
      </c>
      <c r="K2328" s="98" t="s">
        <v>1255</v>
      </c>
      <c r="L2328" s="99" t="e">
        <f t="shared" si="36"/>
        <v>#N/A</v>
      </c>
    </row>
    <row r="2329" spans="1:12" x14ac:dyDescent="0.25">
      <c r="A2329" s="101">
        <v>335100</v>
      </c>
      <c r="B2329" s="98" t="s">
        <v>5400</v>
      </c>
      <c r="C2329" s="98" t="s">
        <v>5423</v>
      </c>
      <c r="D2329" s="98" t="s">
        <v>5424</v>
      </c>
      <c r="E2329" s="98" t="s">
        <v>5203</v>
      </c>
      <c r="F2329" s="98" t="s">
        <v>5204</v>
      </c>
      <c r="G2329" s="98" t="s">
        <v>5399</v>
      </c>
      <c r="H2329" s="98" t="s">
        <v>5400</v>
      </c>
      <c r="I2329" s="98" t="s">
        <v>5401</v>
      </c>
      <c r="J2329" s="98" t="s">
        <v>5418</v>
      </c>
      <c r="K2329" s="98" t="s">
        <v>1255</v>
      </c>
      <c r="L2329" s="99" t="e">
        <f t="shared" si="36"/>
        <v>#N/A</v>
      </c>
    </row>
    <row r="2330" spans="1:12" x14ac:dyDescent="0.25">
      <c r="A2330" s="101" t="s">
        <v>5425</v>
      </c>
      <c r="B2330" s="98" t="s">
        <v>5400</v>
      </c>
      <c r="C2330" s="98"/>
      <c r="D2330" s="98"/>
      <c r="E2330" s="98" t="s">
        <v>5203</v>
      </c>
      <c r="F2330" s="98" t="s">
        <v>5204</v>
      </c>
      <c r="G2330" s="98" t="s">
        <v>5399</v>
      </c>
      <c r="H2330" s="98" t="s">
        <v>5400</v>
      </c>
      <c r="I2330" s="98" t="s">
        <v>5401</v>
      </c>
      <c r="J2330" s="98" t="s">
        <v>5426</v>
      </c>
      <c r="K2330" s="98"/>
      <c r="L2330" s="99" t="e">
        <f t="shared" si="36"/>
        <v>#N/A</v>
      </c>
    </row>
    <row r="2331" spans="1:12" x14ac:dyDescent="0.25">
      <c r="A2331" s="101">
        <v>335200</v>
      </c>
      <c r="B2331" s="98" t="s">
        <v>5400</v>
      </c>
      <c r="C2331" s="98" t="s">
        <v>5428</v>
      </c>
      <c r="D2331" s="98" t="s">
        <v>5429</v>
      </c>
      <c r="E2331" s="98" t="s">
        <v>5203</v>
      </c>
      <c r="F2331" s="98" t="s">
        <v>5204</v>
      </c>
      <c r="G2331" s="98" t="s">
        <v>5399</v>
      </c>
      <c r="H2331" s="98" t="s">
        <v>5400</v>
      </c>
      <c r="I2331" s="98" t="s">
        <v>5401</v>
      </c>
      <c r="J2331" s="98" t="s">
        <v>5427</v>
      </c>
      <c r="K2331" s="98" t="s">
        <v>545</v>
      </c>
      <c r="L2331" s="99" t="e">
        <f t="shared" si="36"/>
        <v>#N/A</v>
      </c>
    </row>
    <row r="2332" spans="1:12" x14ac:dyDescent="0.25">
      <c r="A2332" s="101">
        <v>335200</v>
      </c>
      <c r="B2332" s="98" t="s">
        <v>5400</v>
      </c>
      <c r="C2332" s="98" t="s">
        <v>5430</v>
      </c>
      <c r="D2332" s="98" t="s">
        <v>5431</v>
      </c>
      <c r="E2332" s="98" t="s">
        <v>5203</v>
      </c>
      <c r="F2332" s="98" t="s">
        <v>5204</v>
      </c>
      <c r="G2332" s="98" t="s">
        <v>5399</v>
      </c>
      <c r="H2332" s="98" t="s">
        <v>5400</v>
      </c>
      <c r="I2332" s="98" t="s">
        <v>5401</v>
      </c>
      <c r="J2332" s="98" t="s">
        <v>5427</v>
      </c>
      <c r="K2332" s="98" t="s">
        <v>587</v>
      </c>
      <c r="L2332" s="99" t="e">
        <f t="shared" si="36"/>
        <v>#N/A</v>
      </c>
    </row>
    <row r="2333" spans="1:12" x14ac:dyDescent="0.25">
      <c r="A2333" s="101">
        <v>335200</v>
      </c>
      <c r="B2333" s="98" t="s">
        <v>5400</v>
      </c>
      <c r="C2333" s="98" t="s">
        <v>5432</v>
      </c>
      <c r="D2333" s="98" t="s">
        <v>5433</v>
      </c>
      <c r="E2333" s="98" t="s">
        <v>5203</v>
      </c>
      <c r="F2333" s="98" t="s">
        <v>5204</v>
      </c>
      <c r="G2333" s="98" t="s">
        <v>5399</v>
      </c>
      <c r="H2333" s="98" t="s">
        <v>5400</v>
      </c>
      <c r="I2333" s="98" t="s">
        <v>5401</v>
      </c>
      <c r="J2333" s="98" t="s">
        <v>5427</v>
      </c>
      <c r="K2333" s="98" t="s">
        <v>587</v>
      </c>
      <c r="L2333" s="99" t="e">
        <f t="shared" si="36"/>
        <v>#N/A</v>
      </c>
    </row>
    <row r="2334" spans="1:12" x14ac:dyDescent="0.25">
      <c r="A2334" s="101">
        <v>335200</v>
      </c>
      <c r="B2334" s="98" t="s">
        <v>5400</v>
      </c>
      <c r="C2334" s="98" t="s">
        <v>5434</v>
      </c>
      <c r="D2334" s="98" t="s">
        <v>5435</v>
      </c>
      <c r="E2334" s="98" t="s">
        <v>5203</v>
      </c>
      <c r="F2334" s="98" t="s">
        <v>5204</v>
      </c>
      <c r="G2334" s="98" t="s">
        <v>5399</v>
      </c>
      <c r="H2334" s="98" t="s">
        <v>5400</v>
      </c>
      <c r="I2334" s="98" t="s">
        <v>5401</v>
      </c>
      <c r="J2334" s="98" t="s">
        <v>5427</v>
      </c>
      <c r="K2334" s="98" t="s">
        <v>587</v>
      </c>
      <c r="L2334" s="99" t="e">
        <f t="shared" si="36"/>
        <v>#N/A</v>
      </c>
    </row>
    <row r="2335" spans="1:12" x14ac:dyDescent="0.25">
      <c r="A2335" s="101">
        <v>335200</v>
      </c>
      <c r="B2335" s="98" t="s">
        <v>5400</v>
      </c>
      <c r="C2335" s="98" t="s">
        <v>5436</v>
      </c>
      <c r="D2335" s="98" t="s">
        <v>5437</v>
      </c>
      <c r="E2335" s="98" t="s">
        <v>5203</v>
      </c>
      <c r="F2335" s="98" t="s">
        <v>5204</v>
      </c>
      <c r="G2335" s="98" t="s">
        <v>5399</v>
      </c>
      <c r="H2335" s="98" t="s">
        <v>5400</v>
      </c>
      <c r="I2335" s="98" t="s">
        <v>5401</v>
      </c>
      <c r="J2335" s="98" t="s">
        <v>5427</v>
      </c>
      <c r="K2335" s="98" t="s">
        <v>587</v>
      </c>
      <c r="L2335" s="99" t="e">
        <f t="shared" si="36"/>
        <v>#N/A</v>
      </c>
    </row>
    <row r="2336" spans="1:12" x14ac:dyDescent="0.25">
      <c r="A2336" s="101">
        <v>335200</v>
      </c>
      <c r="B2336" s="98" t="s">
        <v>5400</v>
      </c>
      <c r="C2336" s="98" t="s">
        <v>5438</v>
      </c>
      <c r="D2336" s="98" t="s">
        <v>5439</v>
      </c>
      <c r="E2336" s="98" t="s">
        <v>5203</v>
      </c>
      <c r="F2336" s="98" t="s">
        <v>5204</v>
      </c>
      <c r="G2336" s="98" t="s">
        <v>5399</v>
      </c>
      <c r="H2336" s="98" t="s">
        <v>5400</v>
      </c>
      <c r="I2336" s="98" t="s">
        <v>5401</v>
      </c>
      <c r="J2336" s="98" t="s">
        <v>5427</v>
      </c>
      <c r="K2336" s="98" t="s">
        <v>587</v>
      </c>
      <c r="L2336" s="99" t="e">
        <f t="shared" si="36"/>
        <v>#N/A</v>
      </c>
    </row>
    <row r="2337" spans="1:12" x14ac:dyDescent="0.25">
      <c r="A2337" s="101">
        <v>335200</v>
      </c>
      <c r="B2337" s="98" t="s">
        <v>5400</v>
      </c>
      <c r="C2337" s="98" t="s">
        <v>5440</v>
      </c>
      <c r="D2337" s="98" t="s">
        <v>5441</v>
      </c>
      <c r="E2337" s="98" t="s">
        <v>5203</v>
      </c>
      <c r="F2337" s="98" t="s">
        <v>5204</v>
      </c>
      <c r="G2337" s="98" t="s">
        <v>5399</v>
      </c>
      <c r="H2337" s="98" t="s">
        <v>5400</v>
      </c>
      <c r="I2337" s="98" t="s">
        <v>5401</v>
      </c>
      <c r="J2337" s="98" t="s">
        <v>5427</v>
      </c>
      <c r="K2337" s="98" t="s">
        <v>587</v>
      </c>
      <c r="L2337" s="99" t="e">
        <f t="shared" si="36"/>
        <v>#N/A</v>
      </c>
    </row>
    <row r="2338" spans="1:12" x14ac:dyDescent="0.25">
      <c r="A2338" s="101">
        <v>335200</v>
      </c>
      <c r="B2338" s="98" t="s">
        <v>5400</v>
      </c>
      <c r="C2338" s="98" t="s">
        <v>5442</v>
      </c>
      <c r="D2338" s="98" t="s">
        <v>5443</v>
      </c>
      <c r="E2338" s="98" t="s">
        <v>5203</v>
      </c>
      <c r="F2338" s="98" t="s">
        <v>5204</v>
      </c>
      <c r="G2338" s="98" t="s">
        <v>5399</v>
      </c>
      <c r="H2338" s="98" t="s">
        <v>5400</v>
      </c>
      <c r="I2338" s="98" t="s">
        <v>5401</v>
      </c>
      <c r="J2338" s="98" t="s">
        <v>5427</v>
      </c>
      <c r="K2338" s="98" t="s">
        <v>587</v>
      </c>
      <c r="L2338" s="99" t="e">
        <f t="shared" si="36"/>
        <v>#N/A</v>
      </c>
    </row>
    <row r="2339" spans="1:12" x14ac:dyDescent="0.25">
      <c r="A2339" s="101">
        <v>335200</v>
      </c>
      <c r="B2339" s="98" t="s">
        <v>5400</v>
      </c>
      <c r="C2339" s="98" t="s">
        <v>5444</v>
      </c>
      <c r="D2339" s="98" t="s">
        <v>5445</v>
      </c>
      <c r="E2339" s="98" t="s">
        <v>5203</v>
      </c>
      <c r="F2339" s="98" t="s">
        <v>5204</v>
      </c>
      <c r="G2339" s="98" t="s">
        <v>5399</v>
      </c>
      <c r="H2339" s="98" t="s">
        <v>5400</v>
      </c>
      <c r="I2339" s="98" t="s">
        <v>5401</v>
      </c>
      <c r="J2339" s="98" t="s">
        <v>5427</v>
      </c>
      <c r="K2339" s="98" t="s">
        <v>587</v>
      </c>
      <c r="L2339" s="99" t="e">
        <f t="shared" si="36"/>
        <v>#N/A</v>
      </c>
    </row>
    <row r="2340" spans="1:12" x14ac:dyDescent="0.25">
      <c r="A2340" s="101">
        <v>335200</v>
      </c>
      <c r="B2340" s="98" t="s">
        <v>5400</v>
      </c>
      <c r="C2340" s="98" t="s">
        <v>5446</v>
      </c>
      <c r="D2340" s="98" t="s">
        <v>5447</v>
      </c>
      <c r="E2340" s="98" t="s">
        <v>5203</v>
      </c>
      <c r="F2340" s="98" t="s">
        <v>5204</v>
      </c>
      <c r="G2340" s="98" t="s">
        <v>5399</v>
      </c>
      <c r="H2340" s="98" t="s">
        <v>5400</v>
      </c>
      <c r="I2340" s="98" t="s">
        <v>5401</v>
      </c>
      <c r="J2340" s="98" t="s">
        <v>5427</v>
      </c>
      <c r="K2340" s="98" t="s">
        <v>587</v>
      </c>
      <c r="L2340" s="99" t="e">
        <f t="shared" si="36"/>
        <v>#N/A</v>
      </c>
    </row>
    <row r="2341" spans="1:12" x14ac:dyDescent="0.25">
      <c r="A2341" s="101">
        <v>335200</v>
      </c>
      <c r="B2341" s="98" t="s">
        <v>5400</v>
      </c>
      <c r="C2341" s="98" t="s">
        <v>5448</v>
      </c>
      <c r="D2341" s="98" t="s">
        <v>5449</v>
      </c>
      <c r="E2341" s="98" t="s">
        <v>5203</v>
      </c>
      <c r="F2341" s="98" t="s">
        <v>5204</v>
      </c>
      <c r="G2341" s="98" t="s">
        <v>5399</v>
      </c>
      <c r="H2341" s="98" t="s">
        <v>5400</v>
      </c>
      <c r="I2341" s="98" t="s">
        <v>5401</v>
      </c>
      <c r="J2341" s="98" t="s">
        <v>5427</v>
      </c>
      <c r="K2341" s="98" t="s">
        <v>587</v>
      </c>
      <c r="L2341" s="99" t="e">
        <f t="shared" si="36"/>
        <v>#N/A</v>
      </c>
    </row>
    <row r="2342" spans="1:12" x14ac:dyDescent="0.25">
      <c r="A2342" s="101">
        <v>335200</v>
      </c>
      <c r="B2342" s="98" t="s">
        <v>5400</v>
      </c>
      <c r="C2342" s="98" t="s">
        <v>5450</v>
      </c>
      <c r="D2342" s="98" t="s">
        <v>5451</v>
      </c>
      <c r="E2342" s="98" t="s">
        <v>5203</v>
      </c>
      <c r="F2342" s="98" t="s">
        <v>5204</v>
      </c>
      <c r="G2342" s="98" t="s">
        <v>5399</v>
      </c>
      <c r="H2342" s="98" t="s">
        <v>5400</v>
      </c>
      <c r="I2342" s="98" t="s">
        <v>5401</v>
      </c>
      <c r="J2342" s="98" t="s">
        <v>5427</v>
      </c>
      <c r="K2342" s="98" t="s">
        <v>587</v>
      </c>
      <c r="L2342" s="99" t="e">
        <f t="shared" si="36"/>
        <v>#N/A</v>
      </c>
    </row>
    <row r="2343" spans="1:12" x14ac:dyDescent="0.25">
      <c r="A2343" s="101">
        <v>335200</v>
      </c>
      <c r="B2343" s="98" t="s">
        <v>5400</v>
      </c>
      <c r="C2343" s="98" t="s">
        <v>5452</v>
      </c>
      <c r="D2343" s="98" t="s">
        <v>5453</v>
      </c>
      <c r="E2343" s="98" t="s">
        <v>5203</v>
      </c>
      <c r="F2343" s="98" t="s">
        <v>5204</v>
      </c>
      <c r="G2343" s="98" t="s">
        <v>5399</v>
      </c>
      <c r="H2343" s="98" t="s">
        <v>5400</v>
      </c>
      <c r="I2343" s="98" t="s">
        <v>5401</v>
      </c>
      <c r="J2343" s="98" t="s">
        <v>5427</v>
      </c>
      <c r="K2343" s="98" t="s">
        <v>587</v>
      </c>
      <c r="L2343" s="99" t="e">
        <f t="shared" si="36"/>
        <v>#N/A</v>
      </c>
    </row>
    <row r="2344" spans="1:12" x14ac:dyDescent="0.25">
      <c r="A2344" s="101">
        <v>335200</v>
      </c>
      <c r="B2344" s="98" t="s">
        <v>5400</v>
      </c>
      <c r="C2344" s="98" t="s">
        <v>5454</v>
      </c>
      <c r="D2344" s="98" t="s">
        <v>5455</v>
      </c>
      <c r="E2344" s="98" t="s">
        <v>5203</v>
      </c>
      <c r="F2344" s="98" t="s">
        <v>5204</v>
      </c>
      <c r="G2344" s="98" t="s">
        <v>5399</v>
      </c>
      <c r="H2344" s="98" t="s">
        <v>5400</v>
      </c>
      <c r="I2344" s="98" t="s">
        <v>5401</v>
      </c>
      <c r="J2344" s="98" t="s">
        <v>5427</v>
      </c>
      <c r="K2344" s="98" t="s">
        <v>587</v>
      </c>
      <c r="L2344" s="99" t="e">
        <f t="shared" si="36"/>
        <v>#N/A</v>
      </c>
    </row>
    <row r="2345" spans="1:12" x14ac:dyDescent="0.25">
      <c r="A2345" s="101">
        <v>335200</v>
      </c>
      <c r="B2345" s="98" t="s">
        <v>5400</v>
      </c>
      <c r="C2345" s="98" t="s">
        <v>5456</v>
      </c>
      <c r="D2345" s="98" t="s">
        <v>5457</v>
      </c>
      <c r="E2345" s="98" t="s">
        <v>5203</v>
      </c>
      <c r="F2345" s="98" t="s">
        <v>5204</v>
      </c>
      <c r="G2345" s="98" t="s">
        <v>5399</v>
      </c>
      <c r="H2345" s="98" t="s">
        <v>5400</v>
      </c>
      <c r="I2345" s="98" t="s">
        <v>5401</v>
      </c>
      <c r="J2345" s="98" t="s">
        <v>5427</v>
      </c>
      <c r="K2345" s="98" t="s">
        <v>587</v>
      </c>
      <c r="L2345" s="99" t="e">
        <f t="shared" si="36"/>
        <v>#N/A</v>
      </c>
    </row>
    <row r="2346" spans="1:12" x14ac:dyDescent="0.25">
      <c r="A2346" s="101">
        <v>335200</v>
      </c>
      <c r="B2346" s="98" t="s">
        <v>5400</v>
      </c>
      <c r="C2346" s="98" t="s">
        <v>5458</v>
      </c>
      <c r="D2346" s="98" t="s">
        <v>5459</v>
      </c>
      <c r="E2346" s="98" t="s">
        <v>5203</v>
      </c>
      <c r="F2346" s="98" t="s">
        <v>5204</v>
      </c>
      <c r="G2346" s="98" t="s">
        <v>5399</v>
      </c>
      <c r="H2346" s="98" t="s">
        <v>5400</v>
      </c>
      <c r="I2346" s="98" t="s">
        <v>5401</v>
      </c>
      <c r="J2346" s="98" t="s">
        <v>5427</v>
      </c>
      <c r="K2346" s="98" t="s">
        <v>587</v>
      </c>
      <c r="L2346" s="99" t="e">
        <f t="shared" si="36"/>
        <v>#N/A</v>
      </c>
    </row>
    <row r="2347" spans="1:12" x14ac:dyDescent="0.25">
      <c r="A2347" s="101">
        <v>335200</v>
      </c>
      <c r="B2347" s="98" t="s">
        <v>5400</v>
      </c>
      <c r="C2347" s="98" t="s">
        <v>5460</v>
      </c>
      <c r="D2347" s="98" t="s">
        <v>5461</v>
      </c>
      <c r="E2347" s="98" t="s">
        <v>5203</v>
      </c>
      <c r="F2347" s="98" t="s">
        <v>5204</v>
      </c>
      <c r="G2347" s="98" t="s">
        <v>5399</v>
      </c>
      <c r="H2347" s="98" t="s">
        <v>5400</v>
      </c>
      <c r="I2347" s="98" t="s">
        <v>5401</v>
      </c>
      <c r="J2347" s="98" t="s">
        <v>5427</v>
      </c>
      <c r="K2347" s="98" t="s">
        <v>587</v>
      </c>
      <c r="L2347" s="99" t="e">
        <f t="shared" si="36"/>
        <v>#N/A</v>
      </c>
    </row>
    <row r="2348" spans="1:12" x14ac:dyDescent="0.25">
      <c r="A2348" s="101">
        <v>335200</v>
      </c>
      <c r="B2348" s="98" t="s">
        <v>5400</v>
      </c>
      <c r="C2348" s="98" t="s">
        <v>5462</v>
      </c>
      <c r="D2348" s="98" t="s">
        <v>5463</v>
      </c>
      <c r="E2348" s="98" t="s">
        <v>5203</v>
      </c>
      <c r="F2348" s="98" t="s">
        <v>5204</v>
      </c>
      <c r="G2348" s="98" t="s">
        <v>5399</v>
      </c>
      <c r="H2348" s="98" t="s">
        <v>5400</v>
      </c>
      <c r="I2348" s="98" t="s">
        <v>5401</v>
      </c>
      <c r="J2348" s="98" t="s">
        <v>5427</v>
      </c>
      <c r="K2348" s="98" t="s">
        <v>587</v>
      </c>
      <c r="L2348" s="99" t="e">
        <f t="shared" si="36"/>
        <v>#N/A</v>
      </c>
    </row>
    <row r="2349" spans="1:12" x14ac:dyDescent="0.25">
      <c r="A2349" s="101">
        <v>335200</v>
      </c>
      <c r="B2349" s="98" t="s">
        <v>5400</v>
      </c>
      <c r="C2349" s="98" t="s">
        <v>5464</v>
      </c>
      <c r="D2349" s="98" t="s">
        <v>5465</v>
      </c>
      <c r="E2349" s="98" t="s">
        <v>5203</v>
      </c>
      <c r="F2349" s="98" t="s">
        <v>5204</v>
      </c>
      <c r="G2349" s="98" t="s">
        <v>5399</v>
      </c>
      <c r="H2349" s="98" t="s">
        <v>5400</v>
      </c>
      <c r="I2349" s="98" t="s">
        <v>5401</v>
      </c>
      <c r="J2349" s="98" t="s">
        <v>5427</v>
      </c>
      <c r="K2349" s="98" t="s">
        <v>587</v>
      </c>
      <c r="L2349" s="99" t="e">
        <f t="shared" si="36"/>
        <v>#N/A</v>
      </c>
    </row>
    <row r="2350" spans="1:12" x14ac:dyDescent="0.25">
      <c r="A2350" s="101">
        <v>335200</v>
      </c>
      <c r="B2350" s="98" t="s">
        <v>5400</v>
      </c>
      <c r="C2350" s="98" t="s">
        <v>5466</v>
      </c>
      <c r="D2350" s="98" t="s">
        <v>5467</v>
      </c>
      <c r="E2350" s="98" t="s">
        <v>5203</v>
      </c>
      <c r="F2350" s="98" t="s">
        <v>5204</v>
      </c>
      <c r="G2350" s="98" t="s">
        <v>5399</v>
      </c>
      <c r="H2350" s="98" t="s">
        <v>5400</v>
      </c>
      <c r="I2350" s="98" t="s">
        <v>5401</v>
      </c>
      <c r="J2350" s="98" t="s">
        <v>5427</v>
      </c>
      <c r="K2350" s="98" t="s">
        <v>587</v>
      </c>
      <c r="L2350" s="99" t="e">
        <f t="shared" si="36"/>
        <v>#N/A</v>
      </c>
    </row>
    <row r="2351" spans="1:12" x14ac:dyDescent="0.25">
      <c r="A2351" s="101">
        <v>335200</v>
      </c>
      <c r="B2351" s="98" t="s">
        <v>5400</v>
      </c>
      <c r="C2351" s="98" t="s">
        <v>5468</v>
      </c>
      <c r="D2351" s="98" t="s">
        <v>5427</v>
      </c>
      <c r="E2351" s="98" t="s">
        <v>5203</v>
      </c>
      <c r="F2351" s="98" t="s">
        <v>5204</v>
      </c>
      <c r="G2351" s="98" t="s">
        <v>5399</v>
      </c>
      <c r="H2351" s="98" t="s">
        <v>5400</v>
      </c>
      <c r="I2351" s="98" t="s">
        <v>5401</v>
      </c>
      <c r="J2351" s="98" t="s">
        <v>5427</v>
      </c>
      <c r="K2351" s="98" t="s">
        <v>587</v>
      </c>
      <c r="L2351" s="99" t="e">
        <f t="shared" si="36"/>
        <v>#N/A</v>
      </c>
    </row>
    <row r="2352" spans="1:12" x14ac:dyDescent="0.25">
      <c r="A2352" s="101">
        <v>335200</v>
      </c>
      <c r="B2352" s="98" t="s">
        <v>5400</v>
      </c>
      <c r="C2352" s="98" t="s">
        <v>5469</v>
      </c>
      <c r="D2352" s="98" t="s">
        <v>5470</v>
      </c>
      <c r="E2352" s="98" t="s">
        <v>5203</v>
      </c>
      <c r="F2352" s="98" t="s">
        <v>5204</v>
      </c>
      <c r="G2352" s="98" t="s">
        <v>5399</v>
      </c>
      <c r="H2352" s="98" t="s">
        <v>5400</v>
      </c>
      <c r="I2352" s="98" t="s">
        <v>5401</v>
      </c>
      <c r="J2352" s="98" t="s">
        <v>5427</v>
      </c>
      <c r="K2352" s="98" t="s">
        <v>587</v>
      </c>
      <c r="L2352" s="99" t="e">
        <f t="shared" si="36"/>
        <v>#N/A</v>
      </c>
    </row>
    <row r="2353" spans="1:12" x14ac:dyDescent="0.25">
      <c r="A2353" s="101">
        <v>335300</v>
      </c>
      <c r="B2353" s="98" t="s">
        <v>5400</v>
      </c>
      <c r="C2353" s="98" t="s">
        <v>5472</v>
      </c>
      <c r="D2353" s="98" t="s">
        <v>5473</v>
      </c>
      <c r="E2353" s="98" t="s">
        <v>5203</v>
      </c>
      <c r="F2353" s="98" t="s">
        <v>5204</v>
      </c>
      <c r="G2353" s="98" t="s">
        <v>5399</v>
      </c>
      <c r="H2353" s="98" t="s">
        <v>5400</v>
      </c>
      <c r="I2353" s="98" t="s">
        <v>5401</v>
      </c>
      <c r="J2353" s="98" t="s">
        <v>5471</v>
      </c>
      <c r="K2353" s="98" t="s">
        <v>545</v>
      </c>
      <c r="L2353" s="99" t="e">
        <f t="shared" si="36"/>
        <v>#N/A</v>
      </c>
    </row>
    <row r="2354" spans="1:12" x14ac:dyDescent="0.25">
      <c r="A2354" s="101">
        <v>335300</v>
      </c>
      <c r="B2354" s="98" t="s">
        <v>5400</v>
      </c>
      <c r="C2354" s="98" t="s">
        <v>5474</v>
      </c>
      <c r="D2354" s="98" t="s">
        <v>5475</v>
      </c>
      <c r="E2354" s="98" t="s">
        <v>5203</v>
      </c>
      <c r="F2354" s="98" t="s">
        <v>5204</v>
      </c>
      <c r="G2354" s="98" t="s">
        <v>5399</v>
      </c>
      <c r="H2354" s="98" t="s">
        <v>5400</v>
      </c>
      <c r="I2354" s="98" t="s">
        <v>5401</v>
      </c>
      <c r="J2354" s="98" t="s">
        <v>5471</v>
      </c>
      <c r="K2354" s="98" t="s">
        <v>545</v>
      </c>
      <c r="L2354" s="99" t="e">
        <f t="shared" si="36"/>
        <v>#N/A</v>
      </c>
    </row>
    <row r="2355" spans="1:12" x14ac:dyDescent="0.25">
      <c r="A2355" s="101">
        <v>335300</v>
      </c>
      <c r="B2355" s="98" t="s">
        <v>5400</v>
      </c>
      <c r="C2355" s="98" t="s">
        <v>5476</v>
      </c>
      <c r="D2355" s="98" t="s">
        <v>5477</v>
      </c>
      <c r="E2355" s="98" t="s">
        <v>5203</v>
      </c>
      <c r="F2355" s="98" t="s">
        <v>5204</v>
      </c>
      <c r="G2355" s="98" t="s">
        <v>5399</v>
      </c>
      <c r="H2355" s="98" t="s">
        <v>5400</v>
      </c>
      <c r="I2355" s="98" t="s">
        <v>5401</v>
      </c>
      <c r="J2355" s="98" t="s">
        <v>5471</v>
      </c>
      <c r="K2355" s="98" t="s">
        <v>1255</v>
      </c>
      <c r="L2355" s="99" t="e">
        <f t="shared" si="36"/>
        <v>#N/A</v>
      </c>
    </row>
    <row r="2356" spans="1:12" x14ac:dyDescent="0.25">
      <c r="A2356" s="101">
        <v>335300</v>
      </c>
      <c r="B2356" s="98" t="s">
        <v>5400</v>
      </c>
      <c r="C2356" s="98" t="s">
        <v>5478</v>
      </c>
      <c r="D2356" s="98" t="s">
        <v>5479</v>
      </c>
      <c r="E2356" s="98" t="s">
        <v>5203</v>
      </c>
      <c r="F2356" s="98" t="s">
        <v>5204</v>
      </c>
      <c r="G2356" s="98" t="s">
        <v>5399</v>
      </c>
      <c r="H2356" s="98" t="s">
        <v>5400</v>
      </c>
      <c r="I2356" s="98" t="s">
        <v>5401</v>
      </c>
      <c r="J2356" s="98" t="s">
        <v>5471</v>
      </c>
      <c r="K2356" s="98" t="s">
        <v>587</v>
      </c>
      <c r="L2356" s="99" t="e">
        <f t="shared" si="36"/>
        <v>#N/A</v>
      </c>
    </row>
    <row r="2357" spans="1:12" x14ac:dyDescent="0.25">
      <c r="A2357" s="101">
        <v>335300</v>
      </c>
      <c r="B2357" s="98" t="s">
        <v>5400</v>
      </c>
      <c r="C2357" s="98" t="s">
        <v>5480</v>
      </c>
      <c r="D2357" s="98" t="s">
        <v>5481</v>
      </c>
      <c r="E2357" s="98" t="s">
        <v>5203</v>
      </c>
      <c r="F2357" s="98" t="s">
        <v>5204</v>
      </c>
      <c r="G2357" s="98" t="s">
        <v>5399</v>
      </c>
      <c r="H2357" s="98" t="s">
        <v>5400</v>
      </c>
      <c r="I2357" s="98" t="s">
        <v>5401</v>
      </c>
      <c r="J2357" s="98" t="s">
        <v>5471</v>
      </c>
      <c r="K2357" s="98" t="s">
        <v>1255</v>
      </c>
      <c r="L2357" s="99" t="e">
        <f t="shared" si="36"/>
        <v>#N/A</v>
      </c>
    </row>
    <row r="2358" spans="1:12" x14ac:dyDescent="0.25">
      <c r="A2358" s="101">
        <v>335400</v>
      </c>
      <c r="B2358" s="98" t="s">
        <v>5400</v>
      </c>
      <c r="C2358" s="98" t="s">
        <v>5483</v>
      </c>
      <c r="D2358" s="98" t="s">
        <v>5482</v>
      </c>
      <c r="E2358" s="98" t="s">
        <v>5203</v>
      </c>
      <c r="F2358" s="98" t="s">
        <v>5204</v>
      </c>
      <c r="G2358" s="98" t="s">
        <v>5399</v>
      </c>
      <c r="H2358" s="98" t="s">
        <v>5400</v>
      </c>
      <c r="I2358" s="98" t="s">
        <v>5401</v>
      </c>
      <c r="J2358" s="98" t="s">
        <v>5482</v>
      </c>
      <c r="K2358" s="98" t="s">
        <v>1255</v>
      </c>
      <c r="L2358" s="99" t="e">
        <f t="shared" si="36"/>
        <v>#N/A</v>
      </c>
    </row>
    <row r="2359" spans="1:12" x14ac:dyDescent="0.25">
      <c r="A2359" s="101">
        <v>335500</v>
      </c>
      <c r="B2359" s="98" t="s">
        <v>5400</v>
      </c>
      <c r="C2359" s="98" t="s">
        <v>5485</v>
      </c>
      <c r="D2359" s="98" t="s">
        <v>5486</v>
      </c>
      <c r="E2359" s="98" t="s">
        <v>5203</v>
      </c>
      <c r="F2359" s="98" t="s">
        <v>5204</v>
      </c>
      <c r="G2359" s="98" t="s">
        <v>5399</v>
      </c>
      <c r="H2359" s="98" t="s">
        <v>5400</v>
      </c>
      <c r="I2359" s="98" t="s">
        <v>5401</v>
      </c>
      <c r="J2359" s="98" t="s">
        <v>5484</v>
      </c>
      <c r="K2359" s="98" t="s">
        <v>587</v>
      </c>
      <c r="L2359" s="99" t="e">
        <f t="shared" si="36"/>
        <v>#N/A</v>
      </c>
    </row>
    <row r="2360" spans="1:12" x14ac:dyDescent="0.25">
      <c r="A2360" s="101">
        <v>335500</v>
      </c>
      <c r="B2360" s="98" t="s">
        <v>5400</v>
      </c>
      <c r="C2360" s="98" t="s">
        <v>5487</v>
      </c>
      <c r="D2360" s="98" t="s">
        <v>5484</v>
      </c>
      <c r="E2360" s="98" t="s">
        <v>5203</v>
      </c>
      <c r="F2360" s="98" t="s">
        <v>5204</v>
      </c>
      <c r="G2360" s="98" t="s">
        <v>5399</v>
      </c>
      <c r="H2360" s="98" t="s">
        <v>5400</v>
      </c>
      <c r="I2360" s="98" t="s">
        <v>5401</v>
      </c>
      <c r="J2360" s="98" t="s">
        <v>5484</v>
      </c>
      <c r="K2360" s="98" t="s">
        <v>1255</v>
      </c>
      <c r="L2360" s="99" t="e">
        <f t="shared" si="36"/>
        <v>#N/A</v>
      </c>
    </row>
    <row r="2361" spans="1:12" x14ac:dyDescent="0.25">
      <c r="A2361" s="101">
        <v>335500</v>
      </c>
      <c r="B2361" s="98" t="s">
        <v>5400</v>
      </c>
      <c r="C2361" s="98" t="s">
        <v>5488</v>
      </c>
      <c r="D2361" s="98" t="s">
        <v>5489</v>
      </c>
      <c r="E2361" s="98" t="s">
        <v>5203</v>
      </c>
      <c r="F2361" s="98" t="s">
        <v>5204</v>
      </c>
      <c r="G2361" s="98" t="s">
        <v>5399</v>
      </c>
      <c r="H2361" s="98" t="s">
        <v>5400</v>
      </c>
      <c r="I2361" s="98" t="s">
        <v>5401</v>
      </c>
      <c r="J2361" s="98" t="s">
        <v>5484</v>
      </c>
      <c r="K2361" s="98" t="s">
        <v>1255</v>
      </c>
      <c r="L2361" s="99" t="e">
        <f t="shared" si="36"/>
        <v>#N/A</v>
      </c>
    </row>
    <row r="2362" spans="1:12" x14ac:dyDescent="0.25">
      <c r="A2362" s="101" t="s">
        <v>5490</v>
      </c>
      <c r="B2362" s="98" t="s">
        <v>5400</v>
      </c>
      <c r="C2362" s="98"/>
      <c r="D2362" s="98"/>
      <c r="E2362" s="98" t="s">
        <v>5203</v>
      </c>
      <c r="F2362" s="98" t="s">
        <v>5204</v>
      </c>
      <c r="G2362" s="98" t="s">
        <v>5399</v>
      </c>
      <c r="H2362" s="98" t="s">
        <v>5400</v>
      </c>
      <c r="I2362" s="98" t="s">
        <v>5401</v>
      </c>
      <c r="J2362" s="98" t="s">
        <v>5491</v>
      </c>
      <c r="K2362" s="98"/>
      <c r="L2362" s="99" t="e">
        <f t="shared" si="36"/>
        <v>#N/A</v>
      </c>
    </row>
    <row r="2363" spans="1:12" x14ac:dyDescent="0.25">
      <c r="A2363" s="101">
        <v>355700</v>
      </c>
      <c r="B2363" s="98" t="s">
        <v>5400</v>
      </c>
      <c r="C2363" s="98" t="s">
        <v>5493</v>
      </c>
      <c r="D2363" s="98" t="s">
        <v>5494</v>
      </c>
      <c r="E2363" s="98" t="s">
        <v>5203</v>
      </c>
      <c r="F2363" s="98" t="s">
        <v>5204</v>
      </c>
      <c r="G2363" s="98" t="s">
        <v>5399</v>
      </c>
      <c r="H2363" s="98" t="s">
        <v>5400</v>
      </c>
      <c r="I2363" s="98" t="s">
        <v>5401</v>
      </c>
      <c r="J2363" s="98" t="s">
        <v>5492</v>
      </c>
      <c r="K2363" s="98" t="s">
        <v>587</v>
      </c>
      <c r="L2363" s="99" t="e">
        <f t="shared" si="36"/>
        <v>#N/A</v>
      </c>
    </row>
    <row r="2364" spans="1:12" x14ac:dyDescent="0.25">
      <c r="A2364" s="101">
        <v>340000</v>
      </c>
      <c r="B2364" s="98" t="s">
        <v>5496</v>
      </c>
      <c r="C2364" s="98" t="s">
        <v>5499</v>
      </c>
      <c r="D2364" s="98" t="s">
        <v>5500</v>
      </c>
      <c r="E2364" s="98" t="s">
        <v>5203</v>
      </c>
      <c r="F2364" s="98" t="s">
        <v>5204</v>
      </c>
      <c r="G2364" s="98" t="s">
        <v>5495</v>
      </c>
      <c r="H2364" s="98" t="s">
        <v>5496</v>
      </c>
      <c r="I2364" s="98" t="s">
        <v>5497</v>
      </c>
      <c r="J2364" s="98" t="s">
        <v>5498</v>
      </c>
      <c r="K2364" s="98" t="s">
        <v>1001</v>
      </c>
      <c r="L2364" s="99" t="e">
        <f t="shared" si="36"/>
        <v>#N/A</v>
      </c>
    </row>
    <row r="2365" spans="1:12" x14ac:dyDescent="0.25">
      <c r="A2365" s="101">
        <v>340000</v>
      </c>
      <c r="B2365" s="98" t="s">
        <v>5496</v>
      </c>
      <c r="C2365" s="98" t="s">
        <v>5501</v>
      </c>
      <c r="D2365" s="98" t="s">
        <v>5502</v>
      </c>
      <c r="E2365" s="98" t="s">
        <v>5203</v>
      </c>
      <c r="F2365" s="98" t="s">
        <v>5204</v>
      </c>
      <c r="G2365" s="98" t="s">
        <v>5495</v>
      </c>
      <c r="H2365" s="98" t="s">
        <v>5496</v>
      </c>
      <c r="I2365" s="98" t="s">
        <v>5497</v>
      </c>
      <c r="J2365" s="98" t="s">
        <v>5498</v>
      </c>
      <c r="K2365" s="98" t="s">
        <v>1159</v>
      </c>
      <c r="L2365" s="99" t="e">
        <f t="shared" si="36"/>
        <v>#N/A</v>
      </c>
    </row>
    <row r="2366" spans="1:12" x14ac:dyDescent="0.25">
      <c r="A2366" s="101">
        <v>340000</v>
      </c>
      <c r="B2366" s="98" t="s">
        <v>5496</v>
      </c>
      <c r="C2366" s="98" t="s">
        <v>5503</v>
      </c>
      <c r="D2366" s="98" t="s">
        <v>5504</v>
      </c>
      <c r="E2366" s="98" t="s">
        <v>5203</v>
      </c>
      <c r="F2366" s="98" t="s">
        <v>5204</v>
      </c>
      <c r="G2366" s="98" t="s">
        <v>5495</v>
      </c>
      <c r="H2366" s="98" t="s">
        <v>5496</v>
      </c>
      <c r="I2366" s="98" t="s">
        <v>5497</v>
      </c>
      <c r="J2366" s="98" t="s">
        <v>5498</v>
      </c>
      <c r="K2366" s="98" t="s">
        <v>1159</v>
      </c>
      <c r="L2366" s="99" t="e">
        <f t="shared" si="36"/>
        <v>#N/A</v>
      </c>
    </row>
    <row r="2367" spans="1:12" x14ac:dyDescent="0.25">
      <c r="A2367" s="101">
        <v>340000</v>
      </c>
      <c r="B2367" s="98" t="s">
        <v>5496</v>
      </c>
      <c r="C2367" s="98" t="s">
        <v>5505</v>
      </c>
      <c r="D2367" s="98" t="s">
        <v>5506</v>
      </c>
      <c r="E2367" s="98" t="s">
        <v>5203</v>
      </c>
      <c r="F2367" s="98" t="s">
        <v>5204</v>
      </c>
      <c r="G2367" s="98" t="s">
        <v>5495</v>
      </c>
      <c r="H2367" s="98" t="s">
        <v>5496</v>
      </c>
      <c r="I2367" s="98" t="s">
        <v>5497</v>
      </c>
      <c r="J2367" s="98" t="s">
        <v>5498</v>
      </c>
      <c r="K2367" s="98" t="s">
        <v>1159</v>
      </c>
      <c r="L2367" s="99" t="e">
        <f t="shared" si="36"/>
        <v>#N/A</v>
      </c>
    </row>
    <row r="2368" spans="1:12" x14ac:dyDescent="0.25">
      <c r="A2368" s="101">
        <v>340000</v>
      </c>
      <c r="B2368" s="98" t="s">
        <v>5496</v>
      </c>
      <c r="C2368" s="98" t="s">
        <v>5507</v>
      </c>
      <c r="D2368" s="98" t="s">
        <v>5508</v>
      </c>
      <c r="E2368" s="98" t="s">
        <v>5203</v>
      </c>
      <c r="F2368" s="98" t="s">
        <v>5204</v>
      </c>
      <c r="G2368" s="98" t="s">
        <v>5495</v>
      </c>
      <c r="H2368" s="98" t="s">
        <v>5496</v>
      </c>
      <c r="I2368" s="98" t="s">
        <v>5497</v>
      </c>
      <c r="J2368" s="98" t="s">
        <v>5498</v>
      </c>
      <c r="K2368" s="98" t="s">
        <v>1159</v>
      </c>
      <c r="L2368" s="99" t="e">
        <f t="shared" si="36"/>
        <v>#N/A</v>
      </c>
    </row>
    <row r="2369" spans="1:12" x14ac:dyDescent="0.25">
      <c r="A2369" s="101">
        <v>340000</v>
      </c>
      <c r="B2369" s="98" t="s">
        <v>5496</v>
      </c>
      <c r="C2369" s="98" t="s">
        <v>5509</v>
      </c>
      <c r="D2369" s="98" t="s">
        <v>5510</v>
      </c>
      <c r="E2369" s="98" t="s">
        <v>5203</v>
      </c>
      <c r="F2369" s="98" t="s">
        <v>5204</v>
      </c>
      <c r="G2369" s="98" t="s">
        <v>5495</v>
      </c>
      <c r="H2369" s="98" t="s">
        <v>5496</v>
      </c>
      <c r="I2369" s="98" t="s">
        <v>5497</v>
      </c>
      <c r="J2369" s="98" t="s">
        <v>5498</v>
      </c>
      <c r="K2369" s="98" t="s">
        <v>545</v>
      </c>
      <c r="L2369" s="99" t="e">
        <f t="shared" si="36"/>
        <v>#N/A</v>
      </c>
    </row>
    <row r="2370" spans="1:12" x14ac:dyDescent="0.25">
      <c r="A2370" s="101">
        <v>340000</v>
      </c>
      <c r="B2370" s="98" t="s">
        <v>5496</v>
      </c>
      <c r="C2370" s="98" t="s">
        <v>5511</v>
      </c>
      <c r="D2370" s="98" t="s">
        <v>5512</v>
      </c>
      <c r="E2370" s="98" t="s">
        <v>5203</v>
      </c>
      <c r="F2370" s="98" t="s">
        <v>5204</v>
      </c>
      <c r="G2370" s="98" t="s">
        <v>5495</v>
      </c>
      <c r="H2370" s="98" t="s">
        <v>5496</v>
      </c>
      <c r="I2370" s="98" t="s">
        <v>5497</v>
      </c>
      <c r="J2370" s="98" t="s">
        <v>5498</v>
      </c>
      <c r="K2370" s="98" t="s">
        <v>545</v>
      </c>
      <c r="L2370" s="99" t="e">
        <f t="shared" ref="L2370:L2433" si="37">VLOOKUP(H2370,$N$2:$O$43,2,FALSE)</f>
        <v>#N/A</v>
      </c>
    </row>
    <row r="2371" spans="1:12" x14ac:dyDescent="0.25">
      <c r="A2371" s="101">
        <v>340000</v>
      </c>
      <c r="B2371" s="98" t="s">
        <v>5496</v>
      </c>
      <c r="C2371" s="98" t="s">
        <v>5513</v>
      </c>
      <c r="D2371" s="98" t="s">
        <v>22</v>
      </c>
      <c r="E2371" s="98" t="s">
        <v>5203</v>
      </c>
      <c r="F2371" s="98" t="s">
        <v>5204</v>
      </c>
      <c r="G2371" s="98" t="s">
        <v>5495</v>
      </c>
      <c r="H2371" s="98" t="s">
        <v>5496</v>
      </c>
      <c r="I2371" s="98" t="s">
        <v>5497</v>
      </c>
      <c r="J2371" s="98" t="s">
        <v>5498</v>
      </c>
      <c r="K2371" s="98" t="s">
        <v>545</v>
      </c>
      <c r="L2371" s="99" t="e">
        <f t="shared" si="37"/>
        <v>#N/A</v>
      </c>
    </row>
    <row r="2372" spans="1:12" x14ac:dyDescent="0.25">
      <c r="A2372" s="101">
        <v>340000</v>
      </c>
      <c r="B2372" s="98" t="s">
        <v>5496</v>
      </c>
      <c r="C2372" s="98" t="s">
        <v>5514</v>
      </c>
      <c r="D2372" s="98" t="s">
        <v>5515</v>
      </c>
      <c r="E2372" s="98" t="s">
        <v>5203</v>
      </c>
      <c r="F2372" s="98" t="s">
        <v>5204</v>
      </c>
      <c r="G2372" s="98" t="s">
        <v>5495</v>
      </c>
      <c r="H2372" s="98" t="s">
        <v>5496</v>
      </c>
      <c r="I2372" s="98" t="s">
        <v>5497</v>
      </c>
      <c r="J2372" s="98" t="s">
        <v>5498</v>
      </c>
      <c r="K2372" s="98" t="s">
        <v>545</v>
      </c>
      <c r="L2372" s="99" t="e">
        <f t="shared" si="37"/>
        <v>#N/A</v>
      </c>
    </row>
    <row r="2373" spans="1:12" x14ac:dyDescent="0.25">
      <c r="A2373" s="101">
        <v>340000</v>
      </c>
      <c r="B2373" s="98" t="s">
        <v>5496</v>
      </c>
      <c r="C2373" s="98" t="s">
        <v>5516</v>
      </c>
      <c r="D2373" s="98" t="s">
        <v>5517</v>
      </c>
      <c r="E2373" s="98" t="s">
        <v>5203</v>
      </c>
      <c r="F2373" s="98" t="s">
        <v>5204</v>
      </c>
      <c r="G2373" s="98" t="s">
        <v>5495</v>
      </c>
      <c r="H2373" s="98" t="s">
        <v>5496</v>
      </c>
      <c r="I2373" s="98" t="s">
        <v>5497</v>
      </c>
      <c r="J2373" s="98" t="s">
        <v>5498</v>
      </c>
      <c r="K2373" s="98" t="s">
        <v>545</v>
      </c>
      <c r="L2373" s="99" t="e">
        <f t="shared" si="37"/>
        <v>#N/A</v>
      </c>
    </row>
    <row r="2374" spans="1:12" x14ac:dyDescent="0.25">
      <c r="A2374" s="101">
        <v>340000</v>
      </c>
      <c r="B2374" s="98" t="s">
        <v>5496</v>
      </c>
      <c r="C2374" s="98" t="s">
        <v>5518</v>
      </c>
      <c r="D2374" s="98" t="s">
        <v>5519</v>
      </c>
      <c r="E2374" s="98" t="s">
        <v>5203</v>
      </c>
      <c r="F2374" s="98" t="s">
        <v>5204</v>
      </c>
      <c r="G2374" s="98" t="s">
        <v>5495</v>
      </c>
      <c r="H2374" s="98" t="s">
        <v>5496</v>
      </c>
      <c r="I2374" s="98" t="s">
        <v>5497</v>
      </c>
      <c r="J2374" s="98" t="s">
        <v>5498</v>
      </c>
      <c r="K2374" s="98" t="s">
        <v>545</v>
      </c>
      <c r="L2374" s="99" t="e">
        <f t="shared" si="37"/>
        <v>#N/A</v>
      </c>
    </row>
    <row r="2375" spans="1:12" x14ac:dyDescent="0.25">
      <c r="A2375" s="101">
        <v>340000</v>
      </c>
      <c r="B2375" s="98" t="s">
        <v>5496</v>
      </c>
      <c r="C2375" s="98" t="s">
        <v>5520</v>
      </c>
      <c r="D2375" s="98" t="s">
        <v>5521</v>
      </c>
      <c r="E2375" s="98" t="s">
        <v>5203</v>
      </c>
      <c r="F2375" s="98" t="s">
        <v>5204</v>
      </c>
      <c r="G2375" s="98" t="s">
        <v>5495</v>
      </c>
      <c r="H2375" s="98" t="s">
        <v>5496</v>
      </c>
      <c r="I2375" s="98" t="s">
        <v>5497</v>
      </c>
      <c r="J2375" s="98" t="s">
        <v>5498</v>
      </c>
      <c r="K2375" s="98" t="s">
        <v>5242</v>
      </c>
      <c r="L2375" s="99" t="e">
        <f t="shared" si="37"/>
        <v>#N/A</v>
      </c>
    </row>
    <row r="2376" spans="1:12" x14ac:dyDescent="0.25">
      <c r="A2376" s="101">
        <v>340000</v>
      </c>
      <c r="B2376" s="98" t="s">
        <v>5496</v>
      </c>
      <c r="C2376" s="98" t="s">
        <v>5522</v>
      </c>
      <c r="D2376" s="98" t="s">
        <v>5523</v>
      </c>
      <c r="E2376" s="98" t="s">
        <v>5203</v>
      </c>
      <c r="F2376" s="98" t="s">
        <v>5204</v>
      </c>
      <c r="G2376" s="98" t="s">
        <v>5495</v>
      </c>
      <c r="H2376" s="98" t="s">
        <v>5496</v>
      </c>
      <c r="I2376" s="98" t="s">
        <v>5497</v>
      </c>
      <c r="J2376" s="98" t="s">
        <v>5498</v>
      </c>
      <c r="K2376" s="98" t="s">
        <v>5242</v>
      </c>
      <c r="L2376" s="99" t="e">
        <f t="shared" si="37"/>
        <v>#N/A</v>
      </c>
    </row>
    <row r="2377" spans="1:12" x14ac:dyDescent="0.25">
      <c r="A2377" s="101">
        <v>340000</v>
      </c>
      <c r="B2377" s="98" t="s">
        <v>5496</v>
      </c>
      <c r="C2377" s="98" t="s">
        <v>5524</v>
      </c>
      <c r="D2377" s="98" t="s">
        <v>5525</v>
      </c>
      <c r="E2377" s="98" t="s">
        <v>5203</v>
      </c>
      <c r="F2377" s="98" t="s">
        <v>5204</v>
      </c>
      <c r="G2377" s="98" t="s">
        <v>5495</v>
      </c>
      <c r="H2377" s="98" t="s">
        <v>5496</v>
      </c>
      <c r="I2377" s="98" t="s">
        <v>5497</v>
      </c>
      <c r="J2377" s="98" t="s">
        <v>5498</v>
      </c>
      <c r="K2377" s="98" t="s">
        <v>1423</v>
      </c>
      <c r="L2377" s="99" t="e">
        <f t="shared" si="37"/>
        <v>#N/A</v>
      </c>
    </row>
    <row r="2378" spans="1:12" x14ac:dyDescent="0.25">
      <c r="A2378" s="101">
        <v>340000</v>
      </c>
      <c r="B2378" s="98" t="s">
        <v>5496</v>
      </c>
      <c r="C2378" s="98" t="s">
        <v>5526</v>
      </c>
      <c r="D2378" s="98" t="s">
        <v>5527</v>
      </c>
      <c r="E2378" s="98" t="s">
        <v>5203</v>
      </c>
      <c r="F2378" s="98" t="s">
        <v>5204</v>
      </c>
      <c r="G2378" s="98" t="s">
        <v>5495</v>
      </c>
      <c r="H2378" s="98" t="s">
        <v>5496</v>
      </c>
      <c r="I2378" s="98" t="s">
        <v>5497</v>
      </c>
      <c r="J2378" s="98" t="s">
        <v>5498</v>
      </c>
      <c r="K2378" s="98" t="s">
        <v>1423</v>
      </c>
      <c r="L2378" s="99" t="e">
        <f t="shared" si="37"/>
        <v>#N/A</v>
      </c>
    </row>
    <row r="2379" spans="1:12" x14ac:dyDescent="0.25">
      <c r="A2379" s="101">
        <v>340000</v>
      </c>
      <c r="B2379" s="98" t="s">
        <v>5496</v>
      </c>
      <c r="C2379" s="98" t="s">
        <v>5528</v>
      </c>
      <c r="D2379" s="98" t="s">
        <v>5529</v>
      </c>
      <c r="E2379" s="98" t="s">
        <v>5203</v>
      </c>
      <c r="F2379" s="98" t="s">
        <v>5204</v>
      </c>
      <c r="G2379" s="98" t="s">
        <v>5495</v>
      </c>
      <c r="H2379" s="98" t="s">
        <v>5496</v>
      </c>
      <c r="I2379" s="98" t="s">
        <v>5497</v>
      </c>
      <c r="J2379" s="98" t="s">
        <v>5498</v>
      </c>
      <c r="K2379" s="98" t="s">
        <v>1423</v>
      </c>
      <c r="L2379" s="99" t="e">
        <f t="shared" si="37"/>
        <v>#N/A</v>
      </c>
    </row>
    <row r="2380" spans="1:12" x14ac:dyDescent="0.25">
      <c r="A2380" s="101">
        <v>340000</v>
      </c>
      <c r="B2380" s="98" t="s">
        <v>5496</v>
      </c>
      <c r="C2380" s="98" t="s">
        <v>5530</v>
      </c>
      <c r="D2380" s="98" t="s">
        <v>5531</v>
      </c>
      <c r="E2380" s="98" t="s">
        <v>5203</v>
      </c>
      <c r="F2380" s="98" t="s">
        <v>5204</v>
      </c>
      <c r="G2380" s="98" t="s">
        <v>5495</v>
      </c>
      <c r="H2380" s="98" t="s">
        <v>5496</v>
      </c>
      <c r="I2380" s="98" t="s">
        <v>5497</v>
      </c>
      <c r="J2380" s="98" t="s">
        <v>5498</v>
      </c>
      <c r="K2380" s="98" t="s">
        <v>1423</v>
      </c>
      <c r="L2380" s="99" t="e">
        <f t="shared" si="37"/>
        <v>#N/A</v>
      </c>
    </row>
    <row r="2381" spans="1:12" x14ac:dyDescent="0.25">
      <c r="A2381" s="101">
        <v>340000</v>
      </c>
      <c r="B2381" s="98" t="s">
        <v>5496</v>
      </c>
      <c r="C2381" s="98" t="s">
        <v>5532</v>
      </c>
      <c r="D2381" s="98" t="s">
        <v>5533</v>
      </c>
      <c r="E2381" s="98" t="s">
        <v>5203</v>
      </c>
      <c r="F2381" s="98" t="s">
        <v>5204</v>
      </c>
      <c r="G2381" s="98" t="s">
        <v>5495</v>
      </c>
      <c r="H2381" s="98" t="s">
        <v>5496</v>
      </c>
      <c r="I2381" s="98" t="s">
        <v>5497</v>
      </c>
      <c r="J2381" s="98" t="s">
        <v>5498</v>
      </c>
      <c r="K2381" s="98" t="s">
        <v>587</v>
      </c>
      <c r="L2381" s="99" t="e">
        <f t="shared" si="37"/>
        <v>#N/A</v>
      </c>
    </row>
    <row r="2382" spans="1:12" x14ac:dyDescent="0.25">
      <c r="A2382" s="101">
        <v>340000</v>
      </c>
      <c r="B2382" s="98" t="s">
        <v>5496</v>
      </c>
      <c r="C2382" s="98" t="s">
        <v>5534</v>
      </c>
      <c r="D2382" s="98" t="s">
        <v>5535</v>
      </c>
      <c r="E2382" s="98" t="s">
        <v>5203</v>
      </c>
      <c r="F2382" s="98" t="s">
        <v>5204</v>
      </c>
      <c r="G2382" s="98" t="s">
        <v>5495</v>
      </c>
      <c r="H2382" s="98" t="s">
        <v>5496</v>
      </c>
      <c r="I2382" s="98" t="s">
        <v>5497</v>
      </c>
      <c r="J2382" s="98" t="s">
        <v>5498</v>
      </c>
      <c r="K2382" s="98" t="s">
        <v>587</v>
      </c>
      <c r="L2382" s="99" t="e">
        <f t="shared" si="37"/>
        <v>#N/A</v>
      </c>
    </row>
    <row r="2383" spans="1:12" x14ac:dyDescent="0.25">
      <c r="A2383" s="101">
        <v>340000</v>
      </c>
      <c r="B2383" s="98" t="s">
        <v>5496</v>
      </c>
      <c r="C2383" s="98" t="s">
        <v>5536</v>
      </c>
      <c r="D2383" s="98" t="s">
        <v>5537</v>
      </c>
      <c r="E2383" s="98" t="s">
        <v>5203</v>
      </c>
      <c r="F2383" s="98" t="s">
        <v>5204</v>
      </c>
      <c r="G2383" s="98" t="s">
        <v>5495</v>
      </c>
      <c r="H2383" s="98" t="s">
        <v>5496</v>
      </c>
      <c r="I2383" s="98" t="s">
        <v>5497</v>
      </c>
      <c r="J2383" s="98" t="s">
        <v>5498</v>
      </c>
      <c r="K2383" s="98" t="s">
        <v>587</v>
      </c>
      <c r="L2383" s="99" t="e">
        <f t="shared" si="37"/>
        <v>#N/A</v>
      </c>
    </row>
    <row r="2384" spans="1:12" x14ac:dyDescent="0.25">
      <c r="A2384" s="101">
        <v>340000</v>
      </c>
      <c r="B2384" s="98" t="s">
        <v>5496</v>
      </c>
      <c r="C2384" s="98" t="s">
        <v>5538</v>
      </c>
      <c r="D2384" s="98" t="s">
        <v>5539</v>
      </c>
      <c r="E2384" s="98" t="s">
        <v>5203</v>
      </c>
      <c r="F2384" s="98" t="s">
        <v>5204</v>
      </c>
      <c r="G2384" s="98" t="s">
        <v>5495</v>
      </c>
      <c r="H2384" s="98" t="s">
        <v>5496</v>
      </c>
      <c r="I2384" s="98" t="s">
        <v>5497</v>
      </c>
      <c r="J2384" s="98" t="s">
        <v>5498</v>
      </c>
      <c r="K2384" s="98" t="s">
        <v>587</v>
      </c>
      <c r="L2384" s="99" t="e">
        <f t="shared" si="37"/>
        <v>#N/A</v>
      </c>
    </row>
    <row r="2385" spans="1:12" x14ac:dyDescent="0.25">
      <c r="A2385" s="101">
        <v>340000</v>
      </c>
      <c r="B2385" s="98" t="s">
        <v>5496</v>
      </c>
      <c r="C2385" s="98" t="s">
        <v>5540</v>
      </c>
      <c r="D2385" s="98" t="s">
        <v>5541</v>
      </c>
      <c r="E2385" s="98" t="s">
        <v>5203</v>
      </c>
      <c r="F2385" s="98" t="s">
        <v>5204</v>
      </c>
      <c r="G2385" s="98" t="s">
        <v>5495</v>
      </c>
      <c r="H2385" s="98" t="s">
        <v>5496</v>
      </c>
      <c r="I2385" s="98" t="s">
        <v>5497</v>
      </c>
      <c r="J2385" s="98" t="s">
        <v>5498</v>
      </c>
      <c r="K2385" s="98" t="s">
        <v>587</v>
      </c>
      <c r="L2385" s="99" t="e">
        <f t="shared" si="37"/>
        <v>#N/A</v>
      </c>
    </row>
    <row r="2386" spans="1:12" x14ac:dyDescent="0.25">
      <c r="A2386" s="101">
        <v>340000</v>
      </c>
      <c r="B2386" s="98" t="s">
        <v>5496</v>
      </c>
      <c r="C2386" s="98" t="s">
        <v>5542</v>
      </c>
      <c r="D2386" s="98" t="s">
        <v>5543</v>
      </c>
      <c r="E2386" s="98" t="s">
        <v>5203</v>
      </c>
      <c r="F2386" s="98" t="s">
        <v>5204</v>
      </c>
      <c r="G2386" s="98" t="s">
        <v>5495</v>
      </c>
      <c r="H2386" s="98" t="s">
        <v>5496</v>
      </c>
      <c r="I2386" s="98" t="s">
        <v>5497</v>
      </c>
      <c r="J2386" s="98" t="s">
        <v>5498</v>
      </c>
      <c r="K2386" s="98" t="s">
        <v>587</v>
      </c>
      <c r="L2386" s="99" t="e">
        <f t="shared" si="37"/>
        <v>#N/A</v>
      </c>
    </row>
    <row r="2387" spans="1:12" x14ac:dyDescent="0.25">
      <c r="A2387" s="101">
        <v>340000</v>
      </c>
      <c r="B2387" s="98" t="s">
        <v>5496</v>
      </c>
      <c r="C2387" s="98" t="s">
        <v>5544</v>
      </c>
      <c r="D2387" s="98" t="s">
        <v>5545</v>
      </c>
      <c r="E2387" s="98" t="s">
        <v>5203</v>
      </c>
      <c r="F2387" s="98" t="s">
        <v>5204</v>
      </c>
      <c r="G2387" s="98" t="s">
        <v>5495</v>
      </c>
      <c r="H2387" s="98" t="s">
        <v>5496</v>
      </c>
      <c r="I2387" s="98" t="s">
        <v>5497</v>
      </c>
      <c r="J2387" s="98" t="s">
        <v>5498</v>
      </c>
      <c r="K2387" s="98" t="s">
        <v>587</v>
      </c>
      <c r="L2387" s="99" t="e">
        <f t="shared" si="37"/>
        <v>#N/A</v>
      </c>
    </row>
    <row r="2388" spans="1:12" x14ac:dyDescent="0.25">
      <c r="A2388" s="101">
        <v>340000</v>
      </c>
      <c r="B2388" s="98" t="s">
        <v>5496</v>
      </c>
      <c r="C2388" s="98" t="s">
        <v>5546</v>
      </c>
      <c r="D2388" s="98" t="s">
        <v>5547</v>
      </c>
      <c r="E2388" s="98" t="s">
        <v>5203</v>
      </c>
      <c r="F2388" s="98" t="s">
        <v>5204</v>
      </c>
      <c r="G2388" s="98" t="s">
        <v>5495</v>
      </c>
      <c r="H2388" s="98" t="s">
        <v>5496</v>
      </c>
      <c r="I2388" s="98" t="s">
        <v>5497</v>
      </c>
      <c r="J2388" s="98" t="s">
        <v>5498</v>
      </c>
      <c r="K2388" s="98" t="s">
        <v>587</v>
      </c>
      <c r="L2388" s="99" t="e">
        <f t="shared" si="37"/>
        <v>#N/A</v>
      </c>
    </row>
    <row r="2389" spans="1:12" x14ac:dyDescent="0.25">
      <c r="A2389" s="101">
        <v>340000</v>
      </c>
      <c r="B2389" s="98" t="s">
        <v>5496</v>
      </c>
      <c r="C2389" s="98" t="s">
        <v>5548</v>
      </c>
      <c r="D2389" s="98" t="s">
        <v>5549</v>
      </c>
      <c r="E2389" s="98" t="s">
        <v>5203</v>
      </c>
      <c r="F2389" s="98" t="s">
        <v>5204</v>
      </c>
      <c r="G2389" s="98" t="s">
        <v>5495</v>
      </c>
      <c r="H2389" s="98" t="s">
        <v>5496</v>
      </c>
      <c r="I2389" s="98" t="s">
        <v>5497</v>
      </c>
      <c r="J2389" s="98" t="s">
        <v>5498</v>
      </c>
      <c r="K2389" s="98" t="s">
        <v>587</v>
      </c>
      <c r="L2389" s="99" t="e">
        <f t="shared" si="37"/>
        <v>#N/A</v>
      </c>
    </row>
    <row r="2390" spans="1:12" x14ac:dyDescent="0.25">
      <c r="A2390" s="101">
        <v>340000</v>
      </c>
      <c r="B2390" s="98" t="s">
        <v>5496</v>
      </c>
      <c r="C2390" s="98" t="s">
        <v>5550</v>
      </c>
      <c r="D2390" s="98" t="s">
        <v>5551</v>
      </c>
      <c r="E2390" s="98" t="s">
        <v>5203</v>
      </c>
      <c r="F2390" s="98" t="s">
        <v>5204</v>
      </c>
      <c r="G2390" s="98" t="s">
        <v>5495</v>
      </c>
      <c r="H2390" s="98" t="s">
        <v>5496</v>
      </c>
      <c r="I2390" s="98" t="s">
        <v>5497</v>
      </c>
      <c r="J2390" s="98" t="s">
        <v>5498</v>
      </c>
      <c r="K2390" s="98" t="s">
        <v>587</v>
      </c>
      <c r="L2390" s="99" t="e">
        <f t="shared" si="37"/>
        <v>#N/A</v>
      </c>
    </row>
    <row r="2391" spans="1:12" x14ac:dyDescent="0.25">
      <c r="A2391" s="101">
        <v>340000</v>
      </c>
      <c r="B2391" s="98" t="s">
        <v>5496</v>
      </c>
      <c r="C2391" s="98" t="s">
        <v>5552</v>
      </c>
      <c r="D2391" s="98" t="s">
        <v>5553</v>
      </c>
      <c r="E2391" s="98" t="s">
        <v>5203</v>
      </c>
      <c r="F2391" s="98" t="s">
        <v>5204</v>
      </c>
      <c r="G2391" s="98" t="s">
        <v>5495</v>
      </c>
      <c r="H2391" s="98" t="s">
        <v>5496</v>
      </c>
      <c r="I2391" s="98" t="s">
        <v>5497</v>
      </c>
      <c r="J2391" s="98" t="s">
        <v>5498</v>
      </c>
      <c r="K2391" s="98" t="s">
        <v>587</v>
      </c>
      <c r="L2391" s="99" t="e">
        <f t="shared" si="37"/>
        <v>#N/A</v>
      </c>
    </row>
    <row r="2392" spans="1:12" x14ac:dyDescent="0.25">
      <c r="A2392" s="101">
        <v>340000</v>
      </c>
      <c r="B2392" s="98" t="s">
        <v>5496</v>
      </c>
      <c r="C2392" s="98" t="s">
        <v>5554</v>
      </c>
      <c r="D2392" s="98" t="s">
        <v>5555</v>
      </c>
      <c r="E2392" s="98" t="s">
        <v>5203</v>
      </c>
      <c r="F2392" s="98" t="s">
        <v>5204</v>
      </c>
      <c r="G2392" s="98" t="s">
        <v>5495</v>
      </c>
      <c r="H2392" s="98" t="s">
        <v>5496</v>
      </c>
      <c r="I2392" s="98" t="s">
        <v>5497</v>
      </c>
      <c r="J2392" s="98" t="s">
        <v>5498</v>
      </c>
      <c r="K2392" s="98" t="s">
        <v>587</v>
      </c>
      <c r="L2392" s="99" t="e">
        <f t="shared" si="37"/>
        <v>#N/A</v>
      </c>
    </row>
    <row r="2393" spans="1:12" x14ac:dyDescent="0.25">
      <c r="A2393" s="101">
        <v>340000</v>
      </c>
      <c r="B2393" s="98" t="s">
        <v>5496</v>
      </c>
      <c r="C2393" s="98" t="s">
        <v>5556</v>
      </c>
      <c r="D2393" s="98" t="s">
        <v>5557</v>
      </c>
      <c r="E2393" s="98" t="s">
        <v>5203</v>
      </c>
      <c r="F2393" s="98" t="s">
        <v>5204</v>
      </c>
      <c r="G2393" s="98" t="s">
        <v>5495</v>
      </c>
      <c r="H2393" s="98" t="s">
        <v>5496</v>
      </c>
      <c r="I2393" s="98" t="s">
        <v>5497</v>
      </c>
      <c r="J2393" s="98" t="s">
        <v>5498</v>
      </c>
      <c r="K2393" s="98" t="s">
        <v>587</v>
      </c>
      <c r="L2393" s="99" t="e">
        <f t="shared" si="37"/>
        <v>#N/A</v>
      </c>
    </row>
    <row r="2394" spans="1:12" x14ac:dyDescent="0.25">
      <c r="A2394" s="101">
        <v>340000</v>
      </c>
      <c r="B2394" s="98" t="s">
        <v>5496</v>
      </c>
      <c r="C2394" s="98" t="s">
        <v>5558</v>
      </c>
      <c r="D2394" s="98" t="s">
        <v>5559</v>
      </c>
      <c r="E2394" s="98" t="s">
        <v>5203</v>
      </c>
      <c r="F2394" s="98" t="s">
        <v>5204</v>
      </c>
      <c r="G2394" s="98" t="s">
        <v>5495</v>
      </c>
      <c r="H2394" s="98" t="s">
        <v>5496</v>
      </c>
      <c r="I2394" s="98" t="s">
        <v>5497</v>
      </c>
      <c r="J2394" s="98" t="s">
        <v>5498</v>
      </c>
      <c r="K2394" s="98" t="s">
        <v>587</v>
      </c>
      <c r="L2394" s="99" t="e">
        <f t="shared" si="37"/>
        <v>#N/A</v>
      </c>
    </row>
    <row r="2395" spans="1:12" x14ac:dyDescent="0.25">
      <c r="A2395" s="101">
        <v>340000</v>
      </c>
      <c r="B2395" s="98" t="s">
        <v>5496</v>
      </c>
      <c r="C2395" s="98" t="s">
        <v>5560</v>
      </c>
      <c r="D2395" s="98" t="s">
        <v>5561</v>
      </c>
      <c r="E2395" s="98" t="s">
        <v>5203</v>
      </c>
      <c r="F2395" s="98" t="s">
        <v>5204</v>
      </c>
      <c r="G2395" s="98" t="s">
        <v>5495</v>
      </c>
      <c r="H2395" s="98" t="s">
        <v>5496</v>
      </c>
      <c r="I2395" s="98" t="s">
        <v>5497</v>
      </c>
      <c r="J2395" s="98" t="s">
        <v>5498</v>
      </c>
      <c r="K2395" s="98" t="s">
        <v>587</v>
      </c>
      <c r="L2395" s="99" t="e">
        <f t="shared" si="37"/>
        <v>#N/A</v>
      </c>
    </row>
    <row r="2396" spans="1:12" x14ac:dyDescent="0.25">
      <c r="A2396" s="101">
        <v>340000</v>
      </c>
      <c r="B2396" s="98" t="s">
        <v>5496</v>
      </c>
      <c r="C2396" s="98" t="s">
        <v>5562</v>
      </c>
      <c r="D2396" s="98" t="s">
        <v>5563</v>
      </c>
      <c r="E2396" s="98" t="s">
        <v>5203</v>
      </c>
      <c r="F2396" s="98" t="s">
        <v>5204</v>
      </c>
      <c r="G2396" s="98" t="s">
        <v>5495</v>
      </c>
      <c r="H2396" s="98" t="s">
        <v>5496</v>
      </c>
      <c r="I2396" s="98" t="s">
        <v>5497</v>
      </c>
      <c r="J2396" s="98" t="s">
        <v>5498</v>
      </c>
      <c r="K2396" s="98" t="s">
        <v>587</v>
      </c>
      <c r="L2396" s="99" t="e">
        <f t="shared" si="37"/>
        <v>#N/A</v>
      </c>
    </row>
    <row r="2397" spans="1:12" x14ac:dyDescent="0.25">
      <c r="A2397" s="101">
        <v>340000</v>
      </c>
      <c r="B2397" s="98" t="s">
        <v>5496</v>
      </c>
      <c r="C2397" s="98" t="s">
        <v>5564</v>
      </c>
      <c r="D2397" s="98" t="s">
        <v>5565</v>
      </c>
      <c r="E2397" s="98" t="s">
        <v>5203</v>
      </c>
      <c r="F2397" s="98" t="s">
        <v>5204</v>
      </c>
      <c r="G2397" s="98" t="s">
        <v>5495</v>
      </c>
      <c r="H2397" s="98" t="s">
        <v>5496</v>
      </c>
      <c r="I2397" s="98" t="s">
        <v>5497</v>
      </c>
      <c r="J2397" s="98" t="s">
        <v>5498</v>
      </c>
      <c r="K2397" s="98" t="s">
        <v>587</v>
      </c>
      <c r="L2397" s="99" t="e">
        <f t="shared" si="37"/>
        <v>#N/A</v>
      </c>
    </row>
    <row r="2398" spans="1:12" x14ac:dyDescent="0.25">
      <c r="A2398" s="101">
        <v>340000</v>
      </c>
      <c r="B2398" s="98" t="s">
        <v>5496</v>
      </c>
      <c r="C2398" s="98" t="s">
        <v>5566</v>
      </c>
      <c r="D2398" s="98" t="s">
        <v>5567</v>
      </c>
      <c r="E2398" s="98" t="s">
        <v>5203</v>
      </c>
      <c r="F2398" s="98" t="s">
        <v>5204</v>
      </c>
      <c r="G2398" s="98" t="s">
        <v>5495</v>
      </c>
      <c r="H2398" s="98" t="s">
        <v>5496</v>
      </c>
      <c r="I2398" s="98" t="s">
        <v>5497</v>
      </c>
      <c r="J2398" s="98" t="s">
        <v>5498</v>
      </c>
      <c r="K2398" s="98" t="s">
        <v>587</v>
      </c>
      <c r="L2398" s="99" t="e">
        <f t="shared" si="37"/>
        <v>#N/A</v>
      </c>
    </row>
    <row r="2399" spans="1:12" x14ac:dyDescent="0.25">
      <c r="A2399" s="101">
        <v>340000</v>
      </c>
      <c r="B2399" s="98" t="s">
        <v>5496</v>
      </c>
      <c r="C2399" s="98" t="s">
        <v>5568</v>
      </c>
      <c r="D2399" s="98" t="s">
        <v>5569</v>
      </c>
      <c r="E2399" s="98" t="s">
        <v>5203</v>
      </c>
      <c r="F2399" s="98" t="s">
        <v>5204</v>
      </c>
      <c r="G2399" s="98" t="s">
        <v>5495</v>
      </c>
      <c r="H2399" s="98" t="s">
        <v>5496</v>
      </c>
      <c r="I2399" s="98" t="s">
        <v>5497</v>
      </c>
      <c r="J2399" s="98" t="s">
        <v>5498</v>
      </c>
      <c r="K2399" s="98" t="s">
        <v>587</v>
      </c>
      <c r="L2399" s="99" t="e">
        <f t="shared" si="37"/>
        <v>#N/A</v>
      </c>
    </row>
    <row r="2400" spans="1:12" x14ac:dyDescent="0.25">
      <c r="A2400" s="101">
        <v>340000</v>
      </c>
      <c r="B2400" s="98" t="s">
        <v>5496</v>
      </c>
      <c r="C2400" s="98" t="s">
        <v>5570</v>
      </c>
      <c r="D2400" s="98" t="s">
        <v>5571</v>
      </c>
      <c r="E2400" s="98" t="s">
        <v>5203</v>
      </c>
      <c r="F2400" s="98" t="s">
        <v>5204</v>
      </c>
      <c r="G2400" s="98" t="s">
        <v>5495</v>
      </c>
      <c r="H2400" s="98" t="s">
        <v>5496</v>
      </c>
      <c r="I2400" s="98" t="s">
        <v>5497</v>
      </c>
      <c r="J2400" s="98" t="s">
        <v>5498</v>
      </c>
      <c r="K2400" s="98" t="s">
        <v>587</v>
      </c>
      <c r="L2400" s="99" t="e">
        <f t="shared" si="37"/>
        <v>#N/A</v>
      </c>
    </row>
    <row r="2401" spans="1:12" x14ac:dyDescent="0.25">
      <c r="A2401" s="101">
        <v>340000</v>
      </c>
      <c r="B2401" s="98" t="s">
        <v>5496</v>
      </c>
      <c r="C2401" s="98" t="s">
        <v>5572</v>
      </c>
      <c r="D2401" s="98" t="s">
        <v>5573</v>
      </c>
      <c r="E2401" s="98" t="s">
        <v>5203</v>
      </c>
      <c r="F2401" s="98" t="s">
        <v>5204</v>
      </c>
      <c r="G2401" s="98" t="s">
        <v>5495</v>
      </c>
      <c r="H2401" s="98" t="s">
        <v>5496</v>
      </c>
      <c r="I2401" s="98" t="s">
        <v>5497</v>
      </c>
      <c r="J2401" s="98" t="s">
        <v>5498</v>
      </c>
      <c r="K2401" s="98" t="s">
        <v>587</v>
      </c>
      <c r="L2401" s="99" t="e">
        <f t="shared" si="37"/>
        <v>#N/A</v>
      </c>
    </row>
    <row r="2402" spans="1:12" x14ac:dyDescent="0.25">
      <c r="A2402" s="101">
        <v>340000</v>
      </c>
      <c r="B2402" s="98" t="s">
        <v>5496</v>
      </c>
      <c r="C2402" s="98" t="s">
        <v>5574</v>
      </c>
      <c r="D2402" s="98" t="s">
        <v>5575</v>
      </c>
      <c r="E2402" s="98" t="s">
        <v>5203</v>
      </c>
      <c r="F2402" s="98" t="s">
        <v>5204</v>
      </c>
      <c r="G2402" s="98" t="s">
        <v>5495</v>
      </c>
      <c r="H2402" s="98" t="s">
        <v>5496</v>
      </c>
      <c r="I2402" s="98" t="s">
        <v>5497</v>
      </c>
      <c r="J2402" s="98" t="s">
        <v>5498</v>
      </c>
      <c r="K2402" s="98" t="s">
        <v>587</v>
      </c>
      <c r="L2402" s="99" t="e">
        <f t="shared" si="37"/>
        <v>#N/A</v>
      </c>
    </row>
    <row r="2403" spans="1:12" x14ac:dyDescent="0.25">
      <c r="A2403" s="101">
        <v>340000</v>
      </c>
      <c r="B2403" s="98" t="s">
        <v>5496</v>
      </c>
      <c r="C2403" s="98" t="s">
        <v>5576</v>
      </c>
      <c r="D2403" s="98" t="s">
        <v>5577</v>
      </c>
      <c r="E2403" s="98" t="s">
        <v>5203</v>
      </c>
      <c r="F2403" s="98" t="s">
        <v>5204</v>
      </c>
      <c r="G2403" s="98" t="s">
        <v>5495</v>
      </c>
      <c r="H2403" s="98" t="s">
        <v>5496</v>
      </c>
      <c r="I2403" s="98" t="s">
        <v>5497</v>
      </c>
      <c r="J2403" s="98" t="s">
        <v>5498</v>
      </c>
      <c r="K2403" s="98" t="s">
        <v>587</v>
      </c>
      <c r="L2403" s="99" t="e">
        <f t="shared" si="37"/>
        <v>#N/A</v>
      </c>
    </row>
    <row r="2404" spans="1:12" x14ac:dyDescent="0.25">
      <c r="A2404" s="101">
        <v>340000</v>
      </c>
      <c r="B2404" s="98" t="s">
        <v>5496</v>
      </c>
      <c r="C2404" s="98" t="s">
        <v>5578</v>
      </c>
      <c r="D2404" s="98" t="s">
        <v>5579</v>
      </c>
      <c r="E2404" s="98" t="s">
        <v>5203</v>
      </c>
      <c r="F2404" s="98" t="s">
        <v>5204</v>
      </c>
      <c r="G2404" s="98" t="s">
        <v>5495</v>
      </c>
      <c r="H2404" s="98" t="s">
        <v>5496</v>
      </c>
      <c r="I2404" s="98" t="s">
        <v>5497</v>
      </c>
      <c r="J2404" s="98" t="s">
        <v>5498</v>
      </c>
      <c r="K2404" s="98" t="s">
        <v>587</v>
      </c>
      <c r="L2404" s="99" t="e">
        <f t="shared" si="37"/>
        <v>#N/A</v>
      </c>
    </row>
    <row r="2405" spans="1:12" x14ac:dyDescent="0.25">
      <c r="A2405" s="101">
        <v>340000</v>
      </c>
      <c r="B2405" s="98" t="s">
        <v>5496</v>
      </c>
      <c r="C2405" s="98" t="s">
        <v>5580</v>
      </c>
      <c r="D2405" s="98" t="s">
        <v>5581</v>
      </c>
      <c r="E2405" s="98" t="s">
        <v>5203</v>
      </c>
      <c r="F2405" s="98" t="s">
        <v>5204</v>
      </c>
      <c r="G2405" s="98" t="s">
        <v>5495</v>
      </c>
      <c r="H2405" s="98" t="s">
        <v>5496</v>
      </c>
      <c r="I2405" s="98" t="s">
        <v>5497</v>
      </c>
      <c r="J2405" s="98" t="s">
        <v>5498</v>
      </c>
      <c r="K2405" s="98" t="s">
        <v>587</v>
      </c>
      <c r="L2405" s="99" t="e">
        <f t="shared" si="37"/>
        <v>#N/A</v>
      </c>
    </row>
    <row r="2406" spans="1:12" x14ac:dyDescent="0.25">
      <c r="A2406" s="101">
        <v>340000</v>
      </c>
      <c r="B2406" s="98" t="s">
        <v>5496</v>
      </c>
      <c r="C2406" s="98" t="s">
        <v>5582</v>
      </c>
      <c r="D2406" s="98" t="s">
        <v>5583</v>
      </c>
      <c r="E2406" s="98" t="s">
        <v>5203</v>
      </c>
      <c r="F2406" s="98" t="s">
        <v>5204</v>
      </c>
      <c r="G2406" s="98" t="s">
        <v>5495</v>
      </c>
      <c r="H2406" s="98" t="s">
        <v>5496</v>
      </c>
      <c r="I2406" s="98" t="s">
        <v>5497</v>
      </c>
      <c r="J2406" s="98" t="s">
        <v>5498</v>
      </c>
      <c r="K2406" s="98" t="s">
        <v>587</v>
      </c>
      <c r="L2406" s="99" t="e">
        <f t="shared" si="37"/>
        <v>#N/A</v>
      </c>
    </row>
    <row r="2407" spans="1:12" x14ac:dyDescent="0.25">
      <c r="A2407" s="101">
        <v>340000</v>
      </c>
      <c r="B2407" s="98" t="s">
        <v>5496</v>
      </c>
      <c r="C2407" s="98" t="s">
        <v>5584</v>
      </c>
      <c r="D2407" s="98" t="s">
        <v>5585</v>
      </c>
      <c r="E2407" s="98" t="s">
        <v>5203</v>
      </c>
      <c r="F2407" s="98" t="s">
        <v>5204</v>
      </c>
      <c r="G2407" s="98" t="s">
        <v>5495</v>
      </c>
      <c r="H2407" s="98" t="s">
        <v>5496</v>
      </c>
      <c r="I2407" s="98" t="s">
        <v>5497</v>
      </c>
      <c r="J2407" s="98" t="s">
        <v>5498</v>
      </c>
      <c r="K2407" s="98" t="s">
        <v>587</v>
      </c>
      <c r="L2407" s="99" t="e">
        <f t="shared" si="37"/>
        <v>#N/A</v>
      </c>
    </row>
    <row r="2408" spans="1:12" x14ac:dyDescent="0.25">
      <c r="A2408" s="101">
        <v>340000</v>
      </c>
      <c r="B2408" s="98" t="s">
        <v>5496</v>
      </c>
      <c r="C2408" s="98" t="s">
        <v>5586</v>
      </c>
      <c r="D2408" s="98" t="s">
        <v>5587</v>
      </c>
      <c r="E2408" s="98" t="s">
        <v>5203</v>
      </c>
      <c r="F2408" s="98" t="s">
        <v>5204</v>
      </c>
      <c r="G2408" s="98" t="s">
        <v>5495</v>
      </c>
      <c r="H2408" s="98" t="s">
        <v>5496</v>
      </c>
      <c r="I2408" s="98" t="s">
        <v>5497</v>
      </c>
      <c r="J2408" s="98" t="s">
        <v>5498</v>
      </c>
      <c r="K2408" s="98" t="s">
        <v>587</v>
      </c>
      <c r="L2408" s="99" t="e">
        <f t="shared" si="37"/>
        <v>#N/A</v>
      </c>
    </row>
    <row r="2409" spans="1:12" x14ac:dyDescent="0.25">
      <c r="A2409" s="101">
        <v>340000</v>
      </c>
      <c r="B2409" s="98" t="s">
        <v>5496</v>
      </c>
      <c r="C2409" s="98" t="s">
        <v>5588</v>
      </c>
      <c r="D2409" s="98" t="s">
        <v>5589</v>
      </c>
      <c r="E2409" s="98" t="s">
        <v>5203</v>
      </c>
      <c r="F2409" s="98" t="s">
        <v>5204</v>
      </c>
      <c r="G2409" s="98" t="s">
        <v>5495</v>
      </c>
      <c r="H2409" s="98" t="s">
        <v>5496</v>
      </c>
      <c r="I2409" s="98" t="s">
        <v>5497</v>
      </c>
      <c r="J2409" s="98" t="s">
        <v>5498</v>
      </c>
      <c r="K2409" s="98" t="s">
        <v>587</v>
      </c>
      <c r="L2409" s="99" t="e">
        <f t="shared" si="37"/>
        <v>#N/A</v>
      </c>
    </row>
    <row r="2410" spans="1:12" x14ac:dyDescent="0.25">
      <c r="A2410" s="101">
        <v>340000</v>
      </c>
      <c r="B2410" s="98" t="s">
        <v>5496</v>
      </c>
      <c r="C2410" s="98" t="s">
        <v>5590</v>
      </c>
      <c r="D2410" s="98" t="s">
        <v>5591</v>
      </c>
      <c r="E2410" s="98" t="s">
        <v>5203</v>
      </c>
      <c r="F2410" s="98" t="s">
        <v>5204</v>
      </c>
      <c r="G2410" s="98" t="s">
        <v>5495</v>
      </c>
      <c r="H2410" s="98" t="s">
        <v>5496</v>
      </c>
      <c r="I2410" s="98" t="s">
        <v>5497</v>
      </c>
      <c r="J2410" s="98" t="s">
        <v>5498</v>
      </c>
      <c r="K2410" s="98" t="s">
        <v>587</v>
      </c>
      <c r="L2410" s="99" t="e">
        <f t="shared" si="37"/>
        <v>#N/A</v>
      </c>
    </row>
    <row r="2411" spans="1:12" x14ac:dyDescent="0.25">
      <c r="A2411" s="101">
        <v>340000</v>
      </c>
      <c r="B2411" s="98" t="s">
        <v>5496</v>
      </c>
      <c r="C2411" s="98" t="s">
        <v>5592</v>
      </c>
      <c r="D2411" s="98" t="s">
        <v>5593</v>
      </c>
      <c r="E2411" s="98" t="s">
        <v>5203</v>
      </c>
      <c r="F2411" s="98" t="s">
        <v>5204</v>
      </c>
      <c r="G2411" s="98" t="s">
        <v>5495</v>
      </c>
      <c r="H2411" s="98" t="s">
        <v>5496</v>
      </c>
      <c r="I2411" s="98" t="s">
        <v>5497</v>
      </c>
      <c r="J2411" s="98" t="s">
        <v>5498</v>
      </c>
      <c r="K2411" s="98" t="s">
        <v>587</v>
      </c>
      <c r="L2411" s="99" t="e">
        <f t="shared" si="37"/>
        <v>#N/A</v>
      </c>
    </row>
    <row r="2412" spans="1:12" x14ac:dyDescent="0.25">
      <c r="A2412" s="101">
        <v>340000</v>
      </c>
      <c r="B2412" s="98" t="s">
        <v>5496</v>
      </c>
      <c r="C2412" s="98" t="s">
        <v>5594</v>
      </c>
      <c r="D2412" s="98" t="s">
        <v>5595</v>
      </c>
      <c r="E2412" s="98" t="s">
        <v>5203</v>
      </c>
      <c r="F2412" s="98" t="s">
        <v>5204</v>
      </c>
      <c r="G2412" s="98" t="s">
        <v>5495</v>
      </c>
      <c r="H2412" s="98" t="s">
        <v>5496</v>
      </c>
      <c r="I2412" s="98" t="s">
        <v>5497</v>
      </c>
      <c r="J2412" s="98" t="s">
        <v>5498</v>
      </c>
      <c r="K2412" s="98" t="s">
        <v>587</v>
      </c>
      <c r="L2412" s="99" t="e">
        <f t="shared" si="37"/>
        <v>#N/A</v>
      </c>
    </row>
    <row r="2413" spans="1:12" x14ac:dyDescent="0.25">
      <c r="A2413" s="101">
        <v>340000</v>
      </c>
      <c r="B2413" s="98" t="s">
        <v>5496</v>
      </c>
      <c r="C2413" s="98" t="s">
        <v>5596</v>
      </c>
      <c r="D2413" s="98" t="s">
        <v>5597</v>
      </c>
      <c r="E2413" s="98" t="s">
        <v>5203</v>
      </c>
      <c r="F2413" s="98" t="s">
        <v>5204</v>
      </c>
      <c r="G2413" s="98" t="s">
        <v>5495</v>
      </c>
      <c r="H2413" s="98" t="s">
        <v>5496</v>
      </c>
      <c r="I2413" s="98" t="s">
        <v>5497</v>
      </c>
      <c r="J2413" s="98" t="s">
        <v>5498</v>
      </c>
      <c r="K2413" s="98" t="s">
        <v>587</v>
      </c>
      <c r="L2413" s="99" t="e">
        <f t="shared" si="37"/>
        <v>#N/A</v>
      </c>
    </row>
    <row r="2414" spans="1:12" x14ac:dyDescent="0.25">
      <c r="A2414" s="101">
        <v>340000</v>
      </c>
      <c r="B2414" s="98" t="s">
        <v>5496</v>
      </c>
      <c r="C2414" s="98" t="s">
        <v>5598</v>
      </c>
      <c r="D2414" s="98" t="s">
        <v>5599</v>
      </c>
      <c r="E2414" s="98" t="s">
        <v>5203</v>
      </c>
      <c r="F2414" s="98" t="s">
        <v>5204</v>
      </c>
      <c r="G2414" s="98" t="s">
        <v>5495</v>
      </c>
      <c r="H2414" s="98" t="s">
        <v>5496</v>
      </c>
      <c r="I2414" s="98" t="s">
        <v>5497</v>
      </c>
      <c r="J2414" s="98" t="s">
        <v>5498</v>
      </c>
      <c r="K2414" s="98" t="s">
        <v>587</v>
      </c>
      <c r="L2414" s="99" t="e">
        <f t="shared" si="37"/>
        <v>#N/A</v>
      </c>
    </row>
    <row r="2415" spans="1:12" x14ac:dyDescent="0.25">
      <c r="A2415" s="101">
        <v>340000</v>
      </c>
      <c r="B2415" s="98" t="s">
        <v>5496</v>
      </c>
      <c r="C2415" s="98" t="s">
        <v>5600</v>
      </c>
      <c r="D2415" s="98" t="s">
        <v>5601</v>
      </c>
      <c r="E2415" s="98" t="s">
        <v>5203</v>
      </c>
      <c r="F2415" s="98" t="s">
        <v>5204</v>
      </c>
      <c r="G2415" s="98" t="s">
        <v>5495</v>
      </c>
      <c r="H2415" s="98" t="s">
        <v>5496</v>
      </c>
      <c r="I2415" s="98" t="s">
        <v>5497</v>
      </c>
      <c r="J2415" s="98" t="s">
        <v>5498</v>
      </c>
      <c r="K2415" s="98" t="s">
        <v>587</v>
      </c>
      <c r="L2415" s="99" t="e">
        <f t="shared" si="37"/>
        <v>#N/A</v>
      </c>
    </row>
    <row r="2416" spans="1:12" x14ac:dyDescent="0.25">
      <c r="A2416" s="101">
        <v>340000</v>
      </c>
      <c r="B2416" s="98" t="s">
        <v>5496</v>
      </c>
      <c r="C2416" s="98" t="s">
        <v>5602</v>
      </c>
      <c r="D2416" s="98" t="s">
        <v>5603</v>
      </c>
      <c r="E2416" s="98" t="s">
        <v>5203</v>
      </c>
      <c r="F2416" s="98" t="s">
        <v>5204</v>
      </c>
      <c r="G2416" s="98" t="s">
        <v>5495</v>
      </c>
      <c r="H2416" s="98" t="s">
        <v>5496</v>
      </c>
      <c r="I2416" s="98" t="s">
        <v>5497</v>
      </c>
      <c r="J2416" s="98" t="s">
        <v>5498</v>
      </c>
      <c r="K2416" s="98" t="s">
        <v>587</v>
      </c>
      <c r="L2416" s="99" t="e">
        <f t="shared" si="37"/>
        <v>#N/A</v>
      </c>
    </row>
    <row r="2417" spans="1:12" x14ac:dyDescent="0.25">
      <c r="A2417" s="101">
        <v>340000</v>
      </c>
      <c r="B2417" s="98" t="s">
        <v>5496</v>
      </c>
      <c r="C2417" s="98" t="s">
        <v>5604</v>
      </c>
      <c r="D2417" s="98" t="s">
        <v>5605</v>
      </c>
      <c r="E2417" s="98" t="s">
        <v>5203</v>
      </c>
      <c r="F2417" s="98" t="s">
        <v>5204</v>
      </c>
      <c r="G2417" s="98" t="s">
        <v>5495</v>
      </c>
      <c r="H2417" s="98" t="s">
        <v>5496</v>
      </c>
      <c r="I2417" s="98" t="s">
        <v>5497</v>
      </c>
      <c r="J2417" s="98" t="s">
        <v>5498</v>
      </c>
      <c r="K2417" s="98" t="s">
        <v>587</v>
      </c>
      <c r="L2417" s="99" t="e">
        <f t="shared" si="37"/>
        <v>#N/A</v>
      </c>
    </row>
    <row r="2418" spans="1:12" x14ac:dyDescent="0.25">
      <c r="A2418" s="101">
        <v>340000</v>
      </c>
      <c r="B2418" s="98" t="s">
        <v>5496</v>
      </c>
      <c r="C2418" s="98" t="s">
        <v>5606</v>
      </c>
      <c r="D2418" s="98" t="s">
        <v>5607</v>
      </c>
      <c r="E2418" s="98" t="s">
        <v>5203</v>
      </c>
      <c r="F2418" s="98" t="s">
        <v>5204</v>
      </c>
      <c r="G2418" s="98" t="s">
        <v>5495</v>
      </c>
      <c r="H2418" s="98" t="s">
        <v>5496</v>
      </c>
      <c r="I2418" s="98" t="s">
        <v>5497</v>
      </c>
      <c r="J2418" s="98" t="s">
        <v>5498</v>
      </c>
      <c r="K2418" s="98" t="s">
        <v>587</v>
      </c>
      <c r="L2418" s="99" t="e">
        <f t="shared" si="37"/>
        <v>#N/A</v>
      </c>
    </row>
    <row r="2419" spans="1:12" x14ac:dyDescent="0.25">
      <c r="A2419" s="101">
        <v>340000</v>
      </c>
      <c r="B2419" s="98" t="s">
        <v>5496</v>
      </c>
      <c r="C2419" s="98" t="s">
        <v>5608</v>
      </c>
      <c r="D2419" s="98" t="s">
        <v>5609</v>
      </c>
      <c r="E2419" s="98" t="s">
        <v>5203</v>
      </c>
      <c r="F2419" s="98" t="s">
        <v>5204</v>
      </c>
      <c r="G2419" s="98" t="s">
        <v>5495</v>
      </c>
      <c r="H2419" s="98" t="s">
        <v>5496</v>
      </c>
      <c r="I2419" s="98" t="s">
        <v>5497</v>
      </c>
      <c r="J2419" s="98" t="s">
        <v>5498</v>
      </c>
      <c r="K2419" s="98" t="s">
        <v>587</v>
      </c>
      <c r="L2419" s="99" t="e">
        <f t="shared" si="37"/>
        <v>#N/A</v>
      </c>
    </row>
    <row r="2420" spans="1:12" x14ac:dyDescent="0.25">
      <c r="A2420" s="101">
        <v>340000</v>
      </c>
      <c r="B2420" s="98" t="s">
        <v>5496</v>
      </c>
      <c r="C2420" s="98" t="s">
        <v>5610</v>
      </c>
      <c r="D2420" s="98" t="s">
        <v>5611</v>
      </c>
      <c r="E2420" s="98" t="s">
        <v>5203</v>
      </c>
      <c r="F2420" s="98" t="s">
        <v>5204</v>
      </c>
      <c r="G2420" s="98" t="s">
        <v>5495</v>
      </c>
      <c r="H2420" s="98" t="s">
        <v>5496</v>
      </c>
      <c r="I2420" s="98" t="s">
        <v>5497</v>
      </c>
      <c r="J2420" s="98" t="s">
        <v>5498</v>
      </c>
      <c r="K2420" s="98" t="s">
        <v>587</v>
      </c>
      <c r="L2420" s="99" t="e">
        <f t="shared" si="37"/>
        <v>#N/A</v>
      </c>
    </row>
    <row r="2421" spans="1:12" x14ac:dyDescent="0.25">
      <c r="A2421" s="101">
        <v>340000</v>
      </c>
      <c r="B2421" s="98" t="s">
        <v>5496</v>
      </c>
      <c r="C2421" s="98" t="s">
        <v>5612</v>
      </c>
      <c r="D2421" s="98" t="s">
        <v>5613</v>
      </c>
      <c r="E2421" s="98" t="s">
        <v>5203</v>
      </c>
      <c r="F2421" s="98" t="s">
        <v>5204</v>
      </c>
      <c r="G2421" s="98" t="s">
        <v>5495</v>
      </c>
      <c r="H2421" s="98" t="s">
        <v>5496</v>
      </c>
      <c r="I2421" s="98" t="s">
        <v>5497</v>
      </c>
      <c r="J2421" s="98" t="s">
        <v>5498</v>
      </c>
      <c r="K2421" s="98" t="s">
        <v>587</v>
      </c>
      <c r="L2421" s="99" t="e">
        <f t="shared" si="37"/>
        <v>#N/A</v>
      </c>
    </row>
    <row r="2422" spans="1:12" x14ac:dyDescent="0.25">
      <c r="A2422" s="101">
        <v>340000</v>
      </c>
      <c r="B2422" s="98" t="s">
        <v>5496</v>
      </c>
      <c r="C2422" s="98" t="s">
        <v>5614</v>
      </c>
      <c r="D2422" s="98" t="s">
        <v>5615</v>
      </c>
      <c r="E2422" s="98" t="s">
        <v>5203</v>
      </c>
      <c r="F2422" s="98" t="s">
        <v>5204</v>
      </c>
      <c r="G2422" s="98" t="s">
        <v>5495</v>
      </c>
      <c r="H2422" s="98" t="s">
        <v>5496</v>
      </c>
      <c r="I2422" s="98" t="s">
        <v>5497</v>
      </c>
      <c r="J2422" s="98" t="s">
        <v>5498</v>
      </c>
      <c r="K2422" s="98" t="s">
        <v>587</v>
      </c>
      <c r="L2422" s="99" t="e">
        <f t="shared" si="37"/>
        <v>#N/A</v>
      </c>
    </row>
    <row r="2423" spans="1:12" x14ac:dyDescent="0.25">
      <c r="A2423" s="101">
        <v>340000</v>
      </c>
      <c r="B2423" s="98" t="s">
        <v>5496</v>
      </c>
      <c r="C2423" s="98" t="s">
        <v>5616</v>
      </c>
      <c r="D2423" s="98" t="s">
        <v>5617</v>
      </c>
      <c r="E2423" s="98" t="s">
        <v>5203</v>
      </c>
      <c r="F2423" s="98" t="s">
        <v>5204</v>
      </c>
      <c r="G2423" s="98" t="s">
        <v>5495</v>
      </c>
      <c r="H2423" s="98" t="s">
        <v>5496</v>
      </c>
      <c r="I2423" s="98" t="s">
        <v>5497</v>
      </c>
      <c r="J2423" s="98" t="s">
        <v>5498</v>
      </c>
      <c r="K2423" s="98" t="s">
        <v>587</v>
      </c>
      <c r="L2423" s="99" t="e">
        <f t="shared" si="37"/>
        <v>#N/A</v>
      </c>
    </row>
    <row r="2424" spans="1:12" x14ac:dyDescent="0.25">
      <c r="A2424" s="101">
        <v>340000</v>
      </c>
      <c r="B2424" s="98" t="s">
        <v>5496</v>
      </c>
      <c r="C2424" s="98" t="s">
        <v>5618</v>
      </c>
      <c r="D2424" s="98" t="s">
        <v>5619</v>
      </c>
      <c r="E2424" s="98" t="s">
        <v>5203</v>
      </c>
      <c r="F2424" s="98" t="s">
        <v>5204</v>
      </c>
      <c r="G2424" s="98" t="s">
        <v>5495</v>
      </c>
      <c r="H2424" s="98" t="s">
        <v>5496</v>
      </c>
      <c r="I2424" s="98" t="s">
        <v>5497</v>
      </c>
      <c r="J2424" s="98" t="s">
        <v>5498</v>
      </c>
      <c r="K2424" s="98" t="s">
        <v>587</v>
      </c>
      <c r="L2424" s="99" t="e">
        <f t="shared" si="37"/>
        <v>#N/A</v>
      </c>
    </row>
    <row r="2425" spans="1:12" x14ac:dyDescent="0.25">
      <c r="A2425" s="101">
        <v>340000</v>
      </c>
      <c r="B2425" s="98" t="s">
        <v>5496</v>
      </c>
      <c r="C2425" s="98" t="s">
        <v>5620</v>
      </c>
      <c r="D2425" s="98" t="s">
        <v>5621</v>
      </c>
      <c r="E2425" s="98" t="s">
        <v>5203</v>
      </c>
      <c r="F2425" s="98" t="s">
        <v>5204</v>
      </c>
      <c r="G2425" s="98" t="s">
        <v>5495</v>
      </c>
      <c r="H2425" s="98" t="s">
        <v>5496</v>
      </c>
      <c r="I2425" s="98" t="s">
        <v>5497</v>
      </c>
      <c r="J2425" s="98" t="s">
        <v>5498</v>
      </c>
      <c r="K2425" s="98" t="s">
        <v>587</v>
      </c>
      <c r="L2425" s="99" t="e">
        <f t="shared" si="37"/>
        <v>#N/A</v>
      </c>
    </row>
    <row r="2426" spans="1:12" x14ac:dyDescent="0.25">
      <c r="A2426" s="101">
        <v>340000</v>
      </c>
      <c r="B2426" s="98" t="s">
        <v>5496</v>
      </c>
      <c r="C2426" s="98" t="s">
        <v>5622</v>
      </c>
      <c r="D2426" s="98" t="s">
        <v>5623</v>
      </c>
      <c r="E2426" s="98" t="s">
        <v>5203</v>
      </c>
      <c r="F2426" s="98" t="s">
        <v>5204</v>
      </c>
      <c r="G2426" s="98" t="s">
        <v>5495</v>
      </c>
      <c r="H2426" s="98" t="s">
        <v>5496</v>
      </c>
      <c r="I2426" s="98" t="s">
        <v>5497</v>
      </c>
      <c r="J2426" s="98" t="s">
        <v>5498</v>
      </c>
      <c r="K2426" s="98" t="s">
        <v>587</v>
      </c>
      <c r="L2426" s="99" t="e">
        <f t="shared" si="37"/>
        <v>#N/A</v>
      </c>
    </row>
    <row r="2427" spans="1:12" x14ac:dyDescent="0.25">
      <c r="A2427" s="101">
        <v>340000</v>
      </c>
      <c r="B2427" s="98" t="s">
        <v>5496</v>
      </c>
      <c r="C2427" s="98" t="s">
        <v>5624</v>
      </c>
      <c r="D2427" s="98" t="s">
        <v>5625</v>
      </c>
      <c r="E2427" s="98" t="s">
        <v>5203</v>
      </c>
      <c r="F2427" s="98" t="s">
        <v>5204</v>
      </c>
      <c r="G2427" s="98" t="s">
        <v>5495</v>
      </c>
      <c r="H2427" s="98" t="s">
        <v>5496</v>
      </c>
      <c r="I2427" s="98" t="s">
        <v>5497</v>
      </c>
      <c r="J2427" s="98" t="s">
        <v>5498</v>
      </c>
      <c r="K2427" s="98" t="s">
        <v>587</v>
      </c>
      <c r="L2427" s="99" t="e">
        <f t="shared" si="37"/>
        <v>#N/A</v>
      </c>
    </row>
    <row r="2428" spans="1:12" x14ac:dyDescent="0.25">
      <c r="A2428" s="101">
        <v>340000</v>
      </c>
      <c r="B2428" s="98" t="s">
        <v>5496</v>
      </c>
      <c r="C2428" s="98" t="s">
        <v>5626</v>
      </c>
      <c r="D2428" s="98" t="s">
        <v>5627</v>
      </c>
      <c r="E2428" s="98" t="s">
        <v>5203</v>
      </c>
      <c r="F2428" s="98" t="s">
        <v>5204</v>
      </c>
      <c r="G2428" s="98" t="s">
        <v>5495</v>
      </c>
      <c r="H2428" s="98" t="s">
        <v>5496</v>
      </c>
      <c r="I2428" s="98" t="s">
        <v>5497</v>
      </c>
      <c r="J2428" s="98" t="s">
        <v>5498</v>
      </c>
      <c r="K2428" s="98" t="s">
        <v>587</v>
      </c>
      <c r="L2428" s="99" t="e">
        <f t="shared" si="37"/>
        <v>#N/A</v>
      </c>
    </row>
    <row r="2429" spans="1:12" x14ac:dyDescent="0.25">
      <c r="A2429" s="101">
        <v>340000</v>
      </c>
      <c r="B2429" s="98" t="s">
        <v>5496</v>
      </c>
      <c r="C2429" s="98" t="s">
        <v>5628</v>
      </c>
      <c r="D2429" s="98" t="s">
        <v>5629</v>
      </c>
      <c r="E2429" s="98" t="s">
        <v>5203</v>
      </c>
      <c r="F2429" s="98" t="s">
        <v>5204</v>
      </c>
      <c r="G2429" s="98" t="s">
        <v>5495</v>
      </c>
      <c r="H2429" s="98" t="s">
        <v>5496</v>
      </c>
      <c r="I2429" s="98" t="s">
        <v>5497</v>
      </c>
      <c r="J2429" s="98" t="s">
        <v>5498</v>
      </c>
      <c r="K2429" s="98" t="s">
        <v>587</v>
      </c>
      <c r="L2429" s="99" t="e">
        <f t="shared" si="37"/>
        <v>#N/A</v>
      </c>
    </row>
    <row r="2430" spans="1:12" x14ac:dyDescent="0.25">
      <c r="A2430" s="101">
        <v>340000</v>
      </c>
      <c r="B2430" s="98" t="s">
        <v>5496</v>
      </c>
      <c r="C2430" s="98" t="s">
        <v>5630</v>
      </c>
      <c r="D2430" s="98" t="s">
        <v>5631</v>
      </c>
      <c r="E2430" s="98" t="s">
        <v>5203</v>
      </c>
      <c r="F2430" s="98" t="s">
        <v>5204</v>
      </c>
      <c r="G2430" s="98" t="s">
        <v>5495</v>
      </c>
      <c r="H2430" s="98" t="s">
        <v>5496</v>
      </c>
      <c r="I2430" s="98" t="s">
        <v>5497</v>
      </c>
      <c r="J2430" s="98" t="s">
        <v>5498</v>
      </c>
      <c r="K2430" s="98" t="s">
        <v>587</v>
      </c>
      <c r="L2430" s="99" t="e">
        <f t="shared" si="37"/>
        <v>#N/A</v>
      </c>
    </row>
    <row r="2431" spans="1:12" x14ac:dyDescent="0.25">
      <c r="A2431" s="101">
        <v>340000</v>
      </c>
      <c r="B2431" s="98" t="s">
        <v>5496</v>
      </c>
      <c r="C2431" s="98" t="s">
        <v>5632</v>
      </c>
      <c r="D2431" s="98" t="s">
        <v>5633</v>
      </c>
      <c r="E2431" s="98" t="s">
        <v>5203</v>
      </c>
      <c r="F2431" s="98" t="s">
        <v>5204</v>
      </c>
      <c r="G2431" s="98" t="s">
        <v>5495</v>
      </c>
      <c r="H2431" s="98" t="s">
        <v>5496</v>
      </c>
      <c r="I2431" s="98" t="s">
        <v>5497</v>
      </c>
      <c r="J2431" s="98" t="s">
        <v>5498</v>
      </c>
      <c r="K2431" s="98" t="s">
        <v>587</v>
      </c>
      <c r="L2431" s="99" t="e">
        <f t="shared" si="37"/>
        <v>#N/A</v>
      </c>
    </row>
    <row r="2432" spans="1:12" x14ac:dyDescent="0.25">
      <c r="A2432" s="101">
        <v>340000</v>
      </c>
      <c r="B2432" s="98" t="s">
        <v>5496</v>
      </c>
      <c r="C2432" s="98" t="s">
        <v>5634</v>
      </c>
      <c r="D2432" s="98" t="s">
        <v>5635</v>
      </c>
      <c r="E2432" s="98" t="s">
        <v>5203</v>
      </c>
      <c r="F2432" s="98" t="s">
        <v>5204</v>
      </c>
      <c r="G2432" s="98" t="s">
        <v>5495</v>
      </c>
      <c r="H2432" s="98" t="s">
        <v>5496</v>
      </c>
      <c r="I2432" s="98" t="s">
        <v>5497</v>
      </c>
      <c r="J2432" s="98" t="s">
        <v>5498</v>
      </c>
      <c r="K2432" s="98" t="s">
        <v>587</v>
      </c>
      <c r="L2432" s="99" t="e">
        <f t="shared" si="37"/>
        <v>#N/A</v>
      </c>
    </row>
    <row r="2433" spans="1:12" x14ac:dyDescent="0.25">
      <c r="A2433" s="101">
        <v>340000</v>
      </c>
      <c r="B2433" s="98" t="s">
        <v>5496</v>
      </c>
      <c r="C2433" s="98" t="s">
        <v>5636</v>
      </c>
      <c r="D2433" s="98" t="s">
        <v>5637</v>
      </c>
      <c r="E2433" s="98" t="s">
        <v>5203</v>
      </c>
      <c r="F2433" s="98" t="s">
        <v>5204</v>
      </c>
      <c r="G2433" s="98" t="s">
        <v>5495</v>
      </c>
      <c r="H2433" s="98" t="s">
        <v>5496</v>
      </c>
      <c r="I2433" s="98" t="s">
        <v>5497</v>
      </c>
      <c r="J2433" s="98" t="s">
        <v>5498</v>
      </c>
      <c r="K2433" s="98" t="s">
        <v>604</v>
      </c>
      <c r="L2433" s="99" t="e">
        <f t="shared" si="37"/>
        <v>#N/A</v>
      </c>
    </row>
    <row r="2434" spans="1:12" x14ac:dyDescent="0.25">
      <c r="A2434" s="101">
        <v>340000</v>
      </c>
      <c r="B2434" s="98" t="s">
        <v>5496</v>
      </c>
      <c r="C2434" s="98" t="s">
        <v>5638</v>
      </c>
      <c r="D2434" s="98" t="s">
        <v>5639</v>
      </c>
      <c r="E2434" s="98" t="s">
        <v>5203</v>
      </c>
      <c r="F2434" s="98" t="s">
        <v>5204</v>
      </c>
      <c r="G2434" s="98" t="s">
        <v>5495</v>
      </c>
      <c r="H2434" s="98" t="s">
        <v>5496</v>
      </c>
      <c r="I2434" s="98" t="s">
        <v>5497</v>
      </c>
      <c r="J2434" s="98" t="s">
        <v>5498</v>
      </c>
      <c r="K2434" s="98" t="s">
        <v>604</v>
      </c>
      <c r="L2434" s="99" t="e">
        <f t="shared" ref="L2434:L2497" si="38">VLOOKUP(H2434,$N$2:$O$43,2,FALSE)</f>
        <v>#N/A</v>
      </c>
    </row>
    <row r="2435" spans="1:12" x14ac:dyDescent="0.25">
      <c r="A2435" s="101">
        <v>340000</v>
      </c>
      <c r="B2435" s="98" t="s">
        <v>5496</v>
      </c>
      <c r="C2435" s="98" t="s">
        <v>5640</v>
      </c>
      <c r="D2435" s="98" t="s">
        <v>5641</v>
      </c>
      <c r="E2435" s="98" t="s">
        <v>5203</v>
      </c>
      <c r="F2435" s="98" t="s">
        <v>5204</v>
      </c>
      <c r="G2435" s="98" t="s">
        <v>5495</v>
      </c>
      <c r="H2435" s="98" t="s">
        <v>5496</v>
      </c>
      <c r="I2435" s="98" t="s">
        <v>5497</v>
      </c>
      <c r="J2435" s="98" t="s">
        <v>5498</v>
      </c>
      <c r="K2435" s="98" t="s">
        <v>604</v>
      </c>
      <c r="L2435" s="99" t="e">
        <f t="shared" si="38"/>
        <v>#N/A</v>
      </c>
    </row>
    <row r="2436" spans="1:12" x14ac:dyDescent="0.25">
      <c r="A2436" s="101">
        <v>340000</v>
      </c>
      <c r="B2436" s="98" t="s">
        <v>5496</v>
      </c>
      <c r="C2436" s="98" t="s">
        <v>5642</v>
      </c>
      <c r="D2436" s="98" t="s">
        <v>5643</v>
      </c>
      <c r="E2436" s="98" t="s">
        <v>5203</v>
      </c>
      <c r="F2436" s="98" t="s">
        <v>5204</v>
      </c>
      <c r="G2436" s="98" t="s">
        <v>5495</v>
      </c>
      <c r="H2436" s="98" t="s">
        <v>5496</v>
      </c>
      <c r="I2436" s="98" t="s">
        <v>5497</v>
      </c>
      <c r="J2436" s="98" t="s">
        <v>5498</v>
      </c>
      <c r="K2436" s="98" t="s">
        <v>1423</v>
      </c>
      <c r="L2436" s="99" t="e">
        <f t="shared" si="38"/>
        <v>#N/A</v>
      </c>
    </row>
    <row r="2437" spans="1:12" x14ac:dyDescent="0.25">
      <c r="A2437" s="101">
        <v>345000</v>
      </c>
      <c r="B2437" s="98" t="s">
        <v>5645</v>
      </c>
      <c r="C2437" s="98"/>
      <c r="D2437" s="98"/>
      <c r="E2437" s="98" t="s">
        <v>5203</v>
      </c>
      <c r="F2437" s="98" t="s">
        <v>5204</v>
      </c>
      <c r="G2437" s="98" t="s">
        <v>5644</v>
      </c>
      <c r="H2437" s="98" t="s">
        <v>5645</v>
      </c>
      <c r="I2437" s="98" t="s">
        <v>5646</v>
      </c>
      <c r="J2437" s="98" t="s">
        <v>5645</v>
      </c>
      <c r="K2437" s="98"/>
      <c r="L2437" s="99" t="e">
        <f t="shared" si="38"/>
        <v>#N/A</v>
      </c>
    </row>
    <row r="2438" spans="1:12" x14ac:dyDescent="0.25">
      <c r="A2438" s="101" t="s">
        <v>5647</v>
      </c>
      <c r="B2438" s="98" t="s">
        <v>5645</v>
      </c>
      <c r="C2438" s="98"/>
      <c r="D2438" s="98"/>
      <c r="E2438" s="98" t="s">
        <v>5203</v>
      </c>
      <c r="F2438" s="98" t="s">
        <v>5204</v>
      </c>
      <c r="G2438" s="98" t="s">
        <v>5644</v>
      </c>
      <c r="H2438" s="98" t="s">
        <v>5645</v>
      </c>
      <c r="I2438" s="98" t="s">
        <v>5646</v>
      </c>
      <c r="J2438" s="98" t="s">
        <v>5648</v>
      </c>
      <c r="K2438" s="98"/>
      <c r="L2438" s="99" t="e">
        <f t="shared" si="38"/>
        <v>#N/A</v>
      </c>
    </row>
    <row r="2439" spans="1:12" x14ac:dyDescent="0.25">
      <c r="A2439" s="101" t="s">
        <v>5649</v>
      </c>
      <c r="B2439" s="98" t="s">
        <v>5645</v>
      </c>
      <c r="C2439" s="98"/>
      <c r="D2439" s="98"/>
      <c r="E2439" s="98" t="s">
        <v>5203</v>
      </c>
      <c r="F2439" s="98" t="s">
        <v>5204</v>
      </c>
      <c r="G2439" s="98" t="s">
        <v>5644</v>
      </c>
      <c r="H2439" s="98" t="s">
        <v>5645</v>
      </c>
      <c r="I2439" s="98" t="s">
        <v>5646</v>
      </c>
      <c r="J2439" s="98" t="s">
        <v>5650</v>
      </c>
      <c r="K2439" s="98"/>
      <c r="L2439" s="99" t="e">
        <f t="shared" si="38"/>
        <v>#N/A</v>
      </c>
    </row>
    <row r="2440" spans="1:12" x14ac:dyDescent="0.25">
      <c r="A2440" s="101" t="s">
        <v>5651</v>
      </c>
      <c r="B2440" s="98" t="s">
        <v>5645</v>
      </c>
      <c r="C2440" s="98"/>
      <c r="D2440" s="98"/>
      <c r="E2440" s="98" t="s">
        <v>5203</v>
      </c>
      <c r="F2440" s="98" t="s">
        <v>5204</v>
      </c>
      <c r="G2440" s="98" t="s">
        <v>5644</v>
      </c>
      <c r="H2440" s="98" t="s">
        <v>5645</v>
      </c>
      <c r="I2440" s="98" t="s">
        <v>5646</v>
      </c>
      <c r="J2440" s="98" t="s">
        <v>5652</v>
      </c>
      <c r="K2440" s="98"/>
      <c r="L2440" s="99" t="e">
        <f t="shared" si="38"/>
        <v>#N/A</v>
      </c>
    </row>
    <row r="2441" spans="1:12" x14ac:dyDescent="0.25">
      <c r="A2441" s="101">
        <v>350000</v>
      </c>
      <c r="B2441" s="98" t="s">
        <v>5654</v>
      </c>
      <c r="C2441" s="98" t="s">
        <v>5657</v>
      </c>
      <c r="D2441" s="98" t="s">
        <v>5658</v>
      </c>
      <c r="E2441" s="98" t="s">
        <v>5203</v>
      </c>
      <c r="F2441" s="98" t="s">
        <v>5204</v>
      </c>
      <c r="G2441" s="98" t="s">
        <v>5653</v>
      </c>
      <c r="H2441" s="98" t="s">
        <v>5654</v>
      </c>
      <c r="I2441" s="98" t="s">
        <v>5655</v>
      </c>
      <c r="J2441" s="98" t="s">
        <v>5656</v>
      </c>
      <c r="K2441" s="98" t="s">
        <v>545</v>
      </c>
      <c r="L2441" s="99" t="str">
        <f t="shared" si="38"/>
        <v>SA</v>
      </c>
    </row>
    <row r="2442" spans="1:12" x14ac:dyDescent="0.25">
      <c r="A2442" s="101">
        <v>350000</v>
      </c>
      <c r="B2442" s="98" t="s">
        <v>5654</v>
      </c>
      <c r="C2442" s="98" t="s">
        <v>5659</v>
      </c>
      <c r="D2442" s="98" t="s">
        <v>5660</v>
      </c>
      <c r="E2442" s="98" t="s">
        <v>5203</v>
      </c>
      <c r="F2442" s="98" t="s">
        <v>5204</v>
      </c>
      <c r="G2442" s="98" t="s">
        <v>5653</v>
      </c>
      <c r="H2442" s="98" t="s">
        <v>5654</v>
      </c>
      <c r="I2442" s="98" t="s">
        <v>5655</v>
      </c>
      <c r="J2442" s="98" t="s">
        <v>5656</v>
      </c>
      <c r="K2442" s="98" t="s">
        <v>545</v>
      </c>
      <c r="L2442" s="99" t="str">
        <f t="shared" si="38"/>
        <v>SA</v>
      </c>
    </row>
    <row r="2443" spans="1:12" x14ac:dyDescent="0.25">
      <c r="A2443" s="101">
        <v>350000</v>
      </c>
      <c r="B2443" s="98" t="s">
        <v>5654</v>
      </c>
      <c r="C2443" s="98" t="s">
        <v>5661</v>
      </c>
      <c r="D2443" s="98" t="s">
        <v>5662</v>
      </c>
      <c r="E2443" s="98" t="s">
        <v>5203</v>
      </c>
      <c r="F2443" s="98" t="s">
        <v>5204</v>
      </c>
      <c r="G2443" s="98" t="s">
        <v>5653</v>
      </c>
      <c r="H2443" s="98" t="s">
        <v>5654</v>
      </c>
      <c r="I2443" s="98" t="s">
        <v>5655</v>
      </c>
      <c r="J2443" s="98" t="s">
        <v>5656</v>
      </c>
      <c r="K2443" s="98" t="s">
        <v>587</v>
      </c>
      <c r="L2443" s="99" t="str">
        <f t="shared" si="38"/>
        <v>SA</v>
      </c>
    </row>
    <row r="2444" spans="1:12" x14ac:dyDescent="0.25">
      <c r="A2444" s="101">
        <v>350000</v>
      </c>
      <c r="B2444" s="98" t="s">
        <v>5654</v>
      </c>
      <c r="C2444" s="98" t="s">
        <v>5663</v>
      </c>
      <c r="D2444" s="98" t="s">
        <v>5664</v>
      </c>
      <c r="E2444" s="98" t="s">
        <v>5203</v>
      </c>
      <c r="F2444" s="98" t="s">
        <v>5204</v>
      </c>
      <c r="G2444" s="98" t="s">
        <v>5653</v>
      </c>
      <c r="H2444" s="98" t="s">
        <v>5654</v>
      </c>
      <c r="I2444" s="98" t="s">
        <v>5655</v>
      </c>
      <c r="J2444" s="98" t="s">
        <v>5656</v>
      </c>
      <c r="K2444" s="98" t="s">
        <v>587</v>
      </c>
      <c r="L2444" s="99" t="str">
        <f t="shared" si="38"/>
        <v>SA</v>
      </c>
    </row>
    <row r="2445" spans="1:12" x14ac:dyDescent="0.25">
      <c r="A2445" s="101">
        <v>350000</v>
      </c>
      <c r="B2445" s="98" t="s">
        <v>5654</v>
      </c>
      <c r="C2445" s="98" t="s">
        <v>5665</v>
      </c>
      <c r="D2445" s="98" t="s">
        <v>5666</v>
      </c>
      <c r="E2445" s="98" t="s">
        <v>5203</v>
      </c>
      <c r="F2445" s="98" t="s">
        <v>5204</v>
      </c>
      <c r="G2445" s="98" t="s">
        <v>5653</v>
      </c>
      <c r="H2445" s="98" t="s">
        <v>5654</v>
      </c>
      <c r="I2445" s="98" t="s">
        <v>5655</v>
      </c>
      <c r="J2445" s="98" t="s">
        <v>5656</v>
      </c>
      <c r="K2445" s="98" t="s">
        <v>1159</v>
      </c>
      <c r="L2445" s="99" t="str">
        <f t="shared" si="38"/>
        <v>SA</v>
      </c>
    </row>
    <row r="2446" spans="1:12" x14ac:dyDescent="0.25">
      <c r="A2446" s="101">
        <v>350050</v>
      </c>
      <c r="B2446" s="98" t="s">
        <v>5654</v>
      </c>
      <c r="C2446" s="98"/>
      <c r="D2446" s="98"/>
      <c r="E2446" s="98" t="s">
        <v>5203</v>
      </c>
      <c r="F2446" s="98" t="s">
        <v>5204</v>
      </c>
      <c r="G2446" s="98" t="s">
        <v>5653</v>
      </c>
      <c r="H2446" s="98" t="s">
        <v>5654</v>
      </c>
      <c r="I2446" s="98" t="s">
        <v>5655</v>
      </c>
      <c r="J2446" s="98" t="s">
        <v>5667</v>
      </c>
      <c r="K2446" s="98"/>
      <c r="L2446" s="99" t="str">
        <f t="shared" si="38"/>
        <v>SA</v>
      </c>
    </row>
    <row r="2447" spans="1:12" x14ac:dyDescent="0.25">
      <c r="A2447" s="101">
        <v>355100</v>
      </c>
      <c r="B2447" s="98" t="s">
        <v>5669</v>
      </c>
      <c r="C2447" s="98"/>
      <c r="D2447" s="98"/>
      <c r="E2447" s="98" t="s">
        <v>5203</v>
      </c>
      <c r="F2447" s="98" t="s">
        <v>5204</v>
      </c>
      <c r="G2447" s="98" t="s">
        <v>5668</v>
      </c>
      <c r="H2447" s="98" t="s">
        <v>5669</v>
      </c>
      <c r="I2447" s="98" t="s">
        <v>5670</v>
      </c>
      <c r="J2447" s="98" t="s">
        <v>5671</v>
      </c>
      <c r="K2447" s="98"/>
      <c r="L2447" s="99" t="e">
        <f t="shared" si="38"/>
        <v>#N/A</v>
      </c>
    </row>
    <row r="2448" spans="1:12" x14ac:dyDescent="0.25">
      <c r="A2448" s="101">
        <v>355200</v>
      </c>
      <c r="B2448" s="98" t="s">
        <v>5669</v>
      </c>
      <c r="C2448" s="98"/>
      <c r="D2448" s="98"/>
      <c r="E2448" s="98" t="s">
        <v>5203</v>
      </c>
      <c r="F2448" s="98" t="s">
        <v>5204</v>
      </c>
      <c r="G2448" s="98" t="s">
        <v>5668</v>
      </c>
      <c r="H2448" s="98" t="s">
        <v>5669</v>
      </c>
      <c r="I2448" s="98" t="s">
        <v>5670</v>
      </c>
      <c r="J2448" s="98" t="s">
        <v>5672</v>
      </c>
      <c r="K2448" s="98"/>
      <c r="L2448" s="99" t="e">
        <f t="shared" si="38"/>
        <v>#N/A</v>
      </c>
    </row>
    <row r="2449" spans="1:12" x14ac:dyDescent="0.25">
      <c r="A2449" s="101">
        <v>355300</v>
      </c>
      <c r="B2449" s="98" t="s">
        <v>5669</v>
      </c>
      <c r="C2449" s="98"/>
      <c r="D2449" s="98"/>
      <c r="E2449" s="98" t="s">
        <v>5203</v>
      </c>
      <c r="F2449" s="98" t="s">
        <v>5204</v>
      </c>
      <c r="G2449" s="98" t="s">
        <v>5668</v>
      </c>
      <c r="H2449" s="98" t="s">
        <v>5669</v>
      </c>
      <c r="I2449" s="98" t="s">
        <v>5670</v>
      </c>
      <c r="J2449" s="98" t="s">
        <v>5673</v>
      </c>
      <c r="K2449" s="98"/>
      <c r="L2449" s="99" t="e">
        <f t="shared" si="38"/>
        <v>#N/A</v>
      </c>
    </row>
    <row r="2450" spans="1:12" x14ac:dyDescent="0.25">
      <c r="A2450" s="101">
        <v>355400</v>
      </c>
      <c r="B2450" s="98" t="s">
        <v>5669</v>
      </c>
      <c r="C2450" s="98"/>
      <c r="D2450" s="98"/>
      <c r="E2450" s="98" t="s">
        <v>5203</v>
      </c>
      <c r="F2450" s="98" t="s">
        <v>5204</v>
      </c>
      <c r="G2450" s="98" t="s">
        <v>5668</v>
      </c>
      <c r="H2450" s="98" t="s">
        <v>5669</v>
      </c>
      <c r="I2450" s="98" t="s">
        <v>5670</v>
      </c>
      <c r="J2450" s="98" t="s">
        <v>5674</v>
      </c>
      <c r="K2450" s="98"/>
      <c r="L2450" s="99" t="e">
        <f t="shared" si="38"/>
        <v>#N/A</v>
      </c>
    </row>
    <row r="2451" spans="1:12" x14ac:dyDescent="0.25">
      <c r="A2451" s="101">
        <v>355500</v>
      </c>
      <c r="B2451" s="98" t="s">
        <v>5669</v>
      </c>
      <c r="C2451" s="98"/>
      <c r="D2451" s="98"/>
      <c r="E2451" s="98" t="s">
        <v>5203</v>
      </c>
      <c r="F2451" s="98" t="s">
        <v>5204</v>
      </c>
      <c r="G2451" s="98" t="s">
        <v>5668</v>
      </c>
      <c r="H2451" s="98" t="s">
        <v>5669</v>
      </c>
      <c r="I2451" s="98" t="s">
        <v>5670</v>
      </c>
      <c r="J2451" s="98" t="s">
        <v>5675</v>
      </c>
      <c r="K2451" s="98"/>
      <c r="L2451" s="99" t="e">
        <f t="shared" si="38"/>
        <v>#N/A</v>
      </c>
    </row>
    <row r="2452" spans="1:12" x14ac:dyDescent="0.25">
      <c r="A2452" s="101">
        <v>355600</v>
      </c>
      <c r="B2452" s="98" t="s">
        <v>5669</v>
      </c>
      <c r="C2452" s="98"/>
      <c r="D2452" s="98"/>
      <c r="E2452" s="98" t="s">
        <v>5203</v>
      </c>
      <c r="F2452" s="98" t="s">
        <v>5204</v>
      </c>
      <c r="G2452" s="98" t="s">
        <v>5668</v>
      </c>
      <c r="H2452" s="98" t="s">
        <v>5669</v>
      </c>
      <c r="I2452" s="98" t="s">
        <v>5670</v>
      </c>
      <c r="J2452" s="98" t="s">
        <v>5484</v>
      </c>
      <c r="K2452" s="98"/>
      <c r="L2452" s="99" t="e">
        <f t="shared" si="38"/>
        <v>#N/A</v>
      </c>
    </row>
    <row r="2453" spans="1:12" x14ac:dyDescent="0.25">
      <c r="A2453" s="101">
        <v>355800</v>
      </c>
      <c r="B2453" s="98" t="s">
        <v>5669</v>
      </c>
      <c r="C2453" s="98"/>
      <c r="D2453" s="98"/>
      <c r="E2453" s="98" t="s">
        <v>5203</v>
      </c>
      <c r="F2453" s="98" t="s">
        <v>5204</v>
      </c>
      <c r="G2453" s="98" t="s">
        <v>5668</v>
      </c>
      <c r="H2453" s="98" t="s">
        <v>5669</v>
      </c>
      <c r="I2453" s="98" t="s">
        <v>5670</v>
      </c>
      <c r="J2453" s="98" t="s">
        <v>5676</v>
      </c>
      <c r="K2453" s="98"/>
      <c r="L2453" s="99" t="e">
        <f t="shared" si="38"/>
        <v>#N/A</v>
      </c>
    </row>
    <row r="2454" spans="1:12" x14ac:dyDescent="0.25">
      <c r="A2454" s="101">
        <v>355900</v>
      </c>
      <c r="B2454" s="98" t="s">
        <v>5669</v>
      </c>
      <c r="C2454" s="98"/>
      <c r="D2454" s="98"/>
      <c r="E2454" s="98" t="s">
        <v>5203</v>
      </c>
      <c r="F2454" s="98" t="s">
        <v>5204</v>
      </c>
      <c r="G2454" s="98" t="s">
        <v>5668</v>
      </c>
      <c r="H2454" s="98" t="s">
        <v>5669</v>
      </c>
      <c r="I2454" s="98" t="s">
        <v>5670</v>
      </c>
      <c r="J2454" s="98" t="s">
        <v>5677</v>
      </c>
      <c r="K2454" s="98"/>
      <c r="L2454" s="99" t="e">
        <f t="shared" si="38"/>
        <v>#N/A</v>
      </c>
    </row>
    <row r="2455" spans="1:12" x14ac:dyDescent="0.25">
      <c r="A2455" s="101">
        <v>360000</v>
      </c>
      <c r="B2455" s="98" t="s">
        <v>5679</v>
      </c>
      <c r="C2455" s="98" t="s">
        <v>5681</v>
      </c>
      <c r="D2455" s="98" t="s">
        <v>5682</v>
      </c>
      <c r="E2455" s="98" t="s">
        <v>5203</v>
      </c>
      <c r="F2455" s="98" t="s">
        <v>5204</v>
      </c>
      <c r="G2455" s="98" t="s">
        <v>5678</v>
      </c>
      <c r="H2455" s="98" t="s">
        <v>5679</v>
      </c>
      <c r="I2455" s="98" t="s">
        <v>5680</v>
      </c>
      <c r="J2455" s="98" t="s">
        <v>5679</v>
      </c>
      <c r="K2455" s="98" t="s">
        <v>545</v>
      </c>
      <c r="L2455" s="99" t="e">
        <f t="shared" si="38"/>
        <v>#N/A</v>
      </c>
    </row>
    <row r="2456" spans="1:12" x14ac:dyDescent="0.25">
      <c r="A2456" s="101">
        <v>360000</v>
      </c>
      <c r="B2456" s="98" t="s">
        <v>5679</v>
      </c>
      <c r="C2456" s="98" t="s">
        <v>5683</v>
      </c>
      <c r="D2456" s="98" t="s">
        <v>5684</v>
      </c>
      <c r="E2456" s="98" t="s">
        <v>5203</v>
      </c>
      <c r="F2456" s="98" t="s">
        <v>5204</v>
      </c>
      <c r="G2456" s="98" t="s">
        <v>5678</v>
      </c>
      <c r="H2456" s="98" t="s">
        <v>5679</v>
      </c>
      <c r="I2456" s="98" t="s">
        <v>5680</v>
      </c>
      <c r="J2456" s="98" t="s">
        <v>5679</v>
      </c>
      <c r="K2456" s="98" t="s">
        <v>545</v>
      </c>
      <c r="L2456" s="99" t="e">
        <f t="shared" si="38"/>
        <v>#N/A</v>
      </c>
    </row>
    <row r="2457" spans="1:12" x14ac:dyDescent="0.25">
      <c r="A2457" s="101">
        <v>360000</v>
      </c>
      <c r="B2457" s="98" t="s">
        <v>5679</v>
      </c>
      <c r="C2457" s="98" t="s">
        <v>5685</v>
      </c>
      <c r="D2457" s="98" t="s">
        <v>5686</v>
      </c>
      <c r="E2457" s="98" t="s">
        <v>5203</v>
      </c>
      <c r="F2457" s="98" t="s">
        <v>5204</v>
      </c>
      <c r="G2457" s="98" t="s">
        <v>5678</v>
      </c>
      <c r="H2457" s="98" t="s">
        <v>5679</v>
      </c>
      <c r="I2457" s="98" t="s">
        <v>5680</v>
      </c>
      <c r="J2457" s="98" t="s">
        <v>5679</v>
      </c>
      <c r="K2457" s="98" t="s">
        <v>587</v>
      </c>
      <c r="L2457" s="99" t="e">
        <f t="shared" si="38"/>
        <v>#N/A</v>
      </c>
    </row>
    <row r="2458" spans="1:12" x14ac:dyDescent="0.25">
      <c r="A2458" s="101">
        <v>360000</v>
      </c>
      <c r="B2458" s="98" t="s">
        <v>5679</v>
      </c>
      <c r="C2458" s="98" t="s">
        <v>5687</v>
      </c>
      <c r="D2458" s="98" t="s">
        <v>5688</v>
      </c>
      <c r="E2458" s="98" t="s">
        <v>5203</v>
      </c>
      <c r="F2458" s="98" t="s">
        <v>5204</v>
      </c>
      <c r="G2458" s="98" t="s">
        <v>5678</v>
      </c>
      <c r="H2458" s="98" t="s">
        <v>5679</v>
      </c>
      <c r="I2458" s="98" t="s">
        <v>5680</v>
      </c>
      <c r="J2458" s="98" t="s">
        <v>5679</v>
      </c>
      <c r="K2458" s="98" t="s">
        <v>587</v>
      </c>
      <c r="L2458" s="99" t="e">
        <f t="shared" si="38"/>
        <v>#N/A</v>
      </c>
    </row>
    <row r="2459" spans="1:12" x14ac:dyDescent="0.25">
      <c r="A2459" s="101">
        <v>360000</v>
      </c>
      <c r="B2459" s="98" t="s">
        <v>5679</v>
      </c>
      <c r="C2459" s="98" t="s">
        <v>5689</v>
      </c>
      <c r="D2459" s="98" t="s">
        <v>5690</v>
      </c>
      <c r="E2459" s="98" t="s">
        <v>5203</v>
      </c>
      <c r="F2459" s="98" t="s">
        <v>5204</v>
      </c>
      <c r="G2459" s="98" t="s">
        <v>5678</v>
      </c>
      <c r="H2459" s="98" t="s">
        <v>5679</v>
      </c>
      <c r="I2459" s="98" t="s">
        <v>5680</v>
      </c>
      <c r="J2459" s="98" t="s">
        <v>5679</v>
      </c>
      <c r="K2459" s="98" t="s">
        <v>587</v>
      </c>
      <c r="L2459" s="99" t="e">
        <f t="shared" si="38"/>
        <v>#N/A</v>
      </c>
    </row>
    <row r="2460" spans="1:12" x14ac:dyDescent="0.25">
      <c r="A2460" s="101">
        <v>360000</v>
      </c>
      <c r="B2460" s="98" t="s">
        <v>5679</v>
      </c>
      <c r="C2460" s="98" t="s">
        <v>5691</v>
      </c>
      <c r="D2460" s="98" t="s">
        <v>5692</v>
      </c>
      <c r="E2460" s="98" t="s">
        <v>5203</v>
      </c>
      <c r="F2460" s="98" t="s">
        <v>5204</v>
      </c>
      <c r="G2460" s="98" t="s">
        <v>5678</v>
      </c>
      <c r="H2460" s="98" t="s">
        <v>5679</v>
      </c>
      <c r="I2460" s="98" t="s">
        <v>5680</v>
      </c>
      <c r="J2460" s="98" t="s">
        <v>5679</v>
      </c>
      <c r="K2460" s="98" t="s">
        <v>587</v>
      </c>
      <c r="L2460" s="99" t="e">
        <f t="shared" si="38"/>
        <v>#N/A</v>
      </c>
    </row>
    <row r="2461" spans="1:12" x14ac:dyDescent="0.25">
      <c r="A2461" s="101">
        <v>360000</v>
      </c>
      <c r="B2461" s="98" t="s">
        <v>5679</v>
      </c>
      <c r="C2461" s="98" t="s">
        <v>5693</v>
      </c>
      <c r="D2461" s="98" t="s">
        <v>5694</v>
      </c>
      <c r="E2461" s="98" t="s">
        <v>5203</v>
      </c>
      <c r="F2461" s="98" t="s">
        <v>5204</v>
      </c>
      <c r="G2461" s="98" t="s">
        <v>5678</v>
      </c>
      <c r="H2461" s="98" t="s">
        <v>5679</v>
      </c>
      <c r="I2461" s="98" t="s">
        <v>5680</v>
      </c>
      <c r="J2461" s="98" t="s">
        <v>5679</v>
      </c>
      <c r="K2461" s="98" t="s">
        <v>587</v>
      </c>
      <c r="L2461" s="99" t="e">
        <f t="shared" si="38"/>
        <v>#N/A</v>
      </c>
    </row>
    <row r="2462" spans="1:12" x14ac:dyDescent="0.25">
      <c r="A2462" s="101">
        <v>360000</v>
      </c>
      <c r="B2462" s="98" t="s">
        <v>5679</v>
      </c>
      <c r="C2462" s="98" t="s">
        <v>5695</v>
      </c>
      <c r="D2462" s="98" t="s">
        <v>5696</v>
      </c>
      <c r="E2462" s="98" t="s">
        <v>5203</v>
      </c>
      <c r="F2462" s="98" t="s">
        <v>5204</v>
      </c>
      <c r="G2462" s="98" t="s">
        <v>5678</v>
      </c>
      <c r="H2462" s="98" t="s">
        <v>5679</v>
      </c>
      <c r="I2462" s="98" t="s">
        <v>5680</v>
      </c>
      <c r="J2462" s="98" t="s">
        <v>5679</v>
      </c>
      <c r="K2462" s="98" t="s">
        <v>587</v>
      </c>
      <c r="L2462" s="99" t="e">
        <f t="shared" si="38"/>
        <v>#N/A</v>
      </c>
    </row>
    <row r="2463" spans="1:12" x14ac:dyDescent="0.25">
      <c r="A2463" s="101">
        <v>360000</v>
      </c>
      <c r="B2463" s="98" t="s">
        <v>5679</v>
      </c>
      <c r="C2463" s="98" t="s">
        <v>5697</v>
      </c>
      <c r="D2463" s="98" t="s">
        <v>5698</v>
      </c>
      <c r="E2463" s="98" t="s">
        <v>5203</v>
      </c>
      <c r="F2463" s="98" t="s">
        <v>5204</v>
      </c>
      <c r="G2463" s="98" t="s">
        <v>5678</v>
      </c>
      <c r="H2463" s="98" t="s">
        <v>5679</v>
      </c>
      <c r="I2463" s="98" t="s">
        <v>5680</v>
      </c>
      <c r="J2463" s="98" t="s">
        <v>5679</v>
      </c>
      <c r="K2463" s="98" t="s">
        <v>587</v>
      </c>
      <c r="L2463" s="99" t="e">
        <f t="shared" si="38"/>
        <v>#N/A</v>
      </c>
    </row>
    <row r="2464" spans="1:12" x14ac:dyDescent="0.25">
      <c r="A2464" s="101">
        <v>360000</v>
      </c>
      <c r="B2464" s="98" t="s">
        <v>5679</v>
      </c>
      <c r="C2464" s="98" t="s">
        <v>5699</v>
      </c>
      <c r="D2464" s="98" t="s">
        <v>5700</v>
      </c>
      <c r="E2464" s="98" t="s">
        <v>5203</v>
      </c>
      <c r="F2464" s="98" t="s">
        <v>5204</v>
      </c>
      <c r="G2464" s="98" t="s">
        <v>5678</v>
      </c>
      <c r="H2464" s="98" t="s">
        <v>5679</v>
      </c>
      <c r="I2464" s="98" t="s">
        <v>5680</v>
      </c>
      <c r="J2464" s="98" t="s">
        <v>5679</v>
      </c>
      <c r="K2464" s="98" t="s">
        <v>587</v>
      </c>
      <c r="L2464" s="99" t="e">
        <f t="shared" si="38"/>
        <v>#N/A</v>
      </c>
    </row>
    <row r="2465" spans="1:12" x14ac:dyDescent="0.25">
      <c r="A2465" s="101">
        <v>360000</v>
      </c>
      <c r="B2465" s="98" t="s">
        <v>5679</v>
      </c>
      <c r="C2465" s="98" t="s">
        <v>5701</v>
      </c>
      <c r="D2465" s="98" t="s">
        <v>5702</v>
      </c>
      <c r="E2465" s="98" t="s">
        <v>5203</v>
      </c>
      <c r="F2465" s="98" t="s">
        <v>5204</v>
      </c>
      <c r="G2465" s="98" t="s">
        <v>5678</v>
      </c>
      <c r="H2465" s="98" t="s">
        <v>5679</v>
      </c>
      <c r="I2465" s="98" t="s">
        <v>5680</v>
      </c>
      <c r="J2465" s="98" t="s">
        <v>5679</v>
      </c>
      <c r="K2465" s="98" t="s">
        <v>587</v>
      </c>
      <c r="L2465" s="99" t="e">
        <f t="shared" si="38"/>
        <v>#N/A</v>
      </c>
    </row>
    <row r="2466" spans="1:12" x14ac:dyDescent="0.25">
      <c r="A2466" s="101">
        <v>360000</v>
      </c>
      <c r="B2466" s="98" t="s">
        <v>5679</v>
      </c>
      <c r="C2466" s="98" t="s">
        <v>5703</v>
      </c>
      <c r="D2466" s="98" t="s">
        <v>5704</v>
      </c>
      <c r="E2466" s="98" t="s">
        <v>5203</v>
      </c>
      <c r="F2466" s="98" t="s">
        <v>5204</v>
      </c>
      <c r="G2466" s="98" t="s">
        <v>5678</v>
      </c>
      <c r="H2466" s="98" t="s">
        <v>5679</v>
      </c>
      <c r="I2466" s="98" t="s">
        <v>5680</v>
      </c>
      <c r="J2466" s="98" t="s">
        <v>5679</v>
      </c>
      <c r="K2466" s="98" t="s">
        <v>587</v>
      </c>
      <c r="L2466" s="99" t="e">
        <f t="shared" si="38"/>
        <v>#N/A</v>
      </c>
    </row>
    <row r="2467" spans="1:12" x14ac:dyDescent="0.25">
      <c r="A2467" s="101">
        <v>360000</v>
      </c>
      <c r="B2467" s="98" t="s">
        <v>5679</v>
      </c>
      <c r="C2467" s="98" t="s">
        <v>5705</v>
      </c>
      <c r="D2467" s="98" t="s">
        <v>5706</v>
      </c>
      <c r="E2467" s="98" t="s">
        <v>5203</v>
      </c>
      <c r="F2467" s="98" t="s">
        <v>5204</v>
      </c>
      <c r="G2467" s="98" t="s">
        <v>5678</v>
      </c>
      <c r="H2467" s="98" t="s">
        <v>5679</v>
      </c>
      <c r="I2467" s="98" t="s">
        <v>5680</v>
      </c>
      <c r="J2467" s="98" t="s">
        <v>5679</v>
      </c>
      <c r="K2467" s="98" t="s">
        <v>587</v>
      </c>
      <c r="L2467" s="99" t="e">
        <f t="shared" si="38"/>
        <v>#N/A</v>
      </c>
    </row>
    <row r="2468" spans="1:12" x14ac:dyDescent="0.25">
      <c r="A2468" s="101">
        <v>360000</v>
      </c>
      <c r="B2468" s="98" t="s">
        <v>5679</v>
      </c>
      <c r="C2468" s="98" t="s">
        <v>5707</v>
      </c>
      <c r="D2468" s="98" t="s">
        <v>5708</v>
      </c>
      <c r="E2468" s="98" t="s">
        <v>5203</v>
      </c>
      <c r="F2468" s="98" t="s">
        <v>5204</v>
      </c>
      <c r="G2468" s="98" t="s">
        <v>5678</v>
      </c>
      <c r="H2468" s="98" t="s">
        <v>5679</v>
      </c>
      <c r="I2468" s="98" t="s">
        <v>5680</v>
      </c>
      <c r="J2468" s="98" t="s">
        <v>5679</v>
      </c>
      <c r="K2468" s="98" t="s">
        <v>587</v>
      </c>
      <c r="L2468" s="99" t="e">
        <f t="shared" si="38"/>
        <v>#N/A</v>
      </c>
    </row>
    <row r="2469" spans="1:12" x14ac:dyDescent="0.25">
      <c r="A2469" s="101">
        <v>360000</v>
      </c>
      <c r="B2469" s="98" t="s">
        <v>5679</v>
      </c>
      <c r="C2469" s="98" t="s">
        <v>5709</v>
      </c>
      <c r="D2469" s="98" t="s">
        <v>5710</v>
      </c>
      <c r="E2469" s="98" t="s">
        <v>5203</v>
      </c>
      <c r="F2469" s="98" t="s">
        <v>5204</v>
      </c>
      <c r="G2469" s="98" t="s">
        <v>5678</v>
      </c>
      <c r="H2469" s="98" t="s">
        <v>5679</v>
      </c>
      <c r="I2469" s="98" t="s">
        <v>5680</v>
      </c>
      <c r="J2469" s="98" t="s">
        <v>5679</v>
      </c>
      <c r="K2469" s="98" t="s">
        <v>587</v>
      </c>
      <c r="L2469" s="99" t="e">
        <f t="shared" si="38"/>
        <v>#N/A</v>
      </c>
    </row>
    <row r="2470" spans="1:12" x14ac:dyDescent="0.25">
      <c r="A2470" s="101">
        <v>360000</v>
      </c>
      <c r="B2470" s="98" t="s">
        <v>5679</v>
      </c>
      <c r="C2470" s="98" t="s">
        <v>5711</v>
      </c>
      <c r="D2470" s="98" t="s">
        <v>5712</v>
      </c>
      <c r="E2470" s="98" t="s">
        <v>5203</v>
      </c>
      <c r="F2470" s="98" t="s">
        <v>5204</v>
      </c>
      <c r="G2470" s="98" t="s">
        <v>5678</v>
      </c>
      <c r="H2470" s="98" t="s">
        <v>5679</v>
      </c>
      <c r="I2470" s="98" t="s">
        <v>5680</v>
      </c>
      <c r="J2470" s="98" t="s">
        <v>5679</v>
      </c>
      <c r="K2470" s="98" t="s">
        <v>587</v>
      </c>
      <c r="L2470" s="99" t="e">
        <f t="shared" si="38"/>
        <v>#N/A</v>
      </c>
    </row>
    <row r="2471" spans="1:12" x14ac:dyDescent="0.25">
      <c r="A2471" s="101">
        <v>360000</v>
      </c>
      <c r="B2471" s="98" t="s">
        <v>5679</v>
      </c>
      <c r="C2471" s="98" t="s">
        <v>5713</v>
      </c>
      <c r="D2471" s="98" t="s">
        <v>5714</v>
      </c>
      <c r="E2471" s="98" t="s">
        <v>5203</v>
      </c>
      <c r="F2471" s="98" t="s">
        <v>5204</v>
      </c>
      <c r="G2471" s="98" t="s">
        <v>5678</v>
      </c>
      <c r="H2471" s="98" t="s">
        <v>5679</v>
      </c>
      <c r="I2471" s="98" t="s">
        <v>5680</v>
      </c>
      <c r="J2471" s="98" t="s">
        <v>5679</v>
      </c>
      <c r="K2471" s="98" t="s">
        <v>587</v>
      </c>
      <c r="L2471" s="99" t="e">
        <f t="shared" si="38"/>
        <v>#N/A</v>
      </c>
    </row>
    <row r="2472" spans="1:12" x14ac:dyDescent="0.25">
      <c r="A2472" s="101">
        <v>360000</v>
      </c>
      <c r="B2472" s="98" t="s">
        <v>5679</v>
      </c>
      <c r="C2472" s="98" t="s">
        <v>5715</v>
      </c>
      <c r="D2472" s="98" t="s">
        <v>5716</v>
      </c>
      <c r="E2472" s="98" t="s">
        <v>5203</v>
      </c>
      <c r="F2472" s="98" t="s">
        <v>5204</v>
      </c>
      <c r="G2472" s="98" t="s">
        <v>5678</v>
      </c>
      <c r="H2472" s="98" t="s">
        <v>5679</v>
      </c>
      <c r="I2472" s="98" t="s">
        <v>5680</v>
      </c>
      <c r="J2472" s="98" t="s">
        <v>5679</v>
      </c>
      <c r="K2472" s="98" t="s">
        <v>587</v>
      </c>
      <c r="L2472" s="99" t="e">
        <f t="shared" si="38"/>
        <v>#N/A</v>
      </c>
    </row>
    <row r="2473" spans="1:12" x14ac:dyDescent="0.25">
      <c r="A2473" s="101" t="s">
        <v>5717</v>
      </c>
      <c r="B2473" s="98" t="s">
        <v>5679</v>
      </c>
      <c r="C2473" s="98"/>
      <c r="D2473" s="98"/>
      <c r="E2473" s="98" t="s">
        <v>5203</v>
      </c>
      <c r="F2473" s="98" t="s">
        <v>5204</v>
      </c>
      <c r="G2473" s="98" t="s">
        <v>5678</v>
      </c>
      <c r="H2473" s="98" t="s">
        <v>5679</v>
      </c>
      <c r="I2473" s="98" t="s">
        <v>5680</v>
      </c>
      <c r="J2473" s="98" t="s">
        <v>5718</v>
      </c>
      <c r="K2473" s="98"/>
      <c r="L2473" s="99" t="e">
        <f t="shared" si="38"/>
        <v>#N/A</v>
      </c>
    </row>
    <row r="2474" spans="1:12" x14ac:dyDescent="0.25">
      <c r="A2474" s="101" t="s">
        <v>5719</v>
      </c>
      <c r="B2474" s="98" t="s">
        <v>5679</v>
      </c>
      <c r="C2474" s="98"/>
      <c r="D2474" s="98"/>
      <c r="E2474" s="98" t="s">
        <v>5203</v>
      </c>
      <c r="F2474" s="98" t="s">
        <v>5204</v>
      </c>
      <c r="G2474" s="98" t="s">
        <v>5678</v>
      </c>
      <c r="H2474" s="98" t="s">
        <v>5679</v>
      </c>
      <c r="I2474" s="98" t="s">
        <v>5680</v>
      </c>
      <c r="J2474" s="98" t="s">
        <v>5720</v>
      </c>
      <c r="K2474" s="98"/>
      <c r="L2474" s="99" t="e">
        <f t="shared" si="38"/>
        <v>#N/A</v>
      </c>
    </row>
    <row r="2475" spans="1:12" x14ac:dyDescent="0.25">
      <c r="A2475" s="101" t="s">
        <v>5721</v>
      </c>
      <c r="B2475" s="98" t="s">
        <v>5679</v>
      </c>
      <c r="C2475" s="98"/>
      <c r="D2475" s="98"/>
      <c r="E2475" s="98" t="s">
        <v>5203</v>
      </c>
      <c r="F2475" s="98" t="s">
        <v>5204</v>
      </c>
      <c r="G2475" s="98" t="s">
        <v>5678</v>
      </c>
      <c r="H2475" s="98" t="s">
        <v>5679</v>
      </c>
      <c r="I2475" s="98" t="s">
        <v>5680</v>
      </c>
      <c r="J2475" s="98" t="s">
        <v>5722</v>
      </c>
      <c r="K2475" s="98"/>
      <c r="L2475" s="99" t="e">
        <f t="shared" si="38"/>
        <v>#N/A</v>
      </c>
    </row>
    <row r="2476" spans="1:12" x14ac:dyDescent="0.25">
      <c r="A2476" s="101" t="s">
        <v>5723</v>
      </c>
      <c r="B2476" s="98" t="s">
        <v>5679</v>
      </c>
      <c r="C2476" s="98"/>
      <c r="D2476" s="98"/>
      <c r="E2476" s="98" t="s">
        <v>5203</v>
      </c>
      <c r="F2476" s="98" t="s">
        <v>5204</v>
      </c>
      <c r="G2476" s="98" t="s">
        <v>5678</v>
      </c>
      <c r="H2476" s="98" t="s">
        <v>5679</v>
      </c>
      <c r="I2476" s="98" t="s">
        <v>5680</v>
      </c>
      <c r="J2476" s="98" t="s">
        <v>5724</v>
      </c>
      <c r="K2476" s="98"/>
      <c r="L2476" s="99" t="e">
        <f t="shared" si="38"/>
        <v>#N/A</v>
      </c>
    </row>
    <row r="2477" spans="1:12" x14ac:dyDescent="0.25">
      <c r="A2477" s="101" t="s">
        <v>5725</v>
      </c>
      <c r="B2477" s="98" t="s">
        <v>5679</v>
      </c>
      <c r="C2477" s="98"/>
      <c r="D2477" s="98"/>
      <c r="E2477" s="98" t="s">
        <v>5203</v>
      </c>
      <c r="F2477" s="98" t="s">
        <v>5204</v>
      </c>
      <c r="G2477" s="98" t="s">
        <v>5678</v>
      </c>
      <c r="H2477" s="98" t="s">
        <v>5679</v>
      </c>
      <c r="I2477" s="98" t="s">
        <v>5680</v>
      </c>
      <c r="J2477" s="98" t="s">
        <v>5726</v>
      </c>
      <c r="K2477" s="98"/>
      <c r="L2477" s="99" t="e">
        <f t="shared" si="38"/>
        <v>#N/A</v>
      </c>
    </row>
    <row r="2478" spans="1:12" x14ac:dyDescent="0.25">
      <c r="A2478" s="101" t="s">
        <v>5727</v>
      </c>
      <c r="B2478" s="98" t="s">
        <v>5679</v>
      </c>
      <c r="C2478" s="98"/>
      <c r="D2478" s="98"/>
      <c r="E2478" s="98" t="s">
        <v>5203</v>
      </c>
      <c r="F2478" s="98" t="s">
        <v>5204</v>
      </c>
      <c r="G2478" s="98" t="s">
        <v>5678</v>
      </c>
      <c r="H2478" s="98" t="s">
        <v>5679</v>
      </c>
      <c r="I2478" s="98" t="s">
        <v>5680</v>
      </c>
      <c r="J2478" s="98" t="s">
        <v>5728</v>
      </c>
      <c r="K2478" s="98"/>
      <c r="L2478" s="99" t="e">
        <f t="shared" si="38"/>
        <v>#N/A</v>
      </c>
    </row>
    <row r="2479" spans="1:12" x14ac:dyDescent="0.25">
      <c r="A2479" s="101">
        <v>360220</v>
      </c>
      <c r="B2479" s="98" t="s">
        <v>5730</v>
      </c>
      <c r="C2479" s="98"/>
      <c r="D2479" s="98"/>
      <c r="E2479" s="98" t="s">
        <v>5203</v>
      </c>
      <c r="F2479" s="98" t="s">
        <v>5204</v>
      </c>
      <c r="G2479" s="98" t="s">
        <v>5678</v>
      </c>
      <c r="H2479" s="98" t="s">
        <v>5679</v>
      </c>
      <c r="I2479" s="98" t="s">
        <v>5729</v>
      </c>
      <c r="J2479" s="98" t="s">
        <v>5730</v>
      </c>
      <c r="K2479" s="98"/>
      <c r="L2479" s="99" t="e">
        <f t="shared" si="38"/>
        <v>#N/A</v>
      </c>
    </row>
    <row r="2480" spans="1:12" x14ac:dyDescent="0.25">
      <c r="A2480" s="101">
        <v>360240</v>
      </c>
      <c r="B2480" s="98" t="s">
        <v>5732</v>
      </c>
      <c r="C2480" s="98"/>
      <c r="D2480" s="98"/>
      <c r="E2480" s="98" t="s">
        <v>5203</v>
      </c>
      <c r="F2480" s="98" t="s">
        <v>5204</v>
      </c>
      <c r="G2480" s="98" t="s">
        <v>5678</v>
      </c>
      <c r="H2480" s="98" t="s">
        <v>5679</v>
      </c>
      <c r="I2480" s="98" t="s">
        <v>5731</v>
      </c>
      <c r="J2480" s="98" t="s">
        <v>5732</v>
      </c>
      <c r="K2480" s="98"/>
      <c r="L2480" s="99" t="e">
        <f t="shared" si="38"/>
        <v>#N/A</v>
      </c>
    </row>
    <row r="2481" spans="1:12" x14ac:dyDescent="0.25">
      <c r="A2481" s="101">
        <v>360260</v>
      </c>
      <c r="B2481" s="98" t="s">
        <v>5734</v>
      </c>
      <c r="C2481" s="98"/>
      <c r="D2481" s="98"/>
      <c r="E2481" s="98" t="s">
        <v>5203</v>
      </c>
      <c r="F2481" s="98" t="s">
        <v>5204</v>
      </c>
      <c r="G2481" s="98" t="s">
        <v>5678</v>
      </c>
      <c r="H2481" s="98" t="s">
        <v>5679</v>
      </c>
      <c r="I2481" s="98" t="s">
        <v>5733</v>
      </c>
      <c r="J2481" s="98" t="s">
        <v>5734</v>
      </c>
      <c r="K2481" s="98"/>
      <c r="L2481" s="99" t="e">
        <f t="shared" si="38"/>
        <v>#N/A</v>
      </c>
    </row>
    <row r="2482" spans="1:12" x14ac:dyDescent="0.25">
      <c r="A2482" s="101">
        <v>360280</v>
      </c>
      <c r="B2482" s="98" t="s">
        <v>5736</v>
      </c>
      <c r="C2482" s="98" t="s">
        <v>5737</v>
      </c>
      <c r="D2482" s="98" t="s">
        <v>5738</v>
      </c>
      <c r="E2482" s="98" t="s">
        <v>5203</v>
      </c>
      <c r="F2482" s="98" t="s">
        <v>5204</v>
      </c>
      <c r="G2482" s="98" t="s">
        <v>5678</v>
      </c>
      <c r="H2482" s="98" t="s">
        <v>5679</v>
      </c>
      <c r="I2482" s="98" t="s">
        <v>5735</v>
      </c>
      <c r="J2482" s="98" t="s">
        <v>5736</v>
      </c>
      <c r="K2482" s="98" t="s">
        <v>587</v>
      </c>
      <c r="L2482" s="99" t="e">
        <f t="shared" si="38"/>
        <v>#N/A</v>
      </c>
    </row>
    <row r="2483" spans="1:12" x14ac:dyDescent="0.25">
      <c r="A2483" s="101">
        <v>370000</v>
      </c>
      <c r="B2483" s="98" t="s">
        <v>5740</v>
      </c>
      <c r="C2483" s="98" t="s">
        <v>5743</v>
      </c>
      <c r="D2483" s="98" t="s">
        <v>5744</v>
      </c>
      <c r="E2483" s="98" t="s">
        <v>5203</v>
      </c>
      <c r="F2483" s="98" t="s">
        <v>5204</v>
      </c>
      <c r="G2483" s="98" t="s">
        <v>5739</v>
      </c>
      <c r="H2483" s="98" t="s">
        <v>5740</v>
      </c>
      <c r="I2483" s="98" t="s">
        <v>5741</v>
      </c>
      <c r="J2483" s="98" t="s">
        <v>5742</v>
      </c>
      <c r="K2483" s="98" t="s">
        <v>545</v>
      </c>
      <c r="L2483" s="99" t="e">
        <f t="shared" si="38"/>
        <v>#N/A</v>
      </c>
    </row>
    <row r="2484" spans="1:12" x14ac:dyDescent="0.25">
      <c r="A2484" s="101">
        <v>370000</v>
      </c>
      <c r="B2484" s="98" t="s">
        <v>5740</v>
      </c>
      <c r="C2484" s="98" t="s">
        <v>5745</v>
      </c>
      <c r="D2484" s="98" t="s">
        <v>5746</v>
      </c>
      <c r="E2484" s="98" t="s">
        <v>5203</v>
      </c>
      <c r="F2484" s="98" t="s">
        <v>5204</v>
      </c>
      <c r="G2484" s="98" t="s">
        <v>5739</v>
      </c>
      <c r="H2484" s="98" t="s">
        <v>5740</v>
      </c>
      <c r="I2484" s="98" t="s">
        <v>5741</v>
      </c>
      <c r="J2484" s="98" t="s">
        <v>5742</v>
      </c>
      <c r="K2484" s="98" t="s">
        <v>545</v>
      </c>
      <c r="L2484" s="99" t="e">
        <f t="shared" si="38"/>
        <v>#N/A</v>
      </c>
    </row>
    <row r="2485" spans="1:12" x14ac:dyDescent="0.25">
      <c r="A2485" s="101">
        <v>370000</v>
      </c>
      <c r="B2485" s="98" t="s">
        <v>5740</v>
      </c>
      <c r="C2485" s="98" t="s">
        <v>5747</v>
      </c>
      <c r="D2485" s="98" t="s">
        <v>5748</v>
      </c>
      <c r="E2485" s="98" t="s">
        <v>5203</v>
      </c>
      <c r="F2485" s="98" t="s">
        <v>5204</v>
      </c>
      <c r="G2485" s="98" t="s">
        <v>5739</v>
      </c>
      <c r="H2485" s="98" t="s">
        <v>5740</v>
      </c>
      <c r="I2485" s="98" t="s">
        <v>5741</v>
      </c>
      <c r="J2485" s="98" t="s">
        <v>5742</v>
      </c>
      <c r="K2485" s="98" t="s">
        <v>545</v>
      </c>
      <c r="L2485" s="99" t="e">
        <f t="shared" si="38"/>
        <v>#N/A</v>
      </c>
    </row>
    <row r="2486" spans="1:12" x14ac:dyDescent="0.25">
      <c r="A2486" s="101">
        <v>370000</v>
      </c>
      <c r="B2486" s="98" t="s">
        <v>5740</v>
      </c>
      <c r="C2486" s="98" t="s">
        <v>5749</v>
      </c>
      <c r="D2486" s="98" t="s">
        <v>5750</v>
      </c>
      <c r="E2486" s="98" t="s">
        <v>5203</v>
      </c>
      <c r="F2486" s="98" t="s">
        <v>5204</v>
      </c>
      <c r="G2486" s="98" t="s">
        <v>5739</v>
      </c>
      <c r="H2486" s="98" t="s">
        <v>5740</v>
      </c>
      <c r="I2486" s="98" t="s">
        <v>5741</v>
      </c>
      <c r="J2486" s="98" t="s">
        <v>5742</v>
      </c>
      <c r="K2486" s="98" t="s">
        <v>587</v>
      </c>
      <c r="L2486" s="99" t="e">
        <f t="shared" si="38"/>
        <v>#N/A</v>
      </c>
    </row>
    <row r="2487" spans="1:12" x14ac:dyDescent="0.25">
      <c r="A2487" s="101">
        <v>370000</v>
      </c>
      <c r="B2487" s="98" t="s">
        <v>5740</v>
      </c>
      <c r="C2487" s="98" t="s">
        <v>5751</v>
      </c>
      <c r="D2487" s="98" t="s">
        <v>5752</v>
      </c>
      <c r="E2487" s="98" t="s">
        <v>5203</v>
      </c>
      <c r="F2487" s="98" t="s">
        <v>5204</v>
      </c>
      <c r="G2487" s="98" t="s">
        <v>5739</v>
      </c>
      <c r="H2487" s="98" t="s">
        <v>5740</v>
      </c>
      <c r="I2487" s="98" t="s">
        <v>5741</v>
      </c>
      <c r="J2487" s="98" t="s">
        <v>5742</v>
      </c>
      <c r="K2487" s="98" t="s">
        <v>587</v>
      </c>
      <c r="L2487" s="99" t="e">
        <f t="shared" si="38"/>
        <v>#N/A</v>
      </c>
    </row>
    <row r="2488" spans="1:12" x14ac:dyDescent="0.25">
      <c r="A2488" s="101">
        <v>370000</v>
      </c>
      <c r="B2488" s="98" t="s">
        <v>5740</v>
      </c>
      <c r="C2488" s="98" t="s">
        <v>5753</v>
      </c>
      <c r="D2488" s="98" t="s">
        <v>5754</v>
      </c>
      <c r="E2488" s="98" t="s">
        <v>5203</v>
      </c>
      <c r="F2488" s="98" t="s">
        <v>5204</v>
      </c>
      <c r="G2488" s="98" t="s">
        <v>5739</v>
      </c>
      <c r="H2488" s="98" t="s">
        <v>5740</v>
      </c>
      <c r="I2488" s="98" t="s">
        <v>5741</v>
      </c>
      <c r="J2488" s="98" t="s">
        <v>5742</v>
      </c>
      <c r="K2488" s="98" t="s">
        <v>587</v>
      </c>
      <c r="L2488" s="99" t="e">
        <f t="shared" si="38"/>
        <v>#N/A</v>
      </c>
    </row>
    <row r="2489" spans="1:12" x14ac:dyDescent="0.25">
      <c r="A2489" s="101">
        <v>370000</v>
      </c>
      <c r="B2489" s="98" t="s">
        <v>5740</v>
      </c>
      <c r="C2489" s="98" t="s">
        <v>5755</v>
      </c>
      <c r="D2489" s="98" t="s">
        <v>5742</v>
      </c>
      <c r="E2489" s="98" t="s">
        <v>5203</v>
      </c>
      <c r="F2489" s="98" t="s">
        <v>5204</v>
      </c>
      <c r="G2489" s="98" t="s">
        <v>5739</v>
      </c>
      <c r="H2489" s="98" t="s">
        <v>5740</v>
      </c>
      <c r="I2489" s="98" t="s">
        <v>5741</v>
      </c>
      <c r="J2489" s="98" t="s">
        <v>5742</v>
      </c>
      <c r="K2489" s="98" t="s">
        <v>587</v>
      </c>
      <c r="L2489" s="99" t="e">
        <f t="shared" si="38"/>
        <v>#N/A</v>
      </c>
    </row>
    <row r="2490" spans="1:12" x14ac:dyDescent="0.25">
      <c r="A2490" s="101">
        <v>370000</v>
      </c>
      <c r="B2490" s="98" t="s">
        <v>5740</v>
      </c>
      <c r="C2490" s="98" t="s">
        <v>5756</v>
      </c>
      <c r="D2490" s="98" t="s">
        <v>5757</v>
      </c>
      <c r="E2490" s="98" t="s">
        <v>5203</v>
      </c>
      <c r="F2490" s="98" t="s">
        <v>5204</v>
      </c>
      <c r="G2490" s="98" t="s">
        <v>5739</v>
      </c>
      <c r="H2490" s="98" t="s">
        <v>5740</v>
      </c>
      <c r="I2490" s="98" t="s">
        <v>5741</v>
      </c>
      <c r="J2490" s="98" t="s">
        <v>5742</v>
      </c>
      <c r="K2490" s="98" t="s">
        <v>587</v>
      </c>
      <c r="L2490" s="99" t="e">
        <f t="shared" si="38"/>
        <v>#N/A</v>
      </c>
    </row>
    <row r="2491" spans="1:12" x14ac:dyDescent="0.25">
      <c r="A2491" s="101">
        <v>370000</v>
      </c>
      <c r="B2491" s="98" t="s">
        <v>5740</v>
      </c>
      <c r="C2491" s="98" t="s">
        <v>5758</v>
      </c>
      <c r="D2491" s="98" t="s">
        <v>5759</v>
      </c>
      <c r="E2491" s="98" t="s">
        <v>5203</v>
      </c>
      <c r="F2491" s="98" t="s">
        <v>5204</v>
      </c>
      <c r="G2491" s="98" t="s">
        <v>5739</v>
      </c>
      <c r="H2491" s="98" t="s">
        <v>5740</v>
      </c>
      <c r="I2491" s="98" t="s">
        <v>5741</v>
      </c>
      <c r="J2491" s="98" t="s">
        <v>5742</v>
      </c>
      <c r="K2491" s="98" t="s">
        <v>604</v>
      </c>
      <c r="L2491" s="99" t="e">
        <f t="shared" si="38"/>
        <v>#N/A</v>
      </c>
    </row>
    <row r="2492" spans="1:12" x14ac:dyDescent="0.25">
      <c r="A2492" s="101">
        <v>400000</v>
      </c>
      <c r="B2492" s="98" t="s">
        <v>5761</v>
      </c>
      <c r="C2492" s="98" t="s">
        <v>5764</v>
      </c>
      <c r="D2492" s="98" t="s">
        <v>5765</v>
      </c>
      <c r="E2492" s="98" t="s">
        <v>5760</v>
      </c>
      <c r="F2492" s="98" t="s">
        <v>5761</v>
      </c>
      <c r="G2492" s="98" t="s">
        <v>5762</v>
      </c>
      <c r="H2492" s="98" t="s">
        <v>5761</v>
      </c>
      <c r="I2492" s="98" t="s">
        <v>5763</v>
      </c>
      <c r="J2492" s="98" t="s">
        <v>5761</v>
      </c>
      <c r="K2492" s="98" t="s">
        <v>538</v>
      </c>
      <c r="L2492" s="99" t="str">
        <f t="shared" si="38"/>
        <v>BA</v>
      </c>
    </row>
    <row r="2493" spans="1:12" x14ac:dyDescent="0.25">
      <c r="A2493" s="101">
        <v>400000</v>
      </c>
      <c r="B2493" s="98" t="s">
        <v>5761</v>
      </c>
      <c r="C2493" s="98" t="s">
        <v>5766</v>
      </c>
      <c r="D2493" s="98" t="s">
        <v>5767</v>
      </c>
      <c r="E2493" s="98" t="s">
        <v>5760</v>
      </c>
      <c r="F2493" s="98" t="s">
        <v>5761</v>
      </c>
      <c r="G2493" s="98" t="s">
        <v>5762</v>
      </c>
      <c r="H2493" s="98" t="s">
        <v>5761</v>
      </c>
      <c r="I2493" s="98" t="s">
        <v>5763</v>
      </c>
      <c r="J2493" s="98" t="s">
        <v>5761</v>
      </c>
      <c r="K2493" s="98" t="s">
        <v>538</v>
      </c>
      <c r="L2493" s="99" t="str">
        <f t="shared" si="38"/>
        <v>BA</v>
      </c>
    </row>
    <row r="2494" spans="1:12" x14ac:dyDescent="0.25">
      <c r="A2494" s="101">
        <v>400000</v>
      </c>
      <c r="B2494" s="98" t="s">
        <v>5761</v>
      </c>
      <c r="C2494" s="98" t="s">
        <v>5768</v>
      </c>
      <c r="D2494" s="98" t="s">
        <v>5769</v>
      </c>
      <c r="E2494" s="98" t="s">
        <v>5760</v>
      </c>
      <c r="F2494" s="98" t="s">
        <v>5761</v>
      </c>
      <c r="G2494" s="98" t="s">
        <v>5762</v>
      </c>
      <c r="H2494" s="98" t="s">
        <v>5761</v>
      </c>
      <c r="I2494" s="98" t="s">
        <v>5763</v>
      </c>
      <c r="J2494" s="98" t="s">
        <v>5761</v>
      </c>
      <c r="K2494" s="98" t="s">
        <v>538</v>
      </c>
      <c r="L2494" s="99" t="str">
        <f t="shared" si="38"/>
        <v>BA</v>
      </c>
    </row>
    <row r="2495" spans="1:12" x14ac:dyDescent="0.25">
      <c r="A2495" s="101">
        <v>400000</v>
      </c>
      <c r="B2495" s="98" t="s">
        <v>5761</v>
      </c>
      <c r="C2495" s="98" t="s">
        <v>5770</v>
      </c>
      <c r="D2495" s="98" t="s">
        <v>5771</v>
      </c>
      <c r="E2495" s="98" t="s">
        <v>5760</v>
      </c>
      <c r="F2495" s="98" t="s">
        <v>5761</v>
      </c>
      <c r="G2495" s="98" t="s">
        <v>5762</v>
      </c>
      <c r="H2495" s="98" t="s">
        <v>5761</v>
      </c>
      <c r="I2495" s="98" t="s">
        <v>5763</v>
      </c>
      <c r="J2495" s="98" t="s">
        <v>5761</v>
      </c>
      <c r="K2495" s="98" t="s">
        <v>538</v>
      </c>
      <c r="L2495" s="99" t="str">
        <f t="shared" si="38"/>
        <v>BA</v>
      </c>
    </row>
    <row r="2496" spans="1:12" x14ac:dyDescent="0.25">
      <c r="A2496" s="101">
        <v>400000</v>
      </c>
      <c r="B2496" s="98" t="s">
        <v>5761</v>
      </c>
      <c r="C2496" s="98" t="s">
        <v>5772</v>
      </c>
      <c r="D2496" s="98" t="s">
        <v>5773</v>
      </c>
      <c r="E2496" s="98" t="s">
        <v>5760</v>
      </c>
      <c r="F2496" s="98" t="s">
        <v>5761</v>
      </c>
      <c r="G2496" s="98" t="s">
        <v>5762</v>
      </c>
      <c r="H2496" s="98" t="s">
        <v>5761</v>
      </c>
      <c r="I2496" s="98" t="s">
        <v>5763</v>
      </c>
      <c r="J2496" s="98" t="s">
        <v>5761</v>
      </c>
      <c r="K2496" s="98" t="s">
        <v>538</v>
      </c>
      <c r="L2496" s="99" t="str">
        <f t="shared" si="38"/>
        <v>BA</v>
      </c>
    </row>
    <row r="2497" spans="1:12" x14ac:dyDescent="0.25">
      <c r="A2497" s="101">
        <v>400000</v>
      </c>
      <c r="B2497" s="98" t="s">
        <v>5761</v>
      </c>
      <c r="C2497" s="98" t="s">
        <v>5774</v>
      </c>
      <c r="D2497" s="98" t="s">
        <v>5775</v>
      </c>
      <c r="E2497" s="98" t="s">
        <v>5760</v>
      </c>
      <c r="F2497" s="98" t="s">
        <v>5761</v>
      </c>
      <c r="G2497" s="98" t="s">
        <v>5762</v>
      </c>
      <c r="H2497" s="98" t="s">
        <v>5761</v>
      </c>
      <c r="I2497" s="98" t="s">
        <v>5763</v>
      </c>
      <c r="J2497" s="98" t="s">
        <v>5761</v>
      </c>
      <c r="K2497" s="98" t="s">
        <v>538</v>
      </c>
      <c r="L2497" s="99" t="str">
        <f t="shared" si="38"/>
        <v>BA</v>
      </c>
    </row>
    <row r="2498" spans="1:12" x14ac:dyDescent="0.25">
      <c r="A2498" s="101">
        <v>400000</v>
      </c>
      <c r="B2498" s="98" t="s">
        <v>5761</v>
      </c>
      <c r="C2498" s="98" t="s">
        <v>5776</v>
      </c>
      <c r="D2498" s="98" t="s">
        <v>5777</v>
      </c>
      <c r="E2498" s="98" t="s">
        <v>5760</v>
      </c>
      <c r="F2498" s="98" t="s">
        <v>5761</v>
      </c>
      <c r="G2498" s="98" t="s">
        <v>5762</v>
      </c>
      <c r="H2498" s="98" t="s">
        <v>5761</v>
      </c>
      <c r="I2498" s="98" t="s">
        <v>5763</v>
      </c>
      <c r="J2498" s="98" t="s">
        <v>5761</v>
      </c>
      <c r="K2498" s="98" t="s">
        <v>538</v>
      </c>
      <c r="L2498" s="99" t="str">
        <f t="shared" ref="L2498:L2561" si="39">VLOOKUP(H2498,$N$2:$O$43,2,FALSE)</f>
        <v>BA</v>
      </c>
    </row>
    <row r="2499" spans="1:12" x14ac:dyDescent="0.25">
      <c r="A2499" s="101">
        <v>400000</v>
      </c>
      <c r="B2499" s="98" t="s">
        <v>5761</v>
      </c>
      <c r="C2499" s="98" t="s">
        <v>5778</v>
      </c>
      <c r="D2499" s="98" t="s">
        <v>5779</v>
      </c>
      <c r="E2499" s="98" t="s">
        <v>5760</v>
      </c>
      <c r="F2499" s="98" t="s">
        <v>5761</v>
      </c>
      <c r="G2499" s="98" t="s">
        <v>5762</v>
      </c>
      <c r="H2499" s="98" t="s">
        <v>5761</v>
      </c>
      <c r="I2499" s="98" t="s">
        <v>5763</v>
      </c>
      <c r="J2499" s="98" t="s">
        <v>5761</v>
      </c>
      <c r="K2499" s="98" t="s">
        <v>538</v>
      </c>
      <c r="L2499" s="99" t="str">
        <f t="shared" si="39"/>
        <v>BA</v>
      </c>
    </row>
    <row r="2500" spans="1:12" x14ac:dyDescent="0.25">
      <c r="A2500" s="101">
        <v>400000</v>
      </c>
      <c r="B2500" s="98" t="s">
        <v>5761</v>
      </c>
      <c r="C2500" s="98" t="s">
        <v>5780</v>
      </c>
      <c r="D2500" s="98" t="s">
        <v>5781</v>
      </c>
      <c r="E2500" s="98" t="s">
        <v>5760</v>
      </c>
      <c r="F2500" s="98" t="s">
        <v>5761</v>
      </c>
      <c r="G2500" s="98" t="s">
        <v>5762</v>
      </c>
      <c r="H2500" s="98" t="s">
        <v>5761</v>
      </c>
      <c r="I2500" s="98" t="s">
        <v>5763</v>
      </c>
      <c r="J2500" s="98" t="s">
        <v>5761</v>
      </c>
      <c r="K2500" s="98" t="s">
        <v>538</v>
      </c>
      <c r="L2500" s="99" t="str">
        <f t="shared" si="39"/>
        <v>BA</v>
      </c>
    </row>
    <row r="2501" spans="1:12" x14ac:dyDescent="0.25">
      <c r="A2501" s="101">
        <v>400000</v>
      </c>
      <c r="B2501" s="98" t="s">
        <v>5761</v>
      </c>
      <c r="C2501" s="98" t="s">
        <v>5782</v>
      </c>
      <c r="D2501" s="98" t="s">
        <v>5783</v>
      </c>
      <c r="E2501" s="98" t="s">
        <v>5760</v>
      </c>
      <c r="F2501" s="98" t="s">
        <v>5761</v>
      </c>
      <c r="G2501" s="98" t="s">
        <v>5762</v>
      </c>
      <c r="H2501" s="98" t="s">
        <v>5761</v>
      </c>
      <c r="I2501" s="98" t="s">
        <v>5763</v>
      </c>
      <c r="J2501" s="98" t="s">
        <v>5761</v>
      </c>
      <c r="K2501" s="98" t="s">
        <v>538</v>
      </c>
      <c r="L2501" s="99" t="str">
        <f t="shared" si="39"/>
        <v>BA</v>
      </c>
    </row>
    <row r="2502" spans="1:12" x14ac:dyDescent="0.25">
      <c r="A2502" s="101">
        <v>400000</v>
      </c>
      <c r="B2502" s="98" t="s">
        <v>5761</v>
      </c>
      <c r="C2502" s="98" t="s">
        <v>5784</v>
      </c>
      <c r="D2502" s="98" t="s">
        <v>5785</v>
      </c>
      <c r="E2502" s="98" t="s">
        <v>5760</v>
      </c>
      <c r="F2502" s="98" t="s">
        <v>5761</v>
      </c>
      <c r="G2502" s="98" t="s">
        <v>5762</v>
      </c>
      <c r="H2502" s="98" t="s">
        <v>5761</v>
      </c>
      <c r="I2502" s="98" t="s">
        <v>5763</v>
      </c>
      <c r="J2502" s="98" t="s">
        <v>5761</v>
      </c>
      <c r="K2502" s="98" t="s">
        <v>538</v>
      </c>
      <c r="L2502" s="99" t="str">
        <f t="shared" si="39"/>
        <v>BA</v>
      </c>
    </row>
    <row r="2503" spans="1:12" x14ac:dyDescent="0.25">
      <c r="A2503" s="101">
        <v>400000</v>
      </c>
      <c r="B2503" s="98" t="s">
        <v>5761</v>
      </c>
      <c r="C2503" s="98" t="s">
        <v>5786</v>
      </c>
      <c r="D2503" s="98" t="s">
        <v>5787</v>
      </c>
      <c r="E2503" s="98" t="s">
        <v>5760</v>
      </c>
      <c r="F2503" s="98" t="s">
        <v>5761</v>
      </c>
      <c r="G2503" s="98" t="s">
        <v>5762</v>
      </c>
      <c r="H2503" s="98" t="s">
        <v>5761</v>
      </c>
      <c r="I2503" s="98" t="s">
        <v>5763</v>
      </c>
      <c r="J2503" s="98" t="s">
        <v>5761</v>
      </c>
      <c r="K2503" s="98" t="s">
        <v>843</v>
      </c>
      <c r="L2503" s="99" t="str">
        <f t="shared" si="39"/>
        <v>BA</v>
      </c>
    </row>
    <row r="2504" spans="1:12" x14ac:dyDescent="0.25">
      <c r="A2504" s="101">
        <v>400000</v>
      </c>
      <c r="B2504" s="98" t="s">
        <v>5761</v>
      </c>
      <c r="C2504" s="98" t="s">
        <v>5788</v>
      </c>
      <c r="D2504" s="98" t="s">
        <v>5789</v>
      </c>
      <c r="E2504" s="98" t="s">
        <v>5760</v>
      </c>
      <c r="F2504" s="98" t="s">
        <v>5761</v>
      </c>
      <c r="G2504" s="98" t="s">
        <v>5762</v>
      </c>
      <c r="H2504" s="98" t="s">
        <v>5761</v>
      </c>
      <c r="I2504" s="98" t="s">
        <v>5763</v>
      </c>
      <c r="J2504" s="98" t="s">
        <v>5761</v>
      </c>
      <c r="K2504" s="98" t="s">
        <v>538</v>
      </c>
      <c r="L2504" s="99" t="str">
        <f t="shared" si="39"/>
        <v>BA</v>
      </c>
    </row>
    <row r="2505" spans="1:12" x14ac:dyDescent="0.25">
      <c r="A2505" s="101">
        <v>400000</v>
      </c>
      <c r="B2505" s="98" t="s">
        <v>5761</v>
      </c>
      <c r="C2505" s="98" t="s">
        <v>5790</v>
      </c>
      <c r="D2505" s="98" t="s">
        <v>5791</v>
      </c>
      <c r="E2505" s="98" t="s">
        <v>5760</v>
      </c>
      <c r="F2505" s="98" t="s">
        <v>5761</v>
      </c>
      <c r="G2505" s="98" t="s">
        <v>5762</v>
      </c>
      <c r="H2505" s="98" t="s">
        <v>5761</v>
      </c>
      <c r="I2505" s="98" t="s">
        <v>5763</v>
      </c>
      <c r="J2505" s="98" t="s">
        <v>5761</v>
      </c>
      <c r="K2505" s="98" t="s">
        <v>538</v>
      </c>
      <c r="L2505" s="99" t="str">
        <f t="shared" si="39"/>
        <v>BA</v>
      </c>
    </row>
    <row r="2506" spans="1:12" x14ac:dyDescent="0.25">
      <c r="A2506" s="101">
        <v>400000</v>
      </c>
      <c r="B2506" s="98" t="s">
        <v>5761</v>
      </c>
      <c r="C2506" s="98" t="s">
        <v>5792</v>
      </c>
      <c r="D2506" s="98" t="s">
        <v>5793</v>
      </c>
      <c r="E2506" s="98" t="s">
        <v>5760</v>
      </c>
      <c r="F2506" s="98" t="s">
        <v>5761</v>
      </c>
      <c r="G2506" s="98" t="s">
        <v>5762</v>
      </c>
      <c r="H2506" s="98" t="s">
        <v>5761</v>
      </c>
      <c r="I2506" s="98" t="s">
        <v>5763</v>
      </c>
      <c r="J2506" s="98" t="s">
        <v>5761</v>
      </c>
      <c r="K2506" s="98" t="s">
        <v>538</v>
      </c>
      <c r="L2506" s="99" t="str">
        <f t="shared" si="39"/>
        <v>BA</v>
      </c>
    </row>
    <row r="2507" spans="1:12" x14ac:dyDescent="0.25">
      <c r="A2507" s="101">
        <v>400000</v>
      </c>
      <c r="B2507" s="98" t="s">
        <v>5761</v>
      </c>
      <c r="C2507" s="98" t="s">
        <v>5794</v>
      </c>
      <c r="D2507" s="98" t="s">
        <v>5795</v>
      </c>
      <c r="E2507" s="98" t="s">
        <v>5760</v>
      </c>
      <c r="F2507" s="98" t="s">
        <v>5761</v>
      </c>
      <c r="G2507" s="98" t="s">
        <v>5762</v>
      </c>
      <c r="H2507" s="98" t="s">
        <v>5761</v>
      </c>
      <c r="I2507" s="98" t="s">
        <v>5763</v>
      </c>
      <c r="J2507" s="98" t="s">
        <v>5761</v>
      </c>
      <c r="K2507" s="98" t="s">
        <v>538</v>
      </c>
      <c r="L2507" s="99" t="str">
        <f t="shared" si="39"/>
        <v>BA</v>
      </c>
    </row>
    <row r="2508" spans="1:12" x14ac:dyDescent="0.25">
      <c r="A2508" s="101">
        <v>400000</v>
      </c>
      <c r="B2508" s="98" t="s">
        <v>5761</v>
      </c>
      <c r="C2508" s="98" t="s">
        <v>5796</v>
      </c>
      <c r="D2508" s="98" t="s">
        <v>5797</v>
      </c>
      <c r="E2508" s="98" t="s">
        <v>5760</v>
      </c>
      <c r="F2508" s="98" t="s">
        <v>5761</v>
      </c>
      <c r="G2508" s="98" t="s">
        <v>5762</v>
      </c>
      <c r="H2508" s="98" t="s">
        <v>5761</v>
      </c>
      <c r="I2508" s="98" t="s">
        <v>5763</v>
      </c>
      <c r="J2508" s="98" t="s">
        <v>5761</v>
      </c>
      <c r="K2508" s="98" t="s">
        <v>538</v>
      </c>
      <c r="L2508" s="99" t="str">
        <f t="shared" si="39"/>
        <v>BA</v>
      </c>
    </row>
    <row r="2509" spans="1:12" x14ac:dyDescent="0.25">
      <c r="A2509" s="101">
        <v>400000</v>
      </c>
      <c r="B2509" s="98" t="s">
        <v>5761</v>
      </c>
      <c r="C2509" s="98" t="s">
        <v>5798</v>
      </c>
      <c r="D2509" s="98" t="s">
        <v>5799</v>
      </c>
      <c r="E2509" s="98" t="s">
        <v>5760</v>
      </c>
      <c r="F2509" s="98" t="s">
        <v>5761</v>
      </c>
      <c r="G2509" s="98" t="s">
        <v>5762</v>
      </c>
      <c r="H2509" s="98" t="s">
        <v>5761</v>
      </c>
      <c r="I2509" s="98" t="s">
        <v>5763</v>
      </c>
      <c r="J2509" s="98" t="s">
        <v>5761</v>
      </c>
      <c r="K2509" s="98" t="s">
        <v>545</v>
      </c>
      <c r="L2509" s="99" t="str">
        <f t="shared" si="39"/>
        <v>BA</v>
      </c>
    </row>
    <row r="2510" spans="1:12" x14ac:dyDescent="0.25">
      <c r="A2510" s="101">
        <v>400000</v>
      </c>
      <c r="B2510" s="98" t="s">
        <v>5761</v>
      </c>
      <c r="C2510" s="98" t="s">
        <v>5800</v>
      </c>
      <c r="D2510" s="98" t="s">
        <v>5801</v>
      </c>
      <c r="E2510" s="98" t="s">
        <v>5760</v>
      </c>
      <c r="F2510" s="98" t="s">
        <v>5761</v>
      </c>
      <c r="G2510" s="98" t="s">
        <v>5762</v>
      </c>
      <c r="H2510" s="98" t="s">
        <v>5761</v>
      </c>
      <c r="I2510" s="98" t="s">
        <v>5763</v>
      </c>
      <c r="J2510" s="98" t="s">
        <v>5761</v>
      </c>
      <c r="K2510" s="98" t="s">
        <v>538</v>
      </c>
      <c r="L2510" s="99" t="str">
        <f t="shared" si="39"/>
        <v>BA</v>
      </c>
    </row>
    <row r="2511" spans="1:12" x14ac:dyDescent="0.25">
      <c r="A2511" s="101">
        <v>400000</v>
      </c>
      <c r="B2511" s="98" t="s">
        <v>5761</v>
      </c>
      <c r="C2511" s="98" t="s">
        <v>5802</v>
      </c>
      <c r="D2511" s="98" t="s">
        <v>5803</v>
      </c>
      <c r="E2511" s="98" t="s">
        <v>5760</v>
      </c>
      <c r="F2511" s="98" t="s">
        <v>5761</v>
      </c>
      <c r="G2511" s="98" t="s">
        <v>5762</v>
      </c>
      <c r="H2511" s="98" t="s">
        <v>5761</v>
      </c>
      <c r="I2511" s="98" t="s">
        <v>5763</v>
      </c>
      <c r="J2511" s="98" t="s">
        <v>5761</v>
      </c>
      <c r="K2511" s="98" t="s">
        <v>538</v>
      </c>
      <c r="L2511" s="99" t="str">
        <f t="shared" si="39"/>
        <v>BA</v>
      </c>
    </row>
    <row r="2512" spans="1:12" x14ac:dyDescent="0.25">
      <c r="A2512" s="101">
        <v>400000</v>
      </c>
      <c r="B2512" s="98" t="s">
        <v>5761</v>
      </c>
      <c r="C2512" s="98" t="s">
        <v>5804</v>
      </c>
      <c r="D2512" s="98" t="s">
        <v>5805</v>
      </c>
      <c r="E2512" s="98" t="s">
        <v>5760</v>
      </c>
      <c r="F2512" s="98" t="s">
        <v>5761</v>
      </c>
      <c r="G2512" s="98" t="s">
        <v>5762</v>
      </c>
      <c r="H2512" s="98" t="s">
        <v>5761</v>
      </c>
      <c r="I2512" s="98" t="s">
        <v>5763</v>
      </c>
      <c r="J2512" s="98" t="s">
        <v>5761</v>
      </c>
      <c r="K2512" s="98" t="s">
        <v>538</v>
      </c>
      <c r="L2512" s="99" t="str">
        <f t="shared" si="39"/>
        <v>BA</v>
      </c>
    </row>
    <row r="2513" spans="1:12" x14ac:dyDescent="0.25">
      <c r="A2513" s="101">
        <v>400000</v>
      </c>
      <c r="B2513" s="98" t="s">
        <v>5761</v>
      </c>
      <c r="C2513" s="98" t="s">
        <v>5806</v>
      </c>
      <c r="D2513" s="98" t="s">
        <v>5807</v>
      </c>
      <c r="E2513" s="98" t="s">
        <v>5760</v>
      </c>
      <c r="F2513" s="98" t="s">
        <v>5761</v>
      </c>
      <c r="G2513" s="98" t="s">
        <v>5762</v>
      </c>
      <c r="H2513" s="98" t="s">
        <v>5761</v>
      </c>
      <c r="I2513" s="98" t="s">
        <v>5763</v>
      </c>
      <c r="J2513" s="98" t="s">
        <v>5761</v>
      </c>
      <c r="K2513" s="98" t="s">
        <v>538</v>
      </c>
      <c r="L2513" s="99" t="str">
        <f t="shared" si="39"/>
        <v>BA</v>
      </c>
    </row>
    <row r="2514" spans="1:12" x14ac:dyDescent="0.25">
      <c r="A2514" s="101">
        <v>400000</v>
      </c>
      <c r="B2514" s="98" t="s">
        <v>5761</v>
      </c>
      <c r="C2514" s="98" t="s">
        <v>5808</v>
      </c>
      <c r="D2514" s="98" t="s">
        <v>5809</v>
      </c>
      <c r="E2514" s="98" t="s">
        <v>5760</v>
      </c>
      <c r="F2514" s="98" t="s">
        <v>5761</v>
      </c>
      <c r="G2514" s="98" t="s">
        <v>5762</v>
      </c>
      <c r="H2514" s="98" t="s">
        <v>5761</v>
      </c>
      <c r="I2514" s="98" t="s">
        <v>5763</v>
      </c>
      <c r="J2514" s="98" t="s">
        <v>5761</v>
      </c>
      <c r="K2514" s="98" t="s">
        <v>538</v>
      </c>
      <c r="L2514" s="99" t="str">
        <f t="shared" si="39"/>
        <v>BA</v>
      </c>
    </row>
    <row r="2515" spans="1:12" x14ac:dyDescent="0.25">
      <c r="A2515" s="101">
        <v>400000</v>
      </c>
      <c r="B2515" s="98" t="s">
        <v>5761</v>
      </c>
      <c r="C2515" s="98" t="s">
        <v>5810</v>
      </c>
      <c r="D2515" s="98" t="s">
        <v>5811</v>
      </c>
      <c r="E2515" s="98" t="s">
        <v>5760</v>
      </c>
      <c r="F2515" s="98" t="s">
        <v>5761</v>
      </c>
      <c r="G2515" s="98" t="s">
        <v>5762</v>
      </c>
      <c r="H2515" s="98" t="s">
        <v>5761</v>
      </c>
      <c r="I2515" s="98" t="s">
        <v>5763</v>
      </c>
      <c r="J2515" s="98" t="s">
        <v>5761</v>
      </c>
      <c r="K2515" s="98" t="s">
        <v>877</v>
      </c>
      <c r="L2515" s="99" t="str">
        <f t="shared" si="39"/>
        <v>BA</v>
      </c>
    </row>
    <row r="2516" spans="1:12" x14ac:dyDescent="0.25">
      <c r="A2516" s="101">
        <v>400000</v>
      </c>
      <c r="B2516" s="98" t="s">
        <v>5761</v>
      </c>
      <c r="C2516" s="98" t="s">
        <v>5812</v>
      </c>
      <c r="D2516" s="98" t="s">
        <v>5813</v>
      </c>
      <c r="E2516" s="98" t="s">
        <v>5760</v>
      </c>
      <c r="F2516" s="98" t="s">
        <v>5761</v>
      </c>
      <c r="G2516" s="98" t="s">
        <v>5762</v>
      </c>
      <c r="H2516" s="98" t="s">
        <v>5761</v>
      </c>
      <c r="I2516" s="98" t="s">
        <v>5763</v>
      </c>
      <c r="J2516" s="98" t="s">
        <v>5761</v>
      </c>
      <c r="K2516" s="98" t="s">
        <v>1162</v>
      </c>
      <c r="L2516" s="99" t="str">
        <f t="shared" si="39"/>
        <v>BA</v>
      </c>
    </row>
    <row r="2517" spans="1:12" x14ac:dyDescent="0.25">
      <c r="A2517" s="101">
        <v>400000</v>
      </c>
      <c r="B2517" s="98" t="s">
        <v>5761</v>
      </c>
      <c r="C2517" s="98" t="s">
        <v>5814</v>
      </c>
      <c r="D2517" s="98" t="s">
        <v>5815</v>
      </c>
      <c r="E2517" s="98" t="s">
        <v>5760</v>
      </c>
      <c r="F2517" s="98" t="s">
        <v>5761</v>
      </c>
      <c r="G2517" s="98" t="s">
        <v>5762</v>
      </c>
      <c r="H2517" s="98" t="s">
        <v>5761</v>
      </c>
      <c r="I2517" s="98" t="s">
        <v>5763</v>
      </c>
      <c r="J2517" s="98" t="s">
        <v>5761</v>
      </c>
      <c r="K2517" s="98" t="s">
        <v>545</v>
      </c>
      <c r="L2517" s="99" t="str">
        <f t="shared" si="39"/>
        <v>BA</v>
      </c>
    </row>
    <row r="2518" spans="1:12" x14ac:dyDescent="0.25">
      <c r="A2518" s="101">
        <v>400000</v>
      </c>
      <c r="B2518" s="98" t="s">
        <v>5761</v>
      </c>
      <c r="C2518" s="98" t="s">
        <v>5816</v>
      </c>
      <c r="D2518" s="98" t="s">
        <v>5817</v>
      </c>
      <c r="E2518" s="98" t="s">
        <v>5760</v>
      </c>
      <c r="F2518" s="98" t="s">
        <v>5761</v>
      </c>
      <c r="G2518" s="98" t="s">
        <v>5762</v>
      </c>
      <c r="H2518" s="98" t="s">
        <v>5761</v>
      </c>
      <c r="I2518" s="98" t="s">
        <v>5763</v>
      </c>
      <c r="J2518" s="98" t="s">
        <v>5761</v>
      </c>
      <c r="K2518" s="98" t="s">
        <v>538</v>
      </c>
      <c r="L2518" s="99" t="str">
        <f t="shared" si="39"/>
        <v>BA</v>
      </c>
    </row>
    <row r="2519" spans="1:12" x14ac:dyDescent="0.25">
      <c r="A2519" s="101">
        <v>400000</v>
      </c>
      <c r="B2519" s="98" t="s">
        <v>5761</v>
      </c>
      <c r="C2519" s="98" t="s">
        <v>5818</v>
      </c>
      <c r="D2519" s="98" t="s">
        <v>5819</v>
      </c>
      <c r="E2519" s="98" t="s">
        <v>5760</v>
      </c>
      <c r="F2519" s="98" t="s">
        <v>5761</v>
      </c>
      <c r="G2519" s="98" t="s">
        <v>5762</v>
      </c>
      <c r="H2519" s="98" t="s">
        <v>5761</v>
      </c>
      <c r="I2519" s="98" t="s">
        <v>5763</v>
      </c>
      <c r="J2519" s="98" t="s">
        <v>5761</v>
      </c>
      <c r="K2519" s="98" t="s">
        <v>1159</v>
      </c>
      <c r="L2519" s="99" t="str">
        <f t="shared" si="39"/>
        <v>BA</v>
      </c>
    </row>
    <row r="2520" spans="1:12" x14ac:dyDescent="0.25">
      <c r="A2520" s="101">
        <v>400000</v>
      </c>
      <c r="B2520" s="98" t="s">
        <v>5761</v>
      </c>
      <c r="C2520" s="98" t="s">
        <v>5820</v>
      </c>
      <c r="D2520" s="98" t="s">
        <v>3389</v>
      </c>
      <c r="E2520" s="98" t="s">
        <v>5760</v>
      </c>
      <c r="F2520" s="98" t="s">
        <v>5761</v>
      </c>
      <c r="G2520" s="98" t="s">
        <v>5762</v>
      </c>
      <c r="H2520" s="98" t="s">
        <v>5761</v>
      </c>
      <c r="I2520" s="98" t="s">
        <v>5763</v>
      </c>
      <c r="J2520" s="98" t="s">
        <v>5761</v>
      </c>
      <c r="K2520" s="98" t="s">
        <v>538</v>
      </c>
      <c r="L2520" s="99" t="str">
        <f t="shared" si="39"/>
        <v>BA</v>
      </c>
    </row>
    <row r="2521" spans="1:12" x14ac:dyDescent="0.25">
      <c r="A2521" s="101">
        <v>400000</v>
      </c>
      <c r="B2521" s="98" t="s">
        <v>5761</v>
      </c>
      <c r="C2521" s="98" t="s">
        <v>5821</v>
      </c>
      <c r="D2521" s="98" t="s">
        <v>5822</v>
      </c>
      <c r="E2521" s="98" t="s">
        <v>5760</v>
      </c>
      <c r="F2521" s="98" t="s">
        <v>5761</v>
      </c>
      <c r="G2521" s="98" t="s">
        <v>5762</v>
      </c>
      <c r="H2521" s="98" t="s">
        <v>5761</v>
      </c>
      <c r="I2521" s="98" t="s">
        <v>5763</v>
      </c>
      <c r="J2521" s="98" t="s">
        <v>5761</v>
      </c>
      <c r="K2521" s="98" t="s">
        <v>1159</v>
      </c>
      <c r="L2521" s="99" t="str">
        <f t="shared" si="39"/>
        <v>BA</v>
      </c>
    </row>
    <row r="2522" spans="1:12" x14ac:dyDescent="0.25">
      <c r="A2522" s="101">
        <v>400000</v>
      </c>
      <c r="B2522" s="98" t="s">
        <v>5761</v>
      </c>
      <c r="C2522" s="98" t="s">
        <v>5823</v>
      </c>
      <c r="D2522" s="98" t="s">
        <v>5824</v>
      </c>
      <c r="E2522" s="98" t="s">
        <v>5760</v>
      </c>
      <c r="F2522" s="98" t="s">
        <v>5761</v>
      </c>
      <c r="G2522" s="98" t="s">
        <v>5762</v>
      </c>
      <c r="H2522" s="98" t="s">
        <v>5761</v>
      </c>
      <c r="I2522" s="98" t="s">
        <v>5763</v>
      </c>
      <c r="J2522" s="98" t="s">
        <v>5761</v>
      </c>
      <c r="K2522" s="98" t="s">
        <v>538</v>
      </c>
      <c r="L2522" s="99" t="str">
        <f t="shared" si="39"/>
        <v>BA</v>
      </c>
    </row>
    <row r="2523" spans="1:12" x14ac:dyDescent="0.25">
      <c r="A2523" s="101">
        <v>400000</v>
      </c>
      <c r="B2523" s="98" t="s">
        <v>5761</v>
      </c>
      <c r="C2523" s="98" t="s">
        <v>5825</v>
      </c>
      <c r="D2523" s="98" t="s">
        <v>5826</v>
      </c>
      <c r="E2523" s="98" t="s">
        <v>5760</v>
      </c>
      <c r="F2523" s="98" t="s">
        <v>5761</v>
      </c>
      <c r="G2523" s="98" t="s">
        <v>5762</v>
      </c>
      <c r="H2523" s="98" t="s">
        <v>5761</v>
      </c>
      <c r="I2523" s="98" t="s">
        <v>5763</v>
      </c>
      <c r="J2523" s="98" t="s">
        <v>5761</v>
      </c>
      <c r="K2523" s="98" t="s">
        <v>538</v>
      </c>
      <c r="L2523" s="99" t="str">
        <f t="shared" si="39"/>
        <v>BA</v>
      </c>
    </row>
    <row r="2524" spans="1:12" x14ac:dyDescent="0.25">
      <c r="A2524" s="101">
        <v>400000</v>
      </c>
      <c r="B2524" s="98" t="s">
        <v>5761</v>
      </c>
      <c r="C2524" s="98" t="s">
        <v>5827</v>
      </c>
      <c r="D2524" s="98" t="s">
        <v>4641</v>
      </c>
      <c r="E2524" s="98" t="s">
        <v>5760</v>
      </c>
      <c r="F2524" s="98" t="s">
        <v>5761</v>
      </c>
      <c r="G2524" s="98" t="s">
        <v>5762</v>
      </c>
      <c r="H2524" s="98" t="s">
        <v>5761</v>
      </c>
      <c r="I2524" s="98" t="s">
        <v>5763</v>
      </c>
      <c r="J2524" s="98" t="s">
        <v>5761</v>
      </c>
      <c r="K2524" s="98" t="s">
        <v>538</v>
      </c>
      <c r="L2524" s="99" t="str">
        <f t="shared" si="39"/>
        <v>BA</v>
      </c>
    </row>
    <row r="2525" spans="1:12" x14ac:dyDescent="0.25">
      <c r="A2525" s="101">
        <v>400000</v>
      </c>
      <c r="B2525" s="98" t="s">
        <v>5761</v>
      </c>
      <c r="C2525" s="98" t="s">
        <v>5828</v>
      </c>
      <c r="D2525" s="98" t="s">
        <v>5829</v>
      </c>
      <c r="E2525" s="98" t="s">
        <v>5760</v>
      </c>
      <c r="F2525" s="98" t="s">
        <v>5761</v>
      </c>
      <c r="G2525" s="98" t="s">
        <v>5762</v>
      </c>
      <c r="H2525" s="98" t="s">
        <v>5761</v>
      </c>
      <c r="I2525" s="98" t="s">
        <v>5763</v>
      </c>
      <c r="J2525" s="98" t="s">
        <v>5761</v>
      </c>
      <c r="K2525" s="98" t="s">
        <v>538</v>
      </c>
      <c r="L2525" s="99" t="str">
        <f t="shared" si="39"/>
        <v>BA</v>
      </c>
    </row>
    <row r="2526" spans="1:12" x14ac:dyDescent="0.25">
      <c r="A2526" s="101">
        <v>400000</v>
      </c>
      <c r="B2526" s="98" t="s">
        <v>5761</v>
      </c>
      <c r="C2526" s="98" t="s">
        <v>5830</v>
      </c>
      <c r="D2526" s="98" t="s">
        <v>5831</v>
      </c>
      <c r="E2526" s="98" t="s">
        <v>5760</v>
      </c>
      <c r="F2526" s="98" t="s">
        <v>5761</v>
      </c>
      <c r="G2526" s="98" t="s">
        <v>5762</v>
      </c>
      <c r="H2526" s="98" t="s">
        <v>5761</v>
      </c>
      <c r="I2526" s="98" t="s">
        <v>5763</v>
      </c>
      <c r="J2526" s="98" t="s">
        <v>5761</v>
      </c>
      <c r="K2526" s="98" t="s">
        <v>538</v>
      </c>
      <c r="L2526" s="99" t="str">
        <f t="shared" si="39"/>
        <v>BA</v>
      </c>
    </row>
    <row r="2527" spans="1:12" x14ac:dyDescent="0.25">
      <c r="A2527" s="101">
        <v>400000</v>
      </c>
      <c r="B2527" s="98" t="s">
        <v>5761</v>
      </c>
      <c r="C2527" s="98" t="s">
        <v>5832</v>
      </c>
      <c r="D2527" s="98" t="s">
        <v>5833</v>
      </c>
      <c r="E2527" s="98" t="s">
        <v>5760</v>
      </c>
      <c r="F2527" s="98" t="s">
        <v>5761</v>
      </c>
      <c r="G2527" s="98" t="s">
        <v>5762</v>
      </c>
      <c r="H2527" s="98" t="s">
        <v>5761</v>
      </c>
      <c r="I2527" s="98" t="s">
        <v>5763</v>
      </c>
      <c r="J2527" s="98" t="s">
        <v>5761</v>
      </c>
      <c r="K2527" s="98" t="s">
        <v>538</v>
      </c>
      <c r="L2527" s="99" t="str">
        <f t="shared" si="39"/>
        <v>BA</v>
      </c>
    </row>
    <row r="2528" spans="1:12" x14ac:dyDescent="0.25">
      <c r="A2528" s="101">
        <v>400000</v>
      </c>
      <c r="B2528" s="98" t="s">
        <v>5761</v>
      </c>
      <c r="C2528" s="98" t="s">
        <v>5834</v>
      </c>
      <c r="D2528" s="98" t="s">
        <v>5835</v>
      </c>
      <c r="E2528" s="98" t="s">
        <v>5760</v>
      </c>
      <c r="F2528" s="98" t="s">
        <v>5761</v>
      </c>
      <c r="G2528" s="98" t="s">
        <v>5762</v>
      </c>
      <c r="H2528" s="98" t="s">
        <v>5761</v>
      </c>
      <c r="I2528" s="98" t="s">
        <v>5763</v>
      </c>
      <c r="J2528" s="98" t="s">
        <v>5761</v>
      </c>
      <c r="K2528" s="98" t="s">
        <v>538</v>
      </c>
      <c r="L2528" s="99" t="str">
        <f t="shared" si="39"/>
        <v>BA</v>
      </c>
    </row>
    <row r="2529" spans="1:12" x14ac:dyDescent="0.25">
      <c r="A2529" s="101">
        <v>400000</v>
      </c>
      <c r="B2529" s="98" t="s">
        <v>5761</v>
      </c>
      <c r="C2529" s="98" t="s">
        <v>5836</v>
      </c>
      <c r="D2529" s="98" t="s">
        <v>5837</v>
      </c>
      <c r="E2529" s="98" t="s">
        <v>5760</v>
      </c>
      <c r="F2529" s="98" t="s">
        <v>5761</v>
      </c>
      <c r="G2529" s="98" t="s">
        <v>5762</v>
      </c>
      <c r="H2529" s="98" t="s">
        <v>5761</v>
      </c>
      <c r="I2529" s="98" t="s">
        <v>5763</v>
      </c>
      <c r="J2529" s="98" t="s">
        <v>5761</v>
      </c>
      <c r="K2529" s="98" t="s">
        <v>538</v>
      </c>
      <c r="L2529" s="99" t="str">
        <f t="shared" si="39"/>
        <v>BA</v>
      </c>
    </row>
    <row r="2530" spans="1:12" x14ac:dyDescent="0.25">
      <c r="A2530" s="101">
        <v>400000</v>
      </c>
      <c r="B2530" s="98" t="s">
        <v>5761</v>
      </c>
      <c r="C2530" s="98" t="s">
        <v>5838</v>
      </c>
      <c r="D2530" s="98" t="s">
        <v>5839</v>
      </c>
      <c r="E2530" s="98" t="s">
        <v>5760</v>
      </c>
      <c r="F2530" s="98" t="s">
        <v>5761</v>
      </c>
      <c r="G2530" s="98" t="s">
        <v>5762</v>
      </c>
      <c r="H2530" s="98" t="s">
        <v>5761</v>
      </c>
      <c r="I2530" s="98" t="s">
        <v>5763</v>
      </c>
      <c r="J2530" s="98" t="s">
        <v>5761</v>
      </c>
      <c r="K2530" s="98" t="s">
        <v>538</v>
      </c>
      <c r="L2530" s="99" t="str">
        <f t="shared" si="39"/>
        <v>BA</v>
      </c>
    </row>
    <row r="2531" spans="1:12" x14ac:dyDescent="0.25">
      <c r="A2531" s="101">
        <v>400000</v>
      </c>
      <c r="B2531" s="98" t="s">
        <v>5761</v>
      </c>
      <c r="C2531" s="98" t="s">
        <v>5840</v>
      </c>
      <c r="D2531" s="98" t="s">
        <v>5841</v>
      </c>
      <c r="E2531" s="98" t="s">
        <v>5760</v>
      </c>
      <c r="F2531" s="98" t="s">
        <v>5761</v>
      </c>
      <c r="G2531" s="98" t="s">
        <v>5762</v>
      </c>
      <c r="H2531" s="98" t="s">
        <v>5761</v>
      </c>
      <c r="I2531" s="98" t="s">
        <v>5763</v>
      </c>
      <c r="J2531" s="98" t="s">
        <v>5761</v>
      </c>
      <c r="K2531" s="98" t="s">
        <v>538</v>
      </c>
      <c r="L2531" s="99" t="str">
        <f t="shared" si="39"/>
        <v>BA</v>
      </c>
    </row>
    <row r="2532" spans="1:12" x14ac:dyDescent="0.25">
      <c r="A2532" s="101">
        <v>400000</v>
      </c>
      <c r="B2532" s="98" t="s">
        <v>5761</v>
      </c>
      <c r="C2532" s="98" t="s">
        <v>5842</v>
      </c>
      <c r="D2532" s="98" t="s">
        <v>5843</v>
      </c>
      <c r="E2532" s="98" t="s">
        <v>5760</v>
      </c>
      <c r="F2532" s="98" t="s">
        <v>5761</v>
      </c>
      <c r="G2532" s="98" t="s">
        <v>5762</v>
      </c>
      <c r="H2532" s="98" t="s">
        <v>5761</v>
      </c>
      <c r="I2532" s="98" t="s">
        <v>5763</v>
      </c>
      <c r="J2532" s="98" t="s">
        <v>5761</v>
      </c>
      <c r="K2532" s="98" t="s">
        <v>538</v>
      </c>
      <c r="L2532" s="99" t="str">
        <f t="shared" si="39"/>
        <v>BA</v>
      </c>
    </row>
    <row r="2533" spans="1:12" x14ac:dyDescent="0.25">
      <c r="A2533" s="101">
        <v>400000</v>
      </c>
      <c r="B2533" s="98" t="s">
        <v>5761</v>
      </c>
      <c r="C2533" s="98" t="s">
        <v>5844</v>
      </c>
      <c r="D2533" s="98" t="s">
        <v>5845</v>
      </c>
      <c r="E2533" s="98" t="s">
        <v>5760</v>
      </c>
      <c r="F2533" s="98" t="s">
        <v>5761</v>
      </c>
      <c r="G2533" s="98" t="s">
        <v>5762</v>
      </c>
      <c r="H2533" s="98" t="s">
        <v>5761</v>
      </c>
      <c r="I2533" s="98" t="s">
        <v>5763</v>
      </c>
      <c r="J2533" s="98" t="s">
        <v>5761</v>
      </c>
      <c r="K2533" s="98" t="s">
        <v>538</v>
      </c>
      <c r="L2533" s="99" t="str">
        <f t="shared" si="39"/>
        <v>BA</v>
      </c>
    </row>
    <row r="2534" spans="1:12" x14ac:dyDescent="0.25">
      <c r="A2534" s="101">
        <v>400000</v>
      </c>
      <c r="B2534" s="98" t="s">
        <v>5761</v>
      </c>
      <c r="C2534" s="98" t="s">
        <v>5846</v>
      </c>
      <c r="D2534" s="98" t="s">
        <v>5847</v>
      </c>
      <c r="E2534" s="98" t="s">
        <v>5760</v>
      </c>
      <c r="F2534" s="98" t="s">
        <v>5761</v>
      </c>
      <c r="G2534" s="98" t="s">
        <v>5762</v>
      </c>
      <c r="H2534" s="98" t="s">
        <v>5761</v>
      </c>
      <c r="I2534" s="98" t="s">
        <v>5763</v>
      </c>
      <c r="J2534" s="98" t="s">
        <v>5761</v>
      </c>
      <c r="K2534" s="98" t="s">
        <v>538</v>
      </c>
      <c r="L2534" s="99" t="str">
        <f t="shared" si="39"/>
        <v>BA</v>
      </c>
    </row>
    <row r="2535" spans="1:12" x14ac:dyDescent="0.25">
      <c r="A2535" s="101">
        <v>400000</v>
      </c>
      <c r="B2535" s="98" t="s">
        <v>5761</v>
      </c>
      <c r="C2535" s="98" t="s">
        <v>5848</v>
      </c>
      <c r="D2535" s="98" t="s">
        <v>3331</v>
      </c>
      <c r="E2535" s="98" t="s">
        <v>5760</v>
      </c>
      <c r="F2535" s="98" t="s">
        <v>5761</v>
      </c>
      <c r="G2535" s="98" t="s">
        <v>5762</v>
      </c>
      <c r="H2535" s="98" t="s">
        <v>5761</v>
      </c>
      <c r="I2535" s="98" t="s">
        <v>5763</v>
      </c>
      <c r="J2535" s="98" t="s">
        <v>5761</v>
      </c>
      <c r="K2535" s="98" t="s">
        <v>538</v>
      </c>
      <c r="L2535" s="99" t="str">
        <f t="shared" si="39"/>
        <v>BA</v>
      </c>
    </row>
    <row r="2536" spans="1:12" x14ac:dyDescent="0.25">
      <c r="A2536" s="101">
        <v>400000</v>
      </c>
      <c r="B2536" s="98" t="s">
        <v>5761</v>
      </c>
      <c r="C2536" s="98" t="s">
        <v>5849</v>
      </c>
      <c r="D2536" s="98" t="s">
        <v>5850</v>
      </c>
      <c r="E2536" s="98" t="s">
        <v>5760</v>
      </c>
      <c r="F2536" s="98" t="s">
        <v>5761</v>
      </c>
      <c r="G2536" s="98" t="s">
        <v>5762</v>
      </c>
      <c r="H2536" s="98" t="s">
        <v>5761</v>
      </c>
      <c r="I2536" s="98" t="s">
        <v>5763</v>
      </c>
      <c r="J2536" s="98" t="s">
        <v>5761</v>
      </c>
      <c r="K2536" s="98" t="s">
        <v>538</v>
      </c>
      <c r="L2536" s="99" t="str">
        <f t="shared" si="39"/>
        <v>BA</v>
      </c>
    </row>
    <row r="2537" spans="1:12" x14ac:dyDescent="0.25">
      <c r="A2537" s="101">
        <v>400000</v>
      </c>
      <c r="B2537" s="98" t="s">
        <v>5761</v>
      </c>
      <c r="C2537" s="98" t="s">
        <v>5851</v>
      </c>
      <c r="D2537" s="98" t="s">
        <v>5852</v>
      </c>
      <c r="E2537" s="98" t="s">
        <v>5760</v>
      </c>
      <c r="F2537" s="98" t="s">
        <v>5761</v>
      </c>
      <c r="G2537" s="98" t="s">
        <v>5762</v>
      </c>
      <c r="H2537" s="98" t="s">
        <v>5761</v>
      </c>
      <c r="I2537" s="98" t="s">
        <v>5763</v>
      </c>
      <c r="J2537" s="98" t="s">
        <v>5761</v>
      </c>
      <c r="K2537" s="98" t="s">
        <v>5853</v>
      </c>
      <c r="L2537" s="99" t="str">
        <f t="shared" si="39"/>
        <v>BA</v>
      </c>
    </row>
    <row r="2538" spans="1:12" x14ac:dyDescent="0.25">
      <c r="A2538" s="101">
        <v>400000</v>
      </c>
      <c r="B2538" s="98" t="s">
        <v>5761</v>
      </c>
      <c r="C2538" s="98" t="s">
        <v>5854</v>
      </c>
      <c r="D2538" s="98" t="s">
        <v>5855</v>
      </c>
      <c r="E2538" s="98" t="s">
        <v>5760</v>
      </c>
      <c r="F2538" s="98" t="s">
        <v>5761</v>
      </c>
      <c r="G2538" s="98" t="s">
        <v>5762</v>
      </c>
      <c r="H2538" s="98" t="s">
        <v>5761</v>
      </c>
      <c r="I2538" s="98" t="s">
        <v>5763</v>
      </c>
      <c r="J2538" s="98" t="s">
        <v>5761</v>
      </c>
      <c r="K2538" s="98" t="s">
        <v>5853</v>
      </c>
      <c r="L2538" s="99" t="str">
        <f t="shared" si="39"/>
        <v>BA</v>
      </c>
    </row>
    <row r="2539" spans="1:12" x14ac:dyDescent="0.25">
      <c r="A2539" s="101">
        <v>400000</v>
      </c>
      <c r="B2539" s="98" t="s">
        <v>5761</v>
      </c>
      <c r="C2539" s="98" t="s">
        <v>5856</v>
      </c>
      <c r="D2539" s="98" t="s">
        <v>5857</v>
      </c>
      <c r="E2539" s="98" t="s">
        <v>5760</v>
      </c>
      <c r="F2539" s="98" t="s">
        <v>5761</v>
      </c>
      <c r="G2539" s="98" t="s">
        <v>5762</v>
      </c>
      <c r="H2539" s="98" t="s">
        <v>5761</v>
      </c>
      <c r="I2539" s="98" t="s">
        <v>5763</v>
      </c>
      <c r="J2539" s="98" t="s">
        <v>5761</v>
      </c>
      <c r="K2539" s="98" t="s">
        <v>5853</v>
      </c>
      <c r="L2539" s="99" t="str">
        <f t="shared" si="39"/>
        <v>BA</v>
      </c>
    </row>
    <row r="2540" spans="1:12" x14ac:dyDescent="0.25">
      <c r="A2540" s="101">
        <v>400000</v>
      </c>
      <c r="B2540" s="98" t="s">
        <v>5761</v>
      </c>
      <c r="C2540" s="98" t="s">
        <v>5858</v>
      </c>
      <c r="D2540" s="98" t="s">
        <v>5859</v>
      </c>
      <c r="E2540" s="98" t="s">
        <v>5760</v>
      </c>
      <c r="F2540" s="98" t="s">
        <v>5761</v>
      </c>
      <c r="G2540" s="98" t="s">
        <v>5762</v>
      </c>
      <c r="H2540" s="98" t="s">
        <v>5761</v>
      </c>
      <c r="I2540" s="98" t="s">
        <v>5763</v>
      </c>
      <c r="J2540" s="98" t="s">
        <v>5761</v>
      </c>
      <c r="K2540" s="98" t="s">
        <v>5231</v>
      </c>
      <c r="L2540" s="99" t="str">
        <f t="shared" si="39"/>
        <v>BA</v>
      </c>
    </row>
    <row r="2541" spans="1:12" x14ac:dyDescent="0.25">
      <c r="A2541" s="101">
        <v>400000</v>
      </c>
      <c r="B2541" s="98" t="s">
        <v>5761</v>
      </c>
      <c r="C2541" s="98" t="s">
        <v>5860</v>
      </c>
      <c r="D2541" s="98" t="s">
        <v>5861</v>
      </c>
      <c r="E2541" s="98" t="s">
        <v>5760</v>
      </c>
      <c r="F2541" s="98" t="s">
        <v>5761</v>
      </c>
      <c r="G2541" s="98" t="s">
        <v>5762</v>
      </c>
      <c r="H2541" s="98" t="s">
        <v>5761</v>
      </c>
      <c r="I2541" s="98" t="s">
        <v>5763</v>
      </c>
      <c r="J2541" s="98" t="s">
        <v>5761</v>
      </c>
      <c r="K2541" s="98" t="s">
        <v>5231</v>
      </c>
      <c r="L2541" s="99" t="str">
        <f t="shared" si="39"/>
        <v>BA</v>
      </c>
    </row>
    <row r="2542" spans="1:12" x14ac:dyDescent="0.25">
      <c r="A2542" s="101">
        <v>400000</v>
      </c>
      <c r="B2542" s="98" t="s">
        <v>5761</v>
      </c>
      <c r="C2542" s="98" t="s">
        <v>5862</v>
      </c>
      <c r="D2542" s="98" t="s">
        <v>5863</v>
      </c>
      <c r="E2542" s="98" t="s">
        <v>5760</v>
      </c>
      <c r="F2542" s="98" t="s">
        <v>5761</v>
      </c>
      <c r="G2542" s="98" t="s">
        <v>5762</v>
      </c>
      <c r="H2542" s="98" t="s">
        <v>5761</v>
      </c>
      <c r="I2542" s="98" t="s">
        <v>5763</v>
      </c>
      <c r="J2542" s="98" t="s">
        <v>5761</v>
      </c>
      <c r="K2542" s="98" t="s">
        <v>5231</v>
      </c>
      <c r="L2542" s="99" t="str">
        <f t="shared" si="39"/>
        <v>BA</v>
      </c>
    </row>
    <row r="2543" spans="1:12" x14ac:dyDescent="0.25">
      <c r="A2543" s="101">
        <v>400000</v>
      </c>
      <c r="B2543" s="98" t="s">
        <v>5761</v>
      </c>
      <c r="C2543" s="98" t="s">
        <v>5864</v>
      </c>
      <c r="D2543" s="98" t="s">
        <v>5865</v>
      </c>
      <c r="E2543" s="98" t="s">
        <v>5760</v>
      </c>
      <c r="F2543" s="98" t="s">
        <v>5761</v>
      </c>
      <c r="G2543" s="98" t="s">
        <v>5762</v>
      </c>
      <c r="H2543" s="98" t="s">
        <v>5761</v>
      </c>
      <c r="I2543" s="98" t="s">
        <v>5763</v>
      </c>
      <c r="J2543" s="98" t="s">
        <v>5761</v>
      </c>
      <c r="K2543" s="98" t="s">
        <v>5231</v>
      </c>
      <c r="L2543" s="99" t="str">
        <f t="shared" si="39"/>
        <v>BA</v>
      </c>
    </row>
    <row r="2544" spans="1:12" x14ac:dyDescent="0.25">
      <c r="A2544" s="101">
        <v>400000</v>
      </c>
      <c r="B2544" s="98" t="s">
        <v>5761</v>
      </c>
      <c r="C2544" s="98" t="s">
        <v>5866</v>
      </c>
      <c r="D2544" s="98" t="s">
        <v>5867</v>
      </c>
      <c r="E2544" s="98" t="s">
        <v>5760</v>
      </c>
      <c r="F2544" s="98" t="s">
        <v>5761</v>
      </c>
      <c r="G2544" s="98" t="s">
        <v>5762</v>
      </c>
      <c r="H2544" s="98" t="s">
        <v>5761</v>
      </c>
      <c r="I2544" s="98" t="s">
        <v>5763</v>
      </c>
      <c r="J2544" s="98" t="s">
        <v>5761</v>
      </c>
      <c r="K2544" s="98" t="s">
        <v>5231</v>
      </c>
      <c r="L2544" s="99" t="str">
        <f t="shared" si="39"/>
        <v>BA</v>
      </c>
    </row>
    <row r="2545" spans="1:12" x14ac:dyDescent="0.25">
      <c r="A2545" s="101">
        <v>400000</v>
      </c>
      <c r="B2545" s="98" t="s">
        <v>5761</v>
      </c>
      <c r="C2545" s="98" t="s">
        <v>5868</v>
      </c>
      <c r="D2545" s="98" t="s">
        <v>5869</v>
      </c>
      <c r="E2545" s="98" t="s">
        <v>5760</v>
      </c>
      <c r="F2545" s="98" t="s">
        <v>5761</v>
      </c>
      <c r="G2545" s="98" t="s">
        <v>5762</v>
      </c>
      <c r="H2545" s="98" t="s">
        <v>5761</v>
      </c>
      <c r="I2545" s="98" t="s">
        <v>5763</v>
      </c>
      <c r="J2545" s="98" t="s">
        <v>5761</v>
      </c>
      <c r="K2545" s="98" t="s">
        <v>5231</v>
      </c>
      <c r="L2545" s="99" t="str">
        <f t="shared" si="39"/>
        <v>BA</v>
      </c>
    </row>
    <row r="2546" spans="1:12" x14ac:dyDescent="0.25">
      <c r="A2546" s="101">
        <v>400000</v>
      </c>
      <c r="B2546" s="98" t="s">
        <v>5761</v>
      </c>
      <c r="C2546" s="98" t="s">
        <v>5870</v>
      </c>
      <c r="D2546" s="98" t="s">
        <v>5871</v>
      </c>
      <c r="E2546" s="98" t="s">
        <v>5760</v>
      </c>
      <c r="F2546" s="98" t="s">
        <v>5761</v>
      </c>
      <c r="G2546" s="98" t="s">
        <v>5762</v>
      </c>
      <c r="H2546" s="98" t="s">
        <v>5761</v>
      </c>
      <c r="I2546" s="98" t="s">
        <v>5763</v>
      </c>
      <c r="J2546" s="98" t="s">
        <v>5761</v>
      </c>
      <c r="K2546" s="98" t="s">
        <v>5231</v>
      </c>
      <c r="L2546" s="99" t="str">
        <f t="shared" si="39"/>
        <v>BA</v>
      </c>
    </row>
    <row r="2547" spans="1:12" x14ac:dyDescent="0.25">
      <c r="A2547" s="101">
        <v>400000</v>
      </c>
      <c r="B2547" s="98" t="s">
        <v>5761</v>
      </c>
      <c r="C2547" s="98" t="s">
        <v>5872</v>
      </c>
      <c r="D2547" s="98" t="s">
        <v>5873</v>
      </c>
      <c r="E2547" s="98" t="s">
        <v>5760</v>
      </c>
      <c r="F2547" s="98" t="s">
        <v>5761</v>
      </c>
      <c r="G2547" s="98" t="s">
        <v>5762</v>
      </c>
      <c r="H2547" s="98" t="s">
        <v>5761</v>
      </c>
      <c r="I2547" s="98" t="s">
        <v>5763</v>
      </c>
      <c r="J2547" s="98" t="s">
        <v>5761</v>
      </c>
      <c r="K2547" s="98" t="s">
        <v>5874</v>
      </c>
      <c r="L2547" s="99" t="str">
        <f t="shared" si="39"/>
        <v>BA</v>
      </c>
    </row>
    <row r="2548" spans="1:12" x14ac:dyDescent="0.25">
      <c r="A2548" s="101">
        <v>400000</v>
      </c>
      <c r="B2548" s="98" t="s">
        <v>5761</v>
      </c>
      <c r="C2548" s="98" t="s">
        <v>5875</v>
      </c>
      <c r="D2548" s="98" t="s">
        <v>5876</v>
      </c>
      <c r="E2548" s="98" t="s">
        <v>5760</v>
      </c>
      <c r="F2548" s="98" t="s">
        <v>5761</v>
      </c>
      <c r="G2548" s="98" t="s">
        <v>5762</v>
      </c>
      <c r="H2548" s="98" t="s">
        <v>5761</v>
      </c>
      <c r="I2548" s="98" t="s">
        <v>5763</v>
      </c>
      <c r="J2548" s="98" t="s">
        <v>5761</v>
      </c>
      <c r="K2548" s="98" t="s">
        <v>5874</v>
      </c>
      <c r="L2548" s="99" t="str">
        <f t="shared" si="39"/>
        <v>BA</v>
      </c>
    </row>
    <row r="2549" spans="1:12" x14ac:dyDescent="0.25">
      <c r="A2549" s="101">
        <v>400000</v>
      </c>
      <c r="B2549" s="98" t="s">
        <v>5761</v>
      </c>
      <c r="C2549" s="98" t="s">
        <v>5877</v>
      </c>
      <c r="D2549" s="98" t="s">
        <v>5878</v>
      </c>
      <c r="E2549" s="98" t="s">
        <v>5760</v>
      </c>
      <c r="F2549" s="98" t="s">
        <v>5761</v>
      </c>
      <c r="G2549" s="98" t="s">
        <v>5762</v>
      </c>
      <c r="H2549" s="98" t="s">
        <v>5761</v>
      </c>
      <c r="I2549" s="98" t="s">
        <v>5763</v>
      </c>
      <c r="J2549" s="98" t="s">
        <v>5761</v>
      </c>
      <c r="K2549" s="98" t="s">
        <v>5874</v>
      </c>
      <c r="L2549" s="99" t="str">
        <f t="shared" si="39"/>
        <v>BA</v>
      </c>
    </row>
    <row r="2550" spans="1:12" x14ac:dyDescent="0.25">
      <c r="A2550" s="101">
        <v>400000</v>
      </c>
      <c r="B2550" s="98" t="s">
        <v>5761</v>
      </c>
      <c r="C2550" s="98" t="s">
        <v>5879</v>
      </c>
      <c r="D2550" s="98" t="s">
        <v>5880</v>
      </c>
      <c r="E2550" s="98" t="s">
        <v>5760</v>
      </c>
      <c r="F2550" s="98" t="s">
        <v>5761</v>
      </c>
      <c r="G2550" s="98" t="s">
        <v>5762</v>
      </c>
      <c r="H2550" s="98" t="s">
        <v>5761</v>
      </c>
      <c r="I2550" s="98" t="s">
        <v>5763</v>
      </c>
      <c r="J2550" s="98" t="s">
        <v>5761</v>
      </c>
      <c r="K2550" s="98" t="s">
        <v>5881</v>
      </c>
      <c r="L2550" s="99" t="str">
        <f t="shared" si="39"/>
        <v>BA</v>
      </c>
    </row>
    <row r="2551" spans="1:12" x14ac:dyDescent="0.25">
      <c r="A2551" s="101">
        <v>400000</v>
      </c>
      <c r="B2551" s="98" t="s">
        <v>5761</v>
      </c>
      <c r="C2551" s="98" t="s">
        <v>5882</v>
      </c>
      <c r="D2551" s="98" t="s">
        <v>5883</v>
      </c>
      <c r="E2551" s="98" t="s">
        <v>5760</v>
      </c>
      <c r="F2551" s="98" t="s">
        <v>5761</v>
      </c>
      <c r="G2551" s="98" t="s">
        <v>5762</v>
      </c>
      <c r="H2551" s="98" t="s">
        <v>5761</v>
      </c>
      <c r="I2551" s="98" t="s">
        <v>5763</v>
      </c>
      <c r="J2551" s="98" t="s">
        <v>5761</v>
      </c>
      <c r="K2551" s="98" t="s">
        <v>5881</v>
      </c>
      <c r="L2551" s="99" t="str">
        <f t="shared" si="39"/>
        <v>BA</v>
      </c>
    </row>
    <row r="2552" spans="1:12" x14ac:dyDescent="0.25">
      <c r="A2552" s="101">
        <v>400000</v>
      </c>
      <c r="B2552" s="98" t="s">
        <v>5761</v>
      </c>
      <c r="C2552" s="98" t="s">
        <v>5884</v>
      </c>
      <c r="D2552" s="98" t="s">
        <v>5885</v>
      </c>
      <c r="E2552" s="98" t="s">
        <v>5760</v>
      </c>
      <c r="F2552" s="98" t="s">
        <v>5761</v>
      </c>
      <c r="G2552" s="98" t="s">
        <v>5762</v>
      </c>
      <c r="H2552" s="98" t="s">
        <v>5761</v>
      </c>
      <c r="I2552" s="98" t="s">
        <v>5763</v>
      </c>
      <c r="J2552" s="98" t="s">
        <v>5761</v>
      </c>
      <c r="K2552" s="98" t="s">
        <v>5881</v>
      </c>
      <c r="L2552" s="99" t="str">
        <f t="shared" si="39"/>
        <v>BA</v>
      </c>
    </row>
    <row r="2553" spans="1:12" x14ac:dyDescent="0.25">
      <c r="A2553" s="101">
        <v>400000</v>
      </c>
      <c r="B2553" s="98" t="s">
        <v>5761</v>
      </c>
      <c r="C2553" s="98" t="s">
        <v>5886</v>
      </c>
      <c r="D2553" s="98" t="s">
        <v>5887</v>
      </c>
      <c r="E2553" s="98" t="s">
        <v>5760</v>
      </c>
      <c r="F2553" s="98" t="s">
        <v>5761</v>
      </c>
      <c r="G2553" s="98" t="s">
        <v>5762</v>
      </c>
      <c r="H2553" s="98" t="s">
        <v>5761</v>
      </c>
      <c r="I2553" s="98" t="s">
        <v>5763</v>
      </c>
      <c r="J2553" s="98" t="s">
        <v>5761</v>
      </c>
      <c r="K2553" s="98" t="s">
        <v>5881</v>
      </c>
      <c r="L2553" s="99" t="str">
        <f t="shared" si="39"/>
        <v>BA</v>
      </c>
    </row>
    <row r="2554" spans="1:12" x14ac:dyDescent="0.25">
      <c r="A2554" s="101">
        <v>400000</v>
      </c>
      <c r="B2554" s="98" t="s">
        <v>5761</v>
      </c>
      <c r="C2554" s="98" t="s">
        <v>5888</v>
      </c>
      <c r="D2554" s="98" t="s">
        <v>5889</v>
      </c>
      <c r="E2554" s="98" t="s">
        <v>5760</v>
      </c>
      <c r="F2554" s="98" t="s">
        <v>5761</v>
      </c>
      <c r="G2554" s="98" t="s">
        <v>5762</v>
      </c>
      <c r="H2554" s="98" t="s">
        <v>5761</v>
      </c>
      <c r="I2554" s="98" t="s">
        <v>5763</v>
      </c>
      <c r="J2554" s="98" t="s">
        <v>5761</v>
      </c>
      <c r="K2554" s="98" t="s">
        <v>5881</v>
      </c>
      <c r="L2554" s="99" t="str">
        <f t="shared" si="39"/>
        <v>BA</v>
      </c>
    </row>
    <row r="2555" spans="1:12" x14ac:dyDescent="0.25">
      <c r="A2555" s="101">
        <v>400000</v>
      </c>
      <c r="B2555" s="98" t="s">
        <v>5761</v>
      </c>
      <c r="C2555" s="98" t="s">
        <v>5890</v>
      </c>
      <c r="D2555" s="98" t="s">
        <v>5891</v>
      </c>
      <c r="E2555" s="98" t="s">
        <v>5760</v>
      </c>
      <c r="F2555" s="98" t="s">
        <v>5761</v>
      </c>
      <c r="G2555" s="98" t="s">
        <v>5762</v>
      </c>
      <c r="H2555" s="98" t="s">
        <v>5761</v>
      </c>
      <c r="I2555" s="98" t="s">
        <v>5763</v>
      </c>
      <c r="J2555" s="98" t="s">
        <v>5761</v>
      </c>
      <c r="K2555" s="98" t="s">
        <v>5881</v>
      </c>
      <c r="L2555" s="99" t="str">
        <f t="shared" si="39"/>
        <v>BA</v>
      </c>
    </row>
    <row r="2556" spans="1:12" x14ac:dyDescent="0.25">
      <c r="A2556" s="101">
        <v>400000</v>
      </c>
      <c r="B2556" s="98" t="s">
        <v>5761</v>
      </c>
      <c r="C2556" s="98" t="s">
        <v>5892</v>
      </c>
      <c r="D2556" s="98" t="s">
        <v>5893</v>
      </c>
      <c r="E2556" s="98" t="s">
        <v>5760</v>
      </c>
      <c r="F2556" s="98" t="s">
        <v>5761</v>
      </c>
      <c r="G2556" s="98" t="s">
        <v>5762</v>
      </c>
      <c r="H2556" s="98" t="s">
        <v>5761</v>
      </c>
      <c r="I2556" s="98" t="s">
        <v>5763</v>
      </c>
      <c r="J2556" s="98" t="s">
        <v>5761</v>
      </c>
      <c r="K2556" s="98" t="s">
        <v>5853</v>
      </c>
      <c r="L2556" s="99" t="str">
        <f t="shared" si="39"/>
        <v>BA</v>
      </c>
    </row>
    <row r="2557" spans="1:12" x14ac:dyDescent="0.25">
      <c r="A2557" s="101">
        <v>400000</v>
      </c>
      <c r="B2557" s="98" t="s">
        <v>5761</v>
      </c>
      <c r="C2557" s="98" t="s">
        <v>5894</v>
      </c>
      <c r="D2557" s="98" t="s">
        <v>5895</v>
      </c>
      <c r="E2557" s="98" t="s">
        <v>5760</v>
      </c>
      <c r="F2557" s="98" t="s">
        <v>5761</v>
      </c>
      <c r="G2557" s="98" t="s">
        <v>5762</v>
      </c>
      <c r="H2557" s="98" t="s">
        <v>5761</v>
      </c>
      <c r="I2557" s="98" t="s">
        <v>5763</v>
      </c>
      <c r="J2557" s="98" t="s">
        <v>5761</v>
      </c>
      <c r="K2557" s="98" t="s">
        <v>5853</v>
      </c>
      <c r="L2557" s="99" t="str">
        <f t="shared" si="39"/>
        <v>BA</v>
      </c>
    </row>
    <row r="2558" spans="1:12" x14ac:dyDescent="0.25">
      <c r="A2558" s="101">
        <v>400000</v>
      </c>
      <c r="B2558" s="98" t="s">
        <v>5761</v>
      </c>
      <c r="C2558" s="98" t="s">
        <v>5896</v>
      </c>
      <c r="D2558" s="98" t="s">
        <v>5897</v>
      </c>
      <c r="E2558" s="98" t="s">
        <v>5760</v>
      </c>
      <c r="F2558" s="98" t="s">
        <v>5761</v>
      </c>
      <c r="G2558" s="98" t="s">
        <v>5762</v>
      </c>
      <c r="H2558" s="98" t="s">
        <v>5761</v>
      </c>
      <c r="I2558" s="98" t="s">
        <v>5763</v>
      </c>
      <c r="J2558" s="98" t="s">
        <v>5761</v>
      </c>
      <c r="K2558" s="98" t="s">
        <v>5853</v>
      </c>
      <c r="L2558" s="99" t="str">
        <f t="shared" si="39"/>
        <v>BA</v>
      </c>
    </row>
    <row r="2559" spans="1:12" x14ac:dyDescent="0.25">
      <c r="A2559" s="101">
        <v>400000</v>
      </c>
      <c r="B2559" s="98" t="s">
        <v>5761</v>
      </c>
      <c r="C2559" s="98" t="s">
        <v>5898</v>
      </c>
      <c r="D2559" s="98" t="s">
        <v>5899</v>
      </c>
      <c r="E2559" s="98" t="s">
        <v>5760</v>
      </c>
      <c r="F2559" s="98" t="s">
        <v>5761</v>
      </c>
      <c r="G2559" s="98" t="s">
        <v>5762</v>
      </c>
      <c r="H2559" s="98" t="s">
        <v>5761</v>
      </c>
      <c r="I2559" s="98" t="s">
        <v>5763</v>
      </c>
      <c r="J2559" s="98" t="s">
        <v>5761</v>
      </c>
      <c r="K2559" s="98" t="s">
        <v>5853</v>
      </c>
      <c r="L2559" s="99" t="str">
        <f t="shared" si="39"/>
        <v>BA</v>
      </c>
    </row>
    <row r="2560" spans="1:12" x14ac:dyDescent="0.25">
      <c r="A2560" s="101">
        <v>400000</v>
      </c>
      <c r="B2560" s="98" t="s">
        <v>5761</v>
      </c>
      <c r="C2560" s="98" t="s">
        <v>5900</v>
      </c>
      <c r="D2560" s="98" t="s">
        <v>5901</v>
      </c>
      <c r="E2560" s="98" t="s">
        <v>5760</v>
      </c>
      <c r="F2560" s="98" t="s">
        <v>5761</v>
      </c>
      <c r="G2560" s="98" t="s">
        <v>5762</v>
      </c>
      <c r="H2560" s="98" t="s">
        <v>5761</v>
      </c>
      <c r="I2560" s="98" t="s">
        <v>5763</v>
      </c>
      <c r="J2560" s="98" t="s">
        <v>5761</v>
      </c>
      <c r="K2560" s="98" t="s">
        <v>5881</v>
      </c>
      <c r="L2560" s="99" t="str">
        <f t="shared" si="39"/>
        <v>BA</v>
      </c>
    </row>
    <row r="2561" spans="1:12" x14ac:dyDescent="0.25">
      <c r="A2561" s="101">
        <v>400000</v>
      </c>
      <c r="B2561" s="98" t="s">
        <v>5761</v>
      </c>
      <c r="C2561" s="98" t="s">
        <v>5902</v>
      </c>
      <c r="D2561" s="98" t="s">
        <v>5903</v>
      </c>
      <c r="E2561" s="98" t="s">
        <v>5760</v>
      </c>
      <c r="F2561" s="98" t="s">
        <v>5761</v>
      </c>
      <c r="G2561" s="98" t="s">
        <v>5762</v>
      </c>
      <c r="H2561" s="98" t="s">
        <v>5761</v>
      </c>
      <c r="I2561" s="98" t="s">
        <v>5763</v>
      </c>
      <c r="J2561" s="98" t="s">
        <v>5761</v>
      </c>
      <c r="K2561" s="98" t="s">
        <v>5881</v>
      </c>
      <c r="L2561" s="99" t="str">
        <f t="shared" si="39"/>
        <v>BA</v>
      </c>
    </row>
    <row r="2562" spans="1:12" x14ac:dyDescent="0.25">
      <c r="A2562" s="101">
        <v>400000</v>
      </c>
      <c r="B2562" s="98" t="s">
        <v>5761</v>
      </c>
      <c r="C2562" s="98" t="s">
        <v>5904</v>
      </c>
      <c r="D2562" s="98" t="s">
        <v>5905</v>
      </c>
      <c r="E2562" s="98" t="s">
        <v>5760</v>
      </c>
      <c r="F2562" s="98" t="s">
        <v>5761</v>
      </c>
      <c r="G2562" s="98" t="s">
        <v>5762</v>
      </c>
      <c r="H2562" s="98" t="s">
        <v>5761</v>
      </c>
      <c r="I2562" s="98" t="s">
        <v>5763</v>
      </c>
      <c r="J2562" s="98" t="s">
        <v>5761</v>
      </c>
      <c r="K2562" s="98" t="s">
        <v>5881</v>
      </c>
      <c r="L2562" s="99" t="str">
        <f t="shared" ref="L2562:L2625" si="40">VLOOKUP(H2562,$N$2:$O$43,2,FALSE)</f>
        <v>BA</v>
      </c>
    </row>
    <row r="2563" spans="1:12" x14ac:dyDescent="0.25">
      <c r="A2563" s="101">
        <v>400000</v>
      </c>
      <c r="B2563" s="98" t="s">
        <v>5761</v>
      </c>
      <c r="C2563" s="98" t="s">
        <v>5906</v>
      </c>
      <c r="D2563" s="98" t="s">
        <v>5907</v>
      </c>
      <c r="E2563" s="98" t="s">
        <v>5760</v>
      </c>
      <c r="F2563" s="98" t="s">
        <v>5761</v>
      </c>
      <c r="G2563" s="98" t="s">
        <v>5762</v>
      </c>
      <c r="H2563" s="98" t="s">
        <v>5761</v>
      </c>
      <c r="I2563" s="98" t="s">
        <v>5763</v>
      </c>
      <c r="J2563" s="98" t="s">
        <v>5761</v>
      </c>
      <c r="K2563" s="98" t="s">
        <v>5881</v>
      </c>
      <c r="L2563" s="99" t="str">
        <f t="shared" si="40"/>
        <v>BA</v>
      </c>
    </row>
    <row r="2564" spans="1:12" x14ac:dyDescent="0.25">
      <c r="A2564" s="101">
        <v>400000</v>
      </c>
      <c r="B2564" s="98" t="s">
        <v>5761</v>
      </c>
      <c r="C2564" s="98" t="s">
        <v>5908</v>
      </c>
      <c r="D2564" s="98" t="s">
        <v>5909</v>
      </c>
      <c r="E2564" s="98" t="s">
        <v>5760</v>
      </c>
      <c r="F2564" s="98" t="s">
        <v>5761</v>
      </c>
      <c r="G2564" s="98" t="s">
        <v>5762</v>
      </c>
      <c r="H2564" s="98" t="s">
        <v>5761</v>
      </c>
      <c r="I2564" s="98" t="s">
        <v>5763</v>
      </c>
      <c r="J2564" s="98" t="s">
        <v>5761</v>
      </c>
      <c r="K2564" s="98" t="s">
        <v>5881</v>
      </c>
      <c r="L2564" s="99" t="str">
        <f t="shared" si="40"/>
        <v>BA</v>
      </c>
    </row>
    <row r="2565" spans="1:12" x14ac:dyDescent="0.25">
      <c r="A2565" s="101">
        <v>400000</v>
      </c>
      <c r="B2565" s="98" t="s">
        <v>5761</v>
      </c>
      <c r="C2565" s="98" t="s">
        <v>5910</v>
      </c>
      <c r="D2565" s="98" t="s">
        <v>5911</v>
      </c>
      <c r="E2565" s="98" t="s">
        <v>5760</v>
      </c>
      <c r="F2565" s="98" t="s">
        <v>5761</v>
      </c>
      <c r="G2565" s="98" t="s">
        <v>5762</v>
      </c>
      <c r="H2565" s="98" t="s">
        <v>5761</v>
      </c>
      <c r="I2565" s="98" t="s">
        <v>5763</v>
      </c>
      <c r="J2565" s="98" t="s">
        <v>5761</v>
      </c>
      <c r="K2565" s="98" t="s">
        <v>5881</v>
      </c>
      <c r="L2565" s="99" t="str">
        <f t="shared" si="40"/>
        <v>BA</v>
      </c>
    </row>
    <row r="2566" spans="1:12" x14ac:dyDescent="0.25">
      <c r="A2566" s="101">
        <v>400000</v>
      </c>
      <c r="B2566" s="98" t="s">
        <v>5761</v>
      </c>
      <c r="C2566" s="98" t="s">
        <v>5912</v>
      </c>
      <c r="D2566" s="98" t="s">
        <v>5913</v>
      </c>
      <c r="E2566" s="98" t="s">
        <v>5760</v>
      </c>
      <c r="F2566" s="98" t="s">
        <v>5761</v>
      </c>
      <c r="G2566" s="98" t="s">
        <v>5762</v>
      </c>
      <c r="H2566" s="98" t="s">
        <v>5761</v>
      </c>
      <c r="I2566" s="98" t="s">
        <v>5763</v>
      </c>
      <c r="J2566" s="98" t="s">
        <v>5761</v>
      </c>
      <c r="K2566" s="98" t="s">
        <v>5881</v>
      </c>
      <c r="L2566" s="99" t="str">
        <f t="shared" si="40"/>
        <v>BA</v>
      </c>
    </row>
    <row r="2567" spans="1:12" x14ac:dyDescent="0.25">
      <c r="A2567" s="101">
        <v>400000</v>
      </c>
      <c r="B2567" s="98" t="s">
        <v>5761</v>
      </c>
      <c r="C2567" s="98" t="s">
        <v>5914</v>
      </c>
      <c r="D2567" s="98" t="s">
        <v>5915</v>
      </c>
      <c r="E2567" s="98" t="s">
        <v>5760</v>
      </c>
      <c r="F2567" s="98" t="s">
        <v>5761</v>
      </c>
      <c r="G2567" s="98" t="s">
        <v>5762</v>
      </c>
      <c r="H2567" s="98" t="s">
        <v>5761</v>
      </c>
      <c r="I2567" s="98" t="s">
        <v>5763</v>
      </c>
      <c r="J2567" s="98" t="s">
        <v>5761</v>
      </c>
      <c r="K2567" s="98" t="s">
        <v>5881</v>
      </c>
      <c r="L2567" s="99" t="str">
        <f t="shared" si="40"/>
        <v>BA</v>
      </c>
    </row>
    <row r="2568" spans="1:12" x14ac:dyDescent="0.25">
      <c r="A2568" s="101">
        <v>400000</v>
      </c>
      <c r="B2568" s="98" t="s">
        <v>5761</v>
      </c>
      <c r="C2568" s="98" t="s">
        <v>5916</v>
      </c>
      <c r="D2568" s="98" t="s">
        <v>5917</v>
      </c>
      <c r="E2568" s="98" t="s">
        <v>5760</v>
      </c>
      <c r="F2568" s="98" t="s">
        <v>5761</v>
      </c>
      <c r="G2568" s="98" t="s">
        <v>5762</v>
      </c>
      <c r="H2568" s="98" t="s">
        <v>5761</v>
      </c>
      <c r="I2568" s="98" t="s">
        <v>5763</v>
      </c>
      <c r="J2568" s="98" t="s">
        <v>5761</v>
      </c>
      <c r="K2568" s="98" t="s">
        <v>5881</v>
      </c>
      <c r="L2568" s="99" t="str">
        <f t="shared" si="40"/>
        <v>BA</v>
      </c>
    </row>
    <row r="2569" spans="1:12" x14ac:dyDescent="0.25">
      <c r="A2569" s="101">
        <v>400000</v>
      </c>
      <c r="B2569" s="98" t="s">
        <v>5761</v>
      </c>
      <c r="C2569" s="98" t="s">
        <v>5918</v>
      </c>
      <c r="D2569" s="98" t="s">
        <v>5919</v>
      </c>
      <c r="E2569" s="98" t="s">
        <v>5760</v>
      </c>
      <c r="F2569" s="98" t="s">
        <v>5761</v>
      </c>
      <c r="G2569" s="98" t="s">
        <v>5762</v>
      </c>
      <c r="H2569" s="98" t="s">
        <v>5761</v>
      </c>
      <c r="I2569" s="98" t="s">
        <v>5763</v>
      </c>
      <c r="J2569" s="98" t="s">
        <v>5761</v>
      </c>
      <c r="K2569" s="98" t="s">
        <v>5881</v>
      </c>
      <c r="L2569" s="99" t="str">
        <f t="shared" si="40"/>
        <v>BA</v>
      </c>
    </row>
    <row r="2570" spans="1:12" x14ac:dyDescent="0.25">
      <c r="A2570" s="101">
        <v>400000</v>
      </c>
      <c r="B2570" s="98" t="s">
        <v>5761</v>
      </c>
      <c r="C2570" s="98" t="s">
        <v>5920</v>
      </c>
      <c r="D2570" s="98" t="s">
        <v>5921</v>
      </c>
      <c r="E2570" s="98" t="s">
        <v>5760</v>
      </c>
      <c r="F2570" s="98" t="s">
        <v>5761</v>
      </c>
      <c r="G2570" s="98" t="s">
        <v>5762</v>
      </c>
      <c r="H2570" s="98" t="s">
        <v>5761</v>
      </c>
      <c r="I2570" s="98" t="s">
        <v>5763</v>
      </c>
      <c r="J2570" s="98" t="s">
        <v>5761</v>
      </c>
      <c r="K2570" s="98" t="s">
        <v>5922</v>
      </c>
      <c r="L2570" s="99" t="str">
        <f t="shared" si="40"/>
        <v>BA</v>
      </c>
    </row>
    <row r="2571" spans="1:12" x14ac:dyDescent="0.25">
      <c r="A2571" s="101">
        <v>400000</v>
      </c>
      <c r="B2571" s="98" t="s">
        <v>5761</v>
      </c>
      <c r="C2571" s="98" t="s">
        <v>5923</v>
      </c>
      <c r="D2571" s="98" t="s">
        <v>5924</v>
      </c>
      <c r="E2571" s="98" t="s">
        <v>5760</v>
      </c>
      <c r="F2571" s="98" t="s">
        <v>5761</v>
      </c>
      <c r="G2571" s="98" t="s">
        <v>5762</v>
      </c>
      <c r="H2571" s="98" t="s">
        <v>5761</v>
      </c>
      <c r="I2571" s="98" t="s">
        <v>5763</v>
      </c>
      <c r="J2571" s="98" t="s">
        <v>5761</v>
      </c>
      <c r="K2571" s="98" t="s">
        <v>5922</v>
      </c>
      <c r="L2571" s="99" t="str">
        <f t="shared" si="40"/>
        <v>BA</v>
      </c>
    </row>
    <row r="2572" spans="1:12" x14ac:dyDescent="0.25">
      <c r="A2572" s="101">
        <v>400000</v>
      </c>
      <c r="B2572" s="98" t="s">
        <v>5761</v>
      </c>
      <c r="C2572" s="98" t="s">
        <v>5925</v>
      </c>
      <c r="D2572" s="98" t="s">
        <v>5926</v>
      </c>
      <c r="E2572" s="98" t="s">
        <v>5760</v>
      </c>
      <c r="F2572" s="98" t="s">
        <v>5761</v>
      </c>
      <c r="G2572" s="98" t="s">
        <v>5762</v>
      </c>
      <c r="H2572" s="98" t="s">
        <v>5761</v>
      </c>
      <c r="I2572" s="98" t="s">
        <v>5763</v>
      </c>
      <c r="J2572" s="98" t="s">
        <v>5761</v>
      </c>
      <c r="K2572" s="98" t="s">
        <v>5922</v>
      </c>
      <c r="L2572" s="99" t="str">
        <f t="shared" si="40"/>
        <v>BA</v>
      </c>
    </row>
    <row r="2573" spans="1:12" x14ac:dyDescent="0.25">
      <c r="A2573" s="101">
        <v>400000</v>
      </c>
      <c r="B2573" s="98" t="s">
        <v>5761</v>
      </c>
      <c r="C2573" s="98" t="s">
        <v>5927</v>
      </c>
      <c r="D2573" s="98" t="s">
        <v>5928</v>
      </c>
      <c r="E2573" s="98" t="s">
        <v>5760</v>
      </c>
      <c r="F2573" s="98" t="s">
        <v>5761</v>
      </c>
      <c r="G2573" s="98" t="s">
        <v>5762</v>
      </c>
      <c r="H2573" s="98" t="s">
        <v>5761</v>
      </c>
      <c r="I2573" s="98" t="s">
        <v>5763</v>
      </c>
      <c r="J2573" s="98" t="s">
        <v>5761</v>
      </c>
      <c r="K2573" s="98" t="s">
        <v>5922</v>
      </c>
      <c r="L2573" s="99" t="str">
        <f t="shared" si="40"/>
        <v>BA</v>
      </c>
    </row>
    <row r="2574" spans="1:12" x14ac:dyDescent="0.25">
      <c r="A2574" s="101">
        <v>400000</v>
      </c>
      <c r="B2574" s="98" t="s">
        <v>5761</v>
      </c>
      <c r="C2574" s="98" t="s">
        <v>5929</v>
      </c>
      <c r="D2574" s="98" t="s">
        <v>5930</v>
      </c>
      <c r="E2574" s="98" t="s">
        <v>5760</v>
      </c>
      <c r="F2574" s="98" t="s">
        <v>5761</v>
      </c>
      <c r="G2574" s="98" t="s">
        <v>5762</v>
      </c>
      <c r="H2574" s="98" t="s">
        <v>5761</v>
      </c>
      <c r="I2574" s="98" t="s">
        <v>5763</v>
      </c>
      <c r="J2574" s="98" t="s">
        <v>5761</v>
      </c>
      <c r="K2574" s="98" t="s">
        <v>5922</v>
      </c>
      <c r="L2574" s="99" t="str">
        <f t="shared" si="40"/>
        <v>BA</v>
      </c>
    </row>
    <row r="2575" spans="1:12" x14ac:dyDescent="0.25">
      <c r="A2575" s="101">
        <v>400000</v>
      </c>
      <c r="B2575" s="98" t="s">
        <v>5761</v>
      </c>
      <c r="C2575" s="98" t="s">
        <v>5931</v>
      </c>
      <c r="D2575" s="98" t="s">
        <v>5932</v>
      </c>
      <c r="E2575" s="98" t="s">
        <v>5760</v>
      </c>
      <c r="F2575" s="98" t="s">
        <v>5761</v>
      </c>
      <c r="G2575" s="98" t="s">
        <v>5762</v>
      </c>
      <c r="H2575" s="98" t="s">
        <v>5761</v>
      </c>
      <c r="I2575" s="98" t="s">
        <v>5763</v>
      </c>
      <c r="J2575" s="98" t="s">
        <v>5761</v>
      </c>
      <c r="K2575" s="98" t="s">
        <v>5922</v>
      </c>
      <c r="L2575" s="99" t="str">
        <f t="shared" si="40"/>
        <v>BA</v>
      </c>
    </row>
    <row r="2576" spans="1:12" x14ac:dyDescent="0.25">
      <c r="A2576" s="101">
        <v>400000</v>
      </c>
      <c r="B2576" s="98" t="s">
        <v>5761</v>
      </c>
      <c r="C2576" s="98" t="s">
        <v>5933</v>
      </c>
      <c r="D2576" s="98" t="s">
        <v>5934</v>
      </c>
      <c r="E2576" s="98" t="s">
        <v>5760</v>
      </c>
      <c r="F2576" s="98" t="s">
        <v>5761</v>
      </c>
      <c r="G2576" s="98" t="s">
        <v>5762</v>
      </c>
      <c r="H2576" s="98" t="s">
        <v>5761</v>
      </c>
      <c r="I2576" s="98" t="s">
        <v>5763</v>
      </c>
      <c r="J2576" s="98" t="s">
        <v>5761</v>
      </c>
      <c r="K2576" s="98" t="s">
        <v>5922</v>
      </c>
      <c r="L2576" s="99" t="str">
        <f t="shared" si="40"/>
        <v>BA</v>
      </c>
    </row>
    <row r="2577" spans="1:12" x14ac:dyDescent="0.25">
      <c r="A2577" s="101">
        <v>400000</v>
      </c>
      <c r="B2577" s="98" t="s">
        <v>5761</v>
      </c>
      <c r="C2577" s="98" t="s">
        <v>5935</v>
      </c>
      <c r="D2577" s="98" t="s">
        <v>5936</v>
      </c>
      <c r="E2577" s="98" t="s">
        <v>5760</v>
      </c>
      <c r="F2577" s="98" t="s">
        <v>5761</v>
      </c>
      <c r="G2577" s="98" t="s">
        <v>5762</v>
      </c>
      <c r="H2577" s="98" t="s">
        <v>5761</v>
      </c>
      <c r="I2577" s="98" t="s">
        <v>5763</v>
      </c>
      <c r="J2577" s="98" t="s">
        <v>5761</v>
      </c>
      <c r="K2577" s="98" t="s">
        <v>5922</v>
      </c>
      <c r="L2577" s="99" t="str">
        <f t="shared" si="40"/>
        <v>BA</v>
      </c>
    </row>
    <row r="2578" spans="1:12" x14ac:dyDescent="0.25">
      <c r="A2578" s="101">
        <v>400000</v>
      </c>
      <c r="B2578" s="98" t="s">
        <v>5761</v>
      </c>
      <c r="C2578" s="98" t="s">
        <v>5937</v>
      </c>
      <c r="D2578" s="98" t="s">
        <v>5938</v>
      </c>
      <c r="E2578" s="98" t="s">
        <v>5760</v>
      </c>
      <c r="F2578" s="98" t="s">
        <v>5761</v>
      </c>
      <c r="G2578" s="98" t="s">
        <v>5762</v>
      </c>
      <c r="H2578" s="98" t="s">
        <v>5761</v>
      </c>
      <c r="I2578" s="98" t="s">
        <v>5763</v>
      </c>
      <c r="J2578" s="98" t="s">
        <v>5761</v>
      </c>
      <c r="K2578" s="98" t="s">
        <v>5922</v>
      </c>
      <c r="L2578" s="99" t="str">
        <f t="shared" si="40"/>
        <v>BA</v>
      </c>
    </row>
    <row r="2579" spans="1:12" x14ac:dyDescent="0.25">
      <c r="A2579" s="101">
        <v>400000</v>
      </c>
      <c r="B2579" s="98" t="s">
        <v>5761</v>
      </c>
      <c r="C2579" s="98" t="s">
        <v>5939</v>
      </c>
      <c r="D2579" s="98" t="s">
        <v>5940</v>
      </c>
      <c r="E2579" s="98" t="s">
        <v>5760</v>
      </c>
      <c r="F2579" s="98" t="s">
        <v>5761</v>
      </c>
      <c r="G2579" s="98" t="s">
        <v>5762</v>
      </c>
      <c r="H2579" s="98" t="s">
        <v>5761</v>
      </c>
      <c r="I2579" s="98" t="s">
        <v>5763</v>
      </c>
      <c r="J2579" s="98" t="s">
        <v>5761</v>
      </c>
      <c r="K2579" s="98" t="s">
        <v>5922</v>
      </c>
      <c r="L2579" s="99" t="str">
        <f t="shared" si="40"/>
        <v>BA</v>
      </c>
    </row>
    <row r="2580" spans="1:12" x14ac:dyDescent="0.25">
      <c r="A2580" s="101">
        <v>400000</v>
      </c>
      <c r="B2580" s="98" t="s">
        <v>5761</v>
      </c>
      <c r="C2580" s="98" t="s">
        <v>5941</v>
      </c>
      <c r="D2580" s="98" t="s">
        <v>5942</v>
      </c>
      <c r="E2580" s="98" t="s">
        <v>5760</v>
      </c>
      <c r="F2580" s="98" t="s">
        <v>5761</v>
      </c>
      <c r="G2580" s="98" t="s">
        <v>5762</v>
      </c>
      <c r="H2580" s="98" t="s">
        <v>5761</v>
      </c>
      <c r="I2580" s="98" t="s">
        <v>5763</v>
      </c>
      <c r="J2580" s="98" t="s">
        <v>5761</v>
      </c>
      <c r="K2580" s="98" t="s">
        <v>5943</v>
      </c>
      <c r="L2580" s="99" t="str">
        <f t="shared" si="40"/>
        <v>BA</v>
      </c>
    </row>
    <row r="2581" spans="1:12" x14ac:dyDescent="0.25">
      <c r="A2581" s="101">
        <v>400000</v>
      </c>
      <c r="B2581" s="98" t="s">
        <v>5761</v>
      </c>
      <c r="C2581" s="98" t="s">
        <v>5944</v>
      </c>
      <c r="D2581" s="98" t="s">
        <v>5945</v>
      </c>
      <c r="E2581" s="98" t="s">
        <v>5760</v>
      </c>
      <c r="F2581" s="98" t="s">
        <v>5761</v>
      </c>
      <c r="G2581" s="98" t="s">
        <v>5762</v>
      </c>
      <c r="H2581" s="98" t="s">
        <v>5761</v>
      </c>
      <c r="I2581" s="98" t="s">
        <v>5763</v>
      </c>
      <c r="J2581" s="98" t="s">
        <v>5761</v>
      </c>
      <c r="K2581" s="98" t="s">
        <v>5943</v>
      </c>
      <c r="L2581" s="99" t="str">
        <f t="shared" si="40"/>
        <v>BA</v>
      </c>
    </row>
    <row r="2582" spans="1:12" x14ac:dyDescent="0.25">
      <c r="A2582" s="101">
        <v>400000</v>
      </c>
      <c r="B2582" s="98" t="s">
        <v>5761</v>
      </c>
      <c r="C2582" s="98" t="s">
        <v>5946</v>
      </c>
      <c r="D2582" s="98" t="s">
        <v>5947</v>
      </c>
      <c r="E2582" s="98" t="s">
        <v>5760</v>
      </c>
      <c r="F2582" s="98" t="s">
        <v>5761</v>
      </c>
      <c r="G2582" s="98" t="s">
        <v>5762</v>
      </c>
      <c r="H2582" s="98" t="s">
        <v>5761</v>
      </c>
      <c r="I2582" s="98" t="s">
        <v>5763</v>
      </c>
      <c r="J2582" s="98" t="s">
        <v>5761</v>
      </c>
      <c r="K2582" s="98" t="s">
        <v>5943</v>
      </c>
      <c r="L2582" s="99" t="str">
        <f t="shared" si="40"/>
        <v>BA</v>
      </c>
    </row>
    <row r="2583" spans="1:12" x14ac:dyDescent="0.25">
      <c r="A2583" s="101">
        <v>400000</v>
      </c>
      <c r="B2583" s="98" t="s">
        <v>5761</v>
      </c>
      <c r="C2583" s="98" t="s">
        <v>5948</v>
      </c>
      <c r="D2583" s="98" t="s">
        <v>5949</v>
      </c>
      <c r="E2583" s="98" t="s">
        <v>5760</v>
      </c>
      <c r="F2583" s="98" t="s">
        <v>5761</v>
      </c>
      <c r="G2583" s="98" t="s">
        <v>5762</v>
      </c>
      <c r="H2583" s="98" t="s">
        <v>5761</v>
      </c>
      <c r="I2583" s="98" t="s">
        <v>5763</v>
      </c>
      <c r="J2583" s="98" t="s">
        <v>5761</v>
      </c>
      <c r="K2583" s="98" t="s">
        <v>5943</v>
      </c>
      <c r="L2583" s="99" t="str">
        <f t="shared" si="40"/>
        <v>BA</v>
      </c>
    </row>
    <row r="2584" spans="1:12" x14ac:dyDescent="0.25">
      <c r="A2584" s="101">
        <v>400000</v>
      </c>
      <c r="B2584" s="98" t="s">
        <v>5761</v>
      </c>
      <c r="C2584" s="98" t="s">
        <v>5950</v>
      </c>
      <c r="D2584" s="98" t="s">
        <v>5951</v>
      </c>
      <c r="E2584" s="98" t="s">
        <v>5760</v>
      </c>
      <c r="F2584" s="98" t="s">
        <v>5761</v>
      </c>
      <c r="G2584" s="98" t="s">
        <v>5762</v>
      </c>
      <c r="H2584" s="98" t="s">
        <v>5761</v>
      </c>
      <c r="I2584" s="98" t="s">
        <v>5763</v>
      </c>
      <c r="J2584" s="98" t="s">
        <v>5761</v>
      </c>
      <c r="K2584" s="98" t="s">
        <v>5952</v>
      </c>
      <c r="L2584" s="99" t="str">
        <f t="shared" si="40"/>
        <v>BA</v>
      </c>
    </row>
    <row r="2585" spans="1:12" x14ac:dyDescent="0.25">
      <c r="A2585" s="101">
        <v>400000</v>
      </c>
      <c r="B2585" s="98" t="s">
        <v>5761</v>
      </c>
      <c r="C2585" s="98" t="s">
        <v>5953</v>
      </c>
      <c r="D2585" s="98" t="s">
        <v>5954</v>
      </c>
      <c r="E2585" s="98" t="s">
        <v>5760</v>
      </c>
      <c r="F2585" s="98" t="s">
        <v>5761</v>
      </c>
      <c r="G2585" s="98" t="s">
        <v>5762</v>
      </c>
      <c r="H2585" s="98" t="s">
        <v>5761</v>
      </c>
      <c r="I2585" s="98" t="s">
        <v>5763</v>
      </c>
      <c r="J2585" s="98" t="s">
        <v>5761</v>
      </c>
      <c r="K2585" s="98" t="s">
        <v>5952</v>
      </c>
      <c r="L2585" s="99" t="str">
        <f t="shared" si="40"/>
        <v>BA</v>
      </c>
    </row>
    <row r="2586" spans="1:12" x14ac:dyDescent="0.25">
      <c r="A2586" s="101">
        <v>400000</v>
      </c>
      <c r="B2586" s="98" t="s">
        <v>5761</v>
      </c>
      <c r="C2586" s="98" t="s">
        <v>5955</v>
      </c>
      <c r="D2586" s="98" t="s">
        <v>5956</v>
      </c>
      <c r="E2586" s="98" t="s">
        <v>5760</v>
      </c>
      <c r="F2586" s="98" t="s">
        <v>5761</v>
      </c>
      <c r="G2586" s="98" t="s">
        <v>5762</v>
      </c>
      <c r="H2586" s="98" t="s">
        <v>5761</v>
      </c>
      <c r="I2586" s="98" t="s">
        <v>5763</v>
      </c>
      <c r="J2586" s="98" t="s">
        <v>5761</v>
      </c>
      <c r="K2586" s="98" t="s">
        <v>5952</v>
      </c>
      <c r="L2586" s="99" t="str">
        <f t="shared" si="40"/>
        <v>BA</v>
      </c>
    </row>
    <row r="2587" spans="1:12" x14ac:dyDescent="0.25">
      <c r="A2587" s="101">
        <v>400000</v>
      </c>
      <c r="B2587" s="98" t="s">
        <v>5761</v>
      </c>
      <c r="C2587" s="98" t="s">
        <v>5957</v>
      </c>
      <c r="D2587" s="98" t="s">
        <v>5958</v>
      </c>
      <c r="E2587" s="98" t="s">
        <v>5760</v>
      </c>
      <c r="F2587" s="98" t="s">
        <v>5761</v>
      </c>
      <c r="G2587" s="98" t="s">
        <v>5762</v>
      </c>
      <c r="H2587" s="98" t="s">
        <v>5761</v>
      </c>
      <c r="I2587" s="98" t="s">
        <v>5763</v>
      </c>
      <c r="J2587" s="98" t="s">
        <v>5761</v>
      </c>
      <c r="K2587" s="98" t="s">
        <v>5952</v>
      </c>
      <c r="L2587" s="99" t="str">
        <f t="shared" si="40"/>
        <v>BA</v>
      </c>
    </row>
    <row r="2588" spans="1:12" x14ac:dyDescent="0.25">
      <c r="A2588" s="101">
        <v>400000</v>
      </c>
      <c r="B2588" s="98" t="s">
        <v>5761</v>
      </c>
      <c r="C2588" s="98" t="s">
        <v>5959</v>
      </c>
      <c r="D2588" s="98" t="s">
        <v>5960</v>
      </c>
      <c r="E2588" s="98" t="s">
        <v>5760</v>
      </c>
      <c r="F2588" s="98" t="s">
        <v>5761</v>
      </c>
      <c r="G2588" s="98" t="s">
        <v>5762</v>
      </c>
      <c r="H2588" s="98" t="s">
        <v>5761</v>
      </c>
      <c r="I2588" s="98" t="s">
        <v>5763</v>
      </c>
      <c r="J2588" s="98" t="s">
        <v>5761</v>
      </c>
      <c r="K2588" s="98" t="s">
        <v>5952</v>
      </c>
      <c r="L2588" s="99" t="str">
        <f t="shared" si="40"/>
        <v>BA</v>
      </c>
    </row>
    <row r="2589" spans="1:12" x14ac:dyDescent="0.25">
      <c r="A2589" s="101">
        <v>400000</v>
      </c>
      <c r="B2589" s="98" t="s">
        <v>5761</v>
      </c>
      <c r="C2589" s="98" t="s">
        <v>5961</v>
      </c>
      <c r="D2589" s="98" t="s">
        <v>5962</v>
      </c>
      <c r="E2589" s="98" t="s">
        <v>5760</v>
      </c>
      <c r="F2589" s="98" t="s">
        <v>5761</v>
      </c>
      <c r="G2589" s="98" t="s">
        <v>5762</v>
      </c>
      <c r="H2589" s="98" t="s">
        <v>5761</v>
      </c>
      <c r="I2589" s="98" t="s">
        <v>5763</v>
      </c>
      <c r="J2589" s="98" t="s">
        <v>5761</v>
      </c>
      <c r="K2589" s="98" t="s">
        <v>5952</v>
      </c>
      <c r="L2589" s="99" t="str">
        <f t="shared" si="40"/>
        <v>BA</v>
      </c>
    </row>
    <row r="2590" spans="1:12" x14ac:dyDescent="0.25">
      <c r="A2590" s="101">
        <v>400000</v>
      </c>
      <c r="B2590" s="98" t="s">
        <v>5761</v>
      </c>
      <c r="C2590" s="98" t="s">
        <v>5963</v>
      </c>
      <c r="D2590" s="98" t="s">
        <v>5964</v>
      </c>
      <c r="E2590" s="98" t="s">
        <v>5760</v>
      </c>
      <c r="F2590" s="98" t="s">
        <v>5761</v>
      </c>
      <c r="G2590" s="98" t="s">
        <v>5762</v>
      </c>
      <c r="H2590" s="98" t="s">
        <v>5761</v>
      </c>
      <c r="I2590" s="98" t="s">
        <v>5763</v>
      </c>
      <c r="J2590" s="98" t="s">
        <v>5761</v>
      </c>
      <c r="K2590" s="98" t="s">
        <v>5952</v>
      </c>
      <c r="L2590" s="99" t="str">
        <f t="shared" si="40"/>
        <v>BA</v>
      </c>
    </row>
    <row r="2591" spans="1:12" x14ac:dyDescent="0.25">
      <c r="A2591" s="101">
        <v>400000</v>
      </c>
      <c r="B2591" s="98" t="s">
        <v>5761</v>
      </c>
      <c r="C2591" s="98" t="s">
        <v>5965</v>
      </c>
      <c r="D2591" s="98" t="s">
        <v>5966</v>
      </c>
      <c r="E2591" s="98" t="s">
        <v>5760</v>
      </c>
      <c r="F2591" s="98" t="s">
        <v>5761</v>
      </c>
      <c r="G2591" s="98" t="s">
        <v>5762</v>
      </c>
      <c r="H2591" s="98" t="s">
        <v>5761</v>
      </c>
      <c r="I2591" s="98" t="s">
        <v>5763</v>
      </c>
      <c r="J2591" s="98" t="s">
        <v>5761</v>
      </c>
      <c r="K2591" s="98" t="s">
        <v>5967</v>
      </c>
      <c r="L2591" s="99" t="str">
        <f t="shared" si="40"/>
        <v>BA</v>
      </c>
    </row>
    <row r="2592" spans="1:12" x14ac:dyDescent="0.25">
      <c r="A2592" s="101">
        <v>400000</v>
      </c>
      <c r="B2592" s="98" t="s">
        <v>5761</v>
      </c>
      <c r="C2592" s="98" t="s">
        <v>5968</v>
      </c>
      <c r="D2592" s="98" t="s">
        <v>5969</v>
      </c>
      <c r="E2592" s="98" t="s">
        <v>5760</v>
      </c>
      <c r="F2592" s="98" t="s">
        <v>5761</v>
      </c>
      <c r="G2592" s="98" t="s">
        <v>5762</v>
      </c>
      <c r="H2592" s="98" t="s">
        <v>5761</v>
      </c>
      <c r="I2592" s="98" t="s">
        <v>5763</v>
      </c>
      <c r="J2592" s="98" t="s">
        <v>5761</v>
      </c>
      <c r="K2592" s="98" t="s">
        <v>5967</v>
      </c>
      <c r="L2592" s="99" t="str">
        <f t="shared" si="40"/>
        <v>BA</v>
      </c>
    </row>
    <row r="2593" spans="1:12" x14ac:dyDescent="0.25">
      <c r="A2593" s="101">
        <v>400000</v>
      </c>
      <c r="B2593" s="98" t="s">
        <v>5761</v>
      </c>
      <c r="C2593" s="98" t="s">
        <v>5970</v>
      </c>
      <c r="D2593" s="98" t="s">
        <v>5971</v>
      </c>
      <c r="E2593" s="98" t="s">
        <v>5760</v>
      </c>
      <c r="F2593" s="98" t="s">
        <v>5761</v>
      </c>
      <c r="G2593" s="98" t="s">
        <v>5762</v>
      </c>
      <c r="H2593" s="98" t="s">
        <v>5761</v>
      </c>
      <c r="I2593" s="98" t="s">
        <v>5763</v>
      </c>
      <c r="J2593" s="98" t="s">
        <v>5761</v>
      </c>
      <c r="K2593" s="98" t="s">
        <v>5967</v>
      </c>
      <c r="L2593" s="99" t="str">
        <f t="shared" si="40"/>
        <v>BA</v>
      </c>
    </row>
    <row r="2594" spans="1:12" x14ac:dyDescent="0.25">
      <c r="A2594" s="101">
        <v>400000</v>
      </c>
      <c r="B2594" s="98" t="s">
        <v>5761</v>
      </c>
      <c r="C2594" s="98" t="s">
        <v>5972</v>
      </c>
      <c r="D2594" s="98" t="s">
        <v>5973</v>
      </c>
      <c r="E2594" s="98" t="s">
        <v>5760</v>
      </c>
      <c r="F2594" s="98" t="s">
        <v>5761</v>
      </c>
      <c r="G2594" s="98" t="s">
        <v>5762</v>
      </c>
      <c r="H2594" s="98" t="s">
        <v>5761</v>
      </c>
      <c r="I2594" s="98" t="s">
        <v>5763</v>
      </c>
      <c r="J2594" s="98" t="s">
        <v>5761</v>
      </c>
      <c r="K2594" s="98" t="s">
        <v>5967</v>
      </c>
      <c r="L2594" s="99" t="str">
        <f t="shared" si="40"/>
        <v>BA</v>
      </c>
    </row>
    <row r="2595" spans="1:12" x14ac:dyDescent="0.25">
      <c r="A2595" s="101">
        <v>400000</v>
      </c>
      <c r="B2595" s="98" t="s">
        <v>5761</v>
      </c>
      <c r="C2595" s="98" t="s">
        <v>5974</v>
      </c>
      <c r="D2595" s="98" t="s">
        <v>5975</v>
      </c>
      <c r="E2595" s="98" t="s">
        <v>5760</v>
      </c>
      <c r="F2595" s="98" t="s">
        <v>5761</v>
      </c>
      <c r="G2595" s="98" t="s">
        <v>5762</v>
      </c>
      <c r="H2595" s="98" t="s">
        <v>5761</v>
      </c>
      <c r="I2595" s="98" t="s">
        <v>5763</v>
      </c>
      <c r="J2595" s="98" t="s">
        <v>5761</v>
      </c>
      <c r="K2595" s="98" t="s">
        <v>5967</v>
      </c>
      <c r="L2595" s="99" t="str">
        <f t="shared" si="40"/>
        <v>BA</v>
      </c>
    </row>
    <row r="2596" spans="1:12" x14ac:dyDescent="0.25">
      <c r="A2596" s="101">
        <v>400000</v>
      </c>
      <c r="B2596" s="98" t="s">
        <v>5761</v>
      </c>
      <c r="C2596" s="98" t="s">
        <v>5976</v>
      </c>
      <c r="D2596" s="98" t="s">
        <v>5977</v>
      </c>
      <c r="E2596" s="98" t="s">
        <v>5760</v>
      </c>
      <c r="F2596" s="98" t="s">
        <v>5761</v>
      </c>
      <c r="G2596" s="98" t="s">
        <v>5762</v>
      </c>
      <c r="H2596" s="98" t="s">
        <v>5761</v>
      </c>
      <c r="I2596" s="98" t="s">
        <v>5763</v>
      </c>
      <c r="J2596" s="98" t="s">
        <v>5761</v>
      </c>
      <c r="K2596" s="98" t="s">
        <v>5952</v>
      </c>
      <c r="L2596" s="99" t="str">
        <f t="shared" si="40"/>
        <v>BA</v>
      </c>
    </row>
    <row r="2597" spans="1:12" x14ac:dyDescent="0.25">
      <c r="A2597" s="101">
        <v>400000</v>
      </c>
      <c r="B2597" s="98" t="s">
        <v>5761</v>
      </c>
      <c r="C2597" s="98" t="s">
        <v>5978</v>
      </c>
      <c r="D2597" s="98" t="s">
        <v>5979</v>
      </c>
      <c r="E2597" s="98" t="s">
        <v>5760</v>
      </c>
      <c r="F2597" s="98" t="s">
        <v>5761</v>
      </c>
      <c r="G2597" s="98" t="s">
        <v>5762</v>
      </c>
      <c r="H2597" s="98" t="s">
        <v>5761</v>
      </c>
      <c r="I2597" s="98" t="s">
        <v>5763</v>
      </c>
      <c r="J2597" s="98" t="s">
        <v>5761</v>
      </c>
      <c r="K2597" s="98" t="s">
        <v>5952</v>
      </c>
      <c r="L2597" s="99" t="str">
        <f t="shared" si="40"/>
        <v>BA</v>
      </c>
    </row>
    <row r="2598" spans="1:12" x14ac:dyDescent="0.25">
      <c r="A2598" s="101">
        <v>400000</v>
      </c>
      <c r="B2598" s="98" t="s">
        <v>5761</v>
      </c>
      <c r="C2598" s="98" t="s">
        <v>5980</v>
      </c>
      <c r="D2598" s="98" t="s">
        <v>5981</v>
      </c>
      <c r="E2598" s="98" t="s">
        <v>5760</v>
      </c>
      <c r="F2598" s="98" t="s">
        <v>5761</v>
      </c>
      <c r="G2598" s="98" t="s">
        <v>5762</v>
      </c>
      <c r="H2598" s="98" t="s">
        <v>5761</v>
      </c>
      <c r="I2598" s="98" t="s">
        <v>5763</v>
      </c>
      <c r="J2598" s="98" t="s">
        <v>5761</v>
      </c>
      <c r="K2598" s="98" t="s">
        <v>5952</v>
      </c>
      <c r="L2598" s="99" t="str">
        <f t="shared" si="40"/>
        <v>BA</v>
      </c>
    </row>
    <row r="2599" spans="1:12" x14ac:dyDescent="0.25">
      <c r="A2599" s="101">
        <v>400000</v>
      </c>
      <c r="B2599" s="98" t="s">
        <v>5761</v>
      </c>
      <c r="C2599" s="98" t="s">
        <v>5982</v>
      </c>
      <c r="D2599" s="98" t="s">
        <v>5983</v>
      </c>
      <c r="E2599" s="98" t="s">
        <v>5760</v>
      </c>
      <c r="F2599" s="98" t="s">
        <v>5761</v>
      </c>
      <c r="G2599" s="98" t="s">
        <v>5762</v>
      </c>
      <c r="H2599" s="98" t="s">
        <v>5761</v>
      </c>
      <c r="I2599" s="98" t="s">
        <v>5763</v>
      </c>
      <c r="J2599" s="98" t="s">
        <v>5761</v>
      </c>
      <c r="K2599" s="98" t="s">
        <v>5952</v>
      </c>
      <c r="L2599" s="99" t="str">
        <f t="shared" si="40"/>
        <v>BA</v>
      </c>
    </row>
    <row r="2600" spans="1:12" x14ac:dyDescent="0.25">
      <c r="A2600" s="101">
        <v>400000</v>
      </c>
      <c r="B2600" s="98" t="s">
        <v>5761</v>
      </c>
      <c r="C2600" s="98" t="s">
        <v>5984</v>
      </c>
      <c r="D2600" s="98" t="s">
        <v>5985</v>
      </c>
      <c r="E2600" s="98" t="s">
        <v>5760</v>
      </c>
      <c r="F2600" s="98" t="s">
        <v>5761</v>
      </c>
      <c r="G2600" s="98" t="s">
        <v>5762</v>
      </c>
      <c r="H2600" s="98" t="s">
        <v>5761</v>
      </c>
      <c r="I2600" s="98" t="s">
        <v>5763</v>
      </c>
      <c r="J2600" s="98" t="s">
        <v>5761</v>
      </c>
      <c r="K2600" s="98" t="s">
        <v>5952</v>
      </c>
      <c r="L2600" s="99" t="str">
        <f t="shared" si="40"/>
        <v>BA</v>
      </c>
    </row>
    <row r="2601" spans="1:12" x14ac:dyDescent="0.25">
      <c r="A2601" s="101">
        <v>400000</v>
      </c>
      <c r="B2601" s="98" t="s">
        <v>5761</v>
      </c>
      <c r="C2601" s="98" t="s">
        <v>5986</v>
      </c>
      <c r="D2601" s="98" t="s">
        <v>5987</v>
      </c>
      <c r="E2601" s="98" t="s">
        <v>5760</v>
      </c>
      <c r="F2601" s="98" t="s">
        <v>5761</v>
      </c>
      <c r="G2601" s="98" t="s">
        <v>5762</v>
      </c>
      <c r="H2601" s="98" t="s">
        <v>5761</v>
      </c>
      <c r="I2601" s="98" t="s">
        <v>5763</v>
      </c>
      <c r="J2601" s="98" t="s">
        <v>5761</v>
      </c>
      <c r="K2601" s="98" t="s">
        <v>5952</v>
      </c>
      <c r="L2601" s="99" t="str">
        <f t="shared" si="40"/>
        <v>BA</v>
      </c>
    </row>
    <row r="2602" spans="1:12" x14ac:dyDescent="0.25">
      <c r="A2602" s="101">
        <v>400000</v>
      </c>
      <c r="B2602" s="98" t="s">
        <v>5761</v>
      </c>
      <c r="C2602" s="98" t="s">
        <v>5988</v>
      </c>
      <c r="D2602" s="98" t="s">
        <v>5989</v>
      </c>
      <c r="E2602" s="98" t="s">
        <v>5760</v>
      </c>
      <c r="F2602" s="98" t="s">
        <v>5761</v>
      </c>
      <c r="G2602" s="98" t="s">
        <v>5762</v>
      </c>
      <c r="H2602" s="98" t="s">
        <v>5761</v>
      </c>
      <c r="I2602" s="98" t="s">
        <v>5763</v>
      </c>
      <c r="J2602" s="98" t="s">
        <v>5761</v>
      </c>
      <c r="K2602" s="98" t="s">
        <v>5952</v>
      </c>
      <c r="L2602" s="99" t="str">
        <f t="shared" si="40"/>
        <v>BA</v>
      </c>
    </row>
    <row r="2603" spans="1:12" x14ac:dyDescent="0.25">
      <c r="A2603" s="101">
        <v>400000</v>
      </c>
      <c r="B2603" s="98" t="s">
        <v>5761</v>
      </c>
      <c r="C2603" s="98" t="s">
        <v>5990</v>
      </c>
      <c r="D2603" s="98" t="s">
        <v>5991</v>
      </c>
      <c r="E2603" s="98" t="s">
        <v>5760</v>
      </c>
      <c r="F2603" s="98" t="s">
        <v>5761</v>
      </c>
      <c r="G2603" s="98" t="s">
        <v>5762</v>
      </c>
      <c r="H2603" s="98" t="s">
        <v>5761</v>
      </c>
      <c r="I2603" s="98" t="s">
        <v>5763</v>
      </c>
      <c r="J2603" s="98" t="s">
        <v>5761</v>
      </c>
      <c r="K2603" s="98" t="s">
        <v>5952</v>
      </c>
      <c r="L2603" s="99" t="str">
        <f t="shared" si="40"/>
        <v>BA</v>
      </c>
    </row>
    <row r="2604" spans="1:12" x14ac:dyDescent="0.25">
      <c r="A2604" s="101">
        <v>400000</v>
      </c>
      <c r="B2604" s="98" t="s">
        <v>5761</v>
      </c>
      <c r="C2604" s="98" t="s">
        <v>5992</v>
      </c>
      <c r="D2604" s="98" t="s">
        <v>5993</v>
      </c>
      <c r="E2604" s="98" t="s">
        <v>5760</v>
      </c>
      <c r="F2604" s="98" t="s">
        <v>5761</v>
      </c>
      <c r="G2604" s="98" t="s">
        <v>5762</v>
      </c>
      <c r="H2604" s="98" t="s">
        <v>5761</v>
      </c>
      <c r="I2604" s="98" t="s">
        <v>5763</v>
      </c>
      <c r="J2604" s="98" t="s">
        <v>5761</v>
      </c>
      <c r="K2604" s="98" t="s">
        <v>5952</v>
      </c>
      <c r="L2604" s="99" t="str">
        <f t="shared" si="40"/>
        <v>BA</v>
      </c>
    </row>
    <row r="2605" spans="1:12" x14ac:dyDescent="0.25">
      <c r="A2605" s="101">
        <v>400000</v>
      </c>
      <c r="B2605" s="98" t="s">
        <v>5761</v>
      </c>
      <c r="C2605" s="98" t="s">
        <v>5994</v>
      </c>
      <c r="D2605" s="98" t="s">
        <v>5995</v>
      </c>
      <c r="E2605" s="98" t="s">
        <v>5760</v>
      </c>
      <c r="F2605" s="98" t="s">
        <v>5761</v>
      </c>
      <c r="G2605" s="98" t="s">
        <v>5762</v>
      </c>
      <c r="H2605" s="98" t="s">
        <v>5761</v>
      </c>
      <c r="I2605" s="98" t="s">
        <v>5763</v>
      </c>
      <c r="J2605" s="98" t="s">
        <v>5761</v>
      </c>
      <c r="K2605" s="98" t="s">
        <v>5678</v>
      </c>
      <c r="L2605" s="99" t="str">
        <f t="shared" si="40"/>
        <v>BA</v>
      </c>
    </row>
    <row r="2606" spans="1:12" x14ac:dyDescent="0.25">
      <c r="A2606" s="101">
        <v>400000</v>
      </c>
      <c r="B2606" s="98" t="s">
        <v>5761</v>
      </c>
      <c r="C2606" s="98" t="s">
        <v>5996</v>
      </c>
      <c r="D2606" s="98" t="s">
        <v>5997</v>
      </c>
      <c r="E2606" s="98" t="s">
        <v>5760</v>
      </c>
      <c r="F2606" s="98" t="s">
        <v>5761</v>
      </c>
      <c r="G2606" s="98" t="s">
        <v>5762</v>
      </c>
      <c r="H2606" s="98" t="s">
        <v>5761</v>
      </c>
      <c r="I2606" s="98" t="s">
        <v>5763</v>
      </c>
      <c r="J2606" s="98" t="s">
        <v>5761</v>
      </c>
      <c r="K2606" s="98" t="s">
        <v>5998</v>
      </c>
      <c r="L2606" s="99" t="str">
        <f t="shared" si="40"/>
        <v>BA</v>
      </c>
    </row>
    <row r="2607" spans="1:12" x14ac:dyDescent="0.25">
      <c r="A2607" s="101">
        <v>400000</v>
      </c>
      <c r="B2607" s="98" t="s">
        <v>5761</v>
      </c>
      <c r="C2607" s="98" t="s">
        <v>5999</v>
      </c>
      <c r="D2607" s="98" t="s">
        <v>6000</v>
      </c>
      <c r="E2607" s="98" t="s">
        <v>5760</v>
      </c>
      <c r="F2607" s="98" t="s">
        <v>5761</v>
      </c>
      <c r="G2607" s="98" t="s">
        <v>5762</v>
      </c>
      <c r="H2607" s="98" t="s">
        <v>5761</v>
      </c>
      <c r="I2607" s="98" t="s">
        <v>5763</v>
      </c>
      <c r="J2607" s="98" t="s">
        <v>5761</v>
      </c>
      <c r="K2607" s="98" t="s">
        <v>6001</v>
      </c>
      <c r="L2607" s="99" t="str">
        <f t="shared" si="40"/>
        <v>BA</v>
      </c>
    </row>
    <row r="2608" spans="1:12" x14ac:dyDescent="0.25">
      <c r="A2608" s="101">
        <v>400000</v>
      </c>
      <c r="B2608" s="98" t="s">
        <v>5761</v>
      </c>
      <c r="C2608" s="98" t="s">
        <v>6002</v>
      </c>
      <c r="D2608" s="98" t="s">
        <v>879</v>
      </c>
      <c r="E2608" s="98" t="s">
        <v>5760</v>
      </c>
      <c r="F2608" s="98" t="s">
        <v>5761</v>
      </c>
      <c r="G2608" s="98" t="s">
        <v>5762</v>
      </c>
      <c r="H2608" s="98" t="s">
        <v>5761</v>
      </c>
      <c r="I2608" s="98" t="s">
        <v>5763</v>
      </c>
      <c r="J2608" s="98" t="s">
        <v>5761</v>
      </c>
      <c r="K2608" s="98" t="s">
        <v>6001</v>
      </c>
      <c r="L2608" s="99" t="str">
        <f t="shared" si="40"/>
        <v>BA</v>
      </c>
    </row>
    <row r="2609" spans="1:12" x14ac:dyDescent="0.25">
      <c r="A2609" s="101">
        <v>400000</v>
      </c>
      <c r="B2609" s="98" t="s">
        <v>5761</v>
      </c>
      <c r="C2609" s="98" t="s">
        <v>6003</v>
      </c>
      <c r="D2609" s="98" t="s">
        <v>6004</v>
      </c>
      <c r="E2609" s="98" t="s">
        <v>5760</v>
      </c>
      <c r="F2609" s="98" t="s">
        <v>5761</v>
      </c>
      <c r="G2609" s="98" t="s">
        <v>5762</v>
      </c>
      <c r="H2609" s="98" t="s">
        <v>5761</v>
      </c>
      <c r="I2609" s="98" t="s">
        <v>5763</v>
      </c>
      <c r="J2609" s="98" t="s">
        <v>5761</v>
      </c>
      <c r="K2609" s="98" t="s">
        <v>6001</v>
      </c>
      <c r="L2609" s="99" t="str">
        <f t="shared" si="40"/>
        <v>BA</v>
      </c>
    </row>
    <row r="2610" spans="1:12" x14ac:dyDescent="0.25">
      <c r="A2610" s="101">
        <v>400000</v>
      </c>
      <c r="B2610" s="98" t="s">
        <v>5761</v>
      </c>
      <c r="C2610" s="98" t="s">
        <v>6005</v>
      </c>
      <c r="D2610" s="98" t="s">
        <v>6006</v>
      </c>
      <c r="E2610" s="98" t="s">
        <v>5760</v>
      </c>
      <c r="F2610" s="98" t="s">
        <v>5761</v>
      </c>
      <c r="G2610" s="98" t="s">
        <v>5762</v>
      </c>
      <c r="H2610" s="98" t="s">
        <v>5761</v>
      </c>
      <c r="I2610" s="98" t="s">
        <v>5763</v>
      </c>
      <c r="J2610" s="98" t="s">
        <v>5761</v>
      </c>
      <c r="K2610" s="98" t="s">
        <v>6001</v>
      </c>
      <c r="L2610" s="99" t="str">
        <f t="shared" si="40"/>
        <v>BA</v>
      </c>
    </row>
    <row r="2611" spans="1:12" x14ac:dyDescent="0.25">
      <c r="A2611" s="101">
        <v>400000</v>
      </c>
      <c r="B2611" s="98" t="s">
        <v>5761</v>
      </c>
      <c r="C2611" s="98" t="s">
        <v>6007</v>
      </c>
      <c r="D2611" s="98" t="s">
        <v>6008</v>
      </c>
      <c r="E2611" s="98" t="s">
        <v>5760</v>
      </c>
      <c r="F2611" s="98" t="s">
        <v>5761</v>
      </c>
      <c r="G2611" s="98" t="s">
        <v>5762</v>
      </c>
      <c r="H2611" s="98" t="s">
        <v>5761</v>
      </c>
      <c r="I2611" s="98" t="s">
        <v>5763</v>
      </c>
      <c r="J2611" s="98" t="s">
        <v>5761</v>
      </c>
      <c r="K2611" s="98" t="s">
        <v>5952</v>
      </c>
      <c r="L2611" s="99" t="str">
        <f t="shared" si="40"/>
        <v>BA</v>
      </c>
    </row>
    <row r="2612" spans="1:12" x14ac:dyDescent="0.25">
      <c r="A2612" s="101">
        <v>400000</v>
      </c>
      <c r="B2612" s="98" t="s">
        <v>5761</v>
      </c>
      <c r="C2612" s="98" t="s">
        <v>6009</v>
      </c>
      <c r="D2612" s="98" t="s">
        <v>6010</v>
      </c>
      <c r="E2612" s="98" t="s">
        <v>5760</v>
      </c>
      <c r="F2612" s="98" t="s">
        <v>5761</v>
      </c>
      <c r="G2612" s="98" t="s">
        <v>5762</v>
      </c>
      <c r="H2612" s="98" t="s">
        <v>5761</v>
      </c>
      <c r="I2612" s="98" t="s">
        <v>5763</v>
      </c>
      <c r="J2612" s="98" t="s">
        <v>5761</v>
      </c>
      <c r="K2612" s="98" t="s">
        <v>5952</v>
      </c>
      <c r="L2612" s="99" t="str">
        <f t="shared" si="40"/>
        <v>BA</v>
      </c>
    </row>
    <row r="2613" spans="1:12" x14ac:dyDescent="0.25">
      <c r="A2613" s="101">
        <v>400000</v>
      </c>
      <c r="B2613" s="98" t="s">
        <v>5761</v>
      </c>
      <c r="C2613" s="98" t="s">
        <v>6011</v>
      </c>
      <c r="D2613" s="98" t="s">
        <v>6012</v>
      </c>
      <c r="E2613" s="98" t="s">
        <v>5760</v>
      </c>
      <c r="F2613" s="98" t="s">
        <v>5761</v>
      </c>
      <c r="G2613" s="98" t="s">
        <v>5762</v>
      </c>
      <c r="H2613" s="98" t="s">
        <v>5761</v>
      </c>
      <c r="I2613" s="98" t="s">
        <v>5763</v>
      </c>
      <c r="J2613" s="98" t="s">
        <v>5761</v>
      </c>
      <c r="K2613" s="98" t="s">
        <v>5952</v>
      </c>
      <c r="L2613" s="99" t="str">
        <f t="shared" si="40"/>
        <v>BA</v>
      </c>
    </row>
    <row r="2614" spans="1:12" x14ac:dyDescent="0.25">
      <c r="A2614" s="101">
        <v>400000</v>
      </c>
      <c r="B2614" s="98" t="s">
        <v>5761</v>
      </c>
      <c r="C2614" s="98" t="s">
        <v>6013</v>
      </c>
      <c r="D2614" s="98" t="s">
        <v>6014</v>
      </c>
      <c r="E2614" s="98" t="s">
        <v>5760</v>
      </c>
      <c r="F2614" s="98" t="s">
        <v>5761</v>
      </c>
      <c r="G2614" s="98" t="s">
        <v>5762</v>
      </c>
      <c r="H2614" s="98" t="s">
        <v>5761</v>
      </c>
      <c r="I2614" s="98" t="s">
        <v>5763</v>
      </c>
      <c r="J2614" s="98" t="s">
        <v>5761</v>
      </c>
      <c r="K2614" s="98" t="s">
        <v>5952</v>
      </c>
      <c r="L2614" s="99" t="str">
        <f t="shared" si="40"/>
        <v>BA</v>
      </c>
    </row>
    <row r="2615" spans="1:12" x14ac:dyDescent="0.25">
      <c r="A2615" s="101">
        <v>400000</v>
      </c>
      <c r="B2615" s="98" t="s">
        <v>5761</v>
      </c>
      <c r="C2615" s="98" t="s">
        <v>6015</v>
      </c>
      <c r="D2615" s="98" t="s">
        <v>6016</v>
      </c>
      <c r="E2615" s="98" t="s">
        <v>5760</v>
      </c>
      <c r="F2615" s="98" t="s">
        <v>5761</v>
      </c>
      <c r="G2615" s="98" t="s">
        <v>5762</v>
      </c>
      <c r="H2615" s="98" t="s">
        <v>5761</v>
      </c>
      <c r="I2615" s="98" t="s">
        <v>5763</v>
      </c>
      <c r="J2615" s="98" t="s">
        <v>5761</v>
      </c>
      <c r="K2615" s="98" t="s">
        <v>5952</v>
      </c>
      <c r="L2615" s="99" t="str">
        <f t="shared" si="40"/>
        <v>BA</v>
      </c>
    </row>
    <row r="2616" spans="1:12" x14ac:dyDescent="0.25">
      <c r="A2616" s="101">
        <v>400000</v>
      </c>
      <c r="B2616" s="98" t="s">
        <v>5761</v>
      </c>
      <c r="C2616" s="98" t="s">
        <v>6017</v>
      </c>
      <c r="D2616" s="98" t="s">
        <v>6018</v>
      </c>
      <c r="E2616" s="98" t="s">
        <v>5760</v>
      </c>
      <c r="F2616" s="98" t="s">
        <v>5761</v>
      </c>
      <c r="G2616" s="98" t="s">
        <v>5762</v>
      </c>
      <c r="H2616" s="98" t="s">
        <v>5761</v>
      </c>
      <c r="I2616" s="98" t="s">
        <v>5763</v>
      </c>
      <c r="J2616" s="98" t="s">
        <v>5761</v>
      </c>
      <c r="K2616" s="98" t="s">
        <v>5952</v>
      </c>
      <c r="L2616" s="99" t="str">
        <f t="shared" si="40"/>
        <v>BA</v>
      </c>
    </row>
    <row r="2617" spans="1:12" x14ac:dyDescent="0.25">
      <c r="A2617" s="101">
        <v>400000</v>
      </c>
      <c r="B2617" s="98" t="s">
        <v>5761</v>
      </c>
      <c r="C2617" s="98" t="s">
        <v>6019</v>
      </c>
      <c r="D2617" s="98" t="s">
        <v>6020</v>
      </c>
      <c r="E2617" s="98" t="s">
        <v>5760</v>
      </c>
      <c r="F2617" s="98" t="s">
        <v>5761</v>
      </c>
      <c r="G2617" s="98" t="s">
        <v>5762</v>
      </c>
      <c r="H2617" s="98" t="s">
        <v>5761</v>
      </c>
      <c r="I2617" s="98" t="s">
        <v>5763</v>
      </c>
      <c r="J2617" s="98" t="s">
        <v>5761</v>
      </c>
      <c r="K2617" s="98" t="s">
        <v>6001</v>
      </c>
      <c r="L2617" s="99" t="str">
        <f t="shared" si="40"/>
        <v>BA</v>
      </c>
    </row>
    <row r="2618" spans="1:12" x14ac:dyDescent="0.25">
      <c r="A2618" s="101">
        <v>400000</v>
      </c>
      <c r="B2618" s="98" t="s">
        <v>5761</v>
      </c>
      <c r="C2618" s="98" t="s">
        <v>6021</v>
      </c>
      <c r="D2618" s="98" t="s">
        <v>6022</v>
      </c>
      <c r="E2618" s="98" t="s">
        <v>5760</v>
      </c>
      <c r="F2618" s="98" t="s">
        <v>5761</v>
      </c>
      <c r="G2618" s="98" t="s">
        <v>5762</v>
      </c>
      <c r="H2618" s="98" t="s">
        <v>5761</v>
      </c>
      <c r="I2618" s="98" t="s">
        <v>5763</v>
      </c>
      <c r="J2618" s="98" t="s">
        <v>5761</v>
      </c>
      <c r="K2618" s="98" t="s">
        <v>6001</v>
      </c>
      <c r="L2618" s="99" t="str">
        <f t="shared" si="40"/>
        <v>BA</v>
      </c>
    </row>
    <row r="2619" spans="1:12" x14ac:dyDescent="0.25">
      <c r="A2619" s="101">
        <v>400000</v>
      </c>
      <c r="B2619" s="98" t="s">
        <v>5761</v>
      </c>
      <c r="C2619" s="98" t="s">
        <v>6023</v>
      </c>
      <c r="D2619" s="98" t="s">
        <v>6024</v>
      </c>
      <c r="E2619" s="98" t="s">
        <v>5760</v>
      </c>
      <c r="F2619" s="98" t="s">
        <v>5761</v>
      </c>
      <c r="G2619" s="98" t="s">
        <v>5762</v>
      </c>
      <c r="H2619" s="98" t="s">
        <v>5761</v>
      </c>
      <c r="I2619" s="98" t="s">
        <v>5763</v>
      </c>
      <c r="J2619" s="98" t="s">
        <v>5761</v>
      </c>
      <c r="K2619" s="98" t="s">
        <v>6001</v>
      </c>
      <c r="L2619" s="99" t="str">
        <f t="shared" si="40"/>
        <v>BA</v>
      </c>
    </row>
    <row r="2620" spans="1:12" x14ac:dyDescent="0.25">
      <c r="A2620" s="101">
        <v>400000</v>
      </c>
      <c r="B2620" s="98" t="s">
        <v>5761</v>
      </c>
      <c r="C2620" s="98" t="s">
        <v>6025</v>
      </c>
      <c r="D2620" s="98" t="s">
        <v>6026</v>
      </c>
      <c r="E2620" s="98" t="s">
        <v>5760</v>
      </c>
      <c r="F2620" s="98" t="s">
        <v>5761</v>
      </c>
      <c r="G2620" s="98" t="s">
        <v>5762</v>
      </c>
      <c r="H2620" s="98" t="s">
        <v>5761</v>
      </c>
      <c r="I2620" s="98" t="s">
        <v>5763</v>
      </c>
      <c r="J2620" s="98" t="s">
        <v>5761</v>
      </c>
      <c r="K2620" s="98" t="s">
        <v>6001</v>
      </c>
      <c r="L2620" s="99" t="str">
        <f t="shared" si="40"/>
        <v>BA</v>
      </c>
    </row>
    <row r="2621" spans="1:12" x14ac:dyDescent="0.25">
      <c r="A2621" s="101">
        <v>400000</v>
      </c>
      <c r="B2621" s="98" t="s">
        <v>5761</v>
      </c>
      <c r="C2621" s="98" t="s">
        <v>6027</v>
      </c>
      <c r="D2621" s="98" t="s">
        <v>6028</v>
      </c>
      <c r="E2621" s="98" t="s">
        <v>5760</v>
      </c>
      <c r="F2621" s="98" t="s">
        <v>5761</v>
      </c>
      <c r="G2621" s="98" t="s">
        <v>5762</v>
      </c>
      <c r="H2621" s="98" t="s">
        <v>5761</v>
      </c>
      <c r="I2621" s="98" t="s">
        <v>5763</v>
      </c>
      <c r="J2621" s="98" t="s">
        <v>5761</v>
      </c>
      <c r="K2621" s="98" t="s">
        <v>6001</v>
      </c>
      <c r="L2621" s="99" t="str">
        <f t="shared" si="40"/>
        <v>BA</v>
      </c>
    </row>
    <row r="2622" spans="1:12" x14ac:dyDescent="0.25">
      <c r="A2622" s="101">
        <v>400000</v>
      </c>
      <c r="B2622" s="98" t="s">
        <v>5761</v>
      </c>
      <c r="C2622" s="98" t="s">
        <v>6029</v>
      </c>
      <c r="D2622" s="98" t="s">
        <v>6028</v>
      </c>
      <c r="E2622" s="98" t="s">
        <v>5760</v>
      </c>
      <c r="F2622" s="98" t="s">
        <v>5761</v>
      </c>
      <c r="G2622" s="98" t="s">
        <v>5762</v>
      </c>
      <c r="H2622" s="98" t="s">
        <v>5761</v>
      </c>
      <c r="I2622" s="98" t="s">
        <v>5763</v>
      </c>
      <c r="J2622" s="98" t="s">
        <v>5761</v>
      </c>
      <c r="K2622" s="98" t="s">
        <v>6030</v>
      </c>
      <c r="L2622" s="99" t="str">
        <f t="shared" si="40"/>
        <v>BA</v>
      </c>
    </row>
    <row r="2623" spans="1:12" x14ac:dyDescent="0.25">
      <c r="A2623" s="101">
        <v>400000</v>
      </c>
      <c r="B2623" s="98" t="s">
        <v>5761</v>
      </c>
      <c r="C2623" s="98" t="s">
        <v>6031</v>
      </c>
      <c r="D2623" s="98" t="s">
        <v>6032</v>
      </c>
      <c r="E2623" s="98" t="s">
        <v>5760</v>
      </c>
      <c r="F2623" s="98" t="s">
        <v>5761</v>
      </c>
      <c r="G2623" s="98" t="s">
        <v>5762</v>
      </c>
      <c r="H2623" s="98" t="s">
        <v>5761</v>
      </c>
      <c r="I2623" s="98" t="s">
        <v>5763</v>
      </c>
      <c r="J2623" s="98" t="s">
        <v>5761</v>
      </c>
      <c r="K2623" s="98" t="s">
        <v>6030</v>
      </c>
      <c r="L2623" s="99" t="str">
        <f t="shared" si="40"/>
        <v>BA</v>
      </c>
    </row>
    <row r="2624" spans="1:12" x14ac:dyDescent="0.25">
      <c r="A2624" s="101">
        <v>400000</v>
      </c>
      <c r="B2624" s="98" t="s">
        <v>5761</v>
      </c>
      <c r="C2624" s="98" t="s">
        <v>6033</v>
      </c>
      <c r="D2624" s="98" t="s">
        <v>6034</v>
      </c>
      <c r="E2624" s="98" t="s">
        <v>5760</v>
      </c>
      <c r="F2624" s="98" t="s">
        <v>5761</v>
      </c>
      <c r="G2624" s="98" t="s">
        <v>5762</v>
      </c>
      <c r="H2624" s="98" t="s">
        <v>5761</v>
      </c>
      <c r="I2624" s="98" t="s">
        <v>5763</v>
      </c>
      <c r="J2624" s="98" t="s">
        <v>5761</v>
      </c>
      <c r="K2624" s="98" t="s">
        <v>6030</v>
      </c>
      <c r="L2624" s="99" t="str">
        <f t="shared" si="40"/>
        <v>BA</v>
      </c>
    </row>
    <row r="2625" spans="1:12" x14ac:dyDescent="0.25">
      <c r="A2625" s="101">
        <v>400000</v>
      </c>
      <c r="B2625" s="98" t="s">
        <v>5761</v>
      </c>
      <c r="C2625" s="98" t="s">
        <v>6035</v>
      </c>
      <c r="D2625" s="98" t="s">
        <v>6036</v>
      </c>
      <c r="E2625" s="98" t="s">
        <v>5760</v>
      </c>
      <c r="F2625" s="98" t="s">
        <v>5761</v>
      </c>
      <c r="G2625" s="98" t="s">
        <v>5762</v>
      </c>
      <c r="H2625" s="98" t="s">
        <v>5761</v>
      </c>
      <c r="I2625" s="98" t="s">
        <v>5763</v>
      </c>
      <c r="J2625" s="98" t="s">
        <v>5761</v>
      </c>
      <c r="K2625" s="98" t="s">
        <v>6030</v>
      </c>
      <c r="L2625" s="99" t="str">
        <f t="shared" si="40"/>
        <v>BA</v>
      </c>
    </row>
    <row r="2626" spans="1:12" x14ac:dyDescent="0.25">
      <c r="A2626" s="101">
        <v>400000</v>
      </c>
      <c r="B2626" s="98" t="s">
        <v>5761</v>
      </c>
      <c r="C2626" s="98" t="s">
        <v>6037</v>
      </c>
      <c r="D2626" s="98" t="s">
        <v>6038</v>
      </c>
      <c r="E2626" s="98" t="s">
        <v>5760</v>
      </c>
      <c r="F2626" s="98" t="s">
        <v>5761</v>
      </c>
      <c r="G2626" s="98" t="s">
        <v>5762</v>
      </c>
      <c r="H2626" s="98" t="s">
        <v>5761</v>
      </c>
      <c r="I2626" s="98" t="s">
        <v>5763</v>
      </c>
      <c r="J2626" s="98" t="s">
        <v>5761</v>
      </c>
      <c r="K2626" s="98" t="s">
        <v>6030</v>
      </c>
      <c r="L2626" s="99" t="str">
        <f t="shared" ref="L2626:L2689" si="41">VLOOKUP(H2626,$N$2:$O$43,2,FALSE)</f>
        <v>BA</v>
      </c>
    </row>
    <row r="2627" spans="1:12" x14ac:dyDescent="0.25">
      <c r="A2627" s="101">
        <v>400000</v>
      </c>
      <c r="B2627" s="98" t="s">
        <v>5761</v>
      </c>
      <c r="C2627" s="98" t="s">
        <v>6039</v>
      </c>
      <c r="D2627" s="98" t="s">
        <v>6040</v>
      </c>
      <c r="E2627" s="98" t="s">
        <v>5760</v>
      </c>
      <c r="F2627" s="98" t="s">
        <v>5761</v>
      </c>
      <c r="G2627" s="98" t="s">
        <v>5762</v>
      </c>
      <c r="H2627" s="98" t="s">
        <v>5761</v>
      </c>
      <c r="I2627" s="98" t="s">
        <v>5763</v>
      </c>
      <c r="J2627" s="98" t="s">
        <v>5761</v>
      </c>
      <c r="K2627" s="98" t="s">
        <v>6030</v>
      </c>
      <c r="L2627" s="99" t="str">
        <f t="shared" si="41"/>
        <v>BA</v>
      </c>
    </row>
    <row r="2628" spans="1:12" x14ac:dyDescent="0.25">
      <c r="A2628" s="101">
        <v>400000</v>
      </c>
      <c r="B2628" s="98" t="s">
        <v>5761</v>
      </c>
      <c r="C2628" s="98" t="s">
        <v>6041</v>
      </c>
      <c r="D2628" s="98" t="s">
        <v>6042</v>
      </c>
      <c r="E2628" s="98" t="s">
        <v>5760</v>
      </c>
      <c r="F2628" s="98" t="s">
        <v>5761</v>
      </c>
      <c r="G2628" s="98" t="s">
        <v>5762</v>
      </c>
      <c r="H2628" s="98" t="s">
        <v>5761</v>
      </c>
      <c r="I2628" s="98" t="s">
        <v>5763</v>
      </c>
      <c r="J2628" s="98" t="s">
        <v>5761</v>
      </c>
      <c r="K2628" s="98" t="s">
        <v>6030</v>
      </c>
      <c r="L2628" s="99" t="str">
        <f t="shared" si="41"/>
        <v>BA</v>
      </c>
    </row>
    <row r="2629" spans="1:12" x14ac:dyDescent="0.25">
      <c r="A2629" s="101">
        <v>400000</v>
      </c>
      <c r="B2629" s="98" t="s">
        <v>5761</v>
      </c>
      <c r="C2629" s="98" t="s">
        <v>6043</v>
      </c>
      <c r="D2629" s="98" t="s">
        <v>6044</v>
      </c>
      <c r="E2629" s="98" t="s">
        <v>5760</v>
      </c>
      <c r="F2629" s="98" t="s">
        <v>5761</v>
      </c>
      <c r="G2629" s="98" t="s">
        <v>5762</v>
      </c>
      <c r="H2629" s="98" t="s">
        <v>5761</v>
      </c>
      <c r="I2629" s="98" t="s">
        <v>5763</v>
      </c>
      <c r="J2629" s="98" t="s">
        <v>5761</v>
      </c>
      <c r="K2629" s="98" t="s">
        <v>6030</v>
      </c>
      <c r="L2629" s="99" t="str">
        <f t="shared" si="41"/>
        <v>BA</v>
      </c>
    </row>
    <row r="2630" spans="1:12" x14ac:dyDescent="0.25">
      <c r="A2630" s="101">
        <v>400000</v>
      </c>
      <c r="B2630" s="98" t="s">
        <v>5761</v>
      </c>
      <c r="C2630" s="98" t="s">
        <v>6045</v>
      </c>
      <c r="D2630" s="98" t="s">
        <v>6046</v>
      </c>
      <c r="E2630" s="98" t="s">
        <v>5760</v>
      </c>
      <c r="F2630" s="98" t="s">
        <v>5761</v>
      </c>
      <c r="G2630" s="98" t="s">
        <v>5762</v>
      </c>
      <c r="H2630" s="98" t="s">
        <v>5761</v>
      </c>
      <c r="I2630" s="98" t="s">
        <v>5763</v>
      </c>
      <c r="J2630" s="98" t="s">
        <v>5761</v>
      </c>
      <c r="K2630" s="98" t="s">
        <v>6030</v>
      </c>
      <c r="L2630" s="99" t="str">
        <f t="shared" si="41"/>
        <v>BA</v>
      </c>
    </row>
    <row r="2631" spans="1:12" x14ac:dyDescent="0.25">
      <c r="A2631" s="101">
        <v>400000</v>
      </c>
      <c r="B2631" s="98" t="s">
        <v>5761</v>
      </c>
      <c r="C2631" s="98" t="s">
        <v>6047</v>
      </c>
      <c r="D2631" s="98" t="s">
        <v>6048</v>
      </c>
      <c r="E2631" s="98" t="s">
        <v>5760</v>
      </c>
      <c r="F2631" s="98" t="s">
        <v>5761</v>
      </c>
      <c r="G2631" s="98" t="s">
        <v>5762</v>
      </c>
      <c r="H2631" s="98" t="s">
        <v>5761</v>
      </c>
      <c r="I2631" s="98" t="s">
        <v>5763</v>
      </c>
      <c r="J2631" s="98" t="s">
        <v>5761</v>
      </c>
      <c r="K2631" s="98" t="s">
        <v>6030</v>
      </c>
      <c r="L2631" s="99" t="str">
        <f t="shared" si="41"/>
        <v>BA</v>
      </c>
    </row>
    <row r="2632" spans="1:12" x14ac:dyDescent="0.25">
      <c r="A2632" s="101">
        <v>400000</v>
      </c>
      <c r="B2632" s="98" t="s">
        <v>5761</v>
      </c>
      <c r="C2632" s="98" t="s">
        <v>6049</v>
      </c>
      <c r="D2632" s="98" t="s">
        <v>6050</v>
      </c>
      <c r="E2632" s="98" t="s">
        <v>5760</v>
      </c>
      <c r="F2632" s="98" t="s">
        <v>5761</v>
      </c>
      <c r="G2632" s="98" t="s">
        <v>5762</v>
      </c>
      <c r="H2632" s="98" t="s">
        <v>5761</v>
      </c>
      <c r="I2632" s="98" t="s">
        <v>5763</v>
      </c>
      <c r="J2632" s="98" t="s">
        <v>5761</v>
      </c>
      <c r="K2632" s="98" t="s">
        <v>6030</v>
      </c>
      <c r="L2632" s="99" t="str">
        <f t="shared" si="41"/>
        <v>BA</v>
      </c>
    </row>
    <row r="2633" spans="1:12" x14ac:dyDescent="0.25">
      <c r="A2633" s="101">
        <v>400000</v>
      </c>
      <c r="B2633" s="98" t="s">
        <v>5761</v>
      </c>
      <c r="C2633" s="98" t="s">
        <v>6051</v>
      </c>
      <c r="D2633" s="98" t="s">
        <v>6052</v>
      </c>
      <c r="E2633" s="98" t="s">
        <v>5760</v>
      </c>
      <c r="F2633" s="98" t="s">
        <v>5761</v>
      </c>
      <c r="G2633" s="98" t="s">
        <v>5762</v>
      </c>
      <c r="H2633" s="98" t="s">
        <v>5761</v>
      </c>
      <c r="I2633" s="98" t="s">
        <v>5763</v>
      </c>
      <c r="J2633" s="98" t="s">
        <v>5761</v>
      </c>
      <c r="K2633" s="98" t="s">
        <v>6030</v>
      </c>
      <c r="L2633" s="99" t="str">
        <f t="shared" si="41"/>
        <v>BA</v>
      </c>
    </row>
    <row r="2634" spans="1:12" x14ac:dyDescent="0.25">
      <c r="A2634" s="101">
        <v>400000</v>
      </c>
      <c r="B2634" s="98" t="s">
        <v>5761</v>
      </c>
      <c r="C2634" s="98" t="s">
        <v>6053</v>
      </c>
      <c r="D2634" s="98" t="s">
        <v>6054</v>
      </c>
      <c r="E2634" s="98" t="s">
        <v>5760</v>
      </c>
      <c r="F2634" s="98" t="s">
        <v>5761</v>
      </c>
      <c r="G2634" s="98" t="s">
        <v>5762</v>
      </c>
      <c r="H2634" s="98" t="s">
        <v>5761</v>
      </c>
      <c r="I2634" s="98" t="s">
        <v>5763</v>
      </c>
      <c r="J2634" s="98" t="s">
        <v>5761</v>
      </c>
      <c r="K2634" s="98" t="s">
        <v>6030</v>
      </c>
      <c r="L2634" s="99" t="str">
        <f t="shared" si="41"/>
        <v>BA</v>
      </c>
    </row>
    <row r="2635" spans="1:12" x14ac:dyDescent="0.25">
      <c r="A2635" s="101">
        <v>400000</v>
      </c>
      <c r="B2635" s="98" t="s">
        <v>5761</v>
      </c>
      <c r="C2635" s="98" t="s">
        <v>6055</v>
      </c>
      <c r="D2635" s="98" t="s">
        <v>6056</v>
      </c>
      <c r="E2635" s="98" t="s">
        <v>5760</v>
      </c>
      <c r="F2635" s="98" t="s">
        <v>5761</v>
      </c>
      <c r="G2635" s="98" t="s">
        <v>5762</v>
      </c>
      <c r="H2635" s="98" t="s">
        <v>5761</v>
      </c>
      <c r="I2635" s="98" t="s">
        <v>5763</v>
      </c>
      <c r="J2635" s="98" t="s">
        <v>5761</v>
      </c>
      <c r="K2635" s="98" t="s">
        <v>6030</v>
      </c>
      <c r="L2635" s="99" t="str">
        <f t="shared" si="41"/>
        <v>BA</v>
      </c>
    </row>
    <row r="2636" spans="1:12" x14ac:dyDescent="0.25">
      <c r="A2636" s="101">
        <v>400000</v>
      </c>
      <c r="B2636" s="98" t="s">
        <v>5761</v>
      </c>
      <c r="C2636" s="98" t="s">
        <v>6057</v>
      </c>
      <c r="D2636" s="98" t="s">
        <v>6058</v>
      </c>
      <c r="E2636" s="98" t="s">
        <v>5760</v>
      </c>
      <c r="F2636" s="98" t="s">
        <v>5761</v>
      </c>
      <c r="G2636" s="98" t="s">
        <v>5762</v>
      </c>
      <c r="H2636" s="98" t="s">
        <v>5761</v>
      </c>
      <c r="I2636" s="98" t="s">
        <v>5763</v>
      </c>
      <c r="J2636" s="98" t="s">
        <v>5761</v>
      </c>
      <c r="K2636" s="98" t="s">
        <v>6030</v>
      </c>
      <c r="L2636" s="99" t="str">
        <f t="shared" si="41"/>
        <v>BA</v>
      </c>
    </row>
    <row r="2637" spans="1:12" x14ac:dyDescent="0.25">
      <c r="A2637" s="101">
        <v>400000</v>
      </c>
      <c r="B2637" s="98" t="s">
        <v>5761</v>
      </c>
      <c r="C2637" s="98" t="s">
        <v>6059</v>
      </c>
      <c r="D2637" s="98" t="s">
        <v>6060</v>
      </c>
      <c r="E2637" s="98" t="s">
        <v>5760</v>
      </c>
      <c r="F2637" s="98" t="s">
        <v>5761</v>
      </c>
      <c r="G2637" s="98" t="s">
        <v>5762</v>
      </c>
      <c r="H2637" s="98" t="s">
        <v>5761</v>
      </c>
      <c r="I2637" s="98" t="s">
        <v>5763</v>
      </c>
      <c r="J2637" s="98" t="s">
        <v>5761</v>
      </c>
      <c r="K2637" s="98" t="s">
        <v>6030</v>
      </c>
      <c r="L2637" s="99" t="str">
        <f t="shared" si="41"/>
        <v>BA</v>
      </c>
    </row>
    <row r="2638" spans="1:12" x14ac:dyDescent="0.25">
      <c r="A2638" s="101">
        <v>400000</v>
      </c>
      <c r="B2638" s="98" t="s">
        <v>5761</v>
      </c>
      <c r="C2638" s="98" t="s">
        <v>6061</v>
      </c>
      <c r="D2638" s="98" t="s">
        <v>6062</v>
      </c>
      <c r="E2638" s="98" t="s">
        <v>5760</v>
      </c>
      <c r="F2638" s="98" t="s">
        <v>5761</v>
      </c>
      <c r="G2638" s="98" t="s">
        <v>5762</v>
      </c>
      <c r="H2638" s="98" t="s">
        <v>5761</v>
      </c>
      <c r="I2638" s="98" t="s">
        <v>5763</v>
      </c>
      <c r="J2638" s="98" t="s">
        <v>5761</v>
      </c>
      <c r="K2638" s="98" t="s">
        <v>6030</v>
      </c>
      <c r="L2638" s="99" t="str">
        <f t="shared" si="41"/>
        <v>BA</v>
      </c>
    </row>
    <row r="2639" spans="1:12" x14ac:dyDescent="0.25">
      <c r="A2639" s="101">
        <v>400000</v>
      </c>
      <c r="B2639" s="98" t="s">
        <v>5761</v>
      </c>
      <c r="C2639" s="98" t="s">
        <v>6063</v>
      </c>
      <c r="D2639" s="98" t="s">
        <v>6064</v>
      </c>
      <c r="E2639" s="98" t="s">
        <v>5760</v>
      </c>
      <c r="F2639" s="98" t="s">
        <v>5761</v>
      </c>
      <c r="G2639" s="98" t="s">
        <v>5762</v>
      </c>
      <c r="H2639" s="98" t="s">
        <v>5761</v>
      </c>
      <c r="I2639" s="98" t="s">
        <v>5763</v>
      </c>
      <c r="J2639" s="98" t="s">
        <v>5761</v>
      </c>
      <c r="K2639" s="98" t="s">
        <v>6030</v>
      </c>
      <c r="L2639" s="99" t="str">
        <f t="shared" si="41"/>
        <v>BA</v>
      </c>
    </row>
    <row r="2640" spans="1:12" x14ac:dyDescent="0.25">
      <c r="A2640" s="101">
        <v>400000</v>
      </c>
      <c r="B2640" s="98" t="s">
        <v>5761</v>
      </c>
      <c r="C2640" s="98" t="s">
        <v>6065</v>
      </c>
      <c r="D2640" s="98" t="s">
        <v>6066</v>
      </c>
      <c r="E2640" s="98" t="s">
        <v>5760</v>
      </c>
      <c r="F2640" s="98" t="s">
        <v>5761</v>
      </c>
      <c r="G2640" s="98" t="s">
        <v>5762</v>
      </c>
      <c r="H2640" s="98" t="s">
        <v>5761</v>
      </c>
      <c r="I2640" s="98" t="s">
        <v>5763</v>
      </c>
      <c r="J2640" s="98" t="s">
        <v>5761</v>
      </c>
      <c r="K2640" s="98" t="s">
        <v>6030</v>
      </c>
      <c r="L2640" s="99" t="str">
        <f t="shared" si="41"/>
        <v>BA</v>
      </c>
    </row>
    <row r="2641" spans="1:12" x14ac:dyDescent="0.25">
      <c r="A2641" s="101">
        <v>400000</v>
      </c>
      <c r="B2641" s="98" t="s">
        <v>5761</v>
      </c>
      <c r="C2641" s="98" t="s">
        <v>6067</v>
      </c>
      <c r="D2641" s="98" t="s">
        <v>6068</v>
      </c>
      <c r="E2641" s="98" t="s">
        <v>5760</v>
      </c>
      <c r="F2641" s="98" t="s">
        <v>5761</v>
      </c>
      <c r="G2641" s="98" t="s">
        <v>5762</v>
      </c>
      <c r="H2641" s="98" t="s">
        <v>5761</v>
      </c>
      <c r="I2641" s="98" t="s">
        <v>5763</v>
      </c>
      <c r="J2641" s="98" t="s">
        <v>5761</v>
      </c>
      <c r="K2641" s="98" t="s">
        <v>6030</v>
      </c>
      <c r="L2641" s="99" t="str">
        <f t="shared" si="41"/>
        <v>BA</v>
      </c>
    </row>
    <row r="2642" spans="1:12" x14ac:dyDescent="0.25">
      <c r="A2642" s="101">
        <v>400000</v>
      </c>
      <c r="B2642" s="98" t="s">
        <v>5761</v>
      </c>
      <c r="C2642" s="98" t="s">
        <v>6069</v>
      </c>
      <c r="D2642" s="98" t="s">
        <v>6070</v>
      </c>
      <c r="E2642" s="98" t="s">
        <v>5760</v>
      </c>
      <c r="F2642" s="98" t="s">
        <v>5761</v>
      </c>
      <c r="G2642" s="98" t="s">
        <v>5762</v>
      </c>
      <c r="H2642" s="98" t="s">
        <v>5761</v>
      </c>
      <c r="I2642" s="98" t="s">
        <v>5763</v>
      </c>
      <c r="J2642" s="98" t="s">
        <v>5761</v>
      </c>
      <c r="K2642" s="98" t="s">
        <v>6030</v>
      </c>
      <c r="L2642" s="99" t="str">
        <f t="shared" si="41"/>
        <v>BA</v>
      </c>
    </row>
    <row r="2643" spans="1:12" x14ac:dyDescent="0.25">
      <c r="A2643" s="101">
        <v>400000</v>
      </c>
      <c r="B2643" s="98" t="s">
        <v>5761</v>
      </c>
      <c r="C2643" s="98" t="s">
        <v>6071</v>
      </c>
      <c r="D2643" s="98" t="s">
        <v>6072</v>
      </c>
      <c r="E2643" s="98" t="s">
        <v>5760</v>
      </c>
      <c r="F2643" s="98" t="s">
        <v>5761</v>
      </c>
      <c r="G2643" s="98" t="s">
        <v>5762</v>
      </c>
      <c r="H2643" s="98" t="s">
        <v>5761</v>
      </c>
      <c r="I2643" s="98" t="s">
        <v>5763</v>
      </c>
      <c r="J2643" s="98" t="s">
        <v>5761</v>
      </c>
      <c r="K2643" s="98" t="s">
        <v>6030</v>
      </c>
      <c r="L2643" s="99" t="str">
        <f t="shared" si="41"/>
        <v>BA</v>
      </c>
    </row>
    <row r="2644" spans="1:12" x14ac:dyDescent="0.25">
      <c r="A2644" s="101">
        <v>400000</v>
      </c>
      <c r="B2644" s="98" t="s">
        <v>5761</v>
      </c>
      <c r="C2644" s="98" t="s">
        <v>6073</v>
      </c>
      <c r="D2644" s="98" t="s">
        <v>6074</v>
      </c>
      <c r="E2644" s="98" t="s">
        <v>5760</v>
      </c>
      <c r="F2644" s="98" t="s">
        <v>5761</v>
      </c>
      <c r="G2644" s="98" t="s">
        <v>5762</v>
      </c>
      <c r="H2644" s="98" t="s">
        <v>5761</v>
      </c>
      <c r="I2644" s="98" t="s">
        <v>5763</v>
      </c>
      <c r="J2644" s="98" t="s">
        <v>5761</v>
      </c>
      <c r="K2644" s="98" t="s">
        <v>6030</v>
      </c>
      <c r="L2644" s="99" t="str">
        <f t="shared" si="41"/>
        <v>BA</v>
      </c>
    </row>
    <row r="2645" spans="1:12" x14ac:dyDescent="0.25">
      <c r="A2645" s="101">
        <v>400000</v>
      </c>
      <c r="B2645" s="98" t="s">
        <v>5761</v>
      </c>
      <c r="C2645" s="98" t="s">
        <v>6075</v>
      </c>
      <c r="D2645" s="98" t="s">
        <v>6028</v>
      </c>
      <c r="E2645" s="98" t="s">
        <v>5760</v>
      </c>
      <c r="F2645" s="98" t="s">
        <v>5761</v>
      </c>
      <c r="G2645" s="98" t="s">
        <v>5762</v>
      </c>
      <c r="H2645" s="98" t="s">
        <v>5761</v>
      </c>
      <c r="I2645" s="98" t="s">
        <v>5763</v>
      </c>
      <c r="J2645" s="98" t="s">
        <v>5761</v>
      </c>
      <c r="K2645" s="98" t="s">
        <v>6030</v>
      </c>
      <c r="L2645" s="99" t="str">
        <f t="shared" si="41"/>
        <v>BA</v>
      </c>
    </row>
    <row r="2646" spans="1:12" x14ac:dyDescent="0.25">
      <c r="A2646" s="101">
        <v>400000</v>
      </c>
      <c r="B2646" s="98" t="s">
        <v>5761</v>
      </c>
      <c r="C2646" s="98" t="s">
        <v>6076</v>
      </c>
      <c r="D2646" s="98" t="s">
        <v>6077</v>
      </c>
      <c r="E2646" s="98" t="s">
        <v>5760</v>
      </c>
      <c r="F2646" s="98" t="s">
        <v>5761</v>
      </c>
      <c r="G2646" s="98" t="s">
        <v>5762</v>
      </c>
      <c r="H2646" s="98" t="s">
        <v>5761</v>
      </c>
      <c r="I2646" s="98" t="s">
        <v>5763</v>
      </c>
      <c r="J2646" s="98" t="s">
        <v>5761</v>
      </c>
      <c r="K2646" s="98" t="s">
        <v>6030</v>
      </c>
      <c r="L2646" s="99" t="str">
        <f t="shared" si="41"/>
        <v>BA</v>
      </c>
    </row>
    <row r="2647" spans="1:12" x14ac:dyDescent="0.25">
      <c r="A2647" s="101">
        <v>400000</v>
      </c>
      <c r="B2647" s="98" t="s">
        <v>5761</v>
      </c>
      <c r="C2647" s="98" t="s">
        <v>6078</v>
      </c>
      <c r="D2647" s="98" t="s">
        <v>6079</v>
      </c>
      <c r="E2647" s="98" t="s">
        <v>5760</v>
      </c>
      <c r="F2647" s="98" t="s">
        <v>5761</v>
      </c>
      <c r="G2647" s="98" t="s">
        <v>5762</v>
      </c>
      <c r="H2647" s="98" t="s">
        <v>5761</v>
      </c>
      <c r="I2647" s="98" t="s">
        <v>5763</v>
      </c>
      <c r="J2647" s="98" t="s">
        <v>5761</v>
      </c>
      <c r="K2647" s="98" t="s">
        <v>6080</v>
      </c>
      <c r="L2647" s="99" t="str">
        <f t="shared" si="41"/>
        <v>BA</v>
      </c>
    </row>
    <row r="2648" spans="1:12" x14ac:dyDescent="0.25">
      <c r="A2648" s="101">
        <v>400000</v>
      </c>
      <c r="B2648" s="98" t="s">
        <v>5761</v>
      </c>
      <c r="C2648" s="98" t="s">
        <v>6081</v>
      </c>
      <c r="D2648" s="98" t="s">
        <v>6082</v>
      </c>
      <c r="E2648" s="98" t="s">
        <v>5760</v>
      </c>
      <c r="F2648" s="98" t="s">
        <v>5761</v>
      </c>
      <c r="G2648" s="98" t="s">
        <v>5762</v>
      </c>
      <c r="H2648" s="98" t="s">
        <v>5761</v>
      </c>
      <c r="I2648" s="98" t="s">
        <v>5763</v>
      </c>
      <c r="J2648" s="98" t="s">
        <v>5761</v>
      </c>
      <c r="K2648" s="98" t="s">
        <v>6080</v>
      </c>
      <c r="L2648" s="99" t="str">
        <f t="shared" si="41"/>
        <v>BA</v>
      </c>
    </row>
    <row r="2649" spans="1:12" x14ac:dyDescent="0.25">
      <c r="A2649" s="101">
        <v>400000</v>
      </c>
      <c r="B2649" s="98" t="s">
        <v>5761</v>
      </c>
      <c r="C2649" s="98" t="s">
        <v>6083</v>
      </c>
      <c r="D2649" s="98" t="s">
        <v>6084</v>
      </c>
      <c r="E2649" s="98" t="s">
        <v>5760</v>
      </c>
      <c r="F2649" s="98" t="s">
        <v>5761</v>
      </c>
      <c r="G2649" s="98" t="s">
        <v>5762</v>
      </c>
      <c r="H2649" s="98" t="s">
        <v>5761</v>
      </c>
      <c r="I2649" s="98" t="s">
        <v>5763</v>
      </c>
      <c r="J2649" s="98" t="s">
        <v>5761</v>
      </c>
      <c r="K2649" s="98" t="s">
        <v>6080</v>
      </c>
      <c r="L2649" s="99" t="str">
        <f t="shared" si="41"/>
        <v>BA</v>
      </c>
    </row>
    <row r="2650" spans="1:12" x14ac:dyDescent="0.25">
      <c r="A2650" s="101">
        <v>400000</v>
      </c>
      <c r="B2650" s="98" t="s">
        <v>5761</v>
      </c>
      <c r="C2650" s="98" t="s">
        <v>6085</v>
      </c>
      <c r="D2650" s="98" t="s">
        <v>6086</v>
      </c>
      <c r="E2650" s="98" t="s">
        <v>5760</v>
      </c>
      <c r="F2650" s="98" t="s">
        <v>5761</v>
      </c>
      <c r="G2650" s="98" t="s">
        <v>5762</v>
      </c>
      <c r="H2650" s="98" t="s">
        <v>5761</v>
      </c>
      <c r="I2650" s="98" t="s">
        <v>5763</v>
      </c>
      <c r="J2650" s="98" t="s">
        <v>5761</v>
      </c>
      <c r="K2650" s="98" t="s">
        <v>6080</v>
      </c>
      <c r="L2650" s="99" t="str">
        <f t="shared" si="41"/>
        <v>BA</v>
      </c>
    </row>
    <row r="2651" spans="1:12" x14ac:dyDescent="0.25">
      <c r="A2651" s="101">
        <v>400000</v>
      </c>
      <c r="B2651" s="98" t="s">
        <v>5761</v>
      </c>
      <c r="C2651" s="98" t="s">
        <v>6087</v>
      </c>
      <c r="D2651" s="98" t="s">
        <v>6088</v>
      </c>
      <c r="E2651" s="98" t="s">
        <v>5760</v>
      </c>
      <c r="F2651" s="98" t="s">
        <v>5761</v>
      </c>
      <c r="G2651" s="98" t="s">
        <v>5762</v>
      </c>
      <c r="H2651" s="98" t="s">
        <v>5761</v>
      </c>
      <c r="I2651" s="98" t="s">
        <v>5763</v>
      </c>
      <c r="J2651" s="98" t="s">
        <v>5761</v>
      </c>
      <c r="K2651" s="98" t="s">
        <v>6080</v>
      </c>
      <c r="L2651" s="99" t="str">
        <f t="shared" si="41"/>
        <v>BA</v>
      </c>
    </row>
    <row r="2652" spans="1:12" x14ac:dyDescent="0.25">
      <c r="A2652" s="101">
        <v>400000</v>
      </c>
      <c r="B2652" s="98" t="s">
        <v>5761</v>
      </c>
      <c r="C2652" s="98" t="s">
        <v>6089</v>
      </c>
      <c r="D2652" s="98" t="s">
        <v>6090</v>
      </c>
      <c r="E2652" s="98" t="s">
        <v>5760</v>
      </c>
      <c r="F2652" s="98" t="s">
        <v>5761</v>
      </c>
      <c r="G2652" s="98" t="s">
        <v>5762</v>
      </c>
      <c r="H2652" s="98" t="s">
        <v>5761</v>
      </c>
      <c r="I2652" s="98" t="s">
        <v>5763</v>
      </c>
      <c r="J2652" s="98" t="s">
        <v>5761</v>
      </c>
      <c r="K2652" s="98" t="s">
        <v>6080</v>
      </c>
      <c r="L2652" s="99" t="str">
        <f t="shared" si="41"/>
        <v>BA</v>
      </c>
    </row>
    <row r="2653" spans="1:12" x14ac:dyDescent="0.25">
      <c r="A2653" s="101">
        <v>400000</v>
      </c>
      <c r="B2653" s="98" t="s">
        <v>5761</v>
      </c>
      <c r="C2653" s="98" t="s">
        <v>6091</v>
      </c>
      <c r="D2653" s="98" t="s">
        <v>6092</v>
      </c>
      <c r="E2653" s="98" t="s">
        <v>5760</v>
      </c>
      <c r="F2653" s="98" t="s">
        <v>5761</v>
      </c>
      <c r="G2653" s="98" t="s">
        <v>5762</v>
      </c>
      <c r="H2653" s="98" t="s">
        <v>5761</v>
      </c>
      <c r="I2653" s="98" t="s">
        <v>5763</v>
      </c>
      <c r="J2653" s="98" t="s">
        <v>5761</v>
      </c>
      <c r="K2653" s="98" t="s">
        <v>6080</v>
      </c>
      <c r="L2653" s="99" t="str">
        <f t="shared" si="41"/>
        <v>BA</v>
      </c>
    </row>
    <row r="2654" spans="1:12" x14ac:dyDescent="0.25">
      <c r="A2654" s="101">
        <v>400000</v>
      </c>
      <c r="B2654" s="98" t="s">
        <v>5761</v>
      </c>
      <c r="C2654" s="98" t="s">
        <v>6093</v>
      </c>
      <c r="D2654" s="98" t="s">
        <v>6094</v>
      </c>
      <c r="E2654" s="98" t="s">
        <v>5760</v>
      </c>
      <c r="F2654" s="98" t="s">
        <v>5761</v>
      </c>
      <c r="G2654" s="98" t="s">
        <v>5762</v>
      </c>
      <c r="H2654" s="98" t="s">
        <v>5761</v>
      </c>
      <c r="I2654" s="98" t="s">
        <v>5763</v>
      </c>
      <c r="J2654" s="98" t="s">
        <v>5761</v>
      </c>
      <c r="K2654" s="98" t="s">
        <v>6080</v>
      </c>
      <c r="L2654" s="99" t="str">
        <f t="shared" si="41"/>
        <v>BA</v>
      </c>
    </row>
    <row r="2655" spans="1:12" x14ac:dyDescent="0.25">
      <c r="A2655" s="101">
        <v>400000</v>
      </c>
      <c r="B2655" s="98" t="s">
        <v>5761</v>
      </c>
      <c r="C2655" s="98" t="s">
        <v>6095</v>
      </c>
      <c r="D2655" s="98" t="s">
        <v>6096</v>
      </c>
      <c r="E2655" s="98" t="s">
        <v>5760</v>
      </c>
      <c r="F2655" s="98" t="s">
        <v>5761</v>
      </c>
      <c r="G2655" s="98" t="s">
        <v>5762</v>
      </c>
      <c r="H2655" s="98" t="s">
        <v>5761</v>
      </c>
      <c r="I2655" s="98" t="s">
        <v>5763</v>
      </c>
      <c r="J2655" s="98" t="s">
        <v>5761</v>
      </c>
      <c r="K2655" s="98" t="s">
        <v>6080</v>
      </c>
      <c r="L2655" s="99" t="str">
        <f t="shared" si="41"/>
        <v>BA</v>
      </c>
    </row>
    <row r="2656" spans="1:12" x14ac:dyDescent="0.25">
      <c r="A2656" s="101">
        <v>400000</v>
      </c>
      <c r="B2656" s="98" t="s">
        <v>5761</v>
      </c>
      <c r="C2656" s="98" t="s">
        <v>6097</v>
      </c>
      <c r="D2656" s="98" t="s">
        <v>6098</v>
      </c>
      <c r="E2656" s="98" t="s">
        <v>5760</v>
      </c>
      <c r="F2656" s="98" t="s">
        <v>5761</v>
      </c>
      <c r="G2656" s="98" t="s">
        <v>5762</v>
      </c>
      <c r="H2656" s="98" t="s">
        <v>5761</v>
      </c>
      <c r="I2656" s="98" t="s">
        <v>5763</v>
      </c>
      <c r="J2656" s="98" t="s">
        <v>5761</v>
      </c>
      <c r="K2656" s="98" t="s">
        <v>6080</v>
      </c>
      <c r="L2656" s="99" t="str">
        <f t="shared" si="41"/>
        <v>BA</v>
      </c>
    </row>
    <row r="2657" spans="1:12" x14ac:dyDescent="0.25">
      <c r="A2657" s="101">
        <v>400000</v>
      </c>
      <c r="B2657" s="98" t="s">
        <v>5761</v>
      </c>
      <c r="C2657" s="98" t="s">
        <v>6099</v>
      </c>
      <c r="D2657" s="98" t="s">
        <v>6100</v>
      </c>
      <c r="E2657" s="98" t="s">
        <v>5760</v>
      </c>
      <c r="F2657" s="98" t="s">
        <v>5761</v>
      </c>
      <c r="G2657" s="98" t="s">
        <v>5762</v>
      </c>
      <c r="H2657" s="98" t="s">
        <v>5761</v>
      </c>
      <c r="I2657" s="98" t="s">
        <v>5763</v>
      </c>
      <c r="J2657" s="98" t="s">
        <v>5761</v>
      </c>
      <c r="K2657" s="98" t="s">
        <v>6080</v>
      </c>
      <c r="L2657" s="99" t="str">
        <f t="shared" si="41"/>
        <v>BA</v>
      </c>
    </row>
    <row r="2658" spans="1:12" x14ac:dyDescent="0.25">
      <c r="A2658" s="101">
        <v>400000</v>
      </c>
      <c r="B2658" s="98" t="s">
        <v>5761</v>
      </c>
      <c r="C2658" s="98" t="s">
        <v>6101</v>
      </c>
      <c r="D2658" s="98" t="s">
        <v>879</v>
      </c>
      <c r="E2658" s="98" t="s">
        <v>5760</v>
      </c>
      <c r="F2658" s="98" t="s">
        <v>5761</v>
      </c>
      <c r="G2658" s="98" t="s">
        <v>5762</v>
      </c>
      <c r="H2658" s="98" t="s">
        <v>5761</v>
      </c>
      <c r="I2658" s="98" t="s">
        <v>5763</v>
      </c>
      <c r="J2658" s="98" t="s">
        <v>5761</v>
      </c>
      <c r="K2658" s="98" t="s">
        <v>6080</v>
      </c>
      <c r="L2658" s="99" t="str">
        <f t="shared" si="41"/>
        <v>BA</v>
      </c>
    </row>
    <row r="2659" spans="1:12" x14ac:dyDescent="0.25">
      <c r="A2659" s="101">
        <v>400000</v>
      </c>
      <c r="B2659" s="98" t="s">
        <v>5761</v>
      </c>
      <c r="C2659" s="98" t="s">
        <v>6102</v>
      </c>
      <c r="D2659" s="98" t="s">
        <v>6058</v>
      </c>
      <c r="E2659" s="98" t="s">
        <v>5760</v>
      </c>
      <c r="F2659" s="98" t="s">
        <v>5761</v>
      </c>
      <c r="G2659" s="98" t="s">
        <v>5762</v>
      </c>
      <c r="H2659" s="98" t="s">
        <v>5761</v>
      </c>
      <c r="I2659" s="98" t="s">
        <v>5763</v>
      </c>
      <c r="J2659" s="98" t="s">
        <v>5761</v>
      </c>
      <c r="K2659" s="98" t="s">
        <v>6080</v>
      </c>
      <c r="L2659" s="99" t="str">
        <f t="shared" si="41"/>
        <v>BA</v>
      </c>
    </row>
    <row r="2660" spans="1:12" x14ac:dyDescent="0.25">
      <c r="A2660" s="101">
        <v>400000</v>
      </c>
      <c r="B2660" s="98" t="s">
        <v>5761</v>
      </c>
      <c r="C2660" s="98" t="s">
        <v>6103</v>
      </c>
      <c r="D2660" s="98" t="s">
        <v>6104</v>
      </c>
      <c r="E2660" s="98" t="s">
        <v>5760</v>
      </c>
      <c r="F2660" s="98" t="s">
        <v>5761</v>
      </c>
      <c r="G2660" s="98" t="s">
        <v>5762</v>
      </c>
      <c r="H2660" s="98" t="s">
        <v>5761</v>
      </c>
      <c r="I2660" s="98" t="s">
        <v>5763</v>
      </c>
      <c r="J2660" s="98" t="s">
        <v>5761</v>
      </c>
      <c r="K2660" s="98" t="s">
        <v>6080</v>
      </c>
      <c r="L2660" s="99" t="str">
        <f t="shared" si="41"/>
        <v>BA</v>
      </c>
    </row>
    <row r="2661" spans="1:12" x14ac:dyDescent="0.25">
      <c r="A2661" s="101">
        <v>400000</v>
      </c>
      <c r="B2661" s="98" t="s">
        <v>5761</v>
      </c>
      <c r="C2661" s="98" t="s">
        <v>6105</v>
      </c>
      <c r="D2661" s="98" t="s">
        <v>6106</v>
      </c>
      <c r="E2661" s="98" t="s">
        <v>5760</v>
      </c>
      <c r="F2661" s="98" t="s">
        <v>5761</v>
      </c>
      <c r="G2661" s="98" t="s">
        <v>5762</v>
      </c>
      <c r="H2661" s="98" t="s">
        <v>5761</v>
      </c>
      <c r="I2661" s="98" t="s">
        <v>5763</v>
      </c>
      <c r="J2661" s="98" t="s">
        <v>5761</v>
      </c>
      <c r="K2661" s="98" t="s">
        <v>6080</v>
      </c>
      <c r="L2661" s="99" t="str">
        <f t="shared" si="41"/>
        <v>BA</v>
      </c>
    </row>
    <row r="2662" spans="1:12" x14ac:dyDescent="0.25">
      <c r="A2662" s="101">
        <v>400000</v>
      </c>
      <c r="B2662" s="98" t="s">
        <v>5761</v>
      </c>
      <c r="C2662" s="98" t="s">
        <v>6107</v>
      </c>
      <c r="D2662" s="98" t="s">
        <v>6054</v>
      </c>
      <c r="E2662" s="98" t="s">
        <v>5760</v>
      </c>
      <c r="F2662" s="98" t="s">
        <v>5761</v>
      </c>
      <c r="G2662" s="98" t="s">
        <v>5762</v>
      </c>
      <c r="H2662" s="98" t="s">
        <v>5761</v>
      </c>
      <c r="I2662" s="98" t="s">
        <v>5763</v>
      </c>
      <c r="J2662" s="98" t="s">
        <v>5761</v>
      </c>
      <c r="K2662" s="98" t="s">
        <v>6080</v>
      </c>
      <c r="L2662" s="99" t="str">
        <f t="shared" si="41"/>
        <v>BA</v>
      </c>
    </row>
    <row r="2663" spans="1:12" x14ac:dyDescent="0.25">
      <c r="A2663" s="101">
        <v>400000</v>
      </c>
      <c r="B2663" s="98" t="s">
        <v>5761</v>
      </c>
      <c r="C2663" s="98" t="s">
        <v>6108</v>
      </c>
      <c r="D2663" s="98" t="s">
        <v>6109</v>
      </c>
      <c r="E2663" s="98" t="s">
        <v>5760</v>
      </c>
      <c r="F2663" s="98" t="s">
        <v>5761</v>
      </c>
      <c r="G2663" s="98" t="s">
        <v>5762</v>
      </c>
      <c r="H2663" s="98" t="s">
        <v>5761</v>
      </c>
      <c r="I2663" s="98" t="s">
        <v>5763</v>
      </c>
      <c r="J2663" s="98" t="s">
        <v>5761</v>
      </c>
      <c r="K2663" s="98" t="s">
        <v>6080</v>
      </c>
      <c r="L2663" s="99" t="str">
        <f t="shared" si="41"/>
        <v>BA</v>
      </c>
    </row>
    <row r="2664" spans="1:12" x14ac:dyDescent="0.25">
      <c r="A2664" s="101">
        <v>400000</v>
      </c>
      <c r="B2664" s="98" t="s">
        <v>5761</v>
      </c>
      <c r="C2664" s="98" t="s">
        <v>6110</v>
      </c>
      <c r="D2664" s="98" t="s">
        <v>6111</v>
      </c>
      <c r="E2664" s="98" t="s">
        <v>5760</v>
      </c>
      <c r="F2664" s="98" t="s">
        <v>5761</v>
      </c>
      <c r="G2664" s="98" t="s">
        <v>5762</v>
      </c>
      <c r="H2664" s="98" t="s">
        <v>5761</v>
      </c>
      <c r="I2664" s="98" t="s">
        <v>5763</v>
      </c>
      <c r="J2664" s="98" t="s">
        <v>5761</v>
      </c>
      <c r="K2664" s="98" t="s">
        <v>6112</v>
      </c>
      <c r="L2664" s="99" t="str">
        <f t="shared" si="41"/>
        <v>BA</v>
      </c>
    </row>
    <row r="2665" spans="1:12" x14ac:dyDescent="0.25">
      <c r="A2665" s="101">
        <v>400000</v>
      </c>
      <c r="B2665" s="98" t="s">
        <v>5761</v>
      </c>
      <c r="C2665" s="98" t="s">
        <v>6113</v>
      </c>
      <c r="D2665" s="98" t="s">
        <v>6114</v>
      </c>
      <c r="E2665" s="98" t="s">
        <v>5760</v>
      </c>
      <c r="F2665" s="98" t="s">
        <v>5761</v>
      </c>
      <c r="G2665" s="98" t="s">
        <v>5762</v>
      </c>
      <c r="H2665" s="98" t="s">
        <v>5761</v>
      </c>
      <c r="I2665" s="98" t="s">
        <v>5763</v>
      </c>
      <c r="J2665" s="98" t="s">
        <v>5761</v>
      </c>
      <c r="K2665" s="98" t="s">
        <v>6112</v>
      </c>
      <c r="L2665" s="99" t="str">
        <f t="shared" si="41"/>
        <v>BA</v>
      </c>
    </row>
    <row r="2666" spans="1:12" x14ac:dyDescent="0.25">
      <c r="A2666" s="101">
        <v>400000</v>
      </c>
      <c r="B2666" s="98" t="s">
        <v>5761</v>
      </c>
      <c r="C2666" s="98" t="s">
        <v>6115</v>
      </c>
      <c r="D2666" s="98" t="s">
        <v>6116</v>
      </c>
      <c r="E2666" s="98" t="s">
        <v>5760</v>
      </c>
      <c r="F2666" s="98" t="s">
        <v>5761</v>
      </c>
      <c r="G2666" s="98" t="s">
        <v>5762</v>
      </c>
      <c r="H2666" s="98" t="s">
        <v>5761</v>
      </c>
      <c r="I2666" s="98" t="s">
        <v>5763</v>
      </c>
      <c r="J2666" s="98" t="s">
        <v>5761</v>
      </c>
      <c r="K2666" s="98" t="s">
        <v>6112</v>
      </c>
      <c r="L2666" s="99" t="str">
        <f t="shared" si="41"/>
        <v>BA</v>
      </c>
    </row>
    <row r="2667" spans="1:12" x14ac:dyDescent="0.25">
      <c r="A2667" s="101">
        <v>400000</v>
      </c>
      <c r="B2667" s="98" t="s">
        <v>5761</v>
      </c>
      <c r="C2667" s="98" t="s">
        <v>6117</v>
      </c>
      <c r="D2667" s="98" t="s">
        <v>6118</v>
      </c>
      <c r="E2667" s="98" t="s">
        <v>5760</v>
      </c>
      <c r="F2667" s="98" t="s">
        <v>5761</v>
      </c>
      <c r="G2667" s="98" t="s">
        <v>5762</v>
      </c>
      <c r="H2667" s="98" t="s">
        <v>5761</v>
      </c>
      <c r="I2667" s="98" t="s">
        <v>5763</v>
      </c>
      <c r="J2667" s="98" t="s">
        <v>5761</v>
      </c>
      <c r="K2667" s="98" t="s">
        <v>6112</v>
      </c>
      <c r="L2667" s="99" t="str">
        <f t="shared" si="41"/>
        <v>BA</v>
      </c>
    </row>
    <row r="2668" spans="1:12" x14ac:dyDescent="0.25">
      <c r="A2668" s="101">
        <v>400000</v>
      </c>
      <c r="B2668" s="98" t="s">
        <v>5761</v>
      </c>
      <c r="C2668" s="98" t="s">
        <v>6119</v>
      </c>
      <c r="D2668" s="98" t="s">
        <v>6120</v>
      </c>
      <c r="E2668" s="98" t="s">
        <v>5760</v>
      </c>
      <c r="F2668" s="98" t="s">
        <v>5761</v>
      </c>
      <c r="G2668" s="98" t="s">
        <v>5762</v>
      </c>
      <c r="H2668" s="98" t="s">
        <v>5761</v>
      </c>
      <c r="I2668" s="98" t="s">
        <v>5763</v>
      </c>
      <c r="J2668" s="98" t="s">
        <v>5761</v>
      </c>
      <c r="K2668" s="98" t="s">
        <v>6112</v>
      </c>
      <c r="L2668" s="99" t="str">
        <f t="shared" si="41"/>
        <v>BA</v>
      </c>
    </row>
    <row r="2669" spans="1:12" x14ac:dyDescent="0.25">
      <c r="A2669" s="101">
        <v>400000</v>
      </c>
      <c r="B2669" s="98" t="s">
        <v>5761</v>
      </c>
      <c r="C2669" s="98" t="s">
        <v>6121</v>
      </c>
      <c r="D2669" s="98" t="s">
        <v>6122</v>
      </c>
      <c r="E2669" s="98" t="s">
        <v>5760</v>
      </c>
      <c r="F2669" s="98" t="s">
        <v>5761</v>
      </c>
      <c r="G2669" s="98" t="s">
        <v>5762</v>
      </c>
      <c r="H2669" s="98" t="s">
        <v>5761</v>
      </c>
      <c r="I2669" s="98" t="s">
        <v>5763</v>
      </c>
      <c r="J2669" s="98" t="s">
        <v>5761</v>
      </c>
      <c r="K2669" s="98" t="s">
        <v>6112</v>
      </c>
      <c r="L2669" s="99" t="str">
        <f t="shared" si="41"/>
        <v>BA</v>
      </c>
    </row>
    <row r="2670" spans="1:12" x14ac:dyDescent="0.25">
      <c r="A2670" s="101">
        <v>400000</v>
      </c>
      <c r="B2670" s="98" t="s">
        <v>5761</v>
      </c>
      <c r="C2670" s="98" t="s">
        <v>6123</v>
      </c>
      <c r="D2670" s="98" t="s">
        <v>6124</v>
      </c>
      <c r="E2670" s="98" t="s">
        <v>5760</v>
      </c>
      <c r="F2670" s="98" t="s">
        <v>5761</v>
      </c>
      <c r="G2670" s="98" t="s">
        <v>5762</v>
      </c>
      <c r="H2670" s="98" t="s">
        <v>5761</v>
      </c>
      <c r="I2670" s="98" t="s">
        <v>5763</v>
      </c>
      <c r="J2670" s="98" t="s">
        <v>5761</v>
      </c>
      <c r="K2670" s="98" t="s">
        <v>6112</v>
      </c>
      <c r="L2670" s="99" t="str">
        <f t="shared" si="41"/>
        <v>BA</v>
      </c>
    </row>
    <row r="2671" spans="1:12" x14ac:dyDescent="0.25">
      <c r="A2671" s="101">
        <v>400000</v>
      </c>
      <c r="B2671" s="98" t="s">
        <v>5761</v>
      </c>
      <c r="C2671" s="98" t="s">
        <v>6125</v>
      </c>
      <c r="D2671" s="98" t="s">
        <v>6126</v>
      </c>
      <c r="E2671" s="98" t="s">
        <v>5760</v>
      </c>
      <c r="F2671" s="98" t="s">
        <v>5761</v>
      </c>
      <c r="G2671" s="98" t="s">
        <v>5762</v>
      </c>
      <c r="H2671" s="98" t="s">
        <v>5761</v>
      </c>
      <c r="I2671" s="98" t="s">
        <v>5763</v>
      </c>
      <c r="J2671" s="98" t="s">
        <v>5761</v>
      </c>
      <c r="K2671" s="98" t="s">
        <v>6112</v>
      </c>
      <c r="L2671" s="99" t="str">
        <f t="shared" si="41"/>
        <v>BA</v>
      </c>
    </row>
    <row r="2672" spans="1:12" x14ac:dyDescent="0.25">
      <c r="A2672" s="101">
        <v>400000</v>
      </c>
      <c r="B2672" s="98" t="s">
        <v>5761</v>
      </c>
      <c r="C2672" s="98" t="s">
        <v>6127</v>
      </c>
      <c r="D2672" s="98" t="s">
        <v>6128</v>
      </c>
      <c r="E2672" s="98" t="s">
        <v>5760</v>
      </c>
      <c r="F2672" s="98" t="s">
        <v>5761</v>
      </c>
      <c r="G2672" s="98" t="s">
        <v>5762</v>
      </c>
      <c r="H2672" s="98" t="s">
        <v>5761</v>
      </c>
      <c r="I2672" s="98" t="s">
        <v>5763</v>
      </c>
      <c r="J2672" s="98" t="s">
        <v>5761</v>
      </c>
      <c r="K2672" s="98" t="s">
        <v>6080</v>
      </c>
      <c r="L2672" s="99" t="str">
        <f t="shared" si="41"/>
        <v>BA</v>
      </c>
    </row>
    <row r="2673" spans="1:12" x14ac:dyDescent="0.25">
      <c r="A2673" s="101">
        <v>400000</v>
      </c>
      <c r="B2673" s="98" t="s">
        <v>5761</v>
      </c>
      <c r="C2673" s="98" t="s">
        <v>6129</v>
      </c>
      <c r="D2673" s="98" t="s">
        <v>5977</v>
      </c>
      <c r="E2673" s="98" t="s">
        <v>5760</v>
      </c>
      <c r="F2673" s="98" t="s">
        <v>5761</v>
      </c>
      <c r="G2673" s="98" t="s">
        <v>5762</v>
      </c>
      <c r="H2673" s="98" t="s">
        <v>5761</v>
      </c>
      <c r="I2673" s="98" t="s">
        <v>5763</v>
      </c>
      <c r="J2673" s="98" t="s">
        <v>5761</v>
      </c>
      <c r="K2673" s="98" t="s">
        <v>6080</v>
      </c>
      <c r="L2673" s="99" t="str">
        <f t="shared" si="41"/>
        <v>BA</v>
      </c>
    </row>
    <row r="2674" spans="1:12" x14ac:dyDescent="0.25">
      <c r="A2674" s="101">
        <v>400000</v>
      </c>
      <c r="B2674" s="98" t="s">
        <v>5761</v>
      </c>
      <c r="C2674" s="98" t="s">
        <v>6130</v>
      </c>
      <c r="D2674" s="98" t="s">
        <v>6131</v>
      </c>
      <c r="E2674" s="98" t="s">
        <v>5760</v>
      </c>
      <c r="F2674" s="98" t="s">
        <v>5761</v>
      </c>
      <c r="G2674" s="98" t="s">
        <v>5762</v>
      </c>
      <c r="H2674" s="98" t="s">
        <v>5761</v>
      </c>
      <c r="I2674" s="98" t="s">
        <v>5763</v>
      </c>
      <c r="J2674" s="98" t="s">
        <v>5761</v>
      </c>
      <c r="K2674" s="98" t="s">
        <v>5290</v>
      </c>
      <c r="L2674" s="99" t="str">
        <f t="shared" si="41"/>
        <v>BA</v>
      </c>
    </row>
    <row r="2675" spans="1:12" x14ac:dyDescent="0.25">
      <c r="A2675" s="101">
        <v>400000</v>
      </c>
      <c r="B2675" s="98" t="s">
        <v>5761</v>
      </c>
      <c r="C2675" s="98" t="s">
        <v>6132</v>
      </c>
      <c r="D2675" s="98" t="s">
        <v>6133</v>
      </c>
      <c r="E2675" s="98" t="s">
        <v>5760</v>
      </c>
      <c r="F2675" s="98" t="s">
        <v>5761</v>
      </c>
      <c r="G2675" s="98" t="s">
        <v>5762</v>
      </c>
      <c r="H2675" s="98" t="s">
        <v>5761</v>
      </c>
      <c r="I2675" s="98" t="s">
        <v>5763</v>
      </c>
      <c r="J2675" s="98" t="s">
        <v>5761</v>
      </c>
      <c r="K2675" s="98" t="s">
        <v>5290</v>
      </c>
      <c r="L2675" s="99" t="str">
        <f t="shared" si="41"/>
        <v>BA</v>
      </c>
    </row>
    <row r="2676" spans="1:12" x14ac:dyDescent="0.25">
      <c r="A2676" s="101">
        <v>400000</v>
      </c>
      <c r="B2676" s="98" t="s">
        <v>5761</v>
      </c>
      <c r="C2676" s="98" t="s">
        <v>6134</v>
      </c>
      <c r="D2676" s="98" t="s">
        <v>6135</v>
      </c>
      <c r="E2676" s="98" t="s">
        <v>5760</v>
      </c>
      <c r="F2676" s="98" t="s">
        <v>5761</v>
      </c>
      <c r="G2676" s="98" t="s">
        <v>5762</v>
      </c>
      <c r="H2676" s="98" t="s">
        <v>5761</v>
      </c>
      <c r="I2676" s="98" t="s">
        <v>5763</v>
      </c>
      <c r="J2676" s="98" t="s">
        <v>5761</v>
      </c>
      <c r="K2676" s="98" t="s">
        <v>5290</v>
      </c>
      <c r="L2676" s="99" t="str">
        <f t="shared" si="41"/>
        <v>BA</v>
      </c>
    </row>
    <row r="2677" spans="1:12" x14ac:dyDescent="0.25">
      <c r="A2677" s="101">
        <v>400000</v>
      </c>
      <c r="B2677" s="98" t="s">
        <v>5761</v>
      </c>
      <c r="C2677" s="98" t="s">
        <v>6136</v>
      </c>
      <c r="D2677" s="98" t="s">
        <v>6137</v>
      </c>
      <c r="E2677" s="98" t="s">
        <v>5760</v>
      </c>
      <c r="F2677" s="98" t="s">
        <v>5761</v>
      </c>
      <c r="G2677" s="98" t="s">
        <v>5762</v>
      </c>
      <c r="H2677" s="98" t="s">
        <v>5761</v>
      </c>
      <c r="I2677" s="98" t="s">
        <v>5763</v>
      </c>
      <c r="J2677" s="98" t="s">
        <v>5761</v>
      </c>
      <c r="K2677" s="98" t="s">
        <v>5290</v>
      </c>
      <c r="L2677" s="99" t="str">
        <f t="shared" si="41"/>
        <v>BA</v>
      </c>
    </row>
    <row r="2678" spans="1:12" x14ac:dyDescent="0.25">
      <c r="A2678" s="101">
        <v>400000</v>
      </c>
      <c r="B2678" s="98" t="s">
        <v>5761</v>
      </c>
      <c r="C2678" s="98" t="s">
        <v>6138</v>
      </c>
      <c r="D2678" s="98" t="s">
        <v>6139</v>
      </c>
      <c r="E2678" s="98" t="s">
        <v>5760</v>
      </c>
      <c r="F2678" s="98" t="s">
        <v>5761</v>
      </c>
      <c r="G2678" s="98" t="s">
        <v>5762</v>
      </c>
      <c r="H2678" s="98" t="s">
        <v>5761</v>
      </c>
      <c r="I2678" s="98" t="s">
        <v>5763</v>
      </c>
      <c r="J2678" s="98" t="s">
        <v>5761</v>
      </c>
      <c r="K2678" s="98" t="s">
        <v>5290</v>
      </c>
      <c r="L2678" s="99" t="str">
        <f t="shared" si="41"/>
        <v>BA</v>
      </c>
    </row>
    <row r="2679" spans="1:12" x14ac:dyDescent="0.25">
      <c r="A2679" s="101">
        <v>400000</v>
      </c>
      <c r="B2679" s="98" t="s">
        <v>5761</v>
      </c>
      <c r="C2679" s="98" t="s">
        <v>6140</v>
      </c>
      <c r="D2679" s="98" t="s">
        <v>6141</v>
      </c>
      <c r="E2679" s="98" t="s">
        <v>5760</v>
      </c>
      <c r="F2679" s="98" t="s">
        <v>5761</v>
      </c>
      <c r="G2679" s="98" t="s">
        <v>5762</v>
      </c>
      <c r="H2679" s="98" t="s">
        <v>5761</v>
      </c>
      <c r="I2679" s="98" t="s">
        <v>5763</v>
      </c>
      <c r="J2679" s="98" t="s">
        <v>5761</v>
      </c>
      <c r="K2679" s="98" t="s">
        <v>5290</v>
      </c>
      <c r="L2679" s="99" t="str">
        <f t="shared" si="41"/>
        <v>BA</v>
      </c>
    </row>
    <row r="2680" spans="1:12" x14ac:dyDescent="0.25">
      <c r="A2680" s="101">
        <v>400000</v>
      </c>
      <c r="B2680" s="98" t="s">
        <v>5761</v>
      </c>
      <c r="C2680" s="98" t="s">
        <v>6142</v>
      </c>
      <c r="D2680" s="98" t="s">
        <v>6143</v>
      </c>
      <c r="E2680" s="98" t="s">
        <v>5760</v>
      </c>
      <c r="F2680" s="98" t="s">
        <v>5761</v>
      </c>
      <c r="G2680" s="98" t="s">
        <v>5762</v>
      </c>
      <c r="H2680" s="98" t="s">
        <v>5761</v>
      </c>
      <c r="I2680" s="98" t="s">
        <v>5763</v>
      </c>
      <c r="J2680" s="98" t="s">
        <v>5761</v>
      </c>
      <c r="K2680" s="98" t="s">
        <v>6144</v>
      </c>
      <c r="L2680" s="99" t="str">
        <f t="shared" si="41"/>
        <v>BA</v>
      </c>
    </row>
    <row r="2681" spans="1:12" x14ac:dyDescent="0.25">
      <c r="A2681" s="101">
        <v>400000</v>
      </c>
      <c r="B2681" s="98" t="s">
        <v>5761</v>
      </c>
      <c r="C2681" s="98" t="s">
        <v>6145</v>
      </c>
      <c r="D2681" s="98" t="s">
        <v>6146</v>
      </c>
      <c r="E2681" s="98" t="s">
        <v>5760</v>
      </c>
      <c r="F2681" s="98" t="s">
        <v>5761</v>
      </c>
      <c r="G2681" s="98" t="s">
        <v>5762</v>
      </c>
      <c r="H2681" s="98" t="s">
        <v>5761</v>
      </c>
      <c r="I2681" s="98" t="s">
        <v>5763</v>
      </c>
      <c r="J2681" s="98" t="s">
        <v>5761</v>
      </c>
      <c r="K2681" s="98" t="s">
        <v>6144</v>
      </c>
      <c r="L2681" s="99" t="str">
        <f t="shared" si="41"/>
        <v>BA</v>
      </c>
    </row>
    <row r="2682" spans="1:12" x14ac:dyDescent="0.25">
      <c r="A2682" s="101">
        <v>400000</v>
      </c>
      <c r="B2682" s="98" t="s">
        <v>5761</v>
      </c>
      <c r="C2682" s="98" t="s">
        <v>6147</v>
      </c>
      <c r="D2682" s="98" t="s">
        <v>6148</v>
      </c>
      <c r="E2682" s="98" t="s">
        <v>5760</v>
      </c>
      <c r="F2682" s="98" t="s">
        <v>5761</v>
      </c>
      <c r="G2682" s="98" t="s">
        <v>5762</v>
      </c>
      <c r="H2682" s="98" t="s">
        <v>5761</v>
      </c>
      <c r="I2682" s="98" t="s">
        <v>5763</v>
      </c>
      <c r="J2682" s="98" t="s">
        <v>5761</v>
      </c>
      <c r="K2682" s="98" t="s">
        <v>6144</v>
      </c>
      <c r="L2682" s="99" t="str">
        <f t="shared" si="41"/>
        <v>BA</v>
      </c>
    </row>
    <row r="2683" spans="1:12" x14ac:dyDescent="0.25">
      <c r="A2683" s="101">
        <v>400000</v>
      </c>
      <c r="B2683" s="98" t="s">
        <v>5761</v>
      </c>
      <c r="C2683" s="98" t="s">
        <v>6149</v>
      </c>
      <c r="D2683" s="98" t="s">
        <v>6150</v>
      </c>
      <c r="E2683" s="98" t="s">
        <v>5760</v>
      </c>
      <c r="F2683" s="98" t="s">
        <v>5761</v>
      </c>
      <c r="G2683" s="98" t="s">
        <v>5762</v>
      </c>
      <c r="H2683" s="98" t="s">
        <v>5761</v>
      </c>
      <c r="I2683" s="98" t="s">
        <v>5763</v>
      </c>
      <c r="J2683" s="98" t="s">
        <v>5761</v>
      </c>
      <c r="K2683" s="98" t="s">
        <v>6144</v>
      </c>
      <c r="L2683" s="99" t="str">
        <f t="shared" si="41"/>
        <v>BA</v>
      </c>
    </row>
    <row r="2684" spans="1:12" x14ac:dyDescent="0.25">
      <c r="A2684" s="101">
        <v>400000</v>
      </c>
      <c r="B2684" s="98" t="s">
        <v>5761</v>
      </c>
      <c r="C2684" s="98" t="s">
        <v>6151</v>
      </c>
      <c r="D2684" s="98" t="s">
        <v>6152</v>
      </c>
      <c r="E2684" s="98" t="s">
        <v>5760</v>
      </c>
      <c r="F2684" s="98" t="s">
        <v>5761</v>
      </c>
      <c r="G2684" s="98" t="s">
        <v>5762</v>
      </c>
      <c r="H2684" s="98" t="s">
        <v>5761</v>
      </c>
      <c r="I2684" s="98" t="s">
        <v>5763</v>
      </c>
      <c r="J2684" s="98" t="s">
        <v>5761</v>
      </c>
      <c r="K2684" s="98" t="s">
        <v>6144</v>
      </c>
      <c r="L2684" s="99" t="str">
        <f t="shared" si="41"/>
        <v>BA</v>
      </c>
    </row>
    <row r="2685" spans="1:12" x14ac:dyDescent="0.25">
      <c r="A2685" s="101">
        <v>400000</v>
      </c>
      <c r="B2685" s="98" t="s">
        <v>5761</v>
      </c>
      <c r="C2685" s="98" t="s">
        <v>6153</v>
      </c>
      <c r="D2685" s="98" t="s">
        <v>6154</v>
      </c>
      <c r="E2685" s="98" t="s">
        <v>5760</v>
      </c>
      <c r="F2685" s="98" t="s">
        <v>5761</v>
      </c>
      <c r="G2685" s="98" t="s">
        <v>5762</v>
      </c>
      <c r="H2685" s="98" t="s">
        <v>5761</v>
      </c>
      <c r="I2685" s="98" t="s">
        <v>5763</v>
      </c>
      <c r="J2685" s="98" t="s">
        <v>5761</v>
      </c>
      <c r="K2685" s="98" t="s">
        <v>6144</v>
      </c>
      <c r="L2685" s="99" t="str">
        <f t="shared" si="41"/>
        <v>BA</v>
      </c>
    </row>
    <row r="2686" spans="1:12" x14ac:dyDescent="0.25">
      <c r="A2686" s="101">
        <v>400000</v>
      </c>
      <c r="B2686" s="98" t="s">
        <v>5761</v>
      </c>
      <c r="C2686" s="98" t="s">
        <v>6155</v>
      </c>
      <c r="D2686" s="98" t="s">
        <v>6156</v>
      </c>
      <c r="E2686" s="98" t="s">
        <v>5760</v>
      </c>
      <c r="F2686" s="98" t="s">
        <v>5761</v>
      </c>
      <c r="G2686" s="98" t="s">
        <v>5762</v>
      </c>
      <c r="H2686" s="98" t="s">
        <v>5761</v>
      </c>
      <c r="I2686" s="98" t="s">
        <v>5763</v>
      </c>
      <c r="J2686" s="98" t="s">
        <v>5761</v>
      </c>
      <c r="K2686" s="98" t="s">
        <v>6144</v>
      </c>
      <c r="L2686" s="99" t="str">
        <f t="shared" si="41"/>
        <v>BA</v>
      </c>
    </row>
    <row r="2687" spans="1:12" x14ac:dyDescent="0.25">
      <c r="A2687" s="101">
        <v>400000</v>
      </c>
      <c r="B2687" s="98" t="s">
        <v>5761</v>
      </c>
      <c r="C2687" s="98" t="s">
        <v>6157</v>
      </c>
      <c r="D2687" s="98" t="s">
        <v>6158</v>
      </c>
      <c r="E2687" s="98" t="s">
        <v>5760</v>
      </c>
      <c r="F2687" s="98" t="s">
        <v>5761</v>
      </c>
      <c r="G2687" s="98" t="s">
        <v>5762</v>
      </c>
      <c r="H2687" s="98" t="s">
        <v>5761</v>
      </c>
      <c r="I2687" s="98" t="s">
        <v>5763</v>
      </c>
      <c r="J2687" s="98" t="s">
        <v>5761</v>
      </c>
      <c r="K2687" s="98" t="s">
        <v>6144</v>
      </c>
      <c r="L2687" s="99" t="str">
        <f t="shared" si="41"/>
        <v>BA</v>
      </c>
    </row>
    <row r="2688" spans="1:12" x14ac:dyDescent="0.25">
      <c r="A2688" s="101">
        <v>400000</v>
      </c>
      <c r="B2688" s="98" t="s">
        <v>5761</v>
      </c>
      <c r="C2688" s="98" t="s">
        <v>6159</v>
      </c>
      <c r="D2688" s="98" t="s">
        <v>6160</v>
      </c>
      <c r="E2688" s="98" t="s">
        <v>5760</v>
      </c>
      <c r="F2688" s="98" t="s">
        <v>5761</v>
      </c>
      <c r="G2688" s="98" t="s">
        <v>5762</v>
      </c>
      <c r="H2688" s="98" t="s">
        <v>5761</v>
      </c>
      <c r="I2688" s="98" t="s">
        <v>5763</v>
      </c>
      <c r="J2688" s="98" t="s">
        <v>5761</v>
      </c>
      <c r="K2688" s="98" t="s">
        <v>6144</v>
      </c>
      <c r="L2688" s="99" t="str">
        <f t="shared" si="41"/>
        <v>BA</v>
      </c>
    </row>
    <row r="2689" spans="1:12" x14ac:dyDescent="0.25">
      <c r="A2689" s="101">
        <v>400000</v>
      </c>
      <c r="B2689" s="98" t="s">
        <v>5761</v>
      </c>
      <c r="C2689" s="98" t="s">
        <v>6161</v>
      </c>
      <c r="D2689" s="98" t="s">
        <v>6162</v>
      </c>
      <c r="E2689" s="98" t="s">
        <v>5760</v>
      </c>
      <c r="F2689" s="98" t="s">
        <v>5761</v>
      </c>
      <c r="G2689" s="98" t="s">
        <v>5762</v>
      </c>
      <c r="H2689" s="98" t="s">
        <v>5761</v>
      </c>
      <c r="I2689" s="98" t="s">
        <v>5763</v>
      </c>
      <c r="J2689" s="98" t="s">
        <v>5761</v>
      </c>
      <c r="K2689" s="98" t="s">
        <v>6144</v>
      </c>
      <c r="L2689" s="99" t="str">
        <f t="shared" si="41"/>
        <v>BA</v>
      </c>
    </row>
    <row r="2690" spans="1:12" x14ac:dyDescent="0.25">
      <c r="A2690" s="101">
        <v>400000</v>
      </c>
      <c r="B2690" s="98" t="s">
        <v>5761</v>
      </c>
      <c r="C2690" s="98" t="s">
        <v>6163</v>
      </c>
      <c r="D2690" s="98" t="s">
        <v>6164</v>
      </c>
      <c r="E2690" s="98" t="s">
        <v>5760</v>
      </c>
      <c r="F2690" s="98" t="s">
        <v>5761</v>
      </c>
      <c r="G2690" s="98" t="s">
        <v>5762</v>
      </c>
      <c r="H2690" s="98" t="s">
        <v>5761</v>
      </c>
      <c r="I2690" s="98" t="s">
        <v>5763</v>
      </c>
      <c r="J2690" s="98" t="s">
        <v>5761</v>
      </c>
      <c r="K2690" s="98" t="s">
        <v>6144</v>
      </c>
      <c r="L2690" s="99" t="str">
        <f t="shared" ref="L2690:L2753" si="42">VLOOKUP(H2690,$N$2:$O$43,2,FALSE)</f>
        <v>BA</v>
      </c>
    </row>
    <row r="2691" spans="1:12" x14ac:dyDescent="0.25">
      <c r="A2691" s="101">
        <v>400000</v>
      </c>
      <c r="B2691" s="98" t="s">
        <v>5761</v>
      </c>
      <c r="C2691" s="98" t="s">
        <v>6165</v>
      </c>
      <c r="D2691" s="98" t="s">
        <v>6166</v>
      </c>
      <c r="E2691" s="98" t="s">
        <v>5760</v>
      </c>
      <c r="F2691" s="98" t="s">
        <v>5761</v>
      </c>
      <c r="G2691" s="98" t="s">
        <v>5762</v>
      </c>
      <c r="H2691" s="98" t="s">
        <v>5761</v>
      </c>
      <c r="I2691" s="98" t="s">
        <v>5763</v>
      </c>
      <c r="J2691" s="98" t="s">
        <v>5761</v>
      </c>
      <c r="K2691" s="98" t="s">
        <v>6144</v>
      </c>
      <c r="L2691" s="99" t="str">
        <f t="shared" si="42"/>
        <v>BA</v>
      </c>
    </row>
    <row r="2692" spans="1:12" x14ac:dyDescent="0.25">
      <c r="A2692" s="101">
        <v>400000</v>
      </c>
      <c r="B2692" s="98" t="s">
        <v>5761</v>
      </c>
      <c r="C2692" s="98" t="s">
        <v>6167</v>
      </c>
      <c r="D2692" s="98" t="s">
        <v>6168</v>
      </c>
      <c r="E2692" s="98" t="s">
        <v>5760</v>
      </c>
      <c r="F2692" s="98" t="s">
        <v>5761</v>
      </c>
      <c r="G2692" s="98" t="s">
        <v>5762</v>
      </c>
      <c r="H2692" s="98" t="s">
        <v>5761</v>
      </c>
      <c r="I2692" s="98" t="s">
        <v>5763</v>
      </c>
      <c r="J2692" s="98" t="s">
        <v>5761</v>
      </c>
      <c r="K2692" s="98" t="s">
        <v>6144</v>
      </c>
      <c r="L2692" s="99" t="str">
        <f t="shared" si="42"/>
        <v>BA</v>
      </c>
    </row>
    <row r="2693" spans="1:12" x14ac:dyDescent="0.25">
      <c r="A2693" s="101">
        <v>400000</v>
      </c>
      <c r="B2693" s="98" t="s">
        <v>5761</v>
      </c>
      <c r="C2693" s="98" t="s">
        <v>6169</v>
      </c>
      <c r="D2693" s="98" t="s">
        <v>6170</v>
      </c>
      <c r="E2693" s="98" t="s">
        <v>5760</v>
      </c>
      <c r="F2693" s="98" t="s">
        <v>5761</v>
      </c>
      <c r="G2693" s="98" t="s">
        <v>5762</v>
      </c>
      <c r="H2693" s="98" t="s">
        <v>5761</v>
      </c>
      <c r="I2693" s="98" t="s">
        <v>5763</v>
      </c>
      <c r="J2693" s="98" t="s">
        <v>5761</v>
      </c>
      <c r="K2693" s="98" t="s">
        <v>6144</v>
      </c>
      <c r="L2693" s="99" t="str">
        <f t="shared" si="42"/>
        <v>BA</v>
      </c>
    </row>
    <row r="2694" spans="1:12" x14ac:dyDescent="0.25">
      <c r="A2694" s="101">
        <v>400000</v>
      </c>
      <c r="B2694" s="98" t="s">
        <v>5761</v>
      </c>
      <c r="C2694" s="98" t="s">
        <v>6171</v>
      </c>
      <c r="D2694" s="98" t="s">
        <v>6172</v>
      </c>
      <c r="E2694" s="98" t="s">
        <v>5760</v>
      </c>
      <c r="F2694" s="98" t="s">
        <v>5761</v>
      </c>
      <c r="G2694" s="98" t="s">
        <v>5762</v>
      </c>
      <c r="H2694" s="98" t="s">
        <v>5761</v>
      </c>
      <c r="I2694" s="98" t="s">
        <v>5763</v>
      </c>
      <c r="J2694" s="98" t="s">
        <v>5761</v>
      </c>
      <c r="K2694" s="98" t="s">
        <v>6144</v>
      </c>
      <c r="L2694" s="99" t="str">
        <f t="shared" si="42"/>
        <v>BA</v>
      </c>
    </row>
    <row r="2695" spans="1:12" x14ac:dyDescent="0.25">
      <c r="A2695" s="101">
        <v>400000</v>
      </c>
      <c r="B2695" s="98" t="s">
        <v>5761</v>
      </c>
      <c r="C2695" s="98" t="s">
        <v>6173</v>
      </c>
      <c r="D2695" s="98" t="s">
        <v>6174</v>
      </c>
      <c r="E2695" s="98" t="s">
        <v>5760</v>
      </c>
      <c r="F2695" s="98" t="s">
        <v>5761</v>
      </c>
      <c r="G2695" s="98" t="s">
        <v>5762</v>
      </c>
      <c r="H2695" s="98" t="s">
        <v>5761</v>
      </c>
      <c r="I2695" s="98" t="s">
        <v>5763</v>
      </c>
      <c r="J2695" s="98" t="s">
        <v>5761</v>
      </c>
      <c r="K2695" s="98" t="s">
        <v>6144</v>
      </c>
      <c r="L2695" s="99" t="str">
        <f t="shared" si="42"/>
        <v>BA</v>
      </c>
    </row>
    <row r="2696" spans="1:12" x14ac:dyDescent="0.25">
      <c r="A2696" s="101">
        <v>400000</v>
      </c>
      <c r="B2696" s="98" t="s">
        <v>5761</v>
      </c>
      <c r="C2696" s="98" t="s">
        <v>6175</v>
      </c>
      <c r="D2696" s="98" t="s">
        <v>6176</v>
      </c>
      <c r="E2696" s="98" t="s">
        <v>5760</v>
      </c>
      <c r="F2696" s="98" t="s">
        <v>5761</v>
      </c>
      <c r="G2696" s="98" t="s">
        <v>5762</v>
      </c>
      <c r="H2696" s="98" t="s">
        <v>5761</v>
      </c>
      <c r="I2696" s="98" t="s">
        <v>5763</v>
      </c>
      <c r="J2696" s="98" t="s">
        <v>5761</v>
      </c>
      <c r="K2696" s="98" t="s">
        <v>6144</v>
      </c>
      <c r="L2696" s="99" t="str">
        <f t="shared" si="42"/>
        <v>BA</v>
      </c>
    </row>
    <row r="2697" spans="1:12" x14ac:dyDescent="0.25">
      <c r="A2697" s="101">
        <v>400000</v>
      </c>
      <c r="B2697" s="98" t="s">
        <v>5761</v>
      </c>
      <c r="C2697" s="98" t="s">
        <v>6177</v>
      </c>
      <c r="D2697" s="98" t="s">
        <v>6178</v>
      </c>
      <c r="E2697" s="98" t="s">
        <v>5760</v>
      </c>
      <c r="F2697" s="98" t="s">
        <v>5761</v>
      </c>
      <c r="G2697" s="98" t="s">
        <v>5762</v>
      </c>
      <c r="H2697" s="98" t="s">
        <v>5761</v>
      </c>
      <c r="I2697" s="98" t="s">
        <v>5763</v>
      </c>
      <c r="J2697" s="98" t="s">
        <v>5761</v>
      </c>
      <c r="K2697" s="98" t="s">
        <v>6144</v>
      </c>
      <c r="L2697" s="99" t="str">
        <f t="shared" si="42"/>
        <v>BA</v>
      </c>
    </row>
    <row r="2698" spans="1:12" x14ac:dyDescent="0.25">
      <c r="A2698" s="101">
        <v>400000</v>
      </c>
      <c r="B2698" s="98" t="s">
        <v>5761</v>
      </c>
      <c r="C2698" s="98" t="s">
        <v>6179</v>
      </c>
      <c r="D2698" s="98" t="s">
        <v>6180</v>
      </c>
      <c r="E2698" s="98" t="s">
        <v>5760</v>
      </c>
      <c r="F2698" s="98" t="s">
        <v>5761</v>
      </c>
      <c r="G2698" s="98" t="s">
        <v>5762</v>
      </c>
      <c r="H2698" s="98" t="s">
        <v>5761</v>
      </c>
      <c r="I2698" s="98" t="s">
        <v>5763</v>
      </c>
      <c r="J2698" s="98" t="s">
        <v>5761</v>
      </c>
      <c r="K2698" s="98" t="s">
        <v>6144</v>
      </c>
      <c r="L2698" s="99" t="str">
        <f t="shared" si="42"/>
        <v>BA</v>
      </c>
    </row>
    <row r="2699" spans="1:12" x14ac:dyDescent="0.25">
      <c r="A2699" s="101">
        <v>400000</v>
      </c>
      <c r="B2699" s="98" t="s">
        <v>5761</v>
      </c>
      <c r="C2699" s="98" t="s">
        <v>6181</v>
      </c>
      <c r="D2699" s="98" t="s">
        <v>6182</v>
      </c>
      <c r="E2699" s="98" t="s">
        <v>5760</v>
      </c>
      <c r="F2699" s="98" t="s">
        <v>5761</v>
      </c>
      <c r="G2699" s="98" t="s">
        <v>5762</v>
      </c>
      <c r="H2699" s="98" t="s">
        <v>5761</v>
      </c>
      <c r="I2699" s="98" t="s">
        <v>5763</v>
      </c>
      <c r="J2699" s="98" t="s">
        <v>5761</v>
      </c>
      <c r="K2699" s="98" t="s">
        <v>6144</v>
      </c>
      <c r="L2699" s="99" t="str">
        <f t="shared" si="42"/>
        <v>BA</v>
      </c>
    </row>
    <row r="2700" spans="1:12" x14ac:dyDescent="0.25">
      <c r="A2700" s="101">
        <v>400000</v>
      </c>
      <c r="B2700" s="98" t="s">
        <v>5761</v>
      </c>
      <c r="C2700" s="98" t="s">
        <v>6183</v>
      </c>
      <c r="D2700" s="98" t="s">
        <v>5977</v>
      </c>
      <c r="E2700" s="98" t="s">
        <v>5760</v>
      </c>
      <c r="F2700" s="98" t="s">
        <v>5761</v>
      </c>
      <c r="G2700" s="98" t="s">
        <v>5762</v>
      </c>
      <c r="H2700" s="98" t="s">
        <v>5761</v>
      </c>
      <c r="I2700" s="98" t="s">
        <v>5763</v>
      </c>
      <c r="J2700" s="98" t="s">
        <v>5761</v>
      </c>
      <c r="K2700" s="98" t="s">
        <v>6144</v>
      </c>
      <c r="L2700" s="99" t="str">
        <f t="shared" si="42"/>
        <v>BA</v>
      </c>
    </row>
    <row r="2701" spans="1:12" x14ac:dyDescent="0.25">
      <c r="A2701" s="101">
        <v>400000</v>
      </c>
      <c r="B2701" s="98" t="s">
        <v>5761</v>
      </c>
      <c r="C2701" s="98" t="s">
        <v>6184</v>
      </c>
      <c r="D2701" s="98" t="s">
        <v>6185</v>
      </c>
      <c r="E2701" s="98" t="s">
        <v>5760</v>
      </c>
      <c r="F2701" s="98" t="s">
        <v>5761</v>
      </c>
      <c r="G2701" s="98" t="s">
        <v>5762</v>
      </c>
      <c r="H2701" s="98" t="s">
        <v>5761</v>
      </c>
      <c r="I2701" s="98" t="s">
        <v>5763</v>
      </c>
      <c r="J2701" s="98" t="s">
        <v>5761</v>
      </c>
      <c r="K2701" s="98" t="s">
        <v>6186</v>
      </c>
      <c r="L2701" s="99" t="str">
        <f t="shared" si="42"/>
        <v>BA</v>
      </c>
    </row>
    <row r="2702" spans="1:12" x14ac:dyDescent="0.25">
      <c r="A2702" s="101">
        <v>400000</v>
      </c>
      <c r="B2702" s="98" t="s">
        <v>5761</v>
      </c>
      <c r="C2702" s="98" t="s">
        <v>6187</v>
      </c>
      <c r="D2702" s="98" t="s">
        <v>6188</v>
      </c>
      <c r="E2702" s="98" t="s">
        <v>5760</v>
      </c>
      <c r="F2702" s="98" t="s">
        <v>5761</v>
      </c>
      <c r="G2702" s="98" t="s">
        <v>5762</v>
      </c>
      <c r="H2702" s="98" t="s">
        <v>5761</v>
      </c>
      <c r="I2702" s="98" t="s">
        <v>5763</v>
      </c>
      <c r="J2702" s="98" t="s">
        <v>5761</v>
      </c>
      <c r="K2702" s="98" t="s">
        <v>6186</v>
      </c>
      <c r="L2702" s="99" t="str">
        <f t="shared" si="42"/>
        <v>BA</v>
      </c>
    </row>
    <row r="2703" spans="1:12" x14ac:dyDescent="0.25">
      <c r="A2703" s="101">
        <v>400000</v>
      </c>
      <c r="B2703" s="98" t="s">
        <v>5761</v>
      </c>
      <c r="C2703" s="98" t="s">
        <v>6189</v>
      </c>
      <c r="D2703" s="98" t="s">
        <v>6190</v>
      </c>
      <c r="E2703" s="98" t="s">
        <v>5760</v>
      </c>
      <c r="F2703" s="98" t="s">
        <v>5761</v>
      </c>
      <c r="G2703" s="98" t="s">
        <v>5762</v>
      </c>
      <c r="H2703" s="98" t="s">
        <v>5761</v>
      </c>
      <c r="I2703" s="98" t="s">
        <v>5763</v>
      </c>
      <c r="J2703" s="98" t="s">
        <v>5761</v>
      </c>
      <c r="K2703" s="98" t="s">
        <v>6186</v>
      </c>
      <c r="L2703" s="99" t="str">
        <f t="shared" si="42"/>
        <v>BA</v>
      </c>
    </row>
    <row r="2704" spans="1:12" x14ac:dyDescent="0.25">
      <c r="A2704" s="101">
        <v>400000</v>
      </c>
      <c r="B2704" s="98" t="s">
        <v>5761</v>
      </c>
      <c r="C2704" s="98" t="s">
        <v>6191</v>
      </c>
      <c r="D2704" s="98" t="s">
        <v>1163</v>
      </c>
      <c r="E2704" s="98" t="s">
        <v>5760</v>
      </c>
      <c r="F2704" s="98" t="s">
        <v>5761</v>
      </c>
      <c r="G2704" s="98" t="s">
        <v>5762</v>
      </c>
      <c r="H2704" s="98" t="s">
        <v>5761</v>
      </c>
      <c r="I2704" s="98" t="s">
        <v>5763</v>
      </c>
      <c r="J2704" s="98" t="s">
        <v>5761</v>
      </c>
      <c r="K2704" s="98" t="s">
        <v>6186</v>
      </c>
      <c r="L2704" s="99" t="str">
        <f t="shared" si="42"/>
        <v>BA</v>
      </c>
    </row>
    <row r="2705" spans="1:12" x14ac:dyDescent="0.25">
      <c r="A2705" s="101">
        <v>400000</v>
      </c>
      <c r="B2705" s="98" t="s">
        <v>5761</v>
      </c>
      <c r="C2705" s="98" t="s">
        <v>6192</v>
      </c>
      <c r="D2705" s="98" t="s">
        <v>6193</v>
      </c>
      <c r="E2705" s="98" t="s">
        <v>5760</v>
      </c>
      <c r="F2705" s="98" t="s">
        <v>5761</v>
      </c>
      <c r="G2705" s="98" t="s">
        <v>5762</v>
      </c>
      <c r="H2705" s="98" t="s">
        <v>5761</v>
      </c>
      <c r="I2705" s="98" t="s">
        <v>5763</v>
      </c>
      <c r="J2705" s="98" t="s">
        <v>5761</v>
      </c>
      <c r="K2705" s="98" t="s">
        <v>6186</v>
      </c>
      <c r="L2705" s="99" t="str">
        <f t="shared" si="42"/>
        <v>BA</v>
      </c>
    </row>
    <row r="2706" spans="1:12" x14ac:dyDescent="0.25">
      <c r="A2706" s="101">
        <v>400000</v>
      </c>
      <c r="B2706" s="98" t="s">
        <v>5761</v>
      </c>
      <c r="C2706" s="98" t="s">
        <v>6194</v>
      </c>
      <c r="D2706" s="98" t="s">
        <v>6195</v>
      </c>
      <c r="E2706" s="98" t="s">
        <v>5760</v>
      </c>
      <c r="F2706" s="98" t="s">
        <v>5761</v>
      </c>
      <c r="G2706" s="98" t="s">
        <v>5762</v>
      </c>
      <c r="H2706" s="98" t="s">
        <v>5761</v>
      </c>
      <c r="I2706" s="98" t="s">
        <v>5763</v>
      </c>
      <c r="J2706" s="98" t="s">
        <v>5761</v>
      </c>
      <c r="K2706" s="98" t="s">
        <v>6186</v>
      </c>
      <c r="L2706" s="99" t="str">
        <f t="shared" si="42"/>
        <v>BA</v>
      </c>
    </row>
    <row r="2707" spans="1:12" x14ac:dyDescent="0.25">
      <c r="A2707" s="101">
        <v>400000</v>
      </c>
      <c r="B2707" s="98" t="s">
        <v>5761</v>
      </c>
      <c r="C2707" s="98" t="s">
        <v>6196</v>
      </c>
      <c r="D2707" s="98" t="s">
        <v>6197</v>
      </c>
      <c r="E2707" s="98" t="s">
        <v>5760</v>
      </c>
      <c r="F2707" s="98" t="s">
        <v>5761</v>
      </c>
      <c r="G2707" s="98" t="s">
        <v>5762</v>
      </c>
      <c r="H2707" s="98" t="s">
        <v>5761</v>
      </c>
      <c r="I2707" s="98" t="s">
        <v>5763</v>
      </c>
      <c r="J2707" s="98" t="s">
        <v>5761</v>
      </c>
      <c r="K2707" s="98" t="s">
        <v>6186</v>
      </c>
      <c r="L2707" s="99" t="str">
        <f t="shared" si="42"/>
        <v>BA</v>
      </c>
    </row>
    <row r="2708" spans="1:12" x14ac:dyDescent="0.25">
      <c r="A2708" s="101">
        <v>400000</v>
      </c>
      <c r="B2708" s="98" t="s">
        <v>5761</v>
      </c>
      <c r="C2708" s="98" t="s">
        <v>6198</v>
      </c>
      <c r="D2708" s="98" t="s">
        <v>6199</v>
      </c>
      <c r="E2708" s="98" t="s">
        <v>5760</v>
      </c>
      <c r="F2708" s="98" t="s">
        <v>5761</v>
      </c>
      <c r="G2708" s="98" t="s">
        <v>5762</v>
      </c>
      <c r="H2708" s="98" t="s">
        <v>5761</v>
      </c>
      <c r="I2708" s="98" t="s">
        <v>5763</v>
      </c>
      <c r="J2708" s="98" t="s">
        <v>5761</v>
      </c>
      <c r="K2708" s="98" t="s">
        <v>6186</v>
      </c>
      <c r="L2708" s="99" t="str">
        <f t="shared" si="42"/>
        <v>BA</v>
      </c>
    </row>
    <row r="2709" spans="1:12" x14ac:dyDescent="0.25">
      <c r="A2709" s="101">
        <v>400000</v>
      </c>
      <c r="B2709" s="98" t="s">
        <v>5761</v>
      </c>
      <c r="C2709" s="98" t="s">
        <v>6200</v>
      </c>
      <c r="D2709" s="98" t="s">
        <v>6201</v>
      </c>
      <c r="E2709" s="98" t="s">
        <v>5760</v>
      </c>
      <c r="F2709" s="98" t="s">
        <v>5761</v>
      </c>
      <c r="G2709" s="98" t="s">
        <v>5762</v>
      </c>
      <c r="H2709" s="98" t="s">
        <v>5761</v>
      </c>
      <c r="I2709" s="98" t="s">
        <v>5763</v>
      </c>
      <c r="J2709" s="98" t="s">
        <v>5761</v>
      </c>
      <c r="K2709" s="98" t="s">
        <v>6186</v>
      </c>
      <c r="L2709" s="99" t="str">
        <f t="shared" si="42"/>
        <v>BA</v>
      </c>
    </row>
    <row r="2710" spans="1:12" x14ac:dyDescent="0.25">
      <c r="A2710" s="101">
        <v>400000</v>
      </c>
      <c r="B2710" s="98" t="s">
        <v>5761</v>
      </c>
      <c r="C2710" s="98" t="s">
        <v>6202</v>
      </c>
      <c r="D2710" s="98" t="s">
        <v>6203</v>
      </c>
      <c r="E2710" s="98" t="s">
        <v>5760</v>
      </c>
      <c r="F2710" s="98" t="s">
        <v>5761</v>
      </c>
      <c r="G2710" s="98" t="s">
        <v>5762</v>
      </c>
      <c r="H2710" s="98" t="s">
        <v>5761</v>
      </c>
      <c r="I2710" s="98" t="s">
        <v>5763</v>
      </c>
      <c r="J2710" s="98" t="s">
        <v>5761</v>
      </c>
      <c r="K2710" s="98" t="s">
        <v>6186</v>
      </c>
      <c r="L2710" s="99" t="str">
        <f t="shared" si="42"/>
        <v>BA</v>
      </c>
    </row>
    <row r="2711" spans="1:12" x14ac:dyDescent="0.25">
      <c r="A2711" s="101">
        <v>400000</v>
      </c>
      <c r="B2711" s="98" t="s">
        <v>5761</v>
      </c>
      <c r="C2711" s="98" t="s">
        <v>6204</v>
      </c>
      <c r="D2711" s="98" t="s">
        <v>6205</v>
      </c>
      <c r="E2711" s="98" t="s">
        <v>5760</v>
      </c>
      <c r="F2711" s="98" t="s">
        <v>5761</v>
      </c>
      <c r="G2711" s="98" t="s">
        <v>5762</v>
      </c>
      <c r="H2711" s="98" t="s">
        <v>5761</v>
      </c>
      <c r="I2711" s="98" t="s">
        <v>5763</v>
      </c>
      <c r="J2711" s="98" t="s">
        <v>5761</v>
      </c>
      <c r="K2711" s="98" t="s">
        <v>6186</v>
      </c>
      <c r="L2711" s="99" t="str">
        <f t="shared" si="42"/>
        <v>BA</v>
      </c>
    </row>
    <row r="2712" spans="1:12" x14ac:dyDescent="0.25">
      <c r="A2712" s="101">
        <v>400000</v>
      </c>
      <c r="B2712" s="98" t="s">
        <v>5761</v>
      </c>
      <c r="C2712" s="98" t="s">
        <v>6206</v>
      </c>
      <c r="D2712" s="98" t="s">
        <v>6207</v>
      </c>
      <c r="E2712" s="98" t="s">
        <v>5760</v>
      </c>
      <c r="F2712" s="98" t="s">
        <v>5761</v>
      </c>
      <c r="G2712" s="98" t="s">
        <v>5762</v>
      </c>
      <c r="H2712" s="98" t="s">
        <v>5761</v>
      </c>
      <c r="I2712" s="98" t="s">
        <v>5763</v>
      </c>
      <c r="J2712" s="98" t="s">
        <v>5761</v>
      </c>
      <c r="K2712" s="98" t="s">
        <v>6186</v>
      </c>
      <c r="L2712" s="99" t="str">
        <f t="shared" si="42"/>
        <v>BA</v>
      </c>
    </row>
    <row r="2713" spans="1:12" x14ac:dyDescent="0.25">
      <c r="A2713" s="101">
        <v>400000</v>
      </c>
      <c r="B2713" s="98" t="s">
        <v>5761</v>
      </c>
      <c r="C2713" s="98" t="s">
        <v>6208</v>
      </c>
      <c r="D2713" s="98" t="s">
        <v>6209</v>
      </c>
      <c r="E2713" s="98" t="s">
        <v>5760</v>
      </c>
      <c r="F2713" s="98" t="s">
        <v>5761</v>
      </c>
      <c r="G2713" s="98" t="s">
        <v>5762</v>
      </c>
      <c r="H2713" s="98" t="s">
        <v>5761</v>
      </c>
      <c r="I2713" s="98" t="s">
        <v>5763</v>
      </c>
      <c r="J2713" s="98" t="s">
        <v>5761</v>
      </c>
      <c r="K2713" s="98" t="s">
        <v>6186</v>
      </c>
      <c r="L2713" s="99" t="str">
        <f t="shared" si="42"/>
        <v>BA</v>
      </c>
    </row>
    <row r="2714" spans="1:12" x14ac:dyDescent="0.25">
      <c r="A2714" s="101">
        <v>400000</v>
      </c>
      <c r="B2714" s="98" t="s">
        <v>5761</v>
      </c>
      <c r="C2714" s="98" t="s">
        <v>6210</v>
      </c>
      <c r="D2714" s="98" t="s">
        <v>6211</v>
      </c>
      <c r="E2714" s="98" t="s">
        <v>5760</v>
      </c>
      <c r="F2714" s="98" t="s">
        <v>5761</v>
      </c>
      <c r="G2714" s="98" t="s">
        <v>5762</v>
      </c>
      <c r="H2714" s="98" t="s">
        <v>5761</v>
      </c>
      <c r="I2714" s="98" t="s">
        <v>5763</v>
      </c>
      <c r="J2714" s="98" t="s">
        <v>5761</v>
      </c>
      <c r="K2714" s="98" t="s">
        <v>6186</v>
      </c>
      <c r="L2714" s="99" t="str">
        <f t="shared" si="42"/>
        <v>BA</v>
      </c>
    </row>
    <row r="2715" spans="1:12" x14ac:dyDescent="0.25">
      <c r="A2715" s="101">
        <v>400000</v>
      </c>
      <c r="B2715" s="98" t="s">
        <v>5761</v>
      </c>
      <c r="C2715" s="98" t="s">
        <v>6212</v>
      </c>
      <c r="D2715" s="98" t="s">
        <v>6213</v>
      </c>
      <c r="E2715" s="98" t="s">
        <v>5760</v>
      </c>
      <c r="F2715" s="98" t="s">
        <v>5761</v>
      </c>
      <c r="G2715" s="98" t="s">
        <v>5762</v>
      </c>
      <c r="H2715" s="98" t="s">
        <v>5761</v>
      </c>
      <c r="I2715" s="98" t="s">
        <v>5763</v>
      </c>
      <c r="J2715" s="98" t="s">
        <v>5761</v>
      </c>
      <c r="K2715" s="98" t="s">
        <v>6186</v>
      </c>
      <c r="L2715" s="99" t="str">
        <f t="shared" si="42"/>
        <v>BA</v>
      </c>
    </row>
    <row r="2716" spans="1:12" x14ac:dyDescent="0.25">
      <c r="A2716" s="101">
        <v>400000</v>
      </c>
      <c r="B2716" s="98" t="s">
        <v>5761</v>
      </c>
      <c r="C2716" s="98" t="s">
        <v>6214</v>
      </c>
      <c r="D2716" s="98" t="s">
        <v>6215</v>
      </c>
      <c r="E2716" s="98" t="s">
        <v>5760</v>
      </c>
      <c r="F2716" s="98" t="s">
        <v>5761</v>
      </c>
      <c r="G2716" s="98" t="s">
        <v>5762</v>
      </c>
      <c r="H2716" s="98" t="s">
        <v>5761</v>
      </c>
      <c r="I2716" s="98" t="s">
        <v>5763</v>
      </c>
      <c r="J2716" s="98" t="s">
        <v>5761</v>
      </c>
      <c r="K2716" s="98" t="s">
        <v>6186</v>
      </c>
      <c r="L2716" s="99" t="str">
        <f t="shared" si="42"/>
        <v>BA</v>
      </c>
    </row>
    <row r="2717" spans="1:12" x14ac:dyDescent="0.25">
      <c r="A2717" s="101">
        <v>400000</v>
      </c>
      <c r="B2717" s="98" t="s">
        <v>5761</v>
      </c>
      <c r="C2717" s="98" t="s">
        <v>6216</v>
      </c>
      <c r="D2717" s="98" t="s">
        <v>6217</v>
      </c>
      <c r="E2717" s="98" t="s">
        <v>5760</v>
      </c>
      <c r="F2717" s="98" t="s">
        <v>5761</v>
      </c>
      <c r="G2717" s="98" t="s">
        <v>5762</v>
      </c>
      <c r="H2717" s="98" t="s">
        <v>5761</v>
      </c>
      <c r="I2717" s="98" t="s">
        <v>5763</v>
      </c>
      <c r="J2717" s="98" t="s">
        <v>5761</v>
      </c>
      <c r="K2717" s="98" t="s">
        <v>6186</v>
      </c>
      <c r="L2717" s="99" t="str">
        <f t="shared" si="42"/>
        <v>BA</v>
      </c>
    </row>
    <row r="2718" spans="1:12" x14ac:dyDescent="0.25">
      <c r="A2718" s="101">
        <v>400000</v>
      </c>
      <c r="B2718" s="98" t="s">
        <v>5761</v>
      </c>
      <c r="C2718" s="98" t="s">
        <v>6218</v>
      </c>
      <c r="D2718" s="98" t="s">
        <v>5977</v>
      </c>
      <c r="E2718" s="98" t="s">
        <v>5760</v>
      </c>
      <c r="F2718" s="98" t="s">
        <v>5761</v>
      </c>
      <c r="G2718" s="98" t="s">
        <v>5762</v>
      </c>
      <c r="H2718" s="98" t="s">
        <v>5761</v>
      </c>
      <c r="I2718" s="98" t="s">
        <v>5763</v>
      </c>
      <c r="J2718" s="98" t="s">
        <v>5761</v>
      </c>
      <c r="K2718" s="98" t="s">
        <v>6186</v>
      </c>
      <c r="L2718" s="99" t="str">
        <f t="shared" si="42"/>
        <v>BA</v>
      </c>
    </row>
    <row r="2719" spans="1:12" x14ac:dyDescent="0.25">
      <c r="A2719" s="101">
        <v>400000</v>
      </c>
      <c r="B2719" s="98" t="s">
        <v>5761</v>
      </c>
      <c r="C2719" s="98" t="s">
        <v>6219</v>
      </c>
      <c r="D2719" s="98" t="s">
        <v>6220</v>
      </c>
      <c r="E2719" s="98" t="s">
        <v>5760</v>
      </c>
      <c r="F2719" s="98" t="s">
        <v>5761</v>
      </c>
      <c r="G2719" s="98" t="s">
        <v>5762</v>
      </c>
      <c r="H2719" s="98" t="s">
        <v>5761</v>
      </c>
      <c r="I2719" s="98" t="s">
        <v>5763</v>
      </c>
      <c r="J2719" s="98" t="s">
        <v>5761</v>
      </c>
      <c r="K2719" s="98" t="s">
        <v>6221</v>
      </c>
      <c r="L2719" s="99" t="str">
        <f t="shared" si="42"/>
        <v>BA</v>
      </c>
    </row>
    <row r="2720" spans="1:12" x14ac:dyDescent="0.25">
      <c r="A2720" s="101">
        <v>400000</v>
      </c>
      <c r="B2720" s="98" t="s">
        <v>5761</v>
      </c>
      <c r="C2720" s="98" t="s">
        <v>6222</v>
      </c>
      <c r="D2720" s="98" t="s">
        <v>6223</v>
      </c>
      <c r="E2720" s="98" t="s">
        <v>5760</v>
      </c>
      <c r="F2720" s="98" t="s">
        <v>5761</v>
      </c>
      <c r="G2720" s="98" t="s">
        <v>5762</v>
      </c>
      <c r="H2720" s="98" t="s">
        <v>5761</v>
      </c>
      <c r="I2720" s="98" t="s">
        <v>5763</v>
      </c>
      <c r="J2720" s="98" t="s">
        <v>5761</v>
      </c>
      <c r="K2720" s="98" t="s">
        <v>6221</v>
      </c>
      <c r="L2720" s="99" t="str">
        <f t="shared" si="42"/>
        <v>BA</v>
      </c>
    </row>
    <row r="2721" spans="1:12" x14ac:dyDescent="0.25">
      <c r="A2721" s="101">
        <v>400000</v>
      </c>
      <c r="B2721" s="98" t="s">
        <v>5761</v>
      </c>
      <c r="C2721" s="98" t="s">
        <v>6224</v>
      </c>
      <c r="D2721" s="98" t="s">
        <v>6225</v>
      </c>
      <c r="E2721" s="98" t="s">
        <v>5760</v>
      </c>
      <c r="F2721" s="98" t="s">
        <v>5761</v>
      </c>
      <c r="G2721" s="98" t="s">
        <v>5762</v>
      </c>
      <c r="H2721" s="98" t="s">
        <v>5761</v>
      </c>
      <c r="I2721" s="98" t="s">
        <v>5763</v>
      </c>
      <c r="J2721" s="98" t="s">
        <v>5761</v>
      </c>
      <c r="K2721" s="98" t="s">
        <v>6221</v>
      </c>
      <c r="L2721" s="99" t="str">
        <f t="shared" si="42"/>
        <v>BA</v>
      </c>
    </row>
    <row r="2722" spans="1:12" x14ac:dyDescent="0.25">
      <c r="A2722" s="101">
        <v>400000</v>
      </c>
      <c r="B2722" s="98" t="s">
        <v>5761</v>
      </c>
      <c r="C2722" s="98" t="s">
        <v>6226</v>
      </c>
      <c r="D2722" s="98" t="s">
        <v>6227</v>
      </c>
      <c r="E2722" s="98" t="s">
        <v>5760</v>
      </c>
      <c r="F2722" s="98" t="s">
        <v>5761</v>
      </c>
      <c r="G2722" s="98" t="s">
        <v>5762</v>
      </c>
      <c r="H2722" s="98" t="s">
        <v>5761</v>
      </c>
      <c r="I2722" s="98" t="s">
        <v>5763</v>
      </c>
      <c r="J2722" s="98" t="s">
        <v>5761</v>
      </c>
      <c r="K2722" s="98" t="s">
        <v>6221</v>
      </c>
      <c r="L2722" s="99" t="str">
        <f t="shared" si="42"/>
        <v>BA</v>
      </c>
    </row>
    <row r="2723" spans="1:12" x14ac:dyDescent="0.25">
      <c r="A2723" s="101">
        <v>400000</v>
      </c>
      <c r="B2723" s="98" t="s">
        <v>5761</v>
      </c>
      <c r="C2723" s="98" t="s">
        <v>6228</v>
      </c>
      <c r="D2723" s="98" t="s">
        <v>6229</v>
      </c>
      <c r="E2723" s="98" t="s">
        <v>5760</v>
      </c>
      <c r="F2723" s="98" t="s">
        <v>5761</v>
      </c>
      <c r="G2723" s="98" t="s">
        <v>5762</v>
      </c>
      <c r="H2723" s="98" t="s">
        <v>5761</v>
      </c>
      <c r="I2723" s="98" t="s">
        <v>5763</v>
      </c>
      <c r="J2723" s="98" t="s">
        <v>5761</v>
      </c>
      <c r="K2723" s="98" t="s">
        <v>6221</v>
      </c>
      <c r="L2723" s="99" t="str">
        <f t="shared" si="42"/>
        <v>BA</v>
      </c>
    </row>
    <row r="2724" spans="1:12" x14ac:dyDescent="0.25">
      <c r="A2724" s="101">
        <v>400000</v>
      </c>
      <c r="B2724" s="98" t="s">
        <v>5761</v>
      </c>
      <c r="C2724" s="98" t="s">
        <v>6230</v>
      </c>
      <c r="D2724" s="98" t="s">
        <v>6231</v>
      </c>
      <c r="E2724" s="98" t="s">
        <v>5760</v>
      </c>
      <c r="F2724" s="98" t="s">
        <v>5761</v>
      </c>
      <c r="G2724" s="98" t="s">
        <v>5762</v>
      </c>
      <c r="H2724" s="98" t="s">
        <v>5761</v>
      </c>
      <c r="I2724" s="98" t="s">
        <v>5763</v>
      </c>
      <c r="J2724" s="98" t="s">
        <v>5761</v>
      </c>
      <c r="K2724" s="98" t="s">
        <v>6221</v>
      </c>
      <c r="L2724" s="99" t="str">
        <f t="shared" si="42"/>
        <v>BA</v>
      </c>
    </row>
    <row r="2725" spans="1:12" x14ac:dyDescent="0.25">
      <c r="A2725" s="101">
        <v>400000</v>
      </c>
      <c r="B2725" s="98" t="s">
        <v>5761</v>
      </c>
      <c r="C2725" s="98" t="s">
        <v>6232</v>
      </c>
      <c r="D2725" s="98" t="s">
        <v>6233</v>
      </c>
      <c r="E2725" s="98" t="s">
        <v>5760</v>
      </c>
      <c r="F2725" s="98" t="s">
        <v>5761</v>
      </c>
      <c r="G2725" s="98" t="s">
        <v>5762</v>
      </c>
      <c r="H2725" s="98" t="s">
        <v>5761</v>
      </c>
      <c r="I2725" s="98" t="s">
        <v>5763</v>
      </c>
      <c r="J2725" s="98" t="s">
        <v>5761</v>
      </c>
      <c r="K2725" s="98" t="s">
        <v>6221</v>
      </c>
      <c r="L2725" s="99" t="str">
        <f t="shared" si="42"/>
        <v>BA</v>
      </c>
    </row>
    <row r="2726" spans="1:12" x14ac:dyDescent="0.25">
      <c r="A2726" s="101">
        <v>400000</v>
      </c>
      <c r="B2726" s="98" t="s">
        <v>5761</v>
      </c>
      <c r="C2726" s="98" t="s">
        <v>6234</v>
      </c>
      <c r="D2726" s="98" t="s">
        <v>6235</v>
      </c>
      <c r="E2726" s="98" t="s">
        <v>5760</v>
      </c>
      <c r="F2726" s="98" t="s">
        <v>5761</v>
      </c>
      <c r="G2726" s="98" t="s">
        <v>5762</v>
      </c>
      <c r="H2726" s="98" t="s">
        <v>5761</v>
      </c>
      <c r="I2726" s="98" t="s">
        <v>5763</v>
      </c>
      <c r="J2726" s="98" t="s">
        <v>5761</v>
      </c>
      <c r="K2726" s="98" t="s">
        <v>5227</v>
      </c>
      <c r="L2726" s="99" t="str">
        <f t="shared" si="42"/>
        <v>BA</v>
      </c>
    </row>
    <row r="2727" spans="1:12" x14ac:dyDescent="0.25">
      <c r="A2727" s="101">
        <v>400000</v>
      </c>
      <c r="B2727" s="98" t="s">
        <v>5761</v>
      </c>
      <c r="C2727" s="98" t="s">
        <v>6236</v>
      </c>
      <c r="D2727" s="98" t="s">
        <v>6237</v>
      </c>
      <c r="E2727" s="98" t="s">
        <v>5760</v>
      </c>
      <c r="F2727" s="98" t="s">
        <v>5761</v>
      </c>
      <c r="G2727" s="98" t="s">
        <v>5762</v>
      </c>
      <c r="H2727" s="98" t="s">
        <v>5761</v>
      </c>
      <c r="I2727" s="98" t="s">
        <v>5763</v>
      </c>
      <c r="J2727" s="98" t="s">
        <v>5761</v>
      </c>
      <c r="K2727" s="98" t="s">
        <v>538</v>
      </c>
      <c r="L2727" s="99" t="str">
        <f t="shared" si="42"/>
        <v>BA</v>
      </c>
    </row>
    <row r="2728" spans="1:12" x14ac:dyDescent="0.25">
      <c r="A2728" s="101">
        <v>400000</v>
      </c>
      <c r="B2728" s="98" t="s">
        <v>5761</v>
      </c>
      <c r="C2728" s="98" t="s">
        <v>6238</v>
      </c>
      <c r="D2728" s="98" t="s">
        <v>6239</v>
      </c>
      <c r="E2728" s="98" t="s">
        <v>5760</v>
      </c>
      <c r="F2728" s="98" t="s">
        <v>5761</v>
      </c>
      <c r="G2728" s="98" t="s">
        <v>5762</v>
      </c>
      <c r="H2728" s="98" t="s">
        <v>5761</v>
      </c>
      <c r="I2728" s="98" t="s">
        <v>5763</v>
      </c>
      <c r="J2728" s="98" t="s">
        <v>5761</v>
      </c>
      <c r="K2728" s="98" t="s">
        <v>538</v>
      </c>
      <c r="L2728" s="99" t="str">
        <f t="shared" si="42"/>
        <v>BA</v>
      </c>
    </row>
    <row r="2729" spans="1:12" x14ac:dyDescent="0.25">
      <c r="A2729" s="101">
        <v>400000</v>
      </c>
      <c r="B2729" s="98" t="s">
        <v>5761</v>
      </c>
      <c r="C2729" s="98" t="s">
        <v>6240</v>
      </c>
      <c r="D2729" s="98" t="s">
        <v>6241</v>
      </c>
      <c r="E2729" s="98" t="s">
        <v>5760</v>
      </c>
      <c r="F2729" s="98" t="s">
        <v>5761</v>
      </c>
      <c r="G2729" s="98" t="s">
        <v>5762</v>
      </c>
      <c r="H2729" s="98" t="s">
        <v>5761</v>
      </c>
      <c r="I2729" s="98" t="s">
        <v>5763</v>
      </c>
      <c r="J2729" s="98" t="s">
        <v>5761</v>
      </c>
      <c r="K2729" s="98" t="s">
        <v>538</v>
      </c>
      <c r="L2729" s="99" t="str">
        <f t="shared" si="42"/>
        <v>BA</v>
      </c>
    </row>
    <row r="2730" spans="1:12" x14ac:dyDescent="0.25">
      <c r="A2730" s="101">
        <v>400000</v>
      </c>
      <c r="B2730" s="98" t="s">
        <v>5761</v>
      </c>
      <c r="C2730" s="98" t="s">
        <v>6242</v>
      </c>
      <c r="D2730" s="98" t="s">
        <v>6243</v>
      </c>
      <c r="E2730" s="98" t="s">
        <v>5760</v>
      </c>
      <c r="F2730" s="98" t="s">
        <v>5761</v>
      </c>
      <c r="G2730" s="98" t="s">
        <v>5762</v>
      </c>
      <c r="H2730" s="98" t="s">
        <v>5761</v>
      </c>
      <c r="I2730" s="98" t="s">
        <v>5763</v>
      </c>
      <c r="J2730" s="98" t="s">
        <v>5761</v>
      </c>
      <c r="K2730" s="98" t="s">
        <v>538</v>
      </c>
      <c r="L2730" s="99" t="str">
        <f t="shared" si="42"/>
        <v>BA</v>
      </c>
    </row>
    <row r="2731" spans="1:12" x14ac:dyDescent="0.25">
      <c r="A2731" s="101">
        <v>400000</v>
      </c>
      <c r="B2731" s="98" t="s">
        <v>5761</v>
      </c>
      <c r="C2731" s="98" t="s">
        <v>6244</v>
      </c>
      <c r="D2731" s="98" t="s">
        <v>6245</v>
      </c>
      <c r="E2731" s="98" t="s">
        <v>5760</v>
      </c>
      <c r="F2731" s="98" t="s">
        <v>5761</v>
      </c>
      <c r="G2731" s="98" t="s">
        <v>5762</v>
      </c>
      <c r="H2731" s="98" t="s">
        <v>5761</v>
      </c>
      <c r="I2731" s="98" t="s">
        <v>5763</v>
      </c>
      <c r="J2731" s="98" t="s">
        <v>5761</v>
      </c>
      <c r="K2731" s="98" t="s">
        <v>538</v>
      </c>
      <c r="L2731" s="99" t="str">
        <f t="shared" si="42"/>
        <v>BA</v>
      </c>
    </row>
    <row r="2732" spans="1:12" x14ac:dyDescent="0.25">
      <c r="A2732" s="101">
        <v>400000</v>
      </c>
      <c r="B2732" s="98" t="s">
        <v>5761</v>
      </c>
      <c r="C2732" s="98" t="s">
        <v>6246</v>
      </c>
      <c r="D2732" s="98" t="s">
        <v>6247</v>
      </c>
      <c r="E2732" s="98" t="s">
        <v>5760</v>
      </c>
      <c r="F2732" s="98" t="s">
        <v>5761</v>
      </c>
      <c r="G2732" s="98" t="s">
        <v>5762</v>
      </c>
      <c r="H2732" s="98" t="s">
        <v>5761</v>
      </c>
      <c r="I2732" s="98" t="s">
        <v>5763</v>
      </c>
      <c r="J2732" s="98" t="s">
        <v>5761</v>
      </c>
      <c r="K2732" s="98" t="s">
        <v>538</v>
      </c>
      <c r="L2732" s="99" t="str">
        <f t="shared" si="42"/>
        <v>BA</v>
      </c>
    </row>
    <row r="2733" spans="1:12" x14ac:dyDescent="0.25">
      <c r="A2733" s="101">
        <v>400000</v>
      </c>
      <c r="B2733" s="98" t="s">
        <v>5761</v>
      </c>
      <c r="C2733" s="98" t="s">
        <v>6248</v>
      </c>
      <c r="D2733" s="98" t="s">
        <v>6249</v>
      </c>
      <c r="E2733" s="98" t="s">
        <v>5760</v>
      </c>
      <c r="F2733" s="98" t="s">
        <v>5761</v>
      </c>
      <c r="G2733" s="98" t="s">
        <v>5762</v>
      </c>
      <c r="H2733" s="98" t="s">
        <v>5761</v>
      </c>
      <c r="I2733" s="98" t="s">
        <v>5763</v>
      </c>
      <c r="J2733" s="98" t="s">
        <v>5761</v>
      </c>
      <c r="K2733" s="98" t="s">
        <v>538</v>
      </c>
      <c r="L2733" s="99" t="str">
        <f t="shared" si="42"/>
        <v>BA</v>
      </c>
    </row>
    <row r="2734" spans="1:12" x14ac:dyDescent="0.25">
      <c r="A2734" s="101">
        <v>400000</v>
      </c>
      <c r="B2734" s="98" t="s">
        <v>5761</v>
      </c>
      <c r="C2734" s="98" t="s">
        <v>6250</v>
      </c>
      <c r="D2734" s="98" t="s">
        <v>6251</v>
      </c>
      <c r="E2734" s="98" t="s">
        <v>5760</v>
      </c>
      <c r="F2734" s="98" t="s">
        <v>5761</v>
      </c>
      <c r="G2734" s="98" t="s">
        <v>5762</v>
      </c>
      <c r="H2734" s="98" t="s">
        <v>5761</v>
      </c>
      <c r="I2734" s="98" t="s">
        <v>5763</v>
      </c>
      <c r="J2734" s="98" t="s">
        <v>5761</v>
      </c>
      <c r="K2734" s="98" t="s">
        <v>538</v>
      </c>
      <c r="L2734" s="99" t="str">
        <f t="shared" si="42"/>
        <v>BA</v>
      </c>
    </row>
    <row r="2735" spans="1:12" x14ac:dyDescent="0.25">
      <c r="A2735" s="101">
        <v>400000</v>
      </c>
      <c r="B2735" s="98" t="s">
        <v>5761</v>
      </c>
      <c r="C2735" s="98" t="s">
        <v>6252</v>
      </c>
      <c r="D2735" s="98" t="s">
        <v>6253</v>
      </c>
      <c r="E2735" s="98" t="s">
        <v>5760</v>
      </c>
      <c r="F2735" s="98" t="s">
        <v>5761</v>
      </c>
      <c r="G2735" s="98" t="s">
        <v>5762</v>
      </c>
      <c r="H2735" s="98" t="s">
        <v>5761</v>
      </c>
      <c r="I2735" s="98" t="s">
        <v>5763</v>
      </c>
      <c r="J2735" s="98" t="s">
        <v>5761</v>
      </c>
      <c r="K2735" s="98" t="s">
        <v>538</v>
      </c>
      <c r="L2735" s="99" t="str">
        <f t="shared" si="42"/>
        <v>BA</v>
      </c>
    </row>
    <row r="2736" spans="1:12" x14ac:dyDescent="0.25">
      <c r="A2736" s="101">
        <v>400000</v>
      </c>
      <c r="B2736" s="98" t="s">
        <v>5761</v>
      </c>
      <c r="C2736" s="98" t="s">
        <v>6254</v>
      </c>
      <c r="D2736" s="98" t="s">
        <v>6255</v>
      </c>
      <c r="E2736" s="98" t="s">
        <v>5760</v>
      </c>
      <c r="F2736" s="98" t="s">
        <v>5761</v>
      </c>
      <c r="G2736" s="98" t="s">
        <v>5762</v>
      </c>
      <c r="H2736" s="98" t="s">
        <v>5761</v>
      </c>
      <c r="I2736" s="98" t="s">
        <v>5763</v>
      </c>
      <c r="J2736" s="98" t="s">
        <v>5761</v>
      </c>
      <c r="K2736" s="98" t="s">
        <v>538</v>
      </c>
      <c r="L2736" s="99" t="str">
        <f t="shared" si="42"/>
        <v>BA</v>
      </c>
    </row>
    <row r="2737" spans="1:12" x14ac:dyDescent="0.25">
      <c r="A2737" s="101">
        <v>400000</v>
      </c>
      <c r="B2737" s="98" t="s">
        <v>5761</v>
      </c>
      <c r="C2737" s="98" t="s">
        <v>6256</v>
      </c>
      <c r="D2737" s="98" t="s">
        <v>6257</v>
      </c>
      <c r="E2737" s="98" t="s">
        <v>5760</v>
      </c>
      <c r="F2737" s="98" t="s">
        <v>5761</v>
      </c>
      <c r="G2737" s="98" t="s">
        <v>5762</v>
      </c>
      <c r="H2737" s="98" t="s">
        <v>5761</v>
      </c>
      <c r="I2737" s="98" t="s">
        <v>5763</v>
      </c>
      <c r="J2737" s="98" t="s">
        <v>5761</v>
      </c>
      <c r="K2737" s="98" t="s">
        <v>538</v>
      </c>
      <c r="L2737" s="99" t="str">
        <f t="shared" si="42"/>
        <v>BA</v>
      </c>
    </row>
    <row r="2738" spans="1:12" x14ac:dyDescent="0.25">
      <c r="A2738" s="101">
        <v>400000</v>
      </c>
      <c r="B2738" s="98" t="s">
        <v>5761</v>
      </c>
      <c r="C2738" s="98" t="s">
        <v>6258</v>
      </c>
      <c r="D2738" s="98" t="s">
        <v>6259</v>
      </c>
      <c r="E2738" s="98" t="s">
        <v>5760</v>
      </c>
      <c r="F2738" s="98" t="s">
        <v>5761</v>
      </c>
      <c r="G2738" s="98" t="s">
        <v>5762</v>
      </c>
      <c r="H2738" s="98" t="s">
        <v>5761</v>
      </c>
      <c r="I2738" s="98" t="s">
        <v>5763</v>
      </c>
      <c r="J2738" s="98" t="s">
        <v>5761</v>
      </c>
      <c r="K2738" s="98" t="s">
        <v>538</v>
      </c>
      <c r="L2738" s="99" t="str">
        <f t="shared" si="42"/>
        <v>BA</v>
      </c>
    </row>
    <row r="2739" spans="1:12" x14ac:dyDescent="0.25">
      <c r="A2739" s="101">
        <v>400000</v>
      </c>
      <c r="B2739" s="98" t="s">
        <v>5761</v>
      </c>
      <c r="C2739" s="98" t="s">
        <v>6260</v>
      </c>
      <c r="D2739" s="98" t="s">
        <v>6261</v>
      </c>
      <c r="E2739" s="98" t="s">
        <v>5760</v>
      </c>
      <c r="F2739" s="98" t="s">
        <v>5761</v>
      </c>
      <c r="G2739" s="98" t="s">
        <v>5762</v>
      </c>
      <c r="H2739" s="98" t="s">
        <v>5761</v>
      </c>
      <c r="I2739" s="98" t="s">
        <v>5763</v>
      </c>
      <c r="J2739" s="98" t="s">
        <v>5761</v>
      </c>
      <c r="K2739" s="98" t="s">
        <v>538</v>
      </c>
      <c r="L2739" s="99" t="str">
        <f t="shared" si="42"/>
        <v>BA</v>
      </c>
    </row>
    <row r="2740" spans="1:12" x14ac:dyDescent="0.25">
      <c r="A2740" s="101">
        <v>400000</v>
      </c>
      <c r="B2740" s="98" t="s">
        <v>5761</v>
      </c>
      <c r="C2740" s="98" t="s">
        <v>6262</v>
      </c>
      <c r="D2740" s="98" t="s">
        <v>6263</v>
      </c>
      <c r="E2740" s="98" t="s">
        <v>5760</v>
      </c>
      <c r="F2740" s="98" t="s">
        <v>5761</v>
      </c>
      <c r="G2740" s="98" t="s">
        <v>5762</v>
      </c>
      <c r="H2740" s="98" t="s">
        <v>5761</v>
      </c>
      <c r="I2740" s="98" t="s">
        <v>5763</v>
      </c>
      <c r="J2740" s="98" t="s">
        <v>5761</v>
      </c>
      <c r="K2740" s="98" t="s">
        <v>538</v>
      </c>
      <c r="L2740" s="99" t="str">
        <f t="shared" si="42"/>
        <v>BA</v>
      </c>
    </row>
    <row r="2741" spans="1:12" x14ac:dyDescent="0.25">
      <c r="A2741" s="101">
        <v>400000</v>
      </c>
      <c r="B2741" s="98" t="s">
        <v>5761</v>
      </c>
      <c r="C2741" s="98" t="s">
        <v>6264</v>
      </c>
      <c r="D2741" s="98" t="s">
        <v>6265</v>
      </c>
      <c r="E2741" s="98" t="s">
        <v>5760</v>
      </c>
      <c r="F2741" s="98" t="s">
        <v>5761</v>
      </c>
      <c r="G2741" s="98" t="s">
        <v>5762</v>
      </c>
      <c r="H2741" s="98" t="s">
        <v>5761</v>
      </c>
      <c r="I2741" s="98" t="s">
        <v>5763</v>
      </c>
      <c r="J2741" s="98" t="s">
        <v>5761</v>
      </c>
      <c r="K2741" s="98" t="s">
        <v>538</v>
      </c>
      <c r="L2741" s="99" t="str">
        <f t="shared" si="42"/>
        <v>BA</v>
      </c>
    </row>
    <row r="2742" spans="1:12" x14ac:dyDescent="0.25">
      <c r="A2742" s="101">
        <v>400000</v>
      </c>
      <c r="B2742" s="98" t="s">
        <v>5761</v>
      </c>
      <c r="C2742" s="98" t="s">
        <v>6266</v>
      </c>
      <c r="D2742" s="98" t="s">
        <v>6267</v>
      </c>
      <c r="E2742" s="98" t="s">
        <v>5760</v>
      </c>
      <c r="F2742" s="98" t="s">
        <v>5761</v>
      </c>
      <c r="G2742" s="98" t="s">
        <v>5762</v>
      </c>
      <c r="H2742" s="98" t="s">
        <v>5761</v>
      </c>
      <c r="I2742" s="98" t="s">
        <v>5763</v>
      </c>
      <c r="J2742" s="98" t="s">
        <v>5761</v>
      </c>
      <c r="K2742" s="98" t="s">
        <v>538</v>
      </c>
      <c r="L2742" s="99" t="str">
        <f t="shared" si="42"/>
        <v>BA</v>
      </c>
    </row>
    <row r="2743" spans="1:12" x14ac:dyDescent="0.25">
      <c r="A2743" s="101">
        <v>400000</v>
      </c>
      <c r="B2743" s="98" t="s">
        <v>5761</v>
      </c>
      <c r="C2743" s="98" t="s">
        <v>6268</v>
      </c>
      <c r="D2743" s="98" t="s">
        <v>6269</v>
      </c>
      <c r="E2743" s="98" t="s">
        <v>5760</v>
      </c>
      <c r="F2743" s="98" t="s">
        <v>5761</v>
      </c>
      <c r="G2743" s="98" t="s">
        <v>5762</v>
      </c>
      <c r="H2743" s="98" t="s">
        <v>5761</v>
      </c>
      <c r="I2743" s="98" t="s">
        <v>5763</v>
      </c>
      <c r="J2743" s="98" t="s">
        <v>5761</v>
      </c>
      <c r="K2743" s="98" t="s">
        <v>538</v>
      </c>
      <c r="L2743" s="99" t="str">
        <f t="shared" si="42"/>
        <v>BA</v>
      </c>
    </row>
    <row r="2744" spans="1:12" x14ac:dyDescent="0.25">
      <c r="A2744" s="101">
        <v>400000</v>
      </c>
      <c r="B2744" s="98" t="s">
        <v>5761</v>
      </c>
      <c r="C2744" s="98" t="s">
        <v>6270</v>
      </c>
      <c r="D2744" s="98" t="s">
        <v>6271</v>
      </c>
      <c r="E2744" s="98" t="s">
        <v>5760</v>
      </c>
      <c r="F2744" s="98" t="s">
        <v>5761</v>
      </c>
      <c r="G2744" s="98" t="s">
        <v>5762</v>
      </c>
      <c r="H2744" s="98" t="s">
        <v>5761</v>
      </c>
      <c r="I2744" s="98" t="s">
        <v>5763</v>
      </c>
      <c r="J2744" s="98" t="s">
        <v>5761</v>
      </c>
      <c r="K2744" s="98" t="s">
        <v>538</v>
      </c>
      <c r="L2744" s="99" t="str">
        <f t="shared" si="42"/>
        <v>BA</v>
      </c>
    </row>
    <row r="2745" spans="1:12" x14ac:dyDescent="0.25">
      <c r="A2745" s="101">
        <v>400000</v>
      </c>
      <c r="B2745" s="98" t="s">
        <v>5761</v>
      </c>
      <c r="C2745" s="98" t="s">
        <v>6272</v>
      </c>
      <c r="D2745" s="98" t="s">
        <v>6273</v>
      </c>
      <c r="E2745" s="98" t="s">
        <v>5760</v>
      </c>
      <c r="F2745" s="98" t="s">
        <v>5761</v>
      </c>
      <c r="G2745" s="98" t="s">
        <v>5762</v>
      </c>
      <c r="H2745" s="98" t="s">
        <v>5761</v>
      </c>
      <c r="I2745" s="98" t="s">
        <v>5763</v>
      </c>
      <c r="J2745" s="98" t="s">
        <v>5761</v>
      </c>
      <c r="K2745" s="98" t="s">
        <v>538</v>
      </c>
      <c r="L2745" s="99" t="str">
        <f t="shared" si="42"/>
        <v>BA</v>
      </c>
    </row>
    <row r="2746" spans="1:12" x14ac:dyDescent="0.25">
      <c r="A2746" s="101">
        <v>400000</v>
      </c>
      <c r="B2746" s="98" t="s">
        <v>5761</v>
      </c>
      <c r="C2746" s="98" t="s">
        <v>6274</v>
      </c>
      <c r="D2746" s="98" t="s">
        <v>6275</v>
      </c>
      <c r="E2746" s="98" t="s">
        <v>5760</v>
      </c>
      <c r="F2746" s="98" t="s">
        <v>5761</v>
      </c>
      <c r="G2746" s="98" t="s">
        <v>5762</v>
      </c>
      <c r="H2746" s="98" t="s">
        <v>5761</v>
      </c>
      <c r="I2746" s="98" t="s">
        <v>5763</v>
      </c>
      <c r="J2746" s="98" t="s">
        <v>5761</v>
      </c>
      <c r="K2746" s="98" t="s">
        <v>587</v>
      </c>
      <c r="L2746" s="99" t="str">
        <f t="shared" si="42"/>
        <v>BA</v>
      </c>
    </row>
    <row r="2747" spans="1:12" x14ac:dyDescent="0.25">
      <c r="A2747" s="101">
        <v>400000</v>
      </c>
      <c r="B2747" s="98" t="s">
        <v>5761</v>
      </c>
      <c r="C2747" s="98" t="s">
        <v>6276</v>
      </c>
      <c r="D2747" s="98" t="s">
        <v>6277</v>
      </c>
      <c r="E2747" s="98" t="s">
        <v>5760</v>
      </c>
      <c r="F2747" s="98" t="s">
        <v>5761</v>
      </c>
      <c r="G2747" s="98" t="s">
        <v>5762</v>
      </c>
      <c r="H2747" s="98" t="s">
        <v>5761</v>
      </c>
      <c r="I2747" s="98" t="s">
        <v>5763</v>
      </c>
      <c r="J2747" s="98" t="s">
        <v>5761</v>
      </c>
      <c r="K2747" s="98" t="s">
        <v>538</v>
      </c>
      <c r="L2747" s="99" t="str">
        <f t="shared" si="42"/>
        <v>BA</v>
      </c>
    </row>
    <row r="2748" spans="1:12" x14ac:dyDescent="0.25">
      <c r="A2748" s="101">
        <v>400000</v>
      </c>
      <c r="B2748" s="98" t="s">
        <v>5761</v>
      </c>
      <c r="C2748" s="98" t="s">
        <v>6278</v>
      </c>
      <c r="D2748" s="98" t="s">
        <v>6279</v>
      </c>
      <c r="E2748" s="98" t="s">
        <v>5760</v>
      </c>
      <c r="F2748" s="98" t="s">
        <v>5761</v>
      </c>
      <c r="G2748" s="98" t="s">
        <v>5762</v>
      </c>
      <c r="H2748" s="98" t="s">
        <v>5761</v>
      </c>
      <c r="I2748" s="98" t="s">
        <v>5763</v>
      </c>
      <c r="J2748" s="98" t="s">
        <v>5761</v>
      </c>
      <c r="K2748" s="98" t="s">
        <v>538</v>
      </c>
      <c r="L2748" s="99" t="str">
        <f t="shared" si="42"/>
        <v>BA</v>
      </c>
    </row>
    <row r="2749" spans="1:12" x14ac:dyDescent="0.25">
      <c r="A2749" s="101">
        <v>400000</v>
      </c>
      <c r="B2749" s="98" t="s">
        <v>5761</v>
      </c>
      <c r="C2749" s="98" t="s">
        <v>6280</v>
      </c>
      <c r="D2749" s="98" t="s">
        <v>6281</v>
      </c>
      <c r="E2749" s="98" t="s">
        <v>5760</v>
      </c>
      <c r="F2749" s="98" t="s">
        <v>5761</v>
      </c>
      <c r="G2749" s="98" t="s">
        <v>5762</v>
      </c>
      <c r="H2749" s="98" t="s">
        <v>5761</v>
      </c>
      <c r="I2749" s="98" t="s">
        <v>5763</v>
      </c>
      <c r="J2749" s="98" t="s">
        <v>5761</v>
      </c>
      <c r="K2749" s="98" t="s">
        <v>538</v>
      </c>
      <c r="L2749" s="99" t="str">
        <f t="shared" si="42"/>
        <v>BA</v>
      </c>
    </row>
    <row r="2750" spans="1:12" x14ac:dyDescent="0.25">
      <c r="A2750" s="101">
        <v>400000</v>
      </c>
      <c r="B2750" s="98" t="s">
        <v>5761</v>
      </c>
      <c r="C2750" s="98" t="s">
        <v>6282</v>
      </c>
      <c r="D2750" s="98" t="s">
        <v>6283</v>
      </c>
      <c r="E2750" s="98" t="s">
        <v>5760</v>
      </c>
      <c r="F2750" s="98" t="s">
        <v>5761</v>
      </c>
      <c r="G2750" s="98" t="s">
        <v>5762</v>
      </c>
      <c r="H2750" s="98" t="s">
        <v>5761</v>
      </c>
      <c r="I2750" s="98" t="s">
        <v>5763</v>
      </c>
      <c r="J2750" s="98" t="s">
        <v>5761</v>
      </c>
      <c r="K2750" s="98" t="s">
        <v>538</v>
      </c>
      <c r="L2750" s="99" t="str">
        <f t="shared" si="42"/>
        <v>BA</v>
      </c>
    </row>
    <row r="2751" spans="1:12" x14ac:dyDescent="0.25">
      <c r="A2751" s="101">
        <v>400000</v>
      </c>
      <c r="B2751" s="98" t="s">
        <v>5761</v>
      </c>
      <c r="C2751" s="98" t="s">
        <v>6284</v>
      </c>
      <c r="D2751" s="98" t="s">
        <v>6285</v>
      </c>
      <c r="E2751" s="98" t="s">
        <v>5760</v>
      </c>
      <c r="F2751" s="98" t="s">
        <v>5761</v>
      </c>
      <c r="G2751" s="98" t="s">
        <v>5762</v>
      </c>
      <c r="H2751" s="98" t="s">
        <v>5761</v>
      </c>
      <c r="I2751" s="98" t="s">
        <v>5763</v>
      </c>
      <c r="J2751" s="98" t="s">
        <v>5761</v>
      </c>
      <c r="K2751" s="98" t="s">
        <v>538</v>
      </c>
      <c r="L2751" s="99" t="str">
        <f t="shared" si="42"/>
        <v>BA</v>
      </c>
    </row>
    <row r="2752" spans="1:12" x14ac:dyDescent="0.25">
      <c r="A2752" s="101">
        <v>400000</v>
      </c>
      <c r="B2752" s="98" t="s">
        <v>5761</v>
      </c>
      <c r="C2752" s="98" t="s">
        <v>6286</v>
      </c>
      <c r="D2752" s="98" t="s">
        <v>6287</v>
      </c>
      <c r="E2752" s="98" t="s">
        <v>5760</v>
      </c>
      <c r="F2752" s="98" t="s">
        <v>5761</v>
      </c>
      <c r="G2752" s="98" t="s">
        <v>5762</v>
      </c>
      <c r="H2752" s="98" t="s">
        <v>5761</v>
      </c>
      <c r="I2752" s="98" t="s">
        <v>5763</v>
      </c>
      <c r="J2752" s="98" t="s">
        <v>5761</v>
      </c>
      <c r="K2752" s="98" t="s">
        <v>538</v>
      </c>
      <c r="L2752" s="99" t="str">
        <f t="shared" si="42"/>
        <v>BA</v>
      </c>
    </row>
    <row r="2753" spans="1:12" x14ac:dyDescent="0.25">
      <c r="A2753" s="101">
        <v>400000</v>
      </c>
      <c r="B2753" s="98" t="s">
        <v>5761</v>
      </c>
      <c r="C2753" s="98" t="s">
        <v>6288</v>
      </c>
      <c r="D2753" s="98" t="s">
        <v>6289</v>
      </c>
      <c r="E2753" s="98" t="s">
        <v>5760</v>
      </c>
      <c r="F2753" s="98" t="s">
        <v>5761</v>
      </c>
      <c r="G2753" s="98" t="s">
        <v>5762</v>
      </c>
      <c r="H2753" s="98" t="s">
        <v>5761</v>
      </c>
      <c r="I2753" s="98" t="s">
        <v>5763</v>
      </c>
      <c r="J2753" s="98" t="s">
        <v>5761</v>
      </c>
      <c r="K2753" s="98" t="s">
        <v>538</v>
      </c>
      <c r="L2753" s="99" t="str">
        <f t="shared" si="42"/>
        <v>BA</v>
      </c>
    </row>
    <row r="2754" spans="1:12" x14ac:dyDescent="0.25">
      <c r="A2754" s="101">
        <v>400000</v>
      </c>
      <c r="B2754" s="98" t="s">
        <v>5761</v>
      </c>
      <c r="C2754" s="98" t="s">
        <v>6290</v>
      </c>
      <c r="D2754" s="98" t="s">
        <v>6263</v>
      </c>
      <c r="E2754" s="98" t="s">
        <v>5760</v>
      </c>
      <c r="F2754" s="98" t="s">
        <v>5761</v>
      </c>
      <c r="G2754" s="98" t="s">
        <v>5762</v>
      </c>
      <c r="H2754" s="98" t="s">
        <v>5761</v>
      </c>
      <c r="I2754" s="98" t="s">
        <v>5763</v>
      </c>
      <c r="J2754" s="98" t="s">
        <v>5761</v>
      </c>
      <c r="K2754" s="98" t="s">
        <v>538</v>
      </c>
      <c r="L2754" s="99" t="str">
        <f t="shared" ref="L2754:L2817" si="43">VLOOKUP(H2754,$N$2:$O$43,2,FALSE)</f>
        <v>BA</v>
      </c>
    </row>
    <row r="2755" spans="1:12" x14ac:dyDescent="0.25">
      <c r="A2755" s="101">
        <v>400000</v>
      </c>
      <c r="B2755" s="98" t="s">
        <v>5761</v>
      </c>
      <c r="C2755" s="98" t="s">
        <v>6291</v>
      </c>
      <c r="D2755" s="98" t="s">
        <v>6292</v>
      </c>
      <c r="E2755" s="98" t="s">
        <v>5760</v>
      </c>
      <c r="F2755" s="98" t="s">
        <v>5761</v>
      </c>
      <c r="G2755" s="98" t="s">
        <v>5762</v>
      </c>
      <c r="H2755" s="98" t="s">
        <v>5761</v>
      </c>
      <c r="I2755" s="98" t="s">
        <v>5763</v>
      </c>
      <c r="J2755" s="98" t="s">
        <v>5761</v>
      </c>
      <c r="K2755" s="98" t="s">
        <v>538</v>
      </c>
      <c r="L2755" s="99" t="str">
        <f t="shared" si="43"/>
        <v>BA</v>
      </c>
    </row>
    <row r="2756" spans="1:12" x14ac:dyDescent="0.25">
      <c r="A2756" s="101">
        <v>400000</v>
      </c>
      <c r="B2756" s="98" t="s">
        <v>5761</v>
      </c>
      <c r="C2756" s="98" t="s">
        <v>6293</v>
      </c>
      <c r="D2756" s="98" t="s">
        <v>6294</v>
      </c>
      <c r="E2756" s="98" t="s">
        <v>5760</v>
      </c>
      <c r="F2756" s="98" t="s">
        <v>5761</v>
      </c>
      <c r="G2756" s="98" t="s">
        <v>5762</v>
      </c>
      <c r="H2756" s="98" t="s">
        <v>5761</v>
      </c>
      <c r="I2756" s="98" t="s">
        <v>5763</v>
      </c>
      <c r="J2756" s="98" t="s">
        <v>5761</v>
      </c>
      <c r="K2756" s="98" t="s">
        <v>538</v>
      </c>
      <c r="L2756" s="99" t="str">
        <f t="shared" si="43"/>
        <v>BA</v>
      </c>
    </row>
    <row r="2757" spans="1:12" x14ac:dyDescent="0.25">
      <c r="A2757" s="101">
        <v>400000</v>
      </c>
      <c r="B2757" s="98" t="s">
        <v>5761</v>
      </c>
      <c r="C2757" s="98" t="s">
        <v>6295</v>
      </c>
      <c r="D2757" s="98" t="s">
        <v>6296</v>
      </c>
      <c r="E2757" s="98" t="s">
        <v>5760</v>
      </c>
      <c r="F2757" s="98" t="s">
        <v>5761</v>
      </c>
      <c r="G2757" s="98" t="s">
        <v>5762</v>
      </c>
      <c r="H2757" s="98" t="s">
        <v>5761</v>
      </c>
      <c r="I2757" s="98" t="s">
        <v>5763</v>
      </c>
      <c r="J2757" s="98" t="s">
        <v>5761</v>
      </c>
      <c r="K2757" s="98" t="s">
        <v>538</v>
      </c>
      <c r="L2757" s="99" t="str">
        <f t="shared" si="43"/>
        <v>BA</v>
      </c>
    </row>
    <row r="2758" spans="1:12" x14ac:dyDescent="0.25">
      <c r="A2758" s="101">
        <v>400000</v>
      </c>
      <c r="B2758" s="98" t="s">
        <v>5761</v>
      </c>
      <c r="C2758" s="98" t="s">
        <v>6297</v>
      </c>
      <c r="D2758" s="98" t="s">
        <v>6298</v>
      </c>
      <c r="E2758" s="98" t="s">
        <v>5760</v>
      </c>
      <c r="F2758" s="98" t="s">
        <v>5761</v>
      </c>
      <c r="G2758" s="98" t="s">
        <v>5762</v>
      </c>
      <c r="H2758" s="98" t="s">
        <v>5761</v>
      </c>
      <c r="I2758" s="98" t="s">
        <v>5763</v>
      </c>
      <c r="J2758" s="98" t="s">
        <v>5761</v>
      </c>
      <c r="K2758" s="98" t="s">
        <v>538</v>
      </c>
      <c r="L2758" s="99" t="str">
        <f t="shared" si="43"/>
        <v>BA</v>
      </c>
    </row>
    <row r="2759" spans="1:12" x14ac:dyDescent="0.25">
      <c r="A2759" s="101">
        <v>400000</v>
      </c>
      <c r="B2759" s="98" t="s">
        <v>5761</v>
      </c>
      <c r="C2759" s="98" t="s">
        <v>6299</v>
      </c>
      <c r="D2759" s="98" t="s">
        <v>6300</v>
      </c>
      <c r="E2759" s="98" t="s">
        <v>5760</v>
      </c>
      <c r="F2759" s="98" t="s">
        <v>5761</v>
      </c>
      <c r="G2759" s="98" t="s">
        <v>5762</v>
      </c>
      <c r="H2759" s="98" t="s">
        <v>5761</v>
      </c>
      <c r="I2759" s="98" t="s">
        <v>5763</v>
      </c>
      <c r="J2759" s="98" t="s">
        <v>5761</v>
      </c>
      <c r="K2759" s="98" t="s">
        <v>538</v>
      </c>
      <c r="L2759" s="99" t="str">
        <f t="shared" si="43"/>
        <v>BA</v>
      </c>
    </row>
    <row r="2760" spans="1:12" x14ac:dyDescent="0.25">
      <c r="A2760" s="101">
        <v>400000</v>
      </c>
      <c r="B2760" s="98" t="s">
        <v>5761</v>
      </c>
      <c r="C2760" s="98" t="s">
        <v>6301</v>
      </c>
      <c r="D2760" s="98" t="s">
        <v>6302</v>
      </c>
      <c r="E2760" s="98" t="s">
        <v>5760</v>
      </c>
      <c r="F2760" s="98" t="s">
        <v>5761</v>
      </c>
      <c r="G2760" s="98" t="s">
        <v>5762</v>
      </c>
      <c r="H2760" s="98" t="s">
        <v>5761</v>
      </c>
      <c r="I2760" s="98" t="s">
        <v>5763</v>
      </c>
      <c r="J2760" s="98" t="s">
        <v>5761</v>
      </c>
      <c r="K2760" s="98" t="s">
        <v>538</v>
      </c>
      <c r="L2760" s="99" t="str">
        <f t="shared" si="43"/>
        <v>BA</v>
      </c>
    </row>
    <row r="2761" spans="1:12" x14ac:dyDescent="0.25">
      <c r="A2761" s="101">
        <v>400000</v>
      </c>
      <c r="B2761" s="98" t="s">
        <v>5761</v>
      </c>
      <c r="C2761" s="98" t="s">
        <v>6303</v>
      </c>
      <c r="D2761" s="98" t="s">
        <v>6304</v>
      </c>
      <c r="E2761" s="98" t="s">
        <v>5760</v>
      </c>
      <c r="F2761" s="98" t="s">
        <v>5761</v>
      </c>
      <c r="G2761" s="98" t="s">
        <v>5762</v>
      </c>
      <c r="H2761" s="98" t="s">
        <v>5761</v>
      </c>
      <c r="I2761" s="98" t="s">
        <v>5763</v>
      </c>
      <c r="J2761" s="98" t="s">
        <v>5761</v>
      </c>
      <c r="K2761" s="98" t="s">
        <v>538</v>
      </c>
      <c r="L2761" s="99" t="str">
        <f t="shared" si="43"/>
        <v>BA</v>
      </c>
    </row>
    <row r="2762" spans="1:12" x14ac:dyDescent="0.25">
      <c r="A2762" s="101">
        <v>400000</v>
      </c>
      <c r="B2762" s="98" t="s">
        <v>5761</v>
      </c>
      <c r="C2762" s="98" t="s">
        <v>6305</v>
      </c>
      <c r="D2762" s="98" t="s">
        <v>6306</v>
      </c>
      <c r="E2762" s="98" t="s">
        <v>5760</v>
      </c>
      <c r="F2762" s="98" t="s">
        <v>5761</v>
      </c>
      <c r="G2762" s="98" t="s">
        <v>5762</v>
      </c>
      <c r="H2762" s="98" t="s">
        <v>5761</v>
      </c>
      <c r="I2762" s="98" t="s">
        <v>5763</v>
      </c>
      <c r="J2762" s="98" t="s">
        <v>5761</v>
      </c>
      <c r="K2762" s="98" t="s">
        <v>538</v>
      </c>
      <c r="L2762" s="99" t="str">
        <f t="shared" si="43"/>
        <v>BA</v>
      </c>
    </row>
    <row r="2763" spans="1:12" x14ac:dyDescent="0.25">
      <c r="A2763" s="101">
        <v>400000</v>
      </c>
      <c r="B2763" s="98" t="s">
        <v>5761</v>
      </c>
      <c r="C2763" s="98" t="s">
        <v>6307</v>
      </c>
      <c r="D2763" s="98" t="s">
        <v>6308</v>
      </c>
      <c r="E2763" s="98" t="s">
        <v>5760</v>
      </c>
      <c r="F2763" s="98" t="s">
        <v>5761</v>
      </c>
      <c r="G2763" s="98" t="s">
        <v>5762</v>
      </c>
      <c r="H2763" s="98" t="s">
        <v>5761</v>
      </c>
      <c r="I2763" s="98" t="s">
        <v>5763</v>
      </c>
      <c r="J2763" s="98" t="s">
        <v>5761</v>
      </c>
      <c r="K2763" s="98" t="s">
        <v>538</v>
      </c>
      <c r="L2763" s="99" t="str">
        <f t="shared" si="43"/>
        <v>BA</v>
      </c>
    </row>
    <row r="2764" spans="1:12" x14ac:dyDescent="0.25">
      <c r="A2764" s="101">
        <v>400000</v>
      </c>
      <c r="B2764" s="98" t="s">
        <v>5761</v>
      </c>
      <c r="C2764" s="98" t="s">
        <v>6309</v>
      </c>
      <c r="D2764" s="98" t="s">
        <v>6310</v>
      </c>
      <c r="E2764" s="98" t="s">
        <v>5760</v>
      </c>
      <c r="F2764" s="98" t="s">
        <v>5761</v>
      </c>
      <c r="G2764" s="98" t="s">
        <v>5762</v>
      </c>
      <c r="H2764" s="98" t="s">
        <v>5761</v>
      </c>
      <c r="I2764" s="98" t="s">
        <v>5763</v>
      </c>
      <c r="J2764" s="98" t="s">
        <v>5761</v>
      </c>
      <c r="K2764" s="98" t="s">
        <v>538</v>
      </c>
      <c r="L2764" s="99" t="str">
        <f t="shared" si="43"/>
        <v>BA</v>
      </c>
    </row>
    <row r="2765" spans="1:12" x14ac:dyDescent="0.25">
      <c r="A2765" s="101">
        <v>400000</v>
      </c>
      <c r="B2765" s="98" t="s">
        <v>5761</v>
      </c>
      <c r="C2765" s="98" t="s">
        <v>6311</v>
      </c>
      <c r="D2765" s="98" t="s">
        <v>6312</v>
      </c>
      <c r="E2765" s="98" t="s">
        <v>5760</v>
      </c>
      <c r="F2765" s="98" t="s">
        <v>5761</v>
      </c>
      <c r="G2765" s="98" t="s">
        <v>5762</v>
      </c>
      <c r="H2765" s="98" t="s">
        <v>5761</v>
      </c>
      <c r="I2765" s="98" t="s">
        <v>5763</v>
      </c>
      <c r="J2765" s="98" t="s">
        <v>5761</v>
      </c>
      <c r="K2765" s="98" t="s">
        <v>538</v>
      </c>
      <c r="L2765" s="99" t="str">
        <f t="shared" si="43"/>
        <v>BA</v>
      </c>
    </row>
    <row r="2766" spans="1:12" x14ac:dyDescent="0.25">
      <c r="A2766" s="101">
        <v>400000</v>
      </c>
      <c r="B2766" s="98" t="s">
        <v>5761</v>
      </c>
      <c r="C2766" s="98" t="s">
        <v>6313</v>
      </c>
      <c r="D2766" s="98" t="s">
        <v>6314</v>
      </c>
      <c r="E2766" s="98" t="s">
        <v>5760</v>
      </c>
      <c r="F2766" s="98" t="s">
        <v>5761</v>
      </c>
      <c r="G2766" s="98" t="s">
        <v>5762</v>
      </c>
      <c r="H2766" s="98" t="s">
        <v>5761</v>
      </c>
      <c r="I2766" s="98" t="s">
        <v>5763</v>
      </c>
      <c r="J2766" s="98" t="s">
        <v>5761</v>
      </c>
      <c r="K2766" s="98" t="s">
        <v>538</v>
      </c>
      <c r="L2766" s="99" t="str">
        <f t="shared" si="43"/>
        <v>BA</v>
      </c>
    </row>
    <row r="2767" spans="1:12" x14ac:dyDescent="0.25">
      <c r="A2767" s="101">
        <v>400000</v>
      </c>
      <c r="B2767" s="98" t="s">
        <v>5761</v>
      </c>
      <c r="C2767" s="98" t="s">
        <v>6315</v>
      </c>
      <c r="D2767" s="98" t="s">
        <v>6316</v>
      </c>
      <c r="E2767" s="98" t="s">
        <v>5760</v>
      </c>
      <c r="F2767" s="98" t="s">
        <v>5761</v>
      </c>
      <c r="G2767" s="98" t="s">
        <v>5762</v>
      </c>
      <c r="H2767" s="98" t="s">
        <v>5761</v>
      </c>
      <c r="I2767" s="98" t="s">
        <v>5763</v>
      </c>
      <c r="J2767" s="98" t="s">
        <v>5761</v>
      </c>
      <c r="K2767" s="98" t="s">
        <v>538</v>
      </c>
      <c r="L2767" s="99" t="str">
        <f t="shared" si="43"/>
        <v>BA</v>
      </c>
    </row>
    <row r="2768" spans="1:12" x14ac:dyDescent="0.25">
      <c r="A2768" s="101">
        <v>400000</v>
      </c>
      <c r="B2768" s="98" t="s">
        <v>5761</v>
      </c>
      <c r="C2768" s="98" t="s">
        <v>6317</v>
      </c>
      <c r="D2768" s="98" t="s">
        <v>6318</v>
      </c>
      <c r="E2768" s="98" t="s">
        <v>5760</v>
      </c>
      <c r="F2768" s="98" t="s">
        <v>5761</v>
      </c>
      <c r="G2768" s="98" t="s">
        <v>5762</v>
      </c>
      <c r="H2768" s="98" t="s">
        <v>5761</v>
      </c>
      <c r="I2768" s="98" t="s">
        <v>5763</v>
      </c>
      <c r="J2768" s="98" t="s">
        <v>5761</v>
      </c>
      <c r="K2768" s="98" t="s">
        <v>538</v>
      </c>
      <c r="L2768" s="99" t="str">
        <f t="shared" si="43"/>
        <v>BA</v>
      </c>
    </row>
    <row r="2769" spans="1:12" x14ac:dyDescent="0.25">
      <c r="A2769" s="101">
        <v>400000</v>
      </c>
      <c r="B2769" s="98" t="s">
        <v>5761</v>
      </c>
      <c r="C2769" s="98" t="s">
        <v>6319</v>
      </c>
      <c r="D2769" s="98" t="s">
        <v>6263</v>
      </c>
      <c r="E2769" s="98" t="s">
        <v>5760</v>
      </c>
      <c r="F2769" s="98" t="s">
        <v>5761</v>
      </c>
      <c r="G2769" s="98" t="s">
        <v>5762</v>
      </c>
      <c r="H2769" s="98" t="s">
        <v>5761</v>
      </c>
      <c r="I2769" s="98" t="s">
        <v>5763</v>
      </c>
      <c r="J2769" s="98" t="s">
        <v>5761</v>
      </c>
      <c r="K2769" s="98" t="s">
        <v>538</v>
      </c>
      <c r="L2769" s="99" t="str">
        <f t="shared" si="43"/>
        <v>BA</v>
      </c>
    </row>
    <row r="2770" spans="1:12" x14ac:dyDescent="0.25">
      <c r="A2770" s="101">
        <v>400000</v>
      </c>
      <c r="B2770" s="98" t="s">
        <v>5761</v>
      </c>
      <c r="C2770" s="98" t="s">
        <v>6320</v>
      </c>
      <c r="D2770" s="98" t="s">
        <v>6321</v>
      </c>
      <c r="E2770" s="98" t="s">
        <v>5760</v>
      </c>
      <c r="F2770" s="98" t="s">
        <v>5761</v>
      </c>
      <c r="G2770" s="98" t="s">
        <v>5762</v>
      </c>
      <c r="H2770" s="98" t="s">
        <v>5761</v>
      </c>
      <c r="I2770" s="98" t="s">
        <v>5763</v>
      </c>
      <c r="J2770" s="98" t="s">
        <v>5761</v>
      </c>
      <c r="K2770" s="98" t="s">
        <v>538</v>
      </c>
      <c r="L2770" s="99" t="str">
        <f t="shared" si="43"/>
        <v>BA</v>
      </c>
    </row>
    <row r="2771" spans="1:12" x14ac:dyDescent="0.25">
      <c r="A2771" s="101">
        <v>400000</v>
      </c>
      <c r="B2771" s="98" t="s">
        <v>5761</v>
      </c>
      <c r="C2771" s="98" t="s">
        <v>6322</v>
      </c>
      <c r="D2771" s="98" t="s">
        <v>6323</v>
      </c>
      <c r="E2771" s="98" t="s">
        <v>5760</v>
      </c>
      <c r="F2771" s="98" t="s">
        <v>5761</v>
      </c>
      <c r="G2771" s="98" t="s">
        <v>5762</v>
      </c>
      <c r="H2771" s="98" t="s">
        <v>5761</v>
      </c>
      <c r="I2771" s="98" t="s">
        <v>5763</v>
      </c>
      <c r="J2771" s="98" t="s">
        <v>5761</v>
      </c>
      <c r="K2771" s="98" t="s">
        <v>538</v>
      </c>
      <c r="L2771" s="99" t="str">
        <f t="shared" si="43"/>
        <v>BA</v>
      </c>
    </row>
    <row r="2772" spans="1:12" x14ac:dyDescent="0.25">
      <c r="A2772" s="101">
        <v>400000</v>
      </c>
      <c r="B2772" s="98" t="s">
        <v>5761</v>
      </c>
      <c r="C2772" s="98" t="s">
        <v>6324</v>
      </c>
      <c r="D2772" s="98" t="s">
        <v>6325</v>
      </c>
      <c r="E2772" s="98" t="s">
        <v>5760</v>
      </c>
      <c r="F2772" s="98" t="s">
        <v>5761</v>
      </c>
      <c r="G2772" s="98" t="s">
        <v>5762</v>
      </c>
      <c r="H2772" s="98" t="s">
        <v>5761</v>
      </c>
      <c r="I2772" s="98" t="s">
        <v>5763</v>
      </c>
      <c r="J2772" s="98" t="s">
        <v>5761</v>
      </c>
      <c r="K2772" s="98" t="s">
        <v>538</v>
      </c>
      <c r="L2772" s="99" t="str">
        <f t="shared" si="43"/>
        <v>BA</v>
      </c>
    </row>
    <row r="2773" spans="1:12" x14ac:dyDescent="0.25">
      <c r="A2773" s="101">
        <v>400000</v>
      </c>
      <c r="B2773" s="98" t="s">
        <v>5761</v>
      </c>
      <c r="C2773" s="98" t="s">
        <v>6326</v>
      </c>
      <c r="D2773" s="98" t="s">
        <v>6327</v>
      </c>
      <c r="E2773" s="98" t="s">
        <v>5760</v>
      </c>
      <c r="F2773" s="98" t="s">
        <v>5761</v>
      </c>
      <c r="G2773" s="98" t="s">
        <v>5762</v>
      </c>
      <c r="H2773" s="98" t="s">
        <v>5761</v>
      </c>
      <c r="I2773" s="98" t="s">
        <v>5763</v>
      </c>
      <c r="J2773" s="98" t="s">
        <v>5761</v>
      </c>
      <c r="K2773" s="98" t="s">
        <v>538</v>
      </c>
      <c r="L2773" s="99" t="str">
        <f t="shared" si="43"/>
        <v>BA</v>
      </c>
    </row>
    <row r="2774" spans="1:12" x14ac:dyDescent="0.25">
      <c r="A2774" s="101">
        <v>400000</v>
      </c>
      <c r="B2774" s="98" t="s">
        <v>5761</v>
      </c>
      <c r="C2774" s="98" t="s">
        <v>6328</v>
      </c>
      <c r="D2774" s="98" t="s">
        <v>6329</v>
      </c>
      <c r="E2774" s="98" t="s">
        <v>5760</v>
      </c>
      <c r="F2774" s="98" t="s">
        <v>5761</v>
      </c>
      <c r="G2774" s="98" t="s">
        <v>5762</v>
      </c>
      <c r="H2774" s="98" t="s">
        <v>5761</v>
      </c>
      <c r="I2774" s="98" t="s">
        <v>5763</v>
      </c>
      <c r="J2774" s="98" t="s">
        <v>5761</v>
      </c>
      <c r="K2774" s="98" t="s">
        <v>538</v>
      </c>
      <c r="L2774" s="99" t="str">
        <f t="shared" si="43"/>
        <v>BA</v>
      </c>
    </row>
    <row r="2775" spans="1:12" x14ac:dyDescent="0.25">
      <c r="A2775" s="101">
        <v>400000</v>
      </c>
      <c r="B2775" s="98" t="s">
        <v>5761</v>
      </c>
      <c r="C2775" s="98" t="s">
        <v>6330</v>
      </c>
      <c r="D2775" s="98" t="s">
        <v>6331</v>
      </c>
      <c r="E2775" s="98" t="s">
        <v>5760</v>
      </c>
      <c r="F2775" s="98" t="s">
        <v>5761</v>
      </c>
      <c r="G2775" s="98" t="s">
        <v>5762</v>
      </c>
      <c r="H2775" s="98" t="s">
        <v>5761</v>
      </c>
      <c r="I2775" s="98" t="s">
        <v>5763</v>
      </c>
      <c r="J2775" s="98" t="s">
        <v>5761</v>
      </c>
      <c r="K2775" s="98" t="s">
        <v>538</v>
      </c>
      <c r="L2775" s="99" t="str">
        <f t="shared" si="43"/>
        <v>BA</v>
      </c>
    </row>
    <row r="2776" spans="1:12" x14ac:dyDescent="0.25">
      <c r="A2776" s="101">
        <v>400000</v>
      </c>
      <c r="B2776" s="98" t="s">
        <v>5761</v>
      </c>
      <c r="C2776" s="98" t="s">
        <v>6332</v>
      </c>
      <c r="D2776" s="98" t="s">
        <v>6333</v>
      </c>
      <c r="E2776" s="98" t="s">
        <v>5760</v>
      </c>
      <c r="F2776" s="98" t="s">
        <v>5761</v>
      </c>
      <c r="G2776" s="98" t="s">
        <v>5762</v>
      </c>
      <c r="H2776" s="98" t="s">
        <v>5761</v>
      </c>
      <c r="I2776" s="98" t="s">
        <v>5763</v>
      </c>
      <c r="J2776" s="98" t="s">
        <v>5761</v>
      </c>
      <c r="K2776" s="98" t="s">
        <v>538</v>
      </c>
      <c r="L2776" s="99" t="str">
        <f t="shared" si="43"/>
        <v>BA</v>
      </c>
    </row>
    <row r="2777" spans="1:12" x14ac:dyDescent="0.25">
      <c r="A2777" s="101">
        <v>400000</v>
      </c>
      <c r="B2777" s="98" t="s">
        <v>5761</v>
      </c>
      <c r="C2777" s="98" t="s">
        <v>6334</v>
      </c>
      <c r="D2777" s="98" t="s">
        <v>6335</v>
      </c>
      <c r="E2777" s="98" t="s">
        <v>5760</v>
      </c>
      <c r="F2777" s="98" t="s">
        <v>5761</v>
      </c>
      <c r="G2777" s="98" t="s">
        <v>5762</v>
      </c>
      <c r="H2777" s="98" t="s">
        <v>5761</v>
      </c>
      <c r="I2777" s="98" t="s">
        <v>5763</v>
      </c>
      <c r="J2777" s="98" t="s">
        <v>5761</v>
      </c>
      <c r="K2777" s="98" t="s">
        <v>538</v>
      </c>
      <c r="L2777" s="99" t="str">
        <f t="shared" si="43"/>
        <v>BA</v>
      </c>
    </row>
    <row r="2778" spans="1:12" x14ac:dyDescent="0.25">
      <c r="A2778" s="101">
        <v>400000</v>
      </c>
      <c r="B2778" s="98" t="s">
        <v>5761</v>
      </c>
      <c r="C2778" s="98" t="s">
        <v>6336</v>
      </c>
      <c r="D2778" s="98" t="s">
        <v>6337</v>
      </c>
      <c r="E2778" s="98" t="s">
        <v>5760</v>
      </c>
      <c r="F2778" s="98" t="s">
        <v>5761</v>
      </c>
      <c r="G2778" s="98" t="s">
        <v>5762</v>
      </c>
      <c r="H2778" s="98" t="s">
        <v>5761</v>
      </c>
      <c r="I2778" s="98" t="s">
        <v>5763</v>
      </c>
      <c r="J2778" s="98" t="s">
        <v>5761</v>
      </c>
      <c r="K2778" s="98" t="s">
        <v>538</v>
      </c>
      <c r="L2778" s="99" t="str">
        <f t="shared" si="43"/>
        <v>BA</v>
      </c>
    </row>
    <row r="2779" spans="1:12" x14ac:dyDescent="0.25">
      <c r="A2779" s="101">
        <v>400000</v>
      </c>
      <c r="B2779" s="98" t="s">
        <v>5761</v>
      </c>
      <c r="C2779" s="98" t="s">
        <v>6338</v>
      </c>
      <c r="D2779" s="98" t="s">
        <v>6339</v>
      </c>
      <c r="E2779" s="98" t="s">
        <v>5760</v>
      </c>
      <c r="F2779" s="98" t="s">
        <v>5761</v>
      </c>
      <c r="G2779" s="98" t="s">
        <v>5762</v>
      </c>
      <c r="H2779" s="98" t="s">
        <v>5761</v>
      </c>
      <c r="I2779" s="98" t="s">
        <v>5763</v>
      </c>
      <c r="J2779" s="98" t="s">
        <v>5761</v>
      </c>
      <c r="K2779" s="98" t="s">
        <v>538</v>
      </c>
      <c r="L2779" s="99" t="str">
        <f t="shared" si="43"/>
        <v>BA</v>
      </c>
    </row>
    <row r="2780" spans="1:12" x14ac:dyDescent="0.25">
      <c r="A2780" s="101">
        <v>400000</v>
      </c>
      <c r="B2780" s="98" t="s">
        <v>5761</v>
      </c>
      <c r="C2780" s="98" t="s">
        <v>6340</v>
      </c>
      <c r="D2780" s="98" t="s">
        <v>6341</v>
      </c>
      <c r="E2780" s="98" t="s">
        <v>5760</v>
      </c>
      <c r="F2780" s="98" t="s">
        <v>5761</v>
      </c>
      <c r="G2780" s="98" t="s">
        <v>5762</v>
      </c>
      <c r="H2780" s="98" t="s">
        <v>5761</v>
      </c>
      <c r="I2780" s="98" t="s">
        <v>5763</v>
      </c>
      <c r="J2780" s="98" t="s">
        <v>5761</v>
      </c>
      <c r="K2780" s="98" t="s">
        <v>538</v>
      </c>
      <c r="L2780" s="99" t="str">
        <f t="shared" si="43"/>
        <v>BA</v>
      </c>
    </row>
    <row r="2781" spans="1:12" x14ac:dyDescent="0.25">
      <c r="A2781" s="101">
        <v>400000</v>
      </c>
      <c r="B2781" s="98" t="s">
        <v>5761</v>
      </c>
      <c r="C2781" s="98" t="s">
        <v>6342</v>
      </c>
      <c r="D2781" s="98" t="s">
        <v>6343</v>
      </c>
      <c r="E2781" s="98" t="s">
        <v>5760</v>
      </c>
      <c r="F2781" s="98" t="s">
        <v>5761</v>
      </c>
      <c r="G2781" s="98" t="s">
        <v>5762</v>
      </c>
      <c r="H2781" s="98" t="s">
        <v>5761</v>
      </c>
      <c r="I2781" s="98" t="s">
        <v>5763</v>
      </c>
      <c r="J2781" s="98" t="s">
        <v>5761</v>
      </c>
      <c r="K2781" s="98" t="s">
        <v>538</v>
      </c>
      <c r="L2781" s="99" t="str">
        <f t="shared" si="43"/>
        <v>BA</v>
      </c>
    </row>
    <row r="2782" spans="1:12" x14ac:dyDescent="0.25">
      <c r="A2782" s="101">
        <v>400000</v>
      </c>
      <c r="B2782" s="98" t="s">
        <v>5761</v>
      </c>
      <c r="C2782" s="98" t="s">
        <v>6344</v>
      </c>
      <c r="D2782" s="98" t="s">
        <v>6345</v>
      </c>
      <c r="E2782" s="98" t="s">
        <v>5760</v>
      </c>
      <c r="F2782" s="98" t="s">
        <v>5761</v>
      </c>
      <c r="G2782" s="98" t="s">
        <v>5762</v>
      </c>
      <c r="H2782" s="98" t="s">
        <v>5761</v>
      </c>
      <c r="I2782" s="98" t="s">
        <v>5763</v>
      </c>
      <c r="J2782" s="98" t="s">
        <v>5761</v>
      </c>
      <c r="K2782" s="98" t="s">
        <v>538</v>
      </c>
      <c r="L2782" s="99" t="str">
        <f t="shared" si="43"/>
        <v>BA</v>
      </c>
    </row>
    <row r="2783" spans="1:12" x14ac:dyDescent="0.25">
      <c r="A2783" s="101">
        <v>400000</v>
      </c>
      <c r="B2783" s="98" t="s">
        <v>5761</v>
      </c>
      <c r="C2783" s="98" t="s">
        <v>6346</v>
      </c>
      <c r="D2783" s="98" t="s">
        <v>6347</v>
      </c>
      <c r="E2783" s="98" t="s">
        <v>5760</v>
      </c>
      <c r="F2783" s="98" t="s">
        <v>5761</v>
      </c>
      <c r="G2783" s="98" t="s">
        <v>5762</v>
      </c>
      <c r="H2783" s="98" t="s">
        <v>5761</v>
      </c>
      <c r="I2783" s="98" t="s">
        <v>5763</v>
      </c>
      <c r="J2783" s="98" t="s">
        <v>5761</v>
      </c>
      <c r="K2783" s="98" t="s">
        <v>538</v>
      </c>
      <c r="L2783" s="99" t="str">
        <f t="shared" si="43"/>
        <v>BA</v>
      </c>
    </row>
    <row r="2784" spans="1:12" x14ac:dyDescent="0.25">
      <c r="A2784" s="101">
        <v>400000</v>
      </c>
      <c r="B2784" s="98" t="s">
        <v>5761</v>
      </c>
      <c r="C2784" s="98" t="s">
        <v>6348</v>
      </c>
      <c r="D2784" s="98" t="s">
        <v>6349</v>
      </c>
      <c r="E2784" s="98" t="s">
        <v>5760</v>
      </c>
      <c r="F2784" s="98" t="s">
        <v>5761</v>
      </c>
      <c r="G2784" s="98" t="s">
        <v>5762</v>
      </c>
      <c r="H2784" s="98" t="s">
        <v>5761</v>
      </c>
      <c r="I2784" s="98" t="s">
        <v>5763</v>
      </c>
      <c r="J2784" s="98" t="s">
        <v>5761</v>
      </c>
      <c r="K2784" s="98" t="s">
        <v>538</v>
      </c>
      <c r="L2784" s="99" t="str">
        <f t="shared" si="43"/>
        <v>BA</v>
      </c>
    </row>
    <row r="2785" spans="1:12" x14ac:dyDescent="0.25">
      <c r="A2785" s="101">
        <v>400000</v>
      </c>
      <c r="B2785" s="98" t="s">
        <v>5761</v>
      </c>
      <c r="C2785" s="98" t="s">
        <v>6350</v>
      </c>
      <c r="D2785" s="98" t="s">
        <v>6351</v>
      </c>
      <c r="E2785" s="98" t="s">
        <v>5760</v>
      </c>
      <c r="F2785" s="98" t="s">
        <v>5761</v>
      </c>
      <c r="G2785" s="98" t="s">
        <v>5762</v>
      </c>
      <c r="H2785" s="98" t="s">
        <v>5761</v>
      </c>
      <c r="I2785" s="98" t="s">
        <v>5763</v>
      </c>
      <c r="J2785" s="98" t="s">
        <v>5761</v>
      </c>
      <c r="K2785" s="98" t="s">
        <v>538</v>
      </c>
      <c r="L2785" s="99" t="str">
        <f t="shared" si="43"/>
        <v>BA</v>
      </c>
    </row>
    <row r="2786" spans="1:12" x14ac:dyDescent="0.25">
      <c r="A2786" s="101">
        <v>400000</v>
      </c>
      <c r="B2786" s="98" t="s">
        <v>5761</v>
      </c>
      <c r="C2786" s="98" t="s">
        <v>6352</v>
      </c>
      <c r="D2786" s="98" t="s">
        <v>6353</v>
      </c>
      <c r="E2786" s="98" t="s">
        <v>5760</v>
      </c>
      <c r="F2786" s="98" t="s">
        <v>5761</v>
      </c>
      <c r="G2786" s="98" t="s">
        <v>5762</v>
      </c>
      <c r="H2786" s="98" t="s">
        <v>5761</v>
      </c>
      <c r="I2786" s="98" t="s">
        <v>5763</v>
      </c>
      <c r="J2786" s="98" t="s">
        <v>5761</v>
      </c>
      <c r="K2786" s="98" t="s">
        <v>538</v>
      </c>
      <c r="L2786" s="99" t="str">
        <f t="shared" si="43"/>
        <v>BA</v>
      </c>
    </row>
    <row r="2787" spans="1:12" x14ac:dyDescent="0.25">
      <c r="A2787" s="101">
        <v>400000</v>
      </c>
      <c r="B2787" s="98" t="s">
        <v>5761</v>
      </c>
      <c r="C2787" s="98" t="s">
        <v>6354</v>
      </c>
      <c r="D2787" s="98" t="s">
        <v>6355</v>
      </c>
      <c r="E2787" s="98" t="s">
        <v>5760</v>
      </c>
      <c r="F2787" s="98" t="s">
        <v>5761</v>
      </c>
      <c r="G2787" s="98" t="s">
        <v>5762</v>
      </c>
      <c r="H2787" s="98" t="s">
        <v>5761</v>
      </c>
      <c r="I2787" s="98" t="s">
        <v>5763</v>
      </c>
      <c r="J2787" s="98" t="s">
        <v>5761</v>
      </c>
      <c r="K2787" s="98" t="s">
        <v>538</v>
      </c>
      <c r="L2787" s="99" t="str">
        <f t="shared" si="43"/>
        <v>BA</v>
      </c>
    </row>
    <row r="2788" spans="1:12" x14ac:dyDescent="0.25">
      <c r="A2788" s="101">
        <v>400000</v>
      </c>
      <c r="B2788" s="98" t="s">
        <v>5761</v>
      </c>
      <c r="C2788" s="98" t="s">
        <v>6356</v>
      </c>
      <c r="D2788" s="98" t="s">
        <v>6357</v>
      </c>
      <c r="E2788" s="98" t="s">
        <v>5760</v>
      </c>
      <c r="F2788" s="98" t="s">
        <v>5761</v>
      </c>
      <c r="G2788" s="98" t="s">
        <v>5762</v>
      </c>
      <c r="H2788" s="98" t="s">
        <v>5761</v>
      </c>
      <c r="I2788" s="98" t="s">
        <v>5763</v>
      </c>
      <c r="J2788" s="98" t="s">
        <v>5761</v>
      </c>
      <c r="K2788" s="98" t="s">
        <v>538</v>
      </c>
      <c r="L2788" s="99" t="str">
        <f t="shared" si="43"/>
        <v>BA</v>
      </c>
    </row>
    <row r="2789" spans="1:12" x14ac:dyDescent="0.25">
      <c r="A2789" s="101">
        <v>400000</v>
      </c>
      <c r="B2789" s="98" t="s">
        <v>5761</v>
      </c>
      <c r="C2789" s="98" t="s">
        <v>6358</v>
      </c>
      <c r="D2789" s="98" t="s">
        <v>6359</v>
      </c>
      <c r="E2789" s="98" t="s">
        <v>5760</v>
      </c>
      <c r="F2789" s="98" t="s">
        <v>5761</v>
      </c>
      <c r="G2789" s="98" t="s">
        <v>5762</v>
      </c>
      <c r="H2789" s="98" t="s">
        <v>5761</v>
      </c>
      <c r="I2789" s="98" t="s">
        <v>5763</v>
      </c>
      <c r="J2789" s="98" t="s">
        <v>5761</v>
      </c>
      <c r="K2789" s="98" t="s">
        <v>538</v>
      </c>
      <c r="L2789" s="99" t="str">
        <f t="shared" si="43"/>
        <v>BA</v>
      </c>
    </row>
    <row r="2790" spans="1:12" x14ac:dyDescent="0.25">
      <c r="A2790" s="101">
        <v>400000</v>
      </c>
      <c r="B2790" s="98" t="s">
        <v>5761</v>
      </c>
      <c r="C2790" s="98" t="s">
        <v>6360</v>
      </c>
      <c r="D2790" s="98" t="s">
        <v>6361</v>
      </c>
      <c r="E2790" s="98" t="s">
        <v>5760</v>
      </c>
      <c r="F2790" s="98" t="s">
        <v>5761</v>
      </c>
      <c r="G2790" s="98" t="s">
        <v>5762</v>
      </c>
      <c r="H2790" s="98" t="s">
        <v>5761</v>
      </c>
      <c r="I2790" s="98" t="s">
        <v>5763</v>
      </c>
      <c r="J2790" s="98" t="s">
        <v>5761</v>
      </c>
      <c r="K2790" s="98" t="s">
        <v>538</v>
      </c>
      <c r="L2790" s="99" t="str">
        <f t="shared" si="43"/>
        <v>BA</v>
      </c>
    </row>
    <row r="2791" spans="1:12" x14ac:dyDescent="0.25">
      <c r="A2791" s="101">
        <v>400000</v>
      </c>
      <c r="B2791" s="98" t="s">
        <v>5761</v>
      </c>
      <c r="C2791" s="98" t="s">
        <v>6362</v>
      </c>
      <c r="D2791" s="98" t="s">
        <v>6363</v>
      </c>
      <c r="E2791" s="98" t="s">
        <v>5760</v>
      </c>
      <c r="F2791" s="98" t="s">
        <v>5761</v>
      </c>
      <c r="G2791" s="98" t="s">
        <v>5762</v>
      </c>
      <c r="H2791" s="98" t="s">
        <v>5761</v>
      </c>
      <c r="I2791" s="98" t="s">
        <v>5763</v>
      </c>
      <c r="J2791" s="98" t="s">
        <v>5761</v>
      </c>
      <c r="K2791" s="98" t="s">
        <v>538</v>
      </c>
      <c r="L2791" s="99" t="str">
        <f t="shared" si="43"/>
        <v>BA</v>
      </c>
    </row>
    <row r="2792" spans="1:12" x14ac:dyDescent="0.25">
      <c r="A2792" s="101">
        <v>400000</v>
      </c>
      <c r="B2792" s="98" t="s">
        <v>5761</v>
      </c>
      <c r="C2792" s="98" t="s">
        <v>6364</v>
      </c>
      <c r="D2792" s="98" t="s">
        <v>6365</v>
      </c>
      <c r="E2792" s="98" t="s">
        <v>5760</v>
      </c>
      <c r="F2792" s="98" t="s">
        <v>5761</v>
      </c>
      <c r="G2792" s="98" t="s">
        <v>5762</v>
      </c>
      <c r="H2792" s="98" t="s">
        <v>5761</v>
      </c>
      <c r="I2792" s="98" t="s">
        <v>5763</v>
      </c>
      <c r="J2792" s="98" t="s">
        <v>5761</v>
      </c>
      <c r="K2792" s="98" t="s">
        <v>538</v>
      </c>
      <c r="L2792" s="99" t="str">
        <f t="shared" si="43"/>
        <v>BA</v>
      </c>
    </row>
    <row r="2793" spans="1:12" x14ac:dyDescent="0.25">
      <c r="A2793" s="101">
        <v>400000</v>
      </c>
      <c r="B2793" s="98" t="s">
        <v>5761</v>
      </c>
      <c r="C2793" s="98" t="s">
        <v>6366</v>
      </c>
      <c r="D2793" s="98" t="s">
        <v>6367</v>
      </c>
      <c r="E2793" s="98" t="s">
        <v>5760</v>
      </c>
      <c r="F2793" s="98" t="s">
        <v>5761</v>
      </c>
      <c r="G2793" s="98" t="s">
        <v>5762</v>
      </c>
      <c r="H2793" s="98" t="s">
        <v>5761</v>
      </c>
      <c r="I2793" s="98" t="s">
        <v>5763</v>
      </c>
      <c r="J2793" s="98" t="s">
        <v>5761</v>
      </c>
      <c r="K2793" s="98" t="s">
        <v>538</v>
      </c>
      <c r="L2793" s="99" t="str">
        <f t="shared" si="43"/>
        <v>BA</v>
      </c>
    </row>
    <row r="2794" spans="1:12" x14ac:dyDescent="0.25">
      <c r="A2794" s="101">
        <v>400000</v>
      </c>
      <c r="B2794" s="98" t="s">
        <v>5761</v>
      </c>
      <c r="C2794" s="98" t="s">
        <v>6368</v>
      </c>
      <c r="D2794" s="98" t="s">
        <v>6369</v>
      </c>
      <c r="E2794" s="98" t="s">
        <v>5760</v>
      </c>
      <c r="F2794" s="98" t="s">
        <v>5761</v>
      </c>
      <c r="G2794" s="98" t="s">
        <v>5762</v>
      </c>
      <c r="H2794" s="98" t="s">
        <v>5761</v>
      </c>
      <c r="I2794" s="98" t="s">
        <v>5763</v>
      </c>
      <c r="J2794" s="98" t="s">
        <v>5761</v>
      </c>
      <c r="K2794" s="98" t="s">
        <v>538</v>
      </c>
      <c r="L2794" s="99" t="str">
        <f t="shared" si="43"/>
        <v>BA</v>
      </c>
    </row>
    <row r="2795" spans="1:12" x14ac:dyDescent="0.25">
      <c r="A2795" s="101">
        <v>400000</v>
      </c>
      <c r="B2795" s="98" t="s">
        <v>5761</v>
      </c>
      <c r="C2795" s="98" t="s">
        <v>6370</v>
      </c>
      <c r="D2795" s="98" t="s">
        <v>6371</v>
      </c>
      <c r="E2795" s="98" t="s">
        <v>5760</v>
      </c>
      <c r="F2795" s="98" t="s">
        <v>5761</v>
      </c>
      <c r="G2795" s="98" t="s">
        <v>5762</v>
      </c>
      <c r="H2795" s="98" t="s">
        <v>5761</v>
      </c>
      <c r="I2795" s="98" t="s">
        <v>5763</v>
      </c>
      <c r="J2795" s="98" t="s">
        <v>5761</v>
      </c>
      <c r="K2795" s="98" t="s">
        <v>538</v>
      </c>
      <c r="L2795" s="99" t="str">
        <f t="shared" si="43"/>
        <v>BA</v>
      </c>
    </row>
    <row r="2796" spans="1:12" x14ac:dyDescent="0.25">
      <c r="A2796" s="101">
        <v>400000</v>
      </c>
      <c r="B2796" s="98" t="s">
        <v>5761</v>
      </c>
      <c r="C2796" s="98" t="s">
        <v>6372</v>
      </c>
      <c r="D2796" s="98" t="s">
        <v>6373</v>
      </c>
      <c r="E2796" s="98" t="s">
        <v>5760</v>
      </c>
      <c r="F2796" s="98" t="s">
        <v>5761</v>
      </c>
      <c r="G2796" s="98" t="s">
        <v>5762</v>
      </c>
      <c r="H2796" s="98" t="s">
        <v>5761</v>
      </c>
      <c r="I2796" s="98" t="s">
        <v>5763</v>
      </c>
      <c r="J2796" s="98" t="s">
        <v>5761</v>
      </c>
      <c r="K2796" s="98" t="s">
        <v>538</v>
      </c>
      <c r="L2796" s="99" t="str">
        <f t="shared" si="43"/>
        <v>BA</v>
      </c>
    </row>
    <row r="2797" spans="1:12" x14ac:dyDescent="0.25">
      <c r="A2797" s="101">
        <v>400000</v>
      </c>
      <c r="B2797" s="98" t="s">
        <v>5761</v>
      </c>
      <c r="C2797" s="98" t="s">
        <v>6374</v>
      </c>
      <c r="D2797" s="98" t="s">
        <v>6375</v>
      </c>
      <c r="E2797" s="98" t="s">
        <v>5760</v>
      </c>
      <c r="F2797" s="98" t="s">
        <v>5761</v>
      </c>
      <c r="G2797" s="98" t="s">
        <v>5762</v>
      </c>
      <c r="H2797" s="98" t="s">
        <v>5761</v>
      </c>
      <c r="I2797" s="98" t="s">
        <v>5763</v>
      </c>
      <c r="J2797" s="98" t="s">
        <v>5761</v>
      </c>
      <c r="K2797" s="98" t="s">
        <v>538</v>
      </c>
      <c r="L2797" s="99" t="str">
        <f t="shared" si="43"/>
        <v>BA</v>
      </c>
    </row>
    <row r="2798" spans="1:12" x14ac:dyDescent="0.25">
      <c r="A2798" s="101">
        <v>400000</v>
      </c>
      <c r="B2798" s="98" t="s">
        <v>5761</v>
      </c>
      <c r="C2798" s="98" t="s">
        <v>6376</v>
      </c>
      <c r="D2798" s="98" t="s">
        <v>5883</v>
      </c>
      <c r="E2798" s="98" t="s">
        <v>5760</v>
      </c>
      <c r="F2798" s="98" t="s">
        <v>5761</v>
      </c>
      <c r="G2798" s="98" t="s">
        <v>5762</v>
      </c>
      <c r="H2798" s="98" t="s">
        <v>5761</v>
      </c>
      <c r="I2798" s="98" t="s">
        <v>5763</v>
      </c>
      <c r="J2798" s="98" t="s">
        <v>5761</v>
      </c>
      <c r="K2798" s="98" t="s">
        <v>538</v>
      </c>
      <c r="L2798" s="99" t="str">
        <f t="shared" si="43"/>
        <v>BA</v>
      </c>
    </row>
    <row r="2799" spans="1:12" x14ac:dyDescent="0.25">
      <c r="A2799" s="101">
        <v>400000</v>
      </c>
      <c r="B2799" s="98" t="s">
        <v>5761</v>
      </c>
      <c r="C2799" s="98" t="s">
        <v>6377</v>
      </c>
      <c r="D2799" s="98" t="s">
        <v>6378</v>
      </c>
      <c r="E2799" s="98" t="s">
        <v>5760</v>
      </c>
      <c r="F2799" s="98" t="s">
        <v>5761</v>
      </c>
      <c r="G2799" s="98" t="s">
        <v>5762</v>
      </c>
      <c r="H2799" s="98" t="s">
        <v>5761</v>
      </c>
      <c r="I2799" s="98" t="s">
        <v>5763</v>
      </c>
      <c r="J2799" s="98" t="s">
        <v>5761</v>
      </c>
      <c r="K2799" s="98" t="s">
        <v>538</v>
      </c>
      <c r="L2799" s="99" t="str">
        <f t="shared" si="43"/>
        <v>BA</v>
      </c>
    </row>
    <row r="2800" spans="1:12" x14ac:dyDescent="0.25">
      <c r="A2800" s="101">
        <v>400000</v>
      </c>
      <c r="B2800" s="98" t="s">
        <v>5761</v>
      </c>
      <c r="C2800" s="98" t="s">
        <v>6379</v>
      </c>
      <c r="D2800" s="98" t="s">
        <v>6380</v>
      </c>
      <c r="E2800" s="98" t="s">
        <v>5760</v>
      </c>
      <c r="F2800" s="98" t="s">
        <v>5761</v>
      </c>
      <c r="G2800" s="98" t="s">
        <v>5762</v>
      </c>
      <c r="H2800" s="98" t="s">
        <v>5761</v>
      </c>
      <c r="I2800" s="98" t="s">
        <v>5763</v>
      </c>
      <c r="J2800" s="98" t="s">
        <v>5761</v>
      </c>
      <c r="K2800" s="98" t="s">
        <v>538</v>
      </c>
      <c r="L2800" s="99" t="str">
        <f t="shared" si="43"/>
        <v>BA</v>
      </c>
    </row>
    <row r="2801" spans="1:12" x14ac:dyDescent="0.25">
      <c r="A2801" s="101">
        <v>400000</v>
      </c>
      <c r="B2801" s="98" t="s">
        <v>5761</v>
      </c>
      <c r="C2801" s="98" t="s">
        <v>6381</v>
      </c>
      <c r="D2801" s="98" t="s">
        <v>6382</v>
      </c>
      <c r="E2801" s="98" t="s">
        <v>5760</v>
      </c>
      <c r="F2801" s="98" t="s">
        <v>5761</v>
      </c>
      <c r="G2801" s="98" t="s">
        <v>5762</v>
      </c>
      <c r="H2801" s="98" t="s">
        <v>5761</v>
      </c>
      <c r="I2801" s="98" t="s">
        <v>5763</v>
      </c>
      <c r="J2801" s="98" t="s">
        <v>5761</v>
      </c>
      <c r="K2801" s="98" t="s">
        <v>538</v>
      </c>
      <c r="L2801" s="99" t="str">
        <f t="shared" si="43"/>
        <v>BA</v>
      </c>
    </row>
    <row r="2802" spans="1:12" x14ac:dyDescent="0.25">
      <c r="A2802" s="101">
        <v>400000</v>
      </c>
      <c r="B2802" s="98" t="s">
        <v>5761</v>
      </c>
      <c r="C2802" s="98" t="s">
        <v>6383</v>
      </c>
      <c r="D2802" s="98" t="s">
        <v>6384</v>
      </c>
      <c r="E2802" s="98" t="s">
        <v>5760</v>
      </c>
      <c r="F2802" s="98" t="s">
        <v>5761</v>
      </c>
      <c r="G2802" s="98" t="s">
        <v>5762</v>
      </c>
      <c r="H2802" s="98" t="s">
        <v>5761</v>
      </c>
      <c r="I2802" s="98" t="s">
        <v>5763</v>
      </c>
      <c r="J2802" s="98" t="s">
        <v>5761</v>
      </c>
      <c r="K2802" s="98" t="s">
        <v>538</v>
      </c>
      <c r="L2802" s="99" t="str">
        <f t="shared" si="43"/>
        <v>BA</v>
      </c>
    </row>
    <row r="2803" spans="1:12" x14ac:dyDescent="0.25">
      <c r="A2803" s="101">
        <v>400000</v>
      </c>
      <c r="B2803" s="98" t="s">
        <v>5761</v>
      </c>
      <c r="C2803" s="98" t="s">
        <v>6385</v>
      </c>
      <c r="D2803" s="98" t="s">
        <v>6386</v>
      </c>
      <c r="E2803" s="98" t="s">
        <v>5760</v>
      </c>
      <c r="F2803" s="98" t="s">
        <v>5761</v>
      </c>
      <c r="G2803" s="98" t="s">
        <v>5762</v>
      </c>
      <c r="H2803" s="98" t="s">
        <v>5761</v>
      </c>
      <c r="I2803" s="98" t="s">
        <v>5763</v>
      </c>
      <c r="J2803" s="98" t="s">
        <v>5761</v>
      </c>
      <c r="K2803" s="98" t="s">
        <v>538</v>
      </c>
      <c r="L2803" s="99" t="str">
        <f t="shared" si="43"/>
        <v>BA</v>
      </c>
    </row>
    <row r="2804" spans="1:12" x14ac:dyDescent="0.25">
      <c r="A2804" s="101">
        <v>400000</v>
      </c>
      <c r="B2804" s="98" t="s">
        <v>5761</v>
      </c>
      <c r="C2804" s="98" t="s">
        <v>6387</v>
      </c>
      <c r="D2804" s="98" t="s">
        <v>6388</v>
      </c>
      <c r="E2804" s="98" t="s">
        <v>5760</v>
      </c>
      <c r="F2804" s="98" t="s">
        <v>5761</v>
      </c>
      <c r="G2804" s="98" t="s">
        <v>5762</v>
      </c>
      <c r="H2804" s="98" t="s">
        <v>5761</v>
      </c>
      <c r="I2804" s="98" t="s">
        <v>5763</v>
      </c>
      <c r="J2804" s="98" t="s">
        <v>5761</v>
      </c>
      <c r="K2804" s="98" t="s">
        <v>538</v>
      </c>
      <c r="L2804" s="99" t="str">
        <f t="shared" si="43"/>
        <v>BA</v>
      </c>
    </row>
    <row r="2805" spans="1:12" x14ac:dyDescent="0.25">
      <c r="A2805" s="101">
        <v>400000</v>
      </c>
      <c r="B2805" s="98" t="s">
        <v>5761</v>
      </c>
      <c r="C2805" s="98" t="s">
        <v>6389</v>
      </c>
      <c r="D2805" s="98" t="s">
        <v>6390</v>
      </c>
      <c r="E2805" s="98" t="s">
        <v>5760</v>
      </c>
      <c r="F2805" s="98" t="s">
        <v>5761</v>
      </c>
      <c r="G2805" s="98" t="s">
        <v>5762</v>
      </c>
      <c r="H2805" s="98" t="s">
        <v>5761</v>
      </c>
      <c r="I2805" s="98" t="s">
        <v>5763</v>
      </c>
      <c r="J2805" s="98" t="s">
        <v>5761</v>
      </c>
      <c r="K2805" s="98" t="s">
        <v>538</v>
      </c>
      <c r="L2805" s="99" t="str">
        <f t="shared" si="43"/>
        <v>BA</v>
      </c>
    </row>
    <row r="2806" spans="1:12" x14ac:dyDescent="0.25">
      <c r="A2806" s="101">
        <v>400000</v>
      </c>
      <c r="B2806" s="98" t="s">
        <v>5761</v>
      </c>
      <c r="C2806" s="98" t="s">
        <v>6391</v>
      </c>
      <c r="D2806" s="98" t="s">
        <v>6392</v>
      </c>
      <c r="E2806" s="98" t="s">
        <v>5760</v>
      </c>
      <c r="F2806" s="98" t="s">
        <v>5761</v>
      </c>
      <c r="G2806" s="98" t="s">
        <v>5762</v>
      </c>
      <c r="H2806" s="98" t="s">
        <v>5761</v>
      </c>
      <c r="I2806" s="98" t="s">
        <v>5763</v>
      </c>
      <c r="J2806" s="98" t="s">
        <v>5761</v>
      </c>
      <c r="K2806" s="98" t="s">
        <v>538</v>
      </c>
      <c r="L2806" s="99" t="str">
        <f t="shared" si="43"/>
        <v>BA</v>
      </c>
    </row>
    <row r="2807" spans="1:12" x14ac:dyDescent="0.25">
      <c r="A2807" s="101">
        <v>400000</v>
      </c>
      <c r="B2807" s="98" t="s">
        <v>5761</v>
      </c>
      <c r="C2807" s="98" t="s">
        <v>6393</v>
      </c>
      <c r="D2807" s="98" t="s">
        <v>6394</v>
      </c>
      <c r="E2807" s="98" t="s">
        <v>5760</v>
      </c>
      <c r="F2807" s="98" t="s">
        <v>5761</v>
      </c>
      <c r="G2807" s="98" t="s">
        <v>5762</v>
      </c>
      <c r="H2807" s="98" t="s">
        <v>5761</v>
      </c>
      <c r="I2807" s="98" t="s">
        <v>5763</v>
      </c>
      <c r="J2807" s="98" t="s">
        <v>5761</v>
      </c>
      <c r="K2807" s="98" t="s">
        <v>538</v>
      </c>
      <c r="L2807" s="99" t="str">
        <f t="shared" si="43"/>
        <v>BA</v>
      </c>
    </row>
    <row r="2808" spans="1:12" x14ac:dyDescent="0.25">
      <c r="A2808" s="101">
        <v>400000</v>
      </c>
      <c r="B2808" s="98" t="s">
        <v>5761</v>
      </c>
      <c r="C2808" s="98" t="s">
        <v>6395</v>
      </c>
      <c r="D2808" s="98" t="s">
        <v>6396</v>
      </c>
      <c r="E2808" s="98" t="s">
        <v>5760</v>
      </c>
      <c r="F2808" s="98" t="s">
        <v>5761</v>
      </c>
      <c r="G2808" s="98" t="s">
        <v>5762</v>
      </c>
      <c r="H2808" s="98" t="s">
        <v>5761</v>
      </c>
      <c r="I2808" s="98" t="s">
        <v>5763</v>
      </c>
      <c r="J2808" s="98" t="s">
        <v>5761</v>
      </c>
      <c r="K2808" s="98" t="s">
        <v>538</v>
      </c>
      <c r="L2808" s="99" t="str">
        <f t="shared" si="43"/>
        <v>BA</v>
      </c>
    </row>
    <row r="2809" spans="1:12" x14ac:dyDescent="0.25">
      <c r="A2809" s="101">
        <v>400000</v>
      </c>
      <c r="B2809" s="98" t="s">
        <v>5761</v>
      </c>
      <c r="C2809" s="98" t="s">
        <v>6397</v>
      </c>
      <c r="D2809" s="98" t="s">
        <v>6398</v>
      </c>
      <c r="E2809" s="98" t="s">
        <v>5760</v>
      </c>
      <c r="F2809" s="98" t="s">
        <v>5761</v>
      </c>
      <c r="G2809" s="98" t="s">
        <v>5762</v>
      </c>
      <c r="H2809" s="98" t="s">
        <v>5761</v>
      </c>
      <c r="I2809" s="98" t="s">
        <v>5763</v>
      </c>
      <c r="J2809" s="98" t="s">
        <v>5761</v>
      </c>
      <c r="K2809" s="98" t="s">
        <v>538</v>
      </c>
      <c r="L2809" s="99" t="str">
        <f t="shared" si="43"/>
        <v>BA</v>
      </c>
    </row>
    <row r="2810" spans="1:12" x14ac:dyDescent="0.25">
      <c r="A2810" s="101">
        <v>400000</v>
      </c>
      <c r="B2810" s="98" t="s">
        <v>5761</v>
      </c>
      <c r="C2810" s="98" t="s">
        <v>6399</v>
      </c>
      <c r="D2810" s="98" t="s">
        <v>6263</v>
      </c>
      <c r="E2810" s="98" t="s">
        <v>5760</v>
      </c>
      <c r="F2810" s="98" t="s">
        <v>5761</v>
      </c>
      <c r="G2810" s="98" t="s">
        <v>5762</v>
      </c>
      <c r="H2810" s="98" t="s">
        <v>5761</v>
      </c>
      <c r="I2810" s="98" t="s">
        <v>5763</v>
      </c>
      <c r="J2810" s="98" t="s">
        <v>5761</v>
      </c>
      <c r="K2810" s="98" t="s">
        <v>538</v>
      </c>
      <c r="L2810" s="99" t="str">
        <f t="shared" si="43"/>
        <v>BA</v>
      </c>
    </row>
    <row r="2811" spans="1:12" x14ac:dyDescent="0.25">
      <c r="A2811" s="101">
        <v>400000</v>
      </c>
      <c r="B2811" s="98" t="s">
        <v>5761</v>
      </c>
      <c r="C2811" s="98" t="s">
        <v>6400</v>
      </c>
      <c r="D2811" s="98" t="s">
        <v>6401</v>
      </c>
      <c r="E2811" s="98" t="s">
        <v>5760</v>
      </c>
      <c r="F2811" s="98" t="s">
        <v>5761</v>
      </c>
      <c r="G2811" s="98" t="s">
        <v>5762</v>
      </c>
      <c r="H2811" s="98" t="s">
        <v>5761</v>
      </c>
      <c r="I2811" s="98" t="s">
        <v>5763</v>
      </c>
      <c r="J2811" s="98" t="s">
        <v>5761</v>
      </c>
      <c r="K2811" s="98" t="s">
        <v>538</v>
      </c>
      <c r="L2811" s="99" t="str">
        <f t="shared" si="43"/>
        <v>BA</v>
      </c>
    </row>
    <row r="2812" spans="1:12" x14ac:dyDescent="0.25">
      <c r="A2812" s="101">
        <v>400000</v>
      </c>
      <c r="B2812" s="98" t="s">
        <v>5761</v>
      </c>
      <c r="C2812" s="98" t="s">
        <v>6402</v>
      </c>
      <c r="D2812" s="98" t="s">
        <v>6403</v>
      </c>
      <c r="E2812" s="98" t="s">
        <v>5760</v>
      </c>
      <c r="F2812" s="98" t="s">
        <v>5761</v>
      </c>
      <c r="G2812" s="98" t="s">
        <v>5762</v>
      </c>
      <c r="H2812" s="98" t="s">
        <v>5761</v>
      </c>
      <c r="I2812" s="98" t="s">
        <v>5763</v>
      </c>
      <c r="J2812" s="98" t="s">
        <v>5761</v>
      </c>
      <c r="K2812" s="98" t="s">
        <v>538</v>
      </c>
      <c r="L2812" s="99" t="str">
        <f t="shared" si="43"/>
        <v>BA</v>
      </c>
    </row>
    <row r="2813" spans="1:12" x14ac:dyDescent="0.25">
      <c r="A2813" s="101">
        <v>400000</v>
      </c>
      <c r="B2813" s="98" t="s">
        <v>5761</v>
      </c>
      <c r="C2813" s="98" t="s">
        <v>6404</v>
      </c>
      <c r="D2813" s="98" t="s">
        <v>6405</v>
      </c>
      <c r="E2813" s="98" t="s">
        <v>5760</v>
      </c>
      <c r="F2813" s="98" t="s">
        <v>5761</v>
      </c>
      <c r="G2813" s="98" t="s">
        <v>5762</v>
      </c>
      <c r="H2813" s="98" t="s">
        <v>5761</v>
      </c>
      <c r="I2813" s="98" t="s">
        <v>5763</v>
      </c>
      <c r="J2813" s="98" t="s">
        <v>5761</v>
      </c>
      <c r="K2813" s="98" t="s">
        <v>538</v>
      </c>
      <c r="L2813" s="99" t="str">
        <f t="shared" si="43"/>
        <v>BA</v>
      </c>
    </row>
    <row r="2814" spans="1:12" x14ac:dyDescent="0.25">
      <c r="A2814" s="101">
        <v>400000</v>
      </c>
      <c r="B2814" s="98" t="s">
        <v>5761</v>
      </c>
      <c r="C2814" s="98" t="s">
        <v>6406</v>
      </c>
      <c r="D2814" s="98" t="s">
        <v>6407</v>
      </c>
      <c r="E2814" s="98" t="s">
        <v>5760</v>
      </c>
      <c r="F2814" s="98" t="s">
        <v>5761</v>
      </c>
      <c r="G2814" s="98" t="s">
        <v>5762</v>
      </c>
      <c r="H2814" s="98" t="s">
        <v>5761</v>
      </c>
      <c r="I2814" s="98" t="s">
        <v>5763</v>
      </c>
      <c r="J2814" s="98" t="s">
        <v>5761</v>
      </c>
      <c r="K2814" s="98" t="s">
        <v>538</v>
      </c>
      <c r="L2814" s="99" t="str">
        <f t="shared" si="43"/>
        <v>BA</v>
      </c>
    </row>
    <row r="2815" spans="1:12" x14ac:dyDescent="0.25">
      <c r="A2815" s="101">
        <v>400000</v>
      </c>
      <c r="B2815" s="98" t="s">
        <v>5761</v>
      </c>
      <c r="C2815" s="98" t="s">
        <v>6408</v>
      </c>
      <c r="D2815" s="98" t="s">
        <v>6263</v>
      </c>
      <c r="E2815" s="98" t="s">
        <v>5760</v>
      </c>
      <c r="F2815" s="98" t="s">
        <v>5761</v>
      </c>
      <c r="G2815" s="98" t="s">
        <v>5762</v>
      </c>
      <c r="H2815" s="98" t="s">
        <v>5761</v>
      </c>
      <c r="I2815" s="98" t="s">
        <v>5763</v>
      </c>
      <c r="J2815" s="98" t="s">
        <v>5761</v>
      </c>
      <c r="K2815" s="98" t="s">
        <v>538</v>
      </c>
      <c r="L2815" s="99" t="str">
        <f t="shared" si="43"/>
        <v>BA</v>
      </c>
    </row>
    <row r="2816" spans="1:12" x14ac:dyDescent="0.25">
      <c r="A2816" s="101">
        <v>400000</v>
      </c>
      <c r="B2816" s="98" t="s">
        <v>5761</v>
      </c>
      <c r="C2816" s="98" t="s">
        <v>6409</v>
      </c>
      <c r="D2816" s="98" t="s">
        <v>6410</v>
      </c>
      <c r="E2816" s="98" t="s">
        <v>5760</v>
      </c>
      <c r="F2816" s="98" t="s">
        <v>5761</v>
      </c>
      <c r="G2816" s="98" t="s">
        <v>5762</v>
      </c>
      <c r="H2816" s="98" t="s">
        <v>5761</v>
      </c>
      <c r="I2816" s="98" t="s">
        <v>5763</v>
      </c>
      <c r="J2816" s="98" t="s">
        <v>5761</v>
      </c>
      <c r="K2816" s="98" t="s">
        <v>538</v>
      </c>
      <c r="L2816" s="99" t="str">
        <f t="shared" si="43"/>
        <v>BA</v>
      </c>
    </row>
    <row r="2817" spans="1:12" x14ac:dyDescent="0.25">
      <c r="A2817" s="101">
        <v>400000</v>
      </c>
      <c r="B2817" s="98" t="s">
        <v>5761</v>
      </c>
      <c r="C2817" s="98" t="s">
        <v>6411</v>
      </c>
      <c r="D2817" s="98" t="s">
        <v>6412</v>
      </c>
      <c r="E2817" s="98" t="s">
        <v>5760</v>
      </c>
      <c r="F2817" s="98" t="s">
        <v>5761</v>
      </c>
      <c r="G2817" s="98" t="s">
        <v>5762</v>
      </c>
      <c r="H2817" s="98" t="s">
        <v>5761</v>
      </c>
      <c r="I2817" s="98" t="s">
        <v>5763</v>
      </c>
      <c r="J2817" s="98" t="s">
        <v>5761</v>
      </c>
      <c r="K2817" s="98" t="s">
        <v>538</v>
      </c>
      <c r="L2817" s="99" t="str">
        <f t="shared" si="43"/>
        <v>BA</v>
      </c>
    </row>
    <row r="2818" spans="1:12" x14ac:dyDescent="0.25">
      <c r="A2818" s="101">
        <v>400000</v>
      </c>
      <c r="B2818" s="98" t="s">
        <v>5761</v>
      </c>
      <c r="C2818" s="98" t="s">
        <v>6413</v>
      </c>
      <c r="D2818" s="98" t="s">
        <v>6414</v>
      </c>
      <c r="E2818" s="98" t="s">
        <v>5760</v>
      </c>
      <c r="F2818" s="98" t="s">
        <v>5761</v>
      </c>
      <c r="G2818" s="98" t="s">
        <v>5762</v>
      </c>
      <c r="H2818" s="98" t="s">
        <v>5761</v>
      </c>
      <c r="I2818" s="98" t="s">
        <v>5763</v>
      </c>
      <c r="J2818" s="98" t="s">
        <v>5761</v>
      </c>
      <c r="K2818" s="98" t="s">
        <v>538</v>
      </c>
      <c r="L2818" s="99" t="str">
        <f t="shared" ref="L2818:L2881" si="44">VLOOKUP(H2818,$N$2:$O$43,2,FALSE)</f>
        <v>BA</v>
      </c>
    </row>
    <row r="2819" spans="1:12" x14ac:dyDescent="0.25">
      <c r="A2819" s="101">
        <v>400000</v>
      </c>
      <c r="B2819" s="98" t="s">
        <v>5761</v>
      </c>
      <c r="C2819" s="98" t="s">
        <v>6415</v>
      </c>
      <c r="D2819" s="98" t="s">
        <v>6416</v>
      </c>
      <c r="E2819" s="98" t="s">
        <v>5760</v>
      </c>
      <c r="F2819" s="98" t="s">
        <v>5761</v>
      </c>
      <c r="G2819" s="98" t="s">
        <v>5762</v>
      </c>
      <c r="H2819" s="98" t="s">
        <v>5761</v>
      </c>
      <c r="I2819" s="98" t="s">
        <v>5763</v>
      </c>
      <c r="J2819" s="98" t="s">
        <v>5761</v>
      </c>
      <c r="K2819" s="98" t="s">
        <v>587</v>
      </c>
      <c r="L2819" s="99" t="str">
        <f t="shared" si="44"/>
        <v>BA</v>
      </c>
    </row>
    <row r="2820" spans="1:12" x14ac:dyDescent="0.25">
      <c r="A2820" s="101">
        <v>400000</v>
      </c>
      <c r="B2820" s="98" t="s">
        <v>5761</v>
      </c>
      <c r="C2820" s="98" t="s">
        <v>6417</v>
      </c>
      <c r="D2820" s="98" t="s">
        <v>6263</v>
      </c>
      <c r="E2820" s="98" t="s">
        <v>5760</v>
      </c>
      <c r="F2820" s="98" t="s">
        <v>5761</v>
      </c>
      <c r="G2820" s="98" t="s">
        <v>5762</v>
      </c>
      <c r="H2820" s="98" t="s">
        <v>5761</v>
      </c>
      <c r="I2820" s="98" t="s">
        <v>5763</v>
      </c>
      <c r="J2820" s="98" t="s">
        <v>5761</v>
      </c>
      <c r="K2820" s="98" t="s">
        <v>538</v>
      </c>
      <c r="L2820" s="99" t="str">
        <f t="shared" si="44"/>
        <v>BA</v>
      </c>
    </row>
    <row r="2821" spans="1:12" x14ac:dyDescent="0.25">
      <c r="A2821" s="101">
        <v>400000</v>
      </c>
      <c r="B2821" s="98" t="s">
        <v>5761</v>
      </c>
      <c r="C2821" s="98" t="s">
        <v>6418</v>
      </c>
      <c r="D2821" s="98" t="s">
        <v>6419</v>
      </c>
      <c r="E2821" s="98" t="s">
        <v>5760</v>
      </c>
      <c r="F2821" s="98" t="s">
        <v>5761</v>
      </c>
      <c r="G2821" s="98" t="s">
        <v>5762</v>
      </c>
      <c r="H2821" s="98" t="s">
        <v>5761</v>
      </c>
      <c r="I2821" s="98" t="s">
        <v>5763</v>
      </c>
      <c r="J2821" s="98" t="s">
        <v>5761</v>
      </c>
      <c r="K2821" s="98" t="s">
        <v>538</v>
      </c>
      <c r="L2821" s="99" t="str">
        <f t="shared" si="44"/>
        <v>BA</v>
      </c>
    </row>
    <row r="2822" spans="1:12" x14ac:dyDescent="0.25">
      <c r="A2822" s="101">
        <v>400000</v>
      </c>
      <c r="B2822" s="98" t="s">
        <v>5761</v>
      </c>
      <c r="C2822" s="98" t="s">
        <v>6420</v>
      </c>
      <c r="D2822" s="98" t="s">
        <v>6421</v>
      </c>
      <c r="E2822" s="98" t="s">
        <v>5760</v>
      </c>
      <c r="F2822" s="98" t="s">
        <v>5761</v>
      </c>
      <c r="G2822" s="98" t="s">
        <v>5762</v>
      </c>
      <c r="H2822" s="98" t="s">
        <v>5761</v>
      </c>
      <c r="I2822" s="98" t="s">
        <v>5763</v>
      </c>
      <c r="J2822" s="98" t="s">
        <v>5761</v>
      </c>
      <c r="K2822" s="98" t="s">
        <v>538</v>
      </c>
      <c r="L2822" s="99" t="str">
        <f t="shared" si="44"/>
        <v>BA</v>
      </c>
    </row>
    <row r="2823" spans="1:12" x14ac:dyDescent="0.25">
      <c r="A2823" s="101">
        <v>400000</v>
      </c>
      <c r="B2823" s="98" t="s">
        <v>5761</v>
      </c>
      <c r="C2823" s="98" t="s">
        <v>6422</v>
      </c>
      <c r="D2823" s="98" t="s">
        <v>6423</v>
      </c>
      <c r="E2823" s="98" t="s">
        <v>5760</v>
      </c>
      <c r="F2823" s="98" t="s">
        <v>5761</v>
      </c>
      <c r="G2823" s="98" t="s">
        <v>5762</v>
      </c>
      <c r="H2823" s="98" t="s">
        <v>5761</v>
      </c>
      <c r="I2823" s="98" t="s">
        <v>5763</v>
      </c>
      <c r="J2823" s="98" t="s">
        <v>5761</v>
      </c>
      <c r="K2823" s="98" t="s">
        <v>538</v>
      </c>
      <c r="L2823" s="99" t="str">
        <f t="shared" si="44"/>
        <v>BA</v>
      </c>
    </row>
    <row r="2824" spans="1:12" x14ac:dyDescent="0.25">
      <c r="A2824" s="101">
        <v>400000</v>
      </c>
      <c r="B2824" s="98" t="s">
        <v>5761</v>
      </c>
      <c r="C2824" s="98" t="s">
        <v>6424</v>
      </c>
      <c r="D2824" s="98" t="s">
        <v>6425</v>
      </c>
      <c r="E2824" s="98" t="s">
        <v>5760</v>
      </c>
      <c r="F2824" s="98" t="s">
        <v>5761</v>
      </c>
      <c r="G2824" s="98" t="s">
        <v>5762</v>
      </c>
      <c r="H2824" s="98" t="s">
        <v>5761</v>
      </c>
      <c r="I2824" s="98" t="s">
        <v>5763</v>
      </c>
      <c r="J2824" s="98" t="s">
        <v>5761</v>
      </c>
      <c r="K2824" s="98" t="s">
        <v>538</v>
      </c>
      <c r="L2824" s="99" t="str">
        <f t="shared" si="44"/>
        <v>BA</v>
      </c>
    </row>
    <row r="2825" spans="1:12" x14ac:dyDescent="0.25">
      <c r="A2825" s="101">
        <v>400000</v>
      </c>
      <c r="B2825" s="98" t="s">
        <v>5761</v>
      </c>
      <c r="C2825" s="98" t="s">
        <v>6426</v>
      </c>
      <c r="D2825" s="98" t="s">
        <v>6427</v>
      </c>
      <c r="E2825" s="98" t="s">
        <v>5760</v>
      </c>
      <c r="F2825" s="98" t="s">
        <v>5761</v>
      </c>
      <c r="G2825" s="98" t="s">
        <v>5762</v>
      </c>
      <c r="H2825" s="98" t="s">
        <v>5761</v>
      </c>
      <c r="I2825" s="98" t="s">
        <v>5763</v>
      </c>
      <c r="J2825" s="98" t="s">
        <v>5761</v>
      </c>
      <c r="K2825" s="98" t="s">
        <v>538</v>
      </c>
      <c r="L2825" s="99" t="str">
        <f t="shared" si="44"/>
        <v>BA</v>
      </c>
    </row>
    <row r="2826" spans="1:12" x14ac:dyDescent="0.25">
      <c r="A2826" s="101">
        <v>400000</v>
      </c>
      <c r="B2826" s="98" t="s">
        <v>5761</v>
      </c>
      <c r="C2826" s="98" t="s">
        <v>6428</v>
      </c>
      <c r="D2826" s="98" t="s">
        <v>6429</v>
      </c>
      <c r="E2826" s="98" t="s">
        <v>5760</v>
      </c>
      <c r="F2826" s="98" t="s">
        <v>5761</v>
      </c>
      <c r="G2826" s="98" t="s">
        <v>5762</v>
      </c>
      <c r="H2826" s="98" t="s">
        <v>5761</v>
      </c>
      <c r="I2826" s="98" t="s">
        <v>5763</v>
      </c>
      <c r="J2826" s="98" t="s">
        <v>5761</v>
      </c>
      <c r="K2826" s="98" t="s">
        <v>538</v>
      </c>
      <c r="L2826" s="99" t="str">
        <f t="shared" si="44"/>
        <v>BA</v>
      </c>
    </row>
    <row r="2827" spans="1:12" x14ac:dyDescent="0.25">
      <c r="A2827" s="101">
        <v>400000</v>
      </c>
      <c r="B2827" s="98" t="s">
        <v>5761</v>
      </c>
      <c r="C2827" s="98" t="s">
        <v>6430</v>
      </c>
      <c r="D2827" s="98" t="s">
        <v>6431</v>
      </c>
      <c r="E2827" s="98" t="s">
        <v>5760</v>
      </c>
      <c r="F2827" s="98" t="s">
        <v>5761</v>
      </c>
      <c r="G2827" s="98" t="s">
        <v>5762</v>
      </c>
      <c r="H2827" s="98" t="s">
        <v>5761</v>
      </c>
      <c r="I2827" s="98" t="s">
        <v>5763</v>
      </c>
      <c r="J2827" s="98" t="s">
        <v>5761</v>
      </c>
      <c r="K2827" s="98" t="s">
        <v>538</v>
      </c>
      <c r="L2827" s="99" t="str">
        <f t="shared" si="44"/>
        <v>BA</v>
      </c>
    </row>
    <row r="2828" spans="1:12" x14ac:dyDescent="0.25">
      <c r="A2828" s="101">
        <v>400000</v>
      </c>
      <c r="B2828" s="98" t="s">
        <v>5761</v>
      </c>
      <c r="C2828" s="98" t="s">
        <v>6432</v>
      </c>
      <c r="D2828" s="98" t="s">
        <v>6433</v>
      </c>
      <c r="E2828" s="98" t="s">
        <v>5760</v>
      </c>
      <c r="F2828" s="98" t="s">
        <v>5761</v>
      </c>
      <c r="G2828" s="98" t="s">
        <v>5762</v>
      </c>
      <c r="H2828" s="98" t="s">
        <v>5761</v>
      </c>
      <c r="I2828" s="98" t="s">
        <v>5763</v>
      </c>
      <c r="J2828" s="98" t="s">
        <v>5761</v>
      </c>
      <c r="K2828" s="98" t="s">
        <v>538</v>
      </c>
      <c r="L2828" s="99" t="str">
        <f t="shared" si="44"/>
        <v>BA</v>
      </c>
    </row>
    <row r="2829" spans="1:12" x14ac:dyDescent="0.25">
      <c r="A2829" s="101">
        <v>400000</v>
      </c>
      <c r="B2829" s="98" t="s">
        <v>5761</v>
      </c>
      <c r="C2829" s="98" t="s">
        <v>6434</v>
      </c>
      <c r="D2829" s="98" t="s">
        <v>6435</v>
      </c>
      <c r="E2829" s="98" t="s">
        <v>5760</v>
      </c>
      <c r="F2829" s="98" t="s">
        <v>5761</v>
      </c>
      <c r="G2829" s="98" t="s">
        <v>5762</v>
      </c>
      <c r="H2829" s="98" t="s">
        <v>5761</v>
      </c>
      <c r="I2829" s="98" t="s">
        <v>5763</v>
      </c>
      <c r="J2829" s="98" t="s">
        <v>5761</v>
      </c>
      <c r="K2829" s="98" t="s">
        <v>538</v>
      </c>
      <c r="L2829" s="99" t="str">
        <f t="shared" si="44"/>
        <v>BA</v>
      </c>
    </row>
    <row r="2830" spans="1:12" x14ac:dyDescent="0.25">
      <c r="A2830" s="101">
        <v>400000</v>
      </c>
      <c r="B2830" s="98" t="s">
        <v>5761</v>
      </c>
      <c r="C2830" s="98" t="s">
        <v>6436</v>
      </c>
      <c r="D2830" s="98" t="s">
        <v>6437</v>
      </c>
      <c r="E2830" s="98" t="s">
        <v>5760</v>
      </c>
      <c r="F2830" s="98" t="s">
        <v>5761</v>
      </c>
      <c r="G2830" s="98" t="s">
        <v>5762</v>
      </c>
      <c r="H2830" s="98" t="s">
        <v>5761</v>
      </c>
      <c r="I2830" s="98" t="s">
        <v>5763</v>
      </c>
      <c r="J2830" s="98" t="s">
        <v>5761</v>
      </c>
      <c r="K2830" s="98" t="s">
        <v>538</v>
      </c>
      <c r="L2830" s="99" t="str">
        <f t="shared" si="44"/>
        <v>BA</v>
      </c>
    </row>
    <row r="2831" spans="1:12" x14ac:dyDescent="0.25">
      <c r="A2831" s="101">
        <v>400000</v>
      </c>
      <c r="B2831" s="98" t="s">
        <v>5761</v>
      </c>
      <c r="C2831" s="98" t="s">
        <v>6438</v>
      </c>
      <c r="D2831" s="98" t="s">
        <v>6439</v>
      </c>
      <c r="E2831" s="98" t="s">
        <v>5760</v>
      </c>
      <c r="F2831" s="98" t="s">
        <v>5761</v>
      </c>
      <c r="G2831" s="98" t="s">
        <v>5762</v>
      </c>
      <c r="H2831" s="98" t="s">
        <v>5761</v>
      </c>
      <c r="I2831" s="98" t="s">
        <v>5763</v>
      </c>
      <c r="J2831" s="98" t="s">
        <v>5761</v>
      </c>
      <c r="K2831" s="98" t="s">
        <v>538</v>
      </c>
      <c r="L2831" s="99" t="str">
        <f t="shared" si="44"/>
        <v>BA</v>
      </c>
    </row>
    <row r="2832" spans="1:12" x14ac:dyDescent="0.25">
      <c r="A2832" s="101">
        <v>400000</v>
      </c>
      <c r="B2832" s="98" t="s">
        <v>5761</v>
      </c>
      <c r="C2832" s="98" t="s">
        <v>6440</v>
      </c>
      <c r="D2832" s="98" t="s">
        <v>6441</v>
      </c>
      <c r="E2832" s="98" t="s">
        <v>5760</v>
      </c>
      <c r="F2832" s="98" t="s">
        <v>5761</v>
      </c>
      <c r="G2832" s="98" t="s">
        <v>5762</v>
      </c>
      <c r="H2832" s="98" t="s">
        <v>5761</v>
      </c>
      <c r="I2832" s="98" t="s">
        <v>5763</v>
      </c>
      <c r="J2832" s="98" t="s">
        <v>5761</v>
      </c>
      <c r="K2832" s="98" t="s">
        <v>538</v>
      </c>
      <c r="L2832" s="99" t="str">
        <f t="shared" si="44"/>
        <v>BA</v>
      </c>
    </row>
    <row r="2833" spans="1:12" x14ac:dyDescent="0.25">
      <c r="A2833" s="101">
        <v>400000</v>
      </c>
      <c r="B2833" s="98" t="s">
        <v>5761</v>
      </c>
      <c r="C2833" s="98" t="s">
        <v>6442</v>
      </c>
      <c r="D2833" s="98" t="s">
        <v>6443</v>
      </c>
      <c r="E2833" s="98" t="s">
        <v>5760</v>
      </c>
      <c r="F2833" s="98" t="s">
        <v>5761</v>
      </c>
      <c r="G2833" s="98" t="s">
        <v>5762</v>
      </c>
      <c r="H2833" s="98" t="s">
        <v>5761</v>
      </c>
      <c r="I2833" s="98" t="s">
        <v>5763</v>
      </c>
      <c r="J2833" s="98" t="s">
        <v>5761</v>
      </c>
      <c r="K2833" s="98" t="s">
        <v>538</v>
      </c>
      <c r="L2833" s="99" t="str">
        <f t="shared" si="44"/>
        <v>BA</v>
      </c>
    </row>
    <row r="2834" spans="1:12" x14ac:dyDescent="0.25">
      <c r="A2834" s="101">
        <v>400000</v>
      </c>
      <c r="B2834" s="98" t="s">
        <v>5761</v>
      </c>
      <c r="C2834" s="98" t="s">
        <v>6444</v>
      </c>
      <c r="D2834" s="98" t="s">
        <v>6445</v>
      </c>
      <c r="E2834" s="98" t="s">
        <v>5760</v>
      </c>
      <c r="F2834" s="98" t="s">
        <v>5761</v>
      </c>
      <c r="G2834" s="98" t="s">
        <v>5762</v>
      </c>
      <c r="H2834" s="98" t="s">
        <v>5761</v>
      </c>
      <c r="I2834" s="98" t="s">
        <v>5763</v>
      </c>
      <c r="J2834" s="98" t="s">
        <v>5761</v>
      </c>
      <c r="K2834" s="98" t="s">
        <v>538</v>
      </c>
      <c r="L2834" s="99" t="str">
        <f t="shared" si="44"/>
        <v>BA</v>
      </c>
    </row>
    <row r="2835" spans="1:12" x14ac:dyDescent="0.25">
      <c r="A2835" s="101">
        <v>400000</v>
      </c>
      <c r="B2835" s="98" t="s">
        <v>5761</v>
      </c>
      <c r="C2835" s="98" t="s">
        <v>6446</v>
      </c>
      <c r="D2835" s="98" t="s">
        <v>6447</v>
      </c>
      <c r="E2835" s="98" t="s">
        <v>5760</v>
      </c>
      <c r="F2835" s="98" t="s">
        <v>5761</v>
      </c>
      <c r="G2835" s="98" t="s">
        <v>5762</v>
      </c>
      <c r="H2835" s="98" t="s">
        <v>5761</v>
      </c>
      <c r="I2835" s="98" t="s">
        <v>5763</v>
      </c>
      <c r="J2835" s="98" t="s">
        <v>5761</v>
      </c>
      <c r="K2835" s="98" t="s">
        <v>538</v>
      </c>
      <c r="L2835" s="99" t="str">
        <f t="shared" si="44"/>
        <v>BA</v>
      </c>
    </row>
    <row r="2836" spans="1:12" x14ac:dyDescent="0.25">
      <c r="A2836" s="101">
        <v>400000</v>
      </c>
      <c r="B2836" s="98" t="s">
        <v>5761</v>
      </c>
      <c r="C2836" s="98" t="s">
        <v>6448</v>
      </c>
      <c r="D2836" s="98" t="s">
        <v>6449</v>
      </c>
      <c r="E2836" s="98" t="s">
        <v>5760</v>
      </c>
      <c r="F2836" s="98" t="s">
        <v>5761</v>
      </c>
      <c r="G2836" s="98" t="s">
        <v>5762</v>
      </c>
      <c r="H2836" s="98" t="s">
        <v>5761</v>
      </c>
      <c r="I2836" s="98" t="s">
        <v>5763</v>
      </c>
      <c r="J2836" s="98" t="s">
        <v>5761</v>
      </c>
      <c r="K2836" s="98" t="s">
        <v>538</v>
      </c>
      <c r="L2836" s="99" t="str">
        <f t="shared" si="44"/>
        <v>BA</v>
      </c>
    </row>
    <row r="2837" spans="1:12" x14ac:dyDescent="0.25">
      <c r="A2837" s="101">
        <v>400000</v>
      </c>
      <c r="B2837" s="98" t="s">
        <v>5761</v>
      </c>
      <c r="C2837" s="98" t="s">
        <v>6450</v>
      </c>
      <c r="D2837" s="98" t="s">
        <v>6451</v>
      </c>
      <c r="E2837" s="98" t="s">
        <v>5760</v>
      </c>
      <c r="F2837" s="98" t="s">
        <v>5761</v>
      </c>
      <c r="G2837" s="98" t="s">
        <v>5762</v>
      </c>
      <c r="H2837" s="98" t="s">
        <v>5761</v>
      </c>
      <c r="I2837" s="98" t="s">
        <v>5763</v>
      </c>
      <c r="J2837" s="98" t="s">
        <v>5761</v>
      </c>
      <c r="K2837" s="98" t="s">
        <v>538</v>
      </c>
      <c r="L2837" s="99" t="str">
        <f t="shared" si="44"/>
        <v>BA</v>
      </c>
    </row>
    <row r="2838" spans="1:12" x14ac:dyDescent="0.25">
      <c r="A2838" s="101">
        <v>400000</v>
      </c>
      <c r="B2838" s="98" t="s">
        <v>5761</v>
      </c>
      <c r="C2838" s="98" t="s">
        <v>6452</v>
      </c>
      <c r="D2838" s="98" t="s">
        <v>6453</v>
      </c>
      <c r="E2838" s="98" t="s">
        <v>5760</v>
      </c>
      <c r="F2838" s="98" t="s">
        <v>5761</v>
      </c>
      <c r="G2838" s="98" t="s">
        <v>5762</v>
      </c>
      <c r="H2838" s="98" t="s">
        <v>5761</v>
      </c>
      <c r="I2838" s="98" t="s">
        <v>5763</v>
      </c>
      <c r="J2838" s="98" t="s">
        <v>5761</v>
      </c>
      <c r="K2838" s="98" t="s">
        <v>538</v>
      </c>
      <c r="L2838" s="99" t="str">
        <f t="shared" si="44"/>
        <v>BA</v>
      </c>
    </row>
    <row r="2839" spans="1:12" x14ac:dyDescent="0.25">
      <c r="A2839" s="101">
        <v>400000</v>
      </c>
      <c r="B2839" s="98" t="s">
        <v>5761</v>
      </c>
      <c r="C2839" s="98" t="s">
        <v>6454</v>
      </c>
      <c r="D2839" s="98" t="s">
        <v>6455</v>
      </c>
      <c r="E2839" s="98" t="s">
        <v>5760</v>
      </c>
      <c r="F2839" s="98" t="s">
        <v>5761</v>
      </c>
      <c r="G2839" s="98" t="s">
        <v>5762</v>
      </c>
      <c r="H2839" s="98" t="s">
        <v>5761</v>
      </c>
      <c r="I2839" s="98" t="s">
        <v>5763</v>
      </c>
      <c r="J2839" s="98" t="s">
        <v>5761</v>
      </c>
      <c r="K2839" s="98" t="s">
        <v>538</v>
      </c>
      <c r="L2839" s="99" t="str">
        <f t="shared" si="44"/>
        <v>BA</v>
      </c>
    </row>
    <row r="2840" spans="1:12" x14ac:dyDescent="0.25">
      <c r="A2840" s="101">
        <v>400000</v>
      </c>
      <c r="B2840" s="98" t="s">
        <v>5761</v>
      </c>
      <c r="C2840" s="98" t="s">
        <v>6456</v>
      </c>
      <c r="D2840" s="98" t="s">
        <v>6457</v>
      </c>
      <c r="E2840" s="98" t="s">
        <v>5760</v>
      </c>
      <c r="F2840" s="98" t="s">
        <v>5761</v>
      </c>
      <c r="G2840" s="98" t="s">
        <v>5762</v>
      </c>
      <c r="H2840" s="98" t="s">
        <v>5761</v>
      </c>
      <c r="I2840" s="98" t="s">
        <v>5763</v>
      </c>
      <c r="J2840" s="98" t="s">
        <v>5761</v>
      </c>
      <c r="K2840" s="98" t="s">
        <v>538</v>
      </c>
      <c r="L2840" s="99" t="str">
        <f t="shared" si="44"/>
        <v>BA</v>
      </c>
    </row>
    <row r="2841" spans="1:12" x14ac:dyDescent="0.25">
      <c r="A2841" s="101">
        <v>400000</v>
      </c>
      <c r="B2841" s="98" t="s">
        <v>5761</v>
      </c>
      <c r="C2841" s="98" t="s">
        <v>6458</v>
      </c>
      <c r="D2841" s="98" t="s">
        <v>6263</v>
      </c>
      <c r="E2841" s="98" t="s">
        <v>5760</v>
      </c>
      <c r="F2841" s="98" t="s">
        <v>5761</v>
      </c>
      <c r="G2841" s="98" t="s">
        <v>5762</v>
      </c>
      <c r="H2841" s="98" t="s">
        <v>5761</v>
      </c>
      <c r="I2841" s="98" t="s">
        <v>5763</v>
      </c>
      <c r="J2841" s="98" t="s">
        <v>5761</v>
      </c>
      <c r="K2841" s="98" t="s">
        <v>538</v>
      </c>
      <c r="L2841" s="99" t="str">
        <f t="shared" si="44"/>
        <v>BA</v>
      </c>
    </row>
    <row r="2842" spans="1:12" x14ac:dyDescent="0.25">
      <c r="A2842" s="101">
        <v>400000</v>
      </c>
      <c r="B2842" s="98" t="s">
        <v>5761</v>
      </c>
      <c r="C2842" s="98" t="s">
        <v>6459</v>
      </c>
      <c r="D2842" s="98" t="s">
        <v>6433</v>
      </c>
      <c r="E2842" s="98" t="s">
        <v>5760</v>
      </c>
      <c r="F2842" s="98" t="s">
        <v>5761</v>
      </c>
      <c r="G2842" s="98" t="s">
        <v>5762</v>
      </c>
      <c r="H2842" s="98" t="s">
        <v>5761</v>
      </c>
      <c r="I2842" s="98" t="s">
        <v>5763</v>
      </c>
      <c r="J2842" s="98" t="s">
        <v>5761</v>
      </c>
      <c r="K2842" s="98" t="s">
        <v>538</v>
      </c>
      <c r="L2842" s="99" t="str">
        <f t="shared" si="44"/>
        <v>BA</v>
      </c>
    </row>
    <row r="2843" spans="1:12" x14ac:dyDescent="0.25">
      <c r="A2843" s="101">
        <v>400000</v>
      </c>
      <c r="B2843" s="98" t="s">
        <v>5761</v>
      </c>
      <c r="C2843" s="98" t="s">
        <v>6460</v>
      </c>
      <c r="D2843" s="98" t="s">
        <v>6461</v>
      </c>
      <c r="E2843" s="98" t="s">
        <v>5760</v>
      </c>
      <c r="F2843" s="98" t="s">
        <v>5761</v>
      </c>
      <c r="G2843" s="98" t="s">
        <v>5762</v>
      </c>
      <c r="H2843" s="98" t="s">
        <v>5761</v>
      </c>
      <c r="I2843" s="98" t="s">
        <v>5763</v>
      </c>
      <c r="J2843" s="98" t="s">
        <v>5761</v>
      </c>
      <c r="K2843" s="98" t="s">
        <v>538</v>
      </c>
      <c r="L2843" s="99" t="str">
        <f t="shared" si="44"/>
        <v>BA</v>
      </c>
    </row>
    <row r="2844" spans="1:12" x14ac:dyDescent="0.25">
      <c r="A2844" s="101">
        <v>400000</v>
      </c>
      <c r="B2844" s="98" t="s">
        <v>5761</v>
      </c>
      <c r="C2844" s="98" t="s">
        <v>6462</v>
      </c>
      <c r="D2844" s="98" t="s">
        <v>6463</v>
      </c>
      <c r="E2844" s="98" t="s">
        <v>5760</v>
      </c>
      <c r="F2844" s="98" t="s">
        <v>5761</v>
      </c>
      <c r="G2844" s="98" t="s">
        <v>5762</v>
      </c>
      <c r="H2844" s="98" t="s">
        <v>5761</v>
      </c>
      <c r="I2844" s="98" t="s">
        <v>5763</v>
      </c>
      <c r="J2844" s="98" t="s">
        <v>5761</v>
      </c>
      <c r="K2844" s="98" t="s">
        <v>538</v>
      </c>
      <c r="L2844" s="99" t="str">
        <f t="shared" si="44"/>
        <v>BA</v>
      </c>
    </row>
    <row r="2845" spans="1:12" x14ac:dyDescent="0.25">
      <c r="A2845" s="101">
        <v>400000</v>
      </c>
      <c r="B2845" s="98" t="s">
        <v>5761</v>
      </c>
      <c r="C2845" s="98" t="s">
        <v>6464</v>
      </c>
      <c r="D2845" s="98" t="s">
        <v>6465</v>
      </c>
      <c r="E2845" s="98" t="s">
        <v>5760</v>
      </c>
      <c r="F2845" s="98" t="s">
        <v>5761</v>
      </c>
      <c r="G2845" s="98" t="s">
        <v>5762</v>
      </c>
      <c r="H2845" s="98" t="s">
        <v>5761</v>
      </c>
      <c r="I2845" s="98" t="s">
        <v>5763</v>
      </c>
      <c r="J2845" s="98" t="s">
        <v>5761</v>
      </c>
      <c r="K2845" s="98" t="s">
        <v>538</v>
      </c>
      <c r="L2845" s="99" t="str">
        <f t="shared" si="44"/>
        <v>BA</v>
      </c>
    </row>
    <row r="2846" spans="1:12" x14ac:dyDescent="0.25">
      <c r="A2846" s="101">
        <v>400000</v>
      </c>
      <c r="B2846" s="98" t="s">
        <v>5761</v>
      </c>
      <c r="C2846" s="98" t="s">
        <v>6466</v>
      </c>
      <c r="D2846" s="98" t="s">
        <v>6467</v>
      </c>
      <c r="E2846" s="98" t="s">
        <v>5760</v>
      </c>
      <c r="F2846" s="98" t="s">
        <v>5761</v>
      </c>
      <c r="G2846" s="98" t="s">
        <v>5762</v>
      </c>
      <c r="H2846" s="98" t="s">
        <v>5761</v>
      </c>
      <c r="I2846" s="98" t="s">
        <v>5763</v>
      </c>
      <c r="J2846" s="98" t="s">
        <v>5761</v>
      </c>
      <c r="K2846" s="98" t="s">
        <v>538</v>
      </c>
      <c r="L2846" s="99" t="str">
        <f t="shared" si="44"/>
        <v>BA</v>
      </c>
    </row>
    <row r="2847" spans="1:12" x14ac:dyDescent="0.25">
      <c r="A2847" s="101">
        <v>400000</v>
      </c>
      <c r="B2847" s="98" t="s">
        <v>5761</v>
      </c>
      <c r="C2847" s="98" t="s">
        <v>6468</v>
      </c>
      <c r="D2847" s="98" t="s">
        <v>6469</v>
      </c>
      <c r="E2847" s="98" t="s">
        <v>5760</v>
      </c>
      <c r="F2847" s="98" t="s">
        <v>5761</v>
      </c>
      <c r="G2847" s="98" t="s">
        <v>5762</v>
      </c>
      <c r="H2847" s="98" t="s">
        <v>5761</v>
      </c>
      <c r="I2847" s="98" t="s">
        <v>5763</v>
      </c>
      <c r="J2847" s="98" t="s">
        <v>5761</v>
      </c>
      <c r="K2847" s="98" t="s">
        <v>538</v>
      </c>
      <c r="L2847" s="99" t="str">
        <f t="shared" si="44"/>
        <v>BA</v>
      </c>
    </row>
    <row r="2848" spans="1:12" x14ac:dyDescent="0.25">
      <c r="A2848" s="101">
        <v>400000</v>
      </c>
      <c r="B2848" s="98" t="s">
        <v>5761</v>
      </c>
      <c r="C2848" s="98" t="s">
        <v>6470</v>
      </c>
      <c r="D2848" s="98" t="s">
        <v>6471</v>
      </c>
      <c r="E2848" s="98" t="s">
        <v>5760</v>
      </c>
      <c r="F2848" s="98" t="s">
        <v>5761</v>
      </c>
      <c r="G2848" s="98" t="s">
        <v>5762</v>
      </c>
      <c r="H2848" s="98" t="s">
        <v>5761</v>
      </c>
      <c r="I2848" s="98" t="s">
        <v>5763</v>
      </c>
      <c r="J2848" s="98" t="s">
        <v>5761</v>
      </c>
      <c r="K2848" s="98" t="s">
        <v>538</v>
      </c>
      <c r="L2848" s="99" t="str">
        <f t="shared" si="44"/>
        <v>BA</v>
      </c>
    </row>
    <row r="2849" spans="1:12" x14ac:dyDescent="0.25">
      <c r="A2849" s="101">
        <v>400000</v>
      </c>
      <c r="B2849" s="98" t="s">
        <v>5761</v>
      </c>
      <c r="C2849" s="98" t="s">
        <v>6472</v>
      </c>
      <c r="D2849" s="98" t="s">
        <v>6473</v>
      </c>
      <c r="E2849" s="98" t="s">
        <v>5760</v>
      </c>
      <c r="F2849" s="98" t="s">
        <v>5761</v>
      </c>
      <c r="G2849" s="98" t="s">
        <v>5762</v>
      </c>
      <c r="H2849" s="98" t="s">
        <v>5761</v>
      </c>
      <c r="I2849" s="98" t="s">
        <v>5763</v>
      </c>
      <c r="J2849" s="98" t="s">
        <v>5761</v>
      </c>
      <c r="K2849" s="98" t="s">
        <v>538</v>
      </c>
      <c r="L2849" s="99" t="str">
        <f t="shared" si="44"/>
        <v>BA</v>
      </c>
    </row>
    <row r="2850" spans="1:12" x14ac:dyDescent="0.25">
      <c r="A2850" s="101">
        <v>400000</v>
      </c>
      <c r="B2850" s="98" t="s">
        <v>5761</v>
      </c>
      <c r="C2850" s="98" t="s">
        <v>6474</v>
      </c>
      <c r="D2850" s="98" t="s">
        <v>6475</v>
      </c>
      <c r="E2850" s="98" t="s">
        <v>5760</v>
      </c>
      <c r="F2850" s="98" t="s">
        <v>5761</v>
      </c>
      <c r="G2850" s="98" t="s">
        <v>5762</v>
      </c>
      <c r="H2850" s="98" t="s">
        <v>5761</v>
      </c>
      <c r="I2850" s="98" t="s">
        <v>5763</v>
      </c>
      <c r="J2850" s="98" t="s">
        <v>5761</v>
      </c>
      <c r="K2850" s="98" t="s">
        <v>538</v>
      </c>
      <c r="L2850" s="99" t="str">
        <f t="shared" si="44"/>
        <v>BA</v>
      </c>
    </row>
    <row r="2851" spans="1:12" x14ac:dyDescent="0.25">
      <c r="A2851" s="101">
        <v>400000</v>
      </c>
      <c r="B2851" s="98" t="s">
        <v>5761</v>
      </c>
      <c r="C2851" s="98" t="s">
        <v>6476</v>
      </c>
      <c r="D2851" s="98" t="s">
        <v>6477</v>
      </c>
      <c r="E2851" s="98" t="s">
        <v>5760</v>
      </c>
      <c r="F2851" s="98" t="s">
        <v>5761</v>
      </c>
      <c r="G2851" s="98" t="s">
        <v>5762</v>
      </c>
      <c r="H2851" s="98" t="s">
        <v>5761</v>
      </c>
      <c r="I2851" s="98" t="s">
        <v>5763</v>
      </c>
      <c r="J2851" s="98" t="s">
        <v>5761</v>
      </c>
      <c r="K2851" s="98" t="s">
        <v>538</v>
      </c>
      <c r="L2851" s="99" t="str">
        <f t="shared" si="44"/>
        <v>BA</v>
      </c>
    </row>
    <row r="2852" spans="1:12" x14ac:dyDescent="0.25">
      <c r="A2852" s="101">
        <v>400000</v>
      </c>
      <c r="B2852" s="98" t="s">
        <v>5761</v>
      </c>
      <c r="C2852" s="98" t="s">
        <v>6478</v>
      </c>
      <c r="D2852" s="98" t="s">
        <v>6479</v>
      </c>
      <c r="E2852" s="98" t="s">
        <v>5760</v>
      </c>
      <c r="F2852" s="98" t="s">
        <v>5761</v>
      </c>
      <c r="G2852" s="98" t="s">
        <v>5762</v>
      </c>
      <c r="H2852" s="98" t="s">
        <v>5761</v>
      </c>
      <c r="I2852" s="98" t="s">
        <v>5763</v>
      </c>
      <c r="J2852" s="98" t="s">
        <v>5761</v>
      </c>
      <c r="K2852" s="98" t="s">
        <v>538</v>
      </c>
      <c r="L2852" s="99" t="str">
        <f t="shared" si="44"/>
        <v>BA</v>
      </c>
    </row>
    <row r="2853" spans="1:12" x14ac:dyDescent="0.25">
      <c r="A2853" s="101">
        <v>400000</v>
      </c>
      <c r="B2853" s="98" t="s">
        <v>5761</v>
      </c>
      <c r="C2853" s="98" t="s">
        <v>6480</v>
      </c>
      <c r="D2853" s="98" t="s">
        <v>6481</v>
      </c>
      <c r="E2853" s="98" t="s">
        <v>5760</v>
      </c>
      <c r="F2853" s="98" t="s">
        <v>5761</v>
      </c>
      <c r="G2853" s="98" t="s">
        <v>5762</v>
      </c>
      <c r="H2853" s="98" t="s">
        <v>5761</v>
      </c>
      <c r="I2853" s="98" t="s">
        <v>5763</v>
      </c>
      <c r="J2853" s="98" t="s">
        <v>5761</v>
      </c>
      <c r="K2853" s="98" t="s">
        <v>538</v>
      </c>
      <c r="L2853" s="99" t="str">
        <f t="shared" si="44"/>
        <v>BA</v>
      </c>
    </row>
    <row r="2854" spans="1:12" x14ac:dyDescent="0.25">
      <c r="A2854" s="101">
        <v>400000</v>
      </c>
      <c r="B2854" s="98" t="s">
        <v>5761</v>
      </c>
      <c r="C2854" s="98" t="s">
        <v>6482</v>
      </c>
      <c r="D2854" s="98" t="s">
        <v>6483</v>
      </c>
      <c r="E2854" s="98" t="s">
        <v>5760</v>
      </c>
      <c r="F2854" s="98" t="s">
        <v>5761</v>
      </c>
      <c r="G2854" s="98" t="s">
        <v>5762</v>
      </c>
      <c r="H2854" s="98" t="s">
        <v>5761</v>
      </c>
      <c r="I2854" s="98" t="s">
        <v>5763</v>
      </c>
      <c r="J2854" s="98" t="s">
        <v>5761</v>
      </c>
      <c r="K2854" s="98" t="s">
        <v>538</v>
      </c>
      <c r="L2854" s="99" t="str">
        <f t="shared" si="44"/>
        <v>BA</v>
      </c>
    </row>
    <row r="2855" spans="1:12" x14ac:dyDescent="0.25">
      <c r="A2855" s="101">
        <v>400000</v>
      </c>
      <c r="B2855" s="98" t="s">
        <v>5761</v>
      </c>
      <c r="C2855" s="98" t="s">
        <v>6484</v>
      </c>
      <c r="D2855" s="98" t="s">
        <v>6485</v>
      </c>
      <c r="E2855" s="98" t="s">
        <v>5760</v>
      </c>
      <c r="F2855" s="98" t="s">
        <v>5761</v>
      </c>
      <c r="G2855" s="98" t="s">
        <v>5762</v>
      </c>
      <c r="H2855" s="98" t="s">
        <v>5761</v>
      </c>
      <c r="I2855" s="98" t="s">
        <v>5763</v>
      </c>
      <c r="J2855" s="98" t="s">
        <v>5761</v>
      </c>
      <c r="K2855" s="98" t="s">
        <v>538</v>
      </c>
      <c r="L2855" s="99" t="str">
        <f t="shared" si="44"/>
        <v>BA</v>
      </c>
    </row>
    <row r="2856" spans="1:12" x14ac:dyDescent="0.25">
      <c r="A2856" s="101">
        <v>400000</v>
      </c>
      <c r="B2856" s="98" t="s">
        <v>5761</v>
      </c>
      <c r="C2856" s="98" t="s">
        <v>6486</v>
      </c>
      <c r="D2856" s="98" t="s">
        <v>6487</v>
      </c>
      <c r="E2856" s="98" t="s">
        <v>5760</v>
      </c>
      <c r="F2856" s="98" t="s">
        <v>5761</v>
      </c>
      <c r="G2856" s="98" t="s">
        <v>5762</v>
      </c>
      <c r="H2856" s="98" t="s">
        <v>5761</v>
      </c>
      <c r="I2856" s="98" t="s">
        <v>5763</v>
      </c>
      <c r="J2856" s="98" t="s">
        <v>5761</v>
      </c>
      <c r="K2856" s="98" t="s">
        <v>538</v>
      </c>
      <c r="L2856" s="99" t="str">
        <f t="shared" si="44"/>
        <v>BA</v>
      </c>
    </row>
    <row r="2857" spans="1:12" x14ac:dyDescent="0.25">
      <c r="A2857" s="101">
        <v>400000</v>
      </c>
      <c r="B2857" s="98" t="s">
        <v>5761</v>
      </c>
      <c r="C2857" s="98" t="s">
        <v>6488</v>
      </c>
      <c r="D2857" s="98" t="s">
        <v>6489</v>
      </c>
      <c r="E2857" s="98" t="s">
        <v>5760</v>
      </c>
      <c r="F2857" s="98" t="s">
        <v>5761</v>
      </c>
      <c r="G2857" s="98" t="s">
        <v>5762</v>
      </c>
      <c r="H2857" s="98" t="s">
        <v>5761</v>
      </c>
      <c r="I2857" s="98" t="s">
        <v>5763</v>
      </c>
      <c r="J2857" s="98" t="s">
        <v>5761</v>
      </c>
      <c r="K2857" s="98" t="s">
        <v>538</v>
      </c>
      <c r="L2857" s="99" t="str">
        <f t="shared" si="44"/>
        <v>BA</v>
      </c>
    </row>
    <row r="2858" spans="1:12" x14ac:dyDescent="0.25">
      <c r="A2858" s="101">
        <v>400000</v>
      </c>
      <c r="B2858" s="98" t="s">
        <v>5761</v>
      </c>
      <c r="C2858" s="98" t="s">
        <v>6490</v>
      </c>
      <c r="D2858" s="98" t="s">
        <v>6491</v>
      </c>
      <c r="E2858" s="98" t="s">
        <v>5760</v>
      </c>
      <c r="F2858" s="98" t="s">
        <v>5761</v>
      </c>
      <c r="G2858" s="98" t="s">
        <v>5762</v>
      </c>
      <c r="H2858" s="98" t="s">
        <v>5761</v>
      </c>
      <c r="I2858" s="98" t="s">
        <v>5763</v>
      </c>
      <c r="J2858" s="98" t="s">
        <v>5761</v>
      </c>
      <c r="K2858" s="98" t="s">
        <v>538</v>
      </c>
      <c r="L2858" s="99" t="str">
        <f t="shared" si="44"/>
        <v>BA</v>
      </c>
    </row>
    <row r="2859" spans="1:12" x14ac:dyDescent="0.25">
      <c r="A2859" s="101">
        <v>400000</v>
      </c>
      <c r="B2859" s="98" t="s">
        <v>5761</v>
      </c>
      <c r="C2859" s="98" t="s">
        <v>6492</v>
      </c>
      <c r="D2859" s="98" t="s">
        <v>6263</v>
      </c>
      <c r="E2859" s="98" t="s">
        <v>5760</v>
      </c>
      <c r="F2859" s="98" t="s">
        <v>5761</v>
      </c>
      <c r="G2859" s="98" t="s">
        <v>5762</v>
      </c>
      <c r="H2859" s="98" t="s">
        <v>5761</v>
      </c>
      <c r="I2859" s="98" t="s">
        <v>5763</v>
      </c>
      <c r="J2859" s="98" t="s">
        <v>5761</v>
      </c>
      <c r="K2859" s="98" t="s">
        <v>538</v>
      </c>
      <c r="L2859" s="99" t="str">
        <f t="shared" si="44"/>
        <v>BA</v>
      </c>
    </row>
    <row r="2860" spans="1:12" x14ac:dyDescent="0.25">
      <c r="A2860" s="101">
        <v>400000</v>
      </c>
      <c r="B2860" s="98" t="s">
        <v>5761</v>
      </c>
      <c r="C2860" s="98" t="s">
        <v>6493</v>
      </c>
      <c r="D2860" s="98" t="s">
        <v>6494</v>
      </c>
      <c r="E2860" s="98" t="s">
        <v>5760</v>
      </c>
      <c r="F2860" s="98" t="s">
        <v>5761</v>
      </c>
      <c r="G2860" s="98" t="s">
        <v>5762</v>
      </c>
      <c r="H2860" s="98" t="s">
        <v>5761</v>
      </c>
      <c r="I2860" s="98" t="s">
        <v>5763</v>
      </c>
      <c r="J2860" s="98" t="s">
        <v>5761</v>
      </c>
      <c r="K2860" s="98" t="s">
        <v>538</v>
      </c>
      <c r="L2860" s="99" t="str">
        <f t="shared" si="44"/>
        <v>BA</v>
      </c>
    </row>
    <row r="2861" spans="1:12" x14ac:dyDescent="0.25">
      <c r="A2861" s="101">
        <v>400000</v>
      </c>
      <c r="B2861" s="98" t="s">
        <v>5761</v>
      </c>
      <c r="C2861" s="98" t="s">
        <v>6495</v>
      </c>
      <c r="D2861" s="98" t="s">
        <v>6496</v>
      </c>
      <c r="E2861" s="98" t="s">
        <v>5760</v>
      </c>
      <c r="F2861" s="98" t="s">
        <v>5761</v>
      </c>
      <c r="G2861" s="98" t="s">
        <v>5762</v>
      </c>
      <c r="H2861" s="98" t="s">
        <v>5761</v>
      </c>
      <c r="I2861" s="98" t="s">
        <v>5763</v>
      </c>
      <c r="J2861" s="98" t="s">
        <v>5761</v>
      </c>
      <c r="K2861" s="98" t="s">
        <v>538</v>
      </c>
      <c r="L2861" s="99" t="str">
        <f t="shared" si="44"/>
        <v>BA</v>
      </c>
    </row>
    <row r="2862" spans="1:12" x14ac:dyDescent="0.25">
      <c r="A2862" s="101">
        <v>400000</v>
      </c>
      <c r="B2862" s="98" t="s">
        <v>5761</v>
      </c>
      <c r="C2862" s="98" t="s">
        <v>6497</v>
      </c>
      <c r="D2862" s="98" t="s">
        <v>6498</v>
      </c>
      <c r="E2862" s="98" t="s">
        <v>5760</v>
      </c>
      <c r="F2862" s="98" t="s">
        <v>5761</v>
      </c>
      <c r="G2862" s="98" t="s">
        <v>5762</v>
      </c>
      <c r="H2862" s="98" t="s">
        <v>5761</v>
      </c>
      <c r="I2862" s="98" t="s">
        <v>5763</v>
      </c>
      <c r="J2862" s="98" t="s">
        <v>5761</v>
      </c>
      <c r="K2862" s="98" t="s">
        <v>538</v>
      </c>
      <c r="L2862" s="99" t="str">
        <f t="shared" si="44"/>
        <v>BA</v>
      </c>
    </row>
    <row r="2863" spans="1:12" x14ac:dyDescent="0.25">
      <c r="A2863" s="101">
        <v>400000</v>
      </c>
      <c r="B2863" s="98" t="s">
        <v>5761</v>
      </c>
      <c r="C2863" s="98" t="s">
        <v>6499</v>
      </c>
      <c r="D2863" s="98" t="s">
        <v>6500</v>
      </c>
      <c r="E2863" s="98" t="s">
        <v>5760</v>
      </c>
      <c r="F2863" s="98" t="s">
        <v>5761</v>
      </c>
      <c r="G2863" s="98" t="s">
        <v>5762</v>
      </c>
      <c r="H2863" s="98" t="s">
        <v>5761</v>
      </c>
      <c r="I2863" s="98" t="s">
        <v>5763</v>
      </c>
      <c r="J2863" s="98" t="s">
        <v>5761</v>
      </c>
      <c r="K2863" s="98" t="s">
        <v>538</v>
      </c>
      <c r="L2863" s="99" t="str">
        <f t="shared" si="44"/>
        <v>BA</v>
      </c>
    </row>
    <row r="2864" spans="1:12" x14ac:dyDescent="0.25">
      <c r="A2864" s="101">
        <v>400000</v>
      </c>
      <c r="B2864" s="98" t="s">
        <v>5761</v>
      </c>
      <c r="C2864" s="98" t="s">
        <v>6501</v>
      </c>
      <c r="D2864" s="98" t="s">
        <v>6502</v>
      </c>
      <c r="E2864" s="98" t="s">
        <v>5760</v>
      </c>
      <c r="F2864" s="98" t="s">
        <v>5761</v>
      </c>
      <c r="G2864" s="98" t="s">
        <v>5762</v>
      </c>
      <c r="H2864" s="98" t="s">
        <v>5761</v>
      </c>
      <c r="I2864" s="98" t="s">
        <v>5763</v>
      </c>
      <c r="J2864" s="98" t="s">
        <v>5761</v>
      </c>
      <c r="K2864" s="98" t="s">
        <v>538</v>
      </c>
      <c r="L2864" s="99" t="str">
        <f t="shared" si="44"/>
        <v>BA</v>
      </c>
    </row>
    <row r="2865" spans="1:12" x14ac:dyDescent="0.25">
      <c r="A2865" s="101">
        <v>400000</v>
      </c>
      <c r="B2865" s="98" t="s">
        <v>5761</v>
      </c>
      <c r="C2865" s="98" t="s">
        <v>6503</v>
      </c>
      <c r="D2865" s="98" t="s">
        <v>6504</v>
      </c>
      <c r="E2865" s="98" t="s">
        <v>5760</v>
      </c>
      <c r="F2865" s="98" t="s">
        <v>5761</v>
      </c>
      <c r="G2865" s="98" t="s">
        <v>5762</v>
      </c>
      <c r="H2865" s="98" t="s">
        <v>5761</v>
      </c>
      <c r="I2865" s="98" t="s">
        <v>5763</v>
      </c>
      <c r="J2865" s="98" t="s">
        <v>5761</v>
      </c>
      <c r="K2865" s="98" t="s">
        <v>538</v>
      </c>
      <c r="L2865" s="99" t="str">
        <f t="shared" si="44"/>
        <v>BA</v>
      </c>
    </row>
    <row r="2866" spans="1:12" x14ac:dyDescent="0.25">
      <c r="A2866" s="101">
        <v>400000</v>
      </c>
      <c r="B2866" s="98" t="s">
        <v>5761</v>
      </c>
      <c r="C2866" s="98" t="s">
        <v>6505</v>
      </c>
      <c r="D2866" s="98" t="s">
        <v>6506</v>
      </c>
      <c r="E2866" s="98" t="s">
        <v>5760</v>
      </c>
      <c r="F2866" s="98" t="s">
        <v>5761</v>
      </c>
      <c r="G2866" s="98" t="s">
        <v>5762</v>
      </c>
      <c r="H2866" s="98" t="s">
        <v>5761</v>
      </c>
      <c r="I2866" s="98" t="s">
        <v>5763</v>
      </c>
      <c r="J2866" s="98" t="s">
        <v>5761</v>
      </c>
      <c r="K2866" s="98" t="s">
        <v>538</v>
      </c>
      <c r="L2866" s="99" t="str">
        <f t="shared" si="44"/>
        <v>BA</v>
      </c>
    </row>
    <row r="2867" spans="1:12" x14ac:dyDescent="0.25">
      <c r="A2867" s="101">
        <v>400000</v>
      </c>
      <c r="B2867" s="98" t="s">
        <v>5761</v>
      </c>
      <c r="C2867" s="98" t="s">
        <v>6507</v>
      </c>
      <c r="D2867" s="98" t="s">
        <v>6263</v>
      </c>
      <c r="E2867" s="98" t="s">
        <v>5760</v>
      </c>
      <c r="F2867" s="98" t="s">
        <v>5761</v>
      </c>
      <c r="G2867" s="98" t="s">
        <v>5762</v>
      </c>
      <c r="H2867" s="98" t="s">
        <v>5761</v>
      </c>
      <c r="I2867" s="98" t="s">
        <v>5763</v>
      </c>
      <c r="J2867" s="98" t="s">
        <v>5761</v>
      </c>
      <c r="K2867" s="98" t="s">
        <v>538</v>
      </c>
      <c r="L2867" s="99" t="str">
        <f t="shared" si="44"/>
        <v>BA</v>
      </c>
    </row>
    <row r="2868" spans="1:12" x14ac:dyDescent="0.25">
      <c r="A2868" s="101">
        <v>400000</v>
      </c>
      <c r="B2868" s="98" t="s">
        <v>5761</v>
      </c>
      <c r="C2868" s="98" t="s">
        <v>6508</v>
      </c>
      <c r="D2868" s="98" t="s">
        <v>6509</v>
      </c>
      <c r="E2868" s="98" t="s">
        <v>5760</v>
      </c>
      <c r="F2868" s="98" t="s">
        <v>5761</v>
      </c>
      <c r="G2868" s="98" t="s">
        <v>5762</v>
      </c>
      <c r="H2868" s="98" t="s">
        <v>5761</v>
      </c>
      <c r="I2868" s="98" t="s">
        <v>5763</v>
      </c>
      <c r="J2868" s="98" t="s">
        <v>5761</v>
      </c>
      <c r="K2868" s="98" t="s">
        <v>538</v>
      </c>
      <c r="L2868" s="99" t="str">
        <f t="shared" si="44"/>
        <v>BA</v>
      </c>
    </row>
    <row r="2869" spans="1:12" x14ac:dyDescent="0.25">
      <c r="A2869" s="101">
        <v>400000</v>
      </c>
      <c r="B2869" s="98" t="s">
        <v>5761</v>
      </c>
      <c r="C2869" s="98" t="s">
        <v>6510</v>
      </c>
      <c r="D2869" s="98" t="s">
        <v>6511</v>
      </c>
      <c r="E2869" s="98" t="s">
        <v>5760</v>
      </c>
      <c r="F2869" s="98" t="s">
        <v>5761</v>
      </c>
      <c r="G2869" s="98" t="s">
        <v>5762</v>
      </c>
      <c r="H2869" s="98" t="s">
        <v>5761</v>
      </c>
      <c r="I2869" s="98" t="s">
        <v>5763</v>
      </c>
      <c r="J2869" s="98" t="s">
        <v>5761</v>
      </c>
      <c r="K2869" s="98" t="s">
        <v>538</v>
      </c>
      <c r="L2869" s="99" t="str">
        <f t="shared" si="44"/>
        <v>BA</v>
      </c>
    </row>
    <row r="2870" spans="1:12" x14ac:dyDescent="0.25">
      <c r="A2870" s="101">
        <v>400000</v>
      </c>
      <c r="B2870" s="98" t="s">
        <v>5761</v>
      </c>
      <c r="C2870" s="98" t="s">
        <v>6512</v>
      </c>
      <c r="D2870" s="98" t="s">
        <v>6513</v>
      </c>
      <c r="E2870" s="98" t="s">
        <v>5760</v>
      </c>
      <c r="F2870" s="98" t="s">
        <v>5761</v>
      </c>
      <c r="G2870" s="98" t="s">
        <v>5762</v>
      </c>
      <c r="H2870" s="98" t="s">
        <v>5761</v>
      </c>
      <c r="I2870" s="98" t="s">
        <v>5763</v>
      </c>
      <c r="J2870" s="98" t="s">
        <v>5761</v>
      </c>
      <c r="K2870" s="98" t="s">
        <v>538</v>
      </c>
      <c r="L2870" s="99" t="str">
        <f t="shared" si="44"/>
        <v>BA</v>
      </c>
    </row>
    <row r="2871" spans="1:12" x14ac:dyDescent="0.25">
      <c r="A2871" s="101">
        <v>400000</v>
      </c>
      <c r="B2871" s="98" t="s">
        <v>5761</v>
      </c>
      <c r="C2871" s="98" t="s">
        <v>6514</v>
      </c>
      <c r="D2871" s="98" t="s">
        <v>6515</v>
      </c>
      <c r="E2871" s="98" t="s">
        <v>5760</v>
      </c>
      <c r="F2871" s="98" t="s">
        <v>5761</v>
      </c>
      <c r="G2871" s="98" t="s">
        <v>5762</v>
      </c>
      <c r="H2871" s="98" t="s">
        <v>5761</v>
      </c>
      <c r="I2871" s="98" t="s">
        <v>5763</v>
      </c>
      <c r="J2871" s="98" t="s">
        <v>5761</v>
      </c>
      <c r="K2871" s="98" t="s">
        <v>538</v>
      </c>
      <c r="L2871" s="99" t="str">
        <f t="shared" si="44"/>
        <v>BA</v>
      </c>
    </row>
    <row r="2872" spans="1:12" x14ac:dyDescent="0.25">
      <c r="A2872" s="101">
        <v>400000</v>
      </c>
      <c r="B2872" s="98" t="s">
        <v>5761</v>
      </c>
      <c r="C2872" s="98" t="s">
        <v>6516</v>
      </c>
      <c r="D2872" s="98" t="s">
        <v>6517</v>
      </c>
      <c r="E2872" s="98" t="s">
        <v>5760</v>
      </c>
      <c r="F2872" s="98" t="s">
        <v>5761</v>
      </c>
      <c r="G2872" s="98" t="s">
        <v>5762</v>
      </c>
      <c r="H2872" s="98" t="s">
        <v>5761</v>
      </c>
      <c r="I2872" s="98" t="s">
        <v>5763</v>
      </c>
      <c r="J2872" s="98" t="s">
        <v>5761</v>
      </c>
      <c r="K2872" s="98" t="s">
        <v>1423</v>
      </c>
      <c r="L2872" s="99" t="str">
        <f t="shared" si="44"/>
        <v>BA</v>
      </c>
    </row>
    <row r="2873" spans="1:12" x14ac:dyDescent="0.25">
      <c r="A2873" s="101">
        <v>400000</v>
      </c>
      <c r="B2873" s="98" t="s">
        <v>5761</v>
      </c>
      <c r="C2873" s="98" t="s">
        <v>6518</v>
      </c>
      <c r="D2873" s="98" t="s">
        <v>6519</v>
      </c>
      <c r="E2873" s="98" t="s">
        <v>5760</v>
      </c>
      <c r="F2873" s="98" t="s">
        <v>5761</v>
      </c>
      <c r="G2873" s="98" t="s">
        <v>5762</v>
      </c>
      <c r="H2873" s="98" t="s">
        <v>5761</v>
      </c>
      <c r="I2873" s="98" t="s">
        <v>5763</v>
      </c>
      <c r="J2873" s="98" t="s">
        <v>5761</v>
      </c>
      <c r="K2873" s="98" t="s">
        <v>1423</v>
      </c>
      <c r="L2873" s="99" t="str">
        <f t="shared" si="44"/>
        <v>BA</v>
      </c>
    </row>
    <row r="2874" spans="1:12" x14ac:dyDescent="0.25">
      <c r="A2874" s="101">
        <v>400000</v>
      </c>
      <c r="B2874" s="98" t="s">
        <v>5761</v>
      </c>
      <c r="C2874" s="98" t="s">
        <v>6520</v>
      </c>
      <c r="D2874" s="98" t="s">
        <v>6521</v>
      </c>
      <c r="E2874" s="98" t="s">
        <v>5760</v>
      </c>
      <c r="F2874" s="98" t="s">
        <v>5761</v>
      </c>
      <c r="G2874" s="98" t="s">
        <v>5762</v>
      </c>
      <c r="H2874" s="98" t="s">
        <v>5761</v>
      </c>
      <c r="I2874" s="98" t="s">
        <v>5763</v>
      </c>
      <c r="J2874" s="98" t="s">
        <v>5761</v>
      </c>
      <c r="K2874" s="98" t="s">
        <v>538</v>
      </c>
      <c r="L2874" s="99" t="str">
        <f t="shared" si="44"/>
        <v>BA</v>
      </c>
    </row>
    <row r="2875" spans="1:12" x14ac:dyDescent="0.25">
      <c r="A2875" s="101">
        <v>400000</v>
      </c>
      <c r="B2875" s="98" t="s">
        <v>5761</v>
      </c>
      <c r="C2875" s="98" t="s">
        <v>6522</v>
      </c>
      <c r="D2875" s="98" t="s">
        <v>6523</v>
      </c>
      <c r="E2875" s="98" t="s">
        <v>5760</v>
      </c>
      <c r="F2875" s="98" t="s">
        <v>5761</v>
      </c>
      <c r="G2875" s="98" t="s">
        <v>5762</v>
      </c>
      <c r="H2875" s="98" t="s">
        <v>5761</v>
      </c>
      <c r="I2875" s="98" t="s">
        <v>5763</v>
      </c>
      <c r="J2875" s="98" t="s">
        <v>5761</v>
      </c>
      <c r="K2875" s="98" t="s">
        <v>538</v>
      </c>
      <c r="L2875" s="99" t="str">
        <f t="shared" si="44"/>
        <v>BA</v>
      </c>
    </row>
    <row r="2876" spans="1:12" x14ac:dyDescent="0.25">
      <c r="A2876" s="101">
        <v>400000</v>
      </c>
      <c r="B2876" s="98" t="s">
        <v>5761</v>
      </c>
      <c r="C2876" s="98" t="s">
        <v>6524</v>
      </c>
      <c r="D2876" s="98" t="s">
        <v>6525</v>
      </c>
      <c r="E2876" s="98" t="s">
        <v>5760</v>
      </c>
      <c r="F2876" s="98" t="s">
        <v>5761</v>
      </c>
      <c r="G2876" s="98" t="s">
        <v>5762</v>
      </c>
      <c r="H2876" s="98" t="s">
        <v>5761</v>
      </c>
      <c r="I2876" s="98" t="s">
        <v>5763</v>
      </c>
      <c r="J2876" s="98" t="s">
        <v>5761</v>
      </c>
      <c r="K2876" s="98" t="s">
        <v>538</v>
      </c>
      <c r="L2876" s="99" t="str">
        <f t="shared" si="44"/>
        <v>BA</v>
      </c>
    </row>
    <row r="2877" spans="1:12" x14ac:dyDescent="0.25">
      <c r="A2877" s="101">
        <v>400000</v>
      </c>
      <c r="B2877" s="98" t="s">
        <v>5761</v>
      </c>
      <c r="C2877" s="98" t="s">
        <v>6526</v>
      </c>
      <c r="D2877" s="98" t="s">
        <v>6527</v>
      </c>
      <c r="E2877" s="98" t="s">
        <v>5760</v>
      </c>
      <c r="F2877" s="98" t="s">
        <v>5761</v>
      </c>
      <c r="G2877" s="98" t="s">
        <v>5762</v>
      </c>
      <c r="H2877" s="98" t="s">
        <v>5761</v>
      </c>
      <c r="I2877" s="98" t="s">
        <v>5763</v>
      </c>
      <c r="J2877" s="98" t="s">
        <v>5761</v>
      </c>
      <c r="K2877" s="98" t="s">
        <v>538</v>
      </c>
      <c r="L2877" s="99" t="str">
        <f t="shared" si="44"/>
        <v>BA</v>
      </c>
    </row>
    <row r="2878" spans="1:12" x14ac:dyDescent="0.25">
      <c r="A2878" s="101">
        <v>400000</v>
      </c>
      <c r="B2878" s="98" t="s">
        <v>5761</v>
      </c>
      <c r="C2878" s="98" t="s">
        <v>6528</v>
      </c>
      <c r="D2878" s="98" t="s">
        <v>6529</v>
      </c>
      <c r="E2878" s="98" t="s">
        <v>5760</v>
      </c>
      <c r="F2878" s="98" t="s">
        <v>5761</v>
      </c>
      <c r="G2878" s="98" t="s">
        <v>5762</v>
      </c>
      <c r="H2878" s="98" t="s">
        <v>5761</v>
      </c>
      <c r="I2878" s="98" t="s">
        <v>5763</v>
      </c>
      <c r="J2878" s="98" t="s">
        <v>5761</v>
      </c>
      <c r="K2878" s="98" t="s">
        <v>538</v>
      </c>
      <c r="L2878" s="99" t="str">
        <f t="shared" si="44"/>
        <v>BA</v>
      </c>
    </row>
    <row r="2879" spans="1:12" x14ac:dyDescent="0.25">
      <c r="A2879" s="101">
        <v>400000</v>
      </c>
      <c r="B2879" s="98" t="s">
        <v>5761</v>
      </c>
      <c r="C2879" s="98" t="s">
        <v>6530</v>
      </c>
      <c r="D2879" s="98" t="s">
        <v>6531</v>
      </c>
      <c r="E2879" s="98" t="s">
        <v>5760</v>
      </c>
      <c r="F2879" s="98" t="s">
        <v>5761</v>
      </c>
      <c r="G2879" s="98" t="s">
        <v>5762</v>
      </c>
      <c r="H2879" s="98" t="s">
        <v>5761</v>
      </c>
      <c r="I2879" s="98" t="s">
        <v>5763</v>
      </c>
      <c r="J2879" s="98" t="s">
        <v>5761</v>
      </c>
      <c r="K2879" s="98" t="s">
        <v>538</v>
      </c>
      <c r="L2879" s="99" t="str">
        <f t="shared" si="44"/>
        <v>BA</v>
      </c>
    </row>
    <row r="2880" spans="1:12" x14ac:dyDescent="0.25">
      <c r="A2880" s="101">
        <v>400000</v>
      </c>
      <c r="B2880" s="98" t="s">
        <v>5761</v>
      </c>
      <c r="C2880" s="98" t="s">
        <v>6532</v>
      </c>
      <c r="D2880" s="98" t="s">
        <v>6533</v>
      </c>
      <c r="E2880" s="98" t="s">
        <v>5760</v>
      </c>
      <c r="F2880" s="98" t="s">
        <v>5761</v>
      </c>
      <c r="G2880" s="98" t="s">
        <v>5762</v>
      </c>
      <c r="H2880" s="98" t="s">
        <v>5761</v>
      </c>
      <c r="I2880" s="98" t="s">
        <v>5763</v>
      </c>
      <c r="J2880" s="98" t="s">
        <v>5761</v>
      </c>
      <c r="K2880" s="98" t="s">
        <v>538</v>
      </c>
      <c r="L2880" s="99" t="str">
        <f t="shared" si="44"/>
        <v>BA</v>
      </c>
    </row>
    <row r="2881" spans="1:12" x14ac:dyDescent="0.25">
      <c r="A2881" s="101">
        <v>400000</v>
      </c>
      <c r="B2881" s="98" t="s">
        <v>5761</v>
      </c>
      <c r="C2881" s="98" t="s">
        <v>6534</v>
      </c>
      <c r="D2881" s="98" t="s">
        <v>6535</v>
      </c>
      <c r="E2881" s="98" t="s">
        <v>5760</v>
      </c>
      <c r="F2881" s="98" t="s">
        <v>5761</v>
      </c>
      <c r="G2881" s="98" t="s">
        <v>5762</v>
      </c>
      <c r="H2881" s="98" t="s">
        <v>5761</v>
      </c>
      <c r="I2881" s="98" t="s">
        <v>5763</v>
      </c>
      <c r="J2881" s="98" t="s">
        <v>5761</v>
      </c>
      <c r="K2881" s="98" t="s">
        <v>538</v>
      </c>
      <c r="L2881" s="99" t="str">
        <f t="shared" si="44"/>
        <v>BA</v>
      </c>
    </row>
    <row r="2882" spans="1:12" x14ac:dyDescent="0.25">
      <c r="A2882" s="101">
        <v>400000</v>
      </c>
      <c r="B2882" s="98" t="s">
        <v>5761</v>
      </c>
      <c r="C2882" s="98" t="s">
        <v>6536</v>
      </c>
      <c r="D2882" s="98" t="s">
        <v>6537</v>
      </c>
      <c r="E2882" s="98" t="s">
        <v>5760</v>
      </c>
      <c r="F2882" s="98" t="s">
        <v>5761</v>
      </c>
      <c r="G2882" s="98" t="s">
        <v>5762</v>
      </c>
      <c r="H2882" s="98" t="s">
        <v>5761</v>
      </c>
      <c r="I2882" s="98" t="s">
        <v>5763</v>
      </c>
      <c r="J2882" s="98" t="s">
        <v>5761</v>
      </c>
      <c r="K2882" s="98" t="s">
        <v>538</v>
      </c>
      <c r="L2882" s="99" t="str">
        <f t="shared" ref="L2882:L2945" si="45">VLOOKUP(H2882,$N$2:$O$43,2,FALSE)</f>
        <v>BA</v>
      </c>
    </row>
    <row r="2883" spans="1:12" x14ac:dyDescent="0.25">
      <c r="A2883" s="101">
        <v>400000</v>
      </c>
      <c r="B2883" s="98" t="s">
        <v>5761</v>
      </c>
      <c r="C2883" s="98" t="s">
        <v>6538</v>
      </c>
      <c r="D2883" s="98" t="s">
        <v>6539</v>
      </c>
      <c r="E2883" s="98" t="s">
        <v>5760</v>
      </c>
      <c r="F2883" s="98" t="s">
        <v>5761</v>
      </c>
      <c r="G2883" s="98" t="s">
        <v>5762</v>
      </c>
      <c r="H2883" s="98" t="s">
        <v>5761</v>
      </c>
      <c r="I2883" s="98" t="s">
        <v>5763</v>
      </c>
      <c r="J2883" s="98" t="s">
        <v>5761</v>
      </c>
      <c r="K2883" s="98" t="s">
        <v>538</v>
      </c>
      <c r="L2883" s="99" t="str">
        <f t="shared" si="45"/>
        <v>BA</v>
      </c>
    </row>
    <row r="2884" spans="1:12" x14ac:dyDescent="0.25">
      <c r="A2884" s="101">
        <v>400000</v>
      </c>
      <c r="B2884" s="98" t="s">
        <v>5761</v>
      </c>
      <c r="C2884" s="98" t="s">
        <v>6540</v>
      </c>
      <c r="D2884" s="98" t="s">
        <v>6541</v>
      </c>
      <c r="E2884" s="98" t="s">
        <v>5760</v>
      </c>
      <c r="F2884" s="98" t="s">
        <v>5761</v>
      </c>
      <c r="G2884" s="98" t="s">
        <v>5762</v>
      </c>
      <c r="H2884" s="98" t="s">
        <v>5761</v>
      </c>
      <c r="I2884" s="98" t="s">
        <v>5763</v>
      </c>
      <c r="J2884" s="98" t="s">
        <v>5761</v>
      </c>
      <c r="K2884" s="98" t="s">
        <v>538</v>
      </c>
      <c r="L2884" s="99" t="str">
        <f t="shared" si="45"/>
        <v>BA</v>
      </c>
    </row>
    <row r="2885" spans="1:12" x14ac:dyDescent="0.25">
      <c r="A2885" s="101">
        <v>400000</v>
      </c>
      <c r="B2885" s="98" t="s">
        <v>5761</v>
      </c>
      <c r="C2885" s="98" t="s">
        <v>6542</v>
      </c>
      <c r="D2885" s="98" t="s">
        <v>6543</v>
      </c>
      <c r="E2885" s="98" t="s">
        <v>5760</v>
      </c>
      <c r="F2885" s="98" t="s">
        <v>5761</v>
      </c>
      <c r="G2885" s="98" t="s">
        <v>5762</v>
      </c>
      <c r="H2885" s="98" t="s">
        <v>5761</v>
      </c>
      <c r="I2885" s="98" t="s">
        <v>5763</v>
      </c>
      <c r="J2885" s="98" t="s">
        <v>5761</v>
      </c>
      <c r="K2885" s="98" t="s">
        <v>538</v>
      </c>
      <c r="L2885" s="99" t="str">
        <f t="shared" si="45"/>
        <v>BA</v>
      </c>
    </row>
    <row r="2886" spans="1:12" x14ac:dyDescent="0.25">
      <c r="A2886" s="101">
        <v>400000</v>
      </c>
      <c r="B2886" s="98" t="s">
        <v>5761</v>
      </c>
      <c r="C2886" s="98" t="s">
        <v>6544</v>
      </c>
      <c r="D2886" s="98" t="s">
        <v>6545</v>
      </c>
      <c r="E2886" s="98" t="s">
        <v>5760</v>
      </c>
      <c r="F2886" s="98" t="s">
        <v>5761</v>
      </c>
      <c r="G2886" s="98" t="s">
        <v>5762</v>
      </c>
      <c r="H2886" s="98" t="s">
        <v>5761</v>
      </c>
      <c r="I2886" s="98" t="s">
        <v>5763</v>
      </c>
      <c r="J2886" s="98" t="s">
        <v>5761</v>
      </c>
      <c r="K2886" s="98" t="s">
        <v>538</v>
      </c>
      <c r="L2886" s="99" t="str">
        <f t="shared" si="45"/>
        <v>BA</v>
      </c>
    </row>
    <row r="2887" spans="1:12" x14ac:dyDescent="0.25">
      <c r="A2887" s="101">
        <v>400000</v>
      </c>
      <c r="B2887" s="98" t="s">
        <v>5761</v>
      </c>
      <c r="C2887" s="98" t="s">
        <v>6546</v>
      </c>
      <c r="D2887" s="98" t="s">
        <v>6547</v>
      </c>
      <c r="E2887" s="98" t="s">
        <v>5760</v>
      </c>
      <c r="F2887" s="98" t="s">
        <v>5761</v>
      </c>
      <c r="G2887" s="98" t="s">
        <v>5762</v>
      </c>
      <c r="H2887" s="98" t="s">
        <v>5761</v>
      </c>
      <c r="I2887" s="98" t="s">
        <v>5763</v>
      </c>
      <c r="J2887" s="98" t="s">
        <v>5761</v>
      </c>
      <c r="K2887" s="98" t="s">
        <v>538</v>
      </c>
      <c r="L2887" s="99" t="str">
        <f t="shared" si="45"/>
        <v>BA</v>
      </c>
    </row>
    <row r="2888" spans="1:12" x14ac:dyDescent="0.25">
      <c r="A2888" s="101">
        <v>400000</v>
      </c>
      <c r="B2888" s="98" t="s">
        <v>5761</v>
      </c>
      <c r="C2888" s="98" t="s">
        <v>6548</v>
      </c>
      <c r="D2888" s="98" t="s">
        <v>6549</v>
      </c>
      <c r="E2888" s="98" t="s">
        <v>5760</v>
      </c>
      <c r="F2888" s="98" t="s">
        <v>5761</v>
      </c>
      <c r="G2888" s="98" t="s">
        <v>5762</v>
      </c>
      <c r="H2888" s="98" t="s">
        <v>5761</v>
      </c>
      <c r="I2888" s="98" t="s">
        <v>5763</v>
      </c>
      <c r="J2888" s="98" t="s">
        <v>5761</v>
      </c>
      <c r="K2888" s="98" t="s">
        <v>538</v>
      </c>
      <c r="L2888" s="99" t="str">
        <f t="shared" si="45"/>
        <v>BA</v>
      </c>
    </row>
    <row r="2889" spans="1:12" x14ac:dyDescent="0.25">
      <c r="A2889" s="101">
        <v>400000</v>
      </c>
      <c r="B2889" s="98" t="s">
        <v>5761</v>
      </c>
      <c r="C2889" s="98" t="s">
        <v>6550</v>
      </c>
      <c r="D2889" s="98" t="s">
        <v>6551</v>
      </c>
      <c r="E2889" s="98" t="s">
        <v>5760</v>
      </c>
      <c r="F2889" s="98" t="s">
        <v>5761</v>
      </c>
      <c r="G2889" s="98" t="s">
        <v>5762</v>
      </c>
      <c r="H2889" s="98" t="s">
        <v>5761</v>
      </c>
      <c r="I2889" s="98" t="s">
        <v>5763</v>
      </c>
      <c r="J2889" s="98" t="s">
        <v>5761</v>
      </c>
      <c r="K2889" s="98" t="s">
        <v>5205</v>
      </c>
      <c r="L2889" s="99" t="str">
        <f t="shared" si="45"/>
        <v>BA</v>
      </c>
    </row>
    <row r="2890" spans="1:12" x14ac:dyDescent="0.25">
      <c r="A2890" s="101">
        <v>400000</v>
      </c>
      <c r="B2890" s="98" t="s">
        <v>5761</v>
      </c>
      <c r="C2890" s="98" t="s">
        <v>6552</v>
      </c>
      <c r="D2890" s="98" t="s">
        <v>6553</v>
      </c>
      <c r="E2890" s="98" t="s">
        <v>5760</v>
      </c>
      <c r="F2890" s="98" t="s">
        <v>5761</v>
      </c>
      <c r="G2890" s="98" t="s">
        <v>5762</v>
      </c>
      <c r="H2890" s="98" t="s">
        <v>5761</v>
      </c>
      <c r="I2890" s="98" t="s">
        <v>5763</v>
      </c>
      <c r="J2890" s="98" t="s">
        <v>5761</v>
      </c>
      <c r="K2890" s="98" t="s">
        <v>5205</v>
      </c>
      <c r="L2890" s="99" t="str">
        <f t="shared" si="45"/>
        <v>BA</v>
      </c>
    </row>
    <row r="2891" spans="1:12" x14ac:dyDescent="0.25">
      <c r="A2891" s="101">
        <v>400000</v>
      </c>
      <c r="B2891" s="98" t="s">
        <v>5761</v>
      </c>
      <c r="C2891" s="98" t="s">
        <v>6554</v>
      </c>
      <c r="D2891" s="98" t="s">
        <v>6555</v>
      </c>
      <c r="E2891" s="98" t="s">
        <v>5760</v>
      </c>
      <c r="F2891" s="98" t="s">
        <v>5761</v>
      </c>
      <c r="G2891" s="98" t="s">
        <v>5762</v>
      </c>
      <c r="H2891" s="98" t="s">
        <v>5761</v>
      </c>
      <c r="I2891" s="98" t="s">
        <v>5763</v>
      </c>
      <c r="J2891" s="98" t="s">
        <v>5761</v>
      </c>
      <c r="K2891" s="98" t="s">
        <v>5205</v>
      </c>
      <c r="L2891" s="99" t="str">
        <f t="shared" si="45"/>
        <v>BA</v>
      </c>
    </row>
    <row r="2892" spans="1:12" x14ac:dyDescent="0.25">
      <c r="A2892" s="101">
        <v>400000</v>
      </c>
      <c r="B2892" s="98" t="s">
        <v>5761</v>
      </c>
      <c r="C2892" s="98" t="s">
        <v>6556</v>
      </c>
      <c r="D2892" s="98" t="s">
        <v>6557</v>
      </c>
      <c r="E2892" s="98" t="s">
        <v>5760</v>
      </c>
      <c r="F2892" s="98" t="s">
        <v>5761</v>
      </c>
      <c r="G2892" s="98" t="s">
        <v>5762</v>
      </c>
      <c r="H2892" s="98" t="s">
        <v>5761</v>
      </c>
      <c r="I2892" s="98" t="s">
        <v>5763</v>
      </c>
      <c r="J2892" s="98" t="s">
        <v>5761</v>
      </c>
      <c r="K2892" s="98" t="s">
        <v>5205</v>
      </c>
      <c r="L2892" s="99" t="str">
        <f t="shared" si="45"/>
        <v>BA</v>
      </c>
    </row>
    <row r="2893" spans="1:12" x14ac:dyDescent="0.25">
      <c r="A2893" s="101">
        <v>400000</v>
      </c>
      <c r="B2893" s="98" t="s">
        <v>5761</v>
      </c>
      <c r="C2893" s="98" t="s">
        <v>6558</v>
      </c>
      <c r="D2893" s="98" t="s">
        <v>6559</v>
      </c>
      <c r="E2893" s="98" t="s">
        <v>5760</v>
      </c>
      <c r="F2893" s="98" t="s">
        <v>5761</v>
      </c>
      <c r="G2893" s="98" t="s">
        <v>5762</v>
      </c>
      <c r="H2893" s="98" t="s">
        <v>5761</v>
      </c>
      <c r="I2893" s="98" t="s">
        <v>5763</v>
      </c>
      <c r="J2893" s="98" t="s">
        <v>5761</v>
      </c>
      <c r="K2893" s="98" t="s">
        <v>5205</v>
      </c>
      <c r="L2893" s="99" t="str">
        <f t="shared" si="45"/>
        <v>BA</v>
      </c>
    </row>
    <row r="2894" spans="1:12" x14ac:dyDescent="0.25">
      <c r="A2894" s="101">
        <v>400000</v>
      </c>
      <c r="B2894" s="98" t="s">
        <v>5761</v>
      </c>
      <c r="C2894" s="98" t="s">
        <v>6560</v>
      </c>
      <c r="D2894" s="98" t="s">
        <v>6561</v>
      </c>
      <c r="E2894" s="98" t="s">
        <v>5760</v>
      </c>
      <c r="F2894" s="98" t="s">
        <v>5761</v>
      </c>
      <c r="G2894" s="98" t="s">
        <v>5762</v>
      </c>
      <c r="H2894" s="98" t="s">
        <v>5761</v>
      </c>
      <c r="I2894" s="98" t="s">
        <v>5763</v>
      </c>
      <c r="J2894" s="98" t="s">
        <v>5761</v>
      </c>
      <c r="K2894" s="98" t="s">
        <v>545</v>
      </c>
      <c r="L2894" s="99" t="str">
        <f t="shared" si="45"/>
        <v>BA</v>
      </c>
    </row>
    <row r="2895" spans="1:12" x14ac:dyDescent="0.25">
      <c r="A2895" s="101">
        <v>400000</v>
      </c>
      <c r="B2895" s="98" t="s">
        <v>5761</v>
      </c>
      <c r="C2895" s="98" t="s">
        <v>6562</v>
      </c>
      <c r="D2895" s="98" t="s">
        <v>6563</v>
      </c>
      <c r="E2895" s="98" t="s">
        <v>5760</v>
      </c>
      <c r="F2895" s="98" t="s">
        <v>5761</v>
      </c>
      <c r="G2895" s="98" t="s">
        <v>5762</v>
      </c>
      <c r="H2895" s="98" t="s">
        <v>5761</v>
      </c>
      <c r="I2895" s="98" t="s">
        <v>5763</v>
      </c>
      <c r="J2895" s="98" t="s">
        <v>5761</v>
      </c>
      <c r="K2895" s="98" t="s">
        <v>538</v>
      </c>
      <c r="L2895" s="99" t="str">
        <f t="shared" si="45"/>
        <v>BA</v>
      </c>
    </row>
    <row r="2896" spans="1:12" x14ac:dyDescent="0.25">
      <c r="A2896" s="101">
        <v>400000</v>
      </c>
      <c r="B2896" s="98" t="s">
        <v>5761</v>
      </c>
      <c r="C2896" s="98" t="s">
        <v>6564</v>
      </c>
      <c r="D2896" s="98" t="s">
        <v>6565</v>
      </c>
      <c r="E2896" s="98" t="s">
        <v>5760</v>
      </c>
      <c r="F2896" s="98" t="s">
        <v>5761</v>
      </c>
      <c r="G2896" s="98" t="s">
        <v>5762</v>
      </c>
      <c r="H2896" s="98" t="s">
        <v>5761</v>
      </c>
      <c r="I2896" s="98" t="s">
        <v>5763</v>
      </c>
      <c r="J2896" s="98" t="s">
        <v>5761</v>
      </c>
      <c r="K2896" s="98" t="s">
        <v>545</v>
      </c>
      <c r="L2896" s="99" t="str">
        <f t="shared" si="45"/>
        <v>BA</v>
      </c>
    </row>
    <row r="2897" spans="1:12" x14ac:dyDescent="0.25">
      <c r="A2897" s="101">
        <v>400000</v>
      </c>
      <c r="B2897" s="98" t="s">
        <v>5761</v>
      </c>
      <c r="C2897" s="98" t="s">
        <v>6566</v>
      </c>
      <c r="D2897" s="98" t="s">
        <v>6567</v>
      </c>
      <c r="E2897" s="98" t="s">
        <v>5760</v>
      </c>
      <c r="F2897" s="98" t="s">
        <v>5761</v>
      </c>
      <c r="G2897" s="98" t="s">
        <v>5762</v>
      </c>
      <c r="H2897" s="98" t="s">
        <v>5761</v>
      </c>
      <c r="I2897" s="98" t="s">
        <v>5763</v>
      </c>
      <c r="J2897" s="98" t="s">
        <v>5761</v>
      </c>
      <c r="K2897" s="98" t="s">
        <v>843</v>
      </c>
      <c r="L2897" s="99" t="str">
        <f t="shared" si="45"/>
        <v>BA</v>
      </c>
    </row>
    <row r="2898" spans="1:12" x14ac:dyDescent="0.25">
      <c r="A2898" s="101">
        <v>400001</v>
      </c>
      <c r="B2898" s="98" t="s">
        <v>5761</v>
      </c>
      <c r="C2898" s="98" t="s">
        <v>6569</v>
      </c>
      <c r="D2898" s="98" t="s">
        <v>6570</v>
      </c>
      <c r="E2898" s="98" t="s">
        <v>5760</v>
      </c>
      <c r="F2898" s="98" t="s">
        <v>5761</v>
      </c>
      <c r="G2898" s="98" t="s">
        <v>5762</v>
      </c>
      <c r="H2898" s="98" t="s">
        <v>5761</v>
      </c>
      <c r="I2898" s="98" t="s">
        <v>5763</v>
      </c>
      <c r="J2898" s="98" t="s">
        <v>6568</v>
      </c>
      <c r="K2898" s="98" t="s">
        <v>843</v>
      </c>
      <c r="L2898" s="99" t="str">
        <f t="shared" si="45"/>
        <v>BA</v>
      </c>
    </row>
    <row r="2899" spans="1:12" x14ac:dyDescent="0.25">
      <c r="A2899" s="101">
        <v>400001</v>
      </c>
      <c r="B2899" s="98" t="s">
        <v>5761</v>
      </c>
      <c r="C2899" s="98" t="s">
        <v>6571</v>
      </c>
      <c r="D2899" s="98" t="s">
        <v>6572</v>
      </c>
      <c r="E2899" s="98" t="s">
        <v>5760</v>
      </c>
      <c r="F2899" s="98" t="s">
        <v>5761</v>
      </c>
      <c r="G2899" s="98" t="s">
        <v>5762</v>
      </c>
      <c r="H2899" s="98" t="s">
        <v>5761</v>
      </c>
      <c r="I2899" s="98" t="s">
        <v>5763</v>
      </c>
      <c r="J2899" s="98" t="s">
        <v>6568</v>
      </c>
      <c r="K2899" s="98" t="s">
        <v>843</v>
      </c>
      <c r="L2899" s="99" t="str">
        <f t="shared" si="45"/>
        <v>BA</v>
      </c>
    </row>
    <row r="2900" spans="1:12" x14ac:dyDescent="0.25">
      <c r="A2900" s="101">
        <v>400001</v>
      </c>
      <c r="B2900" s="98" t="s">
        <v>5761</v>
      </c>
      <c r="C2900" s="98" t="s">
        <v>6573</v>
      </c>
      <c r="D2900" s="98" t="s">
        <v>6574</v>
      </c>
      <c r="E2900" s="98" t="s">
        <v>5760</v>
      </c>
      <c r="F2900" s="98" t="s">
        <v>5761</v>
      </c>
      <c r="G2900" s="98" t="s">
        <v>5762</v>
      </c>
      <c r="H2900" s="98" t="s">
        <v>5761</v>
      </c>
      <c r="I2900" s="98" t="s">
        <v>5763</v>
      </c>
      <c r="J2900" s="98" t="s">
        <v>6568</v>
      </c>
      <c r="K2900" s="98" t="s">
        <v>843</v>
      </c>
      <c r="L2900" s="99" t="str">
        <f t="shared" si="45"/>
        <v>BA</v>
      </c>
    </row>
    <row r="2901" spans="1:12" x14ac:dyDescent="0.25">
      <c r="A2901" s="101">
        <v>400001</v>
      </c>
      <c r="B2901" s="98" t="s">
        <v>5761</v>
      </c>
      <c r="C2901" s="98" t="s">
        <v>6575</v>
      </c>
      <c r="D2901" s="98" t="s">
        <v>6576</v>
      </c>
      <c r="E2901" s="98" t="s">
        <v>5760</v>
      </c>
      <c r="F2901" s="98" t="s">
        <v>5761</v>
      </c>
      <c r="G2901" s="98" t="s">
        <v>5762</v>
      </c>
      <c r="H2901" s="98" t="s">
        <v>5761</v>
      </c>
      <c r="I2901" s="98" t="s">
        <v>5763</v>
      </c>
      <c r="J2901" s="98" t="s">
        <v>6568</v>
      </c>
      <c r="K2901" s="98" t="s">
        <v>843</v>
      </c>
      <c r="L2901" s="99" t="str">
        <f t="shared" si="45"/>
        <v>BA</v>
      </c>
    </row>
    <row r="2902" spans="1:12" x14ac:dyDescent="0.25">
      <c r="A2902" s="101">
        <v>400001</v>
      </c>
      <c r="B2902" s="98" t="s">
        <v>5761</v>
      </c>
      <c r="C2902" s="98" t="s">
        <v>6577</v>
      </c>
      <c r="D2902" s="98" t="s">
        <v>6578</v>
      </c>
      <c r="E2902" s="98" t="s">
        <v>5760</v>
      </c>
      <c r="F2902" s="98" t="s">
        <v>5761</v>
      </c>
      <c r="G2902" s="98" t="s">
        <v>5762</v>
      </c>
      <c r="H2902" s="98" t="s">
        <v>5761</v>
      </c>
      <c r="I2902" s="98" t="s">
        <v>5763</v>
      </c>
      <c r="J2902" s="98" t="s">
        <v>6568</v>
      </c>
      <c r="K2902" s="98" t="s">
        <v>843</v>
      </c>
      <c r="L2902" s="99" t="str">
        <f t="shared" si="45"/>
        <v>BA</v>
      </c>
    </row>
    <row r="2903" spans="1:12" x14ac:dyDescent="0.25">
      <c r="A2903" s="101">
        <v>400001</v>
      </c>
      <c r="B2903" s="98" t="s">
        <v>5761</v>
      </c>
      <c r="C2903" s="98" t="s">
        <v>6579</v>
      </c>
      <c r="D2903" s="98" t="s">
        <v>6580</v>
      </c>
      <c r="E2903" s="98" t="s">
        <v>5760</v>
      </c>
      <c r="F2903" s="98" t="s">
        <v>5761</v>
      </c>
      <c r="G2903" s="98" t="s">
        <v>5762</v>
      </c>
      <c r="H2903" s="98" t="s">
        <v>5761</v>
      </c>
      <c r="I2903" s="98" t="s">
        <v>5763</v>
      </c>
      <c r="J2903" s="98" t="s">
        <v>6568</v>
      </c>
      <c r="K2903" s="98" t="s">
        <v>843</v>
      </c>
      <c r="L2903" s="99" t="str">
        <f t="shared" si="45"/>
        <v>BA</v>
      </c>
    </row>
    <row r="2904" spans="1:12" x14ac:dyDescent="0.25">
      <c r="A2904" s="101">
        <v>400001</v>
      </c>
      <c r="B2904" s="98" t="s">
        <v>5761</v>
      </c>
      <c r="C2904" s="98" t="s">
        <v>6581</v>
      </c>
      <c r="D2904" s="98" t="s">
        <v>6582</v>
      </c>
      <c r="E2904" s="98" t="s">
        <v>5760</v>
      </c>
      <c r="F2904" s="98" t="s">
        <v>5761</v>
      </c>
      <c r="G2904" s="98" t="s">
        <v>5762</v>
      </c>
      <c r="H2904" s="98" t="s">
        <v>5761</v>
      </c>
      <c r="I2904" s="98" t="s">
        <v>5763</v>
      </c>
      <c r="J2904" s="98" t="s">
        <v>6568</v>
      </c>
      <c r="K2904" s="98" t="s">
        <v>843</v>
      </c>
      <c r="L2904" s="99" t="str">
        <f t="shared" si="45"/>
        <v>BA</v>
      </c>
    </row>
    <row r="2905" spans="1:12" x14ac:dyDescent="0.25">
      <c r="A2905" s="101">
        <v>400001</v>
      </c>
      <c r="B2905" s="98" t="s">
        <v>5761</v>
      </c>
      <c r="C2905" s="98" t="s">
        <v>6583</v>
      </c>
      <c r="D2905" s="98" t="s">
        <v>6584</v>
      </c>
      <c r="E2905" s="98" t="s">
        <v>5760</v>
      </c>
      <c r="F2905" s="98" t="s">
        <v>5761</v>
      </c>
      <c r="G2905" s="98" t="s">
        <v>5762</v>
      </c>
      <c r="H2905" s="98" t="s">
        <v>5761</v>
      </c>
      <c r="I2905" s="98" t="s">
        <v>5763</v>
      </c>
      <c r="J2905" s="98" t="s">
        <v>6568</v>
      </c>
      <c r="K2905" s="98" t="s">
        <v>843</v>
      </c>
      <c r="L2905" s="99" t="str">
        <f t="shared" si="45"/>
        <v>BA</v>
      </c>
    </row>
    <row r="2906" spans="1:12" x14ac:dyDescent="0.25">
      <c r="A2906" s="101">
        <v>400001</v>
      </c>
      <c r="B2906" s="98" t="s">
        <v>5761</v>
      </c>
      <c r="C2906" s="98" t="s">
        <v>6585</v>
      </c>
      <c r="D2906" s="98" t="s">
        <v>6586</v>
      </c>
      <c r="E2906" s="98" t="s">
        <v>5760</v>
      </c>
      <c r="F2906" s="98" t="s">
        <v>5761</v>
      </c>
      <c r="G2906" s="98" t="s">
        <v>5762</v>
      </c>
      <c r="H2906" s="98" t="s">
        <v>5761</v>
      </c>
      <c r="I2906" s="98" t="s">
        <v>5763</v>
      </c>
      <c r="J2906" s="98" t="s">
        <v>6568</v>
      </c>
      <c r="K2906" s="98" t="s">
        <v>843</v>
      </c>
      <c r="L2906" s="99" t="str">
        <f t="shared" si="45"/>
        <v>BA</v>
      </c>
    </row>
    <row r="2907" spans="1:12" x14ac:dyDescent="0.25">
      <c r="A2907" s="101">
        <v>400001</v>
      </c>
      <c r="B2907" s="98" t="s">
        <v>5761</v>
      </c>
      <c r="C2907" s="98" t="s">
        <v>6587</v>
      </c>
      <c r="D2907" s="98" t="s">
        <v>6588</v>
      </c>
      <c r="E2907" s="98" t="s">
        <v>5760</v>
      </c>
      <c r="F2907" s="98" t="s">
        <v>5761</v>
      </c>
      <c r="G2907" s="98" t="s">
        <v>5762</v>
      </c>
      <c r="H2907" s="98" t="s">
        <v>5761</v>
      </c>
      <c r="I2907" s="98" t="s">
        <v>5763</v>
      </c>
      <c r="J2907" s="98" t="s">
        <v>6568</v>
      </c>
      <c r="K2907" s="98" t="s">
        <v>843</v>
      </c>
      <c r="L2907" s="99" t="str">
        <f t="shared" si="45"/>
        <v>BA</v>
      </c>
    </row>
    <row r="2908" spans="1:12" x14ac:dyDescent="0.25">
      <c r="A2908" s="101">
        <v>400001</v>
      </c>
      <c r="B2908" s="98" t="s">
        <v>5761</v>
      </c>
      <c r="C2908" s="98" t="s">
        <v>6589</v>
      </c>
      <c r="D2908" s="98" t="s">
        <v>6590</v>
      </c>
      <c r="E2908" s="98" t="s">
        <v>5760</v>
      </c>
      <c r="F2908" s="98" t="s">
        <v>5761</v>
      </c>
      <c r="G2908" s="98" t="s">
        <v>5762</v>
      </c>
      <c r="H2908" s="98" t="s">
        <v>5761</v>
      </c>
      <c r="I2908" s="98" t="s">
        <v>5763</v>
      </c>
      <c r="J2908" s="98" t="s">
        <v>6568</v>
      </c>
      <c r="K2908" s="98" t="s">
        <v>843</v>
      </c>
      <c r="L2908" s="99" t="str">
        <f t="shared" si="45"/>
        <v>BA</v>
      </c>
    </row>
    <row r="2909" spans="1:12" x14ac:dyDescent="0.25">
      <c r="A2909" s="101">
        <v>400001</v>
      </c>
      <c r="B2909" s="98" t="s">
        <v>5761</v>
      </c>
      <c r="C2909" s="98" t="s">
        <v>6591</v>
      </c>
      <c r="D2909" s="98" t="s">
        <v>6592</v>
      </c>
      <c r="E2909" s="98" t="s">
        <v>5760</v>
      </c>
      <c r="F2909" s="98" t="s">
        <v>5761</v>
      </c>
      <c r="G2909" s="98" t="s">
        <v>5762</v>
      </c>
      <c r="H2909" s="98" t="s">
        <v>5761</v>
      </c>
      <c r="I2909" s="98" t="s">
        <v>5763</v>
      </c>
      <c r="J2909" s="98" t="s">
        <v>6568</v>
      </c>
      <c r="K2909" s="98" t="s">
        <v>843</v>
      </c>
      <c r="L2909" s="99" t="str">
        <f t="shared" si="45"/>
        <v>BA</v>
      </c>
    </row>
    <row r="2910" spans="1:12" x14ac:dyDescent="0.25">
      <c r="A2910" s="101">
        <v>400300</v>
      </c>
      <c r="B2910" s="98" t="s">
        <v>6594</v>
      </c>
      <c r="C2910" s="98" t="s">
        <v>6595</v>
      </c>
      <c r="D2910" s="98" t="s">
        <v>6596</v>
      </c>
      <c r="E2910" s="98" t="s">
        <v>5760</v>
      </c>
      <c r="F2910" s="98" t="s">
        <v>5761</v>
      </c>
      <c r="G2910" s="98" t="s">
        <v>5762</v>
      </c>
      <c r="H2910" s="98" t="s">
        <v>5761</v>
      </c>
      <c r="I2910" s="98" t="s">
        <v>6593</v>
      </c>
      <c r="J2910" s="98" t="s">
        <v>6594</v>
      </c>
      <c r="K2910" s="98" t="s">
        <v>545</v>
      </c>
      <c r="L2910" s="99" t="str">
        <f t="shared" si="45"/>
        <v>BA</v>
      </c>
    </row>
    <row r="2911" spans="1:12" x14ac:dyDescent="0.25">
      <c r="A2911" s="101">
        <v>400300</v>
      </c>
      <c r="B2911" s="98" t="s">
        <v>6594</v>
      </c>
      <c r="C2911" s="98" t="s">
        <v>6597</v>
      </c>
      <c r="D2911" s="98" t="s">
        <v>6594</v>
      </c>
      <c r="E2911" s="98" t="s">
        <v>5760</v>
      </c>
      <c r="F2911" s="98" t="s">
        <v>5761</v>
      </c>
      <c r="G2911" s="98" t="s">
        <v>5762</v>
      </c>
      <c r="H2911" s="98" t="s">
        <v>5761</v>
      </c>
      <c r="I2911" s="98" t="s">
        <v>6593</v>
      </c>
      <c r="J2911" s="98" t="s">
        <v>6594</v>
      </c>
      <c r="K2911" s="98" t="s">
        <v>884</v>
      </c>
      <c r="L2911" s="99" t="str">
        <f t="shared" si="45"/>
        <v>BA</v>
      </c>
    </row>
    <row r="2912" spans="1:12" x14ac:dyDescent="0.25">
      <c r="A2912" s="101">
        <v>410000</v>
      </c>
      <c r="B2912" s="98" t="s">
        <v>6599</v>
      </c>
      <c r="C2912" s="98" t="s">
        <v>6601</v>
      </c>
      <c r="D2912" s="98" t="s">
        <v>6602</v>
      </c>
      <c r="E2912" s="98" t="s">
        <v>5760</v>
      </c>
      <c r="F2912" s="98" t="s">
        <v>5761</v>
      </c>
      <c r="G2912" s="98" t="s">
        <v>6598</v>
      </c>
      <c r="H2912" s="98" t="s">
        <v>6599</v>
      </c>
      <c r="I2912" s="98" t="s">
        <v>6600</v>
      </c>
      <c r="J2912" s="98" t="s">
        <v>6599</v>
      </c>
      <c r="K2912" s="98" t="s">
        <v>843</v>
      </c>
      <c r="L2912" s="99" t="e">
        <f t="shared" si="45"/>
        <v>#N/A</v>
      </c>
    </row>
    <row r="2913" spans="1:12" x14ac:dyDescent="0.25">
      <c r="A2913" s="101">
        <v>410000</v>
      </c>
      <c r="B2913" s="98" t="s">
        <v>6599</v>
      </c>
      <c r="C2913" s="98" t="s">
        <v>6603</v>
      </c>
      <c r="D2913" s="98" t="s">
        <v>6604</v>
      </c>
      <c r="E2913" s="98" t="s">
        <v>5760</v>
      </c>
      <c r="F2913" s="98" t="s">
        <v>5761</v>
      </c>
      <c r="G2913" s="98" t="s">
        <v>6598</v>
      </c>
      <c r="H2913" s="98" t="s">
        <v>6599</v>
      </c>
      <c r="I2913" s="98" t="s">
        <v>6600</v>
      </c>
      <c r="J2913" s="98" t="s">
        <v>6599</v>
      </c>
      <c r="K2913" s="98" t="s">
        <v>843</v>
      </c>
      <c r="L2913" s="99" t="e">
        <f t="shared" si="45"/>
        <v>#N/A</v>
      </c>
    </row>
    <row r="2914" spans="1:12" x14ac:dyDescent="0.25">
      <c r="A2914" s="101">
        <v>410000</v>
      </c>
      <c r="B2914" s="98" t="s">
        <v>6599</v>
      </c>
      <c r="C2914" s="98" t="s">
        <v>6605</v>
      </c>
      <c r="D2914" s="98" t="s">
        <v>6606</v>
      </c>
      <c r="E2914" s="98" t="s">
        <v>5760</v>
      </c>
      <c r="F2914" s="98" t="s">
        <v>5761</v>
      </c>
      <c r="G2914" s="98" t="s">
        <v>6598</v>
      </c>
      <c r="H2914" s="98" t="s">
        <v>6599</v>
      </c>
      <c r="I2914" s="98" t="s">
        <v>6600</v>
      </c>
      <c r="J2914" s="98" t="s">
        <v>6599</v>
      </c>
      <c r="K2914" s="98" t="s">
        <v>843</v>
      </c>
      <c r="L2914" s="99" t="e">
        <f t="shared" si="45"/>
        <v>#N/A</v>
      </c>
    </row>
    <row r="2915" spans="1:12" x14ac:dyDescent="0.25">
      <c r="A2915" s="101">
        <v>410000</v>
      </c>
      <c r="B2915" s="98" t="s">
        <v>6599</v>
      </c>
      <c r="C2915" s="98" t="s">
        <v>6607</v>
      </c>
      <c r="D2915" s="98" t="s">
        <v>6608</v>
      </c>
      <c r="E2915" s="98" t="s">
        <v>5760</v>
      </c>
      <c r="F2915" s="98" t="s">
        <v>5761</v>
      </c>
      <c r="G2915" s="98" t="s">
        <v>6598</v>
      </c>
      <c r="H2915" s="98" t="s">
        <v>6599</v>
      </c>
      <c r="I2915" s="98" t="s">
        <v>6600</v>
      </c>
      <c r="J2915" s="98" t="s">
        <v>6599</v>
      </c>
      <c r="K2915" s="98" t="s">
        <v>843</v>
      </c>
      <c r="L2915" s="99" t="e">
        <f t="shared" si="45"/>
        <v>#N/A</v>
      </c>
    </row>
    <row r="2916" spans="1:12" x14ac:dyDescent="0.25">
      <c r="A2916" s="101">
        <v>410000</v>
      </c>
      <c r="B2916" s="98" t="s">
        <v>6599</v>
      </c>
      <c r="C2916" s="98" t="s">
        <v>6609</v>
      </c>
      <c r="D2916" s="98" t="s">
        <v>6610</v>
      </c>
      <c r="E2916" s="98" t="s">
        <v>5760</v>
      </c>
      <c r="F2916" s="98" t="s">
        <v>5761</v>
      </c>
      <c r="G2916" s="98" t="s">
        <v>6598</v>
      </c>
      <c r="H2916" s="98" t="s">
        <v>6599</v>
      </c>
      <c r="I2916" s="98" t="s">
        <v>6600</v>
      </c>
      <c r="J2916" s="98" t="s">
        <v>6599</v>
      </c>
      <c r="K2916" s="98" t="s">
        <v>843</v>
      </c>
      <c r="L2916" s="99" t="e">
        <f t="shared" si="45"/>
        <v>#N/A</v>
      </c>
    </row>
    <row r="2917" spans="1:12" x14ac:dyDescent="0.25">
      <c r="A2917" s="101">
        <v>410000</v>
      </c>
      <c r="B2917" s="98" t="s">
        <v>6599</v>
      </c>
      <c r="C2917" s="98" t="s">
        <v>6611</v>
      </c>
      <c r="D2917" s="98" t="s">
        <v>6612</v>
      </c>
      <c r="E2917" s="98" t="s">
        <v>5760</v>
      </c>
      <c r="F2917" s="98" t="s">
        <v>5761</v>
      </c>
      <c r="G2917" s="98" t="s">
        <v>6598</v>
      </c>
      <c r="H2917" s="98" t="s">
        <v>6599</v>
      </c>
      <c r="I2917" s="98" t="s">
        <v>6600</v>
      </c>
      <c r="J2917" s="98" t="s">
        <v>6599</v>
      </c>
      <c r="K2917" s="98" t="s">
        <v>843</v>
      </c>
      <c r="L2917" s="99" t="e">
        <f t="shared" si="45"/>
        <v>#N/A</v>
      </c>
    </row>
    <row r="2918" spans="1:12" x14ac:dyDescent="0.25">
      <c r="A2918" s="101">
        <v>410000</v>
      </c>
      <c r="B2918" s="98" t="s">
        <v>6599</v>
      </c>
      <c r="C2918" s="98" t="s">
        <v>6613</v>
      </c>
      <c r="D2918" s="98" t="s">
        <v>6614</v>
      </c>
      <c r="E2918" s="98" t="s">
        <v>5760</v>
      </c>
      <c r="F2918" s="98" t="s">
        <v>5761</v>
      </c>
      <c r="G2918" s="98" t="s">
        <v>6598</v>
      </c>
      <c r="H2918" s="98" t="s">
        <v>6599</v>
      </c>
      <c r="I2918" s="98" t="s">
        <v>6600</v>
      </c>
      <c r="J2918" s="98" t="s">
        <v>6599</v>
      </c>
      <c r="K2918" s="98" t="s">
        <v>843</v>
      </c>
      <c r="L2918" s="99" t="e">
        <f t="shared" si="45"/>
        <v>#N/A</v>
      </c>
    </row>
    <row r="2919" spans="1:12" x14ac:dyDescent="0.25">
      <c r="A2919" s="101">
        <v>410000</v>
      </c>
      <c r="B2919" s="98" t="s">
        <v>6599</v>
      </c>
      <c r="C2919" s="98" t="s">
        <v>6615</v>
      </c>
      <c r="D2919" s="98" t="s">
        <v>6616</v>
      </c>
      <c r="E2919" s="98" t="s">
        <v>5760</v>
      </c>
      <c r="F2919" s="98" t="s">
        <v>5761</v>
      </c>
      <c r="G2919" s="98" t="s">
        <v>6598</v>
      </c>
      <c r="H2919" s="98" t="s">
        <v>6599</v>
      </c>
      <c r="I2919" s="98" t="s">
        <v>6600</v>
      </c>
      <c r="J2919" s="98" t="s">
        <v>6599</v>
      </c>
      <c r="K2919" s="98" t="s">
        <v>843</v>
      </c>
      <c r="L2919" s="99" t="e">
        <f t="shared" si="45"/>
        <v>#N/A</v>
      </c>
    </row>
    <row r="2920" spans="1:12" x14ac:dyDescent="0.25">
      <c r="A2920" s="101">
        <v>410000</v>
      </c>
      <c r="B2920" s="98" t="s">
        <v>6599</v>
      </c>
      <c r="C2920" s="98" t="s">
        <v>6617</v>
      </c>
      <c r="D2920" s="98" t="s">
        <v>6618</v>
      </c>
      <c r="E2920" s="98" t="s">
        <v>5760</v>
      </c>
      <c r="F2920" s="98" t="s">
        <v>5761</v>
      </c>
      <c r="G2920" s="98" t="s">
        <v>6598</v>
      </c>
      <c r="H2920" s="98" t="s">
        <v>6599</v>
      </c>
      <c r="I2920" s="98" t="s">
        <v>6600</v>
      </c>
      <c r="J2920" s="98" t="s">
        <v>6599</v>
      </c>
      <c r="K2920" s="98" t="s">
        <v>843</v>
      </c>
      <c r="L2920" s="99" t="e">
        <f t="shared" si="45"/>
        <v>#N/A</v>
      </c>
    </row>
    <row r="2921" spans="1:12" x14ac:dyDescent="0.25">
      <c r="A2921" s="101">
        <v>410000</v>
      </c>
      <c r="B2921" s="98" t="s">
        <v>6599</v>
      </c>
      <c r="C2921" s="98" t="s">
        <v>6619</v>
      </c>
      <c r="D2921" s="98" t="s">
        <v>6620</v>
      </c>
      <c r="E2921" s="98" t="s">
        <v>5760</v>
      </c>
      <c r="F2921" s="98" t="s">
        <v>5761</v>
      </c>
      <c r="G2921" s="98" t="s">
        <v>6598</v>
      </c>
      <c r="H2921" s="98" t="s">
        <v>6599</v>
      </c>
      <c r="I2921" s="98" t="s">
        <v>6600</v>
      </c>
      <c r="J2921" s="98" t="s">
        <v>6599</v>
      </c>
      <c r="K2921" s="98" t="s">
        <v>843</v>
      </c>
      <c r="L2921" s="99" t="e">
        <f t="shared" si="45"/>
        <v>#N/A</v>
      </c>
    </row>
    <row r="2922" spans="1:12" x14ac:dyDescent="0.25">
      <c r="A2922" s="101">
        <v>410000</v>
      </c>
      <c r="B2922" s="98" t="s">
        <v>6599</v>
      </c>
      <c r="C2922" s="98" t="s">
        <v>6621</v>
      </c>
      <c r="D2922" s="98" t="s">
        <v>6622</v>
      </c>
      <c r="E2922" s="98" t="s">
        <v>5760</v>
      </c>
      <c r="F2922" s="98" t="s">
        <v>5761</v>
      </c>
      <c r="G2922" s="98" t="s">
        <v>6598</v>
      </c>
      <c r="H2922" s="98" t="s">
        <v>6599</v>
      </c>
      <c r="I2922" s="98" t="s">
        <v>6600</v>
      </c>
      <c r="J2922" s="98" t="s">
        <v>6599</v>
      </c>
      <c r="K2922" s="98" t="s">
        <v>843</v>
      </c>
      <c r="L2922" s="99" t="e">
        <f t="shared" si="45"/>
        <v>#N/A</v>
      </c>
    </row>
    <row r="2923" spans="1:12" x14ac:dyDescent="0.25">
      <c r="A2923" s="101">
        <v>410000</v>
      </c>
      <c r="B2923" s="98" t="s">
        <v>6599</v>
      </c>
      <c r="C2923" s="98" t="s">
        <v>6623</v>
      </c>
      <c r="D2923" s="98" t="s">
        <v>6624</v>
      </c>
      <c r="E2923" s="98" t="s">
        <v>5760</v>
      </c>
      <c r="F2923" s="98" t="s">
        <v>5761</v>
      </c>
      <c r="G2923" s="98" t="s">
        <v>6598</v>
      </c>
      <c r="H2923" s="98" t="s">
        <v>6599</v>
      </c>
      <c r="I2923" s="98" t="s">
        <v>6600</v>
      </c>
      <c r="J2923" s="98" t="s">
        <v>6599</v>
      </c>
      <c r="K2923" s="98" t="s">
        <v>843</v>
      </c>
      <c r="L2923" s="99" t="e">
        <f t="shared" si="45"/>
        <v>#N/A</v>
      </c>
    </row>
    <row r="2924" spans="1:12" x14ac:dyDescent="0.25">
      <c r="A2924" s="101">
        <v>410000</v>
      </c>
      <c r="B2924" s="98" t="s">
        <v>6599</v>
      </c>
      <c r="C2924" s="98" t="s">
        <v>6625</v>
      </c>
      <c r="D2924" s="98" t="s">
        <v>6626</v>
      </c>
      <c r="E2924" s="98" t="s">
        <v>5760</v>
      </c>
      <c r="F2924" s="98" t="s">
        <v>5761</v>
      </c>
      <c r="G2924" s="98" t="s">
        <v>6598</v>
      </c>
      <c r="H2924" s="98" t="s">
        <v>6599</v>
      </c>
      <c r="I2924" s="98" t="s">
        <v>6600</v>
      </c>
      <c r="J2924" s="98" t="s">
        <v>6599</v>
      </c>
      <c r="K2924" s="98" t="s">
        <v>843</v>
      </c>
      <c r="L2924" s="99" t="e">
        <f t="shared" si="45"/>
        <v>#N/A</v>
      </c>
    </row>
    <row r="2925" spans="1:12" x14ac:dyDescent="0.25">
      <c r="A2925" s="101">
        <v>410000</v>
      </c>
      <c r="B2925" s="98" t="s">
        <v>6599</v>
      </c>
      <c r="C2925" s="98" t="s">
        <v>6627</v>
      </c>
      <c r="D2925" s="98" t="s">
        <v>6628</v>
      </c>
      <c r="E2925" s="98" t="s">
        <v>5760</v>
      </c>
      <c r="F2925" s="98" t="s">
        <v>5761</v>
      </c>
      <c r="G2925" s="98" t="s">
        <v>6598</v>
      </c>
      <c r="H2925" s="98" t="s">
        <v>6599</v>
      </c>
      <c r="I2925" s="98" t="s">
        <v>6600</v>
      </c>
      <c r="J2925" s="98" t="s">
        <v>6599</v>
      </c>
      <c r="K2925" s="98" t="s">
        <v>843</v>
      </c>
      <c r="L2925" s="99" t="e">
        <f t="shared" si="45"/>
        <v>#N/A</v>
      </c>
    </row>
    <row r="2926" spans="1:12" x14ac:dyDescent="0.25">
      <c r="A2926" s="101">
        <v>410000</v>
      </c>
      <c r="B2926" s="98" t="s">
        <v>6599</v>
      </c>
      <c r="C2926" s="98" t="s">
        <v>6629</v>
      </c>
      <c r="D2926" s="98" t="s">
        <v>6630</v>
      </c>
      <c r="E2926" s="98" t="s">
        <v>5760</v>
      </c>
      <c r="F2926" s="98" t="s">
        <v>5761</v>
      </c>
      <c r="G2926" s="98" t="s">
        <v>6598</v>
      </c>
      <c r="H2926" s="98" t="s">
        <v>6599</v>
      </c>
      <c r="I2926" s="98" t="s">
        <v>6600</v>
      </c>
      <c r="J2926" s="98" t="s">
        <v>6599</v>
      </c>
      <c r="K2926" s="98" t="s">
        <v>843</v>
      </c>
      <c r="L2926" s="99" t="e">
        <f t="shared" si="45"/>
        <v>#N/A</v>
      </c>
    </row>
    <row r="2927" spans="1:12" x14ac:dyDescent="0.25">
      <c r="A2927" s="101">
        <v>410000</v>
      </c>
      <c r="B2927" s="98" t="s">
        <v>6599</v>
      </c>
      <c r="C2927" s="98" t="s">
        <v>6631</v>
      </c>
      <c r="D2927" s="98" t="s">
        <v>6632</v>
      </c>
      <c r="E2927" s="98" t="s">
        <v>5760</v>
      </c>
      <c r="F2927" s="98" t="s">
        <v>5761</v>
      </c>
      <c r="G2927" s="98" t="s">
        <v>6598</v>
      </c>
      <c r="H2927" s="98" t="s">
        <v>6599</v>
      </c>
      <c r="I2927" s="98" t="s">
        <v>6600</v>
      </c>
      <c r="J2927" s="98" t="s">
        <v>6599</v>
      </c>
      <c r="K2927" s="98" t="s">
        <v>843</v>
      </c>
      <c r="L2927" s="99" t="e">
        <f t="shared" si="45"/>
        <v>#N/A</v>
      </c>
    </row>
    <row r="2928" spans="1:12" x14ac:dyDescent="0.25">
      <c r="A2928" s="101">
        <v>410000</v>
      </c>
      <c r="B2928" s="98" t="s">
        <v>6599</v>
      </c>
      <c r="C2928" s="98" t="s">
        <v>6633</v>
      </c>
      <c r="D2928" s="98" t="s">
        <v>6634</v>
      </c>
      <c r="E2928" s="98" t="s">
        <v>5760</v>
      </c>
      <c r="F2928" s="98" t="s">
        <v>5761</v>
      </c>
      <c r="G2928" s="98" t="s">
        <v>6598</v>
      </c>
      <c r="H2928" s="98" t="s">
        <v>6599</v>
      </c>
      <c r="I2928" s="98" t="s">
        <v>6600</v>
      </c>
      <c r="J2928" s="98" t="s">
        <v>6599</v>
      </c>
      <c r="K2928" s="98" t="s">
        <v>843</v>
      </c>
      <c r="L2928" s="99" t="e">
        <f t="shared" si="45"/>
        <v>#N/A</v>
      </c>
    </row>
    <row r="2929" spans="1:12" x14ac:dyDescent="0.25">
      <c r="A2929" s="101">
        <v>410000</v>
      </c>
      <c r="B2929" s="98" t="s">
        <v>6599</v>
      </c>
      <c r="C2929" s="98" t="s">
        <v>6635</v>
      </c>
      <c r="D2929" s="98" t="s">
        <v>6636</v>
      </c>
      <c r="E2929" s="98" t="s">
        <v>5760</v>
      </c>
      <c r="F2929" s="98" t="s">
        <v>5761</v>
      </c>
      <c r="G2929" s="98" t="s">
        <v>6598</v>
      </c>
      <c r="H2929" s="98" t="s">
        <v>6599</v>
      </c>
      <c r="I2929" s="98" t="s">
        <v>6600</v>
      </c>
      <c r="J2929" s="98" t="s">
        <v>6599</v>
      </c>
      <c r="K2929" s="98" t="s">
        <v>843</v>
      </c>
      <c r="L2929" s="99" t="e">
        <f t="shared" si="45"/>
        <v>#N/A</v>
      </c>
    </row>
    <row r="2930" spans="1:12" x14ac:dyDescent="0.25">
      <c r="A2930" s="101">
        <v>410000</v>
      </c>
      <c r="B2930" s="98" t="s">
        <v>6599</v>
      </c>
      <c r="C2930" s="98" t="s">
        <v>6637</v>
      </c>
      <c r="D2930" s="98" t="s">
        <v>6638</v>
      </c>
      <c r="E2930" s="98" t="s">
        <v>5760</v>
      </c>
      <c r="F2930" s="98" t="s">
        <v>5761</v>
      </c>
      <c r="G2930" s="98" t="s">
        <v>6598</v>
      </c>
      <c r="H2930" s="98" t="s">
        <v>6599</v>
      </c>
      <c r="I2930" s="98" t="s">
        <v>6600</v>
      </c>
      <c r="J2930" s="98" t="s">
        <v>6599</v>
      </c>
      <c r="K2930" s="98" t="s">
        <v>843</v>
      </c>
      <c r="L2930" s="99" t="e">
        <f t="shared" si="45"/>
        <v>#N/A</v>
      </c>
    </row>
    <row r="2931" spans="1:12" x14ac:dyDescent="0.25">
      <c r="A2931" s="101">
        <v>410000</v>
      </c>
      <c r="B2931" s="98" t="s">
        <v>6599</v>
      </c>
      <c r="C2931" s="98" t="s">
        <v>6639</v>
      </c>
      <c r="D2931" s="98" t="s">
        <v>6640</v>
      </c>
      <c r="E2931" s="98" t="s">
        <v>5760</v>
      </c>
      <c r="F2931" s="98" t="s">
        <v>5761</v>
      </c>
      <c r="G2931" s="98" t="s">
        <v>6598</v>
      </c>
      <c r="H2931" s="98" t="s">
        <v>6599</v>
      </c>
      <c r="I2931" s="98" t="s">
        <v>6600</v>
      </c>
      <c r="J2931" s="98" t="s">
        <v>6599</v>
      </c>
      <c r="K2931" s="98" t="s">
        <v>843</v>
      </c>
      <c r="L2931" s="99" t="e">
        <f t="shared" si="45"/>
        <v>#N/A</v>
      </c>
    </row>
    <row r="2932" spans="1:12" x14ac:dyDescent="0.25">
      <c r="A2932" s="101">
        <v>410000</v>
      </c>
      <c r="B2932" s="98" t="s">
        <v>6599</v>
      </c>
      <c r="C2932" s="98" t="s">
        <v>6641</v>
      </c>
      <c r="D2932" s="98" t="s">
        <v>6642</v>
      </c>
      <c r="E2932" s="98" t="s">
        <v>5760</v>
      </c>
      <c r="F2932" s="98" t="s">
        <v>5761</v>
      </c>
      <c r="G2932" s="98" t="s">
        <v>6598</v>
      </c>
      <c r="H2932" s="98" t="s">
        <v>6599</v>
      </c>
      <c r="I2932" s="98" t="s">
        <v>6600</v>
      </c>
      <c r="J2932" s="98" t="s">
        <v>6599</v>
      </c>
      <c r="K2932" s="98" t="s">
        <v>843</v>
      </c>
      <c r="L2932" s="99" t="e">
        <f t="shared" si="45"/>
        <v>#N/A</v>
      </c>
    </row>
    <row r="2933" spans="1:12" x14ac:dyDescent="0.25">
      <c r="A2933" s="101">
        <v>410000</v>
      </c>
      <c r="B2933" s="98" t="s">
        <v>6599</v>
      </c>
      <c r="C2933" s="98" t="s">
        <v>6643</v>
      </c>
      <c r="D2933" s="98" t="s">
        <v>6644</v>
      </c>
      <c r="E2933" s="98" t="s">
        <v>5760</v>
      </c>
      <c r="F2933" s="98" t="s">
        <v>5761</v>
      </c>
      <c r="G2933" s="98" t="s">
        <v>6598</v>
      </c>
      <c r="H2933" s="98" t="s">
        <v>6599</v>
      </c>
      <c r="I2933" s="98" t="s">
        <v>6600</v>
      </c>
      <c r="J2933" s="98" t="s">
        <v>6599</v>
      </c>
      <c r="K2933" s="98" t="s">
        <v>843</v>
      </c>
      <c r="L2933" s="99" t="e">
        <f t="shared" si="45"/>
        <v>#N/A</v>
      </c>
    </row>
    <row r="2934" spans="1:12" x14ac:dyDescent="0.25">
      <c r="A2934" s="101">
        <v>410000</v>
      </c>
      <c r="B2934" s="98" t="s">
        <v>6599</v>
      </c>
      <c r="C2934" s="98" t="s">
        <v>6645</v>
      </c>
      <c r="D2934" s="98" t="s">
        <v>6646</v>
      </c>
      <c r="E2934" s="98" t="s">
        <v>5760</v>
      </c>
      <c r="F2934" s="98" t="s">
        <v>5761</v>
      </c>
      <c r="G2934" s="98" t="s">
        <v>6598</v>
      </c>
      <c r="H2934" s="98" t="s">
        <v>6599</v>
      </c>
      <c r="I2934" s="98" t="s">
        <v>6600</v>
      </c>
      <c r="J2934" s="98" t="s">
        <v>6599</v>
      </c>
      <c r="K2934" s="98" t="s">
        <v>843</v>
      </c>
      <c r="L2934" s="99" t="e">
        <f t="shared" si="45"/>
        <v>#N/A</v>
      </c>
    </row>
    <row r="2935" spans="1:12" x14ac:dyDescent="0.25">
      <c r="A2935" s="101">
        <v>410000</v>
      </c>
      <c r="B2935" s="98" t="s">
        <v>6599</v>
      </c>
      <c r="C2935" s="98" t="s">
        <v>6647</v>
      </c>
      <c r="D2935" s="98" t="s">
        <v>6648</v>
      </c>
      <c r="E2935" s="98" t="s">
        <v>5760</v>
      </c>
      <c r="F2935" s="98" t="s">
        <v>5761</v>
      </c>
      <c r="G2935" s="98" t="s">
        <v>6598</v>
      </c>
      <c r="H2935" s="98" t="s">
        <v>6599</v>
      </c>
      <c r="I2935" s="98" t="s">
        <v>6600</v>
      </c>
      <c r="J2935" s="98" t="s">
        <v>6599</v>
      </c>
      <c r="K2935" s="98" t="s">
        <v>843</v>
      </c>
      <c r="L2935" s="99" t="e">
        <f t="shared" si="45"/>
        <v>#N/A</v>
      </c>
    </row>
    <row r="2936" spans="1:12" x14ac:dyDescent="0.25">
      <c r="A2936" s="101">
        <v>410000</v>
      </c>
      <c r="B2936" s="98" t="s">
        <v>6599</v>
      </c>
      <c r="C2936" s="98" t="s">
        <v>6649</v>
      </c>
      <c r="D2936" s="98" t="s">
        <v>6650</v>
      </c>
      <c r="E2936" s="98" t="s">
        <v>5760</v>
      </c>
      <c r="F2936" s="98" t="s">
        <v>5761</v>
      </c>
      <c r="G2936" s="98" t="s">
        <v>6598</v>
      </c>
      <c r="H2936" s="98" t="s">
        <v>6599</v>
      </c>
      <c r="I2936" s="98" t="s">
        <v>6600</v>
      </c>
      <c r="J2936" s="98" t="s">
        <v>6599</v>
      </c>
      <c r="K2936" s="98" t="s">
        <v>843</v>
      </c>
      <c r="L2936" s="99" t="e">
        <f t="shared" si="45"/>
        <v>#N/A</v>
      </c>
    </row>
    <row r="2937" spans="1:12" x14ac:dyDescent="0.25">
      <c r="A2937" s="101">
        <v>410000</v>
      </c>
      <c r="B2937" s="98" t="s">
        <v>6599</v>
      </c>
      <c r="C2937" s="98" t="s">
        <v>6651</v>
      </c>
      <c r="D2937" s="98" t="s">
        <v>6652</v>
      </c>
      <c r="E2937" s="98" t="s">
        <v>5760</v>
      </c>
      <c r="F2937" s="98" t="s">
        <v>5761</v>
      </c>
      <c r="G2937" s="98" t="s">
        <v>6598</v>
      </c>
      <c r="H2937" s="98" t="s">
        <v>6599</v>
      </c>
      <c r="I2937" s="98" t="s">
        <v>6600</v>
      </c>
      <c r="J2937" s="98" t="s">
        <v>6599</v>
      </c>
      <c r="K2937" s="98" t="s">
        <v>604</v>
      </c>
      <c r="L2937" s="99" t="e">
        <f t="shared" si="45"/>
        <v>#N/A</v>
      </c>
    </row>
    <row r="2938" spans="1:12" x14ac:dyDescent="0.25">
      <c r="A2938" s="101">
        <v>410000</v>
      </c>
      <c r="B2938" s="98" t="s">
        <v>6599</v>
      </c>
      <c r="C2938" s="98" t="s">
        <v>6653</v>
      </c>
      <c r="D2938" s="98" t="s">
        <v>6654</v>
      </c>
      <c r="E2938" s="98" t="s">
        <v>5760</v>
      </c>
      <c r="F2938" s="98" t="s">
        <v>5761</v>
      </c>
      <c r="G2938" s="98" t="s">
        <v>6598</v>
      </c>
      <c r="H2938" s="98" t="s">
        <v>6599</v>
      </c>
      <c r="I2938" s="98" t="s">
        <v>6600</v>
      </c>
      <c r="J2938" s="98" t="s">
        <v>6599</v>
      </c>
      <c r="K2938" s="98" t="s">
        <v>538</v>
      </c>
      <c r="L2938" s="99" t="e">
        <f t="shared" si="45"/>
        <v>#N/A</v>
      </c>
    </row>
    <row r="2939" spans="1:12" x14ac:dyDescent="0.25">
      <c r="A2939" s="101" t="s">
        <v>6655</v>
      </c>
      <c r="B2939" s="98" t="s">
        <v>6599</v>
      </c>
      <c r="C2939" s="98"/>
      <c r="D2939" s="98"/>
      <c r="E2939" s="98" t="s">
        <v>5760</v>
      </c>
      <c r="F2939" s="98" t="s">
        <v>5761</v>
      </c>
      <c r="G2939" s="98" t="s">
        <v>6598</v>
      </c>
      <c r="H2939" s="98" t="s">
        <v>6599</v>
      </c>
      <c r="I2939" s="98" t="s">
        <v>6600</v>
      </c>
      <c r="J2939" s="98" t="s">
        <v>6656</v>
      </c>
      <c r="K2939" s="98"/>
      <c r="L2939" s="99" t="e">
        <f t="shared" si="45"/>
        <v>#N/A</v>
      </c>
    </row>
    <row r="2940" spans="1:12" x14ac:dyDescent="0.25">
      <c r="A2940" s="101" t="s">
        <v>6657</v>
      </c>
      <c r="B2940" s="98" t="s">
        <v>6599</v>
      </c>
      <c r="C2940" s="98"/>
      <c r="D2940" s="98"/>
      <c r="E2940" s="98" t="s">
        <v>5760</v>
      </c>
      <c r="F2940" s="98" t="s">
        <v>5761</v>
      </c>
      <c r="G2940" s="98" t="s">
        <v>6598</v>
      </c>
      <c r="H2940" s="98" t="s">
        <v>6599</v>
      </c>
      <c r="I2940" s="98" t="s">
        <v>6600</v>
      </c>
      <c r="J2940" s="98" t="s">
        <v>6626</v>
      </c>
      <c r="K2940" s="98"/>
      <c r="L2940" s="99" t="e">
        <f t="shared" si="45"/>
        <v>#N/A</v>
      </c>
    </row>
    <row r="2941" spans="1:12" x14ac:dyDescent="0.25">
      <c r="A2941" s="101" t="s">
        <v>6658</v>
      </c>
      <c r="B2941" s="98" t="s">
        <v>6599</v>
      </c>
      <c r="C2941" s="98"/>
      <c r="D2941" s="98"/>
      <c r="E2941" s="98" t="s">
        <v>5760</v>
      </c>
      <c r="F2941" s="98" t="s">
        <v>5761</v>
      </c>
      <c r="G2941" s="98" t="s">
        <v>6598</v>
      </c>
      <c r="H2941" s="98" t="s">
        <v>6599</v>
      </c>
      <c r="I2941" s="98" t="s">
        <v>6600</v>
      </c>
      <c r="J2941" s="98" t="s">
        <v>6659</v>
      </c>
      <c r="K2941" s="98"/>
      <c r="L2941" s="99" t="e">
        <f t="shared" si="45"/>
        <v>#N/A</v>
      </c>
    </row>
    <row r="2942" spans="1:12" x14ac:dyDescent="0.25">
      <c r="A2942" s="101" t="s">
        <v>6660</v>
      </c>
      <c r="B2942" s="98" t="s">
        <v>6599</v>
      </c>
      <c r="C2942" s="98"/>
      <c r="D2942" s="98"/>
      <c r="E2942" s="98" t="s">
        <v>5760</v>
      </c>
      <c r="F2942" s="98" t="s">
        <v>5761</v>
      </c>
      <c r="G2942" s="98" t="s">
        <v>6598</v>
      </c>
      <c r="H2942" s="98" t="s">
        <v>6599</v>
      </c>
      <c r="I2942" s="98" t="s">
        <v>6600</v>
      </c>
      <c r="J2942" s="98" t="s">
        <v>6628</v>
      </c>
      <c r="K2942" s="98"/>
      <c r="L2942" s="99" t="e">
        <f t="shared" si="45"/>
        <v>#N/A</v>
      </c>
    </row>
    <row r="2943" spans="1:12" x14ac:dyDescent="0.25">
      <c r="A2943" s="101" t="s">
        <v>6661</v>
      </c>
      <c r="B2943" s="98" t="s">
        <v>6599</v>
      </c>
      <c r="C2943" s="98"/>
      <c r="D2943" s="98"/>
      <c r="E2943" s="98" t="s">
        <v>5760</v>
      </c>
      <c r="F2943" s="98" t="s">
        <v>5761</v>
      </c>
      <c r="G2943" s="98" t="s">
        <v>6598</v>
      </c>
      <c r="H2943" s="98" t="s">
        <v>6599</v>
      </c>
      <c r="I2943" s="98" t="s">
        <v>6600</v>
      </c>
      <c r="J2943" s="98" t="s">
        <v>6662</v>
      </c>
      <c r="K2943" s="98"/>
      <c r="L2943" s="99" t="e">
        <f t="shared" si="45"/>
        <v>#N/A</v>
      </c>
    </row>
    <row r="2944" spans="1:12" x14ac:dyDescent="0.25">
      <c r="A2944" s="101" t="s">
        <v>6663</v>
      </c>
      <c r="B2944" s="98" t="s">
        <v>6599</v>
      </c>
      <c r="C2944" s="98"/>
      <c r="D2944" s="98"/>
      <c r="E2944" s="98" t="s">
        <v>5760</v>
      </c>
      <c r="F2944" s="98" t="s">
        <v>5761</v>
      </c>
      <c r="G2944" s="98" t="s">
        <v>6598</v>
      </c>
      <c r="H2944" s="98" t="s">
        <v>6599</v>
      </c>
      <c r="I2944" s="98" t="s">
        <v>6600</v>
      </c>
      <c r="J2944" s="98" t="s">
        <v>6664</v>
      </c>
      <c r="K2944" s="98"/>
      <c r="L2944" s="99" t="e">
        <f t="shared" si="45"/>
        <v>#N/A</v>
      </c>
    </row>
    <row r="2945" spans="1:12" x14ac:dyDescent="0.25">
      <c r="A2945" s="101" t="s">
        <v>6665</v>
      </c>
      <c r="B2945" s="98" t="s">
        <v>6599</v>
      </c>
      <c r="C2945" s="98"/>
      <c r="D2945" s="98"/>
      <c r="E2945" s="98" t="s">
        <v>5760</v>
      </c>
      <c r="F2945" s="98" t="s">
        <v>5761</v>
      </c>
      <c r="G2945" s="98" t="s">
        <v>6598</v>
      </c>
      <c r="H2945" s="98" t="s">
        <v>6599</v>
      </c>
      <c r="I2945" s="98" t="s">
        <v>6600</v>
      </c>
      <c r="J2945" s="98" t="s">
        <v>6666</v>
      </c>
      <c r="K2945" s="98"/>
      <c r="L2945" s="99" t="e">
        <f t="shared" si="45"/>
        <v>#N/A</v>
      </c>
    </row>
    <row r="2946" spans="1:12" x14ac:dyDescent="0.25">
      <c r="A2946" s="101" t="s">
        <v>6667</v>
      </c>
      <c r="B2946" s="98" t="s">
        <v>6599</v>
      </c>
      <c r="C2946" s="98"/>
      <c r="D2946" s="98"/>
      <c r="E2946" s="98" t="s">
        <v>5760</v>
      </c>
      <c r="F2946" s="98" t="s">
        <v>5761</v>
      </c>
      <c r="G2946" s="98" t="s">
        <v>6598</v>
      </c>
      <c r="H2946" s="98" t="s">
        <v>6599</v>
      </c>
      <c r="I2946" s="98" t="s">
        <v>6600</v>
      </c>
      <c r="J2946" s="98" t="s">
        <v>6620</v>
      </c>
      <c r="K2946" s="98"/>
      <c r="L2946" s="99" t="e">
        <f t="shared" ref="L2946:L3009" si="46">VLOOKUP(H2946,$N$2:$O$43,2,FALSE)</f>
        <v>#N/A</v>
      </c>
    </row>
    <row r="2947" spans="1:12" x14ac:dyDescent="0.25">
      <c r="A2947" s="101" t="s">
        <v>6668</v>
      </c>
      <c r="B2947" s="98" t="s">
        <v>6599</v>
      </c>
      <c r="C2947" s="98"/>
      <c r="D2947" s="98"/>
      <c r="E2947" s="98" t="s">
        <v>5760</v>
      </c>
      <c r="F2947" s="98" t="s">
        <v>5761</v>
      </c>
      <c r="G2947" s="98" t="s">
        <v>6598</v>
      </c>
      <c r="H2947" s="98" t="s">
        <v>6599</v>
      </c>
      <c r="I2947" s="98" t="s">
        <v>6600</v>
      </c>
      <c r="J2947" s="98" t="s">
        <v>6669</v>
      </c>
      <c r="K2947" s="98"/>
      <c r="L2947" s="99" t="e">
        <f t="shared" si="46"/>
        <v>#N/A</v>
      </c>
    </row>
    <row r="2948" spans="1:12" x14ac:dyDescent="0.25">
      <c r="A2948" s="101" t="s">
        <v>6670</v>
      </c>
      <c r="B2948" s="98" t="s">
        <v>6599</v>
      </c>
      <c r="C2948" s="98"/>
      <c r="D2948" s="98"/>
      <c r="E2948" s="98" t="s">
        <v>5760</v>
      </c>
      <c r="F2948" s="98" t="s">
        <v>5761</v>
      </c>
      <c r="G2948" s="98" t="s">
        <v>6598</v>
      </c>
      <c r="H2948" s="98" t="s">
        <v>6599</v>
      </c>
      <c r="I2948" s="98" t="s">
        <v>6600</v>
      </c>
      <c r="J2948" s="98" t="s">
        <v>6671</v>
      </c>
      <c r="K2948" s="98"/>
      <c r="L2948" s="99" t="e">
        <f t="shared" si="46"/>
        <v>#N/A</v>
      </c>
    </row>
    <row r="2949" spans="1:12" x14ac:dyDescent="0.25">
      <c r="A2949" s="101">
        <v>410100</v>
      </c>
      <c r="B2949" s="98" t="s">
        <v>6673</v>
      </c>
      <c r="C2949" s="98" t="s">
        <v>6674</v>
      </c>
      <c r="D2949" s="98" t="s">
        <v>6675</v>
      </c>
      <c r="E2949" s="98" t="s">
        <v>5760</v>
      </c>
      <c r="F2949" s="98" t="s">
        <v>5761</v>
      </c>
      <c r="G2949" s="98" t="s">
        <v>6598</v>
      </c>
      <c r="H2949" s="98" t="s">
        <v>6599</v>
      </c>
      <c r="I2949" s="98" t="s">
        <v>6672</v>
      </c>
      <c r="J2949" s="98" t="s">
        <v>6673</v>
      </c>
      <c r="K2949" s="98" t="s">
        <v>843</v>
      </c>
      <c r="L2949" s="99" t="e">
        <f t="shared" si="46"/>
        <v>#N/A</v>
      </c>
    </row>
    <row r="2950" spans="1:12" x14ac:dyDescent="0.25">
      <c r="A2950" s="101">
        <v>410100</v>
      </c>
      <c r="B2950" s="98" t="s">
        <v>6673</v>
      </c>
      <c r="C2950" s="98" t="s">
        <v>6676</v>
      </c>
      <c r="D2950" s="98" t="s">
        <v>6677</v>
      </c>
      <c r="E2950" s="98" t="s">
        <v>5760</v>
      </c>
      <c r="F2950" s="98" t="s">
        <v>5761</v>
      </c>
      <c r="G2950" s="98" t="s">
        <v>6598</v>
      </c>
      <c r="H2950" s="98" t="s">
        <v>6599</v>
      </c>
      <c r="I2950" s="98" t="s">
        <v>6672</v>
      </c>
      <c r="J2950" s="98" t="s">
        <v>6673</v>
      </c>
      <c r="K2950" s="98" t="s">
        <v>877</v>
      </c>
      <c r="L2950" s="99" t="e">
        <f t="shared" si="46"/>
        <v>#N/A</v>
      </c>
    </row>
    <row r="2951" spans="1:12" x14ac:dyDescent="0.25">
      <c r="A2951" s="101">
        <v>410110</v>
      </c>
      <c r="B2951" s="98" t="s">
        <v>6679</v>
      </c>
      <c r="C2951" s="98" t="s">
        <v>6680</v>
      </c>
      <c r="D2951" s="98" t="s">
        <v>6679</v>
      </c>
      <c r="E2951" s="98" t="s">
        <v>5760</v>
      </c>
      <c r="F2951" s="98" t="s">
        <v>5761</v>
      </c>
      <c r="G2951" s="98" t="s">
        <v>6598</v>
      </c>
      <c r="H2951" s="98" t="s">
        <v>6599</v>
      </c>
      <c r="I2951" s="98" t="s">
        <v>6678</v>
      </c>
      <c r="J2951" s="98" t="s">
        <v>6679</v>
      </c>
      <c r="K2951" s="98" t="s">
        <v>843</v>
      </c>
      <c r="L2951" s="99" t="e">
        <f t="shared" si="46"/>
        <v>#N/A</v>
      </c>
    </row>
    <row r="2952" spans="1:12" x14ac:dyDescent="0.25">
      <c r="A2952" s="101">
        <v>410200</v>
      </c>
      <c r="B2952" s="98" t="s">
        <v>6682</v>
      </c>
      <c r="C2952" s="98" t="s">
        <v>6683</v>
      </c>
      <c r="D2952" s="98" t="s">
        <v>6684</v>
      </c>
      <c r="E2952" s="98" t="s">
        <v>5760</v>
      </c>
      <c r="F2952" s="98" t="s">
        <v>5761</v>
      </c>
      <c r="G2952" s="98" t="s">
        <v>6598</v>
      </c>
      <c r="H2952" s="98" t="s">
        <v>6599</v>
      </c>
      <c r="I2952" s="98" t="s">
        <v>6681</v>
      </c>
      <c r="J2952" s="98" t="s">
        <v>6682</v>
      </c>
      <c r="K2952" s="98" t="s">
        <v>843</v>
      </c>
      <c r="L2952" s="99" t="e">
        <f t="shared" si="46"/>
        <v>#N/A</v>
      </c>
    </row>
    <row r="2953" spans="1:12" x14ac:dyDescent="0.25">
      <c r="A2953" s="101">
        <v>410300</v>
      </c>
      <c r="B2953" s="98" t="s">
        <v>6686</v>
      </c>
      <c r="C2953" s="98" t="s">
        <v>6687</v>
      </c>
      <c r="D2953" s="98" t="s">
        <v>6686</v>
      </c>
      <c r="E2953" s="98" t="s">
        <v>5760</v>
      </c>
      <c r="F2953" s="98" t="s">
        <v>5761</v>
      </c>
      <c r="G2953" s="98" t="s">
        <v>6598</v>
      </c>
      <c r="H2953" s="98" t="s">
        <v>6599</v>
      </c>
      <c r="I2953" s="98" t="s">
        <v>6685</v>
      </c>
      <c r="J2953" s="98" t="s">
        <v>6686</v>
      </c>
      <c r="K2953" s="98" t="s">
        <v>538</v>
      </c>
      <c r="L2953" s="99" t="e">
        <f t="shared" si="46"/>
        <v>#N/A</v>
      </c>
    </row>
    <row r="2954" spans="1:12" x14ac:dyDescent="0.25">
      <c r="A2954" s="101">
        <v>410300</v>
      </c>
      <c r="B2954" s="98" t="s">
        <v>6686</v>
      </c>
      <c r="C2954" s="98" t="s">
        <v>6688</v>
      </c>
      <c r="D2954" s="98" t="s">
        <v>6689</v>
      </c>
      <c r="E2954" s="98" t="s">
        <v>5760</v>
      </c>
      <c r="F2954" s="98" t="s">
        <v>5761</v>
      </c>
      <c r="G2954" s="98" t="s">
        <v>6598</v>
      </c>
      <c r="H2954" s="98" t="s">
        <v>6599</v>
      </c>
      <c r="I2954" s="98" t="s">
        <v>6685</v>
      </c>
      <c r="J2954" s="98" t="s">
        <v>6686</v>
      </c>
      <c r="K2954" s="98" t="s">
        <v>6690</v>
      </c>
      <c r="L2954" s="99" t="e">
        <f t="shared" si="46"/>
        <v>#N/A</v>
      </c>
    </row>
    <row r="2955" spans="1:12" x14ac:dyDescent="0.25">
      <c r="A2955" s="101">
        <v>410300</v>
      </c>
      <c r="B2955" s="98" t="s">
        <v>6686</v>
      </c>
      <c r="C2955" s="98" t="s">
        <v>6691</v>
      </c>
      <c r="D2955" s="98" t="s">
        <v>6692</v>
      </c>
      <c r="E2955" s="98" t="s">
        <v>5760</v>
      </c>
      <c r="F2955" s="98" t="s">
        <v>5761</v>
      </c>
      <c r="G2955" s="98" t="s">
        <v>6598</v>
      </c>
      <c r="H2955" s="98" t="s">
        <v>6599</v>
      </c>
      <c r="I2955" s="98" t="s">
        <v>6685</v>
      </c>
      <c r="J2955" s="98" t="s">
        <v>6686</v>
      </c>
      <c r="K2955" s="98" t="s">
        <v>6690</v>
      </c>
      <c r="L2955" s="99" t="e">
        <f t="shared" si="46"/>
        <v>#N/A</v>
      </c>
    </row>
    <row r="2956" spans="1:12" x14ac:dyDescent="0.25">
      <c r="A2956" s="101">
        <v>410300</v>
      </c>
      <c r="B2956" s="98" t="s">
        <v>6686</v>
      </c>
      <c r="C2956" s="98" t="s">
        <v>6693</v>
      </c>
      <c r="D2956" s="98" t="s">
        <v>6694</v>
      </c>
      <c r="E2956" s="98" t="s">
        <v>5760</v>
      </c>
      <c r="F2956" s="98" t="s">
        <v>5761</v>
      </c>
      <c r="G2956" s="98" t="s">
        <v>6598</v>
      </c>
      <c r="H2956" s="98" t="s">
        <v>6599</v>
      </c>
      <c r="I2956" s="98" t="s">
        <v>6685</v>
      </c>
      <c r="J2956" s="98" t="s">
        <v>6686</v>
      </c>
      <c r="K2956" s="98" t="s">
        <v>6690</v>
      </c>
      <c r="L2956" s="99" t="e">
        <f t="shared" si="46"/>
        <v>#N/A</v>
      </c>
    </row>
    <row r="2957" spans="1:12" x14ac:dyDescent="0.25">
      <c r="A2957" s="101">
        <v>410300</v>
      </c>
      <c r="B2957" s="98" t="s">
        <v>6686</v>
      </c>
      <c r="C2957" s="98" t="s">
        <v>6695</v>
      </c>
      <c r="D2957" s="98" t="s">
        <v>6696</v>
      </c>
      <c r="E2957" s="98" t="s">
        <v>5760</v>
      </c>
      <c r="F2957" s="98" t="s">
        <v>5761</v>
      </c>
      <c r="G2957" s="98" t="s">
        <v>6598</v>
      </c>
      <c r="H2957" s="98" t="s">
        <v>6599</v>
      </c>
      <c r="I2957" s="98" t="s">
        <v>6685</v>
      </c>
      <c r="J2957" s="98" t="s">
        <v>6686</v>
      </c>
      <c r="K2957" s="98" t="s">
        <v>6690</v>
      </c>
      <c r="L2957" s="99" t="e">
        <f t="shared" si="46"/>
        <v>#N/A</v>
      </c>
    </row>
    <row r="2958" spans="1:12" x14ac:dyDescent="0.25">
      <c r="A2958" s="101">
        <v>410400</v>
      </c>
      <c r="B2958" s="98" t="s">
        <v>6698</v>
      </c>
      <c r="C2958" s="98" t="s">
        <v>6699</v>
      </c>
      <c r="D2958" s="98" t="s">
        <v>6698</v>
      </c>
      <c r="E2958" s="98" t="s">
        <v>5760</v>
      </c>
      <c r="F2958" s="98" t="s">
        <v>5761</v>
      </c>
      <c r="G2958" s="98" t="s">
        <v>6598</v>
      </c>
      <c r="H2958" s="98" t="s">
        <v>6599</v>
      </c>
      <c r="I2958" s="98" t="s">
        <v>6697</v>
      </c>
      <c r="J2958" s="98" t="s">
        <v>6698</v>
      </c>
      <c r="K2958" s="98" t="s">
        <v>843</v>
      </c>
      <c r="L2958" s="99" t="e">
        <f t="shared" si="46"/>
        <v>#N/A</v>
      </c>
    </row>
    <row r="2959" spans="1:12" x14ac:dyDescent="0.25">
      <c r="A2959" s="101">
        <v>410500</v>
      </c>
      <c r="B2959" s="98" t="s">
        <v>6701</v>
      </c>
      <c r="C2959" s="98" t="s">
        <v>6702</v>
      </c>
      <c r="D2959" s="98" t="s">
        <v>6703</v>
      </c>
      <c r="E2959" s="98" t="s">
        <v>5760</v>
      </c>
      <c r="F2959" s="98" t="s">
        <v>5761</v>
      </c>
      <c r="G2959" s="98" t="s">
        <v>6598</v>
      </c>
      <c r="H2959" s="98" t="s">
        <v>6599</v>
      </c>
      <c r="I2959" s="98" t="s">
        <v>6700</v>
      </c>
      <c r="J2959" s="98" t="s">
        <v>6701</v>
      </c>
      <c r="K2959" s="98" t="s">
        <v>843</v>
      </c>
      <c r="L2959" s="99" t="e">
        <f t="shared" si="46"/>
        <v>#N/A</v>
      </c>
    </row>
    <row r="2960" spans="1:12" x14ac:dyDescent="0.25">
      <c r="A2960" s="101">
        <v>410500</v>
      </c>
      <c r="B2960" s="98" t="s">
        <v>6701</v>
      </c>
      <c r="C2960" s="98" t="s">
        <v>6704</v>
      </c>
      <c r="D2960" s="98" t="s">
        <v>6705</v>
      </c>
      <c r="E2960" s="98" t="s">
        <v>5760</v>
      </c>
      <c r="F2960" s="98" t="s">
        <v>5761</v>
      </c>
      <c r="G2960" s="98" t="s">
        <v>6598</v>
      </c>
      <c r="H2960" s="98" t="s">
        <v>6599</v>
      </c>
      <c r="I2960" s="98" t="s">
        <v>6700</v>
      </c>
      <c r="J2960" s="98" t="s">
        <v>6701</v>
      </c>
      <c r="K2960" s="98" t="s">
        <v>843</v>
      </c>
      <c r="L2960" s="99" t="e">
        <f t="shared" si="46"/>
        <v>#N/A</v>
      </c>
    </row>
    <row r="2961" spans="1:12" x14ac:dyDescent="0.25">
      <c r="A2961" s="101">
        <v>410600</v>
      </c>
      <c r="B2961" s="98" t="s">
        <v>6707</v>
      </c>
      <c r="C2961" s="98" t="s">
        <v>6708</v>
      </c>
      <c r="D2961" s="98" t="s">
        <v>6707</v>
      </c>
      <c r="E2961" s="98" t="s">
        <v>5760</v>
      </c>
      <c r="F2961" s="98" t="s">
        <v>5761</v>
      </c>
      <c r="G2961" s="98" t="s">
        <v>6598</v>
      </c>
      <c r="H2961" s="98" t="s">
        <v>6599</v>
      </c>
      <c r="I2961" s="98" t="s">
        <v>6706</v>
      </c>
      <c r="J2961" s="98" t="s">
        <v>6707</v>
      </c>
      <c r="K2961" s="98" t="s">
        <v>843</v>
      </c>
      <c r="L2961" s="99" t="e">
        <f t="shared" si="46"/>
        <v>#N/A</v>
      </c>
    </row>
    <row r="2962" spans="1:12" x14ac:dyDescent="0.25">
      <c r="A2962" s="101">
        <v>410600</v>
      </c>
      <c r="B2962" s="98" t="s">
        <v>6707</v>
      </c>
      <c r="C2962" s="98" t="s">
        <v>6709</v>
      </c>
      <c r="D2962" s="98" t="s">
        <v>6710</v>
      </c>
      <c r="E2962" s="98" t="s">
        <v>5760</v>
      </c>
      <c r="F2962" s="98" t="s">
        <v>5761</v>
      </c>
      <c r="G2962" s="98" t="s">
        <v>6598</v>
      </c>
      <c r="H2962" s="98" t="s">
        <v>6599</v>
      </c>
      <c r="I2962" s="98" t="s">
        <v>6706</v>
      </c>
      <c r="J2962" s="98" t="s">
        <v>6707</v>
      </c>
      <c r="K2962" s="98" t="s">
        <v>843</v>
      </c>
      <c r="L2962" s="99" t="e">
        <f t="shared" si="46"/>
        <v>#N/A</v>
      </c>
    </row>
    <row r="2963" spans="1:12" x14ac:dyDescent="0.25">
      <c r="A2963" s="101">
        <v>410700</v>
      </c>
      <c r="B2963" s="98" t="s">
        <v>6712</v>
      </c>
      <c r="C2963" s="98" t="s">
        <v>6714</v>
      </c>
      <c r="D2963" s="98" t="s">
        <v>6715</v>
      </c>
      <c r="E2963" s="98" t="s">
        <v>5760</v>
      </c>
      <c r="F2963" s="98" t="s">
        <v>5761</v>
      </c>
      <c r="G2963" s="98" t="s">
        <v>6598</v>
      </c>
      <c r="H2963" s="98" t="s">
        <v>6599</v>
      </c>
      <c r="I2963" s="98" t="s">
        <v>6711</v>
      </c>
      <c r="J2963" s="98" t="s">
        <v>6713</v>
      </c>
      <c r="K2963" s="98" t="s">
        <v>843</v>
      </c>
      <c r="L2963" s="99" t="e">
        <f t="shared" si="46"/>
        <v>#N/A</v>
      </c>
    </row>
    <row r="2964" spans="1:12" x14ac:dyDescent="0.25">
      <c r="A2964" s="101">
        <v>410800</v>
      </c>
      <c r="B2964" s="98" t="s">
        <v>6717</v>
      </c>
      <c r="C2964" s="98" t="s">
        <v>6718</v>
      </c>
      <c r="D2964" s="98" t="s">
        <v>6719</v>
      </c>
      <c r="E2964" s="98" t="s">
        <v>5760</v>
      </c>
      <c r="F2964" s="98" t="s">
        <v>5761</v>
      </c>
      <c r="G2964" s="98" t="s">
        <v>6598</v>
      </c>
      <c r="H2964" s="98" t="s">
        <v>6599</v>
      </c>
      <c r="I2964" s="98" t="s">
        <v>6716</v>
      </c>
      <c r="J2964" s="98" t="s">
        <v>6717</v>
      </c>
      <c r="K2964" s="98" t="s">
        <v>843</v>
      </c>
      <c r="L2964" s="99" t="e">
        <f t="shared" si="46"/>
        <v>#N/A</v>
      </c>
    </row>
    <row r="2965" spans="1:12" x14ac:dyDescent="0.25">
      <c r="A2965" s="101">
        <v>410900</v>
      </c>
      <c r="B2965" s="98" t="s">
        <v>6721</v>
      </c>
      <c r="C2965" s="98" t="s">
        <v>6722</v>
      </c>
      <c r="D2965" s="98" t="s">
        <v>6723</v>
      </c>
      <c r="E2965" s="98" t="s">
        <v>5760</v>
      </c>
      <c r="F2965" s="98" t="s">
        <v>5761</v>
      </c>
      <c r="G2965" s="98" t="s">
        <v>6598</v>
      </c>
      <c r="H2965" s="98" t="s">
        <v>6599</v>
      </c>
      <c r="I2965" s="98" t="s">
        <v>6720</v>
      </c>
      <c r="J2965" s="98" t="s">
        <v>6721</v>
      </c>
      <c r="K2965" s="98" t="s">
        <v>843</v>
      </c>
      <c r="L2965" s="99" t="e">
        <f t="shared" si="46"/>
        <v>#N/A</v>
      </c>
    </row>
    <row r="2966" spans="1:12" x14ac:dyDescent="0.25">
      <c r="A2966" s="101">
        <v>415000</v>
      </c>
      <c r="B2966" s="98" t="s">
        <v>6725</v>
      </c>
      <c r="C2966" s="98" t="s">
        <v>6727</v>
      </c>
      <c r="D2966" s="98" t="s">
        <v>6728</v>
      </c>
      <c r="E2966" s="98" t="s">
        <v>5760</v>
      </c>
      <c r="F2966" s="98" t="s">
        <v>5761</v>
      </c>
      <c r="G2966" s="98" t="s">
        <v>6724</v>
      </c>
      <c r="H2966" s="98" t="s">
        <v>6725</v>
      </c>
      <c r="I2966" s="98" t="s">
        <v>6726</v>
      </c>
      <c r="J2966" s="98" t="s">
        <v>6725</v>
      </c>
      <c r="K2966" s="98"/>
      <c r="L2966" s="99" t="str">
        <f t="shared" si="46"/>
        <v>UAdmin</v>
      </c>
    </row>
    <row r="2967" spans="1:12" x14ac:dyDescent="0.25">
      <c r="A2967" s="101">
        <v>415000</v>
      </c>
      <c r="B2967" s="98" t="s">
        <v>6725</v>
      </c>
      <c r="C2967" s="98" t="s">
        <v>6729</v>
      </c>
      <c r="D2967" s="98" t="s">
        <v>6728</v>
      </c>
      <c r="E2967" s="98" t="s">
        <v>5760</v>
      </c>
      <c r="F2967" s="98" t="s">
        <v>5761</v>
      </c>
      <c r="G2967" s="98" t="s">
        <v>6724</v>
      </c>
      <c r="H2967" s="98" t="s">
        <v>6725</v>
      </c>
      <c r="I2967" s="98" t="s">
        <v>6726</v>
      </c>
      <c r="J2967" s="98" t="s">
        <v>6725</v>
      </c>
      <c r="K2967" s="98" t="s">
        <v>901</v>
      </c>
      <c r="L2967" s="99" t="str">
        <f t="shared" si="46"/>
        <v>UAdmin</v>
      </c>
    </row>
    <row r="2968" spans="1:12" x14ac:dyDescent="0.25">
      <c r="A2968" s="101">
        <v>415000</v>
      </c>
      <c r="B2968" s="98" t="s">
        <v>6725</v>
      </c>
      <c r="C2968" s="98" t="s">
        <v>6730</v>
      </c>
      <c r="D2968" s="98" t="s">
        <v>6731</v>
      </c>
      <c r="E2968" s="98" t="s">
        <v>5760</v>
      </c>
      <c r="F2968" s="98" t="s">
        <v>5761</v>
      </c>
      <c r="G2968" s="98" t="s">
        <v>6724</v>
      </c>
      <c r="H2968" s="98" t="s">
        <v>6725</v>
      </c>
      <c r="I2968" s="98" t="s">
        <v>6726</v>
      </c>
      <c r="J2968" s="98" t="s">
        <v>6725</v>
      </c>
      <c r="K2968" s="98" t="s">
        <v>538</v>
      </c>
      <c r="L2968" s="99" t="str">
        <f t="shared" si="46"/>
        <v>UAdmin</v>
      </c>
    </row>
    <row r="2969" spans="1:12" x14ac:dyDescent="0.25">
      <c r="A2969" s="101">
        <v>415000</v>
      </c>
      <c r="B2969" s="98" t="s">
        <v>6725</v>
      </c>
      <c r="C2969" s="98" t="s">
        <v>6732</v>
      </c>
      <c r="D2969" s="98" t="s">
        <v>6733</v>
      </c>
      <c r="E2969" s="98" t="s">
        <v>5760</v>
      </c>
      <c r="F2969" s="98" t="s">
        <v>5761</v>
      </c>
      <c r="G2969" s="98" t="s">
        <v>6724</v>
      </c>
      <c r="H2969" s="98" t="s">
        <v>6725</v>
      </c>
      <c r="I2969" s="98" t="s">
        <v>6726</v>
      </c>
      <c r="J2969" s="98" t="s">
        <v>6725</v>
      </c>
      <c r="K2969" s="98" t="s">
        <v>538</v>
      </c>
      <c r="L2969" s="99" t="str">
        <f t="shared" si="46"/>
        <v>UAdmin</v>
      </c>
    </row>
    <row r="2970" spans="1:12" x14ac:dyDescent="0.25">
      <c r="A2970" s="101">
        <v>415000</v>
      </c>
      <c r="B2970" s="98" t="s">
        <v>6725</v>
      </c>
      <c r="C2970" s="98" t="s">
        <v>6734</v>
      </c>
      <c r="D2970" s="98" t="s">
        <v>6735</v>
      </c>
      <c r="E2970" s="98" t="s">
        <v>5760</v>
      </c>
      <c r="F2970" s="98" t="s">
        <v>5761</v>
      </c>
      <c r="G2970" s="98" t="s">
        <v>6724</v>
      </c>
      <c r="H2970" s="98" t="s">
        <v>6725</v>
      </c>
      <c r="I2970" s="98" t="s">
        <v>6726</v>
      </c>
      <c r="J2970" s="98" t="s">
        <v>6725</v>
      </c>
      <c r="K2970" s="98" t="s">
        <v>538</v>
      </c>
      <c r="L2970" s="99" t="str">
        <f t="shared" si="46"/>
        <v>UAdmin</v>
      </c>
    </row>
    <row r="2971" spans="1:12" x14ac:dyDescent="0.25">
      <c r="A2971" s="101" t="s">
        <v>6736</v>
      </c>
      <c r="B2971" s="98" t="s">
        <v>6725</v>
      </c>
      <c r="C2971" s="98"/>
      <c r="D2971" s="98"/>
      <c r="E2971" s="98" t="s">
        <v>5760</v>
      </c>
      <c r="F2971" s="98" t="s">
        <v>5761</v>
      </c>
      <c r="G2971" s="98" t="s">
        <v>6724</v>
      </c>
      <c r="H2971" s="98" t="s">
        <v>6725</v>
      </c>
      <c r="I2971" s="98" t="s">
        <v>6726</v>
      </c>
      <c r="J2971" s="98" t="s">
        <v>6737</v>
      </c>
      <c r="K2971" s="98"/>
      <c r="L2971" s="99" t="str">
        <f t="shared" si="46"/>
        <v>UAdmin</v>
      </c>
    </row>
    <row r="2972" spans="1:12" x14ac:dyDescent="0.25">
      <c r="A2972" s="101">
        <v>415100</v>
      </c>
      <c r="B2972" s="98" t="s">
        <v>6739</v>
      </c>
      <c r="C2972" s="98" t="s">
        <v>6740</v>
      </c>
      <c r="D2972" s="98" t="s">
        <v>6741</v>
      </c>
      <c r="E2972" s="98" t="s">
        <v>5760</v>
      </c>
      <c r="F2972" s="98" t="s">
        <v>5761</v>
      </c>
      <c r="G2972" s="98" t="s">
        <v>6724</v>
      </c>
      <c r="H2972" s="98" t="s">
        <v>6725</v>
      </c>
      <c r="I2972" s="98" t="s">
        <v>6738</v>
      </c>
      <c r="J2972" s="98" t="s">
        <v>6739</v>
      </c>
      <c r="K2972" s="98" t="s">
        <v>6742</v>
      </c>
      <c r="L2972" s="99" t="str">
        <f t="shared" si="46"/>
        <v>UAdmin</v>
      </c>
    </row>
    <row r="2973" spans="1:12" x14ac:dyDescent="0.25">
      <c r="A2973" s="101">
        <v>415100</v>
      </c>
      <c r="B2973" s="98" t="s">
        <v>6739</v>
      </c>
      <c r="C2973" s="98" t="s">
        <v>6743</v>
      </c>
      <c r="D2973" s="98" t="s">
        <v>6744</v>
      </c>
      <c r="E2973" s="98" t="s">
        <v>5760</v>
      </c>
      <c r="F2973" s="98" t="s">
        <v>5761</v>
      </c>
      <c r="G2973" s="98" t="s">
        <v>6724</v>
      </c>
      <c r="H2973" s="98" t="s">
        <v>6725</v>
      </c>
      <c r="I2973" s="98" t="s">
        <v>6738</v>
      </c>
      <c r="J2973" s="98" t="s">
        <v>6739</v>
      </c>
      <c r="K2973" s="98" t="s">
        <v>538</v>
      </c>
      <c r="L2973" s="99" t="str">
        <f t="shared" si="46"/>
        <v>UAdmin</v>
      </c>
    </row>
    <row r="2974" spans="1:12" x14ac:dyDescent="0.25">
      <c r="A2974" s="101">
        <v>415100</v>
      </c>
      <c r="B2974" s="98" t="s">
        <v>6739</v>
      </c>
      <c r="C2974" s="98" t="s">
        <v>6745</v>
      </c>
      <c r="D2974" s="98" t="s">
        <v>6746</v>
      </c>
      <c r="E2974" s="98" t="s">
        <v>5760</v>
      </c>
      <c r="F2974" s="98" t="s">
        <v>5761</v>
      </c>
      <c r="G2974" s="98" t="s">
        <v>6724</v>
      </c>
      <c r="H2974" s="98" t="s">
        <v>6725</v>
      </c>
      <c r="I2974" s="98" t="s">
        <v>6738</v>
      </c>
      <c r="J2974" s="98" t="s">
        <v>6739</v>
      </c>
      <c r="K2974" s="98" t="s">
        <v>538</v>
      </c>
      <c r="L2974" s="99" t="str">
        <f t="shared" si="46"/>
        <v>UAdmin</v>
      </c>
    </row>
    <row r="2975" spans="1:12" x14ac:dyDescent="0.25">
      <c r="A2975" s="101">
        <v>415100</v>
      </c>
      <c r="B2975" s="98" t="s">
        <v>6739</v>
      </c>
      <c r="C2975" s="98" t="s">
        <v>6747</v>
      </c>
      <c r="D2975" s="98" t="s">
        <v>6748</v>
      </c>
      <c r="E2975" s="98" t="s">
        <v>5760</v>
      </c>
      <c r="F2975" s="98" t="s">
        <v>5761</v>
      </c>
      <c r="G2975" s="98" t="s">
        <v>6724</v>
      </c>
      <c r="H2975" s="98" t="s">
        <v>6725</v>
      </c>
      <c r="I2975" s="98" t="s">
        <v>6738</v>
      </c>
      <c r="J2975" s="98" t="s">
        <v>6739</v>
      </c>
      <c r="K2975" s="98" t="s">
        <v>538</v>
      </c>
      <c r="L2975" s="99" t="str">
        <f t="shared" si="46"/>
        <v>UAdmin</v>
      </c>
    </row>
    <row r="2976" spans="1:12" x14ac:dyDescent="0.25">
      <c r="A2976" s="101">
        <v>415100</v>
      </c>
      <c r="B2976" s="98" t="s">
        <v>6739</v>
      </c>
      <c r="C2976" s="98" t="s">
        <v>6749</v>
      </c>
      <c r="D2976" s="98" t="s">
        <v>6750</v>
      </c>
      <c r="E2976" s="98" t="s">
        <v>5760</v>
      </c>
      <c r="F2976" s="98" t="s">
        <v>5761</v>
      </c>
      <c r="G2976" s="98" t="s">
        <v>6724</v>
      </c>
      <c r="H2976" s="98" t="s">
        <v>6725</v>
      </c>
      <c r="I2976" s="98" t="s">
        <v>6738</v>
      </c>
      <c r="J2976" s="98" t="s">
        <v>6739</v>
      </c>
      <c r="K2976" s="98" t="s">
        <v>538</v>
      </c>
      <c r="L2976" s="99" t="str">
        <f t="shared" si="46"/>
        <v>UAdmin</v>
      </c>
    </row>
    <row r="2977" spans="1:12" x14ac:dyDescent="0.25">
      <c r="A2977" s="101">
        <v>415100</v>
      </c>
      <c r="B2977" s="98" t="s">
        <v>6739</v>
      </c>
      <c r="C2977" s="98" t="s">
        <v>6751</v>
      </c>
      <c r="D2977" s="98" t="s">
        <v>6739</v>
      </c>
      <c r="E2977" s="98" t="s">
        <v>5760</v>
      </c>
      <c r="F2977" s="98" t="s">
        <v>5761</v>
      </c>
      <c r="G2977" s="98" t="s">
        <v>6724</v>
      </c>
      <c r="H2977" s="98" t="s">
        <v>6725</v>
      </c>
      <c r="I2977" s="98" t="s">
        <v>6738</v>
      </c>
      <c r="J2977" s="98" t="s">
        <v>6739</v>
      </c>
      <c r="K2977" s="98" t="s">
        <v>538</v>
      </c>
      <c r="L2977" s="99" t="str">
        <f t="shared" si="46"/>
        <v>UAdmin</v>
      </c>
    </row>
    <row r="2978" spans="1:12" x14ac:dyDescent="0.25">
      <c r="A2978" s="101">
        <v>415100</v>
      </c>
      <c r="B2978" s="98" t="s">
        <v>6739</v>
      </c>
      <c r="C2978" s="98" t="s">
        <v>6752</v>
      </c>
      <c r="D2978" s="98" t="s">
        <v>6753</v>
      </c>
      <c r="E2978" s="98" t="s">
        <v>5760</v>
      </c>
      <c r="F2978" s="98" t="s">
        <v>5761</v>
      </c>
      <c r="G2978" s="98" t="s">
        <v>6724</v>
      </c>
      <c r="H2978" s="98" t="s">
        <v>6725</v>
      </c>
      <c r="I2978" s="98" t="s">
        <v>6738</v>
      </c>
      <c r="J2978" s="98" t="s">
        <v>6739</v>
      </c>
      <c r="K2978" s="98" t="s">
        <v>6742</v>
      </c>
      <c r="L2978" s="99" t="str">
        <f t="shared" si="46"/>
        <v>UAdmin</v>
      </c>
    </row>
    <row r="2979" spans="1:12" x14ac:dyDescent="0.25">
      <c r="A2979" s="101">
        <v>415100</v>
      </c>
      <c r="B2979" s="98" t="s">
        <v>6739</v>
      </c>
      <c r="C2979" s="98" t="s">
        <v>6754</v>
      </c>
      <c r="D2979" s="98" t="s">
        <v>6755</v>
      </c>
      <c r="E2979" s="98" t="s">
        <v>5760</v>
      </c>
      <c r="F2979" s="98" t="s">
        <v>5761</v>
      </c>
      <c r="G2979" s="98" t="s">
        <v>6724</v>
      </c>
      <c r="H2979" s="98" t="s">
        <v>6725</v>
      </c>
      <c r="I2979" s="98" t="s">
        <v>6738</v>
      </c>
      <c r="J2979" s="98" t="s">
        <v>6739</v>
      </c>
      <c r="K2979" s="98" t="s">
        <v>538</v>
      </c>
      <c r="L2979" s="99" t="str">
        <f t="shared" si="46"/>
        <v>UAdmin</v>
      </c>
    </row>
    <row r="2980" spans="1:12" x14ac:dyDescent="0.25">
      <c r="A2980" s="101">
        <v>415100</v>
      </c>
      <c r="B2980" s="98" t="s">
        <v>6739</v>
      </c>
      <c r="C2980" s="98" t="s">
        <v>6756</v>
      </c>
      <c r="D2980" s="98" t="s">
        <v>6757</v>
      </c>
      <c r="E2980" s="98" t="s">
        <v>5760</v>
      </c>
      <c r="F2980" s="98" t="s">
        <v>5761</v>
      </c>
      <c r="G2980" s="98" t="s">
        <v>6724</v>
      </c>
      <c r="H2980" s="98" t="s">
        <v>6725</v>
      </c>
      <c r="I2980" s="98" t="s">
        <v>6738</v>
      </c>
      <c r="J2980" s="98" t="s">
        <v>6739</v>
      </c>
      <c r="K2980" s="98" t="s">
        <v>545</v>
      </c>
      <c r="L2980" s="99" t="str">
        <f t="shared" si="46"/>
        <v>UAdmin</v>
      </c>
    </row>
    <row r="2981" spans="1:12" x14ac:dyDescent="0.25">
      <c r="A2981" s="101">
        <v>415100</v>
      </c>
      <c r="B2981" s="98" t="s">
        <v>6739</v>
      </c>
      <c r="C2981" s="98" t="s">
        <v>6758</v>
      </c>
      <c r="D2981" s="98" t="s">
        <v>6759</v>
      </c>
      <c r="E2981" s="98" t="s">
        <v>5760</v>
      </c>
      <c r="F2981" s="98" t="s">
        <v>5761</v>
      </c>
      <c r="G2981" s="98" t="s">
        <v>6724</v>
      </c>
      <c r="H2981" s="98" t="s">
        <v>6725</v>
      </c>
      <c r="I2981" s="98" t="s">
        <v>6738</v>
      </c>
      <c r="J2981" s="98" t="s">
        <v>6739</v>
      </c>
      <c r="K2981" s="98" t="s">
        <v>6742</v>
      </c>
      <c r="L2981" s="99" t="str">
        <f t="shared" si="46"/>
        <v>UAdmin</v>
      </c>
    </row>
    <row r="2982" spans="1:12" x14ac:dyDescent="0.25">
      <c r="A2982" s="101">
        <v>415100</v>
      </c>
      <c r="B2982" s="98" t="s">
        <v>6739</v>
      </c>
      <c r="C2982" s="98" t="s">
        <v>6760</v>
      </c>
      <c r="D2982" s="98" t="s">
        <v>6761</v>
      </c>
      <c r="E2982" s="98" t="s">
        <v>5760</v>
      </c>
      <c r="F2982" s="98" t="s">
        <v>5761</v>
      </c>
      <c r="G2982" s="98" t="s">
        <v>6724</v>
      </c>
      <c r="H2982" s="98" t="s">
        <v>6725</v>
      </c>
      <c r="I2982" s="98" t="s">
        <v>6738</v>
      </c>
      <c r="J2982" s="98" t="s">
        <v>6739</v>
      </c>
      <c r="K2982" s="98" t="s">
        <v>538</v>
      </c>
      <c r="L2982" s="99" t="str">
        <f t="shared" si="46"/>
        <v>UAdmin</v>
      </c>
    </row>
    <row r="2983" spans="1:12" x14ac:dyDescent="0.25">
      <c r="A2983" s="101">
        <v>415100</v>
      </c>
      <c r="B2983" s="98" t="s">
        <v>6739</v>
      </c>
      <c r="C2983" s="98" t="s">
        <v>6762</v>
      </c>
      <c r="D2983" s="98" t="s">
        <v>6763</v>
      </c>
      <c r="E2983" s="98" t="s">
        <v>5760</v>
      </c>
      <c r="F2983" s="98" t="s">
        <v>5761</v>
      </c>
      <c r="G2983" s="98" t="s">
        <v>6724</v>
      </c>
      <c r="H2983" s="98" t="s">
        <v>6725</v>
      </c>
      <c r="I2983" s="98" t="s">
        <v>6738</v>
      </c>
      <c r="J2983" s="98" t="s">
        <v>6739</v>
      </c>
      <c r="K2983" s="98" t="s">
        <v>538</v>
      </c>
      <c r="L2983" s="99" t="str">
        <f t="shared" si="46"/>
        <v>UAdmin</v>
      </c>
    </row>
    <row r="2984" spans="1:12" x14ac:dyDescent="0.25">
      <c r="A2984" s="101">
        <v>415100</v>
      </c>
      <c r="B2984" s="98" t="s">
        <v>6739</v>
      </c>
      <c r="C2984" s="98" t="s">
        <v>6764</v>
      </c>
      <c r="D2984" s="98" t="s">
        <v>6765</v>
      </c>
      <c r="E2984" s="98" t="s">
        <v>5760</v>
      </c>
      <c r="F2984" s="98" t="s">
        <v>5761</v>
      </c>
      <c r="G2984" s="98" t="s">
        <v>6724</v>
      </c>
      <c r="H2984" s="98" t="s">
        <v>6725</v>
      </c>
      <c r="I2984" s="98" t="s">
        <v>6738</v>
      </c>
      <c r="J2984" s="98" t="s">
        <v>6739</v>
      </c>
      <c r="K2984" s="98" t="s">
        <v>538</v>
      </c>
      <c r="L2984" s="99" t="str">
        <f t="shared" si="46"/>
        <v>UAdmin</v>
      </c>
    </row>
    <row r="2985" spans="1:12" x14ac:dyDescent="0.25">
      <c r="A2985" s="101">
        <v>415100</v>
      </c>
      <c r="B2985" s="98" t="s">
        <v>6739</v>
      </c>
      <c r="C2985" s="98" t="s">
        <v>6766</v>
      </c>
      <c r="D2985" s="98" t="s">
        <v>6767</v>
      </c>
      <c r="E2985" s="98" t="s">
        <v>5760</v>
      </c>
      <c r="F2985" s="98" t="s">
        <v>5761</v>
      </c>
      <c r="G2985" s="98" t="s">
        <v>6724</v>
      </c>
      <c r="H2985" s="98" t="s">
        <v>6725</v>
      </c>
      <c r="I2985" s="98" t="s">
        <v>6738</v>
      </c>
      <c r="J2985" s="98" t="s">
        <v>6739</v>
      </c>
      <c r="K2985" s="98" t="s">
        <v>538</v>
      </c>
      <c r="L2985" s="99" t="str">
        <f t="shared" si="46"/>
        <v>UAdmin</v>
      </c>
    </row>
    <row r="2986" spans="1:12" x14ac:dyDescent="0.25">
      <c r="A2986" s="101">
        <v>415100</v>
      </c>
      <c r="B2986" s="98" t="s">
        <v>6739</v>
      </c>
      <c r="C2986" s="98" t="s">
        <v>6768</v>
      </c>
      <c r="D2986" s="98" t="s">
        <v>6769</v>
      </c>
      <c r="E2986" s="98" t="s">
        <v>5760</v>
      </c>
      <c r="F2986" s="98" t="s">
        <v>5761</v>
      </c>
      <c r="G2986" s="98" t="s">
        <v>6724</v>
      </c>
      <c r="H2986" s="98" t="s">
        <v>6725</v>
      </c>
      <c r="I2986" s="98" t="s">
        <v>6738</v>
      </c>
      <c r="J2986" s="98" t="s">
        <v>6739</v>
      </c>
      <c r="K2986" s="98" t="s">
        <v>538</v>
      </c>
      <c r="L2986" s="99" t="str">
        <f t="shared" si="46"/>
        <v>UAdmin</v>
      </c>
    </row>
    <row r="2987" spans="1:12" x14ac:dyDescent="0.25">
      <c r="A2987" s="101">
        <v>415100</v>
      </c>
      <c r="B2987" s="98" t="s">
        <v>6739</v>
      </c>
      <c r="C2987" s="98" t="s">
        <v>6770</v>
      </c>
      <c r="D2987" s="98" t="s">
        <v>6771</v>
      </c>
      <c r="E2987" s="98" t="s">
        <v>5760</v>
      </c>
      <c r="F2987" s="98" t="s">
        <v>5761</v>
      </c>
      <c r="G2987" s="98" t="s">
        <v>6724</v>
      </c>
      <c r="H2987" s="98" t="s">
        <v>6725</v>
      </c>
      <c r="I2987" s="98" t="s">
        <v>6738</v>
      </c>
      <c r="J2987" s="98" t="s">
        <v>6739</v>
      </c>
      <c r="K2987" s="98" t="s">
        <v>538</v>
      </c>
      <c r="L2987" s="99" t="str">
        <f t="shared" si="46"/>
        <v>UAdmin</v>
      </c>
    </row>
    <row r="2988" spans="1:12" x14ac:dyDescent="0.25">
      <c r="A2988" s="101">
        <v>415100</v>
      </c>
      <c r="B2988" s="98" t="s">
        <v>6739</v>
      </c>
      <c r="C2988" s="98" t="s">
        <v>6772</v>
      </c>
      <c r="D2988" s="98" t="s">
        <v>6773</v>
      </c>
      <c r="E2988" s="98" t="s">
        <v>5760</v>
      </c>
      <c r="F2988" s="98" t="s">
        <v>5761</v>
      </c>
      <c r="G2988" s="98" t="s">
        <v>6724</v>
      </c>
      <c r="H2988" s="98" t="s">
        <v>6725</v>
      </c>
      <c r="I2988" s="98" t="s">
        <v>6738</v>
      </c>
      <c r="J2988" s="98" t="s">
        <v>6739</v>
      </c>
      <c r="K2988" s="98" t="s">
        <v>538</v>
      </c>
      <c r="L2988" s="99" t="str">
        <f t="shared" si="46"/>
        <v>UAdmin</v>
      </c>
    </row>
    <row r="2989" spans="1:12" x14ac:dyDescent="0.25">
      <c r="A2989" s="101">
        <v>415100</v>
      </c>
      <c r="B2989" s="98" t="s">
        <v>6739</v>
      </c>
      <c r="C2989" s="98" t="s">
        <v>6774</v>
      </c>
      <c r="D2989" s="98" t="s">
        <v>6775</v>
      </c>
      <c r="E2989" s="98" t="s">
        <v>5760</v>
      </c>
      <c r="F2989" s="98" t="s">
        <v>5761</v>
      </c>
      <c r="G2989" s="98" t="s">
        <v>6724</v>
      </c>
      <c r="H2989" s="98" t="s">
        <v>6725</v>
      </c>
      <c r="I2989" s="98" t="s">
        <v>6738</v>
      </c>
      <c r="J2989" s="98" t="s">
        <v>6739</v>
      </c>
      <c r="K2989" s="98" t="s">
        <v>538</v>
      </c>
      <c r="L2989" s="99" t="str">
        <f t="shared" si="46"/>
        <v>UAdmin</v>
      </c>
    </row>
    <row r="2990" spans="1:12" x14ac:dyDescent="0.25">
      <c r="A2990" s="101">
        <v>415100</v>
      </c>
      <c r="B2990" s="98" t="s">
        <v>6739</v>
      </c>
      <c r="C2990" s="98" t="s">
        <v>6776</v>
      </c>
      <c r="D2990" s="98" t="s">
        <v>6777</v>
      </c>
      <c r="E2990" s="98" t="s">
        <v>5760</v>
      </c>
      <c r="F2990" s="98" t="s">
        <v>5761</v>
      </c>
      <c r="G2990" s="98" t="s">
        <v>6724</v>
      </c>
      <c r="H2990" s="98" t="s">
        <v>6725</v>
      </c>
      <c r="I2990" s="98" t="s">
        <v>6738</v>
      </c>
      <c r="J2990" s="98" t="s">
        <v>6739</v>
      </c>
      <c r="K2990" s="98" t="s">
        <v>538</v>
      </c>
      <c r="L2990" s="99" t="str">
        <f t="shared" si="46"/>
        <v>UAdmin</v>
      </c>
    </row>
    <row r="2991" spans="1:12" x14ac:dyDescent="0.25">
      <c r="A2991" s="101">
        <v>415100</v>
      </c>
      <c r="B2991" s="98" t="s">
        <v>6739</v>
      </c>
      <c r="C2991" s="98" t="s">
        <v>6778</v>
      </c>
      <c r="D2991" s="98" t="s">
        <v>6779</v>
      </c>
      <c r="E2991" s="98" t="s">
        <v>5760</v>
      </c>
      <c r="F2991" s="98" t="s">
        <v>5761</v>
      </c>
      <c r="G2991" s="98" t="s">
        <v>6724</v>
      </c>
      <c r="H2991" s="98" t="s">
        <v>6725</v>
      </c>
      <c r="I2991" s="98" t="s">
        <v>6738</v>
      </c>
      <c r="J2991" s="98" t="s">
        <v>6739</v>
      </c>
      <c r="K2991" s="98" t="s">
        <v>884</v>
      </c>
      <c r="L2991" s="99" t="str">
        <f t="shared" si="46"/>
        <v>UAdmin</v>
      </c>
    </row>
    <row r="2992" spans="1:12" x14ac:dyDescent="0.25">
      <c r="A2992" s="101">
        <v>415100</v>
      </c>
      <c r="B2992" s="98" t="s">
        <v>6739</v>
      </c>
      <c r="C2992" s="98" t="s">
        <v>6780</v>
      </c>
      <c r="D2992" s="98" t="s">
        <v>6781</v>
      </c>
      <c r="E2992" s="98" t="s">
        <v>5760</v>
      </c>
      <c r="F2992" s="98" t="s">
        <v>5761</v>
      </c>
      <c r="G2992" s="98" t="s">
        <v>6724</v>
      </c>
      <c r="H2992" s="98" t="s">
        <v>6725</v>
      </c>
      <c r="I2992" s="98" t="s">
        <v>6738</v>
      </c>
      <c r="J2992" s="98" t="s">
        <v>6739</v>
      </c>
      <c r="K2992" s="98" t="s">
        <v>884</v>
      </c>
      <c r="L2992" s="99" t="str">
        <f t="shared" si="46"/>
        <v>UAdmin</v>
      </c>
    </row>
    <row r="2993" spans="1:12" x14ac:dyDescent="0.25">
      <c r="A2993" s="101">
        <v>415100</v>
      </c>
      <c r="B2993" s="98" t="s">
        <v>6739</v>
      </c>
      <c r="C2993" s="98" t="s">
        <v>6782</v>
      </c>
      <c r="D2993" s="98" t="s">
        <v>6783</v>
      </c>
      <c r="E2993" s="98" t="s">
        <v>5760</v>
      </c>
      <c r="F2993" s="98" t="s">
        <v>5761</v>
      </c>
      <c r="G2993" s="98" t="s">
        <v>6724</v>
      </c>
      <c r="H2993" s="98" t="s">
        <v>6725</v>
      </c>
      <c r="I2993" s="98" t="s">
        <v>6738</v>
      </c>
      <c r="J2993" s="98" t="s">
        <v>6739</v>
      </c>
      <c r="K2993" s="98" t="s">
        <v>884</v>
      </c>
      <c r="L2993" s="99" t="str">
        <f t="shared" si="46"/>
        <v>UAdmin</v>
      </c>
    </row>
    <row r="2994" spans="1:12" x14ac:dyDescent="0.25">
      <c r="A2994" s="101">
        <v>415100</v>
      </c>
      <c r="B2994" s="98" t="s">
        <v>6739</v>
      </c>
      <c r="C2994" s="98" t="s">
        <v>6784</v>
      </c>
      <c r="D2994" s="98" t="s">
        <v>6785</v>
      </c>
      <c r="E2994" s="98" t="s">
        <v>5760</v>
      </c>
      <c r="F2994" s="98" t="s">
        <v>5761</v>
      </c>
      <c r="G2994" s="98" t="s">
        <v>6724</v>
      </c>
      <c r="H2994" s="98" t="s">
        <v>6725</v>
      </c>
      <c r="I2994" s="98" t="s">
        <v>6738</v>
      </c>
      <c r="J2994" s="98" t="s">
        <v>6739</v>
      </c>
      <c r="K2994" s="98" t="s">
        <v>884</v>
      </c>
      <c r="L2994" s="99" t="str">
        <f t="shared" si="46"/>
        <v>UAdmin</v>
      </c>
    </row>
    <row r="2995" spans="1:12" x14ac:dyDescent="0.25">
      <c r="A2995" s="101">
        <v>415100</v>
      </c>
      <c r="B2995" s="98" t="s">
        <v>6739</v>
      </c>
      <c r="C2995" s="98" t="s">
        <v>6786</v>
      </c>
      <c r="D2995" s="98" t="s">
        <v>6787</v>
      </c>
      <c r="E2995" s="98" t="s">
        <v>5760</v>
      </c>
      <c r="F2995" s="98" t="s">
        <v>5761</v>
      </c>
      <c r="G2995" s="98" t="s">
        <v>6724</v>
      </c>
      <c r="H2995" s="98" t="s">
        <v>6725</v>
      </c>
      <c r="I2995" s="98" t="s">
        <v>6738</v>
      </c>
      <c r="J2995" s="98" t="s">
        <v>6739</v>
      </c>
      <c r="K2995" s="98" t="s">
        <v>884</v>
      </c>
      <c r="L2995" s="99" t="str">
        <f t="shared" si="46"/>
        <v>UAdmin</v>
      </c>
    </row>
    <row r="2996" spans="1:12" x14ac:dyDescent="0.25">
      <c r="A2996" s="101">
        <v>415100</v>
      </c>
      <c r="B2996" s="98" t="s">
        <v>6739</v>
      </c>
      <c r="C2996" s="98" t="s">
        <v>6788</v>
      </c>
      <c r="D2996" s="98" t="s">
        <v>6789</v>
      </c>
      <c r="E2996" s="98" t="s">
        <v>5760</v>
      </c>
      <c r="F2996" s="98" t="s">
        <v>5761</v>
      </c>
      <c r="G2996" s="98" t="s">
        <v>6724</v>
      </c>
      <c r="H2996" s="98" t="s">
        <v>6725</v>
      </c>
      <c r="I2996" s="98" t="s">
        <v>6738</v>
      </c>
      <c r="J2996" s="98" t="s">
        <v>6739</v>
      </c>
      <c r="K2996" s="98" t="s">
        <v>884</v>
      </c>
      <c r="L2996" s="99" t="str">
        <f t="shared" si="46"/>
        <v>UAdmin</v>
      </c>
    </row>
    <row r="2997" spans="1:12" x14ac:dyDescent="0.25">
      <c r="A2997" s="101">
        <v>415100</v>
      </c>
      <c r="B2997" s="98" t="s">
        <v>6739</v>
      </c>
      <c r="C2997" s="98" t="s">
        <v>6790</v>
      </c>
      <c r="D2997" s="98" t="s">
        <v>6791</v>
      </c>
      <c r="E2997" s="98" t="s">
        <v>5760</v>
      </c>
      <c r="F2997" s="98" t="s">
        <v>5761</v>
      </c>
      <c r="G2997" s="98" t="s">
        <v>6724</v>
      </c>
      <c r="H2997" s="98" t="s">
        <v>6725</v>
      </c>
      <c r="I2997" s="98" t="s">
        <v>6738</v>
      </c>
      <c r="J2997" s="98" t="s">
        <v>6739</v>
      </c>
      <c r="K2997" s="98" t="s">
        <v>884</v>
      </c>
      <c r="L2997" s="99" t="str">
        <f t="shared" si="46"/>
        <v>UAdmin</v>
      </c>
    </row>
    <row r="2998" spans="1:12" x14ac:dyDescent="0.25">
      <c r="A2998" s="101">
        <v>415100</v>
      </c>
      <c r="B2998" s="98" t="s">
        <v>6739</v>
      </c>
      <c r="C2998" s="98" t="s">
        <v>6792</v>
      </c>
      <c r="D2998" s="98" t="s">
        <v>6793</v>
      </c>
      <c r="E2998" s="98" t="s">
        <v>5760</v>
      </c>
      <c r="F2998" s="98" t="s">
        <v>5761</v>
      </c>
      <c r="G2998" s="98" t="s">
        <v>6724</v>
      </c>
      <c r="H2998" s="98" t="s">
        <v>6725</v>
      </c>
      <c r="I2998" s="98" t="s">
        <v>6738</v>
      </c>
      <c r="J2998" s="98" t="s">
        <v>6739</v>
      </c>
      <c r="K2998" s="98" t="s">
        <v>884</v>
      </c>
      <c r="L2998" s="99" t="str">
        <f t="shared" si="46"/>
        <v>UAdmin</v>
      </c>
    </row>
    <row r="2999" spans="1:12" x14ac:dyDescent="0.25">
      <c r="A2999" s="101">
        <v>415100</v>
      </c>
      <c r="B2999" s="98" t="s">
        <v>6739</v>
      </c>
      <c r="C2999" s="98" t="s">
        <v>6794</v>
      </c>
      <c r="D2999" s="98" t="s">
        <v>6795</v>
      </c>
      <c r="E2999" s="98" t="s">
        <v>5760</v>
      </c>
      <c r="F2999" s="98" t="s">
        <v>5761</v>
      </c>
      <c r="G2999" s="98" t="s">
        <v>6724</v>
      </c>
      <c r="H2999" s="98" t="s">
        <v>6725</v>
      </c>
      <c r="I2999" s="98" t="s">
        <v>6738</v>
      </c>
      <c r="J2999" s="98" t="s">
        <v>6739</v>
      </c>
      <c r="K2999" s="98" t="s">
        <v>884</v>
      </c>
      <c r="L2999" s="99" t="str">
        <f t="shared" si="46"/>
        <v>UAdmin</v>
      </c>
    </row>
    <row r="3000" spans="1:12" x14ac:dyDescent="0.25">
      <c r="A3000" s="101">
        <v>415100</v>
      </c>
      <c r="B3000" s="98" t="s">
        <v>6739</v>
      </c>
      <c r="C3000" s="98" t="s">
        <v>6796</v>
      </c>
      <c r="D3000" s="98" t="s">
        <v>6797</v>
      </c>
      <c r="E3000" s="98" t="s">
        <v>5760</v>
      </c>
      <c r="F3000" s="98" t="s">
        <v>5761</v>
      </c>
      <c r="G3000" s="98" t="s">
        <v>6724</v>
      </c>
      <c r="H3000" s="98" t="s">
        <v>6725</v>
      </c>
      <c r="I3000" s="98" t="s">
        <v>6738</v>
      </c>
      <c r="J3000" s="98" t="s">
        <v>6739</v>
      </c>
      <c r="K3000" s="98" t="s">
        <v>6742</v>
      </c>
      <c r="L3000" s="99" t="str">
        <f t="shared" si="46"/>
        <v>UAdmin</v>
      </c>
    </row>
    <row r="3001" spans="1:12" x14ac:dyDescent="0.25">
      <c r="A3001" s="101">
        <v>415100</v>
      </c>
      <c r="B3001" s="98" t="s">
        <v>6739</v>
      </c>
      <c r="C3001" s="98" t="s">
        <v>6798</v>
      </c>
      <c r="D3001" s="98" t="s">
        <v>6799</v>
      </c>
      <c r="E3001" s="98" t="s">
        <v>5760</v>
      </c>
      <c r="F3001" s="98" t="s">
        <v>5761</v>
      </c>
      <c r="G3001" s="98" t="s">
        <v>6724</v>
      </c>
      <c r="H3001" s="98" t="s">
        <v>6725</v>
      </c>
      <c r="I3001" s="98" t="s">
        <v>6738</v>
      </c>
      <c r="J3001" s="98" t="s">
        <v>6739</v>
      </c>
      <c r="K3001" s="98" t="s">
        <v>6742</v>
      </c>
      <c r="L3001" s="99" t="str">
        <f t="shared" si="46"/>
        <v>UAdmin</v>
      </c>
    </row>
    <row r="3002" spans="1:12" x14ac:dyDescent="0.25">
      <c r="A3002" s="101">
        <v>415100</v>
      </c>
      <c r="B3002" s="98" t="s">
        <v>6739</v>
      </c>
      <c r="C3002" s="98" t="s">
        <v>6800</v>
      </c>
      <c r="D3002" s="98" t="s">
        <v>6801</v>
      </c>
      <c r="E3002" s="98" t="s">
        <v>5760</v>
      </c>
      <c r="F3002" s="98" t="s">
        <v>5761</v>
      </c>
      <c r="G3002" s="98" t="s">
        <v>6724</v>
      </c>
      <c r="H3002" s="98" t="s">
        <v>6725</v>
      </c>
      <c r="I3002" s="98" t="s">
        <v>6738</v>
      </c>
      <c r="J3002" s="98" t="s">
        <v>6739</v>
      </c>
      <c r="K3002" s="98" t="s">
        <v>6742</v>
      </c>
      <c r="L3002" s="99" t="str">
        <f t="shared" si="46"/>
        <v>UAdmin</v>
      </c>
    </row>
    <row r="3003" spans="1:12" x14ac:dyDescent="0.25">
      <c r="A3003" s="101">
        <v>415100</v>
      </c>
      <c r="B3003" s="98" t="s">
        <v>6739</v>
      </c>
      <c r="C3003" s="98" t="s">
        <v>6802</v>
      </c>
      <c r="D3003" s="98" t="s">
        <v>6803</v>
      </c>
      <c r="E3003" s="98" t="s">
        <v>5760</v>
      </c>
      <c r="F3003" s="98" t="s">
        <v>5761</v>
      </c>
      <c r="G3003" s="98" t="s">
        <v>6724</v>
      </c>
      <c r="H3003" s="98" t="s">
        <v>6725</v>
      </c>
      <c r="I3003" s="98" t="s">
        <v>6738</v>
      </c>
      <c r="J3003" s="98" t="s">
        <v>6739</v>
      </c>
      <c r="K3003" s="98" t="s">
        <v>538</v>
      </c>
      <c r="L3003" s="99" t="str">
        <f t="shared" si="46"/>
        <v>UAdmin</v>
      </c>
    </row>
    <row r="3004" spans="1:12" x14ac:dyDescent="0.25">
      <c r="A3004" s="101">
        <v>415100</v>
      </c>
      <c r="B3004" s="98" t="s">
        <v>6739</v>
      </c>
      <c r="C3004" s="98" t="s">
        <v>6804</v>
      </c>
      <c r="D3004" s="98" t="s">
        <v>6805</v>
      </c>
      <c r="E3004" s="98" t="s">
        <v>5760</v>
      </c>
      <c r="F3004" s="98" t="s">
        <v>5761</v>
      </c>
      <c r="G3004" s="98" t="s">
        <v>6724</v>
      </c>
      <c r="H3004" s="98" t="s">
        <v>6725</v>
      </c>
      <c r="I3004" s="98" t="s">
        <v>6738</v>
      </c>
      <c r="J3004" s="98" t="s">
        <v>6739</v>
      </c>
      <c r="K3004" s="98" t="s">
        <v>538</v>
      </c>
      <c r="L3004" s="99" t="str">
        <f t="shared" si="46"/>
        <v>UAdmin</v>
      </c>
    </row>
    <row r="3005" spans="1:12" x14ac:dyDescent="0.25">
      <c r="A3005" s="101">
        <v>415100</v>
      </c>
      <c r="B3005" s="98" t="s">
        <v>6739</v>
      </c>
      <c r="C3005" s="98" t="s">
        <v>6806</v>
      </c>
      <c r="D3005" s="98" t="s">
        <v>6807</v>
      </c>
      <c r="E3005" s="98" t="s">
        <v>5760</v>
      </c>
      <c r="F3005" s="98" t="s">
        <v>5761</v>
      </c>
      <c r="G3005" s="98" t="s">
        <v>6724</v>
      </c>
      <c r="H3005" s="98" t="s">
        <v>6725</v>
      </c>
      <c r="I3005" s="98" t="s">
        <v>6738</v>
      </c>
      <c r="J3005" s="98" t="s">
        <v>6739</v>
      </c>
      <c r="K3005" s="98" t="s">
        <v>538</v>
      </c>
      <c r="L3005" s="99" t="str">
        <f t="shared" si="46"/>
        <v>UAdmin</v>
      </c>
    </row>
    <row r="3006" spans="1:12" x14ac:dyDescent="0.25">
      <c r="A3006" s="101">
        <v>415100</v>
      </c>
      <c r="B3006" s="98" t="s">
        <v>6739</v>
      </c>
      <c r="C3006" s="98" t="s">
        <v>6808</v>
      </c>
      <c r="D3006" s="98" t="s">
        <v>5172</v>
      </c>
      <c r="E3006" s="98" t="s">
        <v>5760</v>
      </c>
      <c r="F3006" s="98" t="s">
        <v>5761</v>
      </c>
      <c r="G3006" s="98" t="s">
        <v>6724</v>
      </c>
      <c r="H3006" s="98" t="s">
        <v>6725</v>
      </c>
      <c r="I3006" s="98" t="s">
        <v>6738</v>
      </c>
      <c r="J3006" s="98" t="s">
        <v>6739</v>
      </c>
      <c r="K3006" s="98" t="s">
        <v>538</v>
      </c>
      <c r="L3006" s="99" t="str">
        <f t="shared" si="46"/>
        <v>UAdmin</v>
      </c>
    </row>
    <row r="3007" spans="1:12" x14ac:dyDescent="0.25">
      <c r="A3007" s="101">
        <v>415100</v>
      </c>
      <c r="B3007" s="98" t="s">
        <v>6739</v>
      </c>
      <c r="C3007" s="98" t="s">
        <v>6809</v>
      </c>
      <c r="D3007" s="98" t="s">
        <v>6810</v>
      </c>
      <c r="E3007" s="98" t="s">
        <v>5760</v>
      </c>
      <c r="F3007" s="98" t="s">
        <v>5761</v>
      </c>
      <c r="G3007" s="98" t="s">
        <v>6724</v>
      </c>
      <c r="H3007" s="98" t="s">
        <v>6725</v>
      </c>
      <c r="I3007" s="98" t="s">
        <v>6738</v>
      </c>
      <c r="J3007" s="98" t="s">
        <v>6739</v>
      </c>
      <c r="K3007" s="98" t="s">
        <v>538</v>
      </c>
      <c r="L3007" s="99" t="str">
        <f t="shared" si="46"/>
        <v>UAdmin</v>
      </c>
    </row>
    <row r="3008" spans="1:12" x14ac:dyDescent="0.25">
      <c r="A3008" s="101">
        <v>415100</v>
      </c>
      <c r="B3008" s="98" t="s">
        <v>6739</v>
      </c>
      <c r="C3008" s="98" t="s">
        <v>6811</v>
      </c>
      <c r="D3008" s="98" t="s">
        <v>2304</v>
      </c>
      <c r="E3008" s="98" t="s">
        <v>5760</v>
      </c>
      <c r="F3008" s="98" t="s">
        <v>5761</v>
      </c>
      <c r="G3008" s="98" t="s">
        <v>6724</v>
      </c>
      <c r="H3008" s="98" t="s">
        <v>6725</v>
      </c>
      <c r="I3008" s="98" t="s">
        <v>6738</v>
      </c>
      <c r="J3008" s="98" t="s">
        <v>6739</v>
      </c>
      <c r="K3008" s="98" t="s">
        <v>538</v>
      </c>
      <c r="L3008" s="99" t="str">
        <f t="shared" si="46"/>
        <v>UAdmin</v>
      </c>
    </row>
    <row r="3009" spans="1:12" x14ac:dyDescent="0.25">
      <c r="A3009" s="101">
        <v>415100</v>
      </c>
      <c r="B3009" s="98" t="s">
        <v>6739</v>
      </c>
      <c r="C3009" s="98" t="s">
        <v>6812</v>
      </c>
      <c r="D3009" s="98" t="s">
        <v>6813</v>
      </c>
      <c r="E3009" s="98" t="s">
        <v>5760</v>
      </c>
      <c r="F3009" s="98" t="s">
        <v>5761</v>
      </c>
      <c r="G3009" s="98" t="s">
        <v>6724</v>
      </c>
      <c r="H3009" s="98" t="s">
        <v>6725</v>
      </c>
      <c r="I3009" s="98" t="s">
        <v>6738</v>
      </c>
      <c r="J3009" s="98" t="s">
        <v>6739</v>
      </c>
      <c r="K3009" s="98" t="s">
        <v>538</v>
      </c>
      <c r="L3009" s="99" t="str">
        <f t="shared" si="46"/>
        <v>UAdmin</v>
      </c>
    </row>
    <row r="3010" spans="1:12" x14ac:dyDescent="0.25">
      <c r="A3010" s="101">
        <v>415100</v>
      </c>
      <c r="B3010" s="98" t="s">
        <v>6739</v>
      </c>
      <c r="C3010" s="98" t="s">
        <v>6814</v>
      </c>
      <c r="D3010" s="98" t="s">
        <v>6815</v>
      </c>
      <c r="E3010" s="98" t="s">
        <v>5760</v>
      </c>
      <c r="F3010" s="98" t="s">
        <v>5761</v>
      </c>
      <c r="G3010" s="98" t="s">
        <v>6724</v>
      </c>
      <c r="H3010" s="98" t="s">
        <v>6725</v>
      </c>
      <c r="I3010" s="98" t="s">
        <v>6738</v>
      </c>
      <c r="J3010" s="98" t="s">
        <v>6739</v>
      </c>
      <c r="K3010" s="98" t="s">
        <v>538</v>
      </c>
      <c r="L3010" s="99" t="str">
        <f t="shared" ref="L3010:L3073" si="47">VLOOKUP(H3010,$N$2:$O$43,2,FALSE)</f>
        <v>UAdmin</v>
      </c>
    </row>
    <row r="3011" spans="1:12" x14ac:dyDescent="0.25">
      <c r="A3011" s="101">
        <v>415100</v>
      </c>
      <c r="B3011" s="98" t="s">
        <v>6739</v>
      </c>
      <c r="C3011" s="98" t="s">
        <v>6816</v>
      </c>
      <c r="D3011" s="98" t="s">
        <v>6817</v>
      </c>
      <c r="E3011" s="98" t="s">
        <v>5760</v>
      </c>
      <c r="F3011" s="98" t="s">
        <v>5761</v>
      </c>
      <c r="G3011" s="98" t="s">
        <v>6724</v>
      </c>
      <c r="H3011" s="98" t="s">
        <v>6725</v>
      </c>
      <c r="I3011" s="98" t="s">
        <v>6738</v>
      </c>
      <c r="J3011" s="98" t="s">
        <v>6739</v>
      </c>
      <c r="K3011" s="98" t="s">
        <v>538</v>
      </c>
      <c r="L3011" s="99" t="str">
        <f t="shared" si="47"/>
        <v>UAdmin</v>
      </c>
    </row>
    <row r="3012" spans="1:12" x14ac:dyDescent="0.25">
      <c r="A3012" s="101">
        <v>415100</v>
      </c>
      <c r="B3012" s="98" t="s">
        <v>6739</v>
      </c>
      <c r="C3012" s="98" t="s">
        <v>6818</v>
      </c>
      <c r="D3012" s="98" t="s">
        <v>6819</v>
      </c>
      <c r="E3012" s="98" t="s">
        <v>5760</v>
      </c>
      <c r="F3012" s="98" t="s">
        <v>5761</v>
      </c>
      <c r="G3012" s="98" t="s">
        <v>6724</v>
      </c>
      <c r="H3012" s="98" t="s">
        <v>6725</v>
      </c>
      <c r="I3012" s="98" t="s">
        <v>6738</v>
      </c>
      <c r="J3012" s="98" t="s">
        <v>6739</v>
      </c>
      <c r="K3012" s="98" t="s">
        <v>538</v>
      </c>
      <c r="L3012" s="99" t="str">
        <f t="shared" si="47"/>
        <v>UAdmin</v>
      </c>
    </row>
    <row r="3013" spans="1:12" x14ac:dyDescent="0.25">
      <c r="A3013" s="101">
        <v>415100</v>
      </c>
      <c r="B3013" s="98" t="s">
        <v>6739</v>
      </c>
      <c r="C3013" s="98" t="s">
        <v>6820</v>
      </c>
      <c r="D3013" s="98" t="s">
        <v>6821</v>
      </c>
      <c r="E3013" s="98" t="s">
        <v>5760</v>
      </c>
      <c r="F3013" s="98" t="s">
        <v>5761</v>
      </c>
      <c r="G3013" s="98" t="s">
        <v>6724</v>
      </c>
      <c r="H3013" s="98" t="s">
        <v>6725</v>
      </c>
      <c r="I3013" s="98" t="s">
        <v>6738</v>
      </c>
      <c r="J3013" s="98" t="s">
        <v>6739</v>
      </c>
      <c r="K3013" s="98" t="s">
        <v>6742</v>
      </c>
      <c r="L3013" s="99" t="str">
        <f t="shared" si="47"/>
        <v>UAdmin</v>
      </c>
    </row>
    <row r="3014" spans="1:12" x14ac:dyDescent="0.25">
      <c r="A3014" s="101">
        <v>415100</v>
      </c>
      <c r="B3014" s="98" t="s">
        <v>6739</v>
      </c>
      <c r="C3014" s="98" t="s">
        <v>6822</v>
      </c>
      <c r="D3014" s="98" t="s">
        <v>6823</v>
      </c>
      <c r="E3014" s="98" t="s">
        <v>5760</v>
      </c>
      <c r="F3014" s="98" t="s">
        <v>5761</v>
      </c>
      <c r="G3014" s="98" t="s">
        <v>6724</v>
      </c>
      <c r="H3014" s="98" t="s">
        <v>6725</v>
      </c>
      <c r="I3014" s="98" t="s">
        <v>6738</v>
      </c>
      <c r="J3014" s="98" t="s">
        <v>6739</v>
      </c>
      <c r="K3014" s="98" t="s">
        <v>1159</v>
      </c>
      <c r="L3014" s="99" t="str">
        <f t="shared" si="47"/>
        <v>UAdmin</v>
      </c>
    </row>
    <row r="3015" spans="1:12" x14ac:dyDescent="0.25">
      <c r="A3015" s="101">
        <v>415100</v>
      </c>
      <c r="B3015" s="98" t="s">
        <v>6739</v>
      </c>
      <c r="C3015" s="98" t="s">
        <v>6824</v>
      </c>
      <c r="D3015" s="98" t="s">
        <v>6825</v>
      </c>
      <c r="E3015" s="98" t="s">
        <v>5760</v>
      </c>
      <c r="F3015" s="98" t="s">
        <v>5761</v>
      </c>
      <c r="G3015" s="98" t="s">
        <v>6724</v>
      </c>
      <c r="H3015" s="98" t="s">
        <v>6725</v>
      </c>
      <c r="I3015" s="98" t="s">
        <v>6738</v>
      </c>
      <c r="J3015" s="98" t="s">
        <v>6739</v>
      </c>
      <c r="K3015" s="98" t="s">
        <v>6742</v>
      </c>
      <c r="L3015" s="99" t="str">
        <f t="shared" si="47"/>
        <v>UAdmin</v>
      </c>
    </row>
    <row r="3016" spans="1:12" x14ac:dyDescent="0.25">
      <c r="A3016" s="101">
        <v>415100</v>
      </c>
      <c r="B3016" s="98" t="s">
        <v>6739</v>
      </c>
      <c r="C3016" s="98" t="s">
        <v>6826</v>
      </c>
      <c r="D3016" s="98" t="s">
        <v>6827</v>
      </c>
      <c r="E3016" s="98" t="s">
        <v>5760</v>
      </c>
      <c r="F3016" s="98" t="s">
        <v>5761</v>
      </c>
      <c r="G3016" s="98" t="s">
        <v>6724</v>
      </c>
      <c r="H3016" s="98" t="s">
        <v>6725</v>
      </c>
      <c r="I3016" s="98" t="s">
        <v>6738</v>
      </c>
      <c r="J3016" s="98" t="s">
        <v>6739</v>
      </c>
      <c r="K3016" s="98" t="s">
        <v>1159</v>
      </c>
      <c r="L3016" s="99" t="str">
        <f t="shared" si="47"/>
        <v>UAdmin</v>
      </c>
    </row>
    <row r="3017" spans="1:12" x14ac:dyDescent="0.25">
      <c r="A3017" s="101">
        <v>415100</v>
      </c>
      <c r="B3017" s="98" t="s">
        <v>6739</v>
      </c>
      <c r="C3017" s="98" t="s">
        <v>6828</v>
      </c>
      <c r="D3017" s="98" t="s">
        <v>6829</v>
      </c>
      <c r="E3017" s="98" t="s">
        <v>5760</v>
      </c>
      <c r="F3017" s="98" t="s">
        <v>5761</v>
      </c>
      <c r="G3017" s="98" t="s">
        <v>6724</v>
      </c>
      <c r="H3017" s="98" t="s">
        <v>6725</v>
      </c>
      <c r="I3017" s="98" t="s">
        <v>6738</v>
      </c>
      <c r="J3017" s="98" t="s">
        <v>6739</v>
      </c>
      <c r="K3017" s="98" t="s">
        <v>538</v>
      </c>
      <c r="L3017" s="99" t="str">
        <f t="shared" si="47"/>
        <v>UAdmin</v>
      </c>
    </row>
    <row r="3018" spans="1:12" x14ac:dyDescent="0.25">
      <c r="A3018" s="101">
        <v>415100</v>
      </c>
      <c r="B3018" s="98" t="s">
        <v>6739</v>
      </c>
      <c r="C3018" s="98" t="s">
        <v>6830</v>
      </c>
      <c r="D3018" s="98" t="s">
        <v>6831</v>
      </c>
      <c r="E3018" s="98" t="s">
        <v>5760</v>
      </c>
      <c r="F3018" s="98" t="s">
        <v>5761</v>
      </c>
      <c r="G3018" s="98" t="s">
        <v>6724</v>
      </c>
      <c r="H3018" s="98" t="s">
        <v>6725</v>
      </c>
      <c r="I3018" s="98" t="s">
        <v>6738</v>
      </c>
      <c r="J3018" s="98" t="s">
        <v>6739</v>
      </c>
      <c r="K3018" s="98" t="s">
        <v>6742</v>
      </c>
      <c r="L3018" s="99" t="str">
        <f t="shared" si="47"/>
        <v>UAdmin</v>
      </c>
    </row>
    <row r="3019" spans="1:12" x14ac:dyDescent="0.25">
      <c r="A3019" s="101">
        <v>415100</v>
      </c>
      <c r="B3019" s="98" t="s">
        <v>6739</v>
      </c>
      <c r="C3019" s="98" t="s">
        <v>6832</v>
      </c>
      <c r="D3019" s="98" t="s">
        <v>6263</v>
      </c>
      <c r="E3019" s="98" t="s">
        <v>5760</v>
      </c>
      <c r="F3019" s="98" t="s">
        <v>5761</v>
      </c>
      <c r="G3019" s="98" t="s">
        <v>6724</v>
      </c>
      <c r="H3019" s="98" t="s">
        <v>6725</v>
      </c>
      <c r="I3019" s="98" t="s">
        <v>6738</v>
      </c>
      <c r="J3019" s="98" t="s">
        <v>6739</v>
      </c>
      <c r="K3019" s="98" t="s">
        <v>538</v>
      </c>
      <c r="L3019" s="99" t="str">
        <f t="shared" si="47"/>
        <v>UAdmin</v>
      </c>
    </row>
    <row r="3020" spans="1:12" x14ac:dyDescent="0.25">
      <c r="A3020" s="101">
        <v>415100</v>
      </c>
      <c r="B3020" s="98" t="s">
        <v>6739</v>
      </c>
      <c r="C3020" s="98" t="s">
        <v>6833</v>
      </c>
      <c r="D3020" s="98" t="s">
        <v>6834</v>
      </c>
      <c r="E3020" s="98" t="s">
        <v>5760</v>
      </c>
      <c r="F3020" s="98" t="s">
        <v>5761</v>
      </c>
      <c r="G3020" s="98" t="s">
        <v>6724</v>
      </c>
      <c r="H3020" s="98" t="s">
        <v>6725</v>
      </c>
      <c r="I3020" s="98" t="s">
        <v>6738</v>
      </c>
      <c r="J3020" s="98" t="s">
        <v>6739</v>
      </c>
      <c r="K3020" s="98" t="s">
        <v>557</v>
      </c>
      <c r="L3020" s="99" t="str">
        <f t="shared" si="47"/>
        <v>UAdmin</v>
      </c>
    </row>
    <row r="3021" spans="1:12" x14ac:dyDescent="0.25">
      <c r="A3021" s="101">
        <v>415100</v>
      </c>
      <c r="B3021" s="98" t="s">
        <v>6739</v>
      </c>
      <c r="C3021" s="98" t="s">
        <v>6835</v>
      </c>
      <c r="D3021" s="98" t="s">
        <v>6836</v>
      </c>
      <c r="E3021" s="98" t="s">
        <v>5760</v>
      </c>
      <c r="F3021" s="98" t="s">
        <v>5761</v>
      </c>
      <c r="G3021" s="98" t="s">
        <v>6724</v>
      </c>
      <c r="H3021" s="98" t="s">
        <v>6725</v>
      </c>
      <c r="I3021" s="98" t="s">
        <v>6738</v>
      </c>
      <c r="J3021" s="98" t="s">
        <v>6739</v>
      </c>
      <c r="K3021" s="98" t="s">
        <v>1156</v>
      </c>
      <c r="L3021" s="99" t="str">
        <f t="shared" si="47"/>
        <v>UAdmin</v>
      </c>
    </row>
    <row r="3022" spans="1:12" x14ac:dyDescent="0.25">
      <c r="A3022" s="101">
        <v>415100</v>
      </c>
      <c r="B3022" s="98" t="s">
        <v>6739</v>
      </c>
      <c r="C3022" s="98" t="s">
        <v>6837</v>
      </c>
      <c r="D3022" s="98" t="s">
        <v>6838</v>
      </c>
      <c r="E3022" s="98" t="s">
        <v>5760</v>
      </c>
      <c r="F3022" s="98" t="s">
        <v>5761</v>
      </c>
      <c r="G3022" s="98" t="s">
        <v>6724</v>
      </c>
      <c r="H3022" s="98" t="s">
        <v>6725</v>
      </c>
      <c r="I3022" s="98" t="s">
        <v>6738</v>
      </c>
      <c r="J3022" s="98" t="s">
        <v>6739</v>
      </c>
      <c r="K3022" s="98" t="s">
        <v>1156</v>
      </c>
      <c r="L3022" s="99" t="str">
        <f t="shared" si="47"/>
        <v>UAdmin</v>
      </c>
    </row>
    <row r="3023" spans="1:12" x14ac:dyDescent="0.25">
      <c r="A3023" s="101">
        <v>415100</v>
      </c>
      <c r="B3023" s="98" t="s">
        <v>6739</v>
      </c>
      <c r="C3023" s="98" t="s">
        <v>6839</v>
      </c>
      <c r="D3023" s="98" t="s">
        <v>6840</v>
      </c>
      <c r="E3023" s="98" t="s">
        <v>5760</v>
      </c>
      <c r="F3023" s="98" t="s">
        <v>5761</v>
      </c>
      <c r="G3023" s="98" t="s">
        <v>6724</v>
      </c>
      <c r="H3023" s="98" t="s">
        <v>6725</v>
      </c>
      <c r="I3023" s="98" t="s">
        <v>6738</v>
      </c>
      <c r="J3023" s="98" t="s">
        <v>6739</v>
      </c>
      <c r="K3023" s="98" t="s">
        <v>604</v>
      </c>
      <c r="L3023" s="99" t="str">
        <f t="shared" si="47"/>
        <v>UAdmin</v>
      </c>
    </row>
    <row r="3024" spans="1:12" x14ac:dyDescent="0.25">
      <c r="A3024" s="101">
        <v>415100</v>
      </c>
      <c r="B3024" s="98" t="s">
        <v>6739</v>
      </c>
      <c r="C3024" s="98" t="s">
        <v>6841</v>
      </c>
      <c r="D3024" s="98" t="s">
        <v>6842</v>
      </c>
      <c r="E3024" s="98" t="s">
        <v>5760</v>
      </c>
      <c r="F3024" s="98" t="s">
        <v>5761</v>
      </c>
      <c r="G3024" s="98" t="s">
        <v>6724</v>
      </c>
      <c r="H3024" s="98" t="s">
        <v>6725</v>
      </c>
      <c r="I3024" s="98" t="s">
        <v>6738</v>
      </c>
      <c r="J3024" s="98" t="s">
        <v>6739</v>
      </c>
      <c r="K3024" s="98" t="s">
        <v>545</v>
      </c>
      <c r="L3024" s="99" t="str">
        <f t="shared" si="47"/>
        <v>UAdmin</v>
      </c>
    </row>
    <row r="3025" spans="1:12" x14ac:dyDescent="0.25">
      <c r="A3025" s="101">
        <v>415100</v>
      </c>
      <c r="B3025" s="98" t="s">
        <v>6739</v>
      </c>
      <c r="C3025" s="98" t="s">
        <v>6843</v>
      </c>
      <c r="D3025" s="98" t="s">
        <v>5500</v>
      </c>
      <c r="E3025" s="98" t="s">
        <v>5760</v>
      </c>
      <c r="F3025" s="98" t="s">
        <v>5761</v>
      </c>
      <c r="G3025" s="98" t="s">
        <v>6724</v>
      </c>
      <c r="H3025" s="98" t="s">
        <v>6725</v>
      </c>
      <c r="I3025" s="98" t="s">
        <v>6738</v>
      </c>
      <c r="J3025" s="98" t="s">
        <v>6739</v>
      </c>
      <c r="K3025" s="98" t="s">
        <v>1001</v>
      </c>
      <c r="L3025" s="99" t="str">
        <f t="shared" si="47"/>
        <v>UAdmin</v>
      </c>
    </row>
    <row r="3026" spans="1:12" x14ac:dyDescent="0.25">
      <c r="A3026" s="101">
        <v>415100</v>
      </c>
      <c r="B3026" s="98" t="s">
        <v>6739</v>
      </c>
      <c r="C3026" s="98" t="s">
        <v>6844</v>
      </c>
      <c r="D3026" s="98" t="s">
        <v>6845</v>
      </c>
      <c r="E3026" s="98" t="s">
        <v>5760</v>
      </c>
      <c r="F3026" s="98" t="s">
        <v>5761</v>
      </c>
      <c r="G3026" s="98" t="s">
        <v>6724</v>
      </c>
      <c r="H3026" s="98" t="s">
        <v>6725</v>
      </c>
      <c r="I3026" s="98" t="s">
        <v>6738</v>
      </c>
      <c r="J3026" s="98" t="s">
        <v>6739</v>
      </c>
      <c r="K3026" s="98" t="s">
        <v>538</v>
      </c>
      <c r="L3026" s="99" t="str">
        <f t="shared" si="47"/>
        <v>UAdmin</v>
      </c>
    </row>
    <row r="3027" spans="1:12" x14ac:dyDescent="0.25">
      <c r="A3027" s="101">
        <v>415100</v>
      </c>
      <c r="B3027" s="98" t="s">
        <v>6739</v>
      </c>
      <c r="C3027" s="98" t="s">
        <v>6846</v>
      </c>
      <c r="D3027" s="98" t="s">
        <v>6847</v>
      </c>
      <c r="E3027" s="98" t="s">
        <v>5760</v>
      </c>
      <c r="F3027" s="98" t="s">
        <v>5761</v>
      </c>
      <c r="G3027" s="98" t="s">
        <v>6724</v>
      </c>
      <c r="H3027" s="98" t="s">
        <v>6725</v>
      </c>
      <c r="I3027" s="98" t="s">
        <v>6738</v>
      </c>
      <c r="J3027" s="98" t="s">
        <v>6739</v>
      </c>
      <c r="K3027" s="98" t="s">
        <v>843</v>
      </c>
      <c r="L3027" s="99" t="str">
        <f t="shared" si="47"/>
        <v>UAdmin</v>
      </c>
    </row>
    <row r="3028" spans="1:12" x14ac:dyDescent="0.25">
      <c r="A3028" s="101">
        <v>415100</v>
      </c>
      <c r="B3028" s="98" t="s">
        <v>6739</v>
      </c>
      <c r="C3028" s="98" t="s">
        <v>6848</v>
      </c>
      <c r="D3028" s="98" t="s">
        <v>6849</v>
      </c>
      <c r="E3028" s="98" t="s">
        <v>5760</v>
      </c>
      <c r="F3028" s="98" t="s">
        <v>5761</v>
      </c>
      <c r="G3028" s="98" t="s">
        <v>6724</v>
      </c>
      <c r="H3028" s="98" t="s">
        <v>6725</v>
      </c>
      <c r="I3028" s="98" t="s">
        <v>6738</v>
      </c>
      <c r="J3028" s="98" t="s">
        <v>6739</v>
      </c>
      <c r="K3028" s="98" t="s">
        <v>901</v>
      </c>
      <c r="L3028" s="99" t="str">
        <f t="shared" si="47"/>
        <v>UAdmin</v>
      </c>
    </row>
    <row r="3029" spans="1:12" x14ac:dyDescent="0.25">
      <c r="A3029" s="101">
        <v>415100</v>
      </c>
      <c r="B3029" s="98" t="s">
        <v>6739</v>
      </c>
      <c r="C3029" s="98" t="s">
        <v>6850</v>
      </c>
      <c r="D3029" s="98" t="s">
        <v>6851</v>
      </c>
      <c r="E3029" s="98" t="s">
        <v>5760</v>
      </c>
      <c r="F3029" s="98" t="s">
        <v>5761</v>
      </c>
      <c r="G3029" s="98" t="s">
        <v>6724</v>
      </c>
      <c r="H3029" s="98" t="s">
        <v>6725</v>
      </c>
      <c r="I3029" s="98" t="s">
        <v>6738</v>
      </c>
      <c r="J3029" s="98" t="s">
        <v>6739</v>
      </c>
      <c r="K3029" s="98" t="s">
        <v>6852</v>
      </c>
      <c r="L3029" s="99" t="str">
        <f t="shared" si="47"/>
        <v>UAdmin</v>
      </c>
    </row>
    <row r="3030" spans="1:12" x14ac:dyDescent="0.25">
      <c r="A3030" s="101">
        <v>415100</v>
      </c>
      <c r="B3030" s="98" t="s">
        <v>6739</v>
      </c>
      <c r="C3030" s="98" t="s">
        <v>6853</v>
      </c>
      <c r="D3030" s="98" t="s">
        <v>6854</v>
      </c>
      <c r="E3030" s="98" t="s">
        <v>5760</v>
      </c>
      <c r="F3030" s="98" t="s">
        <v>5761</v>
      </c>
      <c r="G3030" s="98" t="s">
        <v>6724</v>
      </c>
      <c r="H3030" s="98" t="s">
        <v>6725</v>
      </c>
      <c r="I3030" s="98" t="s">
        <v>6738</v>
      </c>
      <c r="J3030" s="98" t="s">
        <v>6739</v>
      </c>
      <c r="K3030" s="98" t="s">
        <v>1159</v>
      </c>
      <c r="L3030" s="99" t="str">
        <f t="shared" si="47"/>
        <v>UAdmin</v>
      </c>
    </row>
    <row r="3031" spans="1:12" x14ac:dyDescent="0.25">
      <c r="A3031" s="101">
        <v>415100</v>
      </c>
      <c r="B3031" s="98" t="s">
        <v>6739</v>
      </c>
      <c r="C3031" s="98" t="s">
        <v>6855</v>
      </c>
      <c r="D3031" s="98" t="s">
        <v>6856</v>
      </c>
      <c r="E3031" s="98" t="s">
        <v>5760</v>
      </c>
      <c r="F3031" s="98" t="s">
        <v>5761</v>
      </c>
      <c r="G3031" s="98" t="s">
        <v>6724</v>
      </c>
      <c r="H3031" s="98" t="s">
        <v>6725</v>
      </c>
      <c r="I3031" s="98" t="s">
        <v>6738</v>
      </c>
      <c r="J3031" s="98" t="s">
        <v>6739</v>
      </c>
      <c r="K3031" s="98" t="s">
        <v>6857</v>
      </c>
      <c r="L3031" s="99" t="str">
        <f t="shared" si="47"/>
        <v>UAdmin</v>
      </c>
    </row>
    <row r="3032" spans="1:12" x14ac:dyDescent="0.25">
      <c r="A3032" s="101">
        <v>415100</v>
      </c>
      <c r="B3032" s="98" t="s">
        <v>6739</v>
      </c>
      <c r="C3032" s="98" t="s">
        <v>6858</v>
      </c>
      <c r="D3032" s="98" t="s">
        <v>6859</v>
      </c>
      <c r="E3032" s="98" t="s">
        <v>5760</v>
      </c>
      <c r="F3032" s="98" t="s">
        <v>5761</v>
      </c>
      <c r="G3032" s="98" t="s">
        <v>6724</v>
      </c>
      <c r="H3032" s="98" t="s">
        <v>6725</v>
      </c>
      <c r="I3032" s="98" t="s">
        <v>6738</v>
      </c>
      <c r="J3032" s="98" t="s">
        <v>6739</v>
      </c>
      <c r="K3032" s="98" t="s">
        <v>6860</v>
      </c>
      <c r="L3032" s="99" t="str">
        <f t="shared" si="47"/>
        <v>UAdmin</v>
      </c>
    </row>
    <row r="3033" spans="1:12" x14ac:dyDescent="0.25">
      <c r="A3033" s="101">
        <v>415100</v>
      </c>
      <c r="B3033" s="98" t="s">
        <v>6739</v>
      </c>
      <c r="C3033" s="98" t="s">
        <v>6861</v>
      </c>
      <c r="D3033" s="98" t="s">
        <v>6862</v>
      </c>
      <c r="E3033" s="98" t="s">
        <v>5760</v>
      </c>
      <c r="F3033" s="98" t="s">
        <v>5761</v>
      </c>
      <c r="G3033" s="98" t="s">
        <v>6724</v>
      </c>
      <c r="H3033" s="98" t="s">
        <v>6725</v>
      </c>
      <c r="I3033" s="98" t="s">
        <v>6738</v>
      </c>
      <c r="J3033" s="98" t="s">
        <v>6739</v>
      </c>
      <c r="K3033" s="98" t="s">
        <v>6742</v>
      </c>
      <c r="L3033" s="99" t="str">
        <f t="shared" si="47"/>
        <v>UAdmin</v>
      </c>
    </row>
    <row r="3034" spans="1:12" x14ac:dyDescent="0.25">
      <c r="A3034" s="101">
        <v>415100</v>
      </c>
      <c r="B3034" s="98" t="s">
        <v>6739</v>
      </c>
      <c r="C3034" s="98" t="s">
        <v>6863</v>
      </c>
      <c r="D3034" s="98" t="s">
        <v>6864</v>
      </c>
      <c r="E3034" s="98" t="s">
        <v>5760</v>
      </c>
      <c r="F3034" s="98" t="s">
        <v>5761</v>
      </c>
      <c r="G3034" s="98" t="s">
        <v>6724</v>
      </c>
      <c r="H3034" s="98" t="s">
        <v>6725</v>
      </c>
      <c r="I3034" s="98" t="s">
        <v>6738</v>
      </c>
      <c r="J3034" s="98" t="s">
        <v>6739</v>
      </c>
      <c r="K3034" s="98" t="s">
        <v>538</v>
      </c>
      <c r="L3034" s="99" t="str">
        <f t="shared" si="47"/>
        <v>UAdmin</v>
      </c>
    </row>
    <row r="3035" spans="1:12" x14ac:dyDescent="0.25">
      <c r="A3035" s="101">
        <v>415100</v>
      </c>
      <c r="B3035" s="98" t="s">
        <v>6739</v>
      </c>
      <c r="C3035" s="98" t="s">
        <v>6865</v>
      </c>
      <c r="D3035" s="98" t="s">
        <v>6866</v>
      </c>
      <c r="E3035" s="98" t="s">
        <v>5760</v>
      </c>
      <c r="F3035" s="98" t="s">
        <v>5761</v>
      </c>
      <c r="G3035" s="98" t="s">
        <v>6724</v>
      </c>
      <c r="H3035" s="98" t="s">
        <v>6725</v>
      </c>
      <c r="I3035" s="98" t="s">
        <v>6738</v>
      </c>
      <c r="J3035" s="98" t="s">
        <v>6739</v>
      </c>
      <c r="K3035" s="98" t="s">
        <v>538</v>
      </c>
      <c r="L3035" s="99" t="str">
        <f t="shared" si="47"/>
        <v>UAdmin</v>
      </c>
    </row>
    <row r="3036" spans="1:12" x14ac:dyDescent="0.25">
      <c r="A3036" s="101">
        <v>415100</v>
      </c>
      <c r="B3036" s="98" t="s">
        <v>6739</v>
      </c>
      <c r="C3036" s="98" t="s">
        <v>6867</v>
      </c>
      <c r="D3036" s="98" t="s">
        <v>6868</v>
      </c>
      <c r="E3036" s="98" t="s">
        <v>5760</v>
      </c>
      <c r="F3036" s="98" t="s">
        <v>5761</v>
      </c>
      <c r="G3036" s="98" t="s">
        <v>6724</v>
      </c>
      <c r="H3036" s="98" t="s">
        <v>6725</v>
      </c>
      <c r="I3036" s="98" t="s">
        <v>6738</v>
      </c>
      <c r="J3036" s="98" t="s">
        <v>6739</v>
      </c>
      <c r="K3036" s="98" t="s">
        <v>538</v>
      </c>
      <c r="L3036" s="99" t="str">
        <f t="shared" si="47"/>
        <v>UAdmin</v>
      </c>
    </row>
    <row r="3037" spans="1:12" x14ac:dyDescent="0.25">
      <c r="A3037" s="101">
        <v>415100</v>
      </c>
      <c r="B3037" s="98" t="s">
        <v>6739</v>
      </c>
      <c r="C3037" s="98" t="s">
        <v>6869</v>
      </c>
      <c r="D3037" s="98" t="s">
        <v>6870</v>
      </c>
      <c r="E3037" s="98" t="s">
        <v>5760</v>
      </c>
      <c r="F3037" s="98" t="s">
        <v>5761</v>
      </c>
      <c r="G3037" s="98" t="s">
        <v>6724</v>
      </c>
      <c r="H3037" s="98" t="s">
        <v>6725</v>
      </c>
      <c r="I3037" s="98" t="s">
        <v>6738</v>
      </c>
      <c r="J3037" s="98" t="s">
        <v>6739</v>
      </c>
      <c r="K3037" s="98" t="s">
        <v>6742</v>
      </c>
      <c r="L3037" s="99" t="str">
        <f t="shared" si="47"/>
        <v>UAdmin</v>
      </c>
    </row>
    <row r="3038" spans="1:12" x14ac:dyDescent="0.25">
      <c r="A3038" s="101">
        <v>415101</v>
      </c>
      <c r="B3038" s="98" t="s">
        <v>6739</v>
      </c>
      <c r="C3038" s="98" t="s">
        <v>6872</v>
      </c>
      <c r="D3038" s="98" t="s">
        <v>6873</v>
      </c>
      <c r="E3038" s="98" t="s">
        <v>5760</v>
      </c>
      <c r="F3038" s="98" t="s">
        <v>5761</v>
      </c>
      <c r="G3038" s="98" t="s">
        <v>6724</v>
      </c>
      <c r="H3038" s="98" t="s">
        <v>6725</v>
      </c>
      <c r="I3038" s="98" t="s">
        <v>6738</v>
      </c>
      <c r="J3038" s="98" t="s">
        <v>6871</v>
      </c>
      <c r="K3038" s="98" t="s">
        <v>1001</v>
      </c>
      <c r="L3038" s="99" t="str">
        <f t="shared" si="47"/>
        <v>UAdmin</v>
      </c>
    </row>
    <row r="3039" spans="1:12" x14ac:dyDescent="0.25">
      <c r="A3039" s="101">
        <v>415101</v>
      </c>
      <c r="B3039" s="98" t="s">
        <v>6739</v>
      </c>
      <c r="C3039" s="98" t="s">
        <v>6874</v>
      </c>
      <c r="D3039" s="98" t="s">
        <v>6875</v>
      </c>
      <c r="E3039" s="98" t="s">
        <v>5760</v>
      </c>
      <c r="F3039" s="98" t="s">
        <v>5761</v>
      </c>
      <c r="G3039" s="98" t="s">
        <v>6724</v>
      </c>
      <c r="H3039" s="98" t="s">
        <v>6725</v>
      </c>
      <c r="I3039" s="98" t="s">
        <v>6738</v>
      </c>
      <c r="J3039" s="98" t="s">
        <v>6871</v>
      </c>
      <c r="K3039" s="98" t="s">
        <v>1159</v>
      </c>
      <c r="L3039" s="99" t="str">
        <f t="shared" si="47"/>
        <v>UAdmin</v>
      </c>
    </row>
    <row r="3040" spans="1:12" x14ac:dyDescent="0.25">
      <c r="A3040" s="101">
        <v>415101</v>
      </c>
      <c r="B3040" s="98" t="s">
        <v>6739</v>
      </c>
      <c r="C3040" s="98" t="s">
        <v>6876</v>
      </c>
      <c r="D3040" s="98" t="s">
        <v>6877</v>
      </c>
      <c r="E3040" s="98" t="s">
        <v>5760</v>
      </c>
      <c r="F3040" s="98" t="s">
        <v>5761</v>
      </c>
      <c r="G3040" s="98" t="s">
        <v>6724</v>
      </c>
      <c r="H3040" s="98" t="s">
        <v>6725</v>
      </c>
      <c r="I3040" s="98" t="s">
        <v>6738</v>
      </c>
      <c r="J3040" s="98" t="s">
        <v>6871</v>
      </c>
      <c r="K3040" s="98" t="s">
        <v>538</v>
      </c>
      <c r="L3040" s="99" t="str">
        <f t="shared" si="47"/>
        <v>UAdmin</v>
      </c>
    </row>
    <row r="3041" spans="1:12" x14ac:dyDescent="0.25">
      <c r="A3041" s="101">
        <v>415102</v>
      </c>
      <c r="B3041" s="98" t="s">
        <v>6739</v>
      </c>
      <c r="C3041" s="98" t="s">
        <v>6879</v>
      </c>
      <c r="D3041" s="98" t="s">
        <v>6880</v>
      </c>
      <c r="E3041" s="98" t="s">
        <v>5760</v>
      </c>
      <c r="F3041" s="98" t="s">
        <v>5761</v>
      </c>
      <c r="G3041" s="98" t="s">
        <v>6724</v>
      </c>
      <c r="H3041" s="98" t="s">
        <v>6725</v>
      </c>
      <c r="I3041" s="98" t="s">
        <v>6738</v>
      </c>
      <c r="J3041" s="98" t="s">
        <v>6878</v>
      </c>
      <c r="K3041" s="98" t="s">
        <v>538</v>
      </c>
      <c r="L3041" s="99" t="str">
        <f t="shared" si="47"/>
        <v>UAdmin</v>
      </c>
    </row>
    <row r="3042" spans="1:12" x14ac:dyDescent="0.25">
      <c r="A3042" s="101">
        <v>415102</v>
      </c>
      <c r="B3042" s="98" t="s">
        <v>6739</v>
      </c>
      <c r="C3042" s="98" t="s">
        <v>6881</v>
      </c>
      <c r="D3042" s="98" t="s">
        <v>6882</v>
      </c>
      <c r="E3042" s="98" t="s">
        <v>5760</v>
      </c>
      <c r="F3042" s="98" t="s">
        <v>5761</v>
      </c>
      <c r="G3042" s="98" t="s">
        <v>6724</v>
      </c>
      <c r="H3042" s="98" t="s">
        <v>6725</v>
      </c>
      <c r="I3042" s="98" t="s">
        <v>6738</v>
      </c>
      <c r="J3042" s="98" t="s">
        <v>6878</v>
      </c>
      <c r="K3042" s="98" t="s">
        <v>545</v>
      </c>
      <c r="L3042" s="99" t="str">
        <f t="shared" si="47"/>
        <v>UAdmin</v>
      </c>
    </row>
    <row r="3043" spans="1:12" x14ac:dyDescent="0.25">
      <c r="A3043" s="101">
        <v>415102</v>
      </c>
      <c r="B3043" s="98" t="s">
        <v>6739</v>
      </c>
      <c r="C3043" s="98" t="s">
        <v>6883</v>
      </c>
      <c r="D3043" s="98" t="s">
        <v>6884</v>
      </c>
      <c r="E3043" s="98" t="s">
        <v>5760</v>
      </c>
      <c r="F3043" s="98" t="s">
        <v>5761</v>
      </c>
      <c r="G3043" s="98" t="s">
        <v>6724</v>
      </c>
      <c r="H3043" s="98" t="s">
        <v>6725</v>
      </c>
      <c r="I3043" s="98" t="s">
        <v>6738</v>
      </c>
      <c r="J3043" s="98" t="s">
        <v>6878</v>
      </c>
      <c r="K3043" s="98" t="s">
        <v>538</v>
      </c>
      <c r="L3043" s="99" t="str">
        <f t="shared" si="47"/>
        <v>UAdmin</v>
      </c>
    </row>
    <row r="3044" spans="1:12" x14ac:dyDescent="0.25">
      <c r="A3044" s="101">
        <v>415102</v>
      </c>
      <c r="B3044" s="98" t="s">
        <v>6739</v>
      </c>
      <c r="C3044" s="98" t="s">
        <v>6885</v>
      </c>
      <c r="D3044" s="98" t="s">
        <v>6886</v>
      </c>
      <c r="E3044" s="98" t="s">
        <v>5760</v>
      </c>
      <c r="F3044" s="98" t="s">
        <v>5761</v>
      </c>
      <c r="G3044" s="98" t="s">
        <v>6724</v>
      </c>
      <c r="H3044" s="98" t="s">
        <v>6725</v>
      </c>
      <c r="I3044" s="98" t="s">
        <v>6738</v>
      </c>
      <c r="J3044" s="98" t="s">
        <v>6878</v>
      </c>
      <c r="K3044" s="98" t="s">
        <v>538</v>
      </c>
      <c r="L3044" s="99" t="str">
        <f t="shared" si="47"/>
        <v>UAdmin</v>
      </c>
    </row>
    <row r="3045" spans="1:12" x14ac:dyDescent="0.25">
      <c r="A3045" s="101">
        <v>415102</v>
      </c>
      <c r="B3045" s="98" t="s">
        <v>6739</v>
      </c>
      <c r="C3045" s="98" t="s">
        <v>6887</v>
      </c>
      <c r="D3045" s="98" t="s">
        <v>6888</v>
      </c>
      <c r="E3045" s="98" t="s">
        <v>5760</v>
      </c>
      <c r="F3045" s="98" t="s">
        <v>5761</v>
      </c>
      <c r="G3045" s="98" t="s">
        <v>6724</v>
      </c>
      <c r="H3045" s="98" t="s">
        <v>6725</v>
      </c>
      <c r="I3045" s="98" t="s">
        <v>6738</v>
      </c>
      <c r="J3045" s="98" t="s">
        <v>6878</v>
      </c>
      <c r="K3045" s="98" t="s">
        <v>6889</v>
      </c>
      <c r="L3045" s="99" t="str">
        <f t="shared" si="47"/>
        <v>UAdmin</v>
      </c>
    </row>
    <row r="3046" spans="1:12" x14ac:dyDescent="0.25">
      <c r="A3046" s="101">
        <v>415102</v>
      </c>
      <c r="B3046" s="98" t="s">
        <v>6739</v>
      </c>
      <c r="C3046" s="98" t="s">
        <v>6890</v>
      </c>
      <c r="D3046" s="98" t="s">
        <v>6891</v>
      </c>
      <c r="E3046" s="98" t="s">
        <v>5760</v>
      </c>
      <c r="F3046" s="98" t="s">
        <v>5761</v>
      </c>
      <c r="G3046" s="98" t="s">
        <v>6724</v>
      </c>
      <c r="H3046" s="98" t="s">
        <v>6725</v>
      </c>
      <c r="I3046" s="98" t="s">
        <v>6738</v>
      </c>
      <c r="J3046" s="98" t="s">
        <v>6878</v>
      </c>
      <c r="K3046" s="98" t="s">
        <v>538</v>
      </c>
      <c r="L3046" s="99" t="str">
        <f t="shared" si="47"/>
        <v>UAdmin</v>
      </c>
    </row>
    <row r="3047" spans="1:12" x14ac:dyDescent="0.25">
      <c r="A3047" s="101">
        <v>415102</v>
      </c>
      <c r="B3047" s="98" t="s">
        <v>6739</v>
      </c>
      <c r="C3047" s="98" t="s">
        <v>6892</v>
      </c>
      <c r="D3047" s="98" t="s">
        <v>6893</v>
      </c>
      <c r="E3047" s="98" t="s">
        <v>5760</v>
      </c>
      <c r="F3047" s="98" t="s">
        <v>5761</v>
      </c>
      <c r="G3047" s="98" t="s">
        <v>6724</v>
      </c>
      <c r="H3047" s="98" t="s">
        <v>6725</v>
      </c>
      <c r="I3047" s="98" t="s">
        <v>6738</v>
      </c>
      <c r="J3047" s="98" t="s">
        <v>6878</v>
      </c>
      <c r="K3047" s="98" t="s">
        <v>538</v>
      </c>
      <c r="L3047" s="99" t="str">
        <f t="shared" si="47"/>
        <v>UAdmin</v>
      </c>
    </row>
    <row r="3048" spans="1:12" x14ac:dyDescent="0.25">
      <c r="A3048" s="101">
        <v>415102</v>
      </c>
      <c r="B3048" s="98" t="s">
        <v>6739</v>
      </c>
      <c r="C3048" s="98" t="s">
        <v>6894</v>
      </c>
      <c r="D3048" s="98" t="s">
        <v>6895</v>
      </c>
      <c r="E3048" s="98" t="s">
        <v>5760</v>
      </c>
      <c r="F3048" s="98" t="s">
        <v>5761</v>
      </c>
      <c r="G3048" s="98" t="s">
        <v>6724</v>
      </c>
      <c r="H3048" s="98" t="s">
        <v>6725</v>
      </c>
      <c r="I3048" s="98" t="s">
        <v>6738</v>
      </c>
      <c r="J3048" s="98" t="s">
        <v>6878</v>
      </c>
      <c r="K3048" s="98" t="s">
        <v>1156</v>
      </c>
      <c r="L3048" s="99" t="str">
        <f t="shared" si="47"/>
        <v>UAdmin</v>
      </c>
    </row>
    <row r="3049" spans="1:12" x14ac:dyDescent="0.25">
      <c r="A3049" s="101">
        <v>415102</v>
      </c>
      <c r="B3049" s="98" t="s">
        <v>6739</v>
      </c>
      <c r="C3049" s="98" t="s">
        <v>6896</v>
      </c>
      <c r="D3049" s="98" t="s">
        <v>6897</v>
      </c>
      <c r="E3049" s="98" t="s">
        <v>5760</v>
      </c>
      <c r="F3049" s="98" t="s">
        <v>5761</v>
      </c>
      <c r="G3049" s="98" t="s">
        <v>6724</v>
      </c>
      <c r="H3049" s="98" t="s">
        <v>6725</v>
      </c>
      <c r="I3049" s="98" t="s">
        <v>6738</v>
      </c>
      <c r="J3049" s="98" t="s">
        <v>6878</v>
      </c>
      <c r="K3049" s="98" t="s">
        <v>538</v>
      </c>
      <c r="L3049" s="99" t="str">
        <f t="shared" si="47"/>
        <v>UAdmin</v>
      </c>
    </row>
    <row r="3050" spans="1:12" x14ac:dyDescent="0.25">
      <c r="A3050" s="101">
        <v>415103</v>
      </c>
      <c r="B3050" s="98" t="s">
        <v>6739</v>
      </c>
      <c r="C3050" s="98"/>
      <c r="D3050" s="98"/>
      <c r="E3050" s="98" t="s">
        <v>5760</v>
      </c>
      <c r="F3050" s="98" t="s">
        <v>5761</v>
      </c>
      <c r="G3050" s="98" t="s">
        <v>6724</v>
      </c>
      <c r="H3050" s="98" t="s">
        <v>6725</v>
      </c>
      <c r="I3050" s="98" t="s">
        <v>6738</v>
      </c>
      <c r="J3050" s="98" t="s">
        <v>6898</v>
      </c>
      <c r="K3050" s="98"/>
      <c r="L3050" s="99" t="str">
        <f t="shared" si="47"/>
        <v>UAdmin</v>
      </c>
    </row>
    <row r="3051" spans="1:12" x14ac:dyDescent="0.25">
      <c r="A3051" s="101">
        <v>415104</v>
      </c>
      <c r="B3051" s="98" t="s">
        <v>6739</v>
      </c>
      <c r="C3051" s="98"/>
      <c r="D3051" s="98"/>
      <c r="E3051" s="98" t="s">
        <v>5760</v>
      </c>
      <c r="F3051" s="98" t="s">
        <v>5761</v>
      </c>
      <c r="G3051" s="98" t="s">
        <v>6724</v>
      </c>
      <c r="H3051" s="98" t="s">
        <v>6725</v>
      </c>
      <c r="I3051" s="98" t="s">
        <v>6738</v>
      </c>
      <c r="J3051" s="98" t="s">
        <v>3273</v>
      </c>
      <c r="K3051" s="98"/>
      <c r="L3051" s="99" t="str">
        <f t="shared" si="47"/>
        <v>UAdmin</v>
      </c>
    </row>
    <row r="3052" spans="1:12" x14ac:dyDescent="0.25">
      <c r="A3052" s="101">
        <v>415105</v>
      </c>
      <c r="B3052" s="98" t="s">
        <v>6739</v>
      </c>
      <c r="C3052" s="98"/>
      <c r="D3052" s="98"/>
      <c r="E3052" s="98" t="s">
        <v>5760</v>
      </c>
      <c r="F3052" s="98" t="s">
        <v>5761</v>
      </c>
      <c r="G3052" s="98" t="s">
        <v>6724</v>
      </c>
      <c r="H3052" s="98" t="s">
        <v>6725</v>
      </c>
      <c r="I3052" s="98" t="s">
        <v>6738</v>
      </c>
      <c r="J3052" s="98" t="s">
        <v>6899</v>
      </c>
      <c r="K3052" s="98"/>
      <c r="L3052" s="99" t="str">
        <f t="shared" si="47"/>
        <v>UAdmin</v>
      </c>
    </row>
    <row r="3053" spans="1:12" x14ac:dyDescent="0.25">
      <c r="A3053" s="101">
        <v>415106</v>
      </c>
      <c r="B3053" s="98" t="s">
        <v>6739</v>
      </c>
      <c r="C3053" s="98"/>
      <c r="D3053" s="98"/>
      <c r="E3053" s="98" t="s">
        <v>5760</v>
      </c>
      <c r="F3053" s="98" t="s">
        <v>5761</v>
      </c>
      <c r="G3053" s="98" t="s">
        <v>6724</v>
      </c>
      <c r="H3053" s="98" t="s">
        <v>6725</v>
      </c>
      <c r="I3053" s="98" t="s">
        <v>6738</v>
      </c>
      <c r="J3053" s="98" t="s">
        <v>6900</v>
      </c>
      <c r="K3053" s="98"/>
      <c r="L3053" s="99" t="str">
        <f t="shared" si="47"/>
        <v>UAdmin</v>
      </c>
    </row>
    <row r="3054" spans="1:12" x14ac:dyDescent="0.25">
      <c r="A3054" s="101" t="s">
        <v>6901</v>
      </c>
      <c r="B3054" s="98" t="s">
        <v>6739</v>
      </c>
      <c r="C3054" s="98"/>
      <c r="D3054" s="98"/>
      <c r="E3054" s="98" t="s">
        <v>5760</v>
      </c>
      <c r="F3054" s="98" t="s">
        <v>5761</v>
      </c>
      <c r="G3054" s="98" t="s">
        <v>6724</v>
      </c>
      <c r="H3054" s="98" t="s">
        <v>6725</v>
      </c>
      <c r="I3054" s="98" t="s">
        <v>6738</v>
      </c>
      <c r="J3054" s="98" t="s">
        <v>6902</v>
      </c>
      <c r="K3054" s="98"/>
      <c r="L3054" s="99" t="str">
        <f t="shared" si="47"/>
        <v>UAdmin</v>
      </c>
    </row>
    <row r="3055" spans="1:12" x14ac:dyDescent="0.25">
      <c r="A3055" s="101" t="s">
        <v>6903</v>
      </c>
      <c r="B3055" s="98" t="s">
        <v>6739</v>
      </c>
      <c r="C3055" s="98"/>
      <c r="D3055" s="98"/>
      <c r="E3055" s="98" t="s">
        <v>5760</v>
      </c>
      <c r="F3055" s="98" t="s">
        <v>5761</v>
      </c>
      <c r="G3055" s="98" t="s">
        <v>6724</v>
      </c>
      <c r="H3055" s="98" t="s">
        <v>6725</v>
      </c>
      <c r="I3055" s="98" t="s">
        <v>6738</v>
      </c>
      <c r="J3055" s="98" t="s">
        <v>6904</v>
      </c>
      <c r="K3055" s="98"/>
      <c r="L3055" s="99" t="str">
        <f t="shared" si="47"/>
        <v>UAdmin</v>
      </c>
    </row>
    <row r="3056" spans="1:12" x14ac:dyDescent="0.25">
      <c r="A3056" s="101" t="s">
        <v>6905</v>
      </c>
      <c r="B3056" s="98" t="s">
        <v>6739</v>
      </c>
      <c r="C3056" s="98"/>
      <c r="D3056" s="98"/>
      <c r="E3056" s="98" t="s">
        <v>5760</v>
      </c>
      <c r="F3056" s="98" t="s">
        <v>5761</v>
      </c>
      <c r="G3056" s="98" t="s">
        <v>6724</v>
      </c>
      <c r="H3056" s="98" t="s">
        <v>6725</v>
      </c>
      <c r="I3056" s="98" t="s">
        <v>6738</v>
      </c>
      <c r="J3056" s="98" t="s">
        <v>6906</v>
      </c>
      <c r="K3056" s="98"/>
      <c r="L3056" s="99" t="str">
        <f t="shared" si="47"/>
        <v>UAdmin</v>
      </c>
    </row>
    <row r="3057" spans="1:12" x14ac:dyDescent="0.25">
      <c r="A3057" s="101" t="s">
        <v>6907</v>
      </c>
      <c r="B3057" s="98" t="s">
        <v>6739</v>
      </c>
      <c r="C3057" s="98"/>
      <c r="D3057" s="98"/>
      <c r="E3057" s="98" t="s">
        <v>5760</v>
      </c>
      <c r="F3057" s="98" t="s">
        <v>5761</v>
      </c>
      <c r="G3057" s="98" t="s">
        <v>6724</v>
      </c>
      <c r="H3057" s="98" t="s">
        <v>6725</v>
      </c>
      <c r="I3057" s="98" t="s">
        <v>6738</v>
      </c>
      <c r="J3057" s="98" t="s">
        <v>6908</v>
      </c>
      <c r="K3057" s="98"/>
      <c r="L3057" s="99" t="str">
        <f t="shared" si="47"/>
        <v>UAdmin</v>
      </c>
    </row>
    <row r="3058" spans="1:12" x14ac:dyDescent="0.25">
      <c r="A3058" s="101" t="s">
        <v>6909</v>
      </c>
      <c r="B3058" s="98" t="s">
        <v>6739</v>
      </c>
      <c r="C3058" s="98"/>
      <c r="D3058" s="98"/>
      <c r="E3058" s="98" t="s">
        <v>5760</v>
      </c>
      <c r="F3058" s="98" t="s">
        <v>5761</v>
      </c>
      <c r="G3058" s="98" t="s">
        <v>6724</v>
      </c>
      <c r="H3058" s="98" t="s">
        <v>6725</v>
      </c>
      <c r="I3058" s="98" t="s">
        <v>6738</v>
      </c>
      <c r="J3058" s="98" t="s">
        <v>6910</v>
      </c>
      <c r="K3058" s="98"/>
      <c r="L3058" s="99" t="str">
        <f t="shared" si="47"/>
        <v>UAdmin</v>
      </c>
    </row>
    <row r="3059" spans="1:12" x14ac:dyDescent="0.25">
      <c r="A3059" s="101" t="s">
        <v>6911</v>
      </c>
      <c r="B3059" s="98" t="s">
        <v>6739</v>
      </c>
      <c r="C3059" s="98"/>
      <c r="D3059" s="98"/>
      <c r="E3059" s="98" t="s">
        <v>5760</v>
      </c>
      <c r="F3059" s="98" t="s">
        <v>5761</v>
      </c>
      <c r="G3059" s="98" t="s">
        <v>6724</v>
      </c>
      <c r="H3059" s="98" t="s">
        <v>6725</v>
      </c>
      <c r="I3059" s="98" t="s">
        <v>6738</v>
      </c>
      <c r="J3059" s="98" t="s">
        <v>6912</v>
      </c>
      <c r="K3059" s="98"/>
      <c r="L3059" s="99" t="str">
        <f t="shared" si="47"/>
        <v>UAdmin</v>
      </c>
    </row>
    <row r="3060" spans="1:12" x14ac:dyDescent="0.25">
      <c r="A3060" s="101" t="s">
        <v>6913</v>
      </c>
      <c r="B3060" s="98" t="s">
        <v>6739</v>
      </c>
      <c r="C3060" s="98"/>
      <c r="D3060" s="98"/>
      <c r="E3060" s="98" t="s">
        <v>5760</v>
      </c>
      <c r="F3060" s="98" t="s">
        <v>5761</v>
      </c>
      <c r="G3060" s="98" t="s">
        <v>6724</v>
      </c>
      <c r="H3060" s="98" t="s">
        <v>6725</v>
      </c>
      <c r="I3060" s="98" t="s">
        <v>6738</v>
      </c>
      <c r="J3060" s="98" t="s">
        <v>6914</v>
      </c>
      <c r="K3060" s="98"/>
      <c r="L3060" s="99" t="str">
        <f t="shared" si="47"/>
        <v>UAdmin</v>
      </c>
    </row>
    <row r="3061" spans="1:12" x14ac:dyDescent="0.25">
      <c r="A3061" s="101" t="s">
        <v>6915</v>
      </c>
      <c r="B3061" s="98" t="s">
        <v>6739</v>
      </c>
      <c r="C3061" s="98"/>
      <c r="D3061" s="98"/>
      <c r="E3061" s="98" t="s">
        <v>5760</v>
      </c>
      <c r="F3061" s="98" t="s">
        <v>5761</v>
      </c>
      <c r="G3061" s="98" t="s">
        <v>6724</v>
      </c>
      <c r="H3061" s="98" t="s">
        <v>6725</v>
      </c>
      <c r="I3061" s="98" t="s">
        <v>6738</v>
      </c>
      <c r="J3061" s="98" t="s">
        <v>6916</v>
      </c>
      <c r="K3061" s="98"/>
      <c r="L3061" s="99" t="str">
        <f t="shared" si="47"/>
        <v>UAdmin</v>
      </c>
    </row>
    <row r="3062" spans="1:12" x14ac:dyDescent="0.25">
      <c r="A3062" s="101" t="s">
        <v>6917</v>
      </c>
      <c r="B3062" s="98" t="s">
        <v>6739</v>
      </c>
      <c r="C3062" s="98"/>
      <c r="D3062" s="98"/>
      <c r="E3062" s="98" t="s">
        <v>5760</v>
      </c>
      <c r="F3062" s="98" t="s">
        <v>5761</v>
      </c>
      <c r="G3062" s="98" t="s">
        <v>6724</v>
      </c>
      <c r="H3062" s="98" t="s">
        <v>6725</v>
      </c>
      <c r="I3062" s="98" t="s">
        <v>6738</v>
      </c>
      <c r="J3062" s="98" t="s">
        <v>6918</v>
      </c>
      <c r="K3062" s="98"/>
      <c r="L3062" s="99" t="str">
        <f t="shared" si="47"/>
        <v>UAdmin</v>
      </c>
    </row>
    <row r="3063" spans="1:12" x14ac:dyDescent="0.25">
      <c r="A3063" s="101" t="s">
        <v>6919</v>
      </c>
      <c r="B3063" s="98" t="s">
        <v>6739</v>
      </c>
      <c r="C3063" s="98"/>
      <c r="D3063" s="98"/>
      <c r="E3063" s="98" t="s">
        <v>5760</v>
      </c>
      <c r="F3063" s="98" t="s">
        <v>5761</v>
      </c>
      <c r="G3063" s="98" t="s">
        <v>6724</v>
      </c>
      <c r="H3063" s="98" t="s">
        <v>6725</v>
      </c>
      <c r="I3063" s="98" t="s">
        <v>6738</v>
      </c>
      <c r="J3063" s="98" t="s">
        <v>6920</v>
      </c>
      <c r="K3063" s="98"/>
      <c r="L3063" s="99" t="str">
        <f t="shared" si="47"/>
        <v>UAdmin</v>
      </c>
    </row>
    <row r="3064" spans="1:12" x14ac:dyDescent="0.25">
      <c r="A3064" s="101">
        <v>415200</v>
      </c>
      <c r="B3064" s="98" t="s">
        <v>6922</v>
      </c>
      <c r="C3064" s="98" t="s">
        <v>6923</v>
      </c>
      <c r="D3064" s="98" t="s">
        <v>6924</v>
      </c>
      <c r="E3064" s="98" t="s">
        <v>5760</v>
      </c>
      <c r="F3064" s="98" t="s">
        <v>5761</v>
      </c>
      <c r="G3064" s="98" t="s">
        <v>6724</v>
      </c>
      <c r="H3064" s="98" t="s">
        <v>6725</v>
      </c>
      <c r="I3064" s="98" t="s">
        <v>6921</v>
      </c>
      <c r="J3064" s="98" t="s">
        <v>6922</v>
      </c>
      <c r="K3064" s="98" t="s">
        <v>538</v>
      </c>
      <c r="L3064" s="99" t="str">
        <f t="shared" si="47"/>
        <v>UAdmin</v>
      </c>
    </row>
    <row r="3065" spans="1:12" x14ac:dyDescent="0.25">
      <c r="A3065" s="101">
        <v>415240</v>
      </c>
      <c r="B3065" s="98" t="s">
        <v>6926</v>
      </c>
      <c r="C3065" s="98" t="s">
        <v>5417</v>
      </c>
      <c r="D3065" s="98" t="s">
        <v>6926</v>
      </c>
      <c r="E3065" s="98" t="s">
        <v>5760</v>
      </c>
      <c r="F3065" s="98" t="s">
        <v>5761</v>
      </c>
      <c r="G3065" s="98" t="s">
        <v>6724</v>
      </c>
      <c r="H3065" s="98" t="s">
        <v>6725</v>
      </c>
      <c r="I3065" s="98" t="s">
        <v>6925</v>
      </c>
      <c r="J3065" s="98" t="s">
        <v>6926</v>
      </c>
      <c r="K3065" s="98" t="s">
        <v>1464</v>
      </c>
      <c r="L3065" s="99" t="str">
        <f t="shared" si="47"/>
        <v>UAdmin</v>
      </c>
    </row>
    <row r="3066" spans="1:12" x14ac:dyDescent="0.25">
      <c r="A3066" s="101">
        <v>415300</v>
      </c>
      <c r="B3066" s="98" t="s">
        <v>6928</v>
      </c>
      <c r="C3066" s="98" t="s">
        <v>6929</v>
      </c>
      <c r="D3066" s="98" t="s">
        <v>6930</v>
      </c>
      <c r="E3066" s="98" t="s">
        <v>5760</v>
      </c>
      <c r="F3066" s="98" t="s">
        <v>5761</v>
      </c>
      <c r="G3066" s="98" t="s">
        <v>6724</v>
      </c>
      <c r="H3066" s="98" t="s">
        <v>6725</v>
      </c>
      <c r="I3066" s="98" t="s">
        <v>6927</v>
      </c>
      <c r="J3066" s="98" t="s">
        <v>6928</v>
      </c>
      <c r="K3066" s="98" t="s">
        <v>538</v>
      </c>
      <c r="L3066" s="99" t="str">
        <f t="shared" si="47"/>
        <v>UAdmin</v>
      </c>
    </row>
    <row r="3067" spans="1:12" x14ac:dyDescent="0.25">
      <c r="A3067" s="101" t="s">
        <v>6931</v>
      </c>
      <c r="B3067" s="98" t="s">
        <v>6928</v>
      </c>
      <c r="C3067" s="98"/>
      <c r="D3067" s="98"/>
      <c r="E3067" s="98" t="s">
        <v>5760</v>
      </c>
      <c r="F3067" s="98" t="s">
        <v>5761</v>
      </c>
      <c r="G3067" s="98" t="s">
        <v>6724</v>
      </c>
      <c r="H3067" s="98" t="s">
        <v>6725</v>
      </c>
      <c r="I3067" s="98" t="s">
        <v>6927</v>
      </c>
      <c r="J3067" s="98" t="s">
        <v>6932</v>
      </c>
      <c r="K3067" s="98"/>
      <c r="L3067" s="99" t="str">
        <f t="shared" si="47"/>
        <v>UAdmin</v>
      </c>
    </row>
    <row r="3068" spans="1:12" x14ac:dyDescent="0.25">
      <c r="A3068" s="101">
        <v>415400</v>
      </c>
      <c r="B3068" s="98" t="s">
        <v>6934</v>
      </c>
      <c r="C3068" s="98" t="s">
        <v>6935</v>
      </c>
      <c r="D3068" s="98" t="s">
        <v>6934</v>
      </c>
      <c r="E3068" s="98" t="s">
        <v>5760</v>
      </c>
      <c r="F3068" s="98" t="s">
        <v>5761</v>
      </c>
      <c r="G3068" s="98" t="s">
        <v>6724</v>
      </c>
      <c r="H3068" s="98" t="s">
        <v>6725</v>
      </c>
      <c r="I3068" s="98" t="s">
        <v>6933</v>
      </c>
      <c r="J3068" s="98" t="s">
        <v>6934</v>
      </c>
      <c r="K3068" s="98" t="s">
        <v>538</v>
      </c>
      <c r="L3068" s="99" t="str">
        <f t="shared" si="47"/>
        <v>UAdmin</v>
      </c>
    </row>
    <row r="3069" spans="1:12" x14ac:dyDescent="0.25">
      <c r="A3069" s="101" t="s">
        <v>6936</v>
      </c>
      <c r="B3069" s="98" t="s">
        <v>6934</v>
      </c>
      <c r="C3069" s="98"/>
      <c r="D3069" s="98"/>
      <c r="E3069" s="98" t="s">
        <v>5760</v>
      </c>
      <c r="F3069" s="98" t="s">
        <v>5761</v>
      </c>
      <c r="G3069" s="98" t="s">
        <v>6724</v>
      </c>
      <c r="H3069" s="98" t="s">
        <v>6725</v>
      </c>
      <c r="I3069" s="98" t="s">
        <v>6933</v>
      </c>
      <c r="J3069" s="98" t="s">
        <v>6934</v>
      </c>
      <c r="K3069" s="98"/>
      <c r="L3069" s="99" t="str">
        <f t="shared" si="47"/>
        <v>UAdmin</v>
      </c>
    </row>
    <row r="3070" spans="1:12" x14ac:dyDescent="0.25">
      <c r="A3070" s="101" t="s">
        <v>6940</v>
      </c>
      <c r="B3070" s="98" t="s">
        <v>6938</v>
      </c>
      <c r="C3070" s="98"/>
      <c r="D3070" s="98"/>
      <c r="E3070" s="98" t="s">
        <v>5760</v>
      </c>
      <c r="F3070" s="98" t="s">
        <v>5761</v>
      </c>
      <c r="G3070" s="98" t="s">
        <v>6937</v>
      </c>
      <c r="H3070" s="98" t="s">
        <v>6938</v>
      </c>
      <c r="I3070" s="98" t="s">
        <v>6939</v>
      </c>
      <c r="J3070" s="98" t="s">
        <v>6941</v>
      </c>
      <c r="K3070" s="98"/>
      <c r="L3070" s="99" t="str">
        <f t="shared" si="47"/>
        <v>Human Resources</v>
      </c>
    </row>
    <row r="3071" spans="1:12" x14ac:dyDescent="0.25">
      <c r="A3071" s="101" t="s">
        <v>6942</v>
      </c>
      <c r="B3071" s="98" t="s">
        <v>6938</v>
      </c>
      <c r="C3071" s="98"/>
      <c r="D3071" s="98"/>
      <c r="E3071" s="98" t="s">
        <v>5760</v>
      </c>
      <c r="F3071" s="98" t="s">
        <v>5761</v>
      </c>
      <c r="G3071" s="98" t="s">
        <v>6937</v>
      </c>
      <c r="H3071" s="98" t="s">
        <v>6938</v>
      </c>
      <c r="I3071" s="98" t="s">
        <v>6939</v>
      </c>
      <c r="J3071" s="98" t="s">
        <v>6943</v>
      </c>
      <c r="K3071" s="98"/>
      <c r="L3071" s="99" t="str">
        <f t="shared" si="47"/>
        <v>Human Resources</v>
      </c>
    </row>
    <row r="3072" spans="1:12" x14ac:dyDescent="0.25">
      <c r="A3072" s="101" t="s">
        <v>6944</v>
      </c>
      <c r="B3072" s="98" t="s">
        <v>6938</v>
      </c>
      <c r="C3072" s="98"/>
      <c r="D3072" s="98"/>
      <c r="E3072" s="98" t="s">
        <v>5760</v>
      </c>
      <c r="F3072" s="98" t="s">
        <v>5761</v>
      </c>
      <c r="G3072" s="98" t="s">
        <v>6937</v>
      </c>
      <c r="H3072" s="98" t="s">
        <v>6938</v>
      </c>
      <c r="I3072" s="98" t="s">
        <v>6939</v>
      </c>
      <c r="J3072" s="98" t="s">
        <v>6945</v>
      </c>
      <c r="K3072" s="98"/>
      <c r="L3072" s="99" t="str">
        <f t="shared" si="47"/>
        <v>Human Resources</v>
      </c>
    </row>
    <row r="3073" spans="1:12" x14ac:dyDescent="0.25">
      <c r="A3073" s="101" t="s">
        <v>6946</v>
      </c>
      <c r="B3073" s="98" t="s">
        <v>6938</v>
      </c>
      <c r="C3073" s="98"/>
      <c r="D3073" s="98"/>
      <c r="E3073" s="98" t="s">
        <v>5760</v>
      </c>
      <c r="F3073" s="98" t="s">
        <v>5761</v>
      </c>
      <c r="G3073" s="98" t="s">
        <v>6937</v>
      </c>
      <c r="H3073" s="98" t="s">
        <v>6938</v>
      </c>
      <c r="I3073" s="98" t="s">
        <v>6939</v>
      </c>
      <c r="J3073" s="98" t="s">
        <v>6947</v>
      </c>
      <c r="K3073" s="98"/>
      <c r="L3073" s="99" t="str">
        <f t="shared" si="47"/>
        <v>Human Resources</v>
      </c>
    </row>
    <row r="3074" spans="1:12" x14ac:dyDescent="0.25">
      <c r="A3074" s="101">
        <v>170100</v>
      </c>
      <c r="B3074" s="98" t="s">
        <v>6938</v>
      </c>
      <c r="C3074" s="98" t="s">
        <v>6948</v>
      </c>
      <c r="D3074" s="98" t="s">
        <v>6938</v>
      </c>
      <c r="E3074" s="98" t="s">
        <v>5760</v>
      </c>
      <c r="F3074" s="98" t="s">
        <v>5761</v>
      </c>
      <c r="G3074" s="98" t="s">
        <v>6937</v>
      </c>
      <c r="H3074" s="98" t="s">
        <v>6938</v>
      </c>
      <c r="I3074" s="98" t="s">
        <v>6939</v>
      </c>
      <c r="J3074" s="98" t="s">
        <v>6938</v>
      </c>
      <c r="K3074" s="98" t="s">
        <v>538</v>
      </c>
      <c r="L3074" s="99" t="str">
        <f t="shared" ref="L3074:L3137" si="48">VLOOKUP(H3074,$N$2:$O$43,2,FALSE)</f>
        <v>Human Resources</v>
      </c>
    </row>
    <row r="3075" spans="1:12" x14ac:dyDescent="0.25">
      <c r="A3075" s="101">
        <v>170100</v>
      </c>
      <c r="B3075" s="98" t="s">
        <v>6938</v>
      </c>
      <c r="C3075" s="98" t="s">
        <v>6949</v>
      </c>
      <c r="D3075" s="98" t="s">
        <v>6950</v>
      </c>
      <c r="E3075" s="98" t="s">
        <v>5760</v>
      </c>
      <c r="F3075" s="98" t="s">
        <v>5761</v>
      </c>
      <c r="G3075" s="98" t="s">
        <v>6937</v>
      </c>
      <c r="H3075" s="98" t="s">
        <v>6938</v>
      </c>
      <c r="I3075" s="98" t="s">
        <v>6939</v>
      </c>
      <c r="J3075" s="98" t="s">
        <v>6938</v>
      </c>
      <c r="K3075" s="98" t="s">
        <v>538</v>
      </c>
      <c r="L3075" s="99" t="str">
        <f t="shared" si="48"/>
        <v>Human Resources</v>
      </c>
    </row>
    <row r="3076" spans="1:12" x14ac:dyDescent="0.25">
      <c r="A3076" s="101">
        <v>170100</v>
      </c>
      <c r="B3076" s="98" t="s">
        <v>6938</v>
      </c>
      <c r="C3076" s="98" t="s">
        <v>6951</v>
      </c>
      <c r="D3076" s="98" t="s">
        <v>6952</v>
      </c>
      <c r="E3076" s="98" t="s">
        <v>5760</v>
      </c>
      <c r="F3076" s="98" t="s">
        <v>5761</v>
      </c>
      <c r="G3076" s="98" t="s">
        <v>6937</v>
      </c>
      <c r="H3076" s="98" t="s">
        <v>6938</v>
      </c>
      <c r="I3076" s="98" t="s">
        <v>6939</v>
      </c>
      <c r="J3076" s="98" t="s">
        <v>6938</v>
      </c>
      <c r="K3076" s="98" t="s">
        <v>538</v>
      </c>
      <c r="L3076" s="99" t="str">
        <f t="shared" si="48"/>
        <v>Human Resources</v>
      </c>
    </row>
    <row r="3077" spans="1:12" x14ac:dyDescent="0.25">
      <c r="A3077" s="101">
        <v>170100</v>
      </c>
      <c r="B3077" s="98" t="s">
        <v>6938</v>
      </c>
      <c r="C3077" s="98" t="s">
        <v>6953</v>
      </c>
      <c r="D3077" s="98" t="s">
        <v>6954</v>
      </c>
      <c r="E3077" s="98" t="s">
        <v>5760</v>
      </c>
      <c r="F3077" s="98" t="s">
        <v>5761</v>
      </c>
      <c r="G3077" s="98" t="s">
        <v>6937</v>
      </c>
      <c r="H3077" s="98" t="s">
        <v>6938</v>
      </c>
      <c r="I3077" s="98" t="s">
        <v>6939</v>
      </c>
      <c r="J3077" s="98" t="s">
        <v>6938</v>
      </c>
      <c r="K3077" s="98" t="s">
        <v>538</v>
      </c>
      <c r="L3077" s="99" t="str">
        <f t="shared" si="48"/>
        <v>Human Resources</v>
      </c>
    </row>
    <row r="3078" spans="1:12" x14ac:dyDescent="0.25">
      <c r="A3078" s="101">
        <v>170100</v>
      </c>
      <c r="B3078" s="98" t="s">
        <v>6938</v>
      </c>
      <c r="C3078" s="98" t="s">
        <v>6955</v>
      </c>
      <c r="D3078" s="98" t="s">
        <v>6956</v>
      </c>
      <c r="E3078" s="98" t="s">
        <v>5760</v>
      </c>
      <c r="F3078" s="98" t="s">
        <v>5761</v>
      </c>
      <c r="G3078" s="98" t="s">
        <v>6937</v>
      </c>
      <c r="H3078" s="98" t="s">
        <v>6938</v>
      </c>
      <c r="I3078" s="98" t="s">
        <v>6939</v>
      </c>
      <c r="J3078" s="98" t="s">
        <v>6938</v>
      </c>
      <c r="K3078" s="98" t="s">
        <v>538</v>
      </c>
      <c r="L3078" s="99" t="str">
        <f t="shared" si="48"/>
        <v>Human Resources</v>
      </c>
    </row>
    <row r="3079" spans="1:12" x14ac:dyDescent="0.25">
      <c r="A3079" s="101">
        <v>170100</v>
      </c>
      <c r="B3079" s="98" t="s">
        <v>6938</v>
      </c>
      <c r="C3079" s="98" t="s">
        <v>6957</v>
      </c>
      <c r="D3079" s="98" t="s">
        <v>6958</v>
      </c>
      <c r="E3079" s="98" t="s">
        <v>5760</v>
      </c>
      <c r="F3079" s="98" t="s">
        <v>5761</v>
      </c>
      <c r="G3079" s="98" t="s">
        <v>6937</v>
      </c>
      <c r="H3079" s="98" t="s">
        <v>6938</v>
      </c>
      <c r="I3079" s="98" t="s">
        <v>6939</v>
      </c>
      <c r="J3079" s="98" t="s">
        <v>6938</v>
      </c>
      <c r="K3079" s="98" t="s">
        <v>538</v>
      </c>
      <c r="L3079" s="99" t="str">
        <f t="shared" si="48"/>
        <v>Human Resources</v>
      </c>
    </row>
    <row r="3080" spans="1:12" x14ac:dyDescent="0.25">
      <c r="A3080" s="101">
        <v>170100</v>
      </c>
      <c r="B3080" s="98" t="s">
        <v>6938</v>
      </c>
      <c r="C3080" s="98" t="s">
        <v>6959</v>
      </c>
      <c r="D3080" s="98" t="s">
        <v>6960</v>
      </c>
      <c r="E3080" s="98" t="s">
        <v>5760</v>
      </c>
      <c r="F3080" s="98" t="s">
        <v>5761</v>
      </c>
      <c r="G3080" s="98" t="s">
        <v>6937</v>
      </c>
      <c r="H3080" s="98" t="s">
        <v>6938</v>
      </c>
      <c r="I3080" s="98" t="s">
        <v>6939</v>
      </c>
      <c r="J3080" s="98" t="s">
        <v>6938</v>
      </c>
      <c r="K3080" s="98" t="s">
        <v>538</v>
      </c>
      <c r="L3080" s="99" t="str">
        <f t="shared" si="48"/>
        <v>Human Resources</v>
      </c>
    </row>
    <row r="3081" spans="1:12" x14ac:dyDescent="0.25">
      <c r="A3081" s="101">
        <v>170100</v>
      </c>
      <c r="B3081" s="98" t="s">
        <v>6938</v>
      </c>
      <c r="C3081" s="98" t="s">
        <v>6961</v>
      </c>
      <c r="D3081" s="98" t="s">
        <v>6962</v>
      </c>
      <c r="E3081" s="98" t="s">
        <v>5760</v>
      </c>
      <c r="F3081" s="98" t="s">
        <v>5761</v>
      </c>
      <c r="G3081" s="98" t="s">
        <v>6937</v>
      </c>
      <c r="H3081" s="98" t="s">
        <v>6938</v>
      </c>
      <c r="I3081" s="98" t="s">
        <v>6939</v>
      </c>
      <c r="J3081" s="98" t="s">
        <v>6938</v>
      </c>
      <c r="K3081" s="98" t="s">
        <v>538</v>
      </c>
      <c r="L3081" s="99" t="str">
        <f t="shared" si="48"/>
        <v>Human Resources</v>
      </c>
    </row>
    <row r="3082" spans="1:12" x14ac:dyDescent="0.25">
      <c r="A3082" s="101">
        <v>170100</v>
      </c>
      <c r="B3082" s="98" t="s">
        <v>6938</v>
      </c>
      <c r="C3082" s="98" t="s">
        <v>6963</v>
      </c>
      <c r="D3082" s="98" t="s">
        <v>6964</v>
      </c>
      <c r="E3082" s="98" t="s">
        <v>5760</v>
      </c>
      <c r="F3082" s="98" t="s">
        <v>5761</v>
      </c>
      <c r="G3082" s="98" t="s">
        <v>6937</v>
      </c>
      <c r="H3082" s="98" t="s">
        <v>6938</v>
      </c>
      <c r="I3082" s="98" t="s">
        <v>6939</v>
      </c>
      <c r="J3082" s="98" t="s">
        <v>6938</v>
      </c>
      <c r="K3082" s="98" t="s">
        <v>545</v>
      </c>
      <c r="L3082" s="99" t="str">
        <f t="shared" si="48"/>
        <v>Human Resources</v>
      </c>
    </row>
    <row r="3083" spans="1:12" x14ac:dyDescent="0.25">
      <c r="A3083" s="101">
        <v>170100</v>
      </c>
      <c r="B3083" s="98" t="s">
        <v>6938</v>
      </c>
      <c r="C3083" s="98" t="s">
        <v>6965</v>
      </c>
      <c r="D3083" s="98" t="s">
        <v>6966</v>
      </c>
      <c r="E3083" s="98" t="s">
        <v>5760</v>
      </c>
      <c r="F3083" s="98" t="s">
        <v>5761</v>
      </c>
      <c r="G3083" s="98" t="s">
        <v>6937</v>
      </c>
      <c r="H3083" s="98" t="s">
        <v>6938</v>
      </c>
      <c r="I3083" s="98" t="s">
        <v>6939</v>
      </c>
      <c r="J3083" s="98" t="s">
        <v>6938</v>
      </c>
      <c r="K3083" s="98" t="s">
        <v>545</v>
      </c>
      <c r="L3083" s="99" t="str">
        <f t="shared" si="48"/>
        <v>Human Resources</v>
      </c>
    </row>
    <row r="3084" spans="1:12" x14ac:dyDescent="0.25">
      <c r="A3084" s="101">
        <v>170100</v>
      </c>
      <c r="B3084" s="98" t="s">
        <v>6938</v>
      </c>
      <c r="C3084" s="98" t="s">
        <v>6967</v>
      </c>
      <c r="D3084" s="98" t="s">
        <v>6968</v>
      </c>
      <c r="E3084" s="98" t="s">
        <v>5760</v>
      </c>
      <c r="F3084" s="98" t="s">
        <v>5761</v>
      </c>
      <c r="G3084" s="98" t="s">
        <v>6937</v>
      </c>
      <c r="H3084" s="98" t="s">
        <v>6938</v>
      </c>
      <c r="I3084" s="98" t="s">
        <v>6939</v>
      </c>
      <c r="J3084" s="98" t="s">
        <v>6938</v>
      </c>
      <c r="K3084" s="98" t="s">
        <v>538</v>
      </c>
      <c r="L3084" s="99" t="str">
        <f t="shared" si="48"/>
        <v>Human Resources</v>
      </c>
    </row>
    <row r="3085" spans="1:12" x14ac:dyDescent="0.25">
      <c r="A3085" s="101">
        <v>170100</v>
      </c>
      <c r="B3085" s="98" t="s">
        <v>6938</v>
      </c>
      <c r="C3085" s="98" t="s">
        <v>6969</v>
      </c>
      <c r="D3085" s="98" t="s">
        <v>6970</v>
      </c>
      <c r="E3085" s="98" t="s">
        <v>5760</v>
      </c>
      <c r="F3085" s="98" t="s">
        <v>5761</v>
      </c>
      <c r="G3085" s="98" t="s">
        <v>6937</v>
      </c>
      <c r="H3085" s="98" t="s">
        <v>6938</v>
      </c>
      <c r="I3085" s="98" t="s">
        <v>6939</v>
      </c>
      <c r="J3085" s="98" t="s">
        <v>6938</v>
      </c>
      <c r="K3085" s="98" t="s">
        <v>538</v>
      </c>
      <c r="L3085" s="99" t="str">
        <f t="shared" si="48"/>
        <v>Human Resources</v>
      </c>
    </row>
    <row r="3086" spans="1:12" x14ac:dyDescent="0.25">
      <c r="A3086" s="101" t="s">
        <v>6971</v>
      </c>
      <c r="B3086" s="98" t="s">
        <v>6938</v>
      </c>
      <c r="C3086" s="98"/>
      <c r="D3086" s="98"/>
      <c r="E3086" s="98" t="s">
        <v>5760</v>
      </c>
      <c r="F3086" s="98" t="s">
        <v>5761</v>
      </c>
      <c r="G3086" s="98" t="s">
        <v>6937</v>
      </c>
      <c r="H3086" s="98" t="s">
        <v>6938</v>
      </c>
      <c r="I3086" s="98" t="s">
        <v>6939</v>
      </c>
      <c r="J3086" s="98" t="s">
        <v>6972</v>
      </c>
      <c r="K3086" s="98"/>
      <c r="L3086" s="99" t="str">
        <f t="shared" si="48"/>
        <v>Human Resources</v>
      </c>
    </row>
    <row r="3087" spans="1:12" x14ac:dyDescent="0.25">
      <c r="A3087" s="101" t="s">
        <v>6973</v>
      </c>
      <c r="B3087" s="98" t="s">
        <v>6938</v>
      </c>
      <c r="C3087" s="98"/>
      <c r="D3087" s="98"/>
      <c r="E3087" s="98" t="s">
        <v>5760</v>
      </c>
      <c r="F3087" s="98" t="s">
        <v>5761</v>
      </c>
      <c r="G3087" s="98" t="s">
        <v>6937</v>
      </c>
      <c r="H3087" s="98" t="s">
        <v>6938</v>
      </c>
      <c r="I3087" s="98" t="s">
        <v>6939</v>
      </c>
      <c r="J3087" s="98" t="s">
        <v>6974</v>
      </c>
      <c r="K3087" s="98"/>
      <c r="L3087" s="99" t="str">
        <f t="shared" si="48"/>
        <v>Human Resources</v>
      </c>
    </row>
    <row r="3088" spans="1:12" x14ac:dyDescent="0.25">
      <c r="A3088" s="101" t="s">
        <v>6975</v>
      </c>
      <c r="B3088" s="98" t="s">
        <v>6938</v>
      </c>
      <c r="C3088" s="98"/>
      <c r="D3088" s="98"/>
      <c r="E3088" s="98" t="s">
        <v>5760</v>
      </c>
      <c r="F3088" s="98" t="s">
        <v>5761</v>
      </c>
      <c r="G3088" s="98" t="s">
        <v>6937</v>
      </c>
      <c r="H3088" s="98" t="s">
        <v>6938</v>
      </c>
      <c r="I3088" s="98" t="s">
        <v>6939</v>
      </c>
      <c r="J3088" s="98" t="s">
        <v>6976</v>
      </c>
      <c r="K3088" s="98"/>
      <c r="L3088" s="99" t="str">
        <f t="shared" si="48"/>
        <v>Human Resources</v>
      </c>
    </row>
    <row r="3089" spans="1:12" x14ac:dyDescent="0.25">
      <c r="A3089" s="101" t="s">
        <v>6977</v>
      </c>
      <c r="B3089" s="98" t="s">
        <v>6938</v>
      </c>
      <c r="C3089" s="98"/>
      <c r="D3089" s="98"/>
      <c r="E3089" s="98" t="s">
        <v>5760</v>
      </c>
      <c r="F3089" s="98" t="s">
        <v>5761</v>
      </c>
      <c r="G3089" s="98" t="s">
        <v>6937</v>
      </c>
      <c r="H3089" s="98" t="s">
        <v>6938</v>
      </c>
      <c r="I3089" s="98" t="s">
        <v>6939</v>
      </c>
      <c r="J3089" s="98" t="s">
        <v>6978</v>
      </c>
      <c r="K3089" s="98"/>
      <c r="L3089" s="99" t="str">
        <f t="shared" si="48"/>
        <v>Human Resources</v>
      </c>
    </row>
    <row r="3090" spans="1:12" x14ac:dyDescent="0.25">
      <c r="A3090" s="101" t="s">
        <v>6979</v>
      </c>
      <c r="B3090" s="98" t="s">
        <v>6938</v>
      </c>
      <c r="C3090" s="98"/>
      <c r="D3090" s="98"/>
      <c r="E3090" s="98" t="s">
        <v>5760</v>
      </c>
      <c r="F3090" s="98" t="s">
        <v>5761</v>
      </c>
      <c r="G3090" s="98" t="s">
        <v>6937</v>
      </c>
      <c r="H3090" s="98" t="s">
        <v>6938</v>
      </c>
      <c r="I3090" s="98" t="s">
        <v>6939</v>
      </c>
      <c r="J3090" s="98" t="s">
        <v>6980</v>
      </c>
      <c r="K3090" s="98"/>
      <c r="L3090" s="99" t="str">
        <f t="shared" si="48"/>
        <v>Human Resources</v>
      </c>
    </row>
    <row r="3091" spans="1:12" x14ac:dyDescent="0.25">
      <c r="A3091" s="101" t="s">
        <v>6981</v>
      </c>
      <c r="B3091" s="98" t="s">
        <v>6938</v>
      </c>
      <c r="C3091" s="98"/>
      <c r="D3091" s="98"/>
      <c r="E3091" s="98" t="s">
        <v>5760</v>
      </c>
      <c r="F3091" s="98" t="s">
        <v>5761</v>
      </c>
      <c r="G3091" s="98" t="s">
        <v>6937</v>
      </c>
      <c r="H3091" s="98" t="s">
        <v>6938</v>
      </c>
      <c r="I3091" s="98" t="s">
        <v>6939</v>
      </c>
      <c r="J3091" s="98" t="s">
        <v>6982</v>
      </c>
      <c r="K3091" s="98"/>
      <c r="L3091" s="99" t="str">
        <f t="shared" si="48"/>
        <v>Human Resources</v>
      </c>
    </row>
    <row r="3092" spans="1:12" x14ac:dyDescent="0.25">
      <c r="A3092" s="101">
        <v>170300</v>
      </c>
      <c r="B3092" s="98" t="s">
        <v>6984</v>
      </c>
      <c r="C3092" s="98" t="s">
        <v>6987</v>
      </c>
      <c r="D3092" s="98" t="s">
        <v>6988</v>
      </c>
      <c r="E3092" s="98" t="s">
        <v>5760</v>
      </c>
      <c r="F3092" s="98" t="s">
        <v>5761</v>
      </c>
      <c r="G3092" s="98" t="s">
        <v>6983</v>
      </c>
      <c r="H3092" s="98" t="s">
        <v>6984</v>
      </c>
      <c r="I3092" s="98" t="s">
        <v>6985</v>
      </c>
      <c r="J3092" s="98" t="s">
        <v>6986</v>
      </c>
      <c r="K3092" s="98" t="s">
        <v>545</v>
      </c>
      <c r="L3092" s="99" t="e">
        <f t="shared" si="48"/>
        <v>#N/A</v>
      </c>
    </row>
    <row r="3093" spans="1:12" x14ac:dyDescent="0.25">
      <c r="A3093" s="101">
        <v>170300</v>
      </c>
      <c r="B3093" s="98" t="s">
        <v>6984</v>
      </c>
      <c r="C3093" s="98" t="s">
        <v>6989</v>
      </c>
      <c r="D3093" s="98" t="s">
        <v>6986</v>
      </c>
      <c r="E3093" s="98" t="s">
        <v>5760</v>
      </c>
      <c r="F3093" s="98" t="s">
        <v>5761</v>
      </c>
      <c r="G3093" s="98" t="s">
        <v>6983</v>
      </c>
      <c r="H3093" s="98" t="s">
        <v>6984</v>
      </c>
      <c r="I3093" s="98" t="s">
        <v>6985</v>
      </c>
      <c r="J3093" s="98" t="s">
        <v>6986</v>
      </c>
      <c r="K3093" s="98" t="s">
        <v>901</v>
      </c>
      <c r="L3093" s="99" t="e">
        <f t="shared" si="48"/>
        <v>#N/A</v>
      </c>
    </row>
    <row r="3094" spans="1:12" x14ac:dyDescent="0.25">
      <c r="A3094" s="101" t="s">
        <v>6990</v>
      </c>
      <c r="B3094" s="98" t="s">
        <v>6984</v>
      </c>
      <c r="C3094" s="98"/>
      <c r="D3094" s="98"/>
      <c r="E3094" s="98" t="s">
        <v>5760</v>
      </c>
      <c r="F3094" s="98" t="s">
        <v>5761</v>
      </c>
      <c r="G3094" s="98" t="s">
        <v>6983</v>
      </c>
      <c r="H3094" s="98" t="s">
        <v>6984</v>
      </c>
      <c r="I3094" s="98" t="s">
        <v>6985</v>
      </c>
      <c r="J3094" s="98" t="s">
        <v>6991</v>
      </c>
      <c r="K3094" s="98"/>
      <c r="L3094" s="99" t="e">
        <f t="shared" si="48"/>
        <v>#N/A</v>
      </c>
    </row>
    <row r="3095" spans="1:12" x14ac:dyDescent="0.25">
      <c r="A3095" s="101" t="s">
        <v>6992</v>
      </c>
      <c r="B3095" s="98" t="s">
        <v>6984</v>
      </c>
      <c r="C3095" s="98"/>
      <c r="D3095" s="98"/>
      <c r="E3095" s="98" t="s">
        <v>5760</v>
      </c>
      <c r="F3095" s="98" t="s">
        <v>5761</v>
      </c>
      <c r="G3095" s="98" t="s">
        <v>6983</v>
      </c>
      <c r="H3095" s="98" t="s">
        <v>6984</v>
      </c>
      <c r="I3095" s="98" t="s">
        <v>6985</v>
      </c>
      <c r="J3095" s="98" t="s">
        <v>6993</v>
      </c>
      <c r="K3095" s="98"/>
      <c r="L3095" s="99" t="e">
        <f t="shared" si="48"/>
        <v>#N/A</v>
      </c>
    </row>
    <row r="3096" spans="1:12" x14ac:dyDescent="0.25">
      <c r="A3096" s="101" t="s">
        <v>6994</v>
      </c>
      <c r="B3096" s="98" t="s">
        <v>6984</v>
      </c>
      <c r="C3096" s="98"/>
      <c r="D3096" s="98"/>
      <c r="E3096" s="98" t="s">
        <v>5760</v>
      </c>
      <c r="F3096" s="98" t="s">
        <v>5761</v>
      </c>
      <c r="G3096" s="98" t="s">
        <v>6983</v>
      </c>
      <c r="H3096" s="98" t="s">
        <v>6984</v>
      </c>
      <c r="I3096" s="98" t="s">
        <v>6985</v>
      </c>
      <c r="J3096" s="98" t="s">
        <v>6995</v>
      </c>
      <c r="K3096" s="98"/>
      <c r="L3096" s="99" t="e">
        <f t="shared" si="48"/>
        <v>#N/A</v>
      </c>
    </row>
    <row r="3097" spans="1:12" x14ac:dyDescent="0.25">
      <c r="A3097" s="101" t="s">
        <v>6996</v>
      </c>
      <c r="B3097" s="98" t="s">
        <v>6984</v>
      </c>
      <c r="C3097" s="98"/>
      <c r="D3097" s="98"/>
      <c r="E3097" s="98" t="s">
        <v>5760</v>
      </c>
      <c r="F3097" s="98" t="s">
        <v>5761</v>
      </c>
      <c r="G3097" s="98" t="s">
        <v>6983</v>
      </c>
      <c r="H3097" s="98" t="s">
        <v>6984</v>
      </c>
      <c r="I3097" s="98" t="s">
        <v>6985</v>
      </c>
      <c r="J3097" s="98" t="s">
        <v>6997</v>
      </c>
      <c r="K3097" s="98"/>
      <c r="L3097" s="99" t="e">
        <f t="shared" si="48"/>
        <v>#N/A</v>
      </c>
    </row>
    <row r="3098" spans="1:12" x14ac:dyDescent="0.25">
      <c r="A3098" s="101" t="s">
        <v>6998</v>
      </c>
      <c r="B3098" s="98" t="s">
        <v>6984</v>
      </c>
      <c r="C3098" s="98"/>
      <c r="D3098" s="98"/>
      <c r="E3098" s="98" t="s">
        <v>5760</v>
      </c>
      <c r="F3098" s="98" t="s">
        <v>5761</v>
      </c>
      <c r="G3098" s="98" t="s">
        <v>6983</v>
      </c>
      <c r="H3098" s="98" t="s">
        <v>6984</v>
      </c>
      <c r="I3098" s="98" t="s">
        <v>6985</v>
      </c>
      <c r="J3098" s="98" t="s">
        <v>6999</v>
      </c>
      <c r="K3098" s="98"/>
      <c r="L3098" s="99" t="e">
        <f t="shared" si="48"/>
        <v>#N/A</v>
      </c>
    </row>
    <row r="3099" spans="1:12" x14ac:dyDescent="0.25">
      <c r="A3099" s="101" t="s">
        <v>7000</v>
      </c>
      <c r="B3099" s="98" t="s">
        <v>6984</v>
      </c>
      <c r="C3099" s="98"/>
      <c r="D3099" s="98"/>
      <c r="E3099" s="98" t="s">
        <v>5760</v>
      </c>
      <c r="F3099" s="98" t="s">
        <v>5761</v>
      </c>
      <c r="G3099" s="98" t="s">
        <v>6983</v>
      </c>
      <c r="H3099" s="98" t="s">
        <v>6984</v>
      </c>
      <c r="I3099" s="98" t="s">
        <v>6985</v>
      </c>
      <c r="J3099" s="98" t="s">
        <v>7001</v>
      </c>
      <c r="K3099" s="98"/>
      <c r="L3099" s="99" t="e">
        <f t="shared" si="48"/>
        <v>#N/A</v>
      </c>
    </row>
    <row r="3100" spans="1:12" x14ac:dyDescent="0.25">
      <c r="A3100" s="101" t="s">
        <v>7002</v>
      </c>
      <c r="B3100" s="98" t="s">
        <v>6984</v>
      </c>
      <c r="C3100" s="98"/>
      <c r="D3100" s="98"/>
      <c r="E3100" s="98" t="s">
        <v>5760</v>
      </c>
      <c r="F3100" s="98" t="s">
        <v>5761</v>
      </c>
      <c r="G3100" s="98" t="s">
        <v>6983</v>
      </c>
      <c r="H3100" s="98" t="s">
        <v>6984</v>
      </c>
      <c r="I3100" s="98" t="s">
        <v>6985</v>
      </c>
      <c r="J3100" s="98" t="s">
        <v>7003</v>
      </c>
      <c r="K3100" s="98"/>
      <c r="L3100" s="99" t="e">
        <f t="shared" si="48"/>
        <v>#N/A</v>
      </c>
    </row>
    <row r="3101" spans="1:12" x14ac:dyDescent="0.25">
      <c r="A3101" s="101" t="s">
        <v>7004</v>
      </c>
      <c r="B3101" s="98" t="s">
        <v>6984</v>
      </c>
      <c r="C3101" s="98"/>
      <c r="D3101" s="98"/>
      <c r="E3101" s="98" t="s">
        <v>5760</v>
      </c>
      <c r="F3101" s="98" t="s">
        <v>5761</v>
      </c>
      <c r="G3101" s="98" t="s">
        <v>6983</v>
      </c>
      <c r="H3101" s="98" t="s">
        <v>6984</v>
      </c>
      <c r="I3101" s="98" t="s">
        <v>6985</v>
      </c>
      <c r="J3101" s="98" t="s">
        <v>7005</v>
      </c>
      <c r="K3101" s="98"/>
      <c r="L3101" s="99" t="e">
        <f t="shared" si="48"/>
        <v>#N/A</v>
      </c>
    </row>
    <row r="3102" spans="1:12" x14ac:dyDescent="0.25">
      <c r="A3102" s="101" t="s">
        <v>7006</v>
      </c>
      <c r="B3102" s="98" t="s">
        <v>6984</v>
      </c>
      <c r="C3102" s="98"/>
      <c r="D3102" s="98"/>
      <c r="E3102" s="98" t="s">
        <v>5760</v>
      </c>
      <c r="F3102" s="98" t="s">
        <v>5761</v>
      </c>
      <c r="G3102" s="98" t="s">
        <v>6983</v>
      </c>
      <c r="H3102" s="98" t="s">
        <v>6984</v>
      </c>
      <c r="I3102" s="98" t="s">
        <v>6985</v>
      </c>
      <c r="J3102" s="98" t="s">
        <v>7007</v>
      </c>
      <c r="K3102" s="98"/>
      <c r="L3102" s="99" t="e">
        <f t="shared" si="48"/>
        <v>#N/A</v>
      </c>
    </row>
    <row r="3103" spans="1:12" x14ac:dyDescent="0.25">
      <c r="A3103" s="101" t="s">
        <v>7010</v>
      </c>
      <c r="B3103" s="98" t="s">
        <v>7009</v>
      </c>
      <c r="C3103" s="98"/>
      <c r="D3103" s="98"/>
      <c r="E3103" s="98" t="s">
        <v>5760</v>
      </c>
      <c r="F3103" s="98" t="s">
        <v>5761</v>
      </c>
      <c r="G3103" s="98" t="s">
        <v>6983</v>
      </c>
      <c r="H3103" s="98" t="s">
        <v>6984</v>
      </c>
      <c r="I3103" s="98" t="s">
        <v>7008</v>
      </c>
      <c r="J3103" s="98" t="s">
        <v>7011</v>
      </c>
      <c r="K3103" s="98"/>
      <c r="L3103" s="99" t="e">
        <f t="shared" si="48"/>
        <v>#N/A</v>
      </c>
    </row>
    <row r="3104" spans="1:12" x14ac:dyDescent="0.25">
      <c r="A3104" s="101">
        <v>170320</v>
      </c>
      <c r="B3104" s="98" t="s">
        <v>7013</v>
      </c>
      <c r="C3104" s="98" t="s">
        <v>7014</v>
      </c>
      <c r="D3104" s="98" t="s">
        <v>7015</v>
      </c>
      <c r="E3104" s="98" t="s">
        <v>5760</v>
      </c>
      <c r="F3104" s="98" t="s">
        <v>5761</v>
      </c>
      <c r="G3104" s="98" t="s">
        <v>6983</v>
      </c>
      <c r="H3104" s="98" t="s">
        <v>6984</v>
      </c>
      <c r="I3104" s="98" t="s">
        <v>7012</v>
      </c>
      <c r="J3104" s="98" t="s">
        <v>7013</v>
      </c>
      <c r="K3104" s="98" t="s">
        <v>901</v>
      </c>
      <c r="L3104" s="99" t="e">
        <f t="shared" si="48"/>
        <v>#N/A</v>
      </c>
    </row>
    <row r="3105" spans="1:12" x14ac:dyDescent="0.25">
      <c r="A3105" s="101" t="s">
        <v>7018</v>
      </c>
      <c r="B3105" s="98" t="s">
        <v>7017</v>
      </c>
      <c r="C3105" s="98"/>
      <c r="D3105" s="98"/>
      <c r="E3105" s="98" t="s">
        <v>5760</v>
      </c>
      <c r="F3105" s="98" t="s">
        <v>5761</v>
      </c>
      <c r="G3105" s="98" t="s">
        <v>6983</v>
      </c>
      <c r="H3105" s="98" t="s">
        <v>6984</v>
      </c>
      <c r="I3105" s="98" t="s">
        <v>7016</v>
      </c>
      <c r="J3105" s="98" t="s">
        <v>7019</v>
      </c>
      <c r="K3105" s="98"/>
      <c r="L3105" s="99" t="e">
        <f t="shared" si="48"/>
        <v>#N/A</v>
      </c>
    </row>
    <row r="3106" spans="1:12" x14ac:dyDescent="0.25">
      <c r="A3106" s="101" t="s">
        <v>7022</v>
      </c>
      <c r="B3106" s="98" t="s">
        <v>7021</v>
      </c>
      <c r="C3106" s="98"/>
      <c r="D3106" s="98"/>
      <c r="E3106" s="98" t="s">
        <v>5760</v>
      </c>
      <c r="F3106" s="98" t="s">
        <v>5761</v>
      </c>
      <c r="G3106" s="98" t="s">
        <v>6983</v>
      </c>
      <c r="H3106" s="98" t="s">
        <v>6984</v>
      </c>
      <c r="I3106" s="98" t="s">
        <v>7020</v>
      </c>
      <c r="J3106" s="98" t="s">
        <v>7023</v>
      </c>
      <c r="K3106" s="98"/>
      <c r="L3106" s="99" t="e">
        <f t="shared" si="48"/>
        <v>#N/A</v>
      </c>
    </row>
    <row r="3107" spans="1:12" x14ac:dyDescent="0.25">
      <c r="A3107" s="101" t="s">
        <v>7024</v>
      </c>
      <c r="B3107" s="98" t="s">
        <v>7021</v>
      </c>
      <c r="C3107" s="98"/>
      <c r="D3107" s="98"/>
      <c r="E3107" s="98" t="s">
        <v>5760</v>
      </c>
      <c r="F3107" s="98" t="s">
        <v>5761</v>
      </c>
      <c r="G3107" s="98" t="s">
        <v>6983</v>
      </c>
      <c r="H3107" s="98" t="s">
        <v>6984</v>
      </c>
      <c r="I3107" s="98" t="s">
        <v>7020</v>
      </c>
      <c r="J3107" s="98" t="s">
        <v>7025</v>
      </c>
      <c r="K3107" s="98"/>
      <c r="L3107" s="99" t="e">
        <f t="shared" si="48"/>
        <v>#N/A</v>
      </c>
    </row>
    <row r="3108" spans="1:12" x14ac:dyDescent="0.25">
      <c r="A3108" s="101" t="s">
        <v>7028</v>
      </c>
      <c r="B3108" s="98" t="s">
        <v>7027</v>
      </c>
      <c r="C3108" s="98"/>
      <c r="D3108" s="98"/>
      <c r="E3108" s="98" t="s">
        <v>5760</v>
      </c>
      <c r="F3108" s="98" t="s">
        <v>5761</v>
      </c>
      <c r="G3108" s="98" t="s">
        <v>6983</v>
      </c>
      <c r="H3108" s="98" t="s">
        <v>6984</v>
      </c>
      <c r="I3108" s="98" t="s">
        <v>7026</v>
      </c>
      <c r="J3108" s="98" t="s">
        <v>7029</v>
      </c>
      <c r="K3108" s="98"/>
      <c r="L3108" s="99" t="e">
        <f t="shared" si="48"/>
        <v>#N/A</v>
      </c>
    </row>
    <row r="3109" spans="1:12" x14ac:dyDescent="0.25">
      <c r="A3109" s="101" t="s">
        <v>7032</v>
      </c>
      <c r="B3109" s="98" t="s">
        <v>7031</v>
      </c>
      <c r="C3109" s="98"/>
      <c r="D3109" s="98"/>
      <c r="E3109" s="98" t="s">
        <v>5760</v>
      </c>
      <c r="F3109" s="98" t="s">
        <v>5761</v>
      </c>
      <c r="G3109" s="98" t="s">
        <v>6983</v>
      </c>
      <c r="H3109" s="98" t="s">
        <v>6984</v>
      </c>
      <c r="I3109" s="98" t="s">
        <v>7030</v>
      </c>
      <c r="J3109" s="98" t="s">
        <v>7033</v>
      </c>
      <c r="K3109" s="98"/>
      <c r="L3109" s="99" t="e">
        <f t="shared" si="48"/>
        <v>#N/A</v>
      </c>
    </row>
    <row r="3110" spans="1:12" x14ac:dyDescent="0.25">
      <c r="A3110" s="101" t="s">
        <v>7036</v>
      </c>
      <c r="B3110" s="98" t="s">
        <v>7035</v>
      </c>
      <c r="C3110" s="98"/>
      <c r="D3110" s="98"/>
      <c r="E3110" s="98" t="s">
        <v>5760</v>
      </c>
      <c r="F3110" s="98" t="s">
        <v>5761</v>
      </c>
      <c r="G3110" s="98" t="s">
        <v>6983</v>
      </c>
      <c r="H3110" s="98" t="s">
        <v>6984</v>
      </c>
      <c r="I3110" s="98" t="s">
        <v>7034</v>
      </c>
      <c r="J3110" s="98" t="s">
        <v>7037</v>
      </c>
      <c r="K3110" s="98"/>
      <c r="L3110" s="99" t="e">
        <f t="shared" si="48"/>
        <v>#N/A</v>
      </c>
    </row>
    <row r="3111" spans="1:12" x14ac:dyDescent="0.25">
      <c r="A3111" s="101" t="s">
        <v>7040</v>
      </c>
      <c r="B3111" s="98" t="s">
        <v>7039</v>
      </c>
      <c r="C3111" s="98"/>
      <c r="D3111" s="98"/>
      <c r="E3111" s="98" t="s">
        <v>5760</v>
      </c>
      <c r="F3111" s="98" t="s">
        <v>5761</v>
      </c>
      <c r="G3111" s="98" t="s">
        <v>6983</v>
      </c>
      <c r="H3111" s="98" t="s">
        <v>6984</v>
      </c>
      <c r="I3111" s="98" t="s">
        <v>7038</v>
      </c>
      <c r="J3111" s="98" t="s">
        <v>7041</v>
      </c>
      <c r="K3111" s="98"/>
      <c r="L3111" s="99" t="e">
        <f t="shared" si="48"/>
        <v>#N/A</v>
      </c>
    </row>
    <row r="3112" spans="1:12" x14ac:dyDescent="0.25">
      <c r="A3112" s="101" t="s">
        <v>7044</v>
      </c>
      <c r="B3112" s="98" t="s">
        <v>7043</v>
      </c>
      <c r="C3112" s="98"/>
      <c r="D3112" s="98"/>
      <c r="E3112" s="98" t="s">
        <v>5760</v>
      </c>
      <c r="F3112" s="98" t="s">
        <v>5761</v>
      </c>
      <c r="G3112" s="98" t="s">
        <v>6983</v>
      </c>
      <c r="H3112" s="98" t="s">
        <v>6984</v>
      </c>
      <c r="I3112" s="98" t="s">
        <v>7042</v>
      </c>
      <c r="J3112" s="98" t="s">
        <v>7045</v>
      </c>
      <c r="K3112" s="98"/>
      <c r="L3112" s="99" t="e">
        <f t="shared" si="48"/>
        <v>#N/A</v>
      </c>
    </row>
    <row r="3113" spans="1:12" x14ac:dyDescent="0.25">
      <c r="A3113" s="101" t="s">
        <v>7048</v>
      </c>
      <c r="B3113" s="98" t="s">
        <v>7047</v>
      </c>
      <c r="C3113" s="98"/>
      <c r="D3113" s="98"/>
      <c r="E3113" s="98" t="s">
        <v>5760</v>
      </c>
      <c r="F3113" s="98" t="s">
        <v>5761</v>
      </c>
      <c r="G3113" s="98" t="s">
        <v>6983</v>
      </c>
      <c r="H3113" s="98" t="s">
        <v>6984</v>
      </c>
      <c r="I3113" s="98" t="s">
        <v>7046</v>
      </c>
      <c r="J3113" s="98" t="s">
        <v>7049</v>
      </c>
      <c r="K3113" s="98"/>
      <c r="L3113" s="99" t="e">
        <f t="shared" si="48"/>
        <v>#N/A</v>
      </c>
    </row>
    <row r="3114" spans="1:12" x14ac:dyDescent="0.25">
      <c r="A3114" s="101" t="s">
        <v>7052</v>
      </c>
      <c r="B3114" s="98" t="s">
        <v>7051</v>
      </c>
      <c r="C3114" s="98"/>
      <c r="D3114" s="98"/>
      <c r="E3114" s="98" t="s">
        <v>5760</v>
      </c>
      <c r="F3114" s="98" t="s">
        <v>5761</v>
      </c>
      <c r="G3114" s="98" t="s">
        <v>6983</v>
      </c>
      <c r="H3114" s="98" t="s">
        <v>6984</v>
      </c>
      <c r="I3114" s="98" t="s">
        <v>7050</v>
      </c>
      <c r="J3114" s="98" t="s">
        <v>7053</v>
      </c>
      <c r="K3114" s="98"/>
      <c r="L3114" s="99" t="e">
        <f t="shared" si="48"/>
        <v>#N/A</v>
      </c>
    </row>
    <row r="3115" spans="1:12" x14ac:dyDescent="0.25">
      <c r="A3115" s="101" t="s">
        <v>7056</v>
      </c>
      <c r="B3115" s="98" t="s">
        <v>7055</v>
      </c>
      <c r="C3115" s="98"/>
      <c r="D3115" s="98"/>
      <c r="E3115" s="98" t="s">
        <v>5760</v>
      </c>
      <c r="F3115" s="98" t="s">
        <v>5761</v>
      </c>
      <c r="G3115" s="98" t="s">
        <v>6983</v>
      </c>
      <c r="H3115" s="98" t="s">
        <v>6984</v>
      </c>
      <c r="I3115" s="98" t="s">
        <v>7054</v>
      </c>
      <c r="J3115" s="98" t="s">
        <v>7057</v>
      </c>
      <c r="K3115" s="98"/>
      <c r="L3115" s="99" t="e">
        <f t="shared" si="48"/>
        <v>#N/A</v>
      </c>
    </row>
    <row r="3116" spans="1:12" x14ac:dyDescent="0.25">
      <c r="A3116" s="101" t="s">
        <v>7060</v>
      </c>
      <c r="B3116" s="98" t="s">
        <v>7059</v>
      </c>
      <c r="C3116" s="98"/>
      <c r="D3116" s="98"/>
      <c r="E3116" s="98" t="s">
        <v>5760</v>
      </c>
      <c r="F3116" s="98" t="s">
        <v>5761</v>
      </c>
      <c r="G3116" s="98" t="s">
        <v>6983</v>
      </c>
      <c r="H3116" s="98" t="s">
        <v>6984</v>
      </c>
      <c r="I3116" s="98" t="s">
        <v>7058</v>
      </c>
      <c r="J3116" s="98" t="s">
        <v>7061</v>
      </c>
      <c r="K3116" s="98"/>
      <c r="L3116" s="99" t="e">
        <f t="shared" si="48"/>
        <v>#N/A</v>
      </c>
    </row>
    <row r="3117" spans="1:12" x14ac:dyDescent="0.25">
      <c r="A3117" s="101" t="s">
        <v>7064</v>
      </c>
      <c r="B3117" s="98" t="s">
        <v>7063</v>
      </c>
      <c r="C3117" s="98"/>
      <c r="D3117" s="98"/>
      <c r="E3117" s="98" t="s">
        <v>5760</v>
      </c>
      <c r="F3117" s="98" t="s">
        <v>5761</v>
      </c>
      <c r="G3117" s="98" t="s">
        <v>6983</v>
      </c>
      <c r="H3117" s="98" t="s">
        <v>6984</v>
      </c>
      <c r="I3117" s="98" t="s">
        <v>7062</v>
      </c>
      <c r="J3117" s="98" t="s">
        <v>7065</v>
      </c>
      <c r="K3117" s="98"/>
      <c r="L3117" s="99" t="e">
        <f t="shared" si="48"/>
        <v>#N/A</v>
      </c>
    </row>
    <row r="3118" spans="1:12" x14ac:dyDescent="0.25">
      <c r="A3118" s="101">
        <v>170500</v>
      </c>
      <c r="B3118" s="98" t="s">
        <v>110</v>
      </c>
      <c r="C3118" s="98" t="s">
        <v>7067</v>
      </c>
      <c r="D3118" s="98" t="s">
        <v>7068</v>
      </c>
      <c r="E3118" s="98" t="s">
        <v>5760</v>
      </c>
      <c r="F3118" s="98" t="s">
        <v>5761</v>
      </c>
      <c r="G3118" s="98" t="s">
        <v>6983</v>
      </c>
      <c r="H3118" s="98" t="s">
        <v>6984</v>
      </c>
      <c r="I3118" s="98" t="s">
        <v>7066</v>
      </c>
      <c r="J3118" s="98" t="s">
        <v>110</v>
      </c>
      <c r="K3118" s="98" t="s">
        <v>7069</v>
      </c>
      <c r="L3118" s="99" t="e">
        <f t="shared" si="48"/>
        <v>#N/A</v>
      </c>
    </row>
    <row r="3119" spans="1:12" x14ac:dyDescent="0.25">
      <c r="A3119" s="101">
        <v>170500</v>
      </c>
      <c r="B3119" s="98" t="s">
        <v>110</v>
      </c>
      <c r="C3119" s="98" t="s">
        <v>7070</v>
      </c>
      <c r="D3119" s="98" t="s">
        <v>7071</v>
      </c>
      <c r="E3119" s="98" t="s">
        <v>5760</v>
      </c>
      <c r="F3119" s="98" t="s">
        <v>5761</v>
      </c>
      <c r="G3119" s="98" t="s">
        <v>6983</v>
      </c>
      <c r="H3119" s="98" t="s">
        <v>6984</v>
      </c>
      <c r="I3119" s="98" t="s">
        <v>7066</v>
      </c>
      <c r="J3119" s="98" t="s">
        <v>110</v>
      </c>
      <c r="K3119" s="98" t="s">
        <v>7069</v>
      </c>
      <c r="L3119" s="99" t="e">
        <f t="shared" si="48"/>
        <v>#N/A</v>
      </c>
    </row>
    <row r="3120" spans="1:12" x14ac:dyDescent="0.25">
      <c r="A3120" s="101">
        <v>170500</v>
      </c>
      <c r="B3120" s="98" t="s">
        <v>110</v>
      </c>
      <c r="C3120" s="98" t="s">
        <v>7072</v>
      </c>
      <c r="D3120" s="98" t="s">
        <v>7073</v>
      </c>
      <c r="E3120" s="98" t="s">
        <v>5760</v>
      </c>
      <c r="F3120" s="98" t="s">
        <v>5761</v>
      </c>
      <c r="G3120" s="98" t="s">
        <v>6983</v>
      </c>
      <c r="H3120" s="98" t="s">
        <v>6984</v>
      </c>
      <c r="I3120" s="98" t="s">
        <v>7066</v>
      </c>
      <c r="J3120" s="98" t="s">
        <v>110</v>
      </c>
      <c r="K3120" s="98" t="s">
        <v>7069</v>
      </c>
      <c r="L3120" s="99" t="e">
        <f t="shared" si="48"/>
        <v>#N/A</v>
      </c>
    </row>
    <row r="3121" spans="1:12" x14ac:dyDescent="0.25">
      <c r="A3121" s="101">
        <v>170500</v>
      </c>
      <c r="B3121" s="98" t="s">
        <v>110</v>
      </c>
      <c r="C3121" s="98" t="s">
        <v>7074</v>
      </c>
      <c r="D3121" s="98" t="s">
        <v>7075</v>
      </c>
      <c r="E3121" s="98" t="s">
        <v>5760</v>
      </c>
      <c r="F3121" s="98" t="s">
        <v>5761</v>
      </c>
      <c r="G3121" s="98" t="s">
        <v>6983</v>
      </c>
      <c r="H3121" s="98" t="s">
        <v>6984</v>
      </c>
      <c r="I3121" s="98" t="s">
        <v>7066</v>
      </c>
      <c r="J3121" s="98" t="s">
        <v>110</v>
      </c>
      <c r="K3121" s="98" t="s">
        <v>7069</v>
      </c>
      <c r="L3121" s="99" t="e">
        <f t="shared" si="48"/>
        <v>#N/A</v>
      </c>
    </row>
    <row r="3122" spans="1:12" x14ac:dyDescent="0.25">
      <c r="A3122" s="101">
        <v>170500</v>
      </c>
      <c r="B3122" s="98" t="s">
        <v>110</v>
      </c>
      <c r="C3122" s="98" t="s">
        <v>7076</v>
      </c>
      <c r="D3122" s="98" t="s">
        <v>7077</v>
      </c>
      <c r="E3122" s="98" t="s">
        <v>5760</v>
      </c>
      <c r="F3122" s="98" t="s">
        <v>5761</v>
      </c>
      <c r="G3122" s="98" t="s">
        <v>6983</v>
      </c>
      <c r="H3122" s="98" t="s">
        <v>6984</v>
      </c>
      <c r="I3122" s="98" t="s">
        <v>7066</v>
      </c>
      <c r="J3122" s="98" t="s">
        <v>110</v>
      </c>
      <c r="K3122" s="98" t="s">
        <v>7069</v>
      </c>
      <c r="L3122" s="99" t="e">
        <f t="shared" si="48"/>
        <v>#N/A</v>
      </c>
    </row>
    <row r="3123" spans="1:12" x14ac:dyDescent="0.25">
      <c r="A3123" s="101">
        <v>170500</v>
      </c>
      <c r="B3123" s="98" t="s">
        <v>110</v>
      </c>
      <c r="C3123" s="98" t="s">
        <v>7078</v>
      </c>
      <c r="D3123" s="98" t="s">
        <v>7079</v>
      </c>
      <c r="E3123" s="98" t="s">
        <v>5760</v>
      </c>
      <c r="F3123" s="98" t="s">
        <v>5761</v>
      </c>
      <c r="G3123" s="98" t="s">
        <v>6983</v>
      </c>
      <c r="H3123" s="98" t="s">
        <v>6984</v>
      </c>
      <c r="I3123" s="98" t="s">
        <v>7066</v>
      </c>
      <c r="J3123" s="98" t="s">
        <v>110</v>
      </c>
      <c r="K3123" s="98" t="s">
        <v>7069</v>
      </c>
      <c r="L3123" s="99" t="e">
        <f t="shared" si="48"/>
        <v>#N/A</v>
      </c>
    </row>
    <row r="3124" spans="1:12" x14ac:dyDescent="0.25">
      <c r="A3124" s="101">
        <v>170500</v>
      </c>
      <c r="B3124" s="98" t="s">
        <v>110</v>
      </c>
      <c r="C3124" s="98" t="s">
        <v>7080</v>
      </c>
      <c r="D3124" s="98" t="s">
        <v>7081</v>
      </c>
      <c r="E3124" s="98" t="s">
        <v>5760</v>
      </c>
      <c r="F3124" s="98" t="s">
        <v>5761</v>
      </c>
      <c r="G3124" s="98" t="s">
        <v>6983</v>
      </c>
      <c r="H3124" s="98" t="s">
        <v>6984</v>
      </c>
      <c r="I3124" s="98" t="s">
        <v>7066</v>
      </c>
      <c r="J3124" s="98" t="s">
        <v>110</v>
      </c>
      <c r="K3124" s="98" t="s">
        <v>7069</v>
      </c>
      <c r="L3124" s="99" t="e">
        <f t="shared" si="48"/>
        <v>#N/A</v>
      </c>
    </row>
    <row r="3125" spans="1:12" x14ac:dyDescent="0.25">
      <c r="A3125" s="101">
        <v>170500</v>
      </c>
      <c r="B3125" s="98" t="s">
        <v>110</v>
      </c>
      <c r="C3125" s="98" t="s">
        <v>7082</v>
      </c>
      <c r="D3125" s="98" t="s">
        <v>7083</v>
      </c>
      <c r="E3125" s="98" t="s">
        <v>5760</v>
      </c>
      <c r="F3125" s="98" t="s">
        <v>5761</v>
      </c>
      <c r="G3125" s="98" t="s">
        <v>6983</v>
      </c>
      <c r="H3125" s="98" t="s">
        <v>6984</v>
      </c>
      <c r="I3125" s="98" t="s">
        <v>7066</v>
      </c>
      <c r="J3125" s="98" t="s">
        <v>110</v>
      </c>
      <c r="K3125" s="98" t="s">
        <v>7069</v>
      </c>
      <c r="L3125" s="99" t="e">
        <f t="shared" si="48"/>
        <v>#N/A</v>
      </c>
    </row>
    <row r="3126" spans="1:12" x14ac:dyDescent="0.25">
      <c r="A3126" s="101">
        <v>170500</v>
      </c>
      <c r="B3126" s="98" t="s">
        <v>110</v>
      </c>
      <c r="C3126" s="98" t="s">
        <v>7084</v>
      </c>
      <c r="D3126" s="98" t="s">
        <v>7085</v>
      </c>
      <c r="E3126" s="98" t="s">
        <v>5760</v>
      </c>
      <c r="F3126" s="98" t="s">
        <v>5761</v>
      </c>
      <c r="G3126" s="98" t="s">
        <v>6983</v>
      </c>
      <c r="H3126" s="98" t="s">
        <v>6984</v>
      </c>
      <c r="I3126" s="98" t="s">
        <v>7066</v>
      </c>
      <c r="J3126" s="98" t="s">
        <v>110</v>
      </c>
      <c r="K3126" s="98" t="s">
        <v>7069</v>
      </c>
      <c r="L3126" s="99" t="e">
        <f t="shared" si="48"/>
        <v>#N/A</v>
      </c>
    </row>
    <row r="3127" spans="1:12" x14ac:dyDescent="0.25">
      <c r="A3127" s="101">
        <v>170501</v>
      </c>
      <c r="B3127" s="98" t="s">
        <v>110</v>
      </c>
      <c r="C3127" s="98" t="s">
        <v>7087</v>
      </c>
      <c r="D3127" s="98" t="s">
        <v>7088</v>
      </c>
      <c r="E3127" s="98" t="s">
        <v>5760</v>
      </c>
      <c r="F3127" s="98" t="s">
        <v>5761</v>
      </c>
      <c r="G3127" s="98" t="s">
        <v>6983</v>
      </c>
      <c r="H3127" s="98" t="s">
        <v>6984</v>
      </c>
      <c r="I3127" s="98" t="s">
        <v>7066</v>
      </c>
      <c r="J3127" s="98" t="s">
        <v>7086</v>
      </c>
      <c r="K3127" s="98" t="s">
        <v>7069</v>
      </c>
      <c r="L3127" s="99" t="e">
        <f t="shared" si="48"/>
        <v>#N/A</v>
      </c>
    </row>
    <row r="3128" spans="1:12" x14ac:dyDescent="0.25">
      <c r="A3128" s="101">
        <v>170502</v>
      </c>
      <c r="B3128" s="98" t="s">
        <v>110</v>
      </c>
      <c r="C3128" s="98" t="s">
        <v>7090</v>
      </c>
      <c r="D3128" s="98" t="s">
        <v>7091</v>
      </c>
      <c r="E3128" s="98" t="s">
        <v>5760</v>
      </c>
      <c r="F3128" s="98" t="s">
        <v>5761</v>
      </c>
      <c r="G3128" s="98" t="s">
        <v>6983</v>
      </c>
      <c r="H3128" s="98" t="s">
        <v>6984</v>
      </c>
      <c r="I3128" s="98" t="s">
        <v>7066</v>
      </c>
      <c r="J3128" s="98" t="s">
        <v>7089</v>
      </c>
      <c r="K3128" s="98" t="s">
        <v>7069</v>
      </c>
      <c r="L3128" s="99" t="e">
        <f t="shared" si="48"/>
        <v>#N/A</v>
      </c>
    </row>
    <row r="3129" spans="1:12" x14ac:dyDescent="0.25">
      <c r="A3129" s="101">
        <v>170503</v>
      </c>
      <c r="B3129" s="98" t="s">
        <v>110</v>
      </c>
      <c r="C3129" s="98" t="s">
        <v>7093</v>
      </c>
      <c r="D3129" s="98" t="s">
        <v>7094</v>
      </c>
      <c r="E3129" s="98" t="s">
        <v>5760</v>
      </c>
      <c r="F3129" s="98" t="s">
        <v>5761</v>
      </c>
      <c r="G3129" s="98" t="s">
        <v>6983</v>
      </c>
      <c r="H3129" s="98" t="s">
        <v>6984</v>
      </c>
      <c r="I3129" s="98" t="s">
        <v>7066</v>
      </c>
      <c r="J3129" s="98" t="s">
        <v>7092</v>
      </c>
      <c r="K3129" s="98" t="s">
        <v>7069</v>
      </c>
      <c r="L3129" s="99" t="e">
        <f t="shared" si="48"/>
        <v>#N/A</v>
      </c>
    </row>
    <row r="3130" spans="1:12" x14ac:dyDescent="0.25">
      <c r="A3130" s="101">
        <v>170503</v>
      </c>
      <c r="B3130" s="98" t="s">
        <v>110</v>
      </c>
      <c r="C3130" s="98" t="s">
        <v>7095</v>
      </c>
      <c r="D3130" s="98" t="s">
        <v>7096</v>
      </c>
      <c r="E3130" s="98" t="s">
        <v>5760</v>
      </c>
      <c r="F3130" s="98" t="s">
        <v>5761</v>
      </c>
      <c r="G3130" s="98" t="s">
        <v>6983</v>
      </c>
      <c r="H3130" s="98" t="s">
        <v>6984</v>
      </c>
      <c r="I3130" s="98" t="s">
        <v>7066</v>
      </c>
      <c r="J3130" s="98" t="s">
        <v>7092</v>
      </c>
      <c r="K3130" s="98" t="s">
        <v>7069</v>
      </c>
      <c r="L3130" s="99" t="e">
        <f t="shared" si="48"/>
        <v>#N/A</v>
      </c>
    </row>
    <row r="3131" spans="1:12" x14ac:dyDescent="0.25">
      <c r="A3131" s="101">
        <v>170503</v>
      </c>
      <c r="B3131" s="98" t="s">
        <v>110</v>
      </c>
      <c r="C3131" s="98" t="s">
        <v>7097</v>
      </c>
      <c r="D3131" s="98" t="s">
        <v>7098</v>
      </c>
      <c r="E3131" s="98" t="s">
        <v>5760</v>
      </c>
      <c r="F3131" s="98" t="s">
        <v>5761</v>
      </c>
      <c r="G3131" s="98" t="s">
        <v>6983</v>
      </c>
      <c r="H3131" s="98" t="s">
        <v>6984</v>
      </c>
      <c r="I3131" s="98" t="s">
        <v>7066</v>
      </c>
      <c r="J3131" s="98" t="s">
        <v>7092</v>
      </c>
      <c r="K3131" s="98" t="s">
        <v>7069</v>
      </c>
      <c r="L3131" s="99" t="e">
        <f t="shared" si="48"/>
        <v>#N/A</v>
      </c>
    </row>
    <row r="3132" spans="1:12" x14ac:dyDescent="0.25">
      <c r="A3132" s="101">
        <v>170504</v>
      </c>
      <c r="B3132" s="98" t="s">
        <v>110</v>
      </c>
      <c r="C3132" s="98" t="s">
        <v>7100</v>
      </c>
      <c r="D3132" s="98" t="s">
        <v>7101</v>
      </c>
      <c r="E3132" s="98" t="s">
        <v>5760</v>
      </c>
      <c r="F3132" s="98" t="s">
        <v>5761</v>
      </c>
      <c r="G3132" s="98" t="s">
        <v>6983</v>
      </c>
      <c r="H3132" s="98" t="s">
        <v>6984</v>
      </c>
      <c r="I3132" s="98" t="s">
        <v>7066</v>
      </c>
      <c r="J3132" s="98" t="s">
        <v>7099</v>
      </c>
      <c r="K3132" s="98" t="s">
        <v>7069</v>
      </c>
      <c r="L3132" s="99" t="e">
        <f t="shared" si="48"/>
        <v>#N/A</v>
      </c>
    </row>
    <row r="3133" spans="1:12" x14ac:dyDescent="0.25">
      <c r="A3133" s="101">
        <v>170504</v>
      </c>
      <c r="B3133" s="98" t="s">
        <v>110</v>
      </c>
      <c r="C3133" s="98" t="s">
        <v>7102</v>
      </c>
      <c r="D3133" s="98" t="s">
        <v>7103</v>
      </c>
      <c r="E3133" s="98" t="s">
        <v>5760</v>
      </c>
      <c r="F3133" s="98" t="s">
        <v>5761</v>
      </c>
      <c r="G3133" s="98" t="s">
        <v>6983</v>
      </c>
      <c r="H3133" s="98" t="s">
        <v>6984</v>
      </c>
      <c r="I3133" s="98" t="s">
        <v>7066</v>
      </c>
      <c r="J3133" s="98" t="s">
        <v>7099</v>
      </c>
      <c r="K3133" s="98" t="s">
        <v>7069</v>
      </c>
      <c r="L3133" s="99" t="e">
        <f t="shared" si="48"/>
        <v>#N/A</v>
      </c>
    </row>
    <row r="3134" spans="1:12" x14ac:dyDescent="0.25">
      <c r="A3134" s="101" t="s">
        <v>7104</v>
      </c>
      <c r="B3134" s="98" t="s">
        <v>110</v>
      </c>
      <c r="C3134" s="98"/>
      <c r="D3134" s="98"/>
      <c r="E3134" s="98" t="s">
        <v>5760</v>
      </c>
      <c r="F3134" s="98" t="s">
        <v>5761</v>
      </c>
      <c r="G3134" s="98" t="s">
        <v>6983</v>
      </c>
      <c r="H3134" s="98" t="s">
        <v>6984</v>
      </c>
      <c r="I3134" s="98" t="s">
        <v>7066</v>
      </c>
      <c r="J3134" s="98" t="s">
        <v>7105</v>
      </c>
      <c r="K3134" s="98"/>
      <c r="L3134" s="99" t="e">
        <f t="shared" si="48"/>
        <v>#N/A</v>
      </c>
    </row>
    <row r="3135" spans="1:12" x14ac:dyDescent="0.25">
      <c r="A3135" s="101" t="s">
        <v>7106</v>
      </c>
      <c r="B3135" s="98" t="s">
        <v>110</v>
      </c>
      <c r="C3135" s="98"/>
      <c r="D3135" s="98"/>
      <c r="E3135" s="98" t="s">
        <v>5760</v>
      </c>
      <c r="F3135" s="98" t="s">
        <v>5761</v>
      </c>
      <c r="G3135" s="98" t="s">
        <v>6983</v>
      </c>
      <c r="H3135" s="98" t="s">
        <v>6984</v>
      </c>
      <c r="I3135" s="98" t="s">
        <v>7066</v>
      </c>
      <c r="J3135" s="98" t="s">
        <v>7107</v>
      </c>
      <c r="K3135" s="98"/>
      <c r="L3135" s="99" t="e">
        <f t="shared" si="48"/>
        <v>#N/A</v>
      </c>
    </row>
    <row r="3136" spans="1:12" x14ac:dyDescent="0.25">
      <c r="A3136" s="101" t="s">
        <v>7108</v>
      </c>
      <c r="B3136" s="98" t="s">
        <v>110</v>
      </c>
      <c r="C3136" s="98"/>
      <c r="D3136" s="98"/>
      <c r="E3136" s="98" t="s">
        <v>5760</v>
      </c>
      <c r="F3136" s="98" t="s">
        <v>5761</v>
      </c>
      <c r="G3136" s="98" t="s">
        <v>6983</v>
      </c>
      <c r="H3136" s="98" t="s">
        <v>6984</v>
      </c>
      <c r="I3136" s="98" t="s">
        <v>7066</v>
      </c>
      <c r="J3136" s="98" t="s">
        <v>7109</v>
      </c>
      <c r="K3136" s="98"/>
      <c r="L3136" s="99" t="e">
        <f t="shared" si="48"/>
        <v>#N/A</v>
      </c>
    </row>
    <row r="3137" spans="1:12" x14ac:dyDescent="0.25">
      <c r="A3137" s="101" t="s">
        <v>7110</v>
      </c>
      <c r="B3137" s="98" t="s">
        <v>110</v>
      </c>
      <c r="C3137" s="98"/>
      <c r="D3137" s="98"/>
      <c r="E3137" s="98" t="s">
        <v>5760</v>
      </c>
      <c r="F3137" s="98" t="s">
        <v>5761</v>
      </c>
      <c r="G3137" s="98" t="s">
        <v>6983</v>
      </c>
      <c r="H3137" s="98" t="s">
        <v>6984</v>
      </c>
      <c r="I3137" s="98" t="s">
        <v>7066</v>
      </c>
      <c r="J3137" s="98" t="s">
        <v>7111</v>
      </c>
      <c r="K3137" s="98"/>
      <c r="L3137" s="99" t="e">
        <f t="shared" si="48"/>
        <v>#N/A</v>
      </c>
    </row>
    <row r="3138" spans="1:12" x14ac:dyDescent="0.25">
      <c r="A3138" s="101" t="s">
        <v>7112</v>
      </c>
      <c r="B3138" s="98" t="s">
        <v>110</v>
      </c>
      <c r="C3138" s="98"/>
      <c r="D3138" s="98"/>
      <c r="E3138" s="98" t="s">
        <v>5760</v>
      </c>
      <c r="F3138" s="98" t="s">
        <v>5761</v>
      </c>
      <c r="G3138" s="98" t="s">
        <v>6983</v>
      </c>
      <c r="H3138" s="98" t="s">
        <v>6984</v>
      </c>
      <c r="I3138" s="98" t="s">
        <v>7066</v>
      </c>
      <c r="J3138" s="98" t="s">
        <v>7113</v>
      </c>
      <c r="K3138" s="98"/>
      <c r="L3138" s="99" t="e">
        <f t="shared" ref="L3138:L3201" si="49">VLOOKUP(H3138,$N$2:$O$43,2,FALSE)</f>
        <v>#N/A</v>
      </c>
    </row>
    <row r="3139" spans="1:12" x14ac:dyDescent="0.25">
      <c r="A3139" s="101" t="s">
        <v>7114</v>
      </c>
      <c r="B3139" s="98" t="s">
        <v>110</v>
      </c>
      <c r="C3139" s="98"/>
      <c r="D3139" s="98"/>
      <c r="E3139" s="98" t="s">
        <v>5760</v>
      </c>
      <c r="F3139" s="98" t="s">
        <v>5761</v>
      </c>
      <c r="G3139" s="98" t="s">
        <v>6983</v>
      </c>
      <c r="H3139" s="98" t="s">
        <v>6984</v>
      </c>
      <c r="I3139" s="98" t="s">
        <v>7066</v>
      </c>
      <c r="J3139" s="98" t="s">
        <v>7115</v>
      </c>
      <c r="K3139" s="98"/>
      <c r="L3139" s="99" t="e">
        <f t="shared" si="49"/>
        <v>#N/A</v>
      </c>
    </row>
    <row r="3140" spans="1:12" x14ac:dyDescent="0.25">
      <c r="A3140" s="101" t="s">
        <v>7118</v>
      </c>
      <c r="B3140" s="98" t="s">
        <v>7117</v>
      </c>
      <c r="C3140" s="98"/>
      <c r="D3140" s="98"/>
      <c r="E3140" s="98" t="s">
        <v>5760</v>
      </c>
      <c r="F3140" s="98" t="s">
        <v>5761</v>
      </c>
      <c r="G3140" s="98" t="s">
        <v>6983</v>
      </c>
      <c r="H3140" s="98" t="s">
        <v>6984</v>
      </c>
      <c r="I3140" s="98" t="s">
        <v>7116</v>
      </c>
      <c r="J3140" s="98" t="s">
        <v>7119</v>
      </c>
      <c r="K3140" s="98"/>
      <c r="L3140" s="99" t="e">
        <f t="shared" si="49"/>
        <v>#N/A</v>
      </c>
    </row>
    <row r="3141" spans="1:12" x14ac:dyDescent="0.25">
      <c r="A3141" s="101" t="s">
        <v>7122</v>
      </c>
      <c r="B3141" s="98" t="s">
        <v>7121</v>
      </c>
      <c r="C3141" s="98"/>
      <c r="D3141" s="98"/>
      <c r="E3141" s="98" t="s">
        <v>5760</v>
      </c>
      <c r="F3141" s="98" t="s">
        <v>5761</v>
      </c>
      <c r="G3141" s="98" t="s">
        <v>6983</v>
      </c>
      <c r="H3141" s="98" t="s">
        <v>6984</v>
      </c>
      <c r="I3141" s="98" t="s">
        <v>7120</v>
      </c>
      <c r="J3141" s="98" t="s">
        <v>7123</v>
      </c>
      <c r="K3141" s="98"/>
      <c r="L3141" s="99" t="e">
        <f t="shared" si="49"/>
        <v>#N/A</v>
      </c>
    </row>
    <row r="3142" spans="1:12" x14ac:dyDescent="0.25">
      <c r="A3142" s="101" t="s">
        <v>7126</v>
      </c>
      <c r="B3142" s="98" t="s">
        <v>7125</v>
      </c>
      <c r="C3142" s="98"/>
      <c r="D3142" s="98"/>
      <c r="E3142" s="98" t="s">
        <v>5760</v>
      </c>
      <c r="F3142" s="98" t="s">
        <v>5761</v>
      </c>
      <c r="G3142" s="98" t="s">
        <v>6983</v>
      </c>
      <c r="H3142" s="98" t="s">
        <v>6984</v>
      </c>
      <c r="I3142" s="98" t="s">
        <v>7124</v>
      </c>
      <c r="J3142" s="98" t="s">
        <v>7127</v>
      </c>
      <c r="K3142" s="98"/>
      <c r="L3142" s="99" t="e">
        <f t="shared" si="49"/>
        <v>#N/A</v>
      </c>
    </row>
    <row r="3143" spans="1:12" x14ac:dyDescent="0.25">
      <c r="A3143" s="101">
        <v>170560</v>
      </c>
      <c r="B3143" s="98" t="s">
        <v>7129</v>
      </c>
      <c r="C3143" s="98" t="s">
        <v>7130</v>
      </c>
      <c r="D3143" s="98" t="s">
        <v>7129</v>
      </c>
      <c r="E3143" s="98" t="s">
        <v>5760</v>
      </c>
      <c r="F3143" s="98" t="s">
        <v>5761</v>
      </c>
      <c r="G3143" s="98" t="s">
        <v>6983</v>
      </c>
      <c r="H3143" s="98" t="s">
        <v>6984</v>
      </c>
      <c r="I3143" s="98" t="s">
        <v>7128</v>
      </c>
      <c r="J3143" s="98" t="s">
        <v>7129</v>
      </c>
      <c r="K3143" s="98" t="s">
        <v>990</v>
      </c>
      <c r="L3143" s="99" t="e">
        <f t="shared" si="49"/>
        <v>#N/A</v>
      </c>
    </row>
    <row r="3144" spans="1:12" x14ac:dyDescent="0.25">
      <c r="A3144" s="101">
        <v>170310</v>
      </c>
      <c r="B3144" s="98" t="s">
        <v>7132</v>
      </c>
      <c r="C3144" s="98" t="s">
        <v>7133</v>
      </c>
      <c r="D3144" s="98" t="s">
        <v>7009</v>
      </c>
      <c r="E3144" s="98" t="s">
        <v>5760</v>
      </c>
      <c r="F3144" s="98" t="s">
        <v>5761</v>
      </c>
      <c r="G3144" s="98" t="s">
        <v>6983</v>
      </c>
      <c r="H3144" s="98" t="s">
        <v>6984</v>
      </c>
      <c r="I3144" s="98" t="s">
        <v>7131</v>
      </c>
      <c r="J3144" s="98" t="s">
        <v>7009</v>
      </c>
      <c r="K3144" s="98" t="s">
        <v>990</v>
      </c>
      <c r="L3144" s="99" t="e">
        <f t="shared" si="49"/>
        <v>#N/A</v>
      </c>
    </row>
    <row r="3145" spans="1:12" x14ac:dyDescent="0.25">
      <c r="A3145" s="101">
        <v>170310</v>
      </c>
      <c r="B3145" s="98" t="s">
        <v>7132</v>
      </c>
      <c r="C3145" s="98" t="s">
        <v>7134</v>
      </c>
      <c r="D3145" s="98" t="s">
        <v>7132</v>
      </c>
      <c r="E3145" s="98" t="s">
        <v>5760</v>
      </c>
      <c r="F3145" s="98" t="s">
        <v>5761</v>
      </c>
      <c r="G3145" s="98" t="s">
        <v>6983</v>
      </c>
      <c r="H3145" s="98" t="s">
        <v>6984</v>
      </c>
      <c r="I3145" s="98" t="s">
        <v>7131</v>
      </c>
      <c r="J3145" s="98" t="s">
        <v>7009</v>
      </c>
      <c r="K3145" s="98" t="s">
        <v>990</v>
      </c>
      <c r="L3145" s="99" t="e">
        <f t="shared" si="49"/>
        <v>#N/A</v>
      </c>
    </row>
    <row r="3146" spans="1:12" x14ac:dyDescent="0.25">
      <c r="A3146" s="101">
        <v>170310</v>
      </c>
      <c r="B3146" s="98" t="s">
        <v>7132</v>
      </c>
      <c r="C3146" s="98" t="s">
        <v>7135</v>
      </c>
      <c r="D3146" s="98" t="s">
        <v>7136</v>
      </c>
      <c r="E3146" s="98" t="s">
        <v>5760</v>
      </c>
      <c r="F3146" s="98" t="s">
        <v>5761</v>
      </c>
      <c r="G3146" s="98" t="s">
        <v>6983</v>
      </c>
      <c r="H3146" s="98" t="s">
        <v>6984</v>
      </c>
      <c r="I3146" s="98" t="s">
        <v>7131</v>
      </c>
      <c r="J3146" s="98" t="s">
        <v>7009</v>
      </c>
      <c r="K3146" s="98" t="s">
        <v>990</v>
      </c>
      <c r="L3146" s="99" t="e">
        <f t="shared" si="49"/>
        <v>#N/A</v>
      </c>
    </row>
    <row r="3147" spans="1:12" x14ac:dyDescent="0.25">
      <c r="A3147" s="101">
        <v>170310</v>
      </c>
      <c r="B3147" s="98" t="s">
        <v>7132</v>
      </c>
      <c r="C3147" s="98" t="s">
        <v>7137</v>
      </c>
      <c r="D3147" s="98" t="s">
        <v>7138</v>
      </c>
      <c r="E3147" s="98" t="s">
        <v>5760</v>
      </c>
      <c r="F3147" s="98" t="s">
        <v>5761</v>
      </c>
      <c r="G3147" s="98" t="s">
        <v>6983</v>
      </c>
      <c r="H3147" s="98" t="s">
        <v>6984</v>
      </c>
      <c r="I3147" s="98" t="s">
        <v>7131</v>
      </c>
      <c r="J3147" s="98" t="s">
        <v>7009</v>
      </c>
      <c r="K3147" s="98" t="s">
        <v>604</v>
      </c>
      <c r="L3147" s="99" t="e">
        <f t="shared" si="49"/>
        <v>#N/A</v>
      </c>
    </row>
    <row r="3148" spans="1:12" x14ac:dyDescent="0.25">
      <c r="A3148" s="101">
        <v>170550</v>
      </c>
      <c r="B3148" s="98" t="s">
        <v>7132</v>
      </c>
      <c r="C3148" s="98" t="s">
        <v>7140</v>
      </c>
      <c r="D3148" s="98" t="s">
        <v>7139</v>
      </c>
      <c r="E3148" s="98" t="s">
        <v>5760</v>
      </c>
      <c r="F3148" s="98" t="s">
        <v>5761</v>
      </c>
      <c r="G3148" s="98" t="s">
        <v>6983</v>
      </c>
      <c r="H3148" s="98" t="s">
        <v>6984</v>
      </c>
      <c r="I3148" s="98" t="s">
        <v>7131</v>
      </c>
      <c r="J3148" s="98" t="s">
        <v>7139</v>
      </c>
      <c r="K3148" s="98" t="s">
        <v>990</v>
      </c>
      <c r="L3148" s="99" t="e">
        <f t="shared" si="49"/>
        <v>#N/A</v>
      </c>
    </row>
    <row r="3149" spans="1:12" x14ac:dyDescent="0.25">
      <c r="A3149" s="101">
        <v>170350</v>
      </c>
      <c r="B3149" s="98" t="s">
        <v>7142</v>
      </c>
      <c r="C3149" s="98" t="s">
        <v>7143</v>
      </c>
      <c r="D3149" s="98" t="s">
        <v>7021</v>
      </c>
      <c r="E3149" s="98" t="s">
        <v>5760</v>
      </c>
      <c r="F3149" s="98" t="s">
        <v>5761</v>
      </c>
      <c r="G3149" s="98" t="s">
        <v>6983</v>
      </c>
      <c r="H3149" s="98" t="s">
        <v>6984</v>
      </c>
      <c r="I3149" s="98" t="s">
        <v>7141</v>
      </c>
      <c r="J3149" s="98" t="s">
        <v>7021</v>
      </c>
      <c r="K3149" s="98" t="s">
        <v>990</v>
      </c>
      <c r="L3149" s="99" t="e">
        <f t="shared" si="49"/>
        <v>#N/A</v>
      </c>
    </row>
    <row r="3150" spans="1:12" x14ac:dyDescent="0.25">
      <c r="A3150" s="101">
        <v>170350</v>
      </c>
      <c r="B3150" s="98" t="s">
        <v>7142</v>
      </c>
      <c r="C3150" s="98" t="s">
        <v>7144</v>
      </c>
      <c r="D3150" s="98" t="s">
        <v>7145</v>
      </c>
      <c r="E3150" s="98" t="s">
        <v>5760</v>
      </c>
      <c r="F3150" s="98" t="s">
        <v>5761</v>
      </c>
      <c r="G3150" s="98" t="s">
        <v>6983</v>
      </c>
      <c r="H3150" s="98" t="s">
        <v>6984</v>
      </c>
      <c r="I3150" s="98" t="s">
        <v>7141</v>
      </c>
      <c r="J3150" s="98" t="s">
        <v>7021</v>
      </c>
      <c r="K3150" s="98" t="s">
        <v>990</v>
      </c>
      <c r="L3150" s="99" t="e">
        <f t="shared" si="49"/>
        <v>#N/A</v>
      </c>
    </row>
    <row r="3151" spans="1:12" x14ac:dyDescent="0.25">
      <c r="A3151" s="101">
        <v>170370</v>
      </c>
      <c r="B3151" s="98" t="s">
        <v>7142</v>
      </c>
      <c r="C3151" s="98" t="s">
        <v>7146</v>
      </c>
      <c r="D3151" s="98" t="s">
        <v>7031</v>
      </c>
      <c r="E3151" s="98" t="s">
        <v>5760</v>
      </c>
      <c r="F3151" s="98" t="s">
        <v>5761</v>
      </c>
      <c r="G3151" s="98" t="s">
        <v>6983</v>
      </c>
      <c r="H3151" s="98" t="s">
        <v>6984</v>
      </c>
      <c r="I3151" s="98" t="s">
        <v>7141</v>
      </c>
      <c r="J3151" s="98" t="s">
        <v>7031</v>
      </c>
      <c r="K3151" s="98" t="s">
        <v>990</v>
      </c>
      <c r="L3151" s="99" t="e">
        <f t="shared" si="49"/>
        <v>#N/A</v>
      </c>
    </row>
    <row r="3152" spans="1:12" x14ac:dyDescent="0.25">
      <c r="A3152" s="101">
        <v>170380</v>
      </c>
      <c r="B3152" s="98" t="s">
        <v>7142</v>
      </c>
      <c r="C3152" s="98" t="s">
        <v>7147</v>
      </c>
      <c r="D3152" s="98" t="s">
        <v>7035</v>
      </c>
      <c r="E3152" s="98" t="s">
        <v>5760</v>
      </c>
      <c r="F3152" s="98" t="s">
        <v>5761</v>
      </c>
      <c r="G3152" s="98" t="s">
        <v>6983</v>
      </c>
      <c r="H3152" s="98" t="s">
        <v>6984</v>
      </c>
      <c r="I3152" s="98" t="s">
        <v>7141</v>
      </c>
      <c r="J3152" s="98" t="s">
        <v>7035</v>
      </c>
      <c r="K3152" s="98" t="s">
        <v>990</v>
      </c>
      <c r="L3152" s="99" t="e">
        <f t="shared" si="49"/>
        <v>#N/A</v>
      </c>
    </row>
    <row r="3153" spans="1:12" x14ac:dyDescent="0.25">
      <c r="A3153" s="101">
        <v>170390</v>
      </c>
      <c r="B3153" s="98" t="s">
        <v>7142</v>
      </c>
      <c r="C3153" s="98"/>
      <c r="D3153" s="98"/>
      <c r="E3153" s="98" t="s">
        <v>5760</v>
      </c>
      <c r="F3153" s="98" t="s">
        <v>5761</v>
      </c>
      <c r="G3153" s="98" t="s">
        <v>6983</v>
      </c>
      <c r="H3153" s="98" t="s">
        <v>6984</v>
      </c>
      <c r="I3153" s="98" t="s">
        <v>7141</v>
      </c>
      <c r="J3153" s="98" t="s">
        <v>7039</v>
      </c>
      <c r="K3153" s="98"/>
      <c r="L3153" s="99" t="e">
        <f t="shared" si="49"/>
        <v>#N/A</v>
      </c>
    </row>
    <row r="3154" spans="1:12" x14ac:dyDescent="0.25">
      <c r="A3154" s="101">
        <v>170410</v>
      </c>
      <c r="B3154" s="98" t="s">
        <v>7142</v>
      </c>
      <c r="C3154" s="98"/>
      <c r="D3154" s="98"/>
      <c r="E3154" s="98" t="s">
        <v>5760</v>
      </c>
      <c r="F3154" s="98" t="s">
        <v>5761</v>
      </c>
      <c r="G3154" s="98" t="s">
        <v>6983</v>
      </c>
      <c r="H3154" s="98" t="s">
        <v>6984</v>
      </c>
      <c r="I3154" s="98" t="s">
        <v>7141</v>
      </c>
      <c r="J3154" s="98" t="s">
        <v>7047</v>
      </c>
      <c r="K3154" s="98"/>
      <c r="L3154" s="99" t="e">
        <f t="shared" si="49"/>
        <v>#N/A</v>
      </c>
    </row>
    <row r="3155" spans="1:12" x14ac:dyDescent="0.25">
      <c r="A3155" s="101">
        <v>170430</v>
      </c>
      <c r="B3155" s="98" t="s">
        <v>7142</v>
      </c>
      <c r="C3155" s="98"/>
      <c r="D3155" s="98"/>
      <c r="E3155" s="98" t="s">
        <v>5760</v>
      </c>
      <c r="F3155" s="98" t="s">
        <v>5761</v>
      </c>
      <c r="G3155" s="98" t="s">
        <v>6983</v>
      </c>
      <c r="H3155" s="98" t="s">
        <v>6984</v>
      </c>
      <c r="I3155" s="98" t="s">
        <v>7141</v>
      </c>
      <c r="J3155" s="98" t="s">
        <v>7148</v>
      </c>
      <c r="K3155" s="98"/>
      <c r="L3155" s="99" t="e">
        <f t="shared" si="49"/>
        <v>#N/A</v>
      </c>
    </row>
    <row r="3156" spans="1:12" x14ac:dyDescent="0.25">
      <c r="A3156" s="101">
        <v>170440</v>
      </c>
      <c r="B3156" s="98" t="s">
        <v>7142</v>
      </c>
      <c r="C3156" s="98" t="s">
        <v>7149</v>
      </c>
      <c r="D3156" s="98" t="s">
        <v>7150</v>
      </c>
      <c r="E3156" s="98" t="s">
        <v>5760</v>
      </c>
      <c r="F3156" s="98" t="s">
        <v>5761</v>
      </c>
      <c r="G3156" s="98" t="s">
        <v>6983</v>
      </c>
      <c r="H3156" s="98" t="s">
        <v>6984</v>
      </c>
      <c r="I3156" s="98" t="s">
        <v>7141</v>
      </c>
      <c r="J3156" s="98" t="s">
        <v>7051</v>
      </c>
      <c r="K3156" s="98" t="s">
        <v>990</v>
      </c>
      <c r="L3156" s="99" t="e">
        <f t="shared" si="49"/>
        <v>#N/A</v>
      </c>
    </row>
    <row r="3157" spans="1:12" x14ac:dyDescent="0.25">
      <c r="A3157" s="101">
        <v>170450</v>
      </c>
      <c r="B3157" s="98" t="s">
        <v>7142</v>
      </c>
      <c r="C3157" s="98" t="s">
        <v>7151</v>
      </c>
      <c r="D3157" s="98" t="s">
        <v>7055</v>
      </c>
      <c r="E3157" s="98" t="s">
        <v>5760</v>
      </c>
      <c r="F3157" s="98" t="s">
        <v>5761</v>
      </c>
      <c r="G3157" s="98" t="s">
        <v>6983</v>
      </c>
      <c r="H3157" s="98" t="s">
        <v>6984</v>
      </c>
      <c r="I3157" s="98" t="s">
        <v>7141</v>
      </c>
      <c r="J3157" s="98" t="s">
        <v>7055</v>
      </c>
      <c r="K3157" s="98" t="s">
        <v>990</v>
      </c>
      <c r="L3157" s="99" t="e">
        <f t="shared" si="49"/>
        <v>#N/A</v>
      </c>
    </row>
    <row r="3158" spans="1:12" x14ac:dyDescent="0.25">
      <c r="A3158" s="101">
        <v>170520</v>
      </c>
      <c r="B3158" s="98" t="s">
        <v>7142</v>
      </c>
      <c r="C3158" s="98" t="s">
        <v>7152</v>
      </c>
      <c r="D3158" s="98" t="s">
        <v>7117</v>
      </c>
      <c r="E3158" s="98" t="s">
        <v>5760</v>
      </c>
      <c r="F3158" s="98" t="s">
        <v>5761</v>
      </c>
      <c r="G3158" s="98" t="s">
        <v>6983</v>
      </c>
      <c r="H3158" s="98" t="s">
        <v>6984</v>
      </c>
      <c r="I3158" s="98" t="s">
        <v>7141</v>
      </c>
      <c r="J3158" s="98" t="s">
        <v>7117</v>
      </c>
      <c r="K3158" s="98" t="s">
        <v>990</v>
      </c>
      <c r="L3158" s="99" t="e">
        <f t="shared" si="49"/>
        <v>#N/A</v>
      </c>
    </row>
    <row r="3159" spans="1:12" x14ac:dyDescent="0.25">
      <c r="A3159" s="101">
        <v>170520</v>
      </c>
      <c r="B3159" s="98" t="s">
        <v>7142</v>
      </c>
      <c r="C3159" s="98" t="s">
        <v>7153</v>
      </c>
      <c r="D3159" s="98" t="s">
        <v>7154</v>
      </c>
      <c r="E3159" s="98" t="s">
        <v>5760</v>
      </c>
      <c r="F3159" s="98" t="s">
        <v>5761</v>
      </c>
      <c r="G3159" s="98" t="s">
        <v>6983</v>
      </c>
      <c r="H3159" s="98" t="s">
        <v>6984</v>
      </c>
      <c r="I3159" s="98" t="s">
        <v>7141</v>
      </c>
      <c r="J3159" s="98" t="s">
        <v>7117</v>
      </c>
      <c r="K3159" s="98" t="s">
        <v>990</v>
      </c>
      <c r="L3159" s="99" t="e">
        <f t="shared" si="49"/>
        <v>#N/A</v>
      </c>
    </row>
    <row r="3160" spans="1:12" x14ac:dyDescent="0.25">
      <c r="A3160" s="101">
        <v>170530</v>
      </c>
      <c r="B3160" s="98" t="s">
        <v>7142</v>
      </c>
      <c r="C3160" s="98" t="s">
        <v>7155</v>
      </c>
      <c r="D3160" s="98" t="s">
        <v>7121</v>
      </c>
      <c r="E3160" s="98" t="s">
        <v>5760</v>
      </c>
      <c r="F3160" s="98" t="s">
        <v>5761</v>
      </c>
      <c r="G3160" s="98" t="s">
        <v>6983</v>
      </c>
      <c r="H3160" s="98" t="s">
        <v>6984</v>
      </c>
      <c r="I3160" s="98" t="s">
        <v>7141</v>
      </c>
      <c r="J3160" s="98" t="s">
        <v>7121</v>
      </c>
      <c r="K3160" s="98" t="s">
        <v>990</v>
      </c>
      <c r="L3160" s="99" t="e">
        <f t="shared" si="49"/>
        <v>#N/A</v>
      </c>
    </row>
    <row r="3161" spans="1:12" x14ac:dyDescent="0.25">
      <c r="A3161" s="101">
        <v>170540</v>
      </c>
      <c r="B3161" s="98" t="s">
        <v>7142</v>
      </c>
      <c r="C3161" s="98" t="s">
        <v>7156</v>
      </c>
      <c r="D3161" s="98" t="s">
        <v>7125</v>
      </c>
      <c r="E3161" s="98" t="s">
        <v>5760</v>
      </c>
      <c r="F3161" s="98" t="s">
        <v>5761</v>
      </c>
      <c r="G3161" s="98" t="s">
        <v>6983</v>
      </c>
      <c r="H3161" s="98" t="s">
        <v>6984</v>
      </c>
      <c r="I3161" s="98" t="s">
        <v>7141</v>
      </c>
      <c r="J3161" s="98" t="s">
        <v>7125</v>
      </c>
      <c r="K3161" s="98" t="s">
        <v>990</v>
      </c>
      <c r="L3161" s="99" t="e">
        <f t="shared" si="49"/>
        <v>#N/A</v>
      </c>
    </row>
    <row r="3162" spans="1:12" x14ac:dyDescent="0.25">
      <c r="A3162" s="101">
        <v>170340</v>
      </c>
      <c r="B3162" s="98" t="s">
        <v>7158</v>
      </c>
      <c r="C3162" s="98" t="s">
        <v>7159</v>
      </c>
      <c r="D3162" s="98" t="s">
        <v>7160</v>
      </c>
      <c r="E3162" s="98" t="s">
        <v>5760</v>
      </c>
      <c r="F3162" s="98" t="s">
        <v>5761</v>
      </c>
      <c r="G3162" s="98" t="s">
        <v>6983</v>
      </c>
      <c r="H3162" s="98" t="s">
        <v>6984</v>
      </c>
      <c r="I3162" s="98" t="s">
        <v>7157</v>
      </c>
      <c r="J3162" s="98" t="s">
        <v>7017</v>
      </c>
      <c r="K3162" s="98" t="s">
        <v>990</v>
      </c>
      <c r="L3162" s="99" t="e">
        <f t="shared" si="49"/>
        <v>#N/A</v>
      </c>
    </row>
    <row r="3163" spans="1:12" x14ac:dyDescent="0.25">
      <c r="A3163" s="101">
        <v>170360</v>
      </c>
      <c r="B3163" s="98" t="s">
        <v>7158</v>
      </c>
      <c r="C3163" s="98" t="s">
        <v>7161</v>
      </c>
      <c r="D3163" s="98" t="s">
        <v>7027</v>
      </c>
      <c r="E3163" s="98" t="s">
        <v>5760</v>
      </c>
      <c r="F3163" s="98" t="s">
        <v>5761</v>
      </c>
      <c r="G3163" s="98" t="s">
        <v>6983</v>
      </c>
      <c r="H3163" s="98" t="s">
        <v>6984</v>
      </c>
      <c r="I3163" s="98" t="s">
        <v>7157</v>
      </c>
      <c r="J3163" s="98" t="s">
        <v>7027</v>
      </c>
      <c r="K3163" s="98" t="s">
        <v>990</v>
      </c>
      <c r="L3163" s="99" t="e">
        <f t="shared" si="49"/>
        <v>#N/A</v>
      </c>
    </row>
    <row r="3164" spans="1:12" x14ac:dyDescent="0.25">
      <c r="A3164" s="101">
        <v>170460</v>
      </c>
      <c r="B3164" s="98" t="s">
        <v>7158</v>
      </c>
      <c r="C3164" s="98" t="s">
        <v>7163</v>
      </c>
      <c r="D3164" s="98" t="s">
        <v>7164</v>
      </c>
      <c r="E3164" s="98" t="s">
        <v>5760</v>
      </c>
      <c r="F3164" s="98" t="s">
        <v>5761</v>
      </c>
      <c r="G3164" s="98" t="s">
        <v>6983</v>
      </c>
      <c r="H3164" s="98" t="s">
        <v>6984</v>
      </c>
      <c r="I3164" s="98" t="s">
        <v>7157</v>
      </c>
      <c r="J3164" s="98" t="s">
        <v>7162</v>
      </c>
      <c r="K3164" s="98" t="s">
        <v>990</v>
      </c>
      <c r="L3164" s="99" t="e">
        <f t="shared" si="49"/>
        <v>#N/A</v>
      </c>
    </row>
    <row r="3165" spans="1:12" x14ac:dyDescent="0.25">
      <c r="A3165" s="101">
        <v>170420</v>
      </c>
      <c r="B3165" s="98" t="s">
        <v>7166</v>
      </c>
      <c r="C3165" s="98"/>
      <c r="D3165" s="98"/>
      <c r="E3165" s="98" t="s">
        <v>5760</v>
      </c>
      <c r="F3165" s="98" t="s">
        <v>5761</v>
      </c>
      <c r="G3165" s="98" t="s">
        <v>6983</v>
      </c>
      <c r="H3165" s="98" t="s">
        <v>6984</v>
      </c>
      <c r="I3165" s="98" t="s">
        <v>7165</v>
      </c>
      <c r="J3165" s="98" t="s">
        <v>7167</v>
      </c>
      <c r="K3165" s="98"/>
      <c r="L3165" s="99" t="e">
        <f t="shared" si="49"/>
        <v>#N/A</v>
      </c>
    </row>
    <row r="3166" spans="1:12" x14ac:dyDescent="0.25">
      <c r="A3166" s="101">
        <v>170470</v>
      </c>
      <c r="B3166" s="98" t="s">
        <v>7166</v>
      </c>
      <c r="C3166" s="98" t="s">
        <v>7168</v>
      </c>
      <c r="D3166" s="98" t="s">
        <v>7059</v>
      </c>
      <c r="E3166" s="98" t="s">
        <v>5760</v>
      </c>
      <c r="F3166" s="98" t="s">
        <v>5761</v>
      </c>
      <c r="G3166" s="98" t="s">
        <v>6983</v>
      </c>
      <c r="H3166" s="98" t="s">
        <v>6984</v>
      </c>
      <c r="I3166" s="98" t="s">
        <v>7165</v>
      </c>
      <c r="J3166" s="98" t="s">
        <v>7059</v>
      </c>
      <c r="K3166" s="98" t="s">
        <v>990</v>
      </c>
      <c r="L3166" s="99" t="e">
        <f t="shared" si="49"/>
        <v>#N/A</v>
      </c>
    </row>
    <row r="3167" spans="1:12" x14ac:dyDescent="0.25">
      <c r="A3167" s="101">
        <v>170480</v>
      </c>
      <c r="B3167" s="98" t="s">
        <v>7166</v>
      </c>
      <c r="C3167" s="98" t="s">
        <v>7169</v>
      </c>
      <c r="D3167" s="98" t="s">
        <v>7063</v>
      </c>
      <c r="E3167" s="98" t="s">
        <v>5760</v>
      </c>
      <c r="F3167" s="98" t="s">
        <v>5761</v>
      </c>
      <c r="G3167" s="98" t="s">
        <v>6983</v>
      </c>
      <c r="H3167" s="98" t="s">
        <v>6984</v>
      </c>
      <c r="I3167" s="98" t="s">
        <v>7165</v>
      </c>
      <c r="J3167" s="98" t="s">
        <v>7063</v>
      </c>
      <c r="K3167" s="98" t="s">
        <v>990</v>
      </c>
      <c r="L3167" s="99" t="e">
        <f t="shared" si="49"/>
        <v>#N/A</v>
      </c>
    </row>
    <row r="3168" spans="1:12" x14ac:dyDescent="0.25">
      <c r="A3168" s="101">
        <v>170510</v>
      </c>
      <c r="B3168" s="98" t="s">
        <v>7171</v>
      </c>
      <c r="C3168" s="98"/>
      <c r="D3168" s="98"/>
      <c r="E3168" s="98" t="s">
        <v>5760</v>
      </c>
      <c r="F3168" s="98" t="s">
        <v>5761</v>
      </c>
      <c r="G3168" s="98" t="s">
        <v>6983</v>
      </c>
      <c r="H3168" s="98" t="s">
        <v>6984</v>
      </c>
      <c r="I3168" s="98" t="s">
        <v>7170</v>
      </c>
      <c r="J3168" s="98" t="s">
        <v>7171</v>
      </c>
      <c r="K3168" s="98"/>
      <c r="L3168" s="99" t="e">
        <f t="shared" si="49"/>
        <v>#N/A</v>
      </c>
    </row>
    <row r="3169" spans="1:12" x14ac:dyDescent="0.25">
      <c r="A3169" s="101">
        <v>170330</v>
      </c>
      <c r="B3169" s="98" t="s">
        <v>7173</v>
      </c>
      <c r="C3169" s="98" t="s">
        <v>7174</v>
      </c>
      <c r="D3169" s="98" t="s">
        <v>7175</v>
      </c>
      <c r="E3169" s="98" t="s">
        <v>5760</v>
      </c>
      <c r="F3169" s="98" t="s">
        <v>5761</v>
      </c>
      <c r="G3169" s="98" t="s">
        <v>6983</v>
      </c>
      <c r="H3169" s="98" t="s">
        <v>6984</v>
      </c>
      <c r="I3169" s="98" t="s">
        <v>7172</v>
      </c>
      <c r="J3169" s="98" t="s">
        <v>7173</v>
      </c>
      <c r="K3169" s="98" t="s">
        <v>990</v>
      </c>
      <c r="L3169" s="99" t="e">
        <f t="shared" si="49"/>
        <v>#N/A</v>
      </c>
    </row>
    <row r="3170" spans="1:12" x14ac:dyDescent="0.25">
      <c r="A3170" s="101">
        <v>201240</v>
      </c>
      <c r="B3170" s="98" t="s">
        <v>7177</v>
      </c>
      <c r="C3170" s="98" t="s">
        <v>7178</v>
      </c>
      <c r="D3170" s="98" t="s">
        <v>7179</v>
      </c>
      <c r="E3170" s="98" t="s">
        <v>5760</v>
      </c>
      <c r="F3170" s="98" t="s">
        <v>5761</v>
      </c>
      <c r="G3170" s="98" t="s">
        <v>6983</v>
      </c>
      <c r="H3170" s="98" t="s">
        <v>6984</v>
      </c>
      <c r="I3170" s="98" t="s">
        <v>7176</v>
      </c>
      <c r="J3170" s="98" t="s">
        <v>7177</v>
      </c>
      <c r="K3170" s="98" t="s">
        <v>1903</v>
      </c>
      <c r="L3170" s="99" t="e">
        <f t="shared" si="49"/>
        <v>#N/A</v>
      </c>
    </row>
    <row r="3171" spans="1:12" x14ac:dyDescent="0.25">
      <c r="A3171" s="101">
        <v>201240</v>
      </c>
      <c r="B3171" s="98" t="s">
        <v>7177</v>
      </c>
      <c r="C3171" s="98" t="s">
        <v>7180</v>
      </c>
      <c r="D3171" s="98" t="s">
        <v>7181</v>
      </c>
      <c r="E3171" s="98" t="s">
        <v>5760</v>
      </c>
      <c r="F3171" s="98" t="s">
        <v>5761</v>
      </c>
      <c r="G3171" s="98" t="s">
        <v>6983</v>
      </c>
      <c r="H3171" s="98" t="s">
        <v>6984</v>
      </c>
      <c r="I3171" s="98" t="s">
        <v>7176</v>
      </c>
      <c r="J3171" s="98" t="s">
        <v>7177</v>
      </c>
      <c r="K3171" s="98" t="s">
        <v>1903</v>
      </c>
      <c r="L3171" s="99" t="e">
        <f t="shared" si="49"/>
        <v>#N/A</v>
      </c>
    </row>
    <row r="3172" spans="1:12" x14ac:dyDescent="0.25">
      <c r="A3172" s="101">
        <v>201240</v>
      </c>
      <c r="B3172" s="98" t="s">
        <v>7177</v>
      </c>
      <c r="C3172" s="98" t="s">
        <v>7182</v>
      </c>
      <c r="D3172" s="98" t="s">
        <v>7183</v>
      </c>
      <c r="E3172" s="98" t="s">
        <v>5760</v>
      </c>
      <c r="F3172" s="98" t="s">
        <v>5761</v>
      </c>
      <c r="G3172" s="98" t="s">
        <v>6983</v>
      </c>
      <c r="H3172" s="98" t="s">
        <v>6984</v>
      </c>
      <c r="I3172" s="98" t="s">
        <v>7176</v>
      </c>
      <c r="J3172" s="98" t="s">
        <v>7177</v>
      </c>
      <c r="K3172" s="98" t="s">
        <v>1903</v>
      </c>
      <c r="L3172" s="99" t="e">
        <f t="shared" si="49"/>
        <v>#N/A</v>
      </c>
    </row>
    <row r="3173" spans="1:12" x14ac:dyDescent="0.25">
      <c r="A3173" s="101">
        <v>201240</v>
      </c>
      <c r="B3173" s="98" t="s">
        <v>7177</v>
      </c>
      <c r="C3173" s="98" t="s">
        <v>7184</v>
      </c>
      <c r="D3173" s="98" t="s">
        <v>7185</v>
      </c>
      <c r="E3173" s="98" t="s">
        <v>5760</v>
      </c>
      <c r="F3173" s="98" t="s">
        <v>5761</v>
      </c>
      <c r="G3173" s="98" t="s">
        <v>6983</v>
      </c>
      <c r="H3173" s="98" t="s">
        <v>6984</v>
      </c>
      <c r="I3173" s="98" t="s">
        <v>7176</v>
      </c>
      <c r="J3173" s="98" t="s">
        <v>7177</v>
      </c>
      <c r="K3173" s="98" t="s">
        <v>1903</v>
      </c>
      <c r="L3173" s="99" t="e">
        <f t="shared" si="49"/>
        <v>#N/A</v>
      </c>
    </row>
    <row r="3174" spans="1:12" x14ac:dyDescent="0.25">
      <c r="A3174" s="101">
        <v>201240</v>
      </c>
      <c r="B3174" s="98" t="s">
        <v>7177</v>
      </c>
      <c r="C3174" s="98" t="s">
        <v>7186</v>
      </c>
      <c r="D3174" s="98" t="s">
        <v>7187</v>
      </c>
      <c r="E3174" s="98" t="s">
        <v>5760</v>
      </c>
      <c r="F3174" s="98" t="s">
        <v>5761</v>
      </c>
      <c r="G3174" s="98" t="s">
        <v>6983</v>
      </c>
      <c r="H3174" s="98" t="s">
        <v>6984</v>
      </c>
      <c r="I3174" s="98" t="s">
        <v>7176</v>
      </c>
      <c r="J3174" s="98" t="s">
        <v>7177</v>
      </c>
      <c r="K3174" s="98" t="s">
        <v>1903</v>
      </c>
      <c r="L3174" s="99" t="e">
        <f t="shared" si="49"/>
        <v>#N/A</v>
      </c>
    </row>
    <row r="3175" spans="1:12" x14ac:dyDescent="0.25">
      <c r="A3175" s="101">
        <v>201240</v>
      </c>
      <c r="B3175" s="98" t="s">
        <v>7177</v>
      </c>
      <c r="C3175" s="98" t="s">
        <v>7188</v>
      </c>
      <c r="D3175" s="98" t="s">
        <v>7189</v>
      </c>
      <c r="E3175" s="98" t="s">
        <v>5760</v>
      </c>
      <c r="F3175" s="98" t="s">
        <v>5761</v>
      </c>
      <c r="G3175" s="98" t="s">
        <v>6983</v>
      </c>
      <c r="H3175" s="98" t="s">
        <v>6984</v>
      </c>
      <c r="I3175" s="98" t="s">
        <v>7176</v>
      </c>
      <c r="J3175" s="98" t="s">
        <v>7177</v>
      </c>
      <c r="K3175" s="98" t="s">
        <v>1903</v>
      </c>
      <c r="L3175" s="99" t="e">
        <f t="shared" si="49"/>
        <v>#N/A</v>
      </c>
    </row>
    <row r="3176" spans="1:12" x14ac:dyDescent="0.25">
      <c r="A3176" s="101">
        <v>201240</v>
      </c>
      <c r="B3176" s="98" t="s">
        <v>7177</v>
      </c>
      <c r="C3176" s="98" t="s">
        <v>7190</v>
      </c>
      <c r="D3176" s="98" t="s">
        <v>7191</v>
      </c>
      <c r="E3176" s="98" t="s">
        <v>5760</v>
      </c>
      <c r="F3176" s="98" t="s">
        <v>5761</v>
      </c>
      <c r="G3176" s="98" t="s">
        <v>6983</v>
      </c>
      <c r="H3176" s="98" t="s">
        <v>6984</v>
      </c>
      <c r="I3176" s="98" t="s">
        <v>7176</v>
      </c>
      <c r="J3176" s="98" t="s">
        <v>7177</v>
      </c>
      <c r="K3176" s="98" t="s">
        <v>604</v>
      </c>
      <c r="L3176" s="99" t="e">
        <f t="shared" si="49"/>
        <v>#N/A</v>
      </c>
    </row>
    <row r="3177" spans="1:12" x14ac:dyDescent="0.25">
      <c r="A3177" s="101">
        <v>201240</v>
      </c>
      <c r="B3177" s="98" t="s">
        <v>7177</v>
      </c>
      <c r="C3177" s="98" t="s">
        <v>7192</v>
      </c>
      <c r="D3177" s="98" t="s">
        <v>7193</v>
      </c>
      <c r="E3177" s="98" t="s">
        <v>5760</v>
      </c>
      <c r="F3177" s="98" t="s">
        <v>5761</v>
      </c>
      <c r="G3177" s="98" t="s">
        <v>6983</v>
      </c>
      <c r="H3177" s="98" t="s">
        <v>6984</v>
      </c>
      <c r="I3177" s="98" t="s">
        <v>7176</v>
      </c>
      <c r="J3177" s="98" t="s">
        <v>7177</v>
      </c>
      <c r="K3177" s="98" t="s">
        <v>545</v>
      </c>
      <c r="L3177" s="99" t="e">
        <f t="shared" si="49"/>
        <v>#N/A</v>
      </c>
    </row>
    <row r="3178" spans="1:12" x14ac:dyDescent="0.25">
      <c r="A3178" s="101">
        <v>201240</v>
      </c>
      <c r="B3178" s="98" t="s">
        <v>7177</v>
      </c>
      <c r="C3178" s="98" t="s">
        <v>7194</v>
      </c>
      <c r="D3178" s="98" t="s">
        <v>7195</v>
      </c>
      <c r="E3178" s="98" t="s">
        <v>5760</v>
      </c>
      <c r="F3178" s="98" t="s">
        <v>5761</v>
      </c>
      <c r="G3178" s="98" t="s">
        <v>6983</v>
      </c>
      <c r="H3178" s="98" t="s">
        <v>6984</v>
      </c>
      <c r="I3178" s="98" t="s">
        <v>7176</v>
      </c>
      <c r="J3178" s="98" t="s">
        <v>7177</v>
      </c>
      <c r="K3178" s="98" t="s">
        <v>1903</v>
      </c>
      <c r="L3178" s="99" t="e">
        <f t="shared" si="49"/>
        <v>#N/A</v>
      </c>
    </row>
    <row r="3179" spans="1:12" x14ac:dyDescent="0.25">
      <c r="A3179" s="101">
        <v>201240</v>
      </c>
      <c r="B3179" s="98" t="s">
        <v>7177</v>
      </c>
      <c r="C3179" s="98" t="s">
        <v>7196</v>
      </c>
      <c r="D3179" s="98" t="s">
        <v>7197</v>
      </c>
      <c r="E3179" s="98" t="s">
        <v>5760</v>
      </c>
      <c r="F3179" s="98" t="s">
        <v>5761</v>
      </c>
      <c r="G3179" s="98" t="s">
        <v>6983</v>
      </c>
      <c r="H3179" s="98" t="s">
        <v>6984</v>
      </c>
      <c r="I3179" s="98" t="s">
        <v>7176</v>
      </c>
      <c r="J3179" s="98" t="s">
        <v>7177</v>
      </c>
      <c r="K3179" s="98" t="s">
        <v>1903</v>
      </c>
      <c r="L3179" s="99" t="e">
        <f t="shared" si="49"/>
        <v>#N/A</v>
      </c>
    </row>
    <row r="3180" spans="1:12" x14ac:dyDescent="0.25">
      <c r="A3180" s="101">
        <v>201240</v>
      </c>
      <c r="B3180" s="98" t="s">
        <v>7177</v>
      </c>
      <c r="C3180" s="98" t="s">
        <v>7198</v>
      </c>
      <c r="D3180" s="98" t="s">
        <v>7199</v>
      </c>
      <c r="E3180" s="98" t="s">
        <v>5760</v>
      </c>
      <c r="F3180" s="98" t="s">
        <v>5761</v>
      </c>
      <c r="G3180" s="98" t="s">
        <v>6983</v>
      </c>
      <c r="H3180" s="98" t="s">
        <v>6984</v>
      </c>
      <c r="I3180" s="98" t="s">
        <v>7176</v>
      </c>
      <c r="J3180" s="98" t="s">
        <v>7177</v>
      </c>
      <c r="K3180" s="98" t="s">
        <v>884</v>
      </c>
      <c r="L3180" s="99" t="e">
        <f t="shared" si="49"/>
        <v>#N/A</v>
      </c>
    </row>
    <row r="3181" spans="1:12" x14ac:dyDescent="0.25">
      <c r="A3181" s="101">
        <v>201240</v>
      </c>
      <c r="B3181" s="98" t="s">
        <v>7177</v>
      </c>
      <c r="C3181" s="98" t="s">
        <v>7200</v>
      </c>
      <c r="D3181" s="98" t="s">
        <v>7201</v>
      </c>
      <c r="E3181" s="98" t="s">
        <v>5760</v>
      </c>
      <c r="F3181" s="98" t="s">
        <v>5761</v>
      </c>
      <c r="G3181" s="98" t="s">
        <v>6983</v>
      </c>
      <c r="H3181" s="98" t="s">
        <v>6984</v>
      </c>
      <c r="I3181" s="98" t="s">
        <v>7176</v>
      </c>
      <c r="J3181" s="98" t="s">
        <v>7177</v>
      </c>
      <c r="K3181" s="98" t="s">
        <v>884</v>
      </c>
      <c r="L3181" s="99" t="e">
        <f t="shared" si="49"/>
        <v>#N/A</v>
      </c>
    </row>
    <row r="3182" spans="1:12" x14ac:dyDescent="0.25">
      <c r="A3182" s="101">
        <v>201240</v>
      </c>
      <c r="B3182" s="98" t="s">
        <v>7177</v>
      </c>
      <c r="C3182" s="98" t="s">
        <v>7202</v>
      </c>
      <c r="D3182" s="98" t="s">
        <v>7203</v>
      </c>
      <c r="E3182" s="98" t="s">
        <v>5760</v>
      </c>
      <c r="F3182" s="98" t="s">
        <v>5761</v>
      </c>
      <c r="G3182" s="98" t="s">
        <v>6983</v>
      </c>
      <c r="H3182" s="98" t="s">
        <v>6984</v>
      </c>
      <c r="I3182" s="98" t="s">
        <v>7176</v>
      </c>
      <c r="J3182" s="98" t="s">
        <v>7177</v>
      </c>
      <c r="K3182" s="98" t="s">
        <v>884</v>
      </c>
      <c r="L3182" s="99" t="e">
        <f t="shared" si="49"/>
        <v>#N/A</v>
      </c>
    </row>
    <row r="3183" spans="1:12" x14ac:dyDescent="0.25">
      <c r="A3183" s="101">
        <v>201240</v>
      </c>
      <c r="B3183" s="98" t="s">
        <v>7177</v>
      </c>
      <c r="C3183" s="98" t="s">
        <v>7204</v>
      </c>
      <c r="D3183" s="98" t="s">
        <v>7205</v>
      </c>
      <c r="E3183" s="98" t="s">
        <v>5760</v>
      </c>
      <c r="F3183" s="98" t="s">
        <v>5761</v>
      </c>
      <c r="G3183" s="98" t="s">
        <v>6983</v>
      </c>
      <c r="H3183" s="98" t="s">
        <v>6984</v>
      </c>
      <c r="I3183" s="98" t="s">
        <v>7176</v>
      </c>
      <c r="J3183" s="98" t="s">
        <v>7177</v>
      </c>
      <c r="K3183" s="98" t="s">
        <v>884</v>
      </c>
      <c r="L3183" s="99" t="e">
        <f t="shared" si="49"/>
        <v>#N/A</v>
      </c>
    </row>
    <row r="3184" spans="1:12" x14ac:dyDescent="0.25">
      <c r="A3184" s="101">
        <v>201240</v>
      </c>
      <c r="B3184" s="98" t="s">
        <v>7177</v>
      </c>
      <c r="C3184" s="98" t="s">
        <v>7206</v>
      </c>
      <c r="D3184" s="98" t="s">
        <v>7207</v>
      </c>
      <c r="E3184" s="98" t="s">
        <v>5760</v>
      </c>
      <c r="F3184" s="98" t="s">
        <v>5761</v>
      </c>
      <c r="G3184" s="98" t="s">
        <v>6983</v>
      </c>
      <c r="H3184" s="98" t="s">
        <v>6984</v>
      </c>
      <c r="I3184" s="98" t="s">
        <v>7176</v>
      </c>
      <c r="J3184" s="98" t="s">
        <v>7177</v>
      </c>
      <c r="K3184" s="98" t="s">
        <v>884</v>
      </c>
      <c r="L3184" s="99" t="e">
        <f t="shared" si="49"/>
        <v>#N/A</v>
      </c>
    </row>
    <row r="3185" spans="1:12" x14ac:dyDescent="0.25">
      <c r="A3185" s="101">
        <v>201240</v>
      </c>
      <c r="B3185" s="98" t="s">
        <v>7177</v>
      </c>
      <c r="C3185" s="98" t="s">
        <v>7208</v>
      </c>
      <c r="D3185" s="98" t="s">
        <v>7209</v>
      </c>
      <c r="E3185" s="98" t="s">
        <v>5760</v>
      </c>
      <c r="F3185" s="98" t="s">
        <v>5761</v>
      </c>
      <c r="G3185" s="98" t="s">
        <v>6983</v>
      </c>
      <c r="H3185" s="98" t="s">
        <v>6984</v>
      </c>
      <c r="I3185" s="98" t="s">
        <v>7176</v>
      </c>
      <c r="J3185" s="98" t="s">
        <v>7177</v>
      </c>
      <c r="K3185" s="98" t="s">
        <v>884</v>
      </c>
      <c r="L3185" s="99" t="e">
        <f t="shared" si="49"/>
        <v>#N/A</v>
      </c>
    </row>
    <row r="3186" spans="1:12" x14ac:dyDescent="0.25">
      <c r="A3186" s="101">
        <v>201240</v>
      </c>
      <c r="B3186" s="98" t="s">
        <v>7177</v>
      </c>
      <c r="C3186" s="98" t="s">
        <v>7210</v>
      </c>
      <c r="D3186" s="98" t="s">
        <v>7211</v>
      </c>
      <c r="E3186" s="98" t="s">
        <v>5760</v>
      </c>
      <c r="F3186" s="98" t="s">
        <v>5761</v>
      </c>
      <c r="G3186" s="98" t="s">
        <v>6983</v>
      </c>
      <c r="H3186" s="98" t="s">
        <v>6984</v>
      </c>
      <c r="I3186" s="98" t="s">
        <v>7176</v>
      </c>
      <c r="J3186" s="98" t="s">
        <v>7177</v>
      </c>
      <c r="K3186" s="98" t="s">
        <v>884</v>
      </c>
      <c r="L3186" s="99" t="e">
        <f t="shared" si="49"/>
        <v>#N/A</v>
      </c>
    </row>
    <row r="3187" spans="1:12" x14ac:dyDescent="0.25">
      <c r="A3187" s="101">
        <v>201240</v>
      </c>
      <c r="B3187" s="98" t="s">
        <v>7177</v>
      </c>
      <c r="C3187" s="98" t="s">
        <v>7212</v>
      </c>
      <c r="D3187" s="98" t="s">
        <v>7213</v>
      </c>
      <c r="E3187" s="98" t="s">
        <v>5760</v>
      </c>
      <c r="F3187" s="98" t="s">
        <v>5761</v>
      </c>
      <c r="G3187" s="98" t="s">
        <v>6983</v>
      </c>
      <c r="H3187" s="98" t="s">
        <v>6984</v>
      </c>
      <c r="I3187" s="98" t="s">
        <v>7176</v>
      </c>
      <c r="J3187" s="98" t="s">
        <v>7177</v>
      </c>
      <c r="K3187" s="98" t="s">
        <v>884</v>
      </c>
      <c r="L3187" s="99" t="e">
        <f t="shared" si="49"/>
        <v>#N/A</v>
      </c>
    </row>
    <row r="3188" spans="1:12" x14ac:dyDescent="0.25">
      <c r="A3188" s="101">
        <v>201240</v>
      </c>
      <c r="B3188" s="98" t="s">
        <v>7177</v>
      </c>
      <c r="C3188" s="98" t="s">
        <v>7214</v>
      </c>
      <c r="D3188" s="98" t="s">
        <v>7215</v>
      </c>
      <c r="E3188" s="98" t="s">
        <v>5760</v>
      </c>
      <c r="F3188" s="98" t="s">
        <v>5761</v>
      </c>
      <c r="G3188" s="98" t="s">
        <v>6983</v>
      </c>
      <c r="H3188" s="98" t="s">
        <v>6984</v>
      </c>
      <c r="I3188" s="98" t="s">
        <v>7176</v>
      </c>
      <c r="J3188" s="98" t="s">
        <v>7177</v>
      </c>
      <c r="K3188" s="98" t="s">
        <v>884</v>
      </c>
      <c r="L3188" s="99" t="e">
        <f t="shared" si="49"/>
        <v>#N/A</v>
      </c>
    </row>
    <row r="3189" spans="1:12" x14ac:dyDescent="0.25">
      <c r="A3189" s="101">
        <v>201240</v>
      </c>
      <c r="B3189" s="98" t="s">
        <v>7177</v>
      </c>
      <c r="C3189" s="98" t="s">
        <v>7216</v>
      </c>
      <c r="D3189" s="98" t="s">
        <v>7217</v>
      </c>
      <c r="E3189" s="98" t="s">
        <v>5760</v>
      </c>
      <c r="F3189" s="98" t="s">
        <v>5761</v>
      </c>
      <c r="G3189" s="98" t="s">
        <v>6983</v>
      </c>
      <c r="H3189" s="98" t="s">
        <v>6984</v>
      </c>
      <c r="I3189" s="98" t="s">
        <v>7176</v>
      </c>
      <c r="J3189" s="98" t="s">
        <v>7177</v>
      </c>
      <c r="K3189" s="98" t="s">
        <v>884</v>
      </c>
      <c r="L3189" s="99" t="e">
        <f t="shared" si="49"/>
        <v>#N/A</v>
      </c>
    </row>
    <row r="3190" spans="1:12" x14ac:dyDescent="0.25">
      <c r="A3190" s="101">
        <v>201240</v>
      </c>
      <c r="B3190" s="98" t="s">
        <v>7177</v>
      </c>
      <c r="C3190" s="98" t="s">
        <v>7218</v>
      </c>
      <c r="D3190" s="98" t="s">
        <v>7219</v>
      </c>
      <c r="E3190" s="98" t="s">
        <v>5760</v>
      </c>
      <c r="F3190" s="98" t="s">
        <v>5761</v>
      </c>
      <c r="G3190" s="98" t="s">
        <v>6983</v>
      </c>
      <c r="H3190" s="98" t="s">
        <v>6984</v>
      </c>
      <c r="I3190" s="98" t="s">
        <v>7176</v>
      </c>
      <c r="J3190" s="98" t="s">
        <v>7177</v>
      </c>
      <c r="K3190" s="98" t="s">
        <v>884</v>
      </c>
      <c r="L3190" s="99" t="e">
        <f t="shared" si="49"/>
        <v>#N/A</v>
      </c>
    </row>
    <row r="3191" spans="1:12" x14ac:dyDescent="0.25">
      <c r="A3191" s="101">
        <v>201240</v>
      </c>
      <c r="B3191" s="98" t="s">
        <v>7177</v>
      </c>
      <c r="C3191" s="98" t="s">
        <v>7220</v>
      </c>
      <c r="D3191" s="98" t="s">
        <v>7221</v>
      </c>
      <c r="E3191" s="98" t="s">
        <v>5760</v>
      </c>
      <c r="F3191" s="98" t="s">
        <v>5761</v>
      </c>
      <c r="G3191" s="98" t="s">
        <v>6983</v>
      </c>
      <c r="H3191" s="98" t="s">
        <v>6984</v>
      </c>
      <c r="I3191" s="98" t="s">
        <v>7176</v>
      </c>
      <c r="J3191" s="98" t="s">
        <v>7177</v>
      </c>
      <c r="K3191" s="98" t="s">
        <v>884</v>
      </c>
      <c r="L3191" s="99" t="e">
        <f t="shared" si="49"/>
        <v>#N/A</v>
      </c>
    </row>
    <row r="3192" spans="1:12" x14ac:dyDescent="0.25">
      <c r="A3192" s="101">
        <v>201240</v>
      </c>
      <c r="B3192" s="98" t="s">
        <v>7177</v>
      </c>
      <c r="C3192" s="98" t="s">
        <v>7222</v>
      </c>
      <c r="D3192" s="98" t="s">
        <v>7223</v>
      </c>
      <c r="E3192" s="98" t="s">
        <v>5760</v>
      </c>
      <c r="F3192" s="98" t="s">
        <v>5761</v>
      </c>
      <c r="G3192" s="98" t="s">
        <v>6983</v>
      </c>
      <c r="H3192" s="98" t="s">
        <v>6984</v>
      </c>
      <c r="I3192" s="98" t="s">
        <v>7176</v>
      </c>
      <c r="J3192" s="98" t="s">
        <v>7177</v>
      </c>
      <c r="K3192" s="98" t="s">
        <v>884</v>
      </c>
      <c r="L3192" s="99" t="e">
        <f t="shared" si="49"/>
        <v>#N/A</v>
      </c>
    </row>
    <row r="3193" spans="1:12" x14ac:dyDescent="0.25">
      <c r="A3193" s="101">
        <v>201240</v>
      </c>
      <c r="B3193" s="98" t="s">
        <v>7177</v>
      </c>
      <c r="C3193" s="98" t="s">
        <v>7224</v>
      </c>
      <c r="D3193" s="98" t="s">
        <v>7225</v>
      </c>
      <c r="E3193" s="98" t="s">
        <v>5760</v>
      </c>
      <c r="F3193" s="98" t="s">
        <v>5761</v>
      </c>
      <c r="G3193" s="98" t="s">
        <v>6983</v>
      </c>
      <c r="H3193" s="98" t="s">
        <v>6984</v>
      </c>
      <c r="I3193" s="98" t="s">
        <v>7176</v>
      </c>
      <c r="J3193" s="98" t="s">
        <v>7177</v>
      </c>
      <c r="K3193" s="98" t="s">
        <v>884</v>
      </c>
      <c r="L3193" s="99" t="e">
        <f t="shared" si="49"/>
        <v>#N/A</v>
      </c>
    </row>
    <row r="3194" spans="1:12" x14ac:dyDescent="0.25">
      <c r="A3194" s="101">
        <v>201240</v>
      </c>
      <c r="B3194" s="98" t="s">
        <v>7177</v>
      </c>
      <c r="C3194" s="98" t="s">
        <v>7226</v>
      </c>
      <c r="D3194" s="98" t="s">
        <v>7227</v>
      </c>
      <c r="E3194" s="98" t="s">
        <v>5760</v>
      </c>
      <c r="F3194" s="98" t="s">
        <v>5761</v>
      </c>
      <c r="G3194" s="98" t="s">
        <v>6983</v>
      </c>
      <c r="H3194" s="98" t="s">
        <v>6984</v>
      </c>
      <c r="I3194" s="98" t="s">
        <v>7176</v>
      </c>
      <c r="J3194" s="98" t="s">
        <v>7177</v>
      </c>
      <c r="K3194" s="98" t="s">
        <v>884</v>
      </c>
      <c r="L3194" s="99" t="e">
        <f t="shared" si="49"/>
        <v>#N/A</v>
      </c>
    </row>
    <row r="3195" spans="1:12" x14ac:dyDescent="0.25">
      <c r="A3195" s="101">
        <v>201240</v>
      </c>
      <c r="B3195" s="98" t="s">
        <v>7177</v>
      </c>
      <c r="C3195" s="98" t="s">
        <v>7228</v>
      </c>
      <c r="D3195" s="98" t="s">
        <v>7229</v>
      </c>
      <c r="E3195" s="98" t="s">
        <v>5760</v>
      </c>
      <c r="F3195" s="98" t="s">
        <v>5761</v>
      </c>
      <c r="G3195" s="98" t="s">
        <v>6983</v>
      </c>
      <c r="H3195" s="98" t="s">
        <v>6984</v>
      </c>
      <c r="I3195" s="98" t="s">
        <v>7176</v>
      </c>
      <c r="J3195" s="98" t="s">
        <v>7177</v>
      </c>
      <c r="K3195" s="98" t="s">
        <v>884</v>
      </c>
      <c r="L3195" s="99" t="e">
        <f t="shared" si="49"/>
        <v>#N/A</v>
      </c>
    </row>
    <row r="3196" spans="1:12" x14ac:dyDescent="0.25">
      <c r="A3196" s="101">
        <v>201240</v>
      </c>
      <c r="B3196" s="98" t="s">
        <v>7177</v>
      </c>
      <c r="C3196" s="98" t="s">
        <v>7230</v>
      </c>
      <c r="D3196" s="98" t="s">
        <v>7231</v>
      </c>
      <c r="E3196" s="98" t="s">
        <v>5760</v>
      </c>
      <c r="F3196" s="98" t="s">
        <v>5761</v>
      </c>
      <c r="G3196" s="98" t="s">
        <v>6983</v>
      </c>
      <c r="H3196" s="98" t="s">
        <v>6984</v>
      </c>
      <c r="I3196" s="98" t="s">
        <v>7176</v>
      </c>
      <c r="J3196" s="98" t="s">
        <v>7177</v>
      </c>
      <c r="K3196" s="98" t="s">
        <v>884</v>
      </c>
      <c r="L3196" s="99" t="e">
        <f t="shared" si="49"/>
        <v>#N/A</v>
      </c>
    </row>
    <row r="3197" spans="1:12" x14ac:dyDescent="0.25">
      <c r="A3197" s="101">
        <v>201240</v>
      </c>
      <c r="B3197" s="98" t="s">
        <v>7177</v>
      </c>
      <c r="C3197" s="98" t="s">
        <v>7232</v>
      </c>
      <c r="D3197" s="98" t="s">
        <v>7233</v>
      </c>
      <c r="E3197" s="98" t="s">
        <v>5760</v>
      </c>
      <c r="F3197" s="98" t="s">
        <v>5761</v>
      </c>
      <c r="G3197" s="98" t="s">
        <v>6983</v>
      </c>
      <c r="H3197" s="98" t="s">
        <v>6984</v>
      </c>
      <c r="I3197" s="98" t="s">
        <v>7176</v>
      </c>
      <c r="J3197" s="98" t="s">
        <v>7177</v>
      </c>
      <c r="K3197" s="98" t="s">
        <v>884</v>
      </c>
      <c r="L3197" s="99" t="e">
        <f t="shared" si="49"/>
        <v>#N/A</v>
      </c>
    </row>
    <row r="3198" spans="1:12" x14ac:dyDescent="0.25">
      <c r="A3198" s="101">
        <v>201240</v>
      </c>
      <c r="B3198" s="98" t="s">
        <v>7177</v>
      </c>
      <c r="C3198" s="98" t="s">
        <v>7234</v>
      </c>
      <c r="D3198" s="98" t="s">
        <v>7235</v>
      </c>
      <c r="E3198" s="98" t="s">
        <v>5760</v>
      </c>
      <c r="F3198" s="98" t="s">
        <v>5761</v>
      </c>
      <c r="G3198" s="98" t="s">
        <v>6983</v>
      </c>
      <c r="H3198" s="98" t="s">
        <v>6984</v>
      </c>
      <c r="I3198" s="98" t="s">
        <v>7176</v>
      </c>
      <c r="J3198" s="98" t="s">
        <v>7177</v>
      </c>
      <c r="K3198" s="98" t="s">
        <v>884</v>
      </c>
      <c r="L3198" s="99" t="e">
        <f t="shared" si="49"/>
        <v>#N/A</v>
      </c>
    </row>
    <row r="3199" spans="1:12" x14ac:dyDescent="0.25">
      <c r="A3199" s="101">
        <v>201240</v>
      </c>
      <c r="B3199" s="98" t="s">
        <v>7177</v>
      </c>
      <c r="C3199" s="98" t="s">
        <v>7236</v>
      </c>
      <c r="D3199" s="98" t="s">
        <v>7237</v>
      </c>
      <c r="E3199" s="98" t="s">
        <v>5760</v>
      </c>
      <c r="F3199" s="98" t="s">
        <v>5761</v>
      </c>
      <c r="G3199" s="98" t="s">
        <v>6983</v>
      </c>
      <c r="H3199" s="98" t="s">
        <v>6984</v>
      </c>
      <c r="I3199" s="98" t="s">
        <v>7176</v>
      </c>
      <c r="J3199" s="98" t="s">
        <v>7177</v>
      </c>
      <c r="K3199" s="98" t="s">
        <v>884</v>
      </c>
      <c r="L3199" s="99" t="e">
        <f t="shared" si="49"/>
        <v>#N/A</v>
      </c>
    </row>
    <row r="3200" spans="1:12" x14ac:dyDescent="0.25">
      <c r="A3200" s="101">
        <v>201240</v>
      </c>
      <c r="B3200" s="98" t="s">
        <v>7177</v>
      </c>
      <c r="C3200" s="98" t="s">
        <v>7238</v>
      </c>
      <c r="D3200" s="98" t="s">
        <v>7239</v>
      </c>
      <c r="E3200" s="98" t="s">
        <v>5760</v>
      </c>
      <c r="F3200" s="98" t="s">
        <v>5761</v>
      </c>
      <c r="G3200" s="98" t="s">
        <v>6983</v>
      </c>
      <c r="H3200" s="98" t="s">
        <v>6984</v>
      </c>
      <c r="I3200" s="98" t="s">
        <v>7176</v>
      </c>
      <c r="J3200" s="98" t="s">
        <v>7177</v>
      </c>
      <c r="K3200" s="98" t="s">
        <v>884</v>
      </c>
      <c r="L3200" s="99" t="e">
        <f t="shared" si="49"/>
        <v>#N/A</v>
      </c>
    </row>
    <row r="3201" spans="1:12" x14ac:dyDescent="0.25">
      <c r="A3201" s="101">
        <v>201240</v>
      </c>
      <c r="B3201" s="98" t="s">
        <v>7177</v>
      </c>
      <c r="C3201" s="98" t="s">
        <v>7240</v>
      </c>
      <c r="D3201" s="98" t="s">
        <v>7241</v>
      </c>
      <c r="E3201" s="98" t="s">
        <v>5760</v>
      </c>
      <c r="F3201" s="98" t="s">
        <v>5761</v>
      </c>
      <c r="G3201" s="98" t="s">
        <v>6983</v>
      </c>
      <c r="H3201" s="98" t="s">
        <v>6984</v>
      </c>
      <c r="I3201" s="98" t="s">
        <v>7176</v>
      </c>
      <c r="J3201" s="98" t="s">
        <v>7177</v>
      </c>
      <c r="K3201" s="98" t="s">
        <v>884</v>
      </c>
      <c r="L3201" s="99" t="e">
        <f t="shared" si="49"/>
        <v>#N/A</v>
      </c>
    </row>
    <row r="3202" spans="1:12" x14ac:dyDescent="0.25">
      <c r="A3202" s="101">
        <v>201240</v>
      </c>
      <c r="B3202" s="98" t="s">
        <v>7177</v>
      </c>
      <c r="C3202" s="98" t="s">
        <v>7242</v>
      </c>
      <c r="D3202" s="98" t="s">
        <v>7243</v>
      </c>
      <c r="E3202" s="98" t="s">
        <v>5760</v>
      </c>
      <c r="F3202" s="98" t="s">
        <v>5761</v>
      </c>
      <c r="G3202" s="98" t="s">
        <v>6983</v>
      </c>
      <c r="H3202" s="98" t="s">
        <v>6984</v>
      </c>
      <c r="I3202" s="98" t="s">
        <v>7176</v>
      </c>
      <c r="J3202" s="98" t="s">
        <v>7177</v>
      </c>
      <c r="K3202" s="98" t="s">
        <v>884</v>
      </c>
      <c r="L3202" s="99" t="e">
        <f t="shared" ref="L3202:L3265" si="50">VLOOKUP(H3202,$N$2:$O$43,2,FALSE)</f>
        <v>#N/A</v>
      </c>
    </row>
    <row r="3203" spans="1:12" x14ac:dyDescent="0.25">
      <c r="A3203" s="101">
        <v>201240</v>
      </c>
      <c r="B3203" s="98" t="s">
        <v>7177</v>
      </c>
      <c r="C3203" s="98" t="s">
        <v>7244</v>
      </c>
      <c r="D3203" s="98" t="s">
        <v>7245</v>
      </c>
      <c r="E3203" s="98" t="s">
        <v>5760</v>
      </c>
      <c r="F3203" s="98" t="s">
        <v>5761</v>
      </c>
      <c r="G3203" s="98" t="s">
        <v>6983</v>
      </c>
      <c r="H3203" s="98" t="s">
        <v>6984</v>
      </c>
      <c r="I3203" s="98" t="s">
        <v>7176</v>
      </c>
      <c r="J3203" s="98" t="s">
        <v>7177</v>
      </c>
      <c r="K3203" s="98" t="s">
        <v>884</v>
      </c>
      <c r="L3203" s="99" t="e">
        <f t="shared" si="50"/>
        <v>#N/A</v>
      </c>
    </row>
    <row r="3204" spans="1:12" x14ac:dyDescent="0.25">
      <c r="A3204" s="101">
        <v>201240</v>
      </c>
      <c r="B3204" s="98" t="s">
        <v>7177</v>
      </c>
      <c r="C3204" s="98" t="s">
        <v>7246</v>
      </c>
      <c r="D3204" s="98" t="s">
        <v>7247</v>
      </c>
      <c r="E3204" s="98" t="s">
        <v>5760</v>
      </c>
      <c r="F3204" s="98" t="s">
        <v>5761</v>
      </c>
      <c r="G3204" s="98" t="s">
        <v>6983</v>
      </c>
      <c r="H3204" s="98" t="s">
        <v>6984</v>
      </c>
      <c r="I3204" s="98" t="s">
        <v>7176</v>
      </c>
      <c r="J3204" s="98" t="s">
        <v>7177</v>
      </c>
      <c r="K3204" s="98" t="s">
        <v>884</v>
      </c>
      <c r="L3204" s="99" t="e">
        <f t="shared" si="50"/>
        <v>#N/A</v>
      </c>
    </row>
    <row r="3205" spans="1:12" x14ac:dyDescent="0.25">
      <c r="A3205" s="101">
        <v>201240</v>
      </c>
      <c r="B3205" s="98" t="s">
        <v>7177</v>
      </c>
      <c r="C3205" s="98" t="s">
        <v>7248</v>
      </c>
      <c r="D3205" s="98" t="s">
        <v>7249</v>
      </c>
      <c r="E3205" s="98" t="s">
        <v>5760</v>
      </c>
      <c r="F3205" s="98" t="s">
        <v>5761</v>
      </c>
      <c r="G3205" s="98" t="s">
        <v>6983</v>
      </c>
      <c r="H3205" s="98" t="s">
        <v>6984</v>
      </c>
      <c r="I3205" s="98" t="s">
        <v>7176</v>
      </c>
      <c r="J3205" s="98" t="s">
        <v>7177</v>
      </c>
      <c r="K3205" s="98" t="s">
        <v>884</v>
      </c>
      <c r="L3205" s="99" t="e">
        <f t="shared" si="50"/>
        <v>#N/A</v>
      </c>
    </row>
    <row r="3206" spans="1:12" x14ac:dyDescent="0.25">
      <c r="A3206" s="101">
        <v>201240</v>
      </c>
      <c r="B3206" s="98" t="s">
        <v>7177</v>
      </c>
      <c r="C3206" s="98" t="s">
        <v>7250</v>
      </c>
      <c r="D3206" s="98" t="s">
        <v>7251</v>
      </c>
      <c r="E3206" s="98" t="s">
        <v>5760</v>
      </c>
      <c r="F3206" s="98" t="s">
        <v>5761</v>
      </c>
      <c r="G3206" s="98" t="s">
        <v>6983</v>
      </c>
      <c r="H3206" s="98" t="s">
        <v>6984</v>
      </c>
      <c r="I3206" s="98" t="s">
        <v>7176</v>
      </c>
      <c r="J3206" s="98" t="s">
        <v>7177</v>
      </c>
      <c r="K3206" s="98" t="s">
        <v>884</v>
      </c>
      <c r="L3206" s="99" t="e">
        <f t="shared" si="50"/>
        <v>#N/A</v>
      </c>
    </row>
    <row r="3207" spans="1:12" x14ac:dyDescent="0.25">
      <c r="A3207" s="101">
        <v>201240</v>
      </c>
      <c r="B3207" s="98" t="s">
        <v>7177</v>
      </c>
      <c r="C3207" s="98" t="s">
        <v>7252</v>
      </c>
      <c r="D3207" s="98" t="s">
        <v>7253</v>
      </c>
      <c r="E3207" s="98" t="s">
        <v>5760</v>
      </c>
      <c r="F3207" s="98" t="s">
        <v>5761</v>
      </c>
      <c r="G3207" s="98" t="s">
        <v>6983</v>
      </c>
      <c r="H3207" s="98" t="s">
        <v>6984</v>
      </c>
      <c r="I3207" s="98" t="s">
        <v>7176</v>
      </c>
      <c r="J3207" s="98" t="s">
        <v>7177</v>
      </c>
      <c r="K3207" s="98" t="s">
        <v>884</v>
      </c>
      <c r="L3207" s="99" t="e">
        <f t="shared" si="50"/>
        <v>#N/A</v>
      </c>
    </row>
    <row r="3208" spans="1:12" x14ac:dyDescent="0.25">
      <c r="A3208" s="101">
        <v>201240</v>
      </c>
      <c r="B3208" s="98" t="s">
        <v>7177</v>
      </c>
      <c r="C3208" s="98" t="s">
        <v>7254</v>
      </c>
      <c r="D3208" s="98" t="s">
        <v>7255</v>
      </c>
      <c r="E3208" s="98" t="s">
        <v>5760</v>
      </c>
      <c r="F3208" s="98" t="s">
        <v>5761</v>
      </c>
      <c r="G3208" s="98" t="s">
        <v>6983</v>
      </c>
      <c r="H3208" s="98" t="s">
        <v>6984</v>
      </c>
      <c r="I3208" s="98" t="s">
        <v>7176</v>
      </c>
      <c r="J3208" s="98" t="s">
        <v>7177</v>
      </c>
      <c r="K3208" s="98" t="s">
        <v>884</v>
      </c>
      <c r="L3208" s="99" t="e">
        <f t="shared" si="50"/>
        <v>#N/A</v>
      </c>
    </row>
    <row r="3209" spans="1:12" x14ac:dyDescent="0.25">
      <c r="A3209" s="101">
        <v>201240</v>
      </c>
      <c r="B3209" s="98" t="s">
        <v>7177</v>
      </c>
      <c r="C3209" s="98" t="s">
        <v>7256</v>
      </c>
      <c r="D3209" s="98" t="s">
        <v>7257</v>
      </c>
      <c r="E3209" s="98" t="s">
        <v>5760</v>
      </c>
      <c r="F3209" s="98" t="s">
        <v>5761</v>
      </c>
      <c r="G3209" s="98" t="s">
        <v>6983</v>
      </c>
      <c r="H3209" s="98" t="s">
        <v>6984</v>
      </c>
      <c r="I3209" s="98" t="s">
        <v>7176</v>
      </c>
      <c r="J3209" s="98" t="s">
        <v>7177</v>
      </c>
      <c r="K3209" s="98" t="s">
        <v>884</v>
      </c>
      <c r="L3209" s="99" t="e">
        <f t="shared" si="50"/>
        <v>#N/A</v>
      </c>
    </row>
    <row r="3210" spans="1:12" x14ac:dyDescent="0.25">
      <c r="A3210" s="101">
        <v>201240</v>
      </c>
      <c r="B3210" s="98" t="s">
        <v>7177</v>
      </c>
      <c r="C3210" s="98" t="s">
        <v>7258</v>
      </c>
      <c r="D3210" s="98" t="s">
        <v>7259</v>
      </c>
      <c r="E3210" s="98" t="s">
        <v>5760</v>
      </c>
      <c r="F3210" s="98" t="s">
        <v>5761</v>
      </c>
      <c r="G3210" s="98" t="s">
        <v>6983</v>
      </c>
      <c r="H3210" s="98" t="s">
        <v>6984</v>
      </c>
      <c r="I3210" s="98" t="s">
        <v>7176</v>
      </c>
      <c r="J3210" s="98" t="s">
        <v>7177</v>
      </c>
      <c r="K3210" s="98" t="s">
        <v>884</v>
      </c>
      <c r="L3210" s="99" t="e">
        <f t="shared" si="50"/>
        <v>#N/A</v>
      </c>
    </row>
    <row r="3211" spans="1:12" x14ac:dyDescent="0.25">
      <c r="A3211" s="101">
        <v>201240</v>
      </c>
      <c r="B3211" s="98" t="s">
        <v>7177</v>
      </c>
      <c r="C3211" s="98" t="s">
        <v>7260</v>
      </c>
      <c r="D3211" s="98" t="s">
        <v>7261</v>
      </c>
      <c r="E3211" s="98" t="s">
        <v>5760</v>
      </c>
      <c r="F3211" s="98" t="s">
        <v>5761</v>
      </c>
      <c r="G3211" s="98" t="s">
        <v>6983</v>
      </c>
      <c r="H3211" s="98" t="s">
        <v>6984</v>
      </c>
      <c r="I3211" s="98" t="s">
        <v>7176</v>
      </c>
      <c r="J3211" s="98" t="s">
        <v>7177</v>
      </c>
      <c r="K3211" s="98" t="s">
        <v>884</v>
      </c>
      <c r="L3211" s="99" t="e">
        <f t="shared" si="50"/>
        <v>#N/A</v>
      </c>
    </row>
    <row r="3212" spans="1:12" x14ac:dyDescent="0.25">
      <c r="A3212" s="101">
        <v>201240</v>
      </c>
      <c r="B3212" s="98" t="s">
        <v>7177</v>
      </c>
      <c r="C3212" s="98" t="s">
        <v>7262</v>
      </c>
      <c r="D3212" s="98" t="s">
        <v>7263</v>
      </c>
      <c r="E3212" s="98" t="s">
        <v>5760</v>
      </c>
      <c r="F3212" s="98" t="s">
        <v>5761</v>
      </c>
      <c r="G3212" s="98" t="s">
        <v>6983</v>
      </c>
      <c r="H3212" s="98" t="s">
        <v>6984</v>
      </c>
      <c r="I3212" s="98" t="s">
        <v>7176</v>
      </c>
      <c r="J3212" s="98" t="s">
        <v>7177</v>
      </c>
      <c r="K3212" s="98" t="s">
        <v>884</v>
      </c>
      <c r="L3212" s="99" t="e">
        <f t="shared" si="50"/>
        <v>#N/A</v>
      </c>
    </row>
    <row r="3213" spans="1:12" x14ac:dyDescent="0.25">
      <c r="A3213" s="101">
        <v>201240</v>
      </c>
      <c r="B3213" s="98" t="s">
        <v>7177</v>
      </c>
      <c r="C3213" s="98" t="s">
        <v>7264</v>
      </c>
      <c r="D3213" s="98" t="s">
        <v>7265</v>
      </c>
      <c r="E3213" s="98" t="s">
        <v>5760</v>
      </c>
      <c r="F3213" s="98" t="s">
        <v>5761</v>
      </c>
      <c r="G3213" s="98" t="s">
        <v>6983</v>
      </c>
      <c r="H3213" s="98" t="s">
        <v>6984</v>
      </c>
      <c r="I3213" s="98" t="s">
        <v>7176</v>
      </c>
      <c r="J3213" s="98" t="s">
        <v>7177</v>
      </c>
      <c r="K3213" s="98" t="s">
        <v>884</v>
      </c>
      <c r="L3213" s="99" t="e">
        <f t="shared" si="50"/>
        <v>#N/A</v>
      </c>
    </row>
    <row r="3214" spans="1:12" x14ac:dyDescent="0.25">
      <c r="A3214" s="101">
        <v>201240</v>
      </c>
      <c r="B3214" s="98" t="s">
        <v>7177</v>
      </c>
      <c r="C3214" s="98" t="s">
        <v>7266</v>
      </c>
      <c r="D3214" s="98" t="s">
        <v>7267</v>
      </c>
      <c r="E3214" s="98" t="s">
        <v>5760</v>
      </c>
      <c r="F3214" s="98" t="s">
        <v>5761</v>
      </c>
      <c r="G3214" s="98" t="s">
        <v>6983</v>
      </c>
      <c r="H3214" s="98" t="s">
        <v>6984</v>
      </c>
      <c r="I3214" s="98" t="s">
        <v>7176</v>
      </c>
      <c r="J3214" s="98" t="s">
        <v>7177</v>
      </c>
      <c r="K3214" s="98" t="s">
        <v>884</v>
      </c>
      <c r="L3214" s="99" t="e">
        <f t="shared" si="50"/>
        <v>#N/A</v>
      </c>
    </row>
    <row r="3215" spans="1:12" x14ac:dyDescent="0.25">
      <c r="A3215" s="101">
        <v>201240</v>
      </c>
      <c r="B3215" s="98" t="s">
        <v>7177</v>
      </c>
      <c r="C3215" s="98" t="s">
        <v>7268</v>
      </c>
      <c r="D3215" s="98" t="s">
        <v>7269</v>
      </c>
      <c r="E3215" s="98" t="s">
        <v>5760</v>
      </c>
      <c r="F3215" s="98" t="s">
        <v>5761</v>
      </c>
      <c r="G3215" s="98" t="s">
        <v>6983</v>
      </c>
      <c r="H3215" s="98" t="s">
        <v>6984</v>
      </c>
      <c r="I3215" s="98" t="s">
        <v>7176</v>
      </c>
      <c r="J3215" s="98" t="s">
        <v>7177</v>
      </c>
      <c r="K3215" s="98" t="s">
        <v>884</v>
      </c>
      <c r="L3215" s="99" t="e">
        <f t="shared" si="50"/>
        <v>#N/A</v>
      </c>
    </row>
    <row r="3216" spans="1:12" x14ac:dyDescent="0.25">
      <c r="A3216" s="101">
        <v>201240</v>
      </c>
      <c r="B3216" s="98" t="s">
        <v>7177</v>
      </c>
      <c r="C3216" s="98" t="s">
        <v>7270</v>
      </c>
      <c r="D3216" s="98" t="s">
        <v>7271</v>
      </c>
      <c r="E3216" s="98" t="s">
        <v>5760</v>
      </c>
      <c r="F3216" s="98" t="s">
        <v>5761</v>
      </c>
      <c r="G3216" s="98" t="s">
        <v>6983</v>
      </c>
      <c r="H3216" s="98" t="s">
        <v>6984</v>
      </c>
      <c r="I3216" s="98" t="s">
        <v>7176</v>
      </c>
      <c r="J3216" s="98" t="s">
        <v>7177</v>
      </c>
      <c r="K3216" s="98" t="s">
        <v>884</v>
      </c>
      <c r="L3216" s="99" t="e">
        <f t="shared" si="50"/>
        <v>#N/A</v>
      </c>
    </row>
    <row r="3217" spans="1:12" x14ac:dyDescent="0.25">
      <c r="A3217" s="101">
        <v>201240</v>
      </c>
      <c r="B3217" s="98" t="s">
        <v>7177</v>
      </c>
      <c r="C3217" s="98" t="s">
        <v>7272</v>
      </c>
      <c r="D3217" s="98" t="s">
        <v>7273</v>
      </c>
      <c r="E3217" s="98" t="s">
        <v>5760</v>
      </c>
      <c r="F3217" s="98" t="s">
        <v>5761</v>
      </c>
      <c r="G3217" s="98" t="s">
        <v>6983</v>
      </c>
      <c r="H3217" s="98" t="s">
        <v>6984</v>
      </c>
      <c r="I3217" s="98" t="s">
        <v>7176</v>
      </c>
      <c r="J3217" s="98" t="s">
        <v>7177</v>
      </c>
      <c r="K3217" s="98" t="s">
        <v>884</v>
      </c>
      <c r="L3217" s="99" t="e">
        <f t="shared" si="50"/>
        <v>#N/A</v>
      </c>
    </row>
    <row r="3218" spans="1:12" x14ac:dyDescent="0.25">
      <c r="A3218" s="101">
        <v>201240</v>
      </c>
      <c r="B3218" s="98" t="s">
        <v>7177</v>
      </c>
      <c r="C3218" s="98" t="s">
        <v>7274</v>
      </c>
      <c r="D3218" s="98" t="s">
        <v>7275</v>
      </c>
      <c r="E3218" s="98" t="s">
        <v>5760</v>
      </c>
      <c r="F3218" s="98" t="s">
        <v>5761</v>
      </c>
      <c r="G3218" s="98" t="s">
        <v>6983</v>
      </c>
      <c r="H3218" s="98" t="s">
        <v>6984</v>
      </c>
      <c r="I3218" s="98" t="s">
        <v>7176</v>
      </c>
      <c r="J3218" s="98" t="s">
        <v>7177</v>
      </c>
      <c r="K3218" s="98" t="s">
        <v>884</v>
      </c>
      <c r="L3218" s="99" t="e">
        <f t="shared" si="50"/>
        <v>#N/A</v>
      </c>
    </row>
    <row r="3219" spans="1:12" x14ac:dyDescent="0.25">
      <c r="A3219" s="101">
        <v>201240</v>
      </c>
      <c r="B3219" s="98" t="s">
        <v>7177</v>
      </c>
      <c r="C3219" s="98" t="s">
        <v>7276</v>
      </c>
      <c r="D3219" s="98" t="s">
        <v>7277</v>
      </c>
      <c r="E3219" s="98" t="s">
        <v>5760</v>
      </c>
      <c r="F3219" s="98" t="s">
        <v>5761</v>
      </c>
      <c r="G3219" s="98" t="s">
        <v>6983</v>
      </c>
      <c r="H3219" s="98" t="s">
        <v>6984</v>
      </c>
      <c r="I3219" s="98" t="s">
        <v>7176</v>
      </c>
      <c r="J3219" s="98" t="s">
        <v>7177</v>
      </c>
      <c r="K3219" s="98" t="s">
        <v>884</v>
      </c>
      <c r="L3219" s="99" t="e">
        <f t="shared" si="50"/>
        <v>#N/A</v>
      </c>
    </row>
    <row r="3220" spans="1:12" x14ac:dyDescent="0.25">
      <c r="A3220" s="101">
        <v>201240</v>
      </c>
      <c r="B3220" s="98" t="s">
        <v>7177</v>
      </c>
      <c r="C3220" s="98" t="s">
        <v>7278</v>
      </c>
      <c r="D3220" s="98" t="s">
        <v>7279</v>
      </c>
      <c r="E3220" s="98" t="s">
        <v>5760</v>
      </c>
      <c r="F3220" s="98" t="s">
        <v>5761</v>
      </c>
      <c r="G3220" s="98" t="s">
        <v>6983</v>
      </c>
      <c r="H3220" s="98" t="s">
        <v>6984</v>
      </c>
      <c r="I3220" s="98" t="s">
        <v>7176</v>
      </c>
      <c r="J3220" s="98" t="s">
        <v>7177</v>
      </c>
      <c r="K3220" s="98" t="s">
        <v>884</v>
      </c>
      <c r="L3220" s="99" t="e">
        <f t="shared" si="50"/>
        <v>#N/A</v>
      </c>
    </row>
    <row r="3221" spans="1:12" x14ac:dyDescent="0.25">
      <c r="A3221" s="101">
        <v>201240</v>
      </c>
      <c r="B3221" s="98" t="s">
        <v>7177</v>
      </c>
      <c r="C3221" s="98" t="s">
        <v>7280</v>
      </c>
      <c r="D3221" s="98" t="s">
        <v>7281</v>
      </c>
      <c r="E3221" s="98" t="s">
        <v>5760</v>
      </c>
      <c r="F3221" s="98" t="s">
        <v>5761</v>
      </c>
      <c r="G3221" s="98" t="s">
        <v>6983</v>
      </c>
      <c r="H3221" s="98" t="s">
        <v>6984</v>
      </c>
      <c r="I3221" s="98" t="s">
        <v>7176</v>
      </c>
      <c r="J3221" s="98" t="s">
        <v>7177</v>
      </c>
      <c r="K3221" s="98" t="s">
        <v>884</v>
      </c>
      <c r="L3221" s="99" t="e">
        <f t="shared" si="50"/>
        <v>#N/A</v>
      </c>
    </row>
    <row r="3222" spans="1:12" x14ac:dyDescent="0.25">
      <c r="A3222" s="101">
        <v>201240</v>
      </c>
      <c r="B3222" s="98" t="s">
        <v>7177</v>
      </c>
      <c r="C3222" s="98" t="s">
        <v>7282</v>
      </c>
      <c r="D3222" s="98" t="s">
        <v>7283</v>
      </c>
      <c r="E3222" s="98" t="s">
        <v>5760</v>
      </c>
      <c r="F3222" s="98" t="s">
        <v>5761</v>
      </c>
      <c r="G3222" s="98" t="s">
        <v>6983</v>
      </c>
      <c r="H3222" s="98" t="s">
        <v>6984</v>
      </c>
      <c r="I3222" s="98" t="s">
        <v>7176</v>
      </c>
      <c r="J3222" s="98" t="s">
        <v>7177</v>
      </c>
      <c r="K3222" s="98" t="s">
        <v>884</v>
      </c>
      <c r="L3222" s="99" t="e">
        <f t="shared" si="50"/>
        <v>#N/A</v>
      </c>
    </row>
    <row r="3223" spans="1:12" x14ac:dyDescent="0.25">
      <c r="A3223" s="101">
        <v>201240</v>
      </c>
      <c r="B3223" s="98" t="s">
        <v>7177</v>
      </c>
      <c r="C3223" s="98" t="s">
        <v>7284</v>
      </c>
      <c r="D3223" s="98" t="s">
        <v>7285</v>
      </c>
      <c r="E3223" s="98" t="s">
        <v>5760</v>
      </c>
      <c r="F3223" s="98" t="s">
        <v>5761</v>
      </c>
      <c r="G3223" s="98" t="s">
        <v>6983</v>
      </c>
      <c r="H3223" s="98" t="s">
        <v>6984</v>
      </c>
      <c r="I3223" s="98" t="s">
        <v>7176</v>
      </c>
      <c r="J3223" s="98" t="s">
        <v>7177</v>
      </c>
      <c r="K3223" s="98" t="s">
        <v>884</v>
      </c>
      <c r="L3223" s="99" t="e">
        <f t="shared" si="50"/>
        <v>#N/A</v>
      </c>
    </row>
    <row r="3224" spans="1:12" x14ac:dyDescent="0.25">
      <c r="A3224" s="101">
        <v>201240</v>
      </c>
      <c r="B3224" s="98" t="s">
        <v>7177</v>
      </c>
      <c r="C3224" s="98" t="s">
        <v>7286</v>
      </c>
      <c r="D3224" s="98" t="s">
        <v>7287</v>
      </c>
      <c r="E3224" s="98" t="s">
        <v>5760</v>
      </c>
      <c r="F3224" s="98" t="s">
        <v>5761</v>
      </c>
      <c r="G3224" s="98" t="s">
        <v>6983</v>
      </c>
      <c r="H3224" s="98" t="s">
        <v>6984</v>
      </c>
      <c r="I3224" s="98" t="s">
        <v>7176</v>
      </c>
      <c r="J3224" s="98" t="s">
        <v>7177</v>
      </c>
      <c r="K3224" s="98" t="s">
        <v>884</v>
      </c>
      <c r="L3224" s="99" t="e">
        <f t="shared" si="50"/>
        <v>#N/A</v>
      </c>
    </row>
    <row r="3225" spans="1:12" x14ac:dyDescent="0.25">
      <c r="A3225" s="101">
        <v>201240</v>
      </c>
      <c r="B3225" s="98" t="s">
        <v>7177</v>
      </c>
      <c r="C3225" s="98" t="s">
        <v>7288</v>
      </c>
      <c r="D3225" s="98" t="s">
        <v>7289</v>
      </c>
      <c r="E3225" s="98" t="s">
        <v>5760</v>
      </c>
      <c r="F3225" s="98" t="s">
        <v>5761</v>
      </c>
      <c r="G3225" s="98" t="s">
        <v>6983</v>
      </c>
      <c r="H3225" s="98" t="s">
        <v>6984</v>
      </c>
      <c r="I3225" s="98" t="s">
        <v>7176</v>
      </c>
      <c r="J3225" s="98" t="s">
        <v>7177</v>
      </c>
      <c r="K3225" s="98" t="s">
        <v>884</v>
      </c>
      <c r="L3225" s="99" t="e">
        <f t="shared" si="50"/>
        <v>#N/A</v>
      </c>
    </row>
    <row r="3226" spans="1:12" x14ac:dyDescent="0.25">
      <c r="A3226" s="101">
        <v>201240</v>
      </c>
      <c r="B3226" s="98" t="s">
        <v>7177</v>
      </c>
      <c r="C3226" s="98" t="s">
        <v>7290</v>
      </c>
      <c r="D3226" s="98" t="s">
        <v>7291</v>
      </c>
      <c r="E3226" s="98" t="s">
        <v>5760</v>
      </c>
      <c r="F3226" s="98" t="s">
        <v>5761</v>
      </c>
      <c r="G3226" s="98" t="s">
        <v>6983</v>
      </c>
      <c r="H3226" s="98" t="s">
        <v>6984</v>
      </c>
      <c r="I3226" s="98" t="s">
        <v>7176</v>
      </c>
      <c r="J3226" s="98" t="s">
        <v>7177</v>
      </c>
      <c r="K3226" s="98" t="s">
        <v>884</v>
      </c>
      <c r="L3226" s="99" t="e">
        <f t="shared" si="50"/>
        <v>#N/A</v>
      </c>
    </row>
    <row r="3227" spans="1:12" x14ac:dyDescent="0.25">
      <c r="A3227" s="101">
        <v>201240</v>
      </c>
      <c r="B3227" s="98" t="s">
        <v>7177</v>
      </c>
      <c r="C3227" s="98" t="s">
        <v>7292</v>
      </c>
      <c r="D3227" s="98" t="s">
        <v>7293</v>
      </c>
      <c r="E3227" s="98" t="s">
        <v>5760</v>
      </c>
      <c r="F3227" s="98" t="s">
        <v>5761</v>
      </c>
      <c r="G3227" s="98" t="s">
        <v>6983</v>
      </c>
      <c r="H3227" s="98" t="s">
        <v>6984</v>
      </c>
      <c r="I3227" s="98" t="s">
        <v>7176</v>
      </c>
      <c r="J3227" s="98" t="s">
        <v>7177</v>
      </c>
      <c r="K3227" s="98" t="s">
        <v>884</v>
      </c>
      <c r="L3227" s="99" t="e">
        <f t="shared" si="50"/>
        <v>#N/A</v>
      </c>
    </row>
    <row r="3228" spans="1:12" x14ac:dyDescent="0.25">
      <c r="A3228" s="101">
        <v>201240</v>
      </c>
      <c r="B3228" s="98" t="s">
        <v>7177</v>
      </c>
      <c r="C3228" s="98" t="s">
        <v>7294</v>
      </c>
      <c r="D3228" s="98" t="s">
        <v>7295</v>
      </c>
      <c r="E3228" s="98" t="s">
        <v>5760</v>
      </c>
      <c r="F3228" s="98" t="s">
        <v>5761</v>
      </c>
      <c r="G3228" s="98" t="s">
        <v>6983</v>
      </c>
      <c r="H3228" s="98" t="s">
        <v>6984</v>
      </c>
      <c r="I3228" s="98" t="s">
        <v>7176</v>
      </c>
      <c r="J3228" s="98" t="s">
        <v>7177</v>
      </c>
      <c r="K3228" s="98" t="s">
        <v>884</v>
      </c>
      <c r="L3228" s="99" t="e">
        <f t="shared" si="50"/>
        <v>#N/A</v>
      </c>
    </row>
    <row r="3229" spans="1:12" x14ac:dyDescent="0.25">
      <c r="A3229" s="101">
        <v>201240</v>
      </c>
      <c r="B3229" s="98" t="s">
        <v>7177</v>
      </c>
      <c r="C3229" s="98" t="s">
        <v>7296</v>
      </c>
      <c r="D3229" s="98" t="s">
        <v>7297</v>
      </c>
      <c r="E3229" s="98" t="s">
        <v>5760</v>
      </c>
      <c r="F3229" s="98" t="s">
        <v>5761</v>
      </c>
      <c r="G3229" s="98" t="s">
        <v>6983</v>
      </c>
      <c r="H3229" s="98" t="s">
        <v>6984</v>
      </c>
      <c r="I3229" s="98" t="s">
        <v>7176</v>
      </c>
      <c r="J3229" s="98" t="s">
        <v>7177</v>
      </c>
      <c r="K3229" s="98" t="s">
        <v>884</v>
      </c>
      <c r="L3229" s="99" t="e">
        <f t="shared" si="50"/>
        <v>#N/A</v>
      </c>
    </row>
    <row r="3230" spans="1:12" x14ac:dyDescent="0.25">
      <c r="A3230" s="101">
        <v>201240</v>
      </c>
      <c r="B3230" s="98" t="s">
        <v>7177</v>
      </c>
      <c r="C3230" s="98" t="s">
        <v>7298</v>
      </c>
      <c r="D3230" s="98" t="s">
        <v>7299</v>
      </c>
      <c r="E3230" s="98" t="s">
        <v>5760</v>
      </c>
      <c r="F3230" s="98" t="s">
        <v>5761</v>
      </c>
      <c r="G3230" s="98" t="s">
        <v>6983</v>
      </c>
      <c r="H3230" s="98" t="s">
        <v>6984</v>
      </c>
      <c r="I3230" s="98" t="s">
        <v>7176</v>
      </c>
      <c r="J3230" s="98" t="s">
        <v>7177</v>
      </c>
      <c r="K3230" s="98" t="s">
        <v>884</v>
      </c>
      <c r="L3230" s="99" t="e">
        <f t="shared" si="50"/>
        <v>#N/A</v>
      </c>
    </row>
    <row r="3231" spans="1:12" x14ac:dyDescent="0.25">
      <c r="A3231" s="101">
        <v>201240</v>
      </c>
      <c r="B3231" s="98" t="s">
        <v>7177</v>
      </c>
      <c r="C3231" s="98" t="s">
        <v>7300</v>
      </c>
      <c r="D3231" s="98" t="s">
        <v>7301</v>
      </c>
      <c r="E3231" s="98" t="s">
        <v>5760</v>
      </c>
      <c r="F3231" s="98" t="s">
        <v>5761</v>
      </c>
      <c r="G3231" s="98" t="s">
        <v>6983</v>
      </c>
      <c r="H3231" s="98" t="s">
        <v>6984</v>
      </c>
      <c r="I3231" s="98" t="s">
        <v>7176</v>
      </c>
      <c r="J3231" s="98" t="s">
        <v>7177</v>
      </c>
      <c r="K3231" s="98" t="s">
        <v>884</v>
      </c>
      <c r="L3231" s="99" t="e">
        <f t="shared" si="50"/>
        <v>#N/A</v>
      </c>
    </row>
    <row r="3232" spans="1:12" x14ac:dyDescent="0.25">
      <c r="A3232" s="101">
        <v>201240</v>
      </c>
      <c r="B3232" s="98" t="s">
        <v>7177</v>
      </c>
      <c r="C3232" s="98" t="s">
        <v>7302</v>
      </c>
      <c r="D3232" s="98" t="s">
        <v>7303</v>
      </c>
      <c r="E3232" s="98" t="s">
        <v>5760</v>
      </c>
      <c r="F3232" s="98" t="s">
        <v>5761</v>
      </c>
      <c r="G3232" s="98" t="s">
        <v>6983</v>
      </c>
      <c r="H3232" s="98" t="s">
        <v>6984</v>
      </c>
      <c r="I3232" s="98" t="s">
        <v>7176</v>
      </c>
      <c r="J3232" s="98" t="s">
        <v>7177</v>
      </c>
      <c r="K3232" s="98" t="s">
        <v>884</v>
      </c>
      <c r="L3232" s="99" t="e">
        <f t="shared" si="50"/>
        <v>#N/A</v>
      </c>
    </row>
    <row r="3233" spans="1:12" x14ac:dyDescent="0.25">
      <c r="A3233" s="101">
        <v>201240</v>
      </c>
      <c r="B3233" s="98" t="s">
        <v>7177</v>
      </c>
      <c r="C3233" s="98" t="s">
        <v>7304</v>
      </c>
      <c r="D3233" s="98" t="s">
        <v>7305</v>
      </c>
      <c r="E3233" s="98" t="s">
        <v>5760</v>
      </c>
      <c r="F3233" s="98" t="s">
        <v>5761</v>
      </c>
      <c r="G3233" s="98" t="s">
        <v>6983</v>
      </c>
      <c r="H3233" s="98" t="s">
        <v>6984</v>
      </c>
      <c r="I3233" s="98" t="s">
        <v>7176</v>
      </c>
      <c r="J3233" s="98" t="s">
        <v>7177</v>
      </c>
      <c r="K3233" s="98" t="s">
        <v>884</v>
      </c>
      <c r="L3233" s="99" t="e">
        <f t="shared" si="50"/>
        <v>#N/A</v>
      </c>
    </row>
    <row r="3234" spans="1:12" x14ac:dyDescent="0.25">
      <c r="A3234" s="101">
        <v>201240</v>
      </c>
      <c r="B3234" s="98" t="s">
        <v>7177</v>
      </c>
      <c r="C3234" s="98" t="s">
        <v>7306</v>
      </c>
      <c r="D3234" s="98" t="s">
        <v>7307</v>
      </c>
      <c r="E3234" s="98" t="s">
        <v>5760</v>
      </c>
      <c r="F3234" s="98" t="s">
        <v>5761</v>
      </c>
      <c r="G3234" s="98" t="s">
        <v>6983</v>
      </c>
      <c r="H3234" s="98" t="s">
        <v>6984</v>
      </c>
      <c r="I3234" s="98" t="s">
        <v>7176</v>
      </c>
      <c r="J3234" s="98" t="s">
        <v>7177</v>
      </c>
      <c r="K3234" s="98" t="s">
        <v>884</v>
      </c>
      <c r="L3234" s="99" t="e">
        <f t="shared" si="50"/>
        <v>#N/A</v>
      </c>
    </row>
    <row r="3235" spans="1:12" x14ac:dyDescent="0.25">
      <c r="A3235" s="101">
        <v>201240</v>
      </c>
      <c r="B3235" s="98" t="s">
        <v>7177</v>
      </c>
      <c r="C3235" s="98" t="s">
        <v>7308</v>
      </c>
      <c r="D3235" s="98" t="s">
        <v>7309</v>
      </c>
      <c r="E3235" s="98" t="s">
        <v>5760</v>
      </c>
      <c r="F3235" s="98" t="s">
        <v>5761</v>
      </c>
      <c r="G3235" s="98" t="s">
        <v>6983</v>
      </c>
      <c r="H3235" s="98" t="s">
        <v>6984</v>
      </c>
      <c r="I3235" s="98" t="s">
        <v>7176</v>
      </c>
      <c r="J3235" s="98" t="s">
        <v>7177</v>
      </c>
      <c r="K3235" s="98" t="s">
        <v>884</v>
      </c>
      <c r="L3235" s="99" t="e">
        <f t="shared" si="50"/>
        <v>#N/A</v>
      </c>
    </row>
    <row r="3236" spans="1:12" x14ac:dyDescent="0.25">
      <c r="A3236" s="101">
        <v>201240</v>
      </c>
      <c r="B3236" s="98" t="s">
        <v>7177</v>
      </c>
      <c r="C3236" s="98" t="s">
        <v>7310</v>
      </c>
      <c r="D3236" s="98" t="s">
        <v>4611</v>
      </c>
      <c r="E3236" s="98" t="s">
        <v>5760</v>
      </c>
      <c r="F3236" s="98" t="s">
        <v>5761</v>
      </c>
      <c r="G3236" s="98" t="s">
        <v>6983</v>
      </c>
      <c r="H3236" s="98" t="s">
        <v>6984</v>
      </c>
      <c r="I3236" s="98" t="s">
        <v>7176</v>
      </c>
      <c r="J3236" s="98" t="s">
        <v>7177</v>
      </c>
      <c r="K3236" s="98" t="s">
        <v>884</v>
      </c>
      <c r="L3236" s="99" t="e">
        <f t="shared" si="50"/>
        <v>#N/A</v>
      </c>
    </row>
    <row r="3237" spans="1:12" x14ac:dyDescent="0.25">
      <c r="A3237" s="101">
        <v>201240</v>
      </c>
      <c r="B3237" s="98" t="s">
        <v>7177</v>
      </c>
      <c r="C3237" s="98" t="s">
        <v>7311</v>
      </c>
      <c r="D3237" s="98" t="s">
        <v>7312</v>
      </c>
      <c r="E3237" s="98" t="s">
        <v>5760</v>
      </c>
      <c r="F3237" s="98" t="s">
        <v>5761</v>
      </c>
      <c r="G3237" s="98" t="s">
        <v>6983</v>
      </c>
      <c r="H3237" s="98" t="s">
        <v>6984</v>
      </c>
      <c r="I3237" s="98" t="s">
        <v>7176</v>
      </c>
      <c r="J3237" s="98" t="s">
        <v>7177</v>
      </c>
      <c r="K3237" s="98" t="s">
        <v>884</v>
      </c>
      <c r="L3237" s="99" t="e">
        <f t="shared" si="50"/>
        <v>#N/A</v>
      </c>
    </row>
    <row r="3238" spans="1:12" x14ac:dyDescent="0.25">
      <c r="A3238" s="101">
        <v>201240</v>
      </c>
      <c r="B3238" s="98" t="s">
        <v>7177</v>
      </c>
      <c r="C3238" s="98" t="s">
        <v>7313</v>
      </c>
      <c r="D3238" s="98" t="s">
        <v>7314</v>
      </c>
      <c r="E3238" s="98" t="s">
        <v>5760</v>
      </c>
      <c r="F3238" s="98" t="s">
        <v>5761</v>
      </c>
      <c r="G3238" s="98" t="s">
        <v>6983</v>
      </c>
      <c r="H3238" s="98" t="s">
        <v>6984</v>
      </c>
      <c r="I3238" s="98" t="s">
        <v>7176</v>
      </c>
      <c r="J3238" s="98" t="s">
        <v>7177</v>
      </c>
      <c r="K3238" s="98" t="s">
        <v>884</v>
      </c>
      <c r="L3238" s="99" t="e">
        <f t="shared" si="50"/>
        <v>#N/A</v>
      </c>
    </row>
    <row r="3239" spans="1:12" x14ac:dyDescent="0.25">
      <c r="A3239" s="101">
        <v>201240</v>
      </c>
      <c r="B3239" s="98" t="s">
        <v>7177</v>
      </c>
      <c r="C3239" s="98" t="s">
        <v>7315</v>
      </c>
      <c r="D3239" s="98" t="s">
        <v>7316</v>
      </c>
      <c r="E3239" s="98" t="s">
        <v>5760</v>
      </c>
      <c r="F3239" s="98" t="s">
        <v>5761</v>
      </c>
      <c r="G3239" s="98" t="s">
        <v>6983</v>
      </c>
      <c r="H3239" s="98" t="s">
        <v>6984</v>
      </c>
      <c r="I3239" s="98" t="s">
        <v>7176</v>
      </c>
      <c r="J3239" s="98" t="s">
        <v>7177</v>
      </c>
      <c r="K3239" s="98" t="s">
        <v>884</v>
      </c>
      <c r="L3239" s="99" t="e">
        <f t="shared" si="50"/>
        <v>#N/A</v>
      </c>
    </row>
    <row r="3240" spans="1:12" x14ac:dyDescent="0.25">
      <c r="A3240" s="101">
        <v>201240</v>
      </c>
      <c r="B3240" s="98" t="s">
        <v>7177</v>
      </c>
      <c r="C3240" s="98" t="s">
        <v>7317</v>
      </c>
      <c r="D3240" s="98" t="s">
        <v>7318</v>
      </c>
      <c r="E3240" s="98" t="s">
        <v>5760</v>
      </c>
      <c r="F3240" s="98" t="s">
        <v>5761</v>
      </c>
      <c r="G3240" s="98" t="s">
        <v>6983</v>
      </c>
      <c r="H3240" s="98" t="s">
        <v>6984</v>
      </c>
      <c r="I3240" s="98" t="s">
        <v>7176</v>
      </c>
      <c r="J3240" s="98" t="s">
        <v>7177</v>
      </c>
      <c r="K3240" s="98" t="s">
        <v>884</v>
      </c>
      <c r="L3240" s="99" t="e">
        <f t="shared" si="50"/>
        <v>#N/A</v>
      </c>
    </row>
    <row r="3241" spans="1:12" x14ac:dyDescent="0.25">
      <c r="A3241" s="101">
        <v>201240</v>
      </c>
      <c r="B3241" s="98" t="s">
        <v>7177</v>
      </c>
      <c r="C3241" s="98" t="s">
        <v>7319</v>
      </c>
      <c r="D3241" s="98" t="s">
        <v>7320</v>
      </c>
      <c r="E3241" s="98" t="s">
        <v>5760</v>
      </c>
      <c r="F3241" s="98" t="s">
        <v>5761</v>
      </c>
      <c r="G3241" s="98" t="s">
        <v>6983</v>
      </c>
      <c r="H3241" s="98" t="s">
        <v>6984</v>
      </c>
      <c r="I3241" s="98" t="s">
        <v>7176</v>
      </c>
      <c r="J3241" s="98" t="s">
        <v>7177</v>
      </c>
      <c r="K3241" s="98" t="s">
        <v>884</v>
      </c>
      <c r="L3241" s="99" t="e">
        <f t="shared" si="50"/>
        <v>#N/A</v>
      </c>
    </row>
    <row r="3242" spans="1:12" x14ac:dyDescent="0.25">
      <c r="A3242" s="101">
        <v>201240</v>
      </c>
      <c r="B3242" s="98" t="s">
        <v>7177</v>
      </c>
      <c r="C3242" s="98" t="s">
        <v>7321</v>
      </c>
      <c r="D3242" s="98" t="s">
        <v>7322</v>
      </c>
      <c r="E3242" s="98" t="s">
        <v>5760</v>
      </c>
      <c r="F3242" s="98" t="s">
        <v>5761</v>
      </c>
      <c r="G3242" s="98" t="s">
        <v>6983</v>
      </c>
      <c r="H3242" s="98" t="s">
        <v>6984</v>
      </c>
      <c r="I3242" s="98" t="s">
        <v>7176</v>
      </c>
      <c r="J3242" s="98" t="s">
        <v>7177</v>
      </c>
      <c r="K3242" s="98" t="s">
        <v>884</v>
      </c>
      <c r="L3242" s="99" t="e">
        <f t="shared" si="50"/>
        <v>#N/A</v>
      </c>
    </row>
    <row r="3243" spans="1:12" x14ac:dyDescent="0.25">
      <c r="A3243" s="101">
        <v>201240</v>
      </c>
      <c r="B3243" s="98" t="s">
        <v>7177</v>
      </c>
      <c r="C3243" s="98" t="s">
        <v>7323</v>
      </c>
      <c r="D3243" s="98" t="s">
        <v>7324</v>
      </c>
      <c r="E3243" s="98" t="s">
        <v>5760</v>
      </c>
      <c r="F3243" s="98" t="s">
        <v>5761</v>
      </c>
      <c r="G3243" s="98" t="s">
        <v>6983</v>
      </c>
      <c r="H3243" s="98" t="s">
        <v>6984</v>
      </c>
      <c r="I3243" s="98" t="s">
        <v>7176</v>
      </c>
      <c r="J3243" s="98" t="s">
        <v>7177</v>
      </c>
      <c r="K3243" s="98" t="s">
        <v>884</v>
      </c>
      <c r="L3243" s="99" t="e">
        <f t="shared" si="50"/>
        <v>#N/A</v>
      </c>
    </row>
    <row r="3244" spans="1:12" x14ac:dyDescent="0.25">
      <c r="A3244" s="101">
        <v>201240</v>
      </c>
      <c r="B3244" s="98" t="s">
        <v>7177</v>
      </c>
      <c r="C3244" s="98" t="s">
        <v>7325</v>
      </c>
      <c r="D3244" s="98" t="s">
        <v>7326</v>
      </c>
      <c r="E3244" s="98" t="s">
        <v>5760</v>
      </c>
      <c r="F3244" s="98" t="s">
        <v>5761</v>
      </c>
      <c r="G3244" s="98" t="s">
        <v>6983</v>
      </c>
      <c r="H3244" s="98" t="s">
        <v>6984</v>
      </c>
      <c r="I3244" s="98" t="s">
        <v>7176</v>
      </c>
      <c r="J3244" s="98" t="s">
        <v>7177</v>
      </c>
      <c r="K3244" s="98" t="s">
        <v>884</v>
      </c>
      <c r="L3244" s="99" t="e">
        <f t="shared" si="50"/>
        <v>#N/A</v>
      </c>
    </row>
    <row r="3245" spans="1:12" x14ac:dyDescent="0.25">
      <c r="A3245" s="101">
        <v>201240</v>
      </c>
      <c r="B3245" s="98" t="s">
        <v>7177</v>
      </c>
      <c r="C3245" s="98" t="s">
        <v>7327</v>
      </c>
      <c r="D3245" s="98" t="s">
        <v>7328</v>
      </c>
      <c r="E3245" s="98" t="s">
        <v>5760</v>
      </c>
      <c r="F3245" s="98" t="s">
        <v>5761</v>
      </c>
      <c r="G3245" s="98" t="s">
        <v>6983</v>
      </c>
      <c r="H3245" s="98" t="s">
        <v>6984</v>
      </c>
      <c r="I3245" s="98" t="s">
        <v>7176</v>
      </c>
      <c r="J3245" s="98" t="s">
        <v>7177</v>
      </c>
      <c r="K3245" s="98" t="s">
        <v>884</v>
      </c>
      <c r="L3245" s="99" t="e">
        <f t="shared" si="50"/>
        <v>#N/A</v>
      </c>
    </row>
    <row r="3246" spans="1:12" x14ac:dyDescent="0.25">
      <c r="A3246" s="101">
        <v>201240</v>
      </c>
      <c r="B3246" s="98" t="s">
        <v>7177</v>
      </c>
      <c r="C3246" s="98" t="s">
        <v>7329</v>
      </c>
      <c r="D3246" s="98" t="s">
        <v>7330</v>
      </c>
      <c r="E3246" s="98" t="s">
        <v>5760</v>
      </c>
      <c r="F3246" s="98" t="s">
        <v>5761</v>
      </c>
      <c r="G3246" s="98" t="s">
        <v>6983</v>
      </c>
      <c r="H3246" s="98" t="s">
        <v>6984</v>
      </c>
      <c r="I3246" s="98" t="s">
        <v>7176</v>
      </c>
      <c r="J3246" s="98" t="s">
        <v>7177</v>
      </c>
      <c r="K3246" s="98" t="s">
        <v>884</v>
      </c>
      <c r="L3246" s="99" t="e">
        <f t="shared" si="50"/>
        <v>#N/A</v>
      </c>
    </row>
    <row r="3247" spans="1:12" x14ac:dyDescent="0.25">
      <c r="A3247" s="101">
        <v>201240</v>
      </c>
      <c r="B3247" s="98" t="s">
        <v>7177</v>
      </c>
      <c r="C3247" s="98" t="s">
        <v>7331</v>
      </c>
      <c r="D3247" s="98" t="s">
        <v>7332</v>
      </c>
      <c r="E3247" s="98" t="s">
        <v>5760</v>
      </c>
      <c r="F3247" s="98" t="s">
        <v>5761</v>
      </c>
      <c r="G3247" s="98" t="s">
        <v>6983</v>
      </c>
      <c r="H3247" s="98" t="s">
        <v>6984</v>
      </c>
      <c r="I3247" s="98" t="s">
        <v>7176</v>
      </c>
      <c r="J3247" s="98" t="s">
        <v>7177</v>
      </c>
      <c r="K3247" s="98" t="s">
        <v>884</v>
      </c>
      <c r="L3247" s="99" t="e">
        <f t="shared" si="50"/>
        <v>#N/A</v>
      </c>
    </row>
    <row r="3248" spans="1:12" x14ac:dyDescent="0.25">
      <c r="A3248" s="101">
        <v>201240</v>
      </c>
      <c r="B3248" s="98" t="s">
        <v>7177</v>
      </c>
      <c r="C3248" s="98" t="s">
        <v>7333</v>
      </c>
      <c r="D3248" s="98" t="s">
        <v>7334</v>
      </c>
      <c r="E3248" s="98" t="s">
        <v>5760</v>
      </c>
      <c r="F3248" s="98" t="s">
        <v>5761</v>
      </c>
      <c r="G3248" s="98" t="s">
        <v>6983</v>
      </c>
      <c r="H3248" s="98" t="s">
        <v>6984</v>
      </c>
      <c r="I3248" s="98" t="s">
        <v>7176</v>
      </c>
      <c r="J3248" s="98" t="s">
        <v>7177</v>
      </c>
      <c r="K3248" s="98" t="s">
        <v>884</v>
      </c>
      <c r="L3248" s="99" t="e">
        <f t="shared" si="50"/>
        <v>#N/A</v>
      </c>
    </row>
    <row r="3249" spans="1:12" x14ac:dyDescent="0.25">
      <c r="A3249" s="101">
        <v>201240</v>
      </c>
      <c r="B3249" s="98" t="s">
        <v>7177</v>
      </c>
      <c r="C3249" s="98" t="s">
        <v>7335</v>
      </c>
      <c r="D3249" s="98" t="s">
        <v>7336</v>
      </c>
      <c r="E3249" s="98" t="s">
        <v>5760</v>
      </c>
      <c r="F3249" s="98" t="s">
        <v>5761</v>
      </c>
      <c r="G3249" s="98" t="s">
        <v>6983</v>
      </c>
      <c r="H3249" s="98" t="s">
        <v>6984</v>
      </c>
      <c r="I3249" s="98" t="s">
        <v>7176</v>
      </c>
      <c r="J3249" s="98" t="s">
        <v>7177</v>
      </c>
      <c r="K3249" s="98" t="s">
        <v>884</v>
      </c>
      <c r="L3249" s="99" t="e">
        <f t="shared" si="50"/>
        <v>#N/A</v>
      </c>
    </row>
    <row r="3250" spans="1:12" x14ac:dyDescent="0.25">
      <c r="A3250" s="101">
        <v>201240</v>
      </c>
      <c r="B3250" s="98" t="s">
        <v>7177</v>
      </c>
      <c r="C3250" s="98" t="s">
        <v>7337</v>
      </c>
      <c r="D3250" s="98" t="s">
        <v>7338</v>
      </c>
      <c r="E3250" s="98" t="s">
        <v>5760</v>
      </c>
      <c r="F3250" s="98" t="s">
        <v>5761</v>
      </c>
      <c r="G3250" s="98" t="s">
        <v>6983</v>
      </c>
      <c r="H3250" s="98" t="s">
        <v>6984</v>
      </c>
      <c r="I3250" s="98" t="s">
        <v>7176</v>
      </c>
      <c r="J3250" s="98" t="s">
        <v>7177</v>
      </c>
      <c r="K3250" s="98" t="s">
        <v>884</v>
      </c>
      <c r="L3250" s="99" t="e">
        <f t="shared" si="50"/>
        <v>#N/A</v>
      </c>
    </row>
    <row r="3251" spans="1:12" x14ac:dyDescent="0.25">
      <c r="A3251" s="101">
        <v>201240</v>
      </c>
      <c r="B3251" s="98" t="s">
        <v>7177</v>
      </c>
      <c r="C3251" s="98" t="s">
        <v>7339</v>
      </c>
      <c r="D3251" s="98" t="s">
        <v>7340</v>
      </c>
      <c r="E3251" s="98" t="s">
        <v>5760</v>
      </c>
      <c r="F3251" s="98" t="s">
        <v>5761</v>
      </c>
      <c r="G3251" s="98" t="s">
        <v>6983</v>
      </c>
      <c r="H3251" s="98" t="s">
        <v>6984</v>
      </c>
      <c r="I3251" s="98" t="s">
        <v>7176</v>
      </c>
      <c r="J3251" s="98" t="s">
        <v>7177</v>
      </c>
      <c r="K3251" s="98" t="s">
        <v>884</v>
      </c>
      <c r="L3251" s="99" t="e">
        <f t="shared" si="50"/>
        <v>#N/A</v>
      </c>
    </row>
    <row r="3252" spans="1:12" x14ac:dyDescent="0.25">
      <c r="A3252" s="101">
        <v>201240</v>
      </c>
      <c r="B3252" s="98" t="s">
        <v>7177</v>
      </c>
      <c r="C3252" s="98" t="s">
        <v>7341</v>
      </c>
      <c r="D3252" s="98" t="s">
        <v>7342</v>
      </c>
      <c r="E3252" s="98" t="s">
        <v>5760</v>
      </c>
      <c r="F3252" s="98" t="s">
        <v>5761</v>
      </c>
      <c r="G3252" s="98" t="s">
        <v>6983</v>
      </c>
      <c r="H3252" s="98" t="s">
        <v>6984</v>
      </c>
      <c r="I3252" s="98" t="s">
        <v>7176</v>
      </c>
      <c r="J3252" s="98" t="s">
        <v>7177</v>
      </c>
      <c r="K3252" s="98" t="s">
        <v>884</v>
      </c>
      <c r="L3252" s="99" t="e">
        <f t="shared" si="50"/>
        <v>#N/A</v>
      </c>
    </row>
    <row r="3253" spans="1:12" x14ac:dyDescent="0.25">
      <c r="A3253" s="101">
        <v>201240</v>
      </c>
      <c r="B3253" s="98" t="s">
        <v>7177</v>
      </c>
      <c r="C3253" s="98" t="s">
        <v>7343</v>
      </c>
      <c r="D3253" s="98" t="s">
        <v>7344</v>
      </c>
      <c r="E3253" s="98" t="s">
        <v>5760</v>
      </c>
      <c r="F3253" s="98" t="s">
        <v>5761</v>
      </c>
      <c r="G3253" s="98" t="s">
        <v>6983</v>
      </c>
      <c r="H3253" s="98" t="s">
        <v>6984</v>
      </c>
      <c r="I3253" s="98" t="s">
        <v>7176</v>
      </c>
      <c r="J3253" s="98" t="s">
        <v>7177</v>
      </c>
      <c r="K3253" s="98" t="s">
        <v>884</v>
      </c>
      <c r="L3253" s="99" t="e">
        <f t="shared" si="50"/>
        <v>#N/A</v>
      </c>
    </row>
    <row r="3254" spans="1:12" x14ac:dyDescent="0.25">
      <c r="A3254" s="101">
        <v>201240</v>
      </c>
      <c r="B3254" s="98" t="s">
        <v>7177</v>
      </c>
      <c r="C3254" s="98" t="s">
        <v>7345</v>
      </c>
      <c r="D3254" s="98" t="s">
        <v>7346</v>
      </c>
      <c r="E3254" s="98" t="s">
        <v>5760</v>
      </c>
      <c r="F3254" s="98" t="s">
        <v>5761</v>
      </c>
      <c r="G3254" s="98" t="s">
        <v>6983</v>
      </c>
      <c r="H3254" s="98" t="s">
        <v>6984</v>
      </c>
      <c r="I3254" s="98" t="s">
        <v>7176</v>
      </c>
      <c r="J3254" s="98" t="s">
        <v>7177</v>
      </c>
      <c r="K3254" s="98" t="s">
        <v>884</v>
      </c>
      <c r="L3254" s="99" t="e">
        <f t="shared" si="50"/>
        <v>#N/A</v>
      </c>
    </row>
    <row r="3255" spans="1:12" x14ac:dyDescent="0.25">
      <c r="A3255" s="101">
        <v>201240</v>
      </c>
      <c r="B3255" s="98" t="s">
        <v>7177</v>
      </c>
      <c r="C3255" s="98" t="s">
        <v>7347</v>
      </c>
      <c r="D3255" s="98" t="s">
        <v>7348</v>
      </c>
      <c r="E3255" s="98" t="s">
        <v>5760</v>
      </c>
      <c r="F3255" s="98" t="s">
        <v>5761</v>
      </c>
      <c r="G3255" s="98" t="s">
        <v>6983</v>
      </c>
      <c r="H3255" s="98" t="s">
        <v>6984</v>
      </c>
      <c r="I3255" s="98" t="s">
        <v>7176</v>
      </c>
      <c r="J3255" s="98" t="s">
        <v>7177</v>
      </c>
      <c r="K3255" s="98" t="s">
        <v>884</v>
      </c>
      <c r="L3255" s="99" t="e">
        <f t="shared" si="50"/>
        <v>#N/A</v>
      </c>
    </row>
    <row r="3256" spans="1:12" x14ac:dyDescent="0.25">
      <c r="A3256" s="101">
        <v>201240</v>
      </c>
      <c r="B3256" s="98" t="s">
        <v>7177</v>
      </c>
      <c r="C3256" s="98" t="s">
        <v>7349</v>
      </c>
      <c r="D3256" s="98" t="s">
        <v>7350</v>
      </c>
      <c r="E3256" s="98" t="s">
        <v>5760</v>
      </c>
      <c r="F3256" s="98" t="s">
        <v>5761</v>
      </c>
      <c r="G3256" s="98" t="s">
        <v>6983</v>
      </c>
      <c r="H3256" s="98" t="s">
        <v>6984</v>
      </c>
      <c r="I3256" s="98" t="s">
        <v>7176</v>
      </c>
      <c r="J3256" s="98" t="s">
        <v>7177</v>
      </c>
      <c r="K3256" s="98" t="s">
        <v>545</v>
      </c>
      <c r="L3256" s="99" t="e">
        <f t="shared" si="50"/>
        <v>#N/A</v>
      </c>
    </row>
    <row r="3257" spans="1:12" x14ac:dyDescent="0.25">
      <c r="A3257" s="101">
        <v>201240</v>
      </c>
      <c r="B3257" s="98" t="s">
        <v>7177</v>
      </c>
      <c r="C3257" s="98" t="s">
        <v>7351</v>
      </c>
      <c r="D3257" s="98" t="s">
        <v>7352</v>
      </c>
      <c r="E3257" s="98" t="s">
        <v>5760</v>
      </c>
      <c r="F3257" s="98" t="s">
        <v>5761</v>
      </c>
      <c r="G3257" s="98" t="s">
        <v>6983</v>
      </c>
      <c r="H3257" s="98" t="s">
        <v>6984</v>
      </c>
      <c r="I3257" s="98" t="s">
        <v>7176</v>
      </c>
      <c r="J3257" s="98" t="s">
        <v>7177</v>
      </c>
      <c r="K3257" s="98" t="s">
        <v>604</v>
      </c>
      <c r="L3257" s="99" t="e">
        <f t="shared" si="50"/>
        <v>#N/A</v>
      </c>
    </row>
    <row r="3258" spans="1:12" x14ac:dyDescent="0.25">
      <c r="A3258" s="101">
        <v>201240</v>
      </c>
      <c r="B3258" s="98" t="s">
        <v>7177</v>
      </c>
      <c r="C3258" s="98" t="s">
        <v>7353</v>
      </c>
      <c r="D3258" s="98" t="s">
        <v>7354</v>
      </c>
      <c r="E3258" s="98" t="s">
        <v>5760</v>
      </c>
      <c r="F3258" s="98" t="s">
        <v>5761</v>
      </c>
      <c r="G3258" s="98" t="s">
        <v>6983</v>
      </c>
      <c r="H3258" s="98" t="s">
        <v>6984</v>
      </c>
      <c r="I3258" s="98" t="s">
        <v>7176</v>
      </c>
      <c r="J3258" s="98" t="s">
        <v>7177</v>
      </c>
      <c r="K3258" s="98" t="s">
        <v>604</v>
      </c>
      <c r="L3258" s="99" t="e">
        <f t="shared" si="50"/>
        <v>#N/A</v>
      </c>
    </row>
    <row r="3259" spans="1:12" x14ac:dyDescent="0.25">
      <c r="A3259" s="101">
        <v>201240</v>
      </c>
      <c r="B3259" s="98" t="s">
        <v>7177</v>
      </c>
      <c r="C3259" s="98" t="s">
        <v>7355</v>
      </c>
      <c r="D3259" s="98" t="s">
        <v>7356</v>
      </c>
      <c r="E3259" s="98" t="s">
        <v>5760</v>
      </c>
      <c r="F3259" s="98" t="s">
        <v>5761</v>
      </c>
      <c r="G3259" s="98" t="s">
        <v>6983</v>
      </c>
      <c r="H3259" s="98" t="s">
        <v>6984</v>
      </c>
      <c r="I3259" s="98" t="s">
        <v>7176</v>
      </c>
      <c r="J3259" s="98" t="s">
        <v>7177</v>
      </c>
      <c r="K3259" s="98" t="s">
        <v>604</v>
      </c>
      <c r="L3259" s="99" t="e">
        <f t="shared" si="50"/>
        <v>#N/A</v>
      </c>
    </row>
    <row r="3260" spans="1:12" x14ac:dyDescent="0.25">
      <c r="A3260" s="101">
        <v>201240</v>
      </c>
      <c r="B3260" s="98" t="s">
        <v>7177</v>
      </c>
      <c r="C3260" s="98" t="s">
        <v>7357</v>
      </c>
      <c r="D3260" s="98" t="s">
        <v>7358</v>
      </c>
      <c r="E3260" s="98" t="s">
        <v>5760</v>
      </c>
      <c r="F3260" s="98" t="s">
        <v>5761</v>
      </c>
      <c r="G3260" s="98" t="s">
        <v>6983</v>
      </c>
      <c r="H3260" s="98" t="s">
        <v>6984</v>
      </c>
      <c r="I3260" s="98" t="s">
        <v>7176</v>
      </c>
      <c r="J3260" s="98" t="s">
        <v>7177</v>
      </c>
      <c r="K3260" s="98" t="s">
        <v>604</v>
      </c>
      <c r="L3260" s="99" t="e">
        <f t="shared" si="50"/>
        <v>#N/A</v>
      </c>
    </row>
    <row r="3261" spans="1:12" x14ac:dyDescent="0.25">
      <c r="A3261" s="101">
        <v>201240</v>
      </c>
      <c r="B3261" s="98" t="s">
        <v>7177</v>
      </c>
      <c r="C3261" s="98" t="s">
        <v>7359</v>
      </c>
      <c r="D3261" s="98" t="s">
        <v>7360</v>
      </c>
      <c r="E3261" s="98" t="s">
        <v>5760</v>
      </c>
      <c r="F3261" s="98" t="s">
        <v>5761</v>
      </c>
      <c r="G3261" s="98" t="s">
        <v>6983</v>
      </c>
      <c r="H3261" s="98" t="s">
        <v>6984</v>
      </c>
      <c r="I3261" s="98" t="s">
        <v>7176</v>
      </c>
      <c r="J3261" s="98" t="s">
        <v>7177</v>
      </c>
      <c r="K3261" s="98" t="s">
        <v>604</v>
      </c>
      <c r="L3261" s="99" t="e">
        <f t="shared" si="50"/>
        <v>#N/A</v>
      </c>
    </row>
    <row r="3262" spans="1:12" x14ac:dyDescent="0.25">
      <c r="A3262" s="101">
        <v>201240</v>
      </c>
      <c r="B3262" s="98" t="s">
        <v>7177</v>
      </c>
      <c r="C3262" s="98" t="s">
        <v>7361</v>
      </c>
      <c r="D3262" s="98" t="s">
        <v>7362</v>
      </c>
      <c r="E3262" s="98" t="s">
        <v>5760</v>
      </c>
      <c r="F3262" s="98" t="s">
        <v>5761</v>
      </c>
      <c r="G3262" s="98" t="s">
        <v>6983</v>
      </c>
      <c r="H3262" s="98" t="s">
        <v>6984</v>
      </c>
      <c r="I3262" s="98" t="s">
        <v>7176</v>
      </c>
      <c r="J3262" s="98" t="s">
        <v>7177</v>
      </c>
      <c r="K3262" s="98" t="s">
        <v>604</v>
      </c>
      <c r="L3262" s="99" t="e">
        <f t="shared" si="50"/>
        <v>#N/A</v>
      </c>
    </row>
    <row r="3263" spans="1:12" x14ac:dyDescent="0.25">
      <c r="A3263" s="101">
        <v>201240</v>
      </c>
      <c r="B3263" s="98" t="s">
        <v>7177</v>
      </c>
      <c r="C3263" s="98" t="s">
        <v>7363</v>
      </c>
      <c r="D3263" s="98" t="s">
        <v>7328</v>
      </c>
      <c r="E3263" s="98" t="s">
        <v>5760</v>
      </c>
      <c r="F3263" s="98" t="s">
        <v>5761</v>
      </c>
      <c r="G3263" s="98" t="s">
        <v>6983</v>
      </c>
      <c r="H3263" s="98" t="s">
        <v>6984</v>
      </c>
      <c r="I3263" s="98" t="s">
        <v>7176</v>
      </c>
      <c r="J3263" s="98" t="s">
        <v>7177</v>
      </c>
      <c r="K3263" s="98" t="s">
        <v>604</v>
      </c>
      <c r="L3263" s="99" t="e">
        <f t="shared" si="50"/>
        <v>#N/A</v>
      </c>
    </row>
    <row r="3264" spans="1:12" x14ac:dyDescent="0.25">
      <c r="A3264" s="101">
        <v>201240</v>
      </c>
      <c r="B3264" s="98" t="s">
        <v>7177</v>
      </c>
      <c r="C3264" s="98" t="s">
        <v>7364</v>
      </c>
      <c r="D3264" s="98" t="s">
        <v>7207</v>
      </c>
      <c r="E3264" s="98" t="s">
        <v>5760</v>
      </c>
      <c r="F3264" s="98" t="s">
        <v>5761</v>
      </c>
      <c r="G3264" s="98" t="s">
        <v>6983</v>
      </c>
      <c r="H3264" s="98" t="s">
        <v>6984</v>
      </c>
      <c r="I3264" s="98" t="s">
        <v>7176</v>
      </c>
      <c r="J3264" s="98" t="s">
        <v>7177</v>
      </c>
      <c r="K3264" s="98" t="s">
        <v>604</v>
      </c>
      <c r="L3264" s="99" t="e">
        <f t="shared" si="50"/>
        <v>#N/A</v>
      </c>
    </row>
    <row r="3265" spans="1:12" x14ac:dyDescent="0.25">
      <c r="A3265" s="101">
        <v>201240</v>
      </c>
      <c r="B3265" s="98" t="s">
        <v>7177</v>
      </c>
      <c r="C3265" s="98" t="s">
        <v>7365</v>
      </c>
      <c r="D3265" s="98" t="s">
        <v>7366</v>
      </c>
      <c r="E3265" s="98" t="s">
        <v>5760</v>
      </c>
      <c r="F3265" s="98" t="s">
        <v>5761</v>
      </c>
      <c r="G3265" s="98" t="s">
        <v>6983</v>
      </c>
      <c r="H3265" s="98" t="s">
        <v>6984</v>
      </c>
      <c r="I3265" s="98" t="s">
        <v>7176</v>
      </c>
      <c r="J3265" s="98" t="s">
        <v>7177</v>
      </c>
      <c r="K3265" s="98" t="s">
        <v>604</v>
      </c>
      <c r="L3265" s="99" t="e">
        <f t="shared" si="50"/>
        <v>#N/A</v>
      </c>
    </row>
    <row r="3266" spans="1:12" x14ac:dyDescent="0.25">
      <c r="A3266" s="101">
        <v>201240</v>
      </c>
      <c r="B3266" s="98" t="s">
        <v>7177</v>
      </c>
      <c r="C3266" s="98" t="s">
        <v>7367</v>
      </c>
      <c r="D3266" s="98" t="s">
        <v>7368</v>
      </c>
      <c r="E3266" s="98" t="s">
        <v>5760</v>
      </c>
      <c r="F3266" s="98" t="s">
        <v>5761</v>
      </c>
      <c r="G3266" s="98" t="s">
        <v>6983</v>
      </c>
      <c r="H3266" s="98" t="s">
        <v>6984</v>
      </c>
      <c r="I3266" s="98" t="s">
        <v>7176</v>
      </c>
      <c r="J3266" s="98" t="s">
        <v>7177</v>
      </c>
      <c r="K3266" s="98" t="s">
        <v>604</v>
      </c>
      <c r="L3266" s="99" t="e">
        <f t="shared" ref="L3266:L3329" si="51">VLOOKUP(H3266,$N$2:$O$43,2,FALSE)</f>
        <v>#N/A</v>
      </c>
    </row>
    <row r="3267" spans="1:12" x14ac:dyDescent="0.25">
      <c r="A3267" s="101">
        <v>201240</v>
      </c>
      <c r="B3267" s="98" t="s">
        <v>7177</v>
      </c>
      <c r="C3267" s="98" t="s">
        <v>7369</v>
      </c>
      <c r="D3267" s="98" t="s">
        <v>7370</v>
      </c>
      <c r="E3267" s="98" t="s">
        <v>5760</v>
      </c>
      <c r="F3267" s="98" t="s">
        <v>5761</v>
      </c>
      <c r="G3267" s="98" t="s">
        <v>6983</v>
      </c>
      <c r="H3267" s="98" t="s">
        <v>6984</v>
      </c>
      <c r="I3267" s="98" t="s">
        <v>7176</v>
      </c>
      <c r="J3267" s="98" t="s">
        <v>7177</v>
      </c>
      <c r="K3267" s="98" t="s">
        <v>604</v>
      </c>
      <c r="L3267" s="99" t="e">
        <f t="shared" si="51"/>
        <v>#N/A</v>
      </c>
    </row>
    <row r="3268" spans="1:12" x14ac:dyDescent="0.25">
      <c r="A3268" s="101">
        <v>201240</v>
      </c>
      <c r="B3268" s="98" t="s">
        <v>7177</v>
      </c>
      <c r="C3268" s="98" t="s">
        <v>7371</v>
      </c>
      <c r="D3268" s="98" t="s">
        <v>7372</v>
      </c>
      <c r="E3268" s="98" t="s">
        <v>5760</v>
      </c>
      <c r="F3268" s="98" t="s">
        <v>5761</v>
      </c>
      <c r="G3268" s="98" t="s">
        <v>6983</v>
      </c>
      <c r="H3268" s="98" t="s">
        <v>6984</v>
      </c>
      <c r="I3268" s="98" t="s">
        <v>7176</v>
      </c>
      <c r="J3268" s="98" t="s">
        <v>7177</v>
      </c>
      <c r="K3268" s="98" t="s">
        <v>604</v>
      </c>
      <c r="L3268" s="99" t="e">
        <f t="shared" si="51"/>
        <v>#N/A</v>
      </c>
    </row>
    <row r="3269" spans="1:12" x14ac:dyDescent="0.25">
      <c r="A3269" s="101">
        <v>201240</v>
      </c>
      <c r="B3269" s="98" t="s">
        <v>7177</v>
      </c>
      <c r="C3269" s="98" t="s">
        <v>7373</v>
      </c>
      <c r="D3269" s="98" t="s">
        <v>7374</v>
      </c>
      <c r="E3269" s="98" t="s">
        <v>5760</v>
      </c>
      <c r="F3269" s="98" t="s">
        <v>5761</v>
      </c>
      <c r="G3269" s="98" t="s">
        <v>6983</v>
      </c>
      <c r="H3269" s="98" t="s">
        <v>6984</v>
      </c>
      <c r="I3269" s="98" t="s">
        <v>7176</v>
      </c>
      <c r="J3269" s="98" t="s">
        <v>7177</v>
      </c>
      <c r="K3269" s="98" t="s">
        <v>604</v>
      </c>
      <c r="L3269" s="99" t="e">
        <f t="shared" si="51"/>
        <v>#N/A</v>
      </c>
    </row>
    <row r="3270" spans="1:12" x14ac:dyDescent="0.25">
      <c r="A3270" s="101">
        <v>201240</v>
      </c>
      <c r="B3270" s="98" t="s">
        <v>7177</v>
      </c>
      <c r="C3270" s="98" t="s">
        <v>7375</v>
      </c>
      <c r="D3270" s="98" t="s">
        <v>7376</v>
      </c>
      <c r="E3270" s="98" t="s">
        <v>5760</v>
      </c>
      <c r="F3270" s="98" t="s">
        <v>5761</v>
      </c>
      <c r="G3270" s="98" t="s">
        <v>6983</v>
      </c>
      <c r="H3270" s="98" t="s">
        <v>6984</v>
      </c>
      <c r="I3270" s="98" t="s">
        <v>7176</v>
      </c>
      <c r="J3270" s="98" t="s">
        <v>7177</v>
      </c>
      <c r="K3270" s="98" t="s">
        <v>604</v>
      </c>
      <c r="L3270" s="99" t="e">
        <f t="shared" si="51"/>
        <v>#N/A</v>
      </c>
    </row>
    <row r="3271" spans="1:12" x14ac:dyDescent="0.25">
      <c r="A3271" s="101">
        <v>201240</v>
      </c>
      <c r="B3271" s="98" t="s">
        <v>7177</v>
      </c>
      <c r="C3271" s="98" t="s">
        <v>7377</v>
      </c>
      <c r="D3271" s="98" t="s">
        <v>7378</v>
      </c>
      <c r="E3271" s="98" t="s">
        <v>5760</v>
      </c>
      <c r="F3271" s="98" t="s">
        <v>5761</v>
      </c>
      <c r="G3271" s="98" t="s">
        <v>6983</v>
      </c>
      <c r="H3271" s="98" t="s">
        <v>6984</v>
      </c>
      <c r="I3271" s="98" t="s">
        <v>7176</v>
      </c>
      <c r="J3271" s="98" t="s">
        <v>7177</v>
      </c>
      <c r="K3271" s="98" t="s">
        <v>604</v>
      </c>
      <c r="L3271" s="99" t="e">
        <f t="shared" si="51"/>
        <v>#N/A</v>
      </c>
    </row>
    <row r="3272" spans="1:12" x14ac:dyDescent="0.25">
      <c r="A3272" s="101">
        <v>201240</v>
      </c>
      <c r="B3272" s="98" t="s">
        <v>7177</v>
      </c>
      <c r="C3272" s="98" t="s">
        <v>7379</v>
      </c>
      <c r="D3272" s="98" t="s">
        <v>7380</v>
      </c>
      <c r="E3272" s="98" t="s">
        <v>5760</v>
      </c>
      <c r="F3272" s="98" t="s">
        <v>5761</v>
      </c>
      <c r="G3272" s="98" t="s">
        <v>6983</v>
      </c>
      <c r="H3272" s="98" t="s">
        <v>6984</v>
      </c>
      <c r="I3272" s="98" t="s">
        <v>7176</v>
      </c>
      <c r="J3272" s="98" t="s">
        <v>7177</v>
      </c>
      <c r="K3272" s="98" t="s">
        <v>604</v>
      </c>
      <c r="L3272" s="99" t="e">
        <f t="shared" si="51"/>
        <v>#N/A</v>
      </c>
    </row>
    <row r="3273" spans="1:12" x14ac:dyDescent="0.25">
      <c r="A3273" s="101">
        <v>201240</v>
      </c>
      <c r="B3273" s="98" t="s">
        <v>7177</v>
      </c>
      <c r="C3273" s="98" t="s">
        <v>7381</v>
      </c>
      <c r="D3273" s="98" t="s">
        <v>7382</v>
      </c>
      <c r="E3273" s="98" t="s">
        <v>5760</v>
      </c>
      <c r="F3273" s="98" t="s">
        <v>5761</v>
      </c>
      <c r="G3273" s="98" t="s">
        <v>6983</v>
      </c>
      <c r="H3273" s="98" t="s">
        <v>6984</v>
      </c>
      <c r="I3273" s="98" t="s">
        <v>7176</v>
      </c>
      <c r="J3273" s="98" t="s">
        <v>7177</v>
      </c>
      <c r="K3273" s="98" t="s">
        <v>604</v>
      </c>
      <c r="L3273" s="99" t="e">
        <f t="shared" si="51"/>
        <v>#N/A</v>
      </c>
    </row>
    <row r="3274" spans="1:12" x14ac:dyDescent="0.25">
      <c r="A3274" s="101">
        <v>201240</v>
      </c>
      <c r="B3274" s="98" t="s">
        <v>7177</v>
      </c>
      <c r="C3274" s="98" t="s">
        <v>7383</v>
      </c>
      <c r="D3274" s="98" t="s">
        <v>7384</v>
      </c>
      <c r="E3274" s="98" t="s">
        <v>5760</v>
      </c>
      <c r="F3274" s="98" t="s">
        <v>5761</v>
      </c>
      <c r="G3274" s="98" t="s">
        <v>6983</v>
      </c>
      <c r="H3274" s="98" t="s">
        <v>6984</v>
      </c>
      <c r="I3274" s="98" t="s">
        <v>7176</v>
      </c>
      <c r="J3274" s="98" t="s">
        <v>7177</v>
      </c>
      <c r="K3274" s="98" t="s">
        <v>604</v>
      </c>
      <c r="L3274" s="99" t="e">
        <f t="shared" si="51"/>
        <v>#N/A</v>
      </c>
    </row>
    <row r="3275" spans="1:12" x14ac:dyDescent="0.25">
      <c r="A3275" s="101">
        <v>201240</v>
      </c>
      <c r="B3275" s="98" t="s">
        <v>7177</v>
      </c>
      <c r="C3275" s="98" t="s">
        <v>7385</v>
      </c>
      <c r="D3275" s="98" t="s">
        <v>7386</v>
      </c>
      <c r="E3275" s="98" t="s">
        <v>5760</v>
      </c>
      <c r="F3275" s="98" t="s">
        <v>5761</v>
      </c>
      <c r="G3275" s="98" t="s">
        <v>6983</v>
      </c>
      <c r="H3275" s="98" t="s">
        <v>6984</v>
      </c>
      <c r="I3275" s="98" t="s">
        <v>7176</v>
      </c>
      <c r="J3275" s="98" t="s">
        <v>7177</v>
      </c>
      <c r="K3275" s="98" t="s">
        <v>604</v>
      </c>
      <c r="L3275" s="99" t="e">
        <f t="shared" si="51"/>
        <v>#N/A</v>
      </c>
    </row>
    <row r="3276" spans="1:12" x14ac:dyDescent="0.25">
      <c r="A3276" s="101">
        <v>201240</v>
      </c>
      <c r="B3276" s="98" t="s">
        <v>7177</v>
      </c>
      <c r="C3276" s="98" t="s">
        <v>7387</v>
      </c>
      <c r="D3276" s="98" t="s">
        <v>7388</v>
      </c>
      <c r="E3276" s="98" t="s">
        <v>5760</v>
      </c>
      <c r="F3276" s="98" t="s">
        <v>5761</v>
      </c>
      <c r="G3276" s="98" t="s">
        <v>6983</v>
      </c>
      <c r="H3276" s="98" t="s">
        <v>6984</v>
      </c>
      <c r="I3276" s="98" t="s">
        <v>7176</v>
      </c>
      <c r="J3276" s="98" t="s">
        <v>7177</v>
      </c>
      <c r="K3276" s="98" t="s">
        <v>604</v>
      </c>
      <c r="L3276" s="99" t="e">
        <f t="shared" si="51"/>
        <v>#N/A</v>
      </c>
    </row>
    <row r="3277" spans="1:12" x14ac:dyDescent="0.25">
      <c r="A3277" s="101">
        <v>201240</v>
      </c>
      <c r="B3277" s="98" t="s">
        <v>7177</v>
      </c>
      <c r="C3277" s="98" t="s">
        <v>7389</v>
      </c>
      <c r="D3277" s="98" t="s">
        <v>7390</v>
      </c>
      <c r="E3277" s="98" t="s">
        <v>5760</v>
      </c>
      <c r="F3277" s="98" t="s">
        <v>5761</v>
      </c>
      <c r="G3277" s="98" t="s">
        <v>6983</v>
      </c>
      <c r="H3277" s="98" t="s">
        <v>6984</v>
      </c>
      <c r="I3277" s="98" t="s">
        <v>7176</v>
      </c>
      <c r="J3277" s="98" t="s">
        <v>7177</v>
      </c>
      <c r="K3277" s="98" t="s">
        <v>604</v>
      </c>
      <c r="L3277" s="99" t="e">
        <f t="shared" si="51"/>
        <v>#N/A</v>
      </c>
    </row>
    <row r="3278" spans="1:12" x14ac:dyDescent="0.25">
      <c r="A3278" s="101">
        <v>201245</v>
      </c>
      <c r="B3278" s="98" t="s">
        <v>7177</v>
      </c>
      <c r="C3278" s="98" t="s">
        <v>7392</v>
      </c>
      <c r="D3278" s="98" t="s">
        <v>7393</v>
      </c>
      <c r="E3278" s="98" t="s">
        <v>5760</v>
      </c>
      <c r="F3278" s="98" t="s">
        <v>5761</v>
      </c>
      <c r="G3278" s="98" t="s">
        <v>6983</v>
      </c>
      <c r="H3278" s="98" t="s">
        <v>6984</v>
      </c>
      <c r="I3278" s="98" t="s">
        <v>7176</v>
      </c>
      <c r="J3278" s="98" t="s">
        <v>7391</v>
      </c>
      <c r="K3278" s="98" t="s">
        <v>884</v>
      </c>
      <c r="L3278" s="99" t="e">
        <f t="shared" si="51"/>
        <v>#N/A</v>
      </c>
    </row>
    <row r="3279" spans="1:12" x14ac:dyDescent="0.25">
      <c r="A3279" s="101">
        <v>201245</v>
      </c>
      <c r="B3279" s="98" t="s">
        <v>7177</v>
      </c>
      <c r="C3279" s="98" t="s">
        <v>7394</v>
      </c>
      <c r="D3279" s="98" t="s">
        <v>7395</v>
      </c>
      <c r="E3279" s="98" t="s">
        <v>5760</v>
      </c>
      <c r="F3279" s="98" t="s">
        <v>5761</v>
      </c>
      <c r="G3279" s="98" t="s">
        <v>6983</v>
      </c>
      <c r="H3279" s="98" t="s">
        <v>6984</v>
      </c>
      <c r="I3279" s="98" t="s">
        <v>7176</v>
      </c>
      <c r="J3279" s="98" t="s">
        <v>7391</v>
      </c>
      <c r="K3279" s="98" t="s">
        <v>884</v>
      </c>
      <c r="L3279" s="99" t="e">
        <f t="shared" si="51"/>
        <v>#N/A</v>
      </c>
    </row>
    <row r="3280" spans="1:12" x14ac:dyDescent="0.25">
      <c r="A3280" s="101">
        <v>201245</v>
      </c>
      <c r="B3280" s="98" t="s">
        <v>7177</v>
      </c>
      <c r="C3280" s="98" t="s">
        <v>7396</v>
      </c>
      <c r="D3280" s="98" t="s">
        <v>7397</v>
      </c>
      <c r="E3280" s="98" t="s">
        <v>5760</v>
      </c>
      <c r="F3280" s="98" t="s">
        <v>5761</v>
      </c>
      <c r="G3280" s="98" t="s">
        <v>6983</v>
      </c>
      <c r="H3280" s="98" t="s">
        <v>6984</v>
      </c>
      <c r="I3280" s="98" t="s">
        <v>7176</v>
      </c>
      <c r="J3280" s="98" t="s">
        <v>7391</v>
      </c>
      <c r="K3280" s="98" t="s">
        <v>884</v>
      </c>
      <c r="L3280" s="99" t="e">
        <f t="shared" si="51"/>
        <v>#N/A</v>
      </c>
    </row>
    <row r="3281" spans="1:12" x14ac:dyDescent="0.25">
      <c r="A3281" s="101">
        <v>201245</v>
      </c>
      <c r="B3281" s="98" t="s">
        <v>7177</v>
      </c>
      <c r="C3281" s="98" t="s">
        <v>7398</v>
      </c>
      <c r="D3281" s="98" t="s">
        <v>7399</v>
      </c>
      <c r="E3281" s="98" t="s">
        <v>5760</v>
      </c>
      <c r="F3281" s="98" t="s">
        <v>5761</v>
      </c>
      <c r="G3281" s="98" t="s">
        <v>6983</v>
      </c>
      <c r="H3281" s="98" t="s">
        <v>6984</v>
      </c>
      <c r="I3281" s="98" t="s">
        <v>7176</v>
      </c>
      <c r="J3281" s="98" t="s">
        <v>7391</v>
      </c>
      <c r="K3281" s="98" t="s">
        <v>884</v>
      </c>
      <c r="L3281" s="99" t="e">
        <f t="shared" si="51"/>
        <v>#N/A</v>
      </c>
    </row>
    <row r="3282" spans="1:12" x14ac:dyDescent="0.25">
      <c r="A3282" s="101">
        <v>201245</v>
      </c>
      <c r="B3282" s="98" t="s">
        <v>7177</v>
      </c>
      <c r="C3282" s="98" t="s">
        <v>7400</v>
      </c>
      <c r="D3282" s="98" t="s">
        <v>7401</v>
      </c>
      <c r="E3282" s="98" t="s">
        <v>5760</v>
      </c>
      <c r="F3282" s="98" t="s">
        <v>5761</v>
      </c>
      <c r="G3282" s="98" t="s">
        <v>6983</v>
      </c>
      <c r="H3282" s="98" t="s">
        <v>6984</v>
      </c>
      <c r="I3282" s="98" t="s">
        <v>7176</v>
      </c>
      <c r="J3282" s="98" t="s">
        <v>7391</v>
      </c>
      <c r="K3282" s="98" t="s">
        <v>884</v>
      </c>
      <c r="L3282" s="99" t="e">
        <f t="shared" si="51"/>
        <v>#N/A</v>
      </c>
    </row>
    <row r="3283" spans="1:12" x14ac:dyDescent="0.25">
      <c r="A3283" s="101">
        <v>201245</v>
      </c>
      <c r="B3283" s="98" t="s">
        <v>7177</v>
      </c>
      <c r="C3283" s="98" t="s">
        <v>7402</v>
      </c>
      <c r="D3283" s="98" t="s">
        <v>7403</v>
      </c>
      <c r="E3283" s="98" t="s">
        <v>5760</v>
      </c>
      <c r="F3283" s="98" t="s">
        <v>5761</v>
      </c>
      <c r="G3283" s="98" t="s">
        <v>6983</v>
      </c>
      <c r="H3283" s="98" t="s">
        <v>6984</v>
      </c>
      <c r="I3283" s="98" t="s">
        <v>7176</v>
      </c>
      <c r="J3283" s="98" t="s">
        <v>7391</v>
      </c>
      <c r="K3283" s="98" t="s">
        <v>884</v>
      </c>
      <c r="L3283" s="99" t="e">
        <f t="shared" si="51"/>
        <v>#N/A</v>
      </c>
    </row>
    <row r="3284" spans="1:12" x14ac:dyDescent="0.25">
      <c r="A3284" s="101">
        <v>201245</v>
      </c>
      <c r="B3284" s="98" t="s">
        <v>7177</v>
      </c>
      <c r="C3284" s="98" t="s">
        <v>7404</v>
      </c>
      <c r="D3284" s="98" t="s">
        <v>7405</v>
      </c>
      <c r="E3284" s="98" t="s">
        <v>5760</v>
      </c>
      <c r="F3284" s="98" t="s">
        <v>5761</v>
      </c>
      <c r="G3284" s="98" t="s">
        <v>6983</v>
      </c>
      <c r="H3284" s="98" t="s">
        <v>6984</v>
      </c>
      <c r="I3284" s="98" t="s">
        <v>7176</v>
      </c>
      <c r="J3284" s="98" t="s">
        <v>7391</v>
      </c>
      <c r="K3284" s="98" t="s">
        <v>884</v>
      </c>
      <c r="L3284" s="99" t="e">
        <f t="shared" si="51"/>
        <v>#N/A</v>
      </c>
    </row>
    <row r="3285" spans="1:12" x14ac:dyDescent="0.25">
      <c r="A3285" s="101">
        <v>201245</v>
      </c>
      <c r="B3285" s="98" t="s">
        <v>7177</v>
      </c>
      <c r="C3285" s="98" t="s">
        <v>7406</v>
      </c>
      <c r="D3285" s="98" t="s">
        <v>7407</v>
      </c>
      <c r="E3285" s="98" t="s">
        <v>5760</v>
      </c>
      <c r="F3285" s="98" t="s">
        <v>5761</v>
      </c>
      <c r="G3285" s="98" t="s">
        <v>6983</v>
      </c>
      <c r="H3285" s="98" t="s">
        <v>6984</v>
      </c>
      <c r="I3285" s="98" t="s">
        <v>7176</v>
      </c>
      <c r="J3285" s="98" t="s">
        <v>7391</v>
      </c>
      <c r="K3285" s="98" t="s">
        <v>884</v>
      </c>
      <c r="L3285" s="99" t="e">
        <f t="shared" si="51"/>
        <v>#N/A</v>
      </c>
    </row>
    <row r="3286" spans="1:12" x14ac:dyDescent="0.25">
      <c r="A3286" s="101">
        <v>201245</v>
      </c>
      <c r="B3286" s="98" t="s">
        <v>7177</v>
      </c>
      <c r="C3286" s="98" t="s">
        <v>7408</v>
      </c>
      <c r="D3286" s="98" t="s">
        <v>7409</v>
      </c>
      <c r="E3286" s="98" t="s">
        <v>5760</v>
      </c>
      <c r="F3286" s="98" t="s">
        <v>5761</v>
      </c>
      <c r="G3286" s="98" t="s">
        <v>6983</v>
      </c>
      <c r="H3286" s="98" t="s">
        <v>6984</v>
      </c>
      <c r="I3286" s="98" t="s">
        <v>7176</v>
      </c>
      <c r="J3286" s="98" t="s">
        <v>7391</v>
      </c>
      <c r="K3286" s="98" t="s">
        <v>884</v>
      </c>
      <c r="L3286" s="99" t="e">
        <f t="shared" si="51"/>
        <v>#N/A</v>
      </c>
    </row>
    <row r="3287" spans="1:12" x14ac:dyDescent="0.25">
      <c r="A3287" s="101">
        <v>201245</v>
      </c>
      <c r="B3287" s="98" t="s">
        <v>7177</v>
      </c>
      <c r="C3287" s="98" t="s">
        <v>7410</v>
      </c>
      <c r="D3287" s="98" t="s">
        <v>7411</v>
      </c>
      <c r="E3287" s="98" t="s">
        <v>5760</v>
      </c>
      <c r="F3287" s="98" t="s">
        <v>5761</v>
      </c>
      <c r="G3287" s="98" t="s">
        <v>6983</v>
      </c>
      <c r="H3287" s="98" t="s">
        <v>6984</v>
      </c>
      <c r="I3287" s="98" t="s">
        <v>7176</v>
      </c>
      <c r="J3287" s="98" t="s">
        <v>7391</v>
      </c>
      <c r="K3287" s="98" t="s">
        <v>884</v>
      </c>
      <c r="L3287" s="99" t="e">
        <f t="shared" si="51"/>
        <v>#N/A</v>
      </c>
    </row>
    <row r="3288" spans="1:12" x14ac:dyDescent="0.25">
      <c r="A3288" s="101">
        <v>201245</v>
      </c>
      <c r="B3288" s="98" t="s">
        <v>7177</v>
      </c>
      <c r="C3288" s="98" t="s">
        <v>7412</v>
      </c>
      <c r="D3288" s="98" t="s">
        <v>7413</v>
      </c>
      <c r="E3288" s="98" t="s">
        <v>5760</v>
      </c>
      <c r="F3288" s="98" t="s">
        <v>5761</v>
      </c>
      <c r="G3288" s="98" t="s">
        <v>6983</v>
      </c>
      <c r="H3288" s="98" t="s">
        <v>6984</v>
      </c>
      <c r="I3288" s="98" t="s">
        <v>7176</v>
      </c>
      <c r="J3288" s="98" t="s">
        <v>7391</v>
      </c>
      <c r="K3288" s="98" t="s">
        <v>884</v>
      </c>
      <c r="L3288" s="99" t="e">
        <f t="shared" si="51"/>
        <v>#N/A</v>
      </c>
    </row>
    <row r="3289" spans="1:12" x14ac:dyDescent="0.25">
      <c r="A3289" s="101">
        <v>201245</v>
      </c>
      <c r="B3289" s="98" t="s">
        <v>7177</v>
      </c>
      <c r="C3289" s="98" t="s">
        <v>7414</v>
      </c>
      <c r="D3289" s="98" t="s">
        <v>7415</v>
      </c>
      <c r="E3289" s="98" t="s">
        <v>5760</v>
      </c>
      <c r="F3289" s="98" t="s">
        <v>5761</v>
      </c>
      <c r="G3289" s="98" t="s">
        <v>6983</v>
      </c>
      <c r="H3289" s="98" t="s">
        <v>6984</v>
      </c>
      <c r="I3289" s="98" t="s">
        <v>7176</v>
      </c>
      <c r="J3289" s="98" t="s">
        <v>7391</v>
      </c>
      <c r="K3289" s="98" t="s">
        <v>884</v>
      </c>
      <c r="L3289" s="99" t="e">
        <f t="shared" si="51"/>
        <v>#N/A</v>
      </c>
    </row>
    <row r="3290" spans="1:12" x14ac:dyDescent="0.25">
      <c r="A3290" s="101">
        <v>201245</v>
      </c>
      <c r="B3290" s="98" t="s">
        <v>7177</v>
      </c>
      <c r="C3290" s="98" t="s">
        <v>7416</v>
      </c>
      <c r="D3290" s="98" t="s">
        <v>7417</v>
      </c>
      <c r="E3290" s="98" t="s">
        <v>5760</v>
      </c>
      <c r="F3290" s="98" t="s">
        <v>5761</v>
      </c>
      <c r="G3290" s="98" t="s">
        <v>6983</v>
      </c>
      <c r="H3290" s="98" t="s">
        <v>6984</v>
      </c>
      <c r="I3290" s="98" t="s">
        <v>7176</v>
      </c>
      <c r="J3290" s="98" t="s">
        <v>7391</v>
      </c>
      <c r="K3290" s="98" t="s">
        <v>884</v>
      </c>
      <c r="L3290" s="99" t="e">
        <f t="shared" si="51"/>
        <v>#N/A</v>
      </c>
    </row>
    <row r="3291" spans="1:12" x14ac:dyDescent="0.25">
      <c r="A3291" s="101">
        <v>201245</v>
      </c>
      <c r="B3291" s="98" t="s">
        <v>7177</v>
      </c>
      <c r="C3291" s="98" t="s">
        <v>7418</v>
      </c>
      <c r="D3291" s="98" t="s">
        <v>7419</v>
      </c>
      <c r="E3291" s="98" t="s">
        <v>5760</v>
      </c>
      <c r="F3291" s="98" t="s">
        <v>5761</v>
      </c>
      <c r="G3291" s="98" t="s">
        <v>6983</v>
      </c>
      <c r="H3291" s="98" t="s">
        <v>6984</v>
      </c>
      <c r="I3291" s="98" t="s">
        <v>7176</v>
      </c>
      <c r="J3291" s="98" t="s">
        <v>7391</v>
      </c>
      <c r="K3291" s="98" t="s">
        <v>884</v>
      </c>
      <c r="L3291" s="99" t="e">
        <f t="shared" si="51"/>
        <v>#N/A</v>
      </c>
    </row>
    <row r="3292" spans="1:12" x14ac:dyDescent="0.25">
      <c r="A3292" s="101">
        <v>201245</v>
      </c>
      <c r="B3292" s="98" t="s">
        <v>7177</v>
      </c>
      <c r="C3292" s="98" t="s">
        <v>7420</v>
      </c>
      <c r="D3292" s="98" t="s">
        <v>7421</v>
      </c>
      <c r="E3292" s="98" t="s">
        <v>5760</v>
      </c>
      <c r="F3292" s="98" t="s">
        <v>5761</v>
      </c>
      <c r="G3292" s="98" t="s">
        <v>6983</v>
      </c>
      <c r="H3292" s="98" t="s">
        <v>6984</v>
      </c>
      <c r="I3292" s="98" t="s">
        <v>7176</v>
      </c>
      <c r="J3292" s="98" t="s">
        <v>7391</v>
      </c>
      <c r="K3292" s="98" t="s">
        <v>884</v>
      </c>
      <c r="L3292" s="99" t="e">
        <f t="shared" si="51"/>
        <v>#N/A</v>
      </c>
    </row>
    <row r="3293" spans="1:12" x14ac:dyDescent="0.25">
      <c r="A3293" s="101">
        <v>201245</v>
      </c>
      <c r="B3293" s="98" t="s">
        <v>7177</v>
      </c>
      <c r="C3293" s="98" t="s">
        <v>7422</v>
      </c>
      <c r="D3293" s="98" t="s">
        <v>7423</v>
      </c>
      <c r="E3293" s="98" t="s">
        <v>5760</v>
      </c>
      <c r="F3293" s="98" t="s">
        <v>5761</v>
      </c>
      <c r="G3293" s="98" t="s">
        <v>6983</v>
      </c>
      <c r="H3293" s="98" t="s">
        <v>6984</v>
      </c>
      <c r="I3293" s="98" t="s">
        <v>7176</v>
      </c>
      <c r="J3293" s="98" t="s">
        <v>7391</v>
      </c>
      <c r="K3293" s="98" t="s">
        <v>884</v>
      </c>
      <c r="L3293" s="99" t="e">
        <f t="shared" si="51"/>
        <v>#N/A</v>
      </c>
    </row>
    <row r="3294" spans="1:12" x14ac:dyDescent="0.25">
      <c r="A3294" s="101">
        <v>201245</v>
      </c>
      <c r="B3294" s="98" t="s">
        <v>7177</v>
      </c>
      <c r="C3294" s="98" t="s">
        <v>7424</v>
      </c>
      <c r="D3294" s="98" t="s">
        <v>7425</v>
      </c>
      <c r="E3294" s="98" t="s">
        <v>5760</v>
      </c>
      <c r="F3294" s="98" t="s">
        <v>5761</v>
      </c>
      <c r="G3294" s="98" t="s">
        <v>6983</v>
      </c>
      <c r="H3294" s="98" t="s">
        <v>6984</v>
      </c>
      <c r="I3294" s="98" t="s">
        <v>7176</v>
      </c>
      <c r="J3294" s="98" t="s">
        <v>7391</v>
      </c>
      <c r="K3294" s="98" t="s">
        <v>884</v>
      </c>
      <c r="L3294" s="99" t="e">
        <f t="shared" si="51"/>
        <v>#N/A</v>
      </c>
    </row>
    <row r="3295" spans="1:12" x14ac:dyDescent="0.25">
      <c r="A3295" s="101">
        <v>201245</v>
      </c>
      <c r="B3295" s="98" t="s">
        <v>7177</v>
      </c>
      <c r="C3295" s="98" t="s">
        <v>7426</v>
      </c>
      <c r="D3295" s="98" t="s">
        <v>7427</v>
      </c>
      <c r="E3295" s="98" t="s">
        <v>5760</v>
      </c>
      <c r="F3295" s="98" t="s">
        <v>5761</v>
      </c>
      <c r="G3295" s="98" t="s">
        <v>6983</v>
      </c>
      <c r="H3295" s="98" t="s">
        <v>6984</v>
      </c>
      <c r="I3295" s="98" t="s">
        <v>7176</v>
      </c>
      <c r="J3295" s="98" t="s">
        <v>7391</v>
      </c>
      <c r="K3295" s="98" t="s">
        <v>884</v>
      </c>
      <c r="L3295" s="99" t="e">
        <f t="shared" si="51"/>
        <v>#N/A</v>
      </c>
    </row>
    <row r="3296" spans="1:12" x14ac:dyDescent="0.25">
      <c r="A3296" s="101">
        <v>201245</v>
      </c>
      <c r="B3296" s="98" t="s">
        <v>7177</v>
      </c>
      <c r="C3296" s="98" t="s">
        <v>7428</v>
      </c>
      <c r="D3296" s="98" t="s">
        <v>7429</v>
      </c>
      <c r="E3296" s="98" t="s">
        <v>5760</v>
      </c>
      <c r="F3296" s="98" t="s">
        <v>5761</v>
      </c>
      <c r="G3296" s="98" t="s">
        <v>6983</v>
      </c>
      <c r="H3296" s="98" t="s">
        <v>6984</v>
      </c>
      <c r="I3296" s="98" t="s">
        <v>7176</v>
      </c>
      <c r="J3296" s="98" t="s">
        <v>7391</v>
      </c>
      <c r="K3296" s="98" t="s">
        <v>884</v>
      </c>
      <c r="L3296" s="99" t="e">
        <f t="shared" si="51"/>
        <v>#N/A</v>
      </c>
    </row>
    <row r="3297" spans="1:12" x14ac:dyDescent="0.25">
      <c r="A3297" s="101">
        <v>201245</v>
      </c>
      <c r="B3297" s="98" t="s">
        <v>7177</v>
      </c>
      <c r="C3297" s="98" t="s">
        <v>7430</v>
      </c>
      <c r="D3297" s="98" t="s">
        <v>7431</v>
      </c>
      <c r="E3297" s="98" t="s">
        <v>5760</v>
      </c>
      <c r="F3297" s="98" t="s">
        <v>5761</v>
      </c>
      <c r="G3297" s="98" t="s">
        <v>6983</v>
      </c>
      <c r="H3297" s="98" t="s">
        <v>6984</v>
      </c>
      <c r="I3297" s="98" t="s">
        <v>7176</v>
      </c>
      <c r="J3297" s="98" t="s">
        <v>7391</v>
      </c>
      <c r="K3297" s="98" t="s">
        <v>884</v>
      </c>
      <c r="L3297" s="99" t="e">
        <f t="shared" si="51"/>
        <v>#N/A</v>
      </c>
    </row>
    <row r="3298" spans="1:12" x14ac:dyDescent="0.25">
      <c r="A3298" s="101" t="s">
        <v>7432</v>
      </c>
      <c r="B3298" s="98" t="s">
        <v>7177</v>
      </c>
      <c r="C3298" s="98"/>
      <c r="D3298" s="98"/>
      <c r="E3298" s="98" t="s">
        <v>5760</v>
      </c>
      <c r="F3298" s="98" t="s">
        <v>5761</v>
      </c>
      <c r="G3298" s="98" t="s">
        <v>6983</v>
      </c>
      <c r="H3298" s="98" t="s">
        <v>6984</v>
      </c>
      <c r="I3298" s="98" t="s">
        <v>7176</v>
      </c>
      <c r="J3298" s="98" t="s">
        <v>7433</v>
      </c>
      <c r="K3298" s="98"/>
      <c r="L3298" s="99" t="e">
        <f t="shared" si="51"/>
        <v>#N/A</v>
      </c>
    </row>
    <row r="3299" spans="1:12" x14ac:dyDescent="0.25">
      <c r="A3299" s="101" t="s">
        <v>7434</v>
      </c>
      <c r="B3299" s="98" t="s">
        <v>7177</v>
      </c>
      <c r="C3299" s="98"/>
      <c r="D3299" s="98"/>
      <c r="E3299" s="98" t="s">
        <v>5760</v>
      </c>
      <c r="F3299" s="98" t="s">
        <v>5761</v>
      </c>
      <c r="G3299" s="98" t="s">
        <v>6983</v>
      </c>
      <c r="H3299" s="98" t="s">
        <v>6984</v>
      </c>
      <c r="I3299" s="98" t="s">
        <v>7176</v>
      </c>
      <c r="J3299" s="98" t="s">
        <v>7435</v>
      </c>
      <c r="K3299" s="98"/>
      <c r="L3299" s="99" t="e">
        <f t="shared" si="51"/>
        <v>#N/A</v>
      </c>
    </row>
    <row r="3300" spans="1:12" x14ac:dyDescent="0.25">
      <c r="A3300" s="101">
        <v>201250</v>
      </c>
      <c r="B3300" s="98" t="s">
        <v>7437</v>
      </c>
      <c r="C3300" s="98" t="s">
        <v>7438</v>
      </c>
      <c r="D3300" s="98" t="s">
        <v>7439</v>
      </c>
      <c r="E3300" s="98" t="s">
        <v>5760</v>
      </c>
      <c r="F3300" s="98" t="s">
        <v>5761</v>
      </c>
      <c r="G3300" s="98" t="s">
        <v>6983</v>
      </c>
      <c r="H3300" s="98" t="s">
        <v>6984</v>
      </c>
      <c r="I3300" s="98" t="s">
        <v>7436</v>
      </c>
      <c r="J3300" s="98" t="s">
        <v>7437</v>
      </c>
      <c r="K3300" s="98" t="s">
        <v>545</v>
      </c>
      <c r="L3300" s="99" t="e">
        <f t="shared" si="51"/>
        <v>#N/A</v>
      </c>
    </row>
    <row r="3301" spans="1:12" x14ac:dyDescent="0.25">
      <c r="A3301" s="101">
        <v>201250</v>
      </c>
      <c r="B3301" s="98" t="s">
        <v>7437</v>
      </c>
      <c r="C3301" s="98" t="s">
        <v>7440</v>
      </c>
      <c r="D3301" s="98" t="s">
        <v>7441</v>
      </c>
      <c r="E3301" s="98" t="s">
        <v>5760</v>
      </c>
      <c r="F3301" s="98" t="s">
        <v>5761</v>
      </c>
      <c r="G3301" s="98" t="s">
        <v>6983</v>
      </c>
      <c r="H3301" s="98" t="s">
        <v>6984</v>
      </c>
      <c r="I3301" s="98" t="s">
        <v>7436</v>
      </c>
      <c r="J3301" s="98" t="s">
        <v>7437</v>
      </c>
      <c r="K3301" s="98" t="s">
        <v>884</v>
      </c>
      <c r="L3301" s="99" t="e">
        <f t="shared" si="51"/>
        <v>#N/A</v>
      </c>
    </row>
    <row r="3302" spans="1:12" x14ac:dyDescent="0.25">
      <c r="A3302" s="101">
        <v>415220</v>
      </c>
      <c r="B3302" s="98" t="s">
        <v>7443</v>
      </c>
      <c r="C3302" s="98" t="s">
        <v>7444</v>
      </c>
      <c r="D3302" s="98" t="s">
        <v>7443</v>
      </c>
      <c r="E3302" s="98" t="s">
        <v>5760</v>
      </c>
      <c r="F3302" s="98" t="s">
        <v>5761</v>
      </c>
      <c r="G3302" s="98" t="s">
        <v>6983</v>
      </c>
      <c r="H3302" s="98" t="s">
        <v>6984</v>
      </c>
      <c r="I3302" s="98" t="s">
        <v>7442</v>
      </c>
      <c r="J3302" s="98" t="s">
        <v>7443</v>
      </c>
      <c r="K3302" s="98" t="s">
        <v>538</v>
      </c>
      <c r="L3302" s="99" t="e">
        <f t="shared" si="51"/>
        <v>#N/A</v>
      </c>
    </row>
    <row r="3303" spans="1:12" x14ac:dyDescent="0.25">
      <c r="A3303" s="101">
        <v>415220</v>
      </c>
      <c r="B3303" s="98" t="s">
        <v>7443</v>
      </c>
      <c r="C3303" s="98" t="s">
        <v>7445</v>
      </c>
      <c r="D3303" s="98" t="s">
        <v>7446</v>
      </c>
      <c r="E3303" s="98" t="s">
        <v>5760</v>
      </c>
      <c r="F3303" s="98" t="s">
        <v>5761</v>
      </c>
      <c r="G3303" s="98" t="s">
        <v>6983</v>
      </c>
      <c r="H3303" s="98" t="s">
        <v>6984</v>
      </c>
      <c r="I3303" s="98" t="s">
        <v>7442</v>
      </c>
      <c r="J3303" s="98" t="s">
        <v>7443</v>
      </c>
      <c r="K3303" s="98" t="s">
        <v>884</v>
      </c>
      <c r="L3303" s="99" t="e">
        <f t="shared" si="51"/>
        <v>#N/A</v>
      </c>
    </row>
    <row r="3304" spans="1:12" x14ac:dyDescent="0.25">
      <c r="A3304" s="101" t="s">
        <v>7447</v>
      </c>
      <c r="B3304" s="98" t="s">
        <v>7443</v>
      </c>
      <c r="C3304" s="98"/>
      <c r="D3304" s="98"/>
      <c r="E3304" s="98" t="s">
        <v>5760</v>
      </c>
      <c r="F3304" s="98" t="s">
        <v>5761</v>
      </c>
      <c r="G3304" s="98" t="s">
        <v>6983</v>
      </c>
      <c r="H3304" s="98" t="s">
        <v>6984</v>
      </c>
      <c r="I3304" s="98" t="s">
        <v>7442</v>
      </c>
      <c r="J3304" s="98" t="s">
        <v>7448</v>
      </c>
      <c r="K3304" s="98"/>
      <c r="L3304" s="99" t="e">
        <f t="shared" si="51"/>
        <v>#N/A</v>
      </c>
    </row>
    <row r="3305" spans="1:12" x14ac:dyDescent="0.25">
      <c r="A3305" s="101" t="s">
        <v>7449</v>
      </c>
      <c r="B3305" s="98" t="s">
        <v>7443</v>
      </c>
      <c r="C3305" s="98"/>
      <c r="D3305" s="98"/>
      <c r="E3305" s="98" t="s">
        <v>5760</v>
      </c>
      <c r="F3305" s="98" t="s">
        <v>5761</v>
      </c>
      <c r="G3305" s="98" t="s">
        <v>6983</v>
      </c>
      <c r="H3305" s="98" t="s">
        <v>6984</v>
      </c>
      <c r="I3305" s="98" t="s">
        <v>7442</v>
      </c>
      <c r="J3305" s="98" t="s">
        <v>7450</v>
      </c>
      <c r="K3305" s="98"/>
      <c r="L3305" s="99" t="e">
        <f t="shared" si="51"/>
        <v>#N/A</v>
      </c>
    </row>
    <row r="3306" spans="1:12" x14ac:dyDescent="0.25">
      <c r="A3306" s="101">
        <v>430100</v>
      </c>
      <c r="B3306" s="98" t="s">
        <v>7452</v>
      </c>
      <c r="C3306" s="98" t="s">
        <v>7453</v>
      </c>
      <c r="D3306" s="98" t="s">
        <v>7454</v>
      </c>
      <c r="E3306" s="98" t="s">
        <v>5760</v>
      </c>
      <c r="F3306" s="98" t="s">
        <v>5761</v>
      </c>
      <c r="G3306" s="98" t="s">
        <v>6983</v>
      </c>
      <c r="H3306" s="98" t="s">
        <v>6984</v>
      </c>
      <c r="I3306" s="98" t="s">
        <v>7451</v>
      </c>
      <c r="J3306" s="98" t="s">
        <v>7452</v>
      </c>
      <c r="K3306" s="98" t="s">
        <v>884</v>
      </c>
      <c r="L3306" s="99" t="e">
        <f t="shared" si="51"/>
        <v>#N/A</v>
      </c>
    </row>
    <row r="3307" spans="1:12" x14ac:dyDescent="0.25">
      <c r="A3307" s="101">
        <v>430100</v>
      </c>
      <c r="B3307" s="98" t="s">
        <v>7452</v>
      </c>
      <c r="C3307" s="98" t="s">
        <v>7455</v>
      </c>
      <c r="D3307" s="98" t="s">
        <v>7456</v>
      </c>
      <c r="E3307" s="98" t="s">
        <v>5760</v>
      </c>
      <c r="F3307" s="98" t="s">
        <v>5761</v>
      </c>
      <c r="G3307" s="98" t="s">
        <v>6983</v>
      </c>
      <c r="H3307" s="98" t="s">
        <v>6984</v>
      </c>
      <c r="I3307" s="98" t="s">
        <v>7451</v>
      </c>
      <c r="J3307" s="98" t="s">
        <v>7452</v>
      </c>
      <c r="K3307" s="98" t="s">
        <v>884</v>
      </c>
      <c r="L3307" s="99" t="e">
        <f t="shared" si="51"/>
        <v>#N/A</v>
      </c>
    </row>
    <row r="3308" spans="1:12" x14ac:dyDescent="0.25">
      <c r="A3308" s="101">
        <v>430100</v>
      </c>
      <c r="B3308" s="98" t="s">
        <v>7452</v>
      </c>
      <c r="C3308" s="98" t="s">
        <v>7457</v>
      </c>
      <c r="D3308" s="98" t="s">
        <v>7458</v>
      </c>
      <c r="E3308" s="98" t="s">
        <v>5760</v>
      </c>
      <c r="F3308" s="98" t="s">
        <v>5761</v>
      </c>
      <c r="G3308" s="98" t="s">
        <v>6983</v>
      </c>
      <c r="H3308" s="98" t="s">
        <v>6984</v>
      </c>
      <c r="I3308" s="98" t="s">
        <v>7451</v>
      </c>
      <c r="J3308" s="98" t="s">
        <v>7452</v>
      </c>
      <c r="K3308" s="98" t="s">
        <v>7459</v>
      </c>
      <c r="L3308" s="99" t="e">
        <f t="shared" si="51"/>
        <v>#N/A</v>
      </c>
    </row>
    <row r="3309" spans="1:12" x14ac:dyDescent="0.25">
      <c r="A3309" s="101">
        <v>430100</v>
      </c>
      <c r="B3309" s="98" t="s">
        <v>7452</v>
      </c>
      <c r="C3309" s="98" t="s">
        <v>7460</v>
      </c>
      <c r="D3309" s="98" t="s">
        <v>7461</v>
      </c>
      <c r="E3309" s="98" t="s">
        <v>5760</v>
      </c>
      <c r="F3309" s="98" t="s">
        <v>5761</v>
      </c>
      <c r="G3309" s="98" t="s">
        <v>6983</v>
      </c>
      <c r="H3309" s="98" t="s">
        <v>6984</v>
      </c>
      <c r="I3309" s="98" t="s">
        <v>7451</v>
      </c>
      <c r="J3309" s="98" t="s">
        <v>7452</v>
      </c>
      <c r="K3309" s="98" t="s">
        <v>884</v>
      </c>
      <c r="L3309" s="99" t="e">
        <f t="shared" si="51"/>
        <v>#N/A</v>
      </c>
    </row>
    <row r="3310" spans="1:12" x14ac:dyDescent="0.25">
      <c r="A3310" s="101">
        <v>170600</v>
      </c>
      <c r="B3310" s="98" t="s">
        <v>7463</v>
      </c>
      <c r="C3310" s="98" t="s">
        <v>7465</v>
      </c>
      <c r="D3310" s="98" t="s">
        <v>7466</v>
      </c>
      <c r="E3310" s="98" t="s">
        <v>5760</v>
      </c>
      <c r="F3310" s="98" t="s">
        <v>5761</v>
      </c>
      <c r="G3310" s="98" t="s">
        <v>7462</v>
      </c>
      <c r="H3310" s="98" t="s">
        <v>7463</v>
      </c>
      <c r="I3310" s="98" t="s">
        <v>7464</v>
      </c>
      <c r="J3310" s="98" t="s">
        <v>7463</v>
      </c>
      <c r="K3310" s="98" t="s">
        <v>1159</v>
      </c>
      <c r="L3310" s="99" t="str">
        <f t="shared" si="51"/>
        <v>NRLP</v>
      </c>
    </row>
    <row r="3311" spans="1:12" x14ac:dyDescent="0.25">
      <c r="A3311" s="101">
        <v>170600</v>
      </c>
      <c r="B3311" s="98" t="s">
        <v>7463</v>
      </c>
      <c r="C3311" s="98" t="s">
        <v>7467</v>
      </c>
      <c r="D3311" s="98" t="s">
        <v>7468</v>
      </c>
      <c r="E3311" s="98" t="s">
        <v>5760</v>
      </c>
      <c r="F3311" s="98" t="s">
        <v>5761</v>
      </c>
      <c r="G3311" s="98" t="s">
        <v>7462</v>
      </c>
      <c r="H3311" s="98" t="s">
        <v>7463</v>
      </c>
      <c r="I3311" s="98" t="s">
        <v>7464</v>
      </c>
      <c r="J3311" s="98" t="s">
        <v>7463</v>
      </c>
      <c r="K3311" s="98" t="s">
        <v>6852</v>
      </c>
      <c r="L3311" s="99" t="str">
        <f t="shared" si="51"/>
        <v>NRLP</v>
      </c>
    </row>
    <row r="3312" spans="1:12" x14ac:dyDescent="0.25">
      <c r="A3312" s="101">
        <v>170600</v>
      </c>
      <c r="B3312" s="98" t="s">
        <v>7463</v>
      </c>
      <c r="C3312" s="98" t="s">
        <v>7469</v>
      </c>
      <c r="D3312" s="98" t="s">
        <v>7470</v>
      </c>
      <c r="E3312" s="98" t="s">
        <v>5760</v>
      </c>
      <c r="F3312" s="98" t="s">
        <v>5761</v>
      </c>
      <c r="G3312" s="98" t="s">
        <v>7462</v>
      </c>
      <c r="H3312" s="98" t="s">
        <v>7463</v>
      </c>
      <c r="I3312" s="98" t="s">
        <v>7464</v>
      </c>
      <c r="J3312" s="98" t="s">
        <v>7463</v>
      </c>
      <c r="K3312" s="98" t="s">
        <v>884</v>
      </c>
      <c r="L3312" s="99" t="str">
        <f t="shared" si="51"/>
        <v>NRLP</v>
      </c>
    </row>
    <row r="3313" spans="1:12" x14ac:dyDescent="0.25">
      <c r="A3313" s="101">
        <v>170600</v>
      </c>
      <c r="B3313" s="98" t="s">
        <v>7463</v>
      </c>
      <c r="C3313" s="98" t="s">
        <v>7471</v>
      </c>
      <c r="D3313" s="98" t="s">
        <v>7472</v>
      </c>
      <c r="E3313" s="98" t="s">
        <v>5760</v>
      </c>
      <c r="F3313" s="98" t="s">
        <v>5761</v>
      </c>
      <c r="G3313" s="98" t="s">
        <v>7462</v>
      </c>
      <c r="H3313" s="98" t="s">
        <v>7463</v>
      </c>
      <c r="I3313" s="98" t="s">
        <v>7464</v>
      </c>
      <c r="J3313" s="98" t="s">
        <v>7463</v>
      </c>
      <c r="K3313" s="98" t="s">
        <v>6852</v>
      </c>
      <c r="L3313" s="99" t="str">
        <f t="shared" si="51"/>
        <v>NRLP</v>
      </c>
    </row>
    <row r="3314" spans="1:12" x14ac:dyDescent="0.25">
      <c r="A3314" s="101">
        <v>500000</v>
      </c>
      <c r="B3314" s="98" t="s">
        <v>7474</v>
      </c>
      <c r="C3314" s="98" t="s">
        <v>7477</v>
      </c>
      <c r="D3314" s="98" t="s">
        <v>7478</v>
      </c>
      <c r="E3314" s="98" t="s">
        <v>7473</v>
      </c>
      <c r="F3314" s="98" t="s">
        <v>7474</v>
      </c>
      <c r="G3314" s="98" t="s">
        <v>7475</v>
      </c>
      <c r="H3314" s="98" t="s">
        <v>7474</v>
      </c>
      <c r="I3314" s="98" t="s">
        <v>7476</v>
      </c>
      <c r="J3314" s="98" t="s">
        <v>7474</v>
      </c>
      <c r="K3314" s="98" t="s">
        <v>538</v>
      </c>
      <c r="L3314" s="99" t="str">
        <f t="shared" si="51"/>
        <v>Adv</v>
      </c>
    </row>
    <row r="3315" spans="1:12" x14ac:dyDescent="0.25">
      <c r="A3315" s="101">
        <v>500000</v>
      </c>
      <c r="B3315" s="98" t="s">
        <v>7474</v>
      </c>
      <c r="C3315" s="98" t="s">
        <v>7479</v>
      </c>
      <c r="D3315" s="98" t="s">
        <v>7480</v>
      </c>
      <c r="E3315" s="98" t="s">
        <v>7473</v>
      </c>
      <c r="F3315" s="98" t="s">
        <v>7474</v>
      </c>
      <c r="G3315" s="98" t="s">
        <v>7475</v>
      </c>
      <c r="H3315" s="98" t="s">
        <v>7474</v>
      </c>
      <c r="I3315" s="98" t="s">
        <v>7476</v>
      </c>
      <c r="J3315" s="98" t="s">
        <v>7474</v>
      </c>
      <c r="K3315" s="98" t="s">
        <v>545</v>
      </c>
      <c r="L3315" s="99" t="str">
        <f t="shared" si="51"/>
        <v>Adv</v>
      </c>
    </row>
    <row r="3316" spans="1:12" x14ac:dyDescent="0.25">
      <c r="A3316" s="101">
        <v>500000</v>
      </c>
      <c r="B3316" s="98" t="s">
        <v>7474</v>
      </c>
      <c r="C3316" s="98" t="s">
        <v>7481</v>
      </c>
      <c r="D3316" s="98" t="s">
        <v>7482</v>
      </c>
      <c r="E3316" s="98" t="s">
        <v>7473</v>
      </c>
      <c r="F3316" s="98" t="s">
        <v>7474</v>
      </c>
      <c r="G3316" s="98" t="s">
        <v>7475</v>
      </c>
      <c r="H3316" s="98" t="s">
        <v>7474</v>
      </c>
      <c r="I3316" s="98" t="s">
        <v>7476</v>
      </c>
      <c r="J3316" s="98" t="s">
        <v>7474</v>
      </c>
      <c r="K3316" s="98" t="s">
        <v>545</v>
      </c>
      <c r="L3316" s="99" t="str">
        <f t="shared" si="51"/>
        <v>Adv</v>
      </c>
    </row>
    <row r="3317" spans="1:12" x14ac:dyDescent="0.25">
      <c r="A3317" s="101">
        <v>500000</v>
      </c>
      <c r="B3317" s="98" t="s">
        <v>7474</v>
      </c>
      <c r="C3317" s="98" t="s">
        <v>7483</v>
      </c>
      <c r="D3317" s="98" t="s">
        <v>7484</v>
      </c>
      <c r="E3317" s="98" t="s">
        <v>7473</v>
      </c>
      <c r="F3317" s="98" t="s">
        <v>7474</v>
      </c>
      <c r="G3317" s="98" t="s">
        <v>7475</v>
      </c>
      <c r="H3317" s="98" t="s">
        <v>7474</v>
      </c>
      <c r="I3317" s="98" t="s">
        <v>7476</v>
      </c>
      <c r="J3317" s="98" t="s">
        <v>7474</v>
      </c>
      <c r="K3317" s="98" t="s">
        <v>901</v>
      </c>
      <c r="L3317" s="99" t="str">
        <f t="shared" si="51"/>
        <v>Adv</v>
      </c>
    </row>
    <row r="3318" spans="1:12" x14ac:dyDescent="0.25">
      <c r="A3318" s="101">
        <v>500000</v>
      </c>
      <c r="B3318" s="98" t="s">
        <v>7474</v>
      </c>
      <c r="C3318" s="98" t="s">
        <v>7485</v>
      </c>
      <c r="D3318" s="98" t="s">
        <v>7486</v>
      </c>
      <c r="E3318" s="98" t="s">
        <v>7473</v>
      </c>
      <c r="F3318" s="98" t="s">
        <v>7474</v>
      </c>
      <c r="G3318" s="98" t="s">
        <v>7475</v>
      </c>
      <c r="H3318" s="98" t="s">
        <v>7474</v>
      </c>
      <c r="I3318" s="98" t="s">
        <v>7476</v>
      </c>
      <c r="J3318" s="98" t="s">
        <v>7474</v>
      </c>
      <c r="K3318" s="98" t="s">
        <v>884</v>
      </c>
      <c r="L3318" s="99" t="str">
        <f t="shared" si="51"/>
        <v>Adv</v>
      </c>
    </row>
    <row r="3319" spans="1:12" x14ac:dyDescent="0.25">
      <c r="A3319" s="101">
        <v>500000</v>
      </c>
      <c r="B3319" s="98" t="s">
        <v>7474</v>
      </c>
      <c r="C3319" s="98" t="s">
        <v>7487</v>
      </c>
      <c r="D3319" s="98" t="s">
        <v>7488</v>
      </c>
      <c r="E3319" s="98" t="s">
        <v>7473</v>
      </c>
      <c r="F3319" s="98" t="s">
        <v>7474</v>
      </c>
      <c r="G3319" s="98" t="s">
        <v>7475</v>
      </c>
      <c r="H3319" s="98" t="s">
        <v>7474</v>
      </c>
      <c r="I3319" s="98" t="s">
        <v>7476</v>
      </c>
      <c r="J3319" s="98" t="s">
        <v>7474</v>
      </c>
      <c r="K3319" s="98" t="s">
        <v>538</v>
      </c>
      <c r="L3319" s="99" t="str">
        <f t="shared" si="51"/>
        <v>Adv</v>
      </c>
    </row>
    <row r="3320" spans="1:12" x14ac:dyDescent="0.25">
      <c r="A3320" s="101" t="s">
        <v>7489</v>
      </c>
      <c r="B3320" s="98" t="s">
        <v>7474</v>
      </c>
      <c r="C3320" s="98"/>
      <c r="D3320" s="98"/>
      <c r="E3320" s="98" t="s">
        <v>7473</v>
      </c>
      <c r="F3320" s="98" t="s">
        <v>7474</v>
      </c>
      <c r="G3320" s="98" t="s">
        <v>7475</v>
      </c>
      <c r="H3320" s="98" t="s">
        <v>7474</v>
      </c>
      <c r="I3320" s="98" t="s">
        <v>7476</v>
      </c>
      <c r="J3320" s="98" t="s">
        <v>7490</v>
      </c>
      <c r="K3320" s="98"/>
      <c r="L3320" s="99" t="str">
        <f t="shared" si="51"/>
        <v>Adv</v>
      </c>
    </row>
    <row r="3321" spans="1:12" x14ac:dyDescent="0.25">
      <c r="A3321" s="101" t="s">
        <v>7491</v>
      </c>
      <c r="B3321" s="98" t="s">
        <v>7474</v>
      </c>
      <c r="C3321" s="98"/>
      <c r="D3321" s="98"/>
      <c r="E3321" s="98" t="s">
        <v>7473</v>
      </c>
      <c r="F3321" s="98" t="s">
        <v>7474</v>
      </c>
      <c r="G3321" s="98" t="s">
        <v>7475</v>
      </c>
      <c r="H3321" s="98" t="s">
        <v>7474</v>
      </c>
      <c r="I3321" s="98" t="s">
        <v>7476</v>
      </c>
      <c r="J3321" s="98" t="s">
        <v>7492</v>
      </c>
      <c r="K3321" s="98"/>
      <c r="L3321" s="99" t="str">
        <f t="shared" si="51"/>
        <v>Adv</v>
      </c>
    </row>
    <row r="3322" spans="1:12" x14ac:dyDescent="0.25">
      <c r="A3322" s="101" t="s">
        <v>7493</v>
      </c>
      <c r="B3322" s="98" t="s">
        <v>7474</v>
      </c>
      <c r="C3322" s="98"/>
      <c r="D3322" s="98"/>
      <c r="E3322" s="98" t="s">
        <v>7473</v>
      </c>
      <c r="F3322" s="98" t="s">
        <v>7474</v>
      </c>
      <c r="G3322" s="98" t="s">
        <v>7475</v>
      </c>
      <c r="H3322" s="98" t="s">
        <v>7474</v>
      </c>
      <c r="I3322" s="98" t="s">
        <v>7476</v>
      </c>
      <c r="J3322" s="98" t="s">
        <v>7494</v>
      </c>
      <c r="K3322" s="98"/>
      <c r="L3322" s="99" t="str">
        <f t="shared" si="51"/>
        <v>Adv</v>
      </c>
    </row>
    <row r="3323" spans="1:12" x14ac:dyDescent="0.25">
      <c r="A3323" s="101" t="s">
        <v>7495</v>
      </c>
      <c r="B3323" s="98" t="s">
        <v>7474</v>
      </c>
      <c r="C3323" s="98"/>
      <c r="D3323" s="98"/>
      <c r="E3323" s="98" t="s">
        <v>7473</v>
      </c>
      <c r="F3323" s="98" t="s">
        <v>7474</v>
      </c>
      <c r="G3323" s="98" t="s">
        <v>7475</v>
      </c>
      <c r="H3323" s="98" t="s">
        <v>7474</v>
      </c>
      <c r="I3323" s="98" t="s">
        <v>7476</v>
      </c>
      <c r="J3323" s="98" t="s">
        <v>7496</v>
      </c>
      <c r="K3323" s="98"/>
      <c r="L3323" s="99" t="str">
        <f t="shared" si="51"/>
        <v>Adv</v>
      </c>
    </row>
    <row r="3324" spans="1:12" x14ac:dyDescent="0.25">
      <c r="A3324" s="101" t="s">
        <v>7497</v>
      </c>
      <c r="B3324" s="98" t="s">
        <v>7474</v>
      </c>
      <c r="C3324" s="98"/>
      <c r="D3324" s="98"/>
      <c r="E3324" s="98" t="s">
        <v>7473</v>
      </c>
      <c r="F3324" s="98" t="s">
        <v>7474</v>
      </c>
      <c r="G3324" s="98" t="s">
        <v>7475</v>
      </c>
      <c r="H3324" s="98" t="s">
        <v>7474</v>
      </c>
      <c r="I3324" s="98" t="s">
        <v>7476</v>
      </c>
      <c r="J3324" s="98" t="s">
        <v>7498</v>
      </c>
      <c r="K3324" s="98"/>
      <c r="L3324" s="99" t="str">
        <f t="shared" si="51"/>
        <v>Adv</v>
      </c>
    </row>
    <row r="3325" spans="1:12" x14ac:dyDescent="0.25">
      <c r="A3325" s="101" t="s">
        <v>7499</v>
      </c>
      <c r="B3325" s="98" t="s">
        <v>7474</v>
      </c>
      <c r="C3325" s="98"/>
      <c r="D3325" s="98"/>
      <c r="E3325" s="98" t="s">
        <v>7473</v>
      </c>
      <c r="F3325" s="98" t="s">
        <v>7474</v>
      </c>
      <c r="G3325" s="98" t="s">
        <v>7475</v>
      </c>
      <c r="H3325" s="98" t="s">
        <v>7474</v>
      </c>
      <c r="I3325" s="98" t="s">
        <v>7476</v>
      </c>
      <c r="J3325" s="98" t="s">
        <v>7500</v>
      </c>
      <c r="K3325" s="98"/>
      <c r="L3325" s="99" t="str">
        <f t="shared" si="51"/>
        <v>Adv</v>
      </c>
    </row>
    <row r="3326" spans="1:12" x14ac:dyDescent="0.25">
      <c r="A3326" s="101">
        <v>500010</v>
      </c>
      <c r="B3326" s="98" t="s">
        <v>7502</v>
      </c>
      <c r="C3326" s="98"/>
      <c r="D3326" s="98"/>
      <c r="E3326" s="98" t="s">
        <v>7473</v>
      </c>
      <c r="F3326" s="98" t="s">
        <v>7474</v>
      </c>
      <c r="G3326" s="98" t="s">
        <v>7475</v>
      </c>
      <c r="H3326" s="98" t="s">
        <v>7474</v>
      </c>
      <c r="I3326" s="98" t="s">
        <v>7501</v>
      </c>
      <c r="J3326" s="98" t="s">
        <v>7503</v>
      </c>
      <c r="K3326" s="98"/>
      <c r="L3326" s="99" t="str">
        <f t="shared" si="51"/>
        <v>Adv</v>
      </c>
    </row>
    <row r="3327" spans="1:12" x14ac:dyDescent="0.25">
      <c r="A3327" s="101">
        <v>520000</v>
      </c>
      <c r="B3327" s="98" t="s">
        <v>7505</v>
      </c>
      <c r="C3327" s="98" t="s">
        <v>7507</v>
      </c>
      <c r="D3327" s="98" t="s">
        <v>7508</v>
      </c>
      <c r="E3327" s="98" t="s">
        <v>7473</v>
      </c>
      <c r="F3327" s="98" t="s">
        <v>7474</v>
      </c>
      <c r="G3327" s="98" t="s">
        <v>7504</v>
      </c>
      <c r="H3327" s="98" t="s">
        <v>7505</v>
      </c>
      <c r="I3327" s="98" t="s">
        <v>7506</v>
      </c>
      <c r="J3327" s="98" t="s">
        <v>7505</v>
      </c>
      <c r="K3327" s="98" t="s">
        <v>545</v>
      </c>
      <c r="L3327" s="99" t="e">
        <f t="shared" si="51"/>
        <v>#N/A</v>
      </c>
    </row>
    <row r="3328" spans="1:12" x14ac:dyDescent="0.25">
      <c r="A3328" s="101">
        <v>520000</v>
      </c>
      <c r="B3328" s="98" t="s">
        <v>7505</v>
      </c>
      <c r="C3328" s="98" t="s">
        <v>7509</v>
      </c>
      <c r="D3328" s="98" t="s">
        <v>7510</v>
      </c>
      <c r="E3328" s="98" t="s">
        <v>7473</v>
      </c>
      <c r="F3328" s="98" t="s">
        <v>7474</v>
      </c>
      <c r="G3328" s="98" t="s">
        <v>7504</v>
      </c>
      <c r="H3328" s="98" t="s">
        <v>7505</v>
      </c>
      <c r="I3328" s="98" t="s">
        <v>7506</v>
      </c>
      <c r="J3328" s="98" t="s">
        <v>7505</v>
      </c>
      <c r="K3328" s="98" t="s">
        <v>545</v>
      </c>
      <c r="L3328" s="99" t="e">
        <f t="shared" si="51"/>
        <v>#N/A</v>
      </c>
    </row>
    <row r="3329" spans="1:12" x14ac:dyDescent="0.25">
      <c r="A3329" s="101" t="s">
        <v>7511</v>
      </c>
      <c r="B3329" s="98" t="s">
        <v>7505</v>
      </c>
      <c r="C3329" s="98"/>
      <c r="D3329" s="98"/>
      <c r="E3329" s="98" t="s">
        <v>7473</v>
      </c>
      <c r="F3329" s="98" t="s">
        <v>7474</v>
      </c>
      <c r="G3329" s="98" t="s">
        <v>7504</v>
      </c>
      <c r="H3329" s="98" t="s">
        <v>7505</v>
      </c>
      <c r="I3329" s="98" t="s">
        <v>7506</v>
      </c>
      <c r="J3329" s="98" t="s">
        <v>7512</v>
      </c>
      <c r="K3329" s="98"/>
      <c r="L3329" s="99" t="e">
        <f t="shared" si="51"/>
        <v>#N/A</v>
      </c>
    </row>
    <row r="3330" spans="1:12" x14ac:dyDescent="0.25">
      <c r="A3330" s="101" t="s">
        <v>7513</v>
      </c>
      <c r="B3330" s="98" t="s">
        <v>7505</v>
      </c>
      <c r="C3330" s="98"/>
      <c r="D3330" s="98"/>
      <c r="E3330" s="98" t="s">
        <v>7473</v>
      </c>
      <c r="F3330" s="98" t="s">
        <v>7474</v>
      </c>
      <c r="G3330" s="98" t="s">
        <v>7504</v>
      </c>
      <c r="H3330" s="98" t="s">
        <v>7505</v>
      </c>
      <c r="I3330" s="98" t="s">
        <v>7506</v>
      </c>
      <c r="J3330" s="98" t="s">
        <v>7514</v>
      </c>
      <c r="K3330" s="98"/>
      <c r="L3330" s="99" t="e">
        <f t="shared" ref="L3330:L3393" si="52">VLOOKUP(H3330,$N$2:$O$43,2,FALSE)</f>
        <v>#N/A</v>
      </c>
    </row>
    <row r="3331" spans="1:12" x14ac:dyDescent="0.25">
      <c r="A3331" s="101" t="s">
        <v>7515</v>
      </c>
      <c r="B3331" s="98" t="s">
        <v>7505</v>
      </c>
      <c r="C3331" s="98"/>
      <c r="D3331" s="98"/>
      <c r="E3331" s="98" t="s">
        <v>7473</v>
      </c>
      <c r="F3331" s="98" t="s">
        <v>7474</v>
      </c>
      <c r="G3331" s="98" t="s">
        <v>7504</v>
      </c>
      <c r="H3331" s="98" t="s">
        <v>7505</v>
      </c>
      <c r="I3331" s="98" t="s">
        <v>7506</v>
      </c>
      <c r="J3331" s="98" t="s">
        <v>7516</v>
      </c>
      <c r="K3331" s="98"/>
      <c r="L3331" s="99" t="e">
        <f t="shared" si="52"/>
        <v>#N/A</v>
      </c>
    </row>
    <row r="3332" spans="1:12" x14ac:dyDescent="0.25">
      <c r="A3332" s="101" t="s">
        <v>7517</v>
      </c>
      <c r="B3332" s="98" t="s">
        <v>7505</v>
      </c>
      <c r="C3332" s="98"/>
      <c r="D3332" s="98"/>
      <c r="E3332" s="98" t="s">
        <v>7473</v>
      </c>
      <c r="F3332" s="98" t="s">
        <v>7474</v>
      </c>
      <c r="G3332" s="98" t="s">
        <v>7504</v>
      </c>
      <c r="H3332" s="98" t="s">
        <v>7505</v>
      </c>
      <c r="I3332" s="98" t="s">
        <v>7506</v>
      </c>
      <c r="J3332" s="98" t="s">
        <v>7518</v>
      </c>
      <c r="K3332" s="98"/>
      <c r="L3332" s="99" t="e">
        <f t="shared" si="52"/>
        <v>#N/A</v>
      </c>
    </row>
    <row r="3333" spans="1:12" x14ac:dyDescent="0.25">
      <c r="A3333" s="101" t="s">
        <v>7519</v>
      </c>
      <c r="B3333" s="98" t="s">
        <v>7505</v>
      </c>
      <c r="C3333" s="98"/>
      <c r="D3333" s="98"/>
      <c r="E3333" s="98" t="s">
        <v>7473</v>
      </c>
      <c r="F3333" s="98" t="s">
        <v>7474</v>
      </c>
      <c r="G3333" s="98" t="s">
        <v>7504</v>
      </c>
      <c r="H3333" s="98" t="s">
        <v>7505</v>
      </c>
      <c r="I3333" s="98" t="s">
        <v>7506</v>
      </c>
      <c r="J3333" s="98" t="s">
        <v>7520</v>
      </c>
      <c r="K3333" s="98"/>
      <c r="L3333" s="99" t="e">
        <f t="shared" si="52"/>
        <v>#N/A</v>
      </c>
    </row>
    <row r="3334" spans="1:12" x14ac:dyDescent="0.25">
      <c r="A3334" s="101" t="s">
        <v>7521</v>
      </c>
      <c r="B3334" s="98" t="s">
        <v>7505</v>
      </c>
      <c r="C3334" s="98"/>
      <c r="D3334" s="98"/>
      <c r="E3334" s="98" t="s">
        <v>7473</v>
      </c>
      <c r="F3334" s="98" t="s">
        <v>7474</v>
      </c>
      <c r="G3334" s="98" t="s">
        <v>7504</v>
      </c>
      <c r="H3334" s="98" t="s">
        <v>7505</v>
      </c>
      <c r="I3334" s="98" t="s">
        <v>7506</v>
      </c>
      <c r="J3334" s="98" t="s">
        <v>7522</v>
      </c>
      <c r="K3334" s="98"/>
      <c r="L3334" s="99" t="e">
        <f t="shared" si="52"/>
        <v>#N/A</v>
      </c>
    </row>
    <row r="3335" spans="1:12" x14ac:dyDescent="0.25">
      <c r="A3335" s="101">
        <v>520010</v>
      </c>
      <c r="B3335" s="98" t="s">
        <v>7516</v>
      </c>
      <c r="C3335" s="98"/>
      <c r="D3335" s="98"/>
      <c r="E3335" s="98" t="s">
        <v>7473</v>
      </c>
      <c r="F3335" s="98" t="s">
        <v>7474</v>
      </c>
      <c r="G3335" s="98" t="s">
        <v>7504</v>
      </c>
      <c r="H3335" s="98" t="s">
        <v>7505</v>
      </c>
      <c r="I3335" s="98" t="s">
        <v>7523</v>
      </c>
      <c r="J3335" s="98" t="s">
        <v>7516</v>
      </c>
      <c r="K3335" s="98"/>
      <c r="L3335" s="99" t="e">
        <f t="shared" si="52"/>
        <v>#N/A</v>
      </c>
    </row>
    <row r="3336" spans="1:12" x14ac:dyDescent="0.25">
      <c r="A3336" s="101">
        <v>520020</v>
      </c>
      <c r="B3336" s="98" t="s">
        <v>7525</v>
      </c>
      <c r="C3336" s="98" t="s">
        <v>7527</v>
      </c>
      <c r="D3336" s="98" t="s">
        <v>7528</v>
      </c>
      <c r="E3336" s="98" t="s">
        <v>7473</v>
      </c>
      <c r="F3336" s="98" t="s">
        <v>7474</v>
      </c>
      <c r="G3336" s="98" t="s">
        <v>7504</v>
      </c>
      <c r="H3336" s="98" t="s">
        <v>7505</v>
      </c>
      <c r="I3336" s="98" t="s">
        <v>7524</v>
      </c>
      <c r="J3336" s="98" t="s">
        <v>7526</v>
      </c>
      <c r="K3336" s="98" t="s">
        <v>538</v>
      </c>
      <c r="L3336" s="99" t="e">
        <f t="shared" si="52"/>
        <v>#N/A</v>
      </c>
    </row>
    <row r="3337" spans="1:12" x14ac:dyDescent="0.25">
      <c r="A3337" s="101">
        <v>520020</v>
      </c>
      <c r="B3337" s="98" t="s">
        <v>7525</v>
      </c>
      <c r="C3337" s="98" t="s">
        <v>7529</v>
      </c>
      <c r="D3337" s="98" t="s">
        <v>7530</v>
      </c>
      <c r="E3337" s="98" t="s">
        <v>7473</v>
      </c>
      <c r="F3337" s="98" t="s">
        <v>7474</v>
      </c>
      <c r="G3337" s="98" t="s">
        <v>7504</v>
      </c>
      <c r="H3337" s="98" t="s">
        <v>7505</v>
      </c>
      <c r="I3337" s="98" t="s">
        <v>7524</v>
      </c>
      <c r="J3337" s="98" t="s">
        <v>7526</v>
      </c>
      <c r="K3337" s="98" t="s">
        <v>538</v>
      </c>
      <c r="L3337" s="99" t="e">
        <f t="shared" si="52"/>
        <v>#N/A</v>
      </c>
    </row>
    <row r="3338" spans="1:12" x14ac:dyDescent="0.25">
      <c r="A3338" s="101">
        <v>520020</v>
      </c>
      <c r="B3338" s="98" t="s">
        <v>7525</v>
      </c>
      <c r="C3338" s="98" t="s">
        <v>7531</v>
      </c>
      <c r="D3338" s="98" t="s">
        <v>7532</v>
      </c>
      <c r="E3338" s="98" t="s">
        <v>7473</v>
      </c>
      <c r="F3338" s="98" t="s">
        <v>7474</v>
      </c>
      <c r="G3338" s="98" t="s">
        <v>7504</v>
      </c>
      <c r="H3338" s="98" t="s">
        <v>7505</v>
      </c>
      <c r="I3338" s="98" t="s">
        <v>7524</v>
      </c>
      <c r="J3338" s="98" t="s">
        <v>7526</v>
      </c>
      <c r="K3338" s="98" t="s">
        <v>545</v>
      </c>
      <c r="L3338" s="99" t="e">
        <f t="shared" si="52"/>
        <v>#N/A</v>
      </c>
    </row>
    <row r="3339" spans="1:12" x14ac:dyDescent="0.25">
      <c r="A3339" s="101">
        <v>520030</v>
      </c>
      <c r="B3339" s="98" t="s">
        <v>7534</v>
      </c>
      <c r="C3339" s="98" t="s">
        <v>7535</v>
      </c>
      <c r="D3339" s="98" t="s">
        <v>7536</v>
      </c>
      <c r="E3339" s="98" t="s">
        <v>7473</v>
      </c>
      <c r="F3339" s="98" t="s">
        <v>7474</v>
      </c>
      <c r="G3339" s="98" t="s">
        <v>7504</v>
      </c>
      <c r="H3339" s="98" t="s">
        <v>7505</v>
      </c>
      <c r="I3339" s="98" t="s">
        <v>7533</v>
      </c>
      <c r="J3339" s="98" t="s">
        <v>7534</v>
      </c>
      <c r="K3339" s="98" t="s">
        <v>538</v>
      </c>
      <c r="L3339" s="99" t="e">
        <f t="shared" si="52"/>
        <v>#N/A</v>
      </c>
    </row>
    <row r="3340" spans="1:12" x14ac:dyDescent="0.25">
      <c r="A3340" s="101">
        <v>520030</v>
      </c>
      <c r="B3340" s="98" t="s">
        <v>7534</v>
      </c>
      <c r="C3340" s="98" t="s">
        <v>7537</v>
      </c>
      <c r="D3340" s="98" t="s">
        <v>7538</v>
      </c>
      <c r="E3340" s="98" t="s">
        <v>7473</v>
      </c>
      <c r="F3340" s="98" t="s">
        <v>7474</v>
      </c>
      <c r="G3340" s="98" t="s">
        <v>7504</v>
      </c>
      <c r="H3340" s="98" t="s">
        <v>7505</v>
      </c>
      <c r="I3340" s="98" t="s">
        <v>7533</v>
      </c>
      <c r="J3340" s="98" t="s">
        <v>7534</v>
      </c>
      <c r="K3340" s="98" t="s">
        <v>545</v>
      </c>
      <c r="L3340" s="99" t="e">
        <f t="shared" si="52"/>
        <v>#N/A</v>
      </c>
    </row>
    <row r="3341" spans="1:12" x14ac:dyDescent="0.25">
      <c r="A3341" s="101">
        <v>530000</v>
      </c>
      <c r="B3341" s="98" t="s">
        <v>7540</v>
      </c>
      <c r="C3341" s="98" t="s">
        <v>7542</v>
      </c>
      <c r="D3341" s="98" t="s">
        <v>7543</v>
      </c>
      <c r="E3341" s="98" t="s">
        <v>7473</v>
      </c>
      <c r="F3341" s="98" t="s">
        <v>7474</v>
      </c>
      <c r="G3341" s="98" t="s">
        <v>7539</v>
      </c>
      <c r="H3341" s="98" t="s">
        <v>7540</v>
      </c>
      <c r="I3341" s="98" t="s">
        <v>7541</v>
      </c>
      <c r="J3341" s="98" t="s">
        <v>7540</v>
      </c>
      <c r="K3341" s="98" t="s">
        <v>538</v>
      </c>
      <c r="L3341" s="99" t="e">
        <f t="shared" si="52"/>
        <v>#N/A</v>
      </c>
    </row>
    <row r="3342" spans="1:12" x14ac:dyDescent="0.25">
      <c r="A3342" s="101">
        <v>530000</v>
      </c>
      <c r="B3342" s="98" t="s">
        <v>7540</v>
      </c>
      <c r="C3342" s="98" t="s">
        <v>7544</v>
      </c>
      <c r="D3342" s="98" t="s">
        <v>7545</v>
      </c>
      <c r="E3342" s="98" t="s">
        <v>7473</v>
      </c>
      <c r="F3342" s="98" t="s">
        <v>7474</v>
      </c>
      <c r="G3342" s="98" t="s">
        <v>7539</v>
      </c>
      <c r="H3342" s="98" t="s">
        <v>7540</v>
      </c>
      <c r="I3342" s="98" t="s">
        <v>7541</v>
      </c>
      <c r="J3342" s="98" t="s">
        <v>7540</v>
      </c>
      <c r="K3342" s="98" t="s">
        <v>538</v>
      </c>
      <c r="L3342" s="99" t="e">
        <f t="shared" si="52"/>
        <v>#N/A</v>
      </c>
    </row>
    <row r="3343" spans="1:12" x14ac:dyDescent="0.25">
      <c r="A3343" s="101">
        <v>530000</v>
      </c>
      <c r="B3343" s="98" t="s">
        <v>7540</v>
      </c>
      <c r="C3343" s="98" t="s">
        <v>7546</v>
      </c>
      <c r="D3343" s="98" t="s">
        <v>7547</v>
      </c>
      <c r="E3343" s="98" t="s">
        <v>7473</v>
      </c>
      <c r="F3343" s="98" t="s">
        <v>7474</v>
      </c>
      <c r="G3343" s="98" t="s">
        <v>7539</v>
      </c>
      <c r="H3343" s="98" t="s">
        <v>7540</v>
      </c>
      <c r="I3343" s="98" t="s">
        <v>7541</v>
      </c>
      <c r="J3343" s="98" t="s">
        <v>7540</v>
      </c>
      <c r="K3343" s="98" t="s">
        <v>545</v>
      </c>
      <c r="L3343" s="99" t="e">
        <f t="shared" si="52"/>
        <v>#N/A</v>
      </c>
    </row>
    <row r="3344" spans="1:12" x14ac:dyDescent="0.25">
      <c r="A3344" s="101">
        <v>530000</v>
      </c>
      <c r="B3344" s="98" t="s">
        <v>7540</v>
      </c>
      <c r="C3344" s="98" t="s">
        <v>7548</v>
      </c>
      <c r="D3344" s="98" t="s">
        <v>7549</v>
      </c>
      <c r="E3344" s="98" t="s">
        <v>7473</v>
      </c>
      <c r="F3344" s="98" t="s">
        <v>7474</v>
      </c>
      <c r="G3344" s="98" t="s">
        <v>7539</v>
      </c>
      <c r="H3344" s="98" t="s">
        <v>7540</v>
      </c>
      <c r="I3344" s="98" t="s">
        <v>7541</v>
      </c>
      <c r="J3344" s="98" t="s">
        <v>7540</v>
      </c>
      <c r="K3344" s="98" t="s">
        <v>545</v>
      </c>
      <c r="L3344" s="99" t="e">
        <f t="shared" si="52"/>
        <v>#N/A</v>
      </c>
    </row>
    <row r="3345" spans="1:12" x14ac:dyDescent="0.25">
      <c r="A3345" s="101">
        <v>530000</v>
      </c>
      <c r="B3345" s="98" t="s">
        <v>7540</v>
      </c>
      <c r="C3345" s="98" t="s">
        <v>7550</v>
      </c>
      <c r="D3345" s="98" t="s">
        <v>7551</v>
      </c>
      <c r="E3345" s="98" t="s">
        <v>7473</v>
      </c>
      <c r="F3345" s="98" t="s">
        <v>7474</v>
      </c>
      <c r="G3345" s="98" t="s">
        <v>7539</v>
      </c>
      <c r="H3345" s="98" t="s">
        <v>7540</v>
      </c>
      <c r="I3345" s="98" t="s">
        <v>7541</v>
      </c>
      <c r="J3345" s="98" t="s">
        <v>7540</v>
      </c>
      <c r="K3345" s="98" t="s">
        <v>545</v>
      </c>
      <c r="L3345" s="99" t="e">
        <f t="shared" si="52"/>
        <v>#N/A</v>
      </c>
    </row>
    <row r="3346" spans="1:12" x14ac:dyDescent="0.25">
      <c r="A3346" s="101">
        <v>530000</v>
      </c>
      <c r="B3346" s="98" t="s">
        <v>7540</v>
      </c>
      <c r="C3346" s="98" t="s">
        <v>7552</v>
      </c>
      <c r="D3346" s="98" t="s">
        <v>7553</v>
      </c>
      <c r="E3346" s="98" t="s">
        <v>7473</v>
      </c>
      <c r="F3346" s="98" t="s">
        <v>7474</v>
      </c>
      <c r="G3346" s="98" t="s">
        <v>7539</v>
      </c>
      <c r="H3346" s="98" t="s">
        <v>7540</v>
      </c>
      <c r="I3346" s="98" t="s">
        <v>7541</v>
      </c>
      <c r="J3346" s="98" t="s">
        <v>7540</v>
      </c>
      <c r="K3346" s="98" t="s">
        <v>545</v>
      </c>
      <c r="L3346" s="99" t="e">
        <f t="shared" si="52"/>
        <v>#N/A</v>
      </c>
    </row>
    <row r="3347" spans="1:12" x14ac:dyDescent="0.25">
      <c r="A3347" s="101">
        <v>530000</v>
      </c>
      <c r="B3347" s="98" t="s">
        <v>7540</v>
      </c>
      <c r="C3347" s="98" t="s">
        <v>7554</v>
      </c>
      <c r="D3347" s="98" t="s">
        <v>7555</v>
      </c>
      <c r="E3347" s="98" t="s">
        <v>7473</v>
      </c>
      <c r="F3347" s="98" t="s">
        <v>7474</v>
      </c>
      <c r="G3347" s="98" t="s">
        <v>7539</v>
      </c>
      <c r="H3347" s="98" t="s">
        <v>7540</v>
      </c>
      <c r="I3347" s="98" t="s">
        <v>7541</v>
      </c>
      <c r="J3347" s="98" t="s">
        <v>7540</v>
      </c>
      <c r="K3347" s="98" t="s">
        <v>884</v>
      </c>
      <c r="L3347" s="99" t="e">
        <f t="shared" si="52"/>
        <v>#N/A</v>
      </c>
    </row>
    <row r="3348" spans="1:12" x14ac:dyDescent="0.25">
      <c r="A3348" s="101">
        <v>530000</v>
      </c>
      <c r="B3348" s="98" t="s">
        <v>7540</v>
      </c>
      <c r="C3348" s="98" t="s">
        <v>7556</v>
      </c>
      <c r="D3348" s="98" t="s">
        <v>7557</v>
      </c>
      <c r="E3348" s="98" t="s">
        <v>7473</v>
      </c>
      <c r="F3348" s="98" t="s">
        <v>7474</v>
      </c>
      <c r="G3348" s="98" t="s">
        <v>7539</v>
      </c>
      <c r="H3348" s="98" t="s">
        <v>7540</v>
      </c>
      <c r="I3348" s="98" t="s">
        <v>7541</v>
      </c>
      <c r="J3348" s="98" t="s">
        <v>7540</v>
      </c>
      <c r="K3348" s="98" t="s">
        <v>884</v>
      </c>
      <c r="L3348" s="99" t="e">
        <f t="shared" si="52"/>
        <v>#N/A</v>
      </c>
    </row>
    <row r="3349" spans="1:12" x14ac:dyDescent="0.25">
      <c r="A3349" s="101">
        <v>550000</v>
      </c>
      <c r="B3349" s="98" t="s">
        <v>7559</v>
      </c>
      <c r="C3349" s="98"/>
      <c r="D3349" s="98"/>
      <c r="E3349" s="98" t="s">
        <v>7473</v>
      </c>
      <c r="F3349" s="98" t="s">
        <v>7474</v>
      </c>
      <c r="G3349" s="98" t="s">
        <v>7558</v>
      </c>
      <c r="H3349" s="98" t="s">
        <v>7559</v>
      </c>
      <c r="I3349" s="98" t="s">
        <v>7560</v>
      </c>
      <c r="J3349" s="98" t="s">
        <v>7559</v>
      </c>
      <c r="K3349" s="98"/>
      <c r="L3349" s="99" t="e">
        <f t="shared" si="52"/>
        <v>#N/A</v>
      </c>
    </row>
    <row r="3350" spans="1:12" x14ac:dyDescent="0.25">
      <c r="A3350" s="101">
        <v>550050</v>
      </c>
      <c r="B3350" s="98" t="s">
        <v>7562</v>
      </c>
      <c r="C3350" s="98"/>
      <c r="D3350" s="98"/>
      <c r="E3350" s="98" t="s">
        <v>7473</v>
      </c>
      <c r="F3350" s="98" t="s">
        <v>7474</v>
      </c>
      <c r="G3350" s="98" t="s">
        <v>7558</v>
      </c>
      <c r="H3350" s="98" t="s">
        <v>7559</v>
      </c>
      <c r="I3350" s="98" t="s">
        <v>7561</v>
      </c>
      <c r="J3350" s="98" t="s">
        <v>7563</v>
      </c>
      <c r="K3350" s="98"/>
      <c r="L3350" s="99" t="e">
        <f t="shared" si="52"/>
        <v>#N/A</v>
      </c>
    </row>
    <row r="3351" spans="1:12" x14ac:dyDescent="0.25">
      <c r="A3351" s="101">
        <v>550150</v>
      </c>
      <c r="B3351" s="98" t="s">
        <v>7562</v>
      </c>
      <c r="C3351" s="98"/>
      <c r="D3351" s="98"/>
      <c r="E3351" s="98" t="s">
        <v>7473</v>
      </c>
      <c r="F3351" s="98" t="s">
        <v>7474</v>
      </c>
      <c r="G3351" s="98" t="s">
        <v>7558</v>
      </c>
      <c r="H3351" s="98" t="s">
        <v>7559</v>
      </c>
      <c r="I3351" s="98" t="s">
        <v>7561</v>
      </c>
      <c r="J3351" s="98" t="s">
        <v>7562</v>
      </c>
      <c r="K3351" s="98"/>
      <c r="L3351" s="99" t="e">
        <f t="shared" si="52"/>
        <v>#N/A</v>
      </c>
    </row>
    <row r="3352" spans="1:12" x14ac:dyDescent="0.25">
      <c r="A3352" s="101">
        <v>550850</v>
      </c>
      <c r="B3352" s="98" t="s">
        <v>7562</v>
      </c>
      <c r="C3352" s="98"/>
      <c r="D3352" s="98"/>
      <c r="E3352" s="98" t="s">
        <v>7473</v>
      </c>
      <c r="F3352" s="98" t="s">
        <v>7474</v>
      </c>
      <c r="G3352" s="98" t="s">
        <v>7558</v>
      </c>
      <c r="H3352" s="98" t="s">
        <v>7559</v>
      </c>
      <c r="I3352" s="98" t="s">
        <v>7561</v>
      </c>
      <c r="J3352" s="98" t="s">
        <v>7564</v>
      </c>
      <c r="K3352" s="98"/>
      <c r="L3352" s="99" t="e">
        <f t="shared" si="52"/>
        <v>#N/A</v>
      </c>
    </row>
    <row r="3353" spans="1:12" x14ac:dyDescent="0.25">
      <c r="A3353" s="101">
        <v>550450</v>
      </c>
      <c r="B3353" s="98" t="s">
        <v>7566</v>
      </c>
      <c r="C3353" s="98"/>
      <c r="D3353" s="98"/>
      <c r="E3353" s="98" t="s">
        <v>7473</v>
      </c>
      <c r="F3353" s="98" t="s">
        <v>7474</v>
      </c>
      <c r="G3353" s="98" t="s">
        <v>7558</v>
      </c>
      <c r="H3353" s="98" t="s">
        <v>7559</v>
      </c>
      <c r="I3353" s="98" t="s">
        <v>7565</v>
      </c>
      <c r="J3353" s="98" t="s">
        <v>7567</v>
      </c>
      <c r="K3353" s="98"/>
      <c r="L3353" s="99" t="e">
        <f t="shared" si="52"/>
        <v>#N/A</v>
      </c>
    </row>
    <row r="3354" spans="1:12" x14ac:dyDescent="0.25">
      <c r="A3354" s="101">
        <v>550500</v>
      </c>
      <c r="B3354" s="98" t="s">
        <v>7566</v>
      </c>
      <c r="C3354" s="98"/>
      <c r="D3354" s="98"/>
      <c r="E3354" s="98" t="s">
        <v>7473</v>
      </c>
      <c r="F3354" s="98" t="s">
        <v>7474</v>
      </c>
      <c r="G3354" s="98" t="s">
        <v>7558</v>
      </c>
      <c r="H3354" s="98" t="s">
        <v>7559</v>
      </c>
      <c r="I3354" s="98" t="s">
        <v>7565</v>
      </c>
      <c r="J3354" s="98" t="s">
        <v>7568</v>
      </c>
      <c r="K3354" s="98"/>
      <c r="L3354" s="99" t="e">
        <f t="shared" si="52"/>
        <v>#N/A</v>
      </c>
    </row>
    <row r="3355" spans="1:12" x14ac:dyDescent="0.25">
      <c r="A3355" s="101">
        <v>550650</v>
      </c>
      <c r="B3355" s="98" t="s">
        <v>7570</v>
      </c>
      <c r="C3355" s="98"/>
      <c r="D3355" s="98"/>
      <c r="E3355" s="98" t="s">
        <v>7473</v>
      </c>
      <c r="F3355" s="98" t="s">
        <v>7474</v>
      </c>
      <c r="G3355" s="98" t="s">
        <v>7558</v>
      </c>
      <c r="H3355" s="98" t="s">
        <v>7559</v>
      </c>
      <c r="I3355" s="98" t="s">
        <v>7569</v>
      </c>
      <c r="J3355" s="98" t="s">
        <v>7571</v>
      </c>
      <c r="K3355" s="98"/>
      <c r="L3355" s="99" t="e">
        <f t="shared" si="52"/>
        <v>#N/A</v>
      </c>
    </row>
    <row r="3356" spans="1:12" x14ac:dyDescent="0.25">
      <c r="A3356" s="101">
        <v>550700</v>
      </c>
      <c r="B3356" s="98" t="s">
        <v>7573</v>
      </c>
      <c r="C3356" s="98"/>
      <c r="D3356" s="98"/>
      <c r="E3356" s="98" t="s">
        <v>7473</v>
      </c>
      <c r="F3356" s="98" t="s">
        <v>7474</v>
      </c>
      <c r="G3356" s="98" t="s">
        <v>7558</v>
      </c>
      <c r="H3356" s="98" t="s">
        <v>7559</v>
      </c>
      <c r="I3356" s="98" t="s">
        <v>7572</v>
      </c>
      <c r="J3356" s="98" t="s">
        <v>7573</v>
      </c>
      <c r="K3356" s="98"/>
      <c r="L3356" s="99" t="e">
        <f t="shared" si="52"/>
        <v>#N/A</v>
      </c>
    </row>
    <row r="3357" spans="1:12" x14ac:dyDescent="0.25">
      <c r="A3357" s="101">
        <v>550800</v>
      </c>
      <c r="B3357" s="98" t="s">
        <v>7575</v>
      </c>
      <c r="C3357" s="98" t="s">
        <v>7577</v>
      </c>
      <c r="D3357" s="98" t="s">
        <v>7578</v>
      </c>
      <c r="E3357" s="98" t="s">
        <v>7473</v>
      </c>
      <c r="F3357" s="98" t="s">
        <v>7474</v>
      </c>
      <c r="G3357" s="98" t="s">
        <v>7558</v>
      </c>
      <c r="H3357" s="98" t="s">
        <v>7559</v>
      </c>
      <c r="I3357" s="98" t="s">
        <v>7574</v>
      </c>
      <c r="J3357" s="98" t="s">
        <v>7576</v>
      </c>
      <c r="K3357" s="98" t="s">
        <v>545</v>
      </c>
      <c r="L3357" s="99" t="e">
        <f t="shared" si="52"/>
        <v>#N/A</v>
      </c>
    </row>
    <row r="3358" spans="1:12" x14ac:dyDescent="0.25">
      <c r="A3358" s="101" t="s">
        <v>7579</v>
      </c>
      <c r="B3358" s="98" t="s">
        <v>7575</v>
      </c>
      <c r="C3358" s="98"/>
      <c r="D3358" s="98"/>
      <c r="E3358" s="98" t="s">
        <v>7473</v>
      </c>
      <c r="F3358" s="98" t="s">
        <v>7474</v>
      </c>
      <c r="G3358" s="98" t="s">
        <v>7558</v>
      </c>
      <c r="H3358" s="98" t="s">
        <v>7559</v>
      </c>
      <c r="I3358" s="98" t="s">
        <v>7574</v>
      </c>
      <c r="J3358" s="98" t="s">
        <v>7580</v>
      </c>
      <c r="K3358" s="98"/>
      <c r="L3358" s="99" t="e">
        <f t="shared" si="52"/>
        <v>#N/A</v>
      </c>
    </row>
    <row r="3359" spans="1:12" x14ac:dyDescent="0.25">
      <c r="A3359" s="101">
        <v>580000</v>
      </c>
      <c r="B3359" s="98" t="s">
        <v>7575</v>
      </c>
      <c r="C3359" s="98"/>
      <c r="D3359" s="98"/>
      <c r="E3359" s="98" t="s">
        <v>7473</v>
      </c>
      <c r="F3359" s="98" t="s">
        <v>7474</v>
      </c>
      <c r="G3359" s="98" t="s">
        <v>7558</v>
      </c>
      <c r="H3359" s="98" t="s">
        <v>7559</v>
      </c>
      <c r="I3359" s="98" t="s">
        <v>7574</v>
      </c>
      <c r="J3359" s="98" t="s">
        <v>7575</v>
      </c>
      <c r="K3359" s="98"/>
      <c r="L3359" s="99" t="e">
        <f t="shared" si="52"/>
        <v>#N/A</v>
      </c>
    </row>
    <row r="3360" spans="1:12" x14ac:dyDescent="0.25">
      <c r="A3360" s="101" t="s">
        <v>7581</v>
      </c>
      <c r="B3360" s="98" t="s">
        <v>7575</v>
      </c>
      <c r="C3360" s="98"/>
      <c r="D3360" s="98"/>
      <c r="E3360" s="98" t="s">
        <v>7473</v>
      </c>
      <c r="F3360" s="98" t="s">
        <v>7474</v>
      </c>
      <c r="G3360" s="98" t="s">
        <v>7558</v>
      </c>
      <c r="H3360" s="98" t="s">
        <v>7559</v>
      </c>
      <c r="I3360" s="98" t="s">
        <v>7574</v>
      </c>
      <c r="J3360" s="98" t="s">
        <v>7582</v>
      </c>
      <c r="K3360" s="98"/>
      <c r="L3360" s="99" t="e">
        <f t="shared" si="52"/>
        <v>#N/A</v>
      </c>
    </row>
    <row r="3361" spans="1:12" x14ac:dyDescent="0.25">
      <c r="A3361" s="101">
        <v>530010</v>
      </c>
      <c r="B3361" s="98" t="s">
        <v>7584</v>
      </c>
      <c r="C3361" s="98" t="s">
        <v>7585</v>
      </c>
      <c r="D3361" s="98" t="s">
        <v>7586</v>
      </c>
      <c r="E3361" s="98" t="s">
        <v>7473</v>
      </c>
      <c r="F3361" s="98" t="s">
        <v>7474</v>
      </c>
      <c r="G3361" s="98" t="s">
        <v>7558</v>
      </c>
      <c r="H3361" s="98" t="s">
        <v>7559</v>
      </c>
      <c r="I3361" s="98" t="s">
        <v>7583</v>
      </c>
      <c r="J3361" s="98" t="s">
        <v>7584</v>
      </c>
      <c r="K3361" s="98" t="s">
        <v>538</v>
      </c>
      <c r="L3361" s="99" t="e">
        <f t="shared" si="52"/>
        <v>#N/A</v>
      </c>
    </row>
    <row r="3362" spans="1:12" x14ac:dyDescent="0.25">
      <c r="A3362" s="101">
        <v>530010</v>
      </c>
      <c r="B3362" s="98" t="s">
        <v>7584</v>
      </c>
      <c r="C3362" s="98" t="s">
        <v>7587</v>
      </c>
      <c r="D3362" s="98" t="s">
        <v>7588</v>
      </c>
      <c r="E3362" s="98" t="s">
        <v>7473</v>
      </c>
      <c r="F3362" s="98" t="s">
        <v>7474</v>
      </c>
      <c r="G3362" s="98" t="s">
        <v>7558</v>
      </c>
      <c r="H3362" s="98" t="s">
        <v>7559</v>
      </c>
      <c r="I3362" s="98" t="s">
        <v>7583</v>
      </c>
      <c r="J3362" s="98" t="s">
        <v>7584</v>
      </c>
      <c r="K3362" s="98" t="s">
        <v>545</v>
      </c>
      <c r="L3362" s="99" t="e">
        <f t="shared" si="52"/>
        <v>#N/A</v>
      </c>
    </row>
    <row r="3363" spans="1:12" x14ac:dyDescent="0.25">
      <c r="A3363" s="101">
        <v>550550</v>
      </c>
      <c r="B3363" s="98" t="s">
        <v>7592</v>
      </c>
      <c r="C3363" s="98"/>
      <c r="D3363" s="98"/>
      <c r="E3363" s="98" t="s">
        <v>7473</v>
      </c>
      <c r="F3363" s="98" t="s">
        <v>7474</v>
      </c>
      <c r="G3363" s="98" t="s">
        <v>7589</v>
      </c>
      <c r="H3363" s="98" t="s">
        <v>7590</v>
      </c>
      <c r="I3363" s="98" t="s">
        <v>7591</v>
      </c>
      <c r="J3363" s="98" t="s">
        <v>7592</v>
      </c>
      <c r="K3363" s="98"/>
      <c r="L3363" s="99" t="e">
        <f t="shared" si="52"/>
        <v>#N/A</v>
      </c>
    </row>
    <row r="3364" spans="1:12" x14ac:dyDescent="0.25">
      <c r="A3364" s="101" t="s">
        <v>7594</v>
      </c>
      <c r="B3364" s="98" t="s">
        <v>7590</v>
      </c>
      <c r="C3364" s="98"/>
      <c r="D3364" s="98"/>
      <c r="E3364" s="98" t="s">
        <v>7473</v>
      </c>
      <c r="F3364" s="98" t="s">
        <v>7474</v>
      </c>
      <c r="G3364" s="98" t="s">
        <v>7589</v>
      </c>
      <c r="H3364" s="98" t="s">
        <v>7590</v>
      </c>
      <c r="I3364" s="98" t="s">
        <v>7593</v>
      </c>
      <c r="J3364" s="98" t="s">
        <v>7595</v>
      </c>
      <c r="K3364" s="98"/>
      <c r="L3364" s="99" t="e">
        <f t="shared" si="52"/>
        <v>#N/A</v>
      </c>
    </row>
    <row r="3365" spans="1:12" x14ac:dyDescent="0.25">
      <c r="A3365" s="101">
        <v>600000</v>
      </c>
      <c r="B3365" s="98" t="s">
        <v>7597</v>
      </c>
      <c r="C3365" s="98" t="s">
        <v>7600</v>
      </c>
      <c r="D3365" s="98" t="s">
        <v>7601</v>
      </c>
      <c r="E3365" s="98" t="s">
        <v>7596</v>
      </c>
      <c r="F3365" s="98" t="s">
        <v>7597</v>
      </c>
      <c r="G3365" s="98" t="s">
        <v>7598</v>
      </c>
      <c r="H3365" s="98" t="s">
        <v>7597</v>
      </c>
      <c r="I3365" s="98" t="s">
        <v>7599</v>
      </c>
      <c r="J3365" s="98" t="s">
        <v>7597</v>
      </c>
      <c r="K3365" s="98" t="s">
        <v>538</v>
      </c>
      <c r="L3365" s="99" t="str">
        <f t="shared" si="52"/>
        <v>UAdmin</v>
      </c>
    </row>
    <row r="3366" spans="1:12" x14ac:dyDescent="0.25">
      <c r="A3366" s="101">
        <v>600000</v>
      </c>
      <c r="B3366" s="98" t="s">
        <v>7597</v>
      </c>
      <c r="C3366" s="98" t="s">
        <v>7602</v>
      </c>
      <c r="D3366" s="98" t="s">
        <v>7601</v>
      </c>
      <c r="E3366" s="98" t="s">
        <v>7596</v>
      </c>
      <c r="F3366" s="98" t="s">
        <v>7597</v>
      </c>
      <c r="G3366" s="98" t="s">
        <v>7598</v>
      </c>
      <c r="H3366" s="98" t="s">
        <v>7597</v>
      </c>
      <c r="I3366" s="98" t="s">
        <v>7599</v>
      </c>
      <c r="J3366" s="98" t="s">
        <v>7597</v>
      </c>
      <c r="K3366" s="98" t="s">
        <v>545</v>
      </c>
      <c r="L3366" s="99" t="str">
        <f t="shared" si="52"/>
        <v>UAdmin</v>
      </c>
    </row>
    <row r="3367" spans="1:12" x14ac:dyDescent="0.25">
      <c r="A3367" s="101" t="s">
        <v>7603</v>
      </c>
      <c r="B3367" s="98" t="s">
        <v>7597</v>
      </c>
      <c r="C3367" s="98"/>
      <c r="D3367" s="98"/>
      <c r="E3367" s="98" t="s">
        <v>7596</v>
      </c>
      <c r="F3367" s="98" t="s">
        <v>7597</v>
      </c>
      <c r="G3367" s="98" t="s">
        <v>7598</v>
      </c>
      <c r="H3367" s="98" t="s">
        <v>7597</v>
      </c>
      <c r="I3367" s="98" t="s">
        <v>7599</v>
      </c>
      <c r="J3367" s="98" t="s">
        <v>7604</v>
      </c>
      <c r="K3367" s="98"/>
      <c r="L3367" s="99" t="str">
        <f t="shared" si="52"/>
        <v>UAdmin</v>
      </c>
    </row>
    <row r="3368" spans="1:12" x14ac:dyDescent="0.25">
      <c r="A3368" s="101">
        <v>605000</v>
      </c>
      <c r="B3368" s="98" t="s">
        <v>7606</v>
      </c>
      <c r="C3368" s="98" t="s">
        <v>7608</v>
      </c>
      <c r="D3368" s="98" t="s">
        <v>7606</v>
      </c>
      <c r="E3368" s="98" t="s">
        <v>7596</v>
      </c>
      <c r="F3368" s="98" t="s">
        <v>7597</v>
      </c>
      <c r="G3368" s="98" t="s">
        <v>7605</v>
      </c>
      <c r="H3368" s="98" t="s">
        <v>7606</v>
      </c>
      <c r="I3368" s="98" t="s">
        <v>7607</v>
      </c>
      <c r="J3368" s="98" t="s">
        <v>7606</v>
      </c>
      <c r="K3368" s="98" t="s">
        <v>538</v>
      </c>
      <c r="L3368" s="99" t="str">
        <f t="shared" si="52"/>
        <v>UAdmin</v>
      </c>
    </row>
    <row r="3369" spans="1:12" x14ac:dyDescent="0.25">
      <c r="A3369" s="101">
        <v>605000</v>
      </c>
      <c r="B3369" s="98" t="s">
        <v>7606</v>
      </c>
      <c r="C3369" s="98" t="s">
        <v>7609</v>
      </c>
      <c r="D3369" s="98" t="s">
        <v>7610</v>
      </c>
      <c r="E3369" s="98" t="s">
        <v>7596</v>
      </c>
      <c r="F3369" s="98" t="s">
        <v>7597</v>
      </c>
      <c r="G3369" s="98" t="s">
        <v>7605</v>
      </c>
      <c r="H3369" s="98" t="s">
        <v>7606</v>
      </c>
      <c r="I3369" s="98" t="s">
        <v>7607</v>
      </c>
      <c r="J3369" s="98" t="s">
        <v>7606</v>
      </c>
      <c r="K3369" s="98" t="s">
        <v>538</v>
      </c>
      <c r="L3369" s="99" t="str">
        <f t="shared" si="52"/>
        <v>UAdmin</v>
      </c>
    </row>
    <row r="3370" spans="1:12" x14ac:dyDescent="0.25">
      <c r="A3370" s="101">
        <v>605000</v>
      </c>
      <c r="B3370" s="98" t="s">
        <v>7606</v>
      </c>
      <c r="C3370" s="98" t="s">
        <v>7611</v>
      </c>
      <c r="D3370" s="98" t="s">
        <v>7612</v>
      </c>
      <c r="E3370" s="98" t="s">
        <v>7596</v>
      </c>
      <c r="F3370" s="98" t="s">
        <v>7597</v>
      </c>
      <c r="G3370" s="98" t="s">
        <v>7605</v>
      </c>
      <c r="H3370" s="98" t="s">
        <v>7606</v>
      </c>
      <c r="I3370" s="98" t="s">
        <v>7607</v>
      </c>
      <c r="J3370" s="98" t="s">
        <v>7606</v>
      </c>
      <c r="K3370" s="98" t="s">
        <v>545</v>
      </c>
      <c r="L3370" s="99" t="str">
        <f t="shared" si="52"/>
        <v>UAdmin</v>
      </c>
    </row>
    <row r="3371" spans="1:12" x14ac:dyDescent="0.25">
      <c r="A3371" s="101">
        <v>610000</v>
      </c>
      <c r="B3371" s="98" t="s">
        <v>7614</v>
      </c>
      <c r="C3371" s="98" t="s">
        <v>7616</v>
      </c>
      <c r="D3371" s="98" t="s">
        <v>7617</v>
      </c>
      <c r="E3371" s="98" t="s">
        <v>7596</v>
      </c>
      <c r="F3371" s="98" t="s">
        <v>7597</v>
      </c>
      <c r="G3371" s="98" t="s">
        <v>7613</v>
      </c>
      <c r="H3371" s="98" t="s">
        <v>7614</v>
      </c>
      <c r="I3371" s="98" t="s">
        <v>7615</v>
      </c>
      <c r="J3371" s="98" t="s">
        <v>7614</v>
      </c>
      <c r="K3371" s="98" t="s">
        <v>538</v>
      </c>
      <c r="L3371" s="99" t="str">
        <f t="shared" si="52"/>
        <v>UAdmin</v>
      </c>
    </row>
    <row r="3372" spans="1:12" x14ac:dyDescent="0.25">
      <c r="A3372" s="101">
        <v>610000</v>
      </c>
      <c r="B3372" s="98" t="s">
        <v>7614</v>
      </c>
      <c r="C3372" s="98" t="s">
        <v>7618</v>
      </c>
      <c r="D3372" s="98" t="s">
        <v>7619</v>
      </c>
      <c r="E3372" s="98" t="s">
        <v>7596</v>
      </c>
      <c r="F3372" s="98" t="s">
        <v>7597</v>
      </c>
      <c r="G3372" s="98" t="s">
        <v>7613</v>
      </c>
      <c r="H3372" s="98" t="s">
        <v>7614</v>
      </c>
      <c r="I3372" s="98" t="s">
        <v>7615</v>
      </c>
      <c r="J3372" s="98" t="s">
        <v>7614</v>
      </c>
      <c r="K3372" s="98" t="s">
        <v>538</v>
      </c>
      <c r="L3372" s="99" t="str">
        <f t="shared" si="52"/>
        <v>UAdmin</v>
      </c>
    </row>
    <row r="3373" spans="1:12" x14ac:dyDescent="0.25">
      <c r="A3373" s="101">
        <v>610000</v>
      </c>
      <c r="B3373" s="98" t="s">
        <v>7614</v>
      </c>
      <c r="C3373" s="98" t="s">
        <v>7620</v>
      </c>
      <c r="D3373" s="98" t="s">
        <v>7617</v>
      </c>
      <c r="E3373" s="98" t="s">
        <v>7596</v>
      </c>
      <c r="F3373" s="98" t="s">
        <v>7597</v>
      </c>
      <c r="G3373" s="98" t="s">
        <v>7613</v>
      </c>
      <c r="H3373" s="98" t="s">
        <v>7614</v>
      </c>
      <c r="I3373" s="98" t="s">
        <v>7615</v>
      </c>
      <c r="J3373" s="98" t="s">
        <v>7614</v>
      </c>
      <c r="K3373" s="98" t="s">
        <v>884</v>
      </c>
      <c r="L3373" s="99" t="str">
        <f t="shared" si="52"/>
        <v>UAdmin</v>
      </c>
    </row>
    <row r="3374" spans="1:12" x14ac:dyDescent="0.25">
      <c r="A3374" s="101">
        <v>620000</v>
      </c>
      <c r="B3374" s="98" t="s">
        <v>7622</v>
      </c>
      <c r="C3374" s="98" t="s">
        <v>7625</v>
      </c>
      <c r="D3374" s="98" t="s">
        <v>7626</v>
      </c>
      <c r="E3374" s="98" t="s">
        <v>7596</v>
      </c>
      <c r="F3374" s="98" t="s">
        <v>7597</v>
      </c>
      <c r="G3374" s="98" t="s">
        <v>7621</v>
      </c>
      <c r="H3374" s="98" t="s">
        <v>7622</v>
      </c>
      <c r="I3374" s="98" t="s">
        <v>7623</v>
      </c>
      <c r="J3374" s="98" t="s">
        <v>7624</v>
      </c>
      <c r="K3374" s="98" t="s">
        <v>545</v>
      </c>
      <c r="L3374" s="99" t="e">
        <f t="shared" si="52"/>
        <v>#N/A</v>
      </c>
    </row>
    <row r="3375" spans="1:12" x14ac:dyDescent="0.25">
      <c r="A3375" s="101">
        <v>620000</v>
      </c>
      <c r="B3375" s="98" t="s">
        <v>7622</v>
      </c>
      <c r="C3375" s="98" t="s">
        <v>7627</v>
      </c>
      <c r="D3375" s="98" t="s">
        <v>7624</v>
      </c>
      <c r="E3375" s="98" t="s">
        <v>7596</v>
      </c>
      <c r="F3375" s="98" t="s">
        <v>7597</v>
      </c>
      <c r="G3375" s="98" t="s">
        <v>7621</v>
      </c>
      <c r="H3375" s="98" t="s">
        <v>7622</v>
      </c>
      <c r="I3375" s="98" t="s">
        <v>7623</v>
      </c>
      <c r="J3375" s="98" t="s">
        <v>7624</v>
      </c>
      <c r="K3375" s="98" t="s">
        <v>545</v>
      </c>
      <c r="L3375" s="99" t="e">
        <f t="shared" si="52"/>
        <v>#N/A</v>
      </c>
    </row>
    <row r="3376" spans="1:12" x14ac:dyDescent="0.25">
      <c r="A3376" s="101">
        <v>620000</v>
      </c>
      <c r="B3376" s="98" t="s">
        <v>7622</v>
      </c>
      <c r="C3376" s="98" t="s">
        <v>7628</v>
      </c>
      <c r="D3376" s="98" t="s">
        <v>7624</v>
      </c>
      <c r="E3376" s="98" t="s">
        <v>7596</v>
      </c>
      <c r="F3376" s="98" t="s">
        <v>7597</v>
      </c>
      <c r="G3376" s="98" t="s">
        <v>7621</v>
      </c>
      <c r="H3376" s="98" t="s">
        <v>7622</v>
      </c>
      <c r="I3376" s="98" t="s">
        <v>7623</v>
      </c>
      <c r="J3376" s="98" t="s">
        <v>7624</v>
      </c>
      <c r="K3376" s="98" t="s">
        <v>545</v>
      </c>
      <c r="L3376" s="99" t="e">
        <f t="shared" si="52"/>
        <v>#N/A</v>
      </c>
    </row>
    <row r="3377" spans="1:12" x14ac:dyDescent="0.25">
      <c r="A3377" s="101">
        <v>620000</v>
      </c>
      <c r="B3377" s="98" t="s">
        <v>7622</v>
      </c>
      <c r="C3377" s="98" t="s">
        <v>7629</v>
      </c>
      <c r="D3377" s="98" t="s">
        <v>7630</v>
      </c>
      <c r="E3377" s="98" t="s">
        <v>7596</v>
      </c>
      <c r="F3377" s="98" t="s">
        <v>7597</v>
      </c>
      <c r="G3377" s="98" t="s">
        <v>7621</v>
      </c>
      <c r="H3377" s="98" t="s">
        <v>7622</v>
      </c>
      <c r="I3377" s="98" t="s">
        <v>7623</v>
      </c>
      <c r="J3377" s="98" t="s">
        <v>7624</v>
      </c>
      <c r="K3377" s="98" t="s">
        <v>545</v>
      </c>
      <c r="L3377" s="99" t="e">
        <f t="shared" si="52"/>
        <v>#N/A</v>
      </c>
    </row>
    <row r="3378" spans="1:12" x14ac:dyDescent="0.25">
      <c r="A3378" s="101" t="s">
        <v>7631</v>
      </c>
      <c r="B3378" s="98" t="s">
        <v>7622</v>
      </c>
      <c r="C3378" s="98"/>
      <c r="D3378" s="98"/>
      <c r="E3378" s="98" t="s">
        <v>7596</v>
      </c>
      <c r="F3378" s="98" t="s">
        <v>7597</v>
      </c>
      <c r="G3378" s="98" t="s">
        <v>7621</v>
      </c>
      <c r="H3378" s="98" t="s">
        <v>7622</v>
      </c>
      <c r="I3378" s="98" t="s">
        <v>7623</v>
      </c>
      <c r="J3378" s="98" t="s">
        <v>7632</v>
      </c>
      <c r="K3378" s="98"/>
      <c r="L3378" s="99" t="e">
        <f t="shared" si="52"/>
        <v>#N/A</v>
      </c>
    </row>
    <row r="3379" spans="1:12" x14ac:dyDescent="0.25">
      <c r="A3379" s="101">
        <v>630000</v>
      </c>
      <c r="B3379" s="98" t="s">
        <v>7622</v>
      </c>
      <c r="C3379" s="98" t="s">
        <v>7634</v>
      </c>
      <c r="D3379" s="98" t="s">
        <v>7633</v>
      </c>
      <c r="E3379" s="98" t="s">
        <v>7596</v>
      </c>
      <c r="F3379" s="98" t="s">
        <v>7597</v>
      </c>
      <c r="G3379" s="98" t="s">
        <v>7621</v>
      </c>
      <c r="H3379" s="98" t="s">
        <v>7622</v>
      </c>
      <c r="I3379" s="98" t="s">
        <v>7623</v>
      </c>
      <c r="J3379" s="98" t="s">
        <v>7633</v>
      </c>
      <c r="K3379" s="98" t="s">
        <v>545</v>
      </c>
      <c r="L3379" s="99" t="e">
        <f t="shared" si="52"/>
        <v>#N/A</v>
      </c>
    </row>
    <row r="3380" spans="1:12" x14ac:dyDescent="0.25">
      <c r="A3380" s="101">
        <v>630000</v>
      </c>
      <c r="B3380" s="98" t="s">
        <v>7622</v>
      </c>
      <c r="C3380" s="98" t="s">
        <v>7635</v>
      </c>
      <c r="D3380" s="98" t="s">
        <v>7633</v>
      </c>
      <c r="E3380" s="98" t="s">
        <v>7596</v>
      </c>
      <c r="F3380" s="98" t="s">
        <v>7597</v>
      </c>
      <c r="G3380" s="98" t="s">
        <v>7621</v>
      </c>
      <c r="H3380" s="98" t="s">
        <v>7622</v>
      </c>
      <c r="I3380" s="98" t="s">
        <v>7623</v>
      </c>
      <c r="J3380" s="98" t="s">
        <v>7633</v>
      </c>
      <c r="K3380" s="98" t="s">
        <v>545</v>
      </c>
      <c r="L3380" s="99" t="e">
        <f t="shared" si="52"/>
        <v>#N/A</v>
      </c>
    </row>
    <row r="3381" spans="1:12" x14ac:dyDescent="0.25">
      <c r="A3381" s="101">
        <v>640000</v>
      </c>
      <c r="B3381" s="98" t="s">
        <v>7637</v>
      </c>
      <c r="C3381" s="98" t="s">
        <v>7639</v>
      </c>
      <c r="D3381" s="98" t="s">
        <v>7640</v>
      </c>
      <c r="E3381" s="98" t="s">
        <v>7596</v>
      </c>
      <c r="F3381" s="98" t="s">
        <v>7597</v>
      </c>
      <c r="G3381" s="98" t="s">
        <v>7636</v>
      </c>
      <c r="H3381" s="98" t="s">
        <v>7637</v>
      </c>
      <c r="I3381" s="98" t="s">
        <v>7638</v>
      </c>
      <c r="J3381" s="98" t="s">
        <v>7637</v>
      </c>
      <c r="K3381" s="98" t="s">
        <v>538</v>
      </c>
      <c r="L3381" s="99" t="str">
        <f t="shared" si="52"/>
        <v>UAdmin</v>
      </c>
    </row>
    <row r="3382" spans="1:12" x14ac:dyDescent="0.25">
      <c r="A3382" s="101">
        <v>650000</v>
      </c>
      <c r="B3382" s="98" t="s">
        <v>7642</v>
      </c>
      <c r="C3382" s="98" t="s">
        <v>7644</v>
      </c>
      <c r="D3382" s="98" t="s">
        <v>7642</v>
      </c>
      <c r="E3382" s="98" t="s">
        <v>7596</v>
      </c>
      <c r="F3382" s="98" t="s">
        <v>7597</v>
      </c>
      <c r="G3382" s="98" t="s">
        <v>7641</v>
      </c>
      <c r="H3382" s="98" t="s">
        <v>7642</v>
      </c>
      <c r="I3382" s="98" t="s">
        <v>7643</v>
      </c>
      <c r="J3382" s="98" t="s">
        <v>7642</v>
      </c>
      <c r="K3382" s="98" t="s">
        <v>538</v>
      </c>
      <c r="L3382" s="99" t="str">
        <f t="shared" si="52"/>
        <v>UAdmin</v>
      </c>
    </row>
    <row r="3383" spans="1:12" x14ac:dyDescent="0.25">
      <c r="A3383" s="101">
        <v>650000</v>
      </c>
      <c r="B3383" s="98" t="s">
        <v>7642</v>
      </c>
      <c r="C3383" s="98" t="s">
        <v>7645</v>
      </c>
      <c r="D3383" s="98" t="s">
        <v>7646</v>
      </c>
      <c r="E3383" s="98" t="s">
        <v>7596</v>
      </c>
      <c r="F3383" s="98" t="s">
        <v>7597</v>
      </c>
      <c r="G3383" s="98" t="s">
        <v>7641</v>
      </c>
      <c r="H3383" s="98" t="s">
        <v>7642</v>
      </c>
      <c r="I3383" s="98" t="s">
        <v>7643</v>
      </c>
      <c r="J3383" s="98" t="s">
        <v>7642</v>
      </c>
      <c r="K3383" s="98" t="s">
        <v>545</v>
      </c>
      <c r="L3383" s="99" t="str">
        <f t="shared" si="52"/>
        <v>UAdmin</v>
      </c>
    </row>
    <row r="3384" spans="1:12" x14ac:dyDescent="0.25">
      <c r="A3384" s="101">
        <v>650000</v>
      </c>
      <c r="B3384" s="98" t="s">
        <v>7642</v>
      </c>
      <c r="C3384" s="98" t="s">
        <v>7647</v>
      </c>
      <c r="D3384" s="98" t="s">
        <v>7648</v>
      </c>
      <c r="E3384" s="98" t="s">
        <v>7596</v>
      </c>
      <c r="F3384" s="98" t="s">
        <v>7597</v>
      </c>
      <c r="G3384" s="98" t="s">
        <v>7641</v>
      </c>
      <c r="H3384" s="98" t="s">
        <v>7642</v>
      </c>
      <c r="I3384" s="98" t="s">
        <v>7643</v>
      </c>
      <c r="J3384" s="98" t="s">
        <v>7642</v>
      </c>
      <c r="K3384" s="98" t="s">
        <v>538</v>
      </c>
      <c r="L3384" s="99" t="str">
        <f t="shared" si="52"/>
        <v>UAdmin</v>
      </c>
    </row>
    <row r="3385" spans="1:12" x14ac:dyDescent="0.25">
      <c r="A3385" s="101">
        <v>700000</v>
      </c>
      <c r="B3385" s="98" t="s">
        <v>7650</v>
      </c>
      <c r="C3385" s="98" t="s">
        <v>7653</v>
      </c>
      <c r="D3385" s="98" t="s">
        <v>7654</v>
      </c>
      <c r="E3385" s="98" t="s">
        <v>7649</v>
      </c>
      <c r="F3385" s="98" t="s">
        <v>7650</v>
      </c>
      <c r="G3385" s="98" t="s">
        <v>7651</v>
      </c>
      <c r="H3385" s="98" t="s">
        <v>7650</v>
      </c>
      <c r="I3385" s="98" t="s">
        <v>7652</v>
      </c>
      <c r="J3385" s="98" t="s">
        <v>7650</v>
      </c>
      <c r="K3385" s="98" t="s">
        <v>557</v>
      </c>
      <c r="L3385" s="99" t="str">
        <f t="shared" si="52"/>
        <v>BA</v>
      </c>
    </row>
    <row r="3386" spans="1:12" x14ac:dyDescent="0.25">
      <c r="A3386" s="101">
        <v>700000</v>
      </c>
      <c r="B3386" s="98" t="s">
        <v>7650</v>
      </c>
      <c r="C3386" s="98" t="s">
        <v>7655</v>
      </c>
      <c r="D3386" s="98" t="s">
        <v>7656</v>
      </c>
      <c r="E3386" s="98" t="s">
        <v>7649</v>
      </c>
      <c r="F3386" s="98" t="s">
        <v>7650</v>
      </c>
      <c r="G3386" s="98" t="s">
        <v>7651</v>
      </c>
      <c r="H3386" s="98" t="s">
        <v>7650</v>
      </c>
      <c r="I3386" s="98" t="s">
        <v>7652</v>
      </c>
      <c r="J3386" s="98" t="s">
        <v>7650</v>
      </c>
      <c r="K3386" s="98" t="s">
        <v>557</v>
      </c>
      <c r="L3386" s="99" t="str">
        <f t="shared" si="52"/>
        <v>BA</v>
      </c>
    </row>
    <row r="3387" spans="1:12" x14ac:dyDescent="0.25">
      <c r="A3387" s="101">
        <v>700000</v>
      </c>
      <c r="B3387" s="98" t="s">
        <v>7650</v>
      </c>
      <c r="C3387" s="98" t="s">
        <v>7657</v>
      </c>
      <c r="D3387" s="98" t="s">
        <v>7658</v>
      </c>
      <c r="E3387" s="98" t="s">
        <v>7649</v>
      </c>
      <c r="F3387" s="98" t="s">
        <v>7650</v>
      </c>
      <c r="G3387" s="98" t="s">
        <v>7651</v>
      </c>
      <c r="H3387" s="98" t="s">
        <v>7650</v>
      </c>
      <c r="I3387" s="98" t="s">
        <v>7652</v>
      </c>
      <c r="J3387" s="98" t="s">
        <v>7650</v>
      </c>
      <c r="K3387" s="98" t="s">
        <v>557</v>
      </c>
      <c r="L3387" s="99" t="str">
        <f t="shared" si="52"/>
        <v>BA</v>
      </c>
    </row>
    <row r="3388" spans="1:12" x14ac:dyDescent="0.25">
      <c r="A3388" s="101">
        <v>700000</v>
      </c>
      <c r="B3388" s="98" t="s">
        <v>7650</v>
      </c>
      <c r="C3388" s="98" t="s">
        <v>7659</v>
      </c>
      <c r="D3388" s="98" t="s">
        <v>7660</v>
      </c>
      <c r="E3388" s="98" t="s">
        <v>7649</v>
      </c>
      <c r="F3388" s="98" t="s">
        <v>7650</v>
      </c>
      <c r="G3388" s="98" t="s">
        <v>7651</v>
      </c>
      <c r="H3388" s="98" t="s">
        <v>7650</v>
      </c>
      <c r="I3388" s="98" t="s">
        <v>7652</v>
      </c>
      <c r="J3388" s="98" t="s">
        <v>7650</v>
      </c>
      <c r="K3388" s="98" t="s">
        <v>557</v>
      </c>
      <c r="L3388" s="99" t="str">
        <f t="shared" si="52"/>
        <v>BA</v>
      </c>
    </row>
    <row r="3389" spans="1:12" x14ac:dyDescent="0.25">
      <c r="A3389" s="101">
        <v>700000</v>
      </c>
      <c r="B3389" s="98" t="s">
        <v>7650</v>
      </c>
      <c r="C3389" s="98" t="s">
        <v>7661</v>
      </c>
      <c r="D3389" s="98" t="s">
        <v>7662</v>
      </c>
      <c r="E3389" s="98" t="s">
        <v>7649</v>
      </c>
      <c r="F3389" s="98" t="s">
        <v>7650</v>
      </c>
      <c r="G3389" s="98" t="s">
        <v>7651</v>
      </c>
      <c r="H3389" s="98" t="s">
        <v>7650</v>
      </c>
      <c r="I3389" s="98" t="s">
        <v>7652</v>
      </c>
      <c r="J3389" s="98" t="s">
        <v>7650</v>
      </c>
      <c r="K3389" s="98" t="s">
        <v>557</v>
      </c>
      <c r="L3389" s="99" t="str">
        <f t="shared" si="52"/>
        <v>BA</v>
      </c>
    </row>
    <row r="3390" spans="1:12" x14ac:dyDescent="0.25">
      <c r="A3390" s="101">
        <v>700000</v>
      </c>
      <c r="B3390" s="98" t="s">
        <v>7650</v>
      </c>
      <c r="C3390" s="98" t="s">
        <v>7663</v>
      </c>
      <c r="D3390" s="98" t="s">
        <v>7664</v>
      </c>
      <c r="E3390" s="98" t="s">
        <v>7649</v>
      </c>
      <c r="F3390" s="98" t="s">
        <v>7650</v>
      </c>
      <c r="G3390" s="98" t="s">
        <v>7651</v>
      </c>
      <c r="H3390" s="98" t="s">
        <v>7650</v>
      </c>
      <c r="I3390" s="98" t="s">
        <v>7652</v>
      </c>
      <c r="J3390" s="98" t="s">
        <v>7650</v>
      </c>
      <c r="K3390" s="98" t="s">
        <v>1079</v>
      </c>
      <c r="L3390" s="99" t="str">
        <f t="shared" si="52"/>
        <v>BA</v>
      </c>
    </row>
    <row r="3391" spans="1:12" x14ac:dyDescent="0.25">
      <c r="A3391" s="101">
        <v>700000</v>
      </c>
      <c r="B3391" s="98" t="s">
        <v>7650</v>
      </c>
      <c r="C3391" s="98" t="s">
        <v>7665</v>
      </c>
      <c r="D3391" s="98" t="s">
        <v>7666</v>
      </c>
      <c r="E3391" s="98" t="s">
        <v>7649</v>
      </c>
      <c r="F3391" s="98" t="s">
        <v>7650</v>
      </c>
      <c r="G3391" s="98" t="s">
        <v>7651</v>
      </c>
      <c r="H3391" s="98" t="s">
        <v>7650</v>
      </c>
      <c r="I3391" s="98" t="s">
        <v>7652</v>
      </c>
      <c r="J3391" s="98" t="s">
        <v>7650</v>
      </c>
      <c r="K3391" s="98" t="s">
        <v>1079</v>
      </c>
      <c r="L3391" s="99" t="str">
        <f t="shared" si="52"/>
        <v>BA</v>
      </c>
    </row>
    <row r="3392" spans="1:12" x14ac:dyDescent="0.25">
      <c r="A3392" s="101">
        <v>700000</v>
      </c>
      <c r="B3392" s="98" t="s">
        <v>7650</v>
      </c>
      <c r="C3392" s="98" t="s">
        <v>7667</v>
      </c>
      <c r="D3392" s="98" t="s">
        <v>7668</v>
      </c>
      <c r="E3392" s="98" t="s">
        <v>7649</v>
      </c>
      <c r="F3392" s="98" t="s">
        <v>7650</v>
      </c>
      <c r="G3392" s="98" t="s">
        <v>7651</v>
      </c>
      <c r="H3392" s="98" t="s">
        <v>7650</v>
      </c>
      <c r="I3392" s="98" t="s">
        <v>7652</v>
      </c>
      <c r="J3392" s="98" t="s">
        <v>7650</v>
      </c>
      <c r="K3392" s="98" t="s">
        <v>1079</v>
      </c>
      <c r="L3392" s="99" t="str">
        <f t="shared" si="52"/>
        <v>BA</v>
      </c>
    </row>
    <row r="3393" spans="1:12" x14ac:dyDescent="0.25">
      <c r="A3393" s="101">
        <v>700000</v>
      </c>
      <c r="B3393" s="98" t="s">
        <v>7650</v>
      </c>
      <c r="C3393" s="98" t="s">
        <v>7669</v>
      </c>
      <c r="D3393" s="98" t="s">
        <v>7670</v>
      </c>
      <c r="E3393" s="98" t="s">
        <v>7649</v>
      </c>
      <c r="F3393" s="98" t="s">
        <v>7650</v>
      </c>
      <c r="G3393" s="98" t="s">
        <v>7651</v>
      </c>
      <c r="H3393" s="98" t="s">
        <v>7650</v>
      </c>
      <c r="I3393" s="98" t="s">
        <v>7652</v>
      </c>
      <c r="J3393" s="98" t="s">
        <v>7650</v>
      </c>
      <c r="K3393" s="98" t="s">
        <v>1079</v>
      </c>
      <c r="L3393" s="99" t="str">
        <f t="shared" si="52"/>
        <v>BA</v>
      </c>
    </row>
    <row r="3394" spans="1:12" x14ac:dyDescent="0.25">
      <c r="A3394" s="101">
        <v>700000</v>
      </c>
      <c r="B3394" s="98" t="s">
        <v>7650</v>
      </c>
      <c r="C3394" s="98" t="s">
        <v>7671</v>
      </c>
      <c r="D3394" s="98" t="s">
        <v>7672</v>
      </c>
      <c r="E3394" s="98" t="s">
        <v>7649</v>
      </c>
      <c r="F3394" s="98" t="s">
        <v>7650</v>
      </c>
      <c r="G3394" s="98" t="s">
        <v>7651</v>
      </c>
      <c r="H3394" s="98" t="s">
        <v>7650</v>
      </c>
      <c r="I3394" s="98" t="s">
        <v>7652</v>
      </c>
      <c r="J3394" s="98" t="s">
        <v>7650</v>
      </c>
      <c r="K3394" s="98" t="s">
        <v>1903</v>
      </c>
      <c r="L3394" s="99" t="str">
        <f t="shared" ref="L3394:L3457" si="53">VLOOKUP(H3394,$N$2:$O$43,2,FALSE)</f>
        <v>BA</v>
      </c>
    </row>
    <row r="3395" spans="1:12" x14ac:dyDescent="0.25">
      <c r="A3395" s="101">
        <v>700000</v>
      </c>
      <c r="B3395" s="98" t="s">
        <v>7650</v>
      </c>
      <c r="C3395" s="98" t="s">
        <v>7673</v>
      </c>
      <c r="D3395" s="98" t="s">
        <v>7674</v>
      </c>
      <c r="E3395" s="98" t="s">
        <v>7649</v>
      </c>
      <c r="F3395" s="98" t="s">
        <v>7650</v>
      </c>
      <c r="G3395" s="98" t="s">
        <v>7651</v>
      </c>
      <c r="H3395" s="98" t="s">
        <v>7650</v>
      </c>
      <c r="I3395" s="98" t="s">
        <v>7652</v>
      </c>
      <c r="J3395" s="98" t="s">
        <v>7650</v>
      </c>
      <c r="K3395" s="98" t="s">
        <v>1903</v>
      </c>
      <c r="L3395" s="99" t="str">
        <f t="shared" si="53"/>
        <v>BA</v>
      </c>
    </row>
    <row r="3396" spans="1:12" x14ac:dyDescent="0.25">
      <c r="A3396" s="101">
        <v>700000</v>
      </c>
      <c r="B3396" s="98" t="s">
        <v>7650</v>
      </c>
      <c r="C3396" s="98" t="s">
        <v>7675</v>
      </c>
      <c r="D3396" s="98" t="s">
        <v>7676</v>
      </c>
      <c r="E3396" s="98" t="s">
        <v>7649</v>
      </c>
      <c r="F3396" s="98" t="s">
        <v>7650</v>
      </c>
      <c r="G3396" s="98" t="s">
        <v>7651</v>
      </c>
      <c r="H3396" s="98" t="s">
        <v>7650</v>
      </c>
      <c r="I3396" s="98" t="s">
        <v>7652</v>
      </c>
      <c r="J3396" s="98" t="s">
        <v>7650</v>
      </c>
      <c r="K3396" s="98" t="s">
        <v>1903</v>
      </c>
      <c r="L3396" s="99" t="str">
        <f t="shared" si="53"/>
        <v>BA</v>
      </c>
    </row>
    <row r="3397" spans="1:12" x14ac:dyDescent="0.25">
      <c r="A3397" s="101">
        <v>700000</v>
      </c>
      <c r="B3397" s="98" t="s">
        <v>7650</v>
      </c>
      <c r="C3397" s="98" t="s">
        <v>7677</v>
      </c>
      <c r="D3397" s="98" t="s">
        <v>7678</v>
      </c>
      <c r="E3397" s="98" t="s">
        <v>7649</v>
      </c>
      <c r="F3397" s="98" t="s">
        <v>7650</v>
      </c>
      <c r="G3397" s="98" t="s">
        <v>7651</v>
      </c>
      <c r="H3397" s="98" t="s">
        <v>7650</v>
      </c>
      <c r="I3397" s="98" t="s">
        <v>7652</v>
      </c>
      <c r="J3397" s="98" t="s">
        <v>7650</v>
      </c>
      <c r="K3397" s="98" t="s">
        <v>1903</v>
      </c>
      <c r="L3397" s="99" t="str">
        <f t="shared" si="53"/>
        <v>BA</v>
      </c>
    </row>
    <row r="3398" spans="1:12" x14ac:dyDescent="0.25">
      <c r="A3398" s="101">
        <v>700000</v>
      </c>
      <c r="B3398" s="98" t="s">
        <v>7650</v>
      </c>
      <c r="C3398" s="98" t="s">
        <v>7679</v>
      </c>
      <c r="D3398" s="98" t="s">
        <v>7680</v>
      </c>
      <c r="E3398" s="98" t="s">
        <v>7649</v>
      </c>
      <c r="F3398" s="98" t="s">
        <v>7650</v>
      </c>
      <c r="G3398" s="98" t="s">
        <v>7651</v>
      </c>
      <c r="H3398" s="98" t="s">
        <v>7650</v>
      </c>
      <c r="I3398" s="98" t="s">
        <v>7652</v>
      </c>
      <c r="J3398" s="98" t="s">
        <v>7650</v>
      </c>
      <c r="K3398" s="98" t="s">
        <v>1156</v>
      </c>
      <c r="L3398" s="99" t="str">
        <f t="shared" si="53"/>
        <v>BA</v>
      </c>
    </row>
    <row r="3399" spans="1:12" x14ac:dyDescent="0.25">
      <c r="A3399" s="101">
        <v>700000</v>
      </c>
      <c r="B3399" s="98" t="s">
        <v>7650</v>
      </c>
      <c r="C3399" s="98" t="s">
        <v>7681</v>
      </c>
      <c r="D3399" s="98" t="s">
        <v>7682</v>
      </c>
      <c r="E3399" s="98" t="s">
        <v>7649</v>
      </c>
      <c r="F3399" s="98" t="s">
        <v>7650</v>
      </c>
      <c r="G3399" s="98" t="s">
        <v>7651</v>
      </c>
      <c r="H3399" s="98" t="s">
        <v>7650</v>
      </c>
      <c r="I3399" s="98" t="s">
        <v>7652</v>
      </c>
      <c r="J3399" s="98" t="s">
        <v>7650</v>
      </c>
      <c r="K3399" s="98" t="s">
        <v>1156</v>
      </c>
      <c r="L3399" s="99" t="str">
        <f t="shared" si="53"/>
        <v>BA</v>
      </c>
    </row>
    <row r="3400" spans="1:12" x14ac:dyDescent="0.25">
      <c r="A3400" s="101">
        <v>700000</v>
      </c>
      <c r="B3400" s="98" t="s">
        <v>7650</v>
      </c>
      <c r="C3400" s="98" t="s">
        <v>7683</v>
      </c>
      <c r="D3400" s="98" t="s">
        <v>7684</v>
      </c>
      <c r="E3400" s="98" t="s">
        <v>7649</v>
      </c>
      <c r="F3400" s="98" t="s">
        <v>7650</v>
      </c>
      <c r="G3400" s="98" t="s">
        <v>7651</v>
      </c>
      <c r="H3400" s="98" t="s">
        <v>7650</v>
      </c>
      <c r="I3400" s="98" t="s">
        <v>7652</v>
      </c>
      <c r="J3400" s="98" t="s">
        <v>7650</v>
      </c>
      <c r="K3400" s="98" t="s">
        <v>1156</v>
      </c>
      <c r="L3400" s="99" t="str">
        <f t="shared" si="53"/>
        <v>BA</v>
      </c>
    </row>
    <row r="3401" spans="1:12" x14ac:dyDescent="0.25">
      <c r="A3401" s="101">
        <v>700000</v>
      </c>
      <c r="B3401" s="98" t="s">
        <v>7650</v>
      </c>
      <c r="C3401" s="98" t="s">
        <v>7685</v>
      </c>
      <c r="D3401" s="98" t="s">
        <v>7686</v>
      </c>
      <c r="E3401" s="98" t="s">
        <v>7649</v>
      </c>
      <c r="F3401" s="98" t="s">
        <v>7650</v>
      </c>
      <c r="G3401" s="98" t="s">
        <v>7651</v>
      </c>
      <c r="H3401" s="98" t="s">
        <v>7650</v>
      </c>
      <c r="I3401" s="98" t="s">
        <v>7652</v>
      </c>
      <c r="J3401" s="98" t="s">
        <v>7650</v>
      </c>
      <c r="K3401" s="98" t="s">
        <v>1156</v>
      </c>
      <c r="L3401" s="99" t="str">
        <f t="shared" si="53"/>
        <v>BA</v>
      </c>
    </row>
    <row r="3402" spans="1:12" x14ac:dyDescent="0.25">
      <c r="A3402" s="101">
        <v>700000</v>
      </c>
      <c r="B3402" s="98" t="s">
        <v>7650</v>
      </c>
      <c r="C3402" s="98" t="s">
        <v>7687</v>
      </c>
      <c r="D3402" s="98" t="s">
        <v>7688</v>
      </c>
      <c r="E3402" s="98" t="s">
        <v>7649</v>
      </c>
      <c r="F3402" s="98" t="s">
        <v>7650</v>
      </c>
      <c r="G3402" s="98" t="s">
        <v>7651</v>
      </c>
      <c r="H3402" s="98" t="s">
        <v>7650</v>
      </c>
      <c r="I3402" s="98" t="s">
        <v>7652</v>
      </c>
      <c r="J3402" s="98" t="s">
        <v>7650</v>
      </c>
      <c r="K3402" s="98" t="s">
        <v>604</v>
      </c>
      <c r="L3402" s="99" t="str">
        <f t="shared" si="53"/>
        <v>BA</v>
      </c>
    </row>
    <row r="3403" spans="1:12" x14ac:dyDescent="0.25">
      <c r="A3403" s="101">
        <v>700000</v>
      </c>
      <c r="B3403" s="98" t="s">
        <v>7650</v>
      </c>
      <c r="C3403" s="98" t="s">
        <v>7689</v>
      </c>
      <c r="D3403" s="98" t="s">
        <v>7690</v>
      </c>
      <c r="E3403" s="98" t="s">
        <v>7649</v>
      </c>
      <c r="F3403" s="98" t="s">
        <v>7650</v>
      </c>
      <c r="G3403" s="98" t="s">
        <v>7651</v>
      </c>
      <c r="H3403" s="98" t="s">
        <v>7650</v>
      </c>
      <c r="I3403" s="98" t="s">
        <v>7652</v>
      </c>
      <c r="J3403" s="98" t="s">
        <v>7650</v>
      </c>
      <c r="K3403" s="98" t="s">
        <v>604</v>
      </c>
      <c r="L3403" s="99" t="str">
        <f t="shared" si="53"/>
        <v>BA</v>
      </c>
    </row>
    <row r="3404" spans="1:12" x14ac:dyDescent="0.25">
      <c r="A3404" s="101">
        <v>700000</v>
      </c>
      <c r="B3404" s="98" t="s">
        <v>7650</v>
      </c>
      <c r="C3404" s="98" t="s">
        <v>7691</v>
      </c>
      <c r="D3404" s="98" t="s">
        <v>7692</v>
      </c>
      <c r="E3404" s="98" t="s">
        <v>7649</v>
      </c>
      <c r="F3404" s="98" t="s">
        <v>7650</v>
      </c>
      <c r="G3404" s="98" t="s">
        <v>7651</v>
      </c>
      <c r="H3404" s="98" t="s">
        <v>7650</v>
      </c>
      <c r="I3404" s="98" t="s">
        <v>7652</v>
      </c>
      <c r="J3404" s="98" t="s">
        <v>7650</v>
      </c>
      <c r="K3404" s="98" t="s">
        <v>604</v>
      </c>
      <c r="L3404" s="99" t="str">
        <f t="shared" si="53"/>
        <v>BA</v>
      </c>
    </row>
    <row r="3405" spans="1:12" x14ac:dyDescent="0.25">
      <c r="A3405" s="101">
        <v>700000</v>
      </c>
      <c r="B3405" s="98" t="s">
        <v>7650</v>
      </c>
      <c r="C3405" s="98" t="s">
        <v>7693</v>
      </c>
      <c r="D3405" s="98" t="s">
        <v>7694</v>
      </c>
      <c r="E3405" s="98" t="s">
        <v>7649</v>
      </c>
      <c r="F3405" s="98" t="s">
        <v>7650</v>
      </c>
      <c r="G3405" s="98" t="s">
        <v>7651</v>
      </c>
      <c r="H3405" s="98" t="s">
        <v>7650</v>
      </c>
      <c r="I3405" s="98" t="s">
        <v>7652</v>
      </c>
      <c r="J3405" s="98" t="s">
        <v>7650</v>
      </c>
      <c r="K3405" s="98" t="s">
        <v>604</v>
      </c>
      <c r="L3405" s="99" t="str">
        <f t="shared" si="53"/>
        <v>BA</v>
      </c>
    </row>
    <row r="3406" spans="1:12" x14ac:dyDescent="0.25">
      <c r="A3406" s="101">
        <v>700000</v>
      </c>
      <c r="B3406" s="98" t="s">
        <v>7650</v>
      </c>
      <c r="C3406" s="98" t="s">
        <v>7695</v>
      </c>
      <c r="D3406" s="98" t="s">
        <v>7696</v>
      </c>
      <c r="E3406" s="98" t="s">
        <v>7649</v>
      </c>
      <c r="F3406" s="98" t="s">
        <v>7650</v>
      </c>
      <c r="G3406" s="98" t="s">
        <v>7651</v>
      </c>
      <c r="H3406" s="98" t="s">
        <v>7650</v>
      </c>
      <c r="I3406" s="98" t="s">
        <v>7652</v>
      </c>
      <c r="J3406" s="98" t="s">
        <v>7650</v>
      </c>
      <c r="K3406" s="98" t="s">
        <v>4987</v>
      </c>
      <c r="L3406" s="99" t="str">
        <f t="shared" si="53"/>
        <v>BA</v>
      </c>
    </row>
    <row r="3407" spans="1:12" x14ac:dyDescent="0.25">
      <c r="A3407" s="101">
        <v>700000</v>
      </c>
      <c r="B3407" s="98" t="s">
        <v>7650</v>
      </c>
      <c r="C3407" s="98" t="s">
        <v>7697</v>
      </c>
      <c r="D3407" s="98" t="s">
        <v>7698</v>
      </c>
      <c r="E3407" s="98" t="s">
        <v>7649</v>
      </c>
      <c r="F3407" s="98" t="s">
        <v>7650</v>
      </c>
      <c r="G3407" s="98" t="s">
        <v>7651</v>
      </c>
      <c r="H3407" s="98" t="s">
        <v>7650</v>
      </c>
      <c r="I3407" s="98" t="s">
        <v>7652</v>
      </c>
      <c r="J3407" s="98" t="s">
        <v>7650</v>
      </c>
      <c r="K3407" s="98" t="s">
        <v>4987</v>
      </c>
      <c r="L3407" s="99" t="str">
        <f t="shared" si="53"/>
        <v>BA</v>
      </c>
    </row>
    <row r="3408" spans="1:12" x14ac:dyDescent="0.25">
      <c r="A3408" s="101">
        <v>700000</v>
      </c>
      <c r="B3408" s="98" t="s">
        <v>7650</v>
      </c>
      <c r="C3408" s="98" t="s">
        <v>7699</v>
      </c>
      <c r="D3408" s="98" t="s">
        <v>7700</v>
      </c>
      <c r="E3408" s="98" t="s">
        <v>7649</v>
      </c>
      <c r="F3408" s="98" t="s">
        <v>7650</v>
      </c>
      <c r="G3408" s="98" t="s">
        <v>7651</v>
      </c>
      <c r="H3408" s="98" t="s">
        <v>7650</v>
      </c>
      <c r="I3408" s="98" t="s">
        <v>7652</v>
      </c>
      <c r="J3408" s="98" t="s">
        <v>7650</v>
      </c>
      <c r="K3408" s="98" t="s">
        <v>4987</v>
      </c>
      <c r="L3408" s="99" t="str">
        <f t="shared" si="53"/>
        <v>BA</v>
      </c>
    </row>
    <row r="3409" spans="1:12" x14ac:dyDescent="0.25">
      <c r="A3409" s="101">
        <v>700000</v>
      </c>
      <c r="B3409" s="98" t="s">
        <v>7650</v>
      </c>
      <c r="C3409" s="98" t="s">
        <v>7701</v>
      </c>
      <c r="D3409" s="98" t="s">
        <v>7702</v>
      </c>
      <c r="E3409" s="98" t="s">
        <v>7649</v>
      </c>
      <c r="F3409" s="98" t="s">
        <v>7650</v>
      </c>
      <c r="G3409" s="98" t="s">
        <v>7651</v>
      </c>
      <c r="H3409" s="98" t="s">
        <v>7650</v>
      </c>
      <c r="I3409" s="98" t="s">
        <v>7652</v>
      </c>
      <c r="J3409" s="98" t="s">
        <v>7650</v>
      </c>
      <c r="K3409" s="98" t="s">
        <v>4987</v>
      </c>
      <c r="L3409" s="99" t="str">
        <f t="shared" si="53"/>
        <v>BA</v>
      </c>
    </row>
    <row r="3410" spans="1:12" x14ac:dyDescent="0.25">
      <c r="A3410" s="101">
        <v>700000</v>
      </c>
      <c r="B3410" s="98" t="s">
        <v>7650</v>
      </c>
      <c r="C3410" s="98" t="s">
        <v>7703</v>
      </c>
      <c r="D3410" s="98" t="s">
        <v>7704</v>
      </c>
      <c r="E3410" s="98" t="s">
        <v>7649</v>
      </c>
      <c r="F3410" s="98" t="s">
        <v>7650</v>
      </c>
      <c r="G3410" s="98" t="s">
        <v>7651</v>
      </c>
      <c r="H3410" s="98" t="s">
        <v>7650</v>
      </c>
      <c r="I3410" s="98" t="s">
        <v>7652</v>
      </c>
      <c r="J3410" s="98" t="s">
        <v>7650</v>
      </c>
      <c r="K3410" s="98" t="s">
        <v>545</v>
      </c>
      <c r="L3410" s="99" t="str">
        <f t="shared" si="53"/>
        <v>BA</v>
      </c>
    </row>
    <row r="3411" spans="1:12" x14ac:dyDescent="0.25">
      <c r="A3411" s="101">
        <v>700000</v>
      </c>
      <c r="B3411" s="98" t="s">
        <v>7650</v>
      </c>
      <c r="C3411" s="98" t="s">
        <v>7705</v>
      </c>
      <c r="D3411" s="98" t="s">
        <v>7706</v>
      </c>
      <c r="E3411" s="98" t="s">
        <v>7649</v>
      </c>
      <c r="F3411" s="98" t="s">
        <v>7650</v>
      </c>
      <c r="G3411" s="98" t="s">
        <v>7651</v>
      </c>
      <c r="H3411" s="98" t="s">
        <v>7650</v>
      </c>
      <c r="I3411" s="98" t="s">
        <v>7652</v>
      </c>
      <c r="J3411" s="98" t="s">
        <v>7650</v>
      </c>
      <c r="K3411" s="98" t="s">
        <v>545</v>
      </c>
      <c r="L3411" s="99" t="str">
        <f t="shared" si="53"/>
        <v>BA</v>
      </c>
    </row>
    <row r="3412" spans="1:12" x14ac:dyDescent="0.25">
      <c r="A3412" s="101">
        <v>700000</v>
      </c>
      <c r="B3412" s="98" t="s">
        <v>7650</v>
      </c>
      <c r="C3412" s="98" t="s">
        <v>7707</v>
      </c>
      <c r="D3412" s="98" t="s">
        <v>7708</v>
      </c>
      <c r="E3412" s="98" t="s">
        <v>7649</v>
      </c>
      <c r="F3412" s="98" t="s">
        <v>7650</v>
      </c>
      <c r="G3412" s="98" t="s">
        <v>7651</v>
      </c>
      <c r="H3412" s="98" t="s">
        <v>7650</v>
      </c>
      <c r="I3412" s="98" t="s">
        <v>7652</v>
      </c>
      <c r="J3412" s="98" t="s">
        <v>7650</v>
      </c>
      <c r="K3412" s="98" t="s">
        <v>545</v>
      </c>
      <c r="L3412" s="99" t="str">
        <f t="shared" si="53"/>
        <v>BA</v>
      </c>
    </row>
    <row r="3413" spans="1:12" x14ac:dyDescent="0.25">
      <c r="A3413" s="101">
        <v>700000</v>
      </c>
      <c r="B3413" s="98" t="s">
        <v>7650</v>
      </c>
      <c r="C3413" s="98" t="s">
        <v>7709</v>
      </c>
      <c r="D3413" s="98" t="s">
        <v>7710</v>
      </c>
      <c r="E3413" s="98" t="s">
        <v>7649</v>
      </c>
      <c r="F3413" s="98" t="s">
        <v>7650</v>
      </c>
      <c r="G3413" s="98" t="s">
        <v>7651</v>
      </c>
      <c r="H3413" s="98" t="s">
        <v>7650</v>
      </c>
      <c r="I3413" s="98" t="s">
        <v>7652</v>
      </c>
      <c r="J3413" s="98" t="s">
        <v>7650</v>
      </c>
      <c r="K3413" s="98" t="s">
        <v>545</v>
      </c>
      <c r="L3413" s="99" t="str">
        <f t="shared" si="53"/>
        <v>BA</v>
      </c>
    </row>
    <row r="3414" spans="1:12" x14ac:dyDescent="0.25">
      <c r="A3414" s="101">
        <v>700000</v>
      </c>
      <c r="B3414" s="98" t="s">
        <v>7650</v>
      </c>
      <c r="C3414" s="98" t="s">
        <v>7711</v>
      </c>
      <c r="D3414" s="98" t="s">
        <v>7712</v>
      </c>
      <c r="E3414" s="98" t="s">
        <v>7649</v>
      </c>
      <c r="F3414" s="98" t="s">
        <v>7650</v>
      </c>
      <c r="G3414" s="98" t="s">
        <v>7651</v>
      </c>
      <c r="H3414" s="98" t="s">
        <v>7650</v>
      </c>
      <c r="I3414" s="98" t="s">
        <v>7652</v>
      </c>
      <c r="J3414" s="98" t="s">
        <v>7650</v>
      </c>
      <c r="K3414" s="98" t="s">
        <v>545</v>
      </c>
      <c r="L3414" s="99" t="str">
        <f t="shared" si="53"/>
        <v>BA</v>
      </c>
    </row>
    <row r="3415" spans="1:12" x14ac:dyDescent="0.25">
      <c r="A3415" s="101">
        <v>700000</v>
      </c>
      <c r="B3415" s="98" t="s">
        <v>7650</v>
      </c>
      <c r="C3415" s="98" t="s">
        <v>7713</v>
      </c>
      <c r="D3415" s="98" t="s">
        <v>7714</v>
      </c>
      <c r="E3415" s="98" t="s">
        <v>7649</v>
      </c>
      <c r="F3415" s="98" t="s">
        <v>7650</v>
      </c>
      <c r="G3415" s="98" t="s">
        <v>7651</v>
      </c>
      <c r="H3415" s="98" t="s">
        <v>7650</v>
      </c>
      <c r="I3415" s="98" t="s">
        <v>7652</v>
      </c>
      <c r="J3415" s="98" t="s">
        <v>7650</v>
      </c>
      <c r="K3415" s="98" t="s">
        <v>1001</v>
      </c>
      <c r="L3415" s="99" t="str">
        <f t="shared" si="53"/>
        <v>BA</v>
      </c>
    </row>
    <row r="3416" spans="1:12" x14ac:dyDescent="0.25">
      <c r="A3416" s="101">
        <v>700000</v>
      </c>
      <c r="B3416" s="98" t="s">
        <v>7650</v>
      </c>
      <c r="C3416" s="98" t="s">
        <v>7715</v>
      </c>
      <c r="D3416" s="98" t="s">
        <v>7716</v>
      </c>
      <c r="E3416" s="98" t="s">
        <v>7649</v>
      </c>
      <c r="F3416" s="98" t="s">
        <v>7650</v>
      </c>
      <c r="G3416" s="98" t="s">
        <v>7651</v>
      </c>
      <c r="H3416" s="98" t="s">
        <v>7650</v>
      </c>
      <c r="I3416" s="98" t="s">
        <v>7652</v>
      </c>
      <c r="J3416" s="98" t="s">
        <v>7650</v>
      </c>
      <c r="K3416" s="98" t="s">
        <v>1001</v>
      </c>
      <c r="L3416" s="99" t="str">
        <f t="shared" si="53"/>
        <v>BA</v>
      </c>
    </row>
    <row r="3417" spans="1:12" x14ac:dyDescent="0.25">
      <c r="A3417" s="101">
        <v>700000</v>
      </c>
      <c r="B3417" s="98" t="s">
        <v>7650</v>
      </c>
      <c r="C3417" s="98" t="s">
        <v>7717</v>
      </c>
      <c r="D3417" s="98" t="s">
        <v>7718</v>
      </c>
      <c r="E3417" s="98" t="s">
        <v>7649</v>
      </c>
      <c r="F3417" s="98" t="s">
        <v>7650</v>
      </c>
      <c r="G3417" s="98" t="s">
        <v>7651</v>
      </c>
      <c r="H3417" s="98" t="s">
        <v>7650</v>
      </c>
      <c r="I3417" s="98" t="s">
        <v>7652</v>
      </c>
      <c r="J3417" s="98" t="s">
        <v>7650</v>
      </c>
      <c r="K3417" s="98" t="s">
        <v>1001</v>
      </c>
      <c r="L3417" s="99" t="str">
        <f t="shared" si="53"/>
        <v>BA</v>
      </c>
    </row>
    <row r="3418" spans="1:12" x14ac:dyDescent="0.25">
      <c r="A3418" s="101">
        <v>700000</v>
      </c>
      <c r="B3418" s="98" t="s">
        <v>7650</v>
      </c>
      <c r="C3418" s="98" t="s">
        <v>7719</v>
      </c>
      <c r="D3418" s="98" t="s">
        <v>7720</v>
      </c>
      <c r="E3418" s="98" t="s">
        <v>7649</v>
      </c>
      <c r="F3418" s="98" t="s">
        <v>7650</v>
      </c>
      <c r="G3418" s="98" t="s">
        <v>7651</v>
      </c>
      <c r="H3418" s="98" t="s">
        <v>7650</v>
      </c>
      <c r="I3418" s="98" t="s">
        <v>7652</v>
      </c>
      <c r="J3418" s="98" t="s">
        <v>7650</v>
      </c>
      <c r="K3418" s="98" t="s">
        <v>1001</v>
      </c>
      <c r="L3418" s="99" t="str">
        <f t="shared" si="53"/>
        <v>BA</v>
      </c>
    </row>
    <row r="3419" spans="1:12" x14ac:dyDescent="0.25">
      <c r="A3419" s="101">
        <v>700000</v>
      </c>
      <c r="B3419" s="98" t="s">
        <v>7650</v>
      </c>
      <c r="C3419" s="98" t="s">
        <v>7721</v>
      </c>
      <c r="D3419" s="98" t="s">
        <v>7722</v>
      </c>
      <c r="E3419" s="98" t="s">
        <v>7649</v>
      </c>
      <c r="F3419" s="98" t="s">
        <v>7650</v>
      </c>
      <c r="G3419" s="98" t="s">
        <v>7651</v>
      </c>
      <c r="H3419" s="98" t="s">
        <v>7650</v>
      </c>
      <c r="I3419" s="98" t="s">
        <v>7652</v>
      </c>
      <c r="J3419" s="98" t="s">
        <v>7650</v>
      </c>
      <c r="K3419" s="98" t="s">
        <v>1001</v>
      </c>
      <c r="L3419" s="99" t="str">
        <f t="shared" si="53"/>
        <v>BA</v>
      </c>
    </row>
    <row r="3420" spans="1:12" x14ac:dyDescent="0.25">
      <c r="A3420" s="101">
        <v>700000</v>
      </c>
      <c r="B3420" s="98" t="s">
        <v>7650</v>
      </c>
      <c r="C3420" s="98" t="s">
        <v>7723</v>
      </c>
      <c r="D3420" s="98" t="s">
        <v>7724</v>
      </c>
      <c r="E3420" s="98" t="s">
        <v>7649</v>
      </c>
      <c r="F3420" s="98" t="s">
        <v>7650</v>
      </c>
      <c r="G3420" s="98" t="s">
        <v>7651</v>
      </c>
      <c r="H3420" s="98" t="s">
        <v>7650</v>
      </c>
      <c r="I3420" s="98" t="s">
        <v>7652</v>
      </c>
      <c r="J3420" s="98" t="s">
        <v>7650</v>
      </c>
      <c r="K3420" s="98" t="s">
        <v>538</v>
      </c>
      <c r="L3420" s="99" t="str">
        <f t="shared" si="53"/>
        <v>BA</v>
      </c>
    </row>
    <row r="3421" spans="1:12" x14ac:dyDescent="0.25">
      <c r="A3421" s="101">
        <v>700000</v>
      </c>
      <c r="B3421" s="98" t="s">
        <v>7650</v>
      </c>
      <c r="C3421" s="98" t="s">
        <v>7725</v>
      </c>
      <c r="D3421" s="98" t="s">
        <v>7726</v>
      </c>
      <c r="E3421" s="98" t="s">
        <v>7649</v>
      </c>
      <c r="F3421" s="98" t="s">
        <v>7650</v>
      </c>
      <c r="G3421" s="98" t="s">
        <v>7651</v>
      </c>
      <c r="H3421" s="98" t="s">
        <v>7650</v>
      </c>
      <c r="I3421" s="98" t="s">
        <v>7652</v>
      </c>
      <c r="J3421" s="98" t="s">
        <v>7650</v>
      </c>
      <c r="K3421" s="98" t="s">
        <v>538</v>
      </c>
      <c r="L3421" s="99" t="str">
        <f t="shared" si="53"/>
        <v>BA</v>
      </c>
    </row>
    <row r="3422" spans="1:12" x14ac:dyDescent="0.25">
      <c r="A3422" s="101">
        <v>700000</v>
      </c>
      <c r="B3422" s="98" t="s">
        <v>7650</v>
      </c>
      <c r="C3422" s="98" t="s">
        <v>7727</v>
      </c>
      <c r="D3422" s="98" t="s">
        <v>7728</v>
      </c>
      <c r="E3422" s="98" t="s">
        <v>7649</v>
      </c>
      <c r="F3422" s="98" t="s">
        <v>7650</v>
      </c>
      <c r="G3422" s="98" t="s">
        <v>7651</v>
      </c>
      <c r="H3422" s="98" t="s">
        <v>7650</v>
      </c>
      <c r="I3422" s="98" t="s">
        <v>7652</v>
      </c>
      <c r="J3422" s="98" t="s">
        <v>7650</v>
      </c>
      <c r="K3422" s="98" t="s">
        <v>538</v>
      </c>
      <c r="L3422" s="99" t="str">
        <f t="shared" si="53"/>
        <v>BA</v>
      </c>
    </row>
    <row r="3423" spans="1:12" x14ac:dyDescent="0.25">
      <c r="A3423" s="101">
        <v>700000</v>
      </c>
      <c r="B3423" s="98" t="s">
        <v>7650</v>
      </c>
      <c r="C3423" s="98" t="s">
        <v>7729</v>
      </c>
      <c r="D3423" s="98" t="s">
        <v>7730</v>
      </c>
      <c r="E3423" s="98" t="s">
        <v>7649</v>
      </c>
      <c r="F3423" s="98" t="s">
        <v>7650</v>
      </c>
      <c r="G3423" s="98" t="s">
        <v>7651</v>
      </c>
      <c r="H3423" s="98" t="s">
        <v>7650</v>
      </c>
      <c r="I3423" s="98" t="s">
        <v>7652</v>
      </c>
      <c r="J3423" s="98" t="s">
        <v>7650</v>
      </c>
      <c r="K3423" s="98" t="s">
        <v>538</v>
      </c>
      <c r="L3423" s="99" t="str">
        <f t="shared" si="53"/>
        <v>BA</v>
      </c>
    </row>
    <row r="3424" spans="1:12" x14ac:dyDescent="0.25">
      <c r="A3424" s="101">
        <v>700000</v>
      </c>
      <c r="B3424" s="98" t="s">
        <v>7650</v>
      </c>
      <c r="C3424" s="98" t="s">
        <v>7731</v>
      </c>
      <c r="D3424" s="98" t="s">
        <v>7732</v>
      </c>
      <c r="E3424" s="98" t="s">
        <v>7649</v>
      </c>
      <c r="F3424" s="98" t="s">
        <v>7650</v>
      </c>
      <c r="G3424" s="98" t="s">
        <v>7651</v>
      </c>
      <c r="H3424" s="98" t="s">
        <v>7650</v>
      </c>
      <c r="I3424" s="98" t="s">
        <v>7652</v>
      </c>
      <c r="J3424" s="98" t="s">
        <v>7650</v>
      </c>
      <c r="K3424" s="98" t="s">
        <v>843</v>
      </c>
      <c r="L3424" s="99" t="str">
        <f t="shared" si="53"/>
        <v>BA</v>
      </c>
    </row>
    <row r="3425" spans="1:12" x14ac:dyDescent="0.25">
      <c r="A3425" s="101">
        <v>700000</v>
      </c>
      <c r="B3425" s="98" t="s">
        <v>7650</v>
      </c>
      <c r="C3425" s="98" t="s">
        <v>7733</v>
      </c>
      <c r="D3425" s="98" t="s">
        <v>7734</v>
      </c>
      <c r="E3425" s="98" t="s">
        <v>7649</v>
      </c>
      <c r="F3425" s="98" t="s">
        <v>7650</v>
      </c>
      <c r="G3425" s="98" t="s">
        <v>7651</v>
      </c>
      <c r="H3425" s="98" t="s">
        <v>7650</v>
      </c>
      <c r="I3425" s="98" t="s">
        <v>7652</v>
      </c>
      <c r="J3425" s="98" t="s">
        <v>7650</v>
      </c>
      <c r="K3425" s="98" t="s">
        <v>843</v>
      </c>
      <c r="L3425" s="99" t="str">
        <f t="shared" si="53"/>
        <v>BA</v>
      </c>
    </row>
    <row r="3426" spans="1:12" x14ac:dyDescent="0.25">
      <c r="A3426" s="101">
        <v>700000</v>
      </c>
      <c r="B3426" s="98" t="s">
        <v>7650</v>
      </c>
      <c r="C3426" s="98" t="s">
        <v>7735</v>
      </c>
      <c r="D3426" s="98" t="s">
        <v>7736</v>
      </c>
      <c r="E3426" s="98" t="s">
        <v>7649</v>
      </c>
      <c r="F3426" s="98" t="s">
        <v>7650</v>
      </c>
      <c r="G3426" s="98" t="s">
        <v>7651</v>
      </c>
      <c r="H3426" s="98" t="s">
        <v>7650</v>
      </c>
      <c r="I3426" s="98" t="s">
        <v>7652</v>
      </c>
      <c r="J3426" s="98" t="s">
        <v>7650</v>
      </c>
      <c r="K3426" s="98" t="s">
        <v>843</v>
      </c>
      <c r="L3426" s="99" t="str">
        <f t="shared" si="53"/>
        <v>BA</v>
      </c>
    </row>
    <row r="3427" spans="1:12" x14ac:dyDescent="0.25">
      <c r="A3427" s="101">
        <v>700000</v>
      </c>
      <c r="B3427" s="98" t="s">
        <v>7650</v>
      </c>
      <c r="C3427" s="98" t="s">
        <v>7737</v>
      </c>
      <c r="D3427" s="98" t="s">
        <v>7738</v>
      </c>
      <c r="E3427" s="98" t="s">
        <v>7649</v>
      </c>
      <c r="F3427" s="98" t="s">
        <v>7650</v>
      </c>
      <c r="G3427" s="98" t="s">
        <v>7651</v>
      </c>
      <c r="H3427" s="98" t="s">
        <v>7650</v>
      </c>
      <c r="I3427" s="98" t="s">
        <v>7652</v>
      </c>
      <c r="J3427" s="98" t="s">
        <v>7650</v>
      </c>
      <c r="K3427" s="98" t="s">
        <v>843</v>
      </c>
      <c r="L3427" s="99" t="str">
        <f t="shared" si="53"/>
        <v>BA</v>
      </c>
    </row>
    <row r="3428" spans="1:12" x14ac:dyDescent="0.25">
      <c r="A3428" s="101">
        <v>700000</v>
      </c>
      <c r="B3428" s="98" t="s">
        <v>7650</v>
      </c>
      <c r="C3428" s="98" t="s">
        <v>7739</v>
      </c>
      <c r="D3428" s="98" t="s">
        <v>7740</v>
      </c>
      <c r="E3428" s="98" t="s">
        <v>7649</v>
      </c>
      <c r="F3428" s="98" t="s">
        <v>7650</v>
      </c>
      <c r="G3428" s="98" t="s">
        <v>7651</v>
      </c>
      <c r="H3428" s="98" t="s">
        <v>7650</v>
      </c>
      <c r="I3428" s="98" t="s">
        <v>7652</v>
      </c>
      <c r="J3428" s="98" t="s">
        <v>7650</v>
      </c>
      <c r="K3428" s="98" t="s">
        <v>843</v>
      </c>
      <c r="L3428" s="99" t="str">
        <f t="shared" si="53"/>
        <v>BA</v>
      </c>
    </row>
    <row r="3429" spans="1:12" x14ac:dyDescent="0.25">
      <c r="A3429" s="101">
        <v>700000</v>
      </c>
      <c r="B3429" s="98" t="s">
        <v>7650</v>
      </c>
      <c r="C3429" s="98" t="s">
        <v>7741</v>
      </c>
      <c r="D3429" s="98" t="s">
        <v>7742</v>
      </c>
      <c r="E3429" s="98" t="s">
        <v>7649</v>
      </c>
      <c r="F3429" s="98" t="s">
        <v>7650</v>
      </c>
      <c r="G3429" s="98" t="s">
        <v>7651</v>
      </c>
      <c r="H3429" s="98" t="s">
        <v>7650</v>
      </c>
      <c r="I3429" s="98" t="s">
        <v>7652</v>
      </c>
      <c r="J3429" s="98" t="s">
        <v>7650</v>
      </c>
      <c r="K3429" s="98" t="s">
        <v>1159</v>
      </c>
      <c r="L3429" s="99" t="str">
        <f t="shared" si="53"/>
        <v>BA</v>
      </c>
    </row>
    <row r="3430" spans="1:12" x14ac:dyDescent="0.25">
      <c r="A3430" s="101">
        <v>700000</v>
      </c>
      <c r="B3430" s="98" t="s">
        <v>7650</v>
      </c>
      <c r="C3430" s="98" t="s">
        <v>7743</v>
      </c>
      <c r="D3430" s="98" t="s">
        <v>7744</v>
      </c>
      <c r="E3430" s="98" t="s">
        <v>7649</v>
      </c>
      <c r="F3430" s="98" t="s">
        <v>7650</v>
      </c>
      <c r="G3430" s="98" t="s">
        <v>7651</v>
      </c>
      <c r="H3430" s="98" t="s">
        <v>7650</v>
      </c>
      <c r="I3430" s="98" t="s">
        <v>7652</v>
      </c>
      <c r="J3430" s="98" t="s">
        <v>7650</v>
      </c>
      <c r="K3430" s="98" t="s">
        <v>1159</v>
      </c>
      <c r="L3430" s="99" t="str">
        <f t="shared" si="53"/>
        <v>BA</v>
      </c>
    </row>
    <row r="3431" spans="1:12" x14ac:dyDescent="0.25">
      <c r="A3431" s="101">
        <v>700000</v>
      </c>
      <c r="B3431" s="98" t="s">
        <v>7650</v>
      </c>
      <c r="C3431" s="98" t="s">
        <v>7745</v>
      </c>
      <c r="D3431" s="98" t="s">
        <v>7746</v>
      </c>
      <c r="E3431" s="98" t="s">
        <v>7649</v>
      </c>
      <c r="F3431" s="98" t="s">
        <v>7650</v>
      </c>
      <c r="G3431" s="98" t="s">
        <v>7651</v>
      </c>
      <c r="H3431" s="98" t="s">
        <v>7650</v>
      </c>
      <c r="I3431" s="98" t="s">
        <v>7652</v>
      </c>
      <c r="J3431" s="98" t="s">
        <v>7650</v>
      </c>
      <c r="K3431" s="98" t="s">
        <v>1159</v>
      </c>
      <c r="L3431" s="99" t="str">
        <f t="shared" si="53"/>
        <v>BA</v>
      </c>
    </row>
    <row r="3432" spans="1:12" x14ac:dyDescent="0.25">
      <c r="A3432" s="101">
        <v>700000</v>
      </c>
      <c r="B3432" s="98" t="s">
        <v>7650</v>
      </c>
      <c r="C3432" s="98" t="s">
        <v>7747</v>
      </c>
      <c r="D3432" s="98" t="s">
        <v>7748</v>
      </c>
      <c r="E3432" s="98" t="s">
        <v>7649</v>
      </c>
      <c r="F3432" s="98" t="s">
        <v>7650</v>
      </c>
      <c r="G3432" s="98" t="s">
        <v>7651</v>
      </c>
      <c r="H3432" s="98" t="s">
        <v>7650</v>
      </c>
      <c r="I3432" s="98" t="s">
        <v>7652</v>
      </c>
      <c r="J3432" s="98" t="s">
        <v>7650</v>
      </c>
      <c r="K3432" s="98" t="s">
        <v>3943</v>
      </c>
      <c r="L3432" s="99" t="str">
        <f t="shared" si="53"/>
        <v>BA</v>
      </c>
    </row>
    <row r="3433" spans="1:12" x14ac:dyDescent="0.25">
      <c r="A3433" s="101">
        <v>700000</v>
      </c>
      <c r="B3433" s="98" t="s">
        <v>7650</v>
      </c>
      <c r="C3433" s="98" t="s">
        <v>7749</v>
      </c>
      <c r="D3433" s="98" t="s">
        <v>7750</v>
      </c>
      <c r="E3433" s="98" t="s">
        <v>7649</v>
      </c>
      <c r="F3433" s="98" t="s">
        <v>7650</v>
      </c>
      <c r="G3433" s="98" t="s">
        <v>7651</v>
      </c>
      <c r="H3433" s="98" t="s">
        <v>7650</v>
      </c>
      <c r="I3433" s="98" t="s">
        <v>7652</v>
      </c>
      <c r="J3433" s="98" t="s">
        <v>7650</v>
      </c>
      <c r="K3433" s="98" t="s">
        <v>7751</v>
      </c>
      <c r="L3433" s="99" t="str">
        <f t="shared" si="53"/>
        <v>BA</v>
      </c>
    </row>
    <row r="3434" spans="1:12" x14ac:dyDescent="0.25">
      <c r="A3434" s="101">
        <v>700000</v>
      </c>
      <c r="B3434" s="98" t="s">
        <v>7650</v>
      </c>
      <c r="C3434" s="98" t="s">
        <v>7752</v>
      </c>
      <c r="D3434" s="98" t="s">
        <v>7753</v>
      </c>
      <c r="E3434" s="98" t="s">
        <v>7649</v>
      </c>
      <c r="F3434" s="98" t="s">
        <v>7650</v>
      </c>
      <c r="G3434" s="98" t="s">
        <v>7651</v>
      </c>
      <c r="H3434" s="98" t="s">
        <v>7650</v>
      </c>
      <c r="I3434" s="98" t="s">
        <v>7652</v>
      </c>
      <c r="J3434" s="98" t="s">
        <v>7650</v>
      </c>
      <c r="K3434" s="98" t="s">
        <v>7751</v>
      </c>
      <c r="L3434" s="99" t="str">
        <f t="shared" si="53"/>
        <v>BA</v>
      </c>
    </row>
    <row r="3435" spans="1:12" x14ac:dyDescent="0.25">
      <c r="A3435" s="101">
        <v>700000</v>
      </c>
      <c r="B3435" s="98" t="s">
        <v>7650</v>
      </c>
      <c r="C3435" s="98" t="s">
        <v>7754</v>
      </c>
      <c r="D3435" s="98" t="s">
        <v>7755</v>
      </c>
      <c r="E3435" s="98" t="s">
        <v>7649</v>
      </c>
      <c r="F3435" s="98" t="s">
        <v>7650</v>
      </c>
      <c r="G3435" s="98" t="s">
        <v>7651</v>
      </c>
      <c r="H3435" s="98" t="s">
        <v>7650</v>
      </c>
      <c r="I3435" s="98" t="s">
        <v>7652</v>
      </c>
      <c r="J3435" s="98" t="s">
        <v>7650</v>
      </c>
      <c r="K3435" s="98" t="s">
        <v>7756</v>
      </c>
      <c r="L3435" s="99" t="str">
        <f t="shared" si="53"/>
        <v>BA</v>
      </c>
    </row>
    <row r="3436" spans="1:12" x14ac:dyDescent="0.25">
      <c r="A3436" s="101">
        <v>700000</v>
      </c>
      <c r="B3436" s="98" t="s">
        <v>7650</v>
      </c>
      <c r="C3436" s="98" t="s">
        <v>7757</v>
      </c>
      <c r="D3436" s="98" t="s">
        <v>7758</v>
      </c>
      <c r="E3436" s="98" t="s">
        <v>7649</v>
      </c>
      <c r="F3436" s="98" t="s">
        <v>7650</v>
      </c>
      <c r="G3436" s="98" t="s">
        <v>7651</v>
      </c>
      <c r="H3436" s="98" t="s">
        <v>7650</v>
      </c>
      <c r="I3436" s="98" t="s">
        <v>7652</v>
      </c>
      <c r="J3436" s="98" t="s">
        <v>7650</v>
      </c>
      <c r="K3436" s="98" t="s">
        <v>3943</v>
      </c>
      <c r="L3436" s="99" t="str">
        <f t="shared" si="53"/>
        <v>BA</v>
      </c>
    </row>
    <row r="3437" spans="1:12" x14ac:dyDescent="0.25">
      <c r="A3437" s="101">
        <v>700000</v>
      </c>
      <c r="B3437" s="98" t="s">
        <v>7650</v>
      </c>
      <c r="C3437" s="98" t="s">
        <v>7759</v>
      </c>
      <c r="D3437" s="98" t="s">
        <v>7760</v>
      </c>
      <c r="E3437" s="98" t="s">
        <v>7649</v>
      </c>
      <c r="F3437" s="98" t="s">
        <v>7650</v>
      </c>
      <c r="G3437" s="98" t="s">
        <v>7651</v>
      </c>
      <c r="H3437" s="98" t="s">
        <v>7650</v>
      </c>
      <c r="I3437" s="98" t="s">
        <v>7652</v>
      </c>
      <c r="J3437" s="98" t="s">
        <v>7650</v>
      </c>
      <c r="K3437" s="98" t="s">
        <v>6889</v>
      </c>
      <c r="L3437" s="99" t="str">
        <f t="shared" si="53"/>
        <v>BA</v>
      </c>
    </row>
    <row r="3438" spans="1:12" x14ac:dyDescent="0.25">
      <c r="A3438" s="101">
        <v>700000</v>
      </c>
      <c r="B3438" s="98" t="s">
        <v>7650</v>
      </c>
      <c r="C3438" s="98" t="s">
        <v>7761</v>
      </c>
      <c r="D3438" s="98" t="s">
        <v>7762</v>
      </c>
      <c r="E3438" s="98" t="s">
        <v>7649</v>
      </c>
      <c r="F3438" s="98" t="s">
        <v>7650</v>
      </c>
      <c r="G3438" s="98" t="s">
        <v>7651</v>
      </c>
      <c r="H3438" s="98" t="s">
        <v>7650</v>
      </c>
      <c r="I3438" s="98" t="s">
        <v>7652</v>
      </c>
      <c r="J3438" s="98" t="s">
        <v>7650</v>
      </c>
      <c r="K3438" s="98" t="s">
        <v>6889</v>
      </c>
      <c r="L3438" s="99" t="str">
        <f t="shared" si="53"/>
        <v>BA</v>
      </c>
    </row>
    <row r="3439" spans="1:12" x14ac:dyDescent="0.25">
      <c r="A3439" s="101">
        <v>700000</v>
      </c>
      <c r="B3439" s="98" t="s">
        <v>7650</v>
      </c>
      <c r="C3439" s="98" t="s">
        <v>7763</v>
      </c>
      <c r="D3439" s="98" t="s">
        <v>7764</v>
      </c>
      <c r="E3439" s="98" t="s">
        <v>7649</v>
      </c>
      <c r="F3439" s="98" t="s">
        <v>7650</v>
      </c>
      <c r="G3439" s="98" t="s">
        <v>7651</v>
      </c>
      <c r="H3439" s="98" t="s">
        <v>7650</v>
      </c>
      <c r="I3439" s="98" t="s">
        <v>7652</v>
      </c>
      <c r="J3439" s="98" t="s">
        <v>7650</v>
      </c>
      <c r="K3439" s="98" t="s">
        <v>6889</v>
      </c>
      <c r="L3439" s="99" t="str">
        <f t="shared" si="53"/>
        <v>BA</v>
      </c>
    </row>
    <row r="3440" spans="1:12" x14ac:dyDescent="0.25">
      <c r="A3440" s="101">
        <v>700000</v>
      </c>
      <c r="B3440" s="98" t="s">
        <v>7650</v>
      </c>
      <c r="C3440" s="98" t="s">
        <v>7765</v>
      </c>
      <c r="D3440" s="98" t="s">
        <v>7766</v>
      </c>
      <c r="E3440" s="98" t="s">
        <v>7649</v>
      </c>
      <c r="F3440" s="98" t="s">
        <v>7650</v>
      </c>
      <c r="G3440" s="98" t="s">
        <v>7651</v>
      </c>
      <c r="H3440" s="98" t="s">
        <v>7650</v>
      </c>
      <c r="I3440" s="98" t="s">
        <v>7652</v>
      </c>
      <c r="J3440" s="98" t="s">
        <v>7650</v>
      </c>
      <c r="K3440" s="98" t="s">
        <v>6889</v>
      </c>
      <c r="L3440" s="99" t="str">
        <f t="shared" si="53"/>
        <v>BA</v>
      </c>
    </row>
    <row r="3441" spans="1:12" x14ac:dyDescent="0.25">
      <c r="A3441" s="101">
        <v>700000</v>
      </c>
      <c r="B3441" s="98" t="s">
        <v>7650</v>
      </c>
      <c r="C3441" s="98" t="s">
        <v>7767</v>
      </c>
      <c r="D3441" s="98" t="s">
        <v>7768</v>
      </c>
      <c r="E3441" s="98" t="s">
        <v>7649</v>
      </c>
      <c r="F3441" s="98" t="s">
        <v>7650</v>
      </c>
      <c r="G3441" s="98" t="s">
        <v>7651</v>
      </c>
      <c r="H3441" s="98" t="s">
        <v>7650</v>
      </c>
      <c r="I3441" s="98" t="s">
        <v>7652</v>
      </c>
      <c r="J3441" s="98" t="s">
        <v>7650</v>
      </c>
      <c r="K3441" s="98" t="s">
        <v>901</v>
      </c>
      <c r="L3441" s="99" t="str">
        <f t="shared" si="53"/>
        <v>BA</v>
      </c>
    </row>
    <row r="3442" spans="1:12" x14ac:dyDescent="0.25">
      <c r="A3442" s="101">
        <v>700000</v>
      </c>
      <c r="B3442" s="98" t="s">
        <v>7650</v>
      </c>
      <c r="C3442" s="98" t="s">
        <v>7769</v>
      </c>
      <c r="D3442" s="98" t="s">
        <v>7770</v>
      </c>
      <c r="E3442" s="98" t="s">
        <v>7649</v>
      </c>
      <c r="F3442" s="98" t="s">
        <v>7650</v>
      </c>
      <c r="G3442" s="98" t="s">
        <v>7651</v>
      </c>
      <c r="H3442" s="98" t="s">
        <v>7650</v>
      </c>
      <c r="I3442" s="98" t="s">
        <v>7652</v>
      </c>
      <c r="J3442" s="98" t="s">
        <v>7650</v>
      </c>
      <c r="K3442" s="98" t="s">
        <v>843</v>
      </c>
      <c r="L3442" s="99" t="str">
        <f t="shared" si="53"/>
        <v>BA</v>
      </c>
    </row>
    <row r="3443" spans="1:12" x14ac:dyDescent="0.25">
      <c r="A3443" s="101">
        <v>700000</v>
      </c>
      <c r="B3443" s="98" t="s">
        <v>7650</v>
      </c>
      <c r="C3443" s="98" t="s">
        <v>7771</v>
      </c>
      <c r="D3443" s="98" t="s">
        <v>7772</v>
      </c>
      <c r="E3443" s="98" t="s">
        <v>7649</v>
      </c>
      <c r="F3443" s="98" t="s">
        <v>7650</v>
      </c>
      <c r="G3443" s="98" t="s">
        <v>7651</v>
      </c>
      <c r="H3443" s="98" t="s">
        <v>7650</v>
      </c>
      <c r="I3443" s="98" t="s">
        <v>7652</v>
      </c>
      <c r="J3443" s="98" t="s">
        <v>7650</v>
      </c>
      <c r="K3443" s="98" t="s">
        <v>538</v>
      </c>
      <c r="L3443" s="99" t="str">
        <f t="shared" si="53"/>
        <v>BA</v>
      </c>
    </row>
    <row r="3444" spans="1:12" x14ac:dyDescent="0.25">
      <c r="A3444" s="101">
        <v>700000</v>
      </c>
      <c r="B3444" s="98" t="s">
        <v>7650</v>
      </c>
      <c r="C3444" s="98" t="s">
        <v>7773</v>
      </c>
      <c r="D3444" s="98" t="s">
        <v>7774</v>
      </c>
      <c r="E3444" s="98" t="s">
        <v>7649</v>
      </c>
      <c r="F3444" s="98" t="s">
        <v>7650</v>
      </c>
      <c r="G3444" s="98" t="s">
        <v>7651</v>
      </c>
      <c r="H3444" s="98" t="s">
        <v>7650</v>
      </c>
      <c r="I3444" s="98" t="s">
        <v>7652</v>
      </c>
      <c r="J3444" s="98" t="s">
        <v>7650</v>
      </c>
      <c r="K3444" s="98" t="s">
        <v>901</v>
      </c>
      <c r="L3444" s="99" t="str">
        <f t="shared" si="53"/>
        <v>BA</v>
      </c>
    </row>
    <row r="3445" spans="1:12" x14ac:dyDescent="0.25">
      <c r="A3445" s="101">
        <v>700000</v>
      </c>
      <c r="B3445" s="98" t="s">
        <v>7650</v>
      </c>
      <c r="C3445" s="98" t="s">
        <v>7775</v>
      </c>
      <c r="D3445" s="98" t="s">
        <v>7776</v>
      </c>
      <c r="E3445" s="98" t="s">
        <v>7649</v>
      </c>
      <c r="F3445" s="98" t="s">
        <v>7650</v>
      </c>
      <c r="G3445" s="98" t="s">
        <v>7651</v>
      </c>
      <c r="H3445" s="98" t="s">
        <v>7650</v>
      </c>
      <c r="I3445" s="98" t="s">
        <v>7652</v>
      </c>
      <c r="J3445" s="98" t="s">
        <v>7650</v>
      </c>
      <c r="K3445" s="98" t="s">
        <v>538</v>
      </c>
      <c r="L3445" s="99" t="str">
        <f t="shared" si="53"/>
        <v>BA</v>
      </c>
    </row>
    <row r="3446" spans="1:12" x14ac:dyDescent="0.25">
      <c r="A3446" s="101">
        <v>700000</v>
      </c>
      <c r="B3446" s="98" t="s">
        <v>7650</v>
      </c>
      <c r="C3446" s="98" t="s">
        <v>7777</v>
      </c>
      <c r="D3446" s="98" t="s">
        <v>7778</v>
      </c>
      <c r="E3446" s="98" t="s">
        <v>7649</v>
      </c>
      <c r="F3446" s="98" t="s">
        <v>7650</v>
      </c>
      <c r="G3446" s="98" t="s">
        <v>7651</v>
      </c>
      <c r="H3446" s="98" t="s">
        <v>7650</v>
      </c>
      <c r="I3446" s="98" t="s">
        <v>7652</v>
      </c>
      <c r="J3446" s="98" t="s">
        <v>7650</v>
      </c>
      <c r="K3446" s="98" t="s">
        <v>545</v>
      </c>
      <c r="L3446" s="99" t="str">
        <f t="shared" si="53"/>
        <v>BA</v>
      </c>
    </row>
    <row r="3447" spans="1:12" x14ac:dyDescent="0.25">
      <c r="A3447" s="101">
        <v>700000</v>
      </c>
      <c r="B3447" s="98" t="s">
        <v>7650</v>
      </c>
      <c r="C3447" s="98" t="s">
        <v>7779</v>
      </c>
      <c r="D3447" s="98" t="s">
        <v>7780</v>
      </c>
      <c r="E3447" s="98" t="s">
        <v>7649</v>
      </c>
      <c r="F3447" s="98" t="s">
        <v>7650</v>
      </c>
      <c r="G3447" s="98" t="s">
        <v>7651</v>
      </c>
      <c r="H3447" s="98" t="s">
        <v>7650</v>
      </c>
      <c r="I3447" s="98" t="s">
        <v>7652</v>
      </c>
      <c r="J3447" s="98" t="s">
        <v>7650</v>
      </c>
      <c r="K3447" s="98" t="s">
        <v>545</v>
      </c>
      <c r="L3447" s="99" t="str">
        <f t="shared" si="53"/>
        <v>BA</v>
      </c>
    </row>
    <row r="3448" spans="1:12" x14ac:dyDescent="0.25">
      <c r="A3448" s="101">
        <v>710000</v>
      </c>
      <c r="B3448" s="98" t="s">
        <v>7782</v>
      </c>
      <c r="C3448" s="98" t="s">
        <v>7784</v>
      </c>
      <c r="D3448" s="98" t="s">
        <v>7782</v>
      </c>
      <c r="E3448" s="98" t="s">
        <v>7649</v>
      </c>
      <c r="F3448" s="98" t="s">
        <v>7650</v>
      </c>
      <c r="G3448" s="98" t="s">
        <v>7781</v>
      </c>
      <c r="H3448" s="98" t="s">
        <v>7782</v>
      </c>
      <c r="I3448" s="98" t="s">
        <v>7783</v>
      </c>
      <c r="J3448" s="98" t="s">
        <v>7782</v>
      </c>
      <c r="K3448" s="98" t="s">
        <v>538</v>
      </c>
      <c r="L3448" s="99" t="str">
        <f t="shared" si="53"/>
        <v>Human Resources</v>
      </c>
    </row>
    <row r="3449" spans="1:12" x14ac:dyDescent="0.25">
      <c r="A3449" s="101">
        <v>710000</v>
      </c>
      <c r="B3449" s="98" t="s">
        <v>7782</v>
      </c>
      <c r="C3449" s="98" t="s">
        <v>7785</v>
      </c>
      <c r="D3449" s="98" t="s">
        <v>7786</v>
      </c>
      <c r="E3449" s="98" t="s">
        <v>7649</v>
      </c>
      <c r="F3449" s="98" t="s">
        <v>7650</v>
      </c>
      <c r="G3449" s="98" t="s">
        <v>7781</v>
      </c>
      <c r="H3449" s="98" t="s">
        <v>7782</v>
      </c>
      <c r="I3449" s="98" t="s">
        <v>7783</v>
      </c>
      <c r="J3449" s="98" t="s">
        <v>7782</v>
      </c>
      <c r="K3449" s="98" t="s">
        <v>545</v>
      </c>
      <c r="L3449" s="99" t="str">
        <f t="shared" si="53"/>
        <v>Human Resources</v>
      </c>
    </row>
    <row r="3450" spans="1:12" x14ac:dyDescent="0.25">
      <c r="A3450" s="101">
        <v>710000</v>
      </c>
      <c r="B3450" s="98" t="s">
        <v>7782</v>
      </c>
      <c r="C3450" s="98" t="s">
        <v>7787</v>
      </c>
      <c r="D3450" s="98" t="s">
        <v>7788</v>
      </c>
      <c r="E3450" s="98" t="s">
        <v>7649</v>
      </c>
      <c r="F3450" s="98" t="s">
        <v>7650</v>
      </c>
      <c r="G3450" s="98" t="s">
        <v>7781</v>
      </c>
      <c r="H3450" s="98" t="s">
        <v>7782</v>
      </c>
      <c r="I3450" s="98" t="s">
        <v>7783</v>
      </c>
      <c r="J3450" s="98" t="s">
        <v>7782</v>
      </c>
      <c r="K3450" s="98" t="s">
        <v>604</v>
      </c>
      <c r="L3450" s="99" t="str">
        <f t="shared" si="53"/>
        <v>Human Resources</v>
      </c>
    </row>
    <row r="3451" spans="1:12" x14ac:dyDescent="0.25">
      <c r="A3451" s="101">
        <v>710000</v>
      </c>
      <c r="B3451" s="98" t="s">
        <v>7782</v>
      </c>
      <c r="C3451" s="98" t="s">
        <v>7789</v>
      </c>
      <c r="D3451" s="98" t="s">
        <v>7790</v>
      </c>
      <c r="E3451" s="98" t="s">
        <v>7649</v>
      </c>
      <c r="F3451" s="98" t="s">
        <v>7650</v>
      </c>
      <c r="G3451" s="98" t="s">
        <v>7781</v>
      </c>
      <c r="H3451" s="98" t="s">
        <v>7782</v>
      </c>
      <c r="I3451" s="98" t="s">
        <v>7783</v>
      </c>
      <c r="J3451" s="98" t="s">
        <v>7782</v>
      </c>
      <c r="K3451" s="98" t="s">
        <v>604</v>
      </c>
      <c r="L3451" s="99" t="str">
        <f t="shared" si="53"/>
        <v>Human Resources</v>
      </c>
    </row>
    <row r="3452" spans="1:12" x14ac:dyDescent="0.25">
      <c r="A3452" s="101">
        <v>710000</v>
      </c>
      <c r="B3452" s="98" t="s">
        <v>7782</v>
      </c>
      <c r="C3452" s="98" t="s">
        <v>7791</v>
      </c>
      <c r="D3452" s="98" t="s">
        <v>7792</v>
      </c>
      <c r="E3452" s="98" t="s">
        <v>7649</v>
      </c>
      <c r="F3452" s="98" t="s">
        <v>7650</v>
      </c>
      <c r="G3452" s="98" t="s">
        <v>7781</v>
      </c>
      <c r="H3452" s="98" t="s">
        <v>7782</v>
      </c>
      <c r="I3452" s="98" t="s">
        <v>7783</v>
      </c>
      <c r="J3452" s="98" t="s">
        <v>7782</v>
      </c>
      <c r="K3452" s="98" t="s">
        <v>538</v>
      </c>
      <c r="L3452" s="99" t="str">
        <f t="shared" si="53"/>
        <v>Human Resources</v>
      </c>
    </row>
    <row r="3453" spans="1:12" x14ac:dyDescent="0.25">
      <c r="A3453" s="101">
        <v>720000</v>
      </c>
      <c r="B3453" s="98" t="s">
        <v>7794</v>
      </c>
      <c r="C3453" s="98" t="s">
        <v>7796</v>
      </c>
      <c r="D3453" s="98" t="s">
        <v>7797</v>
      </c>
      <c r="E3453" s="98" t="s">
        <v>7649</v>
      </c>
      <c r="F3453" s="98" t="s">
        <v>7650</v>
      </c>
      <c r="G3453" s="98" t="s">
        <v>7793</v>
      </c>
      <c r="H3453" s="98" t="s">
        <v>7794</v>
      </c>
      <c r="I3453" s="98" t="s">
        <v>7795</v>
      </c>
      <c r="J3453" s="98" t="s">
        <v>7794</v>
      </c>
      <c r="K3453" s="98" t="s">
        <v>557</v>
      </c>
      <c r="L3453" s="99" t="str">
        <f t="shared" si="53"/>
        <v>BA</v>
      </c>
    </row>
    <row r="3454" spans="1:12" x14ac:dyDescent="0.25">
      <c r="A3454" s="101">
        <v>720000</v>
      </c>
      <c r="B3454" s="98" t="s">
        <v>7794</v>
      </c>
      <c r="C3454" s="98" t="s">
        <v>7798</v>
      </c>
      <c r="D3454" s="98" t="s">
        <v>7799</v>
      </c>
      <c r="E3454" s="98" t="s">
        <v>7649</v>
      </c>
      <c r="F3454" s="98" t="s">
        <v>7650</v>
      </c>
      <c r="G3454" s="98" t="s">
        <v>7793</v>
      </c>
      <c r="H3454" s="98" t="s">
        <v>7794</v>
      </c>
      <c r="I3454" s="98" t="s">
        <v>7795</v>
      </c>
      <c r="J3454" s="98" t="s">
        <v>7794</v>
      </c>
      <c r="K3454" s="98" t="s">
        <v>538</v>
      </c>
      <c r="L3454" s="99" t="str">
        <f t="shared" si="53"/>
        <v>BA</v>
      </c>
    </row>
    <row r="3455" spans="1:12" x14ac:dyDescent="0.25">
      <c r="A3455" s="101">
        <v>720000</v>
      </c>
      <c r="B3455" s="98" t="s">
        <v>7794</v>
      </c>
      <c r="C3455" s="98" t="s">
        <v>7800</v>
      </c>
      <c r="D3455" s="98" t="s">
        <v>7801</v>
      </c>
      <c r="E3455" s="98" t="s">
        <v>7649</v>
      </c>
      <c r="F3455" s="98" t="s">
        <v>7650</v>
      </c>
      <c r="G3455" s="98" t="s">
        <v>7793</v>
      </c>
      <c r="H3455" s="98" t="s">
        <v>7794</v>
      </c>
      <c r="I3455" s="98" t="s">
        <v>7795</v>
      </c>
      <c r="J3455" s="98" t="s">
        <v>7794</v>
      </c>
      <c r="K3455" s="98" t="s">
        <v>843</v>
      </c>
      <c r="L3455" s="99" t="str">
        <f t="shared" si="53"/>
        <v>BA</v>
      </c>
    </row>
    <row r="3456" spans="1:12" x14ac:dyDescent="0.25">
      <c r="A3456" s="101">
        <v>720000</v>
      </c>
      <c r="B3456" s="98" t="s">
        <v>7794</v>
      </c>
      <c r="C3456" s="98" t="s">
        <v>7802</v>
      </c>
      <c r="D3456" s="98" t="s">
        <v>7803</v>
      </c>
      <c r="E3456" s="98" t="s">
        <v>7649</v>
      </c>
      <c r="F3456" s="98" t="s">
        <v>7650</v>
      </c>
      <c r="G3456" s="98" t="s">
        <v>7793</v>
      </c>
      <c r="H3456" s="98" t="s">
        <v>7794</v>
      </c>
      <c r="I3456" s="98" t="s">
        <v>7795</v>
      </c>
      <c r="J3456" s="98" t="s">
        <v>7794</v>
      </c>
      <c r="K3456" s="98" t="s">
        <v>7751</v>
      </c>
      <c r="L3456" s="99" t="str">
        <f t="shared" si="53"/>
        <v>BA</v>
      </c>
    </row>
    <row r="3457" spans="1:12" x14ac:dyDescent="0.25">
      <c r="A3457" s="101">
        <v>730000</v>
      </c>
      <c r="B3457" s="98" t="s">
        <v>7805</v>
      </c>
      <c r="C3457" s="98" t="s">
        <v>7807</v>
      </c>
      <c r="D3457" s="98" t="s">
        <v>7805</v>
      </c>
      <c r="E3457" s="98" t="s">
        <v>7649</v>
      </c>
      <c r="F3457" s="98" t="s">
        <v>7650</v>
      </c>
      <c r="G3457" s="98" t="s">
        <v>7804</v>
      </c>
      <c r="H3457" s="98" t="s">
        <v>7805</v>
      </c>
      <c r="I3457" s="98" t="s">
        <v>7806</v>
      </c>
      <c r="J3457" s="98" t="s">
        <v>7805</v>
      </c>
      <c r="K3457" s="98" t="s">
        <v>538</v>
      </c>
      <c r="L3457" s="99" t="str">
        <f t="shared" si="53"/>
        <v>BA</v>
      </c>
    </row>
    <row r="3458" spans="1:12" x14ac:dyDescent="0.25">
      <c r="A3458" s="101">
        <v>730000</v>
      </c>
      <c r="B3458" s="98" t="s">
        <v>7805</v>
      </c>
      <c r="C3458" s="98" t="s">
        <v>7808</v>
      </c>
      <c r="D3458" s="98" t="s">
        <v>7809</v>
      </c>
      <c r="E3458" s="98" t="s">
        <v>7649</v>
      </c>
      <c r="F3458" s="98" t="s">
        <v>7650</v>
      </c>
      <c r="G3458" s="98" t="s">
        <v>7804</v>
      </c>
      <c r="H3458" s="98" t="s">
        <v>7805</v>
      </c>
      <c r="I3458" s="98" t="s">
        <v>7806</v>
      </c>
      <c r="J3458" s="98" t="s">
        <v>7805</v>
      </c>
      <c r="K3458" s="98" t="s">
        <v>538</v>
      </c>
      <c r="L3458" s="99" t="str">
        <f t="shared" ref="L3458:L3521" si="54">VLOOKUP(H3458,$N$2:$O$43,2,FALSE)</f>
        <v>BA</v>
      </c>
    </row>
    <row r="3459" spans="1:12" x14ac:dyDescent="0.25">
      <c r="A3459" s="101">
        <v>731000</v>
      </c>
      <c r="B3459" s="98" t="s">
        <v>7805</v>
      </c>
      <c r="C3459" s="98"/>
      <c r="D3459" s="98"/>
      <c r="E3459" s="98" t="s">
        <v>7649</v>
      </c>
      <c r="F3459" s="98" t="s">
        <v>7650</v>
      </c>
      <c r="G3459" s="98" t="s">
        <v>7804</v>
      </c>
      <c r="H3459" s="98" t="s">
        <v>7805</v>
      </c>
      <c r="I3459" s="98" t="s">
        <v>7806</v>
      </c>
      <c r="J3459" s="98" t="s">
        <v>7810</v>
      </c>
      <c r="K3459" s="98"/>
      <c r="L3459" s="99" t="str">
        <f t="shared" si="54"/>
        <v>BA</v>
      </c>
    </row>
    <row r="3460" spans="1:12" x14ac:dyDescent="0.25">
      <c r="A3460" s="101">
        <v>732000</v>
      </c>
      <c r="B3460" s="98" t="s">
        <v>7805</v>
      </c>
      <c r="C3460" s="98"/>
      <c r="D3460" s="98"/>
      <c r="E3460" s="98" t="s">
        <v>7649</v>
      </c>
      <c r="F3460" s="98" t="s">
        <v>7650</v>
      </c>
      <c r="G3460" s="98" t="s">
        <v>7804</v>
      </c>
      <c r="H3460" s="98" t="s">
        <v>7805</v>
      </c>
      <c r="I3460" s="98" t="s">
        <v>7806</v>
      </c>
      <c r="J3460" s="98" t="s">
        <v>7811</v>
      </c>
      <c r="K3460" s="98"/>
      <c r="L3460" s="99" t="str">
        <f t="shared" si="54"/>
        <v>BA</v>
      </c>
    </row>
    <row r="3461" spans="1:12" x14ac:dyDescent="0.25">
      <c r="A3461" s="101">
        <v>733000</v>
      </c>
      <c r="B3461" s="98" t="s">
        <v>7805</v>
      </c>
      <c r="C3461" s="98"/>
      <c r="D3461" s="98"/>
      <c r="E3461" s="98" t="s">
        <v>7649</v>
      </c>
      <c r="F3461" s="98" t="s">
        <v>7650</v>
      </c>
      <c r="G3461" s="98" t="s">
        <v>7804</v>
      </c>
      <c r="H3461" s="98" t="s">
        <v>7805</v>
      </c>
      <c r="I3461" s="98" t="s">
        <v>7806</v>
      </c>
      <c r="J3461" s="98" t="s">
        <v>7812</v>
      </c>
      <c r="K3461" s="98"/>
      <c r="L3461" s="99" t="str">
        <f t="shared" si="54"/>
        <v>BA</v>
      </c>
    </row>
    <row r="3462" spans="1:12" x14ac:dyDescent="0.25">
      <c r="A3462" s="101">
        <v>240000</v>
      </c>
      <c r="B3462" s="98" t="s">
        <v>7814</v>
      </c>
      <c r="C3462" s="98" t="s">
        <v>7817</v>
      </c>
      <c r="D3462" s="98" t="s">
        <v>7818</v>
      </c>
      <c r="E3462" s="98" t="s">
        <v>7813</v>
      </c>
      <c r="F3462" s="98" t="s">
        <v>7814</v>
      </c>
      <c r="G3462" s="98" t="s">
        <v>7815</v>
      </c>
      <c r="H3462" s="98" t="s">
        <v>7814</v>
      </c>
      <c r="I3462" s="98" t="s">
        <v>7816</v>
      </c>
      <c r="J3462" s="98" t="s">
        <v>7814</v>
      </c>
      <c r="K3462" s="98" t="s">
        <v>1001</v>
      </c>
      <c r="L3462" s="99" t="str">
        <f t="shared" si="54"/>
        <v>EM</v>
      </c>
    </row>
    <row r="3463" spans="1:12" x14ac:dyDescent="0.25">
      <c r="A3463" s="101">
        <v>240000</v>
      </c>
      <c r="B3463" s="98" t="s">
        <v>7814</v>
      </c>
      <c r="C3463" s="98" t="s">
        <v>7819</v>
      </c>
      <c r="D3463" s="98" t="s">
        <v>7820</v>
      </c>
      <c r="E3463" s="98" t="s">
        <v>7813</v>
      </c>
      <c r="F3463" s="98" t="s">
        <v>7814</v>
      </c>
      <c r="G3463" s="98" t="s">
        <v>7815</v>
      </c>
      <c r="H3463" s="98" t="s">
        <v>7814</v>
      </c>
      <c r="I3463" s="98" t="s">
        <v>7816</v>
      </c>
      <c r="J3463" s="98" t="s">
        <v>7814</v>
      </c>
      <c r="K3463" s="98" t="s">
        <v>545</v>
      </c>
      <c r="L3463" s="99" t="str">
        <f t="shared" si="54"/>
        <v>EM</v>
      </c>
    </row>
    <row r="3464" spans="1:12" x14ac:dyDescent="0.25">
      <c r="A3464" s="101">
        <v>240000</v>
      </c>
      <c r="B3464" s="98" t="s">
        <v>7814</v>
      </c>
      <c r="C3464" s="98" t="s">
        <v>7821</v>
      </c>
      <c r="D3464" s="98" t="s">
        <v>111</v>
      </c>
      <c r="E3464" s="98" t="s">
        <v>7813</v>
      </c>
      <c r="F3464" s="98" t="s">
        <v>7814</v>
      </c>
      <c r="G3464" s="98" t="s">
        <v>7815</v>
      </c>
      <c r="H3464" s="98" t="s">
        <v>7814</v>
      </c>
      <c r="I3464" s="98" t="s">
        <v>7816</v>
      </c>
      <c r="J3464" s="98" t="s">
        <v>7814</v>
      </c>
      <c r="K3464" s="98" t="s">
        <v>545</v>
      </c>
      <c r="L3464" s="99" t="str">
        <f t="shared" si="54"/>
        <v>EM</v>
      </c>
    </row>
    <row r="3465" spans="1:12" x14ac:dyDescent="0.25">
      <c r="A3465" s="101">
        <v>240000</v>
      </c>
      <c r="B3465" s="98" t="s">
        <v>7814</v>
      </c>
      <c r="C3465" s="98" t="s">
        <v>7822</v>
      </c>
      <c r="D3465" s="98" t="s">
        <v>7823</v>
      </c>
      <c r="E3465" s="98" t="s">
        <v>7813</v>
      </c>
      <c r="F3465" s="98" t="s">
        <v>7814</v>
      </c>
      <c r="G3465" s="98" t="s">
        <v>7815</v>
      </c>
      <c r="H3465" s="98" t="s">
        <v>7814</v>
      </c>
      <c r="I3465" s="98" t="s">
        <v>7816</v>
      </c>
      <c r="J3465" s="98" t="s">
        <v>7814</v>
      </c>
      <c r="K3465" s="98" t="s">
        <v>545</v>
      </c>
      <c r="L3465" s="99" t="str">
        <f t="shared" si="54"/>
        <v>EM</v>
      </c>
    </row>
    <row r="3466" spans="1:12" x14ac:dyDescent="0.25">
      <c r="A3466" s="101">
        <v>240000</v>
      </c>
      <c r="B3466" s="98" t="s">
        <v>7814</v>
      </c>
      <c r="C3466" s="98" t="s">
        <v>7824</v>
      </c>
      <c r="D3466" s="98" t="s">
        <v>7825</v>
      </c>
      <c r="E3466" s="98" t="s">
        <v>7813</v>
      </c>
      <c r="F3466" s="98" t="s">
        <v>7814</v>
      </c>
      <c r="G3466" s="98" t="s">
        <v>7815</v>
      </c>
      <c r="H3466" s="98" t="s">
        <v>7814</v>
      </c>
      <c r="I3466" s="98" t="s">
        <v>7816</v>
      </c>
      <c r="J3466" s="98" t="s">
        <v>7814</v>
      </c>
      <c r="K3466" s="98" t="s">
        <v>1001</v>
      </c>
      <c r="L3466" s="99" t="str">
        <f t="shared" si="54"/>
        <v>EM</v>
      </c>
    </row>
    <row r="3467" spans="1:12" x14ac:dyDescent="0.25">
      <c r="A3467" s="101">
        <v>240000</v>
      </c>
      <c r="B3467" s="98" t="s">
        <v>7814</v>
      </c>
      <c r="C3467" s="98" t="s">
        <v>7826</v>
      </c>
      <c r="D3467" s="98" t="s">
        <v>7827</v>
      </c>
      <c r="E3467" s="98" t="s">
        <v>7813</v>
      </c>
      <c r="F3467" s="98" t="s">
        <v>7814</v>
      </c>
      <c r="G3467" s="98" t="s">
        <v>7815</v>
      </c>
      <c r="H3467" s="98" t="s">
        <v>7814</v>
      </c>
      <c r="I3467" s="98" t="s">
        <v>7816</v>
      </c>
      <c r="J3467" s="98" t="s">
        <v>7814</v>
      </c>
      <c r="K3467" s="98" t="s">
        <v>1001</v>
      </c>
      <c r="L3467" s="99" t="str">
        <f t="shared" si="54"/>
        <v>EM</v>
      </c>
    </row>
    <row r="3468" spans="1:12" x14ac:dyDescent="0.25">
      <c r="A3468" s="101">
        <v>240000</v>
      </c>
      <c r="B3468" s="98" t="s">
        <v>7814</v>
      </c>
      <c r="C3468" s="98" t="s">
        <v>7828</v>
      </c>
      <c r="D3468" s="98" t="s">
        <v>7829</v>
      </c>
      <c r="E3468" s="98" t="s">
        <v>7813</v>
      </c>
      <c r="F3468" s="98" t="s">
        <v>7814</v>
      </c>
      <c r="G3468" s="98" t="s">
        <v>7815</v>
      </c>
      <c r="H3468" s="98" t="s">
        <v>7814</v>
      </c>
      <c r="I3468" s="98" t="s">
        <v>7816</v>
      </c>
      <c r="J3468" s="98" t="s">
        <v>7814</v>
      </c>
      <c r="K3468" s="98" t="s">
        <v>1001</v>
      </c>
      <c r="L3468" s="99" t="str">
        <f t="shared" si="54"/>
        <v>EM</v>
      </c>
    </row>
    <row r="3469" spans="1:12" x14ac:dyDescent="0.25">
      <c r="A3469" s="101">
        <v>240000</v>
      </c>
      <c r="B3469" s="98" t="s">
        <v>7814</v>
      </c>
      <c r="C3469" s="98" t="s">
        <v>7830</v>
      </c>
      <c r="D3469" s="98" t="s">
        <v>1158</v>
      </c>
      <c r="E3469" s="98" t="s">
        <v>7813</v>
      </c>
      <c r="F3469" s="98" t="s">
        <v>7814</v>
      </c>
      <c r="G3469" s="98" t="s">
        <v>7815</v>
      </c>
      <c r="H3469" s="98" t="s">
        <v>7814</v>
      </c>
      <c r="I3469" s="98" t="s">
        <v>7816</v>
      </c>
      <c r="J3469" s="98" t="s">
        <v>7814</v>
      </c>
      <c r="K3469" s="98" t="s">
        <v>1159</v>
      </c>
      <c r="L3469" s="99" t="str">
        <f t="shared" si="54"/>
        <v>EM</v>
      </c>
    </row>
    <row r="3470" spans="1:12" x14ac:dyDescent="0.25">
      <c r="A3470" s="101">
        <v>240000</v>
      </c>
      <c r="B3470" s="98" t="s">
        <v>7814</v>
      </c>
      <c r="C3470" s="98" t="s">
        <v>7831</v>
      </c>
      <c r="D3470" s="98" t="s">
        <v>7832</v>
      </c>
      <c r="E3470" s="98" t="s">
        <v>7813</v>
      </c>
      <c r="F3470" s="98" t="s">
        <v>7814</v>
      </c>
      <c r="G3470" s="98" t="s">
        <v>7815</v>
      </c>
      <c r="H3470" s="98" t="s">
        <v>7814</v>
      </c>
      <c r="I3470" s="98" t="s">
        <v>7816</v>
      </c>
      <c r="J3470" s="98" t="s">
        <v>7814</v>
      </c>
      <c r="K3470" s="98" t="s">
        <v>604</v>
      </c>
      <c r="L3470" s="99" t="str">
        <f t="shared" si="54"/>
        <v>EM</v>
      </c>
    </row>
    <row r="3471" spans="1:12" x14ac:dyDescent="0.25">
      <c r="A3471" s="101" t="s">
        <v>7833</v>
      </c>
      <c r="B3471" s="98" t="s">
        <v>7814</v>
      </c>
      <c r="C3471" s="98"/>
      <c r="D3471" s="98"/>
      <c r="E3471" s="98" t="s">
        <v>7813</v>
      </c>
      <c r="F3471" s="98" t="s">
        <v>7814</v>
      </c>
      <c r="G3471" s="98" t="s">
        <v>7815</v>
      </c>
      <c r="H3471" s="98" t="s">
        <v>7814</v>
      </c>
      <c r="I3471" s="98" t="s">
        <v>7816</v>
      </c>
      <c r="J3471" s="98" t="s">
        <v>7834</v>
      </c>
      <c r="K3471" s="98"/>
      <c r="L3471" s="99" t="str">
        <f t="shared" si="54"/>
        <v>EM</v>
      </c>
    </row>
    <row r="3472" spans="1:12" x14ac:dyDescent="0.25">
      <c r="A3472" s="101" t="s">
        <v>7835</v>
      </c>
      <c r="B3472" s="98" t="s">
        <v>7814</v>
      </c>
      <c r="C3472" s="98"/>
      <c r="D3472" s="98"/>
      <c r="E3472" s="98" t="s">
        <v>7813</v>
      </c>
      <c r="F3472" s="98" t="s">
        <v>7814</v>
      </c>
      <c r="G3472" s="98" t="s">
        <v>7815</v>
      </c>
      <c r="H3472" s="98" t="s">
        <v>7814</v>
      </c>
      <c r="I3472" s="98" t="s">
        <v>7816</v>
      </c>
      <c r="J3472" s="98" t="s">
        <v>7836</v>
      </c>
      <c r="K3472" s="98"/>
      <c r="L3472" s="99" t="str">
        <f t="shared" si="54"/>
        <v>EM</v>
      </c>
    </row>
    <row r="3473" spans="1:12" x14ac:dyDescent="0.25">
      <c r="A3473" s="101">
        <v>240200</v>
      </c>
      <c r="B3473" s="98" t="s">
        <v>7838</v>
      </c>
      <c r="C3473" s="98" t="s">
        <v>7839</v>
      </c>
      <c r="D3473" s="98" t="s">
        <v>7840</v>
      </c>
      <c r="E3473" s="98" t="s">
        <v>7813</v>
      </c>
      <c r="F3473" s="98" t="s">
        <v>7814</v>
      </c>
      <c r="G3473" s="98" t="s">
        <v>7815</v>
      </c>
      <c r="H3473" s="98" t="s">
        <v>7814</v>
      </c>
      <c r="I3473" s="98" t="s">
        <v>7837</v>
      </c>
      <c r="J3473" s="98" t="s">
        <v>7838</v>
      </c>
      <c r="K3473" s="98" t="s">
        <v>1001</v>
      </c>
      <c r="L3473" s="99" t="str">
        <f t="shared" si="54"/>
        <v>EM</v>
      </c>
    </row>
    <row r="3474" spans="1:12" x14ac:dyDescent="0.25">
      <c r="A3474" s="101">
        <v>240200</v>
      </c>
      <c r="B3474" s="98" t="s">
        <v>7838</v>
      </c>
      <c r="C3474" s="98" t="s">
        <v>7841</v>
      </c>
      <c r="D3474" s="98" t="s">
        <v>7842</v>
      </c>
      <c r="E3474" s="98" t="s">
        <v>7813</v>
      </c>
      <c r="F3474" s="98" t="s">
        <v>7814</v>
      </c>
      <c r="G3474" s="98" t="s">
        <v>7815</v>
      </c>
      <c r="H3474" s="98" t="s">
        <v>7814</v>
      </c>
      <c r="I3474" s="98" t="s">
        <v>7837</v>
      </c>
      <c r="J3474" s="98" t="s">
        <v>7838</v>
      </c>
      <c r="K3474" s="98" t="s">
        <v>1001</v>
      </c>
      <c r="L3474" s="99" t="str">
        <f t="shared" si="54"/>
        <v>EM</v>
      </c>
    </row>
    <row r="3475" spans="1:12" x14ac:dyDescent="0.25">
      <c r="A3475" s="101">
        <v>240200</v>
      </c>
      <c r="B3475" s="98" t="s">
        <v>7838</v>
      </c>
      <c r="C3475" s="98" t="s">
        <v>7843</v>
      </c>
      <c r="D3475" s="98" t="s">
        <v>7844</v>
      </c>
      <c r="E3475" s="98" t="s">
        <v>7813</v>
      </c>
      <c r="F3475" s="98" t="s">
        <v>7814</v>
      </c>
      <c r="G3475" s="98" t="s">
        <v>7815</v>
      </c>
      <c r="H3475" s="98" t="s">
        <v>7814</v>
      </c>
      <c r="I3475" s="98" t="s">
        <v>7837</v>
      </c>
      <c r="J3475" s="98" t="s">
        <v>7838</v>
      </c>
      <c r="K3475" s="98" t="s">
        <v>545</v>
      </c>
      <c r="L3475" s="99" t="str">
        <f t="shared" si="54"/>
        <v>EM</v>
      </c>
    </row>
    <row r="3476" spans="1:12" x14ac:dyDescent="0.25">
      <c r="A3476" s="101">
        <v>240200</v>
      </c>
      <c r="B3476" s="98" t="s">
        <v>7838</v>
      </c>
      <c r="C3476" s="98" t="s">
        <v>7845</v>
      </c>
      <c r="D3476" s="98" t="s">
        <v>7846</v>
      </c>
      <c r="E3476" s="98" t="s">
        <v>7813</v>
      </c>
      <c r="F3476" s="98" t="s">
        <v>7814</v>
      </c>
      <c r="G3476" s="98" t="s">
        <v>7815</v>
      </c>
      <c r="H3476" s="98" t="s">
        <v>7814</v>
      </c>
      <c r="I3476" s="98" t="s">
        <v>7837</v>
      </c>
      <c r="J3476" s="98" t="s">
        <v>7838</v>
      </c>
      <c r="K3476" s="98" t="s">
        <v>545</v>
      </c>
      <c r="L3476" s="99" t="str">
        <f t="shared" si="54"/>
        <v>EM</v>
      </c>
    </row>
    <row r="3477" spans="1:12" x14ac:dyDescent="0.25">
      <c r="A3477" s="101">
        <v>240200</v>
      </c>
      <c r="B3477" s="98" t="s">
        <v>7838</v>
      </c>
      <c r="C3477" s="98" t="s">
        <v>7847</v>
      </c>
      <c r="D3477" s="98" t="s">
        <v>7848</v>
      </c>
      <c r="E3477" s="98" t="s">
        <v>7813</v>
      </c>
      <c r="F3477" s="98" t="s">
        <v>7814</v>
      </c>
      <c r="G3477" s="98" t="s">
        <v>7815</v>
      </c>
      <c r="H3477" s="98" t="s">
        <v>7814</v>
      </c>
      <c r="I3477" s="98" t="s">
        <v>7837</v>
      </c>
      <c r="J3477" s="98" t="s">
        <v>7838</v>
      </c>
      <c r="K3477" s="98" t="s">
        <v>1001</v>
      </c>
      <c r="L3477" s="99" t="str">
        <f t="shared" si="54"/>
        <v>EM</v>
      </c>
    </row>
    <row r="3478" spans="1:12" x14ac:dyDescent="0.25">
      <c r="A3478" s="101" t="s">
        <v>7849</v>
      </c>
      <c r="B3478" s="98" t="s">
        <v>7838</v>
      </c>
      <c r="C3478" s="98"/>
      <c r="D3478" s="98"/>
      <c r="E3478" s="98" t="s">
        <v>7813</v>
      </c>
      <c r="F3478" s="98" t="s">
        <v>7814</v>
      </c>
      <c r="G3478" s="98" t="s">
        <v>7815</v>
      </c>
      <c r="H3478" s="98" t="s">
        <v>7814</v>
      </c>
      <c r="I3478" s="98" t="s">
        <v>7837</v>
      </c>
      <c r="J3478" s="98" t="s">
        <v>7850</v>
      </c>
      <c r="K3478" s="98"/>
      <c r="L3478" s="99" t="str">
        <f t="shared" si="54"/>
        <v>EM</v>
      </c>
    </row>
    <row r="3479" spans="1:12" x14ac:dyDescent="0.25">
      <c r="A3479" s="101" t="s">
        <v>7851</v>
      </c>
      <c r="B3479" s="98" t="s">
        <v>7838</v>
      </c>
      <c r="C3479" s="98"/>
      <c r="D3479" s="98"/>
      <c r="E3479" s="98" t="s">
        <v>7813</v>
      </c>
      <c r="F3479" s="98" t="s">
        <v>7814</v>
      </c>
      <c r="G3479" s="98" t="s">
        <v>7815</v>
      </c>
      <c r="H3479" s="98" t="s">
        <v>7814</v>
      </c>
      <c r="I3479" s="98" t="s">
        <v>7837</v>
      </c>
      <c r="J3479" s="98" t="s">
        <v>7852</v>
      </c>
      <c r="K3479" s="98"/>
      <c r="L3479" s="99" t="str">
        <f t="shared" si="54"/>
        <v>EM</v>
      </c>
    </row>
    <row r="3480" spans="1:12" x14ac:dyDescent="0.25">
      <c r="A3480" s="101" t="s">
        <v>7853</v>
      </c>
      <c r="B3480" s="98" t="s">
        <v>7838</v>
      </c>
      <c r="C3480" s="98"/>
      <c r="D3480" s="98"/>
      <c r="E3480" s="98" t="s">
        <v>7813</v>
      </c>
      <c r="F3480" s="98" t="s">
        <v>7814</v>
      </c>
      <c r="G3480" s="98" t="s">
        <v>7815</v>
      </c>
      <c r="H3480" s="98" t="s">
        <v>7814</v>
      </c>
      <c r="I3480" s="98" t="s">
        <v>7837</v>
      </c>
      <c r="J3480" s="98" t="s">
        <v>7854</v>
      </c>
      <c r="K3480" s="98"/>
      <c r="L3480" s="99" t="str">
        <f t="shared" si="54"/>
        <v>EM</v>
      </c>
    </row>
    <row r="3481" spans="1:12" x14ac:dyDescent="0.25">
      <c r="A3481" s="101" t="s">
        <v>7855</v>
      </c>
      <c r="B3481" s="98" t="s">
        <v>7838</v>
      </c>
      <c r="C3481" s="98"/>
      <c r="D3481" s="98"/>
      <c r="E3481" s="98" t="s">
        <v>7813</v>
      </c>
      <c r="F3481" s="98" t="s">
        <v>7814</v>
      </c>
      <c r="G3481" s="98" t="s">
        <v>7815</v>
      </c>
      <c r="H3481" s="98" t="s">
        <v>7814</v>
      </c>
      <c r="I3481" s="98" t="s">
        <v>7837</v>
      </c>
      <c r="J3481" s="98" t="s">
        <v>7856</v>
      </c>
      <c r="K3481" s="98"/>
      <c r="L3481" s="99" t="str">
        <f t="shared" si="54"/>
        <v>EM</v>
      </c>
    </row>
    <row r="3482" spans="1:12" x14ac:dyDescent="0.25">
      <c r="A3482" s="101">
        <v>240300</v>
      </c>
      <c r="B3482" s="98" t="s">
        <v>7858</v>
      </c>
      <c r="C3482" s="98" t="s">
        <v>7859</v>
      </c>
      <c r="D3482" s="98" t="s">
        <v>7858</v>
      </c>
      <c r="E3482" s="98" t="s">
        <v>7813</v>
      </c>
      <c r="F3482" s="98" t="s">
        <v>7814</v>
      </c>
      <c r="G3482" s="98" t="s">
        <v>7815</v>
      </c>
      <c r="H3482" s="98" t="s">
        <v>7814</v>
      </c>
      <c r="I3482" s="98" t="s">
        <v>7857</v>
      </c>
      <c r="J3482" s="98" t="s">
        <v>7858</v>
      </c>
      <c r="K3482" s="98" t="s">
        <v>1001</v>
      </c>
      <c r="L3482" s="99" t="str">
        <f t="shared" si="54"/>
        <v>EM</v>
      </c>
    </row>
    <row r="3483" spans="1:12" x14ac:dyDescent="0.25">
      <c r="A3483" s="101">
        <v>240300</v>
      </c>
      <c r="B3483" s="98" t="s">
        <v>7858</v>
      </c>
      <c r="C3483" s="98" t="s">
        <v>7860</v>
      </c>
      <c r="D3483" s="98" t="s">
        <v>7861</v>
      </c>
      <c r="E3483" s="98" t="s">
        <v>7813</v>
      </c>
      <c r="F3483" s="98" t="s">
        <v>7814</v>
      </c>
      <c r="G3483" s="98" t="s">
        <v>7815</v>
      </c>
      <c r="H3483" s="98" t="s">
        <v>7814</v>
      </c>
      <c r="I3483" s="98" t="s">
        <v>7857</v>
      </c>
      <c r="J3483" s="98" t="s">
        <v>7858</v>
      </c>
      <c r="K3483" s="98" t="s">
        <v>545</v>
      </c>
      <c r="L3483" s="99" t="str">
        <f t="shared" si="54"/>
        <v>EM</v>
      </c>
    </row>
    <row r="3484" spans="1:12" x14ac:dyDescent="0.25">
      <c r="A3484" s="101">
        <v>240300</v>
      </c>
      <c r="B3484" s="98" t="s">
        <v>7858</v>
      </c>
      <c r="C3484" s="98" t="s">
        <v>7862</v>
      </c>
      <c r="D3484" s="98" t="s">
        <v>7863</v>
      </c>
      <c r="E3484" s="98" t="s">
        <v>7813</v>
      </c>
      <c r="F3484" s="98" t="s">
        <v>7814</v>
      </c>
      <c r="G3484" s="98" t="s">
        <v>7815</v>
      </c>
      <c r="H3484" s="98" t="s">
        <v>7814</v>
      </c>
      <c r="I3484" s="98" t="s">
        <v>7857</v>
      </c>
      <c r="J3484" s="98" t="s">
        <v>7858</v>
      </c>
      <c r="K3484" s="98" t="s">
        <v>545</v>
      </c>
      <c r="L3484" s="99" t="str">
        <f t="shared" si="54"/>
        <v>EM</v>
      </c>
    </row>
    <row r="3485" spans="1:12" x14ac:dyDescent="0.25">
      <c r="A3485" s="101">
        <v>240300</v>
      </c>
      <c r="B3485" s="98" t="s">
        <v>7858</v>
      </c>
      <c r="C3485" s="98" t="s">
        <v>7864</v>
      </c>
      <c r="D3485" s="98" t="s">
        <v>7865</v>
      </c>
      <c r="E3485" s="98" t="s">
        <v>7813</v>
      </c>
      <c r="F3485" s="98" t="s">
        <v>7814</v>
      </c>
      <c r="G3485" s="98" t="s">
        <v>7815</v>
      </c>
      <c r="H3485" s="98" t="s">
        <v>7814</v>
      </c>
      <c r="I3485" s="98" t="s">
        <v>7857</v>
      </c>
      <c r="J3485" s="98" t="s">
        <v>7858</v>
      </c>
      <c r="K3485" s="98" t="s">
        <v>1001</v>
      </c>
      <c r="L3485" s="99" t="str">
        <f t="shared" si="54"/>
        <v>EM</v>
      </c>
    </row>
    <row r="3486" spans="1:12" x14ac:dyDescent="0.25">
      <c r="A3486" s="101">
        <v>240300</v>
      </c>
      <c r="B3486" s="98" t="s">
        <v>7858</v>
      </c>
      <c r="C3486" s="98" t="s">
        <v>7866</v>
      </c>
      <c r="D3486" s="98" t="s">
        <v>7867</v>
      </c>
      <c r="E3486" s="98" t="s">
        <v>7813</v>
      </c>
      <c r="F3486" s="98" t="s">
        <v>7814</v>
      </c>
      <c r="G3486" s="98" t="s">
        <v>7815</v>
      </c>
      <c r="H3486" s="98" t="s">
        <v>7814</v>
      </c>
      <c r="I3486" s="98" t="s">
        <v>7857</v>
      </c>
      <c r="J3486" s="98" t="s">
        <v>7858</v>
      </c>
      <c r="K3486" s="98" t="s">
        <v>884</v>
      </c>
      <c r="L3486" s="99" t="str">
        <f t="shared" si="54"/>
        <v>EM</v>
      </c>
    </row>
    <row r="3487" spans="1:12" x14ac:dyDescent="0.25">
      <c r="A3487" s="101" t="s">
        <v>7868</v>
      </c>
      <c r="B3487" s="98" t="s">
        <v>7858</v>
      </c>
      <c r="C3487" s="98"/>
      <c r="D3487" s="98"/>
      <c r="E3487" s="98" t="s">
        <v>7813</v>
      </c>
      <c r="F3487" s="98" t="s">
        <v>7814</v>
      </c>
      <c r="G3487" s="98" t="s">
        <v>7815</v>
      </c>
      <c r="H3487" s="98" t="s">
        <v>7814</v>
      </c>
      <c r="I3487" s="98" t="s">
        <v>7857</v>
      </c>
      <c r="J3487" s="98" t="s">
        <v>7869</v>
      </c>
      <c r="K3487" s="98"/>
      <c r="L3487" s="99" t="str">
        <f t="shared" si="54"/>
        <v>EM</v>
      </c>
    </row>
    <row r="3488" spans="1:12" x14ac:dyDescent="0.25">
      <c r="A3488" s="101" t="s">
        <v>7870</v>
      </c>
      <c r="B3488" s="98" t="s">
        <v>7858</v>
      </c>
      <c r="C3488" s="98"/>
      <c r="D3488" s="98"/>
      <c r="E3488" s="98" t="s">
        <v>7813</v>
      </c>
      <c r="F3488" s="98" t="s">
        <v>7814</v>
      </c>
      <c r="G3488" s="98" t="s">
        <v>7815</v>
      </c>
      <c r="H3488" s="98" t="s">
        <v>7814</v>
      </c>
      <c r="I3488" s="98" t="s">
        <v>7857</v>
      </c>
      <c r="J3488" s="98" t="s">
        <v>7871</v>
      </c>
      <c r="K3488" s="98"/>
      <c r="L3488" s="99" t="str">
        <f t="shared" si="54"/>
        <v>EM</v>
      </c>
    </row>
    <row r="3489" spans="1:12" x14ac:dyDescent="0.25">
      <c r="A3489" s="101" t="s">
        <v>7872</v>
      </c>
      <c r="B3489" s="98" t="s">
        <v>7858</v>
      </c>
      <c r="C3489" s="98"/>
      <c r="D3489" s="98"/>
      <c r="E3489" s="98" t="s">
        <v>7813</v>
      </c>
      <c r="F3489" s="98" t="s">
        <v>7814</v>
      </c>
      <c r="G3489" s="98" t="s">
        <v>7815</v>
      </c>
      <c r="H3489" s="98" t="s">
        <v>7814</v>
      </c>
      <c r="I3489" s="98" t="s">
        <v>7857</v>
      </c>
      <c r="J3489" s="98" t="s">
        <v>7873</v>
      </c>
      <c r="K3489" s="98"/>
      <c r="L3489" s="99" t="str">
        <f t="shared" si="54"/>
        <v>EM</v>
      </c>
    </row>
    <row r="3490" spans="1:12" x14ac:dyDescent="0.25">
      <c r="A3490" s="101" t="s">
        <v>7874</v>
      </c>
      <c r="B3490" s="98" t="s">
        <v>7858</v>
      </c>
      <c r="C3490" s="98"/>
      <c r="D3490" s="98"/>
      <c r="E3490" s="98" t="s">
        <v>7813</v>
      </c>
      <c r="F3490" s="98" t="s">
        <v>7814</v>
      </c>
      <c r="G3490" s="98" t="s">
        <v>7815</v>
      </c>
      <c r="H3490" s="98" t="s">
        <v>7814</v>
      </c>
      <c r="I3490" s="98" t="s">
        <v>7857</v>
      </c>
      <c r="J3490" s="98" t="s">
        <v>7875</v>
      </c>
      <c r="K3490" s="98"/>
      <c r="L3490" s="99" t="str">
        <f t="shared" si="54"/>
        <v>EM</v>
      </c>
    </row>
    <row r="3491" spans="1:12" x14ac:dyDescent="0.25">
      <c r="A3491" s="101" t="s">
        <v>7876</v>
      </c>
      <c r="B3491" s="98" t="s">
        <v>7858</v>
      </c>
      <c r="C3491" s="98"/>
      <c r="D3491" s="98"/>
      <c r="E3491" s="98" t="s">
        <v>7813</v>
      </c>
      <c r="F3491" s="98" t="s">
        <v>7814</v>
      </c>
      <c r="G3491" s="98" t="s">
        <v>7815</v>
      </c>
      <c r="H3491" s="98" t="s">
        <v>7814</v>
      </c>
      <c r="I3491" s="98" t="s">
        <v>7857</v>
      </c>
      <c r="J3491" s="98" t="s">
        <v>7877</v>
      </c>
      <c r="K3491" s="98"/>
      <c r="L3491" s="99" t="str">
        <f t="shared" si="54"/>
        <v>EM</v>
      </c>
    </row>
    <row r="3492" spans="1:12" x14ac:dyDescent="0.25">
      <c r="A3492" s="101" t="s">
        <v>7878</v>
      </c>
      <c r="B3492" s="98" t="s">
        <v>7858</v>
      </c>
      <c r="C3492" s="98"/>
      <c r="D3492" s="98"/>
      <c r="E3492" s="98" t="s">
        <v>7813</v>
      </c>
      <c r="F3492" s="98" t="s">
        <v>7814</v>
      </c>
      <c r="G3492" s="98" t="s">
        <v>7815</v>
      </c>
      <c r="H3492" s="98" t="s">
        <v>7814</v>
      </c>
      <c r="I3492" s="98" t="s">
        <v>7857</v>
      </c>
      <c r="J3492" s="98" t="s">
        <v>7879</v>
      </c>
      <c r="K3492" s="98"/>
      <c r="L3492" s="99" t="str">
        <f t="shared" si="54"/>
        <v>EM</v>
      </c>
    </row>
    <row r="3493" spans="1:12" x14ac:dyDescent="0.25">
      <c r="A3493" s="101">
        <v>201220</v>
      </c>
      <c r="B3493" s="98" t="s">
        <v>7881</v>
      </c>
      <c r="C3493" s="98" t="s">
        <v>7883</v>
      </c>
      <c r="D3493" s="98" t="s">
        <v>7884</v>
      </c>
      <c r="E3493" s="98" t="s">
        <v>7813</v>
      </c>
      <c r="F3493" s="98" t="s">
        <v>7814</v>
      </c>
      <c r="G3493" s="98" t="s">
        <v>7815</v>
      </c>
      <c r="H3493" s="98" t="s">
        <v>7814</v>
      </c>
      <c r="I3493" s="98" t="s">
        <v>7880</v>
      </c>
      <c r="J3493" s="98" t="s">
        <v>7882</v>
      </c>
      <c r="K3493" s="98" t="s">
        <v>557</v>
      </c>
      <c r="L3493" s="99" t="str">
        <f t="shared" si="54"/>
        <v>EM</v>
      </c>
    </row>
    <row r="3494" spans="1:12" x14ac:dyDescent="0.25">
      <c r="A3494" s="101">
        <v>240400</v>
      </c>
      <c r="B3494" s="98" t="s">
        <v>7881</v>
      </c>
      <c r="C3494" s="98" t="s">
        <v>7886</v>
      </c>
      <c r="D3494" s="98" t="s">
        <v>7885</v>
      </c>
      <c r="E3494" s="98" t="s">
        <v>7813</v>
      </c>
      <c r="F3494" s="98" t="s">
        <v>7814</v>
      </c>
      <c r="G3494" s="98" t="s">
        <v>7815</v>
      </c>
      <c r="H3494" s="98" t="s">
        <v>7814</v>
      </c>
      <c r="I3494" s="98" t="s">
        <v>7880</v>
      </c>
      <c r="J3494" s="98" t="s">
        <v>7885</v>
      </c>
      <c r="K3494" s="98" t="s">
        <v>1001</v>
      </c>
      <c r="L3494" s="99" t="str">
        <f t="shared" si="54"/>
        <v>EM</v>
      </c>
    </row>
    <row r="3495" spans="1:12" x14ac:dyDescent="0.25">
      <c r="A3495" s="101">
        <v>240400</v>
      </c>
      <c r="B3495" s="98" t="s">
        <v>7881</v>
      </c>
      <c r="C3495" s="98" t="s">
        <v>7887</v>
      </c>
      <c r="D3495" s="98" t="s">
        <v>7888</v>
      </c>
      <c r="E3495" s="98" t="s">
        <v>7813</v>
      </c>
      <c r="F3495" s="98" t="s">
        <v>7814</v>
      </c>
      <c r="G3495" s="98" t="s">
        <v>7815</v>
      </c>
      <c r="H3495" s="98" t="s">
        <v>7814</v>
      </c>
      <c r="I3495" s="98" t="s">
        <v>7880</v>
      </c>
      <c r="J3495" s="98" t="s">
        <v>7885</v>
      </c>
      <c r="K3495" s="98" t="s">
        <v>545</v>
      </c>
      <c r="L3495" s="99" t="str">
        <f t="shared" si="54"/>
        <v>EM</v>
      </c>
    </row>
    <row r="3496" spans="1:12" x14ac:dyDescent="0.25">
      <c r="A3496" s="101">
        <v>240400</v>
      </c>
      <c r="B3496" s="98" t="s">
        <v>7881</v>
      </c>
      <c r="C3496" s="98" t="s">
        <v>7889</v>
      </c>
      <c r="D3496" s="98" t="s">
        <v>7890</v>
      </c>
      <c r="E3496" s="98" t="s">
        <v>7813</v>
      </c>
      <c r="F3496" s="98" t="s">
        <v>7814</v>
      </c>
      <c r="G3496" s="98" t="s">
        <v>7815</v>
      </c>
      <c r="H3496" s="98" t="s">
        <v>7814</v>
      </c>
      <c r="I3496" s="98" t="s">
        <v>7880</v>
      </c>
      <c r="J3496" s="98" t="s">
        <v>7885</v>
      </c>
      <c r="K3496" s="98" t="s">
        <v>545</v>
      </c>
      <c r="L3496" s="99" t="str">
        <f t="shared" si="54"/>
        <v>EM</v>
      </c>
    </row>
    <row r="3497" spans="1:12" x14ac:dyDescent="0.25">
      <c r="A3497" s="101">
        <v>240400</v>
      </c>
      <c r="B3497" s="98" t="s">
        <v>7881</v>
      </c>
      <c r="C3497" s="98" t="s">
        <v>7891</v>
      </c>
      <c r="D3497" s="98" t="s">
        <v>7885</v>
      </c>
      <c r="E3497" s="98" t="s">
        <v>7813</v>
      </c>
      <c r="F3497" s="98" t="s">
        <v>7814</v>
      </c>
      <c r="G3497" s="98" t="s">
        <v>7815</v>
      </c>
      <c r="H3497" s="98" t="s">
        <v>7814</v>
      </c>
      <c r="I3497" s="98" t="s">
        <v>7880</v>
      </c>
      <c r="J3497" s="98" t="s">
        <v>7885</v>
      </c>
      <c r="K3497" s="98" t="s">
        <v>545</v>
      </c>
      <c r="L3497" s="99" t="str">
        <f t="shared" si="54"/>
        <v>EM</v>
      </c>
    </row>
    <row r="3498" spans="1:12" x14ac:dyDescent="0.25">
      <c r="A3498" s="101">
        <v>240400</v>
      </c>
      <c r="B3498" s="98" t="s">
        <v>7881</v>
      </c>
      <c r="C3498" s="98" t="s">
        <v>7892</v>
      </c>
      <c r="D3498" s="98" t="s">
        <v>7893</v>
      </c>
      <c r="E3498" s="98" t="s">
        <v>7813</v>
      </c>
      <c r="F3498" s="98" t="s">
        <v>7814</v>
      </c>
      <c r="G3498" s="98" t="s">
        <v>7815</v>
      </c>
      <c r="H3498" s="98" t="s">
        <v>7814</v>
      </c>
      <c r="I3498" s="98" t="s">
        <v>7880</v>
      </c>
      <c r="J3498" s="98" t="s">
        <v>7885</v>
      </c>
      <c r="K3498" s="98" t="s">
        <v>1001</v>
      </c>
      <c r="L3498" s="99" t="str">
        <f t="shared" si="54"/>
        <v>EM</v>
      </c>
    </row>
    <row r="3499" spans="1:12" x14ac:dyDescent="0.25">
      <c r="A3499" s="101" t="s">
        <v>7894</v>
      </c>
      <c r="B3499" s="98" t="s">
        <v>7881</v>
      </c>
      <c r="C3499" s="98"/>
      <c r="D3499" s="98"/>
      <c r="E3499" s="98" t="s">
        <v>7813</v>
      </c>
      <c r="F3499" s="98" t="s">
        <v>7814</v>
      </c>
      <c r="G3499" s="98" t="s">
        <v>7815</v>
      </c>
      <c r="H3499" s="98" t="s">
        <v>7814</v>
      </c>
      <c r="I3499" s="98" t="s">
        <v>7880</v>
      </c>
      <c r="J3499" s="98" t="s">
        <v>7895</v>
      </c>
      <c r="K3499" s="98"/>
      <c r="L3499" s="99" t="str">
        <f t="shared" si="54"/>
        <v>EM</v>
      </c>
    </row>
    <row r="3500" spans="1:12" x14ac:dyDescent="0.25">
      <c r="A3500" s="101" t="s">
        <v>7896</v>
      </c>
      <c r="B3500" s="98" t="s">
        <v>7881</v>
      </c>
      <c r="C3500" s="98"/>
      <c r="D3500" s="98"/>
      <c r="E3500" s="98" t="s">
        <v>7813</v>
      </c>
      <c r="F3500" s="98" t="s">
        <v>7814</v>
      </c>
      <c r="G3500" s="98" t="s">
        <v>7815</v>
      </c>
      <c r="H3500" s="98" t="s">
        <v>7814</v>
      </c>
      <c r="I3500" s="98" t="s">
        <v>7880</v>
      </c>
      <c r="J3500" s="98" t="s">
        <v>7897</v>
      </c>
      <c r="K3500" s="98"/>
      <c r="L3500" s="99" t="str">
        <f t="shared" si="54"/>
        <v>EM</v>
      </c>
    </row>
    <row r="3501" spans="1:12" x14ac:dyDescent="0.25">
      <c r="A3501" s="101">
        <v>240500</v>
      </c>
      <c r="B3501" s="98" t="s">
        <v>7899</v>
      </c>
      <c r="C3501" s="98" t="s">
        <v>7900</v>
      </c>
      <c r="D3501" s="98" t="s">
        <v>7901</v>
      </c>
      <c r="E3501" s="98" t="s">
        <v>7813</v>
      </c>
      <c r="F3501" s="98" t="s">
        <v>7814</v>
      </c>
      <c r="G3501" s="98" t="s">
        <v>7815</v>
      </c>
      <c r="H3501" s="98" t="s">
        <v>7814</v>
      </c>
      <c r="I3501" s="98" t="s">
        <v>7898</v>
      </c>
      <c r="J3501" s="98" t="s">
        <v>47</v>
      </c>
      <c r="K3501" s="98" t="s">
        <v>557</v>
      </c>
      <c r="L3501" s="99" t="str">
        <f t="shared" si="54"/>
        <v>EM</v>
      </c>
    </row>
    <row r="3502" spans="1:12" x14ac:dyDescent="0.25">
      <c r="A3502" s="101">
        <v>240500</v>
      </c>
      <c r="B3502" s="98" t="s">
        <v>7899</v>
      </c>
      <c r="C3502" s="98" t="s">
        <v>7902</v>
      </c>
      <c r="D3502" s="98" t="s">
        <v>47</v>
      </c>
      <c r="E3502" s="98" t="s">
        <v>7813</v>
      </c>
      <c r="F3502" s="98" t="s">
        <v>7814</v>
      </c>
      <c r="G3502" s="98" t="s">
        <v>7815</v>
      </c>
      <c r="H3502" s="98" t="s">
        <v>7814</v>
      </c>
      <c r="I3502" s="98" t="s">
        <v>7898</v>
      </c>
      <c r="J3502" s="98" t="s">
        <v>47</v>
      </c>
      <c r="K3502" s="98" t="s">
        <v>1001</v>
      </c>
      <c r="L3502" s="99" t="str">
        <f t="shared" si="54"/>
        <v>EM</v>
      </c>
    </row>
    <row r="3503" spans="1:12" x14ac:dyDescent="0.25">
      <c r="A3503" s="101">
        <v>240500</v>
      </c>
      <c r="B3503" s="98" t="s">
        <v>7899</v>
      </c>
      <c r="C3503" s="98" t="s">
        <v>7903</v>
      </c>
      <c r="D3503" s="98" t="s">
        <v>7904</v>
      </c>
      <c r="E3503" s="98" t="s">
        <v>7813</v>
      </c>
      <c r="F3503" s="98" t="s">
        <v>7814</v>
      </c>
      <c r="G3503" s="98" t="s">
        <v>7815</v>
      </c>
      <c r="H3503" s="98" t="s">
        <v>7814</v>
      </c>
      <c r="I3503" s="98" t="s">
        <v>7898</v>
      </c>
      <c r="J3503" s="98" t="s">
        <v>47</v>
      </c>
      <c r="K3503" s="98" t="s">
        <v>1159</v>
      </c>
      <c r="L3503" s="99" t="str">
        <f t="shared" si="54"/>
        <v>EM</v>
      </c>
    </row>
    <row r="3504" spans="1:12" x14ac:dyDescent="0.25">
      <c r="A3504" s="101">
        <v>240500</v>
      </c>
      <c r="B3504" s="98" t="s">
        <v>7899</v>
      </c>
      <c r="C3504" s="98" t="s">
        <v>7905</v>
      </c>
      <c r="D3504" s="98" t="s">
        <v>7906</v>
      </c>
      <c r="E3504" s="98" t="s">
        <v>7813</v>
      </c>
      <c r="F3504" s="98" t="s">
        <v>7814</v>
      </c>
      <c r="G3504" s="98" t="s">
        <v>7815</v>
      </c>
      <c r="H3504" s="98" t="s">
        <v>7814</v>
      </c>
      <c r="I3504" s="98" t="s">
        <v>7898</v>
      </c>
      <c r="J3504" s="98" t="s">
        <v>47</v>
      </c>
      <c r="K3504" s="98" t="s">
        <v>545</v>
      </c>
      <c r="L3504" s="99" t="str">
        <f t="shared" si="54"/>
        <v>EM</v>
      </c>
    </row>
    <row r="3505" spans="1:12" x14ac:dyDescent="0.25">
      <c r="A3505" s="101">
        <v>240520</v>
      </c>
      <c r="B3505" s="98" t="s">
        <v>7899</v>
      </c>
      <c r="C3505" s="98" t="s">
        <v>7908</v>
      </c>
      <c r="D3505" s="98" t="s">
        <v>7909</v>
      </c>
      <c r="E3505" s="98" t="s">
        <v>7813</v>
      </c>
      <c r="F3505" s="98" t="s">
        <v>7814</v>
      </c>
      <c r="G3505" s="98" t="s">
        <v>7815</v>
      </c>
      <c r="H3505" s="98" t="s">
        <v>7814</v>
      </c>
      <c r="I3505" s="98" t="s">
        <v>7898</v>
      </c>
      <c r="J3505" s="98" t="s">
        <v>7907</v>
      </c>
      <c r="K3505" s="98" t="s">
        <v>1159</v>
      </c>
      <c r="L3505" s="99" t="str">
        <f t="shared" si="54"/>
        <v>EM</v>
      </c>
    </row>
    <row r="3506" spans="1:12" x14ac:dyDescent="0.25">
      <c r="A3506" s="101">
        <v>240520</v>
      </c>
      <c r="B3506" s="98" t="s">
        <v>7899</v>
      </c>
      <c r="C3506" s="98" t="s">
        <v>7910</v>
      </c>
      <c r="D3506" s="98" t="s">
        <v>7911</v>
      </c>
      <c r="E3506" s="98" t="s">
        <v>7813</v>
      </c>
      <c r="F3506" s="98" t="s">
        <v>7814</v>
      </c>
      <c r="G3506" s="98" t="s">
        <v>7815</v>
      </c>
      <c r="H3506" s="98" t="s">
        <v>7814</v>
      </c>
      <c r="I3506" s="98" t="s">
        <v>7898</v>
      </c>
      <c r="J3506" s="98" t="s">
        <v>7907</v>
      </c>
      <c r="K3506" s="98" t="s">
        <v>1159</v>
      </c>
      <c r="L3506" s="99" t="str">
        <f t="shared" si="54"/>
        <v>EM</v>
      </c>
    </row>
    <row r="3507" spans="1:12" x14ac:dyDescent="0.25">
      <c r="A3507" s="101">
        <v>240520</v>
      </c>
      <c r="B3507" s="98" t="s">
        <v>7899</v>
      </c>
      <c r="C3507" s="98" t="s">
        <v>7912</v>
      </c>
      <c r="D3507" s="98" t="s">
        <v>7913</v>
      </c>
      <c r="E3507" s="98" t="s">
        <v>7813</v>
      </c>
      <c r="F3507" s="98" t="s">
        <v>7814</v>
      </c>
      <c r="G3507" s="98" t="s">
        <v>7815</v>
      </c>
      <c r="H3507" s="98" t="s">
        <v>7814</v>
      </c>
      <c r="I3507" s="98" t="s">
        <v>7898</v>
      </c>
      <c r="J3507" s="98" t="s">
        <v>7907</v>
      </c>
      <c r="K3507" s="98" t="s">
        <v>1159</v>
      </c>
      <c r="L3507" s="99" t="str">
        <f t="shared" si="54"/>
        <v>EM</v>
      </c>
    </row>
    <row r="3508" spans="1:12" x14ac:dyDescent="0.25">
      <c r="A3508" s="101">
        <v>240520</v>
      </c>
      <c r="B3508" s="98" t="s">
        <v>7899</v>
      </c>
      <c r="C3508" s="98" t="s">
        <v>7914</v>
      </c>
      <c r="D3508" s="98" t="s">
        <v>7915</v>
      </c>
      <c r="E3508" s="98" t="s">
        <v>7813</v>
      </c>
      <c r="F3508" s="98" t="s">
        <v>7814</v>
      </c>
      <c r="G3508" s="98" t="s">
        <v>7815</v>
      </c>
      <c r="H3508" s="98" t="s">
        <v>7814</v>
      </c>
      <c r="I3508" s="98" t="s">
        <v>7898</v>
      </c>
      <c r="J3508" s="98" t="s">
        <v>7907</v>
      </c>
      <c r="K3508" s="98" t="s">
        <v>1159</v>
      </c>
      <c r="L3508" s="99" t="str">
        <f t="shared" si="54"/>
        <v>EM</v>
      </c>
    </row>
    <row r="3509" spans="1:12" x14ac:dyDescent="0.25">
      <c r="A3509" s="101">
        <v>240520</v>
      </c>
      <c r="B3509" s="98" t="s">
        <v>7899</v>
      </c>
      <c r="C3509" s="98" t="s">
        <v>7916</v>
      </c>
      <c r="D3509" s="98" t="s">
        <v>7917</v>
      </c>
      <c r="E3509" s="98" t="s">
        <v>7813</v>
      </c>
      <c r="F3509" s="98" t="s">
        <v>7814</v>
      </c>
      <c r="G3509" s="98" t="s">
        <v>7815</v>
      </c>
      <c r="H3509" s="98" t="s">
        <v>7814</v>
      </c>
      <c r="I3509" s="98" t="s">
        <v>7898</v>
      </c>
      <c r="J3509" s="98" t="s">
        <v>7907</v>
      </c>
      <c r="K3509" s="98" t="s">
        <v>1159</v>
      </c>
      <c r="L3509" s="99" t="str">
        <f t="shared" si="54"/>
        <v>EM</v>
      </c>
    </row>
    <row r="3510" spans="1:12" x14ac:dyDescent="0.25">
      <c r="A3510" s="101">
        <v>240520</v>
      </c>
      <c r="B3510" s="98" t="s">
        <v>7899</v>
      </c>
      <c r="C3510" s="98" t="s">
        <v>7918</v>
      </c>
      <c r="D3510" s="98" t="s">
        <v>7919</v>
      </c>
      <c r="E3510" s="98" t="s">
        <v>7813</v>
      </c>
      <c r="F3510" s="98" t="s">
        <v>7814</v>
      </c>
      <c r="G3510" s="98" t="s">
        <v>7815</v>
      </c>
      <c r="H3510" s="98" t="s">
        <v>7814</v>
      </c>
      <c r="I3510" s="98" t="s">
        <v>7898</v>
      </c>
      <c r="J3510" s="98" t="s">
        <v>7907</v>
      </c>
      <c r="K3510" s="98" t="s">
        <v>1159</v>
      </c>
      <c r="L3510" s="99" t="str">
        <f t="shared" si="54"/>
        <v>EM</v>
      </c>
    </row>
    <row r="3511" spans="1:12" x14ac:dyDescent="0.25">
      <c r="A3511" s="101">
        <v>240520</v>
      </c>
      <c r="B3511" s="98" t="s">
        <v>7899</v>
      </c>
      <c r="C3511" s="98" t="s">
        <v>7920</v>
      </c>
      <c r="D3511" s="98" t="s">
        <v>7921</v>
      </c>
      <c r="E3511" s="98" t="s">
        <v>7813</v>
      </c>
      <c r="F3511" s="98" t="s">
        <v>7814</v>
      </c>
      <c r="G3511" s="98" t="s">
        <v>7815</v>
      </c>
      <c r="H3511" s="98" t="s">
        <v>7814</v>
      </c>
      <c r="I3511" s="98" t="s">
        <v>7898</v>
      </c>
      <c r="J3511" s="98" t="s">
        <v>7907</v>
      </c>
      <c r="K3511" s="98" t="s">
        <v>1159</v>
      </c>
      <c r="L3511" s="99" t="str">
        <f t="shared" si="54"/>
        <v>EM</v>
      </c>
    </row>
    <row r="3512" spans="1:12" x14ac:dyDescent="0.25">
      <c r="A3512" s="101">
        <v>240520</v>
      </c>
      <c r="B3512" s="98" t="s">
        <v>7899</v>
      </c>
      <c r="C3512" s="98" t="s">
        <v>7922</v>
      </c>
      <c r="D3512" s="98" t="s">
        <v>7923</v>
      </c>
      <c r="E3512" s="98" t="s">
        <v>7813</v>
      </c>
      <c r="F3512" s="98" t="s">
        <v>7814</v>
      </c>
      <c r="G3512" s="98" t="s">
        <v>7815</v>
      </c>
      <c r="H3512" s="98" t="s">
        <v>7814</v>
      </c>
      <c r="I3512" s="98" t="s">
        <v>7898</v>
      </c>
      <c r="J3512" s="98" t="s">
        <v>7907</v>
      </c>
      <c r="K3512" s="98" t="s">
        <v>1159</v>
      </c>
      <c r="L3512" s="99" t="str">
        <f t="shared" si="54"/>
        <v>EM</v>
      </c>
    </row>
    <row r="3513" spans="1:12" x14ac:dyDescent="0.25">
      <c r="A3513" s="101">
        <v>240520</v>
      </c>
      <c r="B3513" s="98" t="s">
        <v>7899</v>
      </c>
      <c r="C3513" s="98" t="s">
        <v>7924</v>
      </c>
      <c r="D3513" s="98" t="s">
        <v>7925</v>
      </c>
      <c r="E3513" s="98" t="s">
        <v>7813</v>
      </c>
      <c r="F3513" s="98" t="s">
        <v>7814</v>
      </c>
      <c r="G3513" s="98" t="s">
        <v>7815</v>
      </c>
      <c r="H3513" s="98" t="s">
        <v>7814</v>
      </c>
      <c r="I3513" s="98" t="s">
        <v>7898</v>
      </c>
      <c r="J3513" s="98" t="s">
        <v>7907</v>
      </c>
      <c r="K3513" s="98" t="s">
        <v>1159</v>
      </c>
      <c r="L3513" s="99" t="str">
        <f t="shared" si="54"/>
        <v>EM</v>
      </c>
    </row>
    <row r="3514" spans="1:12" x14ac:dyDescent="0.25">
      <c r="A3514" s="101">
        <v>240520</v>
      </c>
      <c r="B3514" s="98" t="s">
        <v>7899</v>
      </c>
      <c r="C3514" s="98" t="s">
        <v>7926</v>
      </c>
      <c r="D3514" s="98" t="s">
        <v>7927</v>
      </c>
      <c r="E3514" s="98" t="s">
        <v>7813</v>
      </c>
      <c r="F3514" s="98" t="s">
        <v>7814</v>
      </c>
      <c r="G3514" s="98" t="s">
        <v>7815</v>
      </c>
      <c r="H3514" s="98" t="s">
        <v>7814</v>
      </c>
      <c r="I3514" s="98" t="s">
        <v>7898</v>
      </c>
      <c r="J3514" s="98" t="s">
        <v>7907</v>
      </c>
      <c r="K3514" s="98" t="s">
        <v>1159</v>
      </c>
      <c r="L3514" s="99" t="str">
        <f t="shared" si="54"/>
        <v>EM</v>
      </c>
    </row>
    <row r="3515" spans="1:12" x14ac:dyDescent="0.25">
      <c r="A3515" s="101">
        <v>240520</v>
      </c>
      <c r="B3515" s="98" t="s">
        <v>7899</v>
      </c>
      <c r="C3515" s="98" t="s">
        <v>7928</v>
      </c>
      <c r="D3515" s="98" t="s">
        <v>7929</v>
      </c>
      <c r="E3515" s="98" t="s">
        <v>7813</v>
      </c>
      <c r="F3515" s="98" t="s">
        <v>7814</v>
      </c>
      <c r="G3515" s="98" t="s">
        <v>7815</v>
      </c>
      <c r="H3515" s="98" t="s">
        <v>7814</v>
      </c>
      <c r="I3515" s="98" t="s">
        <v>7898</v>
      </c>
      <c r="J3515" s="98" t="s">
        <v>7907</v>
      </c>
      <c r="K3515" s="98" t="s">
        <v>1159</v>
      </c>
      <c r="L3515" s="99" t="str">
        <f t="shared" si="54"/>
        <v>EM</v>
      </c>
    </row>
    <row r="3516" spans="1:12" x14ac:dyDescent="0.25">
      <c r="A3516" s="101">
        <v>240520</v>
      </c>
      <c r="B3516" s="98" t="s">
        <v>7899</v>
      </c>
      <c r="C3516" s="98" t="s">
        <v>7930</v>
      </c>
      <c r="D3516" s="98" t="s">
        <v>7931</v>
      </c>
      <c r="E3516" s="98" t="s">
        <v>7813</v>
      </c>
      <c r="F3516" s="98" t="s">
        <v>7814</v>
      </c>
      <c r="G3516" s="98" t="s">
        <v>7815</v>
      </c>
      <c r="H3516" s="98" t="s">
        <v>7814</v>
      </c>
      <c r="I3516" s="98" t="s">
        <v>7898</v>
      </c>
      <c r="J3516" s="98" t="s">
        <v>7907</v>
      </c>
      <c r="K3516" s="98" t="s">
        <v>1159</v>
      </c>
      <c r="L3516" s="99" t="str">
        <f t="shared" si="54"/>
        <v>EM</v>
      </c>
    </row>
    <row r="3517" spans="1:12" x14ac:dyDescent="0.25">
      <c r="A3517" s="101">
        <v>240520</v>
      </c>
      <c r="B3517" s="98" t="s">
        <v>7899</v>
      </c>
      <c r="C3517" s="98" t="s">
        <v>7932</v>
      </c>
      <c r="D3517" s="98" t="s">
        <v>7933</v>
      </c>
      <c r="E3517" s="98" t="s">
        <v>7813</v>
      </c>
      <c r="F3517" s="98" t="s">
        <v>7814</v>
      </c>
      <c r="G3517" s="98" t="s">
        <v>7815</v>
      </c>
      <c r="H3517" s="98" t="s">
        <v>7814</v>
      </c>
      <c r="I3517" s="98" t="s">
        <v>7898</v>
      </c>
      <c r="J3517" s="98" t="s">
        <v>7907</v>
      </c>
      <c r="K3517" s="98" t="s">
        <v>1159</v>
      </c>
      <c r="L3517" s="99" t="str">
        <f t="shared" si="54"/>
        <v>EM</v>
      </c>
    </row>
    <row r="3518" spans="1:12" x14ac:dyDescent="0.25">
      <c r="A3518" s="101">
        <v>240520</v>
      </c>
      <c r="B3518" s="98" t="s">
        <v>7899</v>
      </c>
      <c r="C3518" s="98" t="s">
        <v>7934</v>
      </c>
      <c r="D3518" s="98" t="s">
        <v>7935</v>
      </c>
      <c r="E3518" s="98" t="s">
        <v>7813</v>
      </c>
      <c r="F3518" s="98" t="s">
        <v>7814</v>
      </c>
      <c r="G3518" s="98" t="s">
        <v>7815</v>
      </c>
      <c r="H3518" s="98" t="s">
        <v>7814</v>
      </c>
      <c r="I3518" s="98" t="s">
        <v>7898</v>
      </c>
      <c r="J3518" s="98" t="s">
        <v>7907</v>
      </c>
      <c r="K3518" s="98" t="s">
        <v>1903</v>
      </c>
      <c r="L3518" s="99" t="str">
        <f t="shared" si="54"/>
        <v>EM</v>
      </c>
    </row>
    <row r="3519" spans="1:12" x14ac:dyDescent="0.25">
      <c r="A3519" s="101">
        <v>240520</v>
      </c>
      <c r="B3519" s="98" t="s">
        <v>7899</v>
      </c>
      <c r="C3519" s="98" t="s">
        <v>7936</v>
      </c>
      <c r="D3519" s="98" t="s">
        <v>7937</v>
      </c>
      <c r="E3519" s="98" t="s">
        <v>7813</v>
      </c>
      <c r="F3519" s="98" t="s">
        <v>7814</v>
      </c>
      <c r="G3519" s="98" t="s">
        <v>7815</v>
      </c>
      <c r="H3519" s="98" t="s">
        <v>7814</v>
      </c>
      <c r="I3519" s="98" t="s">
        <v>7898</v>
      </c>
      <c r="J3519" s="98" t="s">
        <v>7907</v>
      </c>
      <c r="K3519" s="98" t="s">
        <v>1159</v>
      </c>
      <c r="L3519" s="99" t="str">
        <f t="shared" si="54"/>
        <v>EM</v>
      </c>
    </row>
    <row r="3520" spans="1:12" x14ac:dyDescent="0.25">
      <c r="A3520" s="101">
        <v>240520</v>
      </c>
      <c r="B3520" s="98" t="s">
        <v>7899</v>
      </c>
      <c r="C3520" s="98" t="s">
        <v>7938</v>
      </c>
      <c r="D3520" s="98" t="s">
        <v>7939</v>
      </c>
      <c r="E3520" s="98" t="s">
        <v>7813</v>
      </c>
      <c r="F3520" s="98" t="s">
        <v>7814</v>
      </c>
      <c r="G3520" s="98" t="s">
        <v>7815</v>
      </c>
      <c r="H3520" s="98" t="s">
        <v>7814</v>
      </c>
      <c r="I3520" s="98" t="s">
        <v>7898</v>
      </c>
      <c r="J3520" s="98" t="s">
        <v>7907</v>
      </c>
      <c r="K3520" s="98" t="s">
        <v>1159</v>
      </c>
      <c r="L3520" s="99" t="str">
        <f t="shared" si="54"/>
        <v>EM</v>
      </c>
    </row>
    <row r="3521" spans="1:12" x14ac:dyDescent="0.25">
      <c r="A3521" s="101">
        <v>240520</v>
      </c>
      <c r="B3521" s="98" t="s">
        <v>7899</v>
      </c>
      <c r="C3521" s="98" t="s">
        <v>7940</v>
      </c>
      <c r="D3521" s="98" t="s">
        <v>7941</v>
      </c>
      <c r="E3521" s="98" t="s">
        <v>7813</v>
      </c>
      <c r="F3521" s="98" t="s">
        <v>7814</v>
      </c>
      <c r="G3521" s="98" t="s">
        <v>7815</v>
      </c>
      <c r="H3521" s="98" t="s">
        <v>7814</v>
      </c>
      <c r="I3521" s="98" t="s">
        <v>7898</v>
      </c>
      <c r="J3521" s="98" t="s">
        <v>7907</v>
      </c>
      <c r="K3521" s="98" t="s">
        <v>1159</v>
      </c>
      <c r="L3521" s="99" t="str">
        <f t="shared" si="54"/>
        <v>EM</v>
      </c>
    </row>
    <row r="3522" spans="1:12" x14ac:dyDescent="0.25">
      <c r="A3522" s="101">
        <v>240520</v>
      </c>
      <c r="B3522" s="98" t="s">
        <v>7899</v>
      </c>
      <c r="C3522" s="98" t="s">
        <v>7942</v>
      </c>
      <c r="D3522" s="98" t="s">
        <v>7943</v>
      </c>
      <c r="E3522" s="98" t="s">
        <v>7813</v>
      </c>
      <c r="F3522" s="98" t="s">
        <v>7814</v>
      </c>
      <c r="G3522" s="98" t="s">
        <v>7815</v>
      </c>
      <c r="H3522" s="98" t="s">
        <v>7814</v>
      </c>
      <c r="I3522" s="98" t="s">
        <v>7898</v>
      </c>
      <c r="J3522" s="98" t="s">
        <v>7907</v>
      </c>
      <c r="K3522" s="98" t="s">
        <v>1159</v>
      </c>
      <c r="L3522" s="99" t="str">
        <f t="shared" ref="L3522:L3585" si="55">VLOOKUP(H3522,$N$2:$O$43,2,FALSE)</f>
        <v>EM</v>
      </c>
    </row>
    <row r="3523" spans="1:12" x14ac:dyDescent="0.25">
      <c r="A3523" s="101">
        <v>240520</v>
      </c>
      <c r="B3523" s="98" t="s">
        <v>7899</v>
      </c>
      <c r="C3523" s="98" t="s">
        <v>7944</v>
      </c>
      <c r="D3523" s="98" t="s">
        <v>7945</v>
      </c>
      <c r="E3523" s="98" t="s">
        <v>7813</v>
      </c>
      <c r="F3523" s="98" t="s">
        <v>7814</v>
      </c>
      <c r="G3523" s="98" t="s">
        <v>7815</v>
      </c>
      <c r="H3523" s="98" t="s">
        <v>7814</v>
      </c>
      <c r="I3523" s="98" t="s">
        <v>7898</v>
      </c>
      <c r="J3523" s="98" t="s">
        <v>7907</v>
      </c>
      <c r="K3523" s="98" t="s">
        <v>1159</v>
      </c>
      <c r="L3523" s="99" t="str">
        <f t="shared" si="55"/>
        <v>EM</v>
      </c>
    </row>
    <row r="3524" spans="1:12" x14ac:dyDescent="0.25">
      <c r="A3524" s="101">
        <v>240520</v>
      </c>
      <c r="B3524" s="98" t="s">
        <v>7899</v>
      </c>
      <c r="C3524" s="98" t="s">
        <v>7946</v>
      </c>
      <c r="D3524" s="98" t="s">
        <v>7947</v>
      </c>
      <c r="E3524" s="98" t="s">
        <v>7813</v>
      </c>
      <c r="F3524" s="98" t="s">
        <v>7814</v>
      </c>
      <c r="G3524" s="98" t="s">
        <v>7815</v>
      </c>
      <c r="H3524" s="98" t="s">
        <v>7814</v>
      </c>
      <c r="I3524" s="98" t="s">
        <v>7898</v>
      </c>
      <c r="J3524" s="98" t="s">
        <v>7907</v>
      </c>
      <c r="K3524" s="98" t="s">
        <v>1159</v>
      </c>
      <c r="L3524" s="99" t="str">
        <f t="shared" si="55"/>
        <v>EM</v>
      </c>
    </row>
    <row r="3525" spans="1:12" x14ac:dyDescent="0.25">
      <c r="A3525" s="101">
        <v>240520</v>
      </c>
      <c r="B3525" s="98" t="s">
        <v>7899</v>
      </c>
      <c r="C3525" s="98" t="s">
        <v>7948</v>
      </c>
      <c r="D3525" s="98" t="s">
        <v>7949</v>
      </c>
      <c r="E3525" s="98" t="s">
        <v>7813</v>
      </c>
      <c r="F3525" s="98" t="s">
        <v>7814</v>
      </c>
      <c r="G3525" s="98" t="s">
        <v>7815</v>
      </c>
      <c r="H3525" s="98" t="s">
        <v>7814</v>
      </c>
      <c r="I3525" s="98" t="s">
        <v>7898</v>
      </c>
      <c r="J3525" s="98" t="s">
        <v>7907</v>
      </c>
      <c r="K3525" s="98" t="s">
        <v>1159</v>
      </c>
      <c r="L3525" s="99" t="str">
        <f t="shared" si="55"/>
        <v>EM</v>
      </c>
    </row>
    <row r="3526" spans="1:12" x14ac:dyDescent="0.25">
      <c r="A3526" s="101">
        <v>240520</v>
      </c>
      <c r="B3526" s="98" t="s">
        <v>7899</v>
      </c>
      <c r="C3526" s="98" t="s">
        <v>7950</v>
      </c>
      <c r="D3526" s="98" t="s">
        <v>7951</v>
      </c>
      <c r="E3526" s="98" t="s">
        <v>7813</v>
      </c>
      <c r="F3526" s="98" t="s">
        <v>7814</v>
      </c>
      <c r="G3526" s="98" t="s">
        <v>7815</v>
      </c>
      <c r="H3526" s="98" t="s">
        <v>7814</v>
      </c>
      <c r="I3526" s="98" t="s">
        <v>7898</v>
      </c>
      <c r="J3526" s="98" t="s">
        <v>7907</v>
      </c>
      <c r="K3526" s="98" t="s">
        <v>1159</v>
      </c>
      <c r="L3526" s="99" t="str">
        <f t="shared" si="55"/>
        <v>EM</v>
      </c>
    </row>
    <row r="3527" spans="1:12" x14ac:dyDescent="0.25">
      <c r="A3527" s="101">
        <v>240520</v>
      </c>
      <c r="B3527" s="98" t="s">
        <v>7899</v>
      </c>
      <c r="C3527" s="98" t="s">
        <v>7952</v>
      </c>
      <c r="D3527" s="98" t="s">
        <v>7953</v>
      </c>
      <c r="E3527" s="98" t="s">
        <v>7813</v>
      </c>
      <c r="F3527" s="98" t="s">
        <v>7814</v>
      </c>
      <c r="G3527" s="98" t="s">
        <v>7815</v>
      </c>
      <c r="H3527" s="98" t="s">
        <v>7814</v>
      </c>
      <c r="I3527" s="98" t="s">
        <v>7898</v>
      </c>
      <c r="J3527" s="98" t="s">
        <v>7907</v>
      </c>
      <c r="K3527" s="98" t="s">
        <v>1159</v>
      </c>
      <c r="L3527" s="99" t="str">
        <f t="shared" si="55"/>
        <v>EM</v>
      </c>
    </row>
    <row r="3528" spans="1:12" x14ac:dyDescent="0.25">
      <c r="A3528" s="101">
        <v>240520</v>
      </c>
      <c r="B3528" s="98" t="s">
        <v>7899</v>
      </c>
      <c r="C3528" s="98" t="s">
        <v>7954</v>
      </c>
      <c r="D3528" s="98" t="s">
        <v>7955</v>
      </c>
      <c r="E3528" s="98" t="s">
        <v>7813</v>
      </c>
      <c r="F3528" s="98" t="s">
        <v>7814</v>
      </c>
      <c r="G3528" s="98" t="s">
        <v>7815</v>
      </c>
      <c r="H3528" s="98" t="s">
        <v>7814</v>
      </c>
      <c r="I3528" s="98" t="s">
        <v>7898</v>
      </c>
      <c r="J3528" s="98" t="s">
        <v>7907</v>
      </c>
      <c r="K3528" s="98" t="s">
        <v>1159</v>
      </c>
      <c r="L3528" s="99" t="str">
        <f t="shared" si="55"/>
        <v>EM</v>
      </c>
    </row>
    <row r="3529" spans="1:12" x14ac:dyDescent="0.25">
      <c r="A3529" s="101">
        <v>240520</v>
      </c>
      <c r="B3529" s="98" t="s">
        <v>7899</v>
      </c>
      <c r="C3529" s="98" t="s">
        <v>7956</v>
      </c>
      <c r="D3529" s="98" t="s">
        <v>7957</v>
      </c>
      <c r="E3529" s="98" t="s">
        <v>7813</v>
      </c>
      <c r="F3529" s="98" t="s">
        <v>7814</v>
      </c>
      <c r="G3529" s="98" t="s">
        <v>7815</v>
      </c>
      <c r="H3529" s="98" t="s">
        <v>7814</v>
      </c>
      <c r="I3529" s="98" t="s">
        <v>7898</v>
      </c>
      <c r="J3529" s="98" t="s">
        <v>7907</v>
      </c>
      <c r="K3529" s="98" t="s">
        <v>1159</v>
      </c>
      <c r="L3529" s="99" t="str">
        <f t="shared" si="55"/>
        <v>EM</v>
      </c>
    </row>
    <row r="3530" spans="1:12" x14ac:dyDescent="0.25">
      <c r="A3530" s="101">
        <v>240520</v>
      </c>
      <c r="B3530" s="98" t="s">
        <v>7899</v>
      </c>
      <c r="C3530" s="98" t="s">
        <v>7958</v>
      </c>
      <c r="D3530" s="98" t="s">
        <v>7959</v>
      </c>
      <c r="E3530" s="98" t="s">
        <v>7813</v>
      </c>
      <c r="F3530" s="98" t="s">
        <v>7814</v>
      </c>
      <c r="G3530" s="98" t="s">
        <v>7815</v>
      </c>
      <c r="H3530" s="98" t="s">
        <v>7814</v>
      </c>
      <c r="I3530" s="98" t="s">
        <v>7898</v>
      </c>
      <c r="J3530" s="98" t="s">
        <v>7907</v>
      </c>
      <c r="K3530" s="98" t="s">
        <v>1159</v>
      </c>
      <c r="L3530" s="99" t="str">
        <f t="shared" si="55"/>
        <v>EM</v>
      </c>
    </row>
    <row r="3531" spans="1:12" x14ac:dyDescent="0.25">
      <c r="A3531" s="101">
        <v>240520</v>
      </c>
      <c r="B3531" s="98" t="s">
        <v>7899</v>
      </c>
      <c r="C3531" s="98" t="s">
        <v>7960</v>
      </c>
      <c r="D3531" s="98" t="s">
        <v>7961</v>
      </c>
      <c r="E3531" s="98" t="s">
        <v>7813</v>
      </c>
      <c r="F3531" s="98" t="s">
        <v>7814</v>
      </c>
      <c r="G3531" s="98" t="s">
        <v>7815</v>
      </c>
      <c r="H3531" s="98" t="s">
        <v>7814</v>
      </c>
      <c r="I3531" s="98" t="s">
        <v>7898</v>
      </c>
      <c r="J3531" s="98" t="s">
        <v>7907</v>
      </c>
      <c r="K3531" s="98" t="s">
        <v>1159</v>
      </c>
      <c r="L3531" s="99" t="str">
        <f t="shared" si="55"/>
        <v>EM</v>
      </c>
    </row>
    <row r="3532" spans="1:12" x14ac:dyDescent="0.25">
      <c r="A3532" s="101">
        <v>240520</v>
      </c>
      <c r="B3532" s="98" t="s">
        <v>7899</v>
      </c>
      <c r="C3532" s="98" t="s">
        <v>7962</v>
      </c>
      <c r="D3532" s="98" t="s">
        <v>7963</v>
      </c>
      <c r="E3532" s="98" t="s">
        <v>7813</v>
      </c>
      <c r="F3532" s="98" t="s">
        <v>7814</v>
      </c>
      <c r="G3532" s="98" t="s">
        <v>7815</v>
      </c>
      <c r="H3532" s="98" t="s">
        <v>7814</v>
      </c>
      <c r="I3532" s="98" t="s">
        <v>7898</v>
      </c>
      <c r="J3532" s="98" t="s">
        <v>7907</v>
      </c>
      <c r="K3532" s="98" t="s">
        <v>1159</v>
      </c>
      <c r="L3532" s="99" t="str">
        <f t="shared" si="55"/>
        <v>EM</v>
      </c>
    </row>
    <row r="3533" spans="1:12" x14ac:dyDescent="0.25">
      <c r="A3533" s="101">
        <v>240520</v>
      </c>
      <c r="B3533" s="98" t="s">
        <v>7899</v>
      </c>
      <c r="C3533" s="98" t="s">
        <v>7964</v>
      </c>
      <c r="D3533" s="98" t="s">
        <v>7965</v>
      </c>
      <c r="E3533" s="98" t="s">
        <v>7813</v>
      </c>
      <c r="F3533" s="98" t="s">
        <v>7814</v>
      </c>
      <c r="G3533" s="98" t="s">
        <v>7815</v>
      </c>
      <c r="H3533" s="98" t="s">
        <v>7814</v>
      </c>
      <c r="I3533" s="98" t="s">
        <v>7898</v>
      </c>
      <c r="J3533" s="98" t="s">
        <v>7907</v>
      </c>
      <c r="K3533" s="98" t="s">
        <v>1159</v>
      </c>
      <c r="L3533" s="99" t="str">
        <f t="shared" si="55"/>
        <v>EM</v>
      </c>
    </row>
    <row r="3534" spans="1:12" x14ac:dyDescent="0.25">
      <c r="A3534" s="101">
        <v>240520</v>
      </c>
      <c r="B3534" s="98" t="s">
        <v>7899</v>
      </c>
      <c r="C3534" s="98" t="s">
        <v>7966</v>
      </c>
      <c r="D3534" s="98" t="s">
        <v>7967</v>
      </c>
      <c r="E3534" s="98" t="s">
        <v>7813</v>
      </c>
      <c r="F3534" s="98" t="s">
        <v>7814</v>
      </c>
      <c r="G3534" s="98" t="s">
        <v>7815</v>
      </c>
      <c r="H3534" s="98" t="s">
        <v>7814</v>
      </c>
      <c r="I3534" s="98" t="s">
        <v>7898</v>
      </c>
      <c r="J3534" s="98" t="s">
        <v>7907</v>
      </c>
      <c r="K3534" s="98" t="s">
        <v>1159</v>
      </c>
      <c r="L3534" s="99" t="str">
        <f t="shared" si="55"/>
        <v>EM</v>
      </c>
    </row>
    <row r="3535" spans="1:12" x14ac:dyDescent="0.25">
      <c r="A3535" s="101">
        <v>240520</v>
      </c>
      <c r="B3535" s="98" t="s">
        <v>7899</v>
      </c>
      <c r="C3535" s="98" t="s">
        <v>7968</v>
      </c>
      <c r="D3535" s="98" t="s">
        <v>7969</v>
      </c>
      <c r="E3535" s="98" t="s">
        <v>7813</v>
      </c>
      <c r="F3535" s="98" t="s">
        <v>7814</v>
      </c>
      <c r="G3535" s="98" t="s">
        <v>7815</v>
      </c>
      <c r="H3535" s="98" t="s">
        <v>7814</v>
      </c>
      <c r="I3535" s="98" t="s">
        <v>7898</v>
      </c>
      <c r="J3535" s="98" t="s">
        <v>7907</v>
      </c>
      <c r="K3535" s="98" t="s">
        <v>1159</v>
      </c>
      <c r="L3535" s="99" t="str">
        <f t="shared" si="55"/>
        <v>EM</v>
      </c>
    </row>
    <row r="3536" spans="1:12" x14ac:dyDescent="0.25">
      <c r="A3536" s="101">
        <v>240520</v>
      </c>
      <c r="B3536" s="98" t="s">
        <v>7899</v>
      </c>
      <c r="C3536" s="98" t="s">
        <v>7970</v>
      </c>
      <c r="D3536" s="98" t="s">
        <v>7971</v>
      </c>
      <c r="E3536" s="98" t="s">
        <v>7813</v>
      </c>
      <c r="F3536" s="98" t="s">
        <v>7814</v>
      </c>
      <c r="G3536" s="98" t="s">
        <v>7815</v>
      </c>
      <c r="H3536" s="98" t="s">
        <v>7814</v>
      </c>
      <c r="I3536" s="98" t="s">
        <v>7898</v>
      </c>
      <c r="J3536" s="98" t="s">
        <v>7907</v>
      </c>
      <c r="K3536" s="98" t="s">
        <v>1159</v>
      </c>
      <c r="L3536" s="99" t="str">
        <f t="shared" si="55"/>
        <v>EM</v>
      </c>
    </row>
    <row r="3537" spans="1:12" x14ac:dyDescent="0.25">
      <c r="A3537" s="101">
        <v>240520</v>
      </c>
      <c r="B3537" s="98" t="s">
        <v>7899</v>
      </c>
      <c r="C3537" s="98" t="s">
        <v>7972</v>
      </c>
      <c r="D3537" s="98" t="s">
        <v>7973</v>
      </c>
      <c r="E3537" s="98" t="s">
        <v>7813</v>
      </c>
      <c r="F3537" s="98" t="s">
        <v>7814</v>
      </c>
      <c r="G3537" s="98" t="s">
        <v>7815</v>
      </c>
      <c r="H3537" s="98" t="s">
        <v>7814</v>
      </c>
      <c r="I3537" s="98" t="s">
        <v>7898</v>
      </c>
      <c r="J3537" s="98" t="s">
        <v>7907</v>
      </c>
      <c r="K3537" s="98" t="s">
        <v>1159</v>
      </c>
      <c r="L3537" s="99" t="str">
        <f t="shared" si="55"/>
        <v>EM</v>
      </c>
    </row>
    <row r="3538" spans="1:12" x14ac:dyDescent="0.25">
      <c r="A3538" s="101">
        <v>240520</v>
      </c>
      <c r="B3538" s="98" t="s">
        <v>7899</v>
      </c>
      <c r="C3538" s="98" t="s">
        <v>7974</v>
      </c>
      <c r="D3538" s="98" t="s">
        <v>7975</v>
      </c>
      <c r="E3538" s="98" t="s">
        <v>7813</v>
      </c>
      <c r="F3538" s="98" t="s">
        <v>7814</v>
      </c>
      <c r="G3538" s="98" t="s">
        <v>7815</v>
      </c>
      <c r="H3538" s="98" t="s">
        <v>7814</v>
      </c>
      <c r="I3538" s="98" t="s">
        <v>7898</v>
      </c>
      <c r="J3538" s="98" t="s">
        <v>7907</v>
      </c>
      <c r="K3538" s="98" t="s">
        <v>1159</v>
      </c>
      <c r="L3538" s="99" t="str">
        <f t="shared" si="55"/>
        <v>EM</v>
      </c>
    </row>
    <row r="3539" spans="1:12" x14ac:dyDescent="0.25">
      <c r="A3539" s="101">
        <v>240520</v>
      </c>
      <c r="B3539" s="98" t="s">
        <v>7899</v>
      </c>
      <c r="C3539" s="98" t="s">
        <v>7976</v>
      </c>
      <c r="D3539" s="98" t="s">
        <v>7977</v>
      </c>
      <c r="E3539" s="98" t="s">
        <v>7813</v>
      </c>
      <c r="F3539" s="98" t="s">
        <v>7814</v>
      </c>
      <c r="G3539" s="98" t="s">
        <v>7815</v>
      </c>
      <c r="H3539" s="98" t="s">
        <v>7814</v>
      </c>
      <c r="I3539" s="98" t="s">
        <v>7898</v>
      </c>
      <c r="J3539" s="98" t="s">
        <v>7907</v>
      </c>
      <c r="K3539" s="98" t="s">
        <v>1159</v>
      </c>
      <c r="L3539" s="99" t="str">
        <f t="shared" si="55"/>
        <v>EM</v>
      </c>
    </row>
    <row r="3540" spans="1:12" x14ac:dyDescent="0.25">
      <c r="A3540" s="101">
        <v>240520</v>
      </c>
      <c r="B3540" s="98" t="s">
        <v>7899</v>
      </c>
      <c r="C3540" s="98" t="s">
        <v>7978</v>
      </c>
      <c r="D3540" s="98" t="s">
        <v>7979</v>
      </c>
      <c r="E3540" s="98" t="s">
        <v>7813</v>
      </c>
      <c r="F3540" s="98" t="s">
        <v>7814</v>
      </c>
      <c r="G3540" s="98" t="s">
        <v>7815</v>
      </c>
      <c r="H3540" s="98" t="s">
        <v>7814</v>
      </c>
      <c r="I3540" s="98" t="s">
        <v>7898</v>
      </c>
      <c r="J3540" s="98" t="s">
        <v>7907</v>
      </c>
      <c r="K3540" s="98" t="s">
        <v>1159</v>
      </c>
      <c r="L3540" s="99" t="str">
        <f t="shared" si="55"/>
        <v>EM</v>
      </c>
    </row>
    <row r="3541" spans="1:12" x14ac:dyDescent="0.25">
      <c r="A3541" s="101">
        <v>240520</v>
      </c>
      <c r="B3541" s="98" t="s">
        <v>7899</v>
      </c>
      <c r="C3541" s="98" t="s">
        <v>7980</v>
      </c>
      <c r="D3541" s="98" t="s">
        <v>7981</v>
      </c>
      <c r="E3541" s="98" t="s">
        <v>7813</v>
      </c>
      <c r="F3541" s="98" t="s">
        <v>7814</v>
      </c>
      <c r="G3541" s="98" t="s">
        <v>7815</v>
      </c>
      <c r="H3541" s="98" t="s">
        <v>7814</v>
      </c>
      <c r="I3541" s="98" t="s">
        <v>7898</v>
      </c>
      <c r="J3541" s="98" t="s">
        <v>7907</v>
      </c>
      <c r="K3541" s="98" t="s">
        <v>1159</v>
      </c>
      <c r="L3541" s="99" t="str">
        <f t="shared" si="55"/>
        <v>EM</v>
      </c>
    </row>
    <row r="3542" spans="1:12" x14ac:dyDescent="0.25">
      <c r="A3542" s="101">
        <v>240520</v>
      </c>
      <c r="B3542" s="98" t="s">
        <v>7899</v>
      </c>
      <c r="C3542" s="98" t="s">
        <v>7982</v>
      </c>
      <c r="D3542" s="98" t="s">
        <v>7983</v>
      </c>
      <c r="E3542" s="98" t="s">
        <v>7813</v>
      </c>
      <c r="F3542" s="98" t="s">
        <v>7814</v>
      </c>
      <c r="G3542" s="98" t="s">
        <v>7815</v>
      </c>
      <c r="H3542" s="98" t="s">
        <v>7814</v>
      </c>
      <c r="I3542" s="98" t="s">
        <v>7898</v>
      </c>
      <c r="J3542" s="98" t="s">
        <v>7907</v>
      </c>
      <c r="K3542" s="98" t="s">
        <v>1159</v>
      </c>
      <c r="L3542" s="99" t="str">
        <f t="shared" si="55"/>
        <v>EM</v>
      </c>
    </row>
    <row r="3543" spans="1:12" x14ac:dyDescent="0.25">
      <c r="A3543" s="101">
        <v>240520</v>
      </c>
      <c r="B3543" s="98" t="s">
        <v>7899</v>
      </c>
      <c r="C3543" s="98" t="s">
        <v>7984</v>
      </c>
      <c r="D3543" s="98" t="s">
        <v>7985</v>
      </c>
      <c r="E3543" s="98" t="s">
        <v>7813</v>
      </c>
      <c r="F3543" s="98" t="s">
        <v>7814</v>
      </c>
      <c r="G3543" s="98" t="s">
        <v>7815</v>
      </c>
      <c r="H3543" s="98" t="s">
        <v>7814</v>
      </c>
      <c r="I3543" s="98" t="s">
        <v>7898</v>
      </c>
      <c r="J3543" s="98" t="s">
        <v>7907</v>
      </c>
      <c r="K3543" s="98" t="s">
        <v>1159</v>
      </c>
      <c r="L3543" s="99" t="str">
        <f t="shared" si="55"/>
        <v>EM</v>
      </c>
    </row>
    <row r="3544" spans="1:12" x14ac:dyDescent="0.25">
      <c r="A3544" s="101">
        <v>240520</v>
      </c>
      <c r="B3544" s="98" t="s">
        <v>7899</v>
      </c>
      <c r="C3544" s="98" t="s">
        <v>7986</v>
      </c>
      <c r="D3544" s="98" t="s">
        <v>7987</v>
      </c>
      <c r="E3544" s="98" t="s">
        <v>7813</v>
      </c>
      <c r="F3544" s="98" t="s">
        <v>7814</v>
      </c>
      <c r="G3544" s="98" t="s">
        <v>7815</v>
      </c>
      <c r="H3544" s="98" t="s">
        <v>7814</v>
      </c>
      <c r="I3544" s="98" t="s">
        <v>7898</v>
      </c>
      <c r="J3544" s="98" t="s">
        <v>7907</v>
      </c>
      <c r="K3544" s="98" t="s">
        <v>1159</v>
      </c>
      <c r="L3544" s="99" t="str">
        <f t="shared" si="55"/>
        <v>EM</v>
      </c>
    </row>
    <row r="3545" spans="1:12" x14ac:dyDescent="0.25">
      <c r="A3545" s="101">
        <v>240520</v>
      </c>
      <c r="B3545" s="98" t="s">
        <v>7899</v>
      </c>
      <c r="C3545" s="98" t="s">
        <v>7988</v>
      </c>
      <c r="D3545" s="98" t="s">
        <v>7989</v>
      </c>
      <c r="E3545" s="98" t="s">
        <v>7813</v>
      </c>
      <c r="F3545" s="98" t="s">
        <v>7814</v>
      </c>
      <c r="G3545" s="98" t="s">
        <v>7815</v>
      </c>
      <c r="H3545" s="98" t="s">
        <v>7814</v>
      </c>
      <c r="I3545" s="98" t="s">
        <v>7898</v>
      </c>
      <c r="J3545" s="98" t="s">
        <v>7907</v>
      </c>
      <c r="K3545" s="98" t="s">
        <v>1159</v>
      </c>
      <c r="L3545" s="99" t="str">
        <f t="shared" si="55"/>
        <v>EM</v>
      </c>
    </row>
    <row r="3546" spans="1:12" x14ac:dyDescent="0.25">
      <c r="A3546" s="101">
        <v>240520</v>
      </c>
      <c r="B3546" s="98" t="s">
        <v>7899</v>
      </c>
      <c r="C3546" s="98" t="s">
        <v>7990</v>
      </c>
      <c r="D3546" s="98" t="s">
        <v>7991</v>
      </c>
      <c r="E3546" s="98" t="s">
        <v>7813</v>
      </c>
      <c r="F3546" s="98" t="s">
        <v>7814</v>
      </c>
      <c r="G3546" s="98" t="s">
        <v>7815</v>
      </c>
      <c r="H3546" s="98" t="s">
        <v>7814</v>
      </c>
      <c r="I3546" s="98" t="s">
        <v>7898</v>
      </c>
      <c r="J3546" s="98" t="s">
        <v>7907</v>
      </c>
      <c r="K3546" s="98" t="s">
        <v>1159</v>
      </c>
      <c r="L3546" s="99" t="str">
        <f t="shared" si="55"/>
        <v>EM</v>
      </c>
    </row>
    <row r="3547" spans="1:12" x14ac:dyDescent="0.25">
      <c r="A3547" s="101">
        <v>240520</v>
      </c>
      <c r="B3547" s="98" t="s">
        <v>7899</v>
      </c>
      <c r="C3547" s="98" t="s">
        <v>7992</v>
      </c>
      <c r="D3547" s="98" t="s">
        <v>7993</v>
      </c>
      <c r="E3547" s="98" t="s">
        <v>7813</v>
      </c>
      <c r="F3547" s="98" t="s">
        <v>7814</v>
      </c>
      <c r="G3547" s="98" t="s">
        <v>7815</v>
      </c>
      <c r="H3547" s="98" t="s">
        <v>7814</v>
      </c>
      <c r="I3547" s="98" t="s">
        <v>7898</v>
      </c>
      <c r="J3547" s="98" t="s">
        <v>7907</v>
      </c>
      <c r="K3547" s="98" t="s">
        <v>1159</v>
      </c>
      <c r="L3547" s="99" t="str">
        <f t="shared" si="55"/>
        <v>EM</v>
      </c>
    </row>
    <row r="3548" spans="1:12" x14ac:dyDescent="0.25">
      <c r="A3548" s="101">
        <v>240520</v>
      </c>
      <c r="B3548" s="98" t="s">
        <v>7899</v>
      </c>
      <c r="C3548" s="98" t="s">
        <v>7994</v>
      </c>
      <c r="D3548" s="98" t="s">
        <v>7995</v>
      </c>
      <c r="E3548" s="98" t="s">
        <v>7813</v>
      </c>
      <c r="F3548" s="98" t="s">
        <v>7814</v>
      </c>
      <c r="G3548" s="98" t="s">
        <v>7815</v>
      </c>
      <c r="H3548" s="98" t="s">
        <v>7814</v>
      </c>
      <c r="I3548" s="98" t="s">
        <v>7898</v>
      </c>
      <c r="J3548" s="98" t="s">
        <v>7907</v>
      </c>
      <c r="K3548" s="98" t="s">
        <v>1159</v>
      </c>
      <c r="L3548" s="99" t="str">
        <f t="shared" si="55"/>
        <v>EM</v>
      </c>
    </row>
    <row r="3549" spans="1:12" x14ac:dyDescent="0.25">
      <c r="A3549" s="101">
        <v>240520</v>
      </c>
      <c r="B3549" s="98" t="s">
        <v>7899</v>
      </c>
      <c r="C3549" s="98" t="s">
        <v>7996</v>
      </c>
      <c r="D3549" s="98" t="s">
        <v>7997</v>
      </c>
      <c r="E3549" s="98" t="s">
        <v>7813</v>
      </c>
      <c r="F3549" s="98" t="s">
        <v>7814</v>
      </c>
      <c r="G3549" s="98" t="s">
        <v>7815</v>
      </c>
      <c r="H3549" s="98" t="s">
        <v>7814</v>
      </c>
      <c r="I3549" s="98" t="s">
        <v>7898</v>
      </c>
      <c r="J3549" s="98" t="s">
        <v>7907</v>
      </c>
      <c r="K3549" s="98" t="s">
        <v>1159</v>
      </c>
      <c r="L3549" s="99" t="str">
        <f t="shared" si="55"/>
        <v>EM</v>
      </c>
    </row>
    <row r="3550" spans="1:12" x14ac:dyDescent="0.25">
      <c r="A3550" s="101">
        <v>240520</v>
      </c>
      <c r="B3550" s="98" t="s">
        <v>7899</v>
      </c>
      <c r="C3550" s="98" t="s">
        <v>7998</v>
      </c>
      <c r="D3550" s="98" t="s">
        <v>7999</v>
      </c>
      <c r="E3550" s="98" t="s">
        <v>7813</v>
      </c>
      <c r="F3550" s="98" t="s">
        <v>7814</v>
      </c>
      <c r="G3550" s="98" t="s">
        <v>7815</v>
      </c>
      <c r="H3550" s="98" t="s">
        <v>7814</v>
      </c>
      <c r="I3550" s="98" t="s">
        <v>7898</v>
      </c>
      <c r="J3550" s="98" t="s">
        <v>7907</v>
      </c>
      <c r="K3550" s="98" t="s">
        <v>1159</v>
      </c>
      <c r="L3550" s="99" t="str">
        <f t="shared" si="55"/>
        <v>EM</v>
      </c>
    </row>
    <row r="3551" spans="1:12" x14ac:dyDescent="0.25">
      <c r="A3551" s="101">
        <v>240520</v>
      </c>
      <c r="B3551" s="98" t="s">
        <v>7899</v>
      </c>
      <c r="C3551" s="98" t="s">
        <v>8000</v>
      </c>
      <c r="D3551" s="98" t="s">
        <v>8001</v>
      </c>
      <c r="E3551" s="98" t="s">
        <v>7813</v>
      </c>
      <c r="F3551" s="98" t="s">
        <v>7814</v>
      </c>
      <c r="G3551" s="98" t="s">
        <v>7815</v>
      </c>
      <c r="H3551" s="98" t="s">
        <v>7814</v>
      </c>
      <c r="I3551" s="98" t="s">
        <v>7898</v>
      </c>
      <c r="J3551" s="98" t="s">
        <v>7907</v>
      </c>
      <c r="K3551" s="98" t="s">
        <v>1159</v>
      </c>
      <c r="L3551" s="99" t="str">
        <f t="shared" si="55"/>
        <v>EM</v>
      </c>
    </row>
    <row r="3552" spans="1:12" x14ac:dyDescent="0.25">
      <c r="A3552" s="101">
        <v>240520</v>
      </c>
      <c r="B3552" s="98" t="s">
        <v>7899</v>
      </c>
      <c r="C3552" s="98" t="s">
        <v>8002</v>
      </c>
      <c r="D3552" s="98" t="s">
        <v>8003</v>
      </c>
      <c r="E3552" s="98" t="s">
        <v>7813</v>
      </c>
      <c r="F3552" s="98" t="s">
        <v>7814</v>
      </c>
      <c r="G3552" s="98" t="s">
        <v>7815</v>
      </c>
      <c r="H3552" s="98" t="s">
        <v>7814</v>
      </c>
      <c r="I3552" s="98" t="s">
        <v>7898</v>
      </c>
      <c r="J3552" s="98" t="s">
        <v>7907</v>
      </c>
      <c r="K3552" s="98" t="s">
        <v>1159</v>
      </c>
      <c r="L3552" s="99" t="str">
        <f t="shared" si="55"/>
        <v>EM</v>
      </c>
    </row>
    <row r="3553" spans="1:12" x14ac:dyDescent="0.25">
      <c r="A3553" s="101">
        <v>240520</v>
      </c>
      <c r="B3553" s="98" t="s">
        <v>7899</v>
      </c>
      <c r="C3553" s="98" t="s">
        <v>8004</v>
      </c>
      <c r="D3553" s="98" t="s">
        <v>8005</v>
      </c>
      <c r="E3553" s="98" t="s">
        <v>7813</v>
      </c>
      <c r="F3553" s="98" t="s">
        <v>7814</v>
      </c>
      <c r="G3553" s="98" t="s">
        <v>7815</v>
      </c>
      <c r="H3553" s="98" t="s">
        <v>7814</v>
      </c>
      <c r="I3553" s="98" t="s">
        <v>7898</v>
      </c>
      <c r="J3553" s="98" t="s">
        <v>7907</v>
      </c>
      <c r="K3553" s="98" t="s">
        <v>1159</v>
      </c>
      <c r="L3553" s="99" t="str">
        <f t="shared" si="55"/>
        <v>EM</v>
      </c>
    </row>
    <row r="3554" spans="1:12" x14ac:dyDescent="0.25">
      <c r="A3554" s="101">
        <v>240600</v>
      </c>
      <c r="B3554" s="98" t="s">
        <v>7899</v>
      </c>
      <c r="C3554" s="98" t="s">
        <v>8007</v>
      </c>
      <c r="D3554" s="98" t="s">
        <v>8008</v>
      </c>
      <c r="E3554" s="98" t="s">
        <v>7813</v>
      </c>
      <c r="F3554" s="98" t="s">
        <v>7814</v>
      </c>
      <c r="G3554" s="98" t="s">
        <v>7815</v>
      </c>
      <c r="H3554" s="98" t="s">
        <v>7814</v>
      </c>
      <c r="I3554" s="98" t="s">
        <v>7898</v>
      </c>
      <c r="J3554" s="98" t="s">
        <v>8006</v>
      </c>
      <c r="K3554" s="98" t="s">
        <v>1159</v>
      </c>
      <c r="L3554" s="99" t="str">
        <f t="shared" si="55"/>
        <v>EM</v>
      </c>
    </row>
    <row r="3555" spans="1:12" x14ac:dyDescent="0.25">
      <c r="A3555" s="101">
        <v>240600</v>
      </c>
      <c r="B3555" s="98" t="s">
        <v>7899</v>
      </c>
      <c r="C3555" s="98" t="s">
        <v>8009</v>
      </c>
      <c r="D3555" s="98" t="s">
        <v>8010</v>
      </c>
      <c r="E3555" s="98" t="s">
        <v>7813</v>
      </c>
      <c r="F3555" s="98" t="s">
        <v>7814</v>
      </c>
      <c r="G3555" s="98" t="s">
        <v>7815</v>
      </c>
      <c r="H3555" s="98" t="s">
        <v>7814</v>
      </c>
      <c r="I3555" s="98" t="s">
        <v>7898</v>
      </c>
      <c r="J3555" s="98" t="s">
        <v>8006</v>
      </c>
      <c r="K3555" s="98" t="s">
        <v>1159</v>
      </c>
      <c r="L3555" s="99" t="str">
        <f t="shared" si="55"/>
        <v>EM</v>
      </c>
    </row>
    <row r="3556" spans="1:12" x14ac:dyDescent="0.25">
      <c r="A3556" s="101">
        <v>240600</v>
      </c>
      <c r="B3556" s="98" t="s">
        <v>7899</v>
      </c>
      <c r="C3556" s="98" t="s">
        <v>8011</v>
      </c>
      <c r="D3556" s="98" t="s">
        <v>8012</v>
      </c>
      <c r="E3556" s="98" t="s">
        <v>7813</v>
      </c>
      <c r="F3556" s="98" t="s">
        <v>7814</v>
      </c>
      <c r="G3556" s="98" t="s">
        <v>7815</v>
      </c>
      <c r="H3556" s="98" t="s">
        <v>7814</v>
      </c>
      <c r="I3556" s="98" t="s">
        <v>7898</v>
      </c>
      <c r="J3556" s="98" t="s">
        <v>8006</v>
      </c>
      <c r="K3556" s="98" t="s">
        <v>1159</v>
      </c>
      <c r="L3556" s="99" t="str">
        <f t="shared" si="55"/>
        <v>EM</v>
      </c>
    </row>
    <row r="3557" spans="1:12" x14ac:dyDescent="0.25">
      <c r="A3557" s="101">
        <v>240600</v>
      </c>
      <c r="B3557" s="98" t="s">
        <v>7899</v>
      </c>
      <c r="C3557" s="98" t="s">
        <v>8013</v>
      </c>
      <c r="D3557" s="98" t="s">
        <v>8014</v>
      </c>
      <c r="E3557" s="98" t="s">
        <v>7813</v>
      </c>
      <c r="F3557" s="98" t="s">
        <v>7814</v>
      </c>
      <c r="G3557" s="98" t="s">
        <v>7815</v>
      </c>
      <c r="H3557" s="98" t="s">
        <v>7814</v>
      </c>
      <c r="I3557" s="98" t="s">
        <v>7898</v>
      </c>
      <c r="J3557" s="98" t="s">
        <v>8006</v>
      </c>
      <c r="K3557" s="98" t="s">
        <v>1159</v>
      </c>
      <c r="L3557" s="99" t="str">
        <f t="shared" si="55"/>
        <v>EM</v>
      </c>
    </row>
    <row r="3558" spans="1:12" x14ac:dyDescent="0.25">
      <c r="A3558" s="101">
        <v>240600</v>
      </c>
      <c r="B3558" s="98" t="s">
        <v>7899</v>
      </c>
      <c r="C3558" s="98" t="s">
        <v>8015</v>
      </c>
      <c r="D3558" s="98" t="s">
        <v>8016</v>
      </c>
      <c r="E3558" s="98" t="s">
        <v>7813</v>
      </c>
      <c r="F3558" s="98" t="s">
        <v>7814</v>
      </c>
      <c r="G3558" s="98" t="s">
        <v>7815</v>
      </c>
      <c r="H3558" s="98" t="s">
        <v>7814</v>
      </c>
      <c r="I3558" s="98" t="s">
        <v>7898</v>
      </c>
      <c r="J3558" s="98" t="s">
        <v>8006</v>
      </c>
      <c r="K3558" s="98" t="s">
        <v>1159</v>
      </c>
      <c r="L3558" s="99" t="str">
        <f t="shared" si="55"/>
        <v>EM</v>
      </c>
    </row>
    <row r="3559" spans="1:12" x14ac:dyDescent="0.25">
      <c r="A3559" s="101">
        <v>240600</v>
      </c>
      <c r="B3559" s="98" t="s">
        <v>7899</v>
      </c>
      <c r="C3559" s="98" t="s">
        <v>8017</v>
      </c>
      <c r="D3559" s="98" t="s">
        <v>8018</v>
      </c>
      <c r="E3559" s="98" t="s">
        <v>7813</v>
      </c>
      <c r="F3559" s="98" t="s">
        <v>7814</v>
      </c>
      <c r="G3559" s="98" t="s">
        <v>7815</v>
      </c>
      <c r="H3559" s="98" t="s">
        <v>7814</v>
      </c>
      <c r="I3559" s="98" t="s">
        <v>7898</v>
      </c>
      <c r="J3559" s="98" t="s">
        <v>8006</v>
      </c>
      <c r="K3559" s="98" t="s">
        <v>1159</v>
      </c>
      <c r="L3559" s="99" t="str">
        <f t="shared" si="55"/>
        <v>EM</v>
      </c>
    </row>
    <row r="3560" spans="1:12" x14ac:dyDescent="0.25">
      <c r="A3560" s="101">
        <v>240600</v>
      </c>
      <c r="B3560" s="98" t="s">
        <v>7899</v>
      </c>
      <c r="C3560" s="98" t="s">
        <v>8019</v>
      </c>
      <c r="D3560" s="98" t="s">
        <v>8020</v>
      </c>
      <c r="E3560" s="98" t="s">
        <v>7813</v>
      </c>
      <c r="F3560" s="98" t="s">
        <v>7814</v>
      </c>
      <c r="G3560" s="98" t="s">
        <v>7815</v>
      </c>
      <c r="H3560" s="98" t="s">
        <v>7814</v>
      </c>
      <c r="I3560" s="98" t="s">
        <v>7898</v>
      </c>
      <c r="J3560" s="98" t="s">
        <v>8006</v>
      </c>
      <c r="K3560" s="98" t="s">
        <v>1159</v>
      </c>
      <c r="L3560" s="99" t="str">
        <f t="shared" si="55"/>
        <v>EM</v>
      </c>
    </row>
    <row r="3561" spans="1:12" x14ac:dyDescent="0.25">
      <c r="A3561" s="101">
        <v>240600</v>
      </c>
      <c r="B3561" s="98" t="s">
        <v>7899</v>
      </c>
      <c r="C3561" s="98" t="s">
        <v>8021</v>
      </c>
      <c r="D3561" s="98" t="s">
        <v>8022</v>
      </c>
      <c r="E3561" s="98" t="s">
        <v>7813</v>
      </c>
      <c r="F3561" s="98" t="s">
        <v>7814</v>
      </c>
      <c r="G3561" s="98" t="s">
        <v>7815</v>
      </c>
      <c r="H3561" s="98" t="s">
        <v>7814</v>
      </c>
      <c r="I3561" s="98" t="s">
        <v>7898</v>
      </c>
      <c r="J3561" s="98" t="s">
        <v>8006</v>
      </c>
      <c r="K3561" s="98" t="s">
        <v>1159</v>
      </c>
      <c r="L3561" s="99" t="str">
        <f t="shared" si="55"/>
        <v>EM</v>
      </c>
    </row>
    <row r="3562" spans="1:12" x14ac:dyDescent="0.25">
      <c r="A3562" s="101">
        <v>240600</v>
      </c>
      <c r="B3562" s="98" t="s">
        <v>7899</v>
      </c>
      <c r="C3562" s="98" t="s">
        <v>8023</v>
      </c>
      <c r="D3562" s="98" t="s">
        <v>8024</v>
      </c>
      <c r="E3562" s="98" t="s">
        <v>7813</v>
      </c>
      <c r="F3562" s="98" t="s">
        <v>7814</v>
      </c>
      <c r="G3562" s="98" t="s">
        <v>7815</v>
      </c>
      <c r="H3562" s="98" t="s">
        <v>7814</v>
      </c>
      <c r="I3562" s="98" t="s">
        <v>7898</v>
      </c>
      <c r="J3562" s="98" t="s">
        <v>8006</v>
      </c>
      <c r="K3562" s="98" t="s">
        <v>1159</v>
      </c>
      <c r="L3562" s="99" t="str">
        <f t="shared" si="55"/>
        <v>EM</v>
      </c>
    </row>
    <row r="3563" spans="1:12" x14ac:dyDescent="0.25">
      <c r="A3563" s="101">
        <v>240600</v>
      </c>
      <c r="B3563" s="98" t="s">
        <v>7899</v>
      </c>
      <c r="C3563" s="98" t="s">
        <v>8025</v>
      </c>
      <c r="D3563" s="98" t="s">
        <v>8026</v>
      </c>
      <c r="E3563" s="98" t="s">
        <v>7813</v>
      </c>
      <c r="F3563" s="98" t="s">
        <v>7814</v>
      </c>
      <c r="G3563" s="98" t="s">
        <v>7815</v>
      </c>
      <c r="H3563" s="98" t="s">
        <v>7814</v>
      </c>
      <c r="I3563" s="98" t="s">
        <v>7898</v>
      </c>
      <c r="J3563" s="98" t="s">
        <v>8006</v>
      </c>
      <c r="K3563" s="98" t="s">
        <v>1159</v>
      </c>
      <c r="L3563" s="99" t="str">
        <f t="shared" si="55"/>
        <v>EM</v>
      </c>
    </row>
    <row r="3564" spans="1:12" x14ac:dyDescent="0.25">
      <c r="A3564" s="101">
        <v>240600</v>
      </c>
      <c r="B3564" s="98" t="s">
        <v>7899</v>
      </c>
      <c r="C3564" s="98" t="s">
        <v>8027</v>
      </c>
      <c r="D3564" s="98" t="s">
        <v>8028</v>
      </c>
      <c r="E3564" s="98" t="s">
        <v>7813</v>
      </c>
      <c r="F3564" s="98" t="s">
        <v>7814</v>
      </c>
      <c r="G3564" s="98" t="s">
        <v>7815</v>
      </c>
      <c r="H3564" s="98" t="s">
        <v>7814</v>
      </c>
      <c r="I3564" s="98" t="s">
        <v>7898</v>
      </c>
      <c r="J3564" s="98" t="s">
        <v>8006</v>
      </c>
      <c r="K3564" s="98" t="s">
        <v>1159</v>
      </c>
      <c r="L3564" s="99" t="str">
        <f t="shared" si="55"/>
        <v>EM</v>
      </c>
    </row>
    <row r="3565" spans="1:12" x14ac:dyDescent="0.25">
      <c r="A3565" s="101">
        <v>240600</v>
      </c>
      <c r="B3565" s="98" t="s">
        <v>7899</v>
      </c>
      <c r="C3565" s="98" t="s">
        <v>8029</v>
      </c>
      <c r="D3565" s="98" t="s">
        <v>8030</v>
      </c>
      <c r="E3565" s="98" t="s">
        <v>7813</v>
      </c>
      <c r="F3565" s="98" t="s">
        <v>7814</v>
      </c>
      <c r="G3565" s="98" t="s">
        <v>7815</v>
      </c>
      <c r="H3565" s="98" t="s">
        <v>7814</v>
      </c>
      <c r="I3565" s="98" t="s">
        <v>7898</v>
      </c>
      <c r="J3565" s="98" t="s">
        <v>8006</v>
      </c>
      <c r="K3565" s="98" t="s">
        <v>1159</v>
      </c>
      <c r="L3565" s="99" t="str">
        <f t="shared" si="55"/>
        <v>EM</v>
      </c>
    </row>
    <row r="3566" spans="1:12" x14ac:dyDescent="0.25">
      <c r="A3566" s="101">
        <v>240600</v>
      </c>
      <c r="B3566" s="98" t="s">
        <v>7899</v>
      </c>
      <c r="C3566" s="98" t="s">
        <v>8031</v>
      </c>
      <c r="D3566" s="98" t="s">
        <v>8006</v>
      </c>
      <c r="E3566" s="98" t="s">
        <v>7813</v>
      </c>
      <c r="F3566" s="98" t="s">
        <v>7814</v>
      </c>
      <c r="G3566" s="98" t="s">
        <v>7815</v>
      </c>
      <c r="H3566" s="98" t="s">
        <v>7814</v>
      </c>
      <c r="I3566" s="98" t="s">
        <v>7898</v>
      </c>
      <c r="J3566" s="98" t="s">
        <v>8006</v>
      </c>
      <c r="K3566" s="98" t="s">
        <v>1001</v>
      </c>
      <c r="L3566" s="99" t="str">
        <f t="shared" si="55"/>
        <v>EM</v>
      </c>
    </row>
    <row r="3567" spans="1:12" x14ac:dyDescent="0.25">
      <c r="A3567" s="101" t="s">
        <v>8032</v>
      </c>
      <c r="B3567" s="98" t="s">
        <v>7899</v>
      </c>
      <c r="C3567" s="98"/>
      <c r="D3567" s="98"/>
      <c r="E3567" s="98" t="s">
        <v>7813</v>
      </c>
      <c r="F3567" s="98" t="s">
        <v>7814</v>
      </c>
      <c r="G3567" s="98" t="s">
        <v>7815</v>
      </c>
      <c r="H3567" s="98" t="s">
        <v>7814</v>
      </c>
      <c r="I3567" s="98" t="s">
        <v>7898</v>
      </c>
      <c r="J3567" s="98" t="s">
        <v>8033</v>
      </c>
      <c r="K3567" s="98"/>
      <c r="L3567" s="99" t="str">
        <f t="shared" si="55"/>
        <v>EM</v>
      </c>
    </row>
    <row r="3568" spans="1:12" x14ac:dyDescent="0.25">
      <c r="A3568" s="101" t="s">
        <v>8034</v>
      </c>
      <c r="B3568" s="98" t="s">
        <v>7899</v>
      </c>
      <c r="C3568" s="98"/>
      <c r="D3568" s="98"/>
      <c r="E3568" s="98" t="s">
        <v>7813</v>
      </c>
      <c r="F3568" s="98" t="s">
        <v>7814</v>
      </c>
      <c r="G3568" s="98" t="s">
        <v>7815</v>
      </c>
      <c r="H3568" s="98" t="s">
        <v>7814</v>
      </c>
      <c r="I3568" s="98" t="s">
        <v>7898</v>
      </c>
      <c r="J3568" s="98" t="s">
        <v>8035</v>
      </c>
      <c r="K3568" s="98"/>
      <c r="L3568" s="99" t="str">
        <f t="shared" si="55"/>
        <v>EM</v>
      </c>
    </row>
    <row r="3569" spans="1:12" x14ac:dyDescent="0.25">
      <c r="A3569" s="101" t="s">
        <v>8036</v>
      </c>
      <c r="B3569" s="98" t="s">
        <v>7899</v>
      </c>
      <c r="C3569" s="98"/>
      <c r="D3569" s="98"/>
      <c r="E3569" s="98" t="s">
        <v>7813</v>
      </c>
      <c r="F3569" s="98" t="s">
        <v>7814</v>
      </c>
      <c r="G3569" s="98" t="s">
        <v>7815</v>
      </c>
      <c r="H3569" s="98" t="s">
        <v>7814</v>
      </c>
      <c r="I3569" s="98" t="s">
        <v>7898</v>
      </c>
      <c r="J3569" s="98" t="s">
        <v>8037</v>
      </c>
      <c r="K3569" s="98"/>
      <c r="L3569" s="99" t="str">
        <f t="shared" si="55"/>
        <v>EM</v>
      </c>
    </row>
    <row r="3570" spans="1:12" x14ac:dyDescent="0.25">
      <c r="A3570" s="101" t="s">
        <v>8038</v>
      </c>
      <c r="B3570" s="98" t="s">
        <v>7899</v>
      </c>
      <c r="C3570" s="98"/>
      <c r="D3570" s="98"/>
      <c r="E3570" s="98" t="s">
        <v>7813</v>
      </c>
      <c r="F3570" s="98" t="s">
        <v>7814</v>
      </c>
      <c r="G3570" s="98" t="s">
        <v>7815</v>
      </c>
      <c r="H3570" s="98" t="s">
        <v>7814</v>
      </c>
      <c r="I3570" s="98" t="s">
        <v>7898</v>
      </c>
      <c r="J3570" s="98" t="s">
        <v>8039</v>
      </c>
      <c r="K3570" s="98"/>
      <c r="L3570" s="99" t="str">
        <f t="shared" si="55"/>
        <v>EM</v>
      </c>
    </row>
    <row r="3571" spans="1:12" x14ac:dyDescent="0.25">
      <c r="A3571" s="101" t="s">
        <v>8040</v>
      </c>
      <c r="B3571" s="98" t="s">
        <v>7899</v>
      </c>
      <c r="C3571" s="98"/>
      <c r="D3571" s="98"/>
      <c r="E3571" s="98" t="s">
        <v>7813</v>
      </c>
      <c r="F3571" s="98" t="s">
        <v>7814</v>
      </c>
      <c r="G3571" s="98" t="s">
        <v>7815</v>
      </c>
      <c r="H3571" s="98" t="s">
        <v>7814</v>
      </c>
      <c r="I3571" s="98" t="s">
        <v>7898</v>
      </c>
      <c r="J3571" s="98" t="s">
        <v>8041</v>
      </c>
      <c r="K3571" s="98"/>
      <c r="L3571" s="99" t="str">
        <f t="shared" si="55"/>
        <v>EM</v>
      </c>
    </row>
    <row r="3572" spans="1:12" x14ac:dyDescent="0.25">
      <c r="A3572" s="101" t="s">
        <v>8042</v>
      </c>
      <c r="B3572" s="98" t="s">
        <v>7899</v>
      </c>
      <c r="C3572" s="98"/>
      <c r="D3572" s="98"/>
      <c r="E3572" s="98" t="s">
        <v>7813</v>
      </c>
      <c r="F3572" s="98" t="s">
        <v>7814</v>
      </c>
      <c r="G3572" s="98" t="s">
        <v>7815</v>
      </c>
      <c r="H3572" s="98" t="s">
        <v>7814</v>
      </c>
      <c r="I3572" s="98" t="s">
        <v>7898</v>
      </c>
      <c r="J3572" s="98" t="s">
        <v>8043</v>
      </c>
      <c r="K3572" s="98"/>
      <c r="L3572" s="99" t="str">
        <f t="shared" si="55"/>
        <v>EM</v>
      </c>
    </row>
    <row r="3573" spans="1:12" x14ac:dyDescent="0.25">
      <c r="A3573" s="101" t="s">
        <v>8044</v>
      </c>
      <c r="B3573" s="98" t="s">
        <v>7899</v>
      </c>
      <c r="C3573" s="98"/>
      <c r="D3573" s="98"/>
      <c r="E3573" s="98" t="s">
        <v>7813</v>
      </c>
      <c r="F3573" s="98" t="s">
        <v>7814</v>
      </c>
      <c r="G3573" s="98" t="s">
        <v>7815</v>
      </c>
      <c r="H3573" s="98" t="s">
        <v>7814</v>
      </c>
      <c r="I3573" s="98" t="s">
        <v>7898</v>
      </c>
      <c r="J3573" s="98" t="s">
        <v>8045</v>
      </c>
      <c r="K3573" s="98"/>
      <c r="L3573" s="99" t="str">
        <f t="shared" si="55"/>
        <v>EM</v>
      </c>
    </row>
    <row r="3574" spans="1:12" x14ac:dyDescent="0.25">
      <c r="A3574" s="101" t="s">
        <v>8046</v>
      </c>
      <c r="B3574" s="98" t="s">
        <v>7899</v>
      </c>
      <c r="C3574" s="98"/>
      <c r="D3574" s="98"/>
      <c r="E3574" s="98" t="s">
        <v>7813</v>
      </c>
      <c r="F3574" s="98" t="s">
        <v>7814</v>
      </c>
      <c r="G3574" s="98" t="s">
        <v>7815</v>
      </c>
      <c r="H3574" s="98" t="s">
        <v>7814</v>
      </c>
      <c r="I3574" s="98" t="s">
        <v>7898</v>
      </c>
      <c r="J3574" s="98" t="s">
        <v>8047</v>
      </c>
      <c r="K3574" s="98"/>
      <c r="L3574" s="99" t="str">
        <f t="shared" si="55"/>
        <v>EM</v>
      </c>
    </row>
    <row r="3575" spans="1:12" x14ac:dyDescent="0.25">
      <c r="A3575" s="101" t="s">
        <v>8048</v>
      </c>
      <c r="B3575" s="98" t="s">
        <v>7899</v>
      </c>
      <c r="C3575" s="98"/>
      <c r="D3575" s="98"/>
      <c r="E3575" s="98" t="s">
        <v>7813</v>
      </c>
      <c r="F3575" s="98" t="s">
        <v>7814</v>
      </c>
      <c r="G3575" s="98" t="s">
        <v>7815</v>
      </c>
      <c r="H3575" s="98" t="s">
        <v>7814</v>
      </c>
      <c r="I3575" s="98" t="s">
        <v>7898</v>
      </c>
      <c r="J3575" s="98" t="s">
        <v>8049</v>
      </c>
      <c r="K3575" s="98"/>
      <c r="L3575" s="99" t="str">
        <f t="shared" si="55"/>
        <v>EM</v>
      </c>
    </row>
    <row r="3576" spans="1:12" x14ac:dyDescent="0.25">
      <c r="A3576" s="101" t="s">
        <v>8050</v>
      </c>
      <c r="B3576" s="98" t="s">
        <v>7899</v>
      </c>
      <c r="C3576" s="98"/>
      <c r="D3576" s="98"/>
      <c r="E3576" s="98" t="s">
        <v>7813</v>
      </c>
      <c r="F3576" s="98" t="s">
        <v>7814</v>
      </c>
      <c r="G3576" s="98" t="s">
        <v>7815</v>
      </c>
      <c r="H3576" s="98" t="s">
        <v>7814</v>
      </c>
      <c r="I3576" s="98" t="s">
        <v>7898</v>
      </c>
      <c r="J3576" s="98" t="s">
        <v>8051</v>
      </c>
      <c r="K3576" s="98"/>
      <c r="L3576" s="99" t="str">
        <f t="shared" si="55"/>
        <v>EM</v>
      </c>
    </row>
    <row r="3577" spans="1:12" x14ac:dyDescent="0.25">
      <c r="A3577" s="101" t="s">
        <v>8052</v>
      </c>
      <c r="B3577" s="98" t="s">
        <v>7899</v>
      </c>
      <c r="C3577" s="98"/>
      <c r="D3577" s="98"/>
      <c r="E3577" s="98" t="s">
        <v>7813</v>
      </c>
      <c r="F3577" s="98" t="s">
        <v>7814</v>
      </c>
      <c r="G3577" s="98" t="s">
        <v>7815</v>
      </c>
      <c r="H3577" s="98" t="s">
        <v>7814</v>
      </c>
      <c r="I3577" s="98" t="s">
        <v>7898</v>
      </c>
      <c r="J3577" s="98" t="s">
        <v>8053</v>
      </c>
      <c r="K3577" s="98"/>
      <c r="L3577" s="99" t="str">
        <f t="shared" si="55"/>
        <v>EM</v>
      </c>
    </row>
    <row r="3578" spans="1:12" x14ac:dyDescent="0.25">
      <c r="A3578" s="101">
        <v>205400</v>
      </c>
      <c r="B3578" s="98" t="s">
        <v>8055</v>
      </c>
      <c r="C3578" s="98" t="s">
        <v>8058</v>
      </c>
      <c r="D3578" s="98" t="s">
        <v>8059</v>
      </c>
      <c r="E3578" s="98" t="s">
        <v>8054</v>
      </c>
      <c r="F3578" s="98" t="s">
        <v>8055</v>
      </c>
      <c r="G3578" s="98" t="s">
        <v>8056</v>
      </c>
      <c r="H3578" s="98" t="s">
        <v>8055</v>
      </c>
      <c r="I3578" s="98" t="s">
        <v>8057</v>
      </c>
      <c r="J3578" s="98" t="s">
        <v>8055</v>
      </c>
      <c r="K3578" s="98" t="s">
        <v>1079</v>
      </c>
      <c r="L3578" s="99" t="str">
        <f t="shared" si="55"/>
        <v>ITS</v>
      </c>
    </row>
    <row r="3579" spans="1:12" x14ac:dyDescent="0.25">
      <c r="A3579" s="101">
        <v>205400</v>
      </c>
      <c r="B3579" s="98" t="s">
        <v>8055</v>
      </c>
      <c r="C3579" s="98" t="s">
        <v>8060</v>
      </c>
      <c r="D3579" s="98" t="s">
        <v>8061</v>
      </c>
      <c r="E3579" s="98" t="s">
        <v>8054</v>
      </c>
      <c r="F3579" s="98" t="s">
        <v>8055</v>
      </c>
      <c r="G3579" s="98" t="s">
        <v>8056</v>
      </c>
      <c r="H3579" s="98" t="s">
        <v>8055</v>
      </c>
      <c r="I3579" s="98" t="s">
        <v>8057</v>
      </c>
      <c r="J3579" s="98" t="s">
        <v>8055</v>
      </c>
      <c r="K3579" s="98" t="s">
        <v>557</v>
      </c>
      <c r="L3579" s="99" t="str">
        <f t="shared" si="55"/>
        <v>ITS</v>
      </c>
    </row>
    <row r="3580" spans="1:12" x14ac:dyDescent="0.25">
      <c r="A3580" s="101">
        <v>205400</v>
      </c>
      <c r="B3580" s="98" t="s">
        <v>8055</v>
      </c>
      <c r="C3580" s="98" t="s">
        <v>8062</v>
      </c>
      <c r="D3580" s="98" t="s">
        <v>8063</v>
      </c>
      <c r="E3580" s="98" t="s">
        <v>8054</v>
      </c>
      <c r="F3580" s="98" t="s">
        <v>8055</v>
      </c>
      <c r="G3580" s="98" t="s">
        <v>8056</v>
      </c>
      <c r="H3580" s="98" t="s">
        <v>8055</v>
      </c>
      <c r="I3580" s="98" t="s">
        <v>8057</v>
      </c>
      <c r="J3580" s="98" t="s">
        <v>8055</v>
      </c>
      <c r="K3580" s="98" t="s">
        <v>545</v>
      </c>
      <c r="L3580" s="99" t="str">
        <f t="shared" si="55"/>
        <v>ITS</v>
      </c>
    </row>
    <row r="3581" spans="1:12" x14ac:dyDescent="0.25">
      <c r="A3581" s="101">
        <v>205400</v>
      </c>
      <c r="B3581" s="98" t="s">
        <v>8055</v>
      </c>
      <c r="C3581" s="98" t="s">
        <v>8064</v>
      </c>
      <c r="D3581" s="98" t="s">
        <v>8065</v>
      </c>
      <c r="E3581" s="98" t="s">
        <v>8054</v>
      </c>
      <c r="F3581" s="98" t="s">
        <v>8055</v>
      </c>
      <c r="G3581" s="98" t="s">
        <v>8056</v>
      </c>
      <c r="H3581" s="98" t="s">
        <v>8055</v>
      </c>
      <c r="I3581" s="98" t="s">
        <v>8057</v>
      </c>
      <c r="J3581" s="98" t="s">
        <v>8055</v>
      </c>
      <c r="K3581" s="98" t="s">
        <v>545</v>
      </c>
      <c r="L3581" s="99" t="str">
        <f t="shared" si="55"/>
        <v>ITS</v>
      </c>
    </row>
    <row r="3582" spans="1:12" x14ac:dyDescent="0.25">
      <c r="A3582" s="101">
        <v>205400</v>
      </c>
      <c r="B3582" s="98" t="s">
        <v>8055</v>
      </c>
      <c r="C3582" s="98" t="s">
        <v>8066</v>
      </c>
      <c r="D3582" s="98" t="s">
        <v>8067</v>
      </c>
      <c r="E3582" s="98" t="s">
        <v>8054</v>
      </c>
      <c r="F3582" s="98" t="s">
        <v>8055</v>
      </c>
      <c r="G3582" s="98" t="s">
        <v>8056</v>
      </c>
      <c r="H3582" s="98" t="s">
        <v>8055</v>
      </c>
      <c r="I3582" s="98" t="s">
        <v>8057</v>
      </c>
      <c r="J3582" s="98" t="s">
        <v>8055</v>
      </c>
      <c r="K3582" s="98" t="s">
        <v>545</v>
      </c>
      <c r="L3582" s="99" t="str">
        <f t="shared" si="55"/>
        <v>ITS</v>
      </c>
    </row>
    <row r="3583" spans="1:12" x14ac:dyDescent="0.25">
      <c r="A3583" s="101">
        <v>205400</v>
      </c>
      <c r="B3583" s="98" t="s">
        <v>8055</v>
      </c>
      <c r="C3583" s="98" t="s">
        <v>8068</v>
      </c>
      <c r="D3583" s="98" t="s">
        <v>8069</v>
      </c>
      <c r="E3583" s="98" t="s">
        <v>8054</v>
      </c>
      <c r="F3583" s="98" t="s">
        <v>8055</v>
      </c>
      <c r="G3583" s="98" t="s">
        <v>8056</v>
      </c>
      <c r="H3583" s="98" t="s">
        <v>8055</v>
      </c>
      <c r="I3583" s="98" t="s">
        <v>8057</v>
      </c>
      <c r="J3583" s="98" t="s">
        <v>8055</v>
      </c>
      <c r="K3583" s="98" t="s">
        <v>545</v>
      </c>
      <c r="L3583" s="99" t="str">
        <f t="shared" si="55"/>
        <v>ITS</v>
      </c>
    </row>
    <row r="3584" spans="1:12" x14ac:dyDescent="0.25">
      <c r="A3584" s="101">
        <v>205400</v>
      </c>
      <c r="B3584" s="98" t="s">
        <v>8055</v>
      </c>
      <c r="C3584" s="98" t="s">
        <v>8070</v>
      </c>
      <c r="D3584" s="98" t="s">
        <v>8071</v>
      </c>
      <c r="E3584" s="98" t="s">
        <v>8054</v>
      </c>
      <c r="F3584" s="98" t="s">
        <v>8055</v>
      </c>
      <c r="G3584" s="98" t="s">
        <v>8056</v>
      </c>
      <c r="H3584" s="98" t="s">
        <v>8055</v>
      </c>
      <c r="I3584" s="98" t="s">
        <v>8057</v>
      </c>
      <c r="J3584" s="98" t="s">
        <v>8055</v>
      </c>
      <c r="K3584" s="98" t="s">
        <v>545</v>
      </c>
      <c r="L3584" s="99" t="str">
        <f t="shared" si="55"/>
        <v>ITS</v>
      </c>
    </row>
    <row r="3585" spans="1:12" x14ac:dyDescent="0.25">
      <c r="A3585" s="101">
        <v>205400</v>
      </c>
      <c r="B3585" s="98" t="s">
        <v>8055</v>
      </c>
      <c r="C3585" s="98" t="s">
        <v>8072</v>
      </c>
      <c r="D3585" s="98" t="s">
        <v>8073</v>
      </c>
      <c r="E3585" s="98" t="s">
        <v>8054</v>
      </c>
      <c r="F3585" s="98" t="s">
        <v>8055</v>
      </c>
      <c r="G3585" s="98" t="s">
        <v>8056</v>
      </c>
      <c r="H3585" s="98" t="s">
        <v>8055</v>
      </c>
      <c r="I3585" s="98" t="s">
        <v>8057</v>
      </c>
      <c r="J3585" s="98" t="s">
        <v>8055</v>
      </c>
      <c r="K3585" s="98" t="s">
        <v>538</v>
      </c>
      <c r="L3585" s="99" t="str">
        <f t="shared" si="55"/>
        <v>ITS</v>
      </c>
    </row>
    <row r="3586" spans="1:12" x14ac:dyDescent="0.25">
      <c r="A3586" s="101">
        <v>205400</v>
      </c>
      <c r="B3586" s="98" t="s">
        <v>8055</v>
      </c>
      <c r="C3586" s="98" t="s">
        <v>8074</v>
      </c>
      <c r="D3586" s="98" t="s">
        <v>8075</v>
      </c>
      <c r="E3586" s="98" t="s">
        <v>8054</v>
      </c>
      <c r="F3586" s="98" t="s">
        <v>8055</v>
      </c>
      <c r="G3586" s="98" t="s">
        <v>8056</v>
      </c>
      <c r="H3586" s="98" t="s">
        <v>8055</v>
      </c>
      <c r="I3586" s="98" t="s">
        <v>8057</v>
      </c>
      <c r="J3586" s="98" t="s">
        <v>8055</v>
      </c>
      <c r="K3586" s="98" t="s">
        <v>538</v>
      </c>
      <c r="L3586" s="99" t="str">
        <f t="shared" ref="L3586:L3628" si="56">VLOOKUP(H3586,$N$2:$O$43,2,FALSE)</f>
        <v>ITS</v>
      </c>
    </row>
    <row r="3587" spans="1:12" x14ac:dyDescent="0.25">
      <c r="A3587" s="101">
        <v>205400</v>
      </c>
      <c r="B3587" s="98" t="s">
        <v>8055</v>
      </c>
      <c r="C3587" s="98" t="s">
        <v>8076</v>
      </c>
      <c r="D3587" s="98" t="s">
        <v>8077</v>
      </c>
      <c r="E3587" s="98" t="s">
        <v>8054</v>
      </c>
      <c r="F3587" s="98" t="s">
        <v>8055</v>
      </c>
      <c r="G3587" s="98" t="s">
        <v>8056</v>
      </c>
      <c r="H3587" s="98" t="s">
        <v>8055</v>
      </c>
      <c r="I3587" s="98" t="s">
        <v>8057</v>
      </c>
      <c r="J3587" s="98" t="s">
        <v>8055</v>
      </c>
      <c r="K3587" s="98" t="s">
        <v>545</v>
      </c>
      <c r="L3587" s="99" t="str">
        <f t="shared" si="56"/>
        <v>ITS</v>
      </c>
    </row>
    <row r="3588" spans="1:12" x14ac:dyDescent="0.25">
      <c r="A3588" s="101">
        <v>205400</v>
      </c>
      <c r="B3588" s="98" t="s">
        <v>8055</v>
      </c>
      <c r="C3588" s="98" t="s">
        <v>8078</v>
      </c>
      <c r="D3588" s="98" t="s">
        <v>8079</v>
      </c>
      <c r="E3588" s="98" t="s">
        <v>8054</v>
      </c>
      <c r="F3588" s="98" t="s">
        <v>8055</v>
      </c>
      <c r="G3588" s="98" t="s">
        <v>8056</v>
      </c>
      <c r="H3588" s="98" t="s">
        <v>8055</v>
      </c>
      <c r="I3588" s="98" t="s">
        <v>8057</v>
      </c>
      <c r="J3588" s="98" t="s">
        <v>8055</v>
      </c>
      <c r="K3588" s="98" t="s">
        <v>545</v>
      </c>
      <c r="L3588" s="99" t="str">
        <f t="shared" si="56"/>
        <v>ITS</v>
      </c>
    </row>
    <row r="3589" spans="1:12" x14ac:dyDescent="0.25">
      <c r="A3589" s="101">
        <v>205400</v>
      </c>
      <c r="B3589" s="98" t="s">
        <v>8055</v>
      </c>
      <c r="C3589" s="98" t="s">
        <v>8080</v>
      </c>
      <c r="D3589" s="98" t="s">
        <v>8081</v>
      </c>
      <c r="E3589" s="98" t="s">
        <v>8054</v>
      </c>
      <c r="F3589" s="98" t="s">
        <v>8055</v>
      </c>
      <c r="G3589" s="98" t="s">
        <v>8056</v>
      </c>
      <c r="H3589" s="98" t="s">
        <v>8055</v>
      </c>
      <c r="I3589" s="98" t="s">
        <v>8057</v>
      </c>
      <c r="J3589" s="98" t="s">
        <v>8055</v>
      </c>
      <c r="K3589" s="98" t="s">
        <v>901</v>
      </c>
      <c r="L3589" s="99" t="str">
        <f t="shared" si="56"/>
        <v>ITS</v>
      </c>
    </row>
    <row r="3590" spans="1:12" x14ac:dyDescent="0.25">
      <c r="A3590" s="101">
        <v>205400</v>
      </c>
      <c r="B3590" s="98" t="s">
        <v>8055</v>
      </c>
      <c r="C3590" s="98" t="s">
        <v>8082</v>
      </c>
      <c r="D3590" s="98" t="s">
        <v>8083</v>
      </c>
      <c r="E3590" s="98" t="s">
        <v>8054</v>
      </c>
      <c r="F3590" s="98" t="s">
        <v>8055</v>
      </c>
      <c r="G3590" s="98" t="s">
        <v>8056</v>
      </c>
      <c r="H3590" s="98" t="s">
        <v>8055</v>
      </c>
      <c r="I3590" s="98" t="s">
        <v>8057</v>
      </c>
      <c r="J3590" s="98" t="s">
        <v>8055</v>
      </c>
      <c r="K3590" s="98" t="s">
        <v>545</v>
      </c>
      <c r="L3590" s="99" t="str">
        <f t="shared" si="56"/>
        <v>ITS</v>
      </c>
    </row>
    <row r="3591" spans="1:12" x14ac:dyDescent="0.25">
      <c r="A3591" s="101">
        <v>205400</v>
      </c>
      <c r="B3591" s="98" t="s">
        <v>8055</v>
      </c>
      <c r="C3591" s="98" t="s">
        <v>8084</v>
      </c>
      <c r="D3591" s="98" t="s">
        <v>8085</v>
      </c>
      <c r="E3591" s="98" t="s">
        <v>8054</v>
      </c>
      <c r="F3591" s="98" t="s">
        <v>8055</v>
      </c>
      <c r="G3591" s="98" t="s">
        <v>8056</v>
      </c>
      <c r="H3591" s="98" t="s">
        <v>8055</v>
      </c>
      <c r="I3591" s="98" t="s">
        <v>8057</v>
      </c>
      <c r="J3591" s="98" t="s">
        <v>8055</v>
      </c>
      <c r="K3591" s="98" t="s">
        <v>1079</v>
      </c>
      <c r="L3591" s="99" t="str">
        <f t="shared" si="56"/>
        <v>ITS</v>
      </c>
    </row>
    <row r="3592" spans="1:12" x14ac:dyDescent="0.25">
      <c r="A3592" s="101">
        <v>205400</v>
      </c>
      <c r="B3592" s="98" t="s">
        <v>8055</v>
      </c>
      <c r="C3592" s="98" t="s">
        <v>8086</v>
      </c>
      <c r="D3592" s="98" t="s">
        <v>8087</v>
      </c>
      <c r="E3592" s="98" t="s">
        <v>8054</v>
      </c>
      <c r="F3592" s="98" t="s">
        <v>8055</v>
      </c>
      <c r="G3592" s="98" t="s">
        <v>8056</v>
      </c>
      <c r="H3592" s="98" t="s">
        <v>8055</v>
      </c>
      <c r="I3592" s="98" t="s">
        <v>8057</v>
      </c>
      <c r="J3592" s="98" t="s">
        <v>8055</v>
      </c>
      <c r="K3592" s="98" t="s">
        <v>545</v>
      </c>
      <c r="L3592" s="99" t="str">
        <f t="shared" si="56"/>
        <v>ITS</v>
      </c>
    </row>
    <row r="3593" spans="1:12" x14ac:dyDescent="0.25">
      <c r="A3593" s="101">
        <v>205400</v>
      </c>
      <c r="B3593" s="98" t="s">
        <v>8055</v>
      </c>
      <c r="C3593" s="98" t="s">
        <v>8088</v>
      </c>
      <c r="D3593" s="98" t="s">
        <v>8089</v>
      </c>
      <c r="E3593" s="98" t="s">
        <v>8054</v>
      </c>
      <c r="F3593" s="98" t="s">
        <v>8055</v>
      </c>
      <c r="G3593" s="98" t="s">
        <v>8056</v>
      </c>
      <c r="H3593" s="98" t="s">
        <v>8055</v>
      </c>
      <c r="I3593" s="98" t="s">
        <v>8057</v>
      </c>
      <c r="J3593" s="98" t="s">
        <v>8055</v>
      </c>
      <c r="K3593" s="98" t="s">
        <v>545</v>
      </c>
      <c r="L3593" s="99" t="str">
        <f t="shared" si="56"/>
        <v>ITS</v>
      </c>
    </row>
    <row r="3594" spans="1:12" x14ac:dyDescent="0.25">
      <c r="A3594" s="101">
        <v>205400</v>
      </c>
      <c r="B3594" s="98" t="s">
        <v>8055</v>
      </c>
      <c r="C3594" s="98" t="s">
        <v>8090</v>
      </c>
      <c r="D3594" s="98" t="s">
        <v>8091</v>
      </c>
      <c r="E3594" s="98" t="s">
        <v>8054</v>
      </c>
      <c r="F3594" s="98" t="s">
        <v>8055</v>
      </c>
      <c r="G3594" s="98" t="s">
        <v>8056</v>
      </c>
      <c r="H3594" s="98" t="s">
        <v>8055</v>
      </c>
      <c r="I3594" s="98" t="s">
        <v>8057</v>
      </c>
      <c r="J3594" s="98" t="s">
        <v>8055</v>
      </c>
      <c r="K3594" s="98" t="s">
        <v>877</v>
      </c>
      <c r="L3594" s="99" t="str">
        <f t="shared" si="56"/>
        <v>ITS</v>
      </c>
    </row>
    <row r="3595" spans="1:12" x14ac:dyDescent="0.25">
      <c r="A3595" s="101">
        <v>205400</v>
      </c>
      <c r="B3595" s="98" t="s">
        <v>8055</v>
      </c>
      <c r="C3595" s="98" t="s">
        <v>8092</v>
      </c>
      <c r="D3595" s="98" t="s">
        <v>8093</v>
      </c>
      <c r="E3595" s="98" t="s">
        <v>8054</v>
      </c>
      <c r="F3595" s="98" t="s">
        <v>8055</v>
      </c>
      <c r="G3595" s="98" t="s">
        <v>8056</v>
      </c>
      <c r="H3595" s="98" t="s">
        <v>8055</v>
      </c>
      <c r="I3595" s="98" t="s">
        <v>8057</v>
      </c>
      <c r="J3595" s="98" t="s">
        <v>8055</v>
      </c>
      <c r="K3595" s="98" t="s">
        <v>884</v>
      </c>
      <c r="L3595" s="99" t="str">
        <f t="shared" si="56"/>
        <v>ITS</v>
      </c>
    </row>
    <row r="3596" spans="1:12" x14ac:dyDescent="0.25">
      <c r="A3596" s="101">
        <v>205400</v>
      </c>
      <c r="B3596" s="98" t="s">
        <v>8055</v>
      </c>
      <c r="C3596" s="98" t="s">
        <v>8094</v>
      </c>
      <c r="D3596" s="98" t="s">
        <v>8095</v>
      </c>
      <c r="E3596" s="98" t="s">
        <v>8054</v>
      </c>
      <c r="F3596" s="98" t="s">
        <v>8055</v>
      </c>
      <c r="G3596" s="98" t="s">
        <v>8056</v>
      </c>
      <c r="H3596" s="98" t="s">
        <v>8055</v>
      </c>
      <c r="I3596" s="98" t="s">
        <v>8057</v>
      </c>
      <c r="J3596" s="98" t="s">
        <v>8055</v>
      </c>
      <c r="K3596" s="98" t="s">
        <v>884</v>
      </c>
      <c r="L3596" s="99" t="str">
        <f t="shared" si="56"/>
        <v>ITS</v>
      </c>
    </row>
    <row r="3597" spans="1:12" x14ac:dyDescent="0.25">
      <c r="A3597" s="101">
        <v>205401</v>
      </c>
      <c r="B3597" s="98" t="s">
        <v>8055</v>
      </c>
      <c r="C3597" s="98"/>
      <c r="D3597" s="98"/>
      <c r="E3597" s="98" t="s">
        <v>8054</v>
      </c>
      <c r="F3597" s="98" t="s">
        <v>8055</v>
      </c>
      <c r="G3597" s="98" t="s">
        <v>8056</v>
      </c>
      <c r="H3597" s="98" t="s">
        <v>8055</v>
      </c>
      <c r="I3597" s="98" t="s">
        <v>8057</v>
      </c>
      <c r="J3597" s="98" t="s">
        <v>8096</v>
      </c>
      <c r="K3597" s="98"/>
      <c r="L3597" s="99" t="str">
        <f t="shared" si="56"/>
        <v>ITS</v>
      </c>
    </row>
    <row r="3598" spans="1:12" x14ac:dyDescent="0.25">
      <c r="A3598" s="101" t="s">
        <v>8097</v>
      </c>
      <c r="B3598" s="98" t="s">
        <v>8055</v>
      </c>
      <c r="C3598" s="98"/>
      <c r="D3598" s="98"/>
      <c r="E3598" s="98" t="s">
        <v>8054</v>
      </c>
      <c r="F3598" s="98" t="s">
        <v>8055</v>
      </c>
      <c r="G3598" s="98" t="s">
        <v>8056</v>
      </c>
      <c r="H3598" s="98" t="s">
        <v>8055</v>
      </c>
      <c r="I3598" s="98" t="s">
        <v>8057</v>
      </c>
      <c r="J3598" s="98" t="s">
        <v>8098</v>
      </c>
      <c r="K3598" s="98"/>
      <c r="L3598" s="99" t="str">
        <f t="shared" si="56"/>
        <v>ITS</v>
      </c>
    </row>
    <row r="3599" spans="1:12" x14ac:dyDescent="0.25">
      <c r="A3599" s="101" t="s">
        <v>8099</v>
      </c>
      <c r="B3599" s="98" t="s">
        <v>8055</v>
      </c>
      <c r="C3599" s="98"/>
      <c r="D3599" s="98"/>
      <c r="E3599" s="98" t="s">
        <v>8054</v>
      </c>
      <c r="F3599" s="98" t="s">
        <v>8055</v>
      </c>
      <c r="G3599" s="98" t="s">
        <v>8056</v>
      </c>
      <c r="H3599" s="98" t="s">
        <v>8055</v>
      </c>
      <c r="I3599" s="98" t="s">
        <v>8057</v>
      </c>
      <c r="J3599" s="98" t="s">
        <v>8100</v>
      </c>
      <c r="K3599" s="98"/>
      <c r="L3599" s="99" t="str">
        <f t="shared" si="56"/>
        <v>ITS</v>
      </c>
    </row>
    <row r="3600" spans="1:12" x14ac:dyDescent="0.25">
      <c r="A3600" s="101" t="s">
        <v>8101</v>
      </c>
      <c r="B3600" s="98" t="s">
        <v>8055</v>
      </c>
      <c r="C3600" s="98"/>
      <c r="D3600" s="98"/>
      <c r="E3600" s="98" t="s">
        <v>8054</v>
      </c>
      <c r="F3600" s="98" t="s">
        <v>8055</v>
      </c>
      <c r="G3600" s="98" t="s">
        <v>8056</v>
      </c>
      <c r="H3600" s="98" t="s">
        <v>8055</v>
      </c>
      <c r="I3600" s="98" t="s">
        <v>8057</v>
      </c>
      <c r="J3600" s="98" t="s">
        <v>8102</v>
      </c>
      <c r="K3600" s="98"/>
      <c r="L3600" s="99" t="str">
        <f t="shared" si="56"/>
        <v>ITS</v>
      </c>
    </row>
    <row r="3601" spans="1:12" x14ac:dyDescent="0.25">
      <c r="A3601" s="101" t="s">
        <v>8103</v>
      </c>
      <c r="B3601" s="98" t="s">
        <v>8055</v>
      </c>
      <c r="C3601" s="98"/>
      <c r="D3601" s="98"/>
      <c r="E3601" s="98" t="s">
        <v>8054</v>
      </c>
      <c r="F3601" s="98" t="s">
        <v>8055</v>
      </c>
      <c r="G3601" s="98" t="s">
        <v>8056</v>
      </c>
      <c r="H3601" s="98" t="s">
        <v>8055</v>
      </c>
      <c r="I3601" s="98" t="s">
        <v>8057</v>
      </c>
      <c r="J3601" s="98" t="s">
        <v>8104</v>
      </c>
      <c r="K3601" s="98"/>
      <c r="L3601" s="99" t="str">
        <f t="shared" si="56"/>
        <v>ITS</v>
      </c>
    </row>
    <row r="3602" spans="1:12" x14ac:dyDescent="0.25">
      <c r="A3602" s="101" t="s">
        <v>8105</v>
      </c>
      <c r="B3602" s="98" t="s">
        <v>8055</v>
      </c>
      <c r="C3602" s="98"/>
      <c r="D3602" s="98"/>
      <c r="E3602" s="98" t="s">
        <v>8054</v>
      </c>
      <c r="F3602" s="98" t="s">
        <v>8055</v>
      </c>
      <c r="G3602" s="98" t="s">
        <v>8056</v>
      </c>
      <c r="H3602" s="98" t="s">
        <v>8055</v>
      </c>
      <c r="I3602" s="98" t="s">
        <v>8057</v>
      </c>
      <c r="J3602" s="98" t="s">
        <v>8106</v>
      </c>
      <c r="K3602" s="98"/>
      <c r="L3602" s="99" t="str">
        <f t="shared" si="56"/>
        <v>ITS</v>
      </c>
    </row>
    <row r="3603" spans="1:12" x14ac:dyDescent="0.25">
      <c r="A3603" s="101" t="s">
        <v>8107</v>
      </c>
      <c r="B3603" s="98" t="s">
        <v>8055</v>
      </c>
      <c r="C3603" s="98"/>
      <c r="D3603" s="98"/>
      <c r="E3603" s="98" t="s">
        <v>8054</v>
      </c>
      <c r="F3603" s="98" t="s">
        <v>8055</v>
      </c>
      <c r="G3603" s="98" t="s">
        <v>8056</v>
      </c>
      <c r="H3603" s="98" t="s">
        <v>8055</v>
      </c>
      <c r="I3603" s="98" t="s">
        <v>8057</v>
      </c>
      <c r="J3603" s="98" t="s">
        <v>8108</v>
      </c>
      <c r="K3603" s="98"/>
      <c r="L3603" s="99" t="str">
        <f t="shared" si="56"/>
        <v>ITS</v>
      </c>
    </row>
    <row r="3604" spans="1:12" x14ac:dyDescent="0.25">
      <c r="A3604" s="101" t="s">
        <v>8109</v>
      </c>
      <c r="B3604" s="98" t="s">
        <v>8055</v>
      </c>
      <c r="C3604" s="98"/>
      <c r="D3604" s="98"/>
      <c r="E3604" s="98" t="s">
        <v>8054</v>
      </c>
      <c r="F3604" s="98" t="s">
        <v>8055</v>
      </c>
      <c r="G3604" s="98" t="s">
        <v>8056</v>
      </c>
      <c r="H3604" s="98" t="s">
        <v>8055</v>
      </c>
      <c r="I3604" s="98" t="s">
        <v>8057</v>
      </c>
      <c r="J3604" s="98" t="s">
        <v>8110</v>
      </c>
      <c r="K3604" s="98"/>
      <c r="L3604" s="99" t="str">
        <f t="shared" si="56"/>
        <v>ITS</v>
      </c>
    </row>
    <row r="3605" spans="1:12" x14ac:dyDescent="0.25">
      <c r="A3605" s="101" t="s">
        <v>8111</v>
      </c>
      <c r="B3605" s="98" t="s">
        <v>8055</v>
      </c>
      <c r="C3605" s="98"/>
      <c r="D3605" s="98"/>
      <c r="E3605" s="98" t="s">
        <v>8054</v>
      </c>
      <c r="F3605" s="98" t="s">
        <v>8055</v>
      </c>
      <c r="G3605" s="98" t="s">
        <v>8056</v>
      </c>
      <c r="H3605" s="98" t="s">
        <v>8055</v>
      </c>
      <c r="I3605" s="98" t="s">
        <v>8057</v>
      </c>
      <c r="J3605" s="98" t="s">
        <v>8112</v>
      </c>
      <c r="K3605" s="98"/>
      <c r="L3605" s="99" t="str">
        <f t="shared" si="56"/>
        <v>ITS</v>
      </c>
    </row>
    <row r="3606" spans="1:12" x14ac:dyDescent="0.25">
      <c r="A3606" s="101" t="s">
        <v>8113</v>
      </c>
      <c r="B3606" s="98" t="s">
        <v>8055</v>
      </c>
      <c r="C3606" s="98"/>
      <c r="D3606" s="98"/>
      <c r="E3606" s="98" t="s">
        <v>8054</v>
      </c>
      <c r="F3606" s="98" t="s">
        <v>8055</v>
      </c>
      <c r="G3606" s="98" t="s">
        <v>8056</v>
      </c>
      <c r="H3606" s="98" t="s">
        <v>8055</v>
      </c>
      <c r="I3606" s="98" t="s">
        <v>8057</v>
      </c>
      <c r="J3606" s="98" t="s">
        <v>8114</v>
      </c>
      <c r="K3606" s="98"/>
      <c r="L3606" s="99" t="str">
        <f t="shared" si="56"/>
        <v>ITS</v>
      </c>
    </row>
    <row r="3607" spans="1:12" x14ac:dyDescent="0.25">
      <c r="A3607" s="101" t="s">
        <v>8115</v>
      </c>
      <c r="B3607" s="98" t="s">
        <v>8055</v>
      </c>
      <c r="C3607" s="98"/>
      <c r="D3607" s="98"/>
      <c r="E3607" s="98" t="s">
        <v>8054</v>
      </c>
      <c r="F3607" s="98" t="s">
        <v>8055</v>
      </c>
      <c r="G3607" s="98" t="s">
        <v>8056</v>
      </c>
      <c r="H3607" s="98" t="s">
        <v>8055</v>
      </c>
      <c r="I3607" s="98" t="s">
        <v>8057</v>
      </c>
      <c r="J3607" s="98" t="s">
        <v>8116</v>
      </c>
      <c r="K3607" s="98"/>
      <c r="L3607" s="99" t="str">
        <f t="shared" si="56"/>
        <v>ITS</v>
      </c>
    </row>
    <row r="3608" spans="1:12" x14ac:dyDescent="0.25">
      <c r="A3608" s="101" t="s">
        <v>8117</v>
      </c>
      <c r="B3608" s="98" t="s">
        <v>8055</v>
      </c>
      <c r="C3608" s="98"/>
      <c r="D3608" s="98"/>
      <c r="E3608" s="98" t="s">
        <v>8054</v>
      </c>
      <c r="F3608" s="98" t="s">
        <v>8055</v>
      </c>
      <c r="G3608" s="98" t="s">
        <v>8056</v>
      </c>
      <c r="H3608" s="98" t="s">
        <v>8055</v>
      </c>
      <c r="I3608" s="98" t="s">
        <v>8057</v>
      </c>
      <c r="J3608" s="98" t="s">
        <v>8118</v>
      </c>
      <c r="K3608" s="98"/>
      <c r="L3608" s="99" t="str">
        <f t="shared" si="56"/>
        <v>ITS</v>
      </c>
    </row>
    <row r="3609" spans="1:12" x14ac:dyDescent="0.25">
      <c r="A3609" s="101" t="s">
        <v>8119</v>
      </c>
      <c r="B3609" s="98" t="s">
        <v>8055</v>
      </c>
      <c r="C3609" s="98"/>
      <c r="D3609" s="98"/>
      <c r="E3609" s="98" t="s">
        <v>8054</v>
      </c>
      <c r="F3609" s="98" t="s">
        <v>8055</v>
      </c>
      <c r="G3609" s="98" t="s">
        <v>8056</v>
      </c>
      <c r="H3609" s="98" t="s">
        <v>8055</v>
      </c>
      <c r="I3609" s="98" t="s">
        <v>8057</v>
      </c>
      <c r="J3609" s="98" t="s">
        <v>8120</v>
      </c>
      <c r="K3609" s="98"/>
      <c r="L3609" s="99" t="str">
        <f t="shared" si="56"/>
        <v>ITS</v>
      </c>
    </row>
    <row r="3610" spans="1:12" x14ac:dyDescent="0.25">
      <c r="A3610" s="101" t="s">
        <v>8121</v>
      </c>
      <c r="B3610" s="98" t="s">
        <v>8055</v>
      </c>
      <c r="C3610" s="98"/>
      <c r="D3610" s="98"/>
      <c r="E3610" s="98" t="s">
        <v>8054</v>
      </c>
      <c r="F3610" s="98" t="s">
        <v>8055</v>
      </c>
      <c r="G3610" s="98" t="s">
        <v>8056</v>
      </c>
      <c r="H3610" s="98" t="s">
        <v>8055</v>
      </c>
      <c r="I3610" s="98" t="s">
        <v>8057</v>
      </c>
      <c r="J3610" s="98" t="s">
        <v>8122</v>
      </c>
      <c r="K3610" s="98"/>
      <c r="L3610" s="99" t="str">
        <f t="shared" si="56"/>
        <v>ITS</v>
      </c>
    </row>
    <row r="3611" spans="1:12" x14ac:dyDescent="0.25">
      <c r="A3611" s="101" t="s">
        <v>8123</v>
      </c>
      <c r="B3611" s="98" t="s">
        <v>8055</v>
      </c>
      <c r="C3611" s="98"/>
      <c r="D3611" s="98"/>
      <c r="E3611" s="98" t="s">
        <v>8054</v>
      </c>
      <c r="F3611" s="98" t="s">
        <v>8055</v>
      </c>
      <c r="G3611" s="98" t="s">
        <v>8056</v>
      </c>
      <c r="H3611" s="98" t="s">
        <v>8055</v>
      </c>
      <c r="I3611" s="98" t="s">
        <v>8057</v>
      </c>
      <c r="J3611" s="98" t="s">
        <v>8124</v>
      </c>
      <c r="K3611" s="98"/>
      <c r="L3611" s="99" t="str">
        <f t="shared" si="56"/>
        <v>ITS</v>
      </c>
    </row>
    <row r="3612" spans="1:12" x14ac:dyDescent="0.25">
      <c r="A3612" s="101" t="s">
        <v>8125</v>
      </c>
      <c r="B3612" s="98" t="s">
        <v>8055</v>
      </c>
      <c r="C3612" s="98"/>
      <c r="D3612" s="98"/>
      <c r="E3612" s="98" t="s">
        <v>8054</v>
      </c>
      <c r="F3612" s="98" t="s">
        <v>8055</v>
      </c>
      <c r="G3612" s="98" t="s">
        <v>8056</v>
      </c>
      <c r="H3612" s="98" t="s">
        <v>8055</v>
      </c>
      <c r="I3612" s="98" t="s">
        <v>8057</v>
      </c>
      <c r="J3612" s="98" t="s">
        <v>8126</v>
      </c>
      <c r="K3612" s="98"/>
      <c r="L3612" s="99" t="str">
        <f t="shared" si="56"/>
        <v>ITS</v>
      </c>
    </row>
    <row r="3613" spans="1:12" x14ac:dyDescent="0.25">
      <c r="A3613" s="101" t="s">
        <v>8127</v>
      </c>
      <c r="B3613" s="98" t="s">
        <v>8055</v>
      </c>
      <c r="C3613" s="98"/>
      <c r="D3613" s="98"/>
      <c r="E3613" s="98" t="s">
        <v>8054</v>
      </c>
      <c r="F3613" s="98" t="s">
        <v>8055</v>
      </c>
      <c r="G3613" s="98" t="s">
        <v>8056</v>
      </c>
      <c r="H3613" s="98" t="s">
        <v>8055</v>
      </c>
      <c r="I3613" s="98" t="s">
        <v>8057</v>
      </c>
      <c r="J3613" s="98" t="s">
        <v>8128</v>
      </c>
      <c r="K3613" s="98"/>
      <c r="L3613" s="99" t="str">
        <f t="shared" si="56"/>
        <v>ITS</v>
      </c>
    </row>
    <row r="3614" spans="1:12" x14ac:dyDescent="0.25">
      <c r="A3614" s="101" t="s">
        <v>8129</v>
      </c>
      <c r="B3614" s="98" t="s">
        <v>8055</v>
      </c>
      <c r="C3614" s="98"/>
      <c r="D3614" s="98"/>
      <c r="E3614" s="98" t="s">
        <v>8054</v>
      </c>
      <c r="F3614" s="98" t="s">
        <v>8055</v>
      </c>
      <c r="G3614" s="98" t="s">
        <v>8056</v>
      </c>
      <c r="H3614" s="98" t="s">
        <v>8055</v>
      </c>
      <c r="I3614" s="98" t="s">
        <v>8057</v>
      </c>
      <c r="J3614" s="98" t="s">
        <v>8130</v>
      </c>
      <c r="K3614" s="98"/>
      <c r="L3614" s="99" t="str">
        <f t="shared" si="56"/>
        <v>ITS</v>
      </c>
    </row>
    <row r="3615" spans="1:12" x14ac:dyDescent="0.25">
      <c r="A3615" s="101" t="s">
        <v>8131</v>
      </c>
      <c r="B3615" s="98" t="s">
        <v>8055</v>
      </c>
      <c r="C3615" s="98"/>
      <c r="D3615" s="98"/>
      <c r="E3615" s="98" t="s">
        <v>8054</v>
      </c>
      <c r="F3615" s="98" t="s">
        <v>8055</v>
      </c>
      <c r="G3615" s="98" t="s">
        <v>8056</v>
      </c>
      <c r="H3615" s="98" t="s">
        <v>8055</v>
      </c>
      <c r="I3615" s="98" t="s">
        <v>8057</v>
      </c>
      <c r="J3615" s="98" t="s">
        <v>8132</v>
      </c>
      <c r="K3615" s="98"/>
      <c r="L3615" s="99" t="str">
        <f t="shared" si="56"/>
        <v>ITS</v>
      </c>
    </row>
    <row r="3616" spans="1:12" x14ac:dyDescent="0.25">
      <c r="A3616" s="101" t="s">
        <v>8133</v>
      </c>
      <c r="B3616" s="98" t="s">
        <v>8055</v>
      </c>
      <c r="C3616" s="98"/>
      <c r="D3616" s="98"/>
      <c r="E3616" s="98" t="s">
        <v>8054</v>
      </c>
      <c r="F3616" s="98" t="s">
        <v>8055</v>
      </c>
      <c r="G3616" s="98" t="s">
        <v>8056</v>
      </c>
      <c r="H3616" s="98" t="s">
        <v>8055</v>
      </c>
      <c r="I3616" s="98" t="s">
        <v>8057</v>
      </c>
      <c r="J3616" s="98" t="s">
        <v>8134</v>
      </c>
      <c r="K3616" s="98"/>
      <c r="L3616" s="99" t="str">
        <f t="shared" si="56"/>
        <v>ITS</v>
      </c>
    </row>
    <row r="3617" spans="1:12" x14ac:dyDescent="0.25">
      <c r="A3617" s="101" t="s">
        <v>8135</v>
      </c>
      <c r="B3617" s="98" t="s">
        <v>8055</v>
      </c>
      <c r="C3617" s="98"/>
      <c r="D3617" s="98"/>
      <c r="E3617" s="98" t="s">
        <v>8054</v>
      </c>
      <c r="F3617" s="98" t="s">
        <v>8055</v>
      </c>
      <c r="G3617" s="98" t="s">
        <v>8056</v>
      </c>
      <c r="H3617" s="98" t="s">
        <v>8055</v>
      </c>
      <c r="I3617" s="98" t="s">
        <v>8057</v>
      </c>
      <c r="J3617" s="98" t="s">
        <v>8136</v>
      </c>
      <c r="K3617" s="98"/>
      <c r="L3617" s="99" t="str">
        <f t="shared" si="56"/>
        <v>ITS</v>
      </c>
    </row>
    <row r="3618" spans="1:12" x14ac:dyDescent="0.25">
      <c r="A3618" s="101" t="s">
        <v>8137</v>
      </c>
      <c r="B3618" s="98" t="s">
        <v>8055</v>
      </c>
      <c r="C3618" s="98"/>
      <c r="D3618" s="98"/>
      <c r="E3618" s="98" t="s">
        <v>8054</v>
      </c>
      <c r="F3618" s="98" t="s">
        <v>8055</v>
      </c>
      <c r="G3618" s="98" t="s">
        <v>8056</v>
      </c>
      <c r="H3618" s="98" t="s">
        <v>8055</v>
      </c>
      <c r="I3618" s="98" t="s">
        <v>8057</v>
      </c>
      <c r="J3618" s="98" t="s">
        <v>8138</v>
      </c>
      <c r="K3618" s="98"/>
      <c r="L3618" s="99" t="str">
        <f t="shared" si="56"/>
        <v>ITS</v>
      </c>
    </row>
    <row r="3619" spans="1:12" x14ac:dyDescent="0.25">
      <c r="A3619" s="101" t="s">
        <v>8139</v>
      </c>
      <c r="B3619" s="98" t="s">
        <v>8055</v>
      </c>
      <c r="C3619" s="98"/>
      <c r="D3619" s="98"/>
      <c r="E3619" s="98" t="s">
        <v>8054</v>
      </c>
      <c r="F3619" s="98" t="s">
        <v>8055</v>
      </c>
      <c r="G3619" s="98" t="s">
        <v>8056</v>
      </c>
      <c r="H3619" s="98" t="s">
        <v>8055</v>
      </c>
      <c r="I3619" s="98" t="s">
        <v>8057</v>
      </c>
      <c r="J3619" s="98" t="s">
        <v>8140</v>
      </c>
      <c r="K3619" s="98"/>
      <c r="L3619" s="99" t="str">
        <f t="shared" si="56"/>
        <v>ITS</v>
      </c>
    </row>
    <row r="3620" spans="1:12" x14ac:dyDescent="0.25">
      <c r="A3620" s="101" t="s">
        <v>8141</v>
      </c>
      <c r="B3620" s="98" t="s">
        <v>8055</v>
      </c>
      <c r="C3620" s="98"/>
      <c r="D3620" s="98"/>
      <c r="E3620" s="98" t="s">
        <v>8054</v>
      </c>
      <c r="F3620" s="98" t="s">
        <v>8055</v>
      </c>
      <c r="G3620" s="98" t="s">
        <v>8056</v>
      </c>
      <c r="H3620" s="98" t="s">
        <v>8055</v>
      </c>
      <c r="I3620" s="98" t="s">
        <v>8057</v>
      </c>
      <c r="J3620" s="98" t="s">
        <v>8142</v>
      </c>
      <c r="K3620" s="98"/>
      <c r="L3620" s="99" t="str">
        <f t="shared" si="56"/>
        <v>ITS</v>
      </c>
    </row>
    <row r="3621" spans="1:12" x14ac:dyDescent="0.25">
      <c r="A3621" s="101" t="s">
        <v>8143</v>
      </c>
      <c r="B3621" s="98" t="s">
        <v>8055</v>
      </c>
      <c r="C3621" s="98"/>
      <c r="D3621" s="98"/>
      <c r="E3621" s="98" t="s">
        <v>8054</v>
      </c>
      <c r="F3621" s="98" t="s">
        <v>8055</v>
      </c>
      <c r="G3621" s="98" t="s">
        <v>8056</v>
      </c>
      <c r="H3621" s="98" t="s">
        <v>8055</v>
      </c>
      <c r="I3621" s="98" t="s">
        <v>8057</v>
      </c>
      <c r="J3621" s="98" t="s">
        <v>8144</v>
      </c>
      <c r="K3621" s="98"/>
      <c r="L3621" s="99" t="str">
        <f t="shared" si="56"/>
        <v>ITS</v>
      </c>
    </row>
    <row r="3622" spans="1:12" x14ac:dyDescent="0.25">
      <c r="A3622" s="101" t="s">
        <v>8145</v>
      </c>
      <c r="B3622" s="98" t="s">
        <v>8055</v>
      </c>
      <c r="C3622" s="98"/>
      <c r="D3622" s="98"/>
      <c r="E3622" s="98" t="s">
        <v>8054</v>
      </c>
      <c r="F3622" s="98" t="s">
        <v>8055</v>
      </c>
      <c r="G3622" s="98" t="s">
        <v>8056</v>
      </c>
      <c r="H3622" s="98" t="s">
        <v>8055</v>
      </c>
      <c r="I3622" s="98" t="s">
        <v>8057</v>
      </c>
      <c r="J3622" s="98" t="s">
        <v>8146</v>
      </c>
      <c r="K3622" s="98"/>
      <c r="L3622" s="99" t="str">
        <f t="shared" si="56"/>
        <v>ITS</v>
      </c>
    </row>
    <row r="3623" spans="1:12" x14ac:dyDescent="0.25">
      <c r="A3623" s="101" t="s">
        <v>8147</v>
      </c>
      <c r="B3623" s="98" t="s">
        <v>8055</v>
      </c>
      <c r="C3623" s="98"/>
      <c r="D3623" s="98"/>
      <c r="E3623" s="98" t="s">
        <v>8054</v>
      </c>
      <c r="F3623" s="98" t="s">
        <v>8055</v>
      </c>
      <c r="G3623" s="98" t="s">
        <v>8056</v>
      </c>
      <c r="H3623" s="98" t="s">
        <v>8055</v>
      </c>
      <c r="I3623" s="98" t="s">
        <v>8057</v>
      </c>
      <c r="J3623" s="98" t="s">
        <v>8148</v>
      </c>
      <c r="K3623" s="98"/>
      <c r="L3623" s="99" t="str">
        <f t="shared" si="56"/>
        <v>ITS</v>
      </c>
    </row>
    <row r="3624" spans="1:12" x14ac:dyDescent="0.25">
      <c r="A3624" s="101" t="s">
        <v>8149</v>
      </c>
      <c r="B3624" s="98" t="s">
        <v>8055</v>
      </c>
      <c r="C3624" s="98"/>
      <c r="D3624" s="98"/>
      <c r="E3624" s="98" t="s">
        <v>8054</v>
      </c>
      <c r="F3624" s="98" t="s">
        <v>8055</v>
      </c>
      <c r="G3624" s="98" t="s">
        <v>8056</v>
      </c>
      <c r="H3624" s="98" t="s">
        <v>8055</v>
      </c>
      <c r="I3624" s="98" t="s">
        <v>8057</v>
      </c>
      <c r="J3624" s="98" t="s">
        <v>8150</v>
      </c>
      <c r="K3624" s="98"/>
      <c r="L3624" s="99" t="str">
        <f t="shared" si="56"/>
        <v>ITS</v>
      </c>
    </row>
    <row r="3625" spans="1:12" x14ac:dyDescent="0.25">
      <c r="A3625" s="101" t="s">
        <v>8151</v>
      </c>
      <c r="B3625" s="98" t="s">
        <v>8055</v>
      </c>
      <c r="C3625" s="98"/>
      <c r="D3625" s="98"/>
      <c r="E3625" s="98" t="s">
        <v>8054</v>
      </c>
      <c r="F3625" s="98" t="s">
        <v>8055</v>
      </c>
      <c r="G3625" s="98" t="s">
        <v>8056</v>
      </c>
      <c r="H3625" s="98" t="s">
        <v>8055</v>
      </c>
      <c r="I3625" s="98" t="s">
        <v>8057</v>
      </c>
      <c r="J3625" s="98" t="s">
        <v>8152</v>
      </c>
      <c r="K3625" s="98"/>
      <c r="L3625" s="99" t="str">
        <f t="shared" si="56"/>
        <v>ITS</v>
      </c>
    </row>
    <row r="3626" spans="1:12" x14ac:dyDescent="0.25">
      <c r="A3626" s="101" t="s">
        <v>8153</v>
      </c>
      <c r="B3626" s="98" t="s">
        <v>8055</v>
      </c>
      <c r="C3626" s="98"/>
      <c r="D3626" s="98"/>
      <c r="E3626" s="98" t="s">
        <v>8054</v>
      </c>
      <c r="F3626" s="98" t="s">
        <v>8055</v>
      </c>
      <c r="G3626" s="98" t="s">
        <v>8056</v>
      </c>
      <c r="H3626" s="98" t="s">
        <v>8055</v>
      </c>
      <c r="I3626" s="98" t="s">
        <v>8057</v>
      </c>
      <c r="J3626" s="98" t="s">
        <v>8154</v>
      </c>
      <c r="K3626" s="98"/>
      <c r="L3626" s="99" t="str">
        <f t="shared" si="56"/>
        <v>ITS</v>
      </c>
    </row>
    <row r="3627" spans="1:12" x14ac:dyDescent="0.25">
      <c r="A3627" s="101" t="s">
        <v>8155</v>
      </c>
      <c r="B3627" s="98" t="s">
        <v>8055</v>
      </c>
      <c r="C3627" s="98"/>
      <c r="D3627" s="98"/>
      <c r="E3627" s="98" t="s">
        <v>8054</v>
      </c>
      <c r="F3627" s="98" t="s">
        <v>8055</v>
      </c>
      <c r="G3627" s="98" t="s">
        <v>8056</v>
      </c>
      <c r="H3627" s="98" t="s">
        <v>8055</v>
      </c>
      <c r="I3627" s="98" t="s">
        <v>8057</v>
      </c>
      <c r="J3627" s="98" t="s">
        <v>8156</v>
      </c>
      <c r="K3627" s="98"/>
      <c r="L3627" s="99" t="str">
        <f t="shared" si="56"/>
        <v>ITS</v>
      </c>
    </row>
    <row r="3628" spans="1:12" x14ac:dyDescent="0.25">
      <c r="A3628" s="101" t="s">
        <v>8157</v>
      </c>
      <c r="B3628" s="98" t="s">
        <v>8055</v>
      </c>
      <c r="C3628" s="98"/>
      <c r="D3628" s="98"/>
      <c r="E3628" s="98" t="s">
        <v>8054</v>
      </c>
      <c r="F3628" s="98" t="s">
        <v>8055</v>
      </c>
      <c r="G3628" s="98" t="s">
        <v>8056</v>
      </c>
      <c r="H3628" s="98" t="s">
        <v>8055</v>
      </c>
      <c r="I3628" s="98" t="s">
        <v>8057</v>
      </c>
      <c r="J3628" s="98" t="s">
        <v>8158</v>
      </c>
      <c r="K3628" s="98"/>
      <c r="L3628" s="99" t="str">
        <f t="shared" si="56"/>
        <v>ITS</v>
      </c>
    </row>
  </sheetData>
  <sortState xmlns:xlrd2="http://schemas.microsoft.com/office/spreadsheetml/2017/richdata2" ref="N3:O42">
    <sortCondition ref="N3:N42"/>
  </sortState>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DAB72-C87F-4577-AE11-CAE6D72B9314}">
  <dimension ref="A1:F1761"/>
  <sheetViews>
    <sheetView zoomScale="85" zoomScaleNormal="85" workbookViewId="0">
      <selection activeCell="H18" sqref="H18"/>
    </sheetView>
  </sheetViews>
  <sheetFormatPr defaultRowHeight="15" x14ac:dyDescent="0.25"/>
  <cols>
    <col min="1" max="1" width="28.140625" bestFit="1" customWidth="1"/>
    <col min="2" max="2" width="95.42578125" bestFit="1" customWidth="1"/>
    <col min="3" max="3" width="23.140625" bestFit="1" customWidth="1"/>
    <col min="4" max="4" width="78.85546875" bestFit="1" customWidth="1"/>
    <col min="5" max="5" width="119" hidden="1" customWidth="1"/>
    <col min="6" max="6" width="10.140625" style="87" bestFit="1" customWidth="1"/>
  </cols>
  <sheetData>
    <row r="1" spans="1:6" x14ac:dyDescent="0.25">
      <c r="A1" s="83" t="s">
        <v>99</v>
      </c>
      <c r="B1" s="83" t="s">
        <v>100</v>
      </c>
      <c r="C1" s="83" t="s">
        <v>101</v>
      </c>
      <c r="D1" s="83" t="s">
        <v>102</v>
      </c>
      <c r="E1" s="83" t="s">
        <v>104</v>
      </c>
      <c r="F1" s="86" t="s">
        <v>103</v>
      </c>
    </row>
    <row r="2" spans="1:6" x14ac:dyDescent="0.25">
      <c r="A2" t="str">
        <f>'Cover Page'!$A$1</f>
        <v>Appalachian State University</v>
      </c>
      <c r="B2" s="84" t="s">
        <v>17</v>
      </c>
      <c r="C2" s="85" t="s">
        <v>0</v>
      </c>
      <c r="D2" s="42" t="s">
        <v>36</v>
      </c>
      <c r="E2" s="42" t="str">
        <f>B2&amp;D2</f>
        <v>College of Arts and SciencesState Appropriation, Tuition, &amp; Fees</v>
      </c>
      <c r="F2" s="87">
        <f>VLOOKUP(E2,'Budget Template'!$C:$G,VLOOKUP(C2,'Fund Lookup'!$A$2:$B$5,2,FALSE),FALSE)</f>
        <v>62032778.295853138</v>
      </c>
    </row>
    <row r="3" spans="1:6" x14ac:dyDescent="0.25">
      <c r="A3" t="str">
        <f>'Cover Page'!$A$1</f>
        <v>Appalachian State University</v>
      </c>
      <c r="B3" s="84" t="s">
        <v>17</v>
      </c>
      <c r="C3" s="85" t="s">
        <v>0</v>
      </c>
      <c r="D3" s="42" t="s">
        <v>4</v>
      </c>
      <c r="E3" s="42" t="str">
        <f t="shared" ref="E3:E66" si="0">B3&amp;D3</f>
        <v>College of Arts and SciencesSales &amp; Services</v>
      </c>
      <c r="F3" s="87">
        <f>VLOOKUP(E3,'Budget Template'!$C:$G,VLOOKUP(C3,'Fund Lookup'!$A$2:$B$5,2,FALSE),FALSE)</f>
        <v>0</v>
      </c>
    </row>
    <row r="4" spans="1:6" x14ac:dyDescent="0.25">
      <c r="A4" t="str">
        <f>'Cover Page'!$A$1</f>
        <v>Appalachian State University</v>
      </c>
      <c r="B4" s="84" t="s">
        <v>17</v>
      </c>
      <c r="C4" s="85" t="s">
        <v>0</v>
      </c>
      <c r="D4" s="42" t="s">
        <v>33</v>
      </c>
      <c r="E4" s="42" t="str">
        <f t="shared" si="0"/>
        <v>College of Arts and SciencesPatient Services</v>
      </c>
      <c r="F4" s="87">
        <f>VLOOKUP(E4,'Budget Template'!$C:$G,VLOOKUP(C4,'Fund Lookup'!$A$2:$B$5,2,FALSE),FALSE)</f>
        <v>0</v>
      </c>
    </row>
    <row r="5" spans="1:6" x14ac:dyDescent="0.25">
      <c r="A5" t="str">
        <f>'Cover Page'!$A$1</f>
        <v>Appalachian State University</v>
      </c>
      <c r="B5" s="84" t="s">
        <v>17</v>
      </c>
      <c r="C5" s="85" t="s">
        <v>0</v>
      </c>
      <c r="D5" s="42" t="s">
        <v>5</v>
      </c>
      <c r="E5" s="42" t="str">
        <f t="shared" si="0"/>
        <v>College of Arts and SciencesContracts &amp; Grants</v>
      </c>
      <c r="F5" s="87">
        <f>VLOOKUP(E5,'Budget Template'!$C:$G,VLOOKUP(C5,'Fund Lookup'!$A$2:$B$5,2,FALSE),FALSE)</f>
        <v>0</v>
      </c>
    </row>
    <row r="6" spans="1:6" x14ac:dyDescent="0.25">
      <c r="A6" t="str">
        <f>'Cover Page'!$A$1</f>
        <v>Appalachian State University</v>
      </c>
      <c r="B6" s="84" t="s">
        <v>17</v>
      </c>
      <c r="C6" s="85" t="s">
        <v>0</v>
      </c>
      <c r="D6" s="42" t="s">
        <v>6</v>
      </c>
      <c r="E6" s="42" t="str">
        <f t="shared" si="0"/>
        <v>College of Arts and SciencesGifts &amp; Investments</v>
      </c>
      <c r="F6" s="87">
        <f>VLOOKUP(E6,'Budget Template'!$C:$G,VLOOKUP(C6,'Fund Lookup'!$A$2:$B$5,2,FALSE),FALSE)</f>
        <v>0</v>
      </c>
    </row>
    <row r="7" spans="1:6" x14ac:dyDescent="0.25">
      <c r="A7" t="str">
        <f>'Cover Page'!$A$1</f>
        <v>Appalachian State University</v>
      </c>
      <c r="B7" s="84" t="s">
        <v>17</v>
      </c>
      <c r="C7" s="85" t="s">
        <v>0</v>
      </c>
      <c r="D7" s="42" t="s">
        <v>7</v>
      </c>
      <c r="E7" s="42" t="str">
        <f t="shared" si="0"/>
        <v>College of Arts and SciencesOther Revenues</v>
      </c>
      <c r="F7" s="87">
        <f>VLOOKUP(E7,'Budget Template'!$C:$G,VLOOKUP(C7,'Fund Lookup'!$A$2:$B$5,2,FALSE),FALSE)</f>
        <v>0</v>
      </c>
    </row>
    <row r="8" spans="1:6" x14ac:dyDescent="0.25">
      <c r="A8" t="str">
        <f>'Cover Page'!$A$1</f>
        <v>Appalachian State University</v>
      </c>
      <c r="B8" s="84" t="s">
        <v>17</v>
      </c>
      <c r="C8" s="85" t="s">
        <v>0</v>
      </c>
      <c r="D8" s="42" t="s">
        <v>10</v>
      </c>
      <c r="E8" s="42" t="str">
        <f t="shared" si="0"/>
        <v>College of Arts and SciencesSalaries and Wages</v>
      </c>
      <c r="F8" s="87">
        <f>VLOOKUP(E8,'Budget Template'!$C:$G,VLOOKUP(C8,'Fund Lookup'!$A$2:$B$5,2,FALSE),FALSE)</f>
        <v>45729615.639865547</v>
      </c>
    </row>
    <row r="9" spans="1:6" x14ac:dyDescent="0.25">
      <c r="A9" t="str">
        <f>'Cover Page'!$A$1</f>
        <v>Appalachian State University</v>
      </c>
      <c r="B9" s="84" t="s">
        <v>17</v>
      </c>
      <c r="C9" s="85" t="s">
        <v>0</v>
      </c>
      <c r="D9" s="42" t="s">
        <v>11</v>
      </c>
      <c r="E9" s="42" t="str">
        <f t="shared" si="0"/>
        <v>College of Arts and SciencesStaff Benefits</v>
      </c>
      <c r="F9" s="87">
        <f>VLOOKUP(E9,'Budget Template'!$C:$G,VLOOKUP(C9,'Fund Lookup'!$A$2:$B$5,2,FALSE),FALSE)</f>
        <v>14143355.655987592</v>
      </c>
    </row>
    <row r="10" spans="1:6" x14ac:dyDescent="0.25">
      <c r="A10" t="str">
        <f>'Cover Page'!$A$1</f>
        <v>Appalachian State University</v>
      </c>
      <c r="B10" s="84" t="s">
        <v>17</v>
      </c>
      <c r="C10" s="85" t="s">
        <v>0</v>
      </c>
      <c r="D10" s="42" t="s">
        <v>92</v>
      </c>
      <c r="E10" s="42" t="str">
        <f t="shared" si="0"/>
        <v>College of Arts and SciencesServices, Supplies, Materials, &amp; Equip.</v>
      </c>
      <c r="F10" s="87">
        <f>VLOOKUP(E10,'Budget Template'!$C:$G,VLOOKUP(C10,'Fund Lookup'!$A$2:$B$5,2,FALSE),FALSE)</f>
        <v>1373747</v>
      </c>
    </row>
    <row r="11" spans="1:6" x14ac:dyDescent="0.25">
      <c r="A11" t="str">
        <f>'Cover Page'!$A$1</f>
        <v>Appalachian State University</v>
      </c>
      <c r="B11" s="84" t="s">
        <v>17</v>
      </c>
      <c r="C11" s="85" t="s">
        <v>0</v>
      </c>
      <c r="D11" s="42" t="s">
        <v>13</v>
      </c>
      <c r="E11" s="42" t="str">
        <f t="shared" si="0"/>
        <v>College of Arts and SciencesScholarships &amp; Fellowships</v>
      </c>
      <c r="F11" s="87">
        <f>VLOOKUP(E11,'Budget Template'!$C:$G,VLOOKUP(C11,'Fund Lookup'!$A$2:$B$5,2,FALSE),FALSE)</f>
        <v>0</v>
      </c>
    </row>
    <row r="12" spans="1:6" x14ac:dyDescent="0.25">
      <c r="A12" t="str">
        <f>'Cover Page'!$A$1</f>
        <v>Appalachian State University</v>
      </c>
      <c r="B12" s="84" t="s">
        <v>17</v>
      </c>
      <c r="C12" s="85" t="s">
        <v>0</v>
      </c>
      <c r="D12" s="42" t="s">
        <v>32</v>
      </c>
      <c r="E12" s="42" t="str">
        <f t="shared" si="0"/>
        <v>College of Arts and SciencesDebt Service</v>
      </c>
      <c r="F12" s="87">
        <f>VLOOKUP(E12,'Budget Template'!$C:$G,VLOOKUP(C12,'Fund Lookup'!$A$2:$B$5,2,FALSE),FALSE)</f>
        <v>0</v>
      </c>
    </row>
    <row r="13" spans="1:6" x14ac:dyDescent="0.25">
      <c r="A13" t="str">
        <f>'Cover Page'!$A$1</f>
        <v>Appalachian State University</v>
      </c>
      <c r="B13" s="84" t="s">
        <v>17</v>
      </c>
      <c r="C13" s="85" t="s">
        <v>0</v>
      </c>
      <c r="D13" s="42" t="s">
        <v>12</v>
      </c>
      <c r="E13" s="42" t="str">
        <f t="shared" si="0"/>
        <v>College of Arts and SciencesUtilities</v>
      </c>
      <c r="F13" s="87">
        <f>VLOOKUP(E13,'Budget Template'!$C:$G,VLOOKUP(C13,'Fund Lookup'!$A$2:$B$5,2,FALSE),FALSE)</f>
        <v>0</v>
      </c>
    </row>
    <row r="14" spans="1:6" x14ac:dyDescent="0.25">
      <c r="A14" t="str">
        <f>'Cover Page'!$A$1</f>
        <v>Appalachian State University</v>
      </c>
      <c r="B14" s="84" t="s">
        <v>17</v>
      </c>
      <c r="C14" s="85" t="s">
        <v>0</v>
      </c>
      <c r="D14" s="42" t="s">
        <v>14</v>
      </c>
      <c r="E14" s="42" t="str">
        <f t="shared" si="0"/>
        <v>College of Arts and SciencesOther Expenses</v>
      </c>
      <c r="F14" s="87">
        <f>VLOOKUP(E14,'Budget Template'!$C:$G,VLOOKUP(C14,'Fund Lookup'!$A$2:$B$5,2,FALSE),FALSE)</f>
        <v>665719</v>
      </c>
    </row>
    <row r="15" spans="1:6" x14ac:dyDescent="0.25">
      <c r="A15" t="str">
        <f>'Cover Page'!$A$1</f>
        <v>Appalachian State University</v>
      </c>
      <c r="B15" s="84" t="s">
        <v>17</v>
      </c>
      <c r="C15" s="85" t="s">
        <v>0</v>
      </c>
      <c r="D15" s="42" t="s">
        <v>38</v>
      </c>
      <c r="E15" s="42" t="str">
        <f t="shared" si="0"/>
        <v>College of Arts and SciencesTransfers In</v>
      </c>
      <c r="F15" s="87">
        <f>VLOOKUP(E15,'Budget Template'!$C:$G,VLOOKUP(C15,'Fund Lookup'!$A$2:$B$5,2,FALSE),FALSE)</f>
        <v>0</v>
      </c>
    </row>
    <row r="16" spans="1:6" x14ac:dyDescent="0.25">
      <c r="A16" t="str">
        <f>'Cover Page'!$A$1</f>
        <v>Appalachian State University</v>
      </c>
      <c r="B16" s="84" t="s">
        <v>17</v>
      </c>
      <c r="C16" s="85" t="s">
        <v>0</v>
      </c>
      <c r="D16" s="42" t="s">
        <v>93</v>
      </c>
      <c r="E16" s="42" t="str">
        <f t="shared" si="0"/>
        <v>College of Arts and SciencesTransfers Out to Capital</v>
      </c>
      <c r="F16" s="87">
        <f>VLOOKUP(E16,'Budget Template'!$C:$G,VLOOKUP(C16,'Fund Lookup'!$A$2:$B$5,2,FALSE),FALSE)</f>
        <v>0</v>
      </c>
    </row>
    <row r="17" spans="1:6" x14ac:dyDescent="0.25">
      <c r="A17" t="str">
        <f>'Cover Page'!$A$1</f>
        <v>Appalachian State University</v>
      </c>
      <c r="B17" s="84" t="s">
        <v>17</v>
      </c>
      <c r="C17" s="85" t="s">
        <v>0</v>
      </c>
      <c r="D17" s="42" t="s">
        <v>94</v>
      </c>
      <c r="E17" s="42" t="str">
        <f t="shared" si="0"/>
        <v>College of Arts and SciencesTransfers Out (Other)</v>
      </c>
      <c r="F17" s="87">
        <f>VLOOKUP(E17,'Budget Template'!$C:$G,VLOOKUP(C17,'Fund Lookup'!$A$2:$B$5,2,FALSE),FALSE)</f>
        <v>120341</v>
      </c>
    </row>
    <row r="18" spans="1:6" ht="30" x14ac:dyDescent="0.25">
      <c r="A18" t="str">
        <f>'Cover Page'!$A$1</f>
        <v>Appalachian State University</v>
      </c>
      <c r="B18" s="84" t="s">
        <v>17</v>
      </c>
      <c r="C18" s="85" t="s">
        <v>35</v>
      </c>
      <c r="D18" s="42" t="s">
        <v>36</v>
      </c>
      <c r="E18" s="42" t="str">
        <f t="shared" si="0"/>
        <v>College of Arts and SciencesState Appropriation, Tuition, &amp; Fees</v>
      </c>
      <c r="F18" s="87">
        <f>VLOOKUP(E18,'Budget Template'!$C:$G,VLOOKUP(C18,'Fund Lookup'!$A$2:$B$5,2,FALSE),FALSE)</f>
        <v>1199963</v>
      </c>
    </row>
    <row r="19" spans="1:6" ht="30" x14ac:dyDescent="0.25">
      <c r="A19" t="str">
        <f>'Cover Page'!$A$1</f>
        <v>Appalachian State University</v>
      </c>
      <c r="B19" s="84" t="s">
        <v>17</v>
      </c>
      <c r="C19" s="85" t="s">
        <v>35</v>
      </c>
      <c r="D19" s="42" t="s">
        <v>4</v>
      </c>
      <c r="E19" s="42" t="str">
        <f t="shared" si="0"/>
        <v>College of Arts and SciencesSales &amp; Services</v>
      </c>
      <c r="F19" s="87">
        <f>VLOOKUP(E19,'Budget Template'!$C:$G,VLOOKUP(C19,'Fund Lookup'!$A$2:$B$5,2,FALSE),FALSE)</f>
        <v>200000</v>
      </c>
    </row>
    <row r="20" spans="1:6" ht="30" x14ac:dyDescent="0.25">
      <c r="A20" t="str">
        <f>'Cover Page'!$A$1</f>
        <v>Appalachian State University</v>
      </c>
      <c r="B20" s="84" t="s">
        <v>17</v>
      </c>
      <c r="C20" s="85" t="s">
        <v>35</v>
      </c>
      <c r="D20" s="42" t="s">
        <v>33</v>
      </c>
      <c r="E20" s="42" t="str">
        <f t="shared" si="0"/>
        <v>College of Arts and SciencesPatient Services</v>
      </c>
      <c r="F20" s="87">
        <f>VLOOKUP(E20,'Budget Template'!$C:$G,VLOOKUP(C20,'Fund Lookup'!$A$2:$B$5,2,FALSE),FALSE)</f>
        <v>0</v>
      </c>
    </row>
    <row r="21" spans="1:6" ht="30" x14ac:dyDescent="0.25">
      <c r="A21" t="str">
        <f>'Cover Page'!$A$1</f>
        <v>Appalachian State University</v>
      </c>
      <c r="B21" s="84" t="s">
        <v>17</v>
      </c>
      <c r="C21" s="85" t="s">
        <v>35</v>
      </c>
      <c r="D21" s="42" t="s">
        <v>5</v>
      </c>
      <c r="E21" s="42" t="str">
        <f t="shared" si="0"/>
        <v>College of Arts and SciencesContracts &amp; Grants</v>
      </c>
      <c r="F21" s="87">
        <f>VLOOKUP(E21,'Budget Template'!$C:$G,VLOOKUP(C21,'Fund Lookup'!$A$2:$B$5,2,FALSE),FALSE)</f>
        <v>0</v>
      </c>
    </row>
    <row r="22" spans="1:6" ht="30" x14ac:dyDescent="0.25">
      <c r="A22" t="str">
        <f>'Cover Page'!$A$1</f>
        <v>Appalachian State University</v>
      </c>
      <c r="B22" s="84" t="s">
        <v>17</v>
      </c>
      <c r="C22" s="85" t="s">
        <v>35</v>
      </c>
      <c r="D22" s="42" t="s">
        <v>6</v>
      </c>
      <c r="E22" s="42" t="str">
        <f t="shared" si="0"/>
        <v>College of Arts and SciencesGifts &amp; Investments</v>
      </c>
      <c r="F22" s="87">
        <f>VLOOKUP(E22,'Budget Template'!$C:$G,VLOOKUP(C22,'Fund Lookup'!$A$2:$B$5,2,FALSE),FALSE)</f>
        <v>0</v>
      </c>
    </row>
    <row r="23" spans="1:6" ht="30" x14ac:dyDescent="0.25">
      <c r="A23" t="str">
        <f>'Cover Page'!$A$1</f>
        <v>Appalachian State University</v>
      </c>
      <c r="B23" s="84" t="s">
        <v>17</v>
      </c>
      <c r="C23" s="85" t="s">
        <v>35</v>
      </c>
      <c r="D23" s="42" t="s">
        <v>7</v>
      </c>
      <c r="E23" s="42" t="str">
        <f t="shared" si="0"/>
        <v>College of Arts and SciencesOther Revenues</v>
      </c>
      <c r="F23" s="87">
        <f>VLOOKUP(E23,'Budget Template'!$C:$G,VLOOKUP(C23,'Fund Lookup'!$A$2:$B$5,2,FALSE),FALSE)</f>
        <v>1000</v>
      </c>
    </row>
    <row r="24" spans="1:6" ht="30" x14ac:dyDescent="0.25">
      <c r="A24" t="str">
        <f>'Cover Page'!$A$1</f>
        <v>Appalachian State University</v>
      </c>
      <c r="B24" s="84" t="s">
        <v>17</v>
      </c>
      <c r="C24" s="85" t="s">
        <v>35</v>
      </c>
      <c r="D24" s="42" t="s">
        <v>10</v>
      </c>
      <c r="E24" s="42" t="str">
        <f t="shared" si="0"/>
        <v>College of Arts and SciencesSalaries and Wages</v>
      </c>
      <c r="F24" s="87">
        <f>VLOOKUP(E24,'Budget Template'!$C:$G,VLOOKUP(C24,'Fund Lookup'!$A$2:$B$5,2,FALSE),FALSE)</f>
        <v>136265</v>
      </c>
    </row>
    <row r="25" spans="1:6" ht="30" x14ac:dyDescent="0.25">
      <c r="A25" t="str">
        <f>'Cover Page'!$A$1</f>
        <v>Appalachian State University</v>
      </c>
      <c r="B25" s="84" t="s">
        <v>17</v>
      </c>
      <c r="C25" s="85" t="s">
        <v>35</v>
      </c>
      <c r="D25" s="42" t="s">
        <v>11</v>
      </c>
      <c r="E25" s="42" t="str">
        <f t="shared" si="0"/>
        <v>College of Arts and SciencesStaff Benefits</v>
      </c>
      <c r="F25" s="87">
        <f>VLOOKUP(E25,'Budget Template'!$C:$G,VLOOKUP(C25,'Fund Lookup'!$A$2:$B$5,2,FALSE),FALSE)</f>
        <v>45734</v>
      </c>
    </row>
    <row r="26" spans="1:6" ht="30" x14ac:dyDescent="0.25">
      <c r="A26" t="str">
        <f>'Cover Page'!$A$1</f>
        <v>Appalachian State University</v>
      </c>
      <c r="B26" s="84" t="s">
        <v>17</v>
      </c>
      <c r="C26" s="85" t="s">
        <v>35</v>
      </c>
      <c r="D26" s="42" t="s">
        <v>92</v>
      </c>
      <c r="E26" s="42" t="str">
        <f t="shared" si="0"/>
        <v>College of Arts and SciencesServices, Supplies, Materials, &amp; Equip.</v>
      </c>
      <c r="F26" s="87">
        <f>VLOOKUP(E26,'Budget Template'!$C:$G,VLOOKUP(C26,'Fund Lookup'!$A$2:$B$5,2,FALSE),FALSE)</f>
        <v>1218089</v>
      </c>
    </row>
    <row r="27" spans="1:6" ht="30" x14ac:dyDescent="0.25">
      <c r="A27" t="str">
        <f>'Cover Page'!$A$1</f>
        <v>Appalachian State University</v>
      </c>
      <c r="B27" s="84" t="s">
        <v>17</v>
      </c>
      <c r="C27" s="85" t="s">
        <v>35</v>
      </c>
      <c r="D27" s="42" t="s">
        <v>13</v>
      </c>
      <c r="E27" s="42" t="str">
        <f t="shared" si="0"/>
        <v>College of Arts and SciencesScholarships &amp; Fellowships</v>
      </c>
      <c r="F27" s="87">
        <f>VLOOKUP(E27,'Budget Template'!$C:$G,VLOOKUP(C27,'Fund Lookup'!$A$2:$B$5,2,FALSE),FALSE)</f>
        <v>0</v>
      </c>
    </row>
    <row r="28" spans="1:6" ht="30" x14ac:dyDescent="0.25">
      <c r="A28" t="str">
        <f>'Cover Page'!$A$1</f>
        <v>Appalachian State University</v>
      </c>
      <c r="B28" s="84" t="s">
        <v>17</v>
      </c>
      <c r="C28" s="85" t="s">
        <v>35</v>
      </c>
      <c r="D28" s="42" t="s">
        <v>32</v>
      </c>
      <c r="E28" s="42" t="str">
        <f t="shared" si="0"/>
        <v>College of Arts and SciencesDebt Service</v>
      </c>
      <c r="F28" s="87">
        <f>VLOOKUP(E28,'Budget Template'!$C:$G,VLOOKUP(C28,'Fund Lookup'!$A$2:$B$5,2,FALSE),FALSE)</f>
        <v>0</v>
      </c>
    </row>
    <row r="29" spans="1:6" ht="30" x14ac:dyDescent="0.25">
      <c r="A29" t="str">
        <f>'Cover Page'!$A$1</f>
        <v>Appalachian State University</v>
      </c>
      <c r="B29" s="84" t="s">
        <v>17</v>
      </c>
      <c r="C29" s="85" t="s">
        <v>35</v>
      </c>
      <c r="D29" s="42" t="s">
        <v>12</v>
      </c>
      <c r="E29" s="42" t="str">
        <f t="shared" si="0"/>
        <v>College of Arts and SciencesUtilities</v>
      </c>
      <c r="F29" s="87">
        <f>VLOOKUP(E29,'Budget Template'!$C:$G,VLOOKUP(C29,'Fund Lookup'!$A$2:$B$5,2,FALSE),FALSE)</f>
        <v>0</v>
      </c>
    </row>
    <row r="30" spans="1:6" ht="30" x14ac:dyDescent="0.25">
      <c r="A30" t="str">
        <f>'Cover Page'!$A$1</f>
        <v>Appalachian State University</v>
      </c>
      <c r="B30" s="84" t="s">
        <v>17</v>
      </c>
      <c r="C30" s="85" t="s">
        <v>35</v>
      </c>
      <c r="D30" s="42" t="s">
        <v>14</v>
      </c>
      <c r="E30" s="42" t="str">
        <f t="shared" si="0"/>
        <v>College of Arts and SciencesOther Expenses</v>
      </c>
      <c r="F30" s="87">
        <f>VLOOKUP(E30,'Budget Template'!$C:$G,VLOOKUP(C30,'Fund Lookup'!$A$2:$B$5,2,FALSE),FALSE)</f>
        <v>0</v>
      </c>
    </row>
    <row r="31" spans="1:6" ht="30" x14ac:dyDescent="0.25">
      <c r="A31" t="str">
        <f>'Cover Page'!$A$1</f>
        <v>Appalachian State University</v>
      </c>
      <c r="B31" s="84" t="s">
        <v>17</v>
      </c>
      <c r="C31" s="85" t="s">
        <v>35</v>
      </c>
      <c r="D31" s="42" t="s">
        <v>38</v>
      </c>
      <c r="E31" s="42" t="str">
        <f t="shared" si="0"/>
        <v>College of Arts and SciencesTransfers In</v>
      </c>
      <c r="F31" s="87">
        <f>VLOOKUP(E31,'Budget Template'!$C:$G,VLOOKUP(C31,'Fund Lookup'!$A$2:$B$5,2,FALSE),FALSE)</f>
        <v>0</v>
      </c>
    </row>
    <row r="32" spans="1:6" ht="30" x14ac:dyDescent="0.25">
      <c r="A32" t="str">
        <f>'Cover Page'!$A$1</f>
        <v>Appalachian State University</v>
      </c>
      <c r="B32" s="84" t="s">
        <v>17</v>
      </c>
      <c r="C32" s="85" t="s">
        <v>35</v>
      </c>
      <c r="D32" s="42" t="s">
        <v>93</v>
      </c>
      <c r="E32" s="42" t="str">
        <f t="shared" si="0"/>
        <v>College of Arts and SciencesTransfers Out to Capital</v>
      </c>
      <c r="F32" s="87">
        <f>VLOOKUP(E32,'Budget Template'!$C:$G,VLOOKUP(C32,'Fund Lookup'!$A$2:$B$5,2,FALSE),FALSE)</f>
        <v>0</v>
      </c>
    </row>
    <row r="33" spans="1:6" ht="30" x14ac:dyDescent="0.25">
      <c r="A33" t="str">
        <f>'Cover Page'!$A$1</f>
        <v>Appalachian State University</v>
      </c>
      <c r="B33" s="84" t="s">
        <v>17</v>
      </c>
      <c r="C33" s="85" t="s">
        <v>35</v>
      </c>
      <c r="D33" s="42" t="s">
        <v>94</v>
      </c>
      <c r="E33" s="42" t="str">
        <f t="shared" si="0"/>
        <v>College of Arts and SciencesTransfers Out (Other)</v>
      </c>
      <c r="F33" s="87">
        <f>VLOOKUP(E33,'Budget Template'!$C:$G,VLOOKUP(C33,'Fund Lookup'!$A$2:$B$5,2,FALSE),FALSE)</f>
        <v>0</v>
      </c>
    </row>
    <row r="34" spans="1:6" x14ac:dyDescent="0.25">
      <c r="A34" t="str">
        <f>'Cover Page'!$A$1</f>
        <v>Appalachian State University</v>
      </c>
      <c r="B34" s="84" t="s">
        <v>17</v>
      </c>
      <c r="C34" s="85" t="s">
        <v>88</v>
      </c>
      <c r="D34" s="42" t="s">
        <v>36</v>
      </c>
      <c r="E34" s="42" t="str">
        <f t="shared" si="0"/>
        <v>College of Arts and SciencesState Appropriation, Tuition, &amp; Fees</v>
      </c>
      <c r="F34" s="87">
        <f>VLOOKUP(E34,'Budget Template'!$C:$G,VLOOKUP(C34,'Fund Lookup'!$A$2:$B$5,2,FALSE),FALSE)</f>
        <v>0</v>
      </c>
    </row>
    <row r="35" spans="1:6" x14ac:dyDescent="0.25">
      <c r="A35" t="str">
        <f>'Cover Page'!$A$1</f>
        <v>Appalachian State University</v>
      </c>
      <c r="B35" s="84" t="s">
        <v>17</v>
      </c>
      <c r="C35" s="85" t="s">
        <v>88</v>
      </c>
      <c r="D35" s="42" t="s">
        <v>4</v>
      </c>
      <c r="E35" s="42" t="str">
        <f t="shared" si="0"/>
        <v>College of Arts and SciencesSales &amp; Services</v>
      </c>
      <c r="F35" s="87">
        <f>VLOOKUP(E35,'Budget Template'!$C:$G,VLOOKUP(C35,'Fund Lookup'!$A$2:$B$5,2,FALSE),FALSE)</f>
        <v>0</v>
      </c>
    </row>
    <row r="36" spans="1:6" x14ac:dyDescent="0.25">
      <c r="A36" t="str">
        <f>'Cover Page'!$A$1</f>
        <v>Appalachian State University</v>
      </c>
      <c r="B36" s="84" t="s">
        <v>17</v>
      </c>
      <c r="C36" s="85" t="s">
        <v>88</v>
      </c>
      <c r="D36" s="42" t="s">
        <v>33</v>
      </c>
      <c r="E36" s="42" t="str">
        <f t="shared" si="0"/>
        <v>College of Arts and SciencesPatient Services</v>
      </c>
      <c r="F36" s="87">
        <f>VLOOKUP(E36,'Budget Template'!$C:$G,VLOOKUP(C36,'Fund Lookup'!$A$2:$B$5,2,FALSE),FALSE)</f>
        <v>0</v>
      </c>
    </row>
    <row r="37" spans="1:6" x14ac:dyDescent="0.25">
      <c r="A37" t="str">
        <f>'Cover Page'!$A$1</f>
        <v>Appalachian State University</v>
      </c>
      <c r="B37" s="84" t="s">
        <v>17</v>
      </c>
      <c r="C37" s="85" t="s">
        <v>88</v>
      </c>
      <c r="D37" s="42" t="s">
        <v>5</v>
      </c>
      <c r="E37" s="42" t="str">
        <f t="shared" si="0"/>
        <v>College of Arts and SciencesContracts &amp; Grants</v>
      </c>
      <c r="F37" s="87">
        <f>VLOOKUP(E37,'Budget Template'!$C:$G,VLOOKUP(C37,'Fund Lookup'!$A$2:$B$5,2,FALSE),FALSE)</f>
        <v>0</v>
      </c>
    </row>
    <row r="38" spans="1:6" x14ac:dyDescent="0.25">
      <c r="A38" t="str">
        <f>'Cover Page'!$A$1</f>
        <v>Appalachian State University</v>
      </c>
      <c r="B38" s="84" t="s">
        <v>17</v>
      </c>
      <c r="C38" s="85" t="s">
        <v>88</v>
      </c>
      <c r="D38" s="42" t="s">
        <v>6</v>
      </c>
      <c r="E38" s="42" t="str">
        <f t="shared" si="0"/>
        <v>College of Arts and SciencesGifts &amp; Investments</v>
      </c>
      <c r="F38" s="87">
        <f>VLOOKUP(E38,'Budget Template'!$C:$G,VLOOKUP(C38,'Fund Lookup'!$A$2:$B$5,2,FALSE),FALSE)</f>
        <v>0</v>
      </c>
    </row>
    <row r="39" spans="1:6" x14ac:dyDescent="0.25">
      <c r="A39" t="str">
        <f>'Cover Page'!$A$1</f>
        <v>Appalachian State University</v>
      </c>
      <c r="B39" s="84" t="s">
        <v>17</v>
      </c>
      <c r="C39" s="85" t="s">
        <v>88</v>
      </c>
      <c r="D39" s="42" t="s">
        <v>7</v>
      </c>
      <c r="E39" s="42" t="str">
        <f t="shared" si="0"/>
        <v>College of Arts and SciencesOther Revenues</v>
      </c>
      <c r="F39" s="87">
        <f>VLOOKUP(E39,'Budget Template'!$C:$G,VLOOKUP(C39,'Fund Lookup'!$A$2:$B$5,2,FALSE),FALSE)</f>
        <v>0</v>
      </c>
    </row>
    <row r="40" spans="1:6" x14ac:dyDescent="0.25">
      <c r="A40" t="str">
        <f>'Cover Page'!$A$1</f>
        <v>Appalachian State University</v>
      </c>
      <c r="B40" s="84" t="s">
        <v>17</v>
      </c>
      <c r="C40" s="85" t="s">
        <v>88</v>
      </c>
      <c r="D40" s="42" t="s">
        <v>10</v>
      </c>
      <c r="E40" s="42" t="str">
        <f t="shared" si="0"/>
        <v>College of Arts and SciencesSalaries and Wages</v>
      </c>
      <c r="F40" s="87">
        <f>VLOOKUP(E40,'Budget Template'!$C:$G,VLOOKUP(C40,'Fund Lookup'!$A$2:$B$5,2,FALSE),FALSE)</f>
        <v>51000</v>
      </c>
    </row>
    <row r="41" spans="1:6" x14ac:dyDescent="0.25">
      <c r="A41" t="str">
        <f>'Cover Page'!$A$1</f>
        <v>Appalachian State University</v>
      </c>
      <c r="B41" s="84" t="s">
        <v>17</v>
      </c>
      <c r="C41" s="85" t="s">
        <v>88</v>
      </c>
      <c r="D41" s="42" t="s">
        <v>11</v>
      </c>
      <c r="E41" s="42" t="str">
        <f t="shared" si="0"/>
        <v>College of Arts and SciencesStaff Benefits</v>
      </c>
      <c r="F41" s="87">
        <f>VLOOKUP(E41,'Budget Template'!$C:$G,VLOOKUP(C41,'Fund Lookup'!$A$2:$B$5,2,FALSE),FALSE)</f>
        <v>12750</v>
      </c>
    </row>
    <row r="42" spans="1:6" x14ac:dyDescent="0.25">
      <c r="A42" t="str">
        <f>'Cover Page'!$A$1</f>
        <v>Appalachian State University</v>
      </c>
      <c r="B42" s="84" t="s">
        <v>17</v>
      </c>
      <c r="C42" s="85" t="s">
        <v>88</v>
      </c>
      <c r="D42" s="42" t="s">
        <v>92</v>
      </c>
      <c r="E42" s="42" t="str">
        <f t="shared" si="0"/>
        <v>College of Arts and SciencesServices, Supplies, Materials, &amp; Equip.</v>
      </c>
      <c r="F42" s="87">
        <f>VLOOKUP(E42,'Budget Template'!$C:$G,VLOOKUP(C42,'Fund Lookup'!$A$2:$B$5,2,FALSE),FALSE)</f>
        <v>67000</v>
      </c>
    </row>
    <row r="43" spans="1:6" x14ac:dyDescent="0.25">
      <c r="A43" t="str">
        <f>'Cover Page'!$A$1</f>
        <v>Appalachian State University</v>
      </c>
      <c r="B43" s="84" t="s">
        <v>17</v>
      </c>
      <c r="C43" s="85" t="s">
        <v>88</v>
      </c>
      <c r="D43" s="42" t="s">
        <v>13</v>
      </c>
      <c r="E43" s="42" t="str">
        <f t="shared" si="0"/>
        <v>College of Arts and SciencesScholarships &amp; Fellowships</v>
      </c>
      <c r="F43" s="87">
        <f>VLOOKUP(E43,'Budget Template'!$C:$G,VLOOKUP(C43,'Fund Lookup'!$A$2:$B$5,2,FALSE),FALSE)</f>
        <v>1000</v>
      </c>
    </row>
    <row r="44" spans="1:6" x14ac:dyDescent="0.25">
      <c r="A44" t="str">
        <f>'Cover Page'!$A$1</f>
        <v>Appalachian State University</v>
      </c>
      <c r="B44" s="84" t="s">
        <v>17</v>
      </c>
      <c r="C44" s="85" t="s">
        <v>88</v>
      </c>
      <c r="D44" s="42" t="s">
        <v>32</v>
      </c>
      <c r="E44" s="42" t="str">
        <f t="shared" si="0"/>
        <v>College of Arts and SciencesDebt Service</v>
      </c>
      <c r="F44" s="87">
        <f>VLOOKUP(E44,'Budget Template'!$C:$G,VLOOKUP(C44,'Fund Lookup'!$A$2:$B$5,2,FALSE),FALSE)</f>
        <v>0</v>
      </c>
    </row>
    <row r="45" spans="1:6" x14ac:dyDescent="0.25">
      <c r="A45" t="str">
        <f>'Cover Page'!$A$1</f>
        <v>Appalachian State University</v>
      </c>
      <c r="B45" s="84" t="s">
        <v>17</v>
      </c>
      <c r="C45" s="85" t="s">
        <v>88</v>
      </c>
      <c r="D45" s="42" t="s">
        <v>12</v>
      </c>
      <c r="E45" s="42" t="str">
        <f t="shared" si="0"/>
        <v>College of Arts and SciencesUtilities</v>
      </c>
      <c r="F45" s="87">
        <f>VLOOKUP(E45,'Budget Template'!$C:$G,VLOOKUP(C45,'Fund Lookup'!$A$2:$B$5,2,FALSE),FALSE)</f>
        <v>2000</v>
      </c>
    </row>
    <row r="46" spans="1:6" x14ac:dyDescent="0.25">
      <c r="A46" t="str">
        <f>'Cover Page'!$A$1</f>
        <v>Appalachian State University</v>
      </c>
      <c r="B46" s="84" t="s">
        <v>17</v>
      </c>
      <c r="C46" s="85" t="s">
        <v>88</v>
      </c>
      <c r="D46" s="42" t="s">
        <v>14</v>
      </c>
      <c r="E46" s="42" t="str">
        <f t="shared" si="0"/>
        <v>College of Arts and SciencesOther Expenses</v>
      </c>
      <c r="F46" s="87">
        <f>VLOOKUP(E46,'Budget Template'!$C:$G,VLOOKUP(C46,'Fund Lookup'!$A$2:$B$5,2,FALSE),FALSE)</f>
        <v>0</v>
      </c>
    </row>
    <row r="47" spans="1:6" x14ac:dyDescent="0.25">
      <c r="A47" t="str">
        <f>'Cover Page'!$A$1</f>
        <v>Appalachian State University</v>
      </c>
      <c r="B47" s="84" t="s">
        <v>17</v>
      </c>
      <c r="C47" s="85" t="s">
        <v>88</v>
      </c>
      <c r="D47" s="42" t="s">
        <v>38</v>
      </c>
      <c r="E47" s="42" t="str">
        <f t="shared" si="0"/>
        <v>College of Arts and SciencesTransfers In</v>
      </c>
      <c r="F47" s="87">
        <f>VLOOKUP(E47,'Budget Template'!$C:$G,VLOOKUP(C47,'Fund Lookup'!$A$2:$B$5,2,FALSE),FALSE)</f>
        <v>298000</v>
      </c>
    </row>
    <row r="48" spans="1:6" x14ac:dyDescent="0.25">
      <c r="A48" t="str">
        <f>'Cover Page'!$A$1</f>
        <v>Appalachian State University</v>
      </c>
      <c r="B48" s="84" t="s">
        <v>17</v>
      </c>
      <c r="C48" s="85" t="s">
        <v>88</v>
      </c>
      <c r="D48" s="42" t="s">
        <v>93</v>
      </c>
      <c r="E48" s="42" t="str">
        <f t="shared" si="0"/>
        <v>College of Arts and SciencesTransfers Out to Capital</v>
      </c>
      <c r="F48" s="87">
        <f>VLOOKUP(E48,'Budget Template'!$C:$G,VLOOKUP(C48,'Fund Lookup'!$A$2:$B$5,2,FALSE),FALSE)</f>
        <v>0</v>
      </c>
    </row>
    <row r="49" spans="1:6" x14ac:dyDescent="0.25">
      <c r="A49" t="str">
        <f>'Cover Page'!$A$1</f>
        <v>Appalachian State University</v>
      </c>
      <c r="B49" s="84" t="s">
        <v>17</v>
      </c>
      <c r="C49" s="85" t="s">
        <v>88</v>
      </c>
      <c r="D49" s="42" t="s">
        <v>94</v>
      </c>
      <c r="E49" s="42" t="str">
        <f t="shared" si="0"/>
        <v>College of Arts and SciencesTransfers Out (Other)</v>
      </c>
      <c r="F49" s="87">
        <f>VLOOKUP(E49,'Budget Template'!$C:$G,VLOOKUP(C49,'Fund Lookup'!$A$2:$B$5,2,FALSE),FALSE)</f>
        <v>0</v>
      </c>
    </row>
    <row r="50" spans="1:6" x14ac:dyDescent="0.25">
      <c r="A50" t="str">
        <f>'Cover Page'!$A$1</f>
        <v>Appalachian State University</v>
      </c>
      <c r="B50" s="84" t="s">
        <v>17</v>
      </c>
      <c r="C50" s="85" t="s">
        <v>31</v>
      </c>
      <c r="D50" s="42" t="s">
        <v>36</v>
      </c>
      <c r="E50" s="42" t="str">
        <f t="shared" si="0"/>
        <v>College of Arts and SciencesState Appropriation, Tuition, &amp; Fees</v>
      </c>
      <c r="F50" s="87">
        <f>VLOOKUP(E50,'Budget Template'!$C:$G,VLOOKUP(C50,'Fund Lookup'!$A$2:$B$5,2,FALSE),FALSE)</f>
        <v>0</v>
      </c>
    </row>
    <row r="51" spans="1:6" x14ac:dyDescent="0.25">
      <c r="A51" t="str">
        <f>'Cover Page'!$A$1</f>
        <v>Appalachian State University</v>
      </c>
      <c r="B51" s="84" t="s">
        <v>17</v>
      </c>
      <c r="C51" s="85" t="s">
        <v>31</v>
      </c>
      <c r="D51" s="42" t="s">
        <v>4</v>
      </c>
      <c r="E51" s="42" t="str">
        <f t="shared" si="0"/>
        <v>College of Arts and SciencesSales &amp; Services</v>
      </c>
      <c r="F51" s="87">
        <f>VLOOKUP(E51,'Budget Template'!$C:$G,VLOOKUP(C51,'Fund Lookup'!$A$2:$B$5,2,FALSE),FALSE)</f>
        <v>3000</v>
      </c>
    </row>
    <row r="52" spans="1:6" x14ac:dyDescent="0.25">
      <c r="A52" t="str">
        <f>'Cover Page'!$A$1</f>
        <v>Appalachian State University</v>
      </c>
      <c r="B52" s="84" t="s">
        <v>17</v>
      </c>
      <c r="C52" s="85" t="s">
        <v>31</v>
      </c>
      <c r="D52" s="42" t="s">
        <v>33</v>
      </c>
      <c r="E52" s="42" t="str">
        <f t="shared" si="0"/>
        <v>College of Arts and SciencesPatient Services</v>
      </c>
      <c r="F52" s="87">
        <f>VLOOKUP(E52,'Budget Template'!$C:$G,VLOOKUP(C52,'Fund Lookup'!$A$2:$B$5,2,FALSE),FALSE)</f>
        <v>0</v>
      </c>
    </row>
    <row r="53" spans="1:6" x14ac:dyDescent="0.25">
      <c r="A53" t="str">
        <f>'Cover Page'!$A$1</f>
        <v>Appalachian State University</v>
      </c>
      <c r="B53" s="84" t="s">
        <v>17</v>
      </c>
      <c r="C53" s="85" t="s">
        <v>31</v>
      </c>
      <c r="D53" s="42" t="s">
        <v>5</v>
      </c>
      <c r="E53" s="42" t="str">
        <f t="shared" si="0"/>
        <v>College of Arts and SciencesContracts &amp; Grants</v>
      </c>
      <c r="F53" s="87">
        <f>VLOOKUP(E53,'Budget Template'!$C:$G,VLOOKUP(C53,'Fund Lookup'!$A$2:$B$5,2,FALSE),FALSE)</f>
        <v>4609000</v>
      </c>
    </row>
    <row r="54" spans="1:6" x14ac:dyDescent="0.25">
      <c r="A54" t="str">
        <f>'Cover Page'!$A$1</f>
        <v>Appalachian State University</v>
      </c>
      <c r="B54" s="84" t="s">
        <v>17</v>
      </c>
      <c r="C54" s="85" t="s">
        <v>31</v>
      </c>
      <c r="D54" s="42" t="s">
        <v>6</v>
      </c>
      <c r="E54" s="42" t="str">
        <f t="shared" si="0"/>
        <v>College of Arts and SciencesGifts &amp; Investments</v>
      </c>
      <c r="F54" s="87">
        <f>VLOOKUP(E54,'Budget Template'!$C:$G,VLOOKUP(C54,'Fund Lookup'!$A$2:$B$5,2,FALSE),FALSE)</f>
        <v>280000</v>
      </c>
    </row>
    <row r="55" spans="1:6" x14ac:dyDescent="0.25">
      <c r="A55" t="str">
        <f>'Cover Page'!$A$1</f>
        <v>Appalachian State University</v>
      </c>
      <c r="B55" s="84" t="s">
        <v>17</v>
      </c>
      <c r="C55" s="85" t="s">
        <v>31</v>
      </c>
      <c r="D55" s="42" t="s">
        <v>7</v>
      </c>
      <c r="E55" s="42" t="str">
        <f t="shared" si="0"/>
        <v>College of Arts and SciencesOther Revenues</v>
      </c>
      <c r="F55" s="87">
        <f>VLOOKUP(E55,'Budget Template'!$C:$G,VLOOKUP(C55,'Fund Lookup'!$A$2:$B$5,2,FALSE),FALSE)</f>
        <v>0</v>
      </c>
    </row>
    <row r="56" spans="1:6" x14ac:dyDescent="0.25">
      <c r="A56" t="str">
        <f>'Cover Page'!$A$1</f>
        <v>Appalachian State University</v>
      </c>
      <c r="B56" s="84" t="s">
        <v>17</v>
      </c>
      <c r="C56" s="85" t="s">
        <v>31</v>
      </c>
      <c r="D56" s="42" t="s">
        <v>10</v>
      </c>
      <c r="E56" s="42" t="str">
        <f t="shared" si="0"/>
        <v>College of Arts and SciencesSalaries and Wages</v>
      </c>
      <c r="F56" s="87">
        <f>VLOOKUP(E56,'Budget Template'!$C:$G,VLOOKUP(C56,'Fund Lookup'!$A$2:$B$5,2,FALSE),FALSE)</f>
        <v>1307000</v>
      </c>
    </row>
    <row r="57" spans="1:6" x14ac:dyDescent="0.25">
      <c r="A57" t="str">
        <f>'Cover Page'!$A$1</f>
        <v>Appalachian State University</v>
      </c>
      <c r="B57" s="84" t="s">
        <v>17</v>
      </c>
      <c r="C57" s="85" t="s">
        <v>31</v>
      </c>
      <c r="D57" s="42" t="s">
        <v>11</v>
      </c>
      <c r="E57" s="42" t="str">
        <f t="shared" si="0"/>
        <v>College of Arts and SciencesStaff Benefits</v>
      </c>
      <c r="F57" s="87">
        <f>VLOOKUP(E57,'Budget Template'!$C:$G,VLOOKUP(C57,'Fund Lookup'!$A$2:$B$5,2,FALSE),FALSE)</f>
        <v>326750</v>
      </c>
    </row>
    <row r="58" spans="1:6" x14ac:dyDescent="0.25">
      <c r="A58" t="str">
        <f>'Cover Page'!$A$1</f>
        <v>Appalachian State University</v>
      </c>
      <c r="B58" s="84" t="s">
        <v>17</v>
      </c>
      <c r="C58" s="85" t="s">
        <v>31</v>
      </c>
      <c r="D58" s="42" t="s">
        <v>92</v>
      </c>
      <c r="E58" s="42" t="str">
        <f t="shared" si="0"/>
        <v>College of Arts and SciencesServices, Supplies, Materials, &amp; Equip.</v>
      </c>
      <c r="F58" s="87">
        <f>VLOOKUP(E58,'Budget Template'!$C:$G,VLOOKUP(C58,'Fund Lookup'!$A$2:$B$5,2,FALSE),FALSE)</f>
        <v>2654000</v>
      </c>
    </row>
    <row r="59" spans="1:6" x14ac:dyDescent="0.25">
      <c r="A59" t="str">
        <f>'Cover Page'!$A$1</f>
        <v>Appalachian State University</v>
      </c>
      <c r="B59" s="84" t="s">
        <v>17</v>
      </c>
      <c r="C59" s="85" t="s">
        <v>31</v>
      </c>
      <c r="D59" s="42" t="s">
        <v>13</v>
      </c>
      <c r="E59" s="42" t="str">
        <f t="shared" si="0"/>
        <v>College of Arts and SciencesScholarships &amp; Fellowships</v>
      </c>
      <c r="F59" s="87">
        <f>VLOOKUP(E59,'Budget Template'!$C:$G,VLOOKUP(C59,'Fund Lookup'!$A$2:$B$5,2,FALSE),FALSE)</f>
        <v>601000</v>
      </c>
    </row>
    <row r="60" spans="1:6" x14ac:dyDescent="0.25">
      <c r="A60" t="str">
        <f>'Cover Page'!$A$1</f>
        <v>Appalachian State University</v>
      </c>
      <c r="B60" s="84" t="s">
        <v>17</v>
      </c>
      <c r="C60" s="85" t="s">
        <v>31</v>
      </c>
      <c r="D60" s="42" t="s">
        <v>32</v>
      </c>
      <c r="E60" s="42" t="str">
        <f t="shared" si="0"/>
        <v>College of Arts and SciencesDebt Service</v>
      </c>
      <c r="F60" s="87">
        <f>VLOOKUP(E60,'Budget Template'!$C:$G,VLOOKUP(C60,'Fund Lookup'!$A$2:$B$5,2,FALSE),FALSE)</f>
        <v>0</v>
      </c>
    </row>
    <row r="61" spans="1:6" x14ac:dyDescent="0.25">
      <c r="A61" t="str">
        <f>'Cover Page'!$A$1</f>
        <v>Appalachian State University</v>
      </c>
      <c r="B61" s="84" t="s">
        <v>17</v>
      </c>
      <c r="C61" s="85" t="s">
        <v>31</v>
      </c>
      <c r="D61" s="42" t="s">
        <v>12</v>
      </c>
      <c r="E61" s="42" t="str">
        <f t="shared" si="0"/>
        <v>College of Arts and SciencesUtilities</v>
      </c>
      <c r="F61" s="87">
        <f>VLOOKUP(E61,'Budget Template'!$C:$G,VLOOKUP(C61,'Fund Lookup'!$A$2:$B$5,2,FALSE),FALSE)</f>
        <v>2000</v>
      </c>
    </row>
    <row r="62" spans="1:6" x14ac:dyDescent="0.25">
      <c r="A62" t="str">
        <f>'Cover Page'!$A$1</f>
        <v>Appalachian State University</v>
      </c>
      <c r="B62" s="84" t="s">
        <v>17</v>
      </c>
      <c r="C62" s="85" t="s">
        <v>31</v>
      </c>
      <c r="D62" s="42" t="s">
        <v>14</v>
      </c>
      <c r="E62" s="42" t="str">
        <f t="shared" si="0"/>
        <v>College of Arts and SciencesOther Expenses</v>
      </c>
      <c r="F62" s="87">
        <f>VLOOKUP(E62,'Budget Template'!$C:$G,VLOOKUP(C62,'Fund Lookup'!$A$2:$B$5,2,FALSE),FALSE)</f>
        <v>0</v>
      </c>
    </row>
    <row r="63" spans="1:6" x14ac:dyDescent="0.25">
      <c r="A63" t="str">
        <f>'Cover Page'!$A$1</f>
        <v>Appalachian State University</v>
      </c>
      <c r="B63" s="84" t="s">
        <v>17</v>
      </c>
      <c r="C63" s="85" t="s">
        <v>31</v>
      </c>
      <c r="D63" s="42" t="s">
        <v>38</v>
      </c>
      <c r="E63" s="42" t="str">
        <f t="shared" si="0"/>
        <v>College of Arts and SciencesTransfers In</v>
      </c>
      <c r="F63" s="87">
        <f>VLOOKUP(E63,'Budget Template'!$C:$G,VLOOKUP(C63,'Fund Lookup'!$A$2:$B$5,2,FALSE),FALSE)</f>
        <v>0</v>
      </c>
    </row>
    <row r="64" spans="1:6" x14ac:dyDescent="0.25">
      <c r="A64" t="str">
        <f>'Cover Page'!$A$1</f>
        <v>Appalachian State University</v>
      </c>
      <c r="B64" s="84" t="s">
        <v>17</v>
      </c>
      <c r="C64" s="85" t="s">
        <v>31</v>
      </c>
      <c r="D64" s="42" t="s">
        <v>93</v>
      </c>
      <c r="E64" s="42" t="str">
        <f t="shared" si="0"/>
        <v>College of Arts and SciencesTransfers Out to Capital</v>
      </c>
      <c r="F64" s="87">
        <f>VLOOKUP(E64,'Budget Template'!$C:$G,VLOOKUP(C64,'Fund Lookup'!$A$2:$B$5,2,FALSE),FALSE)</f>
        <v>0</v>
      </c>
    </row>
    <row r="65" spans="1:6" x14ac:dyDescent="0.25">
      <c r="A65" t="str">
        <f>'Cover Page'!$A$1</f>
        <v>Appalachian State University</v>
      </c>
      <c r="B65" s="84" t="s">
        <v>17</v>
      </c>
      <c r="C65" s="85" t="s">
        <v>31</v>
      </c>
      <c r="D65" s="42" t="s">
        <v>94</v>
      </c>
      <c r="E65" s="42" t="str">
        <f t="shared" si="0"/>
        <v>College of Arts and SciencesTransfers Out (Other)</v>
      </c>
      <c r="F65" s="87">
        <f>VLOOKUP(E65,'Budget Template'!$C:$G,VLOOKUP(C65,'Fund Lookup'!$A$2:$B$5,2,FALSE),FALSE)</f>
        <v>0</v>
      </c>
    </row>
    <row r="66" spans="1:6" x14ac:dyDescent="0.25">
      <c r="A66" t="str">
        <f>'Cover Page'!$A$1</f>
        <v>Appalachian State University</v>
      </c>
      <c r="B66" s="84" t="s">
        <v>19</v>
      </c>
      <c r="C66" s="85" t="s">
        <v>0</v>
      </c>
      <c r="D66" s="42" t="s">
        <v>36</v>
      </c>
      <c r="E66" s="42" t="str">
        <f t="shared" si="0"/>
        <v>College of BusinessState Appropriation, Tuition, &amp; Fees</v>
      </c>
      <c r="F66" s="87">
        <f>VLOOKUP(E66,'Budget Template'!$C:$G,VLOOKUP(C66,'Fund Lookup'!$A$2:$B$5,2,FALSE),FALSE)</f>
        <v>25434334.784795374</v>
      </c>
    </row>
    <row r="67" spans="1:6" x14ac:dyDescent="0.25">
      <c r="A67" t="str">
        <f>'Cover Page'!$A$1</f>
        <v>Appalachian State University</v>
      </c>
      <c r="B67" s="84" t="s">
        <v>19</v>
      </c>
      <c r="C67" s="85" t="s">
        <v>0</v>
      </c>
      <c r="D67" s="42" t="s">
        <v>4</v>
      </c>
      <c r="E67" s="42" t="str">
        <f t="shared" ref="E67:E130" si="1">B67&amp;D67</f>
        <v>College of BusinessSales &amp; Services</v>
      </c>
      <c r="F67" s="87">
        <f>VLOOKUP(E67,'Budget Template'!$C:$G,VLOOKUP(C67,'Fund Lookup'!$A$2:$B$5,2,FALSE),FALSE)</f>
        <v>0</v>
      </c>
    </row>
    <row r="68" spans="1:6" x14ac:dyDescent="0.25">
      <c r="A68" t="str">
        <f>'Cover Page'!$A$1</f>
        <v>Appalachian State University</v>
      </c>
      <c r="B68" s="84" t="s">
        <v>19</v>
      </c>
      <c r="C68" s="85" t="s">
        <v>0</v>
      </c>
      <c r="D68" s="42" t="s">
        <v>33</v>
      </c>
      <c r="E68" s="42" t="str">
        <f t="shared" si="1"/>
        <v>College of BusinessPatient Services</v>
      </c>
      <c r="F68" s="87">
        <f>VLOOKUP(E68,'Budget Template'!$C:$G,VLOOKUP(C68,'Fund Lookup'!$A$2:$B$5,2,FALSE),FALSE)</f>
        <v>0</v>
      </c>
    </row>
    <row r="69" spans="1:6" x14ac:dyDescent="0.25">
      <c r="A69" t="str">
        <f>'Cover Page'!$A$1</f>
        <v>Appalachian State University</v>
      </c>
      <c r="B69" s="84" t="s">
        <v>19</v>
      </c>
      <c r="C69" s="85" t="s">
        <v>0</v>
      </c>
      <c r="D69" s="42" t="s">
        <v>5</v>
      </c>
      <c r="E69" s="42" t="str">
        <f t="shared" si="1"/>
        <v>College of BusinessContracts &amp; Grants</v>
      </c>
      <c r="F69" s="87">
        <f>VLOOKUP(E69,'Budget Template'!$C:$G,VLOOKUP(C69,'Fund Lookup'!$A$2:$B$5,2,FALSE),FALSE)</f>
        <v>0</v>
      </c>
    </row>
    <row r="70" spans="1:6" x14ac:dyDescent="0.25">
      <c r="A70" t="str">
        <f>'Cover Page'!$A$1</f>
        <v>Appalachian State University</v>
      </c>
      <c r="B70" s="84" t="s">
        <v>19</v>
      </c>
      <c r="C70" s="85" t="s">
        <v>0</v>
      </c>
      <c r="D70" s="42" t="s">
        <v>6</v>
      </c>
      <c r="E70" s="42" t="str">
        <f t="shared" si="1"/>
        <v>College of BusinessGifts &amp; Investments</v>
      </c>
      <c r="F70" s="87">
        <f>VLOOKUP(E70,'Budget Template'!$C:$G,VLOOKUP(C70,'Fund Lookup'!$A$2:$B$5,2,FALSE),FALSE)</f>
        <v>0</v>
      </c>
    </row>
    <row r="71" spans="1:6" x14ac:dyDescent="0.25">
      <c r="A71" t="str">
        <f>'Cover Page'!$A$1</f>
        <v>Appalachian State University</v>
      </c>
      <c r="B71" s="84" t="s">
        <v>19</v>
      </c>
      <c r="C71" s="85" t="s">
        <v>0</v>
      </c>
      <c r="D71" s="42" t="s">
        <v>7</v>
      </c>
      <c r="E71" s="42" t="str">
        <f t="shared" si="1"/>
        <v>College of BusinessOther Revenues</v>
      </c>
      <c r="F71" s="87">
        <f>VLOOKUP(E71,'Budget Template'!$C:$G,VLOOKUP(C71,'Fund Lookup'!$A$2:$B$5,2,FALSE),FALSE)</f>
        <v>0</v>
      </c>
    </row>
    <row r="72" spans="1:6" x14ac:dyDescent="0.25">
      <c r="A72" t="str">
        <f>'Cover Page'!$A$1</f>
        <v>Appalachian State University</v>
      </c>
      <c r="B72" s="84" t="s">
        <v>19</v>
      </c>
      <c r="C72" s="85" t="s">
        <v>0</v>
      </c>
      <c r="D72" s="42" t="s">
        <v>10</v>
      </c>
      <c r="E72" s="42" t="str">
        <f t="shared" si="1"/>
        <v>College of BusinessSalaries and Wages</v>
      </c>
      <c r="F72" s="87">
        <f>VLOOKUP(E72,'Budget Template'!$C:$G,VLOOKUP(C72,'Fund Lookup'!$A$2:$B$5,2,FALSE),FALSE)</f>
        <v>18705733.571467992</v>
      </c>
    </row>
    <row r="73" spans="1:6" x14ac:dyDescent="0.25">
      <c r="A73" t="str">
        <f>'Cover Page'!$A$1</f>
        <v>Appalachian State University</v>
      </c>
      <c r="B73" s="84" t="s">
        <v>19</v>
      </c>
      <c r="C73" s="85" t="s">
        <v>0</v>
      </c>
      <c r="D73" s="42" t="s">
        <v>11</v>
      </c>
      <c r="E73" s="42" t="str">
        <f t="shared" si="1"/>
        <v>College of BusinessStaff Benefits</v>
      </c>
      <c r="F73" s="87">
        <f>VLOOKUP(E73,'Budget Template'!$C:$G,VLOOKUP(C73,'Fund Lookup'!$A$2:$B$5,2,FALSE),FALSE)</f>
        <v>5749933.2133273827</v>
      </c>
    </row>
    <row r="74" spans="1:6" x14ac:dyDescent="0.25">
      <c r="A74" t="str">
        <f>'Cover Page'!$A$1</f>
        <v>Appalachian State University</v>
      </c>
      <c r="B74" s="84" t="s">
        <v>19</v>
      </c>
      <c r="C74" s="85" t="s">
        <v>0</v>
      </c>
      <c r="D74" s="42" t="s">
        <v>92</v>
      </c>
      <c r="E74" s="42" t="str">
        <f t="shared" si="1"/>
        <v>College of BusinessServices, Supplies, Materials, &amp; Equip.</v>
      </c>
      <c r="F74" s="87">
        <f>VLOOKUP(E74,'Budget Template'!$C:$G,VLOOKUP(C74,'Fund Lookup'!$A$2:$B$5,2,FALSE),FALSE)</f>
        <v>773596</v>
      </c>
    </row>
    <row r="75" spans="1:6" x14ac:dyDescent="0.25">
      <c r="A75" t="str">
        <f>'Cover Page'!$A$1</f>
        <v>Appalachian State University</v>
      </c>
      <c r="B75" s="84" t="s">
        <v>19</v>
      </c>
      <c r="C75" s="85" t="s">
        <v>0</v>
      </c>
      <c r="D75" s="42" t="s">
        <v>13</v>
      </c>
      <c r="E75" s="42" t="str">
        <f t="shared" si="1"/>
        <v>College of BusinessScholarships &amp; Fellowships</v>
      </c>
      <c r="F75" s="87">
        <f>VLOOKUP(E75,'Budget Template'!$C:$G,VLOOKUP(C75,'Fund Lookup'!$A$2:$B$5,2,FALSE),FALSE)</f>
        <v>0</v>
      </c>
    </row>
    <row r="76" spans="1:6" x14ac:dyDescent="0.25">
      <c r="A76" t="str">
        <f>'Cover Page'!$A$1</f>
        <v>Appalachian State University</v>
      </c>
      <c r="B76" s="84" t="s">
        <v>19</v>
      </c>
      <c r="C76" s="85" t="s">
        <v>0</v>
      </c>
      <c r="D76" s="42" t="s">
        <v>32</v>
      </c>
      <c r="E76" s="42" t="str">
        <f t="shared" si="1"/>
        <v>College of BusinessDebt Service</v>
      </c>
      <c r="F76" s="87">
        <f>VLOOKUP(E76,'Budget Template'!$C:$G,VLOOKUP(C76,'Fund Lookup'!$A$2:$B$5,2,FALSE),FALSE)</f>
        <v>0</v>
      </c>
    </row>
    <row r="77" spans="1:6" x14ac:dyDescent="0.25">
      <c r="A77" t="str">
        <f>'Cover Page'!$A$1</f>
        <v>Appalachian State University</v>
      </c>
      <c r="B77" s="84" t="s">
        <v>19</v>
      </c>
      <c r="C77" s="85" t="s">
        <v>0</v>
      </c>
      <c r="D77" s="42" t="s">
        <v>12</v>
      </c>
      <c r="E77" s="42" t="str">
        <f t="shared" si="1"/>
        <v>College of BusinessUtilities</v>
      </c>
      <c r="F77" s="87">
        <f>VLOOKUP(E77,'Budget Template'!$C:$G,VLOOKUP(C77,'Fund Lookup'!$A$2:$B$5,2,FALSE),FALSE)</f>
        <v>0</v>
      </c>
    </row>
    <row r="78" spans="1:6" x14ac:dyDescent="0.25">
      <c r="A78" t="str">
        <f>'Cover Page'!$A$1</f>
        <v>Appalachian State University</v>
      </c>
      <c r="B78" s="84" t="s">
        <v>19</v>
      </c>
      <c r="C78" s="85" t="s">
        <v>0</v>
      </c>
      <c r="D78" s="42" t="s">
        <v>14</v>
      </c>
      <c r="E78" s="42" t="str">
        <f t="shared" si="1"/>
        <v>College of BusinessOther Expenses</v>
      </c>
      <c r="F78" s="87">
        <f>VLOOKUP(E78,'Budget Template'!$C:$G,VLOOKUP(C78,'Fund Lookup'!$A$2:$B$5,2,FALSE),FALSE)</f>
        <v>193540</v>
      </c>
    </row>
    <row r="79" spans="1:6" x14ac:dyDescent="0.25">
      <c r="A79" t="str">
        <f>'Cover Page'!$A$1</f>
        <v>Appalachian State University</v>
      </c>
      <c r="B79" s="84" t="s">
        <v>19</v>
      </c>
      <c r="C79" s="85" t="s">
        <v>0</v>
      </c>
      <c r="D79" s="42" t="s">
        <v>38</v>
      </c>
      <c r="E79" s="42" t="str">
        <f t="shared" si="1"/>
        <v>College of BusinessTransfers In</v>
      </c>
      <c r="F79" s="87">
        <f>VLOOKUP(E79,'Budget Template'!$C:$G,VLOOKUP(C79,'Fund Lookup'!$A$2:$B$5,2,FALSE),FALSE)</f>
        <v>0</v>
      </c>
    </row>
    <row r="80" spans="1:6" x14ac:dyDescent="0.25">
      <c r="A80" t="str">
        <f>'Cover Page'!$A$1</f>
        <v>Appalachian State University</v>
      </c>
      <c r="B80" s="84" t="s">
        <v>19</v>
      </c>
      <c r="C80" s="85" t="s">
        <v>0</v>
      </c>
      <c r="D80" s="42" t="s">
        <v>93</v>
      </c>
      <c r="E80" s="42" t="str">
        <f t="shared" si="1"/>
        <v>College of BusinessTransfers Out to Capital</v>
      </c>
      <c r="F80" s="87">
        <f>VLOOKUP(E80,'Budget Template'!$C:$G,VLOOKUP(C80,'Fund Lookup'!$A$2:$B$5,2,FALSE),FALSE)</f>
        <v>0</v>
      </c>
    </row>
    <row r="81" spans="1:6" x14ac:dyDescent="0.25">
      <c r="A81" t="str">
        <f>'Cover Page'!$A$1</f>
        <v>Appalachian State University</v>
      </c>
      <c r="B81" s="84" t="s">
        <v>19</v>
      </c>
      <c r="C81" s="85" t="s">
        <v>0</v>
      </c>
      <c r="D81" s="42" t="s">
        <v>94</v>
      </c>
      <c r="E81" s="42" t="str">
        <f t="shared" si="1"/>
        <v>College of BusinessTransfers Out (Other)</v>
      </c>
      <c r="F81" s="87">
        <f>VLOOKUP(E81,'Budget Template'!$C:$G,VLOOKUP(C81,'Fund Lookup'!$A$2:$B$5,2,FALSE),FALSE)</f>
        <v>11532</v>
      </c>
    </row>
    <row r="82" spans="1:6" ht="30" x14ac:dyDescent="0.25">
      <c r="A82" t="str">
        <f>'Cover Page'!$A$1</f>
        <v>Appalachian State University</v>
      </c>
      <c r="B82" s="84" t="s">
        <v>19</v>
      </c>
      <c r="C82" s="85" t="s">
        <v>35</v>
      </c>
      <c r="D82" s="42" t="s">
        <v>36</v>
      </c>
      <c r="E82" s="42" t="str">
        <f t="shared" si="1"/>
        <v>College of BusinessState Appropriation, Tuition, &amp; Fees</v>
      </c>
      <c r="F82" s="87">
        <f>VLOOKUP(E82,'Budget Template'!$C:$G,VLOOKUP(C82,'Fund Lookup'!$A$2:$B$5,2,FALSE),FALSE)</f>
        <v>285687</v>
      </c>
    </row>
    <row r="83" spans="1:6" ht="30" x14ac:dyDescent="0.25">
      <c r="A83" t="str">
        <f>'Cover Page'!$A$1</f>
        <v>Appalachian State University</v>
      </c>
      <c r="B83" s="84" t="s">
        <v>19</v>
      </c>
      <c r="C83" s="85" t="s">
        <v>35</v>
      </c>
      <c r="D83" s="42" t="s">
        <v>4</v>
      </c>
      <c r="E83" s="42" t="str">
        <f t="shared" si="1"/>
        <v>College of BusinessSales &amp; Services</v>
      </c>
      <c r="F83" s="87">
        <f>VLOOKUP(E83,'Budget Template'!$C:$G,VLOOKUP(C83,'Fund Lookup'!$A$2:$B$5,2,FALSE),FALSE)</f>
        <v>296000</v>
      </c>
    </row>
    <row r="84" spans="1:6" ht="30" x14ac:dyDescent="0.25">
      <c r="A84" t="str">
        <f>'Cover Page'!$A$1</f>
        <v>Appalachian State University</v>
      </c>
      <c r="B84" s="84" t="s">
        <v>19</v>
      </c>
      <c r="C84" s="85" t="s">
        <v>35</v>
      </c>
      <c r="D84" s="42" t="s">
        <v>33</v>
      </c>
      <c r="E84" s="42" t="str">
        <f t="shared" si="1"/>
        <v>College of BusinessPatient Services</v>
      </c>
      <c r="F84" s="87">
        <f>VLOOKUP(E84,'Budget Template'!$C:$G,VLOOKUP(C84,'Fund Lookup'!$A$2:$B$5,2,FALSE),FALSE)</f>
        <v>0</v>
      </c>
    </row>
    <row r="85" spans="1:6" ht="30" x14ac:dyDescent="0.25">
      <c r="A85" t="str">
        <f>'Cover Page'!$A$1</f>
        <v>Appalachian State University</v>
      </c>
      <c r="B85" s="84" t="s">
        <v>19</v>
      </c>
      <c r="C85" s="85" t="s">
        <v>35</v>
      </c>
      <c r="D85" s="42" t="s">
        <v>5</v>
      </c>
      <c r="E85" s="42" t="str">
        <f t="shared" si="1"/>
        <v>College of BusinessContracts &amp; Grants</v>
      </c>
      <c r="F85" s="87">
        <f>VLOOKUP(E85,'Budget Template'!$C:$G,VLOOKUP(C85,'Fund Lookup'!$A$2:$B$5,2,FALSE),FALSE)</f>
        <v>0</v>
      </c>
    </row>
    <row r="86" spans="1:6" ht="30" x14ac:dyDescent="0.25">
      <c r="A86" t="str">
        <f>'Cover Page'!$A$1</f>
        <v>Appalachian State University</v>
      </c>
      <c r="B86" s="84" t="s">
        <v>19</v>
      </c>
      <c r="C86" s="85" t="s">
        <v>35</v>
      </c>
      <c r="D86" s="42" t="s">
        <v>6</v>
      </c>
      <c r="E86" s="42" t="str">
        <f t="shared" si="1"/>
        <v>College of BusinessGifts &amp; Investments</v>
      </c>
      <c r="F86" s="87">
        <f>VLOOKUP(E86,'Budget Template'!$C:$G,VLOOKUP(C86,'Fund Lookup'!$A$2:$B$5,2,FALSE),FALSE)</f>
        <v>0</v>
      </c>
    </row>
    <row r="87" spans="1:6" ht="30" x14ac:dyDescent="0.25">
      <c r="A87" t="str">
        <f>'Cover Page'!$A$1</f>
        <v>Appalachian State University</v>
      </c>
      <c r="B87" s="84" t="s">
        <v>19</v>
      </c>
      <c r="C87" s="85" t="s">
        <v>35</v>
      </c>
      <c r="D87" s="42" t="s">
        <v>7</v>
      </c>
      <c r="E87" s="42" t="str">
        <f t="shared" si="1"/>
        <v>College of BusinessOther Revenues</v>
      </c>
      <c r="F87" s="87">
        <f>VLOOKUP(E87,'Budget Template'!$C:$G,VLOOKUP(C87,'Fund Lookup'!$A$2:$B$5,2,FALSE),FALSE)</f>
        <v>0</v>
      </c>
    </row>
    <row r="88" spans="1:6" ht="30" x14ac:dyDescent="0.25">
      <c r="A88" t="str">
        <f>'Cover Page'!$A$1</f>
        <v>Appalachian State University</v>
      </c>
      <c r="B88" s="84" t="s">
        <v>19</v>
      </c>
      <c r="C88" s="85" t="s">
        <v>35</v>
      </c>
      <c r="D88" s="42" t="s">
        <v>10</v>
      </c>
      <c r="E88" s="42" t="str">
        <f t="shared" si="1"/>
        <v>College of BusinessSalaries and Wages</v>
      </c>
      <c r="F88" s="87">
        <f>VLOOKUP(E88,'Budget Template'!$C:$G,VLOOKUP(C88,'Fund Lookup'!$A$2:$B$5,2,FALSE),FALSE)</f>
        <v>236750</v>
      </c>
    </row>
    <row r="89" spans="1:6" ht="30" x14ac:dyDescent="0.25">
      <c r="A89" t="str">
        <f>'Cover Page'!$A$1</f>
        <v>Appalachian State University</v>
      </c>
      <c r="B89" s="84" t="s">
        <v>19</v>
      </c>
      <c r="C89" s="85" t="s">
        <v>35</v>
      </c>
      <c r="D89" s="42" t="s">
        <v>11</v>
      </c>
      <c r="E89" s="42" t="str">
        <f t="shared" si="1"/>
        <v>College of BusinessStaff Benefits</v>
      </c>
      <c r="F89" s="87">
        <f>VLOOKUP(E89,'Budget Template'!$C:$G,VLOOKUP(C89,'Fund Lookup'!$A$2:$B$5,2,FALSE),FALSE)</f>
        <v>59187.5</v>
      </c>
    </row>
    <row r="90" spans="1:6" ht="30" x14ac:dyDescent="0.25">
      <c r="A90" t="str">
        <f>'Cover Page'!$A$1</f>
        <v>Appalachian State University</v>
      </c>
      <c r="B90" s="84" t="s">
        <v>19</v>
      </c>
      <c r="C90" s="85" t="s">
        <v>35</v>
      </c>
      <c r="D90" s="42" t="s">
        <v>92</v>
      </c>
      <c r="E90" s="42" t="str">
        <f t="shared" si="1"/>
        <v>College of BusinessServices, Supplies, Materials, &amp; Equip.</v>
      </c>
      <c r="F90" s="87">
        <f>VLOOKUP(E90,'Budget Template'!$C:$G,VLOOKUP(C90,'Fund Lookup'!$A$2:$B$5,2,FALSE),FALSE)</f>
        <v>285687</v>
      </c>
    </row>
    <row r="91" spans="1:6" ht="30" x14ac:dyDescent="0.25">
      <c r="A91" t="str">
        <f>'Cover Page'!$A$1</f>
        <v>Appalachian State University</v>
      </c>
      <c r="B91" s="84" t="s">
        <v>19</v>
      </c>
      <c r="C91" s="85" t="s">
        <v>35</v>
      </c>
      <c r="D91" s="42" t="s">
        <v>13</v>
      </c>
      <c r="E91" s="42" t="str">
        <f t="shared" si="1"/>
        <v>College of BusinessScholarships &amp; Fellowships</v>
      </c>
      <c r="F91" s="87">
        <f>VLOOKUP(E91,'Budget Template'!$C:$G,VLOOKUP(C91,'Fund Lookup'!$A$2:$B$5,2,FALSE),FALSE)</f>
        <v>0</v>
      </c>
    </row>
    <row r="92" spans="1:6" ht="30" x14ac:dyDescent="0.25">
      <c r="A92" t="str">
        <f>'Cover Page'!$A$1</f>
        <v>Appalachian State University</v>
      </c>
      <c r="B92" s="84" t="s">
        <v>19</v>
      </c>
      <c r="C92" s="85" t="s">
        <v>35</v>
      </c>
      <c r="D92" s="42" t="s">
        <v>32</v>
      </c>
      <c r="E92" s="42" t="str">
        <f t="shared" si="1"/>
        <v>College of BusinessDebt Service</v>
      </c>
      <c r="F92" s="87">
        <f>VLOOKUP(E92,'Budget Template'!$C:$G,VLOOKUP(C92,'Fund Lookup'!$A$2:$B$5,2,FALSE),FALSE)</f>
        <v>0</v>
      </c>
    </row>
    <row r="93" spans="1:6" ht="30" x14ac:dyDescent="0.25">
      <c r="A93" t="str">
        <f>'Cover Page'!$A$1</f>
        <v>Appalachian State University</v>
      </c>
      <c r="B93" s="84" t="s">
        <v>19</v>
      </c>
      <c r="C93" s="85" t="s">
        <v>35</v>
      </c>
      <c r="D93" s="42" t="s">
        <v>12</v>
      </c>
      <c r="E93" s="42" t="str">
        <f t="shared" si="1"/>
        <v>College of BusinessUtilities</v>
      </c>
      <c r="F93" s="87">
        <f>VLOOKUP(E93,'Budget Template'!$C:$G,VLOOKUP(C93,'Fund Lookup'!$A$2:$B$5,2,FALSE),FALSE)</f>
        <v>0</v>
      </c>
    </row>
    <row r="94" spans="1:6" ht="30" x14ac:dyDescent="0.25">
      <c r="A94" t="str">
        <f>'Cover Page'!$A$1</f>
        <v>Appalachian State University</v>
      </c>
      <c r="B94" s="84" t="s">
        <v>19</v>
      </c>
      <c r="C94" s="85" t="s">
        <v>35</v>
      </c>
      <c r="D94" s="42" t="s">
        <v>14</v>
      </c>
      <c r="E94" s="42" t="str">
        <f t="shared" si="1"/>
        <v>College of BusinessOther Expenses</v>
      </c>
      <c r="F94" s="87">
        <f>VLOOKUP(E94,'Budget Template'!$C:$G,VLOOKUP(C94,'Fund Lookup'!$A$2:$B$5,2,FALSE),FALSE)</f>
        <v>0</v>
      </c>
    </row>
    <row r="95" spans="1:6" ht="30" x14ac:dyDescent="0.25">
      <c r="A95" t="str">
        <f>'Cover Page'!$A$1</f>
        <v>Appalachian State University</v>
      </c>
      <c r="B95" s="84" t="s">
        <v>19</v>
      </c>
      <c r="C95" s="85" t="s">
        <v>35</v>
      </c>
      <c r="D95" s="42" t="s">
        <v>38</v>
      </c>
      <c r="E95" s="42" t="str">
        <f t="shared" si="1"/>
        <v>College of BusinessTransfers In</v>
      </c>
      <c r="F95" s="87">
        <f>VLOOKUP(E95,'Budget Template'!$C:$G,VLOOKUP(C95,'Fund Lookup'!$A$2:$B$5,2,FALSE),FALSE)</f>
        <v>0</v>
      </c>
    </row>
    <row r="96" spans="1:6" ht="30" x14ac:dyDescent="0.25">
      <c r="A96" t="str">
        <f>'Cover Page'!$A$1</f>
        <v>Appalachian State University</v>
      </c>
      <c r="B96" s="84" t="s">
        <v>19</v>
      </c>
      <c r="C96" s="85" t="s">
        <v>35</v>
      </c>
      <c r="D96" s="42" t="s">
        <v>93</v>
      </c>
      <c r="E96" s="42" t="str">
        <f t="shared" si="1"/>
        <v>College of BusinessTransfers Out to Capital</v>
      </c>
      <c r="F96" s="87">
        <f>VLOOKUP(E96,'Budget Template'!$C:$G,VLOOKUP(C96,'Fund Lookup'!$A$2:$B$5,2,FALSE),FALSE)</f>
        <v>0</v>
      </c>
    </row>
    <row r="97" spans="1:6" ht="30" x14ac:dyDescent="0.25">
      <c r="A97" t="str">
        <f>'Cover Page'!$A$1</f>
        <v>Appalachian State University</v>
      </c>
      <c r="B97" s="84" t="s">
        <v>19</v>
      </c>
      <c r="C97" s="85" t="s">
        <v>35</v>
      </c>
      <c r="D97" s="42" t="s">
        <v>94</v>
      </c>
      <c r="E97" s="42" t="str">
        <f t="shared" si="1"/>
        <v>College of BusinessTransfers Out (Other)</v>
      </c>
      <c r="F97" s="87">
        <f>VLOOKUP(E97,'Budget Template'!$C:$G,VLOOKUP(C97,'Fund Lookup'!$A$2:$B$5,2,FALSE),FALSE)</f>
        <v>0</v>
      </c>
    </row>
    <row r="98" spans="1:6" x14ac:dyDescent="0.25">
      <c r="A98" t="str">
        <f>'Cover Page'!$A$1</f>
        <v>Appalachian State University</v>
      </c>
      <c r="B98" s="84" t="s">
        <v>19</v>
      </c>
      <c r="C98" s="85" t="s">
        <v>88</v>
      </c>
      <c r="D98" s="42" t="s">
        <v>36</v>
      </c>
      <c r="E98" s="42" t="str">
        <f t="shared" si="1"/>
        <v>College of BusinessState Appropriation, Tuition, &amp; Fees</v>
      </c>
      <c r="F98" s="87">
        <f>VLOOKUP(E98,'Budget Template'!$C:$G,VLOOKUP(C98,'Fund Lookup'!$A$2:$B$5,2,FALSE),FALSE)</f>
        <v>0</v>
      </c>
    </row>
    <row r="99" spans="1:6" x14ac:dyDescent="0.25">
      <c r="A99" t="str">
        <f>'Cover Page'!$A$1</f>
        <v>Appalachian State University</v>
      </c>
      <c r="B99" s="84" t="s">
        <v>19</v>
      </c>
      <c r="C99" s="85" t="s">
        <v>88</v>
      </c>
      <c r="D99" s="42" t="s">
        <v>4</v>
      </c>
      <c r="E99" s="42" t="str">
        <f t="shared" si="1"/>
        <v>College of BusinessSales &amp; Services</v>
      </c>
      <c r="F99" s="87">
        <f>VLOOKUP(E99,'Budget Template'!$C:$G,VLOOKUP(C99,'Fund Lookup'!$A$2:$B$5,2,FALSE),FALSE)</f>
        <v>0</v>
      </c>
    </row>
    <row r="100" spans="1:6" x14ac:dyDescent="0.25">
      <c r="A100" t="str">
        <f>'Cover Page'!$A$1</f>
        <v>Appalachian State University</v>
      </c>
      <c r="B100" s="84" t="s">
        <v>19</v>
      </c>
      <c r="C100" s="85" t="s">
        <v>88</v>
      </c>
      <c r="D100" s="42" t="s">
        <v>33</v>
      </c>
      <c r="E100" s="42" t="str">
        <f t="shared" si="1"/>
        <v>College of BusinessPatient Services</v>
      </c>
      <c r="F100" s="87">
        <f>VLOOKUP(E100,'Budget Template'!$C:$G,VLOOKUP(C100,'Fund Lookup'!$A$2:$B$5,2,FALSE),FALSE)</f>
        <v>0</v>
      </c>
    </row>
    <row r="101" spans="1:6" x14ac:dyDescent="0.25">
      <c r="A101" t="str">
        <f>'Cover Page'!$A$1</f>
        <v>Appalachian State University</v>
      </c>
      <c r="B101" s="84" t="s">
        <v>19</v>
      </c>
      <c r="C101" s="85" t="s">
        <v>88</v>
      </c>
      <c r="D101" s="42" t="s">
        <v>5</v>
      </c>
      <c r="E101" s="42" t="str">
        <f t="shared" si="1"/>
        <v>College of BusinessContracts &amp; Grants</v>
      </c>
      <c r="F101" s="87">
        <f>VLOOKUP(E101,'Budget Template'!$C:$G,VLOOKUP(C101,'Fund Lookup'!$A$2:$B$5,2,FALSE),FALSE)</f>
        <v>0</v>
      </c>
    </row>
    <row r="102" spans="1:6" x14ac:dyDescent="0.25">
      <c r="A102" t="str">
        <f>'Cover Page'!$A$1</f>
        <v>Appalachian State University</v>
      </c>
      <c r="B102" s="84" t="s">
        <v>19</v>
      </c>
      <c r="C102" s="85" t="s">
        <v>88</v>
      </c>
      <c r="D102" s="42" t="s">
        <v>6</v>
      </c>
      <c r="E102" s="42" t="str">
        <f t="shared" si="1"/>
        <v>College of BusinessGifts &amp; Investments</v>
      </c>
      <c r="F102" s="87">
        <f>VLOOKUP(E102,'Budget Template'!$C:$G,VLOOKUP(C102,'Fund Lookup'!$A$2:$B$5,2,FALSE),FALSE)</f>
        <v>0</v>
      </c>
    </row>
    <row r="103" spans="1:6" x14ac:dyDescent="0.25">
      <c r="A103" t="str">
        <f>'Cover Page'!$A$1</f>
        <v>Appalachian State University</v>
      </c>
      <c r="B103" s="84" t="s">
        <v>19</v>
      </c>
      <c r="C103" s="85" t="s">
        <v>88</v>
      </c>
      <c r="D103" s="42" t="s">
        <v>7</v>
      </c>
      <c r="E103" s="42" t="str">
        <f t="shared" si="1"/>
        <v>College of BusinessOther Revenues</v>
      </c>
      <c r="F103" s="87">
        <f>VLOOKUP(E103,'Budget Template'!$C:$G,VLOOKUP(C103,'Fund Lookup'!$A$2:$B$5,2,FALSE),FALSE)</f>
        <v>0</v>
      </c>
    </row>
    <row r="104" spans="1:6" x14ac:dyDescent="0.25">
      <c r="A104" t="str">
        <f>'Cover Page'!$A$1</f>
        <v>Appalachian State University</v>
      </c>
      <c r="B104" s="84" t="s">
        <v>19</v>
      </c>
      <c r="C104" s="85" t="s">
        <v>88</v>
      </c>
      <c r="D104" s="42" t="s">
        <v>10</v>
      </c>
      <c r="E104" s="42" t="str">
        <f t="shared" si="1"/>
        <v>College of BusinessSalaries and Wages</v>
      </c>
      <c r="F104" s="87">
        <f>VLOOKUP(E104,'Budget Template'!$C:$G,VLOOKUP(C104,'Fund Lookup'!$A$2:$B$5,2,FALSE),FALSE)</f>
        <v>0</v>
      </c>
    </row>
    <row r="105" spans="1:6" x14ac:dyDescent="0.25">
      <c r="A105" t="str">
        <f>'Cover Page'!$A$1</f>
        <v>Appalachian State University</v>
      </c>
      <c r="B105" s="84" t="s">
        <v>19</v>
      </c>
      <c r="C105" s="85" t="s">
        <v>88</v>
      </c>
      <c r="D105" s="42" t="s">
        <v>11</v>
      </c>
      <c r="E105" s="42" t="str">
        <f t="shared" si="1"/>
        <v>College of BusinessStaff Benefits</v>
      </c>
      <c r="F105" s="87">
        <f>VLOOKUP(E105,'Budget Template'!$C:$G,VLOOKUP(C105,'Fund Lookup'!$A$2:$B$5,2,FALSE),FALSE)</f>
        <v>0</v>
      </c>
    </row>
    <row r="106" spans="1:6" x14ac:dyDescent="0.25">
      <c r="A106" t="str">
        <f>'Cover Page'!$A$1</f>
        <v>Appalachian State University</v>
      </c>
      <c r="B106" s="84" t="s">
        <v>19</v>
      </c>
      <c r="C106" s="85" t="s">
        <v>88</v>
      </c>
      <c r="D106" s="42" t="s">
        <v>92</v>
      </c>
      <c r="E106" s="42" t="str">
        <f t="shared" si="1"/>
        <v>College of BusinessServices, Supplies, Materials, &amp; Equip.</v>
      </c>
      <c r="F106" s="87">
        <f>VLOOKUP(E106,'Budget Template'!$C:$G,VLOOKUP(C106,'Fund Lookup'!$A$2:$B$5,2,FALSE),FALSE)</f>
        <v>17000</v>
      </c>
    </row>
    <row r="107" spans="1:6" x14ac:dyDescent="0.25">
      <c r="A107" t="str">
        <f>'Cover Page'!$A$1</f>
        <v>Appalachian State University</v>
      </c>
      <c r="B107" s="84" t="s">
        <v>19</v>
      </c>
      <c r="C107" s="85" t="s">
        <v>88</v>
      </c>
      <c r="D107" s="42" t="s">
        <v>13</v>
      </c>
      <c r="E107" s="42" t="str">
        <f t="shared" si="1"/>
        <v>College of BusinessScholarships &amp; Fellowships</v>
      </c>
      <c r="F107" s="87">
        <f>VLOOKUP(E107,'Budget Template'!$C:$G,VLOOKUP(C107,'Fund Lookup'!$A$2:$B$5,2,FALSE),FALSE)</f>
        <v>0</v>
      </c>
    </row>
    <row r="108" spans="1:6" x14ac:dyDescent="0.25">
      <c r="A108" t="str">
        <f>'Cover Page'!$A$1</f>
        <v>Appalachian State University</v>
      </c>
      <c r="B108" s="84" t="s">
        <v>19</v>
      </c>
      <c r="C108" s="85" t="s">
        <v>88</v>
      </c>
      <c r="D108" s="42" t="s">
        <v>32</v>
      </c>
      <c r="E108" s="42" t="str">
        <f t="shared" si="1"/>
        <v>College of BusinessDebt Service</v>
      </c>
      <c r="F108" s="87">
        <f>VLOOKUP(E108,'Budget Template'!$C:$G,VLOOKUP(C108,'Fund Lookup'!$A$2:$B$5,2,FALSE),FALSE)</f>
        <v>0</v>
      </c>
    </row>
    <row r="109" spans="1:6" x14ac:dyDescent="0.25">
      <c r="A109" t="str">
        <f>'Cover Page'!$A$1</f>
        <v>Appalachian State University</v>
      </c>
      <c r="B109" s="84" t="s">
        <v>19</v>
      </c>
      <c r="C109" s="85" t="s">
        <v>88</v>
      </c>
      <c r="D109" s="42" t="s">
        <v>12</v>
      </c>
      <c r="E109" s="42" t="str">
        <f t="shared" si="1"/>
        <v>College of BusinessUtilities</v>
      </c>
      <c r="F109" s="87">
        <f>VLOOKUP(E109,'Budget Template'!$C:$G,VLOOKUP(C109,'Fund Lookup'!$A$2:$B$5,2,FALSE),FALSE)</f>
        <v>0</v>
      </c>
    </row>
    <row r="110" spans="1:6" x14ac:dyDescent="0.25">
      <c r="A110" t="str">
        <f>'Cover Page'!$A$1</f>
        <v>Appalachian State University</v>
      </c>
      <c r="B110" s="84" t="s">
        <v>19</v>
      </c>
      <c r="C110" s="85" t="s">
        <v>88</v>
      </c>
      <c r="D110" s="42" t="s">
        <v>14</v>
      </c>
      <c r="E110" s="42" t="str">
        <f t="shared" si="1"/>
        <v>College of BusinessOther Expenses</v>
      </c>
      <c r="F110" s="87">
        <f>VLOOKUP(E110,'Budget Template'!$C:$G,VLOOKUP(C110,'Fund Lookup'!$A$2:$B$5,2,FALSE),FALSE)</f>
        <v>0</v>
      </c>
    </row>
    <row r="111" spans="1:6" x14ac:dyDescent="0.25">
      <c r="A111" t="str">
        <f>'Cover Page'!$A$1</f>
        <v>Appalachian State University</v>
      </c>
      <c r="B111" s="84" t="s">
        <v>19</v>
      </c>
      <c r="C111" s="85" t="s">
        <v>88</v>
      </c>
      <c r="D111" s="42" t="s">
        <v>38</v>
      </c>
      <c r="E111" s="42" t="str">
        <f t="shared" si="1"/>
        <v>College of BusinessTransfers In</v>
      </c>
      <c r="F111" s="87">
        <f>VLOOKUP(E111,'Budget Template'!$C:$G,VLOOKUP(C111,'Fund Lookup'!$A$2:$B$5,2,FALSE),FALSE)</f>
        <v>26000</v>
      </c>
    </row>
    <row r="112" spans="1:6" x14ac:dyDescent="0.25">
      <c r="A112" t="str">
        <f>'Cover Page'!$A$1</f>
        <v>Appalachian State University</v>
      </c>
      <c r="B112" s="84" t="s">
        <v>19</v>
      </c>
      <c r="C112" s="85" t="s">
        <v>88</v>
      </c>
      <c r="D112" s="42" t="s">
        <v>93</v>
      </c>
      <c r="E112" s="42" t="str">
        <f t="shared" si="1"/>
        <v>College of BusinessTransfers Out to Capital</v>
      </c>
      <c r="F112" s="87">
        <f>VLOOKUP(E112,'Budget Template'!$C:$G,VLOOKUP(C112,'Fund Lookup'!$A$2:$B$5,2,FALSE),FALSE)</f>
        <v>0</v>
      </c>
    </row>
    <row r="113" spans="1:6" x14ac:dyDescent="0.25">
      <c r="A113" t="str">
        <f>'Cover Page'!$A$1</f>
        <v>Appalachian State University</v>
      </c>
      <c r="B113" s="84" t="s">
        <v>19</v>
      </c>
      <c r="C113" s="85" t="s">
        <v>88</v>
      </c>
      <c r="D113" s="42" t="s">
        <v>94</v>
      </c>
      <c r="E113" s="42" t="str">
        <f t="shared" si="1"/>
        <v>College of BusinessTransfers Out (Other)</v>
      </c>
      <c r="F113" s="87">
        <f>VLOOKUP(E113,'Budget Template'!$C:$G,VLOOKUP(C113,'Fund Lookup'!$A$2:$B$5,2,FALSE),FALSE)</f>
        <v>0</v>
      </c>
    </row>
    <row r="114" spans="1:6" x14ac:dyDescent="0.25">
      <c r="A114" t="str">
        <f>'Cover Page'!$A$1</f>
        <v>Appalachian State University</v>
      </c>
      <c r="B114" s="84" t="s">
        <v>19</v>
      </c>
      <c r="C114" s="85" t="s">
        <v>31</v>
      </c>
      <c r="D114" s="42" t="s">
        <v>36</v>
      </c>
      <c r="E114" s="42" t="str">
        <f t="shared" si="1"/>
        <v>College of BusinessState Appropriation, Tuition, &amp; Fees</v>
      </c>
      <c r="F114" s="87">
        <f>VLOOKUP(E114,'Budget Template'!$C:$G,VLOOKUP(C114,'Fund Lookup'!$A$2:$B$5,2,FALSE),FALSE)</f>
        <v>0</v>
      </c>
    </row>
    <row r="115" spans="1:6" x14ac:dyDescent="0.25">
      <c r="A115" t="str">
        <f>'Cover Page'!$A$1</f>
        <v>Appalachian State University</v>
      </c>
      <c r="B115" s="84" t="s">
        <v>19</v>
      </c>
      <c r="C115" s="85" t="s">
        <v>31</v>
      </c>
      <c r="D115" s="42" t="s">
        <v>4</v>
      </c>
      <c r="E115" s="42" t="str">
        <f t="shared" si="1"/>
        <v>College of BusinessSales &amp; Services</v>
      </c>
      <c r="F115" s="87">
        <f>VLOOKUP(E115,'Budget Template'!$C:$G,VLOOKUP(C115,'Fund Lookup'!$A$2:$B$5,2,FALSE),FALSE)</f>
        <v>0</v>
      </c>
    </row>
    <row r="116" spans="1:6" x14ac:dyDescent="0.25">
      <c r="A116" t="str">
        <f>'Cover Page'!$A$1</f>
        <v>Appalachian State University</v>
      </c>
      <c r="B116" s="84" t="s">
        <v>19</v>
      </c>
      <c r="C116" s="85" t="s">
        <v>31</v>
      </c>
      <c r="D116" s="42" t="s">
        <v>33</v>
      </c>
      <c r="E116" s="42" t="str">
        <f t="shared" si="1"/>
        <v>College of BusinessPatient Services</v>
      </c>
      <c r="F116" s="87">
        <f>VLOOKUP(E116,'Budget Template'!$C:$G,VLOOKUP(C116,'Fund Lookup'!$A$2:$B$5,2,FALSE),FALSE)</f>
        <v>0</v>
      </c>
    </row>
    <row r="117" spans="1:6" x14ac:dyDescent="0.25">
      <c r="A117" t="str">
        <f>'Cover Page'!$A$1</f>
        <v>Appalachian State University</v>
      </c>
      <c r="B117" s="84" t="s">
        <v>19</v>
      </c>
      <c r="C117" s="85" t="s">
        <v>31</v>
      </c>
      <c r="D117" s="42" t="s">
        <v>5</v>
      </c>
      <c r="E117" s="42" t="str">
        <f t="shared" si="1"/>
        <v>College of BusinessContracts &amp; Grants</v>
      </c>
      <c r="F117" s="87">
        <f>VLOOKUP(E117,'Budget Template'!$C:$G,VLOOKUP(C117,'Fund Lookup'!$A$2:$B$5,2,FALSE),FALSE)</f>
        <v>415750</v>
      </c>
    </row>
    <row r="118" spans="1:6" x14ac:dyDescent="0.25">
      <c r="A118" t="str">
        <f>'Cover Page'!$A$1</f>
        <v>Appalachian State University</v>
      </c>
      <c r="B118" s="84" t="s">
        <v>19</v>
      </c>
      <c r="C118" s="85" t="s">
        <v>31</v>
      </c>
      <c r="D118" s="42" t="s">
        <v>6</v>
      </c>
      <c r="E118" s="42" t="str">
        <f t="shared" si="1"/>
        <v>College of BusinessGifts &amp; Investments</v>
      </c>
      <c r="F118" s="87">
        <f>VLOOKUP(E118,'Budget Template'!$C:$G,VLOOKUP(C118,'Fund Lookup'!$A$2:$B$5,2,FALSE),FALSE)</f>
        <v>1558000</v>
      </c>
    </row>
    <row r="119" spans="1:6" x14ac:dyDescent="0.25">
      <c r="A119" t="str">
        <f>'Cover Page'!$A$1</f>
        <v>Appalachian State University</v>
      </c>
      <c r="B119" s="84" t="s">
        <v>19</v>
      </c>
      <c r="C119" s="85" t="s">
        <v>31</v>
      </c>
      <c r="D119" s="42" t="s">
        <v>7</v>
      </c>
      <c r="E119" s="42" t="str">
        <f t="shared" si="1"/>
        <v>College of BusinessOther Revenues</v>
      </c>
      <c r="F119" s="87">
        <f>VLOOKUP(E119,'Budget Template'!$C:$G,VLOOKUP(C119,'Fund Lookup'!$A$2:$B$5,2,FALSE),FALSE)</f>
        <v>0</v>
      </c>
    </row>
    <row r="120" spans="1:6" x14ac:dyDescent="0.25">
      <c r="A120" t="str">
        <f>'Cover Page'!$A$1</f>
        <v>Appalachian State University</v>
      </c>
      <c r="B120" s="84" t="s">
        <v>19</v>
      </c>
      <c r="C120" s="85" t="s">
        <v>31</v>
      </c>
      <c r="D120" s="42" t="s">
        <v>10</v>
      </c>
      <c r="E120" s="42" t="str">
        <f t="shared" si="1"/>
        <v>College of BusinessSalaries and Wages</v>
      </c>
      <c r="F120" s="87">
        <f>VLOOKUP(E120,'Budget Template'!$C:$G,VLOOKUP(C120,'Fund Lookup'!$A$2:$B$5,2,FALSE),FALSE)</f>
        <v>951000</v>
      </c>
    </row>
    <row r="121" spans="1:6" x14ac:dyDescent="0.25">
      <c r="A121" t="str">
        <f>'Cover Page'!$A$1</f>
        <v>Appalachian State University</v>
      </c>
      <c r="B121" s="84" t="s">
        <v>19</v>
      </c>
      <c r="C121" s="85" t="s">
        <v>31</v>
      </c>
      <c r="D121" s="42" t="s">
        <v>11</v>
      </c>
      <c r="E121" s="42" t="str">
        <f t="shared" si="1"/>
        <v>College of BusinessStaff Benefits</v>
      </c>
      <c r="F121" s="87">
        <f>VLOOKUP(E121,'Budget Template'!$C:$G,VLOOKUP(C121,'Fund Lookup'!$A$2:$B$5,2,FALSE),FALSE)</f>
        <v>237750</v>
      </c>
    </row>
    <row r="122" spans="1:6" x14ac:dyDescent="0.25">
      <c r="A122" t="str">
        <f>'Cover Page'!$A$1</f>
        <v>Appalachian State University</v>
      </c>
      <c r="B122" s="84" t="s">
        <v>19</v>
      </c>
      <c r="C122" s="85" t="s">
        <v>31</v>
      </c>
      <c r="D122" s="42" t="s">
        <v>92</v>
      </c>
      <c r="E122" s="42" t="str">
        <f t="shared" si="1"/>
        <v>College of BusinessServices, Supplies, Materials, &amp; Equip.</v>
      </c>
      <c r="F122" s="87">
        <f>VLOOKUP(E122,'Budget Template'!$C:$G,VLOOKUP(C122,'Fund Lookup'!$A$2:$B$5,2,FALSE),FALSE)</f>
        <v>772000</v>
      </c>
    </row>
    <row r="123" spans="1:6" x14ac:dyDescent="0.25">
      <c r="A123" t="str">
        <f>'Cover Page'!$A$1</f>
        <v>Appalachian State University</v>
      </c>
      <c r="B123" s="84" t="s">
        <v>19</v>
      </c>
      <c r="C123" s="85" t="s">
        <v>31</v>
      </c>
      <c r="D123" s="42" t="s">
        <v>13</v>
      </c>
      <c r="E123" s="42" t="str">
        <f t="shared" si="1"/>
        <v>College of BusinessScholarships &amp; Fellowships</v>
      </c>
      <c r="F123" s="87">
        <f>VLOOKUP(E123,'Budget Template'!$C:$G,VLOOKUP(C123,'Fund Lookup'!$A$2:$B$5,2,FALSE),FALSE)</f>
        <v>0</v>
      </c>
    </row>
    <row r="124" spans="1:6" x14ac:dyDescent="0.25">
      <c r="A124" t="str">
        <f>'Cover Page'!$A$1</f>
        <v>Appalachian State University</v>
      </c>
      <c r="B124" s="84" t="s">
        <v>19</v>
      </c>
      <c r="C124" s="85" t="s">
        <v>31</v>
      </c>
      <c r="D124" s="42" t="s">
        <v>32</v>
      </c>
      <c r="E124" s="42" t="str">
        <f t="shared" si="1"/>
        <v>College of BusinessDebt Service</v>
      </c>
      <c r="F124" s="87">
        <f>VLOOKUP(E124,'Budget Template'!$C:$G,VLOOKUP(C124,'Fund Lookup'!$A$2:$B$5,2,FALSE),FALSE)</f>
        <v>0</v>
      </c>
    </row>
    <row r="125" spans="1:6" x14ac:dyDescent="0.25">
      <c r="A125" t="str">
        <f>'Cover Page'!$A$1</f>
        <v>Appalachian State University</v>
      </c>
      <c r="B125" s="84" t="s">
        <v>19</v>
      </c>
      <c r="C125" s="85" t="s">
        <v>31</v>
      </c>
      <c r="D125" s="42" t="s">
        <v>12</v>
      </c>
      <c r="E125" s="42" t="str">
        <f t="shared" si="1"/>
        <v>College of BusinessUtilities</v>
      </c>
      <c r="F125" s="87">
        <f>VLOOKUP(E125,'Budget Template'!$C:$G,VLOOKUP(C125,'Fund Lookup'!$A$2:$B$5,2,FALSE),FALSE)</f>
        <v>0</v>
      </c>
    </row>
    <row r="126" spans="1:6" x14ac:dyDescent="0.25">
      <c r="A126" t="str">
        <f>'Cover Page'!$A$1</f>
        <v>Appalachian State University</v>
      </c>
      <c r="B126" s="84" t="s">
        <v>19</v>
      </c>
      <c r="C126" s="85" t="s">
        <v>31</v>
      </c>
      <c r="D126" s="42" t="s">
        <v>14</v>
      </c>
      <c r="E126" s="42" t="str">
        <f t="shared" si="1"/>
        <v>College of BusinessOther Expenses</v>
      </c>
      <c r="F126" s="87">
        <f>VLOOKUP(E126,'Budget Template'!$C:$G,VLOOKUP(C126,'Fund Lookup'!$A$2:$B$5,2,FALSE),FALSE)</f>
        <v>0</v>
      </c>
    </row>
    <row r="127" spans="1:6" x14ac:dyDescent="0.25">
      <c r="A127" t="str">
        <f>'Cover Page'!$A$1</f>
        <v>Appalachian State University</v>
      </c>
      <c r="B127" s="84" t="s">
        <v>19</v>
      </c>
      <c r="C127" s="85" t="s">
        <v>31</v>
      </c>
      <c r="D127" s="42" t="s">
        <v>38</v>
      </c>
      <c r="E127" s="42" t="str">
        <f t="shared" si="1"/>
        <v>College of BusinessTransfers In</v>
      </c>
      <c r="F127" s="87">
        <f>VLOOKUP(E127,'Budget Template'!$C:$G,VLOOKUP(C127,'Fund Lookup'!$A$2:$B$5,2,FALSE),FALSE)</f>
        <v>0</v>
      </c>
    </row>
    <row r="128" spans="1:6" x14ac:dyDescent="0.25">
      <c r="A128" t="str">
        <f>'Cover Page'!$A$1</f>
        <v>Appalachian State University</v>
      </c>
      <c r="B128" s="84" t="s">
        <v>19</v>
      </c>
      <c r="C128" s="85" t="s">
        <v>31</v>
      </c>
      <c r="D128" s="42" t="s">
        <v>93</v>
      </c>
      <c r="E128" s="42" t="str">
        <f t="shared" si="1"/>
        <v>College of BusinessTransfers Out to Capital</v>
      </c>
      <c r="F128" s="87">
        <f>VLOOKUP(E128,'Budget Template'!$C:$G,VLOOKUP(C128,'Fund Lookup'!$A$2:$B$5,2,FALSE),FALSE)</f>
        <v>0</v>
      </c>
    </row>
    <row r="129" spans="1:6" x14ac:dyDescent="0.25">
      <c r="A129" t="str">
        <f>'Cover Page'!$A$1</f>
        <v>Appalachian State University</v>
      </c>
      <c r="B129" s="84" t="s">
        <v>19</v>
      </c>
      <c r="C129" s="85" t="s">
        <v>31</v>
      </c>
      <c r="D129" s="42" t="s">
        <v>94</v>
      </c>
      <c r="E129" s="42" t="str">
        <f t="shared" si="1"/>
        <v>College of BusinessTransfers Out (Other)</v>
      </c>
      <c r="F129" s="87">
        <f>VLOOKUP(E129,'Budget Template'!$C:$G,VLOOKUP(C129,'Fund Lookup'!$A$2:$B$5,2,FALSE),FALSE)</f>
        <v>0</v>
      </c>
    </row>
    <row r="130" spans="1:6" x14ac:dyDescent="0.25">
      <c r="A130" t="str">
        <f>'Cover Page'!$A$1</f>
        <v>Appalachian State University</v>
      </c>
      <c r="B130" s="84" t="s">
        <v>18</v>
      </c>
      <c r="C130" s="85" t="s">
        <v>0</v>
      </c>
      <c r="D130" s="42" t="s">
        <v>36</v>
      </c>
      <c r="E130" s="42" t="str">
        <f t="shared" si="1"/>
        <v>College of EducationState Appropriation, Tuition, &amp; Fees</v>
      </c>
      <c r="F130" s="87" t="e">
        <f>VLOOKUP(E130,'Budget Template'!$C:$G,VLOOKUP(C130,'Fund Lookup'!$A$2:$B$5,2,FALSE),FALSE)</f>
        <v>#N/A</v>
      </c>
    </row>
    <row r="131" spans="1:6" x14ac:dyDescent="0.25">
      <c r="A131" t="str">
        <f>'Cover Page'!$A$1</f>
        <v>Appalachian State University</v>
      </c>
      <c r="B131" s="84" t="s">
        <v>18</v>
      </c>
      <c r="C131" s="85" t="s">
        <v>0</v>
      </c>
      <c r="D131" s="42" t="s">
        <v>4</v>
      </c>
      <c r="E131" s="42" t="str">
        <f t="shared" ref="E131:E194" si="2">B131&amp;D131</f>
        <v>College of EducationSales &amp; Services</v>
      </c>
      <c r="F131" s="87" t="e">
        <f>VLOOKUP(E131,'Budget Template'!$C:$G,VLOOKUP(C131,'Fund Lookup'!$A$2:$B$5,2,FALSE),FALSE)</f>
        <v>#N/A</v>
      </c>
    </row>
    <row r="132" spans="1:6" x14ac:dyDescent="0.25">
      <c r="A132" t="str">
        <f>'Cover Page'!$A$1</f>
        <v>Appalachian State University</v>
      </c>
      <c r="B132" s="84" t="s">
        <v>18</v>
      </c>
      <c r="C132" s="85" t="s">
        <v>0</v>
      </c>
      <c r="D132" s="42" t="s">
        <v>33</v>
      </c>
      <c r="E132" s="42" t="str">
        <f t="shared" si="2"/>
        <v>College of EducationPatient Services</v>
      </c>
      <c r="F132" s="87" t="e">
        <f>VLOOKUP(E132,'Budget Template'!$C:$G,VLOOKUP(C132,'Fund Lookup'!$A$2:$B$5,2,FALSE),FALSE)</f>
        <v>#N/A</v>
      </c>
    </row>
    <row r="133" spans="1:6" x14ac:dyDescent="0.25">
      <c r="A133" t="str">
        <f>'Cover Page'!$A$1</f>
        <v>Appalachian State University</v>
      </c>
      <c r="B133" s="84" t="s">
        <v>18</v>
      </c>
      <c r="C133" s="85" t="s">
        <v>0</v>
      </c>
      <c r="D133" s="42" t="s">
        <v>5</v>
      </c>
      <c r="E133" s="42" t="str">
        <f t="shared" si="2"/>
        <v>College of EducationContracts &amp; Grants</v>
      </c>
      <c r="F133" s="87" t="e">
        <f>VLOOKUP(E133,'Budget Template'!$C:$G,VLOOKUP(C133,'Fund Lookup'!$A$2:$B$5,2,FALSE),FALSE)</f>
        <v>#N/A</v>
      </c>
    </row>
    <row r="134" spans="1:6" x14ac:dyDescent="0.25">
      <c r="A134" t="str">
        <f>'Cover Page'!$A$1</f>
        <v>Appalachian State University</v>
      </c>
      <c r="B134" s="84" t="s">
        <v>18</v>
      </c>
      <c r="C134" s="85" t="s">
        <v>0</v>
      </c>
      <c r="D134" s="42" t="s">
        <v>6</v>
      </c>
      <c r="E134" s="42" t="str">
        <f t="shared" si="2"/>
        <v>College of EducationGifts &amp; Investments</v>
      </c>
      <c r="F134" s="87" t="e">
        <f>VLOOKUP(E134,'Budget Template'!$C:$G,VLOOKUP(C134,'Fund Lookup'!$A$2:$B$5,2,FALSE),FALSE)</f>
        <v>#N/A</v>
      </c>
    </row>
    <row r="135" spans="1:6" x14ac:dyDescent="0.25">
      <c r="A135" t="str">
        <f>'Cover Page'!$A$1</f>
        <v>Appalachian State University</v>
      </c>
      <c r="B135" s="84" t="s">
        <v>18</v>
      </c>
      <c r="C135" s="85" t="s">
        <v>0</v>
      </c>
      <c r="D135" s="42" t="s">
        <v>7</v>
      </c>
      <c r="E135" s="42" t="str">
        <f t="shared" si="2"/>
        <v>College of EducationOther Revenues</v>
      </c>
      <c r="F135" s="87" t="e">
        <f>VLOOKUP(E135,'Budget Template'!$C:$G,VLOOKUP(C135,'Fund Lookup'!$A$2:$B$5,2,FALSE),FALSE)</f>
        <v>#N/A</v>
      </c>
    </row>
    <row r="136" spans="1:6" x14ac:dyDescent="0.25">
      <c r="A136" t="str">
        <f>'Cover Page'!$A$1</f>
        <v>Appalachian State University</v>
      </c>
      <c r="B136" s="84" t="s">
        <v>18</v>
      </c>
      <c r="C136" s="85" t="s">
        <v>0</v>
      </c>
      <c r="D136" s="42" t="s">
        <v>10</v>
      </c>
      <c r="E136" s="42" t="str">
        <f t="shared" si="2"/>
        <v>College of EducationSalaries and Wages</v>
      </c>
      <c r="F136" s="87" t="e">
        <f>VLOOKUP(E136,'Budget Template'!$C:$G,VLOOKUP(C136,'Fund Lookup'!$A$2:$B$5,2,FALSE),FALSE)</f>
        <v>#N/A</v>
      </c>
    </row>
    <row r="137" spans="1:6" x14ac:dyDescent="0.25">
      <c r="A137" t="str">
        <f>'Cover Page'!$A$1</f>
        <v>Appalachian State University</v>
      </c>
      <c r="B137" s="84" t="s">
        <v>18</v>
      </c>
      <c r="C137" s="85" t="s">
        <v>0</v>
      </c>
      <c r="D137" s="42" t="s">
        <v>11</v>
      </c>
      <c r="E137" s="42" t="str">
        <f t="shared" si="2"/>
        <v>College of EducationStaff Benefits</v>
      </c>
      <c r="F137" s="87" t="e">
        <f>VLOOKUP(E137,'Budget Template'!$C:$G,VLOOKUP(C137,'Fund Lookup'!$A$2:$B$5,2,FALSE),FALSE)</f>
        <v>#N/A</v>
      </c>
    </row>
    <row r="138" spans="1:6" x14ac:dyDescent="0.25">
      <c r="A138" t="str">
        <f>'Cover Page'!$A$1</f>
        <v>Appalachian State University</v>
      </c>
      <c r="B138" s="84" t="s">
        <v>18</v>
      </c>
      <c r="C138" s="85" t="s">
        <v>0</v>
      </c>
      <c r="D138" s="42" t="s">
        <v>92</v>
      </c>
      <c r="E138" s="42" t="str">
        <f t="shared" si="2"/>
        <v>College of EducationServices, Supplies, Materials, &amp; Equip.</v>
      </c>
      <c r="F138" s="87" t="e">
        <f>VLOOKUP(E138,'Budget Template'!$C:$G,VLOOKUP(C138,'Fund Lookup'!$A$2:$B$5,2,FALSE),FALSE)</f>
        <v>#N/A</v>
      </c>
    </row>
    <row r="139" spans="1:6" x14ac:dyDescent="0.25">
      <c r="A139" t="str">
        <f>'Cover Page'!$A$1</f>
        <v>Appalachian State University</v>
      </c>
      <c r="B139" s="84" t="s">
        <v>18</v>
      </c>
      <c r="C139" s="85" t="s">
        <v>0</v>
      </c>
      <c r="D139" s="42" t="s">
        <v>13</v>
      </c>
      <c r="E139" s="42" t="str">
        <f t="shared" si="2"/>
        <v>College of EducationScholarships &amp; Fellowships</v>
      </c>
      <c r="F139" s="87" t="e">
        <f>VLOOKUP(E139,'Budget Template'!$C:$G,VLOOKUP(C139,'Fund Lookup'!$A$2:$B$5,2,FALSE),FALSE)</f>
        <v>#N/A</v>
      </c>
    </row>
    <row r="140" spans="1:6" x14ac:dyDescent="0.25">
      <c r="A140" t="str">
        <f>'Cover Page'!$A$1</f>
        <v>Appalachian State University</v>
      </c>
      <c r="B140" s="84" t="s">
        <v>18</v>
      </c>
      <c r="C140" s="85" t="s">
        <v>0</v>
      </c>
      <c r="D140" s="42" t="s">
        <v>32</v>
      </c>
      <c r="E140" s="42" t="str">
        <f t="shared" si="2"/>
        <v>College of EducationDebt Service</v>
      </c>
      <c r="F140" s="87" t="e">
        <f>VLOOKUP(E140,'Budget Template'!$C:$G,VLOOKUP(C140,'Fund Lookup'!$A$2:$B$5,2,FALSE),FALSE)</f>
        <v>#N/A</v>
      </c>
    </row>
    <row r="141" spans="1:6" x14ac:dyDescent="0.25">
      <c r="A141" t="str">
        <f>'Cover Page'!$A$1</f>
        <v>Appalachian State University</v>
      </c>
      <c r="B141" s="84" t="s">
        <v>18</v>
      </c>
      <c r="C141" s="85" t="s">
        <v>0</v>
      </c>
      <c r="D141" s="42" t="s">
        <v>12</v>
      </c>
      <c r="E141" s="42" t="str">
        <f t="shared" si="2"/>
        <v>College of EducationUtilities</v>
      </c>
      <c r="F141" s="87" t="e">
        <f>VLOOKUP(E141,'Budget Template'!$C:$G,VLOOKUP(C141,'Fund Lookup'!$A$2:$B$5,2,FALSE),FALSE)</f>
        <v>#N/A</v>
      </c>
    </row>
    <row r="142" spans="1:6" x14ac:dyDescent="0.25">
      <c r="A142" t="str">
        <f>'Cover Page'!$A$1</f>
        <v>Appalachian State University</v>
      </c>
      <c r="B142" s="84" t="s">
        <v>18</v>
      </c>
      <c r="C142" s="85" t="s">
        <v>0</v>
      </c>
      <c r="D142" s="42" t="s">
        <v>14</v>
      </c>
      <c r="E142" s="42" t="str">
        <f t="shared" si="2"/>
        <v>College of EducationOther Expenses</v>
      </c>
      <c r="F142" s="87" t="e">
        <f>VLOOKUP(E142,'Budget Template'!$C:$G,VLOOKUP(C142,'Fund Lookup'!$A$2:$B$5,2,FALSE),FALSE)</f>
        <v>#N/A</v>
      </c>
    </row>
    <row r="143" spans="1:6" x14ac:dyDescent="0.25">
      <c r="A143" t="str">
        <f>'Cover Page'!$A$1</f>
        <v>Appalachian State University</v>
      </c>
      <c r="B143" s="84" t="s">
        <v>18</v>
      </c>
      <c r="C143" s="85" t="s">
        <v>0</v>
      </c>
      <c r="D143" s="42" t="s">
        <v>38</v>
      </c>
      <c r="E143" s="42" t="str">
        <f t="shared" si="2"/>
        <v>College of EducationTransfers In</v>
      </c>
      <c r="F143" s="87" t="e">
        <f>VLOOKUP(E143,'Budget Template'!$C:$G,VLOOKUP(C143,'Fund Lookup'!$A$2:$B$5,2,FALSE),FALSE)</f>
        <v>#N/A</v>
      </c>
    </row>
    <row r="144" spans="1:6" x14ac:dyDescent="0.25">
      <c r="A144" t="str">
        <f>'Cover Page'!$A$1</f>
        <v>Appalachian State University</v>
      </c>
      <c r="B144" s="84" t="s">
        <v>18</v>
      </c>
      <c r="C144" s="85" t="s">
        <v>0</v>
      </c>
      <c r="D144" s="42" t="s">
        <v>93</v>
      </c>
      <c r="E144" s="42" t="str">
        <f t="shared" si="2"/>
        <v>College of EducationTransfers Out to Capital</v>
      </c>
      <c r="F144" s="87" t="e">
        <f>VLOOKUP(E144,'Budget Template'!$C:$G,VLOOKUP(C144,'Fund Lookup'!$A$2:$B$5,2,FALSE),FALSE)</f>
        <v>#N/A</v>
      </c>
    </row>
    <row r="145" spans="1:6" x14ac:dyDescent="0.25">
      <c r="A145" t="str">
        <f>'Cover Page'!$A$1</f>
        <v>Appalachian State University</v>
      </c>
      <c r="B145" s="84" t="s">
        <v>18</v>
      </c>
      <c r="C145" s="85" t="s">
        <v>0</v>
      </c>
      <c r="D145" s="42" t="s">
        <v>94</v>
      </c>
      <c r="E145" s="42" t="str">
        <f t="shared" si="2"/>
        <v>College of EducationTransfers Out (Other)</v>
      </c>
      <c r="F145" s="87" t="e">
        <f>VLOOKUP(E145,'Budget Template'!$C:$G,VLOOKUP(C145,'Fund Lookup'!$A$2:$B$5,2,FALSE),FALSE)</f>
        <v>#N/A</v>
      </c>
    </row>
    <row r="146" spans="1:6" ht="30" x14ac:dyDescent="0.25">
      <c r="A146" t="str">
        <f>'Cover Page'!$A$1</f>
        <v>Appalachian State University</v>
      </c>
      <c r="B146" s="84" t="s">
        <v>18</v>
      </c>
      <c r="C146" s="85" t="s">
        <v>35</v>
      </c>
      <c r="D146" s="42" t="s">
        <v>36</v>
      </c>
      <c r="E146" s="42" t="str">
        <f t="shared" si="2"/>
        <v>College of EducationState Appropriation, Tuition, &amp; Fees</v>
      </c>
      <c r="F146" s="87" t="e">
        <f>VLOOKUP(E146,'Budget Template'!$C:$G,VLOOKUP(C146,'Fund Lookup'!$A$2:$B$5,2,FALSE),FALSE)</f>
        <v>#N/A</v>
      </c>
    </row>
    <row r="147" spans="1:6" ht="30" x14ac:dyDescent="0.25">
      <c r="A147" t="str">
        <f>'Cover Page'!$A$1</f>
        <v>Appalachian State University</v>
      </c>
      <c r="B147" s="84" t="s">
        <v>18</v>
      </c>
      <c r="C147" s="85" t="s">
        <v>35</v>
      </c>
      <c r="D147" s="42" t="s">
        <v>4</v>
      </c>
      <c r="E147" s="42" t="str">
        <f t="shared" si="2"/>
        <v>College of EducationSales &amp; Services</v>
      </c>
      <c r="F147" s="87" t="e">
        <f>VLOOKUP(E147,'Budget Template'!$C:$G,VLOOKUP(C147,'Fund Lookup'!$A$2:$B$5,2,FALSE),FALSE)</f>
        <v>#N/A</v>
      </c>
    </row>
    <row r="148" spans="1:6" ht="30" x14ac:dyDescent="0.25">
      <c r="A148" t="str">
        <f>'Cover Page'!$A$1</f>
        <v>Appalachian State University</v>
      </c>
      <c r="B148" s="84" t="s">
        <v>18</v>
      </c>
      <c r="C148" s="85" t="s">
        <v>35</v>
      </c>
      <c r="D148" s="42" t="s">
        <v>33</v>
      </c>
      <c r="E148" s="42" t="str">
        <f t="shared" si="2"/>
        <v>College of EducationPatient Services</v>
      </c>
      <c r="F148" s="87" t="e">
        <f>VLOOKUP(E148,'Budget Template'!$C:$G,VLOOKUP(C148,'Fund Lookup'!$A$2:$B$5,2,FALSE),FALSE)</f>
        <v>#N/A</v>
      </c>
    </row>
    <row r="149" spans="1:6" ht="30" x14ac:dyDescent="0.25">
      <c r="A149" t="str">
        <f>'Cover Page'!$A$1</f>
        <v>Appalachian State University</v>
      </c>
      <c r="B149" s="84" t="s">
        <v>18</v>
      </c>
      <c r="C149" s="85" t="s">
        <v>35</v>
      </c>
      <c r="D149" s="42" t="s">
        <v>5</v>
      </c>
      <c r="E149" s="42" t="str">
        <f t="shared" si="2"/>
        <v>College of EducationContracts &amp; Grants</v>
      </c>
      <c r="F149" s="87" t="e">
        <f>VLOOKUP(E149,'Budget Template'!$C:$G,VLOOKUP(C149,'Fund Lookup'!$A$2:$B$5,2,FALSE),FALSE)</f>
        <v>#N/A</v>
      </c>
    </row>
    <row r="150" spans="1:6" ht="30" x14ac:dyDescent="0.25">
      <c r="A150" t="str">
        <f>'Cover Page'!$A$1</f>
        <v>Appalachian State University</v>
      </c>
      <c r="B150" s="84" t="s">
        <v>18</v>
      </c>
      <c r="C150" s="85" t="s">
        <v>35</v>
      </c>
      <c r="D150" s="42" t="s">
        <v>6</v>
      </c>
      <c r="E150" s="42" t="str">
        <f t="shared" si="2"/>
        <v>College of EducationGifts &amp; Investments</v>
      </c>
      <c r="F150" s="87" t="e">
        <f>VLOOKUP(E150,'Budget Template'!$C:$G,VLOOKUP(C150,'Fund Lookup'!$A$2:$B$5,2,FALSE),FALSE)</f>
        <v>#N/A</v>
      </c>
    </row>
    <row r="151" spans="1:6" ht="30" x14ac:dyDescent="0.25">
      <c r="A151" t="str">
        <f>'Cover Page'!$A$1</f>
        <v>Appalachian State University</v>
      </c>
      <c r="B151" s="84" t="s">
        <v>18</v>
      </c>
      <c r="C151" s="85" t="s">
        <v>35</v>
      </c>
      <c r="D151" s="42" t="s">
        <v>7</v>
      </c>
      <c r="E151" s="42" t="str">
        <f t="shared" si="2"/>
        <v>College of EducationOther Revenues</v>
      </c>
      <c r="F151" s="87" t="e">
        <f>VLOOKUP(E151,'Budget Template'!$C:$G,VLOOKUP(C151,'Fund Lookup'!$A$2:$B$5,2,FALSE),FALSE)</f>
        <v>#N/A</v>
      </c>
    </row>
    <row r="152" spans="1:6" ht="30" x14ac:dyDescent="0.25">
      <c r="A152" t="str">
        <f>'Cover Page'!$A$1</f>
        <v>Appalachian State University</v>
      </c>
      <c r="B152" s="84" t="s">
        <v>18</v>
      </c>
      <c r="C152" s="85" t="s">
        <v>35</v>
      </c>
      <c r="D152" s="42" t="s">
        <v>10</v>
      </c>
      <c r="E152" s="42" t="str">
        <f t="shared" si="2"/>
        <v>College of EducationSalaries and Wages</v>
      </c>
      <c r="F152" s="87" t="e">
        <f>VLOOKUP(E152,'Budget Template'!$C:$G,VLOOKUP(C152,'Fund Lookup'!$A$2:$B$5,2,FALSE),FALSE)</f>
        <v>#N/A</v>
      </c>
    </row>
    <row r="153" spans="1:6" ht="30" x14ac:dyDescent="0.25">
      <c r="A153" t="str">
        <f>'Cover Page'!$A$1</f>
        <v>Appalachian State University</v>
      </c>
      <c r="B153" s="84" t="s">
        <v>18</v>
      </c>
      <c r="C153" s="85" t="s">
        <v>35</v>
      </c>
      <c r="D153" s="42" t="s">
        <v>11</v>
      </c>
      <c r="E153" s="42" t="str">
        <f t="shared" si="2"/>
        <v>College of EducationStaff Benefits</v>
      </c>
      <c r="F153" s="87" t="e">
        <f>VLOOKUP(E153,'Budget Template'!$C:$G,VLOOKUP(C153,'Fund Lookup'!$A$2:$B$5,2,FALSE),FALSE)</f>
        <v>#N/A</v>
      </c>
    </row>
    <row r="154" spans="1:6" ht="30" x14ac:dyDescent="0.25">
      <c r="A154" t="str">
        <f>'Cover Page'!$A$1</f>
        <v>Appalachian State University</v>
      </c>
      <c r="B154" s="84" t="s">
        <v>18</v>
      </c>
      <c r="C154" s="85" t="s">
        <v>35</v>
      </c>
      <c r="D154" s="42" t="s">
        <v>92</v>
      </c>
      <c r="E154" s="42" t="str">
        <f t="shared" si="2"/>
        <v>College of EducationServices, Supplies, Materials, &amp; Equip.</v>
      </c>
      <c r="F154" s="87" t="e">
        <f>VLOOKUP(E154,'Budget Template'!$C:$G,VLOOKUP(C154,'Fund Lookup'!$A$2:$B$5,2,FALSE),FALSE)</f>
        <v>#N/A</v>
      </c>
    </row>
    <row r="155" spans="1:6" ht="30" x14ac:dyDescent="0.25">
      <c r="A155" t="str">
        <f>'Cover Page'!$A$1</f>
        <v>Appalachian State University</v>
      </c>
      <c r="B155" s="84" t="s">
        <v>18</v>
      </c>
      <c r="C155" s="85" t="s">
        <v>35</v>
      </c>
      <c r="D155" s="42" t="s">
        <v>13</v>
      </c>
      <c r="E155" s="42" t="str">
        <f t="shared" si="2"/>
        <v>College of EducationScholarships &amp; Fellowships</v>
      </c>
      <c r="F155" s="87" t="e">
        <f>VLOOKUP(E155,'Budget Template'!$C:$G,VLOOKUP(C155,'Fund Lookup'!$A$2:$B$5,2,FALSE),FALSE)</f>
        <v>#N/A</v>
      </c>
    </row>
    <row r="156" spans="1:6" ht="30" x14ac:dyDescent="0.25">
      <c r="A156" t="str">
        <f>'Cover Page'!$A$1</f>
        <v>Appalachian State University</v>
      </c>
      <c r="B156" s="84" t="s">
        <v>18</v>
      </c>
      <c r="C156" s="85" t="s">
        <v>35</v>
      </c>
      <c r="D156" s="42" t="s">
        <v>32</v>
      </c>
      <c r="E156" s="42" t="str">
        <f t="shared" si="2"/>
        <v>College of EducationDebt Service</v>
      </c>
      <c r="F156" s="87" t="e">
        <f>VLOOKUP(E156,'Budget Template'!$C:$G,VLOOKUP(C156,'Fund Lookup'!$A$2:$B$5,2,FALSE),FALSE)</f>
        <v>#N/A</v>
      </c>
    </row>
    <row r="157" spans="1:6" ht="30" x14ac:dyDescent="0.25">
      <c r="A157" t="str">
        <f>'Cover Page'!$A$1</f>
        <v>Appalachian State University</v>
      </c>
      <c r="B157" s="84" t="s">
        <v>18</v>
      </c>
      <c r="C157" s="85" t="s">
        <v>35</v>
      </c>
      <c r="D157" s="42" t="s">
        <v>12</v>
      </c>
      <c r="E157" s="42" t="str">
        <f t="shared" si="2"/>
        <v>College of EducationUtilities</v>
      </c>
      <c r="F157" s="87" t="e">
        <f>VLOOKUP(E157,'Budget Template'!$C:$G,VLOOKUP(C157,'Fund Lookup'!$A$2:$B$5,2,FALSE),FALSE)</f>
        <v>#N/A</v>
      </c>
    </row>
    <row r="158" spans="1:6" ht="30" x14ac:dyDescent="0.25">
      <c r="A158" t="str">
        <f>'Cover Page'!$A$1</f>
        <v>Appalachian State University</v>
      </c>
      <c r="B158" s="84" t="s">
        <v>18</v>
      </c>
      <c r="C158" s="85" t="s">
        <v>35</v>
      </c>
      <c r="D158" s="42" t="s">
        <v>14</v>
      </c>
      <c r="E158" s="42" t="str">
        <f t="shared" si="2"/>
        <v>College of EducationOther Expenses</v>
      </c>
      <c r="F158" s="87" t="e">
        <f>VLOOKUP(E158,'Budget Template'!$C:$G,VLOOKUP(C158,'Fund Lookup'!$A$2:$B$5,2,FALSE),FALSE)</f>
        <v>#N/A</v>
      </c>
    </row>
    <row r="159" spans="1:6" ht="30" x14ac:dyDescent="0.25">
      <c r="A159" t="str">
        <f>'Cover Page'!$A$1</f>
        <v>Appalachian State University</v>
      </c>
      <c r="B159" s="84" t="s">
        <v>18</v>
      </c>
      <c r="C159" s="85" t="s">
        <v>35</v>
      </c>
      <c r="D159" s="42" t="s">
        <v>38</v>
      </c>
      <c r="E159" s="42" t="str">
        <f t="shared" si="2"/>
        <v>College of EducationTransfers In</v>
      </c>
      <c r="F159" s="87" t="e">
        <f>VLOOKUP(E159,'Budget Template'!$C:$G,VLOOKUP(C159,'Fund Lookup'!$A$2:$B$5,2,FALSE),FALSE)</f>
        <v>#N/A</v>
      </c>
    </row>
    <row r="160" spans="1:6" ht="30" x14ac:dyDescent="0.25">
      <c r="A160" t="str">
        <f>'Cover Page'!$A$1</f>
        <v>Appalachian State University</v>
      </c>
      <c r="B160" s="84" t="s">
        <v>18</v>
      </c>
      <c r="C160" s="85" t="s">
        <v>35</v>
      </c>
      <c r="D160" s="42" t="s">
        <v>93</v>
      </c>
      <c r="E160" s="42" t="str">
        <f t="shared" si="2"/>
        <v>College of EducationTransfers Out to Capital</v>
      </c>
      <c r="F160" s="87" t="e">
        <f>VLOOKUP(E160,'Budget Template'!$C:$G,VLOOKUP(C160,'Fund Lookup'!$A$2:$B$5,2,FALSE),FALSE)</f>
        <v>#N/A</v>
      </c>
    </row>
    <row r="161" spans="1:6" ht="30" x14ac:dyDescent="0.25">
      <c r="A161" t="str">
        <f>'Cover Page'!$A$1</f>
        <v>Appalachian State University</v>
      </c>
      <c r="B161" s="84" t="s">
        <v>18</v>
      </c>
      <c r="C161" s="85" t="s">
        <v>35</v>
      </c>
      <c r="D161" s="42" t="s">
        <v>94</v>
      </c>
      <c r="E161" s="42" t="str">
        <f t="shared" si="2"/>
        <v>College of EducationTransfers Out (Other)</v>
      </c>
      <c r="F161" s="87" t="e">
        <f>VLOOKUP(E161,'Budget Template'!$C:$G,VLOOKUP(C161,'Fund Lookup'!$A$2:$B$5,2,FALSE),FALSE)</f>
        <v>#N/A</v>
      </c>
    </row>
    <row r="162" spans="1:6" x14ac:dyDescent="0.25">
      <c r="A162" t="str">
        <f>'Cover Page'!$A$1</f>
        <v>Appalachian State University</v>
      </c>
      <c r="B162" s="84" t="s">
        <v>18</v>
      </c>
      <c r="C162" s="85" t="s">
        <v>88</v>
      </c>
      <c r="D162" s="42" t="s">
        <v>36</v>
      </c>
      <c r="E162" s="42" t="str">
        <f t="shared" si="2"/>
        <v>College of EducationState Appropriation, Tuition, &amp; Fees</v>
      </c>
      <c r="F162" s="87" t="e">
        <f>VLOOKUP(E162,'Budget Template'!$C:$G,VLOOKUP(C162,'Fund Lookup'!$A$2:$B$5,2,FALSE),FALSE)</f>
        <v>#N/A</v>
      </c>
    </row>
    <row r="163" spans="1:6" x14ac:dyDescent="0.25">
      <c r="A163" t="str">
        <f>'Cover Page'!$A$1</f>
        <v>Appalachian State University</v>
      </c>
      <c r="B163" s="84" t="s">
        <v>18</v>
      </c>
      <c r="C163" s="85" t="s">
        <v>88</v>
      </c>
      <c r="D163" s="42" t="s">
        <v>4</v>
      </c>
      <c r="E163" s="42" t="str">
        <f t="shared" si="2"/>
        <v>College of EducationSales &amp; Services</v>
      </c>
      <c r="F163" s="87" t="e">
        <f>VLOOKUP(E163,'Budget Template'!$C:$G,VLOOKUP(C163,'Fund Lookup'!$A$2:$B$5,2,FALSE),FALSE)</f>
        <v>#N/A</v>
      </c>
    </row>
    <row r="164" spans="1:6" x14ac:dyDescent="0.25">
      <c r="A164" t="str">
        <f>'Cover Page'!$A$1</f>
        <v>Appalachian State University</v>
      </c>
      <c r="B164" s="84" t="s">
        <v>18</v>
      </c>
      <c r="C164" s="85" t="s">
        <v>88</v>
      </c>
      <c r="D164" s="42" t="s">
        <v>33</v>
      </c>
      <c r="E164" s="42" t="str">
        <f t="shared" si="2"/>
        <v>College of EducationPatient Services</v>
      </c>
      <c r="F164" s="87" t="e">
        <f>VLOOKUP(E164,'Budget Template'!$C:$G,VLOOKUP(C164,'Fund Lookup'!$A$2:$B$5,2,FALSE),FALSE)</f>
        <v>#N/A</v>
      </c>
    </row>
    <row r="165" spans="1:6" x14ac:dyDescent="0.25">
      <c r="A165" t="str">
        <f>'Cover Page'!$A$1</f>
        <v>Appalachian State University</v>
      </c>
      <c r="B165" s="84" t="s">
        <v>18</v>
      </c>
      <c r="C165" s="85" t="s">
        <v>88</v>
      </c>
      <c r="D165" s="42" t="s">
        <v>5</v>
      </c>
      <c r="E165" s="42" t="str">
        <f t="shared" si="2"/>
        <v>College of EducationContracts &amp; Grants</v>
      </c>
      <c r="F165" s="87" t="e">
        <f>VLOOKUP(E165,'Budget Template'!$C:$G,VLOOKUP(C165,'Fund Lookup'!$A$2:$B$5,2,FALSE),FALSE)</f>
        <v>#N/A</v>
      </c>
    </row>
    <row r="166" spans="1:6" x14ac:dyDescent="0.25">
      <c r="A166" t="str">
        <f>'Cover Page'!$A$1</f>
        <v>Appalachian State University</v>
      </c>
      <c r="B166" s="84" t="s">
        <v>18</v>
      </c>
      <c r="C166" s="85" t="s">
        <v>88</v>
      </c>
      <c r="D166" s="42" t="s">
        <v>6</v>
      </c>
      <c r="E166" s="42" t="str">
        <f t="shared" si="2"/>
        <v>College of EducationGifts &amp; Investments</v>
      </c>
      <c r="F166" s="87" t="e">
        <f>VLOOKUP(E166,'Budget Template'!$C:$G,VLOOKUP(C166,'Fund Lookup'!$A$2:$B$5,2,FALSE),FALSE)</f>
        <v>#N/A</v>
      </c>
    </row>
    <row r="167" spans="1:6" x14ac:dyDescent="0.25">
      <c r="A167" t="str">
        <f>'Cover Page'!$A$1</f>
        <v>Appalachian State University</v>
      </c>
      <c r="B167" s="84" t="s">
        <v>18</v>
      </c>
      <c r="C167" s="85" t="s">
        <v>88</v>
      </c>
      <c r="D167" s="42" t="s">
        <v>7</v>
      </c>
      <c r="E167" s="42" t="str">
        <f t="shared" si="2"/>
        <v>College of EducationOther Revenues</v>
      </c>
      <c r="F167" s="87" t="e">
        <f>VLOOKUP(E167,'Budget Template'!$C:$G,VLOOKUP(C167,'Fund Lookup'!$A$2:$B$5,2,FALSE),FALSE)</f>
        <v>#N/A</v>
      </c>
    </row>
    <row r="168" spans="1:6" x14ac:dyDescent="0.25">
      <c r="A168" t="str">
        <f>'Cover Page'!$A$1</f>
        <v>Appalachian State University</v>
      </c>
      <c r="B168" s="84" t="s">
        <v>18</v>
      </c>
      <c r="C168" s="85" t="s">
        <v>88</v>
      </c>
      <c r="D168" s="42" t="s">
        <v>10</v>
      </c>
      <c r="E168" s="42" t="str">
        <f t="shared" si="2"/>
        <v>College of EducationSalaries and Wages</v>
      </c>
      <c r="F168" s="87" t="e">
        <f>VLOOKUP(E168,'Budget Template'!$C:$G,VLOOKUP(C168,'Fund Lookup'!$A$2:$B$5,2,FALSE),FALSE)</f>
        <v>#N/A</v>
      </c>
    </row>
    <row r="169" spans="1:6" x14ac:dyDescent="0.25">
      <c r="A169" t="str">
        <f>'Cover Page'!$A$1</f>
        <v>Appalachian State University</v>
      </c>
      <c r="B169" s="84" t="s">
        <v>18</v>
      </c>
      <c r="C169" s="85" t="s">
        <v>88</v>
      </c>
      <c r="D169" s="42" t="s">
        <v>11</v>
      </c>
      <c r="E169" s="42" t="str">
        <f t="shared" si="2"/>
        <v>College of EducationStaff Benefits</v>
      </c>
      <c r="F169" s="87" t="e">
        <f>VLOOKUP(E169,'Budget Template'!$C:$G,VLOOKUP(C169,'Fund Lookup'!$A$2:$B$5,2,FALSE),FALSE)</f>
        <v>#N/A</v>
      </c>
    </row>
    <row r="170" spans="1:6" x14ac:dyDescent="0.25">
      <c r="A170" t="str">
        <f>'Cover Page'!$A$1</f>
        <v>Appalachian State University</v>
      </c>
      <c r="B170" s="84" t="s">
        <v>18</v>
      </c>
      <c r="C170" s="85" t="s">
        <v>88</v>
      </c>
      <c r="D170" s="42" t="s">
        <v>92</v>
      </c>
      <c r="E170" s="42" t="str">
        <f t="shared" si="2"/>
        <v>College of EducationServices, Supplies, Materials, &amp; Equip.</v>
      </c>
      <c r="F170" s="87" t="e">
        <f>VLOOKUP(E170,'Budget Template'!$C:$G,VLOOKUP(C170,'Fund Lookup'!$A$2:$B$5,2,FALSE),FALSE)</f>
        <v>#N/A</v>
      </c>
    </row>
    <row r="171" spans="1:6" x14ac:dyDescent="0.25">
      <c r="A171" t="str">
        <f>'Cover Page'!$A$1</f>
        <v>Appalachian State University</v>
      </c>
      <c r="B171" s="84" t="s">
        <v>18</v>
      </c>
      <c r="C171" s="85" t="s">
        <v>88</v>
      </c>
      <c r="D171" s="42" t="s">
        <v>13</v>
      </c>
      <c r="E171" s="42" t="str">
        <f t="shared" si="2"/>
        <v>College of EducationScholarships &amp; Fellowships</v>
      </c>
      <c r="F171" s="87" t="e">
        <f>VLOOKUP(E171,'Budget Template'!$C:$G,VLOOKUP(C171,'Fund Lookup'!$A$2:$B$5,2,FALSE),FALSE)</f>
        <v>#N/A</v>
      </c>
    </row>
    <row r="172" spans="1:6" x14ac:dyDescent="0.25">
      <c r="A172" t="str">
        <f>'Cover Page'!$A$1</f>
        <v>Appalachian State University</v>
      </c>
      <c r="B172" s="84" t="s">
        <v>18</v>
      </c>
      <c r="C172" s="85" t="s">
        <v>88</v>
      </c>
      <c r="D172" s="42" t="s">
        <v>32</v>
      </c>
      <c r="E172" s="42" t="str">
        <f t="shared" si="2"/>
        <v>College of EducationDebt Service</v>
      </c>
      <c r="F172" s="87" t="e">
        <f>VLOOKUP(E172,'Budget Template'!$C:$G,VLOOKUP(C172,'Fund Lookup'!$A$2:$B$5,2,FALSE),FALSE)</f>
        <v>#N/A</v>
      </c>
    </row>
    <row r="173" spans="1:6" x14ac:dyDescent="0.25">
      <c r="A173" t="str">
        <f>'Cover Page'!$A$1</f>
        <v>Appalachian State University</v>
      </c>
      <c r="B173" s="84" t="s">
        <v>18</v>
      </c>
      <c r="C173" s="85" t="s">
        <v>88</v>
      </c>
      <c r="D173" s="42" t="s">
        <v>12</v>
      </c>
      <c r="E173" s="42" t="str">
        <f t="shared" si="2"/>
        <v>College of EducationUtilities</v>
      </c>
      <c r="F173" s="87" t="e">
        <f>VLOOKUP(E173,'Budget Template'!$C:$G,VLOOKUP(C173,'Fund Lookup'!$A$2:$B$5,2,FALSE),FALSE)</f>
        <v>#N/A</v>
      </c>
    </row>
    <row r="174" spans="1:6" x14ac:dyDescent="0.25">
      <c r="A174" t="str">
        <f>'Cover Page'!$A$1</f>
        <v>Appalachian State University</v>
      </c>
      <c r="B174" s="84" t="s">
        <v>18</v>
      </c>
      <c r="C174" s="85" t="s">
        <v>88</v>
      </c>
      <c r="D174" s="42" t="s">
        <v>14</v>
      </c>
      <c r="E174" s="42" t="str">
        <f t="shared" si="2"/>
        <v>College of EducationOther Expenses</v>
      </c>
      <c r="F174" s="87" t="e">
        <f>VLOOKUP(E174,'Budget Template'!$C:$G,VLOOKUP(C174,'Fund Lookup'!$A$2:$B$5,2,FALSE),FALSE)</f>
        <v>#N/A</v>
      </c>
    </row>
    <row r="175" spans="1:6" x14ac:dyDescent="0.25">
      <c r="A175" t="str">
        <f>'Cover Page'!$A$1</f>
        <v>Appalachian State University</v>
      </c>
      <c r="B175" s="84" t="s">
        <v>18</v>
      </c>
      <c r="C175" s="85" t="s">
        <v>88</v>
      </c>
      <c r="D175" s="42" t="s">
        <v>38</v>
      </c>
      <c r="E175" s="42" t="str">
        <f t="shared" si="2"/>
        <v>College of EducationTransfers In</v>
      </c>
      <c r="F175" s="87" t="e">
        <f>VLOOKUP(E175,'Budget Template'!$C:$G,VLOOKUP(C175,'Fund Lookup'!$A$2:$B$5,2,FALSE),FALSE)</f>
        <v>#N/A</v>
      </c>
    </row>
    <row r="176" spans="1:6" x14ac:dyDescent="0.25">
      <c r="A176" t="str">
        <f>'Cover Page'!$A$1</f>
        <v>Appalachian State University</v>
      </c>
      <c r="B176" s="84" t="s">
        <v>18</v>
      </c>
      <c r="C176" s="85" t="s">
        <v>88</v>
      </c>
      <c r="D176" s="42" t="s">
        <v>93</v>
      </c>
      <c r="E176" s="42" t="str">
        <f t="shared" si="2"/>
        <v>College of EducationTransfers Out to Capital</v>
      </c>
      <c r="F176" s="87" t="e">
        <f>VLOOKUP(E176,'Budget Template'!$C:$G,VLOOKUP(C176,'Fund Lookup'!$A$2:$B$5,2,FALSE),FALSE)</f>
        <v>#N/A</v>
      </c>
    </row>
    <row r="177" spans="1:6" x14ac:dyDescent="0.25">
      <c r="A177" t="str">
        <f>'Cover Page'!$A$1</f>
        <v>Appalachian State University</v>
      </c>
      <c r="B177" s="84" t="s">
        <v>18</v>
      </c>
      <c r="C177" s="85" t="s">
        <v>88</v>
      </c>
      <c r="D177" s="42" t="s">
        <v>94</v>
      </c>
      <c r="E177" s="42" t="str">
        <f t="shared" si="2"/>
        <v>College of EducationTransfers Out (Other)</v>
      </c>
      <c r="F177" s="87" t="e">
        <f>VLOOKUP(E177,'Budget Template'!$C:$G,VLOOKUP(C177,'Fund Lookup'!$A$2:$B$5,2,FALSE),FALSE)</f>
        <v>#N/A</v>
      </c>
    </row>
    <row r="178" spans="1:6" x14ac:dyDescent="0.25">
      <c r="A178" t="str">
        <f>'Cover Page'!$A$1</f>
        <v>Appalachian State University</v>
      </c>
      <c r="B178" s="84" t="s">
        <v>18</v>
      </c>
      <c r="C178" s="85" t="s">
        <v>31</v>
      </c>
      <c r="D178" s="42" t="s">
        <v>36</v>
      </c>
      <c r="E178" s="42" t="str">
        <f t="shared" si="2"/>
        <v>College of EducationState Appropriation, Tuition, &amp; Fees</v>
      </c>
      <c r="F178" s="87" t="e">
        <f>VLOOKUP(E178,'Budget Template'!$C:$G,VLOOKUP(C178,'Fund Lookup'!$A$2:$B$5,2,FALSE),FALSE)</f>
        <v>#N/A</v>
      </c>
    </row>
    <row r="179" spans="1:6" x14ac:dyDescent="0.25">
      <c r="A179" t="str">
        <f>'Cover Page'!$A$1</f>
        <v>Appalachian State University</v>
      </c>
      <c r="B179" s="84" t="s">
        <v>18</v>
      </c>
      <c r="C179" s="85" t="s">
        <v>31</v>
      </c>
      <c r="D179" s="42" t="s">
        <v>4</v>
      </c>
      <c r="E179" s="42" t="str">
        <f t="shared" si="2"/>
        <v>College of EducationSales &amp; Services</v>
      </c>
      <c r="F179" s="87" t="e">
        <f>VLOOKUP(E179,'Budget Template'!$C:$G,VLOOKUP(C179,'Fund Lookup'!$A$2:$B$5,2,FALSE),FALSE)</f>
        <v>#N/A</v>
      </c>
    </row>
    <row r="180" spans="1:6" x14ac:dyDescent="0.25">
      <c r="A180" t="str">
        <f>'Cover Page'!$A$1</f>
        <v>Appalachian State University</v>
      </c>
      <c r="B180" s="84" t="s">
        <v>18</v>
      </c>
      <c r="C180" s="85" t="s">
        <v>31</v>
      </c>
      <c r="D180" s="42" t="s">
        <v>33</v>
      </c>
      <c r="E180" s="42" t="str">
        <f t="shared" si="2"/>
        <v>College of EducationPatient Services</v>
      </c>
      <c r="F180" s="87" t="e">
        <f>VLOOKUP(E180,'Budget Template'!$C:$G,VLOOKUP(C180,'Fund Lookup'!$A$2:$B$5,2,FALSE),FALSE)</f>
        <v>#N/A</v>
      </c>
    </row>
    <row r="181" spans="1:6" x14ac:dyDescent="0.25">
      <c r="A181" t="str">
        <f>'Cover Page'!$A$1</f>
        <v>Appalachian State University</v>
      </c>
      <c r="B181" s="84" t="s">
        <v>18</v>
      </c>
      <c r="C181" s="85" t="s">
        <v>31</v>
      </c>
      <c r="D181" s="42" t="s">
        <v>5</v>
      </c>
      <c r="E181" s="42" t="str">
        <f t="shared" si="2"/>
        <v>College of EducationContracts &amp; Grants</v>
      </c>
      <c r="F181" s="87" t="e">
        <f>VLOOKUP(E181,'Budget Template'!$C:$G,VLOOKUP(C181,'Fund Lookup'!$A$2:$B$5,2,FALSE),FALSE)</f>
        <v>#N/A</v>
      </c>
    </row>
    <row r="182" spans="1:6" x14ac:dyDescent="0.25">
      <c r="A182" t="str">
        <f>'Cover Page'!$A$1</f>
        <v>Appalachian State University</v>
      </c>
      <c r="B182" s="84" t="s">
        <v>18</v>
      </c>
      <c r="C182" s="85" t="s">
        <v>31</v>
      </c>
      <c r="D182" s="42" t="s">
        <v>6</v>
      </c>
      <c r="E182" s="42" t="str">
        <f t="shared" si="2"/>
        <v>College of EducationGifts &amp; Investments</v>
      </c>
      <c r="F182" s="87" t="e">
        <f>VLOOKUP(E182,'Budget Template'!$C:$G,VLOOKUP(C182,'Fund Lookup'!$A$2:$B$5,2,FALSE),FALSE)</f>
        <v>#N/A</v>
      </c>
    </row>
    <row r="183" spans="1:6" x14ac:dyDescent="0.25">
      <c r="A183" t="str">
        <f>'Cover Page'!$A$1</f>
        <v>Appalachian State University</v>
      </c>
      <c r="B183" s="84" t="s">
        <v>18</v>
      </c>
      <c r="C183" s="85" t="s">
        <v>31</v>
      </c>
      <c r="D183" s="42" t="s">
        <v>7</v>
      </c>
      <c r="E183" s="42" t="str">
        <f t="shared" si="2"/>
        <v>College of EducationOther Revenues</v>
      </c>
      <c r="F183" s="87" t="e">
        <f>VLOOKUP(E183,'Budget Template'!$C:$G,VLOOKUP(C183,'Fund Lookup'!$A$2:$B$5,2,FALSE),FALSE)</f>
        <v>#N/A</v>
      </c>
    </row>
    <row r="184" spans="1:6" x14ac:dyDescent="0.25">
      <c r="A184" t="str">
        <f>'Cover Page'!$A$1</f>
        <v>Appalachian State University</v>
      </c>
      <c r="B184" s="84" t="s">
        <v>18</v>
      </c>
      <c r="C184" s="85" t="s">
        <v>31</v>
      </c>
      <c r="D184" s="42" t="s">
        <v>10</v>
      </c>
      <c r="E184" s="42" t="str">
        <f t="shared" si="2"/>
        <v>College of EducationSalaries and Wages</v>
      </c>
      <c r="F184" s="87" t="e">
        <f>VLOOKUP(E184,'Budget Template'!$C:$G,VLOOKUP(C184,'Fund Lookup'!$A$2:$B$5,2,FALSE),FALSE)</f>
        <v>#N/A</v>
      </c>
    </row>
    <row r="185" spans="1:6" x14ac:dyDescent="0.25">
      <c r="A185" t="str">
        <f>'Cover Page'!$A$1</f>
        <v>Appalachian State University</v>
      </c>
      <c r="B185" s="84" t="s">
        <v>18</v>
      </c>
      <c r="C185" s="85" t="s">
        <v>31</v>
      </c>
      <c r="D185" s="42" t="s">
        <v>11</v>
      </c>
      <c r="E185" s="42" t="str">
        <f t="shared" si="2"/>
        <v>College of EducationStaff Benefits</v>
      </c>
      <c r="F185" s="87" t="e">
        <f>VLOOKUP(E185,'Budget Template'!$C:$G,VLOOKUP(C185,'Fund Lookup'!$A$2:$B$5,2,FALSE),FALSE)</f>
        <v>#N/A</v>
      </c>
    </row>
    <row r="186" spans="1:6" x14ac:dyDescent="0.25">
      <c r="A186" t="str">
        <f>'Cover Page'!$A$1</f>
        <v>Appalachian State University</v>
      </c>
      <c r="B186" s="84" t="s">
        <v>18</v>
      </c>
      <c r="C186" s="85" t="s">
        <v>31</v>
      </c>
      <c r="D186" s="42" t="s">
        <v>92</v>
      </c>
      <c r="E186" s="42" t="str">
        <f t="shared" si="2"/>
        <v>College of EducationServices, Supplies, Materials, &amp; Equip.</v>
      </c>
      <c r="F186" s="87" t="e">
        <f>VLOOKUP(E186,'Budget Template'!$C:$G,VLOOKUP(C186,'Fund Lookup'!$A$2:$B$5,2,FALSE),FALSE)</f>
        <v>#N/A</v>
      </c>
    </row>
    <row r="187" spans="1:6" x14ac:dyDescent="0.25">
      <c r="A187" t="str">
        <f>'Cover Page'!$A$1</f>
        <v>Appalachian State University</v>
      </c>
      <c r="B187" s="84" t="s">
        <v>18</v>
      </c>
      <c r="C187" s="85" t="s">
        <v>31</v>
      </c>
      <c r="D187" s="42" t="s">
        <v>13</v>
      </c>
      <c r="E187" s="42" t="str">
        <f t="shared" si="2"/>
        <v>College of EducationScholarships &amp; Fellowships</v>
      </c>
      <c r="F187" s="87" t="e">
        <f>VLOOKUP(E187,'Budget Template'!$C:$G,VLOOKUP(C187,'Fund Lookup'!$A$2:$B$5,2,FALSE),FALSE)</f>
        <v>#N/A</v>
      </c>
    </row>
    <row r="188" spans="1:6" x14ac:dyDescent="0.25">
      <c r="A188" t="str">
        <f>'Cover Page'!$A$1</f>
        <v>Appalachian State University</v>
      </c>
      <c r="B188" s="84" t="s">
        <v>18</v>
      </c>
      <c r="C188" s="85" t="s">
        <v>31</v>
      </c>
      <c r="D188" s="42" t="s">
        <v>32</v>
      </c>
      <c r="E188" s="42" t="str">
        <f t="shared" si="2"/>
        <v>College of EducationDebt Service</v>
      </c>
      <c r="F188" s="87" t="e">
        <f>VLOOKUP(E188,'Budget Template'!$C:$G,VLOOKUP(C188,'Fund Lookup'!$A$2:$B$5,2,FALSE),FALSE)</f>
        <v>#N/A</v>
      </c>
    </row>
    <row r="189" spans="1:6" x14ac:dyDescent="0.25">
      <c r="A189" t="str">
        <f>'Cover Page'!$A$1</f>
        <v>Appalachian State University</v>
      </c>
      <c r="B189" s="84" t="s">
        <v>18</v>
      </c>
      <c r="C189" s="85" t="s">
        <v>31</v>
      </c>
      <c r="D189" s="42" t="s">
        <v>12</v>
      </c>
      <c r="E189" s="42" t="str">
        <f t="shared" si="2"/>
        <v>College of EducationUtilities</v>
      </c>
      <c r="F189" s="87" t="e">
        <f>VLOOKUP(E189,'Budget Template'!$C:$G,VLOOKUP(C189,'Fund Lookup'!$A$2:$B$5,2,FALSE),FALSE)</f>
        <v>#N/A</v>
      </c>
    </row>
    <row r="190" spans="1:6" x14ac:dyDescent="0.25">
      <c r="A190" t="str">
        <f>'Cover Page'!$A$1</f>
        <v>Appalachian State University</v>
      </c>
      <c r="B190" s="84" t="s">
        <v>18</v>
      </c>
      <c r="C190" s="85" t="s">
        <v>31</v>
      </c>
      <c r="D190" s="42" t="s">
        <v>14</v>
      </c>
      <c r="E190" s="42" t="str">
        <f t="shared" si="2"/>
        <v>College of EducationOther Expenses</v>
      </c>
      <c r="F190" s="87" t="e">
        <f>VLOOKUP(E190,'Budget Template'!$C:$G,VLOOKUP(C190,'Fund Lookup'!$A$2:$B$5,2,FALSE),FALSE)</f>
        <v>#N/A</v>
      </c>
    </row>
    <row r="191" spans="1:6" x14ac:dyDescent="0.25">
      <c r="A191" t="str">
        <f>'Cover Page'!$A$1</f>
        <v>Appalachian State University</v>
      </c>
      <c r="B191" s="84" t="s">
        <v>18</v>
      </c>
      <c r="C191" s="85" t="s">
        <v>31</v>
      </c>
      <c r="D191" s="42" t="s">
        <v>38</v>
      </c>
      <c r="E191" s="42" t="str">
        <f t="shared" si="2"/>
        <v>College of EducationTransfers In</v>
      </c>
      <c r="F191" s="87" t="e">
        <f>VLOOKUP(E191,'Budget Template'!$C:$G,VLOOKUP(C191,'Fund Lookup'!$A$2:$B$5,2,FALSE),FALSE)</f>
        <v>#N/A</v>
      </c>
    </row>
    <row r="192" spans="1:6" x14ac:dyDescent="0.25">
      <c r="A192" t="str">
        <f>'Cover Page'!$A$1</f>
        <v>Appalachian State University</v>
      </c>
      <c r="B192" s="84" t="s">
        <v>18</v>
      </c>
      <c r="C192" s="85" t="s">
        <v>31</v>
      </c>
      <c r="D192" s="42" t="s">
        <v>93</v>
      </c>
      <c r="E192" s="42" t="str">
        <f t="shared" si="2"/>
        <v>College of EducationTransfers Out to Capital</v>
      </c>
      <c r="F192" s="87" t="e">
        <f>VLOOKUP(E192,'Budget Template'!$C:$G,VLOOKUP(C192,'Fund Lookup'!$A$2:$B$5,2,FALSE),FALSE)</f>
        <v>#N/A</v>
      </c>
    </row>
    <row r="193" spans="1:6" x14ac:dyDescent="0.25">
      <c r="A193" t="str">
        <f>'Cover Page'!$A$1</f>
        <v>Appalachian State University</v>
      </c>
      <c r="B193" s="84" t="s">
        <v>18</v>
      </c>
      <c r="C193" s="85" t="s">
        <v>31</v>
      </c>
      <c r="D193" s="42" t="s">
        <v>94</v>
      </c>
      <c r="E193" s="42" t="str">
        <f t="shared" si="2"/>
        <v>College of EducationTransfers Out (Other)</v>
      </c>
      <c r="F193" s="87" t="e">
        <f>VLOOKUP(E193,'Budget Template'!$C:$G,VLOOKUP(C193,'Fund Lookup'!$A$2:$B$5,2,FALSE),FALSE)</f>
        <v>#N/A</v>
      </c>
    </row>
    <row r="194" spans="1:6" x14ac:dyDescent="0.25">
      <c r="A194" t="str">
        <f>'Cover Page'!$A$1</f>
        <v>Appalachian State University</v>
      </c>
      <c r="B194" s="84" t="s">
        <v>49</v>
      </c>
      <c r="C194" s="85" t="s">
        <v>0</v>
      </c>
      <c r="D194" s="42" t="s">
        <v>36</v>
      </c>
      <c r="E194" s="42" t="str">
        <f t="shared" si="2"/>
        <v>College of Health SciencesState Appropriation, Tuition, &amp; Fees</v>
      </c>
      <c r="F194" s="87">
        <f>VLOOKUP(E194,'Budget Template'!$C:$G,VLOOKUP(C194,'Fund Lookup'!$A$2:$B$5,2,FALSE),FALSE)</f>
        <v>22954889.973658241</v>
      </c>
    </row>
    <row r="195" spans="1:6" x14ac:dyDescent="0.25">
      <c r="A195" t="str">
        <f>'Cover Page'!$A$1</f>
        <v>Appalachian State University</v>
      </c>
      <c r="B195" s="84" t="s">
        <v>49</v>
      </c>
      <c r="C195" s="85" t="s">
        <v>0</v>
      </c>
      <c r="D195" s="42" t="s">
        <v>4</v>
      </c>
      <c r="E195" s="42" t="str">
        <f t="shared" ref="E195:E258" si="3">B195&amp;D195</f>
        <v>College of Health SciencesSales &amp; Services</v>
      </c>
      <c r="F195" s="87">
        <f>VLOOKUP(E195,'Budget Template'!$C:$G,VLOOKUP(C195,'Fund Lookup'!$A$2:$B$5,2,FALSE),FALSE)</f>
        <v>0</v>
      </c>
    </row>
    <row r="196" spans="1:6" x14ac:dyDescent="0.25">
      <c r="A196" t="str">
        <f>'Cover Page'!$A$1</f>
        <v>Appalachian State University</v>
      </c>
      <c r="B196" s="84" t="s">
        <v>49</v>
      </c>
      <c r="C196" s="85" t="s">
        <v>0</v>
      </c>
      <c r="D196" s="42" t="s">
        <v>33</v>
      </c>
      <c r="E196" s="42" t="str">
        <f t="shared" si="3"/>
        <v>College of Health SciencesPatient Services</v>
      </c>
      <c r="F196" s="87">
        <f>VLOOKUP(E196,'Budget Template'!$C:$G,VLOOKUP(C196,'Fund Lookup'!$A$2:$B$5,2,FALSE),FALSE)</f>
        <v>0</v>
      </c>
    </row>
    <row r="197" spans="1:6" x14ac:dyDescent="0.25">
      <c r="A197" t="str">
        <f>'Cover Page'!$A$1</f>
        <v>Appalachian State University</v>
      </c>
      <c r="B197" s="84" t="s">
        <v>49</v>
      </c>
      <c r="C197" s="85" t="s">
        <v>0</v>
      </c>
      <c r="D197" s="42" t="s">
        <v>5</v>
      </c>
      <c r="E197" s="42" t="str">
        <f t="shared" si="3"/>
        <v>College of Health SciencesContracts &amp; Grants</v>
      </c>
      <c r="F197" s="87">
        <f>VLOOKUP(E197,'Budget Template'!$C:$G,VLOOKUP(C197,'Fund Lookup'!$A$2:$B$5,2,FALSE),FALSE)</f>
        <v>0</v>
      </c>
    </row>
    <row r="198" spans="1:6" x14ac:dyDescent="0.25">
      <c r="A198" t="str">
        <f>'Cover Page'!$A$1</f>
        <v>Appalachian State University</v>
      </c>
      <c r="B198" s="84" t="s">
        <v>49</v>
      </c>
      <c r="C198" s="85" t="s">
        <v>0</v>
      </c>
      <c r="D198" s="42" t="s">
        <v>6</v>
      </c>
      <c r="E198" s="42" t="str">
        <f t="shared" si="3"/>
        <v>College of Health SciencesGifts &amp; Investments</v>
      </c>
      <c r="F198" s="87">
        <f>VLOOKUP(E198,'Budget Template'!$C:$G,VLOOKUP(C198,'Fund Lookup'!$A$2:$B$5,2,FALSE),FALSE)</f>
        <v>0</v>
      </c>
    </row>
    <row r="199" spans="1:6" x14ac:dyDescent="0.25">
      <c r="A199" t="str">
        <f>'Cover Page'!$A$1</f>
        <v>Appalachian State University</v>
      </c>
      <c r="B199" s="84" t="s">
        <v>49</v>
      </c>
      <c r="C199" s="85" t="s">
        <v>0</v>
      </c>
      <c r="D199" s="42" t="s">
        <v>7</v>
      </c>
      <c r="E199" s="42" t="str">
        <f t="shared" si="3"/>
        <v>College of Health SciencesOther Revenues</v>
      </c>
      <c r="F199" s="87">
        <f>VLOOKUP(E199,'Budget Template'!$C:$G,VLOOKUP(C199,'Fund Lookup'!$A$2:$B$5,2,FALSE),FALSE)</f>
        <v>257000</v>
      </c>
    </row>
    <row r="200" spans="1:6" x14ac:dyDescent="0.25">
      <c r="A200" t="str">
        <f>'Cover Page'!$A$1</f>
        <v>Appalachian State University</v>
      </c>
      <c r="B200" s="84" t="s">
        <v>49</v>
      </c>
      <c r="C200" s="85" t="s">
        <v>0</v>
      </c>
      <c r="D200" s="42" t="s">
        <v>10</v>
      </c>
      <c r="E200" s="42" t="str">
        <f t="shared" si="3"/>
        <v>College of Health SciencesSalaries and Wages</v>
      </c>
      <c r="F200" s="87">
        <f>VLOOKUP(E200,'Budget Template'!$C:$G,VLOOKUP(C200,'Fund Lookup'!$A$2:$B$5,2,FALSE),FALSE)</f>
        <v>16539807.055057647</v>
      </c>
    </row>
    <row r="201" spans="1:6" x14ac:dyDescent="0.25">
      <c r="A201" t="str">
        <f>'Cover Page'!$A$1</f>
        <v>Appalachian State University</v>
      </c>
      <c r="B201" s="84" t="s">
        <v>49</v>
      </c>
      <c r="C201" s="85" t="s">
        <v>0</v>
      </c>
      <c r="D201" s="42" t="s">
        <v>11</v>
      </c>
      <c r="E201" s="42" t="str">
        <f t="shared" si="3"/>
        <v>College of Health SciencesStaff Benefits</v>
      </c>
      <c r="F201" s="87">
        <f>VLOOKUP(E201,'Budget Template'!$C:$G,VLOOKUP(C201,'Fund Lookup'!$A$2:$B$5,2,FALSE),FALSE)</f>
        <v>5531415.9186005965</v>
      </c>
    </row>
    <row r="202" spans="1:6" x14ac:dyDescent="0.25">
      <c r="A202" t="str">
        <f>'Cover Page'!$A$1</f>
        <v>Appalachian State University</v>
      </c>
      <c r="B202" s="84" t="s">
        <v>49</v>
      </c>
      <c r="C202" s="85" t="s">
        <v>0</v>
      </c>
      <c r="D202" s="42" t="s">
        <v>92</v>
      </c>
      <c r="E202" s="42" t="str">
        <f t="shared" si="3"/>
        <v>College of Health SciencesServices, Supplies, Materials, &amp; Equip.</v>
      </c>
      <c r="F202" s="87">
        <f>VLOOKUP(E202,'Budget Template'!$C:$G,VLOOKUP(C202,'Fund Lookup'!$A$2:$B$5,2,FALSE),FALSE)</f>
        <v>1007236</v>
      </c>
    </row>
    <row r="203" spans="1:6" x14ac:dyDescent="0.25">
      <c r="A203" t="str">
        <f>'Cover Page'!$A$1</f>
        <v>Appalachian State University</v>
      </c>
      <c r="B203" s="84" t="s">
        <v>49</v>
      </c>
      <c r="C203" s="85" t="s">
        <v>0</v>
      </c>
      <c r="D203" s="42" t="s">
        <v>13</v>
      </c>
      <c r="E203" s="42" t="str">
        <f t="shared" si="3"/>
        <v>College of Health SciencesScholarships &amp; Fellowships</v>
      </c>
      <c r="F203" s="87">
        <f>VLOOKUP(E203,'Budget Template'!$C:$G,VLOOKUP(C203,'Fund Lookup'!$A$2:$B$5,2,FALSE),FALSE)</f>
        <v>0</v>
      </c>
    </row>
    <row r="204" spans="1:6" x14ac:dyDescent="0.25">
      <c r="A204" t="str">
        <f>'Cover Page'!$A$1</f>
        <v>Appalachian State University</v>
      </c>
      <c r="B204" s="84" t="s">
        <v>49</v>
      </c>
      <c r="C204" s="85" t="s">
        <v>0</v>
      </c>
      <c r="D204" s="42" t="s">
        <v>32</v>
      </c>
      <c r="E204" s="42" t="str">
        <f t="shared" si="3"/>
        <v>College of Health SciencesDebt Service</v>
      </c>
      <c r="F204" s="87">
        <f>VLOOKUP(E204,'Budget Template'!$C:$G,VLOOKUP(C204,'Fund Lookup'!$A$2:$B$5,2,FALSE),FALSE)</f>
        <v>0</v>
      </c>
    </row>
    <row r="205" spans="1:6" x14ac:dyDescent="0.25">
      <c r="A205" t="str">
        <f>'Cover Page'!$A$1</f>
        <v>Appalachian State University</v>
      </c>
      <c r="B205" s="84" t="s">
        <v>49</v>
      </c>
      <c r="C205" s="85" t="s">
        <v>0</v>
      </c>
      <c r="D205" s="42" t="s">
        <v>12</v>
      </c>
      <c r="E205" s="42" t="str">
        <f t="shared" si="3"/>
        <v>College of Health SciencesUtilities</v>
      </c>
      <c r="F205" s="87">
        <f>VLOOKUP(E205,'Budget Template'!$C:$G,VLOOKUP(C205,'Fund Lookup'!$A$2:$B$5,2,FALSE),FALSE)</f>
        <v>0</v>
      </c>
    </row>
    <row r="206" spans="1:6" x14ac:dyDescent="0.25">
      <c r="A206" t="str">
        <f>'Cover Page'!$A$1</f>
        <v>Appalachian State University</v>
      </c>
      <c r="B206" s="84" t="s">
        <v>49</v>
      </c>
      <c r="C206" s="85" t="s">
        <v>0</v>
      </c>
      <c r="D206" s="42" t="s">
        <v>14</v>
      </c>
      <c r="E206" s="42" t="str">
        <f t="shared" si="3"/>
        <v>College of Health SciencesOther Expenses</v>
      </c>
      <c r="F206" s="87">
        <f>VLOOKUP(E206,'Budget Template'!$C:$G,VLOOKUP(C206,'Fund Lookup'!$A$2:$B$5,2,FALSE),FALSE)</f>
        <v>122258</v>
      </c>
    </row>
    <row r="207" spans="1:6" x14ac:dyDescent="0.25">
      <c r="A207" t="str">
        <f>'Cover Page'!$A$1</f>
        <v>Appalachian State University</v>
      </c>
      <c r="B207" s="84" t="s">
        <v>49</v>
      </c>
      <c r="C207" s="85" t="s">
        <v>0</v>
      </c>
      <c r="D207" s="42" t="s">
        <v>38</v>
      </c>
      <c r="E207" s="42" t="str">
        <f t="shared" si="3"/>
        <v>College of Health SciencesTransfers In</v>
      </c>
      <c r="F207" s="87">
        <f>VLOOKUP(E207,'Budget Template'!$C:$G,VLOOKUP(C207,'Fund Lookup'!$A$2:$B$5,2,FALSE),FALSE)</f>
        <v>0</v>
      </c>
    </row>
    <row r="208" spans="1:6" x14ac:dyDescent="0.25">
      <c r="A208" t="str">
        <f>'Cover Page'!$A$1</f>
        <v>Appalachian State University</v>
      </c>
      <c r="B208" s="84" t="s">
        <v>49</v>
      </c>
      <c r="C208" s="85" t="s">
        <v>0</v>
      </c>
      <c r="D208" s="42" t="s">
        <v>93</v>
      </c>
      <c r="E208" s="42" t="str">
        <f t="shared" si="3"/>
        <v>College of Health SciencesTransfers Out to Capital</v>
      </c>
      <c r="F208" s="87">
        <f>VLOOKUP(E208,'Budget Template'!$C:$G,VLOOKUP(C208,'Fund Lookup'!$A$2:$B$5,2,FALSE),FALSE)</f>
        <v>0</v>
      </c>
    </row>
    <row r="209" spans="1:6" x14ac:dyDescent="0.25">
      <c r="A209" t="str">
        <f>'Cover Page'!$A$1</f>
        <v>Appalachian State University</v>
      </c>
      <c r="B209" s="84" t="s">
        <v>49</v>
      </c>
      <c r="C209" s="85" t="s">
        <v>0</v>
      </c>
      <c r="D209" s="42" t="s">
        <v>94</v>
      </c>
      <c r="E209" s="42" t="str">
        <f t="shared" si="3"/>
        <v>College of Health SciencesTransfers Out (Other)</v>
      </c>
      <c r="F209" s="87">
        <f>VLOOKUP(E209,'Budget Template'!$C:$G,VLOOKUP(C209,'Fund Lookup'!$A$2:$B$5,2,FALSE),FALSE)</f>
        <v>11173</v>
      </c>
    </row>
    <row r="210" spans="1:6" ht="30" x14ac:dyDescent="0.25">
      <c r="A210" t="str">
        <f>'Cover Page'!$A$1</f>
        <v>Appalachian State University</v>
      </c>
      <c r="B210" s="84" t="s">
        <v>49</v>
      </c>
      <c r="C210" s="85" t="s">
        <v>35</v>
      </c>
      <c r="D210" s="42" t="s">
        <v>36</v>
      </c>
      <c r="E210" s="42" t="str">
        <f t="shared" si="3"/>
        <v>College of Health SciencesState Appropriation, Tuition, &amp; Fees</v>
      </c>
      <c r="F210" s="87">
        <f>VLOOKUP(E210,'Budget Template'!$C:$G,VLOOKUP(C210,'Fund Lookup'!$A$2:$B$5,2,FALSE),FALSE)</f>
        <v>569369</v>
      </c>
    </row>
    <row r="211" spans="1:6" ht="30" x14ac:dyDescent="0.25">
      <c r="A211" t="str">
        <f>'Cover Page'!$A$1</f>
        <v>Appalachian State University</v>
      </c>
      <c r="B211" s="84" t="s">
        <v>49</v>
      </c>
      <c r="C211" s="85" t="s">
        <v>35</v>
      </c>
      <c r="D211" s="42" t="s">
        <v>4</v>
      </c>
      <c r="E211" s="42" t="str">
        <f t="shared" si="3"/>
        <v>College of Health SciencesSales &amp; Services</v>
      </c>
      <c r="F211" s="87">
        <f>VLOOKUP(E211,'Budget Template'!$C:$G,VLOOKUP(C211,'Fund Lookup'!$A$2:$B$5,2,FALSE),FALSE)</f>
        <v>514000</v>
      </c>
    </row>
    <row r="212" spans="1:6" ht="30" x14ac:dyDescent="0.25">
      <c r="A212" t="str">
        <f>'Cover Page'!$A$1</f>
        <v>Appalachian State University</v>
      </c>
      <c r="B212" s="84" t="s">
        <v>49</v>
      </c>
      <c r="C212" s="85" t="s">
        <v>35</v>
      </c>
      <c r="D212" s="42" t="s">
        <v>33</v>
      </c>
      <c r="E212" s="42" t="str">
        <f t="shared" si="3"/>
        <v>College of Health SciencesPatient Services</v>
      </c>
      <c r="F212" s="87">
        <f>VLOOKUP(E212,'Budget Template'!$C:$G,VLOOKUP(C212,'Fund Lookup'!$A$2:$B$5,2,FALSE),FALSE)</f>
        <v>0</v>
      </c>
    </row>
    <row r="213" spans="1:6" ht="30" x14ac:dyDescent="0.25">
      <c r="A213" t="str">
        <f>'Cover Page'!$A$1</f>
        <v>Appalachian State University</v>
      </c>
      <c r="B213" s="84" t="s">
        <v>49</v>
      </c>
      <c r="C213" s="85" t="s">
        <v>35</v>
      </c>
      <c r="D213" s="42" t="s">
        <v>5</v>
      </c>
      <c r="E213" s="42" t="str">
        <f t="shared" si="3"/>
        <v>College of Health SciencesContracts &amp; Grants</v>
      </c>
      <c r="F213" s="87">
        <f>VLOOKUP(E213,'Budget Template'!$C:$G,VLOOKUP(C213,'Fund Lookup'!$A$2:$B$5,2,FALSE),FALSE)</f>
        <v>0</v>
      </c>
    </row>
    <row r="214" spans="1:6" ht="30" x14ac:dyDescent="0.25">
      <c r="A214" t="str">
        <f>'Cover Page'!$A$1</f>
        <v>Appalachian State University</v>
      </c>
      <c r="B214" s="84" t="s">
        <v>49</v>
      </c>
      <c r="C214" s="85" t="s">
        <v>35</v>
      </c>
      <c r="D214" s="42" t="s">
        <v>6</v>
      </c>
      <c r="E214" s="42" t="str">
        <f t="shared" si="3"/>
        <v>College of Health SciencesGifts &amp; Investments</v>
      </c>
      <c r="F214" s="87">
        <f>VLOOKUP(E214,'Budget Template'!$C:$G,VLOOKUP(C214,'Fund Lookup'!$A$2:$B$5,2,FALSE),FALSE)</f>
        <v>0</v>
      </c>
    </row>
    <row r="215" spans="1:6" ht="30" x14ac:dyDescent="0.25">
      <c r="A215" t="str">
        <f>'Cover Page'!$A$1</f>
        <v>Appalachian State University</v>
      </c>
      <c r="B215" s="84" t="s">
        <v>49</v>
      </c>
      <c r="C215" s="85" t="s">
        <v>35</v>
      </c>
      <c r="D215" s="42" t="s">
        <v>7</v>
      </c>
      <c r="E215" s="42" t="str">
        <f t="shared" si="3"/>
        <v>College of Health SciencesOther Revenues</v>
      </c>
      <c r="F215" s="87">
        <f>VLOOKUP(E215,'Budget Template'!$C:$G,VLOOKUP(C215,'Fund Lookup'!$A$2:$B$5,2,FALSE),FALSE)</f>
        <v>0</v>
      </c>
    </row>
    <row r="216" spans="1:6" ht="30" x14ac:dyDescent="0.25">
      <c r="A216" t="str">
        <f>'Cover Page'!$A$1</f>
        <v>Appalachian State University</v>
      </c>
      <c r="B216" s="84" t="s">
        <v>49</v>
      </c>
      <c r="C216" s="85" t="s">
        <v>35</v>
      </c>
      <c r="D216" s="42" t="s">
        <v>10</v>
      </c>
      <c r="E216" s="42" t="str">
        <f t="shared" si="3"/>
        <v>College of Health SciencesSalaries and Wages</v>
      </c>
      <c r="F216" s="87">
        <f>VLOOKUP(E216,'Budget Template'!$C:$G,VLOOKUP(C216,'Fund Lookup'!$A$2:$B$5,2,FALSE),FALSE)</f>
        <v>110000</v>
      </c>
    </row>
    <row r="217" spans="1:6" ht="30" x14ac:dyDescent="0.25">
      <c r="A217" t="str">
        <f>'Cover Page'!$A$1</f>
        <v>Appalachian State University</v>
      </c>
      <c r="B217" s="84" t="s">
        <v>49</v>
      </c>
      <c r="C217" s="85" t="s">
        <v>35</v>
      </c>
      <c r="D217" s="42" t="s">
        <v>11</v>
      </c>
      <c r="E217" s="42" t="str">
        <f t="shared" si="3"/>
        <v>College of Health SciencesStaff Benefits</v>
      </c>
      <c r="F217" s="87">
        <f>VLOOKUP(E217,'Budget Template'!$C:$G,VLOOKUP(C217,'Fund Lookup'!$A$2:$B$5,2,FALSE),FALSE)</f>
        <v>27500</v>
      </c>
    </row>
    <row r="218" spans="1:6" ht="30" x14ac:dyDescent="0.25">
      <c r="A218" t="str">
        <f>'Cover Page'!$A$1</f>
        <v>Appalachian State University</v>
      </c>
      <c r="B218" s="84" t="s">
        <v>49</v>
      </c>
      <c r="C218" s="85" t="s">
        <v>35</v>
      </c>
      <c r="D218" s="42" t="s">
        <v>92</v>
      </c>
      <c r="E218" s="42" t="str">
        <f t="shared" si="3"/>
        <v>College of Health SciencesServices, Supplies, Materials, &amp; Equip.</v>
      </c>
      <c r="F218" s="87">
        <f>VLOOKUP(E218,'Budget Template'!$C:$G,VLOOKUP(C218,'Fund Lookup'!$A$2:$B$5,2,FALSE),FALSE)</f>
        <v>796369</v>
      </c>
    </row>
    <row r="219" spans="1:6" ht="30" x14ac:dyDescent="0.25">
      <c r="A219" t="str">
        <f>'Cover Page'!$A$1</f>
        <v>Appalachian State University</v>
      </c>
      <c r="B219" s="84" t="s">
        <v>49</v>
      </c>
      <c r="C219" s="85" t="s">
        <v>35</v>
      </c>
      <c r="D219" s="42" t="s">
        <v>13</v>
      </c>
      <c r="E219" s="42" t="str">
        <f t="shared" si="3"/>
        <v>College of Health SciencesScholarships &amp; Fellowships</v>
      </c>
      <c r="F219" s="87">
        <f>VLOOKUP(E219,'Budget Template'!$C:$G,VLOOKUP(C219,'Fund Lookup'!$A$2:$B$5,2,FALSE),FALSE)</f>
        <v>33000</v>
      </c>
    </row>
    <row r="220" spans="1:6" ht="30" x14ac:dyDescent="0.25">
      <c r="A220" t="str">
        <f>'Cover Page'!$A$1</f>
        <v>Appalachian State University</v>
      </c>
      <c r="B220" s="84" t="s">
        <v>49</v>
      </c>
      <c r="C220" s="85" t="s">
        <v>35</v>
      </c>
      <c r="D220" s="42" t="s">
        <v>32</v>
      </c>
      <c r="E220" s="42" t="str">
        <f t="shared" si="3"/>
        <v>College of Health SciencesDebt Service</v>
      </c>
      <c r="F220" s="87">
        <f>VLOOKUP(E220,'Budget Template'!$C:$G,VLOOKUP(C220,'Fund Lookup'!$A$2:$B$5,2,FALSE),FALSE)</f>
        <v>0</v>
      </c>
    </row>
    <row r="221" spans="1:6" ht="30" x14ac:dyDescent="0.25">
      <c r="A221" t="str">
        <f>'Cover Page'!$A$1</f>
        <v>Appalachian State University</v>
      </c>
      <c r="B221" s="84" t="s">
        <v>49</v>
      </c>
      <c r="C221" s="85" t="s">
        <v>35</v>
      </c>
      <c r="D221" s="42" t="s">
        <v>12</v>
      </c>
      <c r="E221" s="42" t="str">
        <f t="shared" si="3"/>
        <v>College of Health SciencesUtilities</v>
      </c>
      <c r="F221" s="87">
        <f>VLOOKUP(E221,'Budget Template'!$C:$G,VLOOKUP(C221,'Fund Lookup'!$A$2:$B$5,2,FALSE),FALSE)</f>
        <v>0</v>
      </c>
    </row>
    <row r="222" spans="1:6" ht="30" x14ac:dyDescent="0.25">
      <c r="A222" t="str">
        <f>'Cover Page'!$A$1</f>
        <v>Appalachian State University</v>
      </c>
      <c r="B222" s="84" t="s">
        <v>49</v>
      </c>
      <c r="C222" s="85" t="s">
        <v>35</v>
      </c>
      <c r="D222" s="42" t="s">
        <v>14</v>
      </c>
      <c r="E222" s="42" t="str">
        <f t="shared" si="3"/>
        <v>College of Health SciencesOther Expenses</v>
      </c>
      <c r="F222" s="87">
        <f>VLOOKUP(E222,'Budget Template'!$C:$G,VLOOKUP(C222,'Fund Lookup'!$A$2:$B$5,2,FALSE),FALSE)</f>
        <v>0</v>
      </c>
    </row>
    <row r="223" spans="1:6" ht="30" x14ac:dyDescent="0.25">
      <c r="A223" t="str">
        <f>'Cover Page'!$A$1</f>
        <v>Appalachian State University</v>
      </c>
      <c r="B223" s="84" t="s">
        <v>49</v>
      </c>
      <c r="C223" s="85" t="s">
        <v>35</v>
      </c>
      <c r="D223" s="42" t="s">
        <v>38</v>
      </c>
      <c r="E223" s="42" t="str">
        <f t="shared" si="3"/>
        <v>College of Health SciencesTransfers In</v>
      </c>
      <c r="F223" s="87">
        <f>VLOOKUP(E223,'Budget Template'!$C:$G,VLOOKUP(C223,'Fund Lookup'!$A$2:$B$5,2,FALSE),FALSE)</f>
        <v>0</v>
      </c>
    </row>
    <row r="224" spans="1:6" ht="30" x14ac:dyDescent="0.25">
      <c r="A224" t="str">
        <f>'Cover Page'!$A$1</f>
        <v>Appalachian State University</v>
      </c>
      <c r="B224" s="84" t="s">
        <v>49</v>
      </c>
      <c r="C224" s="85" t="s">
        <v>35</v>
      </c>
      <c r="D224" s="42" t="s">
        <v>93</v>
      </c>
      <c r="E224" s="42" t="str">
        <f t="shared" si="3"/>
        <v>College of Health SciencesTransfers Out to Capital</v>
      </c>
      <c r="F224" s="87">
        <f>VLOOKUP(E224,'Budget Template'!$C:$G,VLOOKUP(C224,'Fund Lookup'!$A$2:$B$5,2,FALSE),FALSE)</f>
        <v>0</v>
      </c>
    </row>
    <row r="225" spans="1:6" ht="30" x14ac:dyDescent="0.25">
      <c r="A225" t="str">
        <f>'Cover Page'!$A$1</f>
        <v>Appalachian State University</v>
      </c>
      <c r="B225" s="84" t="s">
        <v>49</v>
      </c>
      <c r="C225" s="85" t="s">
        <v>35</v>
      </c>
      <c r="D225" s="42" t="s">
        <v>94</v>
      </c>
      <c r="E225" s="42" t="str">
        <f t="shared" si="3"/>
        <v>College of Health SciencesTransfers Out (Other)</v>
      </c>
      <c r="F225" s="87">
        <f>VLOOKUP(E225,'Budget Template'!$C:$G,VLOOKUP(C225,'Fund Lookup'!$A$2:$B$5,2,FALSE),FALSE)</f>
        <v>0</v>
      </c>
    </row>
    <row r="226" spans="1:6" x14ac:dyDescent="0.25">
      <c r="A226" t="str">
        <f>'Cover Page'!$A$1</f>
        <v>Appalachian State University</v>
      </c>
      <c r="B226" s="84" t="s">
        <v>49</v>
      </c>
      <c r="C226" s="85" t="s">
        <v>88</v>
      </c>
      <c r="D226" s="42" t="s">
        <v>36</v>
      </c>
      <c r="E226" s="42" t="str">
        <f t="shared" si="3"/>
        <v>College of Health SciencesState Appropriation, Tuition, &amp; Fees</v>
      </c>
      <c r="F226" s="87">
        <f>VLOOKUP(E226,'Budget Template'!$C:$G,VLOOKUP(C226,'Fund Lookup'!$A$2:$B$5,2,FALSE),FALSE)</f>
        <v>0</v>
      </c>
    </row>
    <row r="227" spans="1:6" x14ac:dyDescent="0.25">
      <c r="A227" t="str">
        <f>'Cover Page'!$A$1</f>
        <v>Appalachian State University</v>
      </c>
      <c r="B227" s="84" t="s">
        <v>49</v>
      </c>
      <c r="C227" s="85" t="s">
        <v>88</v>
      </c>
      <c r="D227" s="42" t="s">
        <v>4</v>
      </c>
      <c r="E227" s="42" t="str">
        <f t="shared" si="3"/>
        <v>College of Health SciencesSales &amp; Services</v>
      </c>
      <c r="F227" s="87">
        <f>VLOOKUP(E227,'Budget Template'!$C:$G,VLOOKUP(C227,'Fund Lookup'!$A$2:$B$5,2,FALSE),FALSE)</f>
        <v>0</v>
      </c>
    </row>
    <row r="228" spans="1:6" x14ac:dyDescent="0.25">
      <c r="A228" t="str">
        <f>'Cover Page'!$A$1</f>
        <v>Appalachian State University</v>
      </c>
      <c r="B228" s="84" t="s">
        <v>49</v>
      </c>
      <c r="C228" s="85" t="s">
        <v>88</v>
      </c>
      <c r="D228" s="42" t="s">
        <v>33</v>
      </c>
      <c r="E228" s="42" t="str">
        <f t="shared" si="3"/>
        <v>College of Health SciencesPatient Services</v>
      </c>
      <c r="F228" s="87">
        <f>VLOOKUP(E228,'Budget Template'!$C:$G,VLOOKUP(C228,'Fund Lookup'!$A$2:$B$5,2,FALSE),FALSE)</f>
        <v>0</v>
      </c>
    </row>
    <row r="229" spans="1:6" x14ac:dyDescent="0.25">
      <c r="A229" t="str">
        <f>'Cover Page'!$A$1</f>
        <v>Appalachian State University</v>
      </c>
      <c r="B229" s="84" t="s">
        <v>49</v>
      </c>
      <c r="C229" s="85" t="s">
        <v>88</v>
      </c>
      <c r="D229" s="42" t="s">
        <v>5</v>
      </c>
      <c r="E229" s="42" t="str">
        <f t="shared" si="3"/>
        <v>College of Health SciencesContracts &amp; Grants</v>
      </c>
      <c r="F229" s="87">
        <f>VLOOKUP(E229,'Budget Template'!$C:$G,VLOOKUP(C229,'Fund Lookup'!$A$2:$B$5,2,FALSE),FALSE)</f>
        <v>0</v>
      </c>
    </row>
    <row r="230" spans="1:6" x14ac:dyDescent="0.25">
      <c r="A230" t="str">
        <f>'Cover Page'!$A$1</f>
        <v>Appalachian State University</v>
      </c>
      <c r="B230" s="84" t="s">
        <v>49</v>
      </c>
      <c r="C230" s="85" t="s">
        <v>88</v>
      </c>
      <c r="D230" s="42" t="s">
        <v>6</v>
      </c>
      <c r="E230" s="42" t="str">
        <f t="shared" si="3"/>
        <v>College of Health SciencesGifts &amp; Investments</v>
      </c>
      <c r="F230" s="87">
        <f>VLOOKUP(E230,'Budget Template'!$C:$G,VLOOKUP(C230,'Fund Lookup'!$A$2:$B$5,2,FALSE),FALSE)</f>
        <v>0</v>
      </c>
    </row>
    <row r="231" spans="1:6" x14ac:dyDescent="0.25">
      <c r="A231" t="str">
        <f>'Cover Page'!$A$1</f>
        <v>Appalachian State University</v>
      </c>
      <c r="B231" s="84" t="s">
        <v>49</v>
      </c>
      <c r="C231" s="85" t="s">
        <v>88</v>
      </c>
      <c r="D231" s="42" t="s">
        <v>7</v>
      </c>
      <c r="E231" s="42" t="str">
        <f t="shared" si="3"/>
        <v>College of Health SciencesOther Revenues</v>
      </c>
      <c r="F231" s="87">
        <f>VLOOKUP(E231,'Budget Template'!$C:$G,VLOOKUP(C231,'Fund Lookup'!$A$2:$B$5,2,FALSE),FALSE)</f>
        <v>0</v>
      </c>
    </row>
    <row r="232" spans="1:6" x14ac:dyDescent="0.25">
      <c r="A232" t="str">
        <f>'Cover Page'!$A$1</f>
        <v>Appalachian State University</v>
      </c>
      <c r="B232" s="84" t="s">
        <v>49</v>
      </c>
      <c r="C232" s="85" t="s">
        <v>88</v>
      </c>
      <c r="D232" s="42" t="s">
        <v>10</v>
      </c>
      <c r="E232" s="42" t="str">
        <f t="shared" si="3"/>
        <v>College of Health SciencesSalaries and Wages</v>
      </c>
      <c r="F232" s="87">
        <f>VLOOKUP(E232,'Budget Template'!$C:$G,VLOOKUP(C232,'Fund Lookup'!$A$2:$B$5,2,FALSE),FALSE)</f>
        <v>14000</v>
      </c>
    </row>
    <row r="233" spans="1:6" x14ac:dyDescent="0.25">
      <c r="A233" t="str">
        <f>'Cover Page'!$A$1</f>
        <v>Appalachian State University</v>
      </c>
      <c r="B233" s="84" t="s">
        <v>49</v>
      </c>
      <c r="C233" s="85" t="s">
        <v>88</v>
      </c>
      <c r="D233" s="42" t="s">
        <v>11</v>
      </c>
      <c r="E233" s="42" t="str">
        <f t="shared" si="3"/>
        <v>College of Health SciencesStaff Benefits</v>
      </c>
      <c r="F233" s="87">
        <f>VLOOKUP(E233,'Budget Template'!$C:$G,VLOOKUP(C233,'Fund Lookup'!$A$2:$B$5,2,FALSE),FALSE)</f>
        <v>3500</v>
      </c>
    </row>
    <row r="234" spans="1:6" x14ac:dyDescent="0.25">
      <c r="A234" t="str">
        <f>'Cover Page'!$A$1</f>
        <v>Appalachian State University</v>
      </c>
      <c r="B234" s="84" t="s">
        <v>49</v>
      </c>
      <c r="C234" s="85" t="s">
        <v>88</v>
      </c>
      <c r="D234" s="42" t="s">
        <v>92</v>
      </c>
      <c r="E234" s="42" t="str">
        <f t="shared" si="3"/>
        <v>College of Health SciencesServices, Supplies, Materials, &amp; Equip.</v>
      </c>
      <c r="F234" s="87">
        <f>VLOOKUP(E234,'Budget Template'!$C:$G,VLOOKUP(C234,'Fund Lookup'!$A$2:$B$5,2,FALSE),FALSE)</f>
        <v>18000</v>
      </c>
    </row>
    <row r="235" spans="1:6" x14ac:dyDescent="0.25">
      <c r="A235" t="str">
        <f>'Cover Page'!$A$1</f>
        <v>Appalachian State University</v>
      </c>
      <c r="B235" s="84" t="s">
        <v>49</v>
      </c>
      <c r="C235" s="85" t="s">
        <v>88</v>
      </c>
      <c r="D235" s="42" t="s">
        <v>13</v>
      </c>
      <c r="E235" s="42" t="str">
        <f t="shared" si="3"/>
        <v>College of Health SciencesScholarships &amp; Fellowships</v>
      </c>
      <c r="F235" s="87">
        <f>VLOOKUP(E235,'Budget Template'!$C:$G,VLOOKUP(C235,'Fund Lookup'!$A$2:$B$5,2,FALSE),FALSE)</f>
        <v>0</v>
      </c>
    </row>
    <row r="236" spans="1:6" x14ac:dyDescent="0.25">
      <c r="A236" t="str">
        <f>'Cover Page'!$A$1</f>
        <v>Appalachian State University</v>
      </c>
      <c r="B236" s="84" t="s">
        <v>49</v>
      </c>
      <c r="C236" s="85" t="s">
        <v>88</v>
      </c>
      <c r="D236" s="42" t="s">
        <v>32</v>
      </c>
      <c r="E236" s="42" t="str">
        <f t="shared" si="3"/>
        <v>College of Health SciencesDebt Service</v>
      </c>
      <c r="F236" s="87">
        <f>VLOOKUP(E236,'Budget Template'!$C:$G,VLOOKUP(C236,'Fund Lookup'!$A$2:$B$5,2,FALSE),FALSE)</f>
        <v>0</v>
      </c>
    </row>
    <row r="237" spans="1:6" x14ac:dyDescent="0.25">
      <c r="A237" t="str">
        <f>'Cover Page'!$A$1</f>
        <v>Appalachian State University</v>
      </c>
      <c r="B237" s="84" t="s">
        <v>49</v>
      </c>
      <c r="C237" s="85" t="s">
        <v>88</v>
      </c>
      <c r="D237" s="42" t="s">
        <v>12</v>
      </c>
      <c r="E237" s="42" t="str">
        <f t="shared" si="3"/>
        <v>College of Health SciencesUtilities</v>
      </c>
      <c r="F237" s="87">
        <f>VLOOKUP(E237,'Budget Template'!$C:$G,VLOOKUP(C237,'Fund Lookup'!$A$2:$B$5,2,FALSE),FALSE)</f>
        <v>0</v>
      </c>
    </row>
    <row r="238" spans="1:6" x14ac:dyDescent="0.25">
      <c r="A238" t="str">
        <f>'Cover Page'!$A$1</f>
        <v>Appalachian State University</v>
      </c>
      <c r="B238" s="84" t="s">
        <v>49</v>
      </c>
      <c r="C238" s="85" t="s">
        <v>88</v>
      </c>
      <c r="D238" s="42" t="s">
        <v>14</v>
      </c>
      <c r="E238" s="42" t="str">
        <f t="shared" si="3"/>
        <v>College of Health SciencesOther Expenses</v>
      </c>
      <c r="F238" s="87">
        <f>VLOOKUP(E238,'Budget Template'!$C:$G,VLOOKUP(C238,'Fund Lookup'!$A$2:$B$5,2,FALSE),FALSE)</f>
        <v>0</v>
      </c>
    </row>
    <row r="239" spans="1:6" x14ac:dyDescent="0.25">
      <c r="A239" t="str">
        <f>'Cover Page'!$A$1</f>
        <v>Appalachian State University</v>
      </c>
      <c r="B239" s="84" t="s">
        <v>49</v>
      </c>
      <c r="C239" s="85" t="s">
        <v>88</v>
      </c>
      <c r="D239" s="42" t="s">
        <v>38</v>
      </c>
      <c r="E239" s="42" t="str">
        <f t="shared" si="3"/>
        <v>College of Health SciencesTransfers In</v>
      </c>
      <c r="F239" s="87">
        <f>VLOOKUP(E239,'Budget Template'!$C:$G,VLOOKUP(C239,'Fund Lookup'!$A$2:$B$5,2,FALSE),FALSE)</f>
        <v>45000</v>
      </c>
    </row>
    <row r="240" spans="1:6" x14ac:dyDescent="0.25">
      <c r="A240" t="str">
        <f>'Cover Page'!$A$1</f>
        <v>Appalachian State University</v>
      </c>
      <c r="B240" s="84" t="s">
        <v>49</v>
      </c>
      <c r="C240" s="85" t="s">
        <v>88</v>
      </c>
      <c r="D240" s="42" t="s">
        <v>93</v>
      </c>
      <c r="E240" s="42" t="str">
        <f t="shared" si="3"/>
        <v>College of Health SciencesTransfers Out to Capital</v>
      </c>
      <c r="F240" s="87">
        <f>VLOOKUP(E240,'Budget Template'!$C:$G,VLOOKUP(C240,'Fund Lookup'!$A$2:$B$5,2,FALSE),FALSE)</f>
        <v>0</v>
      </c>
    </row>
    <row r="241" spans="1:6" x14ac:dyDescent="0.25">
      <c r="A241" t="str">
        <f>'Cover Page'!$A$1</f>
        <v>Appalachian State University</v>
      </c>
      <c r="B241" s="84" t="s">
        <v>49</v>
      </c>
      <c r="C241" s="85" t="s">
        <v>88</v>
      </c>
      <c r="D241" s="42" t="s">
        <v>94</v>
      </c>
      <c r="E241" s="42" t="str">
        <f t="shared" si="3"/>
        <v>College of Health SciencesTransfers Out (Other)</v>
      </c>
      <c r="F241" s="87">
        <f>VLOOKUP(E241,'Budget Template'!$C:$G,VLOOKUP(C241,'Fund Lookup'!$A$2:$B$5,2,FALSE),FALSE)</f>
        <v>0</v>
      </c>
    </row>
    <row r="242" spans="1:6" x14ac:dyDescent="0.25">
      <c r="A242" t="str">
        <f>'Cover Page'!$A$1</f>
        <v>Appalachian State University</v>
      </c>
      <c r="B242" s="84" t="s">
        <v>49</v>
      </c>
      <c r="C242" s="85" t="s">
        <v>31</v>
      </c>
      <c r="D242" s="42" t="s">
        <v>36</v>
      </c>
      <c r="E242" s="42" t="str">
        <f t="shared" si="3"/>
        <v>College of Health SciencesState Appropriation, Tuition, &amp; Fees</v>
      </c>
      <c r="F242" s="87">
        <f>VLOOKUP(E242,'Budget Template'!$C:$G,VLOOKUP(C242,'Fund Lookup'!$A$2:$B$5,2,FALSE),FALSE)</f>
        <v>0</v>
      </c>
    </row>
    <row r="243" spans="1:6" x14ac:dyDescent="0.25">
      <c r="A243" t="str">
        <f>'Cover Page'!$A$1</f>
        <v>Appalachian State University</v>
      </c>
      <c r="B243" s="84" t="s">
        <v>49</v>
      </c>
      <c r="C243" s="85" t="s">
        <v>31</v>
      </c>
      <c r="D243" s="42" t="s">
        <v>4</v>
      </c>
      <c r="E243" s="42" t="str">
        <f t="shared" si="3"/>
        <v>College of Health SciencesSales &amp; Services</v>
      </c>
      <c r="F243" s="87">
        <f>VLOOKUP(E243,'Budget Template'!$C:$G,VLOOKUP(C243,'Fund Lookup'!$A$2:$B$5,2,FALSE),FALSE)</f>
        <v>8000</v>
      </c>
    </row>
    <row r="244" spans="1:6" x14ac:dyDescent="0.25">
      <c r="A244" t="str">
        <f>'Cover Page'!$A$1</f>
        <v>Appalachian State University</v>
      </c>
      <c r="B244" s="84" t="s">
        <v>49</v>
      </c>
      <c r="C244" s="85" t="s">
        <v>31</v>
      </c>
      <c r="D244" s="42" t="s">
        <v>33</v>
      </c>
      <c r="E244" s="42" t="str">
        <f t="shared" si="3"/>
        <v>College of Health SciencesPatient Services</v>
      </c>
      <c r="F244" s="87">
        <f>VLOOKUP(E244,'Budget Template'!$C:$G,VLOOKUP(C244,'Fund Lookup'!$A$2:$B$5,2,FALSE),FALSE)</f>
        <v>0</v>
      </c>
    </row>
    <row r="245" spans="1:6" x14ac:dyDescent="0.25">
      <c r="A245" t="str">
        <f>'Cover Page'!$A$1</f>
        <v>Appalachian State University</v>
      </c>
      <c r="B245" s="84" t="s">
        <v>49</v>
      </c>
      <c r="C245" s="85" t="s">
        <v>31</v>
      </c>
      <c r="D245" s="42" t="s">
        <v>5</v>
      </c>
      <c r="E245" s="42" t="str">
        <f t="shared" si="3"/>
        <v>College of Health SciencesContracts &amp; Grants</v>
      </c>
      <c r="F245" s="87">
        <f>VLOOKUP(E245,'Budget Template'!$C:$G,VLOOKUP(C245,'Fund Lookup'!$A$2:$B$5,2,FALSE),FALSE)</f>
        <v>1159750</v>
      </c>
    </row>
    <row r="246" spans="1:6" x14ac:dyDescent="0.25">
      <c r="A246" t="str">
        <f>'Cover Page'!$A$1</f>
        <v>Appalachian State University</v>
      </c>
      <c r="B246" s="84" t="s">
        <v>49</v>
      </c>
      <c r="C246" s="85" t="s">
        <v>31</v>
      </c>
      <c r="D246" s="42" t="s">
        <v>6</v>
      </c>
      <c r="E246" s="42" t="str">
        <f t="shared" si="3"/>
        <v>College of Health SciencesGifts &amp; Investments</v>
      </c>
      <c r="F246" s="87">
        <f>VLOOKUP(E246,'Budget Template'!$C:$G,VLOOKUP(C246,'Fund Lookup'!$A$2:$B$5,2,FALSE),FALSE)</f>
        <v>144000</v>
      </c>
    </row>
    <row r="247" spans="1:6" x14ac:dyDescent="0.25">
      <c r="A247" t="str">
        <f>'Cover Page'!$A$1</f>
        <v>Appalachian State University</v>
      </c>
      <c r="B247" s="84" t="s">
        <v>49</v>
      </c>
      <c r="C247" s="85" t="s">
        <v>31</v>
      </c>
      <c r="D247" s="42" t="s">
        <v>7</v>
      </c>
      <c r="E247" s="42" t="str">
        <f t="shared" si="3"/>
        <v>College of Health SciencesOther Revenues</v>
      </c>
      <c r="F247" s="87">
        <f>VLOOKUP(E247,'Budget Template'!$C:$G,VLOOKUP(C247,'Fund Lookup'!$A$2:$B$5,2,FALSE),FALSE)</f>
        <v>0</v>
      </c>
    </row>
    <row r="248" spans="1:6" x14ac:dyDescent="0.25">
      <c r="A248" t="str">
        <f>'Cover Page'!$A$1</f>
        <v>Appalachian State University</v>
      </c>
      <c r="B248" s="84" t="s">
        <v>49</v>
      </c>
      <c r="C248" s="85" t="s">
        <v>31</v>
      </c>
      <c r="D248" s="42" t="s">
        <v>10</v>
      </c>
      <c r="E248" s="42" t="str">
        <f t="shared" si="3"/>
        <v>College of Health SciencesSalaries and Wages</v>
      </c>
      <c r="F248" s="87">
        <f>VLOOKUP(E248,'Budget Template'!$C:$G,VLOOKUP(C248,'Fund Lookup'!$A$2:$B$5,2,FALSE),FALSE)</f>
        <v>554000</v>
      </c>
    </row>
    <row r="249" spans="1:6" x14ac:dyDescent="0.25">
      <c r="A249" t="str">
        <f>'Cover Page'!$A$1</f>
        <v>Appalachian State University</v>
      </c>
      <c r="B249" s="84" t="s">
        <v>49</v>
      </c>
      <c r="C249" s="85" t="s">
        <v>31</v>
      </c>
      <c r="D249" s="42" t="s">
        <v>11</v>
      </c>
      <c r="E249" s="42" t="str">
        <f t="shared" si="3"/>
        <v>College of Health SciencesStaff Benefits</v>
      </c>
      <c r="F249" s="87">
        <f>VLOOKUP(E249,'Budget Template'!$C:$G,VLOOKUP(C249,'Fund Lookup'!$A$2:$B$5,2,FALSE),FALSE)</f>
        <v>138500</v>
      </c>
    </row>
    <row r="250" spans="1:6" x14ac:dyDescent="0.25">
      <c r="A250" t="str">
        <f>'Cover Page'!$A$1</f>
        <v>Appalachian State University</v>
      </c>
      <c r="B250" s="84" t="s">
        <v>49</v>
      </c>
      <c r="C250" s="85" t="s">
        <v>31</v>
      </c>
      <c r="D250" s="42" t="s">
        <v>92</v>
      </c>
      <c r="E250" s="42" t="str">
        <f t="shared" si="3"/>
        <v>College of Health SciencesServices, Supplies, Materials, &amp; Equip.</v>
      </c>
      <c r="F250" s="87">
        <f>VLOOKUP(E250,'Budget Template'!$C:$G,VLOOKUP(C250,'Fund Lookup'!$A$2:$B$5,2,FALSE),FALSE)</f>
        <v>395000</v>
      </c>
    </row>
    <row r="251" spans="1:6" x14ac:dyDescent="0.25">
      <c r="A251" t="str">
        <f>'Cover Page'!$A$1</f>
        <v>Appalachian State University</v>
      </c>
      <c r="B251" s="84" t="s">
        <v>49</v>
      </c>
      <c r="C251" s="85" t="s">
        <v>31</v>
      </c>
      <c r="D251" s="42" t="s">
        <v>13</v>
      </c>
      <c r="E251" s="42" t="str">
        <f t="shared" si="3"/>
        <v>College of Health SciencesScholarships &amp; Fellowships</v>
      </c>
      <c r="F251" s="87">
        <f>VLOOKUP(E251,'Budget Template'!$C:$G,VLOOKUP(C251,'Fund Lookup'!$A$2:$B$5,2,FALSE),FALSE)</f>
        <v>208000</v>
      </c>
    </row>
    <row r="252" spans="1:6" x14ac:dyDescent="0.25">
      <c r="A252" t="str">
        <f>'Cover Page'!$A$1</f>
        <v>Appalachian State University</v>
      </c>
      <c r="B252" s="84" t="s">
        <v>49</v>
      </c>
      <c r="C252" s="85" t="s">
        <v>31</v>
      </c>
      <c r="D252" s="42" t="s">
        <v>32</v>
      </c>
      <c r="E252" s="42" t="str">
        <f t="shared" si="3"/>
        <v>College of Health SciencesDebt Service</v>
      </c>
      <c r="F252" s="87">
        <f>VLOOKUP(E252,'Budget Template'!$C:$G,VLOOKUP(C252,'Fund Lookup'!$A$2:$B$5,2,FALSE),FALSE)</f>
        <v>0</v>
      </c>
    </row>
    <row r="253" spans="1:6" x14ac:dyDescent="0.25">
      <c r="A253" t="str">
        <f>'Cover Page'!$A$1</f>
        <v>Appalachian State University</v>
      </c>
      <c r="B253" s="84" t="s">
        <v>49</v>
      </c>
      <c r="C253" s="85" t="s">
        <v>31</v>
      </c>
      <c r="D253" s="42" t="s">
        <v>12</v>
      </c>
      <c r="E253" s="42" t="str">
        <f t="shared" si="3"/>
        <v>College of Health SciencesUtilities</v>
      </c>
      <c r="F253" s="87">
        <f>VLOOKUP(E253,'Budget Template'!$C:$G,VLOOKUP(C253,'Fund Lookup'!$A$2:$B$5,2,FALSE),FALSE)</f>
        <v>0</v>
      </c>
    </row>
    <row r="254" spans="1:6" x14ac:dyDescent="0.25">
      <c r="A254" t="str">
        <f>'Cover Page'!$A$1</f>
        <v>Appalachian State University</v>
      </c>
      <c r="B254" s="84" t="s">
        <v>49</v>
      </c>
      <c r="C254" s="85" t="s">
        <v>31</v>
      </c>
      <c r="D254" s="42" t="s">
        <v>14</v>
      </c>
      <c r="E254" s="42" t="str">
        <f t="shared" si="3"/>
        <v>College of Health SciencesOther Expenses</v>
      </c>
      <c r="F254" s="87">
        <f>VLOOKUP(E254,'Budget Template'!$C:$G,VLOOKUP(C254,'Fund Lookup'!$A$2:$B$5,2,FALSE),FALSE)</f>
        <v>0</v>
      </c>
    </row>
    <row r="255" spans="1:6" x14ac:dyDescent="0.25">
      <c r="A255" t="str">
        <f>'Cover Page'!$A$1</f>
        <v>Appalachian State University</v>
      </c>
      <c r="B255" s="84" t="s">
        <v>49</v>
      </c>
      <c r="C255" s="85" t="s">
        <v>31</v>
      </c>
      <c r="D255" s="42" t="s">
        <v>38</v>
      </c>
      <c r="E255" s="42" t="str">
        <f t="shared" si="3"/>
        <v>College of Health SciencesTransfers In</v>
      </c>
      <c r="F255" s="87">
        <f>VLOOKUP(E255,'Budget Template'!$C:$G,VLOOKUP(C255,'Fund Lookup'!$A$2:$B$5,2,FALSE),FALSE)</f>
        <v>0</v>
      </c>
    </row>
    <row r="256" spans="1:6" x14ac:dyDescent="0.25">
      <c r="A256" t="str">
        <f>'Cover Page'!$A$1</f>
        <v>Appalachian State University</v>
      </c>
      <c r="B256" s="84" t="s">
        <v>49</v>
      </c>
      <c r="C256" s="85" t="s">
        <v>31</v>
      </c>
      <c r="D256" s="42" t="s">
        <v>93</v>
      </c>
      <c r="E256" s="42" t="str">
        <f t="shared" si="3"/>
        <v>College of Health SciencesTransfers Out to Capital</v>
      </c>
      <c r="F256" s="87">
        <f>VLOOKUP(E256,'Budget Template'!$C:$G,VLOOKUP(C256,'Fund Lookup'!$A$2:$B$5,2,FALSE),FALSE)</f>
        <v>0</v>
      </c>
    </row>
    <row r="257" spans="1:6" x14ac:dyDescent="0.25">
      <c r="A257" t="str">
        <f>'Cover Page'!$A$1</f>
        <v>Appalachian State University</v>
      </c>
      <c r="B257" s="84" t="s">
        <v>49</v>
      </c>
      <c r="C257" s="85" t="s">
        <v>31</v>
      </c>
      <c r="D257" s="42" t="s">
        <v>94</v>
      </c>
      <c r="E257" s="42" t="str">
        <f t="shared" si="3"/>
        <v>College of Health SciencesTransfers Out (Other)</v>
      </c>
      <c r="F257" s="87">
        <f>VLOOKUP(E257,'Budget Template'!$C:$G,VLOOKUP(C257,'Fund Lookup'!$A$2:$B$5,2,FALSE),FALSE)</f>
        <v>0</v>
      </c>
    </row>
    <row r="258" spans="1:6" x14ac:dyDescent="0.25">
      <c r="A258" t="str">
        <f>'Cover Page'!$A$1</f>
        <v>Appalachian State University</v>
      </c>
      <c r="B258" s="84" t="s">
        <v>50</v>
      </c>
      <c r="C258" s="85" t="s">
        <v>0</v>
      </c>
      <c r="D258" s="42" t="s">
        <v>36</v>
      </c>
      <c r="E258" s="42" t="str">
        <f t="shared" si="3"/>
        <v>College of Fine and Applied ArtsState Appropriation, Tuition, &amp; Fees</v>
      </c>
      <c r="F258" s="87">
        <f>VLOOKUP(E258,'Budget Template'!$C:$G,VLOOKUP(C258,'Fund Lookup'!$A$2:$B$5,2,FALSE),FALSE)</f>
        <v>22027296.012714021</v>
      </c>
    </row>
    <row r="259" spans="1:6" x14ac:dyDescent="0.25">
      <c r="A259" t="str">
        <f>'Cover Page'!$A$1</f>
        <v>Appalachian State University</v>
      </c>
      <c r="B259" s="84" t="s">
        <v>50</v>
      </c>
      <c r="C259" s="85" t="s">
        <v>0</v>
      </c>
      <c r="D259" s="42" t="s">
        <v>4</v>
      </c>
      <c r="E259" s="42" t="str">
        <f t="shared" ref="E259:E322" si="4">B259&amp;D259</f>
        <v>College of Fine and Applied ArtsSales &amp; Services</v>
      </c>
      <c r="F259" s="87">
        <f>VLOOKUP(E259,'Budget Template'!$C:$G,VLOOKUP(C259,'Fund Lookup'!$A$2:$B$5,2,FALSE),FALSE)</f>
        <v>0</v>
      </c>
    </row>
    <row r="260" spans="1:6" x14ac:dyDescent="0.25">
      <c r="A260" t="str">
        <f>'Cover Page'!$A$1</f>
        <v>Appalachian State University</v>
      </c>
      <c r="B260" s="84" t="s">
        <v>50</v>
      </c>
      <c r="C260" s="85" t="s">
        <v>0</v>
      </c>
      <c r="D260" s="42" t="s">
        <v>33</v>
      </c>
      <c r="E260" s="42" t="str">
        <f t="shared" si="4"/>
        <v>College of Fine and Applied ArtsPatient Services</v>
      </c>
      <c r="F260" s="87">
        <f>VLOOKUP(E260,'Budget Template'!$C:$G,VLOOKUP(C260,'Fund Lookup'!$A$2:$B$5,2,FALSE),FALSE)</f>
        <v>0</v>
      </c>
    </row>
    <row r="261" spans="1:6" x14ac:dyDescent="0.25">
      <c r="A261" t="str">
        <f>'Cover Page'!$A$1</f>
        <v>Appalachian State University</v>
      </c>
      <c r="B261" s="84" t="s">
        <v>50</v>
      </c>
      <c r="C261" s="85" t="s">
        <v>0</v>
      </c>
      <c r="D261" s="42" t="s">
        <v>5</v>
      </c>
      <c r="E261" s="42" t="str">
        <f t="shared" si="4"/>
        <v>College of Fine and Applied ArtsContracts &amp; Grants</v>
      </c>
      <c r="F261" s="87">
        <f>VLOOKUP(E261,'Budget Template'!$C:$G,VLOOKUP(C261,'Fund Lookup'!$A$2:$B$5,2,FALSE),FALSE)</f>
        <v>0</v>
      </c>
    </row>
    <row r="262" spans="1:6" x14ac:dyDescent="0.25">
      <c r="A262" t="str">
        <f>'Cover Page'!$A$1</f>
        <v>Appalachian State University</v>
      </c>
      <c r="B262" s="84" t="s">
        <v>50</v>
      </c>
      <c r="C262" s="85" t="s">
        <v>0</v>
      </c>
      <c r="D262" s="42" t="s">
        <v>6</v>
      </c>
      <c r="E262" s="42" t="str">
        <f t="shared" si="4"/>
        <v>College of Fine and Applied ArtsGifts &amp; Investments</v>
      </c>
      <c r="F262" s="87">
        <f>VLOOKUP(E262,'Budget Template'!$C:$G,VLOOKUP(C262,'Fund Lookup'!$A$2:$B$5,2,FALSE),FALSE)</f>
        <v>0</v>
      </c>
    </row>
    <row r="263" spans="1:6" x14ac:dyDescent="0.25">
      <c r="A263" t="str">
        <f>'Cover Page'!$A$1</f>
        <v>Appalachian State University</v>
      </c>
      <c r="B263" s="84" t="s">
        <v>50</v>
      </c>
      <c r="C263" s="85" t="s">
        <v>0</v>
      </c>
      <c r="D263" s="42" t="s">
        <v>7</v>
      </c>
      <c r="E263" s="42" t="str">
        <f t="shared" si="4"/>
        <v>College of Fine and Applied ArtsOther Revenues</v>
      </c>
      <c r="F263" s="87">
        <f>VLOOKUP(E263,'Budget Template'!$C:$G,VLOOKUP(C263,'Fund Lookup'!$A$2:$B$5,2,FALSE),FALSE)</f>
        <v>0</v>
      </c>
    </row>
    <row r="264" spans="1:6" x14ac:dyDescent="0.25">
      <c r="A264" t="str">
        <f>'Cover Page'!$A$1</f>
        <v>Appalachian State University</v>
      </c>
      <c r="B264" s="84" t="s">
        <v>50</v>
      </c>
      <c r="C264" s="85" t="s">
        <v>0</v>
      </c>
      <c r="D264" s="42" t="s">
        <v>10</v>
      </c>
      <c r="E264" s="42" t="str">
        <f t="shared" si="4"/>
        <v>College of Fine and Applied ArtsSalaries and Wages</v>
      </c>
      <c r="F264" s="87">
        <f>VLOOKUP(E264,'Budget Template'!$C:$G,VLOOKUP(C264,'Fund Lookup'!$A$2:$B$5,2,FALSE),FALSE)</f>
        <v>16106252.154300317</v>
      </c>
    </row>
    <row r="265" spans="1:6" x14ac:dyDescent="0.25">
      <c r="A265" t="str">
        <f>'Cover Page'!$A$1</f>
        <v>Appalachian State University</v>
      </c>
      <c r="B265" s="84" t="s">
        <v>50</v>
      </c>
      <c r="C265" s="85" t="s">
        <v>0</v>
      </c>
      <c r="D265" s="42" t="s">
        <v>11</v>
      </c>
      <c r="E265" s="42" t="str">
        <f t="shared" si="4"/>
        <v>College of Fine and Applied ArtsStaff Benefits</v>
      </c>
      <c r="F265" s="87">
        <f>VLOOKUP(E265,'Budget Template'!$C:$G,VLOOKUP(C265,'Fund Lookup'!$A$2:$B$5,2,FALSE),FALSE)</f>
        <v>5407882.8584137019</v>
      </c>
    </row>
    <row r="266" spans="1:6" x14ac:dyDescent="0.25">
      <c r="A266" t="str">
        <f>'Cover Page'!$A$1</f>
        <v>Appalachian State University</v>
      </c>
      <c r="B266" s="84" t="s">
        <v>50</v>
      </c>
      <c r="C266" s="85" t="s">
        <v>0</v>
      </c>
      <c r="D266" s="42" t="s">
        <v>92</v>
      </c>
      <c r="E266" s="42" t="str">
        <f t="shared" si="4"/>
        <v>College of Fine and Applied ArtsServices, Supplies, Materials, &amp; Equip.</v>
      </c>
      <c r="F266" s="87">
        <f>VLOOKUP(E266,'Budget Template'!$C:$G,VLOOKUP(C266,'Fund Lookup'!$A$2:$B$5,2,FALSE),FALSE)</f>
        <v>502814</v>
      </c>
    </row>
    <row r="267" spans="1:6" x14ac:dyDescent="0.25">
      <c r="A267" t="str">
        <f>'Cover Page'!$A$1</f>
        <v>Appalachian State University</v>
      </c>
      <c r="B267" s="84" t="s">
        <v>50</v>
      </c>
      <c r="C267" s="85" t="s">
        <v>0</v>
      </c>
      <c r="D267" s="42" t="s">
        <v>13</v>
      </c>
      <c r="E267" s="42" t="str">
        <f t="shared" si="4"/>
        <v>College of Fine and Applied ArtsScholarships &amp; Fellowships</v>
      </c>
      <c r="F267" s="87">
        <f>VLOOKUP(E267,'Budget Template'!$C:$G,VLOOKUP(C267,'Fund Lookup'!$A$2:$B$5,2,FALSE),FALSE)</f>
        <v>0</v>
      </c>
    </row>
    <row r="268" spans="1:6" x14ac:dyDescent="0.25">
      <c r="A268" t="str">
        <f>'Cover Page'!$A$1</f>
        <v>Appalachian State University</v>
      </c>
      <c r="B268" s="84" t="s">
        <v>50</v>
      </c>
      <c r="C268" s="85" t="s">
        <v>0</v>
      </c>
      <c r="D268" s="42" t="s">
        <v>32</v>
      </c>
      <c r="E268" s="42" t="str">
        <f t="shared" si="4"/>
        <v>College of Fine and Applied ArtsDebt Service</v>
      </c>
      <c r="F268" s="87">
        <f>VLOOKUP(E268,'Budget Template'!$C:$G,VLOOKUP(C268,'Fund Lookup'!$A$2:$B$5,2,FALSE),FALSE)</f>
        <v>0</v>
      </c>
    </row>
    <row r="269" spans="1:6" x14ac:dyDescent="0.25">
      <c r="A269" t="str">
        <f>'Cover Page'!$A$1</f>
        <v>Appalachian State University</v>
      </c>
      <c r="B269" s="84" t="s">
        <v>50</v>
      </c>
      <c r="C269" s="85" t="s">
        <v>0</v>
      </c>
      <c r="D269" s="42" t="s">
        <v>12</v>
      </c>
      <c r="E269" s="42" t="str">
        <f t="shared" si="4"/>
        <v>College of Fine and Applied ArtsUtilities</v>
      </c>
      <c r="F269" s="87">
        <f>VLOOKUP(E269,'Budget Template'!$C:$G,VLOOKUP(C269,'Fund Lookup'!$A$2:$B$5,2,FALSE),FALSE)</f>
        <v>0</v>
      </c>
    </row>
    <row r="270" spans="1:6" x14ac:dyDescent="0.25">
      <c r="A270" t="str">
        <f>'Cover Page'!$A$1</f>
        <v>Appalachian State University</v>
      </c>
      <c r="B270" s="84" t="s">
        <v>50</v>
      </c>
      <c r="C270" s="85" t="s">
        <v>0</v>
      </c>
      <c r="D270" s="42" t="s">
        <v>14</v>
      </c>
      <c r="E270" s="42" t="str">
        <f t="shared" si="4"/>
        <v>College of Fine and Applied ArtsOther Expenses</v>
      </c>
      <c r="F270" s="87">
        <f>VLOOKUP(E270,'Budget Template'!$C:$G,VLOOKUP(C270,'Fund Lookup'!$A$2:$B$5,2,FALSE),FALSE)</f>
        <v>0</v>
      </c>
    </row>
    <row r="271" spans="1:6" x14ac:dyDescent="0.25">
      <c r="A271" t="str">
        <f>'Cover Page'!$A$1</f>
        <v>Appalachian State University</v>
      </c>
      <c r="B271" s="84" t="s">
        <v>50</v>
      </c>
      <c r="C271" s="85" t="s">
        <v>0</v>
      </c>
      <c r="D271" s="42" t="s">
        <v>38</v>
      </c>
      <c r="E271" s="42" t="str">
        <f t="shared" si="4"/>
        <v>College of Fine and Applied ArtsTransfers In</v>
      </c>
      <c r="F271" s="87">
        <f>VLOOKUP(E271,'Budget Template'!$C:$G,VLOOKUP(C271,'Fund Lookup'!$A$2:$B$5,2,FALSE),FALSE)</f>
        <v>0</v>
      </c>
    </row>
    <row r="272" spans="1:6" x14ac:dyDescent="0.25">
      <c r="A272" t="str">
        <f>'Cover Page'!$A$1</f>
        <v>Appalachian State University</v>
      </c>
      <c r="B272" s="84" t="s">
        <v>50</v>
      </c>
      <c r="C272" s="85" t="s">
        <v>0</v>
      </c>
      <c r="D272" s="42" t="s">
        <v>93</v>
      </c>
      <c r="E272" s="42" t="str">
        <f t="shared" si="4"/>
        <v>College of Fine and Applied ArtsTransfers Out to Capital</v>
      </c>
      <c r="F272" s="87">
        <f>VLOOKUP(E272,'Budget Template'!$C:$G,VLOOKUP(C272,'Fund Lookup'!$A$2:$B$5,2,FALSE),FALSE)</f>
        <v>0</v>
      </c>
    </row>
    <row r="273" spans="1:6" x14ac:dyDescent="0.25">
      <c r="A273" t="str">
        <f>'Cover Page'!$A$1</f>
        <v>Appalachian State University</v>
      </c>
      <c r="B273" s="84" t="s">
        <v>50</v>
      </c>
      <c r="C273" s="85" t="s">
        <v>0</v>
      </c>
      <c r="D273" s="42" t="s">
        <v>94</v>
      </c>
      <c r="E273" s="42" t="str">
        <f t="shared" si="4"/>
        <v>College of Fine and Applied ArtsTransfers Out (Other)</v>
      </c>
      <c r="F273" s="87">
        <f>VLOOKUP(E273,'Budget Template'!$C:$G,VLOOKUP(C273,'Fund Lookup'!$A$2:$B$5,2,FALSE),FALSE)</f>
        <v>10347</v>
      </c>
    </row>
    <row r="274" spans="1:6" ht="30" x14ac:dyDescent="0.25">
      <c r="A274" t="str">
        <f>'Cover Page'!$A$1</f>
        <v>Appalachian State University</v>
      </c>
      <c r="B274" s="84" t="s">
        <v>50</v>
      </c>
      <c r="C274" s="85" t="s">
        <v>35</v>
      </c>
      <c r="D274" s="42" t="s">
        <v>36</v>
      </c>
      <c r="E274" s="42" t="str">
        <f t="shared" si="4"/>
        <v>College of Fine and Applied ArtsState Appropriation, Tuition, &amp; Fees</v>
      </c>
      <c r="F274" s="87">
        <f>VLOOKUP(E274,'Budget Template'!$C:$G,VLOOKUP(C274,'Fund Lookup'!$A$2:$B$5,2,FALSE),FALSE)</f>
        <v>820752</v>
      </c>
    </row>
    <row r="275" spans="1:6" ht="30" x14ac:dyDescent="0.25">
      <c r="A275" t="str">
        <f>'Cover Page'!$A$1</f>
        <v>Appalachian State University</v>
      </c>
      <c r="B275" s="84" t="s">
        <v>50</v>
      </c>
      <c r="C275" s="85" t="s">
        <v>35</v>
      </c>
      <c r="D275" s="42" t="s">
        <v>4</v>
      </c>
      <c r="E275" s="42" t="str">
        <f t="shared" si="4"/>
        <v>College of Fine and Applied ArtsSales &amp; Services</v>
      </c>
      <c r="F275" s="87">
        <f>VLOOKUP(E275,'Budget Template'!$C:$G,VLOOKUP(C275,'Fund Lookup'!$A$2:$B$5,2,FALSE),FALSE)</f>
        <v>38000</v>
      </c>
    </row>
    <row r="276" spans="1:6" ht="30" x14ac:dyDescent="0.25">
      <c r="A276" t="str">
        <f>'Cover Page'!$A$1</f>
        <v>Appalachian State University</v>
      </c>
      <c r="B276" s="84" t="s">
        <v>50</v>
      </c>
      <c r="C276" s="85" t="s">
        <v>35</v>
      </c>
      <c r="D276" s="42" t="s">
        <v>33</v>
      </c>
      <c r="E276" s="42" t="str">
        <f t="shared" si="4"/>
        <v>College of Fine and Applied ArtsPatient Services</v>
      </c>
      <c r="F276" s="87">
        <f>VLOOKUP(E276,'Budget Template'!$C:$G,VLOOKUP(C276,'Fund Lookup'!$A$2:$B$5,2,FALSE),FALSE)</f>
        <v>0</v>
      </c>
    </row>
    <row r="277" spans="1:6" ht="30" x14ac:dyDescent="0.25">
      <c r="A277" t="str">
        <f>'Cover Page'!$A$1</f>
        <v>Appalachian State University</v>
      </c>
      <c r="B277" s="84" t="s">
        <v>50</v>
      </c>
      <c r="C277" s="85" t="s">
        <v>35</v>
      </c>
      <c r="D277" s="42" t="s">
        <v>5</v>
      </c>
      <c r="E277" s="42" t="str">
        <f t="shared" si="4"/>
        <v>College of Fine and Applied ArtsContracts &amp; Grants</v>
      </c>
      <c r="F277" s="87">
        <f>VLOOKUP(E277,'Budget Template'!$C:$G,VLOOKUP(C277,'Fund Lookup'!$A$2:$B$5,2,FALSE),FALSE)</f>
        <v>0</v>
      </c>
    </row>
    <row r="278" spans="1:6" ht="30" x14ac:dyDescent="0.25">
      <c r="A278" t="str">
        <f>'Cover Page'!$A$1</f>
        <v>Appalachian State University</v>
      </c>
      <c r="B278" s="84" t="s">
        <v>50</v>
      </c>
      <c r="C278" s="85" t="s">
        <v>35</v>
      </c>
      <c r="D278" s="42" t="s">
        <v>6</v>
      </c>
      <c r="E278" s="42" t="str">
        <f t="shared" si="4"/>
        <v>College of Fine and Applied ArtsGifts &amp; Investments</v>
      </c>
      <c r="F278" s="87">
        <f>VLOOKUP(E278,'Budget Template'!$C:$G,VLOOKUP(C278,'Fund Lookup'!$A$2:$B$5,2,FALSE),FALSE)</f>
        <v>0</v>
      </c>
    </row>
    <row r="279" spans="1:6" ht="30" x14ac:dyDescent="0.25">
      <c r="A279" t="str">
        <f>'Cover Page'!$A$1</f>
        <v>Appalachian State University</v>
      </c>
      <c r="B279" s="84" t="s">
        <v>50</v>
      </c>
      <c r="C279" s="85" t="s">
        <v>35</v>
      </c>
      <c r="D279" s="42" t="s">
        <v>7</v>
      </c>
      <c r="E279" s="42" t="str">
        <f t="shared" si="4"/>
        <v>College of Fine and Applied ArtsOther Revenues</v>
      </c>
      <c r="F279" s="87">
        <f>VLOOKUP(E279,'Budget Template'!$C:$G,VLOOKUP(C279,'Fund Lookup'!$A$2:$B$5,2,FALSE),FALSE)</f>
        <v>0</v>
      </c>
    </row>
    <row r="280" spans="1:6" ht="30" x14ac:dyDescent="0.25">
      <c r="A280" t="str">
        <f>'Cover Page'!$A$1</f>
        <v>Appalachian State University</v>
      </c>
      <c r="B280" s="84" t="s">
        <v>50</v>
      </c>
      <c r="C280" s="85" t="s">
        <v>35</v>
      </c>
      <c r="D280" s="42" t="s">
        <v>10</v>
      </c>
      <c r="E280" s="42" t="str">
        <f t="shared" si="4"/>
        <v>College of Fine and Applied ArtsSalaries and Wages</v>
      </c>
      <c r="F280" s="87">
        <f>VLOOKUP(E280,'Budget Template'!$C:$G,VLOOKUP(C280,'Fund Lookup'!$A$2:$B$5,2,FALSE),FALSE)</f>
        <v>152257</v>
      </c>
    </row>
    <row r="281" spans="1:6" ht="30" x14ac:dyDescent="0.25">
      <c r="A281" t="str">
        <f>'Cover Page'!$A$1</f>
        <v>Appalachian State University</v>
      </c>
      <c r="B281" s="84" t="s">
        <v>50</v>
      </c>
      <c r="C281" s="85" t="s">
        <v>35</v>
      </c>
      <c r="D281" s="42" t="s">
        <v>11</v>
      </c>
      <c r="E281" s="42" t="str">
        <f t="shared" si="4"/>
        <v>College of Fine and Applied ArtsStaff Benefits</v>
      </c>
      <c r="F281" s="87">
        <f>VLOOKUP(E281,'Budget Template'!$C:$G,VLOOKUP(C281,'Fund Lookup'!$A$2:$B$5,2,FALSE),FALSE)</f>
        <v>49291</v>
      </c>
    </row>
    <row r="282" spans="1:6" ht="30" x14ac:dyDescent="0.25">
      <c r="A282" t="str">
        <f>'Cover Page'!$A$1</f>
        <v>Appalachian State University</v>
      </c>
      <c r="B282" s="84" t="s">
        <v>50</v>
      </c>
      <c r="C282" s="85" t="s">
        <v>35</v>
      </c>
      <c r="D282" s="42" t="s">
        <v>92</v>
      </c>
      <c r="E282" s="42" t="str">
        <f t="shared" si="4"/>
        <v>College of Fine and Applied ArtsServices, Supplies, Materials, &amp; Equip.</v>
      </c>
      <c r="F282" s="87">
        <f>VLOOKUP(E282,'Budget Template'!$C:$G,VLOOKUP(C282,'Fund Lookup'!$A$2:$B$5,2,FALSE),FALSE)</f>
        <v>657204</v>
      </c>
    </row>
    <row r="283" spans="1:6" ht="30" x14ac:dyDescent="0.25">
      <c r="A283" t="str">
        <f>'Cover Page'!$A$1</f>
        <v>Appalachian State University</v>
      </c>
      <c r="B283" s="84" t="s">
        <v>50</v>
      </c>
      <c r="C283" s="85" t="s">
        <v>35</v>
      </c>
      <c r="D283" s="42" t="s">
        <v>13</v>
      </c>
      <c r="E283" s="42" t="str">
        <f t="shared" si="4"/>
        <v>College of Fine and Applied ArtsScholarships &amp; Fellowships</v>
      </c>
      <c r="F283" s="87">
        <f>VLOOKUP(E283,'Budget Template'!$C:$G,VLOOKUP(C283,'Fund Lookup'!$A$2:$B$5,2,FALSE),FALSE)</f>
        <v>0</v>
      </c>
    </row>
    <row r="284" spans="1:6" ht="30" x14ac:dyDescent="0.25">
      <c r="A284" t="str">
        <f>'Cover Page'!$A$1</f>
        <v>Appalachian State University</v>
      </c>
      <c r="B284" s="84" t="s">
        <v>50</v>
      </c>
      <c r="C284" s="85" t="s">
        <v>35</v>
      </c>
      <c r="D284" s="42" t="s">
        <v>32</v>
      </c>
      <c r="E284" s="42" t="str">
        <f t="shared" si="4"/>
        <v>College of Fine and Applied ArtsDebt Service</v>
      </c>
      <c r="F284" s="87">
        <f>VLOOKUP(E284,'Budget Template'!$C:$G,VLOOKUP(C284,'Fund Lookup'!$A$2:$B$5,2,FALSE),FALSE)</f>
        <v>0</v>
      </c>
    </row>
    <row r="285" spans="1:6" ht="30" x14ac:dyDescent="0.25">
      <c r="A285" t="str">
        <f>'Cover Page'!$A$1</f>
        <v>Appalachian State University</v>
      </c>
      <c r="B285" s="84" t="s">
        <v>50</v>
      </c>
      <c r="C285" s="85" t="s">
        <v>35</v>
      </c>
      <c r="D285" s="42" t="s">
        <v>12</v>
      </c>
      <c r="E285" s="42" t="str">
        <f t="shared" si="4"/>
        <v>College of Fine and Applied ArtsUtilities</v>
      </c>
      <c r="F285" s="87">
        <f>VLOOKUP(E285,'Budget Template'!$C:$G,VLOOKUP(C285,'Fund Lookup'!$A$2:$B$5,2,FALSE),FALSE)</f>
        <v>0</v>
      </c>
    </row>
    <row r="286" spans="1:6" ht="30" x14ac:dyDescent="0.25">
      <c r="A286" t="str">
        <f>'Cover Page'!$A$1</f>
        <v>Appalachian State University</v>
      </c>
      <c r="B286" s="84" t="s">
        <v>50</v>
      </c>
      <c r="C286" s="85" t="s">
        <v>35</v>
      </c>
      <c r="D286" s="42" t="s">
        <v>14</v>
      </c>
      <c r="E286" s="42" t="str">
        <f t="shared" si="4"/>
        <v>College of Fine and Applied ArtsOther Expenses</v>
      </c>
      <c r="F286" s="87">
        <f>VLOOKUP(E286,'Budget Template'!$C:$G,VLOOKUP(C286,'Fund Lookup'!$A$2:$B$5,2,FALSE),FALSE)</f>
        <v>0</v>
      </c>
    </row>
    <row r="287" spans="1:6" ht="30" x14ac:dyDescent="0.25">
      <c r="A287" t="str">
        <f>'Cover Page'!$A$1</f>
        <v>Appalachian State University</v>
      </c>
      <c r="B287" s="84" t="s">
        <v>50</v>
      </c>
      <c r="C287" s="85" t="s">
        <v>35</v>
      </c>
      <c r="D287" s="42" t="s">
        <v>38</v>
      </c>
      <c r="E287" s="42" t="str">
        <f t="shared" si="4"/>
        <v>College of Fine and Applied ArtsTransfers In</v>
      </c>
      <c r="F287" s="87">
        <f>VLOOKUP(E287,'Budget Template'!$C:$G,VLOOKUP(C287,'Fund Lookup'!$A$2:$B$5,2,FALSE),FALSE)</f>
        <v>0</v>
      </c>
    </row>
    <row r="288" spans="1:6" ht="30" x14ac:dyDescent="0.25">
      <c r="A288" t="str">
        <f>'Cover Page'!$A$1</f>
        <v>Appalachian State University</v>
      </c>
      <c r="B288" s="84" t="s">
        <v>50</v>
      </c>
      <c r="C288" s="85" t="s">
        <v>35</v>
      </c>
      <c r="D288" s="42" t="s">
        <v>93</v>
      </c>
      <c r="E288" s="42" t="str">
        <f t="shared" si="4"/>
        <v>College of Fine and Applied ArtsTransfers Out to Capital</v>
      </c>
      <c r="F288" s="87">
        <f>VLOOKUP(E288,'Budget Template'!$C:$G,VLOOKUP(C288,'Fund Lookup'!$A$2:$B$5,2,FALSE),FALSE)</f>
        <v>0</v>
      </c>
    </row>
    <row r="289" spans="1:6" ht="30" x14ac:dyDescent="0.25">
      <c r="A289" t="str">
        <f>'Cover Page'!$A$1</f>
        <v>Appalachian State University</v>
      </c>
      <c r="B289" s="84" t="s">
        <v>50</v>
      </c>
      <c r="C289" s="85" t="s">
        <v>35</v>
      </c>
      <c r="D289" s="42" t="s">
        <v>94</v>
      </c>
      <c r="E289" s="42" t="str">
        <f t="shared" si="4"/>
        <v>College of Fine and Applied ArtsTransfers Out (Other)</v>
      </c>
      <c r="F289" s="87">
        <f>VLOOKUP(E289,'Budget Template'!$C:$G,VLOOKUP(C289,'Fund Lookup'!$A$2:$B$5,2,FALSE),FALSE)</f>
        <v>0</v>
      </c>
    </row>
    <row r="290" spans="1:6" x14ac:dyDescent="0.25">
      <c r="A290" t="str">
        <f>'Cover Page'!$A$1</f>
        <v>Appalachian State University</v>
      </c>
      <c r="B290" s="84" t="s">
        <v>50</v>
      </c>
      <c r="C290" s="85" t="s">
        <v>88</v>
      </c>
      <c r="D290" s="42" t="s">
        <v>36</v>
      </c>
      <c r="E290" s="42" t="str">
        <f t="shared" si="4"/>
        <v>College of Fine and Applied ArtsState Appropriation, Tuition, &amp; Fees</v>
      </c>
      <c r="F290" s="87">
        <f>VLOOKUP(E290,'Budget Template'!$C:$G,VLOOKUP(C290,'Fund Lookup'!$A$2:$B$5,2,FALSE),FALSE)</f>
        <v>0</v>
      </c>
    </row>
    <row r="291" spans="1:6" x14ac:dyDescent="0.25">
      <c r="A291" t="str">
        <f>'Cover Page'!$A$1</f>
        <v>Appalachian State University</v>
      </c>
      <c r="B291" s="84" t="s">
        <v>50</v>
      </c>
      <c r="C291" s="85" t="s">
        <v>88</v>
      </c>
      <c r="D291" s="42" t="s">
        <v>4</v>
      </c>
      <c r="E291" s="42" t="str">
        <f t="shared" si="4"/>
        <v>College of Fine and Applied ArtsSales &amp; Services</v>
      </c>
      <c r="F291" s="87">
        <f>VLOOKUP(E291,'Budget Template'!$C:$G,VLOOKUP(C291,'Fund Lookup'!$A$2:$B$5,2,FALSE),FALSE)</f>
        <v>0</v>
      </c>
    </row>
    <row r="292" spans="1:6" x14ac:dyDescent="0.25">
      <c r="A292" t="str">
        <f>'Cover Page'!$A$1</f>
        <v>Appalachian State University</v>
      </c>
      <c r="B292" s="84" t="s">
        <v>50</v>
      </c>
      <c r="C292" s="85" t="s">
        <v>88</v>
      </c>
      <c r="D292" s="42" t="s">
        <v>33</v>
      </c>
      <c r="E292" s="42" t="str">
        <f t="shared" si="4"/>
        <v>College of Fine and Applied ArtsPatient Services</v>
      </c>
      <c r="F292" s="87">
        <f>VLOOKUP(E292,'Budget Template'!$C:$G,VLOOKUP(C292,'Fund Lookup'!$A$2:$B$5,2,FALSE),FALSE)</f>
        <v>0</v>
      </c>
    </row>
    <row r="293" spans="1:6" x14ac:dyDescent="0.25">
      <c r="A293" t="str">
        <f>'Cover Page'!$A$1</f>
        <v>Appalachian State University</v>
      </c>
      <c r="B293" s="84" t="s">
        <v>50</v>
      </c>
      <c r="C293" s="85" t="s">
        <v>88</v>
      </c>
      <c r="D293" s="42" t="s">
        <v>5</v>
      </c>
      <c r="E293" s="42" t="str">
        <f t="shared" si="4"/>
        <v>College of Fine and Applied ArtsContracts &amp; Grants</v>
      </c>
      <c r="F293" s="87">
        <f>VLOOKUP(E293,'Budget Template'!$C:$G,VLOOKUP(C293,'Fund Lookup'!$A$2:$B$5,2,FALSE),FALSE)</f>
        <v>0</v>
      </c>
    </row>
    <row r="294" spans="1:6" x14ac:dyDescent="0.25">
      <c r="A294" t="str">
        <f>'Cover Page'!$A$1</f>
        <v>Appalachian State University</v>
      </c>
      <c r="B294" s="84" t="s">
        <v>50</v>
      </c>
      <c r="C294" s="85" t="s">
        <v>88</v>
      </c>
      <c r="D294" s="42" t="s">
        <v>6</v>
      </c>
      <c r="E294" s="42" t="str">
        <f t="shared" si="4"/>
        <v>College of Fine and Applied ArtsGifts &amp; Investments</v>
      </c>
      <c r="F294" s="87">
        <f>VLOOKUP(E294,'Budget Template'!$C:$G,VLOOKUP(C294,'Fund Lookup'!$A$2:$B$5,2,FALSE),FALSE)</f>
        <v>0</v>
      </c>
    </row>
    <row r="295" spans="1:6" x14ac:dyDescent="0.25">
      <c r="A295" t="str">
        <f>'Cover Page'!$A$1</f>
        <v>Appalachian State University</v>
      </c>
      <c r="B295" s="84" t="s">
        <v>50</v>
      </c>
      <c r="C295" s="85" t="s">
        <v>88</v>
      </c>
      <c r="D295" s="42" t="s">
        <v>7</v>
      </c>
      <c r="E295" s="42" t="str">
        <f t="shared" si="4"/>
        <v>College of Fine and Applied ArtsOther Revenues</v>
      </c>
      <c r="F295" s="87">
        <f>VLOOKUP(E295,'Budget Template'!$C:$G,VLOOKUP(C295,'Fund Lookup'!$A$2:$B$5,2,FALSE),FALSE)</f>
        <v>0</v>
      </c>
    </row>
    <row r="296" spans="1:6" x14ac:dyDescent="0.25">
      <c r="A296" t="str">
        <f>'Cover Page'!$A$1</f>
        <v>Appalachian State University</v>
      </c>
      <c r="B296" s="84" t="s">
        <v>50</v>
      </c>
      <c r="C296" s="85" t="s">
        <v>88</v>
      </c>
      <c r="D296" s="42" t="s">
        <v>10</v>
      </c>
      <c r="E296" s="42" t="str">
        <f t="shared" si="4"/>
        <v>College of Fine and Applied ArtsSalaries and Wages</v>
      </c>
      <c r="F296" s="87">
        <f>VLOOKUP(E296,'Budget Template'!$C:$G,VLOOKUP(C296,'Fund Lookup'!$A$2:$B$5,2,FALSE),FALSE)</f>
        <v>6000</v>
      </c>
    </row>
    <row r="297" spans="1:6" x14ac:dyDescent="0.25">
      <c r="A297" t="str">
        <f>'Cover Page'!$A$1</f>
        <v>Appalachian State University</v>
      </c>
      <c r="B297" s="84" t="s">
        <v>50</v>
      </c>
      <c r="C297" s="85" t="s">
        <v>88</v>
      </c>
      <c r="D297" s="42" t="s">
        <v>11</v>
      </c>
      <c r="E297" s="42" t="str">
        <f t="shared" si="4"/>
        <v>College of Fine and Applied ArtsStaff Benefits</v>
      </c>
      <c r="F297" s="87">
        <f>VLOOKUP(E297,'Budget Template'!$C:$G,VLOOKUP(C297,'Fund Lookup'!$A$2:$B$5,2,FALSE),FALSE)</f>
        <v>1500</v>
      </c>
    </row>
    <row r="298" spans="1:6" x14ac:dyDescent="0.25">
      <c r="A298" t="str">
        <f>'Cover Page'!$A$1</f>
        <v>Appalachian State University</v>
      </c>
      <c r="B298" s="84" t="s">
        <v>50</v>
      </c>
      <c r="C298" s="85" t="s">
        <v>88</v>
      </c>
      <c r="D298" s="42" t="s">
        <v>92</v>
      </c>
      <c r="E298" s="42" t="str">
        <f t="shared" si="4"/>
        <v>College of Fine and Applied ArtsServices, Supplies, Materials, &amp; Equip.</v>
      </c>
      <c r="F298" s="87">
        <f>VLOOKUP(E298,'Budget Template'!$C:$G,VLOOKUP(C298,'Fund Lookup'!$A$2:$B$5,2,FALSE),FALSE)</f>
        <v>33000</v>
      </c>
    </row>
    <row r="299" spans="1:6" x14ac:dyDescent="0.25">
      <c r="A299" t="str">
        <f>'Cover Page'!$A$1</f>
        <v>Appalachian State University</v>
      </c>
      <c r="B299" s="84" t="s">
        <v>50</v>
      </c>
      <c r="C299" s="85" t="s">
        <v>88</v>
      </c>
      <c r="D299" s="42" t="s">
        <v>13</v>
      </c>
      <c r="E299" s="42" t="str">
        <f t="shared" si="4"/>
        <v>College of Fine and Applied ArtsScholarships &amp; Fellowships</v>
      </c>
      <c r="F299" s="87">
        <f>VLOOKUP(E299,'Budget Template'!$C:$G,VLOOKUP(C299,'Fund Lookup'!$A$2:$B$5,2,FALSE),FALSE)</f>
        <v>0</v>
      </c>
    </row>
    <row r="300" spans="1:6" x14ac:dyDescent="0.25">
      <c r="A300" t="str">
        <f>'Cover Page'!$A$1</f>
        <v>Appalachian State University</v>
      </c>
      <c r="B300" s="84" t="s">
        <v>50</v>
      </c>
      <c r="C300" s="85" t="s">
        <v>88</v>
      </c>
      <c r="D300" s="42" t="s">
        <v>32</v>
      </c>
      <c r="E300" s="42" t="str">
        <f t="shared" si="4"/>
        <v>College of Fine and Applied ArtsDebt Service</v>
      </c>
      <c r="F300" s="87">
        <f>VLOOKUP(E300,'Budget Template'!$C:$G,VLOOKUP(C300,'Fund Lookup'!$A$2:$B$5,2,FALSE),FALSE)</f>
        <v>0</v>
      </c>
    </row>
    <row r="301" spans="1:6" x14ac:dyDescent="0.25">
      <c r="A301" t="str">
        <f>'Cover Page'!$A$1</f>
        <v>Appalachian State University</v>
      </c>
      <c r="B301" s="84" t="s">
        <v>50</v>
      </c>
      <c r="C301" s="85" t="s">
        <v>88</v>
      </c>
      <c r="D301" s="42" t="s">
        <v>12</v>
      </c>
      <c r="E301" s="42" t="str">
        <f t="shared" si="4"/>
        <v>College of Fine and Applied ArtsUtilities</v>
      </c>
      <c r="F301" s="87">
        <f>VLOOKUP(E301,'Budget Template'!$C:$G,VLOOKUP(C301,'Fund Lookup'!$A$2:$B$5,2,FALSE),FALSE)</f>
        <v>0</v>
      </c>
    </row>
    <row r="302" spans="1:6" x14ac:dyDescent="0.25">
      <c r="A302" t="str">
        <f>'Cover Page'!$A$1</f>
        <v>Appalachian State University</v>
      </c>
      <c r="B302" s="84" t="s">
        <v>50</v>
      </c>
      <c r="C302" s="85" t="s">
        <v>88</v>
      </c>
      <c r="D302" s="42" t="s">
        <v>14</v>
      </c>
      <c r="E302" s="42" t="str">
        <f t="shared" si="4"/>
        <v>College of Fine and Applied ArtsOther Expenses</v>
      </c>
      <c r="F302" s="87">
        <f>VLOOKUP(E302,'Budget Template'!$C:$G,VLOOKUP(C302,'Fund Lookup'!$A$2:$B$5,2,FALSE),FALSE)</f>
        <v>0</v>
      </c>
    </row>
    <row r="303" spans="1:6" x14ac:dyDescent="0.25">
      <c r="A303" t="str">
        <f>'Cover Page'!$A$1</f>
        <v>Appalachian State University</v>
      </c>
      <c r="B303" s="84" t="s">
        <v>50</v>
      </c>
      <c r="C303" s="85" t="s">
        <v>88</v>
      </c>
      <c r="D303" s="42" t="s">
        <v>38</v>
      </c>
      <c r="E303" s="42" t="str">
        <f t="shared" si="4"/>
        <v>College of Fine and Applied ArtsTransfers In</v>
      </c>
      <c r="F303" s="87">
        <f>VLOOKUP(E303,'Budget Template'!$C:$G,VLOOKUP(C303,'Fund Lookup'!$A$2:$B$5,2,FALSE),FALSE)</f>
        <v>41000</v>
      </c>
    </row>
    <row r="304" spans="1:6" x14ac:dyDescent="0.25">
      <c r="A304" t="str">
        <f>'Cover Page'!$A$1</f>
        <v>Appalachian State University</v>
      </c>
      <c r="B304" s="84" t="s">
        <v>50</v>
      </c>
      <c r="C304" s="85" t="s">
        <v>88</v>
      </c>
      <c r="D304" s="42" t="s">
        <v>93</v>
      </c>
      <c r="E304" s="42" t="str">
        <f t="shared" si="4"/>
        <v>College of Fine and Applied ArtsTransfers Out to Capital</v>
      </c>
      <c r="F304" s="87">
        <f>VLOOKUP(E304,'Budget Template'!$C:$G,VLOOKUP(C304,'Fund Lookup'!$A$2:$B$5,2,FALSE),FALSE)</f>
        <v>0</v>
      </c>
    </row>
    <row r="305" spans="1:6" x14ac:dyDescent="0.25">
      <c r="A305" t="str">
        <f>'Cover Page'!$A$1</f>
        <v>Appalachian State University</v>
      </c>
      <c r="B305" s="84" t="s">
        <v>50</v>
      </c>
      <c r="C305" s="85" t="s">
        <v>88</v>
      </c>
      <c r="D305" s="42" t="s">
        <v>94</v>
      </c>
      <c r="E305" s="42" t="str">
        <f t="shared" si="4"/>
        <v>College of Fine and Applied ArtsTransfers Out (Other)</v>
      </c>
      <c r="F305" s="87">
        <f>VLOOKUP(E305,'Budget Template'!$C:$G,VLOOKUP(C305,'Fund Lookup'!$A$2:$B$5,2,FALSE),FALSE)</f>
        <v>0</v>
      </c>
    </row>
    <row r="306" spans="1:6" x14ac:dyDescent="0.25">
      <c r="A306" t="str">
        <f>'Cover Page'!$A$1</f>
        <v>Appalachian State University</v>
      </c>
      <c r="B306" s="84" t="s">
        <v>50</v>
      </c>
      <c r="C306" s="85" t="s">
        <v>31</v>
      </c>
      <c r="D306" s="42" t="s">
        <v>36</v>
      </c>
      <c r="E306" s="42" t="str">
        <f t="shared" si="4"/>
        <v>College of Fine and Applied ArtsState Appropriation, Tuition, &amp; Fees</v>
      </c>
      <c r="F306" s="87">
        <f>VLOOKUP(E306,'Budget Template'!$C:$G,VLOOKUP(C306,'Fund Lookup'!$A$2:$B$5,2,FALSE),FALSE)</f>
        <v>0</v>
      </c>
    </row>
    <row r="307" spans="1:6" x14ac:dyDescent="0.25">
      <c r="A307" t="str">
        <f>'Cover Page'!$A$1</f>
        <v>Appalachian State University</v>
      </c>
      <c r="B307" s="84" t="s">
        <v>50</v>
      </c>
      <c r="C307" s="85" t="s">
        <v>31</v>
      </c>
      <c r="D307" s="42" t="s">
        <v>4</v>
      </c>
      <c r="E307" s="42" t="str">
        <f t="shared" si="4"/>
        <v>College of Fine and Applied ArtsSales &amp; Services</v>
      </c>
      <c r="F307" s="87">
        <f>VLOOKUP(E307,'Budget Template'!$C:$G,VLOOKUP(C307,'Fund Lookup'!$A$2:$B$5,2,FALSE),FALSE)</f>
        <v>0</v>
      </c>
    </row>
    <row r="308" spans="1:6" x14ac:dyDescent="0.25">
      <c r="A308" t="str">
        <f>'Cover Page'!$A$1</f>
        <v>Appalachian State University</v>
      </c>
      <c r="B308" s="84" t="s">
        <v>50</v>
      </c>
      <c r="C308" s="85" t="s">
        <v>31</v>
      </c>
      <c r="D308" s="42" t="s">
        <v>33</v>
      </c>
      <c r="E308" s="42" t="str">
        <f t="shared" si="4"/>
        <v>College of Fine and Applied ArtsPatient Services</v>
      </c>
      <c r="F308" s="87">
        <f>VLOOKUP(E308,'Budget Template'!$C:$G,VLOOKUP(C308,'Fund Lookup'!$A$2:$B$5,2,FALSE),FALSE)</f>
        <v>0</v>
      </c>
    </row>
    <row r="309" spans="1:6" x14ac:dyDescent="0.25">
      <c r="A309" t="str">
        <f>'Cover Page'!$A$1</f>
        <v>Appalachian State University</v>
      </c>
      <c r="B309" s="84" t="s">
        <v>50</v>
      </c>
      <c r="C309" s="85" t="s">
        <v>31</v>
      </c>
      <c r="D309" s="42" t="s">
        <v>5</v>
      </c>
      <c r="E309" s="42" t="str">
        <f t="shared" si="4"/>
        <v>College of Fine and Applied ArtsContracts &amp; Grants</v>
      </c>
      <c r="F309" s="87">
        <f>VLOOKUP(E309,'Budget Template'!$C:$G,VLOOKUP(C309,'Fund Lookup'!$A$2:$B$5,2,FALSE),FALSE)</f>
        <v>372500</v>
      </c>
    </row>
    <row r="310" spans="1:6" x14ac:dyDescent="0.25">
      <c r="A310" t="str">
        <f>'Cover Page'!$A$1</f>
        <v>Appalachian State University</v>
      </c>
      <c r="B310" s="84" t="s">
        <v>50</v>
      </c>
      <c r="C310" s="85" t="s">
        <v>31</v>
      </c>
      <c r="D310" s="42" t="s">
        <v>6</v>
      </c>
      <c r="E310" s="42" t="str">
        <f t="shared" si="4"/>
        <v>College of Fine and Applied ArtsGifts &amp; Investments</v>
      </c>
      <c r="F310" s="87">
        <f>VLOOKUP(E310,'Budget Template'!$C:$G,VLOOKUP(C310,'Fund Lookup'!$A$2:$B$5,2,FALSE),FALSE)</f>
        <v>381000</v>
      </c>
    </row>
    <row r="311" spans="1:6" x14ac:dyDescent="0.25">
      <c r="A311" t="str">
        <f>'Cover Page'!$A$1</f>
        <v>Appalachian State University</v>
      </c>
      <c r="B311" s="84" t="s">
        <v>50</v>
      </c>
      <c r="C311" s="85" t="s">
        <v>31</v>
      </c>
      <c r="D311" s="42" t="s">
        <v>7</v>
      </c>
      <c r="E311" s="42" t="str">
        <f t="shared" si="4"/>
        <v>College of Fine and Applied ArtsOther Revenues</v>
      </c>
      <c r="F311" s="87">
        <f>VLOOKUP(E311,'Budget Template'!$C:$G,VLOOKUP(C311,'Fund Lookup'!$A$2:$B$5,2,FALSE),FALSE)</f>
        <v>0</v>
      </c>
    </row>
    <row r="312" spans="1:6" x14ac:dyDescent="0.25">
      <c r="A312" t="str">
        <f>'Cover Page'!$A$1</f>
        <v>Appalachian State University</v>
      </c>
      <c r="B312" s="84" t="s">
        <v>50</v>
      </c>
      <c r="C312" s="85" t="s">
        <v>31</v>
      </c>
      <c r="D312" s="42" t="s">
        <v>10</v>
      </c>
      <c r="E312" s="42" t="str">
        <f t="shared" si="4"/>
        <v>College of Fine and Applied ArtsSalaries and Wages</v>
      </c>
      <c r="F312" s="87">
        <f>VLOOKUP(E312,'Budget Template'!$C:$G,VLOOKUP(C312,'Fund Lookup'!$A$2:$B$5,2,FALSE),FALSE)</f>
        <v>101000</v>
      </c>
    </row>
    <row r="313" spans="1:6" x14ac:dyDescent="0.25">
      <c r="A313" t="str">
        <f>'Cover Page'!$A$1</f>
        <v>Appalachian State University</v>
      </c>
      <c r="B313" s="84" t="s">
        <v>50</v>
      </c>
      <c r="C313" s="85" t="s">
        <v>31</v>
      </c>
      <c r="D313" s="42" t="s">
        <v>11</v>
      </c>
      <c r="E313" s="42" t="str">
        <f t="shared" si="4"/>
        <v>College of Fine and Applied ArtsStaff Benefits</v>
      </c>
      <c r="F313" s="87">
        <f>VLOOKUP(E313,'Budget Template'!$C:$G,VLOOKUP(C313,'Fund Lookup'!$A$2:$B$5,2,FALSE),FALSE)</f>
        <v>25250</v>
      </c>
    </row>
    <row r="314" spans="1:6" x14ac:dyDescent="0.25">
      <c r="A314" t="str">
        <f>'Cover Page'!$A$1</f>
        <v>Appalachian State University</v>
      </c>
      <c r="B314" s="84" t="s">
        <v>50</v>
      </c>
      <c r="C314" s="85" t="s">
        <v>31</v>
      </c>
      <c r="D314" s="42" t="s">
        <v>92</v>
      </c>
      <c r="E314" s="42" t="str">
        <f t="shared" si="4"/>
        <v>College of Fine and Applied ArtsServices, Supplies, Materials, &amp; Equip.</v>
      </c>
      <c r="F314" s="87">
        <f>VLOOKUP(E314,'Budget Template'!$C:$G,VLOOKUP(C314,'Fund Lookup'!$A$2:$B$5,2,FALSE),FALSE)</f>
        <v>622000</v>
      </c>
    </row>
    <row r="315" spans="1:6" x14ac:dyDescent="0.25">
      <c r="A315" t="str">
        <f>'Cover Page'!$A$1</f>
        <v>Appalachian State University</v>
      </c>
      <c r="B315" s="84" t="s">
        <v>50</v>
      </c>
      <c r="C315" s="85" t="s">
        <v>31</v>
      </c>
      <c r="D315" s="42" t="s">
        <v>13</v>
      </c>
      <c r="E315" s="42" t="str">
        <f t="shared" si="4"/>
        <v>College of Fine and Applied ArtsScholarships &amp; Fellowships</v>
      </c>
      <c r="F315" s="87">
        <f>VLOOKUP(E315,'Budget Template'!$C:$G,VLOOKUP(C315,'Fund Lookup'!$A$2:$B$5,2,FALSE),FALSE)</f>
        <v>4000</v>
      </c>
    </row>
    <row r="316" spans="1:6" x14ac:dyDescent="0.25">
      <c r="A316" t="str">
        <f>'Cover Page'!$A$1</f>
        <v>Appalachian State University</v>
      </c>
      <c r="B316" s="84" t="s">
        <v>50</v>
      </c>
      <c r="C316" s="85" t="s">
        <v>31</v>
      </c>
      <c r="D316" s="42" t="s">
        <v>32</v>
      </c>
      <c r="E316" s="42" t="str">
        <f t="shared" si="4"/>
        <v>College of Fine and Applied ArtsDebt Service</v>
      </c>
      <c r="F316" s="87">
        <f>VLOOKUP(E316,'Budget Template'!$C:$G,VLOOKUP(C316,'Fund Lookup'!$A$2:$B$5,2,FALSE),FALSE)</f>
        <v>0</v>
      </c>
    </row>
    <row r="317" spans="1:6" x14ac:dyDescent="0.25">
      <c r="A317" t="str">
        <f>'Cover Page'!$A$1</f>
        <v>Appalachian State University</v>
      </c>
      <c r="B317" s="84" t="s">
        <v>50</v>
      </c>
      <c r="C317" s="85" t="s">
        <v>31</v>
      </c>
      <c r="D317" s="42" t="s">
        <v>12</v>
      </c>
      <c r="E317" s="42" t="str">
        <f t="shared" si="4"/>
        <v>College of Fine and Applied ArtsUtilities</v>
      </c>
      <c r="F317" s="87">
        <f>VLOOKUP(E317,'Budget Template'!$C:$G,VLOOKUP(C317,'Fund Lookup'!$A$2:$B$5,2,FALSE),FALSE)</f>
        <v>0</v>
      </c>
    </row>
    <row r="318" spans="1:6" x14ac:dyDescent="0.25">
      <c r="A318" t="str">
        <f>'Cover Page'!$A$1</f>
        <v>Appalachian State University</v>
      </c>
      <c r="B318" s="84" t="s">
        <v>50</v>
      </c>
      <c r="C318" s="85" t="s">
        <v>31</v>
      </c>
      <c r="D318" s="42" t="s">
        <v>14</v>
      </c>
      <c r="E318" s="42" t="str">
        <f t="shared" si="4"/>
        <v>College of Fine and Applied ArtsOther Expenses</v>
      </c>
      <c r="F318" s="87">
        <f>VLOOKUP(E318,'Budget Template'!$C:$G,VLOOKUP(C318,'Fund Lookup'!$A$2:$B$5,2,FALSE),FALSE)</f>
        <v>0</v>
      </c>
    </row>
    <row r="319" spans="1:6" x14ac:dyDescent="0.25">
      <c r="A319" t="str">
        <f>'Cover Page'!$A$1</f>
        <v>Appalachian State University</v>
      </c>
      <c r="B319" s="84" t="s">
        <v>50</v>
      </c>
      <c r="C319" s="85" t="s">
        <v>31</v>
      </c>
      <c r="D319" s="42" t="s">
        <v>38</v>
      </c>
      <c r="E319" s="42" t="str">
        <f t="shared" si="4"/>
        <v>College of Fine and Applied ArtsTransfers In</v>
      </c>
      <c r="F319" s="87">
        <f>VLOOKUP(E319,'Budget Template'!$C:$G,VLOOKUP(C319,'Fund Lookup'!$A$2:$B$5,2,FALSE),FALSE)</f>
        <v>0</v>
      </c>
    </row>
    <row r="320" spans="1:6" x14ac:dyDescent="0.25">
      <c r="A320" t="str">
        <f>'Cover Page'!$A$1</f>
        <v>Appalachian State University</v>
      </c>
      <c r="B320" s="84" t="s">
        <v>50</v>
      </c>
      <c r="C320" s="85" t="s">
        <v>31</v>
      </c>
      <c r="D320" s="42" t="s">
        <v>93</v>
      </c>
      <c r="E320" s="42" t="str">
        <f t="shared" si="4"/>
        <v>College of Fine and Applied ArtsTransfers Out to Capital</v>
      </c>
      <c r="F320" s="87">
        <f>VLOOKUP(E320,'Budget Template'!$C:$G,VLOOKUP(C320,'Fund Lookup'!$A$2:$B$5,2,FALSE),FALSE)</f>
        <v>0</v>
      </c>
    </row>
    <row r="321" spans="1:6" x14ac:dyDescent="0.25">
      <c r="A321" t="str">
        <f>'Cover Page'!$A$1</f>
        <v>Appalachian State University</v>
      </c>
      <c r="B321" s="84" t="s">
        <v>50</v>
      </c>
      <c r="C321" s="85" t="s">
        <v>31</v>
      </c>
      <c r="D321" s="42" t="s">
        <v>94</v>
      </c>
      <c r="E321" s="42" t="str">
        <f t="shared" si="4"/>
        <v>College of Fine and Applied ArtsTransfers Out (Other)</v>
      </c>
      <c r="F321" s="87">
        <f>VLOOKUP(E321,'Budget Template'!$C:$G,VLOOKUP(C321,'Fund Lookup'!$A$2:$B$5,2,FALSE),FALSE)</f>
        <v>0</v>
      </c>
    </row>
    <row r="322" spans="1:6" x14ac:dyDescent="0.25">
      <c r="A322" t="str">
        <f>'Cover Page'!$A$1</f>
        <v>Appalachian State University</v>
      </c>
      <c r="B322" s="84" t="s">
        <v>96</v>
      </c>
      <c r="C322" s="85" t="s">
        <v>0</v>
      </c>
      <c r="D322" s="42" t="s">
        <v>36</v>
      </c>
      <c r="E322" s="42" t="str">
        <f t="shared" si="4"/>
        <v>School of MusicState Appropriation, Tuition, &amp; Fees</v>
      </c>
      <c r="F322" s="87">
        <f>VLOOKUP(E322,'Budget Template'!$C:$G,VLOOKUP(C322,'Fund Lookup'!$A$2:$B$5,2,FALSE),FALSE)</f>
        <v>7089531.0611906629</v>
      </c>
    </row>
    <row r="323" spans="1:6" x14ac:dyDescent="0.25">
      <c r="A323" t="str">
        <f>'Cover Page'!$A$1</f>
        <v>Appalachian State University</v>
      </c>
      <c r="B323" s="84" t="s">
        <v>96</v>
      </c>
      <c r="C323" s="85" t="s">
        <v>0</v>
      </c>
      <c r="D323" s="42" t="s">
        <v>4</v>
      </c>
      <c r="E323" s="42" t="str">
        <f t="shared" ref="E323:E386" si="5">B323&amp;D323</f>
        <v>School of MusicSales &amp; Services</v>
      </c>
      <c r="F323" s="87">
        <f>VLOOKUP(E323,'Budget Template'!$C:$G,VLOOKUP(C323,'Fund Lookup'!$A$2:$B$5,2,FALSE),FALSE)</f>
        <v>0</v>
      </c>
    </row>
    <row r="324" spans="1:6" x14ac:dyDescent="0.25">
      <c r="A324" t="str">
        <f>'Cover Page'!$A$1</f>
        <v>Appalachian State University</v>
      </c>
      <c r="B324" s="84" t="s">
        <v>96</v>
      </c>
      <c r="C324" s="85" t="s">
        <v>0</v>
      </c>
      <c r="D324" s="42" t="s">
        <v>33</v>
      </c>
      <c r="E324" s="42" t="str">
        <f t="shared" si="5"/>
        <v>School of MusicPatient Services</v>
      </c>
      <c r="F324" s="87">
        <f>VLOOKUP(E324,'Budget Template'!$C:$G,VLOOKUP(C324,'Fund Lookup'!$A$2:$B$5,2,FALSE),FALSE)</f>
        <v>0</v>
      </c>
    </row>
    <row r="325" spans="1:6" x14ac:dyDescent="0.25">
      <c r="A325" t="str">
        <f>'Cover Page'!$A$1</f>
        <v>Appalachian State University</v>
      </c>
      <c r="B325" s="84" t="s">
        <v>96</v>
      </c>
      <c r="C325" s="85" t="s">
        <v>0</v>
      </c>
      <c r="D325" s="42" t="s">
        <v>5</v>
      </c>
      <c r="E325" s="42" t="str">
        <f t="shared" si="5"/>
        <v>School of MusicContracts &amp; Grants</v>
      </c>
      <c r="F325" s="87">
        <f>VLOOKUP(E325,'Budget Template'!$C:$G,VLOOKUP(C325,'Fund Lookup'!$A$2:$B$5,2,FALSE),FALSE)</f>
        <v>0</v>
      </c>
    </row>
    <row r="326" spans="1:6" x14ac:dyDescent="0.25">
      <c r="A326" t="str">
        <f>'Cover Page'!$A$1</f>
        <v>Appalachian State University</v>
      </c>
      <c r="B326" s="84" t="s">
        <v>96</v>
      </c>
      <c r="C326" s="85" t="s">
        <v>0</v>
      </c>
      <c r="D326" s="42" t="s">
        <v>6</v>
      </c>
      <c r="E326" s="42" t="str">
        <f t="shared" si="5"/>
        <v>School of MusicGifts &amp; Investments</v>
      </c>
      <c r="F326" s="87">
        <f>VLOOKUP(E326,'Budget Template'!$C:$G,VLOOKUP(C326,'Fund Lookup'!$A$2:$B$5,2,FALSE),FALSE)</f>
        <v>0</v>
      </c>
    </row>
    <row r="327" spans="1:6" x14ac:dyDescent="0.25">
      <c r="A327" t="str">
        <f>'Cover Page'!$A$1</f>
        <v>Appalachian State University</v>
      </c>
      <c r="B327" s="84" t="s">
        <v>96</v>
      </c>
      <c r="C327" s="85" t="s">
        <v>0</v>
      </c>
      <c r="D327" s="42" t="s">
        <v>7</v>
      </c>
      <c r="E327" s="42" t="str">
        <f t="shared" si="5"/>
        <v>School of MusicOther Revenues</v>
      </c>
      <c r="F327" s="87">
        <f>VLOOKUP(E327,'Budget Template'!$C:$G,VLOOKUP(C327,'Fund Lookup'!$A$2:$B$5,2,FALSE),FALSE)</f>
        <v>0</v>
      </c>
    </row>
    <row r="328" spans="1:6" x14ac:dyDescent="0.25">
      <c r="A328" t="str">
        <f>'Cover Page'!$A$1</f>
        <v>Appalachian State University</v>
      </c>
      <c r="B328" s="84" t="s">
        <v>96</v>
      </c>
      <c r="C328" s="85" t="s">
        <v>0</v>
      </c>
      <c r="D328" s="42" t="s">
        <v>10</v>
      </c>
      <c r="E328" s="42" t="str">
        <f t="shared" si="5"/>
        <v>School of MusicSalaries and Wages</v>
      </c>
      <c r="F328" s="87">
        <f>VLOOKUP(E328,'Budget Template'!$C:$G,VLOOKUP(C328,'Fund Lookup'!$A$2:$B$5,2,FALSE),FALSE)</f>
        <v>5241781.1527675372</v>
      </c>
    </row>
    <row r="329" spans="1:6" x14ac:dyDescent="0.25">
      <c r="A329" t="str">
        <f>'Cover Page'!$A$1</f>
        <v>Appalachian State University</v>
      </c>
      <c r="B329" s="84" t="s">
        <v>96</v>
      </c>
      <c r="C329" s="85" t="s">
        <v>0</v>
      </c>
      <c r="D329" s="42" t="s">
        <v>11</v>
      </c>
      <c r="E329" s="42" t="str">
        <f t="shared" si="5"/>
        <v>School of MusicStaff Benefits</v>
      </c>
      <c r="F329" s="87">
        <f>VLOOKUP(E329,'Budget Template'!$C:$G,VLOOKUP(C329,'Fund Lookup'!$A$2:$B$5,2,FALSE),FALSE)</f>
        <v>1675119.9084231253</v>
      </c>
    </row>
    <row r="330" spans="1:6" x14ac:dyDescent="0.25">
      <c r="A330" t="str">
        <f>'Cover Page'!$A$1</f>
        <v>Appalachian State University</v>
      </c>
      <c r="B330" s="84" t="s">
        <v>96</v>
      </c>
      <c r="C330" s="85" t="s">
        <v>0</v>
      </c>
      <c r="D330" s="42" t="s">
        <v>92</v>
      </c>
      <c r="E330" s="42" t="str">
        <f t="shared" si="5"/>
        <v>School of MusicServices, Supplies, Materials, &amp; Equip.</v>
      </c>
      <c r="F330" s="87">
        <f>VLOOKUP(E330,'Budget Template'!$C:$G,VLOOKUP(C330,'Fund Lookup'!$A$2:$B$5,2,FALSE),FALSE)</f>
        <v>169178</v>
      </c>
    </row>
    <row r="331" spans="1:6" x14ac:dyDescent="0.25">
      <c r="A331" t="str">
        <f>'Cover Page'!$A$1</f>
        <v>Appalachian State University</v>
      </c>
      <c r="B331" s="84" t="s">
        <v>96</v>
      </c>
      <c r="C331" s="85" t="s">
        <v>0</v>
      </c>
      <c r="D331" s="42" t="s">
        <v>13</v>
      </c>
      <c r="E331" s="42" t="str">
        <f t="shared" si="5"/>
        <v>School of MusicScholarships &amp; Fellowships</v>
      </c>
      <c r="F331" s="87">
        <f>VLOOKUP(E331,'Budget Template'!$C:$G,VLOOKUP(C331,'Fund Lookup'!$A$2:$B$5,2,FALSE),FALSE)</f>
        <v>0</v>
      </c>
    </row>
    <row r="332" spans="1:6" x14ac:dyDescent="0.25">
      <c r="A332" t="str">
        <f>'Cover Page'!$A$1</f>
        <v>Appalachian State University</v>
      </c>
      <c r="B332" s="84" t="s">
        <v>96</v>
      </c>
      <c r="C332" s="85" t="s">
        <v>0</v>
      </c>
      <c r="D332" s="42" t="s">
        <v>32</v>
      </c>
      <c r="E332" s="42" t="str">
        <f t="shared" si="5"/>
        <v>School of MusicDebt Service</v>
      </c>
      <c r="F332" s="87">
        <f>VLOOKUP(E332,'Budget Template'!$C:$G,VLOOKUP(C332,'Fund Lookup'!$A$2:$B$5,2,FALSE),FALSE)</f>
        <v>0</v>
      </c>
    </row>
    <row r="333" spans="1:6" x14ac:dyDescent="0.25">
      <c r="A333" t="str">
        <f>'Cover Page'!$A$1</f>
        <v>Appalachian State University</v>
      </c>
      <c r="B333" s="84" t="s">
        <v>96</v>
      </c>
      <c r="C333" s="85" t="s">
        <v>0</v>
      </c>
      <c r="D333" s="42" t="s">
        <v>12</v>
      </c>
      <c r="E333" s="42" t="str">
        <f t="shared" si="5"/>
        <v>School of MusicUtilities</v>
      </c>
      <c r="F333" s="87">
        <f>VLOOKUP(E333,'Budget Template'!$C:$G,VLOOKUP(C333,'Fund Lookup'!$A$2:$B$5,2,FALSE),FALSE)</f>
        <v>0</v>
      </c>
    </row>
    <row r="334" spans="1:6" x14ac:dyDescent="0.25">
      <c r="A334" t="str">
        <f>'Cover Page'!$A$1</f>
        <v>Appalachian State University</v>
      </c>
      <c r="B334" s="84" t="s">
        <v>96</v>
      </c>
      <c r="C334" s="85" t="s">
        <v>0</v>
      </c>
      <c r="D334" s="42" t="s">
        <v>14</v>
      </c>
      <c r="E334" s="42" t="str">
        <f t="shared" si="5"/>
        <v>School of MusicOther Expenses</v>
      </c>
      <c r="F334" s="87">
        <f>VLOOKUP(E334,'Budget Template'!$C:$G,VLOOKUP(C334,'Fund Lookup'!$A$2:$B$5,2,FALSE),FALSE)</f>
        <v>0</v>
      </c>
    </row>
    <row r="335" spans="1:6" x14ac:dyDescent="0.25">
      <c r="A335" t="str">
        <f>'Cover Page'!$A$1</f>
        <v>Appalachian State University</v>
      </c>
      <c r="B335" s="84" t="s">
        <v>96</v>
      </c>
      <c r="C335" s="85" t="s">
        <v>0</v>
      </c>
      <c r="D335" s="42" t="s">
        <v>38</v>
      </c>
      <c r="E335" s="42" t="str">
        <f t="shared" si="5"/>
        <v>School of MusicTransfers In</v>
      </c>
      <c r="F335" s="87">
        <f>VLOOKUP(E335,'Budget Template'!$C:$G,VLOOKUP(C335,'Fund Lookup'!$A$2:$B$5,2,FALSE),FALSE)</f>
        <v>0</v>
      </c>
    </row>
    <row r="336" spans="1:6" x14ac:dyDescent="0.25">
      <c r="A336" t="str">
        <f>'Cover Page'!$A$1</f>
        <v>Appalachian State University</v>
      </c>
      <c r="B336" s="84" t="s">
        <v>96</v>
      </c>
      <c r="C336" s="85" t="s">
        <v>0</v>
      </c>
      <c r="D336" s="42" t="s">
        <v>93</v>
      </c>
      <c r="E336" s="42" t="str">
        <f t="shared" si="5"/>
        <v>School of MusicTransfers Out to Capital</v>
      </c>
      <c r="F336" s="87">
        <f>VLOOKUP(E336,'Budget Template'!$C:$G,VLOOKUP(C336,'Fund Lookup'!$A$2:$B$5,2,FALSE),FALSE)</f>
        <v>0</v>
      </c>
    </row>
    <row r="337" spans="1:6" x14ac:dyDescent="0.25">
      <c r="A337" t="str">
        <f>'Cover Page'!$A$1</f>
        <v>Appalachian State University</v>
      </c>
      <c r="B337" s="84" t="s">
        <v>96</v>
      </c>
      <c r="C337" s="85" t="s">
        <v>0</v>
      </c>
      <c r="D337" s="42" t="s">
        <v>94</v>
      </c>
      <c r="E337" s="42" t="str">
        <f t="shared" si="5"/>
        <v>School of MusicTransfers Out (Other)</v>
      </c>
      <c r="F337" s="87">
        <f>VLOOKUP(E337,'Budget Template'!$C:$G,VLOOKUP(C337,'Fund Lookup'!$A$2:$B$5,2,FALSE),FALSE)</f>
        <v>3452</v>
      </c>
    </row>
    <row r="338" spans="1:6" ht="30" x14ac:dyDescent="0.25">
      <c r="A338" t="str">
        <f>'Cover Page'!$A$1</f>
        <v>Appalachian State University</v>
      </c>
      <c r="B338" s="84" t="s">
        <v>96</v>
      </c>
      <c r="C338" s="85" t="s">
        <v>35</v>
      </c>
      <c r="D338" s="42" t="s">
        <v>36</v>
      </c>
      <c r="E338" s="42" t="str">
        <f t="shared" si="5"/>
        <v>School of MusicState Appropriation, Tuition, &amp; Fees</v>
      </c>
      <c r="F338" s="87">
        <f>VLOOKUP(E338,'Budget Template'!$C:$G,VLOOKUP(C338,'Fund Lookup'!$A$2:$B$5,2,FALSE),FALSE)</f>
        <v>388267</v>
      </c>
    </row>
    <row r="339" spans="1:6" ht="30" x14ac:dyDescent="0.25">
      <c r="A339" t="str">
        <f>'Cover Page'!$A$1</f>
        <v>Appalachian State University</v>
      </c>
      <c r="B339" s="84" t="s">
        <v>96</v>
      </c>
      <c r="C339" s="85" t="s">
        <v>35</v>
      </c>
      <c r="D339" s="42" t="s">
        <v>4</v>
      </c>
      <c r="E339" s="42" t="str">
        <f t="shared" si="5"/>
        <v>School of MusicSales &amp; Services</v>
      </c>
      <c r="F339" s="87">
        <f>VLOOKUP(E339,'Budget Template'!$C:$G,VLOOKUP(C339,'Fund Lookup'!$A$2:$B$5,2,FALSE),FALSE)</f>
        <v>414000</v>
      </c>
    </row>
    <row r="340" spans="1:6" ht="30" x14ac:dyDescent="0.25">
      <c r="A340" t="str">
        <f>'Cover Page'!$A$1</f>
        <v>Appalachian State University</v>
      </c>
      <c r="B340" s="84" t="s">
        <v>96</v>
      </c>
      <c r="C340" s="85" t="s">
        <v>35</v>
      </c>
      <c r="D340" s="42" t="s">
        <v>33</v>
      </c>
      <c r="E340" s="42" t="str">
        <f t="shared" si="5"/>
        <v>School of MusicPatient Services</v>
      </c>
      <c r="F340" s="87">
        <f>VLOOKUP(E340,'Budget Template'!$C:$G,VLOOKUP(C340,'Fund Lookup'!$A$2:$B$5,2,FALSE),FALSE)</f>
        <v>0</v>
      </c>
    </row>
    <row r="341" spans="1:6" ht="30" x14ac:dyDescent="0.25">
      <c r="A341" t="str">
        <f>'Cover Page'!$A$1</f>
        <v>Appalachian State University</v>
      </c>
      <c r="B341" s="84" t="s">
        <v>96</v>
      </c>
      <c r="C341" s="85" t="s">
        <v>35</v>
      </c>
      <c r="D341" s="42" t="s">
        <v>5</v>
      </c>
      <c r="E341" s="42" t="str">
        <f t="shared" si="5"/>
        <v>School of MusicContracts &amp; Grants</v>
      </c>
      <c r="F341" s="87">
        <f>VLOOKUP(E341,'Budget Template'!$C:$G,VLOOKUP(C341,'Fund Lookup'!$A$2:$B$5,2,FALSE),FALSE)</f>
        <v>0</v>
      </c>
    </row>
    <row r="342" spans="1:6" ht="30" x14ac:dyDescent="0.25">
      <c r="A342" t="str">
        <f>'Cover Page'!$A$1</f>
        <v>Appalachian State University</v>
      </c>
      <c r="B342" s="84" t="s">
        <v>96</v>
      </c>
      <c r="C342" s="85" t="s">
        <v>35</v>
      </c>
      <c r="D342" s="42" t="s">
        <v>6</v>
      </c>
      <c r="E342" s="42" t="str">
        <f t="shared" si="5"/>
        <v>School of MusicGifts &amp; Investments</v>
      </c>
      <c r="F342" s="87">
        <f>VLOOKUP(E342,'Budget Template'!$C:$G,VLOOKUP(C342,'Fund Lookup'!$A$2:$B$5,2,FALSE),FALSE)</f>
        <v>4000</v>
      </c>
    </row>
    <row r="343" spans="1:6" ht="30" x14ac:dyDescent="0.25">
      <c r="A343" t="str">
        <f>'Cover Page'!$A$1</f>
        <v>Appalachian State University</v>
      </c>
      <c r="B343" s="84" t="s">
        <v>96</v>
      </c>
      <c r="C343" s="85" t="s">
        <v>35</v>
      </c>
      <c r="D343" s="42" t="s">
        <v>7</v>
      </c>
      <c r="E343" s="42" t="str">
        <f t="shared" si="5"/>
        <v>School of MusicOther Revenues</v>
      </c>
      <c r="F343" s="87">
        <f>VLOOKUP(E343,'Budget Template'!$C:$G,VLOOKUP(C343,'Fund Lookup'!$A$2:$B$5,2,FALSE),FALSE)</f>
        <v>0</v>
      </c>
    </row>
    <row r="344" spans="1:6" ht="30" x14ac:dyDescent="0.25">
      <c r="A344" t="str">
        <f>'Cover Page'!$A$1</f>
        <v>Appalachian State University</v>
      </c>
      <c r="B344" s="84" t="s">
        <v>96</v>
      </c>
      <c r="C344" s="85" t="s">
        <v>35</v>
      </c>
      <c r="D344" s="42" t="s">
        <v>10</v>
      </c>
      <c r="E344" s="42" t="str">
        <f t="shared" si="5"/>
        <v>School of MusicSalaries and Wages</v>
      </c>
      <c r="F344" s="87">
        <f>VLOOKUP(E344,'Budget Template'!$C:$G,VLOOKUP(C344,'Fund Lookup'!$A$2:$B$5,2,FALSE),FALSE)</f>
        <v>216920</v>
      </c>
    </row>
    <row r="345" spans="1:6" ht="30" x14ac:dyDescent="0.25">
      <c r="A345" t="str">
        <f>'Cover Page'!$A$1</f>
        <v>Appalachian State University</v>
      </c>
      <c r="B345" s="84" t="s">
        <v>96</v>
      </c>
      <c r="C345" s="85" t="s">
        <v>35</v>
      </c>
      <c r="D345" s="42" t="s">
        <v>11</v>
      </c>
      <c r="E345" s="42" t="str">
        <f t="shared" si="5"/>
        <v>School of MusicStaff Benefits</v>
      </c>
      <c r="F345" s="87">
        <f>VLOOKUP(E345,'Budget Template'!$C:$G,VLOOKUP(C345,'Fund Lookup'!$A$2:$B$5,2,FALSE),FALSE)</f>
        <v>62028</v>
      </c>
    </row>
    <row r="346" spans="1:6" ht="30" x14ac:dyDescent="0.25">
      <c r="A346" t="str">
        <f>'Cover Page'!$A$1</f>
        <v>Appalachian State University</v>
      </c>
      <c r="B346" s="84" t="s">
        <v>96</v>
      </c>
      <c r="C346" s="85" t="s">
        <v>35</v>
      </c>
      <c r="D346" s="42" t="s">
        <v>92</v>
      </c>
      <c r="E346" s="42" t="str">
        <f t="shared" si="5"/>
        <v>School of MusicServices, Supplies, Materials, &amp; Equip.</v>
      </c>
      <c r="F346" s="87">
        <f>VLOOKUP(E346,'Budget Template'!$C:$G,VLOOKUP(C346,'Fund Lookup'!$A$2:$B$5,2,FALSE),FALSE)</f>
        <v>454069</v>
      </c>
    </row>
    <row r="347" spans="1:6" ht="30" x14ac:dyDescent="0.25">
      <c r="A347" t="str">
        <f>'Cover Page'!$A$1</f>
        <v>Appalachian State University</v>
      </c>
      <c r="B347" s="84" t="s">
        <v>96</v>
      </c>
      <c r="C347" s="85" t="s">
        <v>35</v>
      </c>
      <c r="D347" s="42" t="s">
        <v>13</v>
      </c>
      <c r="E347" s="42" t="str">
        <f t="shared" si="5"/>
        <v>School of MusicScholarships &amp; Fellowships</v>
      </c>
      <c r="F347" s="87">
        <f>VLOOKUP(E347,'Budget Template'!$C:$G,VLOOKUP(C347,'Fund Lookup'!$A$2:$B$5,2,FALSE),FALSE)</f>
        <v>0</v>
      </c>
    </row>
    <row r="348" spans="1:6" ht="30" x14ac:dyDescent="0.25">
      <c r="A348" t="str">
        <f>'Cover Page'!$A$1</f>
        <v>Appalachian State University</v>
      </c>
      <c r="B348" s="84" t="s">
        <v>96</v>
      </c>
      <c r="C348" s="85" t="s">
        <v>35</v>
      </c>
      <c r="D348" s="42" t="s">
        <v>32</v>
      </c>
      <c r="E348" s="42" t="str">
        <f t="shared" si="5"/>
        <v>School of MusicDebt Service</v>
      </c>
      <c r="F348" s="87">
        <f>VLOOKUP(E348,'Budget Template'!$C:$G,VLOOKUP(C348,'Fund Lookup'!$A$2:$B$5,2,FALSE),FALSE)</f>
        <v>0</v>
      </c>
    </row>
    <row r="349" spans="1:6" ht="30" x14ac:dyDescent="0.25">
      <c r="A349" t="str">
        <f>'Cover Page'!$A$1</f>
        <v>Appalachian State University</v>
      </c>
      <c r="B349" s="84" t="s">
        <v>96</v>
      </c>
      <c r="C349" s="85" t="s">
        <v>35</v>
      </c>
      <c r="D349" s="42" t="s">
        <v>12</v>
      </c>
      <c r="E349" s="42" t="str">
        <f t="shared" si="5"/>
        <v>School of MusicUtilities</v>
      </c>
      <c r="F349" s="87">
        <f>VLOOKUP(E349,'Budget Template'!$C:$G,VLOOKUP(C349,'Fund Lookup'!$A$2:$B$5,2,FALSE),FALSE)</f>
        <v>0</v>
      </c>
    </row>
    <row r="350" spans="1:6" ht="30" x14ac:dyDescent="0.25">
      <c r="A350" t="str">
        <f>'Cover Page'!$A$1</f>
        <v>Appalachian State University</v>
      </c>
      <c r="B350" s="84" t="s">
        <v>96</v>
      </c>
      <c r="C350" s="85" t="s">
        <v>35</v>
      </c>
      <c r="D350" s="42" t="s">
        <v>14</v>
      </c>
      <c r="E350" s="42" t="str">
        <f t="shared" si="5"/>
        <v>School of MusicOther Expenses</v>
      </c>
      <c r="F350" s="87">
        <f>VLOOKUP(E350,'Budget Template'!$C:$G,VLOOKUP(C350,'Fund Lookup'!$A$2:$B$5,2,FALSE),FALSE)</f>
        <v>0</v>
      </c>
    </row>
    <row r="351" spans="1:6" ht="30" x14ac:dyDescent="0.25">
      <c r="A351" t="str">
        <f>'Cover Page'!$A$1</f>
        <v>Appalachian State University</v>
      </c>
      <c r="B351" s="84" t="s">
        <v>96</v>
      </c>
      <c r="C351" s="85" t="s">
        <v>35</v>
      </c>
      <c r="D351" s="42" t="s">
        <v>38</v>
      </c>
      <c r="E351" s="42" t="str">
        <f t="shared" si="5"/>
        <v>School of MusicTransfers In</v>
      </c>
      <c r="F351" s="87">
        <f>VLOOKUP(E351,'Budget Template'!$C:$G,VLOOKUP(C351,'Fund Lookup'!$A$2:$B$5,2,FALSE),FALSE)</f>
        <v>0</v>
      </c>
    </row>
    <row r="352" spans="1:6" ht="30" x14ac:dyDescent="0.25">
      <c r="A352" t="str">
        <f>'Cover Page'!$A$1</f>
        <v>Appalachian State University</v>
      </c>
      <c r="B352" s="84" t="s">
        <v>96</v>
      </c>
      <c r="C352" s="85" t="s">
        <v>35</v>
      </c>
      <c r="D352" s="42" t="s">
        <v>93</v>
      </c>
      <c r="E352" s="42" t="str">
        <f t="shared" si="5"/>
        <v>School of MusicTransfers Out to Capital</v>
      </c>
      <c r="F352" s="87">
        <f>VLOOKUP(E352,'Budget Template'!$C:$G,VLOOKUP(C352,'Fund Lookup'!$A$2:$B$5,2,FALSE),FALSE)</f>
        <v>0</v>
      </c>
    </row>
    <row r="353" spans="1:6" ht="30" x14ac:dyDescent="0.25">
      <c r="A353" t="str">
        <f>'Cover Page'!$A$1</f>
        <v>Appalachian State University</v>
      </c>
      <c r="B353" s="84" t="s">
        <v>96</v>
      </c>
      <c r="C353" s="85" t="s">
        <v>35</v>
      </c>
      <c r="D353" s="42" t="s">
        <v>94</v>
      </c>
      <c r="E353" s="42" t="str">
        <f t="shared" si="5"/>
        <v>School of MusicTransfers Out (Other)</v>
      </c>
      <c r="F353" s="87">
        <f>VLOOKUP(E353,'Budget Template'!$C:$G,VLOOKUP(C353,'Fund Lookup'!$A$2:$B$5,2,FALSE),FALSE)</f>
        <v>0</v>
      </c>
    </row>
    <row r="354" spans="1:6" x14ac:dyDescent="0.25">
      <c r="A354" t="str">
        <f>'Cover Page'!$A$1</f>
        <v>Appalachian State University</v>
      </c>
      <c r="B354" s="84" t="s">
        <v>96</v>
      </c>
      <c r="C354" s="85" t="s">
        <v>88</v>
      </c>
      <c r="D354" s="42" t="s">
        <v>36</v>
      </c>
      <c r="E354" s="42" t="str">
        <f t="shared" si="5"/>
        <v>School of MusicState Appropriation, Tuition, &amp; Fees</v>
      </c>
      <c r="F354" s="87">
        <f>VLOOKUP(E354,'Budget Template'!$C:$G,VLOOKUP(C354,'Fund Lookup'!$A$2:$B$5,2,FALSE),FALSE)</f>
        <v>0</v>
      </c>
    </row>
    <row r="355" spans="1:6" x14ac:dyDescent="0.25">
      <c r="A355" t="str">
        <f>'Cover Page'!$A$1</f>
        <v>Appalachian State University</v>
      </c>
      <c r="B355" s="84" t="s">
        <v>96</v>
      </c>
      <c r="C355" s="85" t="s">
        <v>88</v>
      </c>
      <c r="D355" s="42" t="s">
        <v>4</v>
      </c>
      <c r="E355" s="42" t="str">
        <f t="shared" si="5"/>
        <v>School of MusicSales &amp; Services</v>
      </c>
      <c r="F355" s="87">
        <f>VLOOKUP(E355,'Budget Template'!$C:$G,VLOOKUP(C355,'Fund Lookup'!$A$2:$B$5,2,FALSE),FALSE)</f>
        <v>0</v>
      </c>
    </row>
    <row r="356" spans="1:6" x14ac:dyDescent="0.25">
      <c r="A356" t="str">
        <f>'Cover Page'!$A$1</f>
        <v>Appalachian State University</v>
      </c>
      <c r="B356" s="84" t="s">
        <v>96</v>
      </c>
      <c r="C356" s="85" t="s">
        <v>88</v>
      </c>
      <c r="D356" s="42" t="s">
        <v>33</v>
      </c>
      <c r="E356" s="42" t="str">
        <f t="shared" si="5"/>
        <v>School of MusicPatient Services</v>
      </c>
      <c r="F356" s="87">
        <f>VLOOKUP(E356,'Budget Template'!$C:$G,VLOOKUP(C356,'Fund Lookup'!$A$2:$B$5,2,FALSE),FALSE)</f>
        <v>0</v>
      </c>
    </row>
    <row r="357" spans="1:6" x14ac:dyDescent="0.25">
      <c r="A357" t="str">
        <f>'Cover Page'!$A$1</f>
        <v>Appalachian State University</v>
      </c>
      <c r="B357" s="84" t="s">
        <v>96</v>
      </c>
      <c r="C357" s="85" t="s">
        <v>88</v>
      </c>
      <c r="D357" s="42" t="s">
        <v>5</v>
      </c>
      <c r="E357" s="42" t="str">
        <f t="shared" si="5"/>
        <v>School of MusicContracts &amp; Grants</v>
      </c>
      <c r="F357" s="87">
        <f>VLOOKUP(E357,'Budget Template'!$C:$G,VLOOKUP(C357,'Fund Lookup'!$A$2:$B$5,2,FALSE),FALSE)</f>
        <v>0</v>
      </c>
    </row>
    <row r="358" spans="1:6" x14ac:dyDescent="0.25">
      <c r="A358" t="str">
        <f>'Cover Page'!$A$1</f>
        <v>Appalachian State University</v>
      </c>
      <c r="B358" s="84" t="s">
        <v>96</v>
      </c>
      <c r="C358" s="85" t="s">
        <v>88</v>
      </c>
      <c r="D358" s="42" t="s">
        <v>6</v>
      </c>
      <c r="E358" s="42" t="str">
        <f t="shared" si="5"/>
        <v>School of MusicGifts &amp; Investments</v>
      </c>
      <c r="F358" s="87">
        <f>VLOOKUP(E358,'Budget Template'!$C:$G,VLOOKUP(C358,'Fund Lookup'!$A$2:$B$5,2,FALSE),FALSE)</f>
        <v>0</v>
      </c>
    </row>
    <row r="359" spans="1:6" x14ac:dyDescent="0.25">
      <c r="A359" t="str">
        <f>'Cover Page'!$A$1</f>
        <v>Appalachian State University</v>
      </c>
      <c r="B359" s="84" t="s">
        <v>96</v>
      </c>
      <c r="C359" s="85" t="s">
        <v>88</v>
      </c>
      <c r="D359" s="42" t="s">
        <v>7</v>
      </c>
      <c r="E359" s="42" t="str">
        <f t="shared" si="5"/>
        <v>School of MusicOther Revenues</v>
      </c>
      <c r="F359" s="87">
        <f>VLOOKUP(E359,'Budget Template'!$C:$G,VLOOKUP(C359,'Fund Lookup'!$A$2:$B$5,2,FALSE),FALSE)</f>
        <v>0</v>
      </c>
    </row>
    <row r="360" spans="1:6" x14ac:dyDescent="0.25">
      <c r="A360" t="str">
        <f>'Cover Page'!$A$1</f>
        <v>Appalachian State University</v>
      </c>
      <c r="B360" s="84" t="s">
        <v>96</v>
      </c>
      <c r="C360" s="85" t="s">
        <v>88</v>
      </c>
      <c r="D360" s="42" t="s">
        <v>10</v>
      </c>
      <c r="E360" s="42" t="str">
        <f t="shared" si="5"/>
        <v>School of MusicSalaries and Wages</v>
      </c>
      <c r="F360" s="87">
        <f>VLOOKUP(E360,'Budget Template'!$C:$G,VLOOKUP(C360,'Fund Lookup'!$A$2:$B$5,2,FALSE),FALSE)</f>
        <v>0</v>
      </c>
    </row>
    <row r="361" spans="1:6" x14ac:dyDescent="0.25">
      <c r="A361" t="str">
        <f>'Cover Page'!$A$1</f>
        <v>Appalachian State University</v>
      </c>
      <c r="B361" s="84" t="s">
        <v>96</v>
      </c>
      <c r="C361" s="85" t="s">
        <v>88</v>
      </c>
      <c r="D361" s="42" t="s">
        <v>11</v>
      </c>
      <c r="E361" s="42" t="str">
        <f t="shared" si="5"/>
        <v>School of MusicStaff Benefits</v>
      </c>
      <c r="F361" s="87">
        <f>VLOOKUP(E361,'Budget Template'!$C:$G,VLOOKUP(C361,'Fund Lookup'!$A$2:$B$5,2,FALSE),FALSE)</f>
        <v>0</v>
      </c>
    </row>
    <row r="362" spans="1:6" x14ac:dyDescent="0.25">
      <c r="A362" t="str">
        <f>'Cover Page'!$A$1</f>
        <v>Appalachian State University</v>
      </c>
      <c r="B362" s="84" t="s">
        <v>96</v>
      </c>
      <c r="C362" s="85" t="s">
        <v>88</v>
      </c>
      <c r="D362" s="42" t="s">
        <v>92</v>
      </c>
      <c r="E362" s="42" t="str">
        <f t="shared" si="5"/>
        <v>School of MusicServices, Supplies, Materials, &amp; Equip.</v>
      </c>
      <c r="F362" s="87">
        <f>VLOOKUP(E362,'Budget Template'!$C:$G,VLOOKUP(C362,'Fund Lookup'!$A$2:$B$5,2,FALSE),FALSE)</f>
        <v>4000</v>
      </c>
    </row>
    <row r="363" spans="1:6" x14ac:dyDescent="0.25">
      <c r="A363" t="str">
        <f>'Cover Page'!$A$1</f>
        <v>Appalachian State University</v>
      </c>
      <c r="B363" s="84" t="s">
        <v>96</v>
      </c>
      <c r="C363" s="85" t="s">
        <v>88</v>
      </c>
      <c r="D363" s="42" t="s">
        <v>13</v>
      </c>
      <c r="E363" s="42" t="str">
        <f t="shared" si="5"/>
        <v>School of MusicScholarships &amp; Fellowships</v>
      </c>
      <c r="F363" s="87">
        <f>VLOOKUP(E363,'Budget Template'!$C:$G,VLOOKUP(C363,'Fund Lookup'!$A$2:$B$5,2,FALSE),FALSE)</f>
        <v>0</v>
      </c>
    </row>
    <row r="364" spans="1:6" x14ac:dyDescent="0.25">
      <c r="A364" t="str">
        <f>'Cover Page'!$A$1</f>
        <v>Appalachian State University</v>
      </c>
      <c r="B364" s="84" t="s">
        <v>96</v>
      </c>
      <c r="C364" s="85" t="s">
        <v>88</v>
      </c>
      <c r="D364" s="42" t="s">
        <v>32</v>
      </c>
      <c r="E364" s="42" t="str">
        <f t="shared" si="5"/>
        <v>School of MusicDebt Service</v>
      </c>
      <c r="F364" s="87">
        <f>VLOOKUP(E364,'Budget Template'!$C:$G,VLOOKUP(C364,'Fund Lookup'!$A$2:$B$5,2,FALSE),FALSE)</f>
        <v>0</v>
      </c>
    </row>
    <row r="365" spans="1:6" x14ac:dyDescent="0.25">
      <c r="A365" t="str">
        <f>'Cover Page'!$A$1</f>
        <v>Appalachian State University</v>
      </c>
      <c r="B365" s="84" t="s">
        <v>96</v>
      </c>
      <c r="C365" s="85" t="s">
        <v>88</v>
      </c>
      <c r="D365" s="42" t="s">
        <v>12</v>
      </c>
      <c r="E365" s="42" t="str">
        <f t="shared" si="5"/>
        <v>School of MusicUtilities</v>
      </c>
      <c r="F365" s="87">
        <f>VLOOKUP(E365,'Budget Template'!$C:$G,VLOOKUP(C365,'Fund Lookup'!$A$2:$B$5,2,FALSE),FALSE)</f>
        <v>0</v>
      </c>
    </row>
    <row r="366" spans="1:6" x14ac:dyDescent="0.25">
      <c r="A366" t="str">
        <f>'Cover Page'!$A$1</f>
        <v>Appalachian State University</v>
      </c>
      <c r="B366" s="84" t="s">
        <v>96</v>
      </c>
      <c r="C366" s="85" t="s">
        <v>88</v>
      </c>
      <c r="D366" s="42" t="s">
        <v>14</v>
      </c>
      <c r="E366" s="42" t="str">
        <f t="shared" si="5"/>
        <v>School of MusicOther Expenses</v>
      </c>
      <c r="F366" s="87">
        <f>VLOOKUP(E366,'Budget Template'!$C:$G,VLOOKUP(C366,'Fund Lookup'!$A$2:$B$5,2,FALSE),FALSE)</f>
        <v>0</v>
      </c>
    </row>
    <row r="367" spans="1:6" x14ac:dyDescent="0.25">
      <c r="A367" t="str">
        <f>'Cover Page'!$A$1</f>
        <v>Appalachian State University</v>
      </c>
      <c r="B367" s="84" t="s">
        <v>96</v>
      </c>
      <c r="C367" s="85" t="s">
        <v>88</v>
      </c>
      <c r="D367" s="42" t="s">
        <v>38</v>
      </c>
      <c r="E367" s="42" t="str">
        <f t="shared" si="5"/>
        <v>School of MusicTransfers In</v>
      </c>
      <c r="F367" s="87">
        <f>VLOOKUP(E367,'Budget Template'!$C:$G,VLOOKUP(C367,'Fund Lookup'!$A$2:$B$5,2,FALSE),FALSE)</f>
        <v>4000</v>
      </c>
    </row>
    <row r="368" spans="1:6" x14ac:dyDescent="0.25">
      <c r="A368" t="str">
        <f>'Cover Page'!$A$1</f>
        <v>Appalachian State University</v>
      </c>
      <c r="B368" s="84" t="s">
        <v>96</v>
      </c>
      <c r="C368" s="85" t="s">
        <v>88</v>
      </c>
      <c r="D368" s="42" t="s">
        <v>93</v>
      </c>
      <c r="E368" s="42" t="str">
        <f t="shared" si="5"/>
        <v>School of MusicTransfers Out to Capital</v>
      </c>
      <c r="F368" s="87">
        <f>VLOOKUP(E368,'Budget Template'!$C:$G,VLOOKUP(C368,'Fund Lookup'!$A$2:$B$5,2,FALSE),FALSE)</f>
        <v>0</v>
      </c>
    </row>
    <row r="369" spans="1:6" x14ac:dyDescent="0.25">
      <c r="A369" t="str">
        <f>'Cover Page'!$A$1</f>
        <v>Appalachian State University</v>
      </c>
      <c r="B369" s="84" t="s">
        <v>96</v>
      </c>
      <c r="C369" s="85" t="s">
        <v>88</v>
      </c>
      <c r="D369" s="42" t="s">
        <v>94</v>
      </c>
      <c r="E369" s="42" t="str">
        <f t="shared" si="5"/>
        <v>School of MusicTransfers Out (Other)</v>
      </c>
      <c r="F369" s="87">
        <f>VLOOKUP(E369,'Budget Template'!$C:$G,VLOOKUP(C369,'Fund Lookup'!$A$2:$B$5,2,FALSE),FALSE)</f>
        <v>0</v>
      </c>
    </row>
    <row r="370" spans="1:6" x14ac:dyDescent="0.25">
      <c r="A370" t="str">
        <f>'Cover Page'!$A$1</f>
        <v>Appalachian State University</v>
      </c>
      <c r="B370" s="84" t="s">
        <v>96</v>
      </c>
      <c r="C370" s="85" t="s">
        <v>31</v>
      </c>
      <c r="D370" s="42" t="s">
        <v>36</v>
      </c>
      <c r="E370" s="42" t="str">
        <f t="shared" si="5"/>
        <v>School of MusicState Appropriation, Tuition, &amp; Fees</v>
      </c>
      <c r="F370" s="87">
        <f>VLOOKUP(E370,'Budget Template'!$C:$G,VLOOKUP(C370,'Fund Lookup'!$A$2:$B$5,2,FALSE),FALSE)</f>
        <v>0</v>
      </c>
    </row>
    <row r="371" spans="1:6" x14ac:dyDescent="0.25">
      <c r="A371" t="str">
        <f>'Cover Page'!$A$1</f>
        <v>Appalachian State University</v>
      </c>
      <c r="B371" s="84" t="s">
        <v>96</v>
      </c>
      <c r="C371" s="85" t="s">
        <v>31</v>
      </c>
      <c r="D371" s="42" t="s">
        <v>4</v>
      </c>
      <c r="E371" s="42" t="str">
        <f t="shared" si="5"/>
        <v>School of MusicSales &amp; Services</v>
      </c>
      <c r="F371" s="87">
        <f>VLOOKUP(E371,'Budget Template'!$C:$G,VLOOKUP(C371,'Fund Lookup'!$A$2:$B$5,2,FALSE),FALSE)</f>
        <v>0</v>
      </c>
    </row>
    <row r="372" spans="1:6" x14ac:dyDescent="0.25">
      <c r="A372" t="str">
        <f>'Cover Page'!$A$1</f>
        <v>Appalachian State University</v>
      </c>
      <c r="B372" s="84" t="s">
        <v>96</v>
      </c>
      <c r="C372" s="85" t="s">
        <v>31</v>
      </c>
      <c r="D372" s="42" t="s">
        <v>33</v>
      </c>
      <c r="E372" s="42" t="str">
        <f t="shared" si="5"/>
        <v>School of MusicPatient Services</v>
      </c>
      <c r="F372" s="87">
        <f>VLOOKUP(E372,'Budget Template'!$C:$G,VLOOKUP(C372,'Fund Lookup'!$A$2:$B$5,2,FALSE),FALSE)</f>
        <v>0</v>
      </c>
    </row>
    <row r="373" spans="1:6" x14ac:dyDescent="0.25">
      <c r="A373" t="str">
        <f>'Cover Page'!$A$1</f>
        <v>Appalachian State University</v>
      </c>
      <c r="B373" s="84" t="s">
        <v>96</v>
      </c>
      <c r="C373" s="85" t="s">
        <v>31</v>
      </c>
      <c r="D373" s="42" t="s">
        <v>5</v>
      </c>
      <c r="E373" s="42" t="str">
        <f t="shared" si="5"/>
        <v>School of MusicContracts &amp; Grants</v>
      </c>
      <c r="F373" s="87">
        <f>VLOOKUP(E373,'Budget Template'!$C:$G,VLOOKUP(C373,'Fund Lookup'!$A$2:$B$5,2,FALSE),FALSE)</f>
        <v>0</v>
      </c>
    </row>
    <row r="374" spans="1:6" x14ac:dyDescent="0.25">
      <c r="A374" t="str">
        <f>'Cover Page'!$A$1</f>
        <v>Appalachian State University</v>
      </c>
      <c r="B374" s="84" t="s">
        <v>96</v>
      </c>
      <c r="C374" s="85" t="s">
        <v>31</v>
      </c>
      <c r="D374" s="42" t="s">
        <v>6</v>
      </c>
      <c r="E374" s="42" t="str">
        <f t="shared" si="5"/>
        <v>School of MusicGifts &amp; Investments</v>
      </c>
      <c r="F374" s="87">
        <f>VLOOKUP(E374,'Budget Template'!$C:$G,VLOOKUP(C374,'Fund Lookup'!$A$2:$B$5,2,FALSE),FALSE)</f>
        <v>189000</v>
      </c>
    </row>
    <row r="375" spans="1:6" x14ac:dyDescent="0.25">
      <c r="A375" t="str">
        <f>'Cover Page'!$A$1</f>
        <v>Appalachian State University</v>
      </c>
      <c r="B375" s="84" t="s">
        <v>96</v>
      </c>
      <c r="C375" s="85" t="s">
        <v>31</v>
      </c>
      <c r="D375" s="42" t="s">
        <v>7</v>
      </c>
      <c r="E375" s="42" t="str">
        <f t="shared" si="5"/>
        <v>School of MusicOther Revenues</v>
      </c>
      <c r="F375" s="87">
        <f>VLOOKUP(E375,'Budget Template'!$C:$G,VLOOKUP(C375,'Fund Lookup'!$A$2:$B$5,2,FALSE),FALSE)</f>
        <v>0</v>
      </c>
    </row>
    <row r="376" spans="1:6" x14ac:dyDescent="0.25">
      <c r="A376" t="str">
        <f>'Cover Page'!$A$1</f>
        <v>Appalachian State University</v>
      </c>
      <c r="B376" s="84" t="s">
        <v>96</v>
      </c>
      <c r="C376" s="85" t="s">
        <v>31</v>
      </c>
      <c r="D376" s="42" t="s">
        <v>10</v>
      </c>
      <c r="E376" s="42" t="str">
        <f t="shared" si="5"/>
        <v>School of MusicSalaries and Wages</v>
      </c>
      <c r="F376" s="87">
        <f>VLOOKUP(E376,'Budget Template'!$C:$G,VLOOKUP(C376,'Fund Lookup'!$A$2:$B$5,2,FALSE),FALSE)</f>
        <v>39000</v>
      </c>
    </row>
    <row r="377" spans="1:6" x14ac:dyDescent="0.25">
      <c r="A377" t="str">
        <f>'Cover Page'!$A$1</f>
        <v>Appalachian State University</v>
      </c>
      <c r="B377" s="84" t="s">
        <v>96</v>
      </c>
      <c r="C377" s="85" t="s">
        <v>31</v>
      </c>
      <c r="D377" s="42" t="s">
        <v>11</v>
      </c>
      <c r="E377" s="42" t="str">
        <f t="shared" si="5"/>
        <v>School of MusicStaff Benefits</v>
      </c>
      <c r="F377" s="87">
        <f>VLOOKUP(E377,'Budget Template'!$C:$G,VLOOKUP(C377,'Fund Lookup'!$A$2:$B$5,2,FALSE),FALSE)</f>
        <v>9750</v>
      </c>
    </row>
    <row r="378" spans="1:6" x14ac:dyDescent="0.25">
      <c r="A378" t="str">
        <f>'Cover Page'!$A$1</f>
        <v>Appalachian State University</v>
      </c>
      <c r="B378" s="84" t="s">
        <v>96</v>
      </c>
      <c r="C378" s="85" t="s">
        <v>31</v>
      </c>
      <c r="D378" s="42" t="s">
        <v>92</v>
      </c>
      <c r="E378" s="42" t="str">
        <f t="shared" si="5"/>
        <v>School of MusicServices, Supplies, Materials, &amp; Equip.</v>
      </c>
      <c r="F378" s="87">
        <f>VLOOKUP(E378,'Budget Template'!$C:$G,VLOOKUP(C378,'Fund Lookup'!$A$2:$B$5,2,FALSE),FALSE)</f>
        <v>140000</v>
      </c>
    </row>
    <row r="379" spans="1:6" x14ac:dyDescent="0.25">
      <c r="A379" t="str">
        <f>'Cover Page'!$A$1</f>
        <v>Appalachian State University</v>
      </c>
      <c r="B379" s="84" t="s">
        <v>96</v>
      </c>
      <c r="C379" s="85" t="s">
        <v>31</v>
      </c>
      <c r="D379" s="42" t="s">
        <v>13</v>
      </c>
      <c r="E379" s="42" t="str">
        <f t="shared" si="5"/>
        <v>School of MusicScholarships &amp; Fellowships</v>
      </c>
      <c r="F379" s="87">
        <f>VLOOKUP(E379,'Budget Template'!$C:$G,VLOOKUP(C379,'Fund Lookup'!$A$2:$B$5,2,FALSE),FALSE)</f>
        <v>0</v>
      </c>
    </row>
    <row r="380" spans="1:6" x14ac:dyDescent="0.25">
      <c r="A380" t="str">
        <f>'Cover Page'!$A$1</f>
        <v>Appalachian State University</v>
      </c>
      <c r="B380" s="84" t="s">
        <v>96</v>
      </c>
      <c r="C380" s="85" t="s">
        <v>31</v>
      </c>
      <c r="D380" s="42" t="s">
        <v>32</v>
      </c>
      <c r="E380" s="42" t="str">
        <f t="shared" si="5"/>
        <v>School of MusicDebt Service</v>
      </c>
      <c r="F380" s="87">
        <f>VLOOKUP(E380,'Budget Template'!$C:$G,VLOOKUP(C380,'Fund Lookup'!$A$2:$B$5,2,FALSE),FALSE)</f>
        <v>0</v>
      </c>
    </row>
    <row r="381" spans="1:6" x14ac:dyDescent="0.25">
      <c r="A381" t="str">
        <f>'Cover Page'!$A$1</f>
        <v>Appalachian State University</v>
      </c>
      <c r="B381" s="84" t="s">
        <v>96</v>
      </c>
      <c r="C381" s="85" t="s">
        <v>31</v>
      </c>
      <c r="D381" s="42" t="s">
        <v>12</v>
      </c>
      <c r="E381" s="42" t="str">
        <f t="shared" si="5"/>
        <v>School of MusicUtilities</v>
      </c>
      <c r="F381" s="87">
        <f>VLOOKUP(E381,'Budget Template'!$C:$G,VLOOKUP(C381,'Fund Lookup'!$A$2:$B$5,2,FALSE),FALSE)</f>
        <v>0</v>
      </c>
    </row>
    <row r="382" spans="1:6" x14ac:dyDescent="0.25">
      <c r="A382" t="str">
        <f>'Cover Page'!$A$1</f>
        <v>Appalachian State University</v>
      </c>
      <c r="B382" s="84" t="s">
        <v>96</v>
      </c>
      <c r="C382" s="85" t="s">
        <v>31</v>
      </c>
      <c r="D382" s="42" t="s">
        <v>14</v>
      </c>
      <c r="E382" s="42" t="str">
        <f t="shared" si="5"/>
        <v>School of MusicOther Expenses</v>
      </c>
      <c r="F382" s="87">
        <f>VLOOKUP(E382,'Budget Template'!$C:$G,VLOOKUP(C382,'Fund Lookup'!$A$2:$B$5,2,FALSE),FALSE)</f>
        <v>0</v>
      </c>
    </row>
    <row r="383" spans="1:6" x14ac:dyDescent="0.25">
      <c r="A383" t="str">
        <f>'Cover Page'!$A$1</f>
        <v>Appalachian State University</v>
      </c>
      <c r="B383" s="84" t="s">
        <v>96</v>
      </c>
      <c r="C383" s="85" t="s">
        <v>31</v>
      </c>
      <c r="D383" s="42" t="s">
        <v>38</v>
      </c>
      <c r="E383" s="42" t="str">
        <f t="shared" si="5"/>
        <v>School of MusicTransfers In</v>
      </c>
      <c r="F383" s="87">
        <f>VLOOKUP(E383,'Budget Template'!$C:$G,VLOOKUP(C383,'Fund Lookup'!$A$2:$B$5,2,FALSE),FALSE)</f>
        <v>0</v>
      </c>
    </row>
    <row r="384" spans="1:6" x14ac:dyDescent="0.25">
      <c r="A384" t="str">
        <f>'Cover Page'!$A$1</f>
        <v>Appalachian State University</v>
      </c>
      <c r="B384" s="84" t="s">
        <v>96</v>
      </c>
      <c r="C384" s="85" t="s">
        <v>31</v>
      </c>
      <c r="D384" s="42" t="s">
        <v>93</v>
      </c>
      <c r="E384" s="42" t="str">
        <f t="shared" si="5"/>
        <v>School of MusicTransfers Out to Capital</v>
      </c>
      <c r="F384" s="87">
        <f>VLOOKUP(E384,'Budget Template'!$C:$G,VLOOKUP(C384,'Fund Lookup'!$A$2:$B$5,2,FALSE),FALSE)</f>
        <v>0</v>
      </c>
    </row>
    <row r="385" spans="1:6" x14ac:dyDescent="0.25">
      <c r="A385" t="str">
        <f>'Cover Page'!$A$1</f>
        <v>Appalachian State University</v>
      </c>
      <c r="B385" s="84" t="s">
        <v>96</v>
      </c>
      <c r="C385" s="85" t="s">
        <v>31</v>
      </c>
      <c r="D385" s="42" t="s">
        <v>94</v>
      </c>
      <c r="E385" s="42" t="str">
        <f t="shared" si="5"/>
        <v>School of MusicTransfers Out (Other)</v>
      </c>
      <c r="F385" s="87">
        <f>VLOOKUP(E385,'Budget Template'!$C:$G,VLOOKUP(C385,'Fund Lookup'!$A$2:$B$5,2,FALSE),FALSE)</f>
        <v>0</v>
      </c>
    </row>
    <row r="386" spans="1:6" x14ac:dyDescent="0.25">
      <c r="A386" t="str">
        <f>'Cover Page'!$A$1</f>
        <v>Appalachian State University</v>
      </c>
      <c r="B386" s="84" t="s">
        <v>21</v>
      </c>
      <c r="C386" s="85" t="s">
        <v>0</v>
      </c>
      <c r="D386" s="42" t="s">
        <v>36</v>
      </c>
      <c r="E386" s="42" t="str">
        <f t="shared" si="5"/>
        <v>Academic AffairsState Appropriation, Tuition, &amp; Fees</v>
      </c>
      <c r="F386" s="87" t="e">
        <f>VLOOKUP(E386,'Budget Template'!$C:$G,VLOOKUP(C386,'Fund Lookup'!$A$2:$B$5,2,FALSE),FALSE)</f>
        <v>#N/A</v>
      </c>
    </row>
    <row r="387" spans="1:6" x14ac:dyDescent="0.25">
      <c r="A387" t="str">
        <f>'Cover Page'!$A$1</f>
        <v>Appalachian State University</v>
      </c>
      <c r="B387" s="84" t="s">
        <v>21</v>
      </c>
      <c r="C387" s="85" t="s">
        <v>0</v>
      </c>
      <c r="D387" s="42" t="s">
        <v>4</v>
      </c>
      <c r="E387" s="42" t="str">
        <f t="shared" ref="E387:E450" si="6">B387&amp;D387</f>
        <v>Academic AffairsSales &amp; Services</v>
      </c>
      <c r="F387" s="87" t="e">
        <f>VLOOKUP(E387,'Budget Template'!$C:$G,VLOOKUP(C387,'Fund Lookup'!$A$2:$B$5,2,FALSE),FALSE)</f>
        <v>#N/A</v>
      </c>
    </row>
    <row r="388" spans="1:6" x14ac:dyDescent="0.25">
      <c r="A388" t="str">
        <f>'Cover Page'!$A$1</f>
        <v>Appalachian State University</v>
      </c>
      <c r="B388" s="84" t="s">
        <v>21</v>
      </c>
      <c r="C388" s="85" t="s">
        <v>0</v>
      </c>
      <c r="D388" s="42" t="s">
        <v>33</v>
      </c>
      <c r="E388" s="42" t="str">
        <f t="shared" si="6"/>
        <v>Academic AffairsPatient Services</v>
      </c>
      <c r="F388" s="87" t="e">
        <f>VLOOKUP(E388,'Budget Template'!$C:$G,VLOOKUP(C388,'Fund Lookup'!$A$2:$B$5,2,FALSE),FALSE)</f>
        <v>#N/A</v>
      </c>
    </row>
    <row r="389" spans="1:6" x14ac:dyDescent="0.25">
      <c r="A389" t="str">
        <f>'Cover Page'!$A$1</f>
        <v>Appalachian State University</v>
      </c>
      <c r="B389" s="84" t="s">
        <v>21</v>
      </c>
      <c r="C389" s="85" t="s">
        <v>0</v>
      </c>
      <c r="D389" s="42" t="s">
        <v>5</v>
      </c>
      <c r="E389" s="42" t="str">
        <f t="shared" si="6"/>
        <v>Academic AffairsContracts &amp; Grants</v>
      </c>
      <c r="F389" s="87" t="e">
        <f>VLOOKUP(E389,'Budget Template'!$C:$G,VLOOKUP(C389,'Fund Lookup'!$A$2:$B$5,2,FALSE),FALSE)</f>
        <v>#N/A</v>
      </c>
    </row>
    <row r="390" spans="1:6" x14ac:dyDescent="0.25">
      <c r="A390" t="str">
        <f>'Cover Page'!$A$1</f>
        <v>Appalachian State University</v>
      </c>
      <c r="B390" s="84" t="s">
        <v>21</v>
      </c>
      <c r="C390" s="85" t="s">
        <v>0</v>
      </c>
      <c r="D390" s="42" t="s">
        <v>6</v>
      </c>
      <c r="E390" s="42" t="str">
        <f t="shared" si="6"/>
        <v>Academic AffairsGifts &amp; Investments</v>
      </c>
      <c r="F390" s="87" t="e">
        <f>VLOOKUP(E390,'Budget Template'!$C:$G,VLOOKUP(C390,'Fund Lookup'!$A$2:$B$5,2,FALSE),FALSE)</f>
        <v>#N/A</v>
      </c>
    </row>
    <row r="391" spans="1:6" x14ac:dyDescent="0.25">
      <c r="A391" t="str">
        <f>'Cover Page'!$A$1</f>
        <v>Appalachian State University</v>
      </c>
      <c r="B391" s="84" t="s">
        <v>21</v>
      </c>
      <c r="C391" s="85" t="s">
        <v>0</v>
      </c>
      <c r="D391" s="42" t="s">
        <v>7</v>
      </c>
      <c r="E391" s="42" t="str">
        <f t="shared" si="6"/>
        <v>Academic AffairsOther Revenues</v>
      </c>
      <c r="F391" s="87" t="e">
        <f>VLOOKUP(E391,'Budget Template'!$C:$G,VLOOKUP(C391,'Fund Lookup'!$A$2:$B$5,2,FALSE),FALSE)</f>
        <v>#N/A</v>
      </c>
    </row>
    <row r="392" spans="1:6" x14ac:dyDescent="0.25">
      <c r="A392" t="str">
        <f>'Cover Page'!$A$1</f>
        <v>Appalachian State University</v>
      </c>
      <c r="B392" s="84" t="s">
        <v>21</v>
      </c>
      <c r="C392" s="85" t="s">
        <v>0</v>
      </c>
      <c r="D392" s="42" t="s">
        <v>10</v>
      </c>
      <c r="E392" s="42" t="str">
        <f t="shared" si="6"/>
        <v>Academic AffairsSalaries and Wages</v>
      </c>
      <c r="F392" s="87" t="e">
        <f>VLOOKUP(E392,'Budget Template'!$C:$G,VLOOKUP(C392,'Fund Lookup'!$A$2:$B$5,2,FALSE),FALSE)</f>
        <v>#N/A</v>
      </c>
    </row>
    <row r="393" spans="1:6" x14ac:dyDescent="0.25">
      <c r="A393" t="str">
        <f>'Cover Page'!$A$1</f>
        <v>Appalachian State University</v>
      </c>
      <c r="B393" s="84" t="s">
        <v>21</v>
      </c>
      <c r="C393" s="85" t="s">
        <v>0</v>
      </c>
      <c r="D393" s="42" t="s">
        <v>11</v>
      </c>
      <c r="E393" s="42" t="str">
        <f t="shared" si="6"/>
        <v>Academic AffairsStaff Benefits</v>
      </c>
      <c r="F393" s="87" t="e">
        <f>VLOOKUP(E393,'Budget Template'!$C:$G,VLOOKUP(C393,'Fund Lookup'!$A$2:$B$5,2,FALSE),FALSE)</f>
        <v>#N/A</v>
      </c>
    </row>
    <row r="394" spans="1:6" x14ac:dyDescent="0.25">
      <c r="A394" t="str">
        <f>'Cover Page'!$A$1</f>
        <v>Appalachian State University</v>
      </c>
      <c r="B394" s="84" t="s">
        <v>21</v>
      </c>
      <c r="C394" s="85" t="s">
        <v>0</v>
      </c>
      <c r="D394" s="42" t="s">
        <v>92</v>
      </c>
      <c r="E394" s="42" t="str">
        <f t="shared" si="6"/>
        <v>Academic AffairsServices, Supplies, Materials, &amp; Equip.</v>
      </c>
      <c r="F394" s="87" t="e">
        <f>VLOOKUP(E394,'Budget Template'!$C:$G,VLOOKUP(C394,'Fund Lookup'!$A$2:$B$5,2,FALSE),FALSE)</f>
        <v>#N/A</v>
      </c>
    </row>
    <row r="395" spans="1:6" x14ac:dyDescent="0.25">
      <c r="A395" t="str">
        <f>'Cover Page'!$A$1</f>
        <v>Appalachian State University</v>
      </c>
      <c r="B395" s="84" t="s">
        <v>21</v>
      </c>
      <c r="C395" s="85" t="s">
        <v>0</v>
      </c>
      <c r="D395" s="42" t="s">
        <v>13</v>
      </c>
      <c r="E395" s="42" t="str">
        <f t="shared" si="6"/>
        <v>Academic AffairsScholarships &amp; Fellowships</v>
      </c>
      <c r="F395" s="87" t="e">
        <f>VLOOKUP(E395,'Budget Template'!$C:$G,VLOOKUP(C395,'Fund Lookup'!$A$2:$B$5,2,FALSE),FALSE)</f>
        <v>#N/A</v>
      </c>
    </row>
    <row r="396" spans="1:6" x14ac:dyDescent="0.25">
      <c r="A396" t="str">
        <f>'Cover Page'!$A$1</f>
        <v>Appalachian State University</v>
      </c>
      <c r="B396" s="84" t="s">
        <v>21</v>
      </c>
      <c r="C396" s="85" t="s">
        <v>0</v>
      </c>
      <c r="D396" s="42" t="s">
        <v>32</v>
      </c>
      <c r="E396" s="42" t="str">
        <f t="shared" si="6"/>
        <v>Academic AffairsDebt Service</v>
      </c>
      <c r="F396" s="87" t="e">
        <f>VLOOKUP(E396,'Budget Template'!$C:$G,VLOOKUP(C396,'Fund Lookup'!$A$2:$B$5,2,FALSE),FALSE)</f>
        <v>#N/A</v>
      </c>
    </row>
    <row r="397" spans="1:6" x14ac:dyDescent="0.25">
      <c r="A397" t="str">
        <f>'Cover Page'!$A$1</f>
        <v>Appalachian State University</v>
      </c>
      <c r="B397" s="84" t="s">
        <v>21</v>
      </c>
      <c r="C397" s="85" t="s">
        <v>0</v>
      </c>
      <c r="D397" s="42" t="s">
        <v>12</v>
      </c>
      <c r="E397" s="42" t="str">
        <f t="shared" si="6"/>
        <v>Academic AffairsUtilities</v>
      </c>
      <c r="F397" s="87" t="e">
        <f>VLOOKUP(E397,'Budget Template'!$C:$G,VLOOKUP(C397,'Fund Lookup'!$A$2:$B$5,2,FALSE),FALSE)</f>
        <v>#N/A</v>
      </c>
    </row>
    <row r="398" spans="1:6" x14ac:dyDescent="0.25">
      <c r="A398" t="str">
        <f>'Cover Page'!$A$1</f>
        <v>Appalachian State University</v>
      </c>
      <c r="B398" s="84" t="s">
        <v>21</v>
      </c>
      <c r="C398" s="85" t="s">
        <v>0</v>
      </c>
      <c r="D398" s="42" t="s">
        <v>14</v>
      </c>
      <c r="E398" s="42" t="str">
        <f t="shared" si="6"/>
        <v>Academic AffairsOther Expenses</v>
      </c>
      <c r="F398" s="87" t="e">
        <f>VLOOKUP(E398,'Budget Template'!$C:$G,VLOOKUP(C398,'Fund Lookup'!$A$2:$B$5,2,FALSE),FALSE)</f>
        <v>#N/A</v>
      </c>
    </row>
    <row r="399" spans="1:6" x14ac:dyDescent="0.25">
      <c r="A399" t="str">
        <f>'Cover Page'!$A$1</f>
        <v>Appalachian State University</v>
      </c>
      <c r="B399" s="84" t="s">
        <v>21</v>
      </c>
      <c r="C399" s="85" t="s">
        <v>0</v>
      </c>
      <c r="D399" s="42" t="s">
        <v>38</v>
      </c>
      <c r="E399" s="42" t="str">
        <f t="shared" si="6"/>
        <v>Academic AffairsTransfers In</v>
      </c>
      <c r="F399" s="87" t="e">
        <f>VLOOKUP(E399,'Budget Template'!$C:$G,VLOOKUP(C399,'Fund Lookup'!$A$2:$B$5,2,FALSE),FALSE)</f>
        <v>#N/A</v>
      </c>
    </row>
    <row r="400" spans="1:6" x14ac:dyDescent="0.25">
      <c r="A400" t="str">
        <f>'Cover Page'!$A$1</f>
        <v>Appalachian State University</v>
      </c>
      <c r="B400" s="84" t="s">
        <v>21</v>
      </c>
      <c r="C400" s="85" t="s">
        <v>0</v>
      </c>
      <c r="D400" s="42" t="s">
        <v>93</v>
      </c>
      <c r="E400" s="42" t="str">
        <f t="shared" si="6"/>
        <v>Academic AffairsTransfers Out to Capital</v>
      </c>
      <c r="F400" s="87" t="e">
        <f>VLOOKUP(E400,'Budget Template'!$C:$G,VLOOKUP(C400,'Fund Lookup'!$A$2:$B$5,2,FALSE),FALSE)</f>
        <v>#N/A</v>
      </c>
    </row>
    <row r="401" spans="1:6" x14ac:dyDescent="0.25">
      <c r="A401" t="str">
        <f>'Cover Page'!$A$1</f>
        <v>Appalachian State University</v>
      </c>
      <c r="B401" s="84" t="s">
        <v>21</v>
      </c>
      <c r="C401" s="85" t="s">
        <v>0</v>
      </c>
      <c r="D401" s="42" t="s">
        <v>94</v>
      </c>
      <c r="E401" s="42" t="str">
        <f t="shared" si="6"/>
        <v>Academic AffairsTransfers Out (Other)</v>
      </c>
      <c r="F401" s="87" t="e">
        <f>VLOOKUP(E401,'Budget Template'!$C:$G,VLOOKUP(C401,'Fund Lookup'!$A$2:$B$5,2,FALSE),FALSE)</f>
        <v>#N/A</v>
      </c>
    </row>
    <row r="402" spans="1:6" ht="30" x14ac:dyDescent="0.25">
      <c r="A402" t="str">
        <f>'Cover Page'!$A$1</f>
        <v>Appalachian State University</v>
      </c>
      <c r="B402" s="84" t="s">
        <v>21</v>
      </c>
      <c r="C402" s="85" t="s">
        <v>35</v>
      </c>
      <c r="D402" s="42" t="s">
        <v>36</v>
      </c>
      <c r="E402" s="42" t="str">
        <f t="shared" si="6"/>
        <v>Academic AffairsState Appropriation, Tuition, &amp; Fees</v>
      </c>
      <c r="F402" s="87" t="e">
        <f>VLOOKUP(E402,'Budget Template'!$C:$G,VLOOKUP(C402,'Fund Lookup'!$A$2:$B$5,2,FALSE),FALSE)</f>
        <v>#N/A</v>
      </c>
    </row>
    <row r="403" spans="1:6" ht="30" x14ac:dyDescent="0.25">
      <c r="A403" t="str">
        <f>'Cover Page'!$A$1</f>
        <v>Appalachian State University</v>
      </c>
      <c r="B403" s="84" t="s">
        <v>21</v>
      </c>
      <c r="C403" s="85" t="s">
        <v>35</v>
      </c>
      <c r="D403" s="42" t="s">
        <v>4</v>
      </c>
      <c r="E403" s="42" t="str">
        <f t="shared" si="6"/>
        <v>Academic AffairsSales &amp; Services</v>
      </c>
      <c r="F403" s="87" t="e">
        <f>VLOOKUP(E403,'Budget Template'!$C:$G,VLOOKUP(C403,'Fund Lookup'!$A$2:$B$5,2,FALSE),FALSE)</f>
        <v>#N/A</v>
      </c>
    </row>
    <row r="404" spans="1:6" ht="30" x14ac:dyDescent="0.25">
      <c r="A404" t="str">
        <f>'Cover Page'!$A$1</f>
        <v>Appalachian State University</v>
      </c>
      <c r="B404" s="84" t="s">
        <v>21</v>
      </c>
      <c r="C404" s="85" t="s">
        <v>35</v>
      </c>
      <c r="D404" s="42" t="s">
        <v>33</v>
      </c>
      <c r="E404" s="42" t="str">
        <f t="shared" si="6"/>
        <v>Academic AffairsPatient Services</v>
      </c>
      <c r="F404" s="87" t="e">
        <f>VLOOKUP(E404,'Budget Template'!$C:$G,VLOOKUP(C404,'Fund Lookup'!$A$2:$B$5,2,FALSE),FALSE)</f>
        <v>#N/A</v>
      </c>
    </row>
    <row r="405" spans="1:6" ht="30" x14ac:dyDescent="0.25">
      <c r="A405" t="str">
        <f>'Cover Page'!$A$1</f>
        <v>Appalachian State University</v>
      </c>
      <c r="B405" s="84" t="s">
        <v>21</v>
      </c>
      <c r="C405" s="85" t="s">
        <v>35</v>
      </c>
      <c r="D405" s="42" t="s">
        <v>5</v>
      </c>
      <c r="E405" s="42" t="str">
        <f t="shared" si="6"/>
        <v>Academic AffairsContracts &amp; Grants</v>
      </c>
      <c r="F405" s="87" t="e">
        <f>VLOOKUP(E405,'Budget Template'!$C:$G,VLOOKUP(C405,'Fund Lookup'!$A$2:$B$5,2,FALSE),FALSE)</f>
        <v>#N/A</v>
      </c>
    </row>
    <row r="406" spans="1:6" ht="30" x14ac:dyDescent="0.25">
      <c r="A406" t="str">
        <f>'Cover Page'!$A$1</f>
        <v>Appalachian State University</v>
      </c>
      <c r="B406" s="84" t="s">
        <v>21</v>
      </c>
      <c r="C406" s="85" t="s">
        <v>35</v>
      </c>
      <c r="D406" s="42" t="s">
        <v>6</v>
      </c>
      <c r="E406" s="42" t="str">
        <f t="shared" si="6"/>
        <v>Academic AffairsGifts &amp; Investments</v>
      </c>
      <c r="F406" s="87" t="e">
        <f>VLOOKUP(E406,'Budget Template'!$C:$G,VLOOKUP(C406,'Fund Lookup'!$A$2:$B$5,2,FALSE),FALSE)</f>
        <v>#N/A</v>
      </c>
    </row>
    <row r="407" spans="1:6" ht="30" x14ac:dyDescent="0.25">
      <c r="A407" t="str">
        <f>'Cover Page'!$A$1</f>
        <v>Appalachian State University</v>
      </c>
      <c r="B407" s="84" t="s">
        <v>21</v>
      </c>
      <c r="C407" s="85" t="s">
        <v>35</v>
      </c>
      <c r="D407" s="42" t="s">
        <v>7</v>
      </c>
      <c r="E407" s="42" t="str">
        <f t="shared" si="6"/>
        <v>Academic AffairsOther Revenues</v>
      </c>
      <c r="F407" s="87" t="e">
        <f>VLOOKUP(E407,'Budget Template'!$C:$G,VLOOKUP(C407,'Fund Lookup'!$A$2:$B$5,2,FALSE),FALSE)</f>
        <v>#N/A</v>
      </c>
    </row>
    <row r="408" spans="1:6" ht="30" x14ac:dyDescent="0.25">
      <c r="A408" t="str">
        <f>'Cover Page'!$A$1</f>
        <v>Appalachian State University</v>
      </c>
      <c r="B408" s="84" t="s">
        <v>21</v>
      </c>
      <c r="C408" s="85" t="s">
        <v>35</v>
      </c>
      <c r="D408" s="42" t="s">
        <v>10</v>
      </c>
      <c r="E408" s="42" t="str">
        <f t="shared" si="6"/>
        <v>Academic AffairsSalaries and Wages</v>
      </c>
      <c r="F408" s="87" t="e">
        <f>VLOOKUP(E408,'Budget Template'!$C:$G,VLOOKUP(C408,'Fund Lookup'!$A$2:$B$5,2,FALSE),FALSE)</f>
        <v>#N/A</v>
      </c>
    </row>
    <row r="409" spans="1:6" ht="30" x14ac:dyDescent="0.25">
      <c r="A409" t="str">
        <f>'Cover Page'!$A$1</f>
        <v>Appalachian State University</v>
      </c>
      <c r="B409" s="84" t="s">
        <v>21</v>
      </c>
      <c r="C409" s="85" t="s">
        <v>35</v>
      </c>
      <c r="D409" s="42" t="s">
        <v>11</v>
      </c>
      <c r="E409" s="42" t="str">
        <f t="shared" si="6"/>
        <v>Academic AffairsStaff Benefits</v>
      </c>
      <c r="F409" s="87" t="e">
        <f>VLOOKUP(E409,'Budget Template'!$C:$G,VLOOKUP(C409,'Fund Lookup'!$A$2:$B$5,2,FALSE),FALSE)</f>
        <v>#N/A</v>
      </c>
    </row>
    <row r="410" spans="1:6" ht="30" x14ac:dyDescent="0.25">
      <c r="A410" t="str">
        <f>'Cover Page'!$A$1</f>
        <v>Appalachian State University</v>
      </c>
      <c r="B410" s="84" t="s">
        <v>21</v>
      </c>
      <c r="C410" s="85" t="s">
        <v>35</v>
      </c>
      <c r="D410" s="42" t="s">
        <v>92</v>
      </c>
      <c r="E410" s="42" t="str">
        <f t="shared" si="6"/>
        <v>Academic AffairsServices, Supplies, Materials, &amp; Equip.</v>
      </c>
      <c r="F410" s="87" t="e">
        <f>VLOOKUP(E410,'Budget Template'!$C:$G,VLOOKUP(C410,'Fund Lookup'!$A$2:$B$5,2,FALSE),FALSE)</f>
        <v>#N/A</v>
      </c>
    </row>
    <row r="411" spans="1:6" ht="30" x14ac:dyDescent="0.25">
      <c r="A411" t="str">
        <f>'Cover Page'!$A$1</f>
        <v>Appalachian State University</v>
      </c>
      <c r="B411" s="84" t="s">
        <v>21</v>
      </c>
      <c r="C411" s="85" t="s">
        <v>35</v>
      </c>
      <c r="D411" s="42" t="s">
        <v>13</v>
      </c>
      <c r="E411" s="42" t="str">
        <f t="shared" si="6"/>
        <v>Academic AffairsScholarships &amp; Fellowships</v>
      </c>
      <c r="F411" s="87" t="e">
        <f>VLOOKUP(E411,'Budget Template'!$C:$G,VLOOKUP(C411,'Fund Lookup'!$A$2:$B$5,2,FALSE),FALSE)</f>
        <v>#N/A</v>
      </c>
    </row>
    <row r="412" spans="1:6" ht="30" x14ac:dyDescent="0.25">
      <c r="A412" t="str">
        <f>'Cover Page'!$A$1</f>
        <v>Appalachian State University</v>
      </c>
      <c r="B412" s="84" t="s">
        <v>21</v>
      </c>
      <c r="C412" s="85" t="s">
        <v>35</v>
      </c>
      <c r="D412" s="42" t="s">
        <v>32</v>
      </c>
      <c r="E412" s="42" t="str">
        <f t="shared" si="6"/>
        <v>Academic AffairsDebt Service</v>
      </c>
      <c r="F412" s="87" t="e">
        <f>VLOOKUP(E412,'Budget Template'!$C:$G,VLOOKUP(C412,'Fund Lookup'!$A$2:$B$5,2,FALSE),FALSE)</f>
        <v>#N/A</v>
      </c>
    </row>
    <row r="413" spans="1:6" ht="30" x14ac:dyDescent="0.25">
      <c r="A413" t="str">
        <f>'Cover Page'!$A$1</f>
        <v>Appalachian State University</v>
      </c>
      <c r="B413" s="84" t="s">
        <v>21</v>
      </c>
      <c r="C413" s="85" t="s">
        <v>35</v>
      </c>
      <c r="D413" s="42" t="s">
        <v>12</v>
      </c>
      <c r="E413" s="42" t="str">
        <f t="shared" si="6"/>
        <v>Academic AffairsUtilities</v>
      </c>
      <c r="F413" s="87" t="e">
        <f>VLOOKUP(E413,'Budget Template'!$C:$G,VLOOKUP(C413,'Fund Lookup'!$A$2:$B$5,2,FALSE),FALSE)</f>
        <v>#N/A</v>
      </c>
    </row>
    <row r="414" spans="1:6" ht="30" x14ac:dyDescent="0.25">
      <c r="A414" t="str">
        <f>'Cover Page'!$A$1</f>
        <v>Appalachian State University</v>
      </c>
      <c r="B414" s="84" t="s">
        <v>21</v>
      </c>
      <c r="C414" s="85" t="s">
        <v>35</v>
      </c>
      <c r="D414" s="42" t="s">
        <v>14</v>
      </c>
      <c r="E414" s="42" t="str">
        <f t="shared" si="6"/>
        <v>Academic AffairsOther Expenses</v>
      </c>
      <c r="F414" s="87" t="e">
        <f>VLOOKUP(E414,'Budget Template'!$C:$G,VLOOKUP(C414,'Fund Lookup'!$A$2:$B$5,2,FALSE),FALSE)</f>
        <v>#N/A</v>
      </c>
    </row>
    <row r="415" spans="1:6" ht="30" x14ac:dyDescent="0.25">
      <c r="A415" t="str">
        <f>'Cover Page'!$A$1</f>
        <v>Appalachian State University</v>
      </c>
      <c r="B415" s="84" t="s">
        <v>21</v>
      </c>
      <c r="C415" s="85" t="s">
        <v>35</v>
      </c>
      <c r="D415" s="42" t="s">
        <v>38</v>
      </c>
      <c r="E415" s="42" t="str">
        <f t="shared" si="6"/>
        <v>Academic AffairsTransfers In</v>
      </c>
      <c r="F415" s="87" t="e">
        <f>VLOOKUP(E415,'Budget Template'!$C:$G,VLOOKUP(C415,'Fund Lookup'!$A$2:$B$5,2,FALSE),FALSE)</f>
        <v>#N/A</v>
      </c>
    </row>
    <row r="416" spans="1:6" ht="30" x14ac:dyDescent="0.25">
      <c r="A416" t="str">
        <f>'Cover Page'!$A$1</f>
        <v>Appalachian State University</v>
      </c>
      <c r="B416" s="84" t="s">
        <v>21</v>
      </c>
      <c r="C416" s="85" t="s">
        <v>35</v>
      </c>
      <c r="D416" s="42" t="s">
        <v>93</v>
      </c>
      <c r="E416" s="42" t="str">
        <f t="shared" si="6"/>
        <v>Academic AffairsTransfers Out to Capital</v>
      </c>
      <c r="F416" s="87" t="e">
        <f>VLOOKUP(E416,'Budget Template'!$C:$G,VLOOKUP(C416,'Fund Lookup'!$A$2:$B$5,2,FALSE),FALSE)</f>
        <v>#N/A</v>
      </c>
    </row>
    <row r="417" spans="1:6" ht="30" x14ac:dyDescent="0.25">
      <c r="A417" t="str">
        <f>'Cover Page'!$A$1</f>
        <v>Appalachian State University</v>
      </c>
      <c r="B417" s="84" t="s">
        <v>21</v>
      </c>
      <c r="C417" s="85" t="s">
        <v>35</v>
      </c>
      <c r="D417" s="42" t="s">
        <v>94</v>
      </c>
      <c r="E417" s="42" t="str">
        <f t="shared" si="6"/>
        <v>Academic AffairsTransfers Out (Other)</v>
      </c>
      <c r="F417" s="87" t="e">
        <f>VLOOKUP(E417,'Budget Template'!$C:$G,VLOOKUP(C417,'Fund Lookup'!$A$2:$B$5,2,FALSE),FALSE)</f>
        <v>#N/A</v>
      </c>
    </row>
    <row r="418" spans="1:6" x14ac:dyDescent="0.25">
      <c r="A418" t="str">
        <f>'Cover Page'!$A$1</f>
        <v>Appalachian State University</v>
      </c>
      <c r="B418" s="84" t="s">
        <v>21</v>
      </c>
      <c r="C418" s="85" t="s">
        <v>88</v>
      </c>
      <c r="D418" s="42" t="s">
        <v>36</v>
      </c>
      <c r="E418" s="42" t="str">
        <f t="shared" si="6"/>
        <v>Academic AffairsState Appropriation, Tuition, &amp; Fees</v>
      </c>
      <c r="F418" s="87" t="e">
        <f>VLOOKUP(E418,'Budget Template'!$C:$G,VLOOKUP(C418,'Fund Lookup'!$A$2:$B$5,2,FALSE),FALSE)</f>
        <v>#N/A</v>
      </c>
    </row>
    <row r="419" spans="1:6" x14ac:dyDescent="0.25">
      <c r="A419" t="str">
        <f>'Cover Page'!$A$1</f>
        <v>Appalachian State University</v>
      </c>
      <c r="B419" s="84" t="s">
        <v>21</v>
      </c>
      <c r="C419" s="85" t="s">
        <v>88</v>
      </c>
      <c r="D419" s="42" t="s">
        <v>4</v>
      </c>
      <c r="E419" s="42" t="str">
        <f t="shared" si="6"/>
        <v>Academic AffairsSales &amp; Services</v>
      </c>
      <c r="F419" s="87" t="e">
        <f>VLOOKUP(E419,'Budget Template'!$C:$G,VLOOKUP(C419,'Fund Lookup'!$A$2:$B$5,2,FALSE),FALSE)</f>
        <v>#N/A</v>
      </c>
    </row>
    <row r="420" spans="1:6" x14ac:dyDescent="0.25">
      <c r="A420" t="str">
        <f>'Cover Page'!$A$1</f>
        <v>Appalachian State University</v>
      </c>
      <c r="B420" s="84" t="s">
        <v>21</v>
      </c>
      <c r="C420" s="85" t="s">
        <v>88</v>
      </c>
      <c r="D420" s="42" t="s">
        <v>33</v>
      </c>
      <c r="E420" s="42" t="str">
        <f t="shared" si="6"/>
        <v>Academic AffairsPatient Services</v>
      </c>
      <c r="F420" s="87" t="e">
        <f>VLOOKUP(E420,'Budget Template'!$C:$G,VLOOKUP(C420,'Fund Lookup'!$A$2:$B$5,2,FALSE),FALSE)</f>
        <v>#N/A</v>
      </c>
    </row>
    <row r="421" spans="1:6" x14ac:dyDescent="0.25">
      <c r="A421" t="str">
        <f>'Cover Page'!$A$1</f>
        <v>Appalachian State University</v>
      </c>
      <c r="B421" s="84" t="s">
        <v>21</v>
      </c>
      <c r="C421" s="85" t="s">
        <v>88</v>
      </c>
      <c r="D421" s="42" t="s">
        <v>5</v>
      </c>
      <c r="E421" s="42" t="str">
        <f t="shared" si="6"/>
        <v>Academic AffairsContracts &amp; Grants</v>
      </c>
      <c r="F421" s="87" t="e">
        <f>VLOOKUP(E421,'Budget Template'!$C:$G,VLOOKUP(C421,'Fund Lookup'!$A$2:$B$5,2,FALSE),FALSE)</f>
        <v>#N/A</v>
      </c>
    </row>
    <row r="422" spans="1:6" x14ac:dyDescent="0.25">
      <c r="A422" t="str">
        <f>'Cover Page'!$A$1</f>
        <v>Appalachian State University</v>
      </c>
      <c r="B422" s="84" t="s">
        <v>21</v>
      </c>
      <c r="C422" s="85" t="s">
        <v>88</v>
      </c>
      <c r="D422" s="42" t="s">
        <v>6</v>
      </c>
      <c r="E422" s="42" t="str">
        <f t="shared" si="6"/>
        <v>Academic AffairsGifts &amp; Investments</v>
      </c>
      <c r="F422" s="87" t="e">
        <f>VLOOKUP(E422,'Budget Template'!$C:$G,VLOOKUP(C422,'Fund Lookup'!$A$2:$B$5,2,FALSE),FALSE)</f>
        <v>#N/A</v>
      </c>
    </row>
    <row r="423" spans="1:6" x14ac:dyDescent="0.25">
      <c r="A423" t="str">
        <f>'Cover Page'!$A$1</f>
        <v>Appalachian State University</v>
      </c>
      <c r="B423" s="84" t="s">
        <v>21</v>
      </c>
      <c r="C423" s="85" t="s">
        <v>88</v>
      </c>
      <c r="D423" s="42" t="s">
        <v>7</v>
      </c>
      <c r="E423" s="42" t="str">
        <f t="shared" si="6"/>
        <v>Academic AffairsOther Revenues</v>
      </c>
      <c r="F423" s="87" t="e">
        <f>VLOOKUP(E423,'Budget Template'!$C:$G,VLOOKUP(C423,'Fund Lookup'!$A$2:$B$5,2,FALSE),FALSE)</f>
        <v>#N/A</v>
      </c>
    </row>
    <row r="424" spans="1:6" x14ac:dyDescent="0.25">
      <c r="A424" t="str">
        <f>'Cover Page'!$A$1</f>
        <v>Appalachian State University</v>
      </c>
      <c r="B424" s="84" t="s">
        <v>21</v>
      </c>
      <c r="C424" s="85" t="s">
        <v>88</v>
      </c>
      <c r="D424" s="42" t="s">
        <v>10</v>
      </c>
      <c r="E424" s="42" t="str">
        <f t="shared" si="6"/>
        <v>Academic AffairsSalaries and Wages</v>
      </c>
      <c r="F424" s="87" t="e">
        <f>VLOOKUP(E424,'Budget Template'!$C:$G,VLOOKUP(C424,'Fund Lookup'!$A$2:$B$5,2,FALSE),FALSE)</f>
        <v>#N/A</v>
      </c>
    </row>
    <row r="425" spans="1:6" x14ac:dyDescent="0.25">
      <c r="A425" t="str">
        <f>'Cover Page'!$A$1</f>
        <v>Appalachian State University</v>
      </c>
      <c r="B425" s="84" t="s">
        <v>21</v>
      </c>
      <c r="C425" s="85" t="s">
        <v>88</v>
      </c>
      <c r="D425" s="42" t="s">
        <v>11</v>
      </c>
      <c r="E425" s="42" t="str">
        <f t="shared" si="6"/>
        <v>Academic AffairsStaff Benefits</v>
      </c>
      <c r="F425" s="87" t="e">
        <f>VLOOKUP(E425,'Budget Template'!$C:$G,VLOOKUP(C425,'Fund Lookup'!$A$2:$B$5,2,FALSE),FALSE)</f>
        <v>#N/A</v>
      </c>
    </row>
    <row r="426" spans="1:6" x14ac:dyDescent="0.25">
      <c r="A426" t="str">
        <f>'Cover Page'!$A$1</f>
        <v>Appalachian State University</v>
      </c>
      <c r="B426" s="84" t="s">
        <v>21</v>
      </c>
      <c r="C426" s="85" t="s">
        <v>88</v>
      </c>
      <c r="D426" s="42" t="s">
        <v>92</v>
      </c>
      <c r="E426" s="42" t="str">
        <f t="shared" si="6"/>
        <v>Academic AffairsServices, Supplies, Materials, &amp; Equip.</v>
      </c>
      <c r="F426" s="87" t="e">
        <f>VLOOKUP(E426,'Budget Template'!$C:$G,VLOOKUP(C426,'Fund Lookup'!$A$2:$B$5,2,FALSE),FALSE)</f>
        <v>#N/A</v>
      </c>
    </row>
    <row r="427" spans="1:6" x14ac:dyDescent="0.25">
      <c r="A427" t="str">
        <f>'Cover Page'!$A$1</f>
        <v>Appalachian State University</v>
      </c>
      <c r="B427" s="84" t="s">
        <v>21</v>
      </c>
      <c r="C427" s="85" t="s">
        <v>88</v>
      </c>
      <c r="D427" s="42" t="s">
        <v>13</v>
      </c>
      <c r="E427" s="42" t="str">
        <f t="shared" si="6"/>
        <v>Academic AffairsScholarships &amp; Fellowships</v>
      </c>
      <c r="F427" s="87" t="e">
        <f>VLOOKUP(E427,'Budget Template'!$C:$G,VLOOKUP(C427,'Fund Lookup'!$A$2:$B$5,2,FALSE),FALSE)</f>
        <v>#N/A</v>
      </c>
    </row>
    <row r="428" spans="1:6" x14ac:dyDescent="0.25">
      <c r="A428" t="str">
        <f>'Cover Page'!$A$1</f>
        <v>Appalachian State University</v>
      </c>
      <c r="B428" s="84" t="s">
        <v>21</v>
      </c>
      <c r="C428" s="85" t="s">
        <v>88</v>
      </c>
      <c r="D428" s="42" t="s">
        <v>32</v>
      </c>
      <c r="E428" s="42" t="str">
        <f t="shared" si="6"/>
        <v>Academic AffairsDebt Service</v>
      </c>
      <c r="F428" s="87" t="e">
        <f>VLOOKUP(E428,'Budget Template'!$C:$G,VLOOKUP(C428,'Fund Lookup'!$A$2:$B$5,2,FALSE),FALSE)</f>
        <v>#N/A</v>
      </c>
    </row>
    <row r="429" spans="1:6" x14ac:dyDescent="0.25">
      <c r="A429" t="str">
        <f>'Cover Page'!$A$1</f>
        <v>Appalachian State University</v>
      </c>
      <c r="B429" s="84" t="s">
        <v>21</v>
      </c>
      <c r="C429" s="85" t="s">
        <v>88</v>
      </c>
      <c r="D429" s="42" t="s">
        <v>12</v>
      </c>
      <c r="E429" s="42" t="str">
        <f t="shared" si="6"/>
        <v>Academic AffairsUtilities</v>
      </c>
      <c r="F429" s="87" t="e">
        <f>VLOOKUP(E429,'Budget Template'!$C:$G,VLOOKUP(C429,'Fund Lookup'!$A$2:$B$5,2,FALSE),FALSE)</f>
        <v>#N/A</v>
      </c>
    </row>
    <row r="430" spans="1:6" x14ac:dyDescent="0.25">
      <c r="A430" t="str">
        <f>'Cover Page'!$A$1</f>
        <v>Appalachian State University</v>
      </c>
      <c r="B430" s="84" t="s">
        <v>21</v>
      </c>
      <c r="C430" s="85" t="s">
        <v>88</v>
      </c>
      <c r="D430" s="42" t="s">
        <v>14</v>
      </c>
      <c r="E430" s="42" t="str">
        <f t="shared" si="6"/>
        <v>Academic AffairsOther Expenses</v>
      </c>
      <c r="F430" s="87" t="e">
        <f>VLOOKUP(E430,'Budget Template'!$C:$G,VLOOKUP(C430,'Fund Lookup'!$A$2:$B$5,2,FALSE),FALSE)</f>
        <v>#N/A</v>
      </c>
    </row>
    <row r="431" spans="1:6" x14ac:dyDescent="0.25">
      <c r="A431" t="str">
        <f>'Cover Page'!$A$1</f>
        <v>Appalachian State University</v>
      </c>
      <c r="B431" s="84" t="s">
        <v>21</v>
      </c>
      <c r="C431" s="85" t="s">
        <v>88</v>
      </c>
      <c r="D431" s="42" t="s">
        <v>38</v>
      </c>
      <c r="E431" s="42" t="str">
        <f t="shared" si="6"/>
        <v>Academic AffairsTransfers In</v>
      </c>
      <c r="F431" s="87" t="e">
        <f>VLOOKUP(E431,'Budget Template'!$C:$G,VLOOKUP(C431,'Fund Lookup'!$A$2:$B$5,2,FALSE),FALSE)</f>
        <v>#N/A</v>
      </c>
    </row>
    <row r="432" spans="1:6" x14ac:dyDescent="0.25">
      <c r="A432" t="str">
        <f>'Cover Page'!$A$1</f>
        <v>Appalachian State University</v>
      </c>
      <c r="B432" s="84" t="s">
        <v>21</v>
      </c>
      <c r="C432" s="85" t="s">
        <v>88</v>
      </c>
      <c r="D432" s="42" t="s">
        <v>93</v>
      </c>
      <c r="E432" s="42" t="str">
        <f t="shared" si="6"/>
        <v>Academic AffairsTransfers Out to Capital</v>
      </c>
      <c r="F432" s="87" t="e">
        <f>VLOOKUP(E432,'Budget Template'!$C:$G,VLOOKUP(C432,'Fund Lookup'!$A$2:$B$5,2,FALSE),FALSE)</f>
        <v>#N/A</v>
      </c>
    </row>
    <row r="433" spans="1:6" x14ac:dyDescent="0.25">
      <c r="A433" t="str">
        <f>'Cover Page'!$A$1</f>
        <v>Appalachian State University</v>
      </c>
      <c r="B433" s="84" t="s">
        <v>21</v>
      </c>
      <c r="C433" s="85" t="s">
        <v>88</v>
      </c>
      <c r="D433" s="42" t="s">
        <v>94</v>
      </c>
      <c r="E433" s="42" t="str">
        <f t="shared" si="6"/>
        <v>Academic AffairsTransfers Out (Other)</v>
      </c>
      <c r="F433" s="87" t="e">
        <f>VLOOKUP(E433,'Budget Template'!$C:$G,VLOOKUP(C433,'Fund Lookup'!$A$2:$B$5,2,FALSE),FALSE)</f>
        <v>#N/A</v>
      </c>
    </row>
    <row r="434" spans="1:6" x14ac:dyDescent="0.25">
      <c r="A434" t="str">
        <f>'Cover Page'!$A$1</f>
        <v>Appalachian State University</v>
      </c>
      <c r="B434" s="84" t="s">
        <v>21</v>
      </c>
      <c r="C434" s="85" t="s">
        <v>31</v>
      </c>
      <c r="D434" s="42" t="s">
        <v>36</v>
      </c>
      <c r="E434" s="42" t="str">
        <f t="shared" si="6"/>
        <v>Academic AffairsState Appropriation, Tuition, &amp; Fees</v>
      </c>
      <c r="F434" s="87" t="e">
        <f>VLOOKUP(E434,'Budget Template'!$C:$G,VLOOKUP(C434,'Fund Lookup'!$A$2:$B$5,2,FALSE),FALSE)</f>
        <v>#N/A</v>
      </c>
    </row>
    <row r="435" spans="1:6" x14ac:dyDescent="0.25">
      <c r="A435" t="str">
        <f>'Cover Page'!$A$1</f>
        <v>Appalachian State University</v>
      </c>
      <c r="B435" s="84" t="s">
        <v>21</v>
      </c>
      <c r="C435" s="85" t="s">
        <v>31</v>
      </c>
      <c r="D435" s="42" t="s">
        <v>4</v>
      </c>
      <c r="E435" s="42" t="str">
        <f t="shared" si="6"/>
        <v>Academic AffairsSales &amp; Services</v>
      </c>
      <c r="F435" s="87" t="e">
        <f>VLOOKUP(E435,'Budget Template'!$C:$G,VLOOKUP(C435,'Fund Lookup'!$A$2:$B$5,2,FALSE),FALSE)</f>
        <v>#N/A</v>
      </c>
    </row>
    <row r="436" spans="1:6" x14ac:dyDescent="0.25">
      <c r="A436" t="str">
        <f>'Cover Page'!$A$1</f>
        <v>Appalachian State University</v>
      </c>
      <c r="B436" s="84" t="s">
        <v>21</v>
      </c>
      <c r="C436" s="85" t="s">
        <v>31</v>
      </c>
      <c r="D436" s="42" t="s">
        <v>33</v>
      </c>
      <c r="E436" s="42" t="str">
        <f t="shared" si="6"/>
        <v>Academic AffairsPatient Services</v>
      </c>
      <c r="F436" s="87" t="e">
        <f>VLOOKUP(E436,'Budget Template'!$C:$G,VLOOKUP(C436,'Fund Lookup'!$A$2:$B$5,2,FALSE),FALSE)</f>
        <v>#N/A</v>
      </c>
    </row>
    <row r="437" spans="1:6" x14ac:dyDescent="0.25">
      <c r="A437" t="str">
        <f>'Cover Page'!$A$1</f>
        <v>Appalachian State University</v>
      </c>
      <c r="B437" s="84" t="s">
        <v>21</v>
      </c>
      <c r="C437" s="85" t="s">
        <v>31</v>
      </c>
      <c r="D437" s="42" t="s">
        <v>5</v>
      </c>
      <c r="E437" s="42" t="str">
        <f t="shared" si="6"/>
        <v>Academic AffairsContracts &amp; Grants</v>
      </c>
      <c r="F437" s="87" t="e">
        <f>VLOOKUP(E437,'Budget Template'!$C:$G,VLOOKUP(C437,'Fund Lookup'!$A$2:$B$5,2,FALSE),FALSE)</f>
        <v>#N/A</v>
      </c>
    </row>
    <row r="438" spans="1:6" x14ac:dyDescent="0.25">
      <c r="A438" t="str">
        <f>'Cover Page'!$A$1</f>
        <v>Appalachian State University</v>
      </c>
      <c r="B438" s="84" t="s">
        <v>21</v>
      </c>
      <c r="C438" s="85" t="s">
        <v>31</v>
      </c>
      <c r="D438" s="42" t="s">
        <v>6</v>
      </c>
      <c r="E438" s="42" t="str">
        <f t="shared" si="6"/>
        <v>Academic AffairsGifts &amp; Investments</v>
      </c>
      <c r="F438" s="87" t="e">
        <f>VLOOKUP(E438,'Budget Template'!$C:$G,VLOOKUP(C438,'Fund Lookup'!$A$2:$B$5,2,FALSE),FALSE)</f>
        <v>#N/A</v>
      </c>
    </row>
    <row r="439" spans="1:6" x14ac:dyDescent="0.25">
      <c r="A439" t="str">
        <f>'Cover Page'!$A$1</f>
        <v>Appalachian State University</v>
      </c>
      <c r="B439" s="84" t="s">
        <v>21</v>
      </c>
      <c r="C439" s="85" t="s">
        <v>31</v>
      </c>
      <c r="D439" s="42" t="s">
        <v>7</v>
      </c>
      <c r="E439" s="42" t="str">
        <f t="shared" si="6"/>
        <v>Academic AffairsOther Revenues</v>
      </c>
      <c r="F439" s="87" t="e">
        <f>VLOOKUP(E439,'Budget Template'!$C:$G,VLOOKUP(C439,'Fund Lookup'!$A$2:$B$5,2,FALSE),FALSE)</f>
        <v>#N/A</v>
      </c>
    </row>
    <row r="440" spans="1:6" x14ac:dyDescent="0.25">
      <c r="A440" t="str">
        <f>'Cover Page'!$A$1</f>
        <v>Appalachian State University</v>
      </c>
      <c r="B440" s="84" t="s">
        <v>21</v>
      </c>
      <c r="C440" s="85" t="s">
        <v>31</v>
      </c>
      <c r="D440" s="42" t="s">
        <v>10</v>
      </c>
      <c r="E440" s="42" t="str">
        <f t="shared" si="6"/>
        <v>Academic AffairsSalaries and Wages</v>
      </c>
      <c r="F440" s="87" t="e">
        <f>VLOOKUP(E440,'Budget Template'!$C:$G,VLOOKUP(C440,'Fund Lookup'!$A$2:$B$5,2,FALSE),FALSE)</f>
        <v>#N/A</v>
      </c>
    </row>
    <row r="441" spans="1:6" x14ac:dyDescent="0.25">
      <c r="A441" t="str">
        <f>'Cover Page'!$A$1</f>
        <v>Appalachian State University</v>
      </c>
      <c r="B441" s="84" t="s">
        <v>21</v>
      </c>
      <c r="C441" s="85" t="s">
        <v>31</v>
      </c>
      <c r="D441" s="42" t="s">
        <v>11</v>
      </c>
      <c r="E441" s="42" t="str">
        <f t="shared" si="6"/>
        <v>Academic AffairsStaff Benefits</v>
      </c>
      <c r="F441" s="87" t="e">
        <f>VLOOKUP(E441,'Budget Template'!$C:$G,VLOOKUP(C441,'Fund Lookup'!$A$2:$B$5,2,FALSE),FALSE)</f>
        <v>#N/A</v>
      </c>
    </row>
    <row r="442" spans="1:6" x14ac:dyDescent="0.25">
      <c r="A442" t="str">
        <f>'Cover Page'!$A$1</f>
        <v>Appalachian State University</v>
      </c>
      <c r="B442" s="84" t="s">
        <v>21</v>
      </c>
      <c r="C442" s="85" t="s">
        <v>31</v>
      </c>
      <c r="D442" s="42" t="s">
        <v>92</v>
      </c>
      <c r="E442" s="42" t="str">
        <f t="shared" si="6"/>
        <v>Academic AffairsServices, Supplies, Materials, &amp; Equip.</v>
      </c>
      <c r="F442" s="87" t="e">
        <f>VLOOKUP(E442,'Budget Template'!$C:$G,VLOOKUP(C442,'Fund Lookup'!$A$2:$B$5,2,FALSE),FALSE)</f>
        <v>#N/A</v>
      </c>
    </row>
    <row r="443" spans="1:6" x14ac:dyDescent="0.25">
      <c r="A443" t="str">
        <f>'Cover Page'!$A$1</f>
        <v>Appalachian State University</v>
      </c>
      <c r="B443" s="84" t="s">
        <v>21</v>
      </c>
      <c r="C443" s="85" t="s">
        <v>31</v>
      </c>
      <c r="D443" s="42" t="s">
        <v>13</v>
      </c>
      <c r="E443" s="42" t="str">
        <f t="shared" si="6"/>
        <v>Academic AffairsScholarships &amp; Fellowships</v>
      </c>
      <c r="F443" s="87" t="e">
        <f>VLOOKUP(E443,'Budget Template'!$C:$G,VLOOKUP(C443,'Fund Lookup'!$A$2:$B$5,2,FALSE),FALSE)</f>
        <v>#N/A</v>
      </c>
    </row>
    <row r="444" spans="1:6" x14ac:dyDescent="0.25">
      <c r="A444" t="str">
        <f>'Cover Page'!$A$1</f>
        <v>Appalachian State University</v>
      </c>
      <c r="B444" s="84" t="s">
        <v>21</v>
      </c>
      <c r="C444" s="85" t="s">
        <v>31</v>
      </c>
      <c r="D444" s="42" t="s">
        <v>32</v>
      </c>
      <c r="E444" s="42" t="str">
        <f t="shared" si="6"/>
        <v>Academic AffairsDebt Service</v>
      </c>
      <c r="F444" s="87" t="e">
        <f>VLOOKUP(E444,'Budget Template'!$C:$G,VLOOKUP(C444,'Fund Lookup'!$A$2:$B$5,2,FALSE),FALSE)</f>
        <v>#N/A</v>
      </c>
    </row>
    <row r="445" spans="1:6" x14ac:dyDescent="0.25">
      <c r="A445" t="str">
        <f>'Cover Page'!$A$1</f>
        <v>Appalachian State University</v>
      </c>
      <c r="B445" s="84" t="s">
        <v>21</v>
      </c>
      <c r="C445" s="85" t="s">
        <v>31</v>
      </c>
      <c r="D445" s="42" t="s">
        <v>12</v>
      </c>
      <c r="E445" s="42" t="str">
        <f t="shared" si="6"/>
        <v>Academic AffairsUtilities</v>
      </c>
      <c r="F445" s="87" t="e">
        <f>VLOOKUP(E445,'Budget Template'!$C:$G,VLOOKUP(C445,'Fund Lookup'!$A$2:$B$5,2,FALSE),FALSE)</f>
        <v>#N/A</v>
      </c>
    </row>
    <row r="446" spans="1:6" x14ac:dyDescent="0.25">
      <c r="A446" t="str">
        <f>'Cover Page'!$A$1</f>
        <v>Appalachian State University</v>
      </c>
      <c r="B446" s="84" t="s">
        <v>21</v>
      </c>
      <c r="C446" s="85" t="s">
        <v>31</v>
      </c>
      <c r="D446" s="42" t="s">
        <v>14</v>
      </c>
      <c r="E446" s="42" t="str">
        <f t="shared" si="6"/>
        <v>Academic AffairsOther Expenses</v>
      </c>
      <c r="F446" s="87" t="e">
        <f>VLOOKUP(E446,'Budget Template'!$C:$G,VLOOKUP(C446,'Fund Lookup'!$A$2:$B$5,2,FALSE),FALSE)</f>
        <v>#N/A</v>
      </c>
    </row>
    <row r="447" spans="1:6" x14ac:dyDescent="0.25">
      <c r="A447" t="str">
        <f>'Cover Page'!$A$1</f>
        <v>Appalachian State University</v>
      </c>
      <c r="B447" s="84" t="s">
        <v>21</v>
      </c>
      <c r="C447" s="85" t="s">
        <v>31</v>
      </c>
      <c r="D447" s="42" t="s">
        <v>38</v>
      </c>
      <c r="E447" s="42" t="str">
        <f t="shared" si="6"/>
        <v>Academic AffairsTransfers In</v>
      </c>
      <c r="F447" s="87" t="e">
        <f>VLOOKUP(E447,'Budget Template'!$C:$G,VLOOKUP(C447,'Fund Lookup'!$A$2:$B$5,2,FALSE),FALSE)</f>
        <v>#N/A</v>
      </c>
    </row>
    <row r="448" spans="1:6" x14ac:dyDescent="0.25">
      <c r="A448" t="str">
        <f>'Cover Page'!$A$1</f>
        <v>Appalachian State University</v>
      </c>
      <c r="B448" s="84" t="s">
        <v>21</v>
      </c>
      <c r="C448" s="85" t="s">
        <v>31</v>
      </c>
      <c r="D448" s="42" t="s">
        <v>93</v>
      </c>
      <c r="E448" s="42" t="str">
        <f t="shared" si="6"/>
        <v>Academic AffairsTransfers Out to Capital</v>
      </c>
      <c r="F448" s="87" t="e">
        <f>VLOOKUP(E448,'Budget Template'!$C:$G,VLOOKUP(C448,'Fund Lookup'!$A$2:$B$5,2,FALSE),FALSE)</f>
        <v>#N/A</v>
      </c>
    </row>
    <row r="449" spans="1:6" x14ac:dyDescent="0.25">
      <c r="A449" t="str">
        <f>'Cover Page'!$A$1</f>
        <v>Appalachian State University</v>
      </c>
      <c r="B449" s="84" t="s">
        <v>21</v>
      </c>
      <c r="C449" s="85" t="s">
        <v>31</v>
      </c>
      <c r="D449" s="42" t="s">
        <v>94</v>
      </c>
      <c r="E449" s="42" t="str">
        <f t="shared" si="6"/>
        <v>Academic AffairsTransfers Out (Other)</v>
      </c>
      <c r="F449" s="87" t="e">
        <f>VLOOKUP(E449,'Budget Template'!$C:$G,VLOOKUP(C449,'Fund Lookup'!$A$2:$B$5,2,FALSE),FALSE)</f>
        <v>#N/A</v>
      </c>
    </row>
    <row r="450" spans="1:6" x14ac:dyDescent="0.25">
      <c r="A450" t="str">
        <f>'Cover Page'!$A$1</f>
        <v>Appalachian State University</v>
      </c>
      <c r="B450" s="84" t="s">
        <v>22</v>
      </c>
      <c r="C450" s="85" t="s">
        <v>0</v>
      </c>
      <c r="D450" s="42" t="s">
        <v>36</v>
      </c>
      <c r="E450" s="42" t="str">
        <f t="shared" si="6"/>
        <v>Student AffairsState Appropriation, Tuition, &amp; Fees</v>
      </c>
      <c r="F450" s="87">
        <f>VLOOKUP(E450,'Budget Template'!$C:$G,VLOOKUP(C450,'Fund Lookup'!$A$2:$B$5,2,FALSE),FALSE)</f>
        <v>2033525.2791146091</v>
      </c>
    </row>
    <row r="451" spans="1:6" x14ac:dyDescent="0.25">
      <c r="A451" t="str">
        <f>'Cover Page'!$A$1</f>
        <v>Appalachian State University</v>
      </c>
      <c r="B451" s="84" t="s">
        <v>22</v>
      </c>
      <c r="C451" s="85" t="s">
        <v>0</v>
      </c>
      <c r="D451" s="42" t="s">
        <v>4</v>
      </c>
      <c r="E451" s="42" t="str">
        <f t="shared" ref="E451:E514" si="7">B451&amp;D451</f>
        <v>Student AffairsSales &amp; Services</v>
      </c>
      <c r="F451" s="87">
        <f>VLOOKUP(E451,'Budget Template'!$C:$G,VLOOKUP(C451,'Fund Lookup'!$A$2:$B$5,2,FALSE),FALSE)</f>
        <v>0</v>
      </c>
    </row>
    <row r="452" spans="1:6" x14ac:dyDescent="0.25">
      <c r="A452" t="str">
        <f>'Cover Page'!$A$1</f>
        <v>Appalachian State University</v>
      </c>
      <c r="B452" s="84" t="s">
        <v>22</v>
      </c>
      <c r="C452" s="85" t="s">
        <v>0</v>
      </c>
      <c r="D452" s="42" t="s">
        <v>33</v>
      </c>
      <c r="E452" s="42" t="str">
        <f t="shared" si="7"/>
        <v>Student AffairsPatient Services</v>
      </c>
      <c r="F452" s="87">
        <f>VLOOKUP(E452,'Budget Template'!$C:$G,VLOOKUP(C452,'Fund Lookup'!$A$2:$B$5,2,FALSE),FALSE)</f>
        <v>0</v>
      </c>
    </row>
    <row r="453" spans="1:6" x14ac:dyDescent="0.25">
      <c r="A453" t="str">
        <f>'Cover Page'!$A$1</f>
        <v>Appalachian State University</v>
      </c>
      <c r="B453" s="84" t="s">
        <v>22</v>
      </c>
      <c r="C453" s="85" t="s">
        <v>0</v>
      </c>
      <c r="D453" s="42" t="s">
        <v>5</v>
      </c>
      <c r="E453" s="42" t="str">
        <f t="shared" si="7"/>
        <v>Student AffairsContracts &amp; Grants</v>
      </c>
      <c r="F453" s="87">
        <f>VLOOKUP(E453,'Budget Template'!$C:$G,VLOOKUP(C453,'Fund Lookup'!$A$2:$B$5,2,FALSE),FALSE)</f>
        <v>0</v>
      </c>
    </row>
    <row r="454" spans="1:6" x14ac:dyDescent="0.25">
      <c r="A454" t="str">
        <f>'Cover Page'!$A$1</f>
        <v>Appalachian State University</v>
      </c>
      <c r="B454" s="84" t="s">
        <v>22</v>
      </c>
      <c r="C454" s="85" t="s">
        <v>0</v>
      </c>
      <c r="D454" s="42" t="s">
        <v>6</v>
      </c>
      <c r="E454" s="42" t="str">
        <f t="shared" si="7"/>
        <v>Student AffairsGifts &amp; Investments</v>
      </c>
      <c r="F454" s="87">
        <f>VLOOKUP(E454,'Budget Template'!$C:$G,VLOOKUP(C454,'Fund Lookup'!$A$2:$B$5,2,FALSE),FALSE)</f>
        <v>0</v>
      </c>
    </row>
    <row r="455" spans="1:6" x14ac:dyDescent="0.25">
      <c r="A455" t="str">
        <f>'Cover Page'!$A$1</f>
        <v>Appalachian State University</v>
      </c>
      <c r="B455" s="84" t="s">
        <v>22</v>
      </c>
      <c r="C455" s="85" t="s">
        <v>0</v>
      </c>
      <c r="D455" s="42" t="s">
        <v>7</v>
      </c>
      <c r="E455" s="42" t="str">
        <f t="shared" si="7"/>
        <v>Student AffairsOther Revenues</v>
      </c>
      <c r="F455" s="87">
        <f>VLOOKUP(E455,'Budget Template'!$C:$G,VLOOKUP(C455,'Fund Lookup'!$A$2:$B$5,2,FALSE),FALSE)</f>
        <v>0</v>
      </c>
    </row>
    <row r="456" spans="1:6" x14ac:dyDescent="0.25">
      <c r="A456" t="str">
        <f>'Cover Page'!$A$1</f>
        <v>Appalachian State University</v>
      </c>
      <c r="B456" s="84" t="s">
        <v>22</v>
      </c>
      <c r="C456" s="85" t="s">
        <v>0</v>
      </c>
      <c r="D456" s="42" t="s">
        <v>10</v>
      </c>
      <c r="E456" s="42" t="str">
        <f t="shared" si="7"/>
        <v>Student AffairsSalaries and Wages</v>
      </c>
      <c r="F456" s="87">
        <f>VLOOKUP(E456,'Budget Template'!$C:$G,VLOOKUP(C456,'Fund Lookup'!$A$2:$B$5,2,FALSE),FALSE)</f>
        <v>1377130.7598623261</v>
      </c>
    </row>
    <row r="457" spans="1:6" x14ac:dyDescent="0.25">
      <c r="A457" t="str">
        <f>'Cover Page'!$A$1</f>
        <v>Appalachian State University</v>
      </c>
      <c r="B457" s="84" t="s">
        <v>22</v>
      </c>
      <c r="C457" s="85" t="s">
        <v>0</v>
      </c>
      <c r="D457" s="42" t="s">
        <v>11</v>
      </c>
      <c r="E457" s="42" t="str">
        <f t="shared" si="7"/>
        <v>Student AffairsStaff Benefits</v>
      </c>
      <c r="F457" s="87">
        <f>VLOOKUP(E457,'Budget Template'!$C:$G,VLOOKUP(C457,'Fund Lookup'!$A$2:$B$5,2,FALSE),FALSE)</f>
        <v>488955.73005899694</v>
      </c>
    </row>
    <row r="458" spans="1:6" x14ac:dyDescent="0.25">
      <c r="A458" t="str">
        <f>'Cover Page'!$A$1</f>
        <v>Appalachian State University</v>
      </c>
      <c r="B458" s="84" t="s">
        <v>22</v>
      </c>
      <c r="C458" s="85" t="s">
        <v>0</v>
      </c>
      <c r="D458" s="42" t="s">
        <v>92</v>
      </c>
      <c r="E458" s="42" t="str">
        <f t="shared" si="7"/>
        <v>Student AffairsServices, Supplies, Materials, &amp; Equip.</v>
      </c>
      <c r="F458" s="87">
        <f>VLOOKUP(E458,'Budget Template'!$C:$G,VLOOKUP(C458,'Fund Lookup'!$A$2:$B$5,2,FALSE),FALSE)</f>
        <v>130244.78919328607</v>
      </c>
    </row>
    <row r="459" spans="1:6" x14ac:dyDescent="0.25">
      <c r="A459" t="str">
        <f>'Cover Page'!$A$1</f>
        <v>Appalachian State University</v>
      </c>
      <c r="B459" s="84" t="s">
        <v>22</v>
      </c>
      <c r="C459" s="85" t="s">
        <v>0</v>
      </c>
      <c r="D459" s="42" t="s">
        <v>13</v>
      </c>
      <c r="E459" s="42" t="str">
        <f t="shared" si="7"/>
        <v>Student AffairsScholarships &amp; Fellowships</v>
      </c>
      <c r="F459" s="87">
        <f>VLOOKUP(E459,'Budget Template'!$C:$G,VLOOKUP(C459,'Fund Lookup'!$A$2:$B$5,2,FALSE),FALSE)</f>
        <v>0</v>
      </c>
    </row>
    <row r="460" spans="1:6" x14ac:dyDescent="0.25">
      <c r="A460" t="str">
        <f>'Cover Page'!$A$1</f>
        <v>Appalachian State University</v>
      </c>
      <c r="B460" s="84" t="s">
        <v>22</v>
      </c>
      <c r="C460" s="85" t="s">
        <v>0</v>
      </c>
      <c r="D460" s="42" t="s">
        <v>32</v>
      </c>
      <c r="E460" s="42" t="str">
        <f t="shared" si="7"/>
        <v>Student AffairsDebt Service</v>
      </c>
      <c r="F460" s="87">
        <f>VLOOKUP(E460,'Budget Template'!$C:$G,VLOOKUP(C460,'Fund Lookup'!$A$2:$B$5,2,FALSE),FALSE)</f>
        <v>0</v>
      </c>
    </row>
    <row r="461" spans="1:6" x14ac:dyDescent="0.25">
      <c r="A461" t="str">
        <f>'Cover Page'!$A$1</f>
        <v>Appalachian State University</v>
      </c>
      <c r="B461" s="84" t="s">
        <v>22</v>
      </c>
      <c r="C461" s="85" t="s">
        <v>0</v>
      </c>
      <c r="D461" s="42" t="s">
        <v>12</v>
      </c>
      <c r="E461" s="42" t="str">
        <f t="shared" si="7"/>
        <v>Student AffairsUtilities</v>
      </c>
      <c r="F461" s="87">
        <f>VLOOKUP(E461,'Budget Template'!$C:$G,VLOOKUP(C461,'Fund Lookup'!$A$2:$B$5,2,FALSE),FALSE)</f>
        <v>0</v>
      </c>
    </row>
    <row r="462" spans="1:6" x14ac:dyDescent="0.25">
      <c r="A462" t="str">
        <f>'Cover Page'!$A$1</f>
        <v>Appalachian State University</v>
      </c>
      <c r="B462" s="84" t="s">
        <v>22</v>
      </c>
      <c r="C462" s="85" t="s">
        <v>0</v>
      </c>
      <c r="D462" s="42" t="s">
        <v>14</v>
      </c>
      <c r="E462" s="42" t="str">
        <f t="shared" si="7"/>
        <v>Student AffairsOther Expenses</v>
      </c>
      <c r="F462" s="87">
        <f>VLOOKUP(E462,'Budget Template'!$C:$G,VLOOKUP(C462,'Fund Lookup'!$A$2:$B$5,2,FALSE),FALSE)</f>
        <v>36306</v>
      </c>
    </row>
    <row r="463" spans="1:6" x14ac:dyDescent="0.25">
      <c r="A463" t="str">
        <f>'Cover Page'!$A$1</f>
        <v>Appalachian State University</v>
      </c>
      <c r="B463" s="84" t="s">
        <v>22</v>
      </c>
      <c r="C463" s="85" t="s">
        <v>0</v>
      </c>
      <c r="D463" s="42" t="s">
        <v>38</v>
      </c>
      <c r="E463" s="42" t="str">
        <f t="shared" si="7"/>
        <v>Student AffairsTransfers In</v>
      </c>
      <c r="F463" s="87">
        <f>VLOOKUP(E463,'Budget Template'!$C:$G,VLOOKUP(C463,'Fund Lookup'!$A$2:$B$5,2,FALSE),FALSE)</f>
        <v>0</v>
      </c>
    </row>
    <row r="464" spans="1:6" x14ac:dyDescent="0.25">
      <c r="A464" t="str">
        <f>'Cover Page'!$A$1</f>
        <v>Appalachian State University</v>
      </c>
      <c r="B464" s="84" t="s">
        <v>22</v>
      </c>
      <c r="C464" s="85" t="s">
        <v>0</v>
      </c>
      <c r="D464" s="42" t="s">
        <v>93</v>
      </c>
      <c r="E464" s="42" t="str">
        <f t="shared" si="7"/>
        <v>Student AffairsTransfers Out to Capital</v>
      </c>
      <c r="F464" s="87">
        <f>VLOOKUP(E464,'Budget Template'!$C:$G,VLOOKUP(C464,'Fund Lookup'!$A$2:$B$5,2,FALSE),FALSE)</f>
        <v>0</v>
      </c>
    </row>
    <row r="465" spans="1:6" x14ac:dyDescent="0.25">
      <c r="A465" t="str">
        <f>'Cover Page'!$A$1</f>
        <v>Appalachian State University</v>
      </c>
      <c r="B465" s="84" t="s">
        <v>22</v>
      </c>
      <c r="C465" s="85" t="s">
        <v>0</v>
      </c>
      <c r="D465" s="42" t="s">
        <v>94</v>
      </c>
      <c r="E465" s="42" t="str">
        <f t="shared" si="7"/>
        <v>Student AffairsTransfers Out (Other)</v>
      </c>
      <c r="F465" s="87">
        <f>VLOOKUP(E465,'Budget Template'!$C:$G,VLOOKUP(C465,'Fund Lookup'!$A$2:$B$5,2,FALSE),FALSE)</f>
        <v>888</v>
      </c>
    </row>
    <row r="466" spans="1:6" ht="30" x14ac:dyDescent="0.25">
      <c r="A466" t="str">
        <f>'Cover Page'!$A$1</f>
        <v>Appalachian State University</v>
      </c>
      <c r="B466" s="84" t="s">
        <v>22</v>
      </c>
      <c r="C466" s="85" t="s">
        <v>35</v>
      </c>
      <c r="D466" s="42" t="s">
        <v>36</v>
      </c>
      <c r="E466" s="42" t="str">
        <f t="shared" si="7"/>
        <v>Student AffairsState Appropriation, Tuition, &amp; Fees</v>
      </c>
      <c r="F466" s="87">
        <f>VLOOKUP(E466,'Budget Template'!$C:$G,VLOOKUP(C466,'Fund Lookup'!$A$2:$B$5,2,FALSE),FALSE)</f>
        <v>15574967</v>
      </c>
    </row>
    <row r="467" spans="1:6" ht="30" x14ac:dyDescent="0.25">
      <c r="A467" t="str">
        <f>'Cover Page'!$A$1</f>
        <v>Appalachian State University</v>
      </c>
      <c r="B467" s="84" t="s">
        <v>22</v>
      </c>
      <c r="C467" s="85" t="s">
        <v>35</v>
      </c>
      <c r="D467" s="42" t="s">
        <v>4</v>
      </c>
      <c r="E467" s="42" t="str">
        <f t="shared" si="7"/>
        <v>Student AffairsSales &amp; Services</v>
      </c>
      <c r="F467" s="87">
        <f>VLOOKUP(E467,'Budget Template'!$C:$G,VLOOKUP(C467,'Fund Lookup'!$A$2:$B$5,2,FALSE),FALSE)</f>
        <v>2865442</v>
      </c>
    </row>
    <row r="468" spans="1:6" ht="30" x14ac:dyDescent="0.25">
      <c r="A468" t="str">
        <f>'Cover Page'!$A$1</f>
        <v>Appalachian State University</v>
      </c>
      <c r="B468" s="84" t="s">
        <v>22</v>
      </c>
      <c r="C468" s="85" t="s">
        <v>35</v>
      </c>
      <c r="D468" s="42" t="s">
        <v>33</v>
      </c>
      <c r="E468" s="42" t="str">
        <f t="shared" si="7"/>
        <v>Student AffairsPatient Services</v>
      </c>
      <c r="F468" s="87">
        <f>VLOOKUP(E468,'Budget Template'!$C:$G,VLOOKUP(C468,'Fund Lookup'!$A$2:$B$5,2,FALSE),FALSE)</f>
        <v>0</v>
      </c>
    </row>
    <row r="469" spans="1:6" ht="30" x14ac:dyDescent="0.25">
      <c r="A469" t="str">
        <f>'Cover Page'!$A$1</f>
        <v>Appalachian State University</v>
      </c>
      <c r="B469" s="84" t="s">
        <v>22</v>
      </c>
      <c r="C469" s="85" t="s">
        <v>35</v>
      </c>
      <c r="D469" s="42" t="s">
        <v>5</v>
      </c>
      <c r="E469" s="42" t="str">
        <f t="shared" si="7"/>
        <v>Student AffairsContracts &amp; Grants</v>
      </c>
      <c r="F469" s="87">
        <f>VLOOKUP(E469,'Budget Template'!$C:$G,VLOOKUP(C469,'Fund Lookup'!$A$2:$B$5,2,FALSE),FALSE)</f>
        <v>0</v>
      </c>
    </row>
    <row r="470" spans="1:6" ht="30" x14ac:dyDescent="0.25">
      <c r="A470" t="str">
        <f>'Cover Page'!$A$1</f>
        <v>Appalachian State University</v>
      </c>
      <c r="B470" s="84" t="s">
        <v>22</v>
      </c>
      <c r="C470" s="85" t="s">
        <v>35</v>
      </c>
      <c r="D470" s="42" t="s">
        <v>6</v>
      </c>
      <c r="E470" s="42" t="str">
        <f t="shared" si="7"/>
        <v>Student AffairsGifts &amp; Investments</v>
      </c>
      <c r="F470" s="87">
        <f>VLOOKUP(E470,'Budget Template'!$C:$G,VLOOKUP(C470,'Fund Lookup'!$A$2:$B$5,2,FALSE),FALSE)</f>
        <v>0</v>
      </c>
    </row>
    <row r="471" spans="1:6" ht="30" x14ac:dyDescent="0.25">
      <c r="A471" t="str">
        <f>'Cover Page'!$A$1</f>
        <v>Appalachian State University</v>
      </c>
      <c r="B471" s="84" t="s">
        <v>22</v>
      </c>
      <c r="C471" s="85" t="s">
        <v>35</v>
      </c>
      <c r="D471" s="42" t="s">
        <v>7</v>
      </c>
      <c r="E471" s="42" t="str">
        <f t="shared" si="7"/>
        <v>Student AffairsOther Revenues</v>
      </c>
      <c r="F471" s="87">
        <f>VLOOKUP(E471,'Budget Template'!$C:$G,VLOOKUP(C471,'Fund Lookup'!$A$2:$B$5,2,FALSE),FALSE)</f>
        <v>15875</v>
      </c>
    </row>
    <row r="472" spans="1:6" ht="30" x14ac:dyDescent="0.25">
      <c r="A472" t="str">
        <f>'Cover Page'!$A$1</f>
        <v>Appalachian State University</v>
      </c>
      <c r="B472" s="84" t="s">
        <v>22</v>
      </c>
      <c r="C472" s="85" t="s">
        <v>35</v>
      </c>
      <c r="D472" s="42" t="s">
        <v>10</v>
      </c>
      <c r="E472" s="42" t="str">
        <f t="shared" si="7"/>
        <v>Student AffairsSalaries and Wages</v>
      </c>
      <c r="F472" s="87">
        <f>VLOOKUP(E472,'Budget Template'!$C:$G,VLOOKUP(C472,'Fund Lookup'!$A$2:$B$5,2,FALSE),FALSE)</f>
        <v>9226609</v>
      </c>
    </row>
    <row r="473" spans="1:6" ht="30" x14ac:dyDescent="0.25">
      <c r="A473" t="str">
        <f>'Cover Page'!$A$1</f>
        <v>Appalachian State University</v>
      </c>
      <c r="B473" s="84" t="s">
        <v>22</v>
      </c>
      <c r="C473" s="85" t="s">
        <v>35</v>
      </c>
      <c r="D473" s="42" t="s">
        <v>11</v>
      </c>
      <c r="E473" s="42" t="str">
        <f t="shared" si="7"/>
        <v>Student AffairsStaff Benefits</v>
      </c>
      <c r="F473" s="87">
        <f>VLOOKUP(E473,'Budget Template'!$C:$G,VLOOKUP(C473,'Fund Lookup'!$A$2:$B$5,2,FALSE),FALSE)</f>
        <v>3161935</v>
      </c>
    </row>
    <row r="474" spans="1:6" ht="30" x14ac:dyDescent="0.25">
      <c r="A474" t="str">
        <f>'Cover Page'!$A$1</f>
        <v>Appalachian State University</v>
      </c>
      <c r="B474" s="84" t="s">
        <v>22</v>
      </c>
      <c r="C474" s="85" t="s">
        <v>35</v>
      </c>
      <c r="D474" s="42" t="s">
        <v>92</v>
      </c>
      <c r="E474" s="42" t="str">
        <f t="shared" si="7"/>
        <v>Student AffairsServices, Supplies, Materials, &amp; Equip.</v>
      </c>
      <c r="F474" s="87">
        <f>VLOOKUP(E474,'Budget Template'!$C:$G,VLOOKUP(C474,'Fund Lookup'!$A$2:$B$5,2,FALSE),FALSE)</f>
        <v>3532042</v>
      </c>
    </row>
    <row r="475" spans="1:6" ht="30" x14ac:dyDescent="0.25">
      <c r="A475" t="str">
        <f>'Cover Page'!$A$1</f>
        <v>Appalachian State University</v>
      </c>
      <c r="B475" s="84" t="s">
        <v>22</v>
      </c>
      <c r="C475" s="85" t="s">
        <v>35</v>
      </c>
      <c r="D475" s="42" t="s">
        <v>13</v>
      </c>
      <c r="E475" s="42" t="str">
        <f t="shared" si="7"/>
        <v>Student AffairsScholarships &amp; Fellowships</v>
      </c>
      <c r="F475" s="87">
        <f>VLOOKUP(E475,'Budget Template'!$C:$G,VLOOKUP(C475,'Fund Lookup'!$A$2:$B$5,2,FALSE),FALSE)</f>
        <v>266965</v>
      </c>
    </row>
    <row r="476" spans="1:6" ht="30" x14ac:dyDescent="0.25">
      <c r="A476" t="str">
        <f>'Cover Page'!$A$1</f>
        <v>Appalachian State University</v>
      </c>
      <c r="B476" s="84" t="s">
        <v>22</v>
      </c>
      <c r="C476" s="85" t="s">
        <v>35</v>
      </c>
      <c r="D476" s="42" t="s">
        <v>32</v>
      </c>
      <c r="E476" s="42" t="str">
        <f t="shared" si="7"/>
        <v>Student AffairsDebt Service</v>
      </c>
      <c r="F476" s="87">
        <f>VLOOKUP(E476,'Budget Template'!$C:$G,VLOOKUP(C476,'Fund Lookup'!$A$2:$B$5,2,FALSE),FALSE)</f>
        <v>2933108.1</v>
      </c>
    </row>
    <row r="477" spans="1:6" ht="30" x14ac:dyDescent="0.25">
      <c r="A477" t="str">
        <f>'Cover Page'!$A$1</f>
        <v>Appalachian State University</v>
      </c>
      <c r="B477" s="84" t="s">
        <v>22</v>
      </c>
      <c r="C477" s="85" t="s">
        <v>35</v>
      </c>
      <c r="D477" s="42" t="s">
        <v>12</v>
      </c>
      <c r="E477" s="42" t="str">
        <f t="shared" si="7"/>
        <v>Student AffairsUtilities</v>
      </c>
      <c r="F477" s="87">
        <f>VLOOKUP(E477,'Budget Template'!$C:$G,VLOOKUP(C477,'Fund Lookup'!$A$2:$B$5,2,FALSE),FALSE)</f>
        <v>658225</v>
      </c>
    </row>
    <row r="478" spans="1:6" ht="30" x14ac:dyDescent="0.25">
      <c r="A478" t="str">
        <f>'Cover Page'!$A$1</f>
        <v>Appalachian State University</v>
      </c>
      <c r="B478" s="84" t="s">
        <v>22</v>
      </c>
      <c r="C478" s="85" t="s">
        <v>35</v>
      </c>
      <c r="D478" s="42" t="s">
        <v>14</v>
      </c>
      <c r="E478" s="42" t="str">
        <f t="shared" si="7"/>
        <v>Student AffairsOther Expenses</v>
      </c>
      <c r="F478" s="87">
        <f>VLOOKUP(E478,'Budget Template'!$C:$G,VLOOKUP(C478,'Fund Lookup'!$A$2:$B$5,2,FALSE),FALSE)</f>
        <v>866954</v>
      </c>
    </row>
    <row r="479" spans="1:6" ht="30" x14ac:dyDescent="0.25">
      <c r="A479" t="str">
        <f>'Cover Page'!$A$1</f>
        <v>Appalachian State University</v>
      </c>
      <c r="B479" s="84" t="s">
        <v>22</v>
      </c>
      <c r="C479" s="85" t="s">
        <v>35</v>
      </c>
      <c r="D479" s="42" t="s">
        <v>38</v>
      </c>
      <c r="E479" s="42" t="str">
        <f t="shared" si="7"/>
        <v>Student AffairsTransfers In</v>
      </c>
      <c r="F479" s="87">
        <f>VLOOKUP(E479,'Budget Template'!$C:$G,VLOOKUP(C479,'Fund Lookup'!$A$2:$B$5,2,FALSE),FALSE)</f>
        <v>2674832</v>
      </c>
    </row>
    <row r="480" spans="1:6" ht="30" x14ac:dyDescent="0.25">
      <c r="A480" t="str">
        <f>'Cover Page'!$A$1</f>
        <v>Appalachian State University</v>
      </c>
      <c r="B480" s="84" t="s">
        <v>22</v>
      </c>
      <c r="C480" s="85" t="s">
        <v>35</v>
      </c>
      <c r="D480" s="42" t="s">
        <v>93</v>
      </c>
      <c r="E480" s="42" t="str">
        <f t="shared" si="7"/>
        <v>Student AffairsTransfers Out to Capital</v>
      </c>
      <c r="F480" s="87">
        <f>VLOOKUP(E480,'Budget Template'!$C:$G,VLOOKUP(C480,'Fund Lookup'!$A$2:$B$5,2,FALSE),FALSE)</f>
        <v>0</v>
      </c>
    </row>
    <row r="481" spans="1:6" ht="30" x14ac:dyDescent="0.25">
      <c r="A481" t="str">
        <f>'Cover Page'!$A$1</f>
        <v>Appalachian State University</v>
      </c>
      <c r="B481" s="84" t="s">
        <v>22</v>
      </c>
      <c r="C481" s="85" t="s">
        <v>35</v>
      </c>
      <c r="D481" s="42" t="s">
        <v>94</v>
      </c>
      <c r="E481" s="42" t="str">
        <f t="shared" si="7"/>
        <v>Student AffairsTransfers Out (Other)</v>
      </c>
      <c r="F481" s="87">
        <f>VLOOKUP(E481,'Budget Template'!$C:$G,VLOOKUP(C481,'Fund Lookup'!$A$2:$B$5,2,FALSE),FALSE)</f>
        <v>3016910</v>
      </c>
    </row>
    <row r="482" spans="1:6" x14ac:dyDescent="0.25">
      <c r="A482" t="str">
        <f>'Cover Page'!$A$1</f>
        <v>Appalachian State University</v>
      </c>
      <c r="B482" s="84" t="s">
        <v>22</v>
      </c>
      <c r="C482" s="85" t="s">
        <v>88</v>
      </c>
      <c r="D482" s="42" t="s">
        <v>36</v>
      </c>
      <c r="E482" s="42" t="str">
        <f t="shared" si="7"/>
        <v>Student AffairsState Appropriation, Tuition, &amp; Fees</v>
      </c>
      <c r="F482" s="87">
        <f>VLOOKUP(E482,'Budget Template'!$C:$G,VLOOKUP(C482,'Fund Lookup'!$A$2:$B$5,2,FALSE),FALSE)</f>
        <v>0</v>
      </c>
    </row>
    <row r="483" spans="1:6" x14ac:dyDescent="0.25">
      <c r="A483" t="str">
        <f>'Cover Page'!$A$1</f>
        <v>Appalachian State University</v>
      </c>
      <c r="B483" s="84" t="s">
        <v>22</v>
      </c>
      <c r="C483" s="85" t="s">
        <v>88</v>
      </c>
      <c r="D483" s="42" t="s">
        <v>4</v>
      </c>
      <c r="E483" s="42" t="str">
        <f t="shared" si="7"/>
        <v>Student AffairsSales &amp; Services</v>
      </c>
      <c r="F483" s="87">
        <f>VLOOKUP(E483,'Budget Template'!$C:$G,VLOOKUP(C483,'Fund Lookup'!$A$2:$B$5,2,FALSE),FALSE)</f>
        <v>0</v>
      </c>
    </row>
    <row r="484" spans="1:6" x14ac:dyDescent="0.25">
      <c r="A484" t="str">
        <f>'Cover Page'!$A$1</f>
        <v>Appalachian State University</v>
      </c>
      <c r="B484" s="84" t="s">
        <v>22</v>
      </c>
      <c r="C484" s="85" t="s">
        <v>88</v>
      </c>
      <c r="D484" s="42" t="s">
        <v>33</v>
      </c>
      <c r="E484" s="42" t="str">
        <f t="shared" si="7"/>
        <v>Student AffairsPatient Services</v>
      </c>
      <c r="F484" s="87">
        <f>VLOOKUP(E484,'Budget Template'!$C:$G,VLOOKUP(C484,'Fund Lookup'!$A$2:$B$5,2,FALSE),FALSE)</f>
        <v>0</v>
      </c>
    </row>
    <row r="485" spans="1:6" x14ac:dyDescent="0.25">
      <c r="A485" t="str">
        <f>'Cover Page'!$A$1</f>
        <v>Appalachian State University</v>
      </c>
      <c r="B485" s="84" t="s">
        <v>22</v>
      </c>
      <c r="C485" s="85" t="s">
        <v>88</v>
      </c>
      <c r="D485" s="42" t="s">
        <v>5</v>
      </c>
      <c r="E485" s="42" t="str">
        <f t="shared" si="7"/>
        <v>Student AffairsContracts &amp; Grants</v>
      </c>
      <c r="F485" s="87">
        <f>VLOOKUP(E485,'Budget Template'!$C:$G,VLOOKUP(C485,'Fund Lookup'!$A$2:$B$5,2,FALSE),FALSE)</f>
        <v>0</v>
      </c>
    </row>
    <row r="486" spans="1:6" x14ac:dyDescent="0.25">
      <c r="A486" t="str">
        <f>'Cover Page'!$A$1</f>
        <v>Appalachian State University</v>
      </c>
      <c r="B486" s="84" t="s">
        <v>22</v>
      </c>
      <c r="C486" s="85" t="s">
        <v>88</v>
      </c>
      <c r="D486" s="42" t="s">
        <v>6</v>
      </c>
      <c r="E486" s="42" t="str">
        <f t="shared" si="7"/>
        <v>Student AffairsGifts &amp; Investments</v>
      </c>
      <c r="F486" s="87">
        <f>VLOOKUP(E486,'Budget Template'!$C:$G,VLOOKUP(C486,'Fund Lookup'!$A$2:$B$5,2,FALSE),FALSE)</f>
        <v>0</v>
      </c>
    </row>
    <row r="487" spans="1:6" x14ac:dyDescent="0.25">
      <c r="A487" t="str">
        <f>'Cover Page'!$A$1</f>
        <v>Appalachian State University</v>
      </c>
      <c r="B487" s="84" t="s">
        <v>22</v>
      </c>
      <c r="C487" s="85" t="s">
        <v>88</v>
      </c>
      <c r="D487" s="42" t="s">
        <v>7</v>
      </c>
      <c r="E487" s="42" t="str">
        <f t="shared" si="7"/>
        <v>Student AffairsOther Revenues</v>
      </c>
      <c r="F487" s="87">
        <f>VLOOKUP(E487,'Budget Template'!$C:$G,VLOOKUP(C487,'Fund Lookup'!$A$2:$B$5,2,FALSE),FALSE)</f>
        <v>0</v>
      </c>
    </row>
    <row r="488" spans="1:6" x14ac:dyDescent="0.25">
      <c r="A488" t="str">
        <f>'Cover Page'!$A$1</f>
        <v>Appalachian State University</v>
      </c>
      <c r="B488" s="84" t="s">
        <v>22</v>
      </c>
      <c r="C488" s="85" t="s">
        <v>88</v>
      </c>
      <c r="D488" s="42" t="s">
        <v>10</v>
      </c>
      <c r="E488" s="42" t="str">
        <f t="shared" si="7"/>
        <v>Student AffairsSalaries and Wages</v>
      </c>
      <c r="F488" s="87">
        <f>VLOOKUP(E488,'Budget Template'!$C:$G,VLOOKUP(C488,'Fund Lookup'!$A$2:$B$5,2,FALSE),FALSE)</f>
        <v>0</v>
      </c>
    </row>
    <row r="489" spans="1:6" x14ac:dyDescent="0.25">
      <c r="A489" t="str">
        <f>'Cover Page'!$A$1</f>
        <v>Appalachian State University</v>
      </c>
      <c r="B489" s="84" t="s">
        <v>22</v>
      </c>
      <c r="C489" s="85" t="s">
        <v>88</v>
      </c>
      <c r="D489" s="42" t="s">
        <v>11</v>
      </c>
      <c r="E489" s="42" t="str">
        <f t="shared" si="7"/>
        <v>Student AffairsStaff Benefits</v>
      </c>
      <c r="F489" s="87">
        <f>VLOOKUP(E489,'Budget Template'!$C:$G,VLOOKUP(C489,'Fund Lookup'!$A$2:$B$5,2,FALSE),FALSE)</f>
        <v>0</v>
      </c>
    </row>
    <row r="490" spans="1:6" x14ac:dyDescent="0.25">
      <c r="A490" t="str">
        <f>'Cover Page'!$A$1</f>
        <v>Appalachian State University</v>
      </c>
      <c r="B490" s="84" t="s">
        <v>22</v>
      </c>
      <c r="C490" s="85" t="s">
        <v>88</v>
      </c>
      <c r="D490" s="42" t="s">
        <v>92</v>
      </c>
      <c r="E490" s="42" t="str">
        <f t="shared" si="7"/>
        <v>Student AffairsServices, Supplies, Materials, &amp; Equip.</v>
      </c>
      <c r="F490" s="87">
        <f>VLOOKUP(E490,'Budget Template'!$C:$G,VLOOKUP(C490,'Fund Lookup'!$A$2:$B$5,2,FALSE),FALSE)</f>
        <v>0</v>
      </c>
    </row>
    <row r="491" spans="1:6" x14ac:dyDescent="0.25">
      <c r="A491" t="str">
        <f>'Cover Page'!$A$1</f>
        <v>Appalachian State University</v>
      </c>
      <c r="B491" s="84" t="s">
        <v>22</v>
      </c>
      <c r="C491" s="85" t="s">
        <v>88</v>
      </c>
      <c r="D491" s="42" t="s">
        <v>13</v>
      </c>
      <c r="E491" s="42" t="str">
        <f t="shared" si="7"/>
        <v>Student AffairsScholarships &amp; Fellowships</v>
      </c>
      <c r="F491" s="87">
        <f>VLOOKUP(E491,'Budget Template'!$C:$G,VLOOKUP(C491,'Fund Lookup'!$A$2:$B$5,2,FALSE),FALSE)</f>
        <v>0</v>
      </c>
    </row>
    <row r="492" spans="1:6" x14ac:dyDescent="0.25">
      <c r="A492" t="str">
        <f>'Cover Page'!$A$1</f>
        <v>Appalachian State University</v>
      </c>
      <c r="B492" s="84" t="s">
        <v>22</v>
      </c>
      <c r="C492" s="85" t="s">
        <v>88</v>
      </c>
      <c r="D492" s="42" t="s">
        <v>32</v>
      </c>
      <c r="E492" s="42" t="str">
        <f t="shared" si="7"/>
        <v>Student AffairsDebt Service</v>
      </c>
      <c r="F492" s="87">
        <f>VLOOKUP(E492,'Budget Template'!$C:$G,VLOOKUP(C492,'Fund Lookup'!$A$2:$B$5,2,FALSE),FALSE)</f>
        <v>0</v>
      </c>
    </row>
    <row r="493" spans="1:6" x14ac:dyDescent="0.25">
      <c r="A493" t="str">
        <f>'Cover Page'!$A$1</f>
        <v>Appalachian State University</v>
      </c>
      <c r="B493" s="84" t="s">
        <v>22</v>
      </c>
      <c r="C493" s="85" t="s">
        <v>88</v>
      </c>
      <c r="D493" s="42" t="s">
        <v>12</v>
      </c>
      <c r="E493" s="42" t="str">
        <f t="shared" si="7"/>
        <v>Student AffairsUtilities</v>
      </c>
      <c r="F493" s="87">
        <f>VLOOKUP(E493,'Budget Template'!$C:$G,VLOOKUP(C493,'Fund Lookup'!$A$2:$B$5,2,FALSE),FALSE)</f>
        <v>0</v>
      </c>
    </row>
    <row r="494" spans="1:6" x14ac:dyDescent="0.25">
      <c r="A494" t="str">
        <f>'Cover Page'!$A$1</f>
        <v>Appalachian State University</v>
      </c>
      <c r="B494" s="84" t="s">
        <v>22</v>
      </c>
      <c r="C494" s="85" t="s">
        <v>88</v>
      </c>
      <c r="D494" s="42" t="s">
        <v>14</v>
      </c>
      <c r="E494" s="42" t="str">
        <f t="shared" si="7"/>
        <v>Student AffairsOther Expenses</v>
      </c>
      <c r="F494" s="87">
        <f>VLOOKUP(E494,'Budget Template'!$C:$G,VLOOKUP(C494,'Fund Lookup'!$A$2:$B$5,2,FALSE),FALSE)</f>
        <v>0</v>
      </c>
    </row>
    <row r="495" spans="1:6" x14ac:dyDescent="0.25">
      <c r="A495" t="str">
        <f>'Cover Page'!$A$1</f>
        <v>Appalachian State University</v>
      </c>
      <c r="B495" s="84" t="s">
        <v>22</v>
      </c>
      <c r="C495" s="85" t="s">
        <v>88</v>
      </c>
      <c r="D495" s="42" t="s">
        <v>38</v>
      </c>
      <c r="E495" s="42" t="str">
        <f t="shared" si="7"/>
        <v>Student AffairsTransfers In</v>
      </c>
      <c r="F495" s="87">
        <f>VLOOKUP(E495,'Budget Template'!$C:$G,VLOOKUP(C495,'Fund Lookup'!$A$2:$B$5,2,FALSE),FALSE)</f>
        <v>0</v>
      </c>
    </row>
    <row r="496" spans="1:6" x14ac:dyDescent="0.25">
      <c r="A496" t="str">
        <f>'Cover Page'!$A$1</f>
        <v>Appalachian State University</v>
      </c>
      <c r="B496" s="84" t="s">
        <v>22</v>
      </c>
      <c r="C496" s="85" t="s">
        <v>88</v>
      </c>
      <c r="D496" s="42" t="s">
        <v>93</v>
      </c>
      <c r="E496" s="42" t="str">
        <f t="shared" si="7"/>
        <v>Student AffairsTransfers Out to Capital</v>
      </c>
      <c r="F496" s="87">
        <f>VLOOKUP(E496,'Budget Template'!$C:$G,VLOOKUP(C496,'Fund Lookup'!$A$2:$B$5,2,FALSE),FALSE)</f>
        <v>0</v>
      </c>
    </row>
    <row r="497" spans="1:6" x14ac:dyDescent="0.25">
      <c r="A497" t="str">
        <f>'Cover Page'!$A$1</f>
        <v>Appalachian State University</v>
      </c>
      <c r="B497" s="84" t="s">
        <v>22</v>
      </c>
      <c r="C497" s="85" t="s">
        <v>88</v>
      </c>
      <c r="D497" s="42" t="s">
        <v>94</v>
      </c>
      <c r="E497" s="42" t="str">
        <f t="shared" si="7"/>
        <v>Student AffairsTransfers Out (Other)</v>
      </c>
      <c r="F497" s="87">
        <f>VLOOKUP(E497,'Budget Template'!$C:$G,VLOOKUP(C497,'Fund Lookup'!$A$2:$B$5,2,FALSE),FALSE)</f>
        <v>0</v>
      </c>
    </row>
    <row r="498" spans="1:6" x14ac:dyDescent="0.25">
      <c r="A498" t="str">
        <f>'Cover Page'!$A$1</f>
        <v>Appalachian State University</v>
      </c>
      <c r="B498" s="84" t="s">
        <v>22</v>
      </c>
      <c r="C498" s="85" t="s">
        <v>31</v>
      </c>
      <c r="D498" s="42" t="s">
        <v>36</v>
      </c>
      <c r="E498" s="42" t="str">
        <f t="shared" si="7"/>
        <v>Student AffairsState Appropriation, Tuition, &amp; Fees</v>
      </c>
      <c r="F498" s="87">
        <f>VLOOKUP(E498,'Budget Template'!$C:$G,VLOOKUP(C498,'Fund Lookup'!$A$2:$B$5,2,FALSE),FALSE)</f>
        <v>0</v>
      </c>
    </row>
    <row r="499" spans="1:6" x14ac:dyDescent="0.25">
      <c r="A499" t="str">
        <f>'Cover Page'!$A$1</f>
        <v>Appalachian State University</v>
      </c>
      <c r="B499" s="84" t="s">
        <v>22</v>
      </c>
      <c r="C499" s="85" t="s">
        <v>31</v>
      </c>
      <c r="D499" s="42" t="s">
        <v>4</v>
      </c>
      <c r="E499" s="42" t="str">
        <f t="shared" si="7"/>
        <v>Student AffairsSales &amp; Services</v>
      </c>
      <c r="F499" s="87">
        <f>VLOOKUP(E499,'Budget Template'!$C:$G,VLOOKUP(C499,'Fund Lookup'!$A$2:$B$5,2,FALSE),FALSE)</f>
        <v>0</v>
      </c>
    </row>
    <row r="500" spans="1:6" x14ac:dyDescent="0.25">
      <c r="A500" t="str">
        <f>'Cover Page'!$A$1</f>
        <v>Appalachian State University</v>
      </c>
      <c r="B500" s="84" t="s">
        <v>22</v>
      </c>
      <c r="C500" s="85" t="s">
        <v>31</v>
      </c>
      <c r="D500" s="42" t="s">
        <v>33</v>
      </c>
      <c r="E500" s="42" t="str">
        <f t="shared" si="7"/>
        <v>Student AffairsPatient Services</v>
      </c>
      <c r="F500" s="87">
        <f>VLOOKUP(E500,'Budget Template'!$C:$G,VLOOKUP(C500,'Fund Lookup'!$A$2:$B$5,2,FALSE),FALSE)</f>
        <v>0</v>
      </c>
    </row>
    <row r="501" spans="1:6" x14ac:dyDescent="0.25">
      <c r="A501" t="str">
        <f>'Cover Page'!$A$1</f>
        <v>Appalachian State University</v>
      </c>
      <c r="B501" s="84" t="s">
        <v>22</v>
      </c>
      <c r="C501" s="85" t="s">
        <v>31</v>
      </c>
      <c r="D501" s="42" t="s">
        <v>5</v>
      </c>
      <c r="E501" s="42" t="str">
        <f t="shared" si="7"/>
        <v>Student AffairsContracts &amp; Grants</v>
      </c>
      <c r="F501" s="87">
        <f>VLOOKUP(E501,'Budget Template'!$C:$G,VLOOKUP(C501,'Fund Lookup'!$A$2:$B$5,2,FALSE),FALSE)</f>
        <v>294750</v>
      </c>
    </row>
    <row r="502" spans="1:6" x14ac:dyDescent="0.25">
      <c r="A502" t="str">
        <f>'Cover Page'!$A$1</f>
        <v>Appalachian State University</v>
      </c>
      <c r="B502" s="84" t="s">
        <v>22</v>
      </c>
      <c r="C502" s="85" t="s">
        <v>31</v>
      </c>
      <c r="D502" s="42" t="s">
        <v>6</v>
      </c>
      <c r="E502" s="42" t="str">
        <f t="shared" si="7"/>
        <v>Student AffairsGifts &amp; Investments</v>
      </c>
      <c r="F502" s="87">
        <f>VLOOKUP(E502,'Budget Template'!$C:$G,VLOOKUP(C502,'Fund Lookup'!$A$2:$B$5,2,FALSE),FALSE)</f>
        <v>31000</v>
      </c>
    </row>
    <row r="503" spans="1:6" x14ac:dyDescent="0.25">
      <c r="A503" t="str">
        <f>'Cover Page'!$A$1</f>
        <v>Appalachian State University</v>
      </c>
      <c r="B503" s="84" t="s">
        <v>22</v>
      </c>
      <c r="C503" s="85" t="s">
        <v>31</v>
      </c>
      <c r="D503" s="42" t="s">
        <v>7</v>
      </c>
      <c r="E503" s="42" t="str">
        <f t="shared" si="7"/>
        <v>Student AffairsOther Revenues</v>
      </c>
      <c r="F503" s="87">
        <f>VLOOKUP(E503,'Budget Template'!$C:$G,VLOOKUP(C503,'Fund Lookup'!$A$2:$B$5,2,FALSE),FALSE)</f>
        <v>0</v>
      </c>
    </row>
    <row r="504" spans="1:6" x14ac:dyDescent="0.25">
      <c r="A504" t="str">
        <f>'Cover Page'!$A$1</f>
        <v>Appalachian State University</v>
      </c>
      <c r="B504" s="84" t="s">
        <v>22</v>
      </c>
      <c r="C504" s="85" t="s">
        <v>31</v>
      </c>
      <c r="D504" s="42" t="s">
        <v>10</v>
      </c>
      <c r="E504" s="42" t="str">
        <f t="shared" si="7"/>
        <v>Student AffairsSalaries and Wages</v>
      </c>
      <c r="F504" s="87">
        <f>VLOOKUP(E504,'Budget Template'!$C:$G,VLOOKUP(C504,'Fund Lookup'!$A$2:$B$5,2,FALSE),FALSE)</f>
        <v>69000</v>
      </c>
    </row>
    <row r="505" spans="1:6" x14ac:dyDescent="0.25">
      <c r="A505" t="str">
        <f>'Cover Page'!$A$1</f>
        <v>Appalachian State University</v>
      </c>
      <c r="B505" s="84" t="s">
        <v>22</v>
      </c>
      <c r="C505" s="85" t="s">
        <v>31</v>
      </c>
      <c r="D505" s="42" t="s">
        <v>11</v>
      </c>
      <c r="E505" s="42" t="str">
        <f t="shared" si="7"/>
        <v>Student AffairsStaff Benefits</v>
      </c>
      <c r="F505" s="87">
        <f>VLOOKUP(E505,'Budget Template'!$C:$G,VLOOKUP(C505,'Fund Lookup'!$A$2:$B$5,2,FALSE),FALSE)</f>
        <v>17750</v>
      </c>
    </row>
    <row r="506" spans="1:6" x14ac:dyDescent="0.25">
      <c r="A506" t="str">
        <f>'Cover Page'!$A$1</f>
        <v>Appalachian State University</v>
      </c>
      <c r="B506" s="84" t="s">
        <v>22</v>
      </c>
      <c r="C506" s="85" t="s">
        <v>31</v>
      </c>
      <c r="D506" s="42" t="s">
        <v>92</v>
      </c>
      <c r="E506" s="42" t="str">
        <f t="shared" si="7"/>
        <v>Student AffairsServices, Supplies, Materials, &amp; Equip.</v>
      </c>
      <c r="F506" s="87">
        <f>VLOOKUP(E506,'Budget Template'!$C:$G,VLOOKUP(C506,'Fund Lookup'!$A$2:$B$5,2,FALSE),FALSE)</f>
        <v>235000</v>
      </c>
    </row>
    <row r="507" spans="1:6" x14ac:dyDescent="0.25">
      <c r="A507" t="str">
        <f>'Cover Page'!$A$1</f>
        <v>Appalachian State University</v>
      </c>
      <c r="B507" s="84" t="s">
        <v>22</v>
      </c>
      <c r="C507" s="85" t="s">
        <v>31</v>
      </c>
      <c r="D507" s="42" t="s">
        <v>13</v>
      </c>
      <c r="E507" s="42" t="str">
        <f t="shared" si="7"/>
        <v>Student AffairsScholarships &amp; Fellowships</v>
      </c>
      <c r="F507" s="87">
        <f>VLOOKUP(E507,'Budget Template'!$C:$G,VLOOKUP(C507,'Fund Lookup'!$A$2:$B$5,2,FALSE),FALSE)</f>
        <v>0</v>
      </c>
    </row>
    <row r="508" spans="1:6" x14ac:dyDescent="0.25">
      <c r="A508" t="str">
        <f>'Cover Page'!$A$1</f>
        <v>Appalachian State University</v>
      </c>
      <c r="B508" s="84" t="s">
        <v>22</v>
      </c>
      <c r="C508" s="85" t="s">
        <v>31</v>
      </c>
      <c r="D508" s="42" t="s">
        <v>32</v>
      </c>
      <c r="E508" s="42" t="str">
        <f t="shared" si="7"/>
        <v>Student AffairsDebt Service</v>
      </c>
      <c r="F508" s="87">
        <f>VLOOKUP(E508,'Budget Template'!$C:$G,VLOOKUP(C508,'Fund Lookup'!$A$2:$B$5,2,FALSE),FALSE)</f>
        <v>0</v>
      </c>
    </row>
    <row r="509" spans="1:6" x14ac:dyDescent="0.25">
      <c r="A509" t="str">
        <f>'Cover Page'!$A$1</f>
        <v>Appalachian State University</v>
      </c>
      <c r="B509" s="84" t="s">
        <v>22</v>
      </c>
      <c r="C509" s="85" t="s">
        <v>31</v>
      </c>
      <c r="D509" s="42" t="s">
        <v>12</v>
      </c>
      <c r="E509" s="42" t="str">
        <f t="shared" si="7"/>
        <v>Student AffairsUtilities</v>
      </c>
      <c r="F509" s="87">
        <f>VLOOKUP(E509,'Budget Template'!$C:$G,VLOOKUP(C509,'Fund Lookup'!$A$2:$B$5,2,FALSE),FALSE)</f>
        <v>0</v>
      </c>
    </row>
    <row r="510" spans="1:6" x14ac:dyDescent="0.25">
      <c r="A510" t="str">
        <f>'Cover Page'!$A$1</f>
        <v>Appalachian State University</v>
      </c>
      <c r="B510" s="84" t="s">
        <v>22</v>
      </c>
      <c r="C510" s="85" t="s">
        <v>31</v>
      </c>
      <c r="D510" s="42" t="s">
        <v>14</v>
      </c>
      <c r="E510" s="42" t="str">
        <f t="shared" si="7"/>
        <v>Student AffairsOther Expenses</v>
      </c>
      <c r="F510" s="87">
        <f>VLOOKUP(E510,'Budget Template'!$C:$G,VLOOKUP(C510,'Fund Lookup'!$A$2:$B$5,2,FALSE),FALSE)</f>
        <v>0</v>
      </c>
    </row>
    <row r="511" spans="1:6" x14ac:dyDescent="0.25">
      <c r="A511" t="str">
        <f>'Cover Page'!$A$1</f>
        <v>Appalachian State University</v>
      </c>
      <c r="B511" s="84" t="s">
        <v>22</v>
      </c>
      <c r="C511" s="85" t="s">
        <v>31</v>
      </c>
      <c r="D511" s="42" t="s">
        <v>38</v>
      </c>
      <c r="E511" s="42" t="str">
        <f t="shared" si="7"/>
        <v>Student AffairsTransfers In</v>
      </c>
      <c r="F511" s="87">
        <f>VLOOKUP(E511,'Budget Template'!$C:$G,VLOOKUP(C511,'Fund Lookup'!$A$2:$B$5,2,FALSE),FALSE)</f>
        <v>0</v>
      </c>
    </row>
    <row r="512" spans="1:6" x14ac:dyDescent="0.25">
      <c r="A512" t="str">
        <f>'Cover Page'!$A$1</f>
        <v>Appalachian State University</v>
      </c>
      <c r="B512" s="84" t="s">
        <v>22</v>
      </c>
      <c r="C512" s="85" t="s">
        <v>31</v>
      </c>
      <c r="D512" s="42" t="s">
        <v>93</v>
      </c>
      <c r="E512" s="42" t="str">
        <f t="shared" si="7"/>
        <v>Student AffairsTransfers Out to Capital</v>
      </c>
      <c r="F512" s="87">
        <f>VLOOKUP(E512,'Budget Template'!$C:$G,VLOOKUP(C512,'Fund Lookup'!$A$2:$B$5,2,FALSE),FALSE)</f>
        <v>0</v>
      </c>
    </row>
    <row r="513" spans="1:6" x14ac:dyDescent="0.25">
      <c r="A513" t="str">
        <f>'Cover Page'!$A$1</f>
        <v>Appalachian State University</v>
      </c>
      <c r="B513" s="84" t="s">
        <v>22</v>
      </c>
      <c r="C513" s="85" t="s">
        <v>31</v>
      </c>
      <c r="D513" s="42" t="s">
        <v>94</v>
      </c>
      <c r="E513" s="42" t="str">
        <f t="shared" si="7"/>
        <v>Student AffairsTransfers Out (Other)</v>
      </c>
      <c r="F513" s="87">
        <f>VLOOKUP(E513,'Budget Template'!$C:$G,VLOOKUP(C513,'Fund Lookup'!$A$2:$B$5,2,FALSE),FALSE)</f>
        <v>0</v>
      </c>
    </row>
    <row r="514" spans="1:6" x14ac:dyDescent="0.25">
      <c r="A514" t="str">
        <f>'Cover Page'!$A$1</f>
        <v>Appalachian State University</v>
      </c>
      <c r="B514" s="84" t="s">
        <v>47</v>
      </c>
      <c r="C514" s="85" t="s">
        <v>0</v>
      </c>
      <c r="D514" s="42" t="s">
        <v>36</v>
      </c>
      <c r="E514" s="42" t="str">
        <f t="shared" si="7"/>
        <v>Financial AidState Appropriation, Tuition, &amp; Fees</v>
      </c>
      <c r="F514" s="87">
        <f>VLOOKUP(E514,'Budget Template'!$C:$G,VLOOKUP(C514,'Fund Lookup'!$A$2:$B$5,2,FALSE),FALSE)</f>
        <v>18129203.789275687</v>
      </c>
    </row>
    <row r="515" spans="1:6" x14ac:dyDescent="0.25">
      <c r="A515" t="str">
        <f>'Cover Page'!$A$1</f>
        <v>Appalachian State University</v>
      </c>
      <c r="B515" s="84" t="s">
        <v>47</v>
      </c>
      <c r="C515" s="85" t="s">
        <v>0</v>
      </c>
      <c r="D515" s="42" t="s">
        <v>4</v>
      </c>
      <c r="E515" s="42" t="str">
        <f t="shared" ref="E515:E578" si="8">B515&amp;D515</f>
        <v>Financial AidSales &amp; Services</v>
      </c>
      <c r="F515" s="87">
        <f>VLOOKUP(E515,'Budget Template'!$C:$G,VLOOKUP(C515,'Fund Lookup'!$A$2:$B$5,2,FALSE),FALSE)</f>
        <v>0</v>
      </c>
    </row>
    <row r="516" spans="1:6" x14ac:dyDescent="0.25">
      <c r="A516" t="str">
        <f>'Cover Page'!$A$1</f>
        <v>Appalachian State University</v>
      </c>
      <c r="B516" s="84" t="s">
        <v>47</v>
      </c>
      <c r="C516" s="85" t="s">
        <v>0</v>
      </c>
      <c r="D516" s="42" t="s">
        <v>33</v>
      </c>
      <c r="E516" s="42" t="str">
        <f t="shared" si="8"/>
        <v>Financial AidPatient Services</v>
      </c>
      <c r="F516" s="87">
        <f>VLOOKUP(E516,'Budget Template'!$C:$G,VLOOKUP(C516,'Fund Lookup'!$A$2:$B$5,2,FALSE),FALSE)</f>
        <v>0</v>
      </c>
    </row>
    <row r="517" spans="1:6" x14ac:dyDescent="0.25">
      <c r="A517" t="str">
        <f>'Cover Page'!$A$1</f>
        <v>Appalachian State University</v>
      </c>
      <c r="B517" s="84" t="s">
        <v>47</v>
      </c>
      <c r="C517" s="85" t="s">
        <v>0</v>
      </c>
      <c r="D517" s="42" t="s">
        <v>5</v>
      </c>
      <c r="E517" s="42" t="str">
        <f t="shared" si="8"/>
        <v>Financial AidContracts &amp; Grants</v>
      </c>
      <c r="F517" s="87">
        <f>VLOOKUP(E517,'Budget Template'!$C:$G,VLOOKUP(C517,'Fund Lookup'!$A$2:$B$5,2,FALSE),FALSE)</f>
        <v>0</v>
      </c>
    </row>
    <row r="518" spans="1:6" x14ac:dyDescent="0.25">
      <c r="A518" t="str">
        <f>'Cover Page'!$A$1</f>
        <v>Appalachian State University</v>
      </c>
      <c r="B518" s="84" t="s">
        <v>47</v>
      </c>
      <c r="C518" s="85" t="s">
        <v>0</v>
      </c>
      <c r="D518" s="42" t="s">
        <v>6</v>
      </c>
      <c r="E518" s="42" t="str">
        <f t="shared" si="8"/>
        <v>Financial AidGifts &amp; Investments</v>
      </c>
      <c r="F518" s="87">
        <f>VLOOKUP(E518,'Budget Template'!$C:$G,VLOOKUP(C518,'Fund Lookup'!$A$2:$B$5,2,FALSE),FALSE)</f>
        <v>0</v>
      </c>
    </row>
    <row r="519" spans="1:6" x14ac:dyDescent="0.25">
      <c r="A519" t="str">
        <f>'Cover Page'!$A$1</f>
        <v>Appalachian State University</v>
      </c>
      <c r="B519" s="84" t="s">
        <v>47</v>
      </c>
      <c r="C519" s="85" t="s">
        <v>0</v>
      </c>
      <c r="D519" s="42" t="s">
        <v>7</v>
      </c>
      <c r="E519" s="42" t="str">
        <f t="shared" si="8"/>
        <v>Financial AidOther Revenues</v>
      </c>
      <c r="F519" s="87">
        <f>VLOOKUP(E519,'Budget Template'!$C:$G,VLOOKUP(C519,'Fund Lookup'!$A$2:$B$5,2,FALSE),FALSE)</f>
        <v>0</v>
      </c>
    </row>
    <row r="520" spans="1:6" x14ac:dyDescent="0.25">
      <c r="A520" t="str">
        <f>'Cover Page'!$A$1</f>
        <v>Appalachian State University</v>
      </c>
      <c r="B520" s="84" t="s">
        <v>47</v>
      </c>
      <c r="C520" s="85" t="s">
        <v>0</v>
      </c>
      <c r="D520" s="42" t="s">
        <v>10</v>
      </c>
      <c r="E520" s="42" t="str">
        <f t="shared" si="8"/>
        <v>Financial AidSalaries and Wages</v>
      </c>
      <c r="F520" s="87">
        <f>VLOOKUP(E520,'Budget Template'!$C:$G,VLOOKUP(C520,'Fund Lookup'!$A$2:$B$5,2,FALSE),FALSE)</f>
        <v>1948112.4339999999</v>
      </c>
    </row>
    <row r="521" spans="1:6" x14ac:dyDescent="0.25">
      <c r="A521" t="str">
        <f>'Cover Page'!$A$1</f>
        <v>Appalachian State University</v>
      </c>
      <c r="B521" s="84" t="s">
        <v>47</v>
      </c>
      <c r="C521" s="85" t="s">
        <v>0</v>
      </c>
      <c r="D521" s="42" t="s">
        <v>11</v>
      </c>
      <c r="E521" s="42" t="str">
        <f t="shared" si="8"/>
        <v>Financial AidStaff Benefits</v>
      </c>
      <c r="F521" s="87">
        <f>VLOOKUP(E521,'Budget Template'!$C:$G,VLOOKUP(C521,'Fund Lookup'!$A$2:$B$5,2,FALSE),FALSE)</f>
        <v>810220.35527568695</v>
      </c>
    </row>
    <row r="522" spans="1:6" x14ac:dyDescent="0.25">
      <c r="A522" t="str">
        <f>'Cover Page'!$A$1</f>
        <v>Appalachian State University</v>
      </c>
      <c r="B522" s="84" t="s">
        <v>47</v>
      </c>
      <c r="C522" s="85" t="s">
        <v>0</v>
      </c>
      <c r="D522" s="42" t="s">
        <v>92</v>
      </c>
      <c r="E522" s="42" t="str">
        <f t="shared" si="8"/>
        <v>Financial AidServices, Supplies, Materials, &amp; Equip.</v>
      </c>
      <c r="F522" s="87">
        <f>VLOOKUP(E522,'Budget Template'!$C:$G,VLOOKUP(C522,'Fund Lookup'!$A$2:$B$5,2,FALSE),FALSE)</f>
        <v>3000</v>
      </c>
    </row>
    <row r="523" spans="1:6" x14ac:dyDescent="0.25">
      <c r="A523" t="str">
        <f>'Cover Page'!$A$1</f>
        <v>Appalachian State University</v>
      </c>
      <c r="B523" s="84" t="s">
        <v>47</v>
      </c>
      <c r="C523" s="85" t="s">
        <v>0</v>
      </c>
      <c r="D523" s="42" t="s">
        <v>13</v>
      </c>
      <c r="E523" s="42" t="str">
        <f t="shared" si="8"/>
        <v>Financial AidScholarships &amp; Fellowships</v>
      </c>
      <c r="F523" s="87">
        <f>VLOOKUP(E523,'Budget Template'!$C:$G,VLOOKUP(C523,'Fund Lookup'!$A$2:$B$5,2,FALSE),FALSE)</f>
        <v>15366222</v>
      </c>
    </row>
    <row r="524" spans="1:6" x14ac:dyDescent="0.25">
      <c r="A524" t="str">
        <f>'Cover Page'!$A$1</f>
        <v>Appalachian State University</v>
      </c>
      <c r="B524" s="84" t="s">
        <v>47</v>
      </c>
      <c r="C524" s="85" t="s">
        <v>0</v>
      </c>
      <c r="D524" s="42" t="s">
        <v>32</v>
      </c>
      <c r="E524" s="42" t="str">
        <f t="shared" si="8"/>
        <v>Financial AidDebt Service</v>
      </c>
      <c r="F524" s="87">
        <f>VLOOKUP(E524,'Budget Template'!$C:$G,VLOOKUP(C524,'Fund Lookup'!$A$2:$B$5,2,FALSE),FALSE)</f>
        <v>0</v>
      </c>
    </row>
    <row r="525" spans="1:6" x14ac:dyDescent="0.25">
      <c r="A525" t="str">
        <f>'Cover Page'!$A$1</f>
        <v>Appalachian State University</v>
      </c>
      <c r="B525" s="84" t="s">
        <v>47</v>
      </c>
      <c r="C525" s="85" t="s">
        <v>0</v>
      </c>
      <c r="D525" s="42" t="s">
        <v>12</v>
      </c>
      <c r="E525" s="42" t="str">
        <f t="shared" si="8"/>
        <v>Financial AidUtilities</v>
      </c>
      <c r="F525" s="87">
        <f>VLOOKUP(E525,'Budget Template'!$C:$G,VLOOKUP(C525,'Fund Lookup'!$A$2:$B$5,2,FALSE),FALSE)</f>
        <v>0</v>
      </c>
    </row>
    <row r="526" spans="1:6" x14ac:dyDescent="0.25">
      <c r="A526" t="str">
        <f>'Cover Page'!$A$1</f>
        <v>Appalachian State University</v>
      </c>
      <c r="B526" s="84" t="s">
        <v>47</v>
      </c>
      <c r="C526" s="85" t="s">
        <v>0</v>
      </c>
      <c r="D526" s="42" t="s">
        <v>14</v>
      </c>
      <c r="E526" s="42" t="str">
        <f t="shared" si="8"/>
        <v>Financial AidOther Expenses</v>
      </c>
      <c r="F526" s="87">
        <f>VLOOKUP(E526,'Budget Template'!$C:$G,VLOOKUP(C526,'Fund Lookup'!$A$2:$B$5,2,FALSE),FALSE)</f>
        <v>0</v>
      </c>
    </row>
    <row r="527" spans="1:6" x14ac:dyDescent="0.25">
      <c r="A527" t="str">
        <f>'Cover Page'!$A$1</f>
        <v>Appalachian State University</v>
      </c>
      <c r="B527" s="84" t="s">
        <v>47</v>
      </c>
      <c r="C527" s="85" t="s">
        <v>0</v>
      </c>
      <c r="D527" s="42" t="s">
        <v>38</v>
      </c>
      <c r="E527" s="42" t="str">
        <f t="shared" si="8"/>
        <v>Financial AidTransfers In</v>
      </c>
      <c r="F527" s="87">
        <f>VLOOKUP(E527,'Budget Template'!$C:$G,VLOOKUP(C527,'Fund Lookup'!$A$2:$B$5,2,FALSE),FALSE)</f>
        <v>0</v>
      </c>
    </row>
    <row r="528" spans="1:6" x14ac:dyDescent="0.25">
      <c r="A528" t="str">
        <f>'Cover Page'!$A$1</f>
        <v>Appalachian State University</v>
      </c>
      <c r="B528" s="84" t="s">
        <v>47</v>
      </c>
      <c r="C528" s="85" t="s">
        <v>0</v>
      </c>
      <c r="D528" s="42" t="s">
        <v>93</v>
      </c>
      <c r="E528" s="42" t="str">
        <f t="shared" si="8"/>
        <v>Financial AidTransfers Out to Capital</v>
      </c>
      <c r="F528" s="87">
        <f>VLOOKUP(E528,'Budget Template'!$C:$G,VLOOKUP(C528,'Fund Lookup'!$A$2:$B$5,2,FALSE),FALSE)</f>
        <v>0</v>
      </c>
    </row>
    <row r="529" spans="1:6" x14ac:dyDescent="0.25">
      <c r="A529" t="str">
        <f>'Cover Page'!$A$1</f>
        <v>Appalachian State University</v>
      </c>
      <c r="B529" s="84" t="s">
        <v>47</v>
      </c>
      <c r="C529" s="85" t="s">
        <v>0</v>
      </c>
      <c r="D529" s="42" t="s">
        <v>94</v>
      </c>
      <c r="E529" s="42" t="str">
        <f t="shared" si="8"/>
        <v>Financial AidTransfers Out (Other)</v>
      </c>
      <c r="F529" s="87">
        <f>VLOOKUP(E529,'Budget Template'!$C:$G,VLOOKUP(C529,'Fund Lookup'!$A$2:$B$5,2,FALSE),FALSE)</f>
        <v>1649</v>
      </c>
    </row>
    <row r="530" spans="1:6" ht="30" x14ac:dyDescent="0.25">
      <c r="A530" t="str">
        <f>'Cover Page'!$A$1</f>
        <v>Appalachian State University</v>
      </c>
      <c r="B530" s="84" t="s">
        <v>47</v>
      </c>
      <c r="C530" s="85" t="s">
        <v>35</v>
      </c>
      <c r="D530" s="42" t="s">
        <v>36</v>
      </c>
      <c r="E530" s="42" t="str">
        <f t="shared" si="8"/>
        <v>Financial AidState Appropriation, Tuition, &amp; Fees</v>
      </c>
      <c r="F530" s="87">
        <f>VLOOKUP(E530,'Budget Template'!$C:$G,VLOOKUP(C530,'Fund Lookup'!$A$2:$B$5,2,FALSE),FALSE)</f>
        <v>160011</v>
      </c>
    </row>
    <row r="531" spans="1:6" ht="30" x14ac:dyDescent="0.25">
      <c r="A531" t="str">
        <f>'Cover Page'!$A$1</f>
        <v>Appalachian State University</v>
      </c>
      <c r="B531" s="84" t="s">
        <v>47</v>
      </c>
      <c r="C531" s="85" t="s">
        <v>35</v>
      </c>
      <c r="D531" s="42" t="s">
        <v>4</v>
      </c>
      <c r="E531" s="42" t="str">
        <f t="shared" si="8"/>
        <v>Financial AidSales &amp; Services</v>
      </c>
      <c r="F531" s="87">
        <f>VLOOKUP(E531,'Budget Template'!$C:$G,VLOOKUP(C531,'Fund Lookup'!$A$2:$B$5,2,FALSE),FALSE)</f>
        <v>0</v>
      </c>
    </row>
    <row r="532" spans="1:6" ht="30" x14ac:dyDescent="0.25">
      <c r="A532" t="str">
        <f>'Cover Page'!$A$1</f>
        <v>Appalachian State University</v>
      </c>
      <c r="B532" s="84" t="s">
        <v>47</v>
      </c>
      <c r="C532" s="85" t="s">
        <v>35</v>
      </c>
      <c r="D532" s="42" t="s">
        <v>33</v>
      </c>
      <c r="E532" s="42" t="str">
        <f t="shared" si="8"/>
        <v>Financial AidPatient Services</v>
      </c>
      <c r="F532" s="87">
        <f>VLOOKUP(E532,'Budget Template'!$C:$G,VLOOKUP(C532,'Fund Lookup'!$A$2:$B$5,2,FALSE),FALSE)</f>
        <v>0</v>
      </c>
    </row>
    <row r="533" spans="1:6" ht="30" x14ac:dyDescent="0.25">
      <c r="A533" t="str">
        <f>'Cover Page'!$A$1</f>
        <v>Appalachian State University</v>
      </c>
      <c r="B533" s="84" t="s">
        <v>47</v>
      </c>
      <c r="C533" s="85" t="s">
        <v>35</v>
      </c>
      <c r="D533" s="42" t="s">
        <v>5</v>
      </c>
      <c r="E533" s="42" t="str">
        <f t="shared" si="8"/>
        <v>Financial AidContracts &amp; Grants</v>
      </c>
      <c r="F533" s="87">
        <f>VLOOKUP(E533,'Budget Template'!$C:$G,VLOOKUP(C533,'Fund Lookup'!$A$2:$B$5,2,FALSE),FALSE)</f>
        <v>0</v>
      </c>
    </row>
    <row r="534" spans="1:6" ht="30" x14ac:dyDescent="0.25">
      <c r="A534" t="str">
        <f>'Cover Page'!$A$1</f>
        <v>Appalachian State University</v>
      </c>
      <c r="B534" s="84" t="s">
        <v>47</v>
      </c>
      <c r="C534" s="85" t="s">
        <v>35</v>
      </c>
      <c r="D534" s="42" t="s">
        <v>6</v>
      </c>
      <c r="E534" s="42" t="str">
        <f t="shared" si="8"/>
        <v>Financial AidGifts &amp; Investments</v>
      </c>
      <c r="F534" s="87">
        <f>VLOOKUP(E534,'Budget Template'!$C:$G,VLOOKUP(C534,'Fund Lookup'!$A$2:$B$5,2,FALSE),FALSE)</f>
        <v>0</v>
      </c>
    </row>
    <row r="535" spans="1:6" ht="30" x14ac:dyDescent="0.25">
      <c r="A535" t="str">
        <f>'Cover Page'!$A$1</f>
        <v>Appalachian State University</v>
      </c>
      <c r="B535" s="84" t="s">
        <v>47</v>
      </c>
      <c r="C535" s="85" t="s">
        <v>35</v>
      </c>
      <c r="D535" s="42" t="s">
        <v>7</v>
      </c>
      <c r="E535" s="42" t="str">
        <f t="shared" si="8"/>
        <v>Financial AidOther Revenues</v>
      </c>
      <c r="F535" s="87">
        <f>VLOOKUP(E535,'Budget Template'!$C:$G,VLOOKUP(C535,'Fund Lookup'!$A$2:$B$5,2,FALSE),FALSE)</f>
        <v>0</v>
      </c>
    </row>
    <row r="536" spans="1:6" ht="30" x14ac:dyDescent="0.25">
      <c r="A536" t="str">
        <f>'Cover Page'!$A$1</f>
        <v>Appalachian State University</v>
      </c>
      <c r="B536" s="84" t="s">
        <v>47</v>
      </c>
      <c r="C536" s="85" t="s">
        <v>35</v>
      </c>
      <c r="D536" s="42" t="s">
        <v>10</v>
      </c>
      <c r="E536" s="42" t="str">
        <f t="shared" si="8"/>
        <v>Financial AidSalaries and Wages</v>
      </c>
      <c r="F536" s="87">
        <f>VLOOKUP(E536,'Budget Template'!$C:$G,VLOOKUP(C536,'Fund Lookup'!$A$2:$B$5,2,FALSE),FALSE)</f>
        <v>140936.09</v>
      </c>
    </row>
    <row r="537" spans="1:6" ht="30" x14ac:dyDescent="0.25">
      <c r="A537" t="str">
        <f>'Cover Page'!$A$1</f>
        <v>Appalachian State University</v>
      </c>
      <c r="B537" s="84" t="s">
        <v>47</v>
      </c>
      <c r="C537" s="85" t="s">
        <v>35</v>
      </c>
      <c r="D537" s="42" t="s">
        <v>11</v>
      </c>
      <c r="E537" s="42" t="str">
        <f t="shared" si="8"/>
        <v>Financial AidStaff Benefits</v>
      </c>
      <c r="F537" s="87">
        <f>VLOOKUP(E537,'Budget Template'!$C:$G,VLOOKUP(C537,'Fund Lookup'!$A$2:$B$5,2,FALSE),FALSE)</f>
        <v>53579</v>
      </c>
    </row>
    <row r="538" spans="1:6" ht="30" x14ac:dyDescent="0.25">
      <c r="A538" t="str">
        <f>'Cover Page'!$A$1</f>
        <v>Appalachian State University</v>
      </c>
      <c r="B538" s="84" t="s">
        <v>47</v>
      </c>
      <c r="C538" s="85" t="s">
        <v>35</v>
      </c>
      <c r="D538" s="42" t="s">
        <v>92</v>
      </c>
      <c r="E538" s="42" t="str">
        <f t="shared" si="8"/>
        <v>Financial AidServices, Supplies, Materials, &amp; Equip.</v>
      </c>
      <c r="F538" s="87">
        <f>VLOOKUP(E538,'Budget Template'!$C:$G,VLOOKUP(C538,'Fund Lookup'!$A$2:$B$5,2,FALSE),FALSE)</f>
        <v>13400</v>
      </c>
    </row>
    <row r="539" spans="1:6" ht="30" x14ac:dyDescent="0.25">
      <c r="A539" t="str">
        <f>'Cover Page'!$A$1</f>
        <v>Appalachian State University</v>
      </c>
      <c r="B539" s="84" t="s">
        <v>47</v>
      </c>
      <c r="C539" s="85" t="s">
        <v>35</v>
      </c>
      <c r="D539" s="42" t="s">
        <v>13</v>
      </c>
      <c r="E539" s="42" t="str">
        <f t="shared" si="8"/>
        <v>Financial AidScholarships &amp; Fellowships</v>
      </c>
      <c r="F539" s="87">
        <f>VLOOKUP(E539,'Budget Template'!$C:$G,VLOOKUP(C539,'Fund Lookup'!$A$2:$B$5,2,FALSE),FALSE)</f>
        <v>3926000</v>
      </c>
    </row>
    <row r="540" spans="1:6" ht="30" x14ac:dyDescent="0.25">
      <c r="A540" t="str">
        <f>'Cover Page'!$A$1</f>
        <v>Appalachian State University</v>
      </c>
      <c r="B540" s="84" t="s">
        <v>47</v>
      </c>
      <c r="C540" s="85" t="s">
        <v>35</v>
      </c>
      <c r="D540" s="42" t="s">
        <v>32</v>
      </c>
      <c r="E540" s="42" t="str">
        <f t="shared" si="8"/>
        <v>Financial AidDebt Service</v>
      </c>
      <c r="F540" s="87">
        <f>VLOOKUP(E540,'Budget Template'!$C:$G,VLOOKUP(C540,'Fund Lookup'!$A$2:$B$5,2,FALSE),FALSE)</f>
        <v>0</v>
      </c>
    </row>
    <row r="541" spans="1:6" ht="30" x14ac:dyDescent="0.25">
      <c r="A541" t="str">
        <f>'Cover Page'!$A$1</f>
        <v>Appalachian State University</v>
      </c>
      <c r="B541" s="84" t="s">
        <v>47</v>
      </c>
      <c r="C541" s="85" t="s">
        <v>35</v>
      </c>
      <c r="D541" s="42" t="s">
        <v>12</v>
      </c>
      <c r="E541" s="42" t="str">
        <f t="shared" si="8"/>
        <v>Financial AidUtilities</v>
      </c>
      <c r="F541" s="87">
        <f>VLOOKUP(E541,'Budget Template'!$C:$G,VLOOKUP(C541,'Fund Lookup'!$A$2:$B$5,2,FALSE),FALSE)</f>
        <v>0</v>
      </c>
    </row>
    <row r="542" spans="1:6" ht="30" x14ac:dyDescent="0.25">
      <c r="A542" t="str">
        <f>'Cover Page'!$A$1</f>
        <v>Appalachian State University</v>
      </c>
      <c r="B542" s="84" t="s">
        <v>47</v>
      </c>
      <c r="C542" s="85" t="s">
        <v>35</v>
      </c>
      <c r="D542" s="42" t="s">
        <v>14</v>
      </c>
      <c r="E542" s="42" t="str">
        <f t="shared" si="8"/>
        <v>Financial AidOther Expenses</v>
      </c>
      <c r="F542" s="87">
        <f>VLOOKUP(E542,'Budget Template'!$C:$G,VLOOKUP(C542,'Fund Lookup'!$A$2:$B$5,2,FALSE),FALSE)</f>
        <v>300</v>
      </c>
    </row>
    <row r="543" spans="1:6" ht="30" x14ac:dyDescent="0.25">
      <c r="A543" t="str">
        <f>'Cover Page'!$A$1</f>
        <v>Appalachian State University</v>
      </c>
      <c r="B543" s="84" t="s">
        <v>47</v>
      </c>
      <c r="C543" s="85" t="s">
        <v>35</v>
      </c>
      <c r="D543" s="42" t="s">
        <v>38</v>
      </c>
      <c r="E543" s="42" t="str">
        <f t="shared" si="8"/>
        <v>Financial AidTransfers In</v>
      </c>
      <c r="F543" s="87">
        <f>VLOOKUP(E543,'Budget Template'!$C:$G,VLOOKUP(C543,'Fund Lookup'!$A$2:$B$5,2,FALSE),FALSE)</f>
        <v>2099204</v>
      </c>
    </row>
    <row r="544" spans="1:6" ht="30" x14ac:dyDescent="0.25">
      <c r="A544" t="str">
        <f>'Cover Page'!$A$1</f>
        <v>Appalachian State University</v>
      </c>
      <c r="B544" s="84" t="s">
        <v>47</v>
      </c>
      <c r="C544" s="85" t="s">
        <v>35</v>
      </c>
      <c r="D544" s="42" t="s">
        <v>93</v>
      </c>
      <c r="E544" s="42" t="str">
        <f t="shared" si="8"/>
        <v>Financial AidTransfers Out to Capital</v>
      </c>
      <c r="F544" s="87">
        <f>VLOOKUP(E544,'Budget Template'!$C:$G,VLOOKUP(C544,'Fund Lookup'!$A$2:$B$5,2,FALSE),FALSE)</f>
        <v>0</v>
      </c>
    </row>
    <row r="545" spans="1:6" ht="30" x14ac:dyDescent="0.25">
      <c r="A545" t="str">
        <f>'Cover Page'!$A$1</f>
        <v>Appalachian State University</v>
      </c>
      <c r="B545" s="84" t="s">
        <v>47</v>
      </c>
      <c r="C545" s="85" t="s">
        <v>35</v>
      </c>
      <c r="D545" s="42" t="s">
        <v>94</v>
      </c>
      <c r="E545" s="42" t="str">
        <f t="shared" si="8"/>
        <v>Financial AidTransfers Out (Other)</v>
      </c>
      <c r="F545" s="87">
        <f>VLOOKUP(E545,'Budget Template'!$C:$G,VLOOKUP(C545,'Fund Lookup'!$A$2:$B$5,2,FALSE),FALSE)</f>
        <v>0</v>
      </c>
    </row>
    <row r="546" spans="1:6" x14ac:dyDescent="0.25">
      <c r="A546" t="str">
        <f>'Cover Page'!$A$1</f>
        <v>Appalachian State University</v>
      </c>
      <c r="B546" s="84" t="s">
        <v>47</v>
      </c>
      <c r="C546" s="85" t="s">
        <v>88</v>
      </c>
      <c r="D546" s="42" t="s">
        <v>36</v>
      </c>
      <c r="E546" s="42" t="str">
        <f t="shared" si="8"/>
        <v>Financial AidState Appropriation, Tuition, &amp; Fees</v>
      </c>
      <c r="F546" s="87">
        <f>VLOOKUP(E546,'Budget Template'!$C:$G,VLOOKUP(C546,'Fund Lookup'!$A$2:$B$5,2,FALSE),FALSE)</f>
        <v>0</v>
      </c>
    </row>
    <row r="547" spans="1:6" x14ac:dyDescent="0.25">
      <c r="A547" t="str">
        <f>'Cover Page'!$A$1</f>
        <v>Appalachian State University</v>
      </c>
      <c r="B547" s="84" t="s">
        <v>47</v>
      </c>
      <c r="C547" s="85" t="s">
        <v>88</v>
      </c>
      <c r="D547" s="42" t="s">
        <v>4</v>
      </c>
      <c r="E547" s="42" t="str">
        <f t="shared" si="8"/>
        <v>Financial AidSales &amp; Services</v>
      </c>
      <c r="F547" s="87">
        <f>VLOOKUP(E547,'Budget Template'!$C:$G,VLOOKUP(C547,'Fund Lookup'!$A$2:$B$5,2,FALSE),FALSE)</f>
        <v>0</v>
      </c>
    </row>
    <row r="548" spans="1:6" x14ac:dyDescent="0.25">
      <c r="A548" t="str">
        <f>'Cover Page'!$A$1</f>
        <v>Appalachian State University</v>
      </c>
      <c r="B548" s="84" t="s">
        <v>47</v>
      </c>
      <c r="C548" s="85" t="s">
        <v>88</v>
      </c>
      <c r="D548" s="42" t="s">
        <v>33</v>
      </c>
      <c r="E548" s="42" t="str">
        <f t="shared" si="8"/>
        <v>Financial AidPatient Services</v>
      </c>
      <c r="F548" s="87">
        <f>VLOOKUP(E548,'Budget Template'!$C:$G,VLOOKUP(C548,'Fund Lookup'!$A$2:$B$5,2,FALSE),FALSE)</f>
        <v>0</v>
      </c>
    </row>
    <row r="549" spans="1:6" x14ac:dyDescent="0.25">
      <c r="A549" t="str">
        <f>'Cover Page'!$A$1</f>
        <v>Appalachian State University</v>
      </c>
      <c r="B549" s="84" t="s">
        <v>47</v>
      </c>
      <c r="C549" s="85" t="s">
        <v>88</v>
      </c>
      <c r="D549" s="42" t="s">
        <v>5</v>
      </c>
      <c r="E549" s="42" t="str">
        <f t="shared" si="8"/>
        <v>Financial AidContracts &amp; Grants</v>
      </c>
      <c r="F549" s="87">
        <f>VLOOKUP(E549,'Budget Template'!$C:$G,VLOOKUP(C549,'Fund Lookup'!$A$2:$B$5,2,FALSE),FALSE)</f>
        <v>0</v>
      </c>
    </row>
    <row r="550" spans="1:6" x14ac:dyDescent="0.25">
      <c r="A550" t="str">
        <f>'Cover Page'!$A$1</f>
        <v>Appalachian State University</v>
      </c>
      <c r="B550" s="84" t="s">
        <v>47</v>
      </c>
      <c r="C550" s="85" t="s">
        <v>88</v>
      </c>
      <c r="D550" s="42" t="s">
        <v>6</v>
      </c>
      <c r="E550" s="42" t="str">
        <f t="shared" si="8"/>
        <v>Financial AidGifts &amp; Investments</v>
      </c>
      <c r="F550" s="87">
        <f>VLOOKUP(E550,'Budget Template'!$C:$G,VLOOKUP(C550,'Fund Lookup'!$A$2:$B$5,2,FALSE),FALSE)</f>
        <v>0</v>
      </c>
    </row>
    <row r="551" spans="1:6" x14ac:dyDescent="0.25">
      <c r="A551" t="str">
        <f>'Cover Page'!$A$1</f>
        <v>Appalachian State University</v>
      </c>
      <c r="B551" s="84" t="s">
        <v>47</v>
      </c>
      <c r="C551" s="85" t="s">
        <v>88</v>
      </c>
      <c r="D551" s="42" t="s">
        <v>7</v>
      </c>
      <c r="E551" s="42" t="str">
        <f t="shared" si="8"/>
        <v>Financial AidOther Revenues</v>
      </c>
      <c r="F551" s="87">
        <f>VLOOKUP(E551,'Budget Template'!$C:$G,VLOOKUP(C551,'Fund Lookup'!$A$2:$B$5,2,FALSE),FALSE)</f>
        <v>0</v>
      </c>
    </row>
    <row r="552" spans="1:6" x14ac:dyDescent="0.25">
      <c r="A552" t="str">
        <f>'Cover Page'!$A$1</f>
        <v>Appalachian State University</v>
      </c>
      <c r="B552" s="84" t="s">
        <v>47</v>
      </c>
      <c r="C552" s="85" t="s">
        <v>88</v>
      </c>
      <c r="D552" s="42" t="s">
        <v>10</v>
      </c>
      <c r="E552" s="42" t="str">
        <f t="shared" si="8"/>
        <v>Financial AidSalaries and Wages</v>
      </c>
      <c r="F552" s="87">
        <f>VLOOKUP(E552,'Budget Template'!$C:$G,VLOOKUP(C552,'Fund Lookup'!$A$2:$B$5,2,FALSE),FALSE)</f>
        <v>0</v>
      </c>
    </row>
    <row r="553" spans="1:6" x14ac:dyDescent="0.25">
      <c r="A553" t="str">
        <f>'Cover Page'!$A$1</f>
        <v>Appalachian State University</v>
      </c>
      <c r="B553" s="84" t="s">
        <v>47</v>
      </c>
      <c r="C553" s="85" t="s">
        <v>88</v>
      </c>
      <c r="D553" s="42" t="s">
        <v>11</v>
      </c>
      <c r="E553" s="42" t="str">
        <f t="shared" si="8"/>
        <v>Financial AidStaff Benefits</v>
      </c>
      <c r="F553" s="87">
        <f>VLOOKUP(E553,'Budget Template'!$C:$G,VLOOKUP(C553,'Fund Lookup'!$A$2:$B$5,2,FALSE),FALSE)</f>
        <v>0</v>
      </c>
    </row>
    <row r="554" spans="1:6" x14ac:dyDescent="0.25">
      <c r="A554" t="str">
        <f>'Cover Page'!$A$1</f>
        <v>Appalachian State University</v>
      </c>
      <c r="B554" s="84" t="s">
        <v>47</v>
      </c>
      <c r="C554" s="85" t="s">
        <v>88</v>
      </c>
      <c r="D554" s="42" t="s">
        <v>92</v>
      </c>
      <c r="E554" s="42" t="str">
        <f t="shared" si="8"/>
        <v>Financial AidServices, Supplies, Materials, &amp; Equip.</v>
      </c>
      <c r="F554" s="87">
        <f>VLOOKUP(E554,'Budget Template'!$C:$G,VLOOKUP(C554,'Fund Lookup'!$A$2:$B$5,2,FALSE),FALSE)</f>
        <v>0</v>
      </c>
    </row>
    <row r="555" spans="1:6" x14ac:dyDescent="0.25">
      <c r="A555" t="str">
        <f>'Cover Page'!$A$1</f>
        <v>Appalachian State University</v>
      </c>
      <c r="B555" s="84" t="s">
        <v>47</v>
      </c>
      <c r="C555" s="85" t="s">
        <v>88</v>
      </c>
      <c r="D555" s="42" t="s">
        <v>13</v>
      </c>
      <c r="E555" s="42" t="str">
        <f t="shared" si="8"/>
        <v>Financial AidScholarships &amp; Fellowships</v>
      </c>
      <c r="F555" s="87">
        <f>VLOOKUP(E555,'Budget Template'!$C:$G,VLOOKUP(C555,'Fund Lookup'!$A$2:$B$5,2,FALSE),FALSE)</f>
        <v>0</v>
      </c>
    </row>
    <row r="556" spans="1:6" x14ac:dyDescent="0.25">
      <c r="A556" t="str">
        <f>'Cover Page'!$A$1</f>
        <v>Appalachian State University</v>
      </c>
      <c r="B556" s="84" t="s">
        <v>47</v>
      </c>
      <c r="C556" s="85" t="s">
        <v>88</v>
      </c>
      <c r="D556" s="42" t="s">
        <v>32</v>
      </c>
      <c r="E556" s="42" t="str">
        <f t="shared" si="8"/>
        <v>Financial AidDebt Service</v>
      </c>
      <c r="F556" s="87">
        <f>VLOOKUP(E556,'Budget Template'!$C:$G,VLOOKUP(C556,'Fund Lookup'!$A$2:$B$5,2,FALSE),FALSE)</f>
        <v>0</v>
      </c>
    </row>
    <row r="557" spans="1:6" x14ac:dyDescent="0.25">
      <c r="A557" t="str">
        <f>'Cover Page'!$A$1</f>
        <v>Appalachian State University</v>
      </c>
      <c r="B557" s="84" t="s">
        <v>47</v>
      </c>
      <c r="C557" s="85" t="s">
        <v>88</v>
      </c>
      <c r="D557" s="42" t="s">
        <v>12</v>
      </c>
      <c r="E557" s="42" t="str">
        <f t="shared" si="8"/>
        <v>Financial AidUtilities</v>
      </c>
      <c r="F557" s="87">
        <f>VLOOKUP(E557,'Budget Template'!$C:$G,VLOOKUP(C557,'Fund Lookup'!$A$2:$B$5,2,FALSE),FALSE)</f>
        <v>0</v>
      </c>
    </row>
    <row r="558" spans="1:6" x14ac:dyDescent="0.25">
      <c r="A558" t="str">
        <f>'Cover Page'!$A$1</f>
        <v>Appalachian State University</v>
      </c>
      <c r="B558" s="84" t="s">
        <v>47</v>
      </c>
      <c r="C558" s="85" t="s">
        <v>88</v>
      </c>
      <c r="D558" s="42" t="s">
        <v>14</v>
      </c>
      <c r="E558" s="42" t="str">
        <f t="shared" si="8"/>
        <v>Financial AidOther Expenses</v>
      </c>
      <c r="F558" s="87">
        <f>VLOOKUP(E558,'Budget Template'!$C:$G,VLOOKUP(C558,'Fund Lookup'!$A$2:$B$5,2,FALSE),FALSE)</f>
        <v>0</v>
      </c>
    </row>
    <row r="559" spans="1:6" x14ac:dyDescent="0.25">
      <c r="A559" t="str">
        <f>'Cover Page'!$A$1</f>
        <v>Appalachian State University</v>
      </c>
      <c r="B559" s="84" t="s">
        <v>47</v>
      </c>
      <c r="C559" s="85" t="s">
        <v>88</v>
      </c>
      <c r="D559" s="42" t="s">
        <v>38</v>
      </c>
      <c r="E559" s="42" t="str">
        <f t="shared" si="8"/>
        <v>Financial AidTransfers In</v>
      </c>
      <c r="F559" s="87">
        <f>VLOOKUP(E559,'Budget Template'!$C:$G,VLOOKUP(C559,'Fund Lookup'!$A$2:$B$5,2,FALSE),FALSE)</f>
        <v>0</v>
      </c>
    </row>
    <row r="560" spans="1:6" x14ac:dyDescent="0.25">
      <c r="A560" t="str">
        <f>'Cover Page'!$A$1</f>
        <v>Appalachian State University</v>
      </c>
      <c r="B560" s="84" t="s">
        <v>47</v>
      </c>
      <c r="C560" s="85" t="s">
        <v>88</v>
      </c>
      <c r="D560" s="42" t="s">
        <v>93</v>
      </c>
      <c r="E560" s="42" t="str">
        <f t="shared" si="8"/>
        <v>Financial AidTransfers Out to Capital</v>
      </c>
      <c r="F560" s="87">
        <f>VLOOKUP(E560,'Budget Template'!$C:$G,VLOOKUP(C560,'Fund Lookup'!$A$2:$B$5,2,FALSE),FALSE)</f>
        <v>0</v>
      </c>
    </row>
    <row r="561" spans="1:6" x14ac:dyDescent="0.25">
      <c r="A561" t="str">
        <f>'Cover Page'!$A$1</f>
        <v>Appalachian State University</v>
      </c>
      <c r="B561" s="84" t="s">
        <v>47</v>
      </c>
      <c r="C561" s="85" t="s">
        <v>88</v>
      </c>
      <c r="D561" s="42" t="s">
        <v>94</v>
      </c>
      <c r="E561" s="42" t="str">
        <f t="shared" si="8"/>
        <v>Financial AidTransfers Out (Other)</v>
      </c>
      <c r="F561" s="87">
        <f>VLOOKUP(E561,'Budget Template'!$C:$G,VLOOKUP(C561,'Fund Lookup'!$A$2:$B$5,2,FALSE),FALSE)</f>
        <v>0</v>
      </c>
    </row>
    <row r="562" spans="1:6" x14ac:dyDescent="0.25">
      <c r="A562" t="str">
        <f>'Cover Page'!$A$1</f>
        <v>Appalachian State University</v>
      </c>
      <c r="B562" s="84" t="s">
        <v>47</v>
      </c>
      <c r="C562" s="85" t="s">
        <v>31</v>
      </c>
      <c r="D562" s="42" t="s">
        <v>36</v>
      </c>
      <c r="E562" s="42" t="str">
        <f t="shared" si="8"/>
        <v>Financial AidState Appropriation, Tuition, &amp; Fees</v>
      </c>
      <c r="F562" s="87">
        <f>VLOOKUP(E562,'Budget Template'!$C:$G,VLOOKUP(C562,'Fund Lookup'!$A$2:$B$5,2,FALSE),FALSE)</f>
        <v>0</v>
      </c>
    </row>
    <row r="563" spans="1:6" x14ac:dyDescent="0.25">
      <c r="A563" t="str">
        <f>'Cover Page'!$A$1</f>
        <v>Appalachian State University</v>
      </c>
      <c r="B563" s="84" t="s">
        <v>47</v>
      </c>
      <c r="C563" s="85" t="s">
        <v>31</v>
      </c>
      <c r="D563" s="42" t="s">
        <v>4</v>
      </c>
      <c r="E563" s="42" t="str">
        <f t="shared" si="8"/>
        <v>Financial AidSales &amp; Services</v>
      </c>
      <c r="F563" s="87">
        <f>VLOOKUP(E563,'Budget Template'!$C:$G,VLOOKUP(C563,'Fund Lookup'!$A$2:$B$5,2,FALSE),FALSE)</f>
        <v>0</v>
      </c>
    </row>
    <row r="564" spans="1:6" x14ac:dyDescent="0.25">
      <c r="A564" t="str">
        <f>'Cover Page'!$A$1</f>
        <v>Appalachian State University</v>
      </c>
      <c r="B564" s="84" t="s">
        <v>47</v>
      </c>
      <c r="C564" s="85" t="s">
        <v>31</v>
      </c>
      <c r="D564" s="42" t="s">
        <v>33</v>
      </c>
      <c r="E564" s="42" t="str">
        <f t="shared" si="8"/>
        <v>Financial AidPatient Services</v>
      </c>
      <c r="F564" s="87">
        <f>VLOOKUP(E564,'Budget Template'!$C:$G,VLOOKUP(C564,'Fund Lookup'!$A$2:$B$5,2,FALSE),FALSE)</f>
        <v>0</v>
      </c>
    </row>
    <row r="565" spans="1:6" x14ac:dyDescent="0.25">
      <c r="A565" t="str">
        <f>'Cover Page'!$A$1</f>
        <v>Appalachian State University</v>
      </c>
      <c r="B565" s="84" t="s">
        <v>47</v>
      </c>
      <c r="C565" s="85" t="s">
        <v>31</v>
      </c>
      <c r="D565" s="42" t="s">
        <v>5</v>
      </c>
      <c r="E565" s="42" t="str">
        <f t="shared" si="8"/>
        <v>Financial AidContracts &amp; Grants</v>
      </c>
      <c r="F565" s="87">
        <f>VLOOKUP(E565,'Budget Template'!$C:$G,VLOOKUP(C565,'Fund Lookup'!$A$2:$B$5,2,FALSE),FALSE)</f>
        <v>42223000</v>
      </c>
    </row>
    <row r="566" spans="1:6" x14ac:dyDescent="0.25">
      <c r="A566" t="str">
        <f>'Cover Page'!$A$1</f>
        <v>Appalachian State University</v>
      </c>
      <c r="B566" s="84" t="s">
        <v>47</v>
      </c>
      <c r="C566" s="85" t="s">
        <v>31</v>
      </c>
      <c r="D566" s="42" t="s">
        <v>6</v>
      </c>
      <c r="E566" s="42" t="str">
        <f t="shared" si="8"/>
        <v>Financial AidGifts &amp; Investments</v>
      </c>
      <c r="F566" s="87">
        <f>VLOOKUP(E566,'Budget Template'!$C:$G,VLOOKUP(C566,'Fund Lookup'!$A$2:$B$5,2,FALSE),FALSE)</f>
        <v>5018000</v>
      </c>
    </row>
    <row r="567" spans="1:6" x14ac:dyDescent="0.25">
      <c r="A567" t="str">
        <f>'Cover Page'!$A$1</f>
        <v>Appalachian State University</v>
      </c>
      <c r="B567" s="84" t="s">
        <v>47</v>
      </c>
      <c r="C567" s="85" t="s">
        <v>31</v>
      </c>
      <c r="D567" s="42" t="s">
        <v>7</v>
      </c>
      <c r="E567" s="42" t="str">
        <f t="shared" si="8"/>
        <v>Financial AidOther Revenues</v>
      </c>
      <c r="F567" s="87">
        <f>VLOOKUP(E567,'Budget Template'!$C:$G,VLOOKUP(C567,'Fund Lookup'!$A$2:$B$5,2,FALSE),FALSE)</f>
        <v>0</v>
      </c>
    </row>
    <row r="568" spans="1:6" x14ac:dyDescent="0.25">
      <c r="A568" t="str">
        <f>'Cover Page'!$A$1</f>
        <v>Appalachian State University</v>
      </c>
      <c r="B568" s="84" t="s">
        <v>47</v>
      </c>
      <c r="C568" s="85" t="s">
        <v>31</v>
      </c>
      <c r="D568" s="42" t="s">
        <v>10</v>
      </c>
      <c r="E568" s="42" t="str">
        <f t="shared" si="8"/>
        <v>Financial AidSalaries and Wages</v>
      </c>
      <c r="F568" s="87">
        <f>VLOOKUP(E568,'Budget Template'!$C:$G,VLOOKUP(C568,'Fund Lookup'!$A$2:$B$5,2,FALSE),FALSE)</f>
        <v>636000</v>
      </c>
    </row>
    <row r="569" spans="1:6" x14ac:dyDescent="0.25">
      <c r="A569" t="str">
        <f>'Cover Page'!$A$1</f>
        <v>Appalachian State University</v>
      </c>
      <c r="B569" s="84" t="s">
        <v>47</v>
      </c>
      <c r="C569" s="85" t="s">
        <v>31</v>
      </c>
      <c r="D569" s="42" t="s">
        <v>11</v>
      </c>
      <c r="E569" s="42" t="str">
        <f t="shared" si="8"/>
        <v>Financial AidStaff Benefits</v>
      </c>
      <c r="F569" s="87">
        <f>VLOOKUP(E569,'Budget Template'!$C:$G,VLOOKUP(C569,'Fund Lookup'!$A$2:$B$5,2,FALSE),FALSE)</f>
        <v>18000</v>
      </c>
    </row>
    <row r="570" spans="1:6" x14ac:dyDescent="0.25">
      <c r="A570" t="str">
        <f>'Cover Page'!$A$1</f>
        <v>Appalachian State University</v>
      </c>
      <c r="B570" s="84" t="s">
        <v>47</v>
      </c>
      <c r="C570" s="85" t="s">
        <v>31</v>
      </c>
      <c r="D570" s="42" t="s">
        <v>92</v>
      </c>
      <c r="E570" s="42" t="str">
        <f t="shared" si="8"/>
        <v>Financial AidServices, Supplies, Materials, &amp; Equip.</v>
      </c>
      <c r="F570" s="87">
        <f>VLOOKUP(E570,'Budget Template'!$C:$G,VLOOKUP(C570,'Fund Lookup'!$A$2:$B$5,2,FALSE),FALSE)</f>
        <v>0</v>
      </c>
    </row>
    <row r="571" spans="1:6" x14ac:dyDescent="0.25">
      <c r="A571" t="str">
        <f>'Cover Page'!$A$1</f>
        <v>Appalachian State University</v>
      </c>
      <c r="B571" s="84" t="s">
        <v>47</v>
      </c>
      <c r="C571" s="85" t="s">
        <v>31</v>
      </c>
      <c r="D571" s="42" t="s">
        <v>13</v>
      </c>
      <c r="E571" s="42" t="str">
        <f t="shared" si="8"/>
        <v>Financial AidScholarships &amp; Fellowships</v>
      </c>
      <c r="F571" s="87">
        <f>VLOOKUP(E571,'Budget Template'!$C:$G,VLOOKUP(C571,'Fund Lookup'!$A$2:$B$5,2,FALSE),FALSE)</f>
        <v>46587000</v>
      </c>
    </row>
    <row r="572" spans="1:6" x14ac:dyDescent="0.25">
      <c r="A572" t="str">
        <f>'Cover Page'!$A$1</f>
        <v>Appalachian State University</v>
      </c>
      <c r="B572" s="84" t="s">
        <v>47</v>
      </c>
      <c r="C572" s="85" t="s">
        <v>31</v>
      </c>
      <c r="D572" s="42" t="s">
        <v>32</v>
      </c>
      <c r="E572" s="42" t="str">
        <f t="shared" si="8"/>
        <v>Financial AidDebt Service</v>
      </c>
      <c r="F572" s="87">
        <f>VLOOKUP(E572,'Budget Template'!$C:$G,VLOOKUP(C572,'Fund Lookup'!$A$2:$B$5,2,FALSE),FALSE)</f>
        <v>0</v>
      </c>
    </row>
    <row r="573" spans="1:6" x14ac:dyDescent="0.25">
      <c r="A573" t="str">
        <f>'Cover Page'!$A$1</f>
        <v>Appalachian State University</v>
      </c>
      <c r="B573" s="84" t="s">
        <v>47</v>
      </c>
      <c r="C573" s="85" t="s">
        <v>31</v>
      </c>
      <c r="D573" s="42" t="s">
        <v>12</v>
      </c>
      <c r="E573" s="42" t="str">
        <f t="shared" si="8"/>
        <v>Financial AidUtilities</v>
      </c>
      <c r="F573" s="87">
        <f>VLOOKUP(E573,'Budget Template'!$C:$G,VLOOKUP(C573,'Fund Lookup'!$A$2:$B$5,2,FALSE),FALSE)</f>
        <v>0</v>
      </c>
    </row>
    <row r="574" spans="1:6" x14ac:dyDescent="0.25">
      <c r="A574" t="str">
        <f>'Cover Page'!$A$1</f>
        <v>Appalachian State University</v>
      </c>
      <c r="B574" s="84" t="s">
        <v>47</v>
      </c>
      <c r="C574" s="85" t="s">
        <v>31</v>
      </c>
      <c r="D574" s="42" t="s">
        <v>14</v>
      </c>
      <c r="E574" s="42" t="str">
        <f t="shared" si="8"/>
        <v>Financial AidOther Expenses</v>
      </c>
      <c r="F574" s="87">
        <f>VLOOKUP(E574,'Budget Template'!$C:$G,VLOOKUP(C574,'Fund Lookup'!$A$2:$B$5,2,FALSE),FALSE)</f>
        <v>0</v>
      </c>
    </row>
    <row r="575" spans="1:6" x14ac:dyDescent="0.25">
      <c r="A575" t="str">
        <f>'Cover Page'!$A$1</f>
        <v>Appalachian State University</v>
      </c>
      <c r="B575" s="84" t="s">
        <v>47</v>
      </c>
      <c r="C575" s="85" t="s">
        <v>31</v>
      </c>
      <c r="D575" s="42" t="s">
        <v>38</v>
      </c>
      <c r="E575" s="42" t="str">
        <f t="shared" si="8"/>
        <v>Financial AidTransfers In</v>
      </c>
      <c r="F575" s="87">
        <f>VLOOKUP(E575,'Budget Template'!$C:$G,VLOOKUP(C575,'Fund Lookup'!$A$2:$B$5,2,FALSE),FALSE)</f>
        <v>0</v>
      </c>
    </row>
    <row r="576" spans="1:6" x14ac:dyDescent="0.25">
      <c r="A576" t="str">
        <f>'Cover Page'!$A$1</f>
        <v>Appalachian State University</v>
      </c>
      <c r="B576" s="84" t="s">
        <v>47</v>
      </c>
      <c r="C576" s="85" t="s">
        <v>31</v>
      </c>
      <c r="D576" s="42" t="s">
        <v>93</v>
      </c>
      <c r="E576" s="42" t="str">
        <f t="shared" si="8"/>
        <v>Financial AidTransfers Out to Capital</v>
      </c>
      <c r="F576" s="87">
        <f>VLOOKUP(E576,'Budget Template'!$C:$G,VLOOKUP(C576,'Fund Lookup'!$A$2:$B$5,2,FALSE),FALSE)</f>
        <v>0</v>
      </c>
    </row>
    <row r="577" spans="1:6" x14ac:dyDescent="0.25">
      <c r="A577" t="str">
        <f>'Cover Page'!$A$1</f>
        <v>Appalachian State University</v>
      </c>
      <c r="B577" s="84" t="s">
        <v>47</v>
      </c>
      <c r="C577" s="85" t="s">
        <v>31</v>
      </c>
      <c r="D577" s="42" t="s">
        <v>94</v>
      </c>
      <c r="E577" s="42" t="str">
        <f t="shared" si="8"/>
        <v>Financial AidTransfers Out (Other)</v>
      </c>
      <c r="F577" s="87">
        <f>VLOOKUP(E577,'Budget Template'!$C:$G,VLOOKUP(C577,'Fund Lookup'!$A$2:$B$5,2,FALSE),FALSE)</f>
        <v>0</v>
      </c>
    </row>
    <row r="578" spans="1:6" x14ac:dyDescent="0.25">
      <c r="A578" t="str">
        <f>'Cover Page'!$A$1</f>
        <v>Appalachian State University</v>
      </c>
      <c r="B578" s="84" t="s">
        <v>20</v>
      </c>
      <c r="C578" s="85" t="s">
        <v>0</v>
      </c>
      <c r="D578" s="42" t="s">
        <v>36</v>
      </c>
      <c r="E578" s="42" t="str">
        <f t="shared" si="8"/>
        <v>LibraryState Appropriation, Tuition, &amp; Fees</v>
      </c>
      <c r="F578" s="87">
        <f>VLOOKUP(E578,'Budget Template'!$C:$G,VLOOKUP(C578,'Fund Lookup'!$A$2:$B$5,2,FALSE),FALSE)</f>
        <v>12629827.021648994</v>
      </c>
    </row>
    <row r="579" spans="1:6" x14ac:dyDescent="0.25">
      <c r="A579" t="str">
        <f>'Cover Page'!$A$1</f>
        <v>Appalachian State University</v>
      </c>
      <c r="B579" s="84" t="s">
        <v>20</v>
      </c>
      <c r="C579" s="85" t="s">
        <v>0</v>
      </c>
      <c r="D579" s="42" t="s">
        <v>4</v>
      </c>
      <c r="E579" s="42" t="str">
        <f t="shared" ref="E579:E642" si="9">B579&amp;D579</f>
        <v>LibrarySales &amp; Services</v>
      </c>
      <c r="F579" s="87">
        <f>VLOOKUP(E579,'Budget Template'!$C:$G,VLOOKUP(C579,'Fund Lookup'!$A$2:$B$5,2,FALSE),FALSE)</f>
        <v>58095</v>
      </c>
    </row>
    <row r="580" spans="1:6" x14ac:dyDescent="0.25">
      <c r="A580" t="str">
        <f>'Cover Page'!$A$1</f>
        <v>Appalachian State University</v>
      </c>
      <c r="B580" s="84" t="s">
        <v>20</v>
      </c>
      <c r="C580" s="85" t="s">
        <v>0</v>
      </c>
      <c r="D580" s="42" t="s">
        <v>33</v>
      </c>
      <c r="E580" s="42" t="str">
        <f t="shared" si="9"/>
        <v>LibraryPatient Services</v>
      </c>
      <c r="F580" s="87">
        <f>VLOOKUP(E580,'Budget Template'!$C:$G,VLOOKUP(C580,'Fund Lookup'!$A$2:$B$5,2,FALSE),FALSE)</f>
        <v>0</v>
      </c>
    </row>
    <row r="581" spans="1:6" x14ac:dyDescent="0.25">
      <c r="A581" t="str">
        <f>'Cover Page'!$A$1</f>
        <v>Appalachian State University</v>
      </c>
      <c r="B581" s="84" t="s">
        <v>20</v>
      </c>
      <c r="C581" s="85" t="s">
        <v>0</v>
      </c>
      <c r="D581" s="42" t="s">
        <v>5</v>
      </c>
      <c r="E581" s="42" t="str">
        <f t="shared" si="9"/>
        <v>LibraryContracts &amp; Grants</v>
      </c>
      <c r="F581" s="87">
        <f>VLOOKUP(E581,'Budget Template'!$C:$G,VLOOKUP(C581,'Fund Lookup'!$A$2:$B$5,2,FALSE),FALSE)</f>
        <v>0</v>
      </c>
    </row>
    <row r="582" spans="1:6" x14ac:dyDescent="0.25">
      <c r="A582" t="str">
        <f>'Cover Page'!$A$1</f>
        <v>Appalachian State University</v>
      </c>
      <c r="B582" s="84" t="s">
        <v>20</v>
      </c>
      <c r="C582" s="85" t="s">
        <v>0</v>
      </c>
      <c r="D582" s="42" t="s">
        <v>6</v>
      </c>
      <c r="E582" s="42" t="str">
        <f t="shared" si="9"/>
        <v>LibraryGifts &amp; Investments</v>
      </c>
      <c r="F582" s="87">
        <f>VLOOKUP(E582,'Budget Template'!$C:$G,VLOOKUP(C582,'Fund Lookup'!$A$2:$B$5,2,FALSE),FALSE)</f>
        <v>0</v>
      </c>
    </row>
    <row r="583" spans="1:6" x14ac:dyDescent="0.25">
      <c r="A583" t="str">
        <f>'Cover Page'!$A$1</f>
        <v>Appalachian State University</v>
      </c>
      <c r="B583" s="84" t="s">
        <v>20</v>
      </c>
      <c r="C583" s="85" t="s">
        <v>0</v>
      </c>
      <c r="D583" s="42" t="s">
        <v>7</v>
      </c>
      <c r="E583" s="42" t="str">
        <f t="shared" si="9"/>
        <v>LibraryOther Revenues</v>
      </c>
      <c r="F583" s="87">
        <f>VLOOKUP(E583,'Budget Template'!$C:$G,VLOOKUP(C583,'Fund Lookup'!$A$2:$B$5,2,FALSE),FALSE)</f>
        <v>48237</v>
      </c>
    </row>
    <row r="584" spans="1:6" x14ac:dyDescent="0.25">
      <c r="A584" t="str">
        <f>'Cover Page'!$A$1</f>
        <v>Appalachian State University</v>
      </c>
      <c r="B584" s="84" t="s">
        <v>20</v>
      </c>
      <c r="C584" s="85" t="s">
        <v>0</v>
      </c>
      <c r="D584" s="42" t="s">
        <v>10</v>
      </c>
      <c r="E584" s="42" t="str">
        <f t="shared" si="9"/>
        <v>LibrarySalaries and Wages</v>
      </c>
      <c r="F584" s="87">
        <f>VLOOKUP(E584,'Budget Template'!$C:$G,VLOOKUP(C584,'Fund Lookup'!$A$2:$B$5,2,FALSE),FALSE)</f>
        <v>6268352.9848691728</v>
      </c>
    </row>
    <row r="585" spans="1:6" x14ac:dyDescent="0.25">
      <c r="A585" t="str">
        <f>'Cover Page'!$A$1</f>
        <v>Appalachian State University</v>
      </c>
      <c r="B585" s="84" t="s">
        <v>20</v>
      </c>
      <c r="C585" s="85" t="s">
        <v>0</v>
      </c>
      <c r="D585" s="42" t="s">
        <v>11</v>
      </c>
      <c r="E585" s="42" t="str">
        <f t="shared" si="9"/>
        <v>LibraryStaff Benefits</v>
      </c>
      <c r="F585" s="87">
        <f>VLOOKUP(E585,'Budget Template'!$C:$G,VLOOKUP(C585,'Fund Lookup'!$A$2:$B$5,2,FALSE),FALSE)</f>
        <v>2074291.0367798209</v>
      </c>
    </row>
    <row r="586" spans="1:6" x14ac:dyDescent="0.25">
      <c r="A586" t="str">
        <f>'Cover Page'!$A$1</f>
        <v>Appalachian State University</v>
      </c>
      <c r="B586" s="84" t="s">
        <v>20</v>
      </c>
      <c r="C586" s="85" t="s">
        <v>0</v>
      </c>
      <c r="D586" s="42" t="s">
        <v>92</v>
      </c>
      <c r="E586" s="42" t="str">
        <f t="shared" si="9"/>
        <v>LibraryServices, Supplies, Materials, &amp; Equip.</v>
      </c>
      <c r="F586" s="87">
        <f>VLOOKUP(E586,'Budget Template'!$C:$G,VLOOKUP(C586,'Fund Lookup'!$A$2:$B$5,2,FALSE),FALSE)</f>
        <v>4197357</v>
      </c>
    </row>
    <row r="587" spans="1:6" x14ac:dyDescent="0.25">
      <c r="A587" t="str">
        <f>'Cover Page'!$A$1</f>
        <v>Appalachian State University</v>
      </c>
      <c r="B587" s="84" t="s">
        <v>20</v>
      </c>
      <c r="C587" s="85" t="s">
        <v>0</v>
      </c>
      <c r="D587" s="42" t="s">
        <v>13</v>
      </c>
      <c r="E587" s="42" t="str">
        <f t="shared" si="9"/>
        <v>LibraryScholarships &amp; Fellowships</v>
      </c>
      <c r="F587" s="87">
        <f>VLOOKUP(E587,'Budget Template'!$C:$G,VLOOKUP(C587,'Fund Lookup'!$A$2:$B$5,2,FALSE),FALSE)</f>
        <v>0</v>
      </c>
    </row>
    <row r="588" spans="1:6" x14ac:dyDescent="0.25">
      <c r="A588" t="str">
        <f>'Cover Page'!$A$1</f>
        <v>Appalachian State University</v>
      </c>
      <c r="B588" s="84" t="s">
        <v>20</v>
      </c>
      <c r="C588" s="85" t="s">
        <v>0</v>
      </c>
      <c r="D588" s="42" t="s">
        <v>32</v>
      </c>
      <c r="E588" s="42" t="str">
        <f t="shared" si="9"/>
        <v>LibraryDebt Service</v>
      </c>
      <c r="F588" s="87">
        <f>VLOOKUP(E588,'Budget Template'!$C:$G,VLOOKUP(C588,'Fund Lookup'!$A$2:$B$5,2,FALSE),FALSE)</f>
        <v>0</v>
      </c>
    </row>
    <row r="589" spans="1:6" x14ac:dyDescent="0.25">
      <c r="A589" t="str">
        <f>'Cover Page'!$A$1</f>
        <v>Appalachian State University</v>
      </c>
      <c r="B589" s="84" t="s">
        <v>20</v>
      </c>
      <c r="C589" s="85" t="s">
        <v>0</v>
      </c>
      <c r="D589" s="42" t="s">
        <v>12</v>
      </c>
      <c r="E589" s="42" t="str">
        <f t="shared" si="9"/>
        <v>LibraryUtilities</v>
      </c>
      <c r="F589" s="87">
        <f>VLOOKUP(E589,'Budget Template'!$C:$G,VLOOKUP(C589,'Fund Lookup'!$A$2:$B$5,2,FALSE),FALSE)</f>
        <v>0</v>
      </c>
    </row>
    <row r="590" spans="1:6" x14ac:dyDescent="0.25">
      <c r="A590" t="str">
        <f>'Cover Page'!$A$1</f>
        <v>Appalachian State University</v>
      </c>
      <c r="B590" s="84" t="s">
        <v>20</v>
      </c>
      <c r="C590" s="85" t="s">
        <v>0</v>
      </c>
      <c r="D590" s="42" t="s">
        <v>14</v>
      </c>
      <c r="E590" s="42" t="str">
        <f t="shared" si="9"/>
        <v>LibraryOther Expenses</v>
      </c>
      <c r="F590" s="87">
        <f>VLOOKUP(E590,'Budget Template'!$C:$G,VLOOKUP(C590,'Fund Lookup'!$A$2:$B$5,2,FALSE),FALSE)</f>
        <v>192331</v>
      </c>
    </row>
    <row r="591" spans="1:6" x14ac:dyDescent="0.25">
      <c r="A591" t="str">
        <f>'Cover Page'!$A$1</f>
        <v>Appalachian State University</v>
      </c>
      <c r="B591" s="84" t="s">
        <v>20</v>
      </c>
      <c r="C591" s="85" t="s">
        <v>0</v>
      </c>
      <c r="D591" s="42" t="s">
        <v>38</v>
      </c>
      <c r="E591" s="42" t="str">
        <f t="shared" si="9"/>
        <v>LibraryTransfers In</v>
      </c>
      <c r="F591" s="87">
        <f>VLOOKUP(E591,'Budget Template'!$C:$G,VLOOKUP(C591,'Fund Lookup'!$A$2:$B$5,2,FALSE),FALSE)</f>
        <v>0</v>
      </c>
    </row>
    <row r="592" spans="1:6" x14ac:dyDescent="0.25">
      <c r="A592" t="str">
        <f>'Cover Page'!$A$1</f>
        <v>Appalachian State University</v>
      </c>
      <c r="B592" s="84" t="s">
        <v>20</v>
      </c>
      <c r="C592" s="85" t="s">
        <v>0</v>
      </c>
      <c r="D592" s="42" t="s">
        <v>93</v>
      </c>
      <c r="E592" s="42" t="str">
        <f t="shared" si="9"/>
        <v>LibraryTransfers Out to Capital</v>
      </c>
      <c r="F592" s="87">
        <f>VLOOKUP(E592,'Budget Template'!$C:$G,VLOOKUP(C592,'Fund Lookup'!$A$2:$B$5,2,FALSE),FALSE)</f>
        <v>0</v>
      </c>
    </row>
    <row r="593" spans="1:6" x14ac:dyDescent="0.25">
      <c r="A593" t="str">
        <f>'Cover Page'!$A$1</f>
        <v>Appalachian State University</v>
      </c>
      <c r="B593" s="84" t="s">
        <v>20</v>
      </c>
      <c r="C593" s="85" t="s">
        <v>0</v>
      </c>
      <c r="D593" s="42" t="s">
        <v>94</v>
      </c>
      <c r="E593" s="42" t="str">
        <f t="shared" si="9"/>
        <v>LibraryTransfers Out (Other)</v>
      </c>
      <c r="F593" s="87">
        <f>VLOOKUP(E593,'Budget Template'!$C:$G,VLOOKUP(C593,'Fund Lookup'!$A$2:$B$5,2,FALSE),FALSE)</f>
        <v>3827</v>
      </c>
    </row>
    <row r="594" spans="1:6" ht="30" x14ac:dyDescent="0.25">
      <c r="A594" t="str">
        <f>'Cover Page'!$A$1</f>
        <v>Appalachian State University</v>
      </c>
      <c r="B594" s="84" t="s">
        <v>20</v>
      </c>
      <c r="C594" s="85" t="s">
        <v>35</v>
      </c>
      <c r="D594" s="42" t="s">
        <v>36</v>
      </c>
      <c r="E594" s="42" t="str">
        <f t="shared" si="9"/>
        <v>LibraryState Appropriation, Tuition, &amp; Fees</v>
      </c>
      <c r="F594" s="87">
        <f>VLOOKUP(E594,'Budget Template'!$C:$G,VLOOKUP(C594,'Fund Lookup'!$A$2:$B$5,2,FALSE),FALSE)</f>
        <v>110000</v>
      </c>
    </row>
    <row r="595" spans="1:6" ht="30" x14ac:dyDescent="0.25">
      <c r="A595" t="str">
        <f>'Cover Page'!$A$1</f>
        <v>Appalachian State University</v>
      </c>
      <c r="B595" s="84" t="s">
        <v>20</v>
      </c>
      <c r="C595" s="85" t="s">
        <v>35</v>
      </c>
      <c r="D595" s="42" t="s">
        <v>4</v>
      </c>
      <c r="E595" s="42" t="str">
        <f t="shared" si="9"/>
        <v>LibrarySales &amp; Services</v>
      </c>
      <c r="F595" s="87">
        <f>VLOOKUP(E595,'Budget Template'!$C:$G,VLOOKUP(C595,'Fund Lookup'!$A$2:$B$5,2,FALSE),FALSE)</f>
        <v>0</v>
      </c>
    </row>
    <row r="596" spans="1:6" ht="30" x14ac:dyDescent="0.25">
      <c r="A596" t="str">
        <f>'Cover Page'!$A$1</f>
        <v>Appalachian State University</v>
      </c>
      <c r="B596" s="84" t="s">
        <v>20</v>
      </c>
      <c r="C596" s="85" t="s">
        <v>35</v>
      </c>
      <c r="D596" s="42" t="s">
        <v>33</v>
      </c>
      <c r="E596" s="42" t="str">
        <f t="shared" si="9"/>
        <v>LibraryPatient Services</v>
      </c>
      <c r="F596" s="87">
        <f>VLOOKUP(E596,'Budget Template'!$C:$G,VLOOKUP(C596,'Fund Lookup'!$A$2:$B$5,2,FALSE),FALSE)</f>
        <v>0</v>
      </c>
    </row>
    <row r="597" spans="1:6" ht="30" x14ac:dyDescent="0.25">
      <c r="A597" t="str">
        <f>'Cover Page'!$A$1</f>
        <v>Appalachian State University</v>
      </c>
      <c r="B597" s="84" t="s">
        <v>20</v>
      </c>
      <c r="C597" s="85" t="s">
        <v>35</v>
      </c>
      <c r="D597" s="42" t="s">
        <v>5</v>
      </c>
      <c r="E597" s="42" t="str">
        <f t="shared" si="9"/>
        <v>LibraryContracts &amp; Grants</v>
      </c>
      <c r="F597" s="87">
        <f>VLOOKUP(E597,'Budget Template'!$C:$G,VLOOKUP(C597,'Fund Lookup'!$A$2:$B$5,2,FALSE),FALSE)</f>
        <v>0</v>
      </c>
    </row>
    <row r="598" spans="1:6" ht="30" x14ac:dyDescent="0.25">
      <c r="A598" t="str">
        <f>'Cover Page'!$A$1</f>
        <v>Appalachian State University</v>
      </c>
      <c r="B598" s="84" t="s">
        <v>20</v>
      </c>
      <c r="C598" s="85" t="s">
        <v>35</v>
      </c>
      <c r="D598" s="42" t="s">
        <v>6</v>
      </c>
      <c r="E598" s="42" t="str">
        <f t="shared" si="9"/>
        <v>LibraryGifts &amp; Investments</v>
      </c>
      <c r="F598" s="87">
        <f>VLOOKUP(E598,'Budget Template'!$C:$G,VLOOKUP(C598,'Fund Lookup'!$A$2:$B$5,2,FALSE),FALSE)</f>
        <v>0</v>
      </c>
    </row>
    <row r="599" spans="1:6" ht="30" x14ac:dyDescent="0.25">
      <c r="A599" t="str">
        <f>'Cover Page'!$A$1</f>
        <v>Appalachian State University</v>
      </c>
      <c r="B599" s="84" t="s">
        <v>20</v>
      </c>
      <c r="C599" s="85" t="s">
        <v>35</v>
      </c>
      <c r="D599" s="42" t="s">
        <v>7</v>
      </c>
      <c r="E599" s="42" t="str">
        <f t="shared" si="9"/>
        <v>LibraryOther Revenues</v>
      </c>
      <c r="F599" s="87">
        <f>VLOOKUP(E599,'Budget Template'!$C:$G,VLOOKUP(C599,'Fund Lookup'!$A$2:$B$5,2,FALSE),FALSE)</f>
        <v>0</v>
      </c>
    </row>
    <row r="600" spans="1:6" ht="30" x14ac:dyDescent="0.25">
      <c r="A600" t="str">
        <f>'Cover Page'!$A$1</f>
        <v>Appalachian State University</v>
      </c>
      <c r="B600" s="84" t="s">
        <v>20</v>
      </c>
      <c r="C600" s="85" t="s">
        <v>35</v>
      </c>
      <c r="D600" s="42" t="s">
        <v>10</v>
      </c>
      <c r="E600" s="42" t="str">
        <f t="shared" si="9"/>
        <v>LibrarySalaries and Wages</v>
      </c>
      <c r="F600" s="87">
        <f>VLOOKUP(E600,'Budget Template'!$C:$G,VLOOKUP(C600,'Fund Lookup'!$A$2:$B$5,2,FALSE),FALSE)</f>
        <v>0</v>
      </c>
    </row>
    <row r="601" spans="1:6" ht="30" x14ac:dyDescent="0.25">
      <c r="A601" t="str">
        <f>'Cover Page'!$A$1</f>
        <v>Appalachian State University</v>
      </c>
      <c r="B601" s="84" t="s">
        <v>20</v>
      </c>
      <c r="C601" s="85" t="s">
        <v>35</v>
      </c>
      <c r="D601" s="42" t="s">
        <v>11</v>
      </c>
      <c r="E601" s="42" t="str">
        <f t="shared" si="9"/>
        <v>LibraryStaff Benefits</v>
      </c>
      <c r="F601" s="87">
        <f>VLOOKUP(E601,'Budget Template'!$C:$G,VLOOKUP(C601,'Fund Lookup'!$A$2:$B$5,2,FALSE),FALSE)</f>
        <v>0</v>
      </c>
    </row>
    <row r="602" spans="1:6" ht="30" x14ac:dyDescent="0.25">
      <c r="A602" t="str">
        <f>'Cover Page'!$A$1</f>
        <v>Appalachian State University</v>
      </c>
      <c r="B602" s="84" t="s">
        <v>20</v>
      </c>
      <c r="C602" s="85" t="s">
        <v>35</v>
      </c>
      <c r="D602" s="42" t="s">
        <v>92</v>
      </c>
      <c r="E602" s="42" t="str">
        <f t="shared" si="9"/>
        <v>LibraryServices, Supplies, Materials, &amp; Equip.</v>
      </c>
      <c r="F602" s="87">
        <f>VLOOKUP(E602,'Budget Template'!$C:$G,VLOOKUP(C602,'Fund Lookup'!$A$2:$B$5,2,FALSE),FALSE)</f>
        <v>157300</v>
      </c>
    </row>
    <row r="603" spans="1:6" ht="30" x14ac:dyDescent="0.25">
      <c r="A603" t="str">
        <f>'Cover Page'!$A$1</f>
        <v>Appalachian State University</v>
      </c>
      <c r="B603" s="84" t="s">
        <v>20</v>
      </c>
      <c r="C603" s="85" t="s">
        <v>35</v>
      </c>
      <c r="D603" s="42" t="s">
        <v>13</v>
      </c>
      <c r="E603" s="42" t="str">
        <f t="shared" si="9"/>
        <v>LibraryScholarships &amp; Fellowships</v>
      </c>
      <c r="F603" s="87">
        <f>VLOOKUP(E603,'Budget Template'!$C:$G,VLOOKUP(C603,'Fund Lookup'!$A$2:$B$5,2,FALSE),FALSE)</f>
        <v>0</v>
      </c>
    </row>
    <row r="604" spans="1:6" ht="30" x14ac:dyDescent="0.25">
      <c r="A604" t="str">
        <f>'Cover Page'!$A$1</f>
        <v>Appalachian State University</v>
      </c>
      <c r="B604" s="84" t="s">
        <v>20</v>
      </c>
      <c r="C604" s="85" t="s">
        <v>35</v>
      </c>
      <c r="D604" s="42" t="s">
        <v>32</v>
      </c>
      <c r="E604" s="42" t="str">
        <f t="shared" si="9"/>
        <v>LibraryDebt Service</v>
      </c>
      <c r="F604" s="87">
        <f>VLOOKUP(E604,'Budget Template'!$C:$G,VLOOKUP(C604,'Fund Lookup'!$A$2:$B$5,2,FALSE),FALSE)</f>
        <v>0</v>
      </c>
    </row>
    <row r="605" spans="1:6" ht="30" x14ac:dyDescent="0.25">
      <c r="A605" t="str">
        <f>'Cover Page'!$A$1</f>
        <v>Appalachian State University</v>
      </c>
      <c r="B605" s="84" t="s">
        <v>20</v>
      </c>
      <c r="C605" s="85" t="s">
        <v>35</v>
      </c>
      <c r="D605" s="42" t="s">
        <v>12</v>
      </c>
      <c r="E605" s="42" t="str">
        <f t="shared" si="9"/>
        <v>LibraryUtilities</v>
      </c>
      <c r="F605" s="87">
        <f>VLOOKUP(E605,'Budget Template'!$C:$G,VLOOKUP(C605,'Fund Lookup'!$A$2:$B$5,2,FALSE),FALSE)</f>
        <v>0</v>
      </c>
    </row>
    <row r="606" spans="1:6" ht="30" x14ac:dyDescent="0.25">
      <c r="A606" t="str">
        <f>'Cover Page'!$A$1</f>
        <v>Appalachian State University</v>
      </c>
      <c r="B606" s="84" t="s">
        <v>20</v>
      </c>
      <c r="C606" s="85" t="s">
        <v>35</v>
      </c>
      <c r="D606" s="42" t="s">
        <v>14</v>
      </c>
      <c r="E606" s="42" t="str">
        <f t="shared" si="9"/>
        <v>LibraryOther Expenses</v>
      </c>
      <c r="F606" s="87">
        <f>VLOOKUP(E606,'Budget Template'!$C:$G,VLOOKUP(C606,'Fund Lookup'!$A$2:$B$5,2,FALSE),FALSE)</f>
        <v>0</v>
      </c>
    </row>
    <row r="607" spans="1:6" ht="30" x14ac:dyDescent="0.25">
      <c r="A607" t="str">
        <f>'Cover Page'!$A$1</f>
        <v>Appalachian State University</v>
      </c>
      <c r="B607" s="84" t="s">
        <v>20</v>
      </c>
      <c r="C607" s="85" t="s">
        <v>35</v>
      </c>
      <c r="D607" s="42" t="s">
        <v>38</v>
      </c>
      <c r="E607" s="42" t="str">
        <f t="shared" si="9"/>
        <v>LibraryTransfers In</v>
      </c>
      <c r="F607" s="87">
        <f>VLOOKUP(E607,'Budget Template'!$C:$G,VLOOKUP(C607,'Fund Lookup'!$A$2:$B$5,2,FALSE),FALSE)</f>
        <v>47300</v>
      </c>
    </row>
    <row r="608" spans="1:6" ht="30" x14ac:dyDescent="0.25">
      <c r="A608" t="str">
        <f>'Cover Page'!$A$1</f>
        <v>Appalachian State University</v>
      </c>
      <c r="B608" s="84" t="s">
        <v>20</v>
      </c>
      <c r="C608" s="85" t="s">
        <v>35</v>
      </c>
      <c r="D608" s="42" t="s">
        <v>93</v>
      </c>
      <c r="E608" s="42" t="str">
        <f t="shared" si="9"/>
        <v>LibraryTransfers Out to Capital</v>
      </c>
      <c r="F608" s="87">
        <f>VLOOKUP(E608,'Budget Template'!$C:$G,VLOOKUP(C608,'Fund Lookup'!$A$2:$B$5,2,FALSE),FALSE)</f>
        <v>0</v>
      </c>
    </row>
    <row r="609" spans="1:6" ht="30" x14ac:dyDescent="0.25">
      <c r="A609" t="str">
        <f>'Cover Page'!$A$1</f>
        <v>Appalachian State University</v>
      </c>
      <c r="B609" s="84" t="s">
        <v>20</v>
      </c>
      <c r="C609" s="85" t="s">
        <v>35</v>
      </c>
      <c r="D609" s="42" t="s">
        <v>94</v>
      </c>
      <c r="E609" s="42" t="str">
        <f t="shared" si="9"/>
        <v>LibraryTransfers Out (Other)</v>
      </c>
      <c r="F609" s="87">
        <f>VLOOKUP(E609,'Budget Template'!$C:$G,VLOOKUP(C609,'Fund Lookup'!$A$2:$B$5,2,FALSE),FALSE)</f>
        <v>0</v>
      </c>
    </row>
    <row r="610" spans="1:6" x14ac:dyDescent="0.25">
      <c r="A610" t="str">
        <f>'Cover Page'!$A$1</f>
        <v>Appalachian State University</v>
      </c>
      <c r="B610" s="84" t="s">
        <v>20</v>
      </c>
      <c r="C610" s="85" t="s">
        <v>88</v>
      </c>
      <c r="D610" s="42" t="s">
        <v>36</v>
      </c>
      <c r="E610" s="42" t="str">
        <f t="shared" si="9"/>
        <v>LibraryState Appropriation, Tuition, &amp; Fees</v>
      </c>
      <c r="F610" s="87">
        <f>VLOOKUP(E610,'Budget Template'!$C:$G,VLOOKUP(C610,'Fund Lookup'!$A$2:$B$5,2,FALSE),FALSE)</f>
        <v>0</v>
      </c>
    </row>
    <row r="611" spans="1:6" x14ac:dyDescent="0.25">
      <c r="A611" t="str">
        <f>'Cover Page'!$A$1</f>
        <v>Appalachian State University</v>
      </c>
      <c r="B611" s="84" t="s">
        <v>20</v>
      </c>
      <c r="C611" s="85" t="s">
        <v>88</v>
      </c>
      <c r="D611" s="42" t="s">
        <v>4</v>
      </c>
      <c r="E611" s="42" t="str">
        <f t="shared" si="9"/>
        <v>LibrarySales &amp; Services</v>
      </c>
      <c r="F611" s="87">
        <f>VLOOKUP(E611,'Budget Template'!$C:$G,VLOOKUP(C611,'Fund Lookup'!$A$2:$B$5,2,FALSE),FALSE)</f>
        <v>0</v>
      </c>
    </row>
    <row r="612" spans="1:6" x14ac:dyDescent="0.25">
      <c r="A612" t="str">
        <f>'Cover Page'!$A$1</f>
        <v>Appalachian State University</v>
      </c>
      <c r="B612" s="84" t="s">
        <v>20</v>
      </c>
      <c r="C612" s="85" t="s">
        <v>88</v>
      </c>
      <c r="D612" s="42" t="s">
        <v>33</v>
      </c>
      <c r="E612" s="42" t="str">
        <f t="shared" si="9"/>
        <v>LibraryPatient Services</v>
      </c>
      <c r="F612" s="87">
        <f>VLOOKUP(E612,'Budget Template'!$C:$G,VLOOKUP(C612,'Fund Lookup'!$A$2:$B$5,2,FALSE),FALSE)</f>
        <v>0</v>
      </c>
    </row>
    <row r="613" spans="1:6" x14ac:dyDescent="0.25">
      <c r="A613" t="str">
        <f>'Cover Page'!$A$1</f>
        <v>Appalachian State University</v>
      </c>
      <c r="B613" s="84" t="s">
        <v>20</v>
      </c>
      <c r="C613" s="85" t="s">
        <v>88</v>
      </c>
      <c r="D613" s="42" t="s">
        <v>5</v>
      </c>
      <c r="E613" s="42" t="str">
        <f t="shared" si="9"/>
        <v>LibraryContracts &amp; Grants</v>
      </c>
      <c r="F613" s="87">
        <f>VLOOKUP(E613,'Budget Template'!$C:$G,VLOOKUP(C613,'Fund Lookup'!$A$2:$B$5,2,FALSE),FALSE)</f>
        <v>0</v>
      </c>
    </row>
    <row r="614" spans="1:6" x14ac:dyDescent="0.25">
      <c r="A614" t="str">
        <f>'Cover Page'!$A$1</f>
        <v>Appalachian State University</v>
      </c>
      <c r="B614" s="84" t="s">
        <v>20</v>
      </c>
      <c r="C614" s="85" t="s">
        <v>88</v>
      </c>
      <c r="D614" s="42" t="s">
        <v>6</v>
      </c>
      <c r="E614" s="42" t="str">
        <f t="shared" si="9"/>
        <v>LibraryGifts &amp; Investments</v>
      </c>
      <c r="F614" s="87">
        <f>VLOOKUP(E614,'Budget Template'!$C:$G,VLOOKUP(C614,'Fund Lookup'!$A$2:$B$5,2,FALSE),FALSE)</f>
        <v>0</v>
      </c>
    </row>
    <row r="615" spans="1:6" x14ac:dyDescent="0.25">
      <c r="A615" t="str">
        <f>'Cover Page'!$A$1</f>
        <v>Appalachian State University</v>
      </c>
      <c r="B615" s="84" t="s">
        <v>20</v>
      </c>
      <c r="C615" s="85" t="s">
        <v>88</v>
      </c>
      <c r="D615" s="42" t="s">
        <v>7</v>
      </c>
      <c r="E615" s="42" t="str">
        <f t="shared" si="9"/>
        <v>LibraryOther Revenues</v>
      </c>
      <c r="F615" s="87">
        <f>VLOOKUP(E615,'Budget Template'!$C:$G,VLOOKUP(C615,'Fund Lookup'!$A$2:$B$5,2,FALSE),FALSE)</f>
        <v>0</v>
      </c>
    </row>
    <row r="616" spans="1:6" x14ac:dyDescent="0.25">
      <c r="A616" t="str">
        <f>'Cover Page'!$A$1</f>
        <v>Appalachian State University</v>
      </c>
      <c r="B616" s="84" t="s">
        <v>20</v>
      </c>
      <c r="C616" s="85" t="s">
        <v>88</v>
      </c>
      <c r="D616" s="42" t="s">
        <v>10</v>
      </c>
      <c r="E616" s="42" t="str">
        <f t="shared" si="9"/>
        <v>LibrarySalaries and Wages</v>
      </c>
      <c r="F616" s="87">
        <f>VLOOKUP(E616,'Budget Template'!$C:$G,VLOOKUP(C616,'Fund Lookup'!$A$2:$B$5,2,FALSE),FALSE)</f>
        <v>0</v>
      </c>
    </row>
    <row r="617" spans="1:6" x14ac:dyDescent="0.25">
      <c r="A617" t="str">
        <f>'Cover Page'!$A$1</f>
        <v>Appalachian State University</v>
      </c>
      <c r="B617" s="84" t="s">
        <v>20</v>
      </c>
      <c r="C617" s="85" t="s">
        <v>88</v>
      </c>
      <c r="D617" s="42" t="s">
        <v>11</v>
      </c>
      <c r="E617" s="42" t="str">
        <f t="shared" si="9"/>
        <v>LibraryStaff Benefits</v>
      </c>
      <c r="F617" s="87">
        <f>VLOOKUP(E617,'Budget Template'!$C:$G,VLOOKUP(C617,'Fund Lookup'!$A$2:$B$5,2,FALSE),FALSE)</f>
        <v>0</v>
      </c>
    </row>
    <row r="618" spans="1:6" x14ac:dyDescent="0.25">
      <c r="A618" t="str">
        <f>'Cover Page'!$A$1</f>
        <v>Appalachian State University</v>
      </c>
      <c r="B618" s="84" t="s">
        <v>20</v>
      </c>
      <c r="C618" s="85" t="s">
        <v>88</v>
      </c>
      <c r="D618" s="42" t="s">
        <v>92</v>
      </c>
      <c r="E618" s="42" t="str">
        <f t="shared" si="9"/>
        <v>LibraryServices, Supplies, Materials, &amp; Equip.</v>
      </c>
      <c r="F618" s="87">
        <f>VLOOKUP(E618,'Budget Template'!$C:$G,VLOOKUP(C618,'Fund Lookup'!$A$2:$B$5,2,FALSE),FALSE)</f>
        <v>0</v>
      </c>
    </row>
    <row r="619" spans="1:6" x14ac:dyDescent="0.25">
      <c r="A619" t="str">
        <f>'Cover Page'!$A$1</f>
        <v>Appalachian State University</v>
      </c>
      <c r="B619" s="84" t="s">
        <v>20</v>
      </c>
      <c r="C619" s="85" t="s">
        <v>88</v>
      </c>
      <c r="D619" s="42" t="s">
        <v>13</v>
      </c>
      <c r="E619" s="42" t="str">
        <f t="shared" si="9"/>
        <v>LibraryScholarships &amp; Fellowships</v>
      </c>
      <c r="F619" s="87">
        <f>VLOOKUP(E619,'Budget Template'!$C:$G,VLOOKUP(C619,'Fund Lookup'!$A$2:$B$5,2,FALSE),FALSE)</f>
        <v>0</v>
      </c>
    </row>
    <row r="620" spans="1:6" x14ac:dyDescent="0.25">
      <c r="A620" t="str">
        <f>'Cover Page'!$A$1</f>
        <v>Appalachian State University</v>
      </c>
      <c r="B620" s="84" t="s">
        <v>20</v>
      </c>
      <c r="C620" s="85" t="s">
        <v>88</v>
      </c>
      <c r="D620" s="42" t="s">
        <v>32</v>
      </c>
      <c r="E620" s="42" t="str">
        <f t="shared" si="9"/>
        <v>LibraryDebt Service</v>
      </c>
      <c r="F620" s="87">
        <f>VLOOKUP(E620,'Budget Template'!$C:$G,VLOOKUP(C620,'Fund Lookup'!$A$2:$B$5,2,FALSE),FALSE)</f>
        <v>0</v>
      </c>
    </row>
    <row r="621" spans="1:6" x14ac:dyDescent="0.25">
      <c r="A621" t="str">
        <f>'Cover Page'!$A$1</f>
        <v>Appalachian State University</v>
      </c>
      <c r="B621" s="84" t="s">
        <v>20</v>
      </c>
      <c r="C621" s="85" t="s">
        <v>88</v>
      </c>
      <c r="D621" s="42" t="s">
        <v>12</v>
      </c>
      <c r="E621" s="42" t="str">
        <f t="shared" si="9"/>
        <v>LibraryUtilities</v>
      </c>
      <c r="F621" s="87">
        <f>VLOOKUP(E621,'Budget Template'!$C:$G,VLOOKUP(C621,'Fund Lookup'!$A$2:$B$5,2,FALSE),FALSE)</f>
        <v>0</v>
      </c>
    </row>
    <row r="622" spans="1:6" x14ac:dyDescent="0.25">
      <c r="A622" t="str">
        <f>'Cover Page'!$A$1</f>
        <v>Appalachian State University</v>
      </c>
      <c r="B622" s="84" t="s">
        <v>20</v>
      </c>
      <c r="C622" s="85" t="s">
        <v>88</v>
      </c>
      <c r="D622" s="42" t="s">
        <v>14</v>
      </c>
      <c r="E622" s="42" t="str">
        <f t="shared" si="9"/>
        <v>LibraryOther Expenses</v>
      </c>
      <c r="F622" s="87">
        <f>VLOOKUP(E622,'Budget Template'!$C:$G,VLOOKUP(C622,'Fund Lookup'!$A$2:$B$5,2,FALSE),FALSE)</f>
        <v>0</v>
      </c>
    </row>
    <row r="623" spans="1:6" x14ac:dyDescent="0.25">
      <c r="A623" t="str">
        <f>'Cover Page'!$A$1</f>
        <v>Appalachian State University</v>
      </c>
      <c r="B623" s="84" t="s">
        <v>20</v>
      </c>
      <c r="C623" s="85" t="s">
        <v>88</v>
      </c>
      <c r="D623" s="42" t="s">
        <v>38</v>
      </c>
      <c r="E623" s="42" t="str">
        <f t="shared" si="9"/>
        <v>LibraryTransfers In</v>
      </c>
      <c r="F623" s="87">
        <f>VLOOKUP(E623,'Budget Template'!$C:$G,VLOOKUP(C623,'Fund Lookup'!$A$2:$B$5,2,FALSE),FALSE)</f>
        <v>2000</v>
      </c>
    </row>
    <row r="624" spans="1:6" x14ac:dyDescent="0.25">
      <c r="A624" t="str">
        <f>'Cover Page'!$A$1</f>
        <v>Appalachian State University</v>
      </c>
      <c r="B624" s="84" t="s">
        <v>20</v>
      </c>
      <c r="C624" s="85" t="s">
        <v>88</v>
      </c>
      <c r="D624" s="42" t="s">
        <v>93</v>
      </c>
      <c r="E624" s="42" t="str">
        <f t="shared" si="9"/>
        <v>LibraryTransfers Out to Capital</v>
      </c>
      <c r="F624" s="87">
        <f>VLOOKUP(E624,'Budget Template'!$C:$G,VLOOKUP(C624,'Fund Lookup'!$A$2:$B$5,2,FALSE),FALSE)</f>
        <v>0</v>
      </c>
    </row>
    <row r="625" spans="1:6" x14ac:dyDescent="0.25">
      <c r="A625" t="str">
        <f>'Cover Page'!$A$1</f>
        <v>Appalachian State University</v>
      </c>
      <c r="B625" s="84" t="s">
        <v>20</v>
      </c>
      <c r="C625" s="85" t="s">
        <v>88</v>
      </c>
      <c r="D625" s="42" t="s">
        <v>94</v>
      </c>
      <c r="E625" s="42" t="str">
        <f t="shared" si="9"/>
        <v>LibraryTransfers Out (Other)</v>
      </c>
      <c r="F625" s="87">
        <f>VLOOKUP(E625,'Budget Template'!$C:$G,VLOOKUP(C625,'Fund Lookup'!$A$2:$B$5,2,FALSE),FALSE)</f>
        <v>0</v>
      </c>
    </row>
    <row r="626" spans="1:6" x14ac:dyDescent="0.25">
      <c r="A626" t="str">
        <f>'Cover Page'!$A$1</f>
        <v>Appalachian State University</v>
      </c>
      <c r="B626" s="84" t="s">
        <v>20</v>
      </c>
      <c r="C626" s="85" t="s">
        <v>31</v>
      </c>
      <c r="D626" s="42" t="s">
        <v>36</v>
      </c>
      <c r="E626" s="42" t="str">
        <f t="shared" si="9"/>
        <v>LibraryState Appropriation, Tuition, &amp; Fees</v>
      </c>
      <c r="F626" s="87">
        <f>VLOOKUP(E626,'Budget Template'!$C:$G,VLOOKUP(C626,'Fund Lookup'!$A$2:$B$5,2,FALSE),FALSE)</f>
        <v>0</v>
      </c>
    </row>
    <row r="627" spans="1:6" x14ac:dyDescent="0.25">
      <c r="A627" t="str">
        <f>'Cover Page'!$A$1</f>
        <v>Appalachian State University</v>
      </c>
      <c r="B627" s="84" t="s">
        <v>20</v>
      </c>
      <c r="C627" s="85" t="s">
        <v>31</v>
      </c>
      <c r="D627" s="42" t="s">
        <v>4</v>
      </c>
      <c r="E627" s="42" t="str">
        <f t="shared" si="9"/>
        <v>LibrarySales &amp; Services</v>
      </c>
      <c r="F627" s="87">
        <f>VLOOKUP(E627,'Budget Template'!$C:$G,VLOOKUP(C627,'Fund Lookup'!$A$2:$B$5,2,FALSE),FALSE)</f>
        <v>0</v>
      </c>
    </row>
    <row r="628" spans="1:6" x14ac:dyDescent="0.25">
      <c r="A628" t="str">
        <f>'Cover Page'!$A$1</f>
        <v>Appalachian State University</v>
      </c>
      <c r="B628" s="84" t="s">
        <v>20</v>
      </c>
      <c r="C628" s="85" t="s">
        <v>31</v>
      </c>
      <c r="D628" s="42" t="s">
        <v>33</v>
      </c>
      <c r="E628" s="42" t="str">
        <f t="shared" si="9"/>
        <v>LibraryPatient Services</v>
      </c>
      <c r="F628" s="87">
        <f>VLOOKUP(E628,'Budget Template'!$C:$G,VLOOKUP(C628,'Fund Lookup'!$A$2:$B$5,2,FALSE),FALSE)</f>
        <v>0</v>
      </c>
    </row>
    <row r="629" spans="1:6" x14ac:dyDescent="0.25">
      <c r="A629" t="str">
        <f>'Cover Page'!$A$1</f>
        <v>Appalachian State University</v>
      </c>
      <c r="B629" s="84" t="s">
        <v>20</v>
      </c>
      <c r="C629" s="85" t="s">
        <v>31</v>
      </c>
      <c r="D629" s="42" t="s">
        <v>5</v>
      </c>
      <c r="E629" s="42" t="str">
        <f t="shared" si="9"/>
        <v>LibraryContracts &amp; Grants</v>
      </c>
      <c r="F629" s="87">
        <f>VLOOKUP(E629,'Budget Template'!$C:$G,VLOOKUP(C629,'Fund Lookup'!$A$2:$B$5,2,FALSE),FALSE)</f>
        <v>25000</v>
      </c>
    </row>
    <row r="630" spans="1:6" x14ac:dyDescent="0.25">
      <c r="A630" t="str">
        <f>'Cover Page'!$A$1</f>
        <v>Appalachian State University</v>
      </c>
      <c r="B630" s="84" t="s">
        <v>20</v>
      </c>
      <c r="C630" s="85" t="s">
        <v>31</v>
      </c>
      <c r="D630" s="42" t="s">
        <v>6</v>
      </c>
      <c r="E630" s="42" t="str">
        <f t="shared" si="9"/>
        <v>LibraryGifts &amp; Investments</v>
      </c>
      <c r="F630" s="87">
        <f>VLOOKUP(E630,'Budget Template'!$C:$G,VLOOKUP(C630,'Fund Lookup'!$A$2:$B$5,2,FALSE),FALSE)</f>
        <v>229000</v>
      </c>
    </row>
    <row r="631" spans="1:6" x14ac:dyDescent="0.25">
      <c r="A631" t="str">
        <f>'Cover Page'!$A$1</f>
        <v>Appalachian State University</v>
      </c>
      <c r="B631" s="84" t="s">
        <v>20</v>
      </c>
      <c r="C631" s="85" t="s">
        <v>31</v>
      </c>
      <c r="D631" s="42" t="s">
        <v>7</v>
      </c>
      <c r="E631" s="42" t="str">
        <f t="shared" si="9"/>
        <v>LibraryOther Revenues</v>
      </c>
      <c r="F631" s="87">
        <f>VLOOKUP(E631,'Budget Template'!$C:$G,VLOOKUP(C631,'Fund Lookup'!$A$2:$B$5,2,FALSE),FALSE)</f>
        <v>0</v>
      </c>
    </row>
    <row r="632" spans="1:6" x14ac:dyDescent="0.25">
      <c r="A632" t="str">
        <f>'Cover Page'!$A$1</f>
        <v>Appalachian State University</v>
      </c>
      <c r="B632" s="84" t="s">
        <v>20</v>
      </c>
      <c r="C632" s="85" t="s">
        <v>31</v>
      </c>
      <c r="D632" s="42" t="s">
        <v>10</v>
      </c>
      <c r="E632" s="42" t="str">
        <f t="shared" si="9"/>
        <v>LibrarySalaries and Wages</v>
      </c>
      <c r="F632" s="87">
        <f>VLOOKUP(E632,'Budget Template'!$C:$G,VLOOKUP(C632,'Fund Lookup'!$A$2:$B$5,2,FALSE),FALSE)</f>
        <v>12000</v>
      </c>
    </row>
    <row r="633" spans="1:6" x14ac:dyDescent="0.25">
      <c r="A633" t="str">
        <f>'Cover Page'!$A$1</f>
        <v>Appalachian State University</v>
      </c>
      <c r="B633" s="84" t="s">
        <v>20</v>
      </c>
      <c r="C633" s="85" t="s">
        <v>31</v>
      </c>
      <c r="D633" s="42" t="s">
        <v>11</v>
      </c>
      <c r="E633" s="42" t="str">
        <f t="shared" si="9"/>
        <v>LibraryStaff Benefits</v>
      </c>
      <c r="F633" s="87">
        <f>VLOOKUP(E633,'Budget Template'!$C:$G,VLOOKUP(C633,'Fund Lookup'!$A$2:$B$5,2,FALSE),FALSE)</f>
        <v>3000</v>
      </c>
    </row>
    <row r="634" spans="1:6" x14ac:dyDescent="0.25">
      <c r="A634" t="str">
        <f>'Cover Page'!$A$1</f>
        <v>Appalachian State University</v>
      </c>
      <c r="B634" s="84" t="s">
        <v>20</v>
      </c>
      <c r="C634" s="85" t="s">
        <v>31</v>
      </c>
      <c r="D634" s="42" t="s">
        <v>92</v>
      </c>
      <c r="E634" s="42" t="str">
        <f t="shared" si="9"/>
        <v>LibraryServices, Supplies, Materials, &amp; Equip.</v>
      </c>
      <c r="F634" s="87">
        <f>VLOOKUP(E634,'Budget Template'!$C:$G,VLOOKUP(C634,'Fund Lookup'!$A$2:$B$5,2,FALSE),FALSE)</f>
        <v>239000</v>
      </c>
    </row>
    <row r="635" spans="1:6" x14ac:dyDescent="0.25">
      <c r="A635" t="str">
        <f>'Cover Page'!$A$1</f>
        <v>Appalachian State University</v>
      </c>
      <c r="B635" s="84" t="s">
        <v>20</v>
      </c>
      <c r="C635" s="85" t="s">
        <v>31</v>
      </c>
      <c r="D635" s="42" t="s">
        <v>13</v>
      </c>
      <c r="E635" s="42" t="str">
        <f t="shared" si="9"/>
        <v>LibraryScholarships &amp; Fellowships</v>
      </c>
      <c r="F635" s="87">
        <f>VLOOKUP(E635,'Budget Template'!$C:$G,VLOOKUP(C635,'Fund Lookup'!$A$2:$B$5,2,FALSE),FALSE)</f>
        <v>0</v>
      </c>
    </row>
    <row r="636" spans="1:6" x14ac:dyDescent="0.25">
      <c r="A636" t="str">
        <f>'Cover Page'!$A$1</f>
        <v>Appalachian State University</v>
      </c>
      <c r="B636" s="84" t="s">
        <v>20</v>
      </c>
      <c r="C636" s="85" t="s">
        <v>31</v>
      </c>
      <c r="D636" s="42" t="s">
        <v>32</v>
      </c>
      <c r="E636" s="42" t="str">
        <f t="shared" si="9"/>
        <v>LibraryDebt Service</v>
      </c>
      <c r="F636" s="87">
        <f>VLOOKUP(E636,'Budget Template'!$C:$G,VLOOKUP(C636,'Fund Lookup'!$A$2:$B$5,2,FALSE),FALSE)</f>
        <v>0</v>
      </c>
    </row>
    <row r="637" spans="1:6" x14ac:dyDescent="0.25">
      <c r="A637" t="str">
        <f>'Cover Page'!$A$1</f>
        <v>Appalachian State University</v>
      </c>
      <c r="B637" s="84" t="s">
        <v>20</v>
      </c>
      <c r="C637" s="85" t="s">
        <v>31</v>
      </c>
      <c r="D637" s="42" t="s">
        <v>12</v>
      </c>
      <c r="E637" s="42" t="str">
        <f t="shared" si="9"/>
        <v>LibraryUtilities</v>
      </c>
      <c r="F637" s="87">
        <f>VLOOKUP(E637,'Budget Template'!$C:$G,VLOOKUP(C637,'Fund Lookup'!$A$2:$B$5,2,FALSE),FALSE)</f>
        <v>0</v>
      </c>
    </row>
    <row r="638" spans="1:6" x14ac:dyDescent="0.25">
      <c r="A638" t="str">
        <f>'Cover Page'!$A$1</f>
        <v>Appalachian State University</v>
      </c>
      <c r="B638" s="84" t="s">
        <v>20</v>
      </c>
      <c r="C638" s="85" t="s">
        <v>31</v>
      </c>
      <c r="D638" s="42" t="s">
        <v>14</v>
      </c>
      <c r="E638" s="42" t="str">
        <f t="shared" si="9"/>
        <v>LibraryOther Expenses</v>
      </c>
      <c r="F638" s="87">
        <f>VLOOKUP(E638,'Budget Template'!$C:$G,VLOOKUP(C638,'Fund Lookup'!$A$2:$B$5,2,FALSE),FALSE)</f>
        <v>0</v>
      </c>
    </row>
    <row r="639" spans="1:6" x14ac:dyDescent="0.25">
      <c r="A639" t="str">
        <f>'Cover Page'!$A$1</f>
        <v>Appalachian State University</v>
      </c>
      <c r="B639" s="84" t="s">
        <v>20</v>
      </c>
      <c r="C639" s="85" t="s">
        <v>31</v>
      </c>
      <c r="D639" s="42" t="s">
        <v>38</v>
      </c>
      <c r="E639" s="42" t="str">
        <f t="shared" si="9"/>
        <v>LibraryTransfers In</v>
      </c>
      <c r="F639" s="87">
        <f>VLOOKUP(E639,'Budget Template'!$C:$G,VLOOKUP(C639,'Fund Lookup'!$A$2:$B$5,2,FALSE),FALSE)</f>
        <v>0</v>
      </c>
    </row>
    <row r="640" spans="1:6" x14ac:dyDescent="0.25">
      <c r="A640" t="str">
        <f>'Cover Page'!$A$1</f>
        <v>Appalachian State University</v>
      </c>
      <c r="B640" s="84" t="s">
        <v>20</v>
      </c>
      <c r="C640" s="85" t="s">
        <v>31</v>
      </c>
      <c r="D640" s="42" t="s">
        <v>93</v>
      </c>
      <c r="E640" s="42" t="str">
        <f t="shared" si="9"/>
        <v>LibraryTransfers Out to Capital</v>
      </c>
      <c r="F640" s="87">
        <f>VLOOKUP(E640,'Budget Template'!$C:$G,VLOOKUP(C640,'Fund Lookup'!$A$2:$B$5,2,FALSE),FALSE)</f>
        <v>0</v>
      </c>
    </row>
    <row r="641" spans="1:6" x14ac:dyDescent="0.25">
      <c r="A641" t="str">
        <f>'Cover Page'!$A$1</f>
        <v>Appalachian State University</v>
      </c>
      <c r="B641" s="84" t="s">
        <v>20</v>
      </c>
      <c r="C641" s="85" t="s">
        <v>31</v>
      </c>
      <c r="D641" s="42" t="s">
        <v>94</v>
      </c>
      <c r="E641" s="42" t="str">
        <f t="shared" si="9"/>
        <v>LibraryTransfers Out (Other)</v>
      </c>
      <c r="F641" s="87">
        <f>VLOOKUP(E641,'Budget Template'!$C:$G,VLOOKUP(C641,'Fund Lookup'!$A$2:$B$5,2,FALSE),FALSE)</f>
        <v>0</v>
      </c>
    </row>
    <row r="642" spans="1:6" x14ac:dyDescent="0.25">
      <c r="A642" t="str">
        <f>'Cover Page'!$A$1</f>
        <v>Appalachian State University</v>
      </c>
      <c r="B642" s="84" t="s">
        <v>46</v>
      </c>
      <c r="C642" s="85" t="s">
        <v>0</v>
      </c>
      <c r="D642" s="42" t="s">
        <v>36</v>
      </c>
      <c r="E642" s="42" t="str">
        <f t="shared" si="9"/>
        <v>Sponsored ResearchState Appropriation, Tuition, &amp; Fees</v>
      </c>
      <c r="F642" s="87">
        <f>VLOOKUP(E642,'Budget Template'!$C:$G,VLOOKUP(C642,'Fund Lookup'!$A$2:$B$5,2,FALSE),FALSE)</f>
        <v>1362297.1635305737</v>
      </c>
    </row>
    <row r="643" spans="1:6" x14ac:dyDescent="0.25">
      <c r="A643" t="str">
        <f>'Cover Page'!$A$1</f>
        <v>Appalachian State University</v>
      </c>
      <c r="B643" s="84" t="s">
        <v>46</v>
      </c>
      <c r="C643" s="85" t="s">
        <v>0</v>
      </c>
      <c r="D643" s="42" t="s">
        <v>4</v>
      </c>
      <c r="E643" s="42" t="str">
        <f t="shared" ref="E643:E706" si="10">B643&amp;D643</f>
        <v>Sponsored ResearchSales &amp; Services</v>
      </c>
      <c r="F643" s="87">
        <f>VLOOKUP(E643,'Budget Template'!$C:$G,VLOOKUP(C643,'Fund Lookup'!$A$2:$B$5,2,FALSE),FALSE)</f>
        <v>0</v>
      </c>
    </row>
    <row r="644" spans="1:6" x14ac:dyDescent="0.25">
      <c r="A644" t="str">
        <f>'Cover Page'!$A$1</f>
        <v>Appalachian State University</v>
      </c>
      <c r="B644" s="84" t="s">
        <v>46</v>
      </c>
      <c r="C644" s="85" t="s">
        <v>0</v>
      </c>
      <c r="D644" s="42" t="s">
        <v>33</v>
      </c>
      <c r="E644" s="42" t="str">
        <f t="shared" si="10"/>
        <v>Sponsored ResearchPatient Services</v>
      </c>
      <c r="F644" s="87">
        <f>VLOOKUP(E644,'Budget Template'!$C:$G,VLOOKUP(C644,'Fund Lookup'!$A$2:$B$5,2,FALSE),FALSE)</f>
        <v>0</v>
      </c>
    </row>
    <row r="645" spans="1:6" x14ac:dyDescent="0.25">
      <c r="A645" t="str">
        <f>'Cover Page'!$A$1</f>
        <v>Appalachian State University</v>
      </c>
      <c r="B645" s="84" t="s">
        <v>46</v>
      </c>
      <c r="C645" s="85" t="s">
        <v>0</v>
      </c>
      <c r="D645" s="42" t="s">
        <v>5</v>
      </c>
      <c r="E645" s="42" t="str">
        <f t="shared" si="10"/>
        <v>Sponsored ResearchContracts &amp; Grants</v>
      </c>
      <c r="F645" s="87">
        <f>VLOOKUP(E645,'Budget Template'!$C:$G,VLOOKUP(C645,'Fund Lookup'!$A$2:$B$5,2,FALSE),FALSE)</f>
        <v>0</v>
      </c>
    </row>
    <row r="646" spans="1:6" x14ac:dyDescent="0.25">
      <c r="A646" t="str">
        <f>'Cover Page'!$A$1</f>
        <v>Appalachian State University</v>
      </c>
      <c r="B646" s="84" t="s">
        <v>46</v>
      </c>
      <c r="C646" s="85" t="s">
        <v>0</v>
      </c>
      <c r="D646" s="42" t="s">
        <v>6</v>
      </c>
      <c r="E646" s="42" t="str">
        <f t="shared" si="10"/>
        <v>Sponsored ResearchGifts &amp; Investments</v>
      </c>
      <c r="F646" s="87">
        <f>VLOOKUP(E646,'Budget Template'!$C:$G,VLOOKUP(C646,'Fund Lookup'!$A$2:$B$5,2,FALSE),FALSE)</f>
        <v>0</v>
      </c>
    </row>
    <row r="647" spans="1:6" x14ac:dyDescent="0.25">
      <c r="A647" t="str">
        <f>'Cover Page'!$A$1</f>
        <v>Appalachian State University</v>
      </c>
      <c r="B647" s="84" t="s">
        <v>46</v>
      </c>
      <c r="C647" s="85" t="s">
        <v>0</v>
      </c>
      <c r="D647" s="42" t="s">
        <v>7</v>
      </c>
      <c r="E647" s="42" t="str">
        <f t="shared" si="10"/>
        <v>Sponsored ResearchOther Revenues</v>
      </c>
      <c r="F647" s="87">
        <f>VLOOKUP(E647,'Budget Template'!$C:$G,VLOOKUP(C647,'Fund Lookup'!$A$2:$B$5,2,FALSE),FALSE)</f>
        <v>0</v>
      </c>
    </row>
    <row r="648" spans="1:6" x14ac:dyDescent="0.25">
      <c r="A648" t="str">
        <f>'Cover Page'!$A$1</f>
        <v>Appalachian State University</v>
      </c>
      <c r="B648" s="84" t="s">
        <v>46</v>
      </c>
      <c r="C648" s="85" t="s">
        <v>0</v>
      </c>
      <c r="D648" s="42" t="s">
        <v>10</v>
      </c>
      <c r="E648" s="42" t="str">
        <f t="shared" si="10"/>
        <v>Sponsored ResearchSalaries and Wages</v>
      </c>
      <c r="F648" s="87">
        <f>VLOOKUP(E648,'Budget Template'!$C:$G,VLOOKUP(C648,'Fund Lookup'!$A$2:$B$5,2,FALSE),FALSE)</f>
        <v>972466.95249330055</v>
      </c>
    </row>
    <row r="649" spans="1:6" x14ac:dyDescent="0.25">
      <c r="A649" t="str">
        <f>'Cover Page'!$A$1</f>
        <v>Appalachian State University</v>
      </c>
      <c r="B649" s="84" t="s">
        <v>46</v>
      </c>
      <c r="C649" s="85" t="s">
        <v>0</v>
      </c>
      <c r="D649" s="42" t="s">
        <v>11</v>
      </c>
      <c r="E649" s="42" t="str">
        <f t="shared" si="10"/>
        <v>Sponsored ResearchStaff Benefits</v>
      </c>
      <c r="F649" s="87">
        <f>VLOOKUP(E649,'Budget Template'!$C:$G,VLOOKUP(C649,'Fund Lookup'!$A$2:$B$5,2,FALSE),FALSE)</f>
        <v>339931.21103727317</v>
      </c>
    </row>
    <row r="650" spans="1:6" x14ac:dyDescent="0.25">
      <c r="A650" t="str">
        <f>'Cover Page'!$A$1</f>
        <v>Appalachian State University</v>
      </c>
      <c r="B650" s="84" t="s">
        <v>46</v>
      </c>
      <c r="C650" s="85" t="s">
        <v>0</v>
      </c>
      <c r="D650" s="42" t="s">
        <v>92</v>
      </c>
      <c r="E650" s="42" t="str">
        <f t="shared" si="10"/>
        <v>Sponsored ResearchServices, Supplies, Materials, &amp; Equip.</v>
      </c>
      <c r="F650" s="87">
        <f>VLOOKUP(E650,'Budget Template'!$C:$G,VLOOKUP(C650,'Fund Lookup'!$A$2:$B$5,2,FALSE),FALSE)</f>
        <v>49200</v>
      </c>
    </row>
    <row r="651" spans="1:6" x14ac:dyDescent="0.25">
      <c r="A651" t="str">
        <f>'Cover Page'!$A$1</f>
        <v>Appalachian State University</v>
      </c>
      <c r="B651" s="84" t="s">
        <v>46</v>
      </c>
      <c r="C651" s="85" t="s">
        <v>0</v>
      </c>
      <c r="D651" s="42" t="s">
        <v>13</v>
      </c>
      <c r="E651" s="42" t="str">
        <f t="shared" si="10"/>
        <v>Sponsored ResearchScholarships &amp; Fellowships</v>
      </c>
      <c r="F651" s="87">
        <f>VLOOKUP(E651,'Budget Template'!$C:$G,VLOOKUP(C651,'Fund Lookup'!$A$2:$B$5,2,FALSE),FALSE)</f>
        <v>0</v>
      </c>
    </row>
    <row r="652" spans="1:6" x14ac:dyDescent="0.25">
      <c r="A652" t="str">
        <f>'Cover Page'!$A$1</f>
        <v>Appalachian State University</v>
      </c>
      <c r="B652" s="84" t="s">
        <v>46</v>
      </c>
      <c r="C652" s="85" t="s">
        <v>0</v>
      </c>
      <c r="D652" s="42" t="s">
        <v>32</v>
      </c>
      <c r="E652" s="42" t="str">
        <f t="shared" si="10"/>
        <v>Sponsored ResearchDebt Service</v>
      </c>
      <c r="F652" s="87">
        <f>VLOOKUP(E652,'Budget Template'!$C:$G,VLOOKUP(C652,'Fund Lookup'!$A$2:$B$5,2,FALSE),FALSE)</f>
        <v>0</v>
      </c>
    </row>
    <row r="653" spans="1:6" x14ac:dyDescent="0.25">
      <c r="A653" t="str">
        <f>'Cover Page'!$A$1</f>
        <v>Appalachian State University</v>
      </c>
      <c r="B653" s="84" t="s">
        <v>46</v>
      </c>
      <c r="C653" s="85" t="s">
        <v>0</v>
      </c>
      <c r="D653" s="42" t="s">
        <v>12</v>
      </c>
      <c r="E653" s="42" t="str">
        <f t="shared" si="10"/>
        <v>Sponsored ResearchUtilities</v>
      </c>
      <c r="F653" s="87">
        <f>VLOOKUP(E653,'Budget Template'!$C:$G,VLOOKUP(C653,'Fund Lookup'!$A$2:$B$5,2,FALSE),FALSE)</f>
        <v>0</v>
      </c>
    </row>
    <row r="654" spans="1:6" x14ac:dyDescent="0.25">
      <c r="A654" t="str">
        <f>'Cover Page'!$A$1</f>
        <v>Appalachian State University</v>
      </c>
      <c r="B654" s="84" t="s">
        <v>46</v>
      </c>
      <c r="C654" s="85" t="s">
        <v>0</v>
      </c>
      <c r="D654" s="42" t="s">
        <v>14</v>
      </c>
      <c r="E654" s="42" t="str">
        <f t="shared" si="10"/>
        <v>Sponsored ResearchOther Expenses</v>
      </c>
      <c r="F654" s="87">
        <f>VLOOKUP(E654,'Budget Template'!$C:$G,VLOOKUP(C654,'Fund Lookup'!$A$2:$B$5,2,FALSE),FALSE)</f>
        <v>0</v>
      </c>
    </row>
    <row r="655" spans="1:6" x14ac:dyDescent="0.25">
      <c r="A655" t="str">
        <f>'Cover Page'!$A$1</f>
        <v>Appalachian State University</v>
      </c>
      <c r="B655" s="84" t="s">
        <v>46</v>
      </c>
      <c r="C655" s="85" t="s">
        <v>0</v>
      </c>
      <c r="D655" s="42" t="s">
        <v>38</v>
      </c>
      <c r="E655" s="42" t="str">
        <f t="shared" si="10"/>
        <v>Sponsored ResearchTransfers In</v>
      </c>
      <c r="F655" s="87">
        <f>VLOOKUP(E655,'Budget Template'!$C:$G,VLOOKUP(C655,'Fund Lookup'!$A$2:$B$5,2,FALSE),FALSE)</f>
        <v>0</v>
      </c>
    </row>
    <row r="656" spans="1:6" x14ac:dyDescent="0.25">
      <c r="A656" t="str">
        <f>'Cover Page'!$A$1</f>
        <v>Appalachian State University</v>
      </c>
      <c r="B656" s="84" t="s">
        <v>46</v>
      </c>
      <c r="C656" s="85" t="s">
        <v>0</v>
      </c>
      <c r="D656" s="42" t="s">
        <v>93</v>
      </c>
      <c r="E656" s="42" t="str">
        <f t="shared" si="10"/>
        <v>Sponsored ResearchTransfers Out to Capital</v>
      </c>
      <c r="F656" s="87">
        <f>VLOOKUP(E656,'Budget Template'!$C:$G,VLOOKUP(C656,'Fund Lookup'!$A$2:$B$5,2,FALSE),FALSE)</f>
        <v>0</v>
      </c>
    </row>
    <row r="657" spans="1:6" x14ac:dyDescent="0.25">
      <c r="A657" t="str">
        <f>'Cover Page'!$A$1</f>
        <v>Appalachian State University</v>
      </c>
      <c r="B657" s="84" t="s">
        <v>46</v>
      </c>
      <c r="C657" s="85" t="s">
        <v>0</v>
      </c>
      <c r="D657" s="42" t="s">
        <v>94</v>
      </c>
      <c r="E657" s="42" t="str">
        <f t="shared" si="10"/>
        <v>Sponsored ResearchTransfers Out (Other)</v>
      </c>
      <c r="F657" s="87">
        <f>VLOOKUP(E657,'Budget Template'!$C:$G,VLOOKUP(C657,'Fund Lookup'!$A$2:$B$5,2,FALSE),FALSE)</f>
        <v>699</v>
      </c>
    </row>
    <row r="658" spans="1:6" ht="30" x14ac:dyDescent="0.25">
      <c r="A658" t="str">
        <f>'Cover Page'!$A$1</f>
        <v>Appalachian State University</v>
      </c>
      <c r="B658" s="84" t="s">
        <v>46</v>
      </c>
      <c r="C658" s="85" t="s">
        <v>35</v>
      </c>
      <c r="D658" s="42" t="s">
        <v>36</v>
      </c>
      <c r="E658" s="42" t="str">
        <f t="shared" si="10"/>
        <v>Sponsored ResearchState Appropriation, Tuition, &amp; Fees</v>
      </c>
      <c r="F658" s="87">
        <f>VLOOKUP(E658,'Budget Template'!$C:$G,VLOOKUP(C658,'Fund Lookup'!$A$2:$B$5,2,FALSE),FALSE)</f>
        <v>0</v>
      </c>
    </row>
    <row r="659" spans="1:6" ht="30" x14ac:dyDescent="0.25">
      <c r="A659" t="str">
        <f>'Cover Page'!$A$1</f>
        <v>Appalachian State University</v>
      </c>
      <c r="B659" s="84" t="s">
        <v>46</v>
      </c>
      <c r="C659" s="85" t="s">
        <v>35</v>
      </c>
      <c r="D659" s="42" t="s">
        <v>4</v>
      </c>
      <c r="E659" s="42" t="str">
        <f t="shared" si="10"/>
        <v>Sponsored ResearchSales &amp; Services</v>
      </c>
      <c r="F659" s="87">
        <f>VLOOKUP(E659,'Budget Template'!$C:$G,VLOOKUP(C659,'Fund Lookup'!$A$2:$B$5,2,FALSE),FALSE)</f>
        <v>0</v>
      </c>
    </row>
    <row r="660" spans="1:6" ht="30" x14ac:dyDescent="0.25">
      <c r="A660" t="str">
        <f>'Cover Page'!$A$1</f>
        <v>Appalachian State University</v>
      </c>
      <c r="B660" s="84" t="s">
        <v>46</v>
      </c>
      <c r="C660" s="85" t="s">
        <v>35</v>
      </c>
      <c r="D660" s="42" t="s">
        <v>33</v>
      </c>
      <c r="E660" s="42" t="str">
        <f t="shared" si="10"/>
        <v>Sponsored ResearchPatient Services</v>
      </c>
      <c r="F660" s="87">
        <f>VLOOKUP(E660,'Budget Template'!$C:$G,VLOOKUP(C660,'Fund Lookup'!$A$2:$B$5,2,FALSE),FALSE)</f>
        <v>0</v>
      </c>
    </row>
    <row r="661" spans="1:6" ht="30" x14ac:dyDescent="0.25">
      <c r="A661" t="str">
        <f>'Cover Page'!$A$1</f>
        <v>Appalachian State University</v>
      </c>
      <c r="B661" s="84" t="s">
        <v>46</v>
      </c>
      <c r="C661" s="85" t="s">
        <v>35</v>
      </c>
      <c r="D661" s="42" t="s">
        <v>5</v>
      </c>
      <c r="E661" s="42" t="str">
        <f t="shared" si="10"/>
        <v>Sponsored ResearchContracts &amp; Grants</v>
      </c>
      <c r="F661" s="87">
        <f>VLOOKUP(E661,'Budget Template'!$C:$G,VLOOKUP(C661,'Fund Lookup'!$A$2:$B$5,2,FALSE),FALSE)</f>
        <v>0</v>
      </c>
    </row>
    <row r="662" spans="1:6" ht="30" x14ac:dyDescent="0.25">
      <c r="A662" t="str">
        <f>'Cover Page'!$A$1</f>
        <v>Appalachian State University</v>
      </c>
      <c r="B662" s="84" t="s">
        <v>46</v>
      </c>
      <c r="C662" s="85" t="s">
        <v>35</v>
      </c>
      <c r="D662" s="42" t="s">
        <v>6</v>
      </c>
      <c r="E662" s="42" t="str">
        <f t="shared" si="10"/>
        <v>Sponsored ResearchGifts &amp; Investments</v>
      </c>
      <c r="F662" s="87">
        <f>VLOOKUP(E662,'Budget Template'!$C:$G,VLOOKUP(C662,'Fund Lookup'!$A$2:$B$5,2,FALSE),FALSE)</f>
        <v>0</v>
      </c>
    </row>
    <row r="663" spans="1:6" ht="30" x14ac:dyDescent="0.25">
      <c r="A663" t="str">
        <f>'Cover Page'!$A$1</f>
        <v>Appalachian State University</v>
      </c>
      <c r="B663" s="84" t="s">
        <v>46</v>
      </c>
      <c r="C663" s="85" t="s">
        <v>35</v>
      </c>
      <c r="D663" s="42" t="s">
        <v>7</v>
      </c>
      <c r="E663" s="42" t="str">
        <f t="shared" si="10"/>
        <v>Sponsored ResearchOther Revenues</v>
      </c>
      <c r="F663" s="87">
        <f>VLOOKUP(E663,'Budget Template'!$C:$G,VLOOKUP(C663,'Fund Lookup'!$A$2:$B$5,2,FALSE),FALSE)</f>
        <v>0</v>
      </c>
    </row>
    <row r="664" spans="1:6" ht="30" x14ac:dyDescent="0.25">
      <c r="A664" t="str">
        <f>'Cover Page'!$A$1</f>
        <v>Appalachian State University</v>
      </c>
      <c r="B664" s="84" t="s">
        <v>46</v>
      </c>
      <c r="C664" s="85" t="s">
        <v>35</v>
      </c>
      <c r="D664" s="42" t="s">
        <v>10</v>
      </c>
      <c r="E664" s="42" t="str">
        <f t="shared" si="10"/>
        <v>Sponsored ResearchSalaries and Wages</v>
      </c>
      <c r="F664" s="87">
        <f>VLOOKUP(E664,'Budget Template'!$C:$G,VLOOKUP(C664,'Fund Lookup'!$A$2:$B$5,2,FALSE),FALSE)</f>
        <v>0</v>
      </c>
    </row>
    <row r="665" spans="1:6" ht="30" x14ac:dyDescent="0.25">
      <c r="A665" t="str">
        <f>'Cover Page'!$A$1</f>
        <v>Appalachian State University</v>
      </c>
      <c r="B665" s="84" t="s">
        <v>46</v>
      </c>
      <c r="C665" s="85" t="s">
        <v>35</v>
      </c>
      <c r="D665" s="42" t="s">
        <v>11</v>
      </c>
      <c r="E665" s="42" t="str">
        <f t="shared" si="10"/>
        <v>Sponsored ResearchStaff Benefits</v>
      </c>
      <c r="F665" s="87">
        <f>VLOOKUP(E665,'Budget Template'!$C:$G,VLOOKUP(C665,'Fund Lookup'!$A$2:$B$5,2,FALSE),FALSE)</f>
        <v>0</v>
      </c>
    </row>
    <row r="666" spans="1:6" ht="30" x14ac:dyDescent="0.25">
      <c r="A666" t="str">
        <f>'Cover Page'!$A$1</f>
        <v>Appalachian State University</v>
      </c>
      <c r="B666" s="84" t="s">
        <v>46</v>
      </c>
      <c r="C666" s="85" t="s">
        <v>35</v>
      </c>
      <c r="D666" s="42" t="s">
        <v>92</v>
      </c>
      <c r="E666" s="42" t="str">
        <f t="shared" si="10"/>
        <v>Sponsored ResearchServices, Supplies, Materials, &amp; Equip.</v>
      </c>
      <c r="F666" s="87">
        <f>VLOOKUP(E666,'Budget Template'!$C:$G,VLOOKUP(C666,'Fund Lookup'!$A$2:$B$5,2,FALSE),FALSE)</f>
        <v>0</v>
      </c>
    </row>
    <row r="667" spans="1:6" ht="30" x14ac:dyDescent="0.25">
      <c r="A667" t="str">
        <f>'Cover Page'!$A$1</f>
        <v>Appalachian State University</v>
      </c>
      <c r="B667" s="84" t="s">
        <v>46</v>
      </c>
      <c r="C667" s="85" t="s">
        <v>35</v>
      </c>
      <c r="D667" s="42" t="s">
        <v>13</v>
      </c>
      <c r="E667" s="42" t="str">
        <f t="shared" si="10"/>
        <v>Sponsored ResearchScholarships &amp; Fellowships</v>
      </c>
      <c r="F667" s="87">
        <f>VLOOKUP(E667,'Budget Template'!$C:$G,VLOOKUP(C667,'Fund Lookup'!$A$2:$B$5,2,FALSE),FALSE)</f>
        <v>0</v>
      </c>
    </row>
    <row r="668" spans="1:6" ht="30" x14ac:dyDescent="0.25">
      <c r="A668" t="str">
        <f>'Cover Page'!$A$1</f>
        <v>Appalachian State University</v>
      </c>
      <c r="B668" s="84" t="s">
        <v>46</v>
      </c>
      <c r="C668" s="85" t="s">
        <v>35</v>
      </c>
      <c r="D668" s="42" t="s">
        <v>32</v>
      </c>
      <c r="E668" s="42" t="str">
        <f t="shared" si="10"/>
        <v>Sponsored ResearchDebt Service</v>
      </c>
      <c r="F668" s="87">
        <f>VLOOKUP(E668,'Budget Template'!$C:$G,VLOOKUP(C668,'Fund Lookup'!$A$2:$B$5,2,FALSE),FALSE)</f>
        <v>0</v>
      </c>
    </row>
    <row r="669" spans="1:6" ht="30" x14ac:dyDescent="0.25">
      <c r="A669" t="str">
        <f>'Cover Page'!$A$1</f>
        <v>Appalachian State University</v>
      </c>
      <c r="B669" s="84" t="s">
        <v>46</v>
      </c>
      <c r="C669" s="85" t="s">
        <v>35</v>
      </c>
      <c r="D669" s="42" t="s">
        <v>12</v>
      </c>
      <c r="E669" s="42" t="str">
        <f t="shared" si="10"/>
        <v>Sponsored ResearchUtilities</v>
      </c>
      <c r="F669" s="87">
        <f>VLOOKUP(E669,'Budget Template'!$C:$G,VLOOKUP(C669,'Fund Lookup'!$A$2:$B$5,2,FALSE),FALSE)</f>
        <v>0</v>
      </c>
    </row>
    <row r="670" spans="1:6" ht="30" x14ac:dyDescent="0.25">
      <c r="A670" t="str">
        <f>'Cover Page'!$A$1</f>
        <v>Appalachian State University</v>
      </c>
      <c r="B670" s="84" t="s">
        <v>46</v>
      </c>
      <c r="C670" s="85" t="s">
        <v>35</v>
      </c>
      <c r="D670" s="42" t="s">
        <v>14</v>
      </c>
      <c r="E670" s="42" t="str">
        <f t="shared" si="10"/>
        <v>Sponsored ResearchOther Expenses</v>
      </c>
      <c r="F670" s="87">
        <f>VLOOKUP(E670,'Budget Template'!$C:$G,VLOOKUP(C670,'Fund Lookup'!$A$2:$B$5,2,FALSE),FALSE)</f>
        <v>0</v>
      </c>
    </row>
    <row r="671" spans="1:6" ht="30" x14ac:dyDescent="0.25">
      <c r="A671" t="str">
        <f>'Cover Page'!$A$1</f>
        <v>Appalachian State University</v>
      </c>
      <c r="B671" s="84" t="s">
        <v>46</v>
      </c>
      <c r="C671" s="85" t="s">
        <v>35</v>
      </c>
      <c r="D671" s="42" t="s">
        <v>38</v>
      </c>
      <c r="E671" s="42" t="str">
        <f t="shared" si="10"/>
        <v>Sponsored ResearchTransfers In</v>
      </c>
      <c r="F671" s="87">
        <f>VLOOKUP(E671,'Budget Template'!$C:$G,VLOOKUP(C671,'Fund Lookup'!$A$2:$B$5,2,FALSE),FALSE)</f>
        <v>0</v>
      </c>
    </row>
    <row r="672" spans="1:6" ht="30" x14ac:dyDescent="0.25">
      <c r="A672" t="str">
        <f>'Cover Page'!$A$1</f>
        <v>Appalachian State University</v>
      </c>
      <c r="B672" s="84" t="s">
        <v>46</v>
      </c>
      <c r="C672" s="85" t="s">
        <v>35</v>
      </c>
      <c r="D672" s="42" t="s">
        <v>93</v>
      </c>
      <c r="E672" s="42" t="str">
        <f t="shared" si="10"/>
        <v>Sponsored ResearchTransfers Out to Capital</v>
      </c>
      <c r="F672" s="87">
        <f>VLOOKUP(E672,'Budget Template'!$C:$G,VLOOKUP(C672,'Fund Lookup'!$A$2:$B$5,2,FALSE),FALSE)</f>
        <v>0</v>
      </c>
    </row>
    <row r="673" spans="1:6" ht="30" x14ac:dyDescent="0.25">
      <c r="A673" t="str">
        <f>'Cover Page'!$A$1</f>
        <v>Appalachian State University</v>
      </c>
      <c r="B673" s="84" t="s">
        <v>46</v>
      </c>
      <c r="C673" s="85" t="s">
        <v>35</v>
      </c>
      <c r="D673" s="42" t="s">
        <v>94</v>
      </c>
      <c r="E673" s="42" t="str">
        <f t="shared" si="10"/>
        <v>Sponsored ResearchTransfers Out (Other)</v>
      </c>
      <c r="F673" s="87">
        <f>VLOOKUP(E673,'Budget Template'!$C:$G,VLOOKUP(C673,'Fund Lookup'!$A$2:$B$5,2,FALSE),FALSE)</f>
        <v>0</v>
      </c>
    </row>
    <row r="674" spans="1:6" x14ac:dyDescent="0.25">
      <c r="A674" t="str">
        <f>'Cover Page'!$A$1</f>
        <v>Appalachian State University</v>
      </c>
      <c r="B674" s="84" t="s">
        <v>46</v>
      </c>
      <c r="C674" s="85" t="s">
        <v>88</v>
      </c>
      <c r="D674" s="42" t="s">
        <v>36</v>
      </c>
      <c r="E674" s="42" t="str">
        <f t="shared" si="10"/>
        <v>Sponsored ResearchState Appropriation, Tuition, &amp; Fees</v>
      </c>
      <c r="F674" s="87">
        <f>VLOOKUP(E674,'Budget Template'!$C:$G,VLOOKUP(C674,'Fund Lookup'!$A$2:$B$5,2,FALSE),FALSE)</f>
        <v>0</v>
      </c>
    </row>
    <row r="675" spans="1:6" x14ac:dyDescent="0.25">
      <c r="A675" t="str">
        <f>'Cover Page'!$A$1</f>
        <v>Appalachian State University</v>
      </c>
      <c r="B675" s="84" t="s">
        <v>46</v>
      </c>
      <c r="C675" s="85" t="s">
        <v>88</v>
      </c>
      <c r="D675" s="42" t="s">
        <v>4</v>
      </c>
      <c r="E675" s="42" t="str">
        <f t="shared" si="10"/>
        <v>Sponsored ResearchSales &amp; Services</v>
      </c>
      <c r="F675" s="87">
        <f>VLOOKUP(E675,'Budget Template'!$C:$G,VLOOKUP(C675,'Fund Lookup'!$A$2:$B$5,2,FALSE),FALSE)</f>
        <v>0</v>
      </c>
    </row>
    <row r="676" spans="1:6" x14ac:dyDescent="0.25">
      <c r="A676" t="str">
        <f>'Cover Page'!$A$1</f>
        <v>Appalachian State University</v>
      </c>
      <c r="B676" s="84" t="s">
        <v>46</v>
      </c>
      <c r="C676" s="85" t="s">
        <v>88</v>
      </c>
      <c r="D676" s="42" t="s">
        <v>33</v>
      </c>
      <c r="E676" s="42" t="str">
        <f t="shared" si="10"/>
        <v>Sponsored ResearchPatient Services</v>
      </c>
      <c r="F676" s="87">
        <f>VLOOKUP(E676,'Budget Template'!$C:$G,VLOOKUP(C676,'Fund Lookup'!$A$2:$B$5,2,FALSE),FALSE)</f>
        <v>0</v>
      </c>
    </row>
    <row r="677" spans="1:6" x14ac:dyDescent="0.25">
      <c r="A677" t="str">
        <f>'Cover Page'!$A$1</f>
        <v>Appalachian State University</v>
      </c>
      <c r="B677" s="84" t="s">
        <v>46</v>
      </c>
      <c r="C677" s="85" t="s">
        <v>88</v>
      </c>
      <c r="D677" s="42" t="s">
        <v>5</v>
      </c>
      <c r="E677" s="42" t="str">
        <f t="shared" si="10"/>
        <v>Sponsored ResearchContracts &amp; Grants</v>
      </c>
      <c r="F677" s="87">
        <f>VLOOKUP(E677,'Budget Template'!$C:$G,VLOOKUP(C677,'Fund Lookup'!$A$2:$B$5,2,FALSE),FALSE)</f>
        <v>0</v>
      </c>
    </row>
    <row r="678" spans="1:6" x14ac:dyDescent="0.25">
      <c r="A678" t="str">
        <f>'Cover Page'!$A$1</f>
        <v>Appalachian State University</v>
      </c>
      <c r="B678" s="84" t="s">
        <v>46</v>
      </c>
      <c r="C678" s="85" t="s">
        <v>88</v>
      </c>
      <c r="D678" s="42" t="s">
        <v>6</v>
      </c>
      <c r="E678" s="42" t="str">
        <f t="shared" si="10"/>
        <v>Sponsored ResearchGifts &amp; Investments</v>
      </c>
      <c r="F678" s="87">
        <f>VLOOKUP(E678,'Budget Template'!$C:$G,VLOOKUP(C678,'Fund Lookup'!$A$2:$B$5,2,FALSE),FALSE)</f>
        <v>0</v>
      </c>
    </row>
    <row r="679" spans="1:6" x14ac:dyDescent="0.25">
      <c r="A679" t="str">
        <f>'Cover Page'!$A$1</f>
        <v>Appalachian State University</v>
      </c>
      <c r="B679" s="84" t="s">
        <v>46</v>
      </c>
      <c r="C679" s="85" t="s">
        <v>88</v>
      </c>
      <c r="D679" s="42" t="s">
        <v>7</v>
      </c>
      <c r="E679" s="42" t="str">
        <f t="shared" si="10"/>
        <v>Sponsored ResearchOther Revenues</v>
      </c>
      <c r="F679" s="87">
        <f>VLOOKUP(E679,'Budget Template'!$C:$G,VLOOKUP(C679,'Fund Lookup'!$A$2:$B$5,2,FALSE),FALSE)</f>
        <v>2205000</v>
      </c>
    </row>
    <row r="680" spans="1:6" x14ac:dyDescent="0.25">
      <c r="A680" t="str">
        <f>'Cover Page'!$A$1</f>
        <v>Appalachian State University</v>
      </c>
      <c r="B680" s="84" t="s">
        <v>46</v>
      </c>
      <c r="C680" s="85" t="s">
        <v>88</v>
      </c>
      <c r="D680" s="42" t="s">
        <v>10</v>
      </c>
      <c r="E680" s="42" t="str">
        <f t="shared" si="10"/>
        <v>Sponsored ResearchSalaries and Wages</v>
      </c>
      <c r="F680" s="87">
        <f>VLOOKUP(E680,'Budget Template'!$C:$G,VLOOKUP(C680,'Fund Lookup'!$A$2:$B$5,2,FALSE),FALSE)</f>
        <v>631000</v>
      </c>
    </row>
    <row r="681" spans="1:6" x14ac:dyDescent="0.25">
      <c r="A681" t="str">
        <f>'Cover Page'!$A$1</f>
        <v>Appalachian State University</v>
      </c>
      <c r="B681" s="84" t="s">
        <v>46</v>
      </c>
      <c r="C681" s="85" t="s">
        <v>88</v>
      </c>
      <c r="D681" s="42" t="s">
        <v>11</v>
      </c>
      <c r="E681" s="42" t="str">
        <f t="shared" si="10"/>
        <v>Sponsored ResearchStaff Benefits</v>
      </c>
      <c r="F681" s="87">
        <f>VLOOKUP(E681,'Budget Template'!$C:$G,VLOOKUP(C681,'Fund Lookup'!$A$2:$B$5,2,FALSE),FALSE)</f>
        <v>236000</v>
      </c>
    </row>
    <row r="682" spans="1:6" x14ac:dyDescent="0.25">
      <c r="A682" t="str">
        <f>'Cover Page'!$A$1</f>
        <v>Appalachian State University</v>
      </c>
      <c r="B682" s="84" t="s">
        <v>46</v>
      </c>
      <c r="C682" s="85" t="s">
        <v>88</v>
      </c>
      <c r="D682" s="42" t="s">
        <v>92</v>
      </c>
      <c r="E682" s="42" t="str">
        <f t="shared" si="10"/>
        <v>Sponsored ResearchServices, Supplies, Materials, &amp; Equip.</v>
      </c>
      <c r="F682" s="87">
        <f>VLOOKUP(E682,'Budget Template'!$C:$G,VLOOKUP(C682,'Fund Lookup'!$A$2:$B$5,2,FALSE),FALSE)</f>
        <v>118000</v>
      </c>
    </row>
    <row r="683" spans="1:6" x14ac:dyDescent="0.25">
      <c r="A683" t="str">
        <f>'Cover Page'!$A$1</f>
        <v>Appalachian State University</v>
      </c>
      <c r="B683" s="84" t="s">
        <v>46</v>
      </c>
      <c r="C683" s="85" t="s">
        <v>88</v>
      </c>
      <c r="D683" s="42" t="s">
        <v>13</v>
      </c>
      <c r="E683" s="42" t="str">
        <f t="shared" si="10"/>
        <v>Sponsored ResearchScholarships &amp; Fellowships</v>
      </c>
      <c r="F683" s="87">
        <f>VLOOKUP(E683,'Budget Template'!$C:$G,VLOOKUP(C683,'Fund Lookup'!$A$2:$B$5,2,FALSE),FALSE)</f>
        <v>0</v>
      </c>
    </row>
    <row r="684" spans="1:6" x14ac:dyDescent="0.25">
      <c r="A684" t="str">
        <f>'Cover Page'!$A$1</f>
        <v>Appalachian State University</v>
      </c>
      <c r="B684" s="84" t="s">
        <v>46</v>
      </c>
      <c r="C684" s="85" t="s">
        <v>88</v>
      </c>
      <c r="D684" s="42" t="s">
        <v>32</v>
      </c>
      <c r="E684" s="42" t="str">
        <f t="shared" si="10"/>
        <v>Sponsored ResearchDebt Service</v>
      </c>
      <c r="F684" s="87">
        <f>VLOOKUP(E684,'Budget Template'!$C:$G,VLOOKUP(C684,'Fund Lookup'!$A$2:$B$5,2,FALSE),FALSE)</f>
        <v>0</v>
      </c>
    </row>
    <row r="685" spans="1:6" x14ac:dyDescent="0.25">
      <c r="A685" t="str">
        <f>'Cover Page'!$A$1</f>
        <v>Appalachian State University</v>
      </c>
      <c r="B685" s="84" t="s">
        <v>46</v>
      </c>
      <c r="C685" s="85" t="s">
        <v>88</v>
      </c>
      <c r="D685" s="42" t="s">
        <v>12</v>
      </c>
      <c r="E685" s="42" t="str">
        <f t="shared" si="10"/>
        <v>Sponsored ResearchUtilities</v>
      </c>
      <c r="F685" s="87">
        <f>VLOOKUP(E685,'Budget Template'!$C:$G,VLOOKUP(C685,'Fund Lookup'!$A$2:$B$5,2,FALSE),FALSE)</f>
        <v>0</v>
      </c>
    </row>
    <row r="686" spans="1:6" x14ac:dyDescent="0.25">
      <c r="A686" t="str">
        <f>'Cover Page'!$A$1</f>
        <v>Appalachian State University</v>
      </c>
      <c r="B686" s="84" t="s">
        <v>46</v>
      </c>
      <c r="C686" s="85" t="s">
        <v>88</v>
      </c>
      <c r="D686" s="42" t="s">
        <v>14</v>
      </c>
      <c r="E686" s="42" t="str">
        <f t="shared" si="10"/>
        <v>Sponsored ResearchOther Expenses</v>
      </c>
      <c r="F686" s="87">
        <f>VLOOKUP(E686,'Budget Template'!$C:$G,VLOOKUP(C686,'Fund Lookup'!$A$2:$B$5,2,FALSE),FALSE)</f>
        <v>0</v>
      </c>
    </row>
    <row r="687" spans="1:6" x14ac:dyDescent="0.25">
      <c r="A687" t="str">
        <f>'Cover Page'!$A$1</f>
        <v>Appalachian State University</v>
      </c>
      <c r="B687" s="84" t="s">
        <v>46</v>
      </c>
      <c r="C687" s="85" t="s">
        <v>88</v>
      </c>
      <c r="D687" s="42" t="s">
        <v>38</v>
      </c>
      <c r="E687" s="42" t="str">
        <f t="shared" si="10"/>
        <v>Sponsored ResearchTransfers In</v>
      </c>
      <c r="F687" s="87">
        <f>VLOOKUP(E687,'Budget Template'!$C:$G,VLOOKUP(C687,'Fund Lookup'!$A$2:$B$5,2,FALSE),FALSE)</f>
        <v>18000</v>
      </c>
    </row>
    <row r="688" spans="1:6" x14ac:dyDescent="0.25">
      <c r="A688" t="str">
        <f>'Cover Page'!$A$1</f>
        <v>Appalachian State University</v>
      </c>
      <c r="B688" s="84" t="s">
        <v>46</v>
      </c>
      <c r="C688" s="85" t="s">
        <v>88</v>
      </c>
      <c r="D688" s="42" t="s">
        <v>93</v>
      </c>
      <c r="E688" s="42" t="str">
        <f t="shared" si="10"/>
        <v>Sponsored ResearchTransfers Out to Capital</v>
      </c>
      <c r="F688" s="87">
        <f>VLOOKUP(E688,'Budget Template'!$C:$G,VLOOKUP(C688,'Fund Lookup'!$A$2:$B$5,2,FALSE),FALSE)</f>
        <v>0</v>
      </c>
    </row>
    <row r="689" spans="1:6" x14ac:dyDescent="0.25">
      <c r="A689" t="str">
        <f>'Cover Page'!$A$1</f>
        <v>Appalachian State University</v>
      </c>
      <c r="B689" s="84" t="s">
        <v>46</v>
      </c>
      <c r="C689" s="85" t="s">
        <v>88</v>
      </c>
      <c r="D689" s="42" t="s">
        <v>94</v>
      </c>
      <c r="E689" s="42" t="str">
        <f t="shared" si="10"/>
        <v>Sponsored ResearchTransfers Out (Other)</v>
      </c>
      <c r="F689" s="87">
        <f>VLOOKUP(E689,'Budget Template'!$C:$G,VLOOKUP(C689,'Fund Lookup'!$A$2:$B$5,2,FALSE),FALSE)</f>
        <v>764000</v>
      </c>
    </row>
    <row r="690" spans="1:6" x14ac:dyDescent="0.25">
      <c r="A690" t="str">
        <f>'Cover Page'!$A$1</f>
        <v>Appalachian State University</v>
      </c>
      <c r="B690" s="84" t="s">
        <v>46</v>
      </c>
      <c r="C690" s="85" t="s">
        <v>31</v>
      </c>
      <c r="D690" s="42" t="s">
        <v>36</v>
      </c>
      <c r="E690" s="42" t="str">
        <f t="shared" si="10"/>
        <v>Sponsored ResearchState Appropriation, Tuition, &amp; Fees</v>
      </c>
      <c r="F690" s="87">
        <f>VLOOKUP(E690,'Budget Template'!$C:$G,VLOOKUP(C690,'Fund Lookup'!$A$2:$B$5,2,FALSE),FALSE)</f>
        <v>0</v>
      </c>
    </row>
    <row r="691" spans="1:6" x14ac:dyDescent="0.25">
      <c r="A691" t="str">
        <f>'Cover Page'!$A$1</f>
        <v>Appalachian State University</v>
      </c>
      <c r="B691" s="84" t="s">
        <v>46</v>
      </c>
      <c r="C691" s="85" t="s">
        <v>31</v>
      </c>
      <c r="D691" s="42" t="s">
        <v>4</v>
      </c>
      <c r="E691" s="42" t="str">
        <f t="shared" si="10"/>
        <v>Sponsored ResearchSales &amp; Services</v>
      </c>
      <c r="F691" s="87">
        <f>VLOOKUP(E691,'Budget Template'!$C:$G,VLOOKUP(C691,'Fund Lookup'!$A$2:$B$5,2,FALSE),FALSE)</f>
        <v>0</v>
      </c>
    </row>
    <row r="692" spans="1:6" x14ac:dyDescent="0.25">
      <c r="A692" t="str">
        <f>'Cover Page'!$A$1</f>
        <v>Appalachian State University</v>
      </c>
      <c r="B692" s="84" t="s">
        <v>46</v>
      </c>
      <c r="C692" s="85" t="s">
        <v>31</v>
      </c>
      <c r="D692" s="42" t="s">
        <v>33</v>
      </c>
      <c r="E692" s="42" t="str">
        <f t="shared" si="10"/>
        <v>Sponsored ResearchPatient Services</v>
      </c>
      <c r="F692" s="87">
        <f>VLOOKUP(E692,'Budget Template'!$C:$G,VLOOKUP(C692,'Fund Lookup'!$A$2:$B$5,2,FALSE),FALSE)</f>
        <v>0</v>
      </c>
    </row>
    <row r="693" spans="1:6" x14ac:dyDescent="0.25">
      <c r="A693" t="str">
        <f>'Cover Page'!$A$1</f>
        <v>Appalachian State University</v>
      </c>
      <c r="B693" s="84" t="s">
        <v>46</v>
      </c>
      <c r="C693" s="85" t="s">
        <v>31</v>
      </c>
      <c r="D693" s="42" t="s">
        <v>5</v>
      </c>
      <c r="E693" s="42" t="str">
        <f t="shared" si="10"/>
        <v>Sponsored ResearchContracts &amp; Grants</v>
      </c>
      <c r="F693" s="87">
        <f>VLOOKUP(E693,'Budget Template'!$C:$G,VLOOKUP(C693,'Fund Lookup'!$A$2:$B$5,2,FALSE),FALSE)</f>
        <v>0</v>
      </c>
    </row>
    <row r="694" spans="1:6" x14ac:dyDescent="0.25">
      <c r="A694" t="str">
        <f>'Cover Page'!$A$1</f>
        <v>Appalachian State University</v>
      </c>
      <c r="B694" s="84" t="s">
        <v>46</v>
      </c>
      <c r="C694" s="85" t="s">
        <v>31</v>
      </c>
      <c r="D694" s="42" t="s">
        <v>6</v>
      </c>
      <c r="E694" s="42" t="str">
        <f t="shared" si="10"/>
        <v>Sponsored ResearchGifts &amp; Investments</v>
      </c>
      <c r="F694" s="87">
        <f>VLOOKUP(E694,'Budget Template'!$C:$G,VLOOKUP(C694,'Fund Lookup'!$A$2:$B$5,2,FALSE),FALSE)</f>
        <v>0</v>
      </c>
    </row>
    <row r="695" spans="1:6" x14ac:dyDescent="0.25">
      <c r="A695" t="str">
        <f>'Cover Page'!$A$1</f>
        <v>Appalachian State University</v>
      </c>
      <c r="B695" s="84" t="s">
        <v>46</v>
      </c>
      <c r="C695" s="85" t="s">
        <v>31</v>
      </c>
      <c r="D695" s="42" t="s">
        <v>7</v>
      </c>
      <c r="E695" s="42" t="str">
        <f t="shared" si="10"/>
        <v>Sponsored ResearchOther Revenues</v>
      </c>
      <c r="F695" s="87">
        <f>VLOOKUP(E695,'Budget Template'!$C:$G,VLOOKUP(C695,'Fund Lookup'!$A$2:$B$5,2,FALSE),FALSE)</f>
        <v>0</v>
      </c>
    </row>
    <row r="696" spans="1:6" x14ac:dyDescent="0.25">
      <c r="A696" t="str">
        <f>'Cover Page'!$A$1</f>
        <v>Appalachian State University</v>
      </c>
      <c r="B696" s="84" t="s">
        <v>46</v>
      </c>
      <c r="C696" s="85" t="s">
        <v>31</v>
      </c>
      <c r="D696" s="42" t="s">
        <v>10</v>
      </c>
      <c r="E696" s="42" t="str">
        <f t="shared" si="10"/>
        <v>Sponsored ResearchSalaries and Wages</v>
      </c>
      <c r="F696" s="87">
        <f>VLOOKUP(E696,'Budget Template'!$C:$G,VLOOKUP(C696,'Fund Lookup'!$A$2:$B$5,2,FALSE),FALSE)</f>
        <v>0</v>
      </c>
    </row>
    <row r="697" spans="1:6" x14ac:dyDescent="0.25">
      <c r="A697" t="str">
        <f>'Cover Page'!$A$1</f>
        <v>Appalachian State University</v>
      </c>
      <c r="B697" s="84" t="s">
        <v>46</v>
      </c>
      <c r="C697" s="85" t="s">
        <v>31</v>
      </c>
      <c r="D697" s="42" t="s">
        <v>11</v>
      </c>
      <c r="E697" s="42" t="str">
        <f t="shared" si="10"/>
        <v>Sponsored ResearchStaff Benefits</v>
      </c>
      <c r="F697" s="87">
        <f>VLOOKUP(E697,'Budget Template'!$C:$G,VLOOKUP(C697,'Fund Lookup'!$A$2:$B$5,2,FALSE),FALSE)</f>
        <v>0</v>
      </c>
    </row>
    <row r="698" spans="1:6" x14ac:dyDescent="0.25">
      <c r="A698" t="str">
        <f>'Cover Page'!$A$1</f>
        <v>Appalachian State University</v>
      </c>
      <c r="B698" s="84" t="s">
        <v>46</v>
      </c>
      <c r="C698" s="85" t="s">
        <v>31</v>
      </c>
      <c r="D698" s="42" t="s">
        <v>92</v>
      </c>
      <c r="E698" s="42" t="str">
        <f t="shared" si="10"/>
        <v>Sponsored ResearchServices, Supplies, Materials, &amp; Equip.</v>
      </c>
      <c r="F698" s="87">
        <f>VLOOKUP(E698,'Budget Template'!$C:$G,VLOOKUP(C698,'Fund Lookup'!$A$2:$B$5,2,FALSE),FALSE)</f>
        <v>0</v>
      </c>
    </row>
    <row r="699" spans="1:6" x14ac:dyDescent="0.25">
      <c r="A699" t="str">
        <f>'Cover Page'!$A$1</f>
        <v>Appalachian State University</v>
      </c>
      <c r="B699" s="84" t="s">
        <v>46</v>
      </c>
      <c r="C699" s="85" t="s">
        <v>31</v>
      </c>
      <c r="D699" s="42" t="s">
        <v>13</v>
      </c>
      <c r="E699" s="42" t="str">
        <f t="shared" si="10"/>
        <v>Sponsored ResearchScholarships &amp; Fellowships</v>
      </c>
      <c r="F699" s="87">
        <f>VLOOKUP(E699,'Budget Template'!$C:$G,VLOOKUP(C699,'Fund Lookup'!$A$2:$B$5,2,FALSE),FALSE)</f>
        <v>0</v>
      </c>
    </row>
    <row r="700" spans="1:6" x14ac:dyDescent="0.25">
      <c r="A700" t="str">
        <f>'Cover Page'!$A$1</f>
        <v>Appalachian State University</v>
      </c>
      <c r="B700" s="84" t="s">
        <v>46</v>
      </c>
      <c r="C700" s="85" t="s">
        <v>31</v>
      </c>
      <c r="D700" s="42" t="s">
        <v>32</v>
      </c>
      <c r="E700" s="42" t="str">
        <f t="shared" si="10"/>
        <v>Sponsored ResearchDebt Service</v>
      </c>
      <c r="F700" s="87">
        <f>VLOOKUP(E700,'Budget Template'!$C:$G,VLOOKUP(C700,'Fund Lookup'!$A$2:$B$5,2,FALSE),FALSE)</f>
        <v>0</v>
      </c>
    </row>
    <row r="701" spans="1:6" x14ac:dyDescent="0.25">
      <c r="A701" t="str">
        <f>'Cover Page'!$A$1</f>
        <v>Appalachian State University</v>
      </c>
      <c r="B701" s="84" t="s">
        <v>46</v>
      </c>
      <c r="C701" s="85" t="s">
        <v>31</v>
      </c>
      <c r="D701" s="42" t="s">
        <v>12</v>
      </c>
      <c r="E701" s="42" t="str">
        <f t="shared" si="10"/>
        <v>Sponsored ResearchUtilities</v>
      </c>
      <c r="F701" s="87">
        <f>VLOOKUP(E701,'Budget Template'!$C:$G,VLOOKUP(C701,'Fund Lookup'!$A$2:$B$5,2,FALSE),FALSE)</f>
        <v>0</v>
      </c>
    </row>
    <row r="702" spans="1:6" x14ac:dyDescent="0.25">
      <c r="A702" t="str">
        <f>'Cover Page'!$A$1</f>
        <v>Appalachian State University</v>
      </c>
      <c r="B702" s="84" t="s">
        <v>46</v>
      </c>
      <c r="C702" s="85" t="s">
        <v>31</v>
      </c>
      <c r="D702" s="42" t="s">
        <v>14</v>
      </c>
      <c r="E702" s="42" t="str">
        <f t="shared" si="10"/>
        <v>Sponsored ResearchOther Expenses</v>
      </c>
      <c r="F702" s="87">
        <f>VLOOKUP(E702,'Budget Template'!$C:$G,VLOOKUP(C702,'Fund Lookup'!$A$2:$B$5,2,FALSE),FALSE)</f>
        <v>0</v>
      </c>
    </row>
    <row r="703" spans="1:6" x14ac:dyDescent="0.25">
      <c r="A703" t="str">
        <f>'Cover Page'!$A$1</f>
        <v>Appalachian State University</v>
      </c>
      <c r="B703" s="84" t="s">
        <v>46</v>
      </c>
      <c r="C703" s="85" t="s">
        <v>31</v>
      </c>
      <c r="D703" s="42" t="s">
        <v>38</v>
      </c>
      <c r="E703" s="42" t="str">
        <f t="shared" si="10"/>
        <v>Sponsored ResearchTransfers In</v>
      </c>
      <c r="F703" s="87">
        <f>VLOOKUP(E703,'Budget Template'!$C:$G,VLOOKUP(C703,'Fund Lookup'!$A$2:$B$5,2,FALSE),FALSE)</f>
        <v>0</v>
      </c>
    </row>
    <row r="704" spans="1:6" x14ac:dyDescent="0.25">
      <c r="A704" t="str">
        <f>'Cover Page'!$A$1</f>
        <v>Appalachian State University</v>
      </c>
      <c r="B704" s="84" t="s">
        <v>46</v>
      </c>
      <c r="C704" s="85" t="s">
        <v>31</v>
      </c>
      <c r="D704" s="42" t="s">
        <v>93</v>
      </c>
      <c r="E704" s="42" t="str">
        <f t="shared" si="10"/>
        <v>Sponsored ResearchTransfers Out to Capital</v>
      </c>
      <c r="F704" s="87">
        <f>VLOOKUP(E704,'Budget Template'!$C:$G,VLOOKUP(C704,'Fund Lookup'!$A$2:$B$5,2,FALSE),FALSE)</f>
        <v>0</v>
      </c>
    </row>
    <row r="705" spans="1:6" x14ac:dyDescent="0.25">
      <c r="A705" t="str">
        <f>'Cover Page'!$A$1</f>
        <v>Appalachian State University</v>
      </c>
      <c r="B705" s="84" t="s">
        <v>46</v>
      </c>
      <c r="C705" s="85" t="s">
        <v>31</v>
      </c>
      <c r="D705" s="42" t="s">
        <v>94</v>
      </c>
      <c r="E705" s="42" t="str">
        <f t="shared" si="10"/>
        <v>Sponsored ResearchTransfers Out (Other)</v>
      </c>
      <c r="F705" s="87">
        <f>VLOOKUP(E705,'Budget Template'!$C:$G,VLOOKUP(C705,'Fund Lookup'!$A$2:$B$5,2,FALSE),FALSE)</f>
        <v>0</v>
      </c>
    </row>
    <row r="706" spans="1:6" x14ac:dyDescent="0.25">
      <c r="A706" t="str">
        <f>'Cover Page'!$A$1</f>
        <v>Appalachian State University</v>
      </c>
      <c r="B706" s="84" t="s">
        <v>23</v>
      </c>
      <c r="C706" s="85" t="s">
        <v>0</v>
      </c>
      <c r="D706" s="42" t="s">
        <v>36</v>
      </c>
      <c r="E706" s="42" t="str">
        <f t="shared" si="10"/>
        <v>University AdministrationState Appropriation, Tuition, &amp; Fees</v>
      </c>
      <c r="F706" s="87">
        <f>VLOOKUP(E706,'Budget Template'!$C:$G,VLOOKUP(C706,'Fund Lookup'!$A$2:$B$5,2,FALSE),FALSE)</f>
        <v>17724785.897690959</v>
      </c>
    </row>
    <row r="707" spans="1:6" x14ac:dyDescent="0.25">
      <c r="A707" t="str">
        <f>'Cover Page'!$A$1</f>
        <v>Appalachian State University</v>
      </c>
      <c r="B707" s="84" t="s">
        <v>23</v>
      </c>
      <c r="C707" s="85" t="s">
        <v>0</v>
      </c>
      <c r="D707" s="42" t="s">
        <v>4</v>
      </c>
      <c r="E707" s="42" t="str">
        <f t="shared" ref="E707:E770" si="11">B707&amp;D707</f>
        <v>University AdministrationSales &amp; Services</v>
      </c>
      <c r="F707" s="87">
        <f>VLOOKUP(E707,'Budget Template'!$C:$G,VLOOKUP(C707,'Fund Lookup'!$A$2:$B$5,2,FALSE),FALSE)</f>
        <v>0</v>
      </c>
    </row>
    <row r="708" spans="1:6" x14ac:dyDescent="0.25">
      <c r="A708" t="str">
        <f>'Cover Page'!$A$1</f>
        <v>Appalachian State University</v>
      </c>
      <c r="B708" s="84" t="s">
        <v>23</v>
      </c>
      <c r="C708" s="85" t="s">
        <v>0</v>
      </c>
      <c r="D708" s="42" t="s">
        <v>33</v>
      </c>
      <c r="E708" s="42" t="str">
        <f t="shared" si="11"/>
        <v>University AdministrationPatient Services</v>
      </c>
      <c r="F708" s="87">
        <f>VLOOKUP(E708,'Budget Template'!$C:$G,VLOOKUP(C708,'Fund Lookup'!$A$2:$B$5,2,FALSE),FALSE)</f>
        <v>0</v>
      </c>
    </row>
    <row r="709" spans="1:6" x14ac:dyDescent="0.25">
      <c r="A709" t="str">
        <f>'Cover Page'!$A$1</f>
        <v>Appalachian State University</v>
      </c>
      <c r="B709" s="84" t="s">
        <v>23</v>
      </c>
      <c r="C709" s="85" t="s">
        <v>0</v>
      </c>
      <c r="D709" s="42" t="s">
        <v>5</v>
      </c>
      <c r="E709" s="42" t="str">
        <f t="shared" si="11"/>
        <v>University AdministrationContracts &amp; Grants</v>
      </c>
      <c r="F709" s="87">
        <f>VLOOKUP(E709,'Budget Template'!$C:$G,VLOOKUP(C709,'Fund Lookup'!$A$2:$B$5,2,FALSE),FALSE)</f>
        <v>0</v>
      </c>
    </row>
    <row r="710" spans="1:6" x14ac:dyDescent="0.25">
      <c r="A710" t="str">
        <f>'Cover Page'!$A$1</f>
        <v>Appalachian State University</v>
      </c>
      <c r="B710" s="84" t="s">
        <v>23</v>
      </c>
      <c r="C710" s="85" t="s">
        <v>0</v>
      </c>
      <c r="D710" s="42" t="s">
        <v>6</v>
      </c>
      <c r="E710" s="42" t="str">
        <f t="shared" si="11"/>
        <v>University AdministrationGifts &amp; Investments</v>
      </c>
      <c r="F710" s="87">
        <f>VLOOKUP(E710,'Budget Template'!$C:$G,VLOOKUP(C710,'Fund Lookup'!$A$2:$B$5,2,FALSE),FALSE)</f>
        <v>0</v>
      </c>
    </row>
    <row r="711" spans="1:6" x14ac:dyDescent="0.25">
      <c r="A711" t="str">
        <f>'Cover Page'!$A$1</f>
        <v>Appalachian State University</v>
      </c>
      <c r="B711" s="84" t="s">
        <v>23</v>
      </c>
      <c r="C711" s="85" t="s">
        <v>0</v>
      </c>
      <c r="D711" s="42" t="s">
        <v>7</v>
      </c>
      <c r="E711" s="42" t="str">
        <f t="shared" si="11"/>
        <v>University AdministrationOther Revenues</v>
      </c>
      <c r="F711" s="87">
        <f>VLOOKUP(E711,'Budget Template'!$C:$G,VLOOKUP(C711,'Fund Lookup'!$A$2:$B$5,2,FALSE),FALSE)</f>
        <v>0</v>
      </c>
    </row>
    <row r="712" spans="1:6" x14ac:dyDescent="0.25">
      <c r="A712" t="str">
        <f>'Cover Page'!$A$1</f>
        <v>Appalachian State University</v>
      </c>
      <c r="B712" s="84" t="s">
        <v>23</v>
      </c>
      <c r="C712" s="85" t="s">
        <v>0</v>
      </c>
      <c r="D712" s="42" t="s">
        <v>10</v>
      </c>
      <c r="E712" s="42" t="str">
        <f t="shared" si="11"/>
        <v>University AdministrationSalaries and Wages</v>
      </c>
      <c r="F712" s="87">
        <f>VLOOKUP(E712,'Budget Template'!$C:$G,VLOOKUP(C712,'Fund Lookup'!$A$2:$B$5,2,FALSE),FALSE)</f>
        <v>9910879.052023204</v>
      </c>
    </row>
    <row r="713" spans="1:6" x14ac:dyDescent="0.25">
      <c r="A713" t="str">
        <f>'Cover Page'!$A$1</f>
        <v>Appalachian State University</v>
      </c>
      <c r="B713" s="84" t="s">
        <v>23</v>
      </c>
      <c r="C713" s="85" t="s">
        <v>0</v>
      </c>
      <c r="D713" s="42" t="s">
        <v>11</v>
      </c>
      <c r="E713" s="42" t="str">
        <f t="shared" si="11"/>
        <v>University AdministrationStaff Benefits</v>
      </c>
      <c r="F713" s="87">
        <f>VLOOKUP(E713,'Budget Template'!$C:$G,VLOOKUP(C713,'Fund Lookup'!$A$2:$B$5,2,FALSE),FALSE)</f>
        <v>3282548.4313431028</v>
      </c>
    </row>
    <row r="714" spans="1:6" x14ac:dyDescent="0.25">
      <c r="A714" t="str">
        <f>'Cover Page'!$A$1</f>
        <v>Appalachian State University</v>
      </c>
      <c r="B714" s="84" t="s">
        <v>23</v>
      </c>
      <c r="C714" s="85" t="s">
        <v>0</v>
      </c>
      <c r="D714" s="42" t="s">
        <v>92</v>
      </c>
      <c r="E714" s="42" t="str">
        <f t="shared" si="11"/>
        <v>University AdministrationServices, Supplies, Materials, &amp; Equip.</v>
      </c>
      <c r="F714" s="87">
        <f>VLOOKUP(E714,'Budget Template'!$C:$G,VLOOKUP(C714,'Fund Lookup'!$A$2:$B$5,2,FALSE),FALSE)</f>
        <v>5950610.4143246524</v>
      </c>
    </row>
    <row r="715" spans="1:6" x14ac:dyDescent="0.25">
      <c r="A715" t="str">
        <f>'Cover Page'!$A$1</f>
        <v>Appalachian State University</v>
      </c>
      <c r="B715" s="84" t="s">
        <v>23</v>
      </c>
      <c r="C715" s="85" t="s">
        <v>0</v>
      </c>
      <c r="D715" s="42" t="s">
        <v>13</v>
      </c>
      <c r="E715" s="42" t="str">
        <f t="shared" si="11"/>
        <v>University AdministrationScholarships &amp; Fellowships</v>
      </c>
      <c r="F715" s="87">
        <f>VLOOKUP(E715,'Budget Template'!$C:$G,VLOOKUP(C715,'Fund Lookup'!$A$2:$B$5,2,FALSE),FALSE)</f>
        <v>0</v>
      </c>
    </row>
    <row r="716" spans="1:6" x14ac:dyDescent="0.25">
      <c r="A716" t="str">
        <f>'Cover Page'!$A$1</f>
        <v>Appalachian State University</v>
      </c>
      <c r="B716" s="84" t="s">
        <v>23</v>
      </c>
      <c r="C716" s="85" t="s">
        <v>0</v>
      </c>
      <c r="D716" s="42" t="s">
        <v>32</v>
      </c>
      <c r="E716" s="42" t="str">
        <f t="shared" si="11"/>
        <v>University AdministrationDebt Service</v>
      </c>
      <c r="F716" s="87">
        <f>VLOOKUP(E716,'Budget Template'!$C:$G,VLOOKUP(C716,'Fund Lookup'!$A$2:$B$5,2,FALSE),FALSE)</f>
        <v>0</v>
      </c>
    </row>
    <row r="717" spans="1:6" x14ac:dyDescent="0.25">
      <c r="A717" t="str">
        <f>'Cover Page'!$A$1</f>
        <v>Appalachian State University</v>
      </c>
      <c r="B717" s="84" t="s">
        <v>23</v>
      </c>
      <c r="C717" s="85" t="s">
        <v>0</v>
      </c>
      <c r="D717" s="42" t="s">
        <v>12</v>
      </c>
      <c r="E717" s="42" t="str">
        <f t="shared" si="11"/>
        <v>University AdministrationUtilities</v>
      </c>
      <c r="F717" s="87">
        <f>VLOOKUP(E717,'Budget Template'!$C:$G,VLOOKUP(C717,'Fund Lookup'!$A$2:$B$5,2,FALSE),FALSE)</f>
        <v>0</v>
      </c>
    </row>
    <row r="718" spans="1:6" x14ac:dyDescent="0.25">
      <c r="A718" t="str">
        <f>'Cover Page'!$A$1</f>
        <v>Appalachian State University</v>
      </c>
      <c r="B718" s="84" t="s">
        <v>23</v>
      </c>
      <c r="C718" s="85" t="s">
        <v>0</v>
      </c>
      <c r="D718" s="42" t="s">
        <v>14</v>
      </c>
      <c r="E718" s="42" t="str">
        <f t="shared" si="11"/>
        <v>University AdministrationOther Expenses</v>
      </c>
      <c r="F718" s="87">
        <f>VLOOKUP(E718,'Budget Template'!$C:$G,VLOOKUP(C718,'Fund Lookup'!$A$2:$B$5,2,FALSE),FALSE)</f>
        <v>811910</v>
      </c>
    </row>
    <row r="719" spans="1:6" x14ac:dyDescent="0.25">
      <c r="A719" t="str">
        <f>'Cover Page'!$A$1</f>
        <v>Appalachian State University</v>
      </c>
      <c r="B719" s="84" t="s">
        <v>23</v>
      </c>
      <c r="C719" s="85" t="s">
        <v>0</v>
      </c>
      <c r="D719" s="42" t="s">
        <v>38</v>
      </c>
      <c r="E719" s="42" t="str">
        <f t="shared" si="11"/>
        <v>University AdministrationTransfers In</v>
      </c>
      <c r="F719" s="87">
        <f>VLOOKUP(E719,'Budget Template'!$C:$G,VLOOKUP(C719,'Fund Lookup'!$A$2:$B$5,2,FALSE),FALSE)</f>
        <v>2237488</v>
      </c>
    </row>
    <row r="720" spans="1:6" x14ac:dyDescent="0.25">
      <c r="A720" t="str">
        <f>'Cover Page'!$A$1</f>
        <v>Appalachian State University</v>
      </c>
      <c r="B720" s="84" t="s">
        <v>23</v>
      </c>
      <c r="C720" s="85" t="s">
        <v>0</v>
      </c>
      <c r="D720" s="42" t="s">
        <v>93</v>
      </c>
      <c r="E720" s="42" t="str">
        <f t="shared" si="11"/>
        <v>University AdministrationTransfers Out to Capital</v>
      </c>
      <c r="F720" s="87">
        <f>VLOOKUP(E720,'Budget Template'!$C:$G,VLOOKUP(C720,'Fund Lookup'!$A$2:$B$5,2,FALSE),FALSE)</f>
        <v>0</v>
      </c>
    </row>
    <row r="721" spans="1:6" x14ac:dyDescent="0.25">
      <c r="A721" t="str">
        <f>'Cover Page'!$A$1</f>
        <v>Appalachian State University</v>
      </c>
      <c r="B721" s="84" t="s">
        <v>23</v>
      </c>
      <c r="C721" s="85" t="s">
        <v>0</v>
      </c>
      <c r="D721" s="42" t="s">
        <v>94</v>
      </c>
      <c r="E721" s="42" t="str">
        <f t="shared" si="11"/>
        <v>University AdministrationTransfers Out (Other)</v>
      </c>
      <c r="F721" s="87">
        <f>VLOOKUP(E721,'Budget Template'!$C:$G,VLOOKUP(C721,'Fund Lookup'!$A$2:$B$5,2,FALSE),FALSE)</f>
        <v>6326</v>
      </c>
    </row>
    <row r="722" spans="1:6" ht="30" x14ac:dyDescent="0.25">
      <c r="A722" t="str">
        <f>'Cover Page'!$A$1</f>
        <v>Appalachian State University</v>
      </c>
      <c r="B722" s="84" t="s">
        <v>23</v>
      </c>
      <c r="C722" s="85" t="s">
        <v>35</v>
      </c>
      <c r="D722" s="42" t="s">
        <v>36</v>
      </c>
      <c r="E722" s="42" t="str">
        <f t="shared" si="11"/>
        <v>University AdministrationState Appropriation, Tuition, &amp; Fees</v>
      </c>
      <c r="F722" s="87">
        <f>VLOOKUP(E722,'Budget Template'!$C:$G,VLOOKUP(C722,'Fund Lookup'!$A$2:$B$5,2,FALSE),FALSE)</f>
        <v>939930</v>
      </c>
    </row>
    <row r="723" spans="1:6" ht="30" x14ac:dyDescent="0.25">
      <c r="A723" t="str">
        <f>'Cover Page'!$A$1</f>
        <v>Appalachian State University</v>
      </c>
      <c r="B723" s="84" t="s">
        <v>23</v>
      </c>
      <c r="C723" s="85" t="s">
        <v>35</v>
      </c>
      <c r="D723" s="42" t="s">
        <v>4</v>
      </c>
      <c r="E723" s="42" t="str">
        <f t="shared" si="11"/>
        <v>University AdministrationSales &amp; Services</v>
      </c>
      <c r="F723" s="87">
        <f>VLOOKUP(E723,'Budget Template'!$C:$G,VLOOKUP(C723,'Fund Lookup'!$A$2:$B$5,2,FALSE),FALSE)</f>
        <v>3360920.45</v>
      </c>
    </row>
    <row r="724" spans="1:6" ht="30" x14ac:dyDescent="0.25">
      <c r="A724" t="str">
        <f>'Cover Page'!$A$1</f>
        <v>Appalachian State University</v>
      </c>
      <c r="B724" s="84" t="s">
        <v>23</v>
      </c>
      <c r="C724" s="85" t="s">
        <v>35</v>
      </c>
      <c r="D724" s="42" t="s">
        <v>33</v>
      </c>
      <c r="E724" s="42" t="str">
        <f t="shared" si="11"/>
        <v>University AdministrationPatient Services</v>
      </c>
      <c r="F724" s="87">
        <f>VLOOKUP(E724,'Budget Template'!$C:$G,VLOOKUP(C724,'Fund Lookup'!$A$2:$B$5,2,FALSE),FALSE)</f>
        <v>0</v>
      </c>
    </row>
    <row r="725" spans="1:6" ht="30" x14ac:dyDescent="0.25">
      <c r="A725" t="str">
        <f>'Cover Page'!$A$1</f>
        <v>Appalachian State University</v>
      </c>
      <c r="B725" s="84" t="s">
        <v>23</v>
      </c>
      <c r="C725" s="85" t="s">
        <v>35</v>
      </c>
      <c r="D725" s="42" t="s">
        <v>5</v>
      </c>
      <c r="E725" s="42" t="str">
        <f t="shared" si="11"/>
        <v>University AdministrationContracts &amp; Grants</v>
      </c>
      <c r="F725" s="87">
        <f>VLOOKUP(E725,'Budget Template'!$C:$G,VLOOKUP(C725,'Fund Lookup'!$A$2:$B$5,2,FALSE),FALSE)</f>
        <v>0</v>
      </c>
    </row>
    <row r="726" spans="1:6" ht="30" x14ac:dyDescent="0.25">
      <c r="A726" t="str">
        <f>'Cover Page'!$A$1</f>
        <v>Appalachian State University</v>
      </c>
      <c r="B726" s="84" t="s">
        <v>23</v>
      </c>
      <c r="C726" s="85" t="s">
        <v>35</v>
      </c>
      <c r="D726" s="42" t="s">
        <v>6</v>
      </c>
      <c r="E726" s="42" t="str">
        <f t="shared" si="11"/>
        <v>University AdministrationGifts &amp; Investments</v>
      </c>
      <c r="F726" s="87">
        <f>VLOOKUP(E726,'Budget Template'!$C:$G,VLOOKUP(C726,'Fund Lookup'!$A$2:$B$5,2,FALSE),FALSE)</f>
        <v>666000</v>
      </c>
    </row>
    <row r="727" spans="1:6" ht="30" x14ac:dyDescent="0.25">
      <c r="A727" t="str">
        <f>'Cover Page'!$A$1</f>
        <v>Appalachian State University</v>
      </c>
      <c r="B727" s="84" t="s">
        <v>23</v>
      </c>
      <c r="C727" s="85" t="s">
        <v>35</v>
      </c>
      <c r="D727" s="42" t="s">
        <v>7</v>
      </c>
      <c r="E727" s="42" t="str">
        <f t="shared" si="11"/>
        <v>University AdministrationOther Revenues</v>
      </c>
      <c r="F727" s="87">
        <f>VLOOKUP(E727,'Budget Template'!$C:$G,VLOOKUP(C727,'Fund Lookup'!$A$2:$B$5,2,FALSE),FALSE)</f>
        <v>64000</v>
      </c>
    </row>
    <row r="728" spans="1:6" ht="30" x14ac:dyDescent="0.25">
      <c r="A728" t="str">
        <f>'Cover Page'!$A$1</f>
        <v>Appalachian State University</v>
      </c>
      <c r="B728" s="84" t="s">
        <v>23</v>
      </c>
      <c r="C728" s="85" t="s">
        <v>35</v>
      </c>
      <c r="D728" s="42" t="s">
        <v>10</v>
      </c>
      <c r="E728" s="42" t="str">
        <f t="shared" si="11"/>
        <v>University AdministrationSalaries and Wages</v>
      </c>
      <c r="F728" s="87">
        <f>VLOOKUP(E728,'Budget Template'!$C:$G,VLOOKUP(C728,'Fund Lookup'!$A$2:$B$5,2,FALSE),FALSE)</f>
        <v>2431101</v>
      </c>
    </row>
    <row r="729" spans="1:6" ht="30" x14ac:dyDescent="0.25">
      <c r="A729" t="str">
        <f>'Cover Page'!$A$1</f>
        <v>Appalachian State University</v>
      </c>
      <c r="B729" s="84" t="s">
        <v>23</v>
      </c>
      <c r="C729" s="85" t="s">
        <v>35</v>
      </c>
      <c r="D729" s="42" t="s">
        <v>11</v>
      </c>
      <c r="E729" s="42" t="str">
        <f t="shared" si="11"/>
        <v>University AdministrationStaff Benefits</v>
      </c>
      <c r="F729" s="87">
        <f>VLOOKUP(E729,'Budget Template'!$C:$G,VLOOKUP(C729,'Fund Lookup'!$A$2:$B$5,2,FALSE),FALSE)</f>
        <v>715062</v>
      </c>
    </row>
    <row r="730" spans="1:6" ht="30" x14ac:dyDescent="0.25">
      <c r="A730" t="str">
        <f>'Cover Page'!$A$1</f>
        <v>Appalachian State University</v>
      </c>
      <c r="B730" s="84" t="s">
        <v>23</v>
      </c>
      <c r="C730" s="85" t="s">
        <v>35</v>
      </c>
      <c r="D730" s="42" t="s">
        <v>92</v>
      </c>
      <c r="E730" s="42" t="str">
        <f t="shared" si="11"/>
        <v>University AdministrationServices, Supplies, Materials, &amp; Equip.</v>
      </c>
      <c r="F730" s="87">
        <f>VLOOKUP(E730,'Budget Template'!$C:$G,VLOOKUP(C730,'Fund Lookup'!$A$2:$B$5,2,FALSE),FALSE)</f>
        <v>2173265</v>
      </c>
    </row>
    <row r="731" spans="1:6" ht="30" x14ac:dyDescent="0.25">
      <c r="A731" t="str">
        <f>'Cover Page'!$A$1</f>
        <v>Appalachian State University</v>
      </c>
      <c r="B731" s="84" t="s">
        <v>23</v>
      </c>
      <c r="C731" s="85" t="s">
        <v>35</v>
      </c>
      <c r="D731" s="42" t="s">
        <v>13</v>
      </c>
      <c r="E731" s="42" t="str">
        <f t="shared" si="11"/>
        <v>University AdministrationScholarships &amp; Fellowships</v>
      </c>
      <c r="F731" s="87">
        <f>VLOOKUP(E731,'Budget Template'!$C:$G,VLOOKUP(C731,'Fund Lookup'!$A$2:$B$5,2,FALSE),FALSE)</f>
        <v>0</v>
      </c>
    </row>
    <row r="732" spans="1:6" ht="30" x14ac:dyDescent="0.25">
      <c r="A732" t="str">
        <f>'Cover Page'!$A$1</f>
        <v>Appalachian State University</v>
      </c>
      <c r="B732" s="84" t="s">
        <v>23</v>
      </c>
      <c r="C732" s="85" t="s">
        <v>35</v>
      </c>
      <c r="D732" s="42" t="s">
        <v>32</v>
      </c>
      <c r="E732" s="42" t="str">
        <f t="shared" si="11"/>
        <v>University AdministrationDebt Service</v>
      </c>
      <c r="F732" s="87">
        <f>VLOOKUP(E732,'Budget Template'!$C:$G,VLOOKUP(C732,'Fund Lookup'!$A$2:$B$5,2,FALSE),FALSE)</f>
        <v>325871</v>
      </c>
    </row>
    <row r="733" spans="1:6" ht="30" x14ac:dyDescent="0.25">
      <c r="A733" t="str">
        <f>'Cover Page'!$A$1</f>
        <v>Appalachian State University</v>
      </c>
      <c r="B733" s="84" t="s">
        <v>23</v>
      </c>
      <c r="C733" s="85" t="s">
        <v>35</v>
      </c>
      <c r="D733" s="42" t="s">
        <v>12</v>
      </c>
      <c r="E733" s="42" t="str">
        <f t="shared" si="11"/>
        <v>University AdministrationUtilities</v>
      </c>
      <c r="F733" s="87">
        <f>VLOOKUP(E733,'Budget Template'!$C:$G,VLOOKUP(C733,'Fund Lookup'!$A$2:$B$5,2,FALSE),FALSE)</f>
        <v>95000</v>
      </c>
    </row>
    <row r="734" spans="1:6" ht="30" x14ac:dyDescent="0.25">
      <c r="A734" t="str">
        <f>'Cover Page'!$A$1</f>
        <v>Appalachian State University</v>
      </c>
      <c r="B734" s="84" t="s">
        <v>23</v>
      </c>
      <c r="C734" s="85" t="s">
        <v>35</v>
      </c>
      <c r="D734" s="42" t="s">
        <v>14</v>
      </c>
      <c r="E734" s="42" t="str">
        <f t="shared" si="11"/>
        <v>University AdministrationOther Expenses</v>
      </c>
      <c r="F734" s="87">
        <f>VLOOKUP(E734,'Budget Template'!$C:$G,VLOOKUP(C734,'Fund Lookup'!$A$2:$B$5,2,FALSE),FALSE)</f>
        <v>384000</v>
      </c>
    </row>
    <row r="735" spans="1:6" ht="30" x14ac:dyDescent="0.25">
      <c r="A735" t="str">
        <f>'Cover Page'!$A$1</f>
        <v>Appalachian State University</v>
      </c>
      <c r="B735" s="84" t="s">
        <v>23</v>
      </c>
      <c r="C735" s="85" t="s">
        <v>35</v>
      </c>
      <c r="D735" s="42" t="s">
        <v>38</v>
      </c>
      <c r="E735" s="42" t="str">
        <f t="shared" si="11"/>
        <v>University AdministrationTransfers In</v>
      </c>
      <c r="F735" s="87">
        <f>VLOOKUP(E735,'Budget Template'!$C:$G,VLOOKUP(C735,'Fund Lookup'!$A$2:$B$5,2,FALSE),FALSE)</f>
        <v>1233862</v>
      </c>
    </row>
    <row r="736" spans="1:6" ht="30" x14ac:dyDescent="0.25">
      <c r="A736" t="str">
        <f>'Cover Page'!$A$1</f>
        <v>Appalachian State University</v>
      </c>
      <c r="B736" s="84" t="s">
        <v>23</v>
      </c>
      <c r="C736" s="85" t="s">
        <v>35</v>
      </c>
      <c r="D736" s="42" t="s">
        <v>93</v>
      </c>
      <c r="E736" s="42" t="str">
        <f t="shared" si="11"/>
        <v>University AdministrationTransfers Out to Capital</v>
      </c>
      <c r="F736" s="87">
        <f>VLOOKUP(E736,'Budget Template'!$C:$G,VLOOKUP(C736,'Fund Lookup'!$A$2:$B$5,2,FALSE),FALSE)</f>
        <v>0</v>
      </c>
    </row>
    <row r="737" spans="1:6" ht="30" x14ac:dyDescent="0.25">
      <c r="A737" t="str">
        <f>'Cover Page'!$A$1</f>
        <v>Appalachian State University</v>
      </c>
      <c r="B737" s="84" t="s">
        <v>23</v>
      </c>
      <c r="C737" s="85" t="s">
        <v>35</v>
      </c>
      <c r="D737" s="42" t="s">
        <v>94</v>
      </c>
      <c r="E737" s="42" t="str">
        <f t="shared" si="11"/>
        <v>University AdministrationTransfers Out (Other)</v>
      </c>
      <c r="F737" s="87">
        <f>VLOOKUP(E737,'Budget Template'!$C:$G,VLOOKUP(C737,'Fund Lookup'!$A$2:$B$5,2,FALSE),FALSE)</f>
        <v>90000</v>
      </c>
    </row>
    <row r="738" spans="1:6" x14ac:dyDescent="0.25">
      <c r="A738" t="str">
        <f>'Cover Page'!$A$1</f>
        <v>Appalachian State University</v>
      </c>
      <c r="B738" s="84" t="s">
        <v>23</v>
      </c>
      <c r="C738" s="85" t="s">
        <v>88</v>
      </c>
      <c r="D738" s="42" t="s">
        <v>36</v>
      </c>
      <c r="E738" s="42" t="str">
        <f t="shared" si="11"/>
        <v>University AdministrationState Appropriation, Tuition, &amp; Fees</v>
      </c>
      <c r="F738" s="87">
        <f>VLOOKUP(E738,'Budget Template'!$C:$G,VLOOKUP(C738,'Fund Lookup'!$A$2:$B$5,2,FALSE),FALSE)</f>
        <v>0</v>
      </c>
    </row>
    <row r="739" spans="1:6" x14ac:dyDescent="0.25">
      <c r="A739" t="str">
        <f>'Cover Page'!$A$1</f>
        <v>Appalachian State University</v>
      </c>
      <c r="B739" s="84" t="s">
        <v>23</v>
      </c>
      <c r="C739" s="85" t="s">
        <v>88</v>
      </c>
      <c r="D739" s="42" t="s">
        <v>4</v>
      </c>
      <c r="E739" s="42" t="str">
        <f t="shared" si="11"/>
        <v>University AdministrationSales &amp; Services</v>
      </c>
      <c r="F739" s="87">
        <f>VLOOKUP(E739,'Budget Template'!$C:$G,VLOOKUP(C739,'Fund Lookup'!$A$2:$B$5,2,FALSE),FALSE)</f>
        <v>0</v>
      </c>
    </row>
    <row r="740" spans="1:6" x14ac:dyDescent="0.25">
      <c r="A740" t="str">
        <f>'Cover Page'!$A$1</f>
        <v>Appalachian State University</v>
      </c>
      <c r="B740" s="84" t="s">
        <v>23</v>
      </c>
      <c r="C740" s="85" t="s">
        <v>88</v>
      </c>
      <c r="D740" s="42" t="s">
        <v>33</v>
      </c>
      <c r="E740" s="42" t="str">
        <f t="shared" si="11"/>
        <v>University AdministrationPatient Services</v>
      </c>
      <c r="F740" s="87">
        <f>VLOOKUP(E740,'Budget Template'!$C:$G,VLOOKUP(C740,'Fund Lookup'!$A$2:$B$5,2,FALSE),FALSE)</f>
        <v>0</v>
      </c>
    </row>
    <row r="741" spans="1:6" x14ac:dyDescent="0.25">
      <c r="A741" t="str">
        <f>'Cover Page'!$A$1</f>
        <v>Appalachian State University</v>
      </c>
      <c r="B741" s="84" t="s">
        <v>23</v>
      </c>
      <c r="C741" s="85" t="s">
        <v>88</v>
      </c>
      <c r="D741" s="42" t="s">
        <v>5</v>
      </c>
      <c r="E741" s="42" t="str">
        <f t="shared" si="11"/>
        <v>University AdministrationContracts &amp; Grants</v>
      </c>
      <c r="F741" s="87">
        <f>VLOOKUP(E741,'Budget Template'!$C:$G,VLOOKUP(C741,'Fund Lookup'!$A$2:$B$5,2,FALSE),FALSE)</f>
        <v>0</v>
      </c>
    </row>
    <row r="742" spans="1:6" x14ac:dyDescent="0.25">
      <c r="A742" t="str">
        <f>'Cover Page'!$A$1</f>
        <v>Appalachian State University</v>
      </c>
      <c r="B742" s="84" t="s">
        <v>23</v>
      </c>
      <c r="C742" s="85" t="s">
        <v>88</v>
      </c>
      <c r="D742" s="42" t="s">
        <v>6</v>
      </c>
      <c r="E742" s="42" t="str">
        <f t="shared" si="11"/>
        <v>University AdministrationGifts &amp; Investments</v>
      </c>
      <c r="F742" s="87">
        <f>VLOOKUP(E742,'Budget Template'!$C:$G,VLOOKUP(C742,'Fund Lookup'!$A$2:$B$5,2,FALSE),FALSE)</f>
        <v>0</v>
      </c>
    </row>
    <row r="743" spans="1:6" x14ac:dyDescent="0.25">
      <c r="A743" t="str">
        <f>'Cover Page'!$A$1</f>
        <v>Appalachian State University</v>
      </c>
      <c r="B743" s="84" t="s">
        <v>23</v>
      </c>
      <c r="C743" s="85" t="s">
        <v>88</v>
      </c>
      <c r="D743" s="42" t="s">
        <v>7</v>
      </c>
      <c r="E743" s="42" t="str">
        <f t="shared" si="11"/>
        <v>University AdministrationOther Revenues</v>
      </c>
      <c r="F743" s="87">
        <f>VLOOKUP(E743,'Budget Template'!$C:$G,VLOOKUP(C743,'Fund Lookup'!$A$2:$B$5,2,FALSE),FALSE)</f>
        <v>0</v>
      </c>
    </row>
    <row r="744" spans="1:6" x14ac:dyDescent="0.25">
      <c r="A744" t="str">
        <f>'Cover Page'!$A$1</f>
        <v>Appalachian State University</v>
      </c>
      <c r="B744" s="84" t="s">
        <v>23</v>
      </c>
      <c r="C744" s="85" t="s">
        <v>88</v>
      </c>
      <c r="D744" s="42" t="s">
        <v>10</v>
      </c>
      <c r="E744" s="42" t="str">
        <f t="shared" si="11"/>
        <v>University AdministrationSalaries and Wages</v>
      </c>
      <c r="F744" s="87">
        <f>VLOOKUP(E744,'Budget Template'!$C:$G,VLOOKUP(C744,'Fund Lookup'!$A$2:$B$5,2,FALSE),FALSE)</f>
        <v>0</v>
      </c>
    </row>
    <row r="745" spans="1:6" x14ac:dyDescent="0.25">
      <c r="A745" t="str">
        <f>'Cover Page'!$A$1</f>
        <v>Appalachian State University</v>
      </c>
      <c r="B745" s="84" t="s">
        <v>23</v>
      </c>
      <c r="C745" s="85" t="s">
        <v>88</v>
      </c>
      <c r="D745" s="42" t="s">
        <v>11</v>
      </c>
      <c r="E745" s="42" t="str">
        <f t="shared" si="11"/>
        <v>University AdministrationStaff Benefits</v>
      </c>
      <c r="F745" s="87">
        <f>VLOOKUP(E745,'Budget Template'!$C:$G,VLOOKUP(C745,'Fund Lookup'!$A$2:$B$5,2,FALSE),FALSE)</f>
        <v>0</v>
      </c>
    </row>
    <row r="746" spans="1:6" x14ac:dyDescent="0.25">
      <c r="A746" t="str">
        <f>'Cover Page'!$A$1</f>
        <v>Appalachian State University</v>
      </c>
      <c r="B746" s="84" t="s">
        <v>23</v>
      </c>
      <c r="C746" s="85" t="s">
        <v>88</v>
      </c>
      <c r="D746" s="42" t="s">
        <v>92</v>
      </c>
      <c r="E746" s="42" t="str">
        <f t="shared" si="11"/>
        <v>University AdministrationServices, Supplies, Materials, &amp; Equip.</v>
      </c>
      <c r="F746" s="87">
        <f>VLOOKUP(E746,'Budget Template'!$C:$G,VLOOKUP(C746,'Fund Lookup'!$A$2:$B$5,2,FALSE),FALSE)</f>
        <v>0</v>
      </c>
    </row>
    <row r="747" spans="1:6" x14ac:dyDescent="0.25">
      <c r="A747" t="str">
        <f>'Cover Page'!$A$1</f>
        <v>Appalachian State University</v>
      </c>
      <c r="B747" s="84" t="s">
        <v>23</v>
      </c>
      <c r="C747" s="85" t="s">
        <v>88</v>
      </c>
      <c r="D747" s="42" t="s">
        <v>13</v>
      </c>
      <c r="E747" s="42" t="str">
        <f t="shared" si="11"/>
        <v>University AdministrationScholarships &amp; Fellowships</v>
      </c>
      <c r="F747" s="87">
        <f>VLOOKUP(E747,'Budget Template'!$C:$G,VLOOKUP(C747,'Fund Lookup'!$A$2:$B$5,2,FALSE),FALSE)</f>
        <v>0</v>
      </c>
    </row>
    <row r="748" spans="1:6" x14ac:dyDescent="0.25">
      <c r="A748" t="str">
        <f>'Cover Page'!$A$1</f>
        <v>Appalachian State University</v>
      </c>
      <c r="B748" s="84" t="s">
        <v>23</v>
      </c>
      <c r="C748" s="85" t="s">
        <v>88</v>
      </c>
      <c r="D748" s="42" t="s">
        <v>32</v>
      </c>
      <c r="E748" s="42" t="str">
        <f t="shared" si="11"/>
        <v>University AdministrationDebt Service</v>
      </c>
      <c r="F748" s="87">
        <f>VLOOKUP(E748,'Budget Template'!$C:$G,VLOOKUP(C748,'Fund Lookup'!$A$2:$B$5,2,FALSE),FALSE)</f>
        <v>0</v>
      </c>
    </row>
    <row r="749" spans="1:6" x14ac:dyDescent="0.25">
      <c r="A749" t="str">
        <f>'Cover Page'!$A$1</f>
        <v>Appalachian State University</v>
      </c>
      <c r="B749" s="84" t="s">
        <v>23</v>
      </c>
      <c r="C749" s="85" t="s">
        <v>88</v>
      </c>
      <c r="D749" s="42" t="s">
        <v>12</v>
      </c>
      <c r="E749" s="42" t="str">
        <f t="shared" si="11"/>
        <v>University AdministrationUtilities</v>
      </c>
      <c r="F749" s="87">
        <f>VLOOKUP(E749,'Budget Template'!$C:$G,VLOOKUP(C749,'Fund Lookup'!$A$2:$B$5,2,FALSE),FALSE)</f>
        <v>0</v>
      </c>
    </row>
    <row r="750" spans="1:6" x14ac:dyDescent="0.25">
      <c r="A750" t="str">
        <f>'Cover Page'!$A$1</f>
        <v>Appalachian State University</v>
      </c>
      <c r="B750" s="84" t="s">
        <v>23</v>
      </c>
      <c r="C750" s="85" t="s">
        <v>88</v>
      </c>
      <c r="D750" s="42" t="s">
        <v>14</v>
      </c>
      <c r="E750" s="42" t="str">
        <f t="shared" si="11"/>
        <v>University AdministrationOther Expenses</v>
      </c>
      <c r="F750" s="87">
        <f>VLOOKUP(E750,'Budget Template'!$C:$G,VLOOKUP(C750,'Fund Lookup'!$A$2:$B$5,2,FALSE),FALSE)</f>
        <v>0</v>
      </c>
    </row>
    <row r="751" spans="1:6" x14ac:dyDescent="0.25">
      <c r="A751" t="str">
        <f>'Cover Page'!$A$1</f>
        <v>Appalachian State University</v>
      </c>
      <c r="B751" s="84" t="s">
        <v>23</v>
      </c>
      <c r="C751" s="85" t="s">
        <v>88</v>
      </c>
      <c r="D751" s="42" t="s">
        <v>38</v>
      </c>
      <c r="E751" s="42" t="str">
        <f t="shared" si="11"/>
        <v>University AdministrationTransfers In</v>
      </c>
      <c r="F751" s="87">
        <f>VLOOKUP(E751,'Budget Template'!$C:$G,VLOOKUP(C751,'Fund Lookup'!$A$2:$B$5,2,FALSE),FALSE)</f>
        <v>0</v>
      </c>
    </row>
    <row r="752" spans="1:6" x14ac:dyDescent="0.25">
      <c r="A752" t="str">
        <f>'Cover Page'!$A$1</f>
        <v>Appalachian State University</v>
      </c>
      <c r="B752" s="84" t="s">
        <v>23</v>
      </c>
      <c r="C752" s="85" t="s">
        <v>88</v>
      </c>
      <c r="D752" s="42" t="s">
        <v>93</v>
      </c>
      <c r="E752" s="42" t="str">
        <f t="shared" si="11"/>
        <v>University AdministrationTransfers Out to Capital</v>
      </c>
      <c r="F752" s="87">
        <f>VLOOKUP(E752,'Budget Template'!$C:$G,VLOOKUP(C752,'Fund Lookup'!$A$2:$B$5,2,FALSE),FALSE)</f>
        <v>0</v>
      </c>
    </row>
    <row r="753" spans="1:6" x14ac:dyDescent="0.25">
      <c r="A753" t="str">
        <f>'Cover Page'!$A$1</f>
        <v>Appalachian State University</v>
      </c>
      <c r="B753" s="84" t="s">
        <v>23</v>
      </c>
      <c r="C753" s="85" t="s">
        <v>88</v>
      </c>
      <c r="D753" s="42" t="s">
        <v>94</v>
      </c>
      <c r="E753" s="42" t="str">
        <f t="shared" si="11"/>
        <v>University AdministrationTransfers Out (Other)</v>
      </c>
      <c r="F753" s="87">
        <f>VLOOKUP(E753,'Budget Template'!$C:$G,VLOOKUP(C753,'Fund Lookup'!$A$2:$B$5,2,FALSE),FALSE)</f>
        <v>0</v>
      </c>
    </row>
    <row r="754" spans="1:6" x14ac:dyDescent="0.25">
      <c r="A754" t="str">
        <f>'Cover Page'!$A$1</f>
        <v>Appalachian State University</v>
      </c>
      <c r="B754" s="84" t="s">
        <v>23</v>
      </c>
      <c r="C754" s="85" t="s">
        <v>31</v>
      </c>
      <c r="D754" s="42" t="s">
        <v>36</v>
      </c>
      <c r="E754" s="42" t="str">
        <f t="shared" si="11"/>
        <v>University AdministrationState Appropriation, Tuition, &amp; Fees</v>
      </c>
      <c r="F754" s="87">
        <f>VLOOKUP(E754,'Budget Template'!$C:$G,VLOOKUP(C754,'Fund Lookup'!$A$2:$B$5,2,FALSE),FALSE)</f>
        <v>0</v>
      </c>
    </row>
    <row r="755" spans="1:6" x14ac:dyDescent="0.25">
      <c r="A755" t="str">
        <f>'Cover Page'!$A$1</f>
        <v>Appalachian State University</v>
      </c>
      <c r="B755" s="84" t="s">
        <v>23</v>
      </c>
      <c r="C755" s="85" t="s">
        <v>31</v>
      </c>
      <c r="D755" s="42" t="s">
        <v>4</v>
      </c>
      <c r="E755" s="42" t="str">
        <f t="shared" si="11"/>
        <v>University AdministrationSales &amp; Services</v>
      </c>
      <c r="F755" s="87">
        <f>VLOOKUP(E755,'Budget Template'!$C:$G,VLOOKUP(C755,'Fund Lookup'!$A$2:$B$5,2,FALSE),FALSE)</f>
        <v>0</v>
      </c>
    </row>
    <row r="756" spans="1:6" x14ac:dyDescent="0.25">
      <c r="A756" t="str">
        <f>'Cover Page'!$A$1</f>
        <v>Appalachian State University</v>
      </c>
      <c r="B756" s="84" t="s">
        <v>23</v>
      </c>
      <c r="C756" s="85" t="s">
        <v>31</v>
      </c>
      <c r="D756" s="42" t="s">
        <v>33</v>
      </c>
      <c r="E756" s="42" t="str">
        <f t="shared" si="11"/>
        <v>University AdministrationPatient Services</v>
      </c>
      <c r="F756" s="87">
        <f>VLOOKUP(E756,'Budget Template'!$C:$G,VLOOKUP(C756,'Fund Lookup'!$A$2:$B$5,2,FALSE),FALSE)</f>
        <v>0</v>
      </c>
    </row>
    <row r="757" spans="1:6" x14ac:dyDescent="0.25">
      <c r="A757" t="str">
        <f>'Cover Page'!$A$1</f>
        <v>Appalachian State University</v>
      </c>
      <c r="B757" s="84" t="s">
        <v>23</v>
      </c>
      <c r="C757" s="85" t="s">
        <v>31</v>
      </c>
      <c r="D757" s="42" t="s">
        <v>5</v>
      </c>
      <c r="E757" s="42" t="str">
        <f t="shared" si="11"/>
        <v>University AdministrationContracts &amp; Grants</v>
      </c>
      <c r="F757" s="87">
        <f>VLOOKUP(E757,'Budget Template'!$C:$G,VLOOKUP(C757,'Fund Lookup'!$A$2:$B$5,2,FALSE),FALSE)</f>
        <v>572250</v>
      </c>
    </row>
    <row r="758" spans="1:6" x14ac:dyDescent="0.25">
      <c r="A758" t="str">
        <f>'Cover Page'!$A$1</f>
        <v>Appalachian State University</v>
      </c>
      <c r="B758" s="84" t="s">
        <v>23</v>
      </c>
      <c r="C758" s="85" t="s">
        <v>31</v>
      </c>
      <c r="D758" s="42" t="s">
        <v>6</v>
      </c>
      <c r="E758" s="42" t="str">
        <f t="shared" si="11"/>
        <v>University AdministrationGifts &amp; Investments</v>
      </c>
      <c r="F758" s="87">
        <f>VLOOKUP(E758,'Budget Template'!$C:$G,VLOOKUP(C758,'Fund Lookup'!$A$2:$B$5,2,FALSE),FALSE)</f>
        <v>1375000</v>
      </c>
    </row>
    <row r="759" spans="1:6" x14ac:dyDescent="0.25">
      <c r="A759" t="str">
        <f>'Cover Page'!$A$1</f>
        <v>Appalachian State University</v>
      </c>
      <c r="B759" s="84" t="s">
        <v>23</v>
      </c>
      <c r="C759" s="85" t="s">
        <v>31</v>
      </c>
      <c r="D759" s="42" t="s">
        <v>7</v>
      </c>
      <c r="E759" s="42" t="str">
        <f t="shared" si="11"/>
        <v>University AdministrationOther Revenues</v>
      </c>
      <c r="F759" s="87">
        <f>VLOOKUP(E759,'Budget Template'!$C:$G,VLOOKUP(C759,'Fund Lookup'!$A$2:$B$5,2,FALSE),FALSE)</f>
        <v>0</v>
      </c>
    </row>
    <row r="760" spans="1:6" x14ac:dyDescent="0.25">
      <c r="A760" t="str">
        <f>'Cover Page'!$A$1</f>
        <v>Appalachian State University</v>
      </c>
      <c r="B760" s="84" t="s">
        <v>23</v>
      </c>
      <c r="C760" s="85" t="s">
        <v>31</v>
      </c>
      <c r="D760" s="42" t="s">
        <v>10</v>
      </c>
      <c r="E760" s="42" t="str">
        <f t="shared" si="11"/>
        <v>University AdministrationSalaries and Wages</v>
      </c>
      <c r="F760" s="87">
        <f>VLOOKUP(E760,'Budget Template'!$C:$G,VLOOKUP(C760,'Fund Lookup'!$A$2:$B$5,2,FALSE),FALSE)</f>
        <v>929000</v>
      </c>
    </row>
    <row r="761" spans="1:6" x14ac:dyDescent="0.25">
      <c r="A761" t="str">
        <f>'Cover Page'!$A$1</f>
        <v>Appalachian State University</v>
      </c>
      <c r="B761" s="84" t="s">
        <v>23</v>
      </c>
      <c r="C761" s="85" t="s">
        <v>31</v>
      </c>
      <c r="D761" s="42" t="s">
        <v>11</v>
      </c>
      <c r="E761" s="42" t="str">
        <f t="shared" si="11"/>
        <v>University AdministrationStaff Benefits</v>
      </c>
      <c r="F761" s="87">
        <f>VLOOKUP(E761,'Budget Template'!$C:$G,VLOOKUP(C761,'Fund Lookup'!$A$2:$B$5,2,FALSE),FALSE)</f>
        <v>360250</v>
      </c>
    </row>
    <row r="762" spans="1:6" x14ac:dyDescent="0.25">
      <c r="A762" t="str">
        <f>'Cover Page'!$A$1</f>
        <v>Appalachian State University</v>
      </c>
      <c r="B762" s="84" t="s">
        <v>23</v>
      </c>
      <c r="C762" s="85" t="s">
        <v>31</v>
      </c>
      <c r="D762" s="42" t="s">
        <v>92</v>
      </c>
      <c r="E762" s="42" t="str">
        <f t="shared" si="11"/>
        <v>University AdministrationServices, Supplies, Materials, &amp; Equip.</v>
      </c>
      <c r="F762" s="87">
        <f>VLOOKUP(E762,'Budget Template'!$C:$G,VLOOKUP(C762,'Fund Lookup'!$A$2:$B$5,2,FALSE),FALSE)</f>
        <v>645000</v>
      </c>
    </row>
    <row r="763" spans="1:6" x14ac:dyDescent="0.25">
      <c r="A763" t="str">
        <f>'Cover Page'!$A$1</f>
        <v>Appalachian State University</v>
      </c>
      <c r="B763" s="84" t="s">
        <v>23</v>
      </c>
      <c r="C763" s="85" t="s">
        <v>31</v>
      </c>
      <c r="D763" s="42" t="s">
        <v>13</v>
      </c>
      <c r="E763" s="42" t="str">
        <f t="shared" si="11"/>
        <v>University AdministrationScholarships &amp; Fellowships</v>
      </c>
      <c r="F763" s="87">
        <f>VLOOKUP(E763,'Budget Template'!$C:$G,VLOOKUP(C763,'Fund Lookup'!$A$2:$B$5,2,FALSE),FALSE)</f>
        <v>0</v>
      </c>
    </row>
    <row r="764" spans="1:6" x14ac:dyDescent="0.25">
      <c r="A764" t="str">
        <f>'Cover Page'!$A$1</f>
        <v>Appalachian State University</v>
      </c>
      <c r="B764" s="84" t="s">
        <v>23</v>
      </c>
      <c r="C764" s="85" t="s">
        <v>31</v>
      </c>
      <c r="D764" s="42" t="s">
        <v>32</v>
      </c>
      <c r="E764" s="42" t="str">
        <f t="shared" si="11"/>
        <v>University AdministrationDebt Service</v>
      </c>
      <c r="F764" s="87">
        <f>VLOOKUP(E764,'Budget Template'!$C:$G,VLOOKUP(C764,'Fund Lookup'!$A$2:$B$5,2,FALSE),FALSE)</f>
        <v>0</v>
      </c>
    </row>
    <row r="765" spans="1:6" x14ac:dyDescent="0.25">
      <c r="A765" t="str">
        <f>'Cover Page'!$A$1</f>
        <v>Appalachian State University</v>
      </c>
      <c r="B765" s="84" t="s">
        <v>23</v>
      </c>
      <c r="C765" s="85" t="s">
        <v>31</v>
      </c>
      <c r="D765" s="42" t="s">
        <v>12</v>
      </c>
      <c r="E765" s="42" t="str">
        <f t="shared" si="11"/>
        <v>University AdministrationUtilities</v>
      </c>
      <c r="F765" s="87">
        <f>VLOOKUP(E765,'Budget Template'!$C:$G,VLOOKUP(C765,'Fund Lookup'!$A$2:$B$5,2,FALSE),FALSE)</f>
        <v>0</v>
      </c>
    </row>
    <row r="766" spans="1:6" x14ac:dyDescent="0.25">
      <c r="A766" t="str">
        <f>'Cover Page'!$A$1</f>
        <v>Appalachian State University</v>
      </c>
      <c r="B766" s="84" t="s">
        <v>23</v>
      </c>
      <c r="C766" s="85" t="s">
        <v>31</v>
      </c>
      <c r="D766" s="42" t="s">
        <v>14</v>
      </c>
      <c r="E766" s="42" t="str">
        <f t="shared" si="11"/>
        <v>University AdministrationOther Expenses</v>
      </c>
      <c r="F766" s="87">
        <f>VLOOKUP(E766,'Budget Template'!$C:$G,VLOOKUP(C766,'Fund Lookup'!$A$2:$B$5,2,FALSE),FALSE)</f>
        <v>0</v>
      </c>
    </row>
    <row r="767" spans="1:6" x14ac:dyDescent="0.25">
      <c r="A767" t="str">
        <f>'Cover Page'!$A$1</f>
        <v>Appalachian State University</v>
      </c>
      <c r="B767" s="84" t="s">
        <v>23</v>
      </c>
      <c r="C767" s="85" t="s">
        <v>31</v>
      </c>
      <c r="D767" s="42" t="s">
        <v>38</v>
      </c>
      <c r="E767" s="42" t="str">
        <f t="shared" si="11"/>
        <v>University AdministrationTransfers In</v>
      </c>
      <c r="F767" s="87">
        <f>VLOOKUP(E767,'Budget Template'!$C:$G,VLOOKUP(C767,'Fund Lookup'!$A$2:$B$5,2,FALSE),FALSE)</f>
        <v>0</v>
      </c>
    </row>
    <row r="768" spans="1:6" x14ac:dyDescent="0.25">
      <c r="A768" t="str">
        <f>'Cover Page'!$A$1</f>
        <v>Appalachian State University</v>
      </c>
      <c r="B768" s="84" t="s">
        <v>23</v>
      </c>
      <c r="C768" s="85" t="s">
        <v>31</v>
      </c>
      <c r="D768" s="42" t="s">
        <v>93</v>
      </c>
      <c r="E768" s="42" t="str">
        <f t="shared" si="11"/>
        <v>University AdministrationTransfers Out to Capital</v>
      </c>
      <c r="F768" s="87">
        <f>VLOOKUP(E768,'Budget Template'!$C:$G,VLOOKUP(C768,'Fund Lookup'!$A$2:$B$5,2,FALSE),FALSE)</f>
        <v>0</v>
      </c>
    </row>
    <row r="769" spans="1:6" x14ac:dyDescent="0.25">
      <c r="A769" t="str">
        <f>'Cover Page'!$A$1</f>
        <v>Appalachian State University</v>
      </c>
      <c r="B769" s="84" t="s">
        <v>23</v>
      </c>
      <c r="C769" s="85" t="s">
        <v>31</v>
      </c>
      <c r="D769" s="42" t="s">
        <v>94</v>
      </c>
      <c r="E769" s="42" t="str">
        <f t="shared" si="11"/>
        <v>University AdministrationTransfers Out (Other)</v>
      </c>
      <c r="F769" s="87">
        <f>VLOOKUP(E769,'Budget Template'!$C:$G,VLOOKUP(C769,'Fund Lookup'!$A$2:$B$5,2,FALSE),FALSE)</f>
        <v>0</v>
      </c>
    </row>
    <row r="770" spans="1:6" x14ac:dyDescent="0.25">
      <c r="A770" t="str">
        <f>'Cover Page'!$A$1</f>
        <v>Appalachian State University</v>
      </c>
      <c r="B770" s="84" t="s">
        <v>24</v>
      </c>
      <c r="C770" s="85" t="s">
        <v>0</v>
      </c>
      <c r="D770" s="42" t="s">
        <v>36</v>
      </c>
      <c r="E770" s="42" t="str">
        <f t="shared" si="11"/>
        <v>Business AffairsState Appropriation, Tuition, &amp; Fees</v>
      </c>
      <c r="F770" s="87">
        <f>VLOOKUP(E770,'Budget Template'!$C:$G,VLOOKUP(C770,'Fund Lookup'!$A$2:$B$5,2,FALSE),FALSE)</f>
        <v>13941335.829987427</v>
      </c>
    </row>
    <row r="771" spans="1:6" x14ac:dyDescent="0.25">
      <c r="A771" t="str">
        <f>'Cover Page'!$A$1</f>
        <v>Appalachian State University</v>
      </c>
      <c r="B771" s="84" t="s">
        <v>24</v>
      </c>
      <c r="C771" s="85" t="s">
        <v>0</v>
      </c>
      <c r="D771" s="42" t="s">
        <v>4</v>
      </c>
      <c r="E771" s="42" t="str">
        <f t="shared" ref="E771:E834" si="12">B771&amp;D771</f>
        <v>Business AffairsSales &amp; Services</v>
      </c>
      <c r="F771" s="87">
        <f>VLOOKUP(E771,'Budget Template'!$C:$G,VLOOKUP(C771,'Fund Lookup'!$A$2:$B$5,2,FALSE),FALSE)</f>
        <v>147135</v>
      </c>
    </row>
    <row r="772" spans="1:6" x14ac:dyDescent="0.25">
      <c r="A772" t="str">
        <f>'Cover Page'!$A$1</f>
        <v>Appalachian State University</v>
      </c>
      <c r="B772" s="84" t="s">
        <v>24</v>
      </c>
      <c r="C772" s="85" t="s">
        <v>0</v>
      </c>
      <c r="D772" s="42" t="s">
        <v>33</v>
      </c>
      <c r="E772" s="42" t="str">
        <f t="shared" si="12"/>
        <v>Business AffairsPatient Services</v>
      </c>
      <c r="F772" s="87">
        <f>VLOOKUP(E772,'Budget Template'!$C:$G,VLOOKUP(C772,'Fund Lookup'!$A$2:$B$5,2,FALSE),FALSE)</f>
        <v>0</v>
      </c>
    </row>
    <row r="773" spans="1:6" x14ac:dyDescent="0.25">
      <c r="A773" t="str">
        <f>'Cover Page'!$A$1</f>
        <v>Appalachian State University</v>
      </c>
      <c r="B773" s="84" t="s">
        <v>24</v>
      </c>
      <c r="C773" s="85" t="s">
        <v>0</v>
      </c>
      <c r="D773" s="42" t="s">
        <v>5</v>
      </c>
      <c r="E773" s="42" t="str">
        <f t="shared" si="12"/>
        <v>Business AffairsContracts &amp; Grants</v>
      </c>
      <c r="F773" s="87">
        <f>VLOOKUP(E773,'Budget Template'!$C:$G,VLOOKUP(C773,'Fund Lookup'!$A$2:$B$5,2,FALSE),FALSE)</f>
        <v>53285</v>
      </c>
    </row>
    <row r="774" spans="1:6" x14ac:dyDescent="0.25">
      <c r="A774" t="str">
        <f>'Cover Page'!$A$1</f>
        <v>Appalachian State University</v>
      </c>
      <c r="B774" s="84" t="s">
        <v>24</v>
      </c>
      <c r="C774" s="85" t="s">
        <v>0</v>
      </c>
      <c r="D774" s="42" t="s">
        <v>6</v>
      </c>
      <c r="E774" s="42" t="str">
        <f t="shared" si="12"/>
        <v>Business AffairsGifts &amp; Investments</v>
      </c>
      <c r="F774" s="87">
        <f>VLOOKUP(E774,'Budget Template'!$C:$G,VLOOKUP(C774,'Fund Lookup'!$A$2:$B$5,2,FALSE),FALSE)</f>
        <v>0</v>
      </c>
    </row>
    <row r="775" spans="1:6" x14ac:dyDescent="0.25">
      <c r="A775" t="str">
        <f>'Cover Page'!$A$1</f>
        <v>Appalachian State University</v>
      </c>
      <c r="B775" s="84" t="s">
        <v>24</v>
      </c>
      <c r="C775" s="85" t="s">
        <v>0</v>
      </c>
      <c r="D775" s="42" t="s">
        <v>7</v>
      </c>
      <c r="E775" s="42" t="str">
        <f t="shared" si="12"/>
        <v>Business AffairsOther Revenues</v>
      </c>
      <c r="F775" s="87">
        <f>VLOOKUP(E775,'Budget Template'!$C:$G,VLOOKUP(C775,'Fund Lookup'!$A$2:$B$5,2,FALSE),FALSE)</f>
        <v>238584</v>
      </c>
    </row>
    <row r="776" spans="1:6" x14ac:dyDescent="0.25">
      <c r="A776" t="str">
        <f>'Cover Page'!$A$1</f>
        <v>Appalachian State University</v>
      </c>
      <c r="B776" s="84" t="s">
        <v>24</v>
      </c>
      <c r="C776" s="85" t="s">
        <v>0</v>
      </c>
      <c r="D776" s="42" t="s">
        <v>10</v>
      </c>
      <c r="E776" s="42" t="str">
        <f t="shared" si="12"/>
        <v>Business AffairsSalaries and Wages</v>
      </c>
      <c r="F776" s="87">
        <f>VLOOKUP(E776,'Budget Template'!$C:$G,VLOOKUP(C776,'Fund Lookup'!$A$2:$B$5,2,FALSE),FALSE)</f>
        <v>6915290.712773025</v>
      </c>
    </row>
    <row r="777" spans="1:6" x14ac:dyDescent="0.25">
      <c r="A777" t="str">
        <f>'Cover Page'!$A$1</f>
        <v>Appalachian State University</v>
      </c>
      <c r="B777" s="84" t="s">
        <v>24</v>
      </c>
      <c r="C777" s="85" t="s">
        <v>0</v>
      </c>
      <c r="D777" s="42" t="s">
        <v>11</v>
      </c>
      <c r="E777" s="42" t="str">
        <f t="shared" si="12"/>
        <v>Business AffairsStaff Benefits</v>
      </c>
      <c r="F777" s="87">
        <f>VLOOKUP(E777,'Budget Template'!$C:$G,VLOOKUP(C777,'Fund Lookup'!$A$2:$B$5,2,FALSE),FALSE)</f>
        <v>2274831.6815931429</v>
      </c>
    </row>
    <row r="778" spans="1:6" x14ac:dyDescent="0.25">
      <c r="A778" t="str">
        <f>'Cover Page'!$A$1</f>
        <v>Appalachian State University</v>
      </c>
      <c r="B778" s="84" t="s">
        <v>24</v>
      </c>
      <c r="C778" s="85" t="s">
        <v>0</v>
      </c>
      <c r="D778" s="42" t="s">
        <v>92</v>
      </c>
      <c r="E778" s="42" t="str">
        <f t="shared" si="12"/>
        <v>Business AffairsServices, Supplies, Materials, &amp; Equip.</v>
      </c>
      <c r="F778" s="87">
        <f>VLOOKUP(E778,'Budget Template'!$C:$G,VLOOKUP(C778,'Fund Lookup'!$A$2:$B$5,2,FALSE),FALSE)</f>
        <v>4777000.4356212597</v>
      </c>
    </row>
    <row r="779" spans="1:6" x14ac:dyDescent="0.25">
      <c r="A779" t="str">
        <f>'Cover Page'!$A$1</f>
        <v>Appalachian State University</v>
      </c>
      <c r="B779" s="84" t="s">
        <v>24</v>
      </c>
      <c r="C779" s="85" t="s">
        <v>0</v>
      </c>
      <c r="D779" s="42" t="s">
        <v>13</v>
      </c>
      <c r="E779" s="42" t="str">
        <f t="shared" si="12"/>
        <v>Business AffairsScholarships &amp; Fellowships</v>
      </c>
      <c r="F779" s="87">
        <f>VLOOKUP(E779,'Budget Template'!$C:$G,VLOOKUP(C779,'Fund Lookup'!$A$2:$B$5,2,FALSE),FALSE)</f>
        <v>0</v>
      </c>
    </row>
    <row r="780" spans="1:6" x14ac:dyDescent="0.25">
      <c r="A780" t="str">
        <f>'Cover Page'!$A$1</f>
        <v>Appalachian State University</v>
      </c>
      <c r="B780" s="84" t="s">
        <v>24</v>
      </c>
      <c r="C780" s="85" t="s">
        <v>0</v>
      </c>
      <c r="D780" s="42" t="s">
        <v>32</v>
      </c>
      <c r="E780" s="42" t="str">
        <f t="shared" si="12"/>
        <v>Business AffairsDebt Service</v>
      </c>
      <c r="F780" s="87">
        <f>VLOOKUP(E780,'Budget Template'!$C:$G,VLOOKUP(C780,'Fund Lookup'!$A$2:$B$5,2,FALSE),FALSE)</f>
        <v>0</v>
      </c>
    </row>
    <row r="781" spans="1:6" x14ac:dyDescent="0.25">
      <c r="A781" t="str">
        <f>'Cover Page'!$A$1</f>
        <v>Appalachian State University</v>
      </c>
      <c r="B781" s="84" t="s">
        <v>24</v>
      </c>
      <c r="C781" s="85" t="s">
        <v>0</v>
      </c>
      <c r="D781" s="42" t="s">
        <v>12</v>
      </c>
      <c r="E781" s="42" t="str">
        <f t="shared" si="12"/>
        <v>Business AffairsUtilities</v>
      </c>
      <c r="F781" s="87">
        <f>VLOOKUP(E781,'Budget Template'!$C:$G,VLOOKUP(C781,'Fund Lookup'!$A$2:$B$5,2,FALSE),FALSE)</f>
        <v>0</v>
      </c>
    </row>
    <row r="782" spans="1:6" x14ac:dyDescent="0.25">
      <c r="A782" t="str">
        <f>'Cover Page'!$A$1</f>
        <v>Appalachian State University</v>
      </c>
      <c r="B782" s="84" t="s">
        <v>24</v>
      </c>
      <c r="C782" s="85" t="s">
        <v>0</v>
      </c>
      <c r="D782" s="42" t="s">
        <v>14</v>
      </c>
      <c r="E782" s="42" t="str">
        <f t="shared" si="12"/>
        <v>Business AffairsOther Expenses</v>
      </c>
      <c r="F782" s="87">
        <f>VLOOKUP(E782,'Budget Template'!$C:$G,VLOOKUP(C782,'Fund Lookup'!$A$2:$B$5,2,FALSE),FALSE)</f>
        <v>1302269</v>
      </c>
    </row>
    <row r="783" spans="1:6" x14ac:dyDescent="0.25">
      <c r="A783" t="str">
        <f>'Cover Page'!$A$1</f>
        <v>Appalachian State University</v>
      </c>
      <c r="B783" s="84" t="s">
        <v>24</v>
      </c>
      <c r="C783" s="85" t="s">
        <v>0</v>
      </c>
      <c r="D783" s="42" t="s">
        <v>38</v>
      </c>
      <c r="E783" s="42" t="str">
        <f t="shared" si="12"/>
        <v>Business AffairsTransfers In</v>
      </c>
      <c r="F783" s="87">
        <f>VLOOKUP(E783,'Budget Template'!$C:$G,VLOOKUP(C783,'Fund Lookup'!$A$2:$B$5,2,FALSE),FALSE)</f>
        <v>984179</v>
      </c>
    </row>
    <row r="784" spans="1:6" x14ac:dyDescent="0.25">
      <c r="A784" t="str">
        <f>'Cover Page'!$A$1</f>
        <v>Appalachian State University</v>
      </c>
      <c r="B784" s="84" t="s">
        <v>24</v>
      </c>
      <c r="C784" s="85" t="s">
        <v>0</v>
      </c>
      <c r="D784" s="42" t="s">
        <v>93</v>
      </c>
      <c r="E784" s="42" t="str">
        <f t="shared" si="12"/>
        <v>Business AffairsTransfers Out to Capital</v>
      </c>
      <c r="F784" s="87">
        <f>VLOOKUP(E784,'Budget Template'!$C:$G,VLOOKUP(C784,'Fund Lookup'!$A$2:$B$5,2,FALSE),FALSE)</f>
        <v>0</v>
      </c>
    </row>
    <row r="785" spans="1:6" x14ac:dyDescent="0.25">
      <c r="A785" t="str">
        <f>'Cover Page'!$A$1</f>
        <v>Appalachian State University</v>
      </c>
      <c r="B785" s="84" t="s">
        <v>24</v>
      </c>
      <c r="C785" s="85" t="s">
        <v>0</v>
      </c>
      <c r="D785" s="42" t="s">
        <v>94</v>
      </c>
      <c r="E785" s="42" t="str">
        <f t="shared" si="12"/>
        <v>Business AffairsTransfers Out (Other)</v>
      </c>
      <c r="F785" s="87">
        <f>VLOOKUP(E785,'Budget Template'!$C:$G,VLOOKUP(C785,'Fund Lookup'!$A$2:$B$5,2,FALSE),FALSE)</f>
        <v>95127</v>
      </c>
    </row>
    <row r="786" spans="1:6" ht="30" x14ac:dyDescent="0.25">
      <c r="A786" t="str">
        <f>'Cover Page'!$A$1</f>
        <v>Appalachian State University</v>
      </c>
      <c r="B786" s="84" t="s">
        <v>24</v>
      </c>
      <c r="C786" s="85" t="s">
        <v>35</v>
      </c>
      <c r="D786" s="42" t="s">
        <v>36</v>
      </c>
      <c r="E786" s="42" t="str">
        <f t="shared" si="12"/>
        <v>Business AffairsState Appropriation, Tuition, &amp; Fees</v>
      </c>
      <c r="F786" s="87">
        <f>VLOOKUP(E786,'Budget Template'!$C:$G,VLOOKUP(C786,'Fund Lookup'!$A$2:$B$5,2,FALSE),FALSE)</f>
        <v>1202820</v>
      </c>
    </row>
    <row r="787" spans="1:6" ht="30" x14ac:dyDescent="0.25">
      <c r="A787" t="str">
        <f>'Cover Page'!$A$1</f>
        <v>Appalachian State University</v>
      </c>
      <c r="B787" s="84" t="s">
        <v>24</v>
      </c>
      <c r="C787" s="85" t="s">
        <v>35</v>
      </c>
      <c r="D787" s="42" t="s">
        <v>4</v>
      </c>
      <c r="E787" s="42" t="str">
        <f t="shared" si="12"/>
        <v>Business AffairsSales &amp; Services</v>
      </c>
      <c r="F787" s="87">
        <f>VLOOKUP(E787,'Budget Template'!$C:$G,VLOOKUP(C787,'Fund Lookup'!$A$2:$B$5,2,FALSE),FALSE)</f>
        <v>572000</v>
      </c>
    </row>
    <row r="788" spans="1:6" ht="30" x14ac:dyDescent="0.25">
      <c r="A788" t="str">
        <f>'Cover Page'!$A$1</f>
        <v>Appalachian State University</v>
      </c>
      <c r="B788" s="84" t="s">
        <v>24</v>
      </c>
      <c r="C788" s="85" t="s">
        <v>35</v>
      </c>
      <c r="D788" s="42" t="s">
        <v>33</v>
      </c>
      <c r="E788" s="42" t="str">
        <f t="shared" si="12"/>
        <v>Business AffairsPatient Services</v>
      </c>
      <c r="F788" s="87">
        <f>VLOOKUP(E788,'Budget Template'!$C:$G,VLOOKUP(C788,'Fund Lookup'!$A$2:$B$5,2,FALSE),FALSE)</f>
        <v>0</v>
      </c>
    </row>
    <row r="789" spans="1:6" ht="30" x14ac:dyDescent="0.25">
      <c r="A789" t="str">
        <f>'Cover Page'!$A$1</f>
        <v>Appalachian State University</v>
      </c>
      <c r="B789" s="84" t="s">
        <v>24</v>
      </c>
      <c r="C789" s="85" t="s">
        <v>35</v>
      </c>
      <c r="D789" s="42" t="s">
        <v>5</v>
      </c>
      <c r="E789" s="42" t="str">
        <f t="shared" si="12"/>
        <v>Business AffairsContracts &amp; Grants</v>
      </c>
      <c r="F789" s="87">
        <f>VLOOKUP(E789,'Budget Template'!$C:$G,VLOOKUP(C789,'Fund Lookup'!$A$2:$B$5,2,FALSE),FALSE)</f>
        <v>0</v>
      </c>
    </row>
    <row r="790" spans="1:6" ht="30" x14ac:dyDescent="0.25">
      <c r="A790" t="str">
        <f>'Cover Page'!$A$1</f>
        <v>Appalachian State University</v>
      </c>
      <c r="B790" s="84" t="s">
        <v>24</v>
      </c>
      <c r="C790" s="85" t="s">
        <v>35</v>
      </c>
      <c r="D790" s="42" t="s">
        <v>6</v>
      </c>
      <c r="E790" s="42" t="str">
        <f t="shared" si="12"/>
        <v>Business AffairsGifts &amp; Investments</v>
      </c>
      <c r="F790" s="87">
        <f>VLOOKUP(E790,'Budget Template'!$C:$G,VLOOKUP(C790,'Fund Lookup'!$A$2:$B$5,2,FALSE),FALSE)</f>
        <v>2854000</v>
      </c>
    </row>
    <row r="791" spans="1:6" ht="30" x14ac:dyDescent="0.25">
      <c r="A791" t="str">
        <f>'Cover Page'!$A$1</f>
        <v>Appalachian State University</v>
      </c>
      <c r="B791" s="84" t="s">
        <v>24</v>
      </c>
      <c r="C791" s="85" t="s">
        <v>35</v>
      </c>
      <c r="D791" s="42" t="s">
        <v>7</v>
      </c>
      <c r="E791" s="42" t="str">
        <f t="shared" si="12"/>
        <v>Business AffairsOther Revenues</v>
      </c>
      <c r="F791" s="87">
        <f>VLOOKUP(E791,'Budget Template'!$C:$G,VLOOKUP(C791,'Fund Lookup'!$A$2:$B$5,2,FALSE),FALSE)</f>
        <v>464736.64</v>
      </c>
    </row>
    <row r="792" spans="1:6" ht="30" x14ac:dyDescent="0.25">
      <c r="A792" t="str">
        <f>'Cover Page'!$A$1</f>
        <v>Appalachian State University</v>
      </c>
      <c r="B792" s="84" t="s">
        <v>24</v>
      </c>
      <c r="C792" s="85" t="s">
        <v>35</v>
      </c>
      <c r="D792" s="42" t="s">
        <v>10</v>
      </c>
      <c r="E792" s="42" t="str">
        <f t="shared" si="12"/>
        <v>Business AffairsSalaries and Wages</v>
      </c>
      <c r="F792" s="87">
        <f>VLOOKUP(E792,'Budget Template'!$C:$G,VLOOKUP(C792,'Fund Lookup'!$A$2:$B$5,2,FALSE),FALSE)</f>
        <v>63299.41</v>
      </c>
    </row>
    <row r="793" spans="1:6" ht="30" x14ac:dyDescent="0.25">
      <c r="A793" t="str">
        <f>'Cover Page'!$A$1</f>
        <v>Appalachian State University</v>
      </c>
      <c r="B793" s="84" t="s">
        <v>24</v>
      </c>
      <c r="C793" s="85" t="s">
        <v>35</v>
      </c>
      <c r="D793" s="42" t="s">
        <v>11</v>
      </c>
      <c r="E793" s="42" t="str">
        <f t="shared" si="12"/>
        <v>Business AffairsStaff Benefits</v>
      </c>
      <c r="F793" s="87">
        <f>VLOOKUP(E793,'Budget Template'!$C:$G,VLOOKUP(C793,'Fund Lookup'!$A$2:$B$5,2,FALSE),FALSE)</f>
        <v>14590.505829000002</v>
      </c>
    </row>
    <row r="794" spans="1:6" ht="30" x14ac:dyDescent="0.25">
      <c r="A794" t="str">
        <f>'Cover Page'!$A$1</f>
        <v>Appalachian State University</v>
      </c>
      <c r="B794" s="84" t="s">
        <v>24</v>
      </c>
      <c r="C794" s="85" t="s">
        <v>35</v>
      </c>
      <c r="D794" s="42" t="s">
        <v>92</v>
      </c>
      <c r="E794" s="42" t="str">
        <f t="shared" si="12"/>
        <v>Business AffairsServices, Supplies, Materials, &amp; Equip.</v>
      </c>
      <c r="F794" s="87">
        <f>VLOOKUP(E794,'Budget Template'!$C:$G,VLOOKUP(C794,'Fund Lookup'!$A$2:$B$5,2,FALSE),FALSE)</f>
        <v>1320130</v>
      </c>
    </row>
    <row r="795" spans="1:6" ht="30" x14ac:dyDescent="0.25">
      <c r="A795" t="str">
        <f>'Cover Page'!$A$1</f>
        <v>Appalachian State University</v>
      </c>
      <c r="B795" s="84" t="s">
        <v>24</v>
      </c>
      <c r="C795" s="85" t="s">
        <v>35</v>
      </c>
      <c r="D795" s="42" t="s">
        <v>13</v>
      </c>
      <c r="E795" s="42" t="str">
        <f t="shared" si="12"/>
        <v>Business AffairsScholarships &amp; Fellowships</v>
      </c>
      <c r="F795" s="87">
        <f>VLOOKUP(E795,'Budget Template'!$C:$G,VLOOKUP(C795,'Fund Lookup'!$A$2:$B$5,2,FALSE),FALSE)</f>
        <v>0</v>
      </c>
    </row>
    <row r="796" spans="1:6" ht="30" x14ac:dyDescent="0.25">
      <c r="A796" t="str">
        <f>'Cover Page'!$A$1</f>
        <v>Appalachian State University</v>
      </c>
      <c r="B796" s="84" t="s">
        <v>24</v>
      </c>
      <c r="C796" s="85" t="s">
        <v>35</v>
      </c>
      <c r="D796" s="42" t="s">
        <v>32</v>
      </c>
      <c r="E796" s="42" t="str">
        <f t="shared" si="12"/>
        <v>Business AffairsDebt Service</v>
      </c>
      <c r="F796" s="87">
        <f>VLOOKUP(E796,'Budget Template'!$C:$G,VLOOKUP(C796,'Fund Lookup'!$A$2:$B$5,2,FALSE),FALSE)</f>
        <v>0</v>
      </c>
    </row>
    <row r="797" spans="1:6" ht="30" x14ac:dyDescent="0.25">
      <c r="A797" t="str">
        <f>'Cover Page'!$A$1</f>
        <v>Appalachian State University</v>
      </c>
      <c r="B797" s="84" t="s">
        <v>24</v>
      </c>
      <c r="C797" s="85" t="s">
        <v>35</v>
      </c>
      <c r="D797" s="42" t="s">
        <v>12</v>
      </c>
      <c r="E797" s="42" t="str">
        <f t="shared" si="12"/>
        <v>Business AffairsUtilities</v>
      </c>
      <c r="F797" s="87">
        <f>VLOOKUP(E797,'Budget Template'!$C:$G,VLOOKUP(C797,'Fund Lookup'!$A$2:$B$5,2,FALSE),FALSE)</f>
        <v>18300</v>
      </c>
    </row>
    <row r="798" spans="1:6" ht="30" x14ac:dyDescent="0.25">
      <c r="A798" t="str">
        <f>'Cover Page'!$A$1</f>
        <v>Appalachian State University</v>
      </c>
      <c r="B798" s="84" t="s">
        <v>24</v>
      </c>
      <c r="C798" s="85" t="s">
        <v>35</v>
      </c>
      <c r="D798" s="42" t="s">
        <v>14</v>
      </c>
      <c r="E798" s="42" t="str">
        <f t="shared" si="12"/>
        <v>Business AffairsOther Expenses</v>
      </c>
      <c r="F798" s="87">
        <f>VLOOKUP(E798,'Budget Template'!$C:$G,VLOOKUP(C798,'Fund Lookup'!$A$2:$B$5,2,FALSE),FALSE)</f>
        <v>10000</v>
      </c>
    </row>
    <row r="799" spans="1:6" ht="30" x14ac:dyDescent="0.25">
      <c r="A799" t="str">
        <f>'Cover Page'!$A$1</f>
        <v>Appalachian State University</v>
      </c>
      <c r="B799" s="84" t="s">
        <v>24</v>
      </c>
      <c r="C799" s="85" t="s">
        <v>35</v>
      </c>
      <c r="D799" s="42" t="s">
        <v>38</v>
      </c>
      <c r="E799" s="42" t="str">
        <f t="shared" si="12"/>
        <v>Business AffairsTransfers In</v>
      </c>
      <c r="F799" s="87">
        <f>VLOOKUP(E799,'Budget Template'!$C:$G,VLOOKUP(C799,'Fund Lookup'!$A$2:$B$5,2,FALSE),FALSE)</f>
        <v>7328048.5599999996</v>
      </c>
    </row>
    <row r="800" spans="1:6" ht="30" x14ac:dyDescent="0.25">
      <c r="A800" t="str">
        <f>'Cover Page'!$A$1</f>
        <v>Appalachian State University</v>
      </c>
      <c r="B800" s="84" t="s">
        <v>24</v>
      </c>
      <c r="C800" s="85" t="s">
        <v>35</v>
      </c>
      <c r="D800" s="42" t="s">
        <v>93</v>
      </c>
      <c r="E800" s="42" t="str">
        <f t="shared" si="12"/>
        <v>Business AffairsTransfers Out to Capital</v>
      </c>
      <c r="F800" s="87">
        <f>VLOOKUP(E800,'Budget Template'!$C:$G,VLOOKUP(C800,'Fund Lookup'!$A$2:$B$5,2,FALSE),FALSE)</f>
        <v>185000</v>
      </c>
    </row>
    <row r="801" spans="1:6" ht="30" x14ac:dyDescent="0.25">
      <c r="A801" t="str">
        <f>'Cover Page'!$A$1</f>
        <v>Appalachian State University</v>
      </c>
      <c r="B801" s="84" t="s">
        <v>24</v>
      </c>
      <c r="C801" s="85" t="s">
        <v>35</v>
      </c>
      <c r="D801" s="42" t="s">
        <v>94</v>
      </c>
      <c r="E801" s="42" t="str">
        <f t="shared" si="12"/>
        <v>Business AffairsTransfers Out (Other)</v>
      </c>
      <c r="F801" s="87">
        <f>VLOOKUP(E801,'Budget Template'!$C:$G,VLOOKUP(C801,'Fund Lookup'!$A$2:$B$5,2,FALSE),FALSE)</f>
        <v>8994451.5</v>
      </c>
    </row>
    <row r="802" spans="1:6" x14ac:dyDescent="0.25">
      <c r="A802" t="str">
        <f>'Cover Page'!$A$1</f>
        <v>Appalachian State University</v>
      </c>
      <c r="B802" s="84" t="s">
        <v>24</v>
      </c>
      <c r="C802" s="85" t="s">
        <v>88</v>
      </c>
      <c r="D802" s="42" t="s">
        <v>36</v>
      </c>
      <c r="E802" s="42" t="str">
        <f t="shared" si="12"/>
        <v>Business AffairsState Appropriation, Tuition, &amp; Fees</v>
      </c>
      <c r="F802" s="87">
        <f>VLOOKUP(E802,'Budget Template'!$C:$G,VLOOKUP(C802,'Fund Lookup'!$A$2:$B$5,2,FALSE),FALSE)</f>
        <v>0</v>
      </c>
    </row>
    <row r="803" spans="1:6" x14ac:dyDescent="0.25">
      <c r="A803" t="str">
        <f>'Cover Page'!$A$1</f>
        <v>Appalachian State University</v>
      </c>
      <c r="B803" s="84" t="s">
        <v>24</v>
      </c>
      <c r="C803" s="85" t="s">
        <v>88</v>
      </c>
      <c r="D803" s="42" t="s">
        <v>4</v>
      </c>
      <c r="E803" s="42" t="str">
        <f t="shared" si="12"/>
        <v>Business AffairsSales &amp; Services</v>
      </c>
      <c r="F803" s="87">
        <f>VLOOKUP(E803,'Budget Template'!$C:$G,VLOOKUP(C803,'Fund Lookup'!$A$2:$B$5,2,FALSE),FALSE)</f>
        <v>0</v>
      </c>
    </row>
    <row r="804" spans="1:6" x14ac:dyDescent="0.25">
      <c r="A804" t="str">
        <f>'Cover Page'!$A$1</f>
        <v>Appalachian State University</v>
      </c>
      <c r="B804" s="84" t="s">
        <v>24</v>
      </c>
      <c r="C804" s="85" t="s">
        <v>88</v>
      </c>
      <c r="D804" s="42" t="s">
        <v>33</v>
      </c>
      <c r="E804" s="42" t="str">
        <f t="shared" si="12"/>
        <v>Business AffairsPatient Services</v>
      </c>
      <c r="F804" s="87">
        <f>VLOOKUP(E804,'Budget Template'!$C:$G,VLOOKUP(C804,'Fund Lookup'!$A$2:$B$5,2,FALSE),FALSE)</f>
        <v>0</v>
      </c>
    </row>
    <row r="805" spans="1:6" x14ac:dyDescent="0.25">
      <c r="A805" t="str">
        <f>'Cover Page'!$A$1</f>
        <v>Appalachian State University</v>
      </c>
      <c r="B805" s="84" t="s">
        <v>24</v>
      </c>
      <c r="C805" s="85" t="s">
        <v>88</v>
      </c>
      <c r="D805" s="42" t="s">
        <v>5</v>
      </c>
      <c r="E805" s="42" t="str">
        <f t="shared" si="12"/>
        <v>Business AffairsContracts &amp; Grants</v>
      </c>
      <c r="F805" s="87">
        <f>VLOOKUP(E805,'Budget Template'!$C:$G,VLOOKUP(C805,'Fund Lookup'!$A$2:$B$5,2,FALSE),FALSE)</f>
        <v>0</v>
      </c>
    </row>
    <row r="806" spans="1:6" x14ac:dyDescent="0.25">
      <c r="A806" t="str">
        <f>'Cover Page'!$A$1</f>
        <v>Appalachian State University</v>
      </c>
      <c r="B806" s="84" t="s">
        <v>24</v>
      </c>
      <c r="C806" s="85" t="s">
        <v>88</v>
      </c>
      <c r="D806" s="42" t="s">
        <v>6</v>
      </c>
      <c r="E806" s="42" t="str">
        <f t="shared" si="12"/>
        <v>Business AffairsGifts &amp; Investments</v>
      </c>
      <c r="F806" s="87">
        <f>VLOOKUP(E806,'Budget Template'!$C:$G,VLOOKUP(C806,'Fund Lookup'!$A$2:$B$5,2,FALSE),FALSE)</f>
        <v>0</v>
      </c>
    </row>
    <row r="807" spans="1:6" x14ac:dyDescent="0.25">
      <c r="A807" t="str">
        <f>'Cover Page'!$A$1</f>
        <v>Appalachian State University</v>
      </c>
      <c r="B807" s="84" t="s">
        <v>24</v>
      </c>
      <c r="C807" s="85" t="s">
        <v>88</v>
      </c>
      <c r="D807" s="42" t="s">
        <v>7</v>
      </c>
      <c r="E807" s="42" t="str">
        <f t="shared" si="12"/>
        <v>Business AffairsOther Revenues</v>
      </c>
      <c r="F807" s="87">
        <f>VLOOKUP(E807,'Budget Template'!$C:$G,VLOOKUP(C807,'Fund Lookup'!$A$2:$B$5,2,FALSE),FALSE)</f>
        <v>0</v>
      </c>
    </row>
    <row r="808" spans="1:6" x14ac:dyDescent="0.25">
      <c r="A808" t="str">
        <f>'Cover Page'!$A$1</f>
        <v>Appalachian State University</v>
      </c>
      <c r="B808" s="84" t="s">
        <v>24</v>
      </c>
      <c r="C808" s="85" t="s">
        <v>88</v>
      </c>
      <c r="D808" s="42" t="s">
        <v>10</v>
      </c>
      <c r="E808" s="42" t="str">
        <f t="shared" si="12"/>
        <v>Business AffairsSalaries and Wages</v>
      </c>
      <c r="F808" s="87">
        <f>VLOOKUP(E808,'Budget Template'!$C:$G,VLOOKUP(C808,'Fund Lookup'!$A$2:$B$5,2,FALSE),FALSE)</f>
        <v>0</v>
      </c>
    </row>
    <row r="809" spans="1:6" x14ac:dyDescent="0.25">
      <c r="A809" t="str">
        <f>'Cover Page'!$A$1</f>
        <v>Appalachian State University</v>
      </c>
      <c r="B809" s="84" t="s">
        <v>24</v>
      </c>
      <c r="C809" s="85" t="s">
        <v>88</v>
      </c>
      <c r="D809" s="42" t="s">
        <v>11</v>
      </c>
      <c r="E809" s="42" t="str">
        <f t="shared" si="12"/>
        <v>Business AffairsStaff Benefits</v>
      </c>
      <c r="F809" s="87">
        <f>VLOOKUP(E809,'Budget Template'!$C:$G,VLOOKUP(C809,'Fund Lookup'!$A$2:$B$5,2,FALSE),FALSE)</f>
        <v>0</v>
      </c>
    </row>
    <row r="810" spans="1:6" x14ac:dyDescent="0.25">
      <c r="A810" t="str">
        <f>'Cover Page'!$A$1</f>
        <v>Appalachian State University</v>
      </c>
      <c r="B810" s="84" t="s">
        <v>24</v>
      </c>
      <c r="C810" s="85" t="s">
        <v>88</v>
      </c>
      <c r="D810" s="42" t="s">
        <v>92</v>
      </c>
      <c r="E810" s="42" t="str">
        <f t="shared" si="12"/>
        <v>Business AffairsServices, Supplies, Materials, &amp; Equip.</v>
      </c>
      <c r="F810" s="87">
        <f>VLOOKUP(E810,'Budget Template'!$C:$G,VLOOKUP(C810,'Fund Lookup'!$A$2:$B$5,2,FALSE),FALSE)</f>
        <v>0</v>
      </c>
    </row>
    <row r="811" spans="1:6" x14ac:dyDescent="0.25">
      <c r="A811" t="str">
        <f>'Cover Page'!$A$1</f>
        <v>Appalachian State University</v>
      </c>
      <c r="B811" s="84" t="s">
        <v>24</v>
      </c>
      <c r="C811" s="85" t="s">
        <v>88</v>
      </c>
      <c r="D811" s="42" t="s">
        <v>13</v>
      </c>
      <c r="E811" s="42" t="str">
        <f t="shared" si="12"/>
        <v>Business AffairsScholarships &amp; Fellowships</v>
      </c>
      <c r="F811" s="87">
        <f>VLOOKUP(E811,'Budget Template'!$C:$G,VLOOKUP(C811,'Fund Lookup'!$A$2:$B$5,2,FALSE),FALSE)</f>
        <v>0</v>
      </c>
    </row>
    <row r="812" spans="1:6" x14ac:dyDescent="0.25">
      <c r="A812" t="str">
        <f>'Cover Page'!$A$1</f>
        <v>Appalachian State University</v>
      </c>
      <c r="B812" s="84" t="s">
        <v>24</v>
      </c>
      <c r="C812" s="85" t="s">
        <v>88</v>
      </c>
      <c r="D812" s="42" t="s">
        <v>32</v>
      </c>
      <c r="E812" s="42" t="str">
        <f t="shared" si="12"/>
        <v>Business AffairsDebt Service</v>
      </c>
      <c r="F812" s="87">
        <f>VLOOKUP(E812,'Budget Template'!$C:$G,VLOOKUP(C812,'Fund Lookup'!$A$2:$B$5,2,FALSE),FALSE)</f>
        <v>0</v>
      </c>
    </row>
    <row r="813" spans="1:6" x14ac:dyDescent="0.25">
      <c r="A813" t="str">
        <f>'Cover Page'!$A$1</f>
        <v>Appalachian State University</v>
      </c>
      <c r="B813" s="84" t="s">
        <v>24</v>
      </c>
      <c r="C813" s="85" t="s">
        <v>88</v>
      </c>
      <c r="D813" s="42" t="s">
        <v>12</v>
      </c>
      <c r="E813" s="42" t="str">
        <f t="shared" si="12"/>
        <v>Business AffairsUtilities</v>
      </c>
      <c r="F813" s="87">
        <f>VLOOKUP(E813,'Budget Template'!$C:$G,VLOOKUP(C813,'Fund Lookup'!$A$2:$B$5,2,FALSE),FALSE)</f>
        <v>0</v>
      </c>
    </row>
    <row r="814" spans="1:6" x14ac:dyDescent="0.25">
      <c r="A814" t="str">
        <f>'Cover Page'!$A$1</f>
        <v>Appalachian State University</v>
      </c>
      <c r="B814" s="84" t="s">
        <v>24</v>
      </c>
      <c r="C814" s="85" t="s">
        <v>88</v>
      </c>
      <c r="D814" s="42" t="s">
        <v>14</v>
      </c>
      <c r="E814" s="42" t="str">
        <f t="shared" si="12"/>
        <v>Business AffairsOther Expenses</v>
      </c>
      <c r="F814" s="87">
        <f>VLOOKUP(E814,'Budget Template'!$C:$G,VLOOKUP(C814,'Fund Lookup'!$A$2:$B$5,2,FALSE),FALSE)</f>
        <v>0</v>
      </c>
    </row>
    <row r="815" spans="1:6" x14ac:dyDescent="0.25">
      <c r="A815" t="str">
        <f>'Cover Page'!$A$1</f>
        <v>Appalachian State University</v>
      </c>
      <c r="B815" s="84" t="s">
        <v>24</v>
      </c>
      <c r="C815" s="85" t="s">
        <v>88</v>
      </c>
      <c r="D815" s="42" t="s">
        <v>38</v>
      </c>
      <c r="E815" s="42" t="str">
        <f t="shared" si="12"/>
        <v>Business AffairsTransfers In</v>
      </c>
      <c r="F815" s="87">
        <f>VLOOKUP(E815,'Budget Template'!$C:$G,VLOOKUP(C815,'Fund Lookup'!$A$2:$B$5,2,FALSE),FALSE)</f>
        <v>0</v>
      </c>
    </row>
    <row r="816" spans="1:6" x14ac:dyDescent="0.25">
      <c r="A816" t="str">
        <f>'Cover Page'!$A$1</f>
        <v>Appalachian State University</v>
      </c>
      <c r="B816" s="84" t="s">
        <v>24</v>
      </c>
      <c r="C816" s="85" t="s">
        <v>88</v>
      </c>
      <c r="D816" s="42" t="s">
        <v>93</v>
      </c>
      <c r="E816" s="42" t="str">
        <f t="shared" si="12"/>
        <v>Business AffairsTransfers Out to Capital</v>
      </c>
      <c r="F816" s="87">
        <f>VLOOKUP(E816,'Budget Template'!$C:$G,VLOOKUP(C816,'Fund Lookup'!$A$2:$B$5,2,FALSE),FALSE)</f>
        <v>0</v>
      </c>
    </row>
    <row r="817" spans="1:6" x14ac:dyDescent="0.25">
      <c r="A817" t="str">
        <f>'Cover Page'!$A$1</f>
        <v>Appalachian State University</v>
      </c>
      <c r="B817" s="84" t="s">
        <v>24</v>
      </c>
      <c r="C817" s="85" t="s">
        <v>88</v>
      </c>
      <c r="D817" s="42" t="s">
        <v>94</v>
      </c>
      <c r="E817" s="42" t="str">
        <f t="shared" si="12"/>
        <v>Business AffairsTransfers Out (Other)</v>
      </c>
      <c r="F817" s="87">
        <f>VLOOKUP(E817,'Budget Template'!$C:$G,VLOOKUP(C817,'Fund Lookup'!$A$2:$B$5,2,FALSE),FALSE)</f>
        <v>0</v>
      </c>
    </row>
    <row r="818" spans="1:6" x14ac:dyDescent="0.25">
      <c r="A818" t="str">
        <f>'Cover Page'!$A$1</f>
        <v>Appalachian State University</v>
      </c>
      <c r="B818" s="84" t="s">
        <v>24</v>
      </c>
      <c r="C818" s="85" t="s">
        <v>31</v>
      </c>
      <c r="D818" s="42" t="s">
        <v>36</v>
      </c>
      <c r="E818" s="42" t="str">
        <f t="shared" si="12"/>
        <v>Business AffairsState Appropriation, Tuition, &amp; Fees</v>
      </c>
      <c r="F818" s="87">
        <f>VLOOKUP(E818,'Budget Template'!$C:$G,VLOOKUP(C818,'Fund Lookup'!$A$2:$B$5,2,FALSE),FALSE)</f>
        <v>0</v>
      </c>
    </row>
    <row r="819" spans="1:6" x14ac:dyDescent="0.25">
      <c r="A819" t="str">
        <f>'Cover Page'!$A$1</f>
        <v>Appalachian State University</v>
      </c>
      <c r="B819" s="84" t="s">
        <v>24</v>
      </c>
      <c r="C819" s="85" t="s">
        <v>31</v>
      </c>
      <c r="D819" s="42" t="s">
        <v>4</v>
      </c>
      <c r="E819" s="42" t="str">
        <f t="shared" si="12"/>
        <v>Business AffairsSales &amp; Services</v>
      </c>
      <c r="F819" s="87">
        <f>VLOOKUP(E819,'Budget Template'!$C:$G,VLOOKUP(C819,'Fund Lookup'!$A$2:$B$5,2,FALSE),FALSE)</f>
        <v>0</v>
      </c>
    </row>
    <row r="820" spans="1:6" x14ac:dyDescent="0.25">
      <c r="A820" t="str">
        <f>'Cover Page'!$A$1</f>
        <v>Appalachian State University</v>
      </c>
      <c r="B820" s="84" t="s">
        <v>24</v>
      </c>
      <c r="C820" s="85" t="s">
        <v>31</v>
      </c>
      <c r="D820" s="42" t="s">
        <v>33</v>
      </c>
      <c r="E820" s="42" t="str">
        <f t="shared" si="12"/>
        <v>Business AffairsPatient Services</v>
      </c>
      <c r="F820" s="87">
        <f>VLOOKUP(E820,'Budget Template'!$C:$G,VLOOKUP(C820,'Fund Lookup'!$A$2:$B$5,2,FALSE),FALSE)</f>
        <v>0</v>
      </c>
    </row>
    <row r="821" spans="1:6" x14ac:dyDescent="0.25">
      <c r="A821" t="str">
        <f>'Cover Page'!$A$1</f>
        <v>Appalachian State University</v>
      </c>
      <c r="B821" s="84" t="s">
        <v>24</v>
      </c>
      <c r="C821" s="85" t="s">
        <v>31</v>
      </c>
      <c r="D821" s="42" t="s">
        <v>5</v>
      </c>
      <c r="E821" s="42" t="str">
        <f t="shared" si="12"/>
        <v>Business AffairsContracts &amp; Grants</v>
      </c>
      <c r="F821" s="87">
        <f>VLOOKUP(E821,'Budget Template'!$C:$G,VLOOKUP(C821,'Fund Lookup'!$A$2:$B$5,2,FALSE),FALSE)</f>
        <v>0</v>
      </c>
    </row>
    <row r="822" spans="1:6" x14ac:dyDescent="0.25">
      <c r="A822" t="str">
        <f>'Cover Page'!$A$1</f>
        <v>Appalachian State University</v>
      </c>
      <c r="B822" s="84" t="s">
        <v>24</v>
      </c>
      <c r="C822" s="85" t="s">
        <v>31</v>
      </c>
      <c r="D822" s="42" t="s">
        <v>6</v>
      </c>
      <c r="E822" s="42" t="str">
        <f t="shared" si="12"/>
        <v>Business AffairsGifts &amp; Investments</v>
      </c>
      <c r="F822" s="87">
        <f>VLOOKUP(E822,'Budget Template'!$C:$G,VLOOKUP(C822,'Fund Lookup'!$A$2:$B$5,2,FALSE),FALSE)</f>
        <v>0</v>
      </c>
    </row>
    <row r="823" spans="1:6" x14ac:dyDescent="0.25">
      <c r="A823" t="str">
        <f>'Cover Page'!$A$1</f>
        <v>Appalachian State University</v>
      </c>
      <c r="B823" s="84" t="s">
        <v>24</v>
      </c>
      <c r="C823" s="85" t="s">
        <v>31</v>
      </c>
      <c r="D823" s="42" t="s">
        <v>7</v>
      </c>
      <c r="E823" s="42" t="str">
        <f t="shared" si="12"/>
        <v>Business AffairsOther Revenues</v>
      </c>
      <c r="F823" s="87">
        <f>VLOOKUP(E823,'Budget Template'!$C:$G,VLOOKUP(C823,'Fund Lookup'!$A$2:$B$5,2,FALSE),FALSE)</f>
        <v>814000</v>
      </c>
    </row>
    <row r="824" spans="1:6" x14ac:dyDescent="0.25">
      <c r="A824" t="str">
        <f>'Cover Page'!$A$1</f>
        <v>Appalachian State University</v>
      </c>
      <c r="B824" s="84" t="s">
        <v>24</v>
      </c>
      <c r="C824" s="85" t="s">
        <v>31</v>
      </c>
      <c r="D824" s="42" t="s">
        <v>10</v>
      </c>
      <c r="E824" s="42" t="str">
        <f t="shared" si="12"/>
        <v>Business AffairsSalaries and Wages</v>
      </c>
      <c r="F824" s="87">
        <f>VLOOKUP(E824,'Budget Template'!$C:$G,VLOOKUP(C824,'Fund Lookup'!$A$2:$B$5,2,FALSE),FALSE)</f>
        <v>0</v>
      </c>
    </row>
    <row r="825" spans="1:6" x14ac:dyDescent="0.25">
      <c r="A825" t="str">
        <f>'Cover Page'!$A$1</f>
        <v>Appalachian State University</v>
      </c>
      <c r="B825" s="84" t="s">
        <v>24</v>
      </c>
      <c r="C825" s="85" t="s">
        <v>31</v>
      </c>
      <c r="D825" s="42" t="s">
        <v>11</v>
      </c>
      <c r="E825" s="42" t="str">
        <f t="shared" si="12"/>
        <v>Business AffairsStaff Benefits</v>
      </c>
      <c r="F825" s="87">
        <f>VLOOKUP(E825,'Budget Template'!$C:$G,VLOOKUP(C825,'Fund Lookup'!$A$2:$B$5,2,FALSE),FALSE)</f>
        <v>0</v>
      </c>
    </row>
    <row r="826" spans="1:6" x14ac:dyDescent="0.25">
      <c r="A826" t="str">
        <f>'Cover Page'!$A$1</f>
        <v>Appalachian State University</v>
      </c>
      <c r="B826" s="84" t="s">
        <v>24</v>
      </c>
      <c r="C826" s="85" t="s">
        <v>31</v>
      </c>
      <c r="D826" s="42" t="s">
        <v>92</v>
      </c>
      <c r="E826" s="42" t="str">
        <f t="shared" si="12"/>
        <v>Business AffairsServices, Supplies, Materials, &amp; Equip.</v>
      </c>
      <c r="F826" s="87">
        <f>VLOOKUP(E826,'Budget Template'!$C:$G,VLOOKUP(C826,'Fund Lookup'!$A$2:$B$5,2,FALSE),FALSE)</f>
        <v>0</v>
      </c>
    </row>
    <row r="827" spans="1:6" x14ac:dyDescent="0.25">
      <c r="A827" t="str">
        <f>'Cover Page'!$A$1</f>
        <v>Appalachian State University</v>
      </c>
      <c r="B827" s="84" t="s">
        <v>24</v>
      </c>
      <c r="C827" s="85" t="s">
        <v>31</v>
      </c>
      <c r="D827" s="42" t="s">
        <v>13</v>
      </c>
      <c r="E827" s="42" t="str">
        <f t="shared" si="12"/>
        <v>Business AffairsScholarships &amp; Fellowships</v>
      </c>
      <c r="F827" s="87">
        <f>VLOOKUP(E827,'Budget Template'!$C:$G,VLOOKUP(C827,'Fund Lookup'!$A$2:$B$5,2,FALSE),FALSE)</f>
        <v>0</v>
      </c>
    </row>
    <row r="828" spans="1:6" x14ac:dyDescent="0.25">
      <c r="A828" t="str">
        <f>'Cover Page'!$A$1</f>
        <v>Appalachian State University</v>
      </c>
      <c r="B828" s="84" t="s">
        <v>24</v>
      </c>
      <c r="C828" s="85" t="s">
        <v>31</v>
      </c>
      <c r="D828" s="42" t="s">
        <v>32</v>
      </c>
      <c r="E828" s="42" t="str">
        <f t="shared" si="12"/>
        <v>Business AffairsDebt Service</v>
      </c>
      <c r="F828" s="87">
        <f>VLOOKUP(E828,'Budget Template'!$C:$G,VLOOKUP(C828,'Fund Lookup'!$A$2:$B$5,2,FALSE),FALSE)</f>
        <v>0</v>
      </c>
    </row>
    <row r="829" spans="1:6" x14ac:dyDescent="0.25">
      <c r="A829" t="str">
        <f>'Cover Page'!$A$1</f>
        <v>Appalachian State University</v>
      </c>
      <c r="B829" s="84" t="s">
        <v>24</v>
      </c>
      <c r="C829" s="85" t="s">
        <v>31</v>
      </c>
      <c r="D829" s="42" t="s">
        <v>12</v>
      </c>
      <c r="E829" s="42" t="str">
        <f t="shared" si="12"/>
        <v>Business AffairsUtilities</v>
      </c>
      <c r="F829" s="87">
        <f>VLOOKUP(E829,'Budget Template'!$C:$G,VLOOKUP(C829,'Fund Lookup'!$A$2:$B$5,2,FALSE),FALSE)</f>
        <v>0</v>
      </c>
    </row>
    <row r="830" spans="1:6" x14ac:dyDescent="0.25">
      <c r="A830" t="str">
        <f>'Cover Page'!$A$1</f>
        <v>Appalachian State University</v>
      </c>
      <c r="B830" s="84" t="s">
        <v>24</v>
      </c>
      <c r="C830" s="85" t="s">
        <v>31</v>
      </c>
      <c r="D830" s="42" t="s">
        <v>14</v>
      </c>
      <c r="E830" s="42" t="str">
        <f t="shared" si="12"/>
        <v>Business AffairsOther Expenses</v>
      </c>
      <c r="F830" s="87">
        <f>VLOOKUP(E830,'Budget Template'!$C:$G,VLOOKUP(C830,'Fund Lookup'!$A$2:$B$5,2,FALSE),FALSE)</f>
        <v>0</v>
      </c>
    </row>
    <row r="831" spans="1:6" x14ac:dyDescent="0.25">
      <c r="A831" t="str">
        <f>'Cover Page'!$A$1</f>
        <v>Appalachian State University</v>
      </c>
      <c r="B831" s="84" t="s">
        <v>24</v>
      </c>
      <c r="C831" s="85" t="s">
        <v>31</v>
      </c>
      <c r="D831" s="42" t="s">
        <v>38</v>
      </c>
      <c r="E831" s="42" t="str">
        <f t="shared" si="12"/>
        <v>Business AffairsTransfers In</v>
      </c>
      <c r="F831" s="87">
        <f>VLOOKUP(E831,'Budget Template'!$C:$G,VLOOKUP(C831,'Fund Lookup'!$A$2:$B$5,2,FALSE),FALSE)</f>
        <v>0</v>
      </c>
    </row>
    <row r="832" spans="1:6" x14ac:dyDescent="0.25">
      <c r="A832" t="str">
        <f>'Cover Page'!$A$1</f>
        <v>Appalachian State University</v>
      </c>
      <c r="B832" s="84" t="s">
        <v>24</v>
      </c>
      <c r="C832" s="85" t="s">
        <v>31</v>
      </c>
      <c r="D832" s="42" t="s">
        <v>93</v>
      </c>
      <c r="E832" s="42" t="str">
        <f t="shared" si="12"/>
        <v>Business AffairsTransfers Out to Capital</v>
      </c>
      <c r="F832" s="87">
        <f>VLOOKUP(E832,'Budget Template'!$C:$G,VLOOKUP(C832,'Fund Lookup'!$A$2:$B$5,2,FALSE),FALSE)</f>
        <v>0</v>
      </c>
    </row>
    <row r="833" spans="1:6" x14ac:dyDescent="0.25">
      <c r="A833" t="str">
        <f>'Cover Page'!$A$1</f>
        <v>Appalachian State University</v>
      </c>
      <c r="B833" s="84" t="s">
        <v>24</v>
      </c>
      <c r="C833" s="85" t="s">
        <v>31</v>
      </c>
      <c r="D833" s="42" t="s">
        <v>94</v>
      </c>
      <c r="E833" s="42" t="str">
        <f t="shared" si="12"/>
        <v>Business AffairsTransfers Out (Other)</v>
      </c>
      <c r="F833" s="87">
        <f>VLOOKUP(E833,'Budget Template'!$C:$G,VLOOKUP(C833,'Fund Lookup'!$A$2:$B$5,2,FALSE),FALSE)</f>
        <v>0</v>
      </c>
    </row>
    <row r="834" spans="1:6" x14ac:dyDescent="0.25">
      <c r="A834" t="str">
        <f>'Cover Page'!$A$1</f>
        <v>Appalachian State University</v>
      </c>
      <c r="B834" s="84" t="s">
        <v>25</v>
      </c>
      <c r="C834" s="85" t="s">
        <v>0</v>
      </c>
      <c r="D834" s="42" t="s">
        <v>36</v>
      </c>
      <c r="E834" s="42" t="str">
        <f t="shared" si="12"/>
        <v>FacilitiesState Appropriation, Tuition, &amp; Fees</v>
      </c>
      <c r="F834" s="87">
        <f>VLOOKUP(E834,'Budget Template'!$C:$G,VLOOKUP(C834,'Fund Lookup'!$A$2:$B$5,2,FALSE),FALSE)</f>
        <v>33189437.514865518</v>
      </c>
    </row>
    <row r="835" spans="1:6" x14ac:dyDescent="0.25">
      <c r="A835" t="str">
        <f>'Cover Page'!$A$1</f>
        <v>Appalachian State University</v>
      </c>
      <c r="B835" s="84" t="s">
        <v>25</v>
      </c>
      <c r="C835" s="85" t="s">
        <v>0</v>
      </c>
      <c r="D835" s="42" t="s">
        <v>4</v>
      </c>
      <c r="E835" s="42" t="str">
        <f t="shared" ref="E835:E898" si="13">B835&amp;D835</f>
        <v>FacilitiesSales &amp; Services</v>
      </c>
      <c r="F835" s="87">
        <f>VLOOKUP(E835,'Budget Template'!$C:$G,VLOOKUP(C835,'Fund Lookup'!$A$2:$B$5,2,FALSE),FALSE)</f>
        <v>1651847</v>
      </c>
    </row>
    <row r="836" spans="1:6" x14ac:dyDescent="0.25">
      <c r="A836" t="str">
        <f>'Cover Page'!$A$1</f>
        <v>Appalachian State University</v>
      </c>
      <c r="B836" s="84" t="s">
        <v>25</v>
      </c>
      <c r="C836" s="85" t="s">
        <v>0</v>
      </c>
      <c r="D836" s="42" t="s">
        <v>33</v>
      </c>
      <c r="E836" s="42" t="str">
        <f t="shared" si="13"/>
        <v>FacilitiesPatient Services</v>
      </c>
      <c r="F836" s="87">
        <f>VLOOKUP(E836,'Budget Template'!$C:$G,VLOOKUP(C836,'Fund Lookup'!$A$2:$B$5,2,FALSE),FALSE)</f>
        <v>0</v>
      </c>
    </row>
    <row r="837" spans="1:6" x14ac:dyDescent="0.25">
      <c r="A837" t="str">
        <f>'Cover Page'!$A$1</f>
        <v>Appalachian State University</v>
      </c>
      <c r="B837" s="84" t="s">
        <v>25</v>
      </c>
      <c r="C837" s="85" t="s">
        <v>0</v>
      </c>
      <c r="D837" s="42" t="s">
        <v>5</v>
      </c>
      <c r="E837" s="42" t="str">
        <f t="shared" si="13"/>
        <v>FacilitiesContracts &amp; Grants</v>
      </c>
      <c r="F837" s="87">
        <f>VLOOKUP(E837,'Budget Template'!$C:$G,VLOOKUP(C837,'Fund Lookup'!$A$2:$B$5,2,FALSE),FALSE)</f>
        <v>0</v>
      </c>
    </row>
    <row r="838" spans="1:6" x14ac:dyDescent="0.25">
      <c r="A838" t="str">
        <f>'Cover Page'!$A$1</f>
        <v>Appalachian State University</v>
      </c>
      <c r="B838" s="84" t="s">
        <v>25</v>
      </c>
      <c r="C838" s="85" t="s">
        <v>0</v>
      </c>
      <c r="D838" s="42" t="s">
        <v>6</v>
      </c>
      <c r="E838" s="42" t="str">
        <f t="shared" si="13"/>
        <v>FacilitiesGifts &amp; Investments</v>
      </c>
      <c r="F838" s="87">
        <f>VLOOKUP(E838,'Budget Template'!$C:$G,VLOOKUP(C838,'Fund Lookup'!$A$2:$B$5,2,FALSE),FALSE)</f>
        <v>0</v>
      </c>
    </row>
    <row r="839" spans="1:6" x14ac:dyDescent="0.25">
      <c r="A839" t="str">
        <f>'Cover Page'!$A$1</f>
        <v>Appalachian State University</v>
      </c>
      <c r="B839" s="84" t="s">
        <v>25</v>
      </c>
      <c r="C839" s="85" t="s">
        <v>0</v>
      </c>
      <c r="D839" s="42" t="s">
        <v>7</v>
      </c>
      <c r="E839" s="42" t="str">
        <f t="shared" si="13"/>
        <v>FacilitiesOther Revenues</v>
      </c>
      <c r="F839" s="87">
        <f>VLOOKUP(E839,'Budget Template'!$C:$G,VLOOKUP(C839,'Fund Lookup'!$A$2:$B$5,2,FALSE),FALSE)</f>
        <v>64337</v>
      </c>
    </row>
    <row r="840" spans="1:6" x14ac:dyDescent="0.25">
      <c r="A840" t="str">
        <f>'Cover Page'!$A$1</f>
        <v>Appalachian State University</v>
      </c>
      <c r="B840" s="84" t="s">
        <v>25</v>
      </c>
      <c r="C840" s="85" t="s">
        <v>0</v>
      </c>
      <c r="D840" s="42" t="s">
        <v>10</v>
      </c>
      <c r="E840" s="42" t="str">
        <f t="shared" si="13"/>
        <v>FacilitiesSalaries and Wages</v>
      </c>
      <c r="F840" s="87">
        <f>VLOOKUP(E840,'Budget Template'!$C:$G,VLOOKUP(C840,'Fund Lookup'!$A$2:$B$5,2,FALSE),FALSE)</f>
        <v>13619197.999036806</v>
      </c>
    </row>
    <row r="841" spans="1:6" x14ac:dyDescent="0.25">
      <c r="A841" t="str">
        <f>'Cover Page'!$A$1</f>
        <v>Appalachian State University</v>
      </c>
      <c r="B841" s="84" t="s">
        <v>25</v>
      </c>
      <c r="C841" s="85" t="s">
        <v>0</v>
      </c>
      <c r="D841" s="42" t="s">
        <v>11</v>
      </c>
      <c r="E841" s="42" t="str">
        <f t="shared" si="13"/>
        <v>FacilitiesStaff Benefits</v>
      </c>
      <c r="F841" s="87">
        <f>VLOOKUP(E841,'Budget Template'!$C:$G,VLOOKUP(C841,'Fund Lookup'!$A$2:$B$5,2,FALSE),FALSE)</f>
        <v>5965406.5158287138</v>
      </c>
    </row>
    <row r="842" spans="1:6" x14ac:dyDescent="0.25">
      <c r="A842" t="str">
        <f>'Cover Page'!$A$1</f>
        <v>Appalachian State University</v>
      </c>
      <c r="B842" s="84" t="s">
        <v>25</v>
      </c>
      <c r="C842" s="85" t="s">
        <v>0</v>
      </c>
      <c r="D842" s="42" t="s">
        <v>92</v>
      </c>
      <c r="E842" s="42" t="str">
        <f t="shared" si="13"/>
        <v>FacilitiesServices, Supplies, Materials, &amp; Equip.</v>
      </c>
      <c r="F842" s="87">
        <f>VLOOKUP(E842,'Budget Template'!$C:$G,VLOOKUP(C842,'Fund Lookup'!$A$2:$B$5,2,FALSE),FALSE)</f>
        <v>4255457</v>
      </c>
    </row>
    <row r="843" spans="1:6" x14ac:dyDescent="0.25">
      <c r="A843" t="str">
        <f>'Cover Page'!$A$1</f>
        <v>Appalachian State University</v>
      </c>
      <c r="B843" s="84" t="s">
        <v>25</v>
      </c>
      <c r="C843" s="85" t="s">
        <v>0</v>
      </c>
      <c r="D843" s="42" t="s">
        <v>13</v>
      </c>
      <c r="E843" s="42" t="str">
        <f t="shared" si="13"/>
        <v>FacilitiesScholarships &amp; Fellowships</v>
      </c>
      <c r="F843" s="87">
        <f>VLOOKUP(E843,'Budget Template'!$C:$G,VLOOKUP(C843,'Fund Lookup'!$A$2:$B$5,2,FALSE),FALSE)</f>
        <v>0</v>
      </c>
    </row>
    <row r="844" spans="1:6" x14ac:dyDescent="0.25">
      <c r="A844" t="str">
        <f>'Cover Page'!$A$1</f>
        <v>Appalachian State University</v>
      </c>
      <c r="B844" s="84" t="s">
        <v>25</v>
      </c>
      <c r="C844" s="85" t="s">
        <v>0</v>
      </c>
      <c r="D844" s="42" t="s">
        <v>32</v>
      </c>
      <c r="E844" s="42" t="str">
        <f t="shared" si="13"/>
        <v>FacilitiesDebt Service</v>
      </c>
      <c r="F844" s="87">
        <f>VLOOKUP(E844,'Budget Template'!$C:$G,VLOOKUP(C844,'Fund Lookup'!$A$2:$B$5,2,FALSE),FALSE)</f>
        <v>2052265</v>
      </c>
    </row>
    <row r="845" spans="1:6" x14ac:dyDescent="0.25">
      <c r="A845" t="str">
        <f>'Cover Page'!$A$1</f>
        <v>Appalachian State University</v>
      </c>
      <c r="B845" s="84" t="s">
        <v>25</v>
      </c>
      <c r="C845" s="85" t="s">
        <v>0</v>
      </c>
      <c r="D845" s="42" t="s">
        <v>12</v>
      </c>
      <c r="E845" s="42" t="str">
        <f t="shared" si="13"/>
        <v>FacilitiesUtilities</v>
      </c>
      <c r="F845" s="87">
        <f>VLOOKUP(E845,'Budget Template'!$C:$G,VLOOKUP(C845,'Fund Lookup'!$A$2:$B$5,2,FALSE),FALSE)</f>
        <v>8396088</v>
      </c>
    </row>
    <row r="846" spans="1:6" x14ac:dyDescent="0.25">
      <c r="A846" t="str">
        <f>'Cover Page'!$A$1</f>
        <v>Appalachian State University</v>
      </c>
      <c r="B846" s="84" t="s">
        <v>25</v>
      </c>
      <c r="C846" s="85" t="s">
        <v>0</v>
      </c>
      <c r="D846" s="42" t="s">
        <v>14</v>
      </c>
      <c r="E846" s="42" t="str">
        <f t="shared" si="13"/>
        <v>FacilitiesOther Expenses</v>
      </c>
      <c r="F846" s="87">
        <f>VLOOKUP(E846,'Budget Template'!$C:$G,VLOOKUP(C846,'Fund Lookup'!$A$2:$B$5,2,FALSE),FALSE)</f>
        <v>656752</v>
      </c>
    </row>
    <row r="847" spans="1:6" x14ac:dyDescent="0.25">
      <c r="A847" t="str">
        <f>'Cover Page'!$A$1</f>
        <v>Appalachian State University</v>
      </c>
      <c r="B847" s="84" t="s">
        <v>25</v>
      </c>
      <c r="C847" s="85" t="s">
        <v>0</v>
      </c>
      <c r="D847" s="42" t="s">
        <v>38</v>
      </c>
      <c r="E847" s="42" t="str">
        <f t="shared" si="13"/>
        <v>FacilitiesTransfers In</v>
      </c>
      <c r="F847" s="87">
        <f>VLOOKUP(E847,'Budget Template'!$C:$G,VLOOKUP(C847,'Fund Lookup'!$A$2:$B$5,2,FALSE),FALSE)</f>
        <v>48456</v>
      </c>
    </row>
    <row r="848" spans="1:6" x14ac:dyDescent="0.25">
      <c r="A848" t="str">
        <f>'Cover Page'!$A$1</f>
        <v>Appalachian State University</v>
      </c>
      <c r="B848" s="84" t="s">
        <v>25</v>
      </c>
      <c r="C848" s="85" t="s">
        <v>0</v>
      </c>
      <c r="D848" s="42" t="s">
        <v>93</v>
      </c>
      <c r="E848" s="42" t="str">
        <f t="shared" si="13"/>
        <v>FacilitiesTransfers Out to Capital</v>
      </c>
      <c r="F848" s="87">
        <f>VLOOKUP(E848,'Budget Template'!$C:$G,VLOOKUP(C848,'Fund Lookup'!$A$2:$B$5,2,FALSE),FALSE)</f>
        <v>0</v>
      </c>
    </row>
    <row r="849" spans="1:6" x14ac:dyDescent="0.25">
      <c r="A849" t="str">
        <f>'Cover Page'!$A$1</f>
        <v>Appalachian State University</v>
      </c>
      <c r="B849" s="84" t="s">
        <v>25</v>
      </c>
      <c r="C849" s="85" t="s">
        <v>0</v>
      </c>
      <c r="D849" s="42" t="s">
        <v>94</v>
      </c>
      <c r="E849" s="42" t="str">
        <f t="shared" si="13"/>
        <v>FacilitiesTransfers Out (Other)</v>
      </c>
      <c r="F849" s="87">
        <f>VLOOKUP(E849,'Budget Template'!$C:$G,VLOOKUP(C849,'Fund Lookup'!$A$2:$B$5,2,FALSE),FALSE)</f>
        <v>8911</v>
      </c>
    </row>
    <row r="850" spans="1:6" ht="30" x14ac:dyDescent="0.25">
      <c r="A850" t="str">
        <f>'Cover Page'!$A$1</f>
        <v>Appalachian State University</v>
      </c>
      <c r="B850" s="84" t="s">
        <v>25</v>
      </c>
      <c r="C850" s="85" t="s">
        <v>35</v>
      </c>
      <c r="D850" s="42" t="s">
        <v>36</v>
      </c>
      <c r="E850" s="42" t="str">
        <f t="shared" si="13"/>
        <v>FacilitiesState Appropriation, Tuition, &amp; Fees</v>
      </c>
      <c r="F850" s="87">
        <f>VLOOKUP(E850,'Budget Template'!$C:$G,VLOOKUP(C850,'Fund Lookup'!$A$2:$B$5,2,FALSE),FALSE)</f>
        <v>0</v>
      </c>
    </row>
    <row r="851" spans="1:6" ht="30" x14ac:dyDescent="0.25">
      <c r="A851" t="str">
        <f>'Cover Page'!$A$1</f>
        <v>Appalachian State University</v>
      </c>
      <c r="B851" s="84" t="s">
        <v>25</v>
      </c>
      <c r="C851" s="85" t="s">
        <v>35</v>
      </c>
      <c r="D851" s="42" t="s">
        <v>4</v>
      </c>
      <c r="E851" s="42" t="str">
        <f t="shared" si="13"/>
        <v>FacilitiesSales &amp; Services</v>
      </c>
      <c r="F851" s="87">
        <f>VLOOKUP(E851,'Budget Template'!$C:$G,VLOOKUP(C851,'Fund Lookup'!$A$2:$B$5,2,FALSE),FALSE)</f>
        <v>9056260</v>
      </c>
    </row>
    <row r="852" spans="1:6" ht="30" x14ac:dyDescent="0.25">
      <c r="A852" t="str">
        <f>'Cover Page'!$A$1</f>
        <v>Appalachian State University</v>
      </c>
      <c r="B852" s="84" t="s">
        <v>25</v>
      </c>
      <c r="C852" s="85" t="s">
        <v>35</v>
      </c>
      <c r="D852" s="42" t="s">
        <v>33</v>
      </c>
      <c r="E852" s="42" t="str">
        <f t="shared" si="13"/>
        <v>FacilitiesPatient Services</v>
      </c>
      <c r="F852" s="87">
        <f>VLOOKUP(E852,'Budget Template'!$C:$G,VLOOKUP(C852,'Fund Lookup'!$A$2:$B$5,2,FALSE),FALSE)</f>
        <v>0</v>
      </c>
    </row>
    <row r="853" spans="1:6" ht="30" x14ac:dyDescent="0.25">
      <c r="A853" t="str">
        <f>'Cover Page'!$A$1</f>
        <v>Appalachian State University</v>
      </c>
      <c r="B853" s="84" t="s">
        <v>25</v>
      </c>
      <c r="C853" s="85" t="s">
        <v>35</v>
      </c>
      <c r="D853" s="42" t="s">
        <v>5</v>
      </c>
      <c r="E853" s="42" t="str">
        <f t="shared" si="13"/>
        <v>FacilitiesContracts &amp; Grants</v>
      </c>
      <c r="F853" s="87">
        <f>VLOOKUP(E853,'Budget Template'!$C:$G,VLOOKUP(C853,'Fund Lookup'!$A$2:$B$5,2,FALSE),FALSE)</f>
        <v>0</v>
      </c>
    </row>
    <row r="854" spans="1:6" ht="30" x14ac:dyDescent="0.25">
      <c r="A854" t="str">
        <f>'Cover Page'!$A$1</f>
        <v>Appalachian State University</v>
      </c>
      <c r="B854" s="84" t="s">
        <v>25</v>
      </c>
      <c r="C854" s="85" t="s">
        <v>35</v>
      </c>
      <c r="D854" s="42" t="s">
        <v>6</v>
      </c>
      <c r="E854" s="42" t="str">
        <f t="shared" si="13"/>
        <v>FacilitiesGifts &amp; Investments</v>
      </c>
      <c r="F854" s="87">
        <f>VLOOKUP(E854,'Budget Template'!$C:$G,VLOOKUP(C854,'Fund Lookup'!$A$2:$B$5,2,FALSE),FALSE)</f>
        <v>0</v>
      </c>
    </row>
    <row r="855" spans="1:6" ht="30" x14ac:dyDescent="0.25">
      <c r="A855" t="str">
        <f>'Cover Page'!$A$1</f>
        <v>Appalachian State University</v>
      </c>
      <c r="B855" s="84" t="s">
        <v>25</v>
      </c>
      <c r="C855" s="85" t="s">
        <v>35</v>
      </c>
      <c r="D855" s="42" t="s">
        <v>7</v>
      </c>
      <c r="E855" s="42" t="str">
        <f t="shared" si="13"/>
        <v>FacilitiesOther Revenues</v>
      </c>
      <c r="F855" s="87">
        <f>VLOOKUP(E855,'Budget Template'!$C:$G,VLOOKUP(C855,'Fund Lookup'!$A$2:$B$5,2,FALSE),FALSE)</f>
        <v>0</v>
      </c>
    </row>
    <row r="856" spans="1:6" ht="30" x14ac:dyDescent="0.25">
      <c r="A856" t="str">
        <f>'Cover Page'!$A$1</f>
        <v>Appalachian State University</v>
      </c>
      <c r="B856" s="84" t="s">
        <v>25</v>
      </c>
      <c r="C856" s="85" t="s">
        <v>35</v>
      </c>
      <c r="D856" s="42" t="s">
        <v>10</v>
      </c>
      <c r="E856" s="42" t="str">
        <f t="shared" si="13"/>
        <v>FacilitiesSalaries and Wages</v>
      </c>
      <c r="F856" s="87">
        <f>VLOOKUP(E856,'Budget Template'!$C:$G,VLOOKUP(C856,'Fund Lookup'!$A$2:$B$5,2,FALSE),FALSE)</f>
        <v>1092966.8700000001</v>
      </c>
    </row>
    <row r="857" spans="1:6" ht="30" x14ac:dyDescent="0.25">
      <c r="A857" t="str">
        <f>'Cover Page'!$A$1</f>
        <v>Appalachian State University</v>
      </c>
      <c r="B857" s="84" t="s">
        <v>25</v>
      </c>
      <c r="C857" s="85" t="s">
        <v>35</v>
      </c>
      <c r="D857" s="42" t="s">
        <v>11</v>
      </c>
      <c r="E857" s="42" t="str">
        <f t="shared" si="13"/>
        <v>FacilitiesStaff Benefits</v>
      </c>
      <c r="F857" s="87">
        <f>VLOOKUP(E857,'Budget Template'!$C:$G,VLOOKUP(C857,'Fund Lookup'!$A$2:$B$5,2,FALSE),FALSE)</f>
        <v>461908.3</v>
      </c>
    </row>
    <row r="858" spans="1:6" ht="30" x14ac:dyDescent="0.25">
      <c r="A858" t="str">
        <f>'Cover Page'!$A$1</f>
        <v>Appalachian State University</v>
      </c>
      <c r="B858" s="84" t="s">
        <v>25</v>
      </c>
      <c r="C858" s="85" t="s">
        <v>35</v>
      </c>
      <c r="D858" s="42" t="s">
        <v>92</v>
      </c>
      <c r="E858" s="42" t="str">
        <f t="shared" si="13"/>
        <v>FacilitiesServices, Supplies, Materials, &amp; Equip.</v>
      </c>
      <c r="F858" s="87">
        <f>VLOOKUP(E858,'Budget Template'!$C:$G,VLOOKUP(C858,'Fund Lookup'!$A$2:$B$5,2,FALSE),FALSE)</f>
        <v>2750761</v>
      </c>
    </row>
    <row r="859" spans="1:6" ht="30" x14ac:dyDescent="0.25">
      <c r="A859" t="str">
        <f>'Cover Page'!$A$1</f>
        <v>Appalachian State University</v>
      </c>
      <c r="B859" s="84" t="s">
        <v>25</v>
      </c>
      <c r="C859" s="85" t="s">
        <v>35</v>
      </c>
      <c r="D859" s="42" t="s">
        <v>13</v>
      </c>
      <c r="E859" s="42" t="str">
        <f t="shared" si="13"/>
        <v>FacilitiesScholarships &amp; Fellowships</v>
      </c>
      <c r="F859" s="87">
        <f>VLOOKUP(E859,'Budget Template'!$C:$G,VLOOKUP(C859,'Fund Lookup'!$A$2:$B$5,2,FALSE),FALSE)</f>
        <v>0</v>
      </c>
    </row>
    <row r="860" spans="1:6" ht="30" x14ac:dyDescent="0.25">
      <c r="A860" t="str">
        <f>'Cover Page'!$A$1</f>
        <v>Appalachian State University</v>
      </c>
      <c r="B860" s="84" t="s">
        <v>25</v>
      </c>
      <c r="C860" s="85" t="s">
        <v>35</v>
      </c>
      <c r="D860" s="42" t="s">
        <v>32</v>
      </c>
      <c r="E860" s="42" t="str">
        <f t="shared" si="13"/>
        <v>FacilitiesDebt Service</v>
      </c>
      <c r="F860" s="87">
        <f>VLOOKUP(E860,'Budget Template'!$C:$G,VLOOKUP(C860,'Fund Lookup'!$A$2:$B$5,2,FALSE),FALSE)</f>
        <v>2156750</v>
      </c>
    </row>
    <row r="861" spans="1:6" ht="30" x14ac:dyDescent="0.25">
      <c r="A861" t="str">
        <f>'Cover Page'!$A$1</f>
        <v>Appalachian State University</v>
      </c>
      <c r="B861" s="84" t="s">
        <v>25</v>
      </c>
      <c r="C861" s="85" t="s">
        <v>35</v>
      </c>
      <c r="D861" s="42" t="s">
        <v>12</v>
      </c>
      <c r="E861" s="42" t="str">
        <f t="shared" si="13"/>
        <v>FacilitiesUtilities</v>
      </c>
      <c r="F861" s="87">
        <f>VLOOKUP(E861,'Budget Template'!$C:$G,VLOOKUP(C861,'Fund Lookup'!$A$2:$B$5,2,FALSE),FALSE)</f>
        <v>2782394</v>
      </c>
    </row>
    <row r="862" spans="1:6" ht="30" x14ac:dyDescent="0.25">
      <c r="A862" t="str">
        <f>'Cover Page'!$A$1</f>
        <v>Appalachian State University</v>
      </c>
      <c r="B862" s="84" t="s">
        <v>25</v>
      </c>
      <c r="C862" s="85" t="s">
        <v>35</v>
      </c>
      <c r="D862" s="42" t="s">
        <v>14</v>
      </c>
      <c r="E862" s="42" t="str">
        <f t="shared" si="13"/>
        <v>FacilitiesOther Expenses</v>
      </c>
      <c r="F862" s="87">
        <f>VLOOKUP(E862,'Budget Template'!$C:$G,VLOOKUP(C862,'Fund Lookup'!$A$2:$B$5,2,FALSE),FALSE)</f>
        <v>68815</v>
      </c>
    </row>
    <row r="863" spans="1:6" ht="30" x14ac:dyDescent="0.25">
      <c r="A863" t="str">
        <f>'Cover Page'!$A$1</f>
        <v>Appalachian State University</v>
      </c>
      <c r="B863" s="84" t="s">
        <v>25</v>
      </c>
      <c r="C863" s="85" t="s">
        <v>35</v>
      </c>
      <c r="D863" s="42" t="s">
        <v>38</v>
      </c>
      <c r="E863" s="42" t="str">
        <f t="shared" si="13"/>
        <v>FacilitiesTransfers In</v>
      </c>
      <c r="F863" s="87">
        <f>VLOOKUP(E863,'Budget Template'!$C:$G,VLOOKUP(C863,'Fund Lookup'!$A$2:$B$5,2,FALSE),FALSE)</f>
        <v>875835</v>
      </c>
    </row>
    <row r="864" spans="1:6" ht="30" x14ac:dyDescent="0.25">
      <c r="A864" t="str">
        <f>'Cover Page'!$A$1</f>
        <v>Appalachian State University</v>
      </c>
      <c r="B864" s="84" t="s">
        <v>25</v>
      </c>
      <c r="C864" s="85" t="s">
        <v>35</v>
      </c>
      <c r="D864" s="42" t="s">
        <v>93</v>
      </c>
      <c r="E864" s="42" t="str">
        <f t="shared" si="13"/>
        <v>FacilitiesTransfers Out to Capital</v>
      </c>
      <c r="F864" s="87">
        <f>VLOOKUP(E864,'Budget Template'!$C:$G,VLOOKUP(C864,'Fund Lookup'!$A$2:$B$5,2,FALSE),FALSE)</f>
        <v>200000</v>
      </c>
    </row>
    <row r="865" spans="1:6" ht="30" x14ac:dyDescent="0.25">
      <c r="A865" t="str">
        <f>'Cover Page'!$A$1</f>
        <v>Appalachian State University</v>
      </c>
      <c r="B865" s="84" t="s">
        <v>25</v>
      </c>
      <c r="C865" s="85" t="s">
        <v>35</v>
      </c>
      <c r="D865" s="42" t="s">
        <v>94</v>
      </c>
      <c r="E865" s="42" t="str">
        <f t="shared" si="13"/>
        <v>FacilitiesTransfers Out (Other)</v>
      </c>
      <c r="F865" s="87">
        <f>VLOOKUP(E865,'Budget Template'!$C:$G,VLOOKUP(C865,'Fund Lookup'!$A$2:$B$5,2,FALSE),FALSE)</f>
        <v>500</v>
      </c>
    </row>
    <row r="866" spans="1:6" x14ac:dyDescent="0.25">
      <c r="A866" t="str">
        <f>'Cover Page'!$A$1</f>
        <v>Appalachian State University</v>
      </c>
      <c r="B866" s="84" t="s">
        <v>25</v>
      </c>
      <c r="C866" s="85" t="s">
        <v>88</v>
      </c>
      <c r="D866" s="42" t="s">
        <v>36</v>
      </c>
      <c r="E866" s="42" t="str">
        <f t="shared" si="13"/>
        <v>FacilitiesState Appropriation, Tuition, &amp; Fees</v>
      </c>
      <c r="F866" s="87">
        <f>VLOOKUP(E866,'Budget Template'!$C:$G,VLOOKUP(C866,'Fund Lookup'!$A$2:$B$5,2,FALSE),FALSE)</f>
        <v>0</v>
      </c>
    </row>
    <row r="867" spans="1:6" x14ac:dyDescent="0.25">
      <c r="A867" t="str">
        <f>'Cover Page'!$A$1</f>
        <v>Appalachian State University</v>
      </c>
      <c r="B867" s="84" t="s">
        <v>25</v>
      </c>
      <c r="C867" s="85" t="s">
        <v>88</v>
      </c>
      <c r="D867" s="42" t="s">
        <v>4</v>
      </c>
      <c r="E867" s="42" t="str">
        <f t="shared" si="13"/>
        <v>FacilitiesSales &amp; Services</v>
      </c>
      <c r="F867" s="87">
        <f>VLOOKUP(E867,'Budget Template'!$C:$G,VLOOKUP(C867,'Fund Lookup'!$A$2:$B$5,2,FALSE),FALSE)</f>
        <v>0</v>
      </c>
    </row>
    <row r="868" spans="1:6" x14ac:dyDescent="0.25">
      <c r="A868" t="str">
        <f>'Cover Page'!$A$1</f>
        <v>Appalachian State University</v>
      </c>
      <c r="B868" s="84" t="s">
        <v>25</v>
      </c>
      <c r="C868" s="85" t="s">
        <v>88</v>
      </c>
      <c r="D868" s="42" t="s">
        <v>33</v>
      </c>
      <c r="E868" s="42" t="str">
        <f t="shared" si="13"/>
        <v>FacilitiesPatient Services</v>
      </c>
      <c r="F868" s="87">
        <f>VLOOKUP(E868,'Budget Template'!$C:$G,VLOOKUP(C868,'Fund Lookup'!$A$2:$B$5,2,FALSE),FALSE)</f>
        <v>0</v>
      </c>
    </row>
    <row r="869" spans="1:6" x14ac:dyDescent="0.25">
      <c r="A869" t="str">
        <f>'Cover Page'!$A$1</f>
        <v>Appalachian State University</v>
      </c>
      <c r="B869" s="84" t="s">
        <v>25</v>
      </c>
      <c r="C869" s="85" t="s">
        <v>88</v>
      </c>
      <c r="D869" s="42" t="s">
        <v>5</v>
      </c>
      <c r="E869" s="42" t="str">
        <f t="shared" si="13"/>
        <v>FacilitiesContracts &amp; Grants</v>
      </c>
      <c r="F869" s="87">
        <f>VLOOKUP(E869,'Budget Template'!$C:$G,VLOOKUP(C869,'Fund Lookup'!$A$2:$B$5,2,FALSE),FALSE)</f>
        <v>0</v>
      </c>
    </row>
    <row r="870" spans="1:6" x14ac:dyDescent="0.25">
      <c r="A870" t="str">
        <f>'Cover Page'!$A$1</f>
        <v>Appalachian State University</v>
      </c>
      <c r="B870" s="84" t="s">
        <v>25</v>
      </c>
      <c r="C870" s="85" t="s">
        <v>88</v>
      </c>
      <c r="D870" s="42" t="s">
        <v>6</v>
      </c>
      <c r="E870" s="42" t="str">
        <f t="shared" si="13"/>
        <v>FacilitiesGifts &amp; Investments</v>
      </c>
      <c r="F870" s="87">
        <f>VLOOKUP(E870,'Budget Template'!$C:$G,VLOOKUP(C870,'Fund Lookup'!$A$2:$B$5,2,FALSE),FALSE)</f>
        <v>0</v>
      </c>
    </row>
    <row r="871" spans="1:6" x14ac:dyDescent="0.25">
      <c r="A871" t="str">
        <f>'Cover Page'!$A$1</f>
        <v>Appalachian State University</v>
      </c>
      <c r="B871" s="84" t="s">
        <v>25</v>
      </c>
      <c r="C871" s="85" t="s">
        <v>88</v>
      </c>
      <c r="D871" s="42" t="s">
        <v>7</v>
      </c>
      <c r="E871" s="42" t="str">
        <f t="shared" si="13"/>
        <v>FacilitiesOther Revenues</v>
      </c>
      <c r="F871" s="87">
        <f>VLOOKUP(E871,'Budget Template'!$C:$G,VLOOKUP(C871,'Fund Lookup'!$A$2:$B$5,2,FALSE),FALSE)</f>
        <v>0</v>
      </c>
    </row>
    <row r="872" spans="1:6" x14ac:dyDescent="0.25">
      <c r="A872" t="str">
        <f>'Cover Page'!$A$1</f>
        <v>Appalachian State University</v>
      </c>
      <c r="B872" s="84" t="s">
        <v>25</v>
      </c>
      <c r="C872" s="85" t="s">
        <v>88</v>
      </c>
      <c r="D872" s="42" t="s">
        <v>10</v>
      </c>
      <c r="E872" s="42" t="str">
        <f t="shared" si="13"/>
        <v>FacilitiesSalaries and Wages</v>
      </c>
      <c r="F872" s="87">
        <f>VLOOKUP(E872,'Budget Template'!$C:$G,VLOOKUP(C872,'Fund Lookup'!$A$2:$B$5,2,FALSE),FALSE)</f>
        <v>0</v>
      </c>
    </row>
    <row r="873" spans="1:6" x14ac:dyDescent="0.25">
      <c r="A873" t="str">
        <f>'Cover Page'!$A$1</f>
        <v>Appalachian State University</v>
      </c>
      <c r="B873" s="84" t="s">
        <v>25</v>
      </c>
      <c r="C873" s="85" t="s">
        <v>88</v>
      </c>
      <c r="D873" s="42" t="s">
        <v>11</v>
      </c>
      <c r="E873" s="42" t="str">
        <f t="shared" si="13"/>
        <v>FacilitiesStaff Benefits</v>
      </c>
      <c r="F873" s="87">
        <f>VLOOKUP(E873,'Budget Template'!$C:$G,VLOOKUP(C873,'Fund Lookup'!$A$2:$B$5,2,FALSE),FALSE)</f>
        <v>0</v>
      </c>
    </row>
    <row r="874" spans="1:6" x14ac:dyDescent="0.25">
      <c r="A874" t="str">
        <f>'Cover Page'!$A$1</f>
        <v>Appalachian State University</v>
      </c>
      <c r="B874" s="84" t="s">
        <v>25</v>
      </c>
      <c r="C874" s="85" t="s">
        <v>88</v>
      </c>
      <c r="D874" s="42" t="s">
        <v>92</v>
      </c>
      <c r="E874" s="42" t="str">
        <f t="shared" si="13"/>
        <v>FacilitiesServices, Supplies, Materials, &amp; Equip.</v>
      </c>
      <c r="F874" s="87">
        <f>VLOOKUP(E874,'Budget Template'!$C:$G,VLOOKUP(C874,'Fund Lookup'!$A$2:$B$5,2,FALSE),FALSE)</f>
        <v>0</v>
      </c>
    </row>
    <row r="875" spans="1:6" x14ac:dyDescent="0.25">
      <c r="A875" t="str">
        <f>'Cover Page'!$A$1</f>
        <v>Appalachian State University</v>
      </c>
      <c r="B875" s="84" t="s">
        <v>25</v>
      </c>
      <c r="C875" s="85" t="s">
        <v>88</v>
      </c>
      <c r="D875" s="42" t="s">
        <v>13</v>
      </c>
      <c r="E875" s="42" t="str">
        <f t="shared" si="13"/>
        <v>FacilitiesScholarships &amp; Fellowships</v>
      </c>
      <c r="F875" s="87">
        <f>VLOOKUP(E875,'Budget Template'!$C:$G,VLOOKUP(C875,'Fund Lookup'!$A$2:$B$5,2,FALSE),FALSE)</f>
        <v>0</v>
      </c>
    </row>
    <row r="876" spans="1:6" x14ac:dyDescent="0.25">
      <c r="A876" t="str">
        <f>'Cover Page'!$A$1</f>
        <v>Appalachian State University</v>
      </c>
      <c r="B876" s="84" t="s">
        <v>25</v>
      </c>
      <c r="C876" s="85" t="s">
        <v>88</v>
      </c>
      <c r="D876" s="42" t="s">
        <v>32</v>
      </c>
      <c r="E876" s="42" t="str">
        <f t="shared" si="13"/>
        <v>FacilitiesDebt Service</v>
      </c>
      <c r="F876" s="87">
        <f>VLOOKUP(E876,'Budget Template'!$C:$G,VLOOKUP(C876,'Fund Lookup'!$A$2:$B$5,2,FALSE),FALSE)</f>
        <v>0</v>
      </c>
    </row>
    <row r="877" spans="1:6" x14ac:dyDescent="0.25">
      <c r="A877" t="str">
        <f>'Cover Page'!$A$1</f>
        <v>Appalachian State University</v>
      </c>
      <c r="B877" s="84" t="s">
        <v>25</v>
      </c>
      <c r="C877" s="85" t="s">
        <v>88</v>
      </c>
      <c r="D877" s="42" t="s">
        <v>12</v>
      </c>
      <c r="E877" s="42" t="str">
        <f t="shared" si="13"/>
        <v>FacilitiesUtilities</v>
      </c>
      <c r="F877" s="87">
        <f>VLOOKUP(E877,'Budget Template'!$C:$G,VLOOKUP(C877,'Fund Lookup'!$A$2:$B$5,2,FALSE),FALSE)</f>
        <v>0</v>
      </c>
    </row>
    <row r="878" spans="1:6" x14ac:dyDescent="0.25">
      <c r="A878" t="str">
        <f>'Cover Page'!$A$1</f>
        <v>Appalachian State University</v>
      </c>
      <c r="B878" s="84" t="s">
        <v>25</v>
      </c>
      <c r="C878" s="85" t="s">
        <v>88</v>
      </c>
      <c r="D878" s="42" t="s">
        <v>14</v>
      </c>
      <c r="E878" s="42" t="str">
        <f t="shared" si="13"/>
        <v>FacilitiesOther Expenses</v>
      </c>
      <c r="F878" s="87">
        <f>VLOOKUP(E878,'Budget Template'!$C:$G,VLOOKUP(C878,'Fund Lookup'!$A$2:$B$5,2,FALSE),FALSE)</f>
        <v>0</v>
      </c>
    </row>
    <row r="879" spans="1:6" x14ac:dyDescent="0.25">
      <c r="A879" t="str">
        <f>'Cover Page'!$A$1</f>
        <v>Appalachian State University</v>
      </c>
      <c r="B879" s="84" t="s">
        <v>25</v>
      </c>
      <c r="C879" s="85" t="s">
        <v>88</v>
      </c>
      <c r="D879" s="42" t="s">
        <v>38</v>
      </c>
      <c r="E879" s="42" t="str">
        <f t="shared" si="13"/>
        <v>FacilitiesTransfers In</v>
      </c>
      <c r="F879" s="87">
        <f>VLOOKUP(E879,'Budget Template'!$C:$G,VLOOKUP(C879,'Fund Lookup'!$A$2:$B$5,2,FALSE),FALSE)</f>
        <v>0</v>
      </c>
    </row>
    <row r="880" spans="1:6" x14ac:dyDescent="0.25">
      <c r="A880" t="str">
        <f>'Cover Page'!$A$1</f>
        <v>Appalachian State University</v>
      </c>
      <c r="B880" s="84" t="s">
        <v>25</v>
      </c>
      <c r="C880" s="85" t="s">
        <v>88</v>
      </c>
      <c r="D880" s="42" t="s">
        <v>93</v>
      </c>
      <c r="E880" s="42" t="str">
        <f t="shared" si="13"/>
        <v>FacilitiesTransfers Out to Capital</v>
      </c>
      <c r="F880" s="87">
        <f>VLOOKUP(E880,'Budget Template'!$C:$G,VLOOKUP(C880,'Fund Lookup'!$A$2:$B$5,2,FALSE),FALSE)</f>
        <v>0</v>
      </c>
    </row>
    <row r="881" spans="1:6" x14ac:dyDescent="0.25">
      <c r="A881" t="str">
        <f>'Cover Page'!$A$1</f>
        <v>Appalachian State University</v>
      </c>
      <c r="B881" s="84" t="s">
        <v>25</v>
      </c>
      <c r="C881" s="85" t="s">
        <v>88</v>
      </c>
      <c r="D881" s="42" t="s">
        <v>94</v>
      </c>
      <c r="E881" s="42" t="str">
        <f t="shared" si="13"/>
        <v>FacilitiesTransfers Out (Other)</v>
      </c>
      <c r="F881" s="87">
        <f>VLOOKUP(E881,'Budget Template'!$C:$G,VLOOKUP(C881,'Fund Lookup'!$A$2:$B$5,2,FALSE),FALSE)</f>
        <v>0</v>
      </c>
    </row>
    <row r="882" spans="1:6" x14ac:dyDescent="0.25">
      <c r="A882" t="str">
        <f>'Cover Page'!$A$1</f>
        <v>Appalachian State University</v>
      </c>
      <c r="B882" s="84" t="s">
        <v>25</v>
      </c>
      <c r="C882" s="85" t="s">
        <v>31</v>
      </c>
      <c r="D882" s="42" t="s">
        <v>36</v>
      </c>
      <c r="E882" s="42" t="str">
        <f t="shared" si="13"/>
        <v>FacilitiesState Appropriation, Tuition, &amp; Fees</v>
      </c>
      <c r="F882" s="87">
        <f>VLOOKUP(E882,'Budget Template'!$C:$G,VLOOKUP(C882,'Fund Lookup'!$A$2:$B$5,2,FALSE),FALSE)</f>
        <v>0</v>
      </c>
    </row>
    <row r="883" spans="1:6" x14ac:dyDescent="0.25">
      <c r="A883" t="str">
        <f>'Cover Page'!$A$1</f>
        <v>Appalachian State University</v>
      </c>
      <c r="B883" s="84" t="s">
        <v>25</v>
      </c>
      <c r="C883" s="85" t="s">
        <v>31</v>
      </c>
      <c r="D883" s="42" t="s">
        <v>4</v>
      </c>
      <c r="E883" s="42" t="str">
        <f t="shared" si="13"/>
        <v>FacilitiesSales &amp; Services</v>
      </c>
      <c r="F883" s="87">
        <f>VLOOKUP(E883,'Budget Template'!$C:$G,VLOOKUP(C883,'Fund Lookup'!$A$2:$B$5,2,FALSE),FALSE)</f>
        <v>0</v>
      </c>
    </row>
    <row r="884" spans="1:6" x14ac:dyDescent="0.25">
      <c r="A884" t="str">
        <f>'Cover Page'!$A$1</f>
        <v>Appalachian State University</v>
      </c>
      <c r="B884" s="84" t="s">
        <v>25</v>
      </c>
      <c r="C884" s="85" t="s">
        <v>31</v>
      </c>
      <c r="D884" s="42" t="s">
        <v>33</v>
      </c>
      <c r="E884" s="42" t="str">
        <f t="shared" si="13"/>
        <v>FacilitiesPatient Services</v>
      </c>
      <c r="F884" s="87">
        <f>VLOOKUP(E884,'Budget Template'!$C:$G,VLOOKUP(C884,'Fund Lookup'!$A$2:$B$5,2,FALSE),FALSE)</f>
        <v>0</v>
      </c>
    </row>
    <row r="885" spans="1:6" x14ac:dyDescent="0.25">
      <c r="A885" t="str">
        <f>'Cover Page'!$A$1</f>
        <v>Appalachian State University</v>
      </c>
      <c r="B885" s="84" t="s">
        <v>25</v>
      </c>
      <c r="C885" s="85" t="s">
        <v>31</v>
      </c>
      <c r="D885" s="42" t="s">
        <v>5</v>
      </c>
      <c r="E885" s="42" t="str">
        <f t="shared" si="13"/>
        <v>FacilitiesContracts &amp; Grants</v>
      </c>
      <c r="F885" s="87">
        <f>VLOOKUP(E885,'Budget Template'!$C:$G,VLOOKUP(C885,'Fund Lookup'!$A$2:$B$5,2,FALSE),FALSE)</f>
        <v>0</v>
      </c>
    </row>
    <row r="886" spans="1:6" x14ac:dyDescent="0.25">
      <c r="A886" t="str">
        <f>'Cover Page'!$A$1</f>
        <v>Appalachian State University</v>
      </c>
      <c r="B886" s="84" t="s">
        <v>25</v>
      </c>
      <c r="C886" s="85" t="s">
        <v>31</v>
      </c>
      <c r="D886" s="42" t="s">
        <v>6</v>
      </c>
      <c r="E886" s="42" t="str">
        <f t="shared" si="13"/>
        <v>FacilitiesGifts &amp; Investments</v>
      </c>
      <c r="F886" s="87">
        <f>VLOOKUP(E886,'Budget Template'!$C:$G,VLOOKUP(C886,'Fund Lookup'!$A$2:$B$5,2,FALSE),FALSE)</f>
        <v>0</v>
      </c>
    </row>
    <row r="887" spans="1:6" x14ac:dyDescent="0.25">
      <c r="A887" t="str">
        <f>'Cover Page'!$A$1</f>
        <v>Appalachian State University</v>
      </c>
      <c r="B887" s="84" t="s">
        <v>25</v>
      </c>
      <c r="C887" s="85" t="s">
        <v>31</v>
      </c>
      <c r="D887" s="42" t="s">
        <v>7</v>
      </c>
      <c r="E887" s="42" t="str">
        <f t="shared" si="13"/>
        <v>FacilitiesOther Revenues</v>
      </c>
      <c r="F887" s="87">
        <f>VLOOKUP(E887,'Budget Template'!$C:$G,VLOOKUP(C887,'Fund Lookup'!$A$2:$B$5,2,FALSE),FALSE)</f>
        <v>0</v>
      </c>
    </row>
    <row r="888" spans="1:6" x14ac:dyDescent="0.25">
      <c r="A888" t="str">
        <f>'Cover Page'!$A$1</f>
        <v>Appalachian State University</v>
      </c>
      <c r="B888" s="84" t="s">
        <v>25</v>
      </c>
      <c r="C888" s="85" t="s">
        <v>31</v>
      </c>
      <c r="D888" s="42" t="s">
        <v>10</v>
      </c>
      <c r="E888" s="42" t="str">
        <f t="shared" si="13"/>
        <v>FacilitiesSalaries and Wages</v>
      </c>
      <c r="F888" s="87">
        <f>VLOOKUP(E888,'Budget Template'!$C:$G,VLOOKUP(C888,'Fund Lookup'!$A$2:$B$5,2,FALSE),FALSE)</f>
        <v>0</v>
      </c>
    </row>
    <row r="889" spans="1:6" x14ac:dyDescent="0.25">
      <c r="A889" t="str">
        <f>'Cover Page'!$A$1</f>
        <v>Appalachian State University</v>
      </c>
      <c r="B889" s="84" t="s">
        <v>25</v>
      </c>
      <c r="C889" s="85" t="s">
        <v>31</v>
      </c>
      <c r="D889" s="42" t="s">
        <v>11</v>
      </c>
      <c r="E889" s="42" t="str">
        <f t="shared" si="13"/>
        <v>FacilitiesStaff Benefits</v>
      </c>
      <c r="F889" s="87">
        <f>VLOOKUP(E889,'Budget Template'!$C:$G,VLOOKUP(C889,'Fund Lookup'!$A$2:$B$5,2,FALSE),FALSE)</f>
        <v>0</v>
      </c>
    </row>
    <row r="890" spans="1:6" x14ac:dyDescent="0.25">
      <c r="A890" t="str">
        <f>'Cover Page'!$A$1</f>
        <v>Appalachian State University</v>
      </c>
      <c r="B890" s="84" t="s">
        <v>25</v>
      </c>
      <c r="C890" s="85" t="s">
        <v>31</v>
      </c>
      <c r="D890" s="42" t="s">
        <v>92</v>
      </c>
      <c r="E890" s="42" t="str">
        <f t="shared" si="13"/>
        <v>FacilitiesServices, Supplies, Materials, &amp; Equip.</v>
      </c>
      <c r="F890" s="87">
        <f>VLOOKUP(E890,'Budget Template'!$C:$G,VLOOKUP(C890,'Fund Lookup'!$A$2:$B$5,2,FALSE),FALSE)</f>
        <v>0</v>
      </c>
    </row>
    <row r="891" spans="1:6" x14ac:dyDescent="0.25">
      <c r="A891" t="str">
        <f>'Cover Page'!$A$1</f>
        <v>Appalachian State University</v>
      </c>
      <c r="B891" s="84" t="s">
        <v>25</v>
      </c>
      <c r="C891" s="85" t="s">
        <v>31</v>
      </c>
      <c r="D891" s="42" t="s">
        <v>13</v>
      </c>
      <c r="E891" s="42" t="str">
        <f t="shared" si="13"/>
        <v>FacilitiesScholarships &amp; Fellowships</v>
      </c>
      <c r="F891" s="87">
        <f>VLOOKUP(E891,'Budget Template'!$C:$G,VLOOKUP(C891,'Fund Lookup'!$A$2:$B$5,2,FALSE),FALSE)</f>
        <v>0</v>
      </c>
    </row>
    <row r="892" spans="1:6" x14ac:dyDescent="0.25">
      <c r="A892" t="str">
        <f>'Cover Page'!$A$1</f>
        <v>Appalachian State University</v>
      </c>
      <c r="B892" s="84" t="s">
        <v>25</v>
      </c>
      <c r="C892" s="85" t="s">
        <v>31</v>
      </c>
      <c r="D892" s="42" t="s">
        <v>32</v>
      </c>
      <c r="E892" s="42" t="str">
        <f t="shared" si="13"/>
        <v>FacilitiesDebt Service</v>
      </c>
      <c r="F892" s="87">
        <f>VLOOKUP(E892,'Budget Template'!$C:$G,VLOOKUP(C892,'Fund Lookup'!$A$2:$B$5,2,FALSE),FALSE)</f>
        <v>0</v>
      </c>
    </row>
    <row r="893" spans="1:6" x14ac:dyDescent="0.25">
      <c r="A893" t="str">
        <f>'Cover Page'!$A$1</f>
        <v>Appalachian State University</v>
      </c>
      <c r="B893" s="84" t="s">
        <v>25</v>
      </c>
      <c r="C893" s="85" t="s">
        <v>31</v>
      </c>
      <c r="D893" s="42" t="s">
        <v>12</v>
      </c>
      <c r="E893" s="42" t="str">
        <f t="shared" si="13"/>
        <v>FacilitiesUtilities</v>
      </c>
      <c r="F893" s="87">
        <f>VLOOKUP(E893,'Budget Template'!$C:$G,VLOOKUP(C893,'Fund Lookup'!$A$2:$B$5,2,FALSE),FALSE)</f>
        <v>0</v>
      </c>
    </row>
    <row r="894" spans="1:6" x14ac:dyDescent="0.25">
      <c r="A894" t="str">
        <f>'Cover Page'!$A$1</f>
        <v>Appalachian State University</v>
      </c>
      <c r="B894" s="84" t="s">
        <v>25</v>
      </c>
      <c r="C894" s="85" t="s">
        <v>31</v>
      </c>
      <c r="D894" s="42" t="s">
        <v>14</v>
      </c>
      <c r="E894" s="42" t="str">
        <f t="shared" si="13"/>
        <v>FacilitiesOther Expenses</v>
      </c>
      <c r="F894" s="87">
        <f>VLOOKUP(E894,'Budget Template'!$C:$G,VLOOKUP(C894,'Fund Lookup'!$A$2:$B$5,2,FALSE),FALSE)</f>
        <v>0</v>
      </c>
    </row>
    <row r="895" spans="1:6" x14ac:dyDescent="0.25">
      <c r="A895" t="str">
        <f>'Cover Page'!$A$1</f>
        <v>Appalachian State University</v>
      </c>
      <c r="B895" s="84" t="s">
        <v>25</v>
      </c>
      <c r="C895" s="85" t="s">
        <v>31</v>
      </c>
      <c r="D895" s="42" t="s">
        <v>38</v>
      </c>
      <c r="E895" s="42" t="str">
        <f t="shared" si="13"/>
        <v>FacilitiesTransfers In</v>
      </c>
      <c r="F895" s="87">
        <f>VLOOKUP(E895,'Budget Template'!$C:$G,VLOOKUP(C895,'Fund Lookup'!$A$2:$B$5,2,FALSE),FALSE)</f>
        <v>0</v>
      </c>
    </row>
    <row r="896" spans="1:6" x14ac:dyDescent="0.25">
      <c r="A896" t="str">
        <f>'Cover Page'!$A$1</f>
        <v>Appalachian State University</v>
      </c>
      <c r="B896" s="84" t="s">
        <v>25</v>
      </c>
      <c r="C896" s="85" t="s">
        <v>31</v>
      </c>
      <c r="D896" s="42" t="s">
        <v>93</v>
      </c>
      <c r="E896" s="42" t="str">
        <f t="shared" si="13"/>
        <v>FacilitiesTransfers Out to Capital</v>
      </c>
      <c r="F896" s="87">
        <f>VLOOKUP(E896,'Budget Template'!$C:$G,VLOOKUP(C896,'Fund Lookup'!$A$2:$B$5,2,FALSE),FALSE)</f>
        <v>0</v>
      </c>
    </row>
    <row r="897" spans="1:6" x14ac:dyDescent="0.25">
      <c r="A897" t="str">
        <f>'Cover Page'!$A$1</f>
        <v>Appalachian State University</v>
      </c>
      <c r="B897" s="84" t="s">
        <v>25</v>
      </c>
      <c r="C897" s="85" t="s">
        <v>31</v>
      </c>
      <c r="D897" s="42" t="s">
        <v>94</v>
      </c>
      <c r="E897" s="42" t="str">
        <f t="shared" si="13"/>
        <v>FacilitiesTransfers Out (Other)</v>
      </c>
      <c r="F897" s="87">
        <f>VLOOKUP(E897,'Budget Template'!$C:$G,VLOOKUP(C897,'Fund Lookup'!$A$2:$B$5,2,FALSE),FALSE)</f>
        <v>0</v>
      </c>
    </row>
    <row r="898" spans="1:6" x14ac:dyDescent="0.25">
      <c r="A898" t="str">
        <f>'Cover Page'!$A$1</f>
        <v>Appalachian State University</v>
      </c>
      <c r="B898" s="84" t="s">
        <v>27</v>
      </c>
      <c r="C898" s="85" t="s">
        <v>0</v>
      </c>
      <c r="D898" s="42" t="s">
        <v>36</v>
      </c>
      <c r="E898" s="42" t="str">
        <f t="shared" si="13"/>
        <v>Human ResourcesState Appropriation, Tuition, &amp; Fees</v>
      </c>
      <c r="F898" s="87">
        <f>VLOOKUP(E898,'Budget Template'!$C:$G,VLOOKUP(C898,'Fund Lookup'!$A$2:$B$5,2,FALSE),FALSE)</f>
        <v>2394207.1385213472</v>
      </c>
    </row>
    <row r="899" spans="1:6" x14ac:dyDescent="0.25">
      <c r="A899" t="str">
        <f>'Cover Page'!$A$1</f>
        <v>Appalachian State University</v>
      </c>
      <c r="B899" s="84" t="s">
        <v>27</v>
      </c>
      <c r="C899" s="85" t="s">
        <v>0</v>
      </c>
      <c r="D899" s="42" t="s">
        <v>4</v>
      </c>
      <c r="E899" s="42" t="str">
        <f t="shared" ref="E899:E962" si="14">B899&amp;D899</f>
        <v>Human ResourcesSales &amp; Services</v>
      </c>
      <c r="F899" s="87">
        <f>VLOOKUP(E899,'Budget Template'!$C:$G,VLOOKUP(C899,'Fund Lookup'!$A$2:$B$5,2,FALSE),FALSE)</f>
        <v>0</v>
      </c>
    </row>
    <row r="900" spans="1:6" x14ac:dyDescent="0.25">
      <c r="A900" t="str">
        <f>'Cover Page'!$A$1</f>
        <v>Appalachian State University</v>
      </c>
      <c r="B900" s="84" t="s">
        <v>27</v>
      </c>
      <c r="C900" s="85" t="s">
        <v>0</v>
      </c>
      <c r="D900" s="42" t="s">
        <v>33</v>
      </c>
      <c r="E900" s="42" t="str">
        <f t="shared" si="14"/>
        <v>Human ResourcesPatient Services</v>
      </c>
      <c r="F900" s="87">
        <f>VLOOKUP(E900,'Budget Template'!$C:$G,VLOOKUP(C900,'Fund Lookup'!$A$2:$B$5,2,FALSE),FALSE)</f>
        <v>0</v>
      </c>
    </row>
    <row r="901" spans="1:6" x14ac:dyDescent="0.25">
      <c r="A901" t="str">
        <f>'Cover Page'!$A$1</f>
        <v>Appalachian State University</v>
      </c>
      <c r="B901" s="84" t="s">
        <v>27</v>
      </c>
      <c r="C901" s="85" t="s">
        <v>0</v>
      </c>
      <c r="D901" s="42" t="s">
        <v>5</v>
      </c>
      <c r="E901" s="42" t="str">
        <f t="shared" si="14"/>
        <v>Human ResourcesContracts &amp; Grants</v>
      </c>
      <c r="F901" s="87">
        <f>VLOOKUP(E901,'Budget Template'!$C:$G,VLOOKUP(C901,'Fund Lookup'!$A$2:$B$5,2,FALSE),FALSE)</f>
        <v>0</v>
      </c>
    </row>
    <row r="902" spans="1:6" x14ac:dyDescent="0.25">
      <c r="A902" t="str">
        <f>'Cover Page'!$A$1</f>
        <v>Appalachian State University</v>
      </c>
      <c r="B902" s="84" t="s">
        <v>27</v>
      </c>
      <c r="C902" s="85" t="s">
        <v>0</v>
      </c>
      <c r="D902" s="42" t="s">
        <v>6</v>
      </c>
      <c r="E902" s="42" t="str">
        <f t="shared" si="14"/>
        <v>Human ResourcesGifts &amp; Investments</v>
      </c>
      <c r="F902" s="87">
        <f>VLOOKUP(E902,'Budget Template'!$C:$G,VLOOKUP(C902,'Fund Lookup'!$A$2:$B$5,2,FALSE),FALSE)</f>
        <v>0</v>
      </c>
    </row>
    <row r="903" spans="1:6" x14ac:dyDescent="0.25">
      <c r="A903" t="str">
        <f>'Cover Page'!$A$1</f>
        <v>Appalachian State University</v>
      </c>
      <c r="B903" s="84" t="s">
        <v>27</v>
      </c>
      <c r="C903" s="85" t="s">
        <v>0</v>
      </c>
      <c r="D903" s="42" t="s">
        <v>7</v>
      </c>
      <c r="E903" s="42" t="str">
        <f t="shared" si="14"/>
        <v>Human ResourcesOther Revenues</v>
      </c>
      <c r="F903" s="87">
        <f>VLOOKUP(E903,'Budget Template'!$C:$G,VLOOKUP(C903,'Fund Lookup'!$A$2:$B$5,2,FALSE),FALSE)</f>
        <v>0</v>
      </c>
    </row>
    <row r="904" spans="1:6" x14ac:dyDescent="0.25">
      <c r="A904" t="str">
        <f>'Cover Page'!$A$1</f>
        <v>Appalachian State University</v>
      </c>
      <c r="B904" s="84" t="s">
        <v>27</v>
      </c>
      <c r="C904" s="85" t="s">
        <v>0</v>
      </c>
      <c r="D904" s="42" t="s">
        <v>10</v>
      </c>
      <c r="E904" s="42" t="str">
        <f t="shared" si="14"/>
        <v>Human ResourcesSalaries and Wages</v>
      </c>
      <c r="F904" s="87">
        <f>VLOOKUP(E904,'Budget Template'!$C:$G,VLOOKUP(C904,'Fund Lookup'!$A$2:$B$5,2,FALSE),FALSE)</f>
        <v>1625627.8220277827</v>
      </c>
    </row>
    <row r="905" spans="1:6" x14ac:dyDescent="0.25">
      <c r="A905" t="str">
        <f>'Cover Page'!$A$1</f>
        <v>Appalachian State University</v>
      </c>
      <c r="B905" s="84" t="s">
        <v>27</v>
      </c>
      <c r="C905" s="85" t="s">
        <v>0</v>
      </c>
      <c r="D905" s="42" t="s">
        <v>11</v>
      </c>
      <c r="E905" s="42" t="str">
        <f t="shared" si="14"/>
        <v>Human ResourcesStaff Benefits</v>
      </c>
      <c r="F905" s="87">
        <f>VLOOKUP(E905,'Budget Template'!$C:$G,VLOOKUP(C905,'Fund Lookup'!$A$2:$B$5,2,FALSE),FALSE)</f>
        <v>666471.31649356475</v>
      </c>
    </row>
    <row r="906" spans="1:6" x14ac:dyDescent="0.25">
      <c r="A906" t="str">
        <f>'Cover Page'!$A$1</f>
        <v>Appalachian State University</v>
      </c>
      <c r="B906" s="84" t="s">
        <v>27</v>
      </c>
      <c r="C906" s="85" t="s">
        <v>0</v>
      </c>
      <c r="D906" s="42" t="s">
        <v>92</v>
      </c>
      <c r="E906" s="42" t="str">
        <f t="shared" si="14"/>
        <v>Human ResourcesServices, Supplies, Materials, &amp; Equip.</v>
      </c>
      <c r="F906" s="87">
        <f>VLOOKUP(E906,'Budget Template'!$C:$G,VLOOKUP(C906,'Fund Lookup'!$A$2:$B$5,2,FALSE),FALSE)</f>
        <v>188163</v>
      </c>
    </row>
    <row r="907" spans="1:6" x14ac:dyDescent="0.25">
      <c r="A907" t="str">
        <f>'Cover Page'!$A$1</f>
        <v>Appalachian State University</v>
      </c>
      <c r="B907" s="84" t="s">
        <v>27</v>
      </c>
      <c r="C907" s="85" t="s">
        <v>0</v>
      </c>
      <c r="D907" s="42" t="s">
        <v>13</v>
      </c>
      <c r="E907" s="42" t="str">
        <f t="shared" si="14"/>
        <v>Human ResourcesScholarships &amp; Fellowships</v>
      </c>
      <c r="F907" s="87">
        <f>VLOOKUP(E907,'Budget Template'!$C:$G,VLOOKUP(C907,'Fund Lookup'!$A$2:$B$5,2,FALSE),FALSE)</f>
        <v>0</v>
      </c>
    </row>
    <row r="908" spans="1:6" x14ac:dyDescent="0.25">
      <c r="A908" t="str">
        <f>'Cover Page'!$A$1</f>
        <v>Appalachian State University</v>
      </c>
      <c r="B908" s="84" t="s">
        <v>27</v>
      </c>
      <c r="C908" s="85" t="s">
        <v>0</v>
      </c>
      <c r="D908" s="42" t="s">
        <v>32</v>
      </c>
      <c r="E908" s="42" t="str">
        <f t="shared" si="14"/>
        <v>Human ResourcesDebt Service</v>
      </c>
      <c r="F908" s="87">
        <f>VLOOKUP(E908,'Budget Template'!$C:$G,VLOOKUP(C908,'Fund Lookup'!$A$2:$B$5,2,FALSE),FALSE)</f>
        <v>0</v>
      </c>
    </row>
    <row r="909" spans="1:6" x14ac:dyDescent="0.25">
      <c r="A909" t="str">
        <f>'Cover Page'!$A$1</f>
        <v>Appalachian State University</v>
      </c>
      <c r="B909" s="84" t="s">
        <v>27</v>
      </c>
      <c r="C909" s="85" t="s">
        <v>0</v>
      </c>
      <c r="D909" s="42" t="s">
        <v>12</v>
      </c>
      <c r="E909" s="42" t="str">
        <f t="shared" si="14"/>
        <v>Human ResourcesUtilities</v>
      </c>
      <c r="F909" s="87">
        <f>VLOOKUP(E909,'Budget Template'!$C:$G,VLOOKUP(C909,'Fund Lookup'!$A$2:$B$5,2,FALSE),FALSE)</f>
        <v>0</v>
      </c>
    </row>
    <row r="910" spans="1:6" x14ac:dyDescent="0.25">
      <c r="A910" t="str">
        <f>'Cover Page'!$A$1</f>
        <v>Appalachian State University</v>
      </c>
      <c r="B910" s="84" t="s">
        <v>27</v>
      </c>
      <c r="C910" s="85" t="s">
        <v>0</v>
      </c>
      <c r="D910" s="42" t="s">
        <v>14</v>
      </c>
      <c r="E910" s="42" t="str">
        <f t="shared" si="14"/>
        <v>Human ResourcesOther Expenses</v>
      </c>
      <c r="F910" s="87">
        <f>VLOOKUP(E910,'Budget Template'!$C:$G,VLOOKUP(C910,'Fund Lookup'!$A$2:$B$5,2,FALSE),FALSE)</f>
        <v>14000</v>
      </c>
    </row>
    <row r="911" spans="1:6" x14ac:dyDescent="0.25">
      <c r="A911" t="str">
        <f>'Cover Page'!$A$1</f>
        <v>Appalachian State University</v>
      </c>
      <c r="B911" s="84" t="s">
        <v>27</v>
      </c>
      <c r="C911" s="85" t="s">
        <v>0</v>
      </c>
      <c r="D911" s="42" t="s">
        <v>38</v>
      </c>
      <c r="E911" s="42" t="str">
        <f t="shared" si="14"/>
        <v>Human ResourcesTransfers In</v>
      </c>
      <c r="F911" s="87">
        <f>VLOOKUP(E911,'Budget Template'!$C:$G,VLOOKUP(C911,'Fund Lookup'!$A$2:$B$5,2,FALSE),FALSE)</f>
        <v>101604</v>
      </c>
    </row>
    <row r="912" spans="1:6" x14ac:dyDescent="0.25">
      <c r="A912" t="str">
        <f>'Cover Page'!$A$1</f>
        <v>Appalachian State University</v>
      </c>
      <c r="B912" s="84" t="s">
        <v>27</v>
      </c>
      <c r="C912" s="85" t="s">
        <v>0</v>
      </c>
      <c r="D912" s="42" t="s">
        <v>93</v>
      </c>
      <c r="E912" s="42" t="str">
        <f t="shared" si="14"/>
        <v>Human ResourcesTransfers Out to Capital</v>
      </c>
      <c r="F912" s="87">
        <f>VLOOKUP(E912,'Budget Template'!$C:$G,VLOOKUP(C912,'Fund Lookup'!$A$2:$B$5,2,FALSE),FALSE)</f>
        <v>0</v>
      </c>
    </row>
    <row r="913" spans="1:6" x14ac:dyDescent="0.25">
      <c r="A913" t="str">
        <f>'Cover Page'!$A$1</f>
        <v>Appalachian State University</v>
      </c>
      <c r="B913" s="84" t="s">
        <v>27</v>
      </c>
      <c r="C913" s="85" t="s">
        <v>0</v>
      </c>
      <c r="D913" s="42" t="s">
        <v>94</v>
      </c>
      <c r="E913" s="42" t="str">
        <f t="shared" si="14"/>
        <v>Human ResourcesTransfers Out (Other)</v>
      </c>
      <c r="F913" s="87">
        <f>VLOOKUP(E913,'Budget Template'!$C:$G,VLOOKUP(C913,'Fund Lookup'!$A$2:$B$5,2,FALSE),FALSE)</f>
        <v>1549</v>
      </c>
    </row>
    <row r="914" spans="1:6" ht="30" x14ac:dyDescent="0.25">
      <c r="A914" t="str">
        <f>'Cover Page'!$A$1</f>
        <v>Appalachian State University</v>
      </c>
      <c r="B914" s="84" t="s">
        <v>27</v>
      </c>
      <c r="C914" s="85" t="s">
        <v>35</v>
      </c>
      <c r="D914" s="42" t="s">
        <v>36</v>
      </c>
      <c r="E914" s="42" t="str">
        <f t="shared" si="14"/>
        <v>Human ResourcesState Appropriation, Tuition, &amp; Fees</v>
      </c>
      <c r="F914" s="87">
        <f>VLOOKUP(E914,'Budget Template'!$C:$G,VLOOKUP(C914,'Fund Lookup'!$A$2:$B$5,2,FALSE),FALSE)</f>
        <v>0</v>
      </c>
    </row>
    <row r="915" spans="1:6" ht="30" x14ac:dyDescent="0.25">
      <c r="A915" t="str">
        <f>'Cover Page'!$A$1</f>
        <v>Appalachian State University</v>
      </c>
      <c r="B915" s="84" t="s">
        <v>27</v>
      </c>
      <c r="C915" s="85" t="s">
        <v>35</v>
      </c>
      <c r="D915" s="42" t="s">
        <v>4</v>
      </c>
      <c r="E915" s="42" t="str">
        <f t="shared" si="14"/>
        <v>Human ResourcesSales &amp; Services</v>
      </c>
      <c r="F915" s="87">
        <f>VLOOKUP(E915,'Budget Template'!$C:$G,VLOOKUP(C915,'Fund Lookup'!$A$2:$B$5,2,FALSE),FALSE)</f>
        <v>0</v>
      </c>
    </row>
    <row r="916" spans="1:6" ht="30" x14ac:dyDescent="0.25">
      <c r="A916" t="str">
        <f>'Cover Page'!$A$1</f>
        <v>Appalachian State University</v>
      </c>
      <c r="B916" s="84" t="s">
        <v>27</v>
      </c>
      <c r="C916" s="85" t="s">
        <v>35</v>
      </c>
      <c r="D916" s="42" t="s">
        <v>33</v>
      </c>
      <c r="E916" s="42" t="str">
        <f t="shared" si="14"/>
        <v>Human ResourcesPatient Services</v>
      </c>
      <c r="F916" s="87">
        <f>VLOOKUP(E916,'Budget Template'!$C:$G,VLOOKUP(C916,'Fund Lookup'!$A$2:$B$5,2,FALSE),FALSE)</f>
        <v>0</v>
      </c>
    </row>
    <row r="917" spans="1:6" ht="30" x14ac:dyDescent="0.25">
      <c r="A917" t="str">
        <f>'Cover Page'!$A$1</f>
        <v>Appalachian State University</v>
      </c>
      <c r="B917" s="84" t="s">
        <v>27</v>
      </c>
      <c r="C917" s="85" t="s">
        <v>35</v>
      </c>
      <c r="D917" s="42" t="s">
        <v>5</v>
      </c>
      <c r="E917" s="42" t="str">
        <f t="shared" si="14"/>
        <v>Human ResourcesContracts &amp; Grants</v>
      </c>
      <c r="F917" s="87">
        <f>VLOOKUP(E917,'Budget Template'!$C:$G,VLOOKUP(C917,'Fund Lookup'!$A$2:$B$5,2,FALSE),FALSE)</f>
        <v>0</v>
      </c>
    </row>
    <row r="918" spans="1:6" ht="30" x14ac:dyDescent="0.25">
      <c r="A918" t="str">
        <f>'Cover Page'!$A$1</f>
        <v>Appalachian State University</v>
      </c>
      <c r="B918" s="84" t="s">
        <v>27</v>
      </c>
      <c r="C918" s="85" t="s">
        <v>35</v>
      </c>
      <c r="D918" s="42" t="s">
        <v>6</v>
      </c>
      <c r="E918" s="42" t="str">
        <f t="shared" si="14"/>
        <v>Human ResourcesGifts &amp; Investments</v>
      </c>
      <c r="F918" s="87">
        <f>VLOOKUP(E918,'Budget Template'!$C:$G,VLOOKUP(C918,'Fund Lookup'!$A$2:$B$5,2,FALSE),FALSE)</f>
        <v>0</v>
      </c>
    </row>
    <row r="919" spans="1:6" ht="30" x14ac:dyDescent="0.25">
      <c r="A919" t="str">
        <f>'Cover Page'!$A$1</f>
        <v>Appalachian State University</v>
      </c>
      <c r="B919" s="84" t="s">
        <v>27</v>
      </c>
      <c r="C919" s="85" t="s">
        <v>35</v>
      </c>
      <c r="D919" s="42" t="s">
        <v>7</v>
      </c>
      <c r="E919" s="42" t="str">
        <f t="shared" si="14"/>
        <v>Human ResourcesOther Revenues</v>
      </c>
      <c r="F919" s="87">
        <f>VLOOKUP(E919,'Budget Template'!$C:$G,VLOOKUP(C919,'Fund Lookup'!$A$2:$B$5,2,FALSE),FALSE)</f>
        <v>0</v>
      </c>
    </row>
    <row r="920" spans="1:6" ht="30" x14ac:dyDescent="0.25">
      <c r="A920" t="str">
        <f>'Cover Page'!$A$1</f>
        <v>Appalachian State University</v>
      </c>
      <c r="B920" s="84" t="s">
        <v>27</v>
      </c>
      <c r="C920" s="85" t="s">
        <v>35</v>
      </c>
      <c r="D920" s="42" t="s">
        <v>10</v>
      </c>
      <c r="E920" s="42" t="str">
        <f t="shared" si="14"/>
        <v>Human ResourcesSalaries and Wages</v>
      </c>
      <c r="F920" s="87">
        <f>VLOOKUP(E920,'Budget Template'!$C:$G,VLOOKUP(C920,'Fund Lookup'!$A$2:$B$5,2,FALSE),FALSE)</f>
        <v>231622.99999999997</v>
      </c>
    </row>
    <row r="921" spans="1:6" ht="30" x14ac:dyDescent="0.25">
      <c r="A921" t="str">
        <f>'Cover Page'!$A$1</f>
        <v>Appalachian State University</v>
      </c>
      <c r="B921" s="84" t="s">
        <v>27</v>
      </c>
      <c r="C921" s="85" t="s">
        <v>35</v>
      </c>
      <c r="D921" s="42" t="s">
        <v>11</v>
      </c>
      <c r="E921" s="42" t="str">
        <f t="shared" si="14"/>
        <v>Human ResourcesStaff Benefits</v>
      </c>
      <c r="F921" s="87">
        <f>VLOOKUP(E921,'Budget Template'!$C:$G,VLOOKUP(C921,'Fund Lookup'!$A$2:$B$5,2,FALSE),FALSE)</f>
        <v>99267</v>
      </c>
    </row>
    <row r="922" spans="1:6" ht="30" x14ac:dyDescent="0.25">
      <c r="A922" t="str">
        <f>'Cover Page'!$A$1</f>
        <v>Appalachian State University</v>
      </c>
      <c r="B922" s="84" t="s">
        <v>27</v>
      </c>
      <c r="C922" s="85" t="s">
        <v>35</v>
      </c>
      <c r="D922" s="42" t="s">
        <v>92</v>
      </c>
      <c r="E922" s="42" t="str">
        <f t="shared" si="14"/>
        <v>Human ResourcesServices, Supplies, Materials, &amp; Equip.</v>
      </c>
      <c r="F922" s="87">
        <f>VLOOKUP(E922,'Budget Template'!$C:$G,VLOOKUP(C922,'Fund Lookup'!$A$2:$B$5,2,FALSE),FALSE)</f>
        <v>75000</v>
      </c>
    </row>
    <row r="923" spans="1:6" ht="30" x14ac:dyDescent="0.25">
      <c r="A923" t="str">
        <f>'Cover Page'!$A$1</f>
        <v>Appalachian State University</v>
      </c>
      <c r="B923" s="84" t="s">
        <v>27</v>
      </c>
      <c r="C923" s="85" t="s">
        <v>35</v>
      </c>
      <c r="D923" s="42" t="s">
        <v>13</v>
      </c>
      <c r="E923" s="42" t="str">
        <f t="shared" si="14"/>
        <v>Human ResourcesScholarships &amp; Fellowships</v>
      </c>
      <c r="F923" s="87">
        <f>VLOOKUP(E923,'Budget Template'!$C:$G,VLOOKUP(C923,'Fund Lookup'!$A$2:$B$5,2,FALSE),FALSE)</f>
        <v>0</v>
      </c>
    </row>
    <row r="924" spans="1:6" ht="30" x14ac:dyDescent="0.25">
      <c r="A924" t="str">
        <f>'Cover Page'!$A$1</f>
        <v>Appalachian State University</v>
      </c>
      <c r="B924" s="84" t="s">
        <v>27</v>
      </c>
      <c r="C924" s="85" t="s">
        <v>35</v>
      </c>
      <c r="D924" s="42" t="s">
        <v>32</v>
      </c>
      <c r="E924" s="42" t="str">
        <f t="shared" si="14"/>
        <v>Human ResourcesDebt Service</v>
      </c>
      <c r="F924" s="87">
        <f>VLOOKUP(E924,'Budget Template'!$C:$G,VLOOKUP(C924,'Fund Lookup'!$A$2:$B$5,2,FALSE),FALSE)</f>
        <v>0</v>
      </c>
    </row>
    <row r="925" spans="1:6" ht="30" x14ac:dyDescent="0.25">
      <c r="A925" t="str">
        <f>'Cover Page'!$A$1</f>
        <v>Appalachian State University</v>
      </c>
      <c r="B925" s="84" t="s">
        <v>27</v>
      </c>
      <c r="C925" s="85" t="s">
        <v>35</v>
      </c>
      <c r="D925" s="42" t="s">
        <v>12</v>
      </c>
      <c r="E925" s="42" t="str">
        <f t="shared" si="14"/>
        <v>Human ResourcesUtilities</v>
      </c>
      <c r="F925" s="87">
        <f>VLOOKUP(E925,'Budget Template'!$C:$G,VLOOKUP(C925,'Fund Lookup'!$A$2:$B$5,2,FALSE),FALSE)</f>
        <v>0</v>
      </c>
    </row>
    <row r="926" spans="1:6" ht="30" x14ac:dyDescent="0.25">
      <c r="A926" t="str">
        <f>'Cover Page'!$A$1</f>
        <v>Appalachian State University</v>
      </c>
      <c r="B926" s="84" t="s">
        <v>27</v>
      </c>
      <c r="C926" s="85" t="s">
        <v>35</v>
      </c>
      <c r="D926" s="42" t="s">
        <v>14</v>
      </c>
      <c r="E926" s="42" t="str">
        <f t="shared" si="14"/>
        <v>Human ResourcesOther Expenses</v>
      </c>
      <c r="F926" s="87">
        <f>VLOOKUP(E926,'Budget Template'!$C:$G,VLOOKUP(C926,'Fund Lookup'!$A$2:$B$5,2,FALSE),FALSE)</f>
        <v>0</v>
      </c>
    </row>
    <row r="927" spans="1:6" ht="30" x14ac:dyDescent="0.25">
      <c r="A927" t="str">
        <f>'Cover Page'!$A$1</f>
        <v>Appalachian State University</v>
      </c>
      <c r="B927" s="84" t="s">
        <v>27</v>
      </c>
      <c r="C927" s="85" t="s">
        <v>35</v>
      </c>
      <c r="D927" s="42" t="s">
        <v>38</v>
      </c>
      <c r="E927" s="42" t="str">
        <f t="shared" si="14"/>
        <v>Human ResourcesTransfers In</v>
      </c>
      <c r="F927" s="87">
        <f>VLOOKUP(E927,'Budget Template'!$C:$G,VLOOKUP(C927,'Fund Lookup'!$A$2:$B$5,2,FALSE),FALSE)</f>
        <v>405890</v>
      </c>
    </row>
    <row r="928" spans="1:6" ht="30" x14ac:dyDescent="0.25">
      <c r="A928" t="str">
        <f>'Cover Page'!$A$1</f>
        <v>Appalachian State University</v>
      </c>
      <c r="B928" s="84" t="s">
        <v>27</v>
      </c>
      <c r="C928" s="85" t="s">
        <v>35</v>
      </c>
      <c r="D928" s="42" t="s">
        <v>93</v>
      </c>
      <c r="E928" s="42" t="str">
        <f t="shared" si="14"/>
        <v>Human ResourcesTransfers Out to Capital</v>
      </c>
      <c r="F928" s="87">
        <f>VLOOKUP(E928,'Budget Template'!$C:$G,VLOOKUP(C928,'Fund Lookup'!$A$2:$B$5,2,FALSE),FALSE)</f>
        <v>0</v>
      </c>
    </row>
    <row r="929" spans="1:6" ht="30" x14ac:dyDescent="0.25">
      <c r="A929" t="str">
        <f>'Cover Page'!$A$1</f>
        <v>Appalachian State University</v>
      </c>
      <c r="B929" s="84" t="s">
        <v>27</v>
      </c>
      <c r="C929" s="85" t="s">
        <v>35</v>
      </c>
      <c r="D929" s="42" t="s">
        <v>94</v>
      </c>
      <c r="E929" s="42" t="str">
        <f t="shared" si="14"/>
        <v>Human ResourcesTransfers Out (Other)</v>
      </c>
      <c r="F929" s="87">
        <f>VLOOKUP(E929,'Budget Template'!$C:$G,VLOOKUP(C929,'Fund Lookup'!$A$2:$B$5,2,FALSE),FALSE)</f>
        <v>0</v>
      </c>
    </row>
    <row r="930" spans="1:6" x14ac:dyDescent="0.25">
      <c r="A930" t="str">
        <f>'Cover Page'!$A$1</f>
        <v>Appalachian State University</v>
      </c>
      <c r="B930" s="84" t="s">
        <v>27</v>
      </c>
      <c r="C930" s="85" t="s">
        <v>88</v>
      </c>
      <c r="D930" s="42" t="s">
        <v>36</v>
      </c>
      <c r="E930" s="42" t="str">
        <f t="shared" si="14"/>
        <v>Human ResourcesState Appropriation, Tuition, &amp; Fees</v>
      </c>
      <c r="F930" s="87">
        <f>VLOOKUP(E930,'Budget Template'!$C:$G,VLOOKUP(C930,'Fund Lookup'!$A$2:$B$5,2,FALSE),FALSE)</f>
        <v>0</v>
      </c>
    </row>
    <row r="931" spans="1:6" x14ac:dyDescent="0.25">
      <c r="A931" t="str">
        <f>'Cover Page'!$A$1</f>
        <v>Appalachian State University</v>
      </c>
      <c r="B931" s="84" t="s">
        <v>27</v>
      </c>
      <c r="C931" s="85" t="s">
        <v>88</v>
      </c>
      <c r="D931" s="42" t="s">
        <v>4</v>
      </c>
      <c r="E931" s="42" t="str">
        <f t="shared" si="14"/>
        <v>Human ResourcesSales &amp; Services</v>
      </c>
      <c r="F931" s="87">
        <f>VLOOKUP(E931,'Budget Template'!$C:$G,VLOOKUP(C931,'Fund Lookup'!$A$2:$B$5,2,FALSE),FALSE)</f>
        <v>0</v>
      </c>
    </row>
    <row r="932" spans="1:6" x14ac:dyDescent="0.25">
      <c r="A932" t="str">
        <f>'Cover Page'!$A$1</f>
        <v>Appalachian State University</v>
      </c>
      <c r="B932" s="84" t="s">
        <v>27</v>
      </c>
      <c r="C932" s="85" t="s">
        <v>88</v>
      </c>
      <c r="D932" s="42" t="s">
        <v>33</v>
      </c>
      <c r="E932" s="42" t="str">
        <f t="shared" si="14"/>
        <v>Human ResourcesPatient Services</v>
      </c>
      <c r="F932" s="87">
        <f>VLOOKUP(E932,'Budget Template'!$C:$G,VLOOKUP(C932,'Fund Lookup'!$A$2:$B$5,2,FALSE),FALSE)</f>
        <v>0</v>
      </c>
    </row>
    <row r="933" spans="1:6" x14ac:dyDescent="0.25">
      <c r="A933" t="str">
        <f>'Cover Page'!$A$1</f>
        <v>Appalachian State University</v>
      </c>
      <c r="B933" s="84" t="s">
        <v>27</v>
      </c>
      <c r="C933" s="85" t="s">
        <v>88</v>
      </c>
      <c r="D933" s="42" t="s">
        <v>5</v>
      </c>
      <c r="E933" s="42" t="str">
        <f t="shared" si="14"/>
        <v>Human ResourcesContracts &amp; Grants</v>
      </c>
      <c r="F933" s="87">
        <f>VLOOKUP(E933,'Budget Template'!$C:$G,VLOOKUP(C933,'Fund Lookup'!$A$2:$B$5,2,FALSE),FALSE)</f>
        <v>0</v>
      </c>
    </row>
    <row r="934" spans="1:6" x14ac:dyDescent="0.25">
      <c r="A934" t="str">
        <f>'Cover Page'!$A$1</f>
        <v>Appalachian State University</v>
      </c>
      <c r="B934" s="84" t="s">
        <v>27</v>
      </c>
      <c r="C934" s="85" t="s">
        <v>88</v>
      </c>
      <c r="D934" s="42" t="s">
        <v>6</v>
      </c>
      <c r="E934" s="42" t="str">
        <f t="shared" si="14"/>
        <v>Human ResourcesGifts &amp; Investments</v>
      </c>
      <c r="F934" s="87">
        <f>VLOOKUP(E934,'Budget Template'!$C:$G,VLOOKUP(C934,'Fund Lookup'!$A$2:$B$5,2,FALSE),FALSE)</f>
        <v>0</v>
      </c>
    </row>
    <row r="935" spans="1:6" x14ac:dyDescent="0.25">
      <c r="A935" t="str">
        <f>'Cover Page'!$A$1</f>
        <v>Appalachian State University</v>
      </c>
      <c r="B935" s="84" t="s">
        <v>27</v>
      </c>
      <c r="C935" s="85" t="s">
        <v>88</v>
      </c>
      <c r="D935" s="42" t="s">
        <v>7</v>
      </c>
      <c r="E935" s="42" t="str">
        <f t="shared" si="14"/>
        <v>Human ResourcesOther Revenues</v>
      </c>
      <c r="F935" s="87">
        <f>VLOOKUP(E935,'Budget Template'!$C:$G,VLOOKUP(C935,'Fund Lookup'!$A$2:$B$5,2,FALSE),FALSE)</f>
        <v>0</v>
      </c>
    </row>
    <row r="936" spans="1:6" x14ac:dyDescent="0.25">
      <c r="A936" t="str">
        <f>'Cover Page'!$A$1</f>
        <v>Appalachian State University</v>
      </c>
      <c r="B936" s="84" t="s">
        <v>27</v>
      </c>
      <c r="C936" s="85" t="s">
        <v>88</v>
      </c>
      <c r="D936" s="42" t="s">
        <v>10</v>
      </c>
      <c r="E936" s="42" t="str">
        <f t="shared" si="14"/>
        <v>Human ResourcesSalaries and Wages</v>
      </c>
      <c r="F936" s="87">
        <f>VLOOKUP(E936,'Budget Template'!$C:$G,VLOOKUP(C936,'Fund Lookup'!$A$2:$B$5,2,FALSE),FALSE)</f>
        <v>0</v>
      </c>
    </row>
    <row r="937" spans="1:6" x14ac:dyDescent="0.25">
      <c r="A937" t="str">
        <f>'Cover Page'!$A$1</f>
        <v>Appalachian State University</v>
      </c>
      <c r="B937" s="84" t="s">
        <v>27</v>
      </c>
      <c r="C937" s="85" t="s">
        <v>88</v>
      </c>
      <c r="D937" s="42" t="s">
        <v>11</v>
      </c>
      <c r="E937" s="42" t="str">
        <f t="shared" si="14"/>
        <v>Human ResourcesStaff Benefits</v>
      </c>
      <c r="F937" s="87">
        <f>VLOOKUP(E937,'Budget Template'!$C:$G,VLOOKUP(C937,'Fund Lookup'!$A$2:$B$5,2,FALSE),FALSE)</f>
        <v>0</v>
      </c>
    </row>
    <row r="938" spans="1:6" x14ac:dyDescent="0.25">
      <c r="A938" t="str">
        <f>'Cover Page'!$A$1</f>
        <v>Appalachian State University</v>
      </c>
      <c r="B938" s="84" t="s">
        <v>27</v>
      </c>
      <c r="C938" s="85" t="s">
        <v>88</v>
      </c>
      <c r="D938" s="42" t="s">
        <v>92</v>
      </c>
      <c r="E938" s="42" t="str">
        <f t="shared" si="14"/>
        <v>Human ResourcesServices, Supplies, Materials, &amp; Equip.</v>
      </c>
      <c r="F938" s="87">
        <f>VLOOKUP(E938,'Budget Template'!$C:$G,VLOOKUP(C938,'Fund Lookup'!$A$2:$B$5,2,FALSE),FALSE)</f>
        <v>0</v>
      </c>
    </row>
    <row r="939" spans="1:6" x14ac:dyDescent="0.25">
      <c r="A939" t="str">
        <f>'Cover Page'!$A$1</f>
        <v>Appalachian State University</v>
      </c>
      <c r="B939" s="84" t="s">
        <v>27</v>
      </c>
      <c r="C939" s="85" t="s">
        <v>88</v>
      </c>
      <c r="D939" s="42" t="s">
        <v>13</v>
      </c>
      <c r="E939" s="42" t="str">
        <f t="shared" si="14"/>
        <v>Human ResourcesScholarships &amp; Fellowships</v>
      </c>
      <c r="F939" s="87">
        <f>VLOOKUP(E939,'Budget Template'!$C:$G,VLOOKUP(C939,'Fund Lookup'!$A$2:$B$5,2,FALSE),FALSE)</f>
        <v>0</v>
      </c>
    </row>
    <row r="940" spans="1:6" x14ac:dyDescent="0.25">
      <c r="A940" t="str">
        <f>'Cover Page'!$A$1</f>
        <v>Appalachian State University</v>
      </c>
      <c r="B940" s="84" t="s">
        <v>27</v>
      </c>
      <c r="C940" s="85" t="s">
        <v>88</v>
      </c>
      <c r="D940" s="42" t="s">
        <v>32</v>
      </c>
      <c r="E940" s="42" t="str">
        <f t="shared" si="14"/>
        <v>Human ResourcesDebt Service</v>
      </c>
      <c r="F940" s="87">
        <f>VLOOKUP(E940,'Budget Template'!$C:$G,VLOOKUP(C940,'Fund Lookup'!$A$2:$B$5,2,FALSE),FALSE)</f>
        <v>0</v>
      </c>
    </row>
    <row r="941" spans="1:6" x14ac:dyDescent="0.25">
      <c r="A941" t="str">
        <f>'Cover Page'!$A$1</f>
        <v>Appalachian State University</v>
      </c>
      <c r="B941" s="84" t="s">
        <v>27</v>
      </c>
      <c r="C941" s="85" t="s">
        <v>88</v>
      </c>
      <c r="D941" s="42" t="s">
        <v>12</v>
      </c>
      <c r="E941" s="42" t="str">
        <f t="shared" si="14"/>
        <v>Human ResourcesUtilities</v>
      </c>
      <c r="F941" s="87">
        <f>VLOOKUP(E941,'Budget Template'!$C:$G,VLOOKUP(C941,'Fund Lookup'!$A$2:$B$5,2,FALSE),FALSE)</f>
        <v>0</v>
      </c>
    </row>
    <row r="942" spans="1:6" x14ac:dyDescent="0.25">
      <c r="A942" t="str">
        <f>'Cover Page'!$A$1</f>
        <v>Appalachian State University</v>
      </c>
      <c r="B942" s="84" t="s">
        <v>27</v>
      </c>
      <c r="C942" s="85" t="s">
        <v>88</v>
      </c>
      <c r="D942" s="42" t="s">
        <v>14</v>
      </c>
      <c r="E942" s="42" t="str">
        <f t="shared" si="14"/>
        <v>Human ResourcesOther Expenses</v>
      </c>
      <c r="F942" s="87">
        <f>VLOOKUP(E942,'Budget Template'!$C:$G,VLOOKUP(C942,'Fund Lookup'!$A$2:$B$5,2,FALSE),FALSE)</f>
        <v>0</v>
      </c>
    </row>
    <row r="943" spans="1:6" x14ac:dyDescent="0.25">
      <c r="A943" t="str">
        <f>'Cover Page'!$A$1</f>
        <v>Appalachian State University</v>
      </c>
      <c r="B943" s="84" t="s">
        <v>27</v>
      </c>
      <c r="C943" s="85" t="s">
        <v>88</v>
      </c>
      <c r="D943" s="42" t="s">
        <v>38</v>
      </c>
      <c r="E943" s="42" t="str">
        <f t="shared" si="14"/>
        <v>Human ResourcesTransfers In</v>
      </c>
      <c r="F943" s="87">
        <f>VLOOKUP(E943,'Budget Template'!$C:$G,VLOOKUP(C943,'Fund Lookup'!$A$2:$B$5,2,FALSE),FALSE)</f>
        <v>0</v>
      </c>
    </row>
    <row r="944" spans="1:6" x14ac:dyDescent="0.25">
      <c r="A944" t="str">
        <f>'Cover Page'!$A$1</f>
        <v>Appalachian State University</v>
      </c>
      <c r="B944" s="84" t="s">
        <v>27</v>
      </c>
      <c r="C944" s="85" t="s">
        <v>88</v>
      </c>
      <c r="D944" s="42" t="s">
        <v>93</v>
      </c>
      <c r="E944" s="42" t="str">
        <f t="shared" si="14"/>
        <v>Human ResourcesTransfers Out to Capital</v>
      </c>
      <c r="F944" s="87">
        <f>VLOOKUP(E944,'Budget Template'!$C:$G,VLOOKUP(C944,'Fund Lookup'!$A$2:$B$5,2,FALSE),FALSE)</f>
        <v>0</v>
      </c>
    </row>
    <row r="945" spans="1:6" x14ac:dyDescent="0.25">
      <c r="A945" t="str">
        <f>'Cover Page'!$A$1</f>
        <v>Appalachian State University</v>
      </c>
      <c r="B945" s="84" t="s">
        <v>27</v>
      </c>
      <c r="C945" s="85" t="s">
        <v>88</v>
      </c>
      <c r="D945" s="42" t="s">
        <v>94</v>
      </c>
      <c r="E945" s="42" t="str">
        <f t="shared" si="14"/>
        <v>Human ResourcesTransfers Out (Other)</v>
      </c>
      <c r="F945" s="87">
        <f>VLOOKUP(E945,'Budget Template'!$C:$G,VLOOKUP(C945,'Fund Lookup'!$A$2:$B$5,2,FALSE),FALSE)</f>
        <v>0</v>
      </c>
    </row>
    <row r="946" spans="1:6" x14ac:dyDescent="0.25">
      <c r="A946" t="str">
        <f>'Cover Page'!$A$1</f>
        <v>Appalachian State University</v>
      </c>
      <c r="B946" s="84" t="s">
        <v>27</v>
      </c>
      <c r="C946" s="85" t="s">
        <v>31</v>
      </c>
      <c r="D946" s="42" t="s">
        <v>36</v>
      </c>
      <c r="E946" s="42" t="str">
        <f t="shared" si="14"/>
        <v>Human ResourcesState Appropriation, Tuition, &amp; Fees</v>
      </c>
      <c r="F946" s="87">
        <f>VLOOKUP(E946,'Budget Template'!$C:$G,VLOOKUP(C946,'Fund Lookup'!$A$2:$B$5,2,FALSE),FALSE)</f>
        <v>0</v>
      </c>
    </row>
    <row r="947" spans="1:6" x14ac:dyDescent="0.25">
      <c r="A947" t="str">
        <f>'Cover Page'!$A$1</f>
        <v>Appalachian State University</v>
      </c>
      <c r="B947" s="84" t="s">
        <v>27</v>
      </c>
      <c r="C947" s="85" t="s">
        <v>31</v>
      </c>
      <c r="D947" s="42" t="s">
        <v>4</v>
      </c>
      <c r="E947" s="42" t="str">
        <f t="shared" si="14"/>
        <v>Human ResourcesSales &amp; Services</v>
      </c>
      <c r="F947" s="87">
        <f>VLOOKUP(E947,'Budget Template'!$C:$G,VLOOKUP(C947,'Fund Lookup'!$A$2:$B$5,2,FALSE),FALSE)</f>
        <v>0</v>
      </c>
    </row>
    <row r="948" spans="1:6" x14ac:dyDescent="0.25">
      <c r="A948" t="str">
        <f>'Cover Page'!$A$1</f>
        <v>Appalachian State University</v>
      </c>
      <c r="B948" s="84" t="s">
        <v>27</v>
      </c>
      <c r="C948" s="85" t="s">
        <v>31</v>
      </c>
      <c r="D948" s="42" t="s">
        <v>33</v>
      </c>
      <c r="E948" s="42" t="str">
        <f t="shared" si="14"/>
        <v>Human ResourcesPatient Services</v>
      </c>
      <c r="F948" s="87">
        <f>VLOOKUP(E948,'Budget Template'!$C:$G,VLOOKUP(C948,'Fund Lookup'!$A$2:$B$5,2,FALSE),FALSE)</f>
        <v>0</v>
      </c>
    </row>
    <row r="949" spans="1:6" x14ac:dyDescent="0.25">
      <c r="A949" t="str">
        <f>'Cover Page'!$A$1</f>
        <v>Appalachian State University</v>
      </c>
      <c r="B949" s="84" t="s">
        <v>27</v>
      </c>
      <c r="C949" s="85" t="s">
        <v>31</v>
      </c>
      <c r="D949" s="42" t="s">
        <v>5</v>
      </c>
      <c r="E949" s="42" t="str">
        <f t="shared" si="14"/>
        <v>Human ResourcesContracts &amp; Grants</v>
      </c>
      <c r="F949" s="87">
        <f>VLOOKUP(E949,'Budget Template'!$C:$G,VLOOKUP(C949,'Fund Lookup'!$A$2:$B$5,2,FALSE),FALSE)</f>
        <v>0</v>
      </c>
    </row>
    <row r="950" spans="1:6" x14ac:dyDescent="0.25">
      <c r="A950" t="str">
        <f>'Cover Page'!$A$1</f>
        <v>Appalachian State University</v>
      </c>
      <c r="B950" s="84" t="s">
        <v>27</v>
      </c>
      <c r="C950" s="85" t="s">
        <v>31</v>
      </c>
      <c r="D950" s="42" t="s">
        <v>6</v>
      </c>
      <c r="E950" s="42" t="str">
        <f t="shared" si="14"/>
        <v>Human ResourcesGifts &amp; Investments</v>
      </c>
      <c r="F950" s="87">
        <f>VLOOKUP(E950,'Budget Template'!$C:$G,VLOOKUP(C950,'Fund Lookup'!$A$2:$B$5,2,FALSE),FALSE)</f>
        <v>9000</v>
      </c>
    </row>
    <row r="951" spans="1:6" x14ac:dyDescent="0.25">
      <c r="A951" t="str">
        <f>'Cover Page'!$A$1</f>
        <v>Appalachian State University</v>
      </c>
      <c r="B951" s="84" t="s">
        <v>27</v>
      </c>
      <c r="C951" s="85" t="s">
        <v>31</v>
      </c>
      <c r="D951" s="42" t="s">
        <v>7</v>
      </c>
      <c r="E951" s="42" t="str">
        <f t="shared" si="14"/>
        <v>Human ResourcesOther Revenues</v>
      </c>
      <c r="F951" s="87">
        <f>VLOOKUP(E951,'Budget Template'!$C:$G,VLOOKUP(C951,'Fund Lookup'!$A$2:$B$5,2,FALSE),FALSE)</f>
        <v>0</v>
      </c>
    </row>
    <row r="952" spans="1:6" x14ac:dyDescent="0.25">
      <c r="A952" t="str">
        <f>'Cover Page'!$A$1</f>
        <v>Appalachian State University</v>
      </c>
      <c r="B952" s="84" t="s">
        <v>27</v>
      </c>
      <c r="C952" s="85" t="s">
        <v>31</v>
      </c>
      <c r="D952" s="42" t="s">
        <v>10</v>
      </c>
      <c r="E952" s="42" t="str">
        <f t="shared" si="14"/>
        <v>Human ResourcesSalaries and Wages</v>
      </c>
      <c r="F952" s="87">
        <f>VLOOKUP(E952,'Budget Template'!$C:$G,VLOOKUP(C952,'Fund Lookup'!$A$2:$B$5,2,FALSE),FALSE)</f>
        <v>0</v>
      </c>
    </row>
    <row r="953" spans="1:6" x14ac:dyDescent="0.25">
      <c r="A953" t="str">
        <f>'Cover Page'!$A$1</f>
        <v>Appalachian State University</v>
      </c>
      <c r="B953" s="84" t="s">
        <v>27</v>
      </c>
      <c r="C953" s="85" t="s">
        <v>31</v>
      </c>
      <c r="D953" s="42" t="s">
        <v>11</v>
      </c>
      <c r="E953" s="42" t="str">
        <f t="shared" si="14"/>
        <v>Human ResourcesStaff Benefits</v>
      </c>
      <c r="F953" s="87">
        <f>VLOOKUP(E953,'Budget Template'!$C:$G,VLOOKUP(C953,'Fund Lookup'!$A$2:$B$5,2,FALSE),FALSE)</f>
        <v>0</v>
      </c>
    </row>
    <row r="954" spans="1:6" x14ac:dyDescent="0.25">
      <c r="A954" t="str">
        <f>'Cover Page'!$A$1</f>
        <v>Appalachian State University</v>
      </c>
      <c r="B954" s="84" t="s">
        <v>27</v>
      </c>
      <c r="C954" s="85" t="s">
        <v>31</v>
      </c>
      <c r="D954" s="42" t="s">
        <v>92</v>
      </c>
      <c r="E954" s="42" t="str">
        <f t="shared" si="14"/>
        <v>Human ResourcesServices, Supplies, Materials, &amp; Equip.</v>
      </c>
      <c r="F954" s="87">
        <f>VLOOKUP(E954,'Budget Template'!$C:$G,VLOOKUP(C954,'Fund Lookup'!$A$2:$B$5,2,FALSE),FALSE)</f>
        <v>9000</v>
      </c>
    </row>
    <row r="955" spans="1:6" x14ac:dyDescent="0.25">
      <c r="A955" t="str">
        <f>'Cover Page'!$A$1</f>
        <v>Appalachian State University</v>
      </c>
      <c r="B955" s="84" t="s">
        <v>27</v>
      </c>
      <c r="C955" s="85" t="s">
        <v>31</v>
      </c>
      <c r="D955" s="42" t="s">
        <v>13</v>
      </c>
      <c r="E955" s="42" t="str">
        <f t="shared" si="14"/>
        <v>Human ResourcesScholarships &amp; Fellowships</v>
      </c>
      <c r="F955" s="87">
        <f>VLOOKUP(E955,'Budget Template'!$C:$G,VLOOKUP(C955,'Fund Lookup'!$A$2:$B$5,2,FALSE),FALSE)</f>
        <v>0</v>
      </c>
    </row>
    <row r="956" spans="1:6" x14ac:dyDescent="0.25">
      <c r="A956" t="str">
        <f>'Cover Page'!$A$1</f>
        <v>Appalachian State University</v>
      </c>
      <c r="B956" s="84" t="s">
        <v>27</v>
      </c>
      <c r="C956" s="85" t="s">
        <v>31</v>
      </c>
      <c r="D956" s="42" t="s">
        <v>32</v>
      </c>
      <c r="E956" s="42" t="str">
        <f t="shared" si="14"/>
        <v>Human ResourcesDebt Service</v>
      </c>
      <c r="F956" s="87">
        <f>VLOOKUP(E956,'Budget Template'!$C:$G,VLOOKUP(C956,'Fund Lookup'!$A$2:$B$5,2,FALSE),FALSE)</f>
        <v>0</v>
      </c>
    </row>
    <row r="957" spans="1:6" x14ac:dyDescent="0.25">
      <c r="A957" t="str">
        <f>'Cover Page'!$A$1</f>
        <v>Appalachian State University</v>
      </c>
      <c r="B957" s="84" t="s">
        <v>27</v>
      </c>
      <c r="C957" s="85" t="s">
        <v>31</v>
      </c>
      <c r="D957" s="42" t="s">
        <v>12</v>
      </c>
      <c r="E957" s="42" t="str">
        <f t="shared" si="14"/>
        <v>Human ResourcesUtilities</v>
      </c>
      <c r="F957" s="87">
        <f>VLOOKUP(E957,'Budget Template'!$C:$G,VLOOKUP(C957,'Fund Lookup'!$A$2:$B$5,2,FALSE),FALSE)</f>
        <v>0</v>
      </c>
    </row>
    <row r="958" spans="1:6" x14ac:dyDescent="0.25">
      <c r="A958" t="str">
        <f>'Cover Page'!$A$1</f>
        <v>Appalachian State University</v>
      </c>
      <c r="B958" s="84" t="s">
        <v>27</v>
      </c>
      <c r="C958" s="85" t="s">
        <v>31</v>
      </c>
      <c r="D958" s="42" t="s">
        <v>14</v>
      </c>
      <c r="E958" s="42" t="str">
        <f t="shared" si="14"/>
        <v>Human ResourcesOther Expenses</v>
      </c>
      <c r="F958" s="87">
        <f>VLOOKUP(E958,'Budget Template'!$C:$G,VLOOKUP(C958,'Fund Lookup'!$A$2:$B$5,2,FALSE),FALSE)</f>
        <v>0</v>
      </c>
    </row>
    <row r="959" spans="1:6" x14ac:dyDescent="0.25">
      <c r="A959" t="str">
        <f>'Cover Page'!$A$1</f>
        <v>Appalachian State University</v>
      </c>
      <c r="B959" s="84" t="s">
        <v>27</v>
      </c>
      <c r="C959" s="85" t="s">
        <v>31</v>
      </c>
      <c r="D959" s="42" t="s">
        <v>38</v>
      </c>
      <c r="E959" s="42" t="str">
        <f t="shared" si="14"/>
        <v>Human ResourcesTransfers In</v>
      </c>
      <c r="F959" s="87">
        <f>VLOOKUP(E959,'Budget Template'!$C:$G,VLOOKUP(C959,'Fund Lookup'!$A$2:$B$5,2,FALSE),FALSE)</f>
        <v>0</v>
      </c>
    </row>
    <row r="960" spans="1:6" x14ac:dyDescent="0.25">
      <c r="A960" t="str">
        <f>'Cover Page'!$A$1</f>
        <v>Appalachian State University</v>
      </c>
      <c r="B960" s="84" t="s">
        <v>27</v>
      </c>
      <c r="C960" s="85" t="s">
        <v>31</v>
      </c>
      <c r="D960" s="42" t="s">
        <v>93</v>
      </c>
      <c r="E960" s="42" t="str">
        <f t="shared" si="14"/>
        <v>Human ResourcesTransfers Out to Capital</v>
      </c>
      <c r="F960" s="87">
        <f>VLOOKUP(E960,'Budget Template'!$C:$G,VLOOKUP(C960,'Fund Lookup'!$A$2:$B$5,2,FALSE),FALSE)</f>
        <v>0</v>
      </c>
    </row>
    <row r="961" spans="1:6" x14ac:dyDescent="0.25">
      <c r="A961" t="str">
        <f>'Cover Page'!$A$1</f>
        <v>Appalachian State University</v>
      </c>
      <c r="B961" s="84" t="s">
        <v>27</v>
      </c>
      <c r="C961" s="85" t="s">
        <v>31</v>
      </c>
      <c r="D961" s="42" t="s">
        <v>94</v>
      </c>
      <c r="E961" s="42" t="str">
        <f t="shared" si="14"/>
        <v>Human ResourcesTransfers Out (Other)</v>
      </c>
      <c r="F961" s="87">
        <f>VLOOKUP(E961,'Budget Template'!$C:$G,VLOOKUP(C961,'Fund Lookup'!$A$2:$B$5,2,FALSE),FALSE)</f>
        <v>0</v>
      </c>
    </row>
    <row r="962" spans="1:6" x14ac:dyDescent="0.25">
      <c r="A962" t="str">
        <f>'Cover Page'!$A$1</f>
        <v>Appalachian State University</v>
      </c>
      <c r="B962" s="84" t="s">
        <v>28</v>
      </c>
      <c r="C962" s="85" t="s">
        <v>0</v>
      </c>
      <c r="D962" s="42" t="s">
        <v>36</v>
      </c>
      <c r="E962" s="42" t="str">
        <f t="shared" si="14"/>
        <v>Information TechnologyState Appropriation, Tuition, &amp; Fees</v>
      </c>
      <c r="F962" s="87">
        <f>VLOOKUP(E962,'Budget Template'!$C:$G,VLOOKUP(C962,'Fund Lookup'!$A$2:$B$5,2,FALSE),FALSE)</f>
        <v>13486270.250174262</v>
      </c>
    </row>
    <row r="963" spans="1:6" x14ac:dyDescent="0.25">
      <c r="A963" t="str">
        <f>'Cover Page'!$A$1</f>
        <v>Appalachian State University</v>
      </c>
      <c r="B963" s="84" t="s">
        <v>28</v>
      </c>
      <c r="C963" s="85" t="s">
        <v>0</v>
      </c>
      <c r="D963" s="42" t="s">
        <v>4</v>
      </c>
      <c r="E963" s="42" t="str">
        <f t="shared" ref="E963:E1026" si="15">B963&amp;D963</f>
        <v>Information TechnologySales &amp; Services</v>
      </c>
      <c r="F963" s="87">
        <f>VLOOKUP(E963,'Budget Template'!$C:$G,VLOOKUP(C963,'Fund Lookup'!$A$2:$B$5,2,FALSE),FALSE)</f>
        <v>0</v>
      </c>
    </row>
    <row r="964" spans="1:6" x14ac:dyDescent="0.25">
      <c r="A964" t="str">
        <f>'Cover Page'!$A$1</f>
        <v>Appalachian State University</v>
      </c>
      <c r="B964" s="84" t="s">
        <v>28</v>
      </c>
      <c r="C964" s="85" t="s">
        <v>0</v>
      </c>
      <c r="D964" s="42" t="s">
        <v>33</v>
      </c>
      <c r="E964" s="42" t="str">
        <f t="shared" si="15"/>
        <v>Information TechnologyPatient Services</v>
      </c>
      <c r="F964" s="87">
        <f>VLOOKUP(E964,'Budget Template'!$C:$G,VLOOKUP(C964,'Fund Lookup'!$A$2:$B$5,2,FALSE),FALSE)</f>
        <v>0</v>
      </c>
    </row>
    <row r="965" spans="1:6" x14ac:dyDescent="0.25">
      <c r="A965" t="str">
        <f>'Cover Page'!$A$1</f>
        <v>Appalachian State University</v>
      </c>
      <c r="B965" s="84" t="s">
        <v>28</v>
      </c>
      <c r="C965" s="85" t="s">
        <v>0</v>
      </c>
      <c r="D965" s="42" t="s">
        <v>5</v>
      </c>
      <c r="E965" s="42" t="str">
        <f t="shared" si="15"/>
        <v>Information TechnologyContracts &amp; Grants</v>
      </c>
      <c r="F965" s="87">
        <f>VLOOKUP(E965,'Budget Template'!$C:$G,VLOOKUP(C965,'Fund Lookup'!$A$2:$B$5,2,FALSE),FALSE)</f>
        <v>0</v>
      </c>
    </row>
    <row r="966" spans="1:6" x14ac:dyDescent="0.25">
      <c r="A966" t="str">
        <f>'Cover Page'!$A$1</f>
        <v>Appalachian State University</v>
      </c>
      <c r="B966" s="84" t="s">
        <v>28</v>
      </c>
      <c r="C966" s="85" t="s">
        <v>0</v>
      </c>
      <c r="D966" s="42" t="s">
        <v>6</v>
      </c>
      <c r="E966" s="42" t="str">
        <f t="shared" si="15"/>
        <v>Information TechnologyGifts &amp; Investments</v>
      </c>
      <c r="F966" s="87">
        <f>VLOOKUP(E966,'Budget Template'!$C:$G,VLOOKUP(C966,'Fund Lookup'!$A$2:$B$5,2,FALSE),FALSE)</f>
        <v>0</v>
      </c>
    </row>
    <row r="967" spans="1:6" x14ac:dyDescent="0.25">
      <c r="A967" t="str">
        <f>'Cover Page'!$A$1</f>
        <v>Appalachian State University</v>
      </c>
      <c r="B967" s="84" t="s">
        <v>28</v>
      </c>
      <c r="C967" s="85" t="s">
        <v>0</v>
      </c>
      <c r="D967" s="42" t="s">
        <v>7</v>
      </c>
      <c r="E967" s="42" t="str">
        <f t="shared" si="15"/>
        <v>Information TechnologyOther Revenues</v>
      </c>
      <c r="F967" s="87">
        <f>VLOOKUP(E967,'Budget Template'!$C:$G,VLOOKUP(C967,'Fund Lookup'!$A$2:$B$5,2,FALSE),FALSE)</f>
        <v>0</v>
      </c>
    </row>
    <row r="968" spans="1:6" x14ac:dyDescent="0.25">
      <c r="A968" t="str">
        <f>'Cover Page'!$A$1</f>
        <v>Appalachian State University</v>
      </c>
      <c r="B968" s="84" t="s">
        <v>28</v>
      </c>
      <c r="C968" s="85" t="s">
        <v>0</v>
      </c>
      <c r="D968" s="42" t="s">
        <v>10</v>
      </c>
      <c r="E968" s="42" t="str">
        <f t="shared" si="15"/>
        <v>Information TechnologySalaries and Wages</v>
      </c>
      <c r="F968" s="87">
        <f>VLOOKUP(E968,'Budget Template'!$C:$G,VLOOKUP(C968,'Fund Lookup'!$A$2:$B$5,2,FALSE),FALSE)</f>
        <v>8135784.3873945512</v>
      </c>
    </row>
    <row r="969" spans="1:6" x14ac:dyDescent="0.25">
      <c r="A969" t="str">
        <f>'Cover Page'!$A$1</f>
        <v>Appalachian State University</v>
      </c>
      <c r="B969" s="84" t="s">
        <v>28</v>
      </c>
      <c r="C969" s="85" t="s">
        <v>0</v>
      </c>
      <c r="D969" s="42" t="s">
        <v>11</v>
      </c>
      <c r="E969" s="42" t="str">
        <f t="shared" si="15"/>
        <v>Information TechnologyStaff Benefits</v>
      </c>
      <c r="F969" s="87">
        <f>VLOOKUP(E969,'Budget Template'!$C:$G,VLOOKUP(C969,'Fund Lookup'!$A$2:$B$5,2,FALSE),FALSE)</f>
        <v>3087018.0214860602</v>
      </c>
    </row>
    <row r="970" spans="1:6" x14ac:dyDescent="0.25">
      <c r="A970" t="str">
        <f>'Cover Page'!$A$1</f>
        <v>Appalachian State University</v>
      </c>
      <c r="B970" s="84" t="s">
        <v>28</v>
      </c>
      <c r="C970" s="85" t="s">
        <v>0</v>
      </c>
      <c r="D970" s="42" t="s">
        <v>92</v>
      </c>
      <c r="E970" s="42" t="str">
        <f t="shared" si="15"/>
        <v>Information TechnologyServices, Supplies, Materials, &amp; Equip.</v>
      </c>
      <c r="F970" s="87">
        <f>VLOOKUP(E970,'Budget Template'!$C:$G,VLOOKUP(C970,'Fund Lookup'!$A$2:$B$5,2,FALSE),FALSE)</f>
        <v>2685682.8412936507</v>
      </c>
    </row>
    <row r="971" spans="1:6" x14ac:dyDescent="0.25">
      <c r="A971" t="str">
        <f>'Cover Page'!$A$1</f>
        <v>Appalachian State University</v>
      </c>
      <c r="B971" s="84" t="s">
        <v>28</v>
      </c>
      <c r="C971" s="85" t="s">
        <v>0</v>
      </c>
      <c r="D971" s="42" t="s">
        <v>13</v>
      </c>
      <c r="E971" s="42" t="str">
        <f t="shared" si="15"/>
        <v>Information TechnologyScholarships &amp; Fellowships</v>
      </c>
      <c r="F971" s="87">
        <f>VLOOKUP(E971,'Budget Template'!$C:$G,VLOOKUP(C971,'Fund Lookup'!$A$2:$B$5,2,FALSE),FALSE)</f>
        <v>0</v>
      </c>
    </row>
    <row r="972" spans="1:6" x14ac:dyDescent="0.25">
      <c r="A972" t="str">
        <f>'Cover Page'!$A$1</f>
        <v>Appalachian State University</v>
      </c>
      <c r="B972" s="84" t="s">
        <v>28</v>
      </c>
      <c r="C972" s="85" t="s">
        <v>0</v>
      </c>
      <c r="D972" s="42" t="s">
        <v>32</v>
      </c>
      <c r="E972" s="42" t="str">
        <f t="shared" si="15"/>
        <v>Information TechnologyDebt Service</v>
      </c>
      <c r="F972" s="87">
        <f>VLOOKUP(E972,'Budget Template'!$C:$G,VLOOKUP(C972,'Fund Lookup'!$A$2:$B$5,2,FALSE),FALSE)</f>
        <v>0</v>
      </c>
    </row>
    <row r="973" spans="1:6" x14ac:dyDescent="0.25">
      <c r="A973" t="str">
        <f>'Cover Page'!$A$1</f>
        <v>Appalachian State University</v>
      </c>
      <c r="B973" s="84" t="s">
        <v>28</v>
      </c>
      <c r="C973" s="85" t="s">
        <v>0</v>
      </c>
      <c r="D973" s="42" t="s">
        <v>12</v>
      </c>
      <c r="E973" s="42" t="str">
        <f t="shared" si="15"/>
        <v>Information TechnologyUtilities</v>
      </c>
      <c r="F973" s="87">
        <f>VLOOKUP(E973,'Budget Template'!$C:$G,VLOOKUP(C973,'Fund Lookup'!$A$2:$B$5,2,FALSE),FALSE)</f>
        <v>0</v>
      </c>
    </row>
    <row r="974" spans="1:6" x14ac:dyDescent="0.25">
      <c r="A974" t="str">
        <f>'Cover Page'!$A$1</f>
        <v>Appalachian State University</v>
      </c>
      <c r="B974" s="84" t="s">
        <v>28</v>
      </c>
      <c r="C974" s="85" t="s">
        <v>0</v>
      </c>
      <c r="D974" s="42" t="s">
        <v>14</v>
      </c>
      <c r="E974" s="42" t="str">
        <f t="shared" si="15"/>
        <v>Information TechnologyOther Expenses</v>
      </c>
      <c r="F974" s="87">
        <f>VLOOKUP(E974,'Budget Template'!$C:$G,VLOOKUP(C974,'Fund Lookup'!$A$2:$B$5,2,FALSE),FALSE)</f>
        <v>0</v>
      </c>
    </row>
    <row r="975" spans="1:6" x14ac:dyDescent="0.25">
      <c r="A975" t="str">
        <f>'Cover Page'!$A$1</f>
        <v>Appalachian State University</v>
      </c>
      <c r="B975" s="84" t="s">
        <v>28</v>
      </c>
      <c r="C975" s="85" t="s">
        <v>0</v>
      </c>
      <c r="D975" s="42" t="s">
        <v>38</v>
      </c>
      <c r="E975" s="42" t="str">
        <f t="shared" si="15"/>
        <v>Information TechnologyTransfers In</v>
      </c>
      <c r="F975" s="87">
        <f>VLOOKUP(E975,'Budget Template'!$C:$G,VLOOKUP(C975,'Fund Lookup'!$A$2:$B$5,2,FALSE),FALSE)</f>
        <v>427628</v>
      </c>
    </row>
    <row r="976" spans="1:6" x14ac:dyDescent="0.25">
      <c r="A976" t="str">
        <f>'Cover Page'!$A$1</f>
        <v>Appalachian State University</v>
      </c>
      <c r="B976" s="84" t="s">
        <v>28</v>
      </c>
      <c r="C976" s="85" t="s">
        <v>0</v>
      </c>
      <c r="D976" s="42" t="s">
        <v>93</v>
      </c>
      <c r="E976" s="42" t="str">
        <f t="shared" si="15"/>
        <v>Information TechnologyTransfers Out to Capital</v>
      </c>
      <c r="F976" s="87">
        <f>VLOOKUP(E976,'Budget Template'!$C:$G,VLOOKUP(C976,'Fund Lookup'!$A$2:$B$5,2,FALSE),FALSE)</f>
        <v>0</v>
      </c>
    </row>
    <row r="977" spans="1:6" x14ac:dyDescent="0.25">
      <c r="A977" t="str">
        <f>'Cover Page'!$A$1</f>
        <v>Appalachian State University</v>
      </c>
      <c r="B977" s="84" t="s">
        <v>28</v>
      </c>
      <c r="C977" s="85" t="s">
        <v>0</v>
      </c>
      <c r="D977" s="42" t="s">
        <v>94</v>
      </c>
      <c r="E977" s="42" t="str">
        <f t="shared" si="15"/>
        <v>Information TechnologyTransfers Out (Other)</v>
      </c>
      <c r="F977" s="87">
        <f>VLOOKUP(E977,'Budget Template'!$C:$G,VLOOKUP(C977,'Fund Lookup'!$A$2:$B$5,2,FALSE),FALSE)</f>
        <v>5413</v>
      </c>
    </row>
    <row r="978" spans="1:6" ht="30" x14ac:dyDescent="0.25">
      <c r="A978" t="str">
        <f>'Cover Page'!$A$1</f>
        <v>Appalachian State University</v>
      </c>
      <c r="B978" s="84" t="s">
        <v>28</v>
      </c>
      <c r="C978" s="85" t="s">
        <v>35</v>
      </c>
      <c r="D978" s="42" t="s">
        <v>36</v>
      </c>
      <c r="E978" s="42" t="str">
        <f t="shared" si="15"/>
        <v>Information TechnologyState Appropriation, Tuition, &amp; Fees</v>
      </c>
      <c r="F978" s="87">
        <f>VLOOKUP(E978,'Budget Template'!$C:$G,VLOOKUP(C978,'Fund Lookup'!$A$2:$B$5,2,FALSE),FALSE)</f>
        <v>8370480.0200000005</v>
      </c>
    </row>
    <row r="979" spans="1:6" ht="30" x14ac:dyDescent="0.25">
      <c r="A979" t="str">
        <f>'Cover Page'!$A$1</f>
        <v>Appalachian State University</v>
      </c>
      <c r="B979" s="84" t="s">
        <v>28</v>
      </c>
      <c r="C979" s="85" t="s">
        <v>35</v>
      </c>
      <c r="D979" s="42" t="s">
        <v>4</v>
      </c>
      <c r="E979" s="42" t="str">
        <f t="shared" si="15"/>
        <v>Information TechnologySales &amp; Services</v>
      </c>
      <c r="F979" s="87">
        <f>VLOOKUP(E979,'Budget Template'!$C:$G,VLOOKUP(C979,'Fund Lookup'!$A$2:$B$5,2,FALSE),FALSE)</f>
        <v>1478200</v>
      </c>
    </row>
    <row r="980" spans="1:6" ht="30" x14ac:dyDescent="0.25">
      <c r="A980" t="str">
        <f>'Cover Page'!$A$1</f>
        <v>Appalachian State University</v>
      </c>
      <c r="B980" s="84" t="s">
        <v>28</v>
      </c>
      <c r="C980" s="85" t="s">
        <v>35</v>
      </c>
      <c r="D980" s="42" t="s">
        <v>33</v>
      </c>
      <c r="E980" s="42" t="str">
        <f t="shared" si="15"/>
        <v>Information TechnologyPatient Services</v>
      </c>
      <c r="F980" s="87">
        <f>VLOOKUP(E980,'Budget Template'!$C:$G,VLOOKUP(C980,'Fund Lookup'!$A$2:$B$5,2,FALSE),FALSE)</f>
        <v>0</v>
      </c>
    </row>
    <row r="981" spans="1:6" ht="30" x14ac:dyDescent="0.25">
      <c r="A981" t="str">
        <f>'Cover Page'!$A$1</f>
        <v>Appalachian State University</v>
      </c>
      <c r="B981" s="84" t="s">
        <v>28</v>
      </c>
      <c r="C981" s="85" t="s">
        <v>35</v>
      </c>
      <c r="D981" s="42" t="s">
        <v>5</v>
      </c>
      <c r="E981" s="42" t="str">
        <f t="shared" si="15"/>
        <v>Information TechnologyContracts &amp; Grants</v>
      </c>
      <c r="F981" s="87">
        <f>VLOOKUP(E981,'Budget Template'!$C:$G,VLOOKUP(C981,'Fund Lookup'!$A$2:$B$5,2,FALSE),FALSE)</f>
        <v>0</v>
      </c>
    </row>
    <row r="982" spans="1:6" ht="30" x14ac:dyDescent="0.25">
      <c r="A982" t="str">
        <f>'Cover Page'!$A$1</f>
        <v>Appalachian State University</v>
      </c>
      <c r="B982" s="84" t="s">
        <v>28</v>
      </c>
      <c r="C982" s="85" t="s">
        <v>35</v>
      </c>
      <c r="D982" s="42" t="s">
        <v>6</v>
      </c>
      <c r="E982" s="42" t="str">
        <f t="shared" si="15"/>
        <v>Information TechnologyGifts &amp; Investments</v>
      </c>
      <c r="F982" s="87">
        <f>VLOOKUP(E982,'Budget Template'!$C:$G,VLOOKUP(C982,'Fund Lookup'!$A$2:$B$5,2,FALSE),FALSE)</f>
        <v>0</v>
      </c>
    </row>
    <row r="983" spans="1:6" ht="30" x14ac:dyDescent="0.25">
      <c r="A983" t="str">
        <f>'Cover Page'!$A$1</f>
        <v>Appalachian State University</v>
      </c>
      <c r="B983" s="84" t="s">
        <v>28</v>
      </c>
      <c r="C983" s="85" t="s">
        <v>35</v>
      </c>
      <c r="D983" s="42" t="s">
        <v>7</v>
      </c>
      <c r="E983" s="42" t="str">
        <f t="shared" si="15"/>
        <v>Information TechnologyOther Revenues</v>
      </c>
      <c r="F983" s="87">
        <f>VLOOKUP(E983,'Budget Template'!$C:$G,VLOOKUP(C983,'Fund Lookup'!$A$2:$B$5,2,FALSE),FALSE)</f>
        <v>0</v>
      </c>
    </row>
    <row r="984" spans="1:6" ht="30" x14ac:dyDescent="0.25">
      <c r="A984" t="str">
        <f>'Cover Page'!$A$1</f>
        <v>Appalachian State University</v>
      </c>
      <c r="B984" s="84" t="s">
        <v>28</v>
      </c>
      <c r="C984" s="85" t="s">
        <v>35</v>
      </c>
      <c r="D984" s="42" t="s">
        <v>10</v>
      </c>
      <c r="E984" s="42" t="str">
        <f t="shared" si="15"/>
        <v>Information TechnologySalaries and Wages</v>
      </c>
      <c r="F984" s="87">
        <f>VLOOKUP(E984,'Budget Template'!$C:$G,VLOOKUP(C984,'Fund Lookup'!$A$2:$B$5,2,FALSE),FALSE)</f>
        <v>3188114</v>
      </c>
    </row>
    <row r="985" spans="1:6" ht="30" x14ac:dyDescent="0.25">
      <c r="A985" t="str">
        <f>'Cover Page'!$A$1</f>
        <v>Appalachian State University</v>
      </c>
      <c r="B985" s="84" t="s">
        <v>28</v>
      </c>
      <c r="C985" s="85" t="s">
        <v>35</v>
      </c>
      <c r="D985" s="42" t="s">
        <v>11</v>
      </c>
      <c r="E985" s="42" t="str">
        <f t="shared" si="15"/>
        <v>Information TechnologyStaff Benefits</v>
      </c>
      <c r="F985" s="87">
        <f>VLOOKUP(E985,'Budget Template'!$C:$G,VLOOKUP(C985,'Fund Lookup'!$A$2:$B$5,2,FALSE),FALSE)</f>
        <v>1329954</v>
      </c>
    </row>
    <row r="986" spans="1:6" ht="30" x14ac:dyDescent="0.25">
      <c r="A986" t="str">
        <f>'Cover Page'!$A$1</f>
        <v>Appalachian State University</v>
      </c>
      <c r="B986" s="84" t="s">
        <v>28</v>
      </c>
      <c r="C986" s="85" t="s">
        <v>35</v>
      </c>
      <c r="D986" s="42" t="s">
        <v>92</v>
      </c>
      <c r="E986" s="42" t="str">
        <f t="shared" si="15"/>
        <v>Information TechnologyServices, Supplies, Materials, &amp; Equip.</v>
      </c>
      <c r="F986" s="87">
        <f>VLOOKUP(E986,'Budget Template'!$C:$G,VLOOKUP(C986,'Fund Lookup'!$A$2:$B$5,2,FALSE),FALSE)</f>
        <v>4996099</v>
      </c>
    </row>
    <row r="987" spans="1:6" ht="30" x14ac:dyDescent="0.25">
      <c r="A987" t="str">
        <f>'Cover Page'!$A$1</f>
        <v>Appalachian State University</v>
      </c>
      <c r="B987" s="84" t="s">
        <v>28</v>
      </c>
      <c r="C987" s="85" t="s">
        <v>35</v>
      </c>
      <c r="D987" s="42" t="s">
        <v>13</v>
      </c>
      <c r="E987" s="42" t="str">
        <f t="shared" si="15"/>
        <v>Information TechnologyScholarships &amp; Fellowships</v>
      </c>
      <c r="F987" s="87">
        <f>VLOOKUP(E987,'Budget Template'!$C:$G,VLOOKUP(C987,'Fund Lookup'!$A$2:$B$5,2,FALSE),FALSE)</f>
        <v>0</v>
      </c>
    </row>
    <row r="988" spans="1:6" ht="30" x14ac:dyDescent="0.25">
      <c r="A988" t="str">
        <f>'Cover Page'!$A$1</f>
        <v>Appalachian State University</v>
      </c>
      <c r="B988" s="84" t="s">
        <v>28</v>
      </c>
      <c r="C988" s="85" t="s">
        <v>35</v>
      </c>
      <c r="D988" s="42" t="s">
        <v>32</v>
      </c>
      <c r="E988" s="42" t="str">
        <f t="shared" si="15"/>
        <v>Information TechnologyDebt Service</v>
      </c>
      <c r="F988" s="87">
        <f>VLOOKUP(E988,'Budget Template'!$C:$G,VLOOKUP(C988,'Fund Lookup'!$A$2:$B$5,2,FALSE),FALSE)</f>
        <v>0</v>
      </c>
    </row>
    <row r="989" spans="1:6" ht="30" x14ac:dyDescent="0.25">
      <c r="A989" t="str">
        <f>'Cover Page'!$A$1</f>
        <v>Appalachian State University</v>
      </c>
      <c r="B989" s="84" t="s">
        <v>28</v>
      </c>
      <c r="C989" s="85" t="s">
        <v>35</v>
      </c>
      <c r="D989" s="42" t="s">
        <v>12</v>
      </c>
      <c r="E989" s="42" t="str">
        <f t="shared" si="15"/>
        <v>Information TechnologyUtilities</v>
      </c>
      <c r="F989" s="87">
        <f>VLOOKUP(E989,'Budget Template'!$C:$G,VLOOKUP(C989,'Fund Lookup'!$A$2:$B$5,2,FALSE),FALSE)</f>
        <v>0</v>
      </c>
    </row>
    <row r="990" spans="1:6" ht="30" x14ac:dyDescent="0.25">
      <c r="A990" t="str">
        <f>'Cover Page'!$A$1</f>
        <v>Appalachian State University</v>
      </c>
      <c r="B990" s="84" t="s">
        <v>28</v>
      </c>
      <c r="C990" s="85" t="s">
        <v>35</v>
      </c>
      <c r="D990" s="42" t="s">
        <v>14</v>
      </c>
      <c r="E990" s="42" t="str">
        <f t="shared" si="15"/>
        <v>Information TechnologyOther Expenses</v>
      </c>
      <c r="F990" s="87">
        <f>VLOOKUP(E990,'Budget Template'!$C:$G,VLOOKUP(C990,'Fund Lookup'!$A$2:$B$5,2,FALSE),FALSE)</f>
        <v>0</v>
      </c>
    </row>
    <row r="991" spans="1:6" ht="30" x14ac:dyDescent="0.25">
      <c r="A991" t="str">
        <f>'Cover Page'!$A$1</f>
        <v>Appalachian State University</v>
      </c>
      <c r="B991" s="84" t="s">
        <v>28</v>
      </c>
      <c r="C991" s="85" t="s">
        <v>35</v>
      </c>
      <c r="D991" s="42" t="s">
        <v>38</v>
      </c>
      <c r="E991" s="42" t="str">
        <f t="shared" si="15"/>
        <v>Information TechnologyTransfers In</v>
      </c>
      <c r="F991" s="87">
        <f>VLOOKUP(E991,'Budget Template'!$C:$G,VLOOKUP(C991,'Fund Lookup'!$A$2:$B$5,2,FALSE),FALSE)</f>
        <v>637569</v>
      </c>
    </row>
    <row r="992" spans="1:6" ht="30" x14ac:dyDescent="0.25">
      <c r="A992" t="str">
        <f>'Cover Page'!$A$1</f>
        <v>Appalachian State University</v>
      </c>
      <c r="B992" s="84" t="s">
        <v>28</v>
      </c>
      <c r="C992" s="85" t="s">
        <v>35</v>
      </c>
      <c r="D992" s="42" t="s">
        <v>93</v>
      </c>
      <c r="E992" s="42" t="str">
        <f t="shared" si="15"/>
        <v>Information TechnologyTransfers Out to Capital</v>
      </c>
      <c r="F992" s="87">
        <f>VLOOKUP(E992,'Budget Template'!$C:$G,VLOOKUP(C992,'Fund Lookup'!$A$2:$B$5,2,FALSE),FALSE)</f>
        <v>446000</v>
      </c>
    </row>
    <row r="993" spans="1:6" ht="30" x14ac:dyDescent="0.25">
      <c r="A993" t="str">
        <f>'Cover Page'!$A$1</f>
        <v>Appalachian State University</v>
      </c>
      <c r="B993" s="84" t="s">
        <v>28</v>
      </c>
      <c r="C993" s="85" t="s">
        <v>35</v>
      </c>
      <c r="D993" s="42" t="s">
        <v>94</v>
      </c>
      <c r="E993" s="42" t="str">
        <f t="shared" si="15"/>
        <v>Information TechnologyTransfers Out (Other)</v>
      </c>
      <c r="F993" s="87">
        <f>VLOOKUP(E993,'Budget Template'!$C:$G,VLOOKUP(C993,'Fund Lookup'!$A$2:$B$5,2,FALSE),FALSE)</f>
        <v>0</v>
      </c>
    </row>
    <row r="994" spans="1:6" x14ac:dyDescent="0.25">
      <c r="A994" t="str">
        <f>'Cover Page'!$A$1</f>
        <v>Appalachian State University</v>
      </c>
      <c r="B994" s="84" t="s">
        <v>28</v>
      </c>
      <c r="C994" s="85" t="s">
        <v>88</v>
      </c>
      <c r="D994" s="42" t="s">
        <v>36</v>
      </c>
      <c r="E994" s="42" t="str">
        <f t="shared" si="15"/>
        <v>Information TechnologyState Appropriation, Tuition, &amp; Fees</v>
      </c>
      <c r="F994" s="87">
        <f>VLOOKUP(E994,'Budget Template'!$C:$G,VLOOKUP(C994,'Fund Lookup'!$A$2:$B$5,2,FALSE),FALSE)</f>
        <v>0</v>
      </c>
    </row>
    <row r="995" spans="1:6" x14ac:dyDescent="0.25">
      <c r="A995" t="str">
        <f>'Cover Page'!$A$1</f>
        <v>Appalachian State University</v>
      </c>
      <c r="B995" s="84" t="s">
        <v>28</v>
      </c>
      <c r="C995" s="85" t="s">
        <v>88</v>
      </c>
      <c r="D995" s="42" t="s">
        <v>4</v>
      </c>
      <c r="E995" s="42" t="str">
        <f t="shared" si="15"/>
        <v>Information TechnologySales &amp; Services</v>
      </c>
      <c r="F995" s="87">
        <f>VLOOKUP(E995,'Budget Template'!$C:$G,VLOOKUP(C995,'Fund Lookup'!$A$2:$B$5,2,FALSE),FALSE)</f>
        <v>0</v>
      </c>
    </row>
    <row r="996" spans="1:6" x14ac:dyDescent="0.25">
      <c r="A996" t="str">
        <f>'Cover Page'!$A$1</f>
        <v>Appalachian State University</v>
      </c>
      <c r="B996" s="84" t="s">
        <v>28</v>
      </c>
      <c r="C996" s="85" t="s">
        <v>88</v>
      </c>
      <c r="D996" s="42" t="s">
        <v>33</v>
      </c>
      <c r="E996" s="42" t="str">
        <f t="shared" si="15"/>
        <v>Information TechnologyPatient Services</v>
      </c>
      <c r="F996" s="87">
        <f>VLOOKUP(E996,'Budget Template'!$C:$G,VLOOKUP(C996,'Fund Lookup'!$A$2:$B$5,2,FALSE),FALSE)</f>
        <v>0</v>
      </c>
    </row>
    <row r="997" spans="1:6" x14ac:dyDescent="0.25">
      <c r="A997" t="str">
        <f>'Cover Page'!$A$1</f>
        <v>Appalachian State University</v>
      </c>
      <c r="B997" s="84" t="s">
        <v>28</v>
      </c>
      <c r="C997" s="85" t="s">
        <v>88</v>
      </c>
      <c r="D997" s="42" t="s">
        <v>5</v>
      </c>
      <c r="E997" s="42" t="str">
        <f t="shared" si="15"/>
        <v>Information TechnologyContracts &amp; Grants</v>
      </c>
      <c r="F997" s="87">
        <f>VLOOKUP(E997,'Budget Template'!$C:$G,VLOOKUP(C997,'Fund Lookup'!$A$2:$B$5,2,FALSE),FALSE)</f>
        <v>0</v>
      </c>
    </row>
    <row r="998" spans="1:6" x14ac:dyDescent="0.25">
      <c r="A998" t="str">
        <f>'Cover Page'!$A$1</f>
        <v>Appalachian State University</v>
      </c>
      <c r="B998" s="84" t="s">
        <v>28</v>
      </c>
      <c r="C998" s="85" t="s">
        <v>88</v>
      </c>
      <c r="D998" s="42" t="s">
        <v>6</v>
      </c>
      <c r="E998" s="42" t="str">
        <f t="shared" si="15"/>
        <v>Information TechnologyGifts &amp; Investments</v>
      </c>
      <c r="F998" s="87">
        <f>VLOOKUP(E998,'Budget Template'!$C:$G,VLOOKUP(C998,'Fund Lookup'!$A$2:$B$5,2,FALSE),FALSE)</f>
        <v>0</v>
      </c>
    </row>
    <row r="999" spans="1:6" x14ac:dyDescent="0.25">
      <c r="A999" t="str">
        <f>'Cover Page'!$A$1</f>
        <v>Appalachian State University</v>
      </c>
      <c r="B999" s="84" t="s">
        <v>28</v>
      </c>
      <c r="C999" s="85" t="s">
        <v>88</v>
      </c>
      <c r="D999" s="42" t="s">
        <v>7</v>
      </c>
      <c r="E999" s="42" t="str">
        <f t="shared" si="15"/>
        <v>Information TechnologyOther Revenues</v>
      </c>
      <c r="F999" s="87">
        <f>VLOOKUP(E999,'Budget Template'!$C:$G,VLOOKUP(C999,'Fund Lookup'!$A$2:$B$5,2,FALSE),FALSE)</f>
        <v>0</v>
      </c>
    </row>
    <row r="1000" spans="1:6" x14ac:dyDescent="0.25">
      <c r="A1000" t="str">
        <f>'Cover Page'!$A$1</f>
        <v>Appalachian State University</v>
      </c>
      <c r="B1000" s="84" t="s">
        <v>28</v>
      </c>
      <c r="C1000" s="85" t="s">
        <v>88</v>
      </c>
      <c r="D1000" s="42" t="s">
        <v>10</v>
      </c>
      <c r="E1000" s="42" t="str">
        <f t="shared" si="15"/>
        <v>Information TechnologySalaries and Wages</v>
      </c>
      <c r="F1000" s="87">
        <f>VLOOKUP(E1000,'Budget Template'!$C:$G,VLOOKUP(C1000,'Fund Lookup'!$A$2:$B$5,2,FALSE),FALSE)</f>
        <v>0</v>
      </c>
    </row>
    <row r="1001" spans="1:6" x14ac:dyDescent="0.25">
      <c r="A1001" t="str">
        <f>'Cover Page'!$A$1</f>
        <v>Appalachian State University</v>
      </c>
      <c r="B1001" s="84" t="s">
        <v>28</v>
      </c>
      <c r="C1001" s="85" t="s">
        <v>88</v>
      </c>
      <c r="D1001" s="42" t="s">
        <v>11</v>
      </c>
      <c r="E1001" s="42" t="str">
        <f t="shared" si="15"/>
        <v>Information TechnologyStaff Benefits</v>
      </c>
      <c r="F1001" s="87">
        <f>VLOOKUP(E1001,'Budget Template'!$C:$G,VLOOKUP(C1001,'Fund Lookup'!$A$2:$B$5,2,FALSE),FALSE)</f>
        <v>0</v>
      </c>
    </row>
    <row r="1002" spans="1:6" x14ac:dyDescent="0.25">
      <c r="A1002" t="str">
        <f>'Cover Page'!$A$1</f>
        <v>Appalachian State University</v>
      </c>
      <c r="B1002" s="84" t="s">
        <v>28</v>
      </c>
      <c r="C1002" s="85" t="s">
        <v>88</v>
      </c>
      <c r="D1002" s="42" t="s">
        <v>92</v>
      </c>
      <c r="E1002" s="42" t="str">
        <f t="shared" si="15"/>
        <v>Information TechnologyServices, Supplies, Materials, &amp; Equip.</v>
      </c>
      <c r="F1002" s="87">
        <f>VLOOKUP(E1002,'Budget Template'!$C:$G,VLOOKUP(C1002,'Fund Lookup'!$A$2:$B$5,2,FALSE),FALSE)</f>
        <v>0</v>
      </c>
    </row>
    <row r="1003" spans="1:6" x14ac:dyDescent="0.25">
      <c r="A1003" t="str">
        <f>'Cover Page'!$A$1</f>
        <v>Appalachian State University</v>
      </c>
      <c r="B1003" s="84" t="s">
        <v>28</v>
      </c>
      <c r="C1003" s="85" t="s">
        <v>88</v>
      </c>
      <c r="D1003" s="42" t="s">
        <v>13</v>
      </c>
      <c r="E1003" s="42" t="str">
        <f t="shared" si="15"/>
        <v>Information TechnologyScholarships &amp; Fellowships</v>
      </c>
      <c r="F1003" s="87">
        <f>VLOOKUP(E1003,'Budget Template'!$C:$G,VLOOKUP(C1003,'Fund Lookup'!$A$2:$B$5,2,FALSE),FALSE)</f>
        <v>0</v>
      </c>
    </row>
    <row r="1004" spans="1:6" x14ac:dyDescent="0.25">
      <c r="A1004" t="str">
        <f>'Cover Page'!$A$1</f>
        <v>Appalachian State University</v>
      </c>
      <c r="B1004" s="84" t="s">
        <v>28</v>
      </c>
      <c r="C1004" s="85" t="s">
        <v>88</v>
      </c>
      <c r="D1004" s="42" t="s">
        <v>32</v>
      </c>
      <c r="E1004" s="42" t="str">
        <f t="shared" si="15"/>
        <v>Information TechnologyDebt Service</v>
      </c>
      <c r="F1004" s="87">
        <f>VLOOKUP(E1004,'Budget Template'!$C:$G,VLOOKUP(C1004,'Fund Lookup'!$A$2:$B$5,2,FALSE),FALSE)</f>
        <v>0</v>
      </c>
    </row>
    <row r="1005" spans="1:6" x14ac:dyDescent="0.25">
      <c r="A1005" t="str">
        <f>'Cover Page'!$A$1</f>
        <v>Appalachian State University</v>
      </c>
      <c r="B1005" s="84" t="s">
        <v>28</v>
      </c>
      <c r="C1005" s="85" t="s">
        <v>88</v>
      </c>
      <c r="D1005" s="42" t="s">
        <v>12</v>
      </c>
      <c r="E1005" s="42" t="str">
        <f t="shared" si="15"/>
        <v>Information TechnologyUtilities</v>
      </c>
      <c r="F1005" s="87">
        <f>VLOOKUP(E1005,'Budget Template'!$C:$G,VLOOKUP(C1005,'Fund Lookup'!$A$2:$B$5,2,FALSE),FALSE)</f>
        <v>0</v>
      </c>
    </row>
    <row r="1006" spans="1:6" x14ac:dyDescent="0.25">
      <c r="A1006" t="str">
        <f>'Cover Page'!$A$1</f>
        <v>Appalachian State University</v>
      </c>
      <c r="B1006" s="84" t="s">
        <v>28</v>
      </c>
      <c r="C1006" s="85" t="s">
        <v>88</v>
      </c>
      <c r="D1006" s="42" t="s">
        <v>14</v>
      </c>
      <c r="E1006" s="42" t="str">
        <f t="shared" si="15"/>
        <v>Information TechnologyOther Expenses</v>
      </c>
      <c r="F1006" s="87">
        <f>VLOOKUP(E1006,'Budget Template'!$C:$G,VLOOKUP(C1006,'Fund Lookup'!$A$2:$B$5,2,FALSE),FALSE)</f>
        <v>0</v>
      </c>
    </row>
    <row r="1007" spans="1:6" x14ac:dyDescent="0.25">
      <c r="A1007" t="str">
        <f>'Cover Page'!$A$1</f>
        <v>Appalachian State University</v>
      </c>
      <c r="B1007" s="84" t="s">
        <v>28</v>
      </c>
      <c r="C1007" s="85" t="s">
        <v>88</v>
      </c>
      <c r="D1007" s="42" t="s">
        <v>38</v>
      </c>
      <c r="E1007" s="42" t="str">
        <f t="shared" si="15"/>
        <v>Information TechnologyTransfers In</v>
      </c>
      <c r="F1007" s="87">
        <f>VLOOKUP(E1007,'Budget Template'!$C:$G,VLOOKUP(C1007,'Fund Lookup'!$A$2:$B$5,2,FALSE),FALSE)</f>
        <v>0</v>
      </c>
    </row>
    <row r="1008" spans="1:6" x14ac:dyDescent="0.25">
      <c r="A1008" t="str">
        <f>'Cover Page'!$A$1</f>
        <v>Appalachian State University</v>
      </c>
      <c r="B1008" s="84" t="s">
        <v>28</v>
      </c>
      <c r="C1008" s="85" t="s">
        <v>88</v>
      </c>
      <c r="D1008" s="42" t="s">
        <v>93</v>
      </c>
      <c r="E1008" s="42" t="str">
        <f t="shared" si="15"/>
        <v>Information TechnologyTransfers Out to Capital</v>
      </c>
      <c r="F1008" s="87">
        <f>VLOOKUP(E1008,'Budget Template'!$C:$G,VLOOKUP(C1008,'Fund Lookup'!$A$2:$B$5,2,FALSE),FALSE)</f>
        <v>0</v>
      </c>
    </row>
    <row r="1009" spans="1:6" x14ac:dyDescent="0.25">
      <c r="A1009" t="str">
        <f>'Cover Page'!$A$1</f>
        <v>Appalachian State University</v>
      </c>
      <c r="B1009" s="84" t="s">
        <v>28</v>
      </c>
      <c r="C1009" s="85" t="s">
        <v>88</v>
      </c>
      <c r="D1009" s="42" t="s">
        <v>94</v>
      </c>
      <c r="E1009" s="42" t="str">
        <f t="shared" si="15"/>
        <v>Information TechnologyTransfers Out (Other)</v>
      </c>
      <c r="F1009" s="87">
        <f>VLOOKUP(E1009,'Budget Template'!$C:$G,VLOOKUP(C1009,'Fund Lookup'!$A$2:$B$5,2,FALSE),FALSE)</f>
        <v>0</v>
      </c>
    </row>
    <row r="1010" spans="1:6" x14ac:dyDescent="0.25">
      <c r="A1010" t="str">
        <f>'Cover Page'!$A$1</f>
        <v>Appalachian State University</v>
      </c>
      <c r="B1010" s="84" t="s">
        <v>28</v>
      </c>
      <c r="C1010" s="85" t="s">
        <v>31</v>
      </c>
      <c r="D1010" s="42" t="s">
        <v>36</v>
      </c>
      <c r="E1010" s="42" t="str">
        <f t="shared" si="15"/>
        <v>Information TechnologyState Appropriation, Tuition, &amp; Fees</v>
      </c>
      <c r="F1010" s="87">
        <f>VLOOKUP(E1010,'Budget Template'!$C:$G,VLOOKUP(C1010,'Fund Lookup'!$A$2:$B$5,2,FALSE),FALSE)</f>
        <v>0</v>
      </c>
    </row>
    <row r="1011" spans="1:6" x14ac:dyDescent="0.25">
      <c r="A1011" t="str">
        <f>'Cover Page'!$A$1</f>
        <v>Appalachian State University</v>
      </c>
      <c r="B1011" s="84" t="s">
        <v>28</v>
      </c>
      <c r="C1011" s="85" t="s">
        <v>31</v>
      </c>
      <c r="D1011" s="42" t="s">
        <v>4</v>
      </c>
      <c r="E1011" s="42" t="str">
        <f t="shared" si="15"/>
        <v>Information TechnologySales &amp; Services</v>
      </c>
      <c r="F1011" s="87">
        <f>VLOOKUP(E1011,'Budget Template'!$C:$G,VLOOKUP(C1011,'Fund Lookup'!$A$2:$B$5,2,FALSE),FALSE)</f>
        <v>0</v>
      </c>
    </row>
    <row r="1012" spans="1:6" x14ac:dyDescent="0.25">
      <c r="A1012" t="str">
        <f>'Cover Page'!$A$1</f>
        <v>Appalachian State University</v>
      </c>
      <c r="B1012" s="84" t="s">
        <v>28</v>
      </c>
      <c r="C1012" s="85" t="s">
        <v>31</v>
      </c>
      <c r="D1012" s="42" t="s">
        <v>33</v>
      </c>
      <c r="E1012" s="42" t="str">
        <f t="shared" si="15"/>
        <v>Information TechnologyPatient Services</v>
      </c>
      <c r="F1012" s="87">
        <f>VLOOKUP(E1012,'Budget Template'!$C:$G,VLOOKUP(C1012,'Fund Lookup'!$A$2:$B$5,2,FALSE),FALSE)</f>
        <v>0</v>
      </c>
    </row>
    <row r="1013" spans="1:6" x14ac:dyDescent="0.25">
      <c r="A1013" t="str">
        <f>'Cover Page'!$A$1</f>
        <v>Appalachian State University</v>
      </c>
      <c r="B1013" s="84" t="s">
        <v>28</v>
      </c>
      <c r="C1013" s="85" t="s">
        <v>31</v>
      </c>
      <c r="D1013" s="42" t="s">
        <v>5</v>
      </c>
      <c r="E1013" s="42" t="str">
        <f t="shared" si="15"/>
        <v>Information TechnologyContracts &amp; Grants</v>
      </c>
      <c r="F1013" s="87">
        <f>VLOOKUP(E1013,'Budget Template'!$C:$G,VLOOKUP(C1013,'Fund Lookup'!$A$2:$B$5,2,FALSE),FALSE)</f>
        <v>0</v>
      </c>
    </row>
    <row r="1014" spans="1:6" x14ac:dyDescent="0.25">
      <c r="A1014" t="str">
        <f>'Cover Page'!$A$1</f>
        <v>Appalachian State University</v>
      </c>
      <c r="B1014" s="84" t="s">
        <v>28</v>
      </c>
      <c r="C1014" s="85" t="s">
        <v>31</v>
      </c>
      <c r="D1014" s="42" t="s">
        <v>6</v>
      </c>
      <c r="E1014" s="42" t="str">
        <f t="shared" si="15"/>
        <v>Information TechnologyGifts &amp; Investments</v>
      </c>
      <c r="F1014" s="87">
        <f>VLOOKUP(E1014,'Budget Template'!$C:$G,VLOOKUP(C1014,'Fund Lookup'!$A$2:$B$5,2,FALSE),FALSE)</f>
        <v>0</v>
      </c>
    </row>
    <row r="1015" spans="1:6" x14ac:dyDescent="0.25">
      <c r="A1015" t="str">
        <f>'Cover Page'!$A$1</f>
        <v>Appalachian State University</v>
      </c>
      <c r="B1015" s="84" t="s">
        <v>28</v>
      </c>
      <c r="C1015" s="85" t="s">
        <v>31</v>
      </c>
      <c r="D1015" s="42" t="s">
        <v>7</v>
      </c>
      <c r="E1015" s="42" t="str">
        <f t="shared" si="15"/>
        <v>Information TechnologyOther Revenues</v>
      </c>
      <c r="F1015" s="87">
        <f>VLOOKUP(E1015,'Budget Template'!$C:$G,VLOOKUP(C1015,'Fund Lookup'!$A$2:$B$5,2,FALSE),FALSE)</f>
        <v>0</v>
      </c>
    </row>
    <row r="1016" spans="1:6" x14ac:dyDescent="0.25">
      <c r="A1016" t="str">
        <f>'Cover Page'!$A$1</f>
        <v>Appalachian State University</v>
      </c>
      <c r="B1016" s="84" t="s">
        <v>28</v>
      </c>
      <c r="C1016" s="85" t="s">
        <v>31</v>
      </c>
      <c r="D1016" s="42" t="s">
        <v>10</v>
      </c>
      <c r="E1016" s="42" t="str">
        <f t="shared" si="15"/>
        <v>Information TechnologySalaries and Wages</v>
      </c>
      <c r="F1016" s="87">
        <f>VLOOKUP(E1016,'Budget Template'!$C:$G,VLOOKUP(C1016,'Fund Lookup'!$A$2:$B$5,2,FALSE),FALSE)</f>
        <v>0</v>
      </c>
    </row>
    <row r="1017" spans="1:6" x14ac:dyDescent="0.25">
      <c r="A1017" t="str">
        <f>'Cover Page'!$A$1</f>
        <v>Appalachian State University</v>
      </c>
      <c r="B1017" s="84" t="s">
        <v>28</v>
      </c>
      <c r="C1017" s="85" t="s">
        <v>31</v>
      </c>
      <c r="D1017" s="42" t="s">
        <v>11</v>
      </c>
      <c r="E1017" s="42" t="str">
        <f t="shared" si="15"/>
        <v>Information TechnologyStaff Benefits</v>
      </c>
      <c r="F1017" s="87">
        <f>VLOOKUP(E1017,'Budget Template'!$C:$G,VLOOKUP(C1017,'Fund Lookup'!$A$2:$B$5,2,FALSE),FALSE)</f>
        <v>0</v>
      </c>
    </row>
    <row r="1018" spans="1:6" x14ac:dyDescent="0.25">
      <c r="A1018" t="str">
        <f>'Cover Page'!$A$1</f>
        <v>Appalachian State University</v>
      </c>
      <c r="B1018" s="84" t="s">
        <v>28</v>
      </c>
      <c r="C1018" s="85" t="s">
        <v>31</v>
      </c>
      <c r="D1018" s="42" t="s">
        <v>92</v>
      </c>
      <c r="E1018" s="42" t="str">
        <f t="shared" si="15"/>
        <v>Information TechnologyServices, Supplies, Materials, &amp; Equip.</v>
      </c>
      <c r="F1018" s="87">
        <f>VLOOKUP(E1018,'Budget Template'!$C:$G,VLOOKUP(C1018,'Fund Lookup'!$A$2:$B$5,2,FALSE),FALSE)</f>
        <v>0</v>
      </c>
    </row>
    <row r="1019" spans="1:6" x14ac:dyDescent="0.25">
      <c r="A1019" t="str">
        <f>'Cover Page'!$A$1</f>
        <v>Appalachian State University</v>
      </c>
      <c r="B1019" s="84" t="s">
        <v>28</v>
      </c>
      <c r="C1019" s="85" t="s">
        <v>31</v>
      </c>
      <c r="D1019" s="42" t="s">
        <v>13</v>
      </c>
      <c r="E1019" s="42" t="str">
        <f t="shared" si="15"/>
        <v>Information TechnologyScholarships &amp; Fellowships</v>
      </c>
      <c r="F1019" s="87">
        <f>VLOOKUP(E1019,'Budget Template'!$C:$G,VLOOKUP(C1019,'Fund Lookup'!$A$2:$B$5,2,FALSE),FALSE)</f>
        <v>0</v>
      </c>
    </row>
    <row r="1020" spans="1:6" x14ac:dyDescent="0.25">
      <c r="A1020" t="str">
        <f>'Cover Page'!$A$1</f>
        <v>Appalachian State University</v>
      </c>
      <c r="B1020" s="84" t="s">
        <v>28</v>
      </c>
      <c r="C1020" s="85" t="s">
        <v>31</v>
      </c>
      <c r="D1020" s="42" t="s">
        <v>32</v>
      </c>
      <c r="E1020" s="42" t="str">
        <f t="shared" si="15"/>
        <v>Information TechnologyDebt Service</v>
      </c>
      <c r="F1020" s="87">
        <f>VLOOKUP(E1020,'Budget Template'!$C:$G,VLOOKUP(C1020,'Fund Lookup'!$A$2:$B$5,2,FALSE),FALSE)</f>
        <v>0</v>
      </c>
    </row>
    <row r="1021" spans="1:6" x14ac:dyDescent="0.25">
      <c r="A1021" t="str">
        <f>'Cover Page'!$A$1</f>
        <v>Appalachian State University</v>
      </c>
      <c r="B1021" s="84" t="s">
        <v>28</v>
      </c>
      <c r="C1021" s="85" t="s">
        <v>31</v>
      </c>
      <c r="D1021" s="42" t="s">
        <v>12</v>
      </c>
      <c r="E1021" s="42" t="str">
        <f t="shared" si="15"/>
        <v>Information TechnologyUtilities</v>
      </c>
      <c r="F1021" s="87">
        <f>VLOOKUP(E1021,'Budget Template'!$C:$G,VLOOKUP(C1021,'Fund Lookup'!$A$2:$B$5,2,FALSE),FALSE)</f>
        <v>0</v>
      </c>
    </row>
    <row r="1022" spans="1:6" x14ac:dyDescent="0.25">
      <c r="A1022" t="str">
        <f>'Cover Page'!$A$1</f>
        <v>Appalachian State University</v>
      </c>
      <c r="B1022" s="84" t="s">
        <v>28</v>
      </c>
      <c r="C1022" s="85" t="s">
        <v>31</v>
      </c>
      <c r="D1022" s="42" t="s">
        <v>14</v>
      </c>
      <c r="E1022" s="42" t="str">
        <f t="shared" si="15"/>
        <v>Information TechnologyOther Expenses</v>
      </c>
      <c r="F1022" s="87">
        <f>VLOOKUP(E1022,'Budget Template'!$C:$G,VLOOKUP(C1022,'Fund Lookup'!$A$2:$B$5,2,FALSE),FALSE)</f>
        <v>0</v>
      </c>
    </row>
    <row r="1023" spans="1:6" x14ac:dyDescent="0.25">
      <c r="A1023" t="str">
        <f>'Cover Page'!$A$1</f>
        <v>Appalachian State University</v>
      </c>
      <c r="B1023" s="84" t="s">
        <v>28</v>
      </c>
      <c r="C1023" s="85" t="s">
        <v>31</v>
      </c>
      <c r="D1023" s="42" t="s">
        <v>38</v>
      </c>
      <c r="E1023" s="42" t="str">
        <f t="shared" si="15"/>
        <v>Information TechnologyTransfers In</v>
      </c>
      <c r="F1023" s="87">
        <f>VLOOKUP(E1023,'Budget Template'!$C:$G,VLOOKUP(C1023,'Fund Lookup'!$A$2:$B$5,2,FALSE),FALSE)</f>
        <v>0</v>
      </c>
    </row>
    <row r="1024" spans="1:6" x14ac:dyDescent="0.25">
      <c r="A1024" t="str">
        <f>'Cover Page'!$A$1</f>
        <v>Appalachian State University</v>
      </c>
      <c r="B1024" s="84" t="s">
        <v>28</v>
      </c>
      <c r="C1024" s="85" t="s">
        <v>31</v>
      </c>
      <c r="D1024" s="42" t="s">
        <v>93</v>
      </c>
      <c r="E1024" s="42" t="str">
        <f t="shared" si="15"/>
        <v>Information TechnologyTransfers Out to Capital</v>
      </c>
      <c r="F1024" s="87">
        <f>VLOOKUP(E1024,'Budget Template'!$C:$G,VLOOKUP(C1024,'Fund Lookup'!$A$2:$B$5,2,FALSE),FALSE)</f>
        <v>0</v>
      </c>
    </row>
    <row r="1025" spans="1:6" x14ac:dyDescent="0.25">
      <c r="A1025" t="str">
        <f>'Cover Page'!$A$1</f>
        <v>Appalachian State University</v>
      </c>
      <c r="B1025" s="84" t="s">
        <v>28</v>
      </c>
      <c r="C1025" s="85" t="s">
        <v>31</v>
      </c>
      <c r="D1025" s="42" t="s">
        <v>94</v>
      </c>
      <c r="E1025" s="42" t="str">
        <f t="shared" si="15"/>
        <v>Information TechnologyTransfers Out (Other)</v>
      </c>
      <c r="F1025" s="87">
        <f>VLOOKUP(E1025,'Budget Template'!$C:$G,VLOOKUP(C1025,'Fund Lookup'!$A$2:$B$5,2,FALSE),FALSE)</f>
        <v>0</v>
      </c>
    </row>
    <row r="1026" spans="1:6" x14ac:dyDescent="0.25">
      <c r="A1026" t="str">
        <f>'Cover Page'!$A$1</f>
        <v>Appalachian State University</v>
      </c>
      <c r="B1026" s="84" t="s">
        <v>29</v>
      </c>
      <c r="C1026" s="85" t="s">
        <v>0</v>
      </c>
      <c r="D1026" s="42" t="s">
        <v>36</v>
      </c>
      <c r="E1026" s="42" t="str">
        <f t="shared" si="15"/>
        <v>Public SafetyState Appropriation, Tuition, &amp; Fees</v>
      </c>
      <c r="F1026" s="87">
        <f>VLOOKUP(E1026,'Budget Template'!$C:$G,VLOOKUP(C1026,'Fund Lookup'!$A$2:$B$5,2,FALSE),FALSE)</f>
        <v>4347719.0799709838</v>
      </c>
    </row>
    <row r="1027" spans="1:6" x14ac:dyDescent="0.25">
      <c r="A1027" t="str">
        <f>'Cover Page'!$A$1</f>
        <v>Appalachian State University</v>
      </c>
      <c r="B1027" s="84" t="s">
        <v>29</v>
      </c>
      <c r="C1027" s="85" t="s">
        <v>0</v>
      </c>
      <c r="D1027" s="42" t="s">
        <v>4</v>
      </c>
      <c r="E1027" s="42" t="str">
        <f t="shared" ref="E1027:E1090" si="16">B1027&amp;D1027</f>
        <v>Public SafetySales &amp; Services</v>
      </c>
      <c r="F1027" s="87">
        <f>VLOOKUP(E1027,'Budget Template'!$C:$G,VLOOKUP(C1027,'Fund Lookup'!$A$2:$B$5,2,FALSE),FALSE)</f>
        <v>0</v>
      </c>
    </row>
    <row r="1028" spans="1:6" x14ac:dyDescent="0.25">
      <c r="A1028" t="str">
        <f>'Cover Page'!$A$1</f>
        <v>Appalachian State University</v>
      </c>
      <c r="B1028" s="84" t="s">
        <v>29</v>
      </c>
      <c r="C1028" s="85" t="s">
        <v>0</v>
      </c>
      <c r="D1028" s="42" t="s">
        <v>33</v>
      </c>
      <c r="E1028" s="42" t="str">
        <f t="shared" si="16"/>
        <v>Public SafetyPatient Services</v>
      </c>
      <c r="F1028" s="87">
        <f>VLOOKUP(E1028,'Budget Template'!$C:$G,VLOOKUP(C1028,'Fund Lookup'!$A$2:$B$5,2,FALSE),FALSE)</f>
        <v>0</v>
      </c>
    </row>
    <row r="1029" spans="1:6" x14ac:dyDescent="0.25">
      <c r="A1029" t="str">
        <f>'Cover Page'!$A$1</f>
        <v>Appalachian State University</v>
      </c>
      <c r="B1029" s="84" t="s">
        <v>29</v>
      </c>
      <c r="C1029" s="85" t="s">
        <v>0</v>
      </c>
      <c r="D1029" s="42" t="s">
        <v>5</v>
      </c>
      <c r="E1029" s="42" t="str">
        <f t="shared" si="16"/>
        <v>Public SafetyContracts &amp; Grants</v>
      </c>
      <c r="F1029" s="87">
        <f>VLOOKUP(E1029,'Budget Template'!$C:$G,VLOOKUP(C1029,'Fund Lookup'!$A$2:$B$5,2,FALSE),FALSE)</f>
        <v>0</v>
      </c>
    </row>
    <row r="1030" spans="1:6" x14ac:dyDescent="0.25">
      <c r="A1030" t="str">
        <f>'Cover Page'!$A$1</f>
        <v>Appalachian State University</v>
      </c>
      <c r="B1030" s="84" t="s">
        <v>29</v>
      </c>
      <c r="C1030" s="85" t="s">
        <v>0</v>
      </c>
      <c r="D1030" s="42" t="s">
        <v>6</v>
      </c>
      <c r="E1030" s="42" t="str">
        <f t="shared" si="16"/>
        <v>Public SafetyGifts &amp; Investments</v>
      </c>
      <c r="F1030" s="87">
        <f>VLOOKUP(E1030,'Budget Template'!$C:$G,VLOOKUP(C1030,'Fund Lookup'!$A$2:$B$5,2,FALSE),FALSE)</f>
        <v>0</v>
      </c>
    </row>
    <row r="1031" spans="1:6" x14ac:dyDescent="0.25">
      <c r="A1031" t="str">
        <f>'Cover Page'!$A$1</f>
        <v>Appalachian State University</v>
      </c>
      <c r="B1031" s="84" t="s">
        <v>29</v>
      </c>
      <c r="C1031" s="85" t="s">
        <v>0</v>
      </c>
      <c r="D1031" s="42" t="s">
        <v>7</v>
      </c>
      <c r="E1031" s="42" t="str">
        <f t="shared" si="16"/>
        <v>Public SafetyOther Revenues</v>
      </c>
      <c r="F1031" s="87">
        <f>VLOOKUP(E1031,'Budget Template'!$C:$G,VLOOKUP(C1031,'Fund Lookup'!$A$2:$B$5,2,FALSE),FALSE)</f>
        <v>0</v>
      </c>
    </row>
    <row r="1032" spans="1:6" x14ac:dyDescent="0.25">
      <c r="A1032" t="str">
        <f>'Cover Page'!$A$1</f>
        <v>Appalachian State University</v>
      </c>
      <c r="B1032" s="84" t="s">
        <v>29</v>
      </c>
      <c r="C1032" s="85" t="s">
        <v>0</v>
      </c>
      <c r="D1032" s="42" t="s">
        <v>10</v>
      </c>
      <c r="E1032" s="42" t="str">
        <f t="shared" si="16"/>
        <v>Public SafetySalaries and Wages</v>
      </c>
      <c r="F1032" s="87">
        <f>VLOOKUP(E1032,'Budget Template'!$C:$G,VLOOKUP(C1032,'Fund Lookup'!$A$2:$B$5,2,FALSE),FALSE)</f>
        <v>3986151.1784634553</v>
      </c>
    </row>
    <row r="1033" spans="1:6" x14ac:dyDescent="0.25">
      <c r="A1033" t="str">
        <f>'Cover Page'!$A$1</f>
        <v>Appalachian State University</v>
      </c>
      <c r="B1033" s="84" t="s">
        <v>29</v>
      </c>
      <c r="C1033" s="85" t="s">
        <v>0</v>
      </c>
      <c r="D1033" s="42" t="s">
        <v>11</v>
      </c>
      <c r="E1033" s="42" t="str">
        <f t="shared" si="16"/>
        <v>Public SafetyStaff Benefits</v>
      </c>
      <c r="F1033" s="87">
        <f>VLOOKUP(E1033,'Budget Template'!$C:$G,VLOOKUP(C1033,'Fund Lookup'!$A$2:$B$5,2,FALSE),FALSE)</f>
        <v>1377557.9015075285</v>
      </c>
    </row>
    <row r="1034" spans="1:6" x14ac:dyDescent="0.25">
      <c r="A1034" t="str">
        <f>'Cover Page'!$A$1</f>
        <v>Appalachian State University</v>
      </c>
      <c r="B1034" s="84" t="s">
        <v>29</v>
      </c>
      <c r="C1034" s="85" t="s">
        <v>0</v>
      </c>
      <c r="D1034" s="42" t="s">
        <v>92</v>
      </c>
      <c r="E1034" s="42" t="str">
        <f t="shared" si="16"/>
        <v>Public SafetyServices, Supplies, Materials, &amp; Equip.</v>
      </c>
      <c r="F1034" s="87">
        <f>VLOOKUP(E1034,'Budget Template'!$C:$G,VLOOKUP(C1034,'Fund Lookup'!$A$2:$B$5,2,FALSE),FALSE)</f>
        <v>440702</v>
      </c>
    </row>
    <row r="1035" spans="1:6" x14ac:dyDescent="0.25">
      <c r="A1035" t="str">
        <f>'Cover Page'!$A$1</f>
        <v>Appalachian State University</v>
      </c>
      <c r="B1035" s="84" t="s">
        <v>29</v>
      </c>
      <c r="C1035" s="85" t="s">
        <v>0</v>
      </c>
      <c r="D1035" s="42" t="s">
        <v>13</v>
      </c>
      <c r="E1035" s="42" t="str">
        <f t="shared" si="16"/>
        <v>Public SafetyScholarships &amp; Fellowships</v>
      </c>
      <c r="F1035" s="87">
        <f>VLOOKUP(E1035,'Budget Template'!$C:$G,VLOOKUP(C1035,'Fund Lookup'!$A$2:$B$5,2,FALSE),FALSE)</f>
        <v>0</v>
      </c>
    </row>
    <row r="1036" spans="1:6" x14ac:dyDescent="0.25">
      <c r="A1036" t="str">
        <f>'Cover Page'!$A$1</f>
        <v>Appalachian State University</v>
      </c>
      <c r="B1036" s="84" t="s">
        <v>29</v>
      </c>
      <c r="C1036" s="85" t="s">
        <v>0</v>
      </c>
      <c r="D1036" s="42" t="s">
        <v>32</v>
      </c>
      <c r="E1036" s="42" t="str">
        <f t="shared" si="16"/>
        <v>Public SafetyDebt Service</v>
      </c>
      <c r="F1036" s="87">
        <f>VLOOKUP(E1036,'Budget Template'!$C:$G,VLOOKUP(C1036,'Fund Lookup'!$A$2:$B$5,2,FALSE),FALSE)</f>
        <v>0</v>
      </c>
    </row>
    <row r="1037" spans="1:6" x14ac:dyDescent="0.25">
      <c r="A1037" t="str">
        <f>'Cover Page'!$A$1</f>
        <v>Appalachian State University</v>
      </c>
      <c r="B1037" s="84" t="s">
        <v>29</v>
      </c>
      <c r="C1037" s="85" t="s">
        <v>0</v>
      </c>
      <c r="D1037" s="42" t="s">
        <v>12</v>
      </c>
      <c r="E1037" s="42" t="str">
        <f t="shared" si="16"/>
        <v>Public SafetyUtilities</v>
      </c>
      <c r="F1037" s="87">
        <f>VLOOKUP(E1037,'Budget Template'!$C:$G,VLOOKUP(C1037,'Fund Lookup'!$A$2:$B$5,2,FALSE),FALSE)</f>
        <v>0</v>
      </c>
    </row>
    <row r="1038" spans="1:6" x14ac:dyDescent="0.25">
      <c r="A1038" t="str">
        <f>'Cover Page'!$A$1</f>
        <v>Appalachian State University</v>
      </c>
      <c r="B1038" s="84" t="s">
        <v>29</v>
      </c>
      <c r="C1038" s="85" t="s">
        <v>0</v>
      </c>
      <c r="D1038" s="42" t="s">
        <v>14</v>
      </c>
      <c r="E1038" s="42" t="str">
        <f t="shared" si="16"/>
        <v>Public SafetyOther Expenses</v>
      </c>
      <c r="F1038" s="87">
        <f>VLOOKUP(E1038,'Budget Template'!$C:$G,VLOOKUP(C1038,'Fund Lookup'!$A$2:$B$5,2,FALSE),FALSE)</f>
        <v>403906</v>
      </c>
    </row>
    <row r="1039" spans="1:6" x14ac:dyDescent="0.25">
      <c r="A1039" t="str">
        <f>'Cover Page'!$A$1</f>
        <v>Appalachian State University</v>
      </c>
      <c r="B1039" s="84" t="s">
        <v>29</v>
      </c>
      <c r="C1039" s="85" t="s">
        <v>0</v>
      </c>
      <c r="D1039" s="42" t="s">
        <v>38</v>
      </c>
      <c r="E1039" s="42" t="str">
        <f t="shared" si="16"/>
        <v>Public SafetyTransfers In</v>
      </c>
      <c r="F1039" s="87">
        <f>VLOOKUP(E1039,'Budget Template'!$C:$G,VLOOKUP(C1039,'Fund Lookup'!$A$2:$B$5,2,FALSE),FALSE)</f>
        <v>1862980</v>
      </c>
    </row>
    <row r="1040" spans="1:6" x14ac:dyDescent="0.25">
      <c r="A1040" t="str">
        <f>'Cover Page'!$A$1</f>
        <v>Appalachian State University</v>
      </c>
      <c r="B1040" s="84" t="s">
        <v>29</v>
      </c>
      <c r="C1040" s="85" t="s">
        <v>0</v>
      </c>
      <c r="D1040" s="42" t="s">
        <v>93</v>
      </c>
      <c r="E1040" s="42" t="str">
        <f t="shared" si="16"/>
        <v>Public SafetyTransfers Out to Capital</v>
      </c>
      <c r="F1040" s="87">
        <f>VLOOKUP(E1040,'Budget Template'!$C:$G,VLOOKUP(C1040,'Fund Lookup'!$A$2:$B$5,2,FALSE),FALSE)</f>
        <v>0</v>
      </c>
    </row>
    <row r="1041" spans="1:6" x14ac:dyDescent="0.25">
      <c r="A1041" t="str">
        <f>'Cover Page'!$A$1</f>
        <v>Appalachian State University</v>
      </c>
      <c r="B1041" s="84" t="s">
        <v>29</v>
      </c>
      <c r="C1041" s="85" t="s">
        <v>0</v>
      </c>
      <c r="D1041" s="42" t="s">
        <v>94</v>
      </c>
      <c r="E1041" s="42" t="str">
        <f t="shared" si="16"/>
        <v>Public SafetyTransfers Out (Other)</v>
      </c>
      <c r="F1041" s="87">
        <f>VLOOKUP(E1041,'Budget Template'!$C:$G,VLOOKUP(C1041,'Fund Lookup'!$A$2:$B$5,2,FALSE),FALSE)</f>
        <v>2382</v>
      </c>
    </row>
    <row r="1042" spans="1:6" ht="30" x14ac:dyDescent="0.25">
      <c r="A1042" t="str">
        <f>'Cover Page'!$A$1</f>
        <v>Appalachian State University</v>
      </c>
      <c r="B1042" s="84" t="s">
        <v>29</v>
      </c>
      <c r="C1042" s="85" t="s">
        <v>35</v>
      </c>
      <c r="D1042" s="42" t="s">
        <v>36</v>
      </c>
      <c r="E1042" s="42" t="str">
        <f t="shared" si="16"/>
        <v>Public SafetyState Appropriation, Tuition, &amp; Fees</v>
      </c>
      <c r="F1042" s="87">
        <f>VLOOKUP(E1042,'Budget Template'!$C:$G,VLOOKUP(C1042,'Fund Lookup'!$A$2:$B$5,2,FALSE),FALSE)</f>
        <v>0</v>
      </c>
    </row>
    <row r="1043" spans="1:6" ht="30" x14ac:dyDescent="0.25">
      <c r="A1043" t="str">
        <f>'Cover Page'!$A$1</f>
        <v>Appalachian State University</v>
      </c>
      <c r="B1043" s="84" t="s">
        <v>29</v>
      </c>
      <c r="C1043" s="85" t="s">
        <v>35</v>
      </c>
      <c r="D1043" s="42" t="s">
        <v>4</v>
      </c>
      <c r="E1043" s="42" t="str">
        <f t="shared" si="16"/>
        <v>Public SafetySales &amp; Services</v>
      </c>
      <c r="F1043" s="87">
        <f>VLOOKUP(E1043,'Budget Template'!$C:$G,VLOOKUP(C1043,'Fund Lookup'!$A$2:$B$5,2,FALSE),FALSE)</f>
        <v>0</v>
      </c>
    </row>
    <row r="1044" spans="1:6" ht="30" x14ac:dyDescent="0.25">
      <c r="A1044" t="str">
        <f>'Cover Page'!$A$1</f>
        <v>Appalachian State University</v>
      </c>
      <c r="B1044" s="84" t="s">
        <v>29</v>
      </c>
      <c r="C1044" s="85" t="s">
        <v>35</v>
      </c>
      <c r="D1044" s="42" t="s">
        <v>33</v>
      </c>
      <c r="E1044" s="42" t="str">
        <f t="shared" si="16"/>
        <v>Public SafetyPatient Services</v>
      </c>
      <c r="F1044" s="87">
        <f>VLOOKUP(E1044,'Budget Template'!$C:$G,VLOOKUP(C1044,'Fund Lookup'!$A$2:$B$5,2,FALSE),FALSE)</f>
        <v>0</v>
      </c>
    </row>
    <row r="1045" spans="1:6" ht="30" x14ac:dyDescent="0.25">
      <c r="A1045" t="str">
        <f>'Cover Page'!$A$1</f>
        <v>Appalachian State University</v>
      </c>
      <c r="B1045" s="84" t="s">
        <v>29</v>
      </c>
      <c r="C1045" s="85" t="s">
        <v>35</v>
      </c>
      <c r="D1045" s="42" t="s">
        <v>5</v>
      </c>
      <c r="E1045" s="42" t="str">
        <f t="shared" si="16"/>
        <v>Public SafetyContracts &amp; Grants</v>
      </c>
      <c r="F1045" s="87">
        <f>VLOOKUP(E1045,'Budget Template'!$C:$G,VLOOKUP(C1045,'Fund Lookup'!$A$2:$B$5,2,FALSE),FALSE)</f>
        <v>0</v>
      </c>
    </row>
    <row r="1046" spans="1:6" ht="30" x14ac:dyDescent="0.25">
      <c r="A1046" t="str">
        <f>'Cover Page'!$A$1</f>
        <v>Appalachian State University</v>
      </c>
      <c r="B1046" s="84" t="s">
        <v>29</v>
      </c>
      <c r="C1046" s="85" t="s">
        <v>35</v>
      </c>
      <c r="D1046" s="42" t="s">
        <v>6</v>
      </c>
      <c r="E1046" s="42" t="str">
        <f t="shared" si="16"/>
        <v>Public SafetyGifts &amp; Investments</v>
      </c>
      <c r="F1046" s="87">
        <f>VLOOKUP(E1046,'Budget Template'!$C:$G,VLOOKUP(C1046,'Fund Lookup'!$A$2:$B$5,2,FALSE),FALSE)</f>
        <v>0</v>
      </c>
    </row>
    <row r="1047" spans="1:6" ht="30" x14ac:dyDescent="0.25">
      <c r="A1047" t="str">
        <f>'Cover Page'!$A$1</f>
        <v>Appalachian State University</v>
      </c>
      <c r="B1047" s="84" t="s">
        <v>29</v>
      </c>
      <c r="C1047" s="85" t="s">
        <v>35</v>
      </c>
      <c r="D1047" s="42" t="s">
        <v>7</v>
      </c>
      <c r="E1047" s="42" t="str">
        <f t="shared" si="16"/>
        <v>Public SafetyOther Revenues</v>
      </c>
      <c r="F1047" s="87">
        <f>VLOOKUP(E1047,'Budget Template'!$C:$G,VLOOKUP(C1047,'Fund Lookup'!$A$2:$B$5,2,FALSE),FALSE)</f>
        <v>0</v>
      </c>
    </row>
    <row r="1048" spans="1:6" ht="30" x14ac:dyDescent="0.25">
      <c r="A1048" t="str">
        <f>'Cover Page'!$A$1</f>
        <v>Appalachian State University</v>
      </c>
      <c r="B1048" s="84" t="s">
        <v>29</v>
      </c>
      <c r="C1048" s="85" t="s">
        <v>35</v>
      </c>
      <c r="D1048" s="42" t="s">
        <v>10</v>
      </c>
      <c r="E1048" s="42" t="str">
        <f t="shared" si="16"/>
        <v>Public SafetySalaries and Wages</v>
      </c>
      <c r="F1048" s="87">
        <f>VLOOKUP(E1048,'Budget Template'!$C:$G,VLOOKUP(C1048,'Fund Lookup'!$A$2:$B$5,2,FALSE),FALSE)</f>
        <v>317559.66000000003</v>
      </c>
    </row>
    <row r="1049" spans="1:6" ht="30" x14ac:dyDescent="0.25">
      <c r="A1049" t="str">
        <f>'Cover Page'!$A$1</f>
        <v>Appalachian State University</v>
      </c>
      <c r="B1049" s="84" t="s">
        <v>29</v>
      </c>
      <c r="C1049" s="85" t="s">
        <v>35</v>
      </c>
      <c r="D1049" s="42" t="s">
        <v>11</v>
      </c>
      <c r="E1049" s="42" t="str">
        <f t="shared" si="16"/>
        <v>Public SafetyStaff Benefits</v>
      </c>
      <c r="F1049" s="87">
        <f>VLOOKUP(E1049,'Budget Template'!$C:$G,VLOOKUP(C1049,'Fund Lookup'!$A$2:$B$5,2,FALSE),FALSE)</f>
        <v>52770</v>
      </c>
    </row>
    <row r="1050" spans="1:6" ht="30" x14ac:dyDescent="0.25">
      <c r="A1050" t="str">
        <f>'Cover Page'!$A$1</f>
        <v>Appalachian State University</v>
      </c>
      <c r="B1050" s="84" t="s">
        <v>29</v>
      </c>
      <c r="C1050" s="85" t="s">
        <v>35</v>
      </c>
      <c r="D1050" s="42" t="s">
        <v>92</v>
      </c>
      <c r="E1050" s="42" t="str">
        <f t="shared" si="16"/>
        <v>Public SafetyServices, Supplies, Materials, &amp; Equip.</v>
      </c>
      <c r="F1050" s="87">
        <f>VLOOKUP(E1050,'Budget Template'!$C:$G,VLOOKUP(C1050,'Fund Lookup'!$A$2:$B$5,2,FALSE),FALSE)</f>
        <v>10034</v>
      </c>
    </row>
    <row r="1051" spans="1:6" ht="30" x14ac:dyDescent="0.25">
      <c r="A1051" t="str">
        <f>'Cover Page'!$A$1</f>
        <v>Appalachian State University</v>
      </c>
      <c r="B1051" s="84" t="s">
        <v>29</v>
      </c>
      <c r="C1051" s="85" t="s">
        <v>35</v>
      </c>
      <c r="D1051" s="42" t="s">
        <v>13</v>
      </c>
      <c r="E1051" s="42" t="str">
        <f t="shared" si="16"/>
        <v>Public SafetyScholarships &amp; Fellowships</v>
      </c>
      <c r="F1051" s="87">
        <f>VLOOKUP(E1051,'Budget Template'!$C:$G,VLOOKUP(C1051,'Fund Lookup'!$A$2:$B$5,2,FALSE),FALSE)</f>
        <v>0</v>
      </c>
    </row>
    <row r="1052" spans="1:6" ht="30" x14ac:dyDescent="0.25">
      <c r="A1052" t="str">
        <f>'Cover Page'!$A$1</f>
        <v>Appalachian State University</v>
      </c>
      <c r="B1052" s="84" t="s">
        <v>29</v>
      </c>
      <c r="C1052" s="85" t="s">
        <v>35</v>
      </c>
      <c r="D1052" s="42" t="s">
        <v>32</v>
      </c>
      <c r="E1052" s="42" t="str">
        <f t="shared" si="16"/>
        <v>Public SafetyDebt Service</v>
      </c>
      <c r="F1052" s="87">
        <f>VLOOKUP(E1052,'Budget Template'!$C:$G,VLOOKUP(C1052,'Fund Lookup'!$A$2:$B$5,2,FALSE),FALSE)</f>
        <v>0</v>
      </c>
    </row>
    <row r="1053" spans="1:6" ht="30" x14ac:dyDescent="0.25">
      <c r="A1053" t="str">
        <f>'Cover Page'!$A$1</f>
        <v>Appalachian State University</v>
      </c>
      <c r="B1053" s="84" t="s">
        <v>29</v>
      </c>
      <c r="C1053" s="85" t="s">
        <v>35</v>
      </c>
      <c r="D1053" s="42" t="s">
        <v>12</v>
      </c>
      <c r="E1053" s="42" t="str">
        <f t="shared" si="16"/>
        <v>Public SafetyUtilities</v>
      </c>
      <c r="F1053" s="87">
        <f>VLOOKUP(E1053,'Budget Template'!$C:$G,VLOOKUP(C1053,'Fund Lookup'!$A$2:$B$5,2,FALSE),FALSE)</f>
        <v>0</v>
      </c>
    </row>
    <row r="1054" spans="1:6" ht="30" x14ac:dyDescent="0.25">
      <c r="A1054" t="str">
        <f>'Cover Page'!$A$1</f>
        <v>Appalachian State University</v>
      </c>
      <c r="B1054" s="84" t="s">
        <v>29</v>
      </c>
      <c r="C1054" s="85" t="s">
        <v>35</v>
      </c>
      <c r="D1054" s="42" t="s">
        <v>14</v>
      </c>
      <c r="E1054" s="42" t="str">
        <f t="shared" si="16"/>
        <v>Public SafetyOther Expenses</v>
      </c>
      <c r="F1054" s="87">
        <f>VLOOKUP(E1054,'Budget Template'!$C:$G,VLOOKUP(C1054,'Fund Lookup'!$A$2:$B$5,2,FALSE),FALSE)</f>
        <v>0</v>
      </c>
    </row>
    <row r="1055" spans="1:6" ht="30" x14ac:dyDescent="0.25">
      <c r="A1055" t="str">
        <f>'Cover Page'!$A$1</f>
        <v>Appalachian State University</v>
      </c>
      <c r="B1055" s="84" t="s">
        <v>29</v>
      </c>
      <c r="C1055" s="85" t="s">
        <v>35</v>
      </c>
      <c r="D1055" s="42" t="s">
        <v>38</v>
      </c>
      <c r="E1055" s="42" t="str">
        <f t="shared" si="16"/>
        <v>Public SafetyTransfers In</v>
      </c>
      <c r="F1055" s="87">
        <f>VLOOKUP(E1055,'Budget Template'!$C:$G,VLOOKUP(C1055,'Fund Lookup'!$A$2:$B$5,2,FALSE),FALSE)</f>
        <v>380364</v>
      </c>
    </row>
    <row r="1056" spans="1:6" ht="30" x14ac:dyDescent="0.25">
      <c r="A1056" t="str">
        <f>'Cover Page'!$A$1</f>
        <v>Appalachian State University</v>
      </c>
      <c r="B1056" s="84" t="s">
        <v>29</v>
      </c>
      <c r="C1056" s="85" t="s">
        <v>35</v>
      </c>
      <c r="D1056" s="42" t="s">
        <v>93</v>
      </c>
      <c r="E1056" s="42" t="str">
        <f t="shared" si="16"/>
        <v>Public SafetyTransfers Out to Capital</v>
      </c>
      <c r="F1056" s="87">
        <f>VLOOKUP(E1056,'Budget Template'!$C:$G,VLOOKUP(C1056,'Fund Lookup'!$A$2:$B$5,2,FALSE),FALSE)</f>
        <v>0</v>
      </c>
    </row>
    <row r="1057" spans="1:6" ht="30" x14ac:dyDescent="0.25">
      <c r="A1057" t="str">
        <f>'Cover Page'!$A$1</f>
        <v>Appalachian State University</v>
      </c>
      <c r="B1057" s="84" t="s">
        <v>29</v>
      </c>
      <c r="C1057" s="85" t="s">
        <v>35</v>
      </c>
      <c r="D1057" s="42" t="s">
        <v>94</v>
      </c>
      <c r="E1057" s="42" t="str">
        <f t="shared" si="16"/>
        <v>Public SafetyTransfers Out (Other)</v>
      </c>
      <c r="F1057" s="87">
        <f>VLOOKUP(E1057,'Budget Template'!$C:$G,VLOOKUP(C1057,'Fund Lookup'!$A$2:$B$5,2,FALSE),FALSE)</f>
        <v>0</v>
      </c>
    </row>
    <row r="1058" spans="1:6" x14ac:dyDescent="0.25">
      <c r="A1058" t="str">
        <f>'Cover Page'!$A$1</f>
        <v>Appalachian State University</v>
      </c>
      <c r="B1058" s="84" t="s">
        <v>29</v>
      </c>
      <c r="C1058" s="85" t="s">
        <v>88</v>
      </c>
      <c r="D1058" s="42" t="s">
        <v>36</v>
      </c>
      <c r="E1058" s="42" t="str">
        <f t="shared" si="16"/>
        <v>Public SafetyState Appropriation, Tuition, &amp; Fees</v>
      </c>
      <c r="F1058" s="87">
        <f>VLOOKUP(E1058,'Budget Template'!$C:$G,VLOOKUP(C1058,'Fund Lookup'!$A$2:$B$5,2,FALSE),FALSE)</f>
        <v>0</v>
      </c>
    </row>
    <row r="1059" spans="1:6" x14ac:dyDescent="0.25">
      <c r="A1059" t="str">
        <f>'Cover Page'!$A$1</f>
        <v>Appalachian State University</v>
      </c>
      <c r="B1059" s="84" t="s">
        <v>29</v>
      </c>
      <c r="C1059" s="85" t="s">
        <v>88</v>
      </c>
      <c r="D1059" s="42" t="s">
        <v>4</v>
      </c>
      <c r="E1059" s="42" t="str">
        <f t="shared" si="16"/>
        <v>Public SafetySales &amp; Services</v>
      </c>
      <c r="F1059" s="87">
        <f>VLOOKUP(E1059,'Budget Template'!$C:$G,VLOOKUP(C1059,'Fund Lookup'!$A$2:$B$5,2,FALSE),FALSE)</f>
        <v>0</v>
      </c>
    </row>
    <row r="1060" spans="1:6" x14ac:dyDescent="0.25">
      <c r="A1060" t="str">
        <f>'Cover Page'!$A$1</f>
        <v>Appalachian State University</v>
      </c>
      <c r="B1060" s="84" t="s">
        <v>29</v>
      </c>
      <c r="C1060" s="85" t="s">
        <v>88</v>
      </c>
      <c r="D1060" s="42" t="s">
        <v>33</v>
      </c>
      <c r="E1060" s="42" t="str">
        <f t="shared" si="16"/>
        <v>Public SafetyPatient Services</v>
      </c>
      <c r="F1060" s="87">
        <f>VLOOKUP(E1060,'Budget Template'!$C:$G,VLOOKUP(C1060,'Fund Lookup'!$A$2:$B$5,2,FALSE),FALSE)</f>
        <v>0</v>
      </c>
    </row>
    <row r="1061" spans="1:6" x14ac:dyDescent="0.25">
      <c r="A1061" t="str">
        <f>'Cover Page'!$A$1</f>
        <v>Appalachian State University</v>
      </c>
      <c r="B1061" s="84" t="s">
        <v>29</v>
      </c>
      <c r="C1061" s="85" t="s">
        <v>88</v>
      </c>
      <c r="D1061" s="42" t="s">
        <v>5</v>
      </c>
      <c r="E1061" s="42" t="str">
        <f t="shared" si="16"/>
        <v>Public SafetyContracts &amp; Grants</v>
      </c>
      <c r="F1061" s="87">
        <f>VLOOKUP(E1061,'Budget Template'!$C:$G,VLOOKUP(C1061,'Fund Lookup'!$A$2:$B$5,2,FALSE),FALSE)</f>
        <v>0</v>
      </c>
    </row>
    <row r="1062" spans="1:6" x14ac:dyDescent="0.25">
      <c r="A1062" t="str">
        <f>'Cover Page'!$A$1</f>
        <v>Appalachian State University</v>
      </c>
      <c r="B1062" s="84" t="s">
        <v>29</v>
      </c>
      <c r="C1062" s="85" t="s">
        <v>88</v>
      </c>
      <c r="D1062" s="42" t="s">
        <v>6</v>
      </c>
      <c r="E1062" s="42" t="str">
        <f t="shared" si="16"/>
        <v>Public SafetyGifts &amp; Investments</v>
      </c>
      <c r="F1062" s="87">
        <f>VLOOKUP(E1062,'Budget Template'!$C:$G,VLOOKUP(C1062,'Fund Lookup'!$A$2:$B$5,2,FALSE),FALSE)</f>
        <v>0</v>
      </c>
    </row>
    <row r="1063" spans="1:6" x14ac:dyDescent="0.25">
      <c r="A1063" t="str">
        <f>'Cover Page'!$A$1</f>
        <v>Appalachian State University</v>
      </c>
      <c r="B1063" s="84" t="s">
        <v>29</v>
      </c>
      <c r="C1063" s="85" t="s">
        <v>88</v>
      </c>
      <c r="D1063" s="42" t="s">
        <v>7</v>
      </c>
      <c r="E1063" s="42" t="str">
        <f t="shared" si="16"/>
        <v>Public SafetyOther Revenues</v>
      </c>
      <c r="F1063" s="87">
        <f>VLOOKUP(E1063,'Budget Template'!$C:$G,VLOOKUP(C1063,'Fund Lookup'!$A$2:$B$5,2,FALSE),FALSE)</f>
        <v>0</v>
      </c>
    </row>
    <row r="1064" spans="1:6" x14ac:dyDescent="0.25">
      <c r="A1064" t="str">
        <f>'Cover Page'!$A$1</f>
        <v>Appalachian State University</v>
      </c>
      <c r="B1064" s="84" t="s">
        <v>29</v>
      </c>
      <c r="C1064" s="85" t="s">
        <v>88</v>
      </c>
      <c r="D1064" s="42" t="s">
        <v>10</v>
      </c>
      <c r="E1064" s="42" t="str">
        <f t="shared" si="16"/>
        <v>Public SafetySalaries and Wages</v>
      </c>
      <c r="F1064" s="87">
        <f>VLOOKUP(E1064,'Budget Template'!$C:$G,VLOOKUP(C1064,'Fund Lookup'!$A$2:$B$5,2,FALSE),FALSE)</f>
        <v>0</v>
      </c>
    </row>
    <row r="1065" spans="1:6" x14ac:dyDescent="0.25">
      <c r="A1065" t="str">
        <f>'Cover Page'!$A$1</f>
        <v>Appalachian State University</v>
      </c>
      <c r="B1065" s="84" t="s">
        <v>29</v>
      </c>
      <c r="C1065" s="85" t="s">
        <v>88</v>
      </c>
      <c r="D1065" s="42" t="s">
        <v>11</v>
      </c>
      <c r="E1065" s="42" t="str">
        <f t="shared" si="16"/>
        <v>Public SafetyStaff Benefits</v>
      </c>
      <c r="F1065" s="87">
        <f>VLOOKUP(E1065,'Budget Template'!$C:$G,VLOOKUP(C1065,'Fund Lookup'!$A$2:$B$5,2,FALSE),FALSE)</f>
        <v>0</v>
      </c>
    </row>
    <row r="1066" spans="1:6" x14ac:dyDescent="0.25">
      <c r="A1066" t="str">
        <f>'Cover Page'!$A$1</f>
        <v>Appalachian State University</v>
      </c>
      <c r="B1066" s="84" t="s">
        <v>29</v>
      </c>
      <c r="C1066" s="85" t="s">
        <v>88</v>
      </c>
      <c r="D1066" s="42" t="s">
        <v>92</v>
      </c>
      <c r="E1066" s="42" t="str">
        <f t="shared" si="16"/>
        <v>Public SafetyServices, Supplies, Materials, &amp; Equip.</v>
      </c>
      <c r="F1066" s="87">
        <f>VLOOKUP(E1066,'Budget Template'!$C:$G,VLOOKUP(C1066,'Fund Lookup'!$A$2:$B$5,2,FALSE),FALSE)</f>
        <v>0</v>
      </c>
    </row>
    <row r="1067" spans="1:6" x14ac:dyDescent="0.25">
      <c r="A1067" t="str">
        <f>'Cover Page'!$A$1</f>
        <v>Appalachian State University</v>
      </c>
      <c r="B1067" s="84" t="s">
        <v>29</v>
      </c>
      <c r="C1067" s="85" t="s">
        <v>88</v>
      </c>
      <c r="D1067" s="42" t="s">
        <v>13</v>
      </c>
      <c r="E1067" s="42" t="str">
        <f t="shared" si="16"/>
        <v>Public SafetyScholarships &amp; Fellowships</v>
      </c>
      <c r="F1067" s="87">
        <f>VLOOKUP(E1067,'Budget Template'!$C:$G,VLOOKUP(C1067,'Fund Lookup'!$A$2:$B$5,2,FALSE),FALSE)</f>
        <v>0</v>
      </c>
    </row>
    <row r="1068" spans="1:6" x14ac:dyDescent="0.25">
      <c r="A1068" t="str">
        <f>'Cover Page'!$A$1</f>
        <v>Appalachian State University</v>
      </c>
      <c r="B1068" s="84" t="s">
        <v>29</v>
      </c>
      <c r="C1068" s="85" t="s">
        <v>88</v>
      </c>
      <c r="D1068" s="42" t="s">
        <v>32</v>
      </c>
      <c r="E1068" s="42" t="str">
        <f t="shared" si="16"/>
        <v>Public SafetyDebt Service</v>
      </c>
      <c r="F1068" s="87">
        <f>VLOOKUP(E1068,'Budget Template'!$C:$G,VLOOKUP(C1068,'Fund Lookup'!$A$2:$B$5,2,FALSE),FALSE)</f>
        <v>0</v>
      </c>
    </row>
    <row r="1069" spans="1:6" x14ac:dyDescent="0.25">
      <c r="A1069" t="str">
        <f>'Cover Page'!$A$1</f>
        <v>Appalachian State University</v>
      </c>
      <c r="B1069" s="84" t="s">
        <v>29</v>
      </c>
      <c r="C1069" s="85" t="s">
        <v>88</v>
      </c>
      <c r="D1069" s="42" t="s">
        <v>12</v>
      </c>
      <c r="E1069" s="42" t="str">
        <f t="shared" si="16"/>
        <v>Public SafetyUtilities</v>
      </c>
      <c r="F1069" s="87">
        <f>VLOOKUP(E1069,'Budget Template'!$C:$G,VLOOKUP(C1069,'Fund Lookup'!$A$2:$B$5,2,FALSE),FALSE)</f>
        <v>0</v>
      </c>
    </row>
    <row r="1070" spans="1:6" x14ac:dyDescent="0.25">
      <c r="A1070" t="str">
        <f>'Cover Page'!$A$1</f>
        <v>Appalachian State University</v>
      </c>
      <c r="B1070" s="84" t="s">
        <v>29</v>
      </c>
      <c r="C1070" s="85" t="s">
        <v>88</v>
      </c>
      <c r="D1070" s="42" t="s">
        <v>14</v>
      </c>
      <c r="E1070" s="42" t="str">
        <f t="shared" si="16"/>
        <v>Public SafetyOther Expenses</v>
      </c>
      <c r="F1070" s="87">
        <f>VLOOKUP(E1070,'Budget Template'!$C:$G,VLOOKUP(C1070,'Fund Lookup'!$A$2:$B$5,2,FALSE),FALSE)</f>
        <v>0</v>
      </c>
    </row>
    <row r="1071" spans="1:6" x14ac:dyDescent="0.25">
      <c r="A1071" t="str">
        <f>'Cover Page'!$A$1</f>
        <v>Appalachian State University</v>
      </c>
      <c r="B1071" s="84" t="s">
        <v>29</v>
      </c>
      <c r="C1071" s="85" t="s">
        <v>88</v>
      </c>
      <c r="D1071" s="42" t="s">
        <v>38</v>
      </c>
      <c r="E1071" s="42" t="str">
        <f t="shared" si="16"/>
        <v>Public SafetyTransfers In</v>
      </c>
      <c r="F1071" s="87">
        <f>VLOOKUP(E1071,'Budget Template'!$C:$G,VLOOKUP(C1071,'Fund Lookup'!$A$2:$B$5,2,FALSE),FALSE)</f>
        <v>0</v>
      </c>
    </row>
    <row r="1072" spans="1:6" x14ac:dyDescent="0.25">
      <c r="A1072" t="str">
        <f>'Cover Page'!$A$1</f>
        <v>Appalachian State University</v>
      </c>
      <c r="B1072" s="84" t="s">
        <v>29</v>
      </c>
      <c r="C1072" s="85" t="s">
        <v>88</v>
      </c>
      <c r="D1072" s="42" t="s">
        <v>93</v>
      </c>
      <c r="E1072" s="42" t="str">
        <f t="shared" si="16"/>
        <v>Public SafetyTransfers Out to Capital</v>
      </c>
      <c r="F1072" s="87">
        <f>VLOOKUP(E1072,'Budget Template'!$C:$G,VLOOKUP(C1072,'Fund Lookup'!$A$2:$B$5,2,FALSE),FALSE)</f>
        <v>0</v>
      </c>
    </row>
    <row r="1073" spans="1:6" x14ac:dyDescent="0.25">
      <c r="A1073" t="str">
        <f>'Cover Page'!$A$1</f>
        <v>Appalachian State University</v>
      </c>
      <c r="B1073" s="84" t="s">
        <v>29</v>
      </c>
      <c r="C1073" s="85" t="s">
        <v>88</v>
      </c>
      <c r="D1073" s="42" t="s">
        <v>94</v>
      </c>
      <c r="E1073" s="42" t="str">
        <f t="shared" si="16"/>
        <v>Public SafetyTransfers Out (Other)</v>
      </c>
      <c r="F1073" s="87">
        <f>VLOOKUP(E1073,'Budget Template'!$C:$G,VLOOKUP(C1073,'Fund Lookup'!$A$2:$B$5,2,FALSE),FALSE)</f>
        <v>0</v>
      </c>
    </row>
    <row r="1074" spans="1:6" x14ac:dyDescent="0.25">
      <c r="A1074" t="str">
        <f>'Cover Page'!$A$1</f>
        <v>Appalachian State University</v>
      </c>
      <c r="B1074" s="84" t="s">
        <v>29</v>
      </c>
      <c r="C1074" s="85" t="s">
        <v>31</v>
      </c>
      <c r="D1074" s="42" t="s">
        <v>36</v>
      </c>
      <c r="E1074" s="42" t="str">
        <f t="shared" si="16"/>
        <v>Public SafetyState Appropriation, Tuition, &amp; Fees</v>
      </c>
      <c r="F1074" s="87">
        <f>VLOOKUP(E1074,'Budget Template'!$C:$G,VLOOKUP(C1074,'Fund Lookup'!$A$2:$B$5,2,FALSE),FALSE)</f>
        <v>0</v>
      </c>
    </row>
    <row r="1075" spans="1:6" x14ac:dyDescent="0.25">
      <c r="A1075" t="str">
        <f>'Cover Page'!$A$1</f>
        <v>Appalachian State University</v>
      </c>
      <c r="B1075" s="84" t="s">
        <v>29</v>
      </c>
      <c r="C1075" s="85" t="s">
        <v>31</v>
      </c>
      <c r="D1075" s="42" t="s">
        <v>4</v>
      </c>
      <c r="E1075" s="42" t="str">
        <f t="shared" si="16"/>
        <v>Public SafetySales &amp; Services</v>
      </c>
      <c r="F1075" s="87">
        <f>VLOOKUP(E1075,'Budget Template'!$C:$G,VLOOKUP(C1075,'Fund Lookup'!$A$2:$B$5,2,FALSE),FALSE)</f>
        <v>0</v>
      </c>
    </row>
    <row r="1076" spans="1:6" x14ac:dyDescent="0.25">
      <c r="A1076" t="str">
        <f>'Cover Page'!$A$1</f>
        <v>Appalachian State University</v>
      </c>
      <c r="B1076" s="84" t="s">
        <v>29</v>
      </c>
      <c r="C1076" s="85" t="s">
        <v>31</v>
      </c>
      <c r="D1076" s="42" t="s">
        <v>33</v>
      </c>
      <c r="E1076" s="42" t="str">
        <f t="shared" si="16"/>
        <v>Public SafetyPatient Services</v>
      </c>
      <c r="F1076" s="87">
        <f>VLOOKUP(E1076,'Budget Template'!$C:$G,VLOOKUP(C1076,'Fund Lookup'!$A$2:$B$5,2,FALSE),FALSE)</f>
        <v>0</v>
      </c>
    </row>
    <row r="1077" spans="1:6" x14ac:dyDescent="0.25">
      <c r="A1077" t="str">
        <f>'Cover Page'!$A$1</f>
        <v>Appalachian State University</v>
      </c>
      <c r="B1077" s="84" t="s">
        <v>29</v>
      </c>
      <c r="C1077" s="85" t="s">
        <v>31</v>
      </c>
      <c r="D1077" s="42" t="s">
        <v>5</v>
      </c>
      <c r="E1077" s="42" t="str">
        <f t="shared" si="16"/>
        <v>Public SafetyContracts &amp; Grants</v>
      </c>
      <c r="F1077" s="87">
        <f>VLOOKUP(E1077,'Budget Template'!$C:$G,VLOOKUP(C1077,'Fund Lookup'!$A$2:$B$5,2,FALSE),FALSE)</f>
        <v>0</v>
      </c>
    </row>
    <row r="1078" spans="1:6" x14ac:dyDescent="0.25">
      <c r="A1078" t="str">
        <f>'Cover Page'!$A$1</f>
        <v>Appalachian State University</v>
      </c>
      <c r="B1078" s="84" t="s">
        <v>29</v>
      </c>
      <c r="C1078" s="85" t="s">
        <v>31</v>
      </c>
      <c r="D1078" s="42" t="s">
        <v>6</v>
      </c>
      <c r="E1078" s="42" t="str">
        <f t="shared" si="16"/>
        <v>Public SafetyGifts &amp; Investments</v>
      </c>
      <c r="F1078" s="87">
        <f>VLOOKUP(E1078,'Budget Template'!$C:$G,VLOOKUP(C1078,'Fund Lookup'!$A$2:$B$5,2,FALSE),FALSE)</f>
        <v>0</v>
      </c>
    </row>
    <row r="1079" spans="1:6" x14ac:dyDescent="0.25">
      <c r="A1079" t="str">
        <f>'Cover Page'!$A$1</f>
        <v>Appalachian State University</v>
      </c>
      <c r="B1079" s="84" t="s">
        <v>29</v>
      </c>
      <c r="C1079" s="85" t="s">
        <v>31</v>
      </c>
      <c r="D1079" s="42" t="s">
        <v>7</v>
      </c>
      <c r="E1079" s="42" t="str">
        <f t="shared" si="16"/>
        <v>Public SafetyOther Revenues</v>
      </c>
      <c r="F1079" s="87">
        <f>VLOOKUP(E1079,'Budget Template'!$C:$G,VLOOKUP(C1079,'Fund Lookup'!$A$2:$B$5,2,FALSE),FALSE)</f>
        <v>0</v>
      </c>
    </row>
    <row r="1080" spans="1:6" x14ac:dyDescent="0.25">
      <c r="A1080" t="str">
        <f>'Cover Page'!$A$1</f>
        <v>Appalachian State University</v>
      </c>
      <c r="B1080" s="84" t="s">
        <v>29</v>
      </c>
      <c r="C1080" s="85" t="s">
        <v>31</v>
      </c>
      <c r="D1080" s="42" t="s">
        <v>10</v>
      </c>
      <c r="E1080" s="42" t="str">
        <f t="shared" si="16"/>
        <v>Public SafetySalaries and Wages</v>
      </c>
      <c r="F1080" s="87">
        <f>VLOOKUP(E1080,'Budget Template'!$C:$G,VLOOKUP(C1080,'Fund Lookup'!$A$2:$B$5,2,FALSE),FALSE)</f>
        <v>0</v>
      </c>
    </row>
    <row r="1081" spans="1:6" x14ac:dyDescent="0.25">
      <c r="A1081" t="str">
        <f>'Cover Page'!$A$1</f>
        <v>Appalachian State University</v>
      </c>
      <c r="B1081" s="84" t="s">
        <v>29</v>
      </c>
      <c r="C1081" s="85" t="s">
        <v>31</v>
      </c>
      <c r="D1081" s="42" t="s">
        <v>11</v>
      </c>
      <c r="E1081" s="42" t="str">
        <f t="shared" si="16"/>
        <v>Public SafetyStaff Benefits</v>
      </c>
      <c r="F1081" s="87">
        <f>VLOOKUP(E1081,'Budget Template'!$C:$G,VLOOKUP(C1081,'Fund Lookup'!$A$2:$B$5,2,FALSE),FALSE)</f>
        <v>0</v>
      </c>
    </row>
    <row r="1082" spans="1:6" x14ac:dyDescent="0.25">
      <c r="A1082" t="str">
        <f>'Cover Page'!$A$1</f>
        <v>Appalachian State University</v>
      </c>
      <c r="B1082" s="84" t="s">
        <v>29</v>
      </c>
      <c r="C1082" s="85" t="s">
        <v>31</v>
      </c>
      <c r="D1082" s="42" t="s">
        <v>92</v>
      </c>
      <c r="E1082" s="42" t="str">
        <f t="shared" si="16"/>
        <v>Public SafetyServices, Supplies, Materials, &amp; Equip.</v>
      </c>
      <c r="F1082" s="87">
        <f>VLOOKUP(E1082,'Budget Template'!$C:$G,VLOOKUP(C1082,'Fund Lookup'!$A$2:$B$5,2,FALSE),FALSE)</f>
        <v>0</v>
      </c>
    </row>
    <row r="1083" spans="1:6" x14ac:dyDescent="0.25">
      <c r="A1083" t="str">
        <f>'Cover Page'!$A$1</f>
        <v>Appalachian State University</v>
      </c>
      <c r="B1083" s="84" t="s">
        <v>29</v>
      </c>
      <c r="C1083" s="85" t="s">
        <v>31</v>
      </c>
      <c r="D1083" s="42" t="s">
        <v>13</v>
      </c>
      <c r="E1083" s="42" t="str">
        <f t="shared" si="16"/>
        <v>Public SafetyScholarships &amp; Fellowships</v>
      </c>
      <c r="F1083" s="87">
        <f>VLOOKUP(E1083,'Budget Template'!$C:$G,VLOOKUP(C1083,'Fund Lookup'!$A$2:$B$5,2,FALSE),FALSE)</f>
        <v>0</v>
      </c>
    </row>
    <row r="1084" spans="1:6" x14ac:dyDescent="0.25">
      <c r="A1084" t="str">
        <f>'Cover Page'!$A$1</f>
        <v>Appalachian State University</v>
      </c>
      <c r="B1084" s="84" t="s">
        <v>29</v>
      </c>
      <c r="C1084" s="85" t="s">
        <v>31</v>
      </c>
      <c r="D1084" s="42" t="s">
        <v>32</v>
      </c>
      <c r="E1084" s="42" t="str">
        <f t="shared" si="16"/>
        <v>Public SafetyDebt Service</v>
      </c>
      <c r="F1084" s="87">
        <f>VLOOKUP(E1084,'Budget Template'!$C:$G,VLOOKUP(C1084,'Fund Lookup'!$A$2:$B$5,2,FALSE),FALSE)</f>
        <v>0</v>
      </c>
    </row>
    <row r="1085" spans="1:6" x14ac:dyDescent="0.25">
      <c r="A1085" t="str">
        <f>'Cover Page'!$A$1</f>
        <v>Appalachian State University</v>
      </c>
      <c r="B1085" s="84" t="s">
        <v>29</v>
      </c>
      <c r="C1085" s="85" t="s">
        <v>31</v>
      </c>
      <c r="D1085" s="42" t="s">
        <v>12</v>
      </c>
      <c r="E1085" s="42" t="str">
        <f t="shared" si="16"/>
        <v>Public SafetyUtilities</v>
      </c>
      <c r="F1085" s="87">
        <f>VLOOKUP(E1085,'Budget Template'!$C:$G,VLOOKUP(C1085,'Fund Lookup'!$A$2:$B$5,2,FALSE),FALSE)</f>
        <v>0</v>
      </c>
    </row>
    <row r="1086" spans="1:6" x14ac:dyDescent="0.25">
      <c r="A1086" t="str">
        <f>'Cover Page'!$A$1</f>
        <v>Appalachian State University</v>
      </c>
      <c r="B1086" s="84" t="s">
        <v>29</v>
      </c>
      <c r="C1086" s="85" t="s">
        <v>31</v>
      </c>
      <c r="D1086" s="42" t="s">
        <v>14</v>
      </c>
      <c r="E1086" s="42" t="str">
        <f t="shared" si="16"/>
        <v>Public SafetyOther Expenses</v>
      </c>
      <c r="F1086" s="87">
        <f>VLOOKUP(E1086,'Budget Template'!$C:$G,VLOOKUP(C1086,'Fund Lookup'!$A$2:$B$5,2,FALSE),FALSE)</f>
        <v>0</v>
      </c>
    </row>
    <row r="1087" spans="1:6" x14ac:dyDescent="0.25">
      <c r="A1087" t="str">
        <f>'Cover Page'!$A$1</f>
        <v>Appalachian State University</v>
      </c>
      <c r="B1087" s="84" t="s">
        <v>29</v>
      </c>
      <c r="C1087" s="85" t="s">
        <v>31</v>
      </c>
      <c r="D1087" s="42" t="s">
        <v>38</v>
      </c>
      <c r="E1087" s="42" t="str">
        <f t="shared" si="16"/>
        <v>Public SafetyTransfers In</v>
      </c>
      <c r="F1087" s="87">
        <f>VLOOKUP(E1087,'Budget Template'!$C:$G,VLOOKUP(C1087,'Fund Lookup'!$A$2:$B$5,2,FALSE),FALSE)</f>
        <v>0</v>
      </c>
    </row>
    <row r="1088" spans="1:6" x14ac:dyDescent="0.25">
      <c r="A1088" t="str">
        <f>'Cover Page'!$A$1</f>
        <v>Appalachian State University</v>
      </c>
      <c r="B1088" s="84" t="s">
        <v>29</v>
      </c>
      <c r="C1088" s="85" t="s">
        <v>31</v>
      </c>
      <c r="D1088" s="42" t="s">
        <v>93</v>
      </c>
      <c r="E1088" s="42" t="str">
        <f t="shared" si="16"/>
        <v>Public SafetyTransfers Out to Capital</v>
      </c>
      <c r="F1088" s="87">
        <f>VLOOKUP(E1088,'Budget Template'!$C:$G,VLOOKUP(C1088,'Fund Lookup'!$A$2:$B$5,2,FALSE),FALSE)</f>
        <v>0</v>
      </c>
    </row>
    <row r="1089" spans="1:6" x14ac:dyDescent="0.25">
      <c r="A1089" t="str">
        <f>'Cover Page'!$A$1</f>
        <v>Appalachian State University</v>
      </c>
      <c r="B1089" s="84" t="s">
        <v>29</v>
      </c>
      <c r="C1089" s="85" t="s">
        <v>31</v>
      </c>
      <c r="D1089" s="42" t="s">
        <v>94</v>
      </c>
      <c r="E1089" s="42" t="str">
        <f t="shared" si="16"/>
        <v>Public SafetyTransfers Out (Other)</v>
      </c>
      <c r="F1089" s="87">
        <f>VLOOKUP(E1089,'Budget Template'!$C:$G,VLOOKUP(C1089,'Fund Lookup'!$A$2:$B$5,2,FALSE),FALSE)</f>
        <v>0</v>
      </c>
    </row>
    <row r="1090" spans="1:6" x14ac:dyDescent="0.25">
      <c r="A1090" t="str">
        <f>'Cover Page'!$A$1</f>
        <v>Appalachian State University</v>
      </c>
      <c r="B1090" s="84" t="s">
        <v>26</v>
      </c>
      <c r="C1090" s="85" t="s">
        <v>0</v>
      </c>
      <c r="D1090" s="42" t="s">
        <v>36</v>
      </c>
      <c r="E1090" s="42" t="str">
        <f t="shared" si="16"/>
        <v>AdvancementState Appropriation, Tuition, &amp; Fees</v>
      </c>
      <c r="F1090" s="87">
        <f>VLOOKUP(E1090,'Budget Template'!$C:$G,VLOOKUP(C1090,'Fund Lookup'!$A$2:$B$5,2,FALSE),FALSE)</f>
        <v>5195517.4201802118</v>
      </c>
    </row>
    <row r="1091" spans="1:6" x14ac:dyDescent="0.25">
      <c r="A1091" t="str">
        <f>'Cover Page'!$A$1</f>
        <v>Appalachian State University</v>
      </c>
      <c r="B1091" s="84" t="s">
        <v>26</v>
      </c>
      <c r="C1091" s="85" t="s">
        <v>0</v>
      </c>
      <c r="D1091" s="42" t="s">
        <v>4</v>
      </c>
      <c r="E1091" s="42" t="str">
        <f t="shared" ref="E1091:E1154" si="17">B1091&amp;D1091</f>
        <v>AdvancementSales &amp; Services</v>
      </c>
      <c r="F1091" s="87">
        <f>VLOOKUP(E1091,'Budget Template'!$C:$G,VLOOKUP(C1091,'Fund Lookup'!$A$2:$B$5,2,FALSE),FALSE)</f>
        <v>0</v>
      </c>
    </row>
    <row r="1092" spans="1:6" x14ac:dyDescent="0.25">
      <c r="A1092" t="str">
        <f>'Cover Page'!$A$1</f>
        <v>Appalachian State University</v>
      </c>
      <c r="B1092" s="84" t="s">
        <v>26</v>
      </c>
      <c r="C1092" s="85" t="s">
        <v>0</v>
      </c>
      <c r="D1092" s="42" t="s">
        <v>33</v>
      </c>
      <c r="E1092" s="42" t="str">
        <f t="shared" si="17"/>
        <v>AdvancementPatient Services</v>
      </c>
      <c r="F1092" s="87">
        <f>VLOOKUP(E1092,'Budget Template'!$C:$G,VLOOKUP(C1092,'Fund Lookup'!$A$2:$B$5,2,FALSE),FALSE)</f>
        <v>0</v>
      </c>
    </row>
    <row r="1093" spans="1:6" x14ac:dyDescent="0.25">
      <c r="A1093" t="str">
        <f>'Cover Page'!$A$1</f>
        <v>Appalachian State University</v>
      </c>
      <c r="B1093" s="84" t="s">
        <v>26</v>
      </c>
      <c r="C1093" s="85" t="s">
        <v>0</v>
      </c>
      <c r="D1093" s="42" t="s">
        <v>5</v>
      </c>
      <c r="E1093" s="42" t="str">
        <f t="shared" si="17"/>
        <v>AdvancementContracts &amp; Grants</v>
      </c>
      <c r="F1093" s="87">
        <f>VLOOKUP(E1093,'Budget Template'!$C:$G,VLOOKUP(C1093,'Fund Lookup'!$A$2:$B$5,2,FALSE),FALSE)</f>
        <v>0</v>
      </c>
    </row>
    <row r="1094" spans="1:6" x14ac:dyDescent="0.25">
      <c r="A1094" t="str">
        <f>'Cover Page'!$A$1</f>
        <v>Appalachian State University</v>
      </c>
      <c r="B1094" s="84" t="s">
        <v>26</v>
      </c>
      <c r="C1094" s="85" t="s">
        <v>0</v>
      </c>
      <c r="D1094" s="42" t="s">
        <v>6</v>
      </c>
      <c r="E1094" s="42" t="str">
        <f t="shared" si="17"/>
        <v>AdvancementGifts &amp; Investments</v>
      </c>
      <c r="F1094" s="87">
        <f>VLOOKUP(E1094,'Budget Template'!$C:$G,VLOOKUP(C1094,'Fund Lookup'!$A$2:$B$5,2,FALSE),FALSE)</f>
        <v>0</v>
      </c>
    </row>
    <row r="1095" spans="1:6" x14ac:dyDescent="0.25">
      <c r="A1095" t="str">
        <f>'Cover Page'!$A$1</f>
        <v>Appalachian State University</v>
      </c>
      <c r="B1095" s="84" t="s">
        <v>26</v>
      </c>
      <c r="C1095" s="85" t="s">
        <v>0</v>
      </c>
      <c r="D1095" s="42" t="s">
        <v>7</v>
      </c>
      <c r="E1095" s="42" t="str">
        <f t="shared" si="17"/>
        <v>AdvancementOther Revenues</v>
      </c>
      <c r="F1095" s="87">
        <f>VLOOKUP(E1095,'Budget Template'!$C:$G,VLOOKUP(C1095,'Fund Lookup'!$A$2:$B$5,2,FALSE),FALSE)</f>
        <v>0</v>
      </c>
    </row>
    <row r="1096" spans="1:6" x14ac:dyDescent="0.25">
      <c r="A1096" t="str">
        <f>'Cover Page'!$A$1</f>
        <v>Appalachian State University</v>
      </c>
      <c r="B1096" s="84" t="s">
        <v>26</v>
      </c>
      <c r="C1096" s="85" t="s">
        <v>0</v>
      </c>
      <c r="D1096" s="42" t="s">
        <v>10</v>
      </c>
      <c r="E1096" s="42" t="str">
        <f t="shared" si="17"/>
        <v>AdvancementSalaries and Wages</v>
      </c>
      <c r="F1096" s="87">
        <f>VLOOKUP(E1096,'Budget Template'!$C:$G,VLOOKUP(C1096,'Fund Lookup'!$A$2:$B$5,2,FALSE),FALSE)</f>
        <v>3799337.7174888561</v>
      </c>
    </row>
    <row r="1097" spans="1:6" x14ac:dyDescent="0.25">
      <c r="A1097" t="str">
        <f>'Cover Page'!$A$1</f>
        <v>Appalachian State University</v>
      </c>
      <c r="B1097" s="84" t="s">
        <v>26</v>
      </c>
      <c r="C1097" s="85" t="s">
        <v>0</v>
      </c>
      <c r="D1097" s="42" t="s">
        <v>11</v>
      </c>
      <c r="E1097" s="42" t="str">
        <f t="shared" si="17"/>
        <v>AdvancementStaff Benefits</v>
      </c>
      <c r="F1097" s="87">
        <f>VLOOKUP(E1097,'Budget Template'!$C:$G,VLOOKUP(C1097,'Fund Lookup'!$A$2:$B$5,2,FALSE),FALSE)</f>
        <v>1488961.7026913555</v>
      </c>
    </row>
    <row r="1098" spans="1:6" x14ac:dyDescent="0.25">
      <c r="A1098" t="str">
        <f>'Cover Page'!$A$1</f>
        <v>Appalachian State University</v>
      </c>
      <c r="B1098" s="84" t="s">
        <v>26</v>
      </c>
      <c r="C1098" s="85" t="s">
        <v>0</v>
      </c>
      <c r="D1098" s="42" t="s">
        <v>92</v>
      </c>
      <c r="E1098" s="42" t="str">
        <f t="shared" si="17"/>
        <v>AdvancementServices, Supplies, Materials, &amp; Equip.</v>
      </c>
      <c r="F1098" s="87">
        <f>VLOOKUP(E1098,'Budget Template'!$C:$G,VLOOKUP(C1098,'Fund Lookup'!$A$2:$B$5,2,FALSE),FALSE)</f>
        <v>39088</v>
      </c>
    </row>
    <row r="1099" spans="1:6" x14ac:dyDescent="0.25">
      <c r="A1099" t="str">
        <f>'Cover Page'!$A$1</f>
        <v>Appalachian State University</v>
      </c>
      <c r="B1099" s="84" t="s">
        <v>26</v>
      </c>
      <c r="C1099" s="85" t="s">
        <v>0</v>
      </c>
      <c r="D1099" s="42" t="s">
        <v>13</v>
      </c>
      <c r="E1099" s="42" t="str">
        <f t="shared" si="17"/>
        <v>AdvancementScholarships &amp; Fellowships</v>
      </c>
      <c r="F1099" s="87">
        <f>VLOOKUP(E1099,'Budget Template'!$C:$G,VLOOKUP(C1099,'Fund Lookup'!$A$2:$B$5,2,FALSE),FALSE)</f>
        <v>0</v>
      </c>
    </row>
    <row r="1100" spans="1:6" x14ac:dyDescent="0.25">
      <c r="A1100" t="str">
        <f>'Cover Page'!$A$1</f>
        <v>Appalachian State University</v>
      </c>
      <c r="B1100" s="84" t="s">
        <v>26</v>
      </c>
      <c r="C1100" s="85" t="s">
        <v>0</v>
      </c>
      <c r="D1100" s="42" t="s">
        <v>32</v>
      </c>
      <c r="E1100" s="42" t="str">
        <f t="shared" si="17"/>
        <v>AdvancementDebt Service</v>
      </c>
      <c r="F1100" s="87">
        <f>VLOOKUP(E1100,'Budget Template'!$C:$G,VLOOKUP(C1100,'Fund Lookup'!$A$2:$B$5,2,FALSE),FALSE)</f>
        <v>0</v>
      </c>
    </row>
    <row r="1101" spans="1:6" x14ac:dyDescent="0.25">
      <c r="A1101" t="str">
        <f>'Cover Page'!$A$1</f>
        <v>Appalachian State University</v>
      </c>
      <c r="B1101" s="84" t="s">
        <v>26</v>
      </c>
      <c r="C1101" s="85" t="s">
        <v>0</v>
      </c>
      <c r="D1101" s="42" t="s">
        <v>12</v>
      </c>
      <c r="E1101" s="42" t="str">
        <f t="shared" si="17"/>
        <v>AdvancementUtilities</v>
      </c>
      <c r="F1101" s="87">
        <f>VLOOKUP(E1101,'Budget Template'!$C:$G,VLOOKUP(C1101,'Fund Lookup'!$A$2:$B$5,2,FALSE),FALSE)</f>
        <v>0</v>
      </c>
    </row>
    <row r="1102" spans="1:6" x14ac:dyDescent="0.25">
      <c r="A1102" t="str">
        <f>'Cover Page'!$A$1</f>
        <v>Appalachian State University</v>
      </c>
      <c r="B1102" s="84" t="s">
        <v>26</v>
      </c>
      <c r="C1102" s="85" t="s">
        <v>0</v>
      </c>
      <c r="D1102" s="42" t="s">
        <v>14</v>
      </c>
      <c r="E1102" s="42" t="str">
        <f t="shared" si="17"/>
        <v>AdvancementOther Expenses</v>
      </c>
      <c r="F1102" s="87">
        <f>VLOOKUP(E1102,'Budget Template'!$C:$G,VLOOKUP(C1102,'Fund Lookup'!$A$2:$B$5,2,FALSE),FALSE)</f>
        <v>46627</v>
      </c>
    </row>
    <row r="1103" spans="1:6" x14ac:dyDescent="0.25">
      <c r="A1103" t="str">
        <f>'Cover Page'!$A$1</f>
        <v>Appalachian State University</v>
      </c>
      <c r="B1103" s="84" t="s">
        <v>26</v>
      </c>
      <c r="C1103" s="85" t="s">
        <v>0</v>
      </c>
      <c r="D1103" s="42" t="s">
        <v>38</v>
      </c>
      <c r="E1103" s="42" t="str">
        <f t="shared" si="17"/>
        <v>AdvancementTransfers In</v>
      </c>
      <c r="F1103" s="87">
        <f>VLOOKUP(E1103,'Budget Template'!$C:$G,VLOOKUP(C1103,'Fund Lookup'!$A$2:$B$5,2,FALSE),FALSE)</f>
        <v>180659</v>
      </c>
    </row>
    <row r="1104" spans="1:6" x14ac:dyDescent="0.25">
      <c r="A1104" t="str">
        <f>'Cover Page'!$A$1</f>
        <v>Appalachian State University</v>
      </c>
      <c r="B1104" s="84" t="s">
        <v>26</v>
      </c>
      <c r="C1104" s="85" t="s">
        <v>0</v>
      </c>
      <c r="D1104" s="42" t="s">
        <v>93</v>
      </c>
      <c r="E1104" s="42" t="str">
        <f t="shared" si="17"/>
        <v>AdvancementTransfers Out to Capital</v>
      </c>
      <c r="F1104" s="87">
        <f>VLOOKUP(E1104,'Budget Template'!$C:$G,VLOOKUP(C1104,'Fund Lookup'!$A$2:$B$5,2,FALSE),FALSE)</f>
        <v>0</v>
      </c>
    </row>
    <row r="1105" spans="1:6" x14ac:dyDescent="0.25">
      <c r="A1105" t="str">
        <f>'Cover Page'!$A$1</f>
        <v>Appalachian State University</v>
      </c>
      <c r="B1105" s="84" t="s">
        <v>26</v>
      </c>
      <c r="C1105" s="85" t="s">
        <v>0</v>
      </c>
      <c r="D1105" s="42" t="s">
        <v>94</v>
      </c>
      <c r="E1105" s="42" t="str">
        <f t="shared" si="17"/>
        <v>AdvancementTransfers Out (Other)</v>
      </c>
      <c r="F1105" s="87">
        <f>VLOOKUP(E1105,'Budget Template'!$C:$G,VLOOKUP(C1105,'Fund Lookup'!$A$2:$B$5,2,FALSE),FALSE)</f>
        <v>2162</v>
      </c>
    </row>
    <row r="1106" spans="1:6" ht="30" x14ac:dyDescent="0.25">
      <c r="A1106" t="str">
        <f>'Cover Page'!$A$1</f>
        <v>Appalachian State University</v>
      </c>
      <c r="B1106" s="84" t="s">
        <v>26</v>
      </c>
      <c r="C1106" s="85" t="s">
        <v>35</v>
      </c>
      <c r="D1106" s="42" t="s">
        <v>36</v>
      </c>
      <c r="E1106" s="42" t="str">
        <f t="shared" si="17"/>
        <v>AdvancementState Appropriation, Tuition, &amp; Fees</v>
      </c>
      <c r="F1106" s="87">
        <f>VLOOKUP(E1106,'Budget Template'!$C:$G,VLOOKUP(C1106,'Fund Lookup'!$A$2:$B$5,2,FALSE),FALSE)</f>
        <v>0</v>
      </c>
    </row>
    <row r="1107" spans="1:6" ht="30" x14ac:dyDescent="0.25">
      <c r="A1107" t="str">
        <f>'Cover Page'!$A$1</f>
        <v>Appalachian State University</v>
      </c>
      <c r="B1107" s="84" t="s">
        <v>26</v>
      </c>
      <c r="C1107" s="85" t="s">
        <v>35</v>
      </c>
      <c r="D1107" s="42" t="s">
        <v>4</v>
      </c>
      <c r="E1107" s="42" t="str">
        <f t="shared" si="17"/>
        <v>AdvancementSales &amp; Services</v>
      </c>
      <c r="F1107" s="87">
        <f>VLOOKUP(E1107,'Budget Template'!$C:$G,VLOOKUP(C1107,'Fund Lookup'!$A$2:$B$5,2,FALSE),FALSE)</f>
        <v>50000</v>
      </c>
    </row>
    <row r="1108" spans="1:6" ht="30" x14ac:dyDescent="0.25">
      <c r="A1108" t="str">
        <f>'Cover Page'!$A$1</f>
        <v>Appalachian State University</v>
      </c>
      <c r="B1108" s="84" t="s">
        <v>26</v>
      </c>
      <c r="C1108" s="85" t="s">
        <v>35</v>
      </c>
      <c r="D1108" s="42" t="s">
        <v>33</v>
      </c>
      <c r="E1108" s="42" t="str">
        <f t="shared" si="17"/>
        <v>AdvancementPatient Services</v>
      </c>
      <c r="F1108" s="87">
        <f>VLOOKUP(E1108,'Budget Template'!$C:$G,VLOOKUP(C1108,'Fund Lookup'!$A$2:$B$5,2,FALSE),FALSE)</f>
        <v>0</v>
      </c>
    </row>
    <row r="1109" spans="1:6" ht="30" x14ac:dyDescent="0.25">
      <c r="A1109" t="str">
        <f>'Cover Page'!$A$1</f>
        <v>Appalachian State University</v>
      </c>
      <c r="B1109" s="84" t="s">
        <v>26</v>
      </c>
      <c r="C1109" s="85" t="s">
        <v>35</v>
      </c>
      <c r="D1109" s="42" t="s">
        <v>5</v>
      </c>
      <c r="E1109" s="42" t="str">
        <f t="shared" si="17"/>
        <v>AdvancementContracts &amp; Grants</v>
      </c>
      <c r="F1109" s="87">
        <f>VLOOKUP(E1109,'Budget Template'!$C:$G,VLOOKUP(C1109,'Fund Lookup'!$A$2:$B$5,2,FALSE),FALSE)</f>
        <v>0</v>
      </c>
    </row>
    <row r="1110" spans="1:6" ht="30" x14ac:dyDescent="0.25">
      <c r="A1110" t="str">
        <f>'Cover Page'!$A$1</f>
        <v>Appalachian State University</v>
      </c>
      <c r="B1110" s="84" t="s">
        <v>26</v>
      </c>
      <c r="C1110" s="85" t="s">
        <v>35</v>
      </c>
      <c r="D1110" s="42" t="s">
        <v>6</v>
      </c>
      <c r="E1110" s="42" t="str">
        <f t="shared" si="17"/>
        <v>AdvancementGifts &amp; Investments</v>
      </c>
      <c r="F1110" s="87">
        <f>VLOOKUP(E1110,'Budget Template'!$C:$G,VLOOKUP(C1110,'Fund Lookup'!$A$2:$B$5,2,FALSE),FALSE)</f>
        <v>0</v>
      </c>
    </row>
    <row r="1111" spans="1:6" ht="30" x14ac:dyDescent="0.25">
      <c r="A1111" t="str">
        <f>'Cover Page'!$A$1</f>
        <v>Appalachian State University</v>
      </c>
      <c r="B1111" s="84" t="s">
        <v>26</v>
      </c>
      <c r="C1111" s="85" t="s">
        <v>35</v>
      </c>
      <c r="D1111" s="42" t="s">
        <v>7</v>
      </c>
      <c r="E1111" s="42" t="str">
        <f t="shared" si="17"/>
        <v>AdvancementOther Revenues</v>
      </c>
      <c r="F1111" s="87">
        <f>VLOOKUP(E1111,'Budget Template'!$C:$G,VLOOKUP(C1111,'Fund Lookup'!$A$2:$B$5,2,FALSE),FALSE)</f>
        <v>0</v>
      </c>
    </row>
    <row r="1112" spans="1:6" ht="30" x14ac:dyDescent="0.25">
      <c r="A1112" t="str">
        <f>'Cover Page'!$A$1</f>
        <v>Appalachian State University</v>
      </c>
      <c r="B1112" s="84" t="s">
        <v>26</v>
      </c>
      <c r="C1112" s="85" t="s">
        <v>35</v>
      </c>
      <c r="D1112" s="42" t="s">
        <v>10</v>
      </c>
      <c r="E1112" s="42" t="str">
        <f t="shared" si="17"/>
        <v>AdvancementSalaries and Wages</v>
      </c>
      <c r="F1112" s="87">
        <f>VLOOKUP(E1112,'Budget Template'!$C:$G,VLOOKUP(C1112,'Fund Lookup'!$A$2:$B$5,2,FALSE),FALSE)</f>
        <v>0</v>
      </c>
    </row>
    <row r="1113" spans="1:6" ht="30" x14ac:dyDescent="0.25">
      <c r="A1113" t="str">
        <f>'Cover Page'!$A$1</f>
        <v>Appalachian State University</v>
      </c>
      <c r="B1113" s="84" t="s">
        <v>26</v>
      </c>
      <c r="C1113" s="85" t="s">
        <v>35</v>
      </c>
      <c r="D1113" s="42" t="s">
        <v>11</v>
      </c>
      <c r="E1113" s="42" t="str">
        <f t="shared" si="17"/>
        <v>AdvancementStaff Benefits</v>
      </c>
      <c r="F1113" s="87">
        <f>VLOOKUP(E1113,'Budget Template'!$C:$G,VLOOKUP(C1113,'Fund Lookup'!$A$2:$B$5,2,FALSE),FALSE)</f>
        <v>0</v>
      </c>
    </row>
    <row r="1114" spans="1:6" ht="30" x14ac:dyDescent="0.25">
      <c r="A1114" t="str">
        <f>'Cover Page'!$A$1</f>
        <v>Appalachian State University</v>
      </c>
      <c r="B1114" s="84" t="s">
        <v>26</v>
      </c>
      <c r="C1114" s="85" t="s">
        <v>35</v>
      </c>
      <c r="D1114" s="42" t="s">
        <v>92</v>
      </c>
      <c r="E1114" s="42" t="str">
        <f t="shared" si="17"/>
        <v>AdvancementServices, Supplies, Materials, &amp; Equip.</v>
      </c>
      <c r="F1114" s="87">
        <f>VLOOKUP(E1114,'Budget Template'!$C:$G,VLOOKUP(C1114,'Fund Lookup'!$A$2:$B$5,2,FALSE),FALSE)</f>
        <v>0</v>
      </c>
    </row>
    <row r="1115" spans="1:6" ht="30" x14ac:dyDescent="0.25">
      <c r="A1115" t="str">
        <f>'Cover Page'!$A$1</f>
        <v>Appalachian State University</v>
      </c>
      <c r="B1115" s="84" t="s">
        <v>26</v>
      </c>
      <c r="C1115" s="85" t="s">
        <v>35</v>
      </c>
      <c r="D1115" s="42" t="s">
        <v>13</v>
      </c>
      <c r="E1115" s="42" t="str">
        <f t="shared" si="17"/>
        <v>AdvancementScholarships &amp; Fellowships</v>
      </c>
      <c r="F1115" s="87">
        <f>VLOOKUP(E1115,'Budget Template'!$C:$G,VLOOKUP(C1115,'Fund Lookup'!$A$2:$B$5,2,FALSE),FALSE)</f>
        <v>42718</v>
      </c>
    </row>
    <row r="1116" spans="1:6" ht="30" x14ac:dyDescent="0.25">
      <c r="A1116" t="str">
        <f>'Cover Page'!$A$1</f>
        <v>Appalachian State University</v>
      </c>
      <c r="B1116" s="84" t="s">
        <v>26</v>
      </c>
      <c r="C1116" s="85" t="s">
        <v>35</v>
      </c>
      <c r="D1116" s="42" t="s">
        <v>32</v>
      </c>
      <c r="E1116" s="42" t="str">
        <f t="shared" si="17"/>
        <v>AdvancementDebt Service</v>
      </c>
      <c r="F1116" s="87">
        <f>VLOOKUP(E1116,'Budget Template'!$C:$G,VLOOKUP(C1116,'Fund Lookup'!$A$2:$B$5,2,FALSE),FALSE)</f>
        <v>0</v>
      </c>
    </row>
    <row r="1117" spans="1:6" ht="30" x14ac:dyDescent="0.25">
      <c r="A1117" t="str">
        <f>'Cover Page'!$A$1</f>
        <v>Appalachian State University</v>
      </c>
      <c r="B1117" s="84" t="s">
        <v>26</v>
      </c>
      <c r="C1117" s="85" t="s">
        <v>35</v>
      </c>
      <c r="D1117" s="42" t="s">
        <v>12</v>
      </c>
      <c r="E1117" s="42" t="str">
        <f t="shared" si="17"/>
        <v>AdvancementUtilities</v>
      </c>
      <c r="F1117" s="87">
        <f>VLOOKUP(E1117,'Budget Template'!$C:$G,VLOOKUP(C1117,'Fund Lookup'!$A$2:$B$5,2,FALSE),FALSE)</f>
        <v>0</v>
      </c>
    </row>
    <row r="1118" spans="1:6" ht="30" x14ac:dyDescent="0.25">
      <c r="A1118" t="str">
        <f>'Cover Page'!$A$1</f>
        <v>Appalachian State University</v>
      </c>
      <c r="B1118" s="84" t="s">
        <v>26</v>
      </c>
      <c r="C1118" s="85" t="s">
        <v>35</v>
      </c>
      <c r="D1118" s="42" t="s">
        <v>14</v>
      </c>
      <c r="E1118" s="42" t="str">
        <f t="shared" si="17"/>
        <v>AdvancementOther Expenses</v>
      </c>
      <c r="F1118" s="87">
        <f>VLOOKUP(E1118,'Budget Template'!$C:$G,VLOOKUP(C1118,'Fund Lookup'!$A$2:$B$5,2,FALSE),FALSE)</f>
        <v>0</v>
      </c>
    </row>
    <row r="1119" spans="1:6" ht="30" x14ac:dyDescent="0.25">
      <c r="A1119" t="str">
        <f>'Cover Page'!$A$1</f>
        <v>Appalachian State University</v>
      </c>
      <c r="B1119" s="84" t="s">
        <v>26</v>
      </c>
      <c r="C1119" s="85" t="s">
        <v>35</v>
      </c>
      <c r="D1119" s="42" t="s">
        <v>38</v>
      </c>
      <c r="E1119" s="42" t="str">
        <f t="shared" si="17"/>
        <v>AdvancementTransfers In</v>
      </c>
      <c r="F1119" s="87">
        <f>VLOOKUP(E1119,'Budget Template'!$C:$G,VLOOKUP(C1119,'Fund Lookup'!$A$2:$B$5,2,FALSE),FALSE)</f>
        <v>0</v>
      </c>
    </row>
    <row r="1120" spans="1:6" ht="30" x14ac:dyDescent="0.25">
      <c r="A1120" t="str">
        <f>'Cover Page'!$A$1</f>
        <v>Appalachian State University</v>
      </c>
      <c r="B1120" s="84" t="s">
        <v>26</v>
      </c>
      <c r="C1120" s="85" t="s">
        <v>35</v>
      </c>
      <c r="D1120" s="42" t="s">
        <v>93</v>
      </c>
      <c r="E1120" s="42" t="str">
        <f t="shared" si="17"/>
        <v>AdvancementTransfers Out to Capital</v>
      </c>
      <c r="F1120" s="87">
        <f>VLOOKUP(E1120,'Budget Template'!$C:$G,VLOOKUP(C1120,'Fund Lookup'!$A$2:$B$5,2,FALSE),FALSE)</f>
        <v>0</v>
      </c>
    </row>
    <row r="1121" spans="1:6" ht="30" x14ac:dyDescent="0.25">
      <c r="A1121" t="str">
        <f>'Cover Page'!$A$1</f>
        <v>Appalachian State University</v>
      </c>
      <c r="B1121" s="84" t="s">
        <v>26</v>
      </c>
      <c r="C1121" s="85" t="s">
        <v>35</v>
      </c>
      <c r="D1121" s="42" t="s">
        <v>94</v>
      </c>
      <c r="E1121" s="42" t="str">
        <f t="shared" si="17"/>
        <v>AdvancementTransfers Out (Other)</v>
      </c>
      <c r="F1121" s="87">
        <f>VLOOKUP(E1121,'Budget Template'!$C:$G,VLOOKUP(C1121,'Fund Lookup'!$A$2:$B$5,2,FALSE),FALSE)</f>
        <v>0</v>
      </c>
    </row>
    <row r="1122" spans="1:6" x14ac:dyDescent="0.25">
      <c r="A1122" t="str">
        <f>'Cover Page'!$A$1</f>
        <v>Appalachian State University</v>
      </c>
      <c r="B1122" s="84" t="s">
        <v>26</v>
      </c>
      <c r="C1122" s="85" t="s">
        <v>88</v>
      </c>
      <c r="D1122" s="42" t="s">
        <v>36</v>
      </c>
      <c r="E1122" s="42" t="str">
        <f t="shared" si="17"/>
        <v>AdvancementState Appropriation, Tuition, &amp; Fees</v>
      </c>
      <c r="F1122" s="87">
        <f>VLOOKUP(E1122,'Budget Template'!$C:$G,VLOOKUP(C1122,'Fund Lookup'!$A$2:$B$5,2,FALSE),FALSE)</f>
        <v>0</v>
      </c>
    </row>
    <row r="1123" spans="1:6" x14ac:dyDescent="0.25">
      <c r="A1123" t="str">
        <f>'Cover Page'!$A$1</f>
        <v>Appalachian State University</v>
      </c>
      <c r="B1123" s="84" t="s">
        <v>26</v>
      </c>
      <c r="C1123" s="85" t="s">
        <v>88</v>
      </c>
      <c r="D1123" s="42" t="s">
        <v>4</v>
      </c>
      <c r="E1123" s="42" t="str">
        <f t="shared" si="17"/>
        <v>AdvancementSales &amp; Services</v>
      </c>
      <c r="F1123" s="87">
        <f>VLOOKUP(E1123,'Budget Template'!$C:$G,VLOOKUP(C1123,'Fund Lookup'!$A$2:$B$5,2,FALSE),FALSE)</f>
        <v>0</v>
      </c>
    </row>
    <row r="1124" spans="1:6" x14ac:dyDescent="0.25">
      <c r="A1124" t="str">
        <f>'Cover Page'!$A$1</f>
        <v>Appalachian State University</v>
      </c>
      <c r="B1124" s="84" t="s">
        <v>26</v>
      </c>
      <c r="C1124" s="85" t="s">
        <v>88</v>
      </c>
      <c r="D1124" s="42" t="s">
        <v>33</v>
      </c>
      <c r="E1124" s="42" t="str">
        <f t="shared" si="17"/>
        <v>AdvancementPatient Services</v>
      </c>
      <c r="F1124" s="87">
        <f>VLOOKUP(E1124,'Budget Template'!$C:$G,VLOOKUP(C1124,'Fund Lookup'!$A$2:$B$5,2,FALSE),FALSE)</f>
        <v>0</v>
      </c>
    </row>
    <row r="1125" spans="1:6" x14ac:dyDescent="0.25">
      <c r="A1125" t="str">
        <f>'Cover Page'!$A$1</f>
        <v>Appalachian State University</v>
      </c>
      <c r="B1125" s="84" t="s">
        <v>26</v>
      </c>
      <c r="C1125" s="85" t="s">
        <v>88</v>
      </c>
      <c r="D1125" s="42" t="s">
        <v>5</v>
      </c>
      <c r="E1125" s="42" t="str">
        <f t="shared" si="17"/>
        <v>AdvancementContracts &amp; Grants</v>
      </c>
      <c r="F1125" s="87">
        <f>VLOOKUP(E1125,'Budget Template'!$C:$G,VLOOKUP(C1125,'Fund Lookup'!$A$2:$B$5,2,FALSE),FALSE)</f>
        <v>0</v>
      </c>
    </row>
    <row r="1126" spans="1:6" x14ac:dyDescent="0.25">
      <c r="A1126" t="str">
        <f>'Cover Page'!$A$1</f>
        <v>Appalachian State University</v>
      </c>
      <c r="B1126" s="84" t="s">
        <v>26</v>
      </c>
      <c r="C1126" s="85" t="s">
        <v>88</v>
      </c>
      <c r="D1126" s="42" t="s">
        <v>6</v>
      </c>
      <c r="E1126" s="42" t="str">
        <f t="shared" si="17"/>
        <v>AdvancementGifts &amp; Investments</v>
      </c>
      <c r="F1126" s="87">
        <f>VLOOKUP(E1126,'Budget Template'!$C:$G,VLOOKUP(C1126,'Fund Lookup'!$A$2:$B$5,2,FALSE),FALSE)</f>
        <v>0</v>
      </c>
    </row>
    <row r="1127" spans="1:6" x14ac:dyDescent="0.25">
      <c r="A1127" t="str">
        <f>'Cover Page'!$A$1</f>
        <v>Appalachian State University</v>
      </c>
      <c r="B1127" s="84" t="s">
        <v>26</v>
      </c>
      <c r="C1127" s="85" t="s">
        <v>88</v>
      </c>
      <c r="D1127" s="42" t="s">
        <v>7</v>
      </c>
      <c r="E1127" s="42" t="str">
        <f t="shared" si="17"/>
        <v>AdvancementOther Revenues</v>
      </c>
      <c r="F1127" s="87">
        <f>VLOOKUP(E1127,'Budget Template'!$C:$G,VLOOKUP(C1127,'Fund Lookup'!$A$2:$B$5,2,FALSE),FALSE)</f>
        <v>0</v>
      </c>
    </row>
    <row r="1128" spans="1:6" x14ac:dyDescent="0.25">
      <c r="A1128" t="str">
        <f>'Cover Page'!$A$1</f>
        <v>Appalachian State University</v>
      </c>
      <c r="B1128" s="84" t="s">
        <v>26</v>
      </c>
      <c r="C1128" s="85" t="s">
        <v>88</v>
      </c>
      <c r="D1128" s="42" t="s">
        <v>10</v>
      </c>
      <c r="E1128" s="42" t="str">
        <f t="shared" si="17"/>
        <v>AdvancementSalaries and Wages</v>
      </c>
      <c r="F1128" s="87">
        <f>VLOOKUP(E1128,'Budget Template'!$C:$G,VLOOKUP(C1128,'Fund Lookup'!$A$2:$B$5,2,FALSE),FALSE)</f>
        <v>0</v>
      </c>
    </row>
    <row r="1129" spans="1:6" x14ac:dyDescent="0.25">
      <c r="A1129" t="str">
        <f>'Cover Page'!$A$1</f>
        <v>Appalachian State University</v>
      </c>
      <c r="B1129" s="84" t="s">
        <v>26</v>
      </c>
      <c r="C1129" s="85" t="s">
        <v>88</v>
      </c>
      <c r="D1129" s="42" t="s">
        <v>11</v>
      </c>
      <c r="E1129" s="42" t="str">
        <f t="shared" si="17"/>
        <v>AdvancementStaff Benefits</v>
      </c>
      <c r="F1129" s="87">
        <f>VLOOKUP(E1129,'Budget Template'!$C:$G,VLOOKUP(C1129,'Fund Lookup'!$A$2:$B$5,2,FALSE),FALSE)</f>
        <v>0</v>
      </c>
    </row>
    <row r="1130" spans="1:6" x14ac:dyDescent="0.25">
      <c r="A1130" t="str">
        <f>'Cover Page'!$A$1</f>
        <v>Appalachian State University</v>
      </c>
      <c r="B1130" s="84" t="s">
        <v>26</v>
      </c>
      <c r="C1130" s="85" t="s">
        <v>88</v>
      </c>
      <c r="D1130" s="42" t="s">
        <v>92</v>
      </c>
      <c r="E1130" s="42" t="str">
        <f t="shared" si="17"/>
        <v>AdvancementServices, Supplies, Materials, &amp; Equip.</v>
      </c>
      <c r="F1130" s="87">
        <f>VLOOKUP(E1130,'Budget Template'!$C:$G,VLOOKUP(C1130,'Fund Lookup'!$A$2:$B$5,2,FALSE),FALSE)</f>
        <v>0</v>
      </c>
    </row>
    <row r="1131" spans="1:6" x14ac:dyDescent="0.25">
      <c r="A1131" t="str">
        <f>'Cover Page'!$A$1</f>
        <v>Appalachian State University</v>
      </c>
      <c r="B1131" s="84" t="s">
        <v>26</v>
      </c>
      <c r="C1131" s="85" t="s">
        <v>88</v>
      </c>
      <c r="D1131" s="42" t="s">
        <v>13</v>
      </c>
      <c r="E1131" s="42" t="str">
        <f t="shared" si="17"/>
        <v>AdvancementScholarships &amp; Fellowships</v>
      </c>
      <c r="F1131" s="87">
        <f>VLOOKUP(E1131,'Budget Template'!$C:$G,VLOOKUP(C1131,'Fund Lookup'!$A$2:$B$5,2,FALSE),FALSE)</f>
        <v>0</v>
      </c>
    </row>
    <row r="1132" spans="1:6" x14ac:dyDescent="0.25">
      <c r="A1132" t="str">
        <f>'Cover Page'!$A$1</f>
        <v>Appalachian State University</v>
      </c>
      <c r="B1132" s="84" t="s">
        <v>26</v>
      </c>
      <c r="C1132" s="85" t="s">
        <v>88</v>
      </c>
      <c r="D1132" s="42" t="s">
        <v>32</v>
      </c>
      <c r="E1132" s="42" t="str">
        <f t="shared" si="17"/>
        <v>AdvancementDebt Service</v>
      </c>
      <c r="F1132" s="87">
        <f>VLOOKUP(E1132,'Budget Template'!$C:$G,VLOOKUP(C1132,'Fund Lookup'!$A$2:$B$5,2,FALSE),FALSE)</f>
        <v>0</v>
      </c>
    </row>
    <row r="1133" spans="1:6" x14ac:dyDescent="0.25">
      <c r="A1133" t="str">
        <f>'Cover Page'!$A$1</f>
        <v>Appalachian State University</v>
      </c>
      <c r="B1133" s="84" t="s">
        <v>26</v>
      </c>
      <c r="C1133" s="85" t="s">
        <v>88</v>
      </c>
      <c r="D1133" s="42" t="s">
        <v>12</v>
      </c>
      <c r="E1133" s="42" t="str">
        <f t="shared" si="17"/>
        <v>AdvancementUtilities</v>
      </c>
      <c r="F1133" s="87">
        <f>VLOOKUP(E1133,'Budget Template'!$C:$G,VLOOKUP(C1133,'Fund Lookup'!$A$2:$B$5,2,FALSE),FALSE)</f>
        <v>0</v>
      </c>
    </row>
    <row r="1134" spans="1:6" x14ac:dyDescent="0.25">
      <c r="A1134" t="str">
        <f>'Cover Page'!$A$1</f>
        <v>Appalachian State University</v>
      </c>
      <c r="B1134" s="84" t="s">
        <v>26</v>
      </c>
      <c r="C1134" s="85" t="s">
        <v>88</v>
      </c>
      <c r="D1134" s="42" t="s">
        <v>14</v>
      </c>
      <c r="E1134" s="42" t="str">
        <f t="shared" si="17"/>
        <v>AdvancementOther Expenses</v>
      </c>
      <c r="F1134" s="87">
        <f>VLOOKUP(E1134,'Budget Template'!$C:$G,VLOOKUP(C1134,'Fund Lookup'!$A$2:$B$5,2,FALSE),FALSE)</f>
        <v>0</v>
      </c>
    </row>
    <row r="1135" spans="1:6" x14ac:dyDescent="0.25">
      <c r="A1135" t="str">
        <f>'Cover Page'!$A$1</f>
        <v>Appalachian State University</v>
      </c>
      <c r="B1135" s="84" t="s">
        <v>26</v>
      </c>
      <c r="C1135" s="85" t="s">
        <v>88</v>
      </c>
      <c r="D1135" s="42" t="s">
        <v>38</v>
      </c>
      <c r="E1135" s="42" t="str">
        <f t="shared" si="17"/>
        <v>AdvancementTransfers In</v>
      </c>
      <c r="F1135" s="87">
        <f>VLOOKUP(E1135,'Budget Template'!$C:$G,VLOOKUP(C1135,'Fund Lookup'!$A$2:$B$5,2,FALSE),FALSE)</f>
        <v>0</v>
      </c>
    </row>
    <row r="1136" spans="1:6" x14ac:dyDescent="0.25">
      <c r="A1136" t="str">
        <f>'Cover Page'!$A$1</f>
        <v>Appalachian State University</v>
      </c>
      <c r="B1136" s="84" t="s">
        <v>26</v>
      </c>
      <c r="C1136" s="85" t="s">
        <v>88</v>
      </c>
      <c r="D1136" s="42" t="s">
        <v>93</v>
      </c>
      <c r="E1136" s="42" t="str">
        <f t="shared" si="17"/>
        <v>AdvancementTransfers Out to Capital</v>
      </c>
      <c r="F1136" s="87">
        <f>VLOOKUP(E1136,'Budget Template'!$C:$G,VLOOKUP(C1136,'Fund Lookup'!$A$2:$B$5,2,FALSE),FALSE)</f>
        <v>0</v>
      </c>
    </row>
    <row r="1137" spans="1:6" x14ac:dyDescent="0.25">
      <c r="A1137" t="str">
        <f>'Cover Page'!$A$1</f>
        <v>Appalachian State University</v>
      </c>
      <c r="B1137" s="84" t="s">
        <v>26</v>
      </c>
      <c r="C1137" s="85" t="s">
        <v>88</v>
      </c>
      <c r="D1137" s="42" t="s">
        <v>94</v>
      </c>
      <c r="E1137" s="42" t="str">
        <f t="shared" si="17"/>
        <v>AdvancementTransfers Out (Other)</v>
      </c>
      <c r="F1137" s="87">
        <f>VLOOKUP(E1137,'Budget Template'!$C:$G,VLOOKUP(C1137,'Fund Lookup'!$A$2:$B$5,2,FALSE),FALSE)</f>
        <v>0</v>
      </c>
    </row>
    <row r="1138" spans="1:6" x14ac:dyDescent="0.25">
      <c r="A1138" t="str">
        <f>'Cover Page'!$A$1</f>
        <v>Appalachian State University</v>
      </c>
      <c r="B1138" s="84" t="s">
        <v>26</v>
      </c>
      <c r="C1138" s="85" t="s">
        <v>31</v>
      </c>
      <c r="D1138" s="42" t="s">
        <v>36</v>
      </c>
      <c r="E1138" s="42" t="str">
        <f t="shared" si="17"/>
        <v>AdvancementState Appropriation, Tuition, &amp; Fees</v>
      </c>
      <c r="F1138" s="87">
        <f>VLOOKUP(E1138,'Budget Template'!$C:$G,VLOOKUP(C1138,'Fund Lookup'!$A$2:$B$5,2,FALSE),FALSE)</f>
        <v>0</v>
      </c>
    </row>
    <row r="1139" spans="1:6" x14ac:dyDescent="0.25">
      <c r="A1139" t="str">
        <f>'Cover Page'!$A$1</f>
        <v>Appalachian State University</v>
      </c>
      <c r="B1139" s="84" t="s">
        <v>26</v>
      </c>
      <c r="C1139" s="85" t="s">
        <v>31</v>
      </c>
      <c r="D1139" s="42" t="s">
        <v>4</v>
      </c>
      <c r="E1139" s="42" t="str">
        <f t="shared" si="17"/>
        <v>AdvancementSales &amp; Services</v>
      </c>
      <c r="F1139" s="87">
        <f>VLOOKUP(E1139,'Budget Template'!$C:$G,VLOOKUP(C1139,'Fund Lookup'!$A$2:$B$5,2,FALSE),FALSE)</f>
        <v>0</v>
      </c>
    </row>
    <row r="1140" spans="1:6" x14ac:dyDescent="0.25">
      <c r="A1140" t="str">
        <f>'Cover Page'!$A$1</f>
        <v>Appalachian State University</v>
      </c>
      <c r="B1140" s="84" t="s">
        <v>26</v>
      </c>
      <c r="C1140" s="85" t="s">
        <v>31</v>
      </c>
      <c r="D1140" s="42" t="s">
        <v>33</v>
      </c>
      <c r="E1140" s="42" t="str">
        <f t="shared" si="17"/>
        <v>AdvancementPatient Services</v>
      </c>
      <c r="F1140" s="87">
        <f>VLOOKUP(E1140,'Budget Template'!$C:$G,VLOOKUP(C1140,'Fund Lookup'!$A$2:$B$5,2,FALSE),FALSE)</f>
        <v>0</v>
      </c>
    </row>
    <row r="1141" spans="1:6" x14ac:dyDescent="0.25">
      <c r="A1141" t="str">
        <f>'Cover Page'!$A$1</f>
        <v>Appalachian State University</v>
      </c>
      <c r="B1141" s="84" t="s">
        <v>26</v>
      </c>
      <c r="C1141" s="85" t="s">
        <v>31</v>
      </c>
      <c r="D1141" s="42" t="s">
        <v>5</v>
      </c>
      <c r="E1141" s="42" t="str">
        <f t="shared" si="17"/>
        <v>AdvancementContracts &amp; Grants</v>
      </c>
      <c r="F1141" s="87">
        <f>VLOOKUP(E1141,'Budget Template'!$C:$G,VLOOKUP(C1141,'Fund Lookup'!$A$2:$B$5,2,FALSE),FALSE)</f>
        <v>0</v>
      </c>
    </row>
    <row r="1142" spans="1:6" x14ac:dyDescent="0.25">
      <c r="A1142" t="str">
        <f>'Cover Page'!$A$1</f>
        <v>Appalachian State University</v>
      </c>
      <c r="B1142" s="84" t="s">
        <v>26</v>
      </c>
      <c r="C1142" s="85" t="s">
        <v>31</v>
      </c>
      <c r="D1142" s="42" t="s">
        <v>6</v>
      </c>
      <c r="E1142" s="42" t="str">
        <f t="shared" si="17"/>
        <v>AdvancementGifts &amp; Investments</v>
      </c>
      <c r="F1142" s="87">
        <f>VLOOKUP(E1142,'Budget Template'!$C:$G,VLOOKUP(C1142,'Fund Lookup'!$A$2:$B$5,2,FALSE),FALSE)</f>
        <v>0</v>
      </c>
    </row>
    <row r="1143" spans="1:6" x14ac:dyDescent="0.25">
      <c r="A1143" t="str">
        <f>'Cover Page'!$A$1</f>
        <v>Appalachian State University</v>
      </c>
      <c r="B1143" s="84" t="s">
        <v>26</v>
      </c>
      <c r="C1143" s="85" t="s">
        <v>31</v>
      </c>
      <c r="D1143" s="42" t="s">
        <v>7</v>
      </c>
      <c r="E1143" s="42" t="str">
        <f t="shared" si="17"/>
        <v>AdvancementOther Revenues</v>
      </c>
      <c r="F1143" s="87">
        <f>VLOOKUP(E1143,'Budget Template'!$C:$G,VLOOKUP(C1143,'Fund Lookup'!$A$2:$B$5,2,FALSE),FALSE)</f>
        <v>0</v>
      </c>
    </row>
    <row r="1144" spans="1:6" x14ac:dyDescent="0.25">
      <c r="A1144" t="str">
        <f>'Cover Page'!$A$1</f>
        <v>Appalachian State University</v>
      </c>
      <c r="B1144" s="84" t="s">
        <v>26</v>
      </c>
      <c r="C1144" s="85" t="s">
        <v>31</v>
      </c>
      <c r="D1144" s="42" t="s">
        <v>10</v>
      </c>
      <c r="E1144" s="42" t="str">
        <f t="shared" si="17"/>
        <v>AdvancementSalaries and Wages</v>
      </c>
      <c r="F1144" s="87">
        <f>VLOOKUP(E1144,'Budget Template'!$C:$G,VLOOKUP(C1144,'Fund Lookup'!$A$2:$B$5,2,FALSE),FALSE)</f>
        <v>0</v>
      </c>
    </row>
    <row r="1145" spans="1:6" x14ac:dyDescent="0.25">
      <c r="A1145" t="str">
        <f>'Cover Page'!$A$1</f>
        <v>Appalachian State University</v>
      </c>
      <c r="B1145" s="84" t="s">
        <v>26</v>
      </c>
      <c r="C1145" s="85" t="s">
        <v>31</v>
      </c>
      <c r="D1145" s="42" t="s">
        <v>11</v>
      </c>
      <c r="E1145" s="42" t="str">
        <f t="shared" si="17"/>
        <v>AdvancementStaff Benefits</v>
      </c>
      <c r="F1145" s="87">
        <f>VLOOKUP(E1145,'Budget Template'!$C:$G,VLOOKUP(C1145,'Fund Lookup'!$A$2:$B$5,2,FALSE),FALSE)</f>
        <v>0</v>
      </c>
    </row>
    <row r="1146" spans="1:6" x14ac:dyDescent="0.25">
      <c r="A1146" t="str">
        <f>'Cover Page'!$A$1</f>
        <v>Appalachian State University</v>
      </c>
      <c r="B1146" s="84" t="s">
        <v>26</v>
      </c>
      <c r="C1146" s="85" t="s">
        <v>31</v>
      </c>
      <c r="D1146" s="42" t="s">
        <v>92</v>
      </c>
      <c r="E1146" s="42" t="str">
        <f t="shared" si="17"/>
        <v>AdvancementServices, Supplies, Materials, &amp; Equip.</v>
      </c>
      <c r="F1146" s="87">
        <f>VLOOKUP(E1146,'Budget Template'!$C:$G,VLOOKUP(C1146,'Fund Lookup'!$A$2:$B$5,2,FALSE),FALSE)</f>
        <v>0</v>
      </c>
    </row>
    <row r="1147" spans="1:6" x14ac:dyDescent="0.25">
      <c r="A1147" t="str">
        <f>'Cover Page'!$A$1</f>
        <v>Appalachian State University</v>
      </c>
      <c r="B1147" s="84" t="s">
        <v>26</v>
      </c>
      <c r="C1147" s="85" t="s">
        <v>31</v>
      </c>
      <c r="D1147" s="42" t="s">
        <v>13</v>
      </c>
      <c r="E1147" s="42" t="str">
        <f t="shared" si="17"/>
        <v>AdvancementScholarships &amp; Fellowships</v>
      </c>
      <c r="F1147" s="87">
        <f>VLOOKUP(E1147,'Budget Template'!$C:$G,VLOOKUP(C1147,'Fund Lookup'!$A$2:$B$5,2,FALSE),FALSE)</f>
        <v>0</v>
      </c>
    </row>
    <row r="1148" spans="1:6" x14ac:dyDescent="0.25">
      <c r="A1148" t="str">
        <f>'Cover Page'!$A$1</f>
        <v>Appalachian State University</v>
      </c>
      <c r="B1148" s="84" t="s">
        <v>26</v>
      </c>
      <c r="C1148" s="85" t="s">
        <v>31</v>
      </c>
      <c r="D1148" s="42" t="s">
        <v>32</v>
      </c>
      <c r="E1148" s="42" t="str">
        <f t="shared" si="17"/>
        <v>AdvancementDebt Service</v>
      </c>
      <c r="F1148" s="87">
        <f>VLOOKUP(E1148,'Budget Template'!$C:$G,VLOOKUP(C1148,'Fund Lookup'!$A$2:$B$5,2,FALSE),FALSE)</f>
        <v>0</v>
      </c>
    </row>
    <row r="1149" spans="1:6" x14ac:dyDescent="0.25">
      <c r="A1149" t="str">
        <f>'Cover Page'!$A$1</f>
        <v>Appalachian State University</v>
      </c>
      <c r="B1149" s="84" t="s">
        <v>26</v>
      </c>
      <c r="C1149" s="85" t="s">
        <v>31</v>
      </c>
      <c r="D1149" s="42" t="s">
        <v>12</v>
      </c>
      <c r="E1149" s="42" t="str">
        <f t="shared" si="17"/>
        <v>AdvancementUtilities</v>
      </c>
      <c r="F1149" s="87">
        <f>VLOOKUP(E1149,'Budget Template'!$C:$G,VLOOKUP(C1149,'Fund Lookup'!$A$2:$B$5,2,FALSE),FALSE)</f>
        <v>0</v>
      </c>
    </row>
    <row r="1150" spans="1:6" x14ac:dyDescent="0.25">
      <c r="A1150" t="str">
        <f>'Cover Page'!$A$1</f>
        <v>Appalachian State University</v>
      </c>
      <c r="B1150" s="84" t="s">
        <v>26</v>
      </c>
      <c r="C1150" s="85" t="s">
        <v>31</v>
      </c>
      <c r="D1150" s="42" t="s">
        <v>14</v>
      </c>
      <c r="E1150" s="42" t="str">
        <f t="shared" si="17"/>
        <v>AdvancementOther Expenses</v>
      </c>
      <c r="F1150" s="87">
        <f>VLOOKUP(E1150,'Budget Template'!$C:$G,VLOOKUP(C1150,'Fund Lookup'!$A$2:$B$5,2,FALSE),FALSE)</f>
        <v>0</v>
      </c>
    </row>
    <row r="1151" spans="1:6" x14ac:dyDescent="0.25">
      <c r="A1151" t="str">
        <f>'Cover Page'!$A$1</f>
        <v>Appalachian State University</v>
      </c>
      <c r="B1151" s="84" t="s">
        <v>26</v>
      </c>
      <c r="C1151" s="85" t="s">
        <v>31</v>
      </c>
      <c r="D1151" s="42" t="s">
        <v>38</v>
      </c>
      <c r="E1151" s="42" t="str">
        <f t="shared" si="17"/>
        <v>AdvancementTransfers In</v>
      </c>
      <c r="F1151" s="87">
        <f>VLOOKUP(E1151,'Budget Template'!$C:$G,VLOOKUP(C1151,'Fund Lookup'!$A$2:$B$5,2,FALSE),FALSE)</f>
        <v>0</v>
      </c>
    </row>
    <row r="1152" spans="1:6" x14ac:dyDescent="0.25">
      <c r="A1152" t="str">
        <f>'Cover Page'!$A$1</f>
        <v>Appalachian State University</v>
      </c>
      <c r="B1152" s="84" t="s">
        <v>26</v>
      </c>
      <c r="C1152" s="85" t="s">
        <v>31</v>
      </c>
      <c r="D1152" s="42" t="s">
        <v>93</v>
      </c>
      <c r="E1152" s="42" t="str">
        <f t="shared" si="17"/>
        <v>AdvancementTransfers Out to Capital</v>
      </c>
      <c r="F1152" s="87">
        <f>VLOOKUP(E1152,'Budget Template'!$C:$G,VLOOKUP(C1152,'Fund Lookup'!$A$2:$B$5,2,FALSE),FALSE)</f>
        <v>0</v>
      </c>
    </row>
    <row r="1153" spans="1:6" x14ac:dyDescent="0.25">
      <c r="A1153" t="str">
        <f>'Cover Page'!$A$1</f>
        <v>Appalachian State University</v>
      </c>
      <c r="B1153" s="84" t="s">
        <v>26</v>
      </c>
      <c r="C1153" s="85" t="s">
        <v>31</v>
      </c>
      <c r="D1153" s="42" t="s">
        <v>94</v>
      </c>
      <c r="E1153" s="42" t="str">
        <f t="shared" si="17"/>
        <v>AdvancementTransfers Out (Other)</v>
      </c>
      <c r="F1153" s="87">
        <f>VLOOKUP(E1153,'Budget Template'!$C:$G,VLOOKUP(C1153,'Fund Lookup'!$A$2:$B$5,2,FALSE),FALSE)</f>
        <v>0</v>
      </c>
    </row>
    <row r="1154" spans="1:6" x14ac:dyDescent="0.25">
      <c r="A1154" t="str">
        <f>'Cover Page'!$A$1</f>
        <v>Appalachian State University</v>
      </c>
      <c r="B1154" s="84" t="s">
        <v>45</v>
      </c>
      <c r="C1154" s="85" t="s">
        <v>0</v>
      </c>
      <c r="D1154" s="84" t="s">
        <v>40</v>
      </c>
      <c r="E1154" s="42" t="str">
        <f t="shared" si="17"/>
        <v>DiningBeginning Fund Balance</v>
      </c>
      <c r="F1154" s="87">
        <f>VLOOKUP(E1154,'Budget Template'!$C:$G,VLOOKUP(C1154,'Fund Lookup'!$A$2:$B$5,2,FALSE),FALSE)</f>
        <v>0</v>
      </c>
    </row>
    <row r="1155" spans="1:6" x14ac:dyDescent="0.25">
      <c r="A1155" t="str">
        <f>'Cover Page'!$A$1</f>
        <v>Appalachian State University</v>
      </c>
      <c r="B1155" s="84" t="s">
        <v>45</v>
      </c>
      <c r="C1155" s="85" t="s">
        <v>0</v>
      </c>
      <c r="D1155" s="42" t="s">
        <v>36</v>
      </c>
      <c r="E1155" s="42" t="str">
        <f t="shared" ref="E1155:E1218" si="18">B1155&amp;D1155</f>
        <v>DiningState Appropriation, Tuition, &amp; Fees</v>
      </c>
      <c r="F1155" s="87">
        <f>VLOOKUP(E1155,'Budget Template'!$C:$G,VLOOKUP(C1155,'Fund Lookup'!$A$2:$B$5,2,FALSE),FALSE)</f>
        <v>0</v>
      </c>
    </row>
    <row r="1156" spans="1:6" x14ac:dyDescent="0.25">
      <c r="A1156" t="str">
        <f>'Cover Page'!$A$1</f>
        <v>Appalachian State University</v>
      </c>
      <c r="B1156" s="84" t="s">
        <v>45</v>
      </c>
      <c r="C1156" s="85" t="s">
        <v>0</v>
      </c>
      <c r="D1156" s="42" t="s">
        <v>4</v>
      </c>
      <c r="E1156" s="42" t="str">
        <f t="shared" si="18"/>
        <v>DiningSales &amp; Services</v>
      </c>
      <c r="F1156" s="87">
        <f>VLOOKUP(E1156,'Budget Template'!$C:$G,VLOOKUP(C1156,'Fund Lookup'!$A$2:$B$5,2,FALSE),FALSE)</f>
        <v>0</v>
      </c>
    </row>
    <row r="1157" spans="1:6" x14ac:dyDescent="0.25">
      <c r="A1157" t="str">
        <f>'Cover Page'!$A$1</f>
        <v>Appalachian State University</v>
      </c>
      <c r="B1157" s="84" t="s">
        <v>45</v>
      </c>
      <c r="C1157" s="85" t="s">
        <v>0</v>
      </c>
      <c r="D1157" s="42" t="s">
        <v>33</v>
      </c>
      <c r="E1157" s="42" t="str">
        <f t="shared" si="18"/>
        <v>DiningPatient Services</v>
      </c>
      <c r="F1157" s="87">
        <f>VLOOKUP(E1157,'Budget Template'!$C:$G,VLOOKUP(C1157,'Fund Lookup'!$A$2:$B$5,2,FALSE),FALSE)</f>
        <v>0</v>
      </c>
    </row>
    <row r="1158" spans="1:6" x14ac:dyDescent="0.25">
      <c r="A1158" t="str">
        <f>'Cover Page'!$A$1</f>
        <v>Appalachian State University</v>
      </c>
      <c r="B1158" s="84" t="s">
        <v>45</v>
      </c>
      <c r="C1158" s="85" t="s">
        <v>0</v>
      </c>
      <c r="D1158" s="42" t="s">
        <v>5</v>
      </c>
      <c r="E1158" s="42" t="str">
        <f t="shared" si="18"/>
        <v>DiningContracts &amp; Grants</v>
      </c>
      <c r="F1158" s="87">
        <f>VLOOKUP(E1158,'Budget Template'!$C:$G,VLOOKUP(C1158,'Fund Lookup'!$A$2:$B$5,2,FALSE),FALSE)</f>
        <v>0</v>
      </c>
    </row>
    <row r="1159" spans="1:6" x14ac:dyDescent="0.25">
      <c r="A1159" t="str">
        <f>'Cover Page'!$A$1</f>
        <v>Appalachian State University</v>
      </c>
      <c r="B1159" s="84" t="s">
        <v>45</v>
      </c>
      <c r="C1159" s="85" t="s">
        <v>0</v>
      </c>
      <c r="D1159" s="42" t="s">
        <v>6</v>
      </c>
      <c r="E1159" s="42" t="str">
        <f t="shared" si="18"/>
        <v>DiningGifts &amp; Investments</v>
      </c>
      <c r="F1159" s="87">
        <f>VLOOKUP(E1159,'Budget Template'!$C:$G,VLOOKUP(C1159,'Fund Lookup'!$A$2:$B$5,2,FALSE),FALSE)</f>
        <v>0</v>
      </c>
    </row>
    <row r="1160" spans="1:6" x14ac:dyDescent="0.25">
      <c r="A1160" t="str">
        <f>'Cover Page'!$A$1</f>
        <v>Appalachian State University</v>
      </c>
      <c r="B1160" s="84" t="s">
        <v>45</v>
      </c>
      <c r="C1160" s="85" t="s">
        <v>0</v>
      </c>
      <c r="D1160" s="42" t="s">
        <v>7</v>
      </c>
      <c r="E1160" s="42" t="str">
        <f t="shared" si="18"/>
        <v>DiningOther Revenues</v>
      </c>
      <c r="F1160" s="87">
        <f>VLOOKUP(E1160,'Budget Template'!$C:$G,VLOOKUP(C1160,'Fund Lookup'!$A$2:$B$5,2,FALSE),FALSE)</f>
        <v>0</v>
      </c>
    </row>
    <row r="1161" spans="1:6" x14ac:dyDescent="0.25">
      <c r="A1161" t="str">
        <f>'Cover Page'!$A$1</f>
        <v>Appalachian State University</v>
      </c>
      <c r="B1161" s="84" t="s">
        <v>45</v>
      </c>
      <c r="C1161" s="85" t="s">
        <v>0</v>
      </c>
      <c r="D1161" s="42" t="s">
        <v>10</v>
      </c>
      <c r="E1161" s="42" t="str">
        <f t="shared" si="18"/>
        <v>DiningSalaries and Wages</v>
      </c>
      <c r="F1161" s="87">
        <f>VLOOKUP(E1161,'Budget Template'!$C:$G,VLOOKUP(C1161,'Fund Lookup'!$A$2:$B$5,2,FALSE),FALSE)</f>
        <v>0</v>
      </c>
    </row>
    <row r="1162" spans="1:6" x14ac:dyDescent="0.25">
      <c r="A1162" t="str">
        <f>'Cover Page'!$A$1</f>
        <v>Appalachian State University</v>
      </c>
      <c r="B1162" s="84" t="s">
        <v>45</v>
      </c>
      <c r="C1162" s="85" t="s">
        <v>0</v>
      </c>
      <c r="D1162" s="42" t="s">
        <v>11</v>
      </c>
      <c r="E1162" s="42" t="str">
        <f t="shared" si="18"/>
        <v>DiningStaff Benefits</v>
      </c>
      <c r="F1162" s="87">
        <f>VLOOKUP(E1162,'Budget Template'!$C:$G,VLOOKUP(C1162,'Fund Lookup'!$A$2:$B$5,2,FALSE),FALSE)</f>
        <v>0</v>
      </c>
    </row>
    <row r="1163" spans="1:6" x14ac:dyDescent="0.25">
      <c r="A1163" t="str">
        <f>'Cover Page'!$A$1</f>
        <v>Appalachian State University</v>
      </c>
      <c r="B1163" s="84" t="s">
        <v>45</v>
      </c>
      <c r="C1163" s="85" t="s">
        <v>0</v>
      </c>
      <c r="D1163" s="42" t="s">
        <v>92</v>
      </c>
      <c r="E1163" s="42" t="str">
        <f t="shared" si="18"/>
        <v>DiningServices, Supplies, Materials, &amp; Equip.</v>
      </c>
      <c r="F1163" s="87">
        <f>VLOOKUP(E1163,'Budget Template'!$C:$G,VLOOKUP(C1163,'Fund Lookup'!$A$2:$B$5,2,FALSE),FALSE)</f>
        <v>0</v>
      </c>
    </row>
    <row r="1164" spans="1:6" x14ac:dyDescent="0.25">
      <c r="A1164" t="str">
        <f>'Cover Page'!$A$1</f>
        <v>Appalachian State University</v>
      </c>
      <c r="B1164" s="84" t="s">
        <v>45</v>
      </c>
      <c r="C1164" s="85" t="s">
        <v>0</v>
      </c>
      <c r="D1164" s="42" t="s">
        <v>13</v>
      </c>
      <c r="E1164" s="42" t="str">
        <f t="shared" si="18"/>
        <v>DiningScholarships &amp; Fellowships</v>
      </c>
      <c r="F1164" s="87">
        <f>VLOOKUP(E1164,'Budget Template'!$C:$G,VLOOKUP(C1164,'Fund Lookup'!$A$2:$B$5,2,FALSE),FALSE)</f>
        <v>0</v>
      </c>
    </row>
    <row r="1165" spans="1:6" x14ac:dyDescent="0.25">
      <c r="A1165" t="str">
        <f>'Cover Page'!$A$1</f>
        <v>Appalachian State University</v>
      </c>
      <c r="B1165" s="84" t="s">
        <v>45</v>
      </c>
      <c r="C1165" s="85" t="s">
        <v>0</v>
      </c>
      <c r="D1165" s="42" t="s">
        <v>32</v>
      </c>
      <c r="E1165" s="42" t="str">
        <f t="shared" si="18"/>
        <v>DiningDebt Service</v>
      </c>
      <c r="F1165" s="87">
        <f>VLOOKUP(E1165,'Budget Template'!$C:$G,VLOOKUP(C1165,'Fund Lookup'!$A$2:$B$5,2,FALSE),FALSE)</f>
        <v>0</v>
      </c>
    </row>
    <row r="1166" spans="1:6" x14ac:dyDescent="0.25">
      <c r="A1166" t="str">
        <f>'Cover Page'!$A$1</f>
        <v>Appalachian State University</v>
      </c>
      <c r="B1166" s="84" t="s">
        <v>45</v>
      </c>
      <c r="C1166" s="85" t="s">
        <v>0</v>
      </c>
      <c r="D1166" s="42" t="s">
        <v>12</v>
      </c>
      <c r="E1166" s="42" t="str">
        <f t="shared" si="18"/>
        <v>DiningUtilities</v>
      </c>
      <c r="F1166" s="87">
        <f>VLOOKUP(E1166,'Budget Template'!$C:$G,VLOOKUP(C1166,'Fund Lookup'!$A$2:$B$5,2,FALSE),FALSE)</f>
        <v>0</v>
      </c>
    </row>
    <row r="1167" spans="1:6" x14ac:dyDescent="0.25">
      <c r="A1167" t="str">
        <f>'Cover Page'!$A$1</f>
        <v>Appalachian State University</v>
      </c>
      <c r="B1167" s="84" t="s">
        <v>45</v>
      </c>
      <c r="C1167" s="85" t="s">
        <v>0</v>
      </c>
      <c r="D1167" s="42" t="s">
        <v>14</v>
      </c>
      <c r="E1167" s="42" t="str">
        <f t="shared" si="18"/>
        <v>DiningOther Expenses</v>
      </c>
      <c r="F1167" s="87">
        <f>VLOOKUP(E1167,'Budget Template'!$C:$G,VLOOKUP(C1167,'Fund Lookup'!$A$2:$B$5,2,FALSE),FALSE)</f>
        <v>0</v>
      </c>
    </row>
    <row r="1168" spans="1:6" x14ac:dyDescent="0.25">
      <c r="A1168" t="str">
        <f>'Cover Page'!$A$1</f>
        <v>Appalachian State University</v>
      </c>
      <c r="B1168" s="84" t="s">
        <v>45</v>
      </c>
      <c r="C1168" s="85" t="s">
        <v>0</v>
      </c>
      <c r="D1168" s="42" t="s">
        <v>38</v>
      </c>
      <c r="E1168" s="42" t="str">
        <f t="shared" si="18"/>
        <v>DiningTransfers In</v>
      </c>
      <c r="F1168" s="87">
        <f>VLOOKUP(E1168,'Budget Template'!$C:$G,VLOOKUP(C1168,'Fund Lookup'!$A$2:$B$5,2,FALSE),FALSE)</f>
        <v>0</v>
      </c>
    </row>
    <row r="1169" spans="1:6" x14ac:dyDescent="0.25">
      <c r="A1169" t="str">
        <f>'Cover Page'!$A$1</f>
        <v>Appalachian State University</v>
      </c>
      <c r="B1169" s="84" t="s">
        <v>45</v>
      </c>
      <c r="C1169" s="85" t="s">
        <v>0</v>
      </c>
      <c r="D1169" s="42" t="s">
        <v>93</v>
      </c>
      <c r="E1169" s="42" t="str">
        <f t="shared" si="18"/>
        <v>DiningTransfers Out to Capital</v>
      </c>
      <c r="F1169" s="87">
        <f>VLOOKUP(E1169,'Budget Template'!$C:$G,VLOOKUP(C1169,'Fund Lookup'!$A$2:$B$5,2,FALSE),FALSE)</f>
        <v>0</v>
      </c>
    </row>
    <row r="1170" spans="1:6" x14ac:dyDescent="0.25">
      <c r="A1170" t="str">
        <f>'Cover Page'!$A$1</f>
        <v>Appalachian State University</v>
      </c>
      <c r="B1170" s="84" t="s">
        <v>45</v>
      </c>
      <c r="C1170" s="85" t="s">
        <v>0</v>
      </c>
      <c r="D1170" s="42" t="s">
        <v>94</v>
      </c>
      <c r="E1170" s="42" t="str">
        <f t="shared" si="18"/>
        <v>DiningTransfers Out (Other)</v>
      </c>
      <c r="F1170" s="87">
        <f>VLOOKUP(E1170,'Budget Template'!$C:$G,VLOOKUP(C1170,'Fund Lookup'!$A$2:$B$5,2,FALSE),FALSE)</f>
        <v>0</v>
      </c>
    </row>
    <row r="1171" spans="1:6" ht="30" x14ac:dyDescent="0.25">
      <c r="A1171" t="str">
        <f>'Cover Page'!$A$1</f>
        <v>Appalachian State University</v>
      </c>
      <c r="B1171" s="84" t="s">
        <v>45</v>
      </c>
      <c r="C1171" s="85" t="s">
        <v>35</v>
      </c>
      <c r="D1171" s="84" t="s">
        <v>40</v>
      </c>
      <c r="E1171" s="42" t="str">
        <f t="shared" si="18"/>
        <v>DiningBeginning Fund Balance</v>
      </c>
      <c r="F1171" s="87">
        <f>VLOOKUP(E1171,'Budget Template'!$C:$G,VLOOKUP(C1171,'Fund Lookup'!$A$2:$B$5,2,FALSE),FALSE)</f>
        <v>12900708</v>
      </c>
    </row>
    <row r="1172" spans="1:6" ht="30" x14ac:dyDescent="0.25">
      <c r="A1172" t="str">
        <f>'Cover Page'!$A$1</f>
        <v>Appalachian State University</v>
      </c>
      <c r="B1172" s="84" t="s">
        <v>45</v>
      </c>
      <c r="C1172" s="85" t="s">
        <v>35</v>
      </c>
      <c r="D1172" s="42" t="s">
        <v>36</v>
      </c>
      <c r="E1172" s="42" t="str">
        <f t="shared" si="18"/>
        <v>DiningState Appropriation, Tuition, &amp; Fees</v>
      </c>
      <c r="F1172" s="87">
        <f>VLOOKUP(E1172,'Budget Template'!$C:$G,VLOOKUP(C1172,'Fund Lookup'!$A$2:$B$5,2,FALSE),FALSE)</f>
        <v>1566550</v>
      </c>
    </row>
    <row r="1173" spans="1:6" ht="30" x14ac:dyDescent="0.25">
      <c r="A1173" t="str">
        <f>'Cover Page'!$A$1</f>
        <v>Appalachian State University</v>
      </c>
      <c r="B1173" s="84" t="s">
        <v>45</v>
      </c>
      <c r="C1173" s="85" t="s">
        <v>35</v>
      </c>
      <c r="D1173" s="42" t="s">
        <v>4</v>
      </c>
      <c r="E1173" s="42" t="str">
        <f t="shared" si="18"/>
        <v>DiningSales &amp; Services</v>
      </c>
      <c r="F1173" s="87">
        <f>VLOOKUP(E1173,'Budget Template'!$C:$G,VLOOKUP(C1173,'Fund Lookup'!$A$2:$B$5,2,FALSE),FALSE)</f>
        <v>37702543</v>
      </c>
    </row>
    <row r="1174" spans="1:6" ht="30" x14ac:dyDescent="0.25">
      <c r="A1174" t="str">
        <f>'Cover Page'!$A$1</f>
        <v>Appalachian State University</v>
      </c>
      <c r="B1174" s="84" t="s">
        <v>45</v>
      </c>
      <c r="C1174" s="85" t="s">
        <v>35</v>
      </c>
      <c r="D1174" s="42" t="s">
        <v>33</v>
      </c>
      <c r="E1174" s="42" t="str">
        <f t="shared" si="18"/>
        <v>DiningPatient Services</v>
      </c>
      <c r="F1174" s="87">
        <f>VLOOKUP(E1174,'Budget Template'!$C:$G,VLOOKUP(C1174,'Fund Lookup'!$A$2:$B$5,2,FALSE),FALSE)</f>
        <v>0</v>
      </c>
    </row>
    <row r="1175" spans="1:6" ht="30" x14ac:dyDescent="0.25">
      <c r="A1175" t="str">
        <f>'Cover Page'!$A$1</f>
        <v>Appalachian State University</v>
      </c>
      <c r="B1175" s="84" t="s">
        <v>45</v>
      </c>
      <c r="C1175" s="85" t="s">
        <v>35</v>
      </c>
      <c r="D1175" s="42" t="s">
        <v>5</v>
      </c>
      <c r="E1175" s="42" t="str">
        <f t="shared" si="18"/>
        <v>DiningContracts &amp; Grants</v>
      </c>
      <c r="F1175" s="87">
        <f>VLOOKUP(E1175,'Budget Template'!$C:$G,VLOOKUP(C1175,'Fund Lookup'!$A$2:$B$5,2,FALSE),FALSE)</f>
        <v>0</v>
      </c>
    </row>
    <row r="1176" spans="1:6" ht="30" x14ac:dyDescent="0.25">
      <c r="A1176" t="str">
        <f>'Cover Page'!$A$1</f>
        <v>Appalachian State University</v>
      </c>
      <c r="B1176" s="84" t="s">
        <v>45</v>
      </c>
      <c r="C1176" s="85" t="s">
        <v>35</v>
      </c>
      <c r="D1176" s="42" t="s">
        <v>6</v>
      </c>
      <c r="E1176" s="42" t="str">
        <f t="shared" si="18"/>
        <v>DiningGifts &amp; Investments</v>
      </c>
      <c r="F1176" s="87">
        <f>VLOOKUP(E1176,'Budget Template'!$C:$G,VLOOKUP(C1176,'Fund Lookup'!$A$2:$B$5,2,FALSE),FALSE)</f>
        <v>0</v>
      </c>
    </row>
    <row r="1177" spans="1:6" ht="30" x14ac:dyDescent="0.25">
      <c r="A1177" t="str">
        <f>'Cover Page'!$A$1</f>
        <v>Appalachian State University</v>
      </c>
      <c r="B1177" s="84" t="s">
        <v>45</v>
      </c>
      <c r="C1177" s="85" t="s">
        <v>35</v>
      </c>
      <c r="D1177" s="42" t="s">
        <v>7</v>
      </c>
      <c r="E1177" s="42" t="str">
        <f t="shared" si="18"/>
        <v>DiningOther Revenues</v>
      </c>
      <c r="F1177" s="87">
        <f>VLOOKUP(E1177,'Budget Template'!$C:$G,VLOOKUP(C1177,'Fund Lookup'!$A$2:$B$5,2,FALSE),FALSE)</f>
        <v>200050</v>
      </c>
    </row>
    <row r="1178" spans="1:6" ht="30" x14ac:dyDescent="0.25">
      <c r="A1178" t="str">
        <f>'Cover Page'!$A$1</f>
        <v>Appalachian State University</v>
      </c>
      <c r="B1178" s="84" t="s">
        <v>45</v>
      </c>
      <c r="C1178" s="85" t="s">
        <v>35</v>
      </c>
      <c r="D1178" s="42" t="s">
        <v>10</v>
      </c>
      <c r="E1178" s="42" t="str">
        <f t="shared" si="18"/>
        <v>DiningSalaries and Wages</v>
      </c>
      <c r="F1178" s="87">
        <f>VLOOKUP(E1178,'Budget Template'!$C:$G,VLOOKUP(C1178,'Fund Lookup'!$A$2:$B$5,2,FALSE),FALSE)</f>
        <v>7693034</v>
      </c>
    </row>
    <row r="1179" spans="1:6" ht="30" x14ac:dyDescent="0.25">
      <c r="A1179" t="str">
        <f>'Cover Page'!$A$1</f>
        <v>Appalachian State University</v>
      </c>
      <c r="B1179" s="84" t="s">
        <v>45</v>
      </c>
      <c r="C1179" s="85" t="s">
        <v>35</v>
      </c>
      <c r="D1179" s="42" t="s">
        <v>11</v>
      </c>
      <c r="E1179" s="42" t="str">
        <f t="shared" si="18"/>
        <v>DiningStaff Benefits</v>
      </c>
      <c r="F1179" s="87">
        <f>VLOOKUP(E1179,'Budget Template'!$C:$G,VLOOKUP(C1179,'Fund Lookup'!$A$2:$B$5,2,FALSE),FALSE)</f>
        <v>2908272</v>
      </c>
    </row>
    <row r="1180" spans="1:6" ht="30" x14ac:dyDescent="0.25">
      <c r="A1180" t="str">
        <f>'Cover Page'!$A$1</f>
        <v>Appalachian State University</v>
      </c>
      <c r="B1180" s="84" t="s">
        <v>45</v>
      </c>
      <c r="C1180" s="85" t="s">
        <v>35</v>
      </c>
      <c r="D1180" s="42" t="s">
        <v>92</v>
      </c>
      <c r="E1180" s="42" t="str">
        <f t="shared" si="18"/>
        <v>DiningServices, Supplies, Materials, &amp; Equip.</v>
      </c>
      <c r="F1180" s="87">
        <f>VLOOKUP(E1180,'Budget Template'!$C:$G,VLOOKUP(C1180,'Fund Lookup'!$A$2:$B$5,2,FALSE),FALSE)</f>
        <v>13268314</v>
      </c>
    </row>
    <row r="1181" spans="1:6" ht="30" x14ac:dyDescent="0.25">
      <c r="A1181" t="str">
        <f>'Cover Page'!$A$1</f>
        <v>Appalachian State University</v>
      </c>
      <c r="B1181" s="84" t="s">
        <v>45</v>
      </c>
      <c r="C1181" s="85" t="s">
        <v>35</v>
      </c>
      <c r="D1181" s="42" t="s">
        <v>13</v>
      </c>
      <c r="E1181" s="42" t="str">
        <f t="shared" si="18"/>
        <v>DiningScholarships &amp; Fellowships</v>
      </c>
      <c r="F1181" s="87">
        <f>VLOOKUP(E1181,'Budget Template'!$C:$G,VLOOKUP(C1181,'Fund Lookup'!$A$2:$B$5,2,FALSE),FALSE)</f>
        <v>977694</v>
      </c>
    </row>
    <row r="1182" spans="1:6" ht="30" x14ac:dyDescent="0.25">
      <c r="A1182" t="str">
        <f>'Cover Page'!$A$1</f>
        <v>Appalachian State University</v>
      </c>
      <c r="B1182" s="84" t="s">
        <v>45</v>
      </c>
      <c r="C1182" s="85" t="s">
        <v>35</v>
      </c>
      <c r="D1182" s="42" t="s">
        <v>32</v>
      </c>
      <c r="E1182" s="42" t="str">
        <f t="shared" si="18"/>
        <v>DiningDebt Service</v>
      </c>
      <c r="F1182" s="87">
        <f>VLOOKUP(E1182,'Budget Template'!$C:$G,VLOOKUP(C1182,'Fund Lookup'!$A$2:$B$5,2,FALSE),FALSE)</f>
        <v>1458646</v>
      </c>
    </row>
    <row r="1183" spans="1:6" ht="30" x14ac:dyDescent="0.25">
      <c r="A1183" t="str">
        <f>'Cover Page'!$A$1</f>
        <v>Appalachian State University</v>
      </c>
      <c r="B1183" s="84" t="s">
        <v>45</v>
      </c>
      <c r="C1183" s="85" t="s">
        <v>35</v>
      </c>
      <c r="D1183" s="42" t="s">
        <v>12</v>
      </c>
      <c r="E1183" s="42" t="str">
        <f t="shared" si="18"/>
        <v>DiningUtilities</v>
      </c>
      <c r="F1183" s="87">
        <f>VLOOKUP(E1183,'Budget Template'!$C:$G,VLOOKUP(C1183,'Fund Lookup'!$A$2:$B$5,2,FALSE),FALSE)</f>
        <v>739828</v>
      </c>
    </row>
    <row r="1184" spans="1:6" ht="30" x14ac:dyDescent="0.25">
      <c r="A1184" t="str">
        <f>'Cover Page'!$A$1</f>
        <v>Appalachian State University</v>
      </c>
      <c r="B1184" s="84" t="s">
        <v>45</v>
      </c>
      <c r="C1184" s="85" t="s">
        <v>35</v>
      </c>
      <c r="D1184" s="42" t="s">
        <v>14</v>
      </c>
      <c r="E1184" s="42" t="str">
        <f t="shared" si="18"/>
        <v>DiningOther Expenses</v>
      </c>
      <c r="F1184" s="87">
        <f>VLOOKUP(E1184,'Budget Template'!$C:$G,VLOOKUP(C1184,'Fund Lookup'!$A$2:$B$5,2,FALSE),FALSE)</f>
        <v>171893</v>
      </c>
    </row>
    <row r="1185" spans="1:6" ht="30" x14ac:dyDescent="0.25">
      <c r="A1185" t="str">
        <f>'Cover Page'!$A$1</f>
        <v>Appalachian State University</v>
      </c>
      <c r="B1185" s="84" t="s">
        <v>45</v>
      </c>
      <c r="C1185" s="85" t="s">
        <v>35</v>
      </c>
      <c r="D1185" s="42" t="s">
        <v>38</v>
      </c>
      <c r="E1185" s="42" t="str">
        <f t="shared" si="18"/>
        <v>DiningTransfers In</v>
      </c>
      <c r="F1185" s="87">
        <f>VLOOKUP(E1185,'Budget Template'!$C:$G,VLOOKUP(C1185,'Fund Lookup'!$A$2:$B$5,2,FALSE),FALSE)</f>
        <v>0</v>
      </c>
    </row>
    <row r="1186" spans="1:6" ht="30" x14ac:dyDescent="0.25">
      <c r="A1186" t="str">
        <f>'Cover Page'!$A$1</f>
        <v>Appalachian State University</v>
      </c>
      <c r="B1186" s="84" t="s">
        <v>45</v>
      </c>
      <c r="C1186" s="85" t="s">
        <v>35</v>
      </c>
      <c r="D1186" s="42" t="s">
        <v>93</v>
      </c>
      <c r="E1186" s="42" t="str">
        <f t="shared" si="18"/>
        <v>DiningTransfers Out to Capital</v>
      </c>
      <c r="F1186" s="87">
        <f>VLOOKUP(E1186,'Budget Template'!$C:$G,VLOOKUP(C1186,'Fund Lookup'!$A$2:$B$5,2,FALSE),FALSE)</f>
        <v>8339200</v>
      </c>
    </row>
    <row r="1187" spans="1:6" ht="30" x14ac:dyDescent="0.25">
      <c r="A1187" t="str">
        <f>'Cover Page'!$A$1</f>
        <v>Appalachian State University</v>
      </c>
      <c r="B1187" s="84" t="s">
        <v>45</v>
      </c>
      <c r="C1187" s="85" t="s">
        <v>35</v>
      </c>
      <c r="D1187" s="42" t="s">
        <v>94</v>
      </c>
      <c r="E1187" s="42" t="str">
        <f t="shared" si="18"/>
        <v>DiningTransfers Out (Other)</v>
      </c>
      <c r="F1187" s="87">
        <f>VLOOKUP(E1187,'Budget Template'!$C:$G,VLOOKUP(C1187,'Fund Lookup'!$A$2:$B$5,2,FALSE),FALSE)</f>
        <v>2350000</v>
      </c>
    </row>
    <row r="1188" spans="1:6" x14ac:dyDescent="0.25">
      <c r="A1188" t="str">
        <f>'Cover Page'!$A$1</f>
        <v>Appalachian State University</v>
      </c>
      <c r="B1188" s="84" t="s">
        <v>45</v>
      </c>
      <c r="C1188" s="85" t="s">
        <v>88</v>
      </c>
      <c r="D1188" s="84" t="s">
        <v>40</v>
      </c>
      <c r="E1188" s="42" t="str">
        <f t="shared" si="18"/>
        <v>DiningBeginning Fund Balance</v>
      </c>
      <c r="F1188" s="87">
        <f>VLOOKUP(E1188,'Budget Template'!$C:$G,VLOOKUP(C1188,'Fund Lookup'!$A$2:$B$5,2,FALSE),FALSE)</f>
        <v>0</v>
      </c>
    </row>
    <row r="1189" spans="1:6" x14ac:dyDescent="0.25">
      <c r="A1189" t="str">
        <f>'Cover Page'!$A$1</f>
        <v>Appalachian State University</v>
      </c>
      <c r="B1189" s="84" t="s">
        <v>45</v>
      </c>
      <c r="C1189" s="85" t="s">
        <v>88</v>
      </c>
      <c r="D1189" s="42" t="s">
        <v>36</v>
      </c>
      <c r="E1189" s="42" t="str">
        <f t="shared" si="18"/>
        <v>DiningState Appropriation, Tuition, &amp; Fees</v>
      </c>
      <c r="F1189" s="87">
        <f>VLOOKUP(E1189,'Budget Template'!$C:$G,VLOOKUP(C1189,'Fund Lookup'!$A$2:$B$5,2,FALSE),FALSE)</f>
        <v>0</v>
      </c>
    </row>
    <row r="1190" spans="1:6" x14ac:dyDescent="0.25">
      <c r="A1190" t="str">
        <f>'Cover Page'!$A$1</f>
        <v>Appalachian State University</v>
      </c>
      <c r="B1190" s="84" t="s">
        <v>45</v>
      </c>
      <c r="C1190" s="85" t="s">
        <v>88</v>
      </c>
      <c r="D1190" s="42" t="s">
        <v>4</v>
      </c>
      <c r="E1190" s="42" t="str">
        <f t="shared" si="18"/>
        <v>DiningSales &amp; Services</v>
      </c>
      <c r="F1190" s="87">
        <f>VLOOKUP(E1190,'Budget Template'!$C:$G,VLOOKUP(C1190,'Fund Lookup'!$A$2:$B$5,2,FALSE),FALSE)</f>
        <v>0</v>
      </c>
    </row>
    <row r="1191" spans="1:6" x14ac:dyDescent="0.25">
      <c r="A1191" t="str">
        <f>'Cover Page'!$A$1</f>
        <v>Appalachian State University</v>
      </c>
      <c r="B1191" s="84" t="s">
        <v>45</v>
      </c>
      <c r="C1191" s="85" t="s">
        <v>88</v>
      </c>
      <c r="D1191" s="42" t="s">
        <v>33</v>
      </c>
      <c r="E1191" s="42" t="str">
        <f t="shared" si="18"/>
        <v>DiningPatient Services</v>
      </c>
      <c r="F1191" s="87">
        <f>VLOOKUP(E1191,'Budget Template'!$C:$G,VLOOKUP(C1191,'Fund Lookup'!$A$2:$B$5,2,FALSE),FALSE)</f>
        <v>0</v>
      </c>
    </row>
    <row r="1192" spans="1:6" x14ac:dyDescent="0.25">
      <c r="A1192" t="str">
        <f>'Cover Page'!$A$1</f>
        <v>Appalachian State University</v>
      </c>
      <c r="B1192" s="84" t="s">
        <v>45</v>
      </c>
      <c r="C1192" s="85" t="s">
        <v>88</v>
      </c>
      <c r="D1192" s="42" t="s">
        <v>5</v>
      </c>
      <c r="E1192" s="42" t="str">
        <f t="shared" si="18"/>
        <v>DiningContracts &amp; Grants</v>
      </c>
      <c r="F1192" s="87">
        <f>VLOOKUP(E1192,'Budget Template'!$C:$G,VLOOKUP(C1192,'Fund Lookup'!$A$2:$B$5,2,FALSE),FALSE)</f>
        <v>0</v>
      </c>
    </row>
    <row r="1193" spans="1:6" x14ac:dyDescent="0.25">
      <c r="A1193" t="str">
        <f>'Cover Page'!$A$1</f>
        <v>Appalachian State University</v>
      </c>
      <c r="B1193" s="84" t="s">
        <v>45</v>
      </c>
      <c r="C1193" s="85" t="s">
        <v>88</v>
      </c>
      <c r="D1193" s="42" t="s">
        <v>6</v>
      </c>
      <c r="E1193" s="42" t="str">
        <f t="shared" si="18"/>
        <v>DiningGifts &amp; Investments</v>
      </c>
      <c r="F1193" s="87">
        <f>VLOOKUP(E1193,'Budget Template'!$C:$G,VLOOKUP(C1193,'Fund Lookup'!$A$2:$B$5,2,FALSE),FALSE)</f>
        <v>0</v>
      </c>
    </row>
    <row r="1194" spans="1:6" x14ac:dyDescent="0.25">
      <c r="A1194" t="str">
        <f>'Cover Page'!$A$1</f>
        <v>Appalachian State University</v>
      </c>
      <c r="B1194" s="84" t="s">
        <v>45</v>
      </c>
      <c r="C1194" s="85" t="s">
        <v>88</v>
      </c>
      <c r="D1194" s="42" t="s">
        <v>7</v>
      </c>
      <c r="E1194" s="42" t="str">
        <f t="shared" si="18"/>
        <v>DiningOther Revenues</v>
      </c>
      <c r="F1194" s="87">
        <f>VLOOKUP(E1194,'Budget Template'!$C:$G,VLOOKUP(C1194,'Fund Lookup'!$A$2:$B$5,2,FALSE),FALSE)</f>
        <v>0</v>
      </c>
    </row>
    <row r="1195" spans="1:6" x14ac:dyDescent="0.25">
      <c r="A1195" t="str">
        <f>'Cover Page'!$A$1</f>
        <v>Appalachian State University</v>
      </c>
      <c r="B1195" s="84" t="s">
        <v>45</v>
      </c>
      <c r="C1195" s="85" t="s">
        <v>88</v>
      </c>
      <c r="D1195" s="42" t="s">
        <v>10</v>
      </c>
      <c r="E1195" s="42" t="str">
        <f t="shared" si="18"/>
        <v>DiningSalaries and Wages</v>
      </c>
      <c r="F1195" s="87">
        <f>VLOOKUP(E1195,'Budget Template'!$C:$G,VLOOKUP(C1195,'Fund Lookup'!$A$2:$B$5,2,FALSE),FALSE)</f>
        <v>0</v>
      </c>
    </row>
    <row r="1196" spans="1:6" x14ac:dyDescent="0.25">
      <c r="A1196" t="str">
        <f>'Cover Page'!$A$1</f>
        <v>Appalachian State University</v>
      </c>
      <c r="B1196" s="84" t="s">
        <v>45</v>
      </c>
      <c r="C1196" s="85" t="s">
        <v>88</v>
      </c>
      <c r="D1196" s="42" t="s">
        <v>11</v>
      </c>
      <c r="E1196" s="42" t="str">
        <f t="shared" si="18"/>
        <v>DiningStaff Benefits</v>
      </c>
      <c r="F1196" s="87">
        <f>VLOOKUP(E1196,'Budget Template'!$C:$G,VLOOKUP(C1196,'Fund Lookup'!$A$2:$B$5,2,FALSE),FALSE)</f>
        <v>0</v>
      </c>
    </row>
    <row r="1197" spans="1:6" x14ac:dyDescent="0.25">
      <c r="A1197" t="str">
        <f>'Cover Page'!$A$1</f>
        <v>Appalachian State University</v>
      </c>
      <c r="B1197" s="84" t="s">
        <v>45</v>
      </c>
      <c r="C1197" s="85" t="s">
        <v>88</v>
      </c>
      <c r="D1197" s="42" t="s">
        <v>92</v>
      </c>
      <c r="E1197" s="42" t="str">
        <f t="shared" si="18"/>
        <v>DiningServices, Supplies, Materials, &amp; Equip.</v>
      </c>
      <c r="F1197" s="87">
        <f>VLOOKUP(E1197,'Budget Template'!$C:$G,VLOOKUP(C1197,'Fund Lookup'!$A$2:$B$5,2,FALSE),FALSE)</f>
        <v>0</v>
      </c>
    </row>
    <row r="1198" spans="1:6" x14ac:dyDescent="0.25">
      <c r="A1198" t="str">
        <f>'Cover Page'!$A$1</f>
        <v>Appalachian State University</v>
      </c>
      <c r="B1198" s="84" t="s">
        <v>45</v>
      </c>
      <c r="C1198" s="85" t="s">
        <v>88</v>
      </c>
      <c r="D1198" s="42" t="s">
        <v>13</v>
      </c>
      <c r="E1198" s="42" t="str">
        <f t="shared" si="18"/>
        <v>DiningScholarships &amp; Fellowships</v>
      </c>
      <c r="F1198" s="87">
        <f>VLOOKUP(E1198,'Budget Template'!$C:$G,VLOOKUP(C1198,'Fund Lookup'!$A$2:$B$5,2,FALSE),FALSE)</f>
        <v>0</v>
      </c>
    </row>
    <row r="1199" spans="1:6" x14ac:dyDescent="0.25">
      <c r="A1199" t="str">
        <f>'Cover Page'!$A$1</f>
        <v>Appalachian State University</v>
      </c>
      <c r="B1199" s="84" t="s">
        <v>45</v>
      </c>
      <c r="C1199" s="85" t="s">
        <v>88</v>
      </c>
      <c r="D1199" s="42" t="s">
        <v>32</v>
      </c>
      <c r="E1199" s="42" t="str">
        <f t="shared" si="18"/>
        <v>DiningDebt Service</v>
      </c>
      <c r="F1199" s="87">
        <f>VLOOKUP(E1199,'Budget Template'!$C:$G,VLOOKUP(C1199,'Fund Lookup'!$A$2:$B$5,2,FALSE),FALSE)</f>
        <v>0</v>
      </c>
    </row>
    <row r="1200" spans="1:6" x14ac:dyDescent="0.25">
      <c r="A1200" t="str">
        <f>'Cover Page'!$A$1</f>
        <v>Appalachian State University</v>
      </c>
      <c r="B1200" s="84" t="s">
        <v>45</v>
      </c>
      <c r="C1200" s="85" t="s">
        <v>88</v>
      </c>
      <c r="D1200" s="42" t="s">
        <v>12</v>
      </c>
      <c r="E1200" s="42" t="str">
        <f t="shared" si="18"/>
        <v>DiningUtilities</v>
      </c>
      <c r="F1200" s="87">
        <f>VLOOKUP(E1200,'Budget Template'!$C:$G,VLOOKUP(C1200,'Fund Lookup'!$A$2:$B$5,2,FALSE),FALSE)</f>
        <v>0</v>
      </c>
    </row>
    <row r="1201" spans="1:6" x14ac:dyDescent="0.25">
      <c r="A1201" t="str">
        <f>'Cover Page'!$A$1</f>
        <v>Appalachian State University</v>
      </c>
      <c r="B1201" s="84" t="s">
        <v>45</v>
      </c>
      <c r="C1201" s="85" t="s">
        <v>88</v>
      </c>
      <c r="D1201" s="42" t="s">
        <v>14</v>
      </c>
      <c r="E1201" s="42" t="str">
        <f t="shared" si="18"/>
        <v>DiningOther Expenses</v>
      </c>
      <c r="F1201" s="87">
        <f>VLOOKUP(E1201,'Budget Template'!$C:$G,VLOOKUP(C1201,'Fund Lookup'!$A$2:$B$5,2,FALSE),FALSE)</f>
        <v>0</v>
      </c>
    </row>
    <row r="1202" spans="1:6" x14ac:dyDescent="0.25">
      <c r="A1202" t="str">
        <f>'Cover Page'!$A$1</f>
        <v>Appalachian State University</v>
      </c>
      <c r="B1202" s="84" t="s">
        <v>45</v>
      </c>
      <c r="C1202" s="85" t="s">
        <v>88</v>
      </c>
      <c r="D1202" s="42" t="s">
        <v>38</v>
      </c>
      <c r="E1202" s="42" t="str">
        <f t="shared" si="18"/>
        <v>DiningTransfers In</v>
      </c>
      <c r="F1202" s="87">
        <f>VLOOKUP(E1202,'Budget Template'!$C:$G,VLOOKUP(C1202,'Fund Lookup'!$A$2:$B$5,2,FALSE),FALSE)</f>
        <v>0</v>
      </c>
    </row>
    <row r="1203" spans="1:6" x14ac:dyDescent="0.25">
      <c r="A1203" t="str">
        <f>'Cover Page'!$A$1</f>
        <v>Appalachian State University</v>
      </c>
      <c r="B1203" s="84" t="s">
        <v>45</v>
      </c>
      <c r="C1203" s="85" t="s">
        <v>88</v>
      </c>
      <c r="D1203" s="42" t="s">
        <v>93</v>
      </c>
      <c r="E1203" s="42" t="str">
        <f t="shared" si="18"/>
        <v>DiningTransfers Out to Capital</v>
      </c>
      <c r="F1203" s="87">
        <f>VLOOKUP(E1203,'Budget Template'!$C:$G,VLOOKUP(C1203,'Fund Lookup'!$A$2:$B$5,2,FALSE),FALSE)</f>
        <v>0</v>
      </c>
    </row>
    <row r="1204" spans="1:6" x14ac:dyDescent="0.25">
      <c r="A1204" t="str">
        <f>'Cover Page'!$A$1</f>
        <v>Appalachian State University</v>
      </c>
      <c r="B1204" s="84" t="s">
        <v>45</v>
      </c>
      <c r="C1204" s="85" t="s">
        <v>88</v>
      </c>
      <c r="D1204" s="42" t="s">
        <v>94</v>
      </c>
      <c r="E1204" s="42" t="str">
        <f t="shared" si="18"/>
        <v>DiningTransfers Out (Other)</v>
      </c>
      <c r="F1204" s="87">
        <f>VLOOKUP(E1204,'Budget Template'!$C:$G,VLOOKUP(C1204,'Fund Lookup'!$A$2:$B$5,2,FALSE),FALSE)</f>
        <v>0</v>
      </c>
    </row>
    <row r="1205" spans="1:6" x14ac:dyDescent="0.25">
      <c r="A1205" t="str">
        <f>'Cover Page'!$A$1</f>
        <v>Appalachian State University</v>
      </c>
      <c r="B1205" s="84" t="s">
        <v>45</v>
      </c>
      <c r="C1205" s="85" t="s">
        <v>31</v>
      </c>
      <c r="D1205" s="84" t="s">
        <v>40</v>
      </c>
      <c r="E1205" s="42" t="str">
        <f t="shared" si="18"/>
        <v>DiningBeginning Fund Balance</v>
      </c>
      <c r="F1205" s="87">
        <f>VLOOKUP(E1205,'Budget Template'!$C:$G,VLOOKUP(C1205,'Fund Lookup'!$A$2:$B$5,2,FALSE),FALSE)</f>
        <v>0</v>
      </c>
    </row>
    <row r="1206" spans="1:6" x14ac:dyDescent="0.25">
      <c r="A1206" t="str">
        <f>'Cover Page'!$A$1</f>
        <v>Appalachian State University</v>
      </c>
      <c r="B1206" s="84" t="s">
        <v>45</v>
      </c>
      <c r="C1206" s="85" t="s">
        <v>31</v>
      </c>
      <c r="D1206" s="42" t="s">
        <v>36</v>
      </c>
      <c r="E1206" s="42" t="str">
        <f t="shared" si="18"/>
        <v>DiningState Appropriation, Tuition, &amp; Fees</v>
      </c>
      <c r="F1206" s="87">
        <f>VLOOKUP(E1206,'Budget Template'!$C:$G,VLOOKUP(C1206,'Fund Lookup'!$A$2:$B$5,2,FALSE),FALSE)</f>
        <v>0</v>
      </c>
    </row>
    <row r="1207" spans="1:6" x14ac:dyDescent="0.25">
      <c r="A1207" t="str">
        <f>'Cover Page'!$A$1</f>
        <v>Appalachian State University</v>
      </c>
      <c r="B1207" s="84" t="s">
        <v>45</v>
      </c>
      <c r="C1207" s="85" t="s">
        <v>31</v>
      </c>
      <c r="D1207" s="42" t="s">
        <v>4</v>
      </c>
      <c r="E1207" s="42" t="str">
        <f t="shared" si="18"/>
        <v>DiningSales &amp; Services</v>
      </c>
      <c r="F1207" s="87">
        <f>VLOOKUP(E1207,'Budget Template'!$C:$G,VLOOKUP(C1207,'Fund Lookup'!$A$2:$B$5,2,FALSE),FALSE)</f>
        <v>0</v>
      </c>
    </row>
    <row r="1208" spans="1:6" x14ac:dyDescent="0.25">
      <c r="A1208" t="str">
        <f>'Cover Page'!$A$1</f>
        <v>Appalachian State University</v>
      </c>
      <c r="B1208" s="84" t="s">
        <v>45</v>
      </c>
      <c r="C1208" s="85" t="s">
        <v>31</v>
      </c>
      <c r="D1208" s="42" t="s">
        <v>33</v>
      </c>
      <c r="E1208" s="42" t="str">
        <f t="shared" si="18"/>
        <v>DiningPatient Services</v>
      </c>
      <c r="F1208" s="87">
        <f>VLOOKUP(E1208,'Budget Template'!$C:$G,VLOOKUP(C1208,'Fund Lookup'!$A$2:$B$5,2,FALSE),FALSE)</f>
        <v>0</v>
      </c>
    </row>
    <row r="1209" spans="1:6" x14ac:dyDescent="0.25">
      <c r="A1209" t="str">
        <f>'Cover Page'!$A$1</f>
        <v>Appalachian State University</v>
      </c>
      <c r="B1209" s="84" t="s">
        <v>45</v>
      </c>
      <c r="C1209" s="85" t="s">
        <v>31</v>
      </c>
      <c r="D1209" s="42" t="s">
        <v>5</v>
      </c>
      <c r="E1209" s="42" t="str">
        <f t="shared" si="18"/>
        <v>DiningContracts &amp; Grants</v>
      </c>
      <c r="F1209" s="87">
        <f>VLOOKUP(E1209,'Budget Template'!$C:$G,VLOOKUP(C1209,'Fund Lookup'!$A$2:$B$5,2,FALSE),FALSE)</f>
        <v>0</v>
      </c>
    </row>
    <row r="1210" spans="1:6" x14ac:dyDescent="0.25">
      <c r="A1210" t="str">
        <f>'Cover Page'!$A$1</f>
        <v>Appalachian State University</v>
      </c>
      <c r="B1210" s="84" t="s">
        <v>45</v>
      </c>
      <c r="C1210" s="85" t="s">
        <v>31</v>
      </c>
      <c r="D1210" s="42" t="s">
        <v>6</v>
      </c>
      <c r="E1210" s="42" t="str">
        <f t="shared" si="18"/>
        <v>DiningGifts &amp; Investments</v>
      </c>
      <c r="F1210" s="87">
        <f>VLOOKUP(E1210,'Budget Template'!$C:$G,VLOOKUP(C1210,'Fund Lookup'!$A$2:$B$5,2,FALSE),FALSE)</f>
        <v>0</v>
      </c>
    </row>
    <row r="1211" spans="1:6" x14ac:dyDescent="0.25">
      <c r="A1211" t="str">
        <f>'Cover Page'!$A$1</f>
        <v>Appalachian State University</v>
      </c>
      <c r="B1211" s="84" t="s">
        <v>45</v>
      </c>
      <c r="C1211" s="85" t="s">
        <v>31</v>
      </c>
      <c r="D1211" s="42" t="s">
        <v>7</v>
      </c>
      <c r="E1211" s="42" t="str">
        <f t="shared" si="18"/>
        <v>DiningOther Revenues</v>
      </c>
      <c r="F1211" s="87">
        <f>VLOOKUP(E1211,'Budget Template'!$C:$G,VLOOKUP(C1211,'Fund Lookup'!$A$2:$B$5,2,FALSE),FALSE)</f>
        <v>0</v>
      </c>
    </row>
    <row r="1212" spans="1:6" x14ac:dyDescent="0.25">
      <c r="A1212" t="str">
        <f>'Cover Page'!$A$1</f>
        <v>Appalachian State University</v>
      </c>
      <c r="B1212" s="84" t="s">
        <v>45</v>
      </c>
      <c r="C1212" s="85" t="s">
        <v>31</v>
      </c>
      <c r="D1212" s="42" t="s">
        <v>10</v>
      </c>
      <c r="E1212" s="42" t="str">
        <f t="shared" si="18"/>
        <v>DiningSalaries and Wages</v>
      </c>
      <c r="F1212" s="87">
        <f>VLOOKUP(E1212,'Budget Template'!$C:$G,VLOOKUP(C1212,'Fund Lookup'!$A$2:$B$5,2,FALSE),FALSE)</f>
        <v>0</v>
      </c>
    </row>
    <row r="1213" spans="1:6" x14ac:dyDescent="0.25">
      <c r="A1213" t="str">
        <f>'Cover Page'!$A$1</f>
        <v>Appalachian State University</v>
      </c>
      <c r="B1213" s="84" t="s">
        <v>45</v>
      </c>
      <c r="C1213" s="85" t="s">
        <v>31</v>
      </c>
      <c r="D1213" s="42" t="s">
        <v>11</v>
      </c>
      <c r="E1213" s="42" t="str">
        <f t="shared" si="18"/>
        <v>DiningStaff Benefits</v>
      </c>
      <c r="F1213" s="87">
        <f>VLOOKUP(E1213,'Budget Template'!$C:$G,VLOOKUP(C1213,'Fund Lookup'!$A$2:$B$5,2,FALSE),FALSE)</f>
        <v>0</v>
      </c>
    </row>
    <row r="1214" spans="1:6" x14ac:dyDescent="0.25">
      <c r="A1214" t="str">
        <f>'Cover Page'!$A$1</f>
        <v>Appalachian State University</v>
      </c>
      <c r="B1214" s="84" t="s">
        <v>45</v>
      </c>
      <c r="C1214" s="85" t="s">
        <v>31</v>
      </c>
      <c r="D1214" s="42" t="s">
        <v>92</v>
      </c>
      <c r="E1214" s="42" t="str">
        <f t="shared" si="18"/>
        <v>DiningServices, Supplies, Materials, &amp; Equip.</v>
      </c>
      <c r="F1214" s="87">
        <f>VLOOKUP(E1214,'Budget Template'!$C:$G,VLOOKUP(C1214,'Fund Lookup'!$A$2:$B$5,2,FALSE),FALSE)</f>
        <v>0</v>
      </c>
    </row>
    <row r="1215" spans="1:6" x14ac:dyDescent="0.25">
      <c r="A1215" t="str">
        <f>'Cover Page'!$A$1</f>
        <v>Appalachian State University</v>
      </c>
      <c r="B1215" s="84" t="s">
        <v>45</v>
      </c>
      <c r="C1215" s="85" t="s">
        <v>31</v>
      </c>
      <c r="D1215" s="42" t="s">
        <v>13</v>
      </c>
      <c r="E1215" s="42" t="str">
        <f t="shared" si="18"/>
        <v>DiningScholarships &amp; Fellowships</v>
      </c>
      <c r="F1215" s="87">
        <f>VLOOKUP(E1215,'Budget Template'!$C:$G,VLOOKUP(C1215,'Fund Lookup'!$A$2:$B$5,2,FALSE),FALSE)</f>
        <v>0</v>
      </c>
    </row>
    <row r="1216" spans="1:6" x14ac:dyDescent="0.25">
      <c r="A1216" t="str">
        <f>'Cover Page'!$A$1</f>
        <v>Appalachian State University</v>
      </c>
      <c r="B1216" s="84" t="s">
        <v>45</v>
      </c>
      <c r="C1216" s="85" t="s">
        <v>31</v>
      </c>
      <c r="D1216" s="42" t="s">
        <v>32</v>
      </c>
      <c r="E1216" s="42" t="str">
        <f t="shared" si="18"/>
        <v>DiningDebt Service</v>
      </c>
      <c r="F1216" s="87">
        <f>VLOOKUP(E1216,'Budget Template'!$C:$G,VLOOKUP(C1216,'Fund Lookup'!$A$2:$B$5,2,FALSE),FALSE)</f>
        <v>0</v>
      </c>
    </row>
    <row r="1217" spans="1:6" x14ac:dyDescent="0.25">
      <c r="A1217" t="str">
        <f>'Cover Page'!$A$1</f>
        <v>Appalachian State University</v>
      </c>
      <c r="B1217" s="84" t="s">
        <v>45</v>
      </c>
      <c r="C1217" s="85" t="s">
        <v>31</v>
      </c>
      <c r="D1217" s="42" t="s">
        <v>12</v>
      </c>
      <c r="E1217" s="42" t="str">
        <f t="shared" si="18"/>
        <v>DiningUtilities</v>
      </c>
      <c r="F1217" s="87">
        <f>VLOOKUP(E1217,'Budget Template'!$C:$G,VLOOKUP(C1217,'Fund Lookup'!$A$2:$B$5,2,FALSE),FALSE)</f>
        <v>0</v>
      </c>
    </row>
    <row r="1218" spans="1:6" x14ac:dyDescent="0.25">
      <c r="A1218" t="str">
        <f>'Cover Page'!$A$1</f>
        <v>Appalachian State University</v>
      </c>
      <c r="B1218" s="84" t="s">
        <v>45</v>
      </c>
      <c r="C1218" s="85" t="s">
        <v>31</v>
      </c>
      <c r="D1218" s="42" t="s">
        <v>14</v>
      </c>
      <c r="E1218" s="42" t="str">
        <f t="shared" si="18"/>
        <v>DiningOther Expenses</v>
      </c>
      <c r="F1218" s="87">
        <f>VLOOKUP(E1218,'Budget Template'!$C:$G,VLOOKUP(C1218,'Fund Lookup'!$A$2:$B$5,2,FALSE),FALSE)</f>
        <v>0</v>
      </c>
    </row>
    <row r="1219" spans="1:6" x14ac:dyDescent="0.25">
      <c r="A1219" t="str">
        <f>'Cover Page'!$A$1</f>
        <v>Appalachian State University</v>
      </c>
      <c r="B1219" s="84" t="s">
        <v>45</v>
      </c>
      <c r="C1219" s="85" t="s">
        <v>31</v>
      </c>
      <c r="D1219" s="42" t="s">
        <v>38</v>
      </c>
      <c r="E1219" s="42" t="str">
        <f t="shared" ref="E1219:E1282" si="19">B1219&amp;D1219</f>
        <v>DiningTransfers In</v>
      </c>
      <c r="F1219" s="87">
        <f>VLOOKUP(E1219,'Budget Template'!$C:$G,VLOOKUP(C1219,'Fund Lookup'!$A$2:$B$5,2,FALSE),FALSE)</f>
        <v>0</v>
      </c>
    </row>
    <row r="1220" spans="1:6" x14ac:dyDescent="0.25">
      <c r="A1220" t="str">
        <f>'Cover Page'!$A$1</f>
        <v>Appalachian State University</v>
      </c>
      <c r="B1220" s="84" t="s">
        <v>45</v>
      </c>
      <c r="C1220" s="85" t="s">
        <v>31</v>
      </c>
      <c r="D1220" s="42" t="s">
        <v>93</v>
      </c>
      <c r="E1220" s="42" t="str">
        <f t="shared" si="19"/>
        <v>DiningTransfers Out to Capital</v>
      </c>
      <c r="F1220" s="87">
        <f>VLOOKUP(E1220,'Budget Template'!$C:$G,VLOOKUP(C1220,'Fund Lookup'!$A$2:$B$5,2,FALSE),FALSE)</f>
        <v>0</v>
      </c>
    </row>
    <row r="1221" spans="1:6" x14ac:dyDescent="0.25">
      <c r="A1221" t="str">
        <f>'Cover Page'!$A$1</f>
        <v>Appalachian State University</v>
      </c>
      <c r="B1221" s="84" t="s">
        <v>45</v>
      </c>
      <c r="C1221" s="85" t="s">
        <v>31</v>
      </c>
      <c r="D1221" s="42" t="s">
        <v>94</v>
      </c>
      <c r="E1221" s="42" t="str">
        <f t="shared" si="19"/>
        <v>DiningTransfers Out (Other)</v>
      </c>
      <c r="F1221" s="87">
        <f>VLOOKUP(E1221,'Budget Template'!$C:$G,VLOOKUP(C1221,'Fund Lookup'!$A$2:$B$5,2,FALSE),FALSE)</f>
        <v>0</v>
      </c>
    </row>
    <row r="1222" spans="1:6" x14ac:dyDescent="0.25">
      <c r="A1222" t="str">
        <f>'Cover Page'!$A$1</f>
        <v>Appalachian State University</v>
      </c>
      <c r="B1222" s="84" t="s">
        <v>44</v>
      </c>
      <c r="C1222" s="85" t="s">
        <v>0</v>
      </c>
      <c r="D1222" s="84" t="s">
        <v>40</v>
      </c>
      <c r="E1222" s="42" t="str">
        <f t="shared" si="19"/>
        <v>HousingBeginning Fund Balance</v>
      </c>
      <c r="F1222" s="87">
        <f>VLOOKUP(E1222,'Budget Template'!$C:$G,VLOOKUP(C1222,'Fund Lookup'!$A$2:$B$5,2,FALSE),FALSE)</f>
        <v>0</v>
      </c>
    </row>
    <row r="1223" spans="1:6" x14ac:dyDescent="0.25">
      <c r="A1223" t="str">
        <f>'Cover Page'!$A$1</f>
        <v>Appalachian State University</v>
      </c>
      <c r="B1223" s="84" t="s">
        <v>44</v>
      </c>
      <c r="C1223" s="85" t="s">
        <v>0</v>
      </c>
      <c r="D1223" s="42" t="s">
        <v>36</v>
      </c>
      <c r="E1223" s="42" t="str">
        <f t="shared" si="19"/>
        <v>HousingState Appropriation, Tuition, &amp; Fees</v>
      </c>
      <c r="F1223" s="87">
        <f>VLOOKUP(E1223,'Budget Template'!$C:$G,VLOOKUP(C1223,'Fund Lookup'!$A$2:$B$5,2,FALSE),FALSE)</f>
        <v>0</v>
      </c>
    </row>
    <row r="1224" spans="1:6" x14ac:dyDescent="0.25">
      <c r="A1224" t="str">
        <f>'Cover Page'!$A$1</f>
        <v>Appalachian State University</v>
      </c>
      <c r="B1224" s="84" t="s">
        <v>44</v>
      </c>
      <c r="C1224" s="85" t="s">
        <v>0</v>
      </c>
      <c r="D1224" s="42" t="s">
        <v>4</v>
      </c>
      <c r="E1224" s="42" t="str">
        <f t="shared" si="19"/>
        <v>HousingSales &amp; Services</v>
      </c>
      <c r="F1224" s="87">
        <f>VLOOKUP(E1224,'Budget Template'!$C:$G,VLOOKUP(C1224,'Fund Lookup'!$A$2:$B$5,2,FALSE),FALSE)</f>
        <v>0</v>
      </c>
    </row>
    <row r="1225" spans="1:6" x14ac:dyDescent="0.25">
      <c r="A1225" t="str">
        <f>'Cover Page'!$A$1</f>
        <v>Appalachian State University</v>
      </c>
      <c r="B1225" s="84" t="s">
        <v>44</v>
      </c>
      <c r="C1225" s="85" t="s">
        <v>0</v>
      </c>
      <c r="D1225" s="42" t="s">
        <v>33</v>
      </c>
      <c r="E1225" s="42" t="str">
        <f t="shared" si="19"/>
        <v>HousingPatient Services</v>
      </c>
      <c r="F1225" s="87">
        <f>VLOOKUP(E1225,'Budget Template'!$C:$G,VLOOKUP(C1225,'Fund Lookup'!$A$2:$B$5,2,FALSE),FALSE)</f>
        <v>0</v>
      </c>
    </row>
    <row r="1226" spans="1:6" x14ac:dyDescent="0.25">
      <c r="A1226" t="str">
        <f>'Cover Page'!$A$1</f>
        <v>Appalachian State University</v>
      </c>
      <c r="B1226" s="84" t="s">
        <v>44</v>
      </c>
      <c r="C1226" s="85" t="s">
        <v>0</v>
      </c>
      <c r="D1226" s="42" t="s">
        <v>5</v>
      </c>
      <c r="E1226" s="42" t="str">
        <f t="shared" si="19"/>
        <v>HousingContracts &amp; Grants</v>
      </c>
      <c r="F1226" s="87">
        <f>VLOOKUP(E1226,'Budget Template'!$C:$G,VLOOKUP(C1226,'Fund Lookup'!$A$2:$B$5,2,FALSE),FALSE)</f>
        <v>0</v>
      </c>
    </row>
    <row r="1227" spans="1:6" x14ac:dyDescent="0.25">
      <c r="A1227" t="str">
        <f>'Cover Page'!$A$1</f>
        <v>Appalachian State University</v>
      </c>
      <c r="B1227" s="84" t="s">
        <v>44</v>
      </c>
      <c r="C1227" s="85" t="s">
        <v>0</v>
      </c>
      <c r="D1227" s="42" t="s">
        <v>6</v>
      </c>
      <c r="E1227" s="42" t="str">
        <f t="shared" si="19"/>
        <v>HousingGifts &amp; Investments</v>
      </c>
      <c r="F1227" s="87">
        <f>VLOOKUP(E1227,'Budget Template'!$C:$G,VLOOKUP(C1227,'Fund Lookup'!$A$2:$B$5,2,FALSE),FALSE)</f>
        <v>0</v>
      </c>
    </row>
    <row r="1228" spans="1:6" x14ac:dyDescent="0.25">
      <c r="A1228" t="str">
        <f>'Cover Page'!$A$1</f>
        <v>Appalachian State University</v>
      </c>
      <c r="B1228" s="84" t="s">
        <v>44</v>
      </c>
      <c r="C1228" s="85" t="s">
        <v>0</v>
      </c>
      <c r="D1228" s="42" t="s">
        <v>7</v>
      </c>
      <c r="E1228" s="42" t="str">
        <f t="shared" si="19"/>
        <v>HousingOther Revenues</v>
      </c>
      <c r="F1228" s="87">
        <f>VLOOKUP(E1228,'Budget Template'!$C:$G,VLOOKUP(C1228,'Fund Lookup'!$A$2:$B$5,2,FALSE),FALSE)</f>
        <v>0</v>
      </c>
    </row>
    <row r="1229" spans="1:6" x14ac:dyDescent="0.25">
      <c r="A1229" t="str">
        <f>'Cover Page'!$A$1</f>
        <v>Appalachian State University</v>
      </c>
      <c r="B1229" s="84" t="s">
        <v>44</v>
      </c>
      <c r="C1229" s="85" t="s">
        <v>0</v>
      </c>
      <c r="D1229" s="42" t="s">
        <v>10</v>
      </c>
      <c r="E1229" s="42" t="str">
        <f t="shared" si="19"/>
        <v>HousingSalaries and Wages</v>
      </c>
      <c r="F1229" s="87">
        <f>VLOOKUP(E1229,'Budget Template'!$C:$G,VLOOKUP(C1229,'Fund Lookup'!$A$2:$B$5,2,FALSE),FALSE)</f>
        <v>0</v>
      </c>
    </row>
    <row r="1230" spans="1:6" x14ac:dyDescent="0.25">
      <c r="A1230" t="str">
        <f>'Cover Page'!$A$1</f>
        <v>Appalachian State University</v>
      </c>
      <c r="B1230" s="84" t="s">
        <v>44</v>
      </c>
      <c r="C1230" s="85" t="s">
        <v>0</v>
      </c>
      <c r="D1230" s="42" t="s">
        <v>11</v>
      </c>
      <c r="E1230" s="42" t="str">
        <f t="shared" si="19"/>
        <v>HousingStaff Benefits</v>
      </c>
      <c r="F1230" s="87">
        <f>VLOOKUP(E1230,'Budget Template'!$C:$G,VLOOKUP(C1230,'Fund Lookup'!$A$2:$B$5,2,FALSE),FALSE)</f>
        <v>0</v>
      </c>
    </row>
    <row r="1231" spans="1:6" x14ac:dyDescent="0.25">
      <c r="A1231" t="str">
        <f>'Cover Page'!$A$1</f>
        <v>Appalachian State University</v>
      </c>
      <c r="B1231" s="84" t="s">
        <v>44</v>
      </c>
      <c r="C1231" s="85" t="s">
        <v>0</v>
      </c>
      <c r="D1231" s="42" t="s">
        <v>92</v>
      </c>
      <c r="E1231" s="42" t="str">
        <f t="shared" si="19"/>
        <v>HousingServices, Supplies, Materials, &amp; Equip.</v>
      </c>
      <c r="F1231" s="87">
        <f>VLOOKUP(E1231,'Budget Template'!$C:$G,VLOOKUP(C1231,'Fund Lookup'!$A$2:$B$5,2,FALSE),FALSE)</f>
        <v>0</v>
      </c>
    </row>
    <row r="1232" spans="1:6" x14ac:dyDescent="0.25">
      <c r="A1232" t="str">
        <f>'Cover Page'!$A$1</f>
        <v>Appalachian State University</v>
      </c>
      <c r="B1232" s="84" t="s">
        <v>44</v>
      </c>
      <c r="C1232" s="85" t="s">
        <v>0</v>
      </c>
      <c r="D1232" s="42" t="s">
        <v>13</v>
      </c>
      <c r="E1232" s="42" t="str">
        <f t="shared" si="19"/>
        <v>HousingScholarships &amp; Fellowships</v>
      </c>
      <c r="F1232" s="87">
        <f>VLOOKUP(E1232,'Budget Template'!$C:$G,VLOOKUP(C1232,'Fund Lookup'!$A$2:$B$5,2,FALSE),FALSE)</f>
        <v>0</v>
      </c>
    </row>
    <row r="1233" spans="1:6" x14ac:dyDescent="0.25">
      <c r="A1233" t="str">
        <f>'Cover Page'!$A$1</f>
        <v>Appalachian State University</v>
      </c>
      <c r="B1233" s="84" t="s">
        <v>44</v>
      </c>
      <c r="C1233" s="85" t="s">
        <v>0</v>
      </c>
      <c r="D1233" s="42" t="s">
        <v>32</v>
      </c>
      <c r="E1233" s="42" t="str">
        <f t="shared" si="19"/>
        <v>HousingDebt Service</v>
      </c>
      <c r="F1233" s="87">
        <f>VLOOKUP(E1233,'Budget Template'!$C:$G,VLOOKUP(C1233,'Fund Lookup'!$A$2:$B$5,2,FALSE),FALSE)</f>
        <v>0</v>
      </c>
    </row>
    <row r="1234" spans="1:6" x14ac:dyDescent="0.25">
      <c r="A1234" t="str">
        <f>'Cover Page'!$A$1</f>
        <v>Appalachian State University</v>
      </c>
      <c r="B1234" s="84" t="s">
        <v>44</v>
      </c>
      <c r="C1234" s="85" t="s">
        <v>0</v>
      </c>
      <c r="D1234" s="42" t="s">
        <v>12</v>
      </c>
      <c r="E1234" s="42" t="str">
        <f t="shared" si="19"/>
        <v>HousingUtilities</v>
      </c>
      <c r="F1234" s="87">
        <f>VLOOKUP(E1234,'Budget Template'!$C:$G,VLOOKUP(C1234,'Fund Lookup'!$A$2:$B$5,2,FALSE),FALSE)</f>
        <v>0</v>
      </c>
    </row>
    <row r="1235" spans="1:6" x14ac:dyDescent="0.25">
      <c r="A1235" t="str">
        <f>'Cover Page'!$A$1</f>
        <v>Appalachian State University</v>
      </c>
      <c r="B1235" s="84" t="s">
        <v>44</v>
      </c>
      <c r="C1235" s="85" t="s">
        <v>0</v>
      </c>
      <c r="D1235" s="42" t="s">
        <v>14</v>
      </c>
      <c r="E1235" s="42" t="str">
        <f t="shared" si="19"/>
        <v>HousingOther Expenses</v>
      </c>
      <c r="F1235" s="87">
        <f>VLOOKUP(E1235,'Budget Template'!$C:$G,VLOOKUP(C1235,'Fund Lookup'!$A$2:$B$5,2,FALSE),FALSE)</f>
        <v>0</v>
      </c>
    </row>
    <row r="1236" spans="1:6" x14ac:dyDescent="0.25">
      <c r="A1236" t="str">
        <f>'Cover Page'!$A$1</f>
        <v>Appalachian State University</v>
      </c>
      <c r="B1236" s="84" t="s">
        <v>44</v>
      </c>
      <c r="C1236" s="85" t="s">
        <v>0</v>
      </c>
      <c r="D1236" s="42" t="s">
        <v>38</v>
      </c>
      <c r="E1236" s="42" t="str">
        <f t="shared" si="19"/>
        <v>HousingTransfers In</v>
      </c>
      <c r="F1236" s="87">
        <f>VLOOKUP(E1236,'Budget Template'!$C:$G,VLOOKUP(C1236,'Fund Lookup'!$A$2:$B$5,2,FALSE),FALSE)</f>
        <v>0</v>
      </c>
    </row>
    <row r="1237" spans="1:6" x14ac:dyDescent="0.25">
      <c r="A1237" t="str">
        <f>'Cover Page'!$A$1</f>
        <v>Appalachian State University</v>
      </c>
      <c r="B1237" s="84" t="s">
        <v>44</v>
      </c>
      <c r="C1237" s="85" t="s">
        <v>0</v>
      </c>
      <c r="D1237" s="42" t="s">
        <v>93</v>
      </c>
      <c r="E1237" s="42" t="str">
        <f t="shared" si="19"/>
        <v>HousingTransfers Out to Capital</v>
      </c>
      <c r="F1237" s="87">
        <f>VLOOKUP(E1237,'Budget Template'!$C:$G,VLOOKUP(C1237,'Fund Lookup'!$A$2:$B$5,2,FALSE),FALSE)</f>
        <v>0</v>
      </c>
    </row>
    <row r="1238" spans="1:6" x14ac:dyDescent="0.25">
      <c r="A1238" t="str">
        <f>'Cover Page'!$A$1</f>
        <v>Appalachian State University</v>
      </c>
      <c r="B1238" s="84" t="s">
        <v>44</v>
      </c>
      <c r="C1238" s="85" t="s">
        <v>0</v>
      </c>
      <c r="D1238" s="42" t="s">
        <v>94</v>
      </c>
      <c r="E1238" s="42" t="str">
        <f t="shared" si="19"/>
        <v>HousingTransfers Out (Other)</v>
      </c>
      <c r="F1238" s="87">
        <f>VLOOKUP(E1238,'Budget Template'!$C:$G,VLOOKUP(C1238,'Fund Lookup'!$A$2:$B$5,2,FALSE),FALSE)</f>
        <v>0</v>
      </c>
    </row>
    <row r="1239" spans="1:6" ht="30" x14ac:dyDescent="0.25">
      <c r="A1239" t="str">
        <f>'Cover Page'!$A$1</f>
        <v>Appalachian State University</v>
      </c>
      <c r="B1239" s="84" t="s">
        <v>44</v>
      </c>
      <c r="C1239" s="85" t="s">
        <v>35</v>
      </c>
      <c r="D1239" s="84" t="s">
        <v>40</v>
      </c>
      <c r="E1239" s="42" t="str">
        <f t="shared" si="19"/>
        <v>HousingBeginning Fund Balance</v>
      </c>
      <c r="F1239" s="87">
        <f>VLOOKUP(E1239,'Budget Template'!$C:$G,VLOOKUP(C1239,'Fund Lookup'!$A$2:$B$5,2,FALSE),FALSE)</f>
        <v>20673709</v>
      </c>
    </row>
    <row r="1240" spans="1:6" ht="30" x14ac:dyDescent="0.25">
      <c r="A1240" t="str">
        <f>'Cover Page'!$A$1</f>
        <v>Appalachian State University</v>
      </c>
      <c r="B1240" s="84" t="s">
        <v>44</v>
      </c>
      <c r="C1240" s="85" t="s">
        <v>35</v>
      </c>
      <c r="D1240" s="42" t="s">
        <v>36</v>
      </c>
      <c r="E1240" s="42" t="str">
        <f t="shared" si="19"/>
        <v>HousingState Appropriation, Tuition, &amp; Fees</v>
      </c>
      <c r="F1240" s="87">
        <f>VLOOKUP(E1240,'Budget Template'!$C:$G,VLOOKUP(C1240,'Fund Lookup'!$A$2:$B$5,2,FALSE),FALSE)</f>
        <v>645050</v>
      </c>
    </row>
    <row r="1241" spans="1:6" ht="30" x14ac:dyDescent="0.25">
      <c r="A1241" t="str">
        <f>'Cover Page'!$A$1</f>
        <v>Appalachian State University</v>
      </c>
      <c r="B1241" s="84" t="s">
        <v>44</v>
      </c>
      <c r="C1241" s="85" t="s">
        <v>35</v>
      </c>
      <c r="D1241" s="42" t="s">
        <v>4</v>
      </c>
      <c r="E1241" s="42" t="str">
        <f t="shared" si="19"/>
        <v>HousingSales &amp; Services</v>
      </c>
      <c r="F1241" s="87">
        <f>VLOOKUP(E1241,'Budget Template'!$C:$G,VLOOKUP(C1241,'Fund Lookup'!$A$2:$B$5,2,FALSE),FALSE)</f>
        <v>34832148</v>
      </c>
    </row>
    <row r="1242" spans="1:6" ht="30" x14ac:dyDescent="0.25">
      <c r="A1242" t="str">
        <f>'Cover Page'!$A$1</f>
        <v>Appalachian State University</v>
      </c>
      <c r="B1242" s="84" t="s">
        <v>44</v>
      </c>
      <c r="C1242" s="85" t="s">
        <v>35</v>
      </c>
      <c r="D1242" s="42" t="s">
        <v>33</v>
      </c>
      <c r="E1242" s="42" t="str">
        <f t="shared" si="19"/>
        <v>HousingPatient Services</v>
      </c>
      <c r="F1242" s="87">
        <f>VLOOKUP(E1242,'Budget Template'!$C:$G,VLOOKUP(C1242,'Fund Lookup'!$A$2:$B$5,2,FALSE),FALSE)</f>
        <v>0</v>
      </c>
    </row>
    <row r="1243" spans="1:6" ht="30" x14ac:dyDescent="0.25">
      <c r="A1243" t="str">
        <f>'Cover Page'!$A$1</f>
        <v>Appalachian State University</v>
      </c>
      <c r="B1243" s="84" t="s">
        <v>44</v>
      </c>
      <c r="C1243" s="85" t="s">
        <v>35</v>
      </c>
      <c r="D1243" s="42" t="s">
        <v>5</v>
      </c>
      <c r="E1243" s="42" t="str">
        <f t="shared" si="19"/>
        <v>HousingContracts &amp; Grants</v>
      </c>
      <c r="F1243" s="87">
        <f>VLOOKUP(E1243,'Budget Template'!$C:$G,VLOOKUP(C1243,'Fund Lookup'!$A$2:$B$5,2,FALSE),FALSE)</f>
        <v>0</v>
      </c>
    </row>
    <row r="1244" spans="1:6" ht="30" x14ac:dyDescent="0.25">
      <c r="A1244" t="str">
        <f>'Cover Page'!$A$1</f>
        <v>Appalachian State University</v>
      </c>
      <c r="B1244" s="84" t="s">
        <v>44</v>
      </c>
      <c r="C1244" s="85" t="s">
        <v>35</v>
      </c>
      <c r="D1244" s="42" t="s">
        <v>6</v>
      </c>
      <c r="E1244" s="42" t="str">
        <f t="shared" si="19"/>
        <v>HousingGifts &amp; Investments</v>
      </c>
      <c r="F1244" s="87">
        <f>VLOOKUP(E1244,'Budget Template'!$C:$G,VLOOKUP(C1244,'Fund Lookup'!$A$2:$B$5,2,FALSE),FALSE)</f>
        <v>0</v>
      </c>
    </row>
    <row r="1245" spans="1:6" ht="30" x14ac:dyDescent="0.25">
      <c r="A1245" t="str">
        <f>'Cover Page'!$A$1</f>
        <v>Appalachian State University</v>
      </c>
      <c r="B1245" s="84" t="s">
        <v>44</v>
      </c>
      <c r="C1245" s="85" t="s">
        <v>35</v>
      </c>
      <c r="D1245" s="42" t="s">
        <v>7</v>
      </c>
      <c r="E1245" s="42" t="str">
        <f t="shared" si="19"/>
        <v>HousingOther Revenues</v>
      </c>
      <c r="F1245" s="87">
        <f>VLOOKUP(E1245,'Budget Template'!$C:$G,VLOOKUP(C1245,'Fund Lookup'!$A$2:$B$5,2,FALSE),FALSE)</f>
        <v>0</v>
      </c>
    </row>
    <row r="1246" spans="1:6" ht="30" x14ac:dyDescent="0.25">
      <c r="A1246" t="str">
        <f>'Cover Page'!$A$1</f>
        <v>Appalachian State University</v>
      </c>
      <c r="B1246" s="84" t="s">
        <v>44</v>
      </c>
      <c r="C1246" s="85" t="s">
        <v>35</v>
      </c>
      <c r="D1246" s="42" t="s">
        <v>10</v>
      </c>
      <c r="E1246" s="42" t="str">
        <f t="shared" si="19"/>
        <v>HousingSalaries and Wages</v>
      </c>
      <c r="F1246" s="87">
        <f>VLOOKUP(E1246,'Budget Template'!$C:$G,VLOOKUP(C1246,'Fund Lookup'!$A$2:$B$5,2,FALSE),FALSE)</f>
        <v>6671188</v>
      </c>
    </row>
    <row r="1247" spans="1:6" ht="30" x14ac:dyDescent="0.25">
      <c r="A1247" t="str">
        <f>'Cover Page'!$A$1</f>
        <v>Appalachian State University</v>
      </c>
      <c r="B1247" s="84" t="s">
        <v>44</v>
      </c>
      <c r="C1247" s="85" t="s">
        <v>35</v>
      </c>
      <c r="D1247" s="42" t="s">
        <v>11</v>
      </c>
      <c r="E1247" s="42" t="str">
        <f t="shared" si="19"/>
        <v>HousingStaff Benefits</v>
      </c>
      <c r="F1247" s="87">
        <f>VLOOKUP(E1247,'Budget Template'!$C:$G,VLOOKUP(C1247,'Fund Lookup'!$A$2:$B$5,2,FALSE),FALSE)</f>
        <v>2619675</v>
      </c>
    </row>
    <row r="1248" spans="1:6" ht="30" x14ac:dyDescent="0.25">
      <c r="A1248" t="str">
        <f>'Cover Page'!$A$1</f>
        <v>Appalachian State University</v>
      </c>
      <c r="B1248" s="84" t="s">
        <v>44</v>
      </c>
      <c r="C1248" s="85" t="s">
        <v>35</v>
      </c>
      <c r="D1248" s="42" t="s">
        <v>92</v>
      </c>
      <c r="E1248" s="42" t="str">
        <f t="shared" si="19"/>
        <v>HousingServices, Supplies, Materials, &amp; Equip.</v>
      </c>
      <c r="F1248" s="87">
        <f>VLOOKUP(E1248,'Budget Template'!$C:$G,VLOOKUP(C1248,'Fund Lookup'!$A$2:$B$5,2,FALSE),FALSE)</f>
        <v>11210863</v>
      </c>
    </row>
    <row r="1249" spans="1:6" ht="30" x14ac:dyDescent="0.25">
      <c r="A1249" t="str">
        <f>'Cover Page'!$A$1</f>
        <v>Appalachian State University</v>
      </c>
      <c r="B1249" s="84" t="s">
        <v>44</v>
      </c>
      <c r="C1249" s="85" t="s">
        <v>35</v>
      </c>
      <c r="D1249" s="42" t="s">
        <v>13</v>
      </c>
      <c r="E1249" s="42" t="str">
        <f t="shared" si="19"/>
        <v>HousingScholarships &amp; Fellowships</v>
      </c>
      <c r="F1249" s="87">
        <f>VLOOKUP(E1249,'Budget Template'!$C:$G,VLOOKUP(C1249,'Fund Lookup'!$A$2:$B$5,2,FALSE),FALSE)</f>
        <v>185523</v>
      </c>
    </row>
    <row r="1250" spans="1:6" ht="30" x14ac:dyDescent="0.25">
      <c r="A1250" t="str">
        <f>'Cover Page'!$A$1</f>
        <v>Appalachian State University</v>
      </c>
      <c r="B1250" s="84" t="s">
        <v>44</v>
      </c>
      <c r="C1250" s="85" t="s">
        <v>35</v>
      </c>
      <c r="D1250" s="42" t="s">
        <v>32</v>
      </c>
      <c r="E1250" s="42" t="str">
        <f t="shared" si="19"/>
        <v>HousingDebt Service</v>
      </c>
      <c r="F1250" s="87">
        <f>VLOOKUP(E1250,'Budget Template'!$C:$G,VLOOKUP(C1250,'Fund Lookup'!$A$2:$B$5,2,FALSE),FALSE)</f>
        <v>8581903</v>
      </c>
    </row>
    <row r="1251" spans="1:6" ht="30" x14ac:dyDescent="0.25">
      <c r="A1251" t="str">
        <f>'Cover Page'!$A$1</f>
        <v>Appalachian State University</v>
      </c>
      <c r="B1251" s="84" t="s">
        <v>44</v>
      </c>
      <c r="C1251" s="85" t="s">
        <v>35</v>
      </c>
      <c r="D1251" s="42" t="s">
        <v>12</v>
      </c>
      <c r="E1251" s="42" t="str">
        <f t="shared" si="19"/>
        <v>HousingUtilities</v>
      </c>
      <c r="F1251" s="87">
        <f>VLOOKUP(E1251,'Budget Template'!$C:$G,VLOOKUP(C1251,'Fund Lookup'!$A$2:$B$5,2,FALSE),FALSE)</f>
        <v>4636886</v>
      </c>
    </row>
    <row r="1252" spans="1:6" ht="30" x14ac:dyDescent="0.25">
      <c r="A1252" t="str">
        <f>'Cover Page'!$A$1</f>
        <v>Appalachian State University</v>
      </c>
      <c r="B1252" s="84" t="s">
        <v>44</v>
      </c>
      <c r="C1252" s="85" t="s">
        <v>35</v>
      </c>
      <c r="D1252" s="42" t="s">
        <v>14</v>
      </c>
      <c r="E1252" s="42" t="str">
        <f t="shared" si="19"/>
        <v>HousingOther Expenses</v>
      </c>
      <c r="F1252" s="87">
        <f>VLOOKUP(E1252,'Budget Template'!$C:$G,VLOOKUP(C1252,'Fund Lookup'!$A$2:$B$5,2,FALSE),FALSE)</f>
        <v>2098655</v>
      </c>
    </row>
    <row r="1253" spans="1:6" ht="30" x14ac:dyDescent="0.25">
      <c r="A1253" t="str">
        <f>'Cover Page'!$A$1</f>
        <v>Appalachian State University</v>
      </c>
      <c r="B1253" s="84" t="s">
        <v>44</v>
      </c>
      <c r="C1253" s="85" t="s">
        <v>35</v>
      </c>
      <c r="D1253" s="42" t="s">
        <v>38</v>
      </c>
      <c r="E1253" s="42" t="str">
        <f t="shared" si="19"/>
        <v>HousingTransfers In</v>
      </c>
      <c r="F1253" s="87">
        <f>VLOOKUP(E1253,'Budget Template'!$C:$G,VLOOKUP(C1253,'Fund Lookup'!$A$2:$B$5,2,FALSE),FALSE)</f>
        <v>2682313</v>
      </c>
    </row>
    <row r="1254" spans="1:6" ht="30" x14ac:dyDescent="0.25">
      <c r="A1254" t="str">
        <f>'Cover Page'!$A$1</f>
        <v>Appalachian State University</v>
      </c>
      <c r="B1254" s="84" t="s">
        <v>44</v>
      </c>
      <c r="C1254" s="85" t="s">
        <v>35</v>
      </c>
      <c r="D1254" s="42" t="s">
        <v>93</v>
      </c>
      <c r="E1254" s="42" t="str">
        <f t="shared" si="19"/>
        <v>HousingTransfers Out to Capital</v>
      </c>
      <c r="F1254" s="87">
        <f>VLOOKUP(E1254,'Budget Template'!$C:$G,VLOOKUP(C1254,'Fund Lookup'!$A$2:$B$5,2,FALSE),FALSE)</f>
        <v>400000</v>
      </c>
    </row>
    <row r="1255" spans="1:6" ht="30" x14ac:dyDescent="0.25">
      <c r="A1255" t="str">
        <f>'Cover Page'!$A$1</f>
        <v>Appalachian State University</v>
      </c>
      <c r="B1255" s="84" t="s">
        <v>44</v>
      </c>
      <c r="C1255" s="85" t="s">
        <v>35</v>
      </c>
      <c r="D1255" s="42" t="s">
        <v>94</v>
      </c>
      <c r="E1255" s="42" t="str">
        <f t="shared" si="19"/>
        <v>HousingTransfers Out (Other)</v>
      </c>
      <c r="F1255" s="87">
        <f>VLOOKUP(E1255,'Budget Template'!$C:$G,VLOOKUP(C1255,'Fund Lookup'!$A$2:$B$5,2,FALSE),FALSE)</f>
        <v>3757705</v>
      </c>
    </row>
    <row r="1256" spans="1:6" x14ac:dyDescent="0.25">
      <c r="A1256" t="str">
        <f>'Cover Page'!$A$1</f>
        <v>Appalachian State University</v>
      </c>
      <c r="B1256" s="84" t="s">
        <v>44</v>
      </c>
      <c r="C1256" s="85" t="s">
        <v>88</v>
      </c>
      <c r="D1256" s="84" t="s">
        <v>40</v>
      </c>
      <c r="E1256" s="42" t="str">
        <f t="shared" si="19"/>
        <v>HousingBeginning Fund Balance</v>
      </c>
      <c r="F1256" s="87">
        <f>VLOOKUP(E1256,'Budget Template'!$C:$G,VLOOKUP(C1256,'Fund Lookup'!$A$2:$B$5,2,FALSE),FALSE)</f>
        <v>0</v>
      </c>
    </row>
    <row r="1257" spans="1:6" x14ac:dyDescent="0.25">
      <c r="A1257" t="str">
        <f>'Cover Page'!$A$1</f>
        <v>Appalachian State University</v>
      </c>
      <c r="B1257" s="84" t="s">
        <v>44</v>
      </c>
      <c r="C1257" s="85" t="s">
        <v>88</v>
      </c>
      <c r="D1257" s="42" t="s">
        <v>36</v>
      </c>
      <c r="E1257" s="42" t="str">
        <f t="shared" si="19"/>
        <v>HousingState Appropriation, Tuition, &amp; Fees</v>
      </c>
      <c r="F1257" s="87">
        <f>VLOOKUP(E1257,'Budget Template'!$C:$G,VLOOKUP(C1257,'Fund Lookup'!$A$2:$B$5,2,FALSE),FALSE)</f>
        <v>0</v>
      </c>
    </row>
    <row r="1258" spans="1:6" x14ac:dyDescent="0.25">
      <c r="A1258" t="str">
        <f>'Cover Page'!$A$1</f>
        <v>Appalachian State University</v>
      </c>
      <c r="B1258" s="84" t="s">
        <v>44</v>
      </c>
      <c r="C1258" s="85" t="s">
        <v>88</v>
      </c>
      <c r="D1258" s="42" t="s">
        <v>4</v>
      </c>
      <c r="E1258" s="42" t="str">
        <f t="shared" si="19"/>
        <v>HousingSales &amp; Services</v>
      </c>
      <c r="F1258" s="87">
        <f>VLOOKUP(E1258,'Budget Template'!$C:$G,VLOOKUP(C1258,'Fund Lookup'!$A$2:$B$5,2,FALSE),FALSE)</f>
        <v>0</v>
      </c>
    </row>
    <row r="1259" spans="1:6" x14ac:dyDescent="0.25">
      <c r="A1259" t="str">
        <f>'Cover Page'!$A$1</f>
        <v>Appalachian State University</v>
      </c>
      <c r="B1259" s="84" t="s">
        <v>44</v>
      </c>
      <c r="C1259" s="85" t="s">
        <v>88</v>
      </c>
      <c r="D1259" s="42" t="s">
        <v>33</v>
      </c>
      <c r="E1259" s="42" t="str">
        <f t="shared" si="19"/>
        <v>HousingPatient Services</v>
      </c>
      <c r="F1259" s="87">
        <f>VLOOKUP(E1259,'Budget Template'!$C:$G,VLOOKUP(C1259,'Fund Lookup'!$A$2:$B$5,2,FALSE),FALSE)</f>
        <v>0</v>
      </c>
    </row>
    <row r="1260" spans="1:6" x14ac:dyDescent="0.25">
      <c r="A1260" t="str">
        <f>'Cover Page'!$A$1</f>
        <v>Appalachian State University</v>
      </c>
      <c r="B1260" s="84" t="s">
        <v>44</v>
      </c>
      <c r="C1260" s="85" t="s">
        <v>88</v>
      </c>
      <c r="D1260" s="42" t="s">
        <v>5</v>
      </c>
      <c r="E1260" s="42" t="str">
        <f t="shared" si="19"/>
        <v>HousingContracts &amp; Grants</v>
      </c>
      <c r="F1260" s="87">
        <f>VLOOKUP(E1260,'Budget Template'!$C:$G,VLOOKUP(C1260,'Fund Lookup'!$A$2:$B$5,2,FALSE),FALSE)</f>
        <v>0</v>
      </c>
    </row>
    <row r="1261" spans="1:6" x14ac:dyDescent="0.25">
      <c r="A1261" t="str">
        <f>'Cover Page'!$A$1</f>
        <v>Appalachian State University</v>
      </c>
      <c r="B1261" s="84" t="s">
        <v>44</v>
      </c>
      <c r="C1261" s="85" t="s">
        <v>88</v>
      </c>
      <c r="D1261" s="42" t="s">
        <v>6</v>
      </c>
      <c r="E1261" s="42" t="str">
        <f t="shared" si="19"/>
        <v>HousingGifts &amp; Investments</v>
      </c>
      <c r="F1261" s="87">
        <f>VLOOKUP(E1261,'Budget Template'!$C:$G,VLOOKUP(C1261,'Fund Lookup'!$A$2:$B$5,2,FALSE),FALSE)</f>
        <v>0</v>
      </c>
    </row>
    <row r="1262" spans="1:6" x14ac:dyDescent="0.25">
      <c r="A1262" t="str">
        <f>'Cover Page'!$A$1</f>
        <v>Appalachian State University</v>
      </c>
      <c r="B1262" s="84" t="s">
        <v>44</v>
      </c>
      <c r="C1262" s="85" t="s">
        <v>88</v>
      </c>
      <c r="D1262" s="42" t="s">
        <v>7</v>
      </c>
      <c r="E1262" s="42" t="str">
        <f t="shared" si="19"/>
        <v>HousingOther Revenues</v>
      </c>
      <c r="F1262" s="87">
        <f>VLOOKUP(E1262,'Budget Template'!$C:$G,VLOOKUP(C1262,'Fund Lookup'!$A$2:$B$5,2,FALSE),FALSE)</f>
        <v>0</v>
      </c>
    </row>
    <row r="1263" spans="1:6" x14ac:dyDescent="0.25">
      <c r="A1263" t="str">
        <f>'Cover Page'!$A$1</f>
        <v>Appalachian State University</v>
      </c>
      <c r="B1263" s="84" t="s">
        <v>44</v>
      </c>
      <c r="C1263" s="85" t="s">
        <v>88</v>
      </c>
      <c r="D1263" s="42" t="s">
        <v>10</v>
      </c>
      <c r="E1263" s="42" t="str">
        <f t="shared" si="19"/>
        <v>HousingSalaries and Wages</v>
      </c>
      <c r="F1263" s="87">
        <f>VLOOKUP(E1263,'Budget Template'!$C:$G,VLOOKUP(C1263,'Fund Lookup'!$A$2:$B$5,2,FALSE),FALSE)</f>
        <v>0</v>
      </c>
    </row>
    <row r="1264" spans="1:6" x14ac:dyDescent="0.25">
      <c r="A1264" t="str">
        <f>'Cover Page'!$A$1</f>
        <v>Appalachian State University</v>
      </c>
      <c r="B1264" s="84" t="s">
        <v>44</v>
      </c>
      <c r="C1264" s="85" t="s">
        <v>88</v>
      </c>
      <c r="D1264" s="42" t="s">
        <v>11</v>
      </c>
      <c r="E1264" s="42" t="str">
        <f t="shared" si="19"/>
        <v>HousingStaff Benefits</v>
      </c>
      <c r="F1264" s="87">
        <f>VLOOKUP(E1264,'Budget Template'!$C:$G,VLOOKUP(C1264,'Fund Lookup'!$A$2:$B$5,2,FALSE),FALSE)</f>
        <v>0</v>
      </c>
    </row>
    <row r="1265" spans="1:6" x14ac:dyDescent="0.25">
      <c r="A1265" t="str">
        <f>'Cover Page'!$A$1</f>
        <v>Appalachian State University</v>
      </c>
      <c r="B1265" s="84" t="s">
        <v>44</v>
      </c>
      <c r="C1265" s="85" t="s">
        <v>88</v>
      </c>
      <c r="D1265" s="42" t="s">
        <v>92</v>
      </c>
      <c r="E1265" s="42" t="str">
        <f t="shared" si="19"/>
        <v>HousingServices, Supplies, Materials, &amp; Equip.</v>
      </c>
      <c r="F1265" s="87">
        <f>VLOOKUP(E1265,'Budget Template'!$C:$G,VLOOKUP(C1265,'Fund Lookup'!$A$2:$B$5,2,FALSE),FALSE)</f>
        <v>0</v>
      </c>
    </row>
    <row r="1266" spans="1:6" x14ac:dyDescent="0.25">
      <c r="A1266" t="str">
        <f>'Cover Page'!$A$1</f>
        <v>Appalachian State University</v>
      </c>
      <c r="B1266" s="84" t="s">
        <v>44</v>
      </c>
      <c r="C1266" s="85" t="s">
        <v>88</v>
      </c>
      <c r="D1266" s="42" t="s">
        <v>13</v>
      </c>
      <c r="E1266" s="42" t="str">
        <f t="shared" si="19"/>
        <v>HousingScholarships &amp; Fellowships</v>
      </c>
      <c r="F1266" s="87">
        <f>VLOOKUP(E1266,'Budget Template'!$C:$G,VLOOKUP(C1266,'Fund Lookup'!$A$2:$B$5,2,FALSE),FALSE)</f>
        <v>0</v>
      </c>
    </row>
    <row r="1267" spans="1:6" x14ac:dyDescent="0.25">
      <c r="A1267" t="str">
        <f>'Cover Page'!$A$1</f>
        <v>Appalachian State University</v>
      </c>
      <c r="B1267" s="84" t="s">
        <v>44</v>
      </c>
      <c r="C1267" s="85" t="s">
        <v>88</v>
      </c>
      <c r="D1267" s="42" t="s">
        <v>32</v>
      </c>
      <c r="E1267" s="42" t="str">
        <f t="shared" si="19"/>
        <v>HousingDebt Service</v>
      </c>
      <c r="F1267" s="87">
        <f>VLOOKUP(E1267,'Budget Template'!$C:$G,VLOOKUP(C1267,'Fund Lookup'!$A$2:$B$5,2,FALSE),FALSE)</f>
        <v>0</v>
      </c>
    </row>
    <row r="1268" spans="1:6" x14ac:dyDescent="0.25">
      <c r="A1268" t="str">
        <f>'Cover Page'!$A$1</f>
        <v>Appalachian State University</v>
      </c>
      <c r="B1268" s="84" t="s">
        <v>44</v>
      </c>
      <c r="C1268" s="85" t="s">
        <v>88</v>
      </c>
      <c r="D1268" s="42" t="s">
        <v>12</v>
      </c>
      <c r="E1268" s="42" t="str">
        <f t="shared" si="19"/>
        <v>HousingUtilities</v>
      </c>
      <c r="F1268" s="87">
        <f>VLOOKUP(E1268,'Budget Template'!$C:$G,VLOOKUP(C1268,'Fund Lookup'!$A$2:$B$5,2,FALSE),FALSE)</f>
        <v>0</v>
      </c>
    </row>
    <row r="1269" spans="1:6" x14ac:dyDescent="0.25">
      <c r="A1269" t="str">
        <f>'Cover Page'!$A$1</f>
        <v>Appalachian State University</v>
      </c>
      <c r="B1269" s="84" t="s">
        <v>44</v>
      </c>
      <c r="C1269" s="85" t="s">
        <v>88</v>
      </c>
      <c r="D1269" s="42" t="s">
        <v>14</v>
      </c>
      <c r="E1269" s="42" t="str">
        <f t="shared" si="19"/>
        <v>HousingOther Expenses</v>
      </c>
      <c r="F1269" s="87">
        <f>VLOOKUP(E1269,'Budget Template'!$C:$G,VLOOKUP(C1269,'Fund Lookup'!$A$2:$B$5,2,FALSE),FALSE)</f>
        <v>0</v>
      </c>
    </row>
    <row r="1270" spans="1:6" x14ac:dyDescent="0.25">
      <c r="A1270" t="str">
        <f>'Cover Page'!$A$1</f>
        <v>Appalachian State University</v>
      </c>
      <c r="B1270" s="84" t="s">
        <v>44</v>
      </c>
      <c r="C1270" s="85" t="s">
        <v>88</v>
      </c>
      <c r="D1270" s="42" t="s">
        <v>38</v>
      </c>
      <c r="E1270" s="42" t="str">
        <f t="shared" si="19"/>
        <v>HousingTransfers In</v>
      </c>
      <c r="F1270" s="87">
        <f>VLOOKUP(E1270,'Budget Template'!$C:$G,VLOOKUP(C1270,'Fund Lookup'!$A$2:$B$5,2,FALSE),FALSE)</f>
        <v>0</v>
      </c>
    </row>
    <row r="1271" spans="1:6" x14ac:dyDescent="0.25">
      <c r="A1271" t="str">
        <f>'Cover Page'!$A$1</f>
        <v>Appalachian State University</v>
      </c>
      <c r="B1271" s="84" t="s">
        <v>44</v>
      </c>
      <c r="C1271" s="85" t="s">
        <v>88</v>
      </c>
      <c r="D1271" s="42" t="s">
        <v>93</v>
      </c>
      <c r="E1271" s="42" t="str">
        <f t="shared" si="19"/>
        <v>HousingTransfers Out to Capital</v>
      </c>
      <c r="F1271" s="87">
        <f>VLOOKUP(E1271,'Budget Template'!$C:$G,VLOOKUP(C1271,'Fund Lookup'!$A$2:$B$5,2,FALSE),FALSE)</f>
        <v>0</v>
      </c>
    </row>
    <row r="1272" spans="1:6" x14ac:dyDescent="0.25">
      <c r="A1272" t="str">
        <f>'Cover Page'!$A$1</f>
        <v>Appalachian State University</v>
      </c>
      <c r="B1272" s="84" t="s">
        <v>44</v>
      </c>
      <c r="C1272" s="85" t="s">
        <v>88</v>
      </c>
      <c r="D1272" s="42" t="s">
        <v>94</v>
      </c>
      <c r="E1272" s="42" t="str">
        <f t="shared" si="19"/>
        <v>HousingTransfers Out (Other)</v>
      </c>
      <c r="F1272" s="87">
        <f>VLOOKUP(E1272,'Budget Template'!$C:$G,VLOOKUP(C1272,'Fund Lookup'!$A$2:$B$5,2,FALSE),FALSE)</f>
        <v>0</v>
      </c>
    </row>
    <row r="1273" spans="1:6" x14ac:dyDescent="0.25">
      <c r="A1273" t="str">
        <f>'Cover Page'!$A$1</f>
        <v>Appalachian State University</v>
      </c>
      <c r="B1273" s="84" t="s">
        <v>44</v>
      </c>
      <c r="C1273" s="85" t="s">
        <v>31</v>
      </c>
      <c r="D1273" s="84" t="s">
        <v>40</v>
      </c>
      <c r="E1273" s="42" t="str">
        <f t="shared" si="19"/>
        <v>HousingBeginning Fund Balance</v>
      </c>
      <c r="F1273" s="87">
        <f>VLOOKUP(E1273,'Budget Template'!$C:$G,VLOOKUP(C1273,'Fund Lookup'!$A$2:$B$5,2,FALSE),FALSE)</f>
        <v>0</v>
      </c>
    </row>
    <row r="1274" spans="1:6" x14ac:dyDescent="0.25">
      <c r="A1274" t="str">
        <f>'Cover Page'!$A$1</f>
        <v>Appalachian State University</v>
      </c>
      <c r="B1274" s="84" t="s">
        <v>44</v>
      </c>
      <c r="C1274" s="85" t="s">
        <v>31</v>
      </c>
      <c r="D1274" s="42" t="s">
        <v>36</v>
      </c>
      <c r="E1274" s="42" t="str">
        <f t="shared" si="19"/>
        <v>HousingState Appropriation, Tuition, &amp; Fees</v>
      </c>
      <c r="F1274" s="87">
        <f>VLOOKUP(E1274,'Budget Template'!$C:$G,VLOOKUP(C1274,'Fund Lookup'!$A$2:$B$5,2,FALSE),FALSE)</f>
        <v>0</v>
      </c>
    </row>
    <row r="1275" spans="1:6" x14ac:dyDescent="0.25">
      <c r="A1275" t="str">
        <f>'Cover Page'!$A$1</f>
        <v>Appalachian State University</v>
      </c>
      <c r="B1275" s="84" t="s">
        <v>44</v>
      </c>
      <c r="C1275" s="85" t="s">
        <v>31</v>
      </c>
      <c r="D1275" s="42" t="s">
        <v>4</v>
      </c>
      <c r="E1275" s="42" t="str">
        <f t="shared" si="19"/>
        <v>HousingSales &amp; Services</v>
      </c>
      <c r="F1275" s="87">
        <f>VLOOKUP(E1275,'Budget Template'!$C:$G,VLOOKUP(C1275,'Fund Lookup'!$A$2:$B$5,2,FALSE),FALSE)</f>
        <v>0</v>
      </c>
    </row>
    <row r="1276" spans="1:6" x14ac:dyDescent="0.25">
      <c r="A1276" t="str">
        <f>'Cover Page'!$A$1</f>
        <v>Appalachian State University</v>
      </c>
      <c r="B1276" s="84" t="s">
        <v>44</v>
      </c>
      <c r="C1276" s="85" t="s">
        <v>31</v>
      </c>
      <c r="D1276" s="42" t="s">
        <v>33</v>
      </c>
      <c r="E1276" s="42" t="str">
        <f t="shared" si="19"/>
        <v>HousingPatient Services</v>
      </c>
      <c r="F1276" s="87">
        <f>VLOOKUP(E1276,'Budget Template'!$C:$G,VLOOKUP(C1276,'Fund Lookup'!$A$2:$B$5,2,FALSE),FALSE)</f>
        <v>0</v>
      </c>
    </row>
    <row r="1277" spans="1:6" x14ac:dyDescent="0.25">
      <c r="A1277" t="str">
        <f>'Cover Page'!$A$1</f>
        <v>Appalachian State University</v>
      </c>
      <c r="B1277" s="84" t="s">
        <v>44</v>
      </c>
      <c r="C1277" s="85" t="s">
        <v>31</v>
      </c>
      <c r="D1277" s="42" t="s">
        <v>5</v>
      </c>
      <c r="E1277" s="42" t="str">
        <f t="shared" si="19"/>
        <v>HousingContracts &amp; Grants</v>
      </c>
      <c r="F1277" s="87">
        <f>VLOOKUP(E1277,'Budget Template'!$C:$G,VLOOKUP(C1277,'Fund Lookup'!$A$2:$B$5,2,FALSE),FALSE)</f>
        <v>0</v>
      </c>
    </row>
    <row r="1278" spans="1:6" x14ac:dyDescent="0.25">
      <c r="A1278" t="str">
        <f>'Cover Page'!$A$1</f>
        <v>Appalachian State University</v>
      </c>
      <c r="B1278" s="84" t="s">
        <v>44</v>
      </c>
      <c r="C1278" s="85" t="s">
        <v>31</v>
      </c>
      <c r="D1278" s="42" t="s">
        <v>6</v>
      </c>
      <c r="E1278" s="42" t="str">
        <f t="shared" si="19"/>
        <v>HousingGifts &amp; Investments</v>
      </c>
      <c r="F1278" s="87">
        <f>VLOOKUP(E1278,'Budget Template'!$C:$G,VLOOKUP(C1278,'Fund Lookup'!$A$2:$B$5,2,FALSE),FALSE)</f>
        <v>0</v>
      </c>
    </row>
    <row r="1279" spans="1:6" x14ac:dyDescent="0.25">
      <c r="A1279" t="str">
        <f>'Cover Page'!$A$1</f>
        <v>Appalachian State University</v>
      </c>
      <c r="B1279" s="84" t="s">
        <v>44</v>
      </c>
      <c r="C1279" s="85" t="s">
        <v>31</v>
      </c>
      <c r="D1279" s="42" t="s">
        <v>7</v>
      </c>
      <c r="E1279" s="42" t="str">
        <f t="shared" si="19"/>
        <v>HousingOther Revenues</v>
      </c>
      <c r="F1279" s="87">
        <f>VLOOKUP(E1279,'Budget Template'!$C:$G,VLOOKUP(C1279,'Fund Lookup'!$A$2:$B$5,2,FALSE),FALSE)</f>
        <v>0</v>
      </c>
    </row>
    <row r="1280" spans="1:6" x14ac:dyDescent="0.25">
      <c r="A1280" t="str">
        <f>'Cover Page'!$A$1</f>
        <v>Appalachian State University</v>
      </c>
      <c r="B1280" s="84" t="s">
        <v>44</v>
      </c>
      <c r="C1280" s="85" t="s">
        <v>31</v>
      </c>
      <c r="D1280" s="42" t="s">
        <v>10</v>
      </c>
      <c r="E1280" s="42" t="str">
        <f t="shared" si="19"/>
        <v>HousingSalaries and Wages</v>
      </c>
      <c r="F1280" s="87">
        <f>VLOOKUP(E1280,'Budget Template'!$C:$G,VLOOKUP(C1280,'Fund Lookup'!$A$2:$B$5,2,FALSE),FALSE)</f>
        <v>0</v>
      </c>
    </row>
    <row r="1281" spans="1:6" x14ac:dyDescent="0.25">
      <c r="A1281" t="str">
        <f>'Cover Page'!$A$1</f>
        <v>Appalachian State University</v>
      </c>
      <c r="B1281" s="84" t="s">
        <v>44</v>
      </c>
      <c r="C1281" s="85" t="s">
        <v>31</v>
      </c>
      <c r="D1281" s="42" t="s">
        <v>11</v>
      </c>
      <c r="E1281" s="42" t="str">
        <f t="shared" si="19"/>
        <v>HousingStaff Benefits</v>
      </c>
      <c r="F1281" s="87">
        <f>VLOOKUP(E1281,'Budget Template'!$C:$G,VLOOKUP(C1281,'Fund Lookup'!$A$2:$B$5,2,FALSE),FALSE)</f>
        <v>0</v>
      </c>
    </row>
    <row r="1282" spans="1:6" x14ac:dyDescent="0.25">
      <c r="A1282" t="str">
        <f>'Cover Page'!$A$1</f>
        <v>Appalachian State University</v>
      </c>
      <c r="B1282" s="84" t="s">
        <v>44</v>
      </c>
      <c r="C1282" s="85" t="s">
        <v>31</v>
      </c>
      <c r="D1282" s="42" t="s">
        <v>92</v>
      </c>
      <c r="E1282" s="42" t="str">
        <f t="shared" si="19"/>
        <v>HousingServices, Supplies, Materials, &amp; Equip.</v>
      </c>
      <c r="F1282" s="87">
        <f>VLOOKUP(E1282,'Budget Template'!$C:$G,VLOOKUP(C1282,'Fund Lookup'!$A$2:$B$5,2,FALSE),FALSE)</f>
        <v>0</v>
      </c>
    </row>
    <row r="1283" spans="1:6" x14ac:dyDescent="0.25">
      <c r="A1283" t="str">
        <f>'Cover Page'!$A$1</f>
        <v>Appalachian State University</v>
      </c>
      <c r="B1283" s="84" t="s">
        <v>44</v>
      </c>
      <c r="C1283" s="85" t="s">
        <v>31</v>
      </c>
      <c r="D1283" s="42" t="s">
        <v>13</v>
      </c>
      <c r="E1283" s="42" t="str">
        <f t="shared" ref="E1283:E1346" si="20">B1283&amp;D1283</f>
        <v>HousingScholarships &amp; Fellowships</v>
      </c>
      <c r="F1283" s="87">
        <f>VLOOKUP(E1283,'Budget Template'!$C:$G,VLOOKUP(C1283,'Fund Lookup'!$A$2:$B$5,2,FALSE),FALSE)</f>
        <v>0</v>
      </c>
    </row>
    <row r="1284" spans="1:6" x14ac:dyDescent="0.25">
      <c r="A1284" t="str">
        <f>'Cover Page'!$A$1</f>
        <v>Appalachian State University</v>
      </c>
      <c r="B1284" s="84" t="s">
        <v>44</v>
      </c>
      <c r="C1284" s="85" t="s">
        <v>31</v>
      </c>
      <c r="D1284" s="42" t="s">
        <v>32</v>
      </c>
      <c r="E1284" s="42" t="str">
        <f t="shared" si="20"/>
        <v>HousingDebt Service</v>
      </c>
      <c r="F1284" s="87">
        <f>VLOOKUP(E1284,'Budget Template'!$C:$G,VLOOKUP(C1284,'Fund Lookup'!$A$2:$B$5,2,FALSE),FALSE)</f>
        <v>0</v>
      </c>
    </row>
    <row r="1285" spans="1:6" x14ac:dyDescent="0.25">
      <c r="A1285" t="str">
        <f>'Cover Page'!$A$1</f>
        <v>Appalachian State University</v>
      </c>
      <c r="B1285" s="84" t="s">
        <v>44</v>
      </c>
      <c r="C1285" s="85" t="s">
        <v>31</v>
      </c>
      <c r="D1285" s="42" t="s">
        <v>12</v>
      </c>
      <c r="E1285" s="42" t="str">
        <f t="shared" si="20"/>
        <v>HousingUtilities</v>
      </c>
      <c r="F1285" s="87">
        <f>VLOOKUP(E1285,'Budget Template'!$C:$G,VLOOKUP(C1285,'Fund Lookup'!$A$2:$B$5,2,FALSE),FALSE)</f>
        <v>0</v>
      </c>
    </row>
    <row r="1286" spans="1:6" x14ac:dyDescent="0.25">
      <c r="A1286" t="str">
        <f>'Cover Page'!$A$1</f>
        <v>Appalachian State University</v>
      </c>
      <c r="B1286" s="84" t="s">
        <v>44</v>
      </c>
      <c r="C1286" s="85" t="s">
        <v>31</v>
      </c>
      <c r="D1286" s="42" t="s">
        <v>14</v>
      </c>
      <c r="E1286" s="42" t="str">
        <f t="shared" si="20"/>
        <v>HousingOther Expenses</v>
      </c>
      <c r="F1286" s="87">
        <f>VLOOKUP(E1286,'Budget Template'!$C:$G,VLOOKUP(C1286,'Fund Lookup'!$A$2:$B$5,2,FALSE),FALSE)</f>
        <v>0</v>
      </c>
    </row>
    <row r="1287" spans="1:6" x14ac:dyDescent="0.25">
      <c r="A1287" t="str">
        <f>'Cover Page'!$A$1</f>
        <v>Appalachian State University</v>
      </c>
      <c r="B1287" s="84" t="s">
        <v>44</v>
      </c>
      <c r="C1287" s="85" t="s">
        <v>31</v>
      </c>
      <c r="D1287" s="42" t="s">
        <v>38</v>
      </c>
      <c r="E1287" s="42" t="str">
        <f t="shared" si="20"/>
        <v>HousingTransfers In</v>
      </c>
      <c r="F1287" s="87">
        <f>VLOOKUP(E1287,'Budget Template'!$C:$G,VLOOKUP(C1287,'Fund Lookup'!$A$2:$B$5,2,FALSE),FALSE)</f>
        <v>0</v>
      </c>
    </row>
    <row r="1288" spans="1:6" x14ac:dyDescent="0.25">
      <c r="A1288" t="str">
        <f>'Cover Page'!$A$1</f>
        <v>Appalachian State University</v>
      </c>
      <c r="B1288" s="84" t="s">
        <v>44</v>
      </c>
      <c r="C1288" s="85" t="s">
        <v>31</v>
      </c>
      <c r="D1288" s="42" t="s">
        <v>93</v>
      </c>
      <c r="E1288" s="42" t="str">
        <f t="shared" si="20"/>
        <v>HousingTransfers Out to Capital</v>
      </c>
      <c r="F1288" s="87">
        <f>VLOOKUP(E1288,'Budget Template'!$C:$G,VLOOKUP(C1288,'Fund Lookup'!$A$2:$B$5,2,FALSE),FALSE)</f>
        <v>0</v>
      </c>
    </row>
    <row r="1289" spans="1:6" x14ac:dyDescent="0.25">
      <c r="A1289" t="str">
        <f>'Cover Page'!$A$1</f>
        <v>Appalachian State University</v>
      </c>
      <c r="B1289" s="84" t="s">
        <v>44</v>
      </c>
      <c r="C1289" s="85" t="s">
        <v>31</v>
      </c>
      <c r="D1289" s="42" t="s">
        <v>94</v>
      </c>
      <c r="E1289" s="42" t="str">
        <f t="shared" si="20"/>
        <v>HousingTransfers Out (Other)</v>
      </c>
      <c r="F1289" s="87">
        <f>VLOOKUP(E1289,'Budget Template'!$C:$G,VLOOKUP(C1289,'Fund Lookup'!$A$2:$B$5,2,FALSE),FALSE)</f>
        <v>0</v>
      </c>
    </row>
    <row r="1290" spans="1:6" x14ac:dyDescent="0.25">
      <c r="A1290" t="str">
        <f>'Cover Page'!$A$1</f>
        <v>Appalachian State University</v>
      </c>
      <c r="B1290" s="84" t="s">
        <v>72</v>
      </c>
      <c r="C1290" s="85" t="s">
        <v>0</v>
      </c>
      <c r="D1290" s="84" t="s">
        <v>40</v>
      </c>
      <c r="E1290" s="42" t="str">
        <f t="shared" si="20"/>
        <v>Parking &amp; TransportationBeginning Fund Balance</v>
      </c>
      <c r="F1290" s="87">
        <f>VLOOKUP(E1290,'Budget Template'!$C:$G,VLOOKUP(C1290,'Fund Lookup'!$A$2:$B$5,2,FALSE),FALSE)</f>
        <v>0</v>
      </c>
    </row>
    <row r="1291" spans="1:6" x14ac:dyDescent="0.25">
      <c r="A1291" t="str">
        <f>'Cover Page'!$A$1</f>
        <v>Appalachian State University</v>
      </c>
      <c r="B1291" s="84" t="s">
        <v>72</v>
      </c>
      <c r="C1291" s="85" t="s">
        <v>0</v>
      </c>
      <c r="D1291" s="42" t="s">
        <v>36</v>
      </c>
      <c r="E1291" s="42" t="str">
        <f t="shared" si="20"/>
        <v>Parking &amp; TransportationState Appropriation, Tuition, &amp; Fees</v>
      </c>
      <c r="F1291" s="87">
        <f>VLOOKUP(E1291,'Budget Template'!$C:$G,VLOOKUP(C1291,'Fund Lookup'!$A$2:$B$5,2,FALSE),FALSE)</f>
        <v>0</v>
      </c>
    </row>
    <row r="1292" spans="1:6" x14ac:dyDescent="0.25">
      <c r="A1292" t="str">
        <f>'Cover Page'!$A$1</f>
        <v>Appalachian State University</v>
      </c>
      <c r="B1292" s="84" t="s">
        <v>72</v>
      </c>
      <c r="C1292" s="85" t="s">
        <v>0</v>
      </c>
      <c r="D1292" s="42" t="s">
        <v>4</v>
      </c>
      <c r="E1292" s="42" t="str">
        <f t="shared" si="20"/>
        <v>Parking &amp; TransportationSales &amp; Services</v>
      </c>
      <c r="F1292" s="87">
        <f>VLOOKUP(E1292,'Budget Template'!$C:$G,VLOOKUP(C1292,'Fund Lookup'!$A$2:$B$5,2,FALSE),FALSE)</f>
        <v>0</v>
      </c>
    </row>
    <row r="1293" spans="1:6" x14ac:dyDescent="0.25">
      <c r="A1293" t="str">
        <f>'Cover Page'!$A$1</f>
        <v>Appalachian State University</v>
      </c>
      <c r="B1293" s="84" t="s">
        <v>72</v>
      </c>
      <c r="C1293" s="85" t="s">
        <v>0</v>
      </c>
      <c r="D1293" s="42" t="s">
        <v>33</v>
      </c>
      <c r="E1293" s="42" t="str">
        <f t="shared" si="20"/>
        <v>Parking &amp; TransportationPatient Services</v>
      </c>
      <c r="F1293" s="87">
        <f>VLOOKUP(E1293,'Budget Template'!$C:$G,VLOOKUP(C1293,'Fund Lookup'!$A$2:$B$5,2,FALSE),FALSE)</f>
        <v>0</v>
      </c>
    </row>
    <row r="1294" spans="1:6" x14ac:dyDescent="0.25">
      <c r="A1294" t="str">
        <f>'Cover Page'!$A$1</f>
        <v>Appalachian State University</v>
      </c>
      <c r="B1294" s="84" t="s">
        <v>72</v>
      </c>
      <c r="C1294" s="85" t="s">
        <v>0</v>
      </c>
      <c r="D1294" s="42" t="s">
        <v>5</v>
      </c>
      <c r="E1294" s="42" t="str">
        <f t="shared" si="20"/>
        <v>Parking &amp; TransportationContracts &amp; Grants</v>
      </c>
      <c r="F1294" s="87">
        <f>VLOOKUP(E1294,'Budget Template'!$C:$G,VLOOKUP(C1294,'Fund Lookup'!$A$2:$B$5,2,FALSE),FALSE)</f>
        <v>0</v>
      </c>
    </row>
    <row r="1295" spans="1:6" x14ac:dyDescent="0.25">
      <c r="A1295" t="str">
        <f>'Cover Page'!$A$1</f>
        <v>Appalachian State University</v>
      </c>
      <c r="B1295" s="84" t="s">
        <v>72</v>
      </c>
      <c r="C1295" s="85" t="s">
        <v>0</v>
      </c>
      <c r="D1295" s="42" t="s">
        <v>6</v>
      </c>
      <c r="E1295" s="42" t="str">
        <f t="shared" si="20"/>
        <v>Parking &amp; TransportationGifts &amp; Investments</v>
      </c>
      <c r="F1295" s="87">
        <f>VLOOKUP(E1295,'Budget Template'!$C:$G,VLOOKUP(C1295,'Fund Lookup'!$A$2:$B$5,2,FALSE),FALSE)</f>
        <v>0</v>
      </c>
    </row>
    <row r="1296" spans="1:6" x14ac:dyDescent="0.25">
      <c r="A1296" t="str">
        <f>'Cover Page'!$A$1</f>
        <v>Appalachian State University</v>
      </c>
      <c r="B1296" s="84" t="s">
        <v>72</v>
      </c>
      <c r="C1296" s="85" t="s">
        <v>0</v>
      </c>
      <c r="D1296" s="42" t="s">
        <v>7</v>
      </c>
      <c r="E1296" s="42" t="str">
        <f t="shared" si="20"/>
        <v>Parking &amp; TransportationOther Revenues</v>
      </c>
      <c r="F1296" s="87">
        <f>VLOOKUP(E1296,'Budget Template'!$C:$G,VLOOKUP(C1296,'Fund Lookup'!$A$2:$B$5,2,FALSE),FALSE)</f>
        <v>0</v>
      </c>
    </row>
    <row r="1297" spans="1:6" x14ac:dyDescent="0.25">
      <c r="A1297" t="str">
        <f>'Cover Page'!$A$1</f>
        <v>Appalachian State University</v>
      </c>
      <c r="B1297" s="84" t="s">
        <v>72</v>
      </c>
      <c r="C1297" s="85" t="s">
        <v>0</v>
      </c>
      <c r="D1297" s="42" t="s">
        <v>10</v>
      </c>
      <c r="E1297" s="42" t="str">
        <f t="shared" si="20"/>
        <v>Parking &amp; TransportationSalaries and Wages</v>
      </c>
      <c r="F1297" s="87">
        <f>VLOOKUP(E1297,'Budget Template'!$C:$G,VLOOKUP(C1297,'Fund Lookup'!$A$2:$B$5,2,FALSE),FALSE)</f>
        <v>0</v>
      </c>
    </row>
    <row r="1298" spans="1:6" x14ac:dyDescent="0.25">
      <c r="A1298" t="str">
        <f>'Cover Page'!$A$1</f>
        <v>Appalachian State University</v>
      </c>
      <c r="B1298" s="84" t="s">
        <v>72</v>
      </c>
      <c r="C1298" s="85" t="s">
        <v>0</v>
      </c>
      <c r="D1298" s="42" t="s">
        <v>11</v>
      </c>
      <c r="E1298" s="42" t="str">
        <f t="shared" si="20"/>
        <v>Parking &amp; TransportationStaff Benefits</v>
      </c>
      <c r="F1298" s="87">
        <f>VLOOKUP(E1298,'Budget Template'!$C:$G,VLOOKUP(C1298,'Fund Lookup'!$A$2:$B$5,2,FALSE),FALSE)</f>
        <v>0</v>
      </c>
    </row>
    <row r="1299" spans="1:6" x14ac:dyDescent="0.25">
      <c r="A1299" t="str">
        <f>'Cover Page'!$A$1</f>
        <v>Appalachian State University</v>
      </c>
      <c r="B1299" s="84" t="s">
        <v>72</v>
      </c>
      <c r="C1299" s="85" t="s">
        <v>0</v>
      </c>
      <c r="D1299" s="42" t="s">
        <v>92</v>
      </c>
      <c r="E1299" s="42" t="str">
        <f t="shared" si="20"/>
        <v>Parking &amp; TransportationServices, Supplies, Materials, &amp; Equip.</v>
      </c>
      <c r="F1299" s="87">
        <f>VLOOKUP(E1299,'Budget Template'!$C:$G,VLOOKUP(C1299,'Fund Lookup'!$A$2:$B$5,2,FALSE),FALSE)</f>
        <v>0</v>
      </c>
    </row>
    <row r="1300" spans="1:6" x14ac:dyDescent="0.25">
      <c r="A1300" t="str">
        <f>'Cover Page'!$A$1</f>
        <v>Appalachian State University</v>
      </c>
      <c r="B1300" s="84" t="s">
        <v>72</v>
      </c>
      <c r="C1300" s="85" t="s">
        <v>0</v>
      </c>
      <c r="D1300" s="42" t="s">
        <v>13</v>
      </c>
      <c r="E1300" s="42" t="str">
        <f t="shared" si="20"/>
        <v>Parking &amp; TransportationScholarships &amp; Fellowships</v>
      </c>
      <c r="F1300" s="87">
        <f>VLOOKUP(E1300,'Budget Template'!$C:$G,VLOOKUP(C1300,'Fund Lookup'!$A$2:$B$5,2,FALSE),FALSE)</f>
        <v>0</v>
      </c>
    </row>
    <row r="1301" spans="1:6" x14ac:dyDescent="0.25">
      <c r="A1301" t="str">
        <f>'Cover Page'!$A$1</f>
        <v>Appalachian State University</v>
      </c>
      <c r="B1301" s="84" t="s">
        <v>72</v>
      </c>
      <c r="C1301" s="85" t="s">
        <v>0</v>
      </c>
      <c r="D1301" s="42" t="s">
        <v>32</v>
      </c>
      <c r="E1301" s="42" t="str">
        <f t="shared" si="20"/>
        <v>Parking &amp; TransportationDebt Service</v>
      </c>
      <c r="F1301" s="87">
        <f>VLOOKUP(E1301,'Budget Template'!$C:$G,VLOOKUP(C1301,'Fund Lookup'!$A$2:$B$5,2,FALSE),FALSE)</f>
        <v>0</v>
      </c>
    </row>
    <row r="1302" spans="1:6" x14ac:dyDescent="0.25">
      <c r="A1302" t="str">
        <f>'Cover Page'!$A$1</f>
        <v>Appalachian State University</v>
      </c>
      <c r="B1302" s="84" t="s">
        <v>72</v>
      </c>
      <c r="C1302" s="85" t="s">
        <v>0</v>
      </c>
      <c r="D1302" s="42" t="s">
        <v>12</v>
      </c>
      <c r="E1302" s="42" t="str">
        <f t="shared" si="20"/>
        <v>Parking &amp; TransportationUtilities</v>
      </c>
      <c r="F1302" s="87">
        <f>VLOOKUP(E1302,'Budget Template'!$C:$G,VLOOKUP(C1302,'Fund Lookup'!$A$2:$B$5,2,FALSE),FALSE)</f>
        <v>0</v>
      </c>
    </row>
    <row r="1303" spans="1:6" x14ac:dyDescent="0.25">
      <c r="A1303" t="str">
        <f>'Cover Page'!$A$1</f>
        <v>Appalachian State University</v>
      </c>
      <c r="B1303" s="84" t="s">
        <v>72</v>
      </c>
      <c r="C1303" s="85" t="s">
        <v>0</v>
      </c>
      <c r="D1303" s="42" t="s">
        <v>14</v>
      </c>
      <c r="E1303" s="42" t="str">
        <f t="shared" si="20"/>
        <v>Parking &amp; TransportationOther Expenses</v>
      </c>
      <c r="F1303" s="87">
        <f>VLOOKUP(E1303,'Budget Template'!$C:$G,VLOOKUP(C1303,'Fund Lookup'!$A$2:$B$5,2,FALSE),FALSE)</f>
        <v>0</v>
      </c>
    </row>
    <row r="1304" spans="1:6" x14ac:dyDescent="0.25">
      <c r="A1304" t="str">
        <f>'Cover Page'!$A$1</f>
        <v>Appalachian State University</v>
      </c>
      <c r="B1304" s="84" t="s">
        <v>72</v>
      </c>
      <c r="C1304" s="85" t="s">
        <v>0</v>
      </c>
      <c r="D1304" s="42" t="s">
        <v>38</v>
      </c>
      <c r="E1304" s="42" t="str">
        <f t="shared" si="20"/>
        <v>Parking &amp; TransportationTransfers In</v>
      </c>
      <c r="F1304" s="87">
        <f>VLOOKUP(E1304,'Budget Template'!$C:$G,VLOOKUP(C1304,'Fund Lookup'!$A$2:$B$5,2,FALSE),FALSE)</f>
        <v>0</v>
      </c>
    </row>
    <row r="1305" spans="1:6" x14ac:dyDescent="0.25">
      <c r="A1305" t="str">
        <f>'Cover Page'!$A$1</f>
        <v>Appalachian State University</v>
      </c>
      <c r="B1305" s="84" t="s">
        <v>72</v>
      </c>
      <c r="C1305" s="85" t="s">
        <v>0</v>
      </c>
      <c r="D1305" s="42" t="s">
        <v>93</v>
      </c>
      <c r="E1305" s="42" t="str">
        <f t="shared" si="20"/>
        <v>Parking &amp; TransportationTransfers Out to Capital</v>
      </c>
      <c r="F1305" s="87">
        <f>VLOOKUP(E1305,'Budget Template'!$C:$G,VLOOKUP(C1305,'Fund Lookup'!$A$2:$B$5,2,FALSE),FALSE)</f>
        <v>0</v>
      </c>
    </row>
    <row r="1306" spans="1:6" x14ac:dyDescent="0.25">
      <c r="A1306" t="str">
        <f>'Cover Page'!$A$1</f>
        <v>Appalachian State University</v>
      </c>
      <c r="B1306" s="84" t="s">
        <v>72</v>
      </c>
      <c r="C1306" s="85" t="s">
        <v>0</v>
      </c>
      <c r="D1306" s="42" t="s">
        <v>94</v>
      </c>
      <c r="E1306" s="42" t="str">
        <f t="shared" si="20"/>
        <v>Parking &amp; TransportationTransfers Out (Other)</v>
      </c>
      <c r="F1306" s="87">
        <f>VLOOKUP(E1306,'Budget Template'!$C:$G,VLOOKUP(C1306,'Fund Lookup'!$A$2:$B$5,2,FALSE),FALSE)</f>
        <v>0</v>
      </c>
    </row>
    <row r="1307" spans="1:6" ht="30" x14ac:dyDescent="0.25">
      <c r="A1307" t="str">
        <f>'Cover Page'!$A$1</f>
        <v>Appalachian State University</v>
      </c>
      <c r="B1307" s="84" t="s">
        <v>72</v>
      </c>
      <c r="C1307" s="85" t="s">
        <v>35</v>
      </c>
      <c r="D1307" s="84" t="s">
        <v>40</v>
      </c>
      <c r="E1307" s="42" t="str">
        <f t="shared" si="20"/>
        <v>Parking &amp; TransportationBeginning Fund Balance</v>
      </c>
      <c r="F1307" s="87">
        <f>VLOOKUP(E1307,'Budget Template'!$C:$G,VLOOKUP(C1307,'Fund Lookup'!$A$2:$B$5,2,FALSE),FALSE)</f>
        <v>4287067</v>
      </c>
    </row>
    <row r="1308" spans="1:6" ht="30" x14ac:dyDescent="0.25">
      <c r="A1308" t="str">
        <f>'Cover Page'!$A$1</f>
        <v>Appalachian State University</v>
      </c>
      <c r="B1308" s="84" t="s">
        <v>72</v>
      </c>
      <c r="C1308" s="85" t="s">
        <v>35</v>
      </c>
      <c r="D1308" s="42" t="s">
        <v>36</v>
      </c>
      <c r="E1308" s="42" t="str">
        <f t="shared" si="20"/>
        <v>Parking &amp; TransportationState Appropriation, Tuition, &amp; Fees</v>
      </c>
      <c r="F1308" s="87">
        <f>VLOOKUP(E1308,'Budget Template'!$C:$G,VLOOKUP(C1308,'Fund Lookup'!$A$2:$B$5,2,FALSE),FALSE)</f>
        <v>3188160</v>
      </c>
    </row>
    <row r="1309" spans="1:6" ht="30" x14ac:dyDescent="0.25">
      <c r="A1309" t="str">
        <f>'Cover Page'!$A$1</f>
        <v>Appalachian State University</v>
      </c>
      <c r="B1309" s="84" t="s">
        <v>72</v>
      </c>
      <c r="C1309" s="85" t="s">
        <v>35</v>
      </c>
      <c r="D1309" s="42" t="s">
        <v>4</v>
      </c>
      <c r="E1309" s="42" t="str">
        <f t="shared" si="20"/>
        <v>Parking &amp; TransportationSales &amp; Services</v>
      </c>
      <c r="F1309" s="87">
        <f>VLOOKUP(E1309,'Budget Template'!$C:$G,VLOOKUP(C1309,'Fund Lookup'!$A$2:$B$5,2,FALSE),FALSE)</f>
        <v>4640220</v>
      </c>
    </row>
    <row r="1310" spans="1:6" ht="30" x14ac:dyDescent="0.25">
      <c r="A1310" t="str">
        <f>'Cover Page'!$A$1</f>
        <v>Appalachian State University</v>
      </c>
      <c r="B1310" s="84" t="s">
        <v>72</v>
      </c>
      <c r="C1310" s="85" t="s">
        <v>35</v>
      </c>
      <c r="D1310" s="42" t="s">
        <v>33</v>
      </c>
      <c r="E1310" s="42" t="str">
        <f t="shared" si="20"/>
        <v>Parking &amp; TransportationPatient Services</v>
      </c>
      <c r="F1310" s="87">
        <f>VLOOKUP(E1310,'Budget Template'!$C:$G,VLOOKUP(C1310,'Fund Lookup'!$A$2:$B$5,2,FALSE),FALSE)</f>
        <v>0</v>
      </c>
    </row>
    <row r="1311" spans="1:6" ht="30" x14ac:dyDescent="0.25">
      <c r="A1311" t="str">
        <f>'Cover Page'!$A$1</f>
        <v>Appalachian State University</v>
      </c>
      <c r="B1311" s="84" t="s">
        <v>72</v>
      </c>
      <c r="C1311" s="85" t="s">
        <v>35</v>
      </c>
      <c r="D1311" s="42" t="s">
        <v>5</v>
      </c>
      <c r="E1311" s="42" t="str">
        <f t="shared" si="20"/>
        <v>Parking &amp; TransportationContracts &amp; Grants</v>
      </c>
      <c r="F1311" s="87">
        <f>VLOOKUP(E1311,'Budget Template'!$C:$G,VLOOKUP(C1311,'Fund Lookup'!$A$2:$B$5,2,FALSE),FALSE)</f>
        <v>0</v>
      </c>
    </row>
    <row r="1312" spans="1:6" ht="30" x14ac:dyDescent="0.25">
      <c r="A1312" t="str">
        <f>'Cover Page'!$A$1</f>
        <v>Appalachian State University</v>
      </c>
      <c r="B1312" s="84" t="s">
        <v>72</v>
      </c>
      <c r="C1312" s="85" t="s">
        <v>35</v>
      </c>
      <c r="D1312" s="42" t="s">
        <v>6</v>
      </c>
      <c r="E1312" s="42" t="str">
        <f t="shared" si="20"/>
        <v>Parking &amp; TransportationGifts &amp; Investments</v>
      </c>
      <c r="F1312" s="87">
        <f>VLOOKUP(E1312,'Budget Template'!$C:$G,VLOOKUP(C1312,'Fund Lookup'!$A$2:$B$5,2,FALSE),FALSE)</f>
        <v>0</v>
      </c>
    </row>
    <row r="1313" spans="1:6" ht="30" x14ac:dyDescent="0.25">
      <c r="A1313" t="str">
        <f>'Cover Page'!$A$1</f>
        <v>Appalachian State University</v>
      </c>
      <c r="B1313" s="84" t="s">
        <v>72</v>
      </c>
      <c r="C1313" s="85" t="s">
        <v>35</v>
      </c>
      <c r="D1313" s="42" t="s">
        <v>7</v>
      </c>
      <c r="E1313" s="42" t="str">
        <f t="shared" si="20"/>
        <v>Parking &amp; TransportationOther Revenues</v>
      </c>
      <c r="F1313" s="87">
        <f>VLOOKUP(E1313,'Budget Template'!$C:$G,VLOOKUP(C1313,'Fund Lookup'!$A$2:$B$5,2,FALSE),FALSE)</f>
        <v>0</v>
      </c>
    </row>
    <row r="1314" spans="1:6" ht="30" x14ac:dyDescent="0.25">
      <c r="A1314" t="str">
        <f>'Cover Page'!$A$1</f>
        <v>Appalachian State University</v>
      </c>
      <c r="B1314" s="84" t="s">
        <v>72</v>
      </c>
      <c r="C1314" s="85" t="s">
        <v>35</v>
      </c>
      <c r="D1314" s="42" t="s">
        <v>10</v>
      </c>
      <c r="E1314" s="42" t="str">
        <f t="shared" si="20"/>
        <v>Parking &amp; TransportationSalaries and Wages</v>
      </c>
      <c r="F1314" s="87">
        <f>VLOOKUP(E1314,'Budget Template'!$C:$G,VLOOKUP(C1314,'Fund Lookup'!$A$2:$B$5,2,FALSE),FALSE)</f>
        <v>990511</v>
      </c>
    </row>
    <row r="1315" spans="1:6" ht="30" x14ac:dyDescent="0.25">
      <c r="A1315" t="str">
        <f>'Cover Page'!$A$1</f>
        <v>Appalachian State University</v>
      </c>
      <c r="B1315" s="84" t="s">
        <v>72</v>
      </c>
      <c r="C1315" s="85" t="s">
        <v>35</v>
      </c>
      <c r="D1315" s="42" t="s">
        <v>11</v>
      </c>
      <c r="E1315" s="42" t="str">
        <f t="shared" si="20"/>
        <v>Parking &amp; TransportationStaff Benefits</v>
      </c>
      <c r="F1315" s="87">
        <f>VLOOKUP(E1315,'Budget Template'!$C:$G,VLOOKUP(C1315,'Fund Lookup'!$A$2:$B$5,2,FALSE),FALSE)</f>
        <v>519631</v>
      </c>
    </row>
    <row r="1316" spans="1:6" ht="30" x14ac:dyDescent="0.25">
      <c r="A1316" t="str">
        <f>'Cover Page'!$A$1</f>
        <v>Appalachian State University</v>
      </c>
      <c r="B1316" s="84" t="s">
        <v>72</v>
      </c>
      <c r="C1316" s="85" t="s">
        <v>35</v>
      </c>
      <c r="D1316" s="42" t="s">
        <v>92</v>
      </c>
      <c r="E1316" s="42" t="str">
        <f t="shared" si="20"/>
        <v>Parking &amp; TransportationServices, Supplies, Materials, &amp; Equip.</v>
      </c>
      <c r="F1316" s="87">
        <f>VLOOKUP(E1316,'Budget Template'!$C:$G,VLOOKUP(C1316,'Fund Lookup'!$A$2:$B$5,2,FALSE),FALSE)</f>
        <v>3098550</v>
      </c>
    </row>
    <row r="1317" spans="1:6" ht="30" x14ac:dyDescent="0.25">
      <c r="A1317" t="str">
        <f>'Cover Page'!$A$1</f>
        <v>Appalachian State University</v>
      </c>
      <c r="B1317" s="84" t="s">
        <v>72</v>
      </c>
      <c r="C1317" s="85" t="s">
        <v>35</v>
      </c>
      <c r="D1317" s="42" t="s">
        <v>13</v>
      </c>
      <c r="E1317" s="42" t="str">
        <f t="shared" si="20"/>
        <v>Parking &amp; TransportationScholarships &amp; Fellowships</v>
      </c>
      <c r="F1317" s="87">
        <f>VLOOKUP(E1317,'Budget Template'!$C:$G,VLOOKUP(C1317,'Fund Lookup'!$A$2:$B$5,2,FALSE),FALSE)</f>
        <v>0</v>
      </c>
    </row>
    <row r="1318" spans="1:6" ht="30" x14ac:dyDescent="0.25">
      <c r="A1318" t="str">
        <f>'Cover Page'!$A$1</f>
        <v>Appalachian State University</v>
      </c>
      <c r="B1318" s="84" t="s">
        <v>72</v>
      </c>
      <c r="C1318" s="85" t="s">
        <v>35</v>
      </c>
      <c r="D1318" s="42" t="s">
        <v>32</v>
      </c>
      <c r="E1318" s="42" t="str">
        <f t="shared" si="20"/>
        <v>Parking &amp; TransportationDebt Service</v>
      </c>
      <c r="F1318" s="87">
        <f>VLOOKUP(E1318,'Budget Template'!$C:$G,VLOOKUP(C1318,'Fund Lookup'!$A$2:$B$5,2,FALSE),FALSE)</f>
        <v>1376008</v>
      </c>
    </row>
    <row r="1319" spans="1:6" ht="30" x14ac:dyDescent="0.25">
      <c r="A1319" t="str">
        <f>'Cover Page'!$A$1</f>
        <v>Appalachian State University</v>
      </c>
      <c r="B1319" s="84" t="s">
        <v>72</v>
      </c>
      <c r="C1319" s="85" t="s">
        <v>35</v>
      </c>
      <c r="D1319" s="42" t="s">
        <v>12</v>
      </c>
      <c r="E1319" s="42" t="str">
        <f t="shared" si="20"/>
        <v>Parking &amp; TransportationUtilities</v>
      </c>
      <c r="F1319" s="87">
        <f>VLOOKUP(E1319,'Budget Template'!$C:$G,VLOOKUP(C1319,'Fund Lookup'!$A$2:$B$5,2,FALSE),FALSE)</f>
        <v>44000</v>
      </c>
    </row>
    <row r="1320" spans="1:6" ht="30" x14ac:dyDescent="0.25">
      <c r="A1320" t="str">
        <f>'Cover Page'!$A$1</f>
        <v>Appalachian State University</v>
      </c>
      <c r="B1320" s="84" t="s">
        <v>72</v>
      </c>
      <c r="C1320" s="85" t="s">
        <v>35</v>
      </c>
      <c r="D1320" s="42" t="s">
        <v>14</v>
      </c>
      <c r="E1320" s="42" t="str">
        <f t="shared" si="20"/>
        <v>Parking &amp; TransportationOther Expenses</v>
      </c>
      <c r="F1320" s="87">
        <f>VLOOKUP(E1320,'Budget Template'!$C:$G,VLOOKUP(C1320,'Fund Lookup'!$A$2:$B$5,2,FALSE),FALSE)</f>
        <v>0</v>
      </c>
    </row>
    <row r="1321" spans="1:6" ht="30" x14ac:dyDescent="0.25">
      <c r="A1321" t="str">
        <f>'Cover Page'!$A$1</f>
        <v>Appalachian State University</v>
      </c>
      <c r="B1321" s="84" t="s">
        <v>72</v>
      </c>
      <c r="C1321" s="85" t="s">
        <v>35</v>
      </c>
      <c r="D1321" s="42" t="s">
        <v>38</v>
      </c>
      <c r="E1321" s="42" t="str">
        <f t="shared" si="20"/>
        <v>Parking &amp; TransportationTransfers In</v>
      </c>
      <c r="F1321" s="87">
        <f>VLOOKUP(E1321,'Budget Template'!$C:$G,VLOOKUP(C1321,'Fund Lookup'!$A$2:$B$5,2,FALSE),FALSE)</f>
        <v>0</v>
      </c>
    </row>
    <row r="1322" spans="1:6" ht="30" x14ac:dyDescent="0.25">
      <c r="A1322" t="str">
        <f>'Cover Page'!$A$1</f>
        <v>Appalachian State University</v>
      </c>
      <c r="B1322" s="84" t="s">
        <v>72</v>
      </c>
      <c r="C1322" s="85" t="s">
        <v>35</v>
      </c>
      <c r="D1322" s="42" t="s">
        <v>93</v>
      </c>
      <c r="E1322" s="42" t="str">
        <f t="shared" si="20"/>
        <v>Parking &amp; TransportationTransfers Out to Capital</v>
      </c>
      <c r="F1322" s="87">
        <f>VLOOKUP(E1322,'Budget Template'!$C:$G,VLOOKUP(C1322,'Fund Lookup'!$A$2:$B$5,2,FALSE),FALSE)</f>
        <v>1055500</v>
      </c>
    </row>
    <row r="1323" spans="1:6" ht="30" x14ac:dyDescent="0.25">
      <c r="A1323" t="str">
        <f>'Cover Page'!$A$1</f>
        <v>Appalachian State University</v>
      </c>
      <c r="B1323" s="84" t="s">
        <v>72</v>
      </c>
      <c r="C1323" s="85" t="s">
        <v>35</v>
      </c>
      <c r="D1323" s="42" t="s">
        <v>94</v>
      </c>
      <c r="E1323" s="42" t="str">
        <f t="shared" si="20"/>
        <v>Parking &amp; TransportationTransfers Out (Other)</v>
      </c>
      <c r="F1323" s="87">
        <f>VLOOKUP(E1323,'Budget Template'!$C:$G,VLOOKUP(C1323,'Fund Lookup'!$A$2:$B$5,2,FALSE),FALSE)</f>
        <v>670000</v>
      </c>
    </row>
    <row r="1324" spans="1:6" x14ac:dyDescent="0.25">
      <c r="A1324" t="str">
        <f>'Cover Page'!$A$1</f>
        <v>Appalachian State University</v>
      </c>
      <c r="B1324" s="84" t="s">
        <v>72</v>
      </c>
      <c r="C1324" s="85" t="s">
        <v>88</v>
      </c>
      <c r="D1324" s="84" t="s">
        <v>40</v>
      </c>
      <c r="E1324" s="42" t="str">
        <f t="shared" si="20"/>
        <v>Parking &amp; TransportationBeginning Fund Balance</v>
      </c>
      <c r="F1324" s="87">
        <f>VLOOKUP(E1324,'Budget Template'!$C:$G,VLOOKUP(C1324,'Fund Lookup'!$A$2:$B$5,2,FALSE),FALSE)</f>
        <v>0</v>
      </c>
    </row>
    <row r="1325" spans="1:6" x14ac:dyDescent="0.25">
      <c r="A1325" t="str">
        <f>'Cover Page'!$A$1</f>
        <v>Appalachian State University</v>
      </c>
      <c r="B1325" s="84" t="s">
        <v>72</v>
      </c>
      <c r="C1325" s="85" t="s">
        <v>88</v>
      </c>
      <c r="D1325" s="42" t="s">
        <v>36</v>
      </c>
      <c r="E1325" s="42" t="str">
        <f t="shared" si="20"/>
        <v>Parking &amp; TransportationState Appropriation, Tuition, &amp; Fees</v>
      </c>
      <c r="F1325" s="87">
        <f>VLOOKUP(E1325,'Budget Template'!$C:$G,VLOOKUP(C1325,'Fund Lookup'!$A$2:$B$5,2,FALSE),FALSE)</f>
        <v>0</v>
      </c>
    </row>
    <row r="1326" spans="1:6" x14ac:dyDescent="0.25">
      <c r="A1326" t="str">
        <f>'Cover Page'!$A$1</f>
        <v>Appalachian State University</v>
      </c>
      <c r="B1326" s="84" t="s">
        <v>72</v>
      </c>
      <c r="C1326" s="85" t="s">
        <v>88</v>
      </c>
      <c r="D1326" s="42" t="s">
        <v>4</v>
      </c>
      <c r="E1326" s="42" t="str">
        <f t="shared" si="20"/>
        <v>Parking &amp; TransportationSales &amp; Services</v>
      </c>
      <c r="F1326" s="87">
        <f>VLOOKUP(E1326,'Budget Template'!$C:$G,VLOOKUP(C1326,'Fund Lookup'!$A$2:$B$5,2,FALSE),FALSE)</f>
        <v>0</v>
      </c>
    </row>
    <row r="1327" spans="1:6" x14ac:dyDescent="0.25">
      <c r="A1327" t="str">
        <f>'Cover Page'!$A$1</f>
        <v>Appalachian State University</v>
      </c>
      <c r="B1327" s="84" t="s">
        <v>72</v>
      </c>
      <c r="C1327" s="85" t="s">
        <v>88</v>
      </c>
      <c r="D1327" s="42" t="s">
        <v>33</v>
      </c>
      <c r="E1327" s="42" t="str">
        <f t="shared" si="20"/>
        <v>Parking &amp; TransportationPatient Services</v>
      </c>
      <c r="F1327" s="87">
        <f>VLOOKUP(E1327,'Budget Template'!$C:$G,VLOOKUP(C1327,'Fund Lookup'!$A$2:$B$5,2,FALSE),FALSE)</f>
        <v>0</v>
      </c>
    </row>
    <row r="1328" spans="1:6" x14ac:dyDescent="0.25">
      <c r="A1328" t="str">
        <f>'Cover Page'!$A$1</f>
        <v>Appalachian State University</v>
      </c>
      <c r="B1328" s="84" t="s">
        <v>72</v>
      </c>
      <c r="C1328" s="85" t="s">
        <v>88</v>
      </c>
      <c r="D1328" s="42" t="s">
        <v>5</v>
      </c>
      <c r="E1328" s="42" t="str">
        <f t="shared" si="20"/>
        <v>Parking &amp; TransportationContracts &amp; Grants</v>
      </c>
      <c r="F1328" s="87">
        <f>VLOOKUP(E1328,'Budget Template'!$C:$G,VLOOKUP(C1328,'Fund Lookup'!$A$2:$B$5,2,FALSE),FALSE)</f>
        <v>0</v>
      </c>
    </row>
    <row r="1329" spans="1:6" x14ac:dyDescent="0.25">
      <c r="A1329" t="str">
        <f>'Cover Page'!$A$1</f>
        <v>Appalachian State University</v>
      </c>
      <c r="B1329" s="84" t="s">
        <v>72</v>
      </c>
      <c r="C1329" s="85" t="s">
        <v>88</v>
      </c>
      <c r="D1329" s="42" t="s">
        <v>6</v>
      </c>
      <c r="E1329" s="42" t="str">
        <f t="shared" si="20"/>
        <v>Parking &amp; TransportationGifts &amp; Investments</v>
      </c>
      <c r="F1329" s="87">
        <f>VLOOKUP(E1329,'Budget Template'!$C:$G,VLOOKUP(C1329,'Fund Lookup'!$A$2:$B$5,2,FALSE),FALSE)</f>
        <v>0</v>
      </c>
    </row>
    <row r="1330" spans="1:6" x14ac:dyDescent="0.25">
      <c r="A1330" t="str">
        <f>'Cover Page'!$A$1</f>
        <v>Appalachian State University</v>
      </c>
      <c r="B1330" s="84" t="s">
        <v>72</v>
      </c>
      <c r="C1330" s="85" t="s">
        <v>88</v>
      </c>
      <c r="D1330" s="42" t="s">
        <v>7</v>
      </c>
      <c r="E1330" s="42" t="str">
        <f t="shared" si="20"/>
        <v>Parking &amp; TransportationOther Revenues</v>
      </c>
      <c r="F1330" s="87">
        <f>VLOOKUP(E1330,'Budget Template'!$C:$G,VLOOKUP(C1330,'Fund Lookup'!$A$2:$B$5,2,FALSE),FALSE)</f>
        <v>0</v>
      </c>
    </row>
    <row r="1331" spans="1:6" x14ac:dyDescent="0.25">
      <c r="A1331" t="str">
        <f>'Cover Page'!$A$1</f>
        <v>Appalachian State University</v>
      </c>
      <c r="B1331" s="84" t="s">
        <v>72</v>
      </c>
      <c r="C1331" s="85" t="s">
        <v>88</v>
      </c>
      <c r="D1331" s="42" t="s">
        <v>10</v>
      </c>
      <c r="E1331" s="42" t="str">
        <f t="shared" si="20"/>
        <v>Parking &amp; TransportationSalaries and Wages</v>
      </c>
      <c r="F1331" s="87">
        <f>VLOOKUP(E1331,'Budget Template'!$C:$G,VLOOKUP(C1331,'Fund Lookup'!$A$2:$B$5,2,FALSE),FALSE)</f>
        <v>0</v>
      </c>
    </row>
    <row r="1332" spans="1:6" x14ac:dyDescent="0.25">
      <c r="A1332" t="str">
        <f>'Cover Page'!$A$1</f>
        <v>Appalachian State University</v>
      </c>
      <c r="B1332" s="84" t="s">
        <v>72</v>
      </c>
      <c r="C1332" s="85" t="s">
        <v>88</v>
      </c>
      <c r="D1332" s="42" t="s">
        <v>11</v>
      </c>
      <c r="E1332" s="42" t="str">
        <f t="shared" si="20"/>
        <v>Parking &amp; TransportationStaff Benefits</v>
      </c>
      <c r="F1332" s="87">
        <f>VLOOKUP(E1332,'Budget Template'!$C:$G,VLOOKUP(C1332,'Fund Lookup'!$A$2:$B$5,2,FALSE),FALSE)</f>
        <v>0</v>
      </c>
    </row>
    <row r="1333" spans="1:6" x14ac:dyDescent="0.25">
      <c r="A1333" t="str">
        <f>'Cover Page'!$A$1</f>
        <v>Appalachian State University</v>
      </c>
      <c r="B1333" s="84" t="s">
        <v>72</v>
      </c>
      <c r="C1333" s="85" t="s">
        <v>88</v>
      </c>
      <c r="D1333" s="42" t="s">
        <v>92</v>
      </c>
      <c r="E1333" s="42" t="str">
        <f t="shared" si="20"/>
        <v>Parking &amp; TransportationServices, Supplies, Materials, &amp; Equip.</v>
      </c>
      <c r="F1333" s="87">
        <f>VLOOKUP(E1333,'Budget Template'!$C:$G,VLOOKUP(C1333,'Fund Lookup'!$A$2:$B$5,2,FALSE),FALSE)</f>
        <v>0</v>
      </c>
    </row>
    <row r="1334" spans="1:6" x14ac:dyDescent="0.25">
      <c r="A1334" t="str">
        <f>'Cover Page'!$A$1</f>
        <v>Appalachian State University</v>
      </c>
      <c r="B1334" s="84" t="s">
        <v>72</v>
      </c>
      <c r="C1334" s="85" t="s">
        <v>88</v>
      </c>
      <c r="D1334" s="42" t="s">
        <v>13</v>
      </c>
      <c r="E1334" s="42" t="str">
        <f t="shared" si="20"/>
        <v>Parking &amp; TransportationScholarships &amp; Fellowships</v>
      </c>
      <c r="F1334" s="87">
        <f>VLOOKUP(E1334,'Budget Template'!$C:$G,VLOOKUP(C1334,'Fund Lookup'!$A$2:$B$5,2,FALSE),FALSE)</f>
        <v>0</v>
      </c>
    </row>
    <row r="1335" spans="1:6" x14ac:dyDescent="0.25">
      <c r="A1335" t="str">
        <f>'Cover Page'!$A$1</f>
        <v>Appalachian State University</v>
      </c>
      <c r="B1335" s="84" t="s">
        <v>72</v>
      </c>
      <c r="C1335" s="85" t="s">
        <v>88</v>
      </c>
      <c r="D1335" s="42" t="s">
        <v>32</v>
      </c>
      <c r="E1335" s="42" t="str">
        <f t="shared" si="20"/>
        <v>Parking &amp; TransportationDebt Service</v>
      </c>
      <c r="F1335" s="87">
        <f>VLOOKUP(E1335,'Budget Template'!$C:$G,VLOOKUP(C1335,'Fund Lookup'!$A$2:$B$5,2,FALSE),FALSE)</f>
        <v>0</v>
      </c>
    </row>
    <row r="1336" spans="1:6" x14ac:dyDescent="0.25">
      <c r="A1336" t="str">
        <f>'Cover Page'!$A$1</f>
        <v>Appalachian State University</v>
      </c>
      <c r="B1336" s="84" t="s">
        <v>72</v>
      </c>
      <c r="C1336" s="85" t="s">
        <v>88</v>
      </c>
      <c r="D1336" s="42" t="s">
        <v>12</v>
      </c>
      <c r="E1336" s="42" t="str">
        <f t="shared" si="20"/>
        <v>Parking &amp; TransportationUtilities</v>
      </c>
      <c r="F1336" s="87">
        <f>VLOOKUP(E1336,'Budget Template'!$C:$G,VLOOKUP(C1336,'Fund Lookup'!$A$2:$B$5,2,FALSE),FALSE)</f>
        <v>0</v>
      </c>
    </row>
    <row r="1337" spans="1:6" x14ac:dyDescent="0.25">
      <c r="A1337" t="str">
        <f>'Cover Page'!$A$1</f>
        <v>Appalachian State University</v>
      </c>
      <c r="B1337" s="84" t="s">
        <v>72</v>
      </c>
      <c r="C1337" s="85" t="s">
        <v>88</v>
      </c>
      <c r="D1337" s="42" t="s">
        <v>14</v>
      </c>
      <c r="E1337" s="42" t="str">
        <f t="shared" si="20"/>
        <v>Parking &amp; TransportationOther Expenses</v>
      </c>
      <c r="F1337" s="87">
        <f>VLOOKUP(E1337,'Budget Template'!$C:$G,VLOOKUP(C1337,'Fund Lookup'!$A$2:$B$5,2,FALSE),FALSE)</f>
        <v>0</v>
      </c>
    </row>
    <row r="1338" spans="1:6" x14ac:dyDescent="0.25">
      <c r="A1338" t="str">
        <f>'Cover Page'!$A$1</f>
        <v>Appalachian State University</v>
      </c>
      <c r="B1338" s="84" t="s">
        <v>72</v>
      </c>
      <c r="C1338" s="85" t="s">
        <v>88</v>
      </c>
      <c r="D1338" s="42" t="s">
        <v>38</v>
      </c>
      <c r="E1338" s="42" t="str">
        <f t="shared" si="20"/>
        <v>Parking &amp; TransportationTransfers In</v>
      </c>
      <c r="F1338" s="87">
        <f>VLOOKUP(E1338,'Budget Template'!$C:$G,VLOOKUP(C1338,'Fund Lookup'!$A$2:$B$5,2,FALSE),FALSE)</f>
        <v>0</v>
      </c>
    </row>
    <row r="1339" spans="1:6" x14ac:dyDescent="0.25">
      <c r="A1339" t="str">
        <f>'Cover Page'!$A$1</f>
        <v>Appalachian State University</v>
      </c>
      <c r="B1339" s="84" t="s">
        <v>72</v>
      </c>
      <c r="C1339" s="85" t="s">
        <v>88</v>
      </c>
      <c r="D1339" s="42" t="s">
        <v>93</v>
      </c>
      <c r="E1339" s="42" t="str">
        <f t="shared" si="20"/>
        <v>Parking &amp; TransportationTransfers Out to Capital</v>
      </c>
      <c r="F1339" s="87">
        <f>VLOOKUP(E1339,'Budget Template'!$C:$G,VLOOKUP(C1339,'Fund Lookup'!$A$2:$B$5,2,FALSE),FALSE)</f>
        <v>0</v>
      </c>
    </row>
    <row r="1340" spans="1:6" x14ac:dyDescent="0.25">
      <c r="A1340" t="str">
        <f>'Cover Page'!$A$1</f>
        <v>Appalachian State University</v>
      </c>
      <c r="B1340" s="84" t="s">
        <v>72</v>
      </c>
      <c r="C1340" s="85" t="s">
        <v>88</v>
      </c>
      <c r="D1340" s="42" t="s">
        <v>94</v>
      </c>
      <c r="E1340" s="42" t="str">
        <f t="shared" si="20"/>
        <v>Parking &amp; TransportationTransfers Out (Other)</v>
      </c>
      <c r="F1340" s="87">
        <f>VLOOKUP(E1340,'Budget Template'!$C:$G,VLOOKUP(C1340,'Fund Lookup'!$A$2:$B$5,2,FALSE),FALSE)</f>
        <v>0</v>
      </c>
    </row>
    <row r="1341" spans="1:6" x14ac:dyDescent="0.25">
      <c r="A1341" t="str">
        <f>'Cover Page'!$A$1</f>
        <v>Appalachian State University</v>
      </c>
      <c r="B1341" s="84" t="s">
        <v>72</v>
      </c>
      <c r="C1341" s="85" t="s">
        <v>31</v>
      </c>
      <c r="D1341" s="84" t="s">
        <v>40</v>
      </c>
      <c r="E1341" s="42" t="str">
        <f t="shared" si="20"/>
        <v>Parking &amp; TransportationBeginning Fund Balance</v>
      </c>
      <c r="F1341" s="87">
        <f>VLOOKUP(E1341,'Budget Template'!$C:$G,VLOOKUP(C1341,'Fund Lookup'!$A$2:$B$5,2,FALSE),FALSE)</f>
        <v>0</v>
      </c>
    </row>
    <row r="1342" spans="1:6" x14ac:dyDescent="0.25">
      <c r="A1342" t="str">
        <f>'Cover Page'!$A$1</f>
        <v>Appalachian State University</v>
      </c>
      <c r="B1342" s="84" t="s">
        <v>72</v>
      </c>
      <c r="C1342" s="85" t="s">
        <v>31</v>
      </c>
      <c r="D1342" s="42" t="s">
        <v>36</v>
      </c>
      <c r="E1342" s="42" t="str">
        <f t="shared" si="20"/>
        <v>Parking &amp; TransportationState Appropriation, Tuition, &amp; Fees</v>
      </c>
      <c r="F1342" s="87">
        <f>VLOOKUP(E1342,'Budget Template'!$C:$G,VLOOKUP(C1342,'Fund Lookup'!$A$2:$B$5,2,FALSE),FALSE)</f>
        <v>0</v>
      </c>
    </row>
    <row r="1343" spans="1:6" x14ac:dyDescent="0.25">
      <c r="A1343" t="str">
        <f>'Cover Page'!$A$1</f>
        <v>Appalachian State University</v>
      </c>
      <c r="B1343" s="84" t="s">
        <v>72</v>
      </c>
      <c r="C1343" s="85" t="s">
        <v>31</v>
      </c>
      <c r="D1343" s="42" t="s">
        <v>4</v>
      </c>
      <c r="E1343" s="42" t="str">
        <f t="shared" si="20"/>
        <v>Parking &amp; TransportationSales &amp; Services</v>
      </c>
      <c r="F1343" s="87">
        <f>VLOOKUP(E1343,'Budget Template'!$C:$G,VLOOKUP(C1343,'Fund Lookup'!$A$2:$B$5,2,FALSE),FALSE)</f>
        <v>0</v>
      </c>
    </row>
    <row r="1344" spans="1:6" x14ac:dyDescent="0.25">
      <c r="A1344" t="str">
        <f>'Cover Page'!$A$1</f>
        <v>Appalachian State University</v>
      </c>
      <c r="B1344" s="84" t="s">
        <v>72</v>
      </c>
      <c r="C1344" s="85" t="s">
        <v>31</v>
      </c>
      <c r="D1344" s="42" t="s">
        <v>33</v>
      </c>
      <c r="E1344" s="42" t="str">
        <f t="shared" si="20"/>
        <v>Parking &amp; TransportationPatient Services</v>
      </c>
      <c r="F1344" s="87">
        <f>VLOOKUP(E1344,'Budget Template'!$C:$G,VLOOKUP(C1344,'Fund Lookup'!$A$2:$B$5,2,FALSE),FALSE)</f>
        <v>0</v>
      </c>
    </row>
    <row r="1345" spans="1:6" x14ac:dyDescent="0.25">
      <c r="A1345" t="str">
        <f>'Cover Page'!$A$1</f>
        <v>Appalachian State University</v>
      </c>
      <c r="B1345" s="84" t="s">
        <v>72</v>
      </c>
      <c r="C1345" s="85" t="s">
        <v>31</v>
      </c>
      <c r="D1345" s="42" t="s">
        <v>5</v>
      </c>
      <c r="E1345" s="42" t="str">
        <f t="shared" si="20"/>
        <v>Parking &amp; TransportationContracts &amp; Grants</v>
      </c>
      <c r="F1345" s="87">
        <f>VLOOKUP(E1345,'Budget Template'!$C:$G,VLOOKUP(C1345,'Fund Lookup'!$A$2:$B$5,2,FALSE),FALSE)</f>
        <v>0</v>
      </c>
    </row>
    <row r="1346" spans="1:6" x14ac:dyDescent="0.25">
      <c r="A1346" t="str">
        <f>'Cover Page'!$A$1</f>
        <v>Appalachian State University</v>
      </c>
      <c r="B1346" s="84" t="s">
        <v>72</v>
      </c>
      <c r="C1346" s="85" t="s">
        <v>31</v>
      </c>
      <c r="D1346" s="42" t="s">
        <v>6</v>
      </c>
      <c r="E1346" s="42" t="str">
        <f t="shared" si="20"/>
        <v>Parking &amp; TransportationGifts &amp; Investments</v>
      </c>
      <c r="F1346" s="87">
        <f>VLOOKUP(E1346,'Budget Template'!$C:$G,VLOOKUP(C1346,'Fund Lookup'!$A$2:$B$5,2,FALSE),FALSE)</f>
        <v>0</v>
      </c>
    </row>
    <row r="1347" spans="1:6" x14ac:dyDescent="0.25">
      <c r="A1347" t="str">
        <f>'Cover Page'!$A$1</f>
        <v>Appalachian State University</v>
      </c>
      <c r="B1347" s="84" t="s">
        <v>72</v>
      </c>
      <c r="C1347" s="85" t="s">
        <v>31</v>
      </c>
      <c r="D1347" s="42" t="s">
        <v>7</v>
      </c>
      <c r="E1347" s="42" t="str">
        <f t="shared" ref="E1347:E1410" si="21">B1347&amp;D1347</f>
        <v>Parking &amp; TransportationOther Revenues</v>
      </c>
      <c r="F1347" s="87">
        <f>VLOOKUP(E1347,'Budget Template'!$C:$G,VLOOKUP(C1347,'Fund Lookup'!$A$2:$B$5,2,FALSE),FALSE)</f>
        <v>0</v>
      </c>
    </row>
    <row r="1348" spans="1:6" x14ac:dyDescent="0.25">
      <c r="A1348" t="str">
        <f>'Cover Page'!$A$1</f>
        <v>Appalachian State University</v>
      </c>
      <c r="B1348" s="84" t="s">
        <v>72</v>
      </c>
      <c r="C1348" s="85" t="s">
        <v>31</v>
      </c>
      <c r="D1348" s="42" t="s">
        <v>10</v>
      </c>
      <c r="E1348" s="42" t="str">
        <f t="shared" si="21"/>
        <v>Parking &amp; TransportationSalaries and Wages</v>
      </c>
      <c r="F1348" s="87">
        <f>VLOOKUP(E1348,'Budget Template'!$C:$G,VLOOKUP(C1348,'Fund Lookup'!$A$2:$B$5,2,FALSE),FALSE)</f>
        <v>0</v>
      </c>
    </row>
    <row r="1349" spans="1:6" x14ac:dyDescent="0.25">
      <c r="A1349" t="str">
        <f>'Cover Page'!$A$1</f>
        <v>Appalachian State University</v>
      </c>
      <c r="B1349" s="84" t="s">
        <v>72</v>
      </c>
      <c r="C1349" s="85" t="s">
        <v>31</v>
      </c>
      <c r="D1349" s="42" t="s">
        <v>11</v>
      </c>
      <c r="E1349" s="42" t="str">
        <f t="shared" si="21"/>
        <v>Parking &amp; TransportationStaff Benefits</v>
      </c>
      <c r="F1349" s="87">
        <f>VLOOKUP(E1349,'Budget Template'!$C:$G,VLOOKUP(C1349,'Fund Lookup'!$A$2:$B$5,2,FALSE),FALSE)</f>
        <v>0</v>
      </c>
    </row>
    <row r="1350" spans="1:6" x14ac:dyDescent="0.25">
      <c r="A1350" t="str">
        <f>'Cover Page'!$A$1</f>
        <v>Appalachian State University</v>
      </c>
      <c r="B1350" s="84" t="s">
        <v>72</v>
      </c>
      <c r="C1350" s="85" t="s">
        <v>31</v>
      </c>
      <c r="D1350" s="42" t="s">
        <v>92</v>
      </c>
      <c r="E1350" s="42" t="str">
        <f t="shared" si="21"/>
        <v>Parking &amp; TransportationServices, Supplies, Materials, &amp; Equip.</v>
      </c>
      <c r="F1350" s="87">
        <f>VLOOKUP(E1350,'Budget Template'!$C:$G,VLOOKUP(C1350,'Fund Lookup'!$A$2:$B$5,2,FALSE),FALSE)</f>
        <v>0</v>
      </c>
    </row>
    <row r="1351" spans="1:6" x14ac:dyDescent="0.25">
      <c r="A1351" t="str">
        <f>'Cover Page'!$A$1</f>
        <v>Appalachian State University</v>
      </c>
      <c r="B1351" s="84" t="s">
        <v>72</v>
      </c>
      <c r="C1351" s="85" t="s">
        <v>31</v>
      </c>
      <c r="D1351" s="42" t="s">
        <v>13</v>
      </c>
      <c r="E1351" s="42" t="str">
        <f t="shared" si="21"/>
        <v>Parking &amp; TransportationScholarships &amp; Fellowships</v>
      </c>
      <c r="F1351" s="87">
        <f>VLOOKUP(E1351,'Budget Template'!$C:$G,VLOOKUP(C1351,'Fund Lookup'!$A$2:$B$5,2,FALSE),FALSE)</f>
        <v>0</v>
      </c>
    </row>
    <row r="1352" spans="1:6" x14ac:dyDescent="0.25">
      <c r="A1352" t="str">
        <f>'Cover Page'!$A$1</f>
        <v>Appalachian State University</v>
      </c>
      <c r="B1352" s="84" t="s">
        <v>72</v>
      </c>
      <c r="C1352" s="85" t="s">
        <v>31</v>
      </c>
      <c r="D1352" s="42" t="s">
        <v>32</v>
      </c>
      <c r="E1352" s="42" t="str">
        <f t="shared" si="21"/>
        <v>Parking &amp; TransportationDebt Service</v>
      </c>
      <c r="F1352" s="87">
        <f>VLOOKUP(E1352,'Budget Template'!$C:$G,VLOOKUP(C1352,'Fund Lookup'!$A$2:$B$5,2,FALSE),FALSE)</f>
        <v>0</v>
      </c>
    </row>
    <row r="1353" spans="1:6" x14ac:dyDescent="0.25">
      <c r="A1353" t="str">
        <f>'Cover Page'!$A$1</f>
        <v>Appalachian State University</v>
      </c>
      <c r="B1353" s="84" t="s">
        <v>72</v>
      </c>
      <c r="C1353" s="85" t="s">
        <v>31</v>
      </c>
      <c r="D1353" s="42" t="s">
        <v>12</v>
      </c>
      <c r="E1353" s="42" t="str">
        <f t="shared" si="21"/>
        <v>Parking &amp; TransportationUtilities</v>
      </c>
      <c r="F1353" s="87">
        <f>VLOOKUP(E1353,'Budget Template'!$C:$G,VLOOKUP(C1353,'Fund Lookup'!$A$2:$B$5,2,FALSE),FALSE)</f>
        <v>0</v>
      </c>
    </row>
    <row r="1354" spans="1:6" x14ac:dyDescent="0.25">
      <c r="A1354" t="str">
        <f>'Cover Page'!$A$1</f>
        <v>Appalachian State University</v>
      </c>
      <c r="B1354" s="84" t="s">
        <v>72</v>
      </c>
      <c r="C1354" s="85" t="s">
        <v>31</v>
      </c>
      <c r="D1354" s="42" t="s">
        <v>14</v>
      </c>
      <c r="E1354" s="42" t="str">
        <f t="shared" si="21"/>
        <v>Parking &amp; TransportationOther Expenses</v>
      </c>
      <c r="F1354" s="87">
        <f>VLOOKUP(E1354,'Budget Template'!$C:$G,VLOOKUP(C1354,'Fund Lookup'!$A$2:$B$5,2,FALSE),FALSE)</f>
        <v>0</v>
      </c>
    </row>
    <row r="1355" spans="1:6" x14ac:dyDescent="0.25">
      <c r="A1355" t="str">
        <f>'Cover Page'!$A$1</f>
        <v>Appalachian State University</v>
      </c>
      <c r="B1355" s="84" t="s">
        <v>72</v>
      </c>
      <c r="C1355" s="85" t="s">
        <v>31</v>
      </c>
      <c r="D1355" s="42" t="s">
        <v>38</v>
      </c>
      <c r="E1355" s="42" t="str">
        <f t="shared" si="21"/>
        <v>Parking &amp; TransportationTransfers In</v>
      </c>
      <c r="F1355" s="87">
        <f>VLOOKUP(E1355,'Budget Template'!$C:$G,VLOOKUP(C1355,'Fund Lookup'!$A$2:$B$5,2,FALSE),FALSE)</f>
        <v>0</v>
      </c>
    </row>
    <row r="1356" spans="1:6" x14ac:dyDescent="0.25">
      <c r="A1356" t="str">
        <f>'Cover Page'!$A$1</f>
        <v>Appalachian State University</v>
      </c>
      <c r="B1356" s="84" t="s">
        <v>72</v>
      </c>
      <c r="C1356" s="85" t="s">
        <v>31</v>
      </c>
      <c r="D1356" s="42" t="s">
        <v>93</v>
      </c>
      <c r="E1356" s="42" t="str">
        <f t="shared" si="21"/>
        <v>Parking &amp; TransportationTransfers Out to Capital</v>
      </c>
      <c r="F1356" s="87">
        <f>VLOOKUP(E1356,'Budget Template'!$C:$G,VLOOKUP(C1356,'Fund Lookup'!$A$2:$B$5,2,FALSE),FALSE)</f>
        <v>0</v>
      </c>
    </row>
    <row r="1357" spans="1:6" x14ac:dyDescent="0.25">
      <c r="A1357" t="str">
        <f>'Cover Page'!$A$1</f>
        <v>Appalachian State University</v>
      </c>
      <c r="B1357" s="84" t="s">
        <v>72</v>
      </c>
      <c r="C1357" s="85" t="s">
        <v>31</v>
      </c>
      <c r="D1357" s="42" t="s">
        <v>94</v>
      </c>
      <c r="E1357" s="42" t="str">
        <f t="shared" si="21"/>
        <v>Parking &amp; TransportationTransfers Out (Other)</v>
      </c>
      <c r="F1357" s="87">
        <f>VLOOKUP(E1357,'Budget Template'!$C:$G,VLOOKUP(C1357,'Fund Lookup'!$A$2:$B$5,2,FALSE),FALSE)</f>
        <v>0</v>
      </c>
    </row>
    <row r="1358" spans="1:6" x14ac:dyDescent="0.25">
      <c r="A1358" t="str">
        <f>'Cover Page'!$A$1</f>
        <v>Appalachian State University</v>
      </c>
      <c r="B1358" s="84" t="s">
        <v>30</v>
      </c>
      <c r="C1358" s="85" t="s">
        <v>0</v>
      </c>
      <c r="D1358" s="84" t="s">
        <v>40</v>
      </c>
      <c r="E1358" s="42" t="str">
        <f t="shared" si="21"/>
        <v>AthleticsBeginning Fund Balance</v>
      </c>
      <c r="F1358" s="87">
        <f>VLOOKUP(E1358,'Budget Template'!$C:$G,VLOOKUP(C1358,'Fund Lookup'!$A$2:$B$5,2,FALSE),FALSE)</f>
        <v>0</v>
      </c>
    </row>
    <row r="1359" spans="1:6" x14ac:dyDescent="0.25">
      <c r="A1359" t="str">
        <f>'Cover Page'!$A$1</f>
        <v>Appalachian State University</v>
      </c>
      <c r="B1359" s="84" t="s">
        <v>30</v>
      </c>
      <c r="C1359" s="85" t="s">
        <v>0</v>
      </c>
      <c r="D1359" s="42" t="s">
        <v>36</v>
      </c>
      <c r="E1359" s="42" t="str">
        <f t="shared" si="21"/>
        <v>AthleticsState Appropriation, Tuition, &amp; Fees</v>
      </c>
      <c r="F1359" s="87">
        <f>VLOOKUP(E1359,'Budget Template'!$C:$G,VLOOKUP(C1359,'Fund Lookup'!$A$2:$B$5,2,FALSE),FALSE)</f>
        <v>1164615</v>
      </c>
    </row>
    <row r="1360" spans="1:6" x14ac:dyDescent="0.25">
      <c r="A1360" t="str">
        <f>'Cover Page'!$A$1</f>
        <v>Appalachian State University</v>
      </c>
      <c r="B1360" s="84" t="s">
        <v>30</v>
      </c>
      <c r="C1360" s="85" t="s">
        <v>0</v>
      </c>
      <c r="D1360" s="42" t="s">
        <v>4</v>
      </c>
      <c r="E1360" s="42" t="str">
        <f t="shared" si="21"/>
        <v>AthleticsSales &amp; Services</v>
      </c>
      <c r="F1360" s="87">
        <f>VLOOKUP(E1360,'Budget Template'!$C:$G,VLOOKUP(C1360,'Fund Lookup'!$A$2:$B$5,2,FALSE),FALSE)</f>
        <v>0</v>
      </c>
    </row>
    <row r="1361" spans="1:6" x14ac:dyDescent="0.25">
      <c r="A1361" t="str">
        <f>'Cover Page'!$A$1</f>
        <v>Appalachian State University</v>
      </c>
      <c r="B1361" s="84" t="s">
        <v>30</v>
      </c>
      <c r="C1361" s="85" t="s">
        <v>0</v>
      </c>
      <c r="D1361" s="42" t="s">
        <v>33</v>
      </c>
      <c r="E1361" s="42" t="str">
        <f t="shared" si="21"/>
        <v>AthleticsPatient Services</v>
      </c>
      <c r="F1361" s="87">
        <f>VLOOKUP(E1361,'Budget Template'!$C:$G,VLOOKUP(C1361,'Fund Lookup'!$A$2:$B$5,2,FALSE),FALSE)</f>
        <v>0</v>
      </c>
    </row>
    <row r="1362" spans="1:6" x14ac:dyDescent="0.25">
      <c r="A1362" t="str">
        <f>'Cover Page'!$A$1</f>
        <v>Appalachian State University</v>
      </c>
      <c r="B1362" s="84" t="s">
        <v>30</v>
      </c>
      <c r="C1362" s="85" t="s">
        <v>0</v>
      </c>
      <c r="D1362" s="42" t="s">
        <v>5</v>
      </c>
      <c r="E1362" s="42" t="str">
        <f t="shared" si="21"/>
        <v>AthleticsContracts &amp; Grants</v>
      </c>
      <c r="F1362" s="87">
        <f>VLOOKUP(E1362,'Budget Template'!$C:$G,VLOOKUP(C1362,'Fund Lookup'!$A$2:$B$5,2,FALSE),FALSE)</f>
        <v>0</v>
      </c>
    </row>
    <row r="1363" spans="1:6" x14ac:dyDescent="0.25">
      <c r="A1363" t="str">
        <f>'Cover Page'!$A$1</f>
        <v>Appalachian State University</v>
      </c>
      <c r="B1363" s="84" t="s">
        <v>30</v>
      </c>
      <c r="C1363" s="85" t="s">
        <v>0</v>
      </c>
      <c r="D1363" s="42" t="s">
        <v>6</v>
      </c>
      <c r="E1363" s="42" t="str">
        <f t="shared" si="21"/>
        <v>AthleticsGifts &amp; Investments</v>
      </c>
      <c r="F1363" s="87">
        <f>VLOOKUP(E1363,'Budget Template'!$C:$G,VLOOKUP(C1363,'Fund Lookup'!$A$2:$B$5,2,FALSE),FALSE)</f>
        <v>0</v>
      </c>
    </row>
    <row r="1364" spans="1:6" x14ac:dyDescent="0.25">
      <c r="A1364" t="str">
        <f>'Cover Page'!$A$1</f>
        <v>Appalachian State University</v>
      </c>
      <c r="B1364" s="84" t="s">
        <v>30</v>
      </c>
      <c r="C1364" s="85" t="s">
        <v>0</v>
      </c>
      <c r="D1364" s="42" t="s">
        <v>7</v>
      </c>
      <c r="E1364" s="42" t="str">
        <f t="shared" si="21"/>
        <v>AthleticsOther Revenues</v>
      </c>
      <c r="F1364" s="87">
        <f>VLOOKUP(E1364,'Budget Template'!$C:$G,VLOOKUP(C1364,'Fund Lookup'!$A$2:$B$5,2,FALSE),FALSE)</f>
        <v>0</v>
      </c>
    </row>
    <row r="1365" spans="1:6" x14ac:dyDescent="0.25">
      <c r="A1365" t="str">
        <f>'Cover Page'!$A$1</f>
        <v>Appalachian State University</v>
      </c>
      <c r="B1365" s="84" t="s">
        <v>30</v>
      </c>
      <c r="C1365" s="85" t="s">
        <v>0</v>
      </c>
      <c r="D1365" s="42" t="s">
        <v>10</v>
      </c>
      <c r="E1365" s="42" t="str">
        <f t="shared" si="21"/>
        <v>AthleticsSalaries and Wages</v>
      </c>
      <c r="F1365" s="87">
        <f>VLOOKUP(E1365,'Budget Template'!$C:$G,VLOOKUP(C1365,'Fund Lookup'!$A$2:$B$5,2,FALSE),FALSE)</f>
        <v>0</v>
      </c>
    </row>
    <row r="1366" spans="1:6" x14ac:dyDescent="0.25">
      <c r="A1366" t="str">
        <f>'Cover Page'!$A$1</f>
        <v>Appalachian State University</v>
      </c>
      <c r="B1366" s="84" t="s">
        <v>30</v>
      </c>
      <c r="C1366" s="85" t="s">
        <v>0</v>
      </c>
      <c r="D1366" s="42" t="s">
        <v>11</v>
      </c>
      <c r="E1366" s="42" t="str">
        <f t="shared" si="21"/>
        <v>AthleticsStaff Benefits</v>
      </c>
      <c r="F1366" s="87">
        <f>VLOOKUP(E1366,'Budget Template'!$C:$G,VLOOKUP(C1366,'Fund Lookup'!$A$2:$B$5,2,FALSE),FALSE)</f>
        <v>0</v>
      </c>
    </row>
    <row r="1367" spans="1:6" x14ac:dyDescent="0.25">
      <c r="A1367" t="str">
        <f>'Cover Page'!$A$1</f>
        <v>Appalachian State University</v>
      </c>
      <c r="B1367" s="84" t="s">
        <v>30</v>
      </c>
      <c r="C1367" s="85" t="s">
        <v>0</v>
      </c>
      <c r="D1367" s="42" t="s">
        <v>92</v>
      </c>
      <c r="E1367" s="42" t="str">
        <f t="shared" si="21"/>
        <v>AthleticsServices, Supplies, Materials, &amp; Equip.</v>
      </c>
      <c r="F1367" s="87">
        <f>VLOOKUP(E1367,'Budget Template'!$C:$G,VLOOKUP(C1367,'Fund Lookup'!$A$2:$B$5,2,FALSE),FALSE)</f>
        <v>0</v>
      </c>
    </row>
    <row r="1368" spans="1:6" x14ac:dyDescent="0.25">
      <c r="A1368" t="str">
        <f>'Cover Page'!$A$1</f>
        <v>Appalachian State University</v>
      </c>
      <c r="B1368" s="84" t="s">
        <v>30</v>
      </c>
      <c r="C1368" s="85" t="s">
        <v>0</v>
      </c>
      <c r="D1368" s="42" t="s">
        <v>13</v>
      </c>
      <c r="E1368" s="42" t="str">
        <f t="shared" si="21"/>
        <v>AthleticsScholarships &amp; Fellowships</v>
      </c>
      <c r="F1368" s="87">
        <f>VLOOKUP(E1368,'Budget Template'!$C:$G,VLOOKUP(C1368,'Fund Lookup'!$A$2:$B$5,2,FALSE),FALSE)</f>
        <v>0</v>
      </c>
    </row>
    <row r="1369" spans="1:6" x14ac:dyDescent="0.25">
      <c r="A1369" t="str">
        <f>'Cover Page'!$A$1</f>
        <v>Appalachian State University</v>
      </c>
      <c r="B1369" s="84" t="s">
        <v>30</v>
      </c>
      <c r="C1369" s="85" t="s">
        <v>0</v>
      </c>
      <c r="D1369" s="42" t="s">
        <v>32</v>
      </c>
      <c r="E1369" s="42" t="str">
        <f t="shared" si="21"/>
        <v>AthleticsDebt Service</v>
      </c>
      <c r="F1369" s="87">
        <f>VLOOKUP(E1369,'Budget Template'!$C:$G,VLOOKUP(C1369,'Fund Lookup'!$A$2:$B$5,2,FALSE),FALSE)</f>
        <v>300000</v>
      </c>
    </row>
    <row r="1370" spans="1:6" x14ac:dyDescent="0.25">
      <c r="A1370" t="str">
        <f>'Cover Page'!$A$1</f>
        <v>Appalachian State University</v>
      </c>
      <c r="B1370" s="84" t="s">
        <v>30</v>
      </c>
      <c r="C1370" s="85" t="s">
        <v>0</v>
      </c>
      <c r="D1370" s="42" t="s">
        <v>12</v>
      </c>
      <c r="E1370" s="42" t="str">
        <f t="shared" si="21"/>
        <v>AthleticsUtilities</v>
      </c>
      <c r="F1370" s="87">
        <f>VLOOKUP(E1370,'Budget Template'!$C:$G,VLOOKUP(C1370,'Fund Lookup'!$A$2:$B$5,2,FALSE),FALSE)</f>
        <v>864615</v>
      </c>
    </row>
    <row r="1371" spans="1:6" x14ac:dyDescent="0.25">
      <c r="A1371" t="str">
        <f>'Cover Page'!$A$1</f>
        <v>Appalachian State University</v>
      </c>
      <c r="B1371" s="84" t="s">
        <v>30</v>
      </c>
      <c r="C1371" s="85" t="s">
        <v>0</v>
      </c>
      <c r="D1371" s="42" t="s">
        <v>14</v>
      </c>
      <c r="E1371" s="42" t="str">
        <f t="shared" si="21"/>
        <v>AthleticsOther Expenses</v>
      </c>
      <c r="F1371" s="87">
        <f>VLOOKUP(E1371,'Budget Template'!$C:$G,VLOOKUP(C1371,'Fund Lookup'!$A$2:$B$5,2,FALSE),FALSE)</f>
        <v>0</v>
      </c>
    </row>
    <row r="1372" spans="1:6" x14ac:dyDescent="0.25">
      <c r="A1372" t="str">
        <f>'Cover Page'!$A$1</f>
        <v>Appalachian State University</v>
      </c>
      <c r="B1372" s="84" t="s">
        <v>30</v>
      </c>
      <c r="C1372" s="85" t="s">
        <v>0</v>
      </c>
      <c r="D1372" s="42" t="s">
        <v>38</v>
      </c>
      <c r="E1372" s="42" t="str">
        <f t="shared" si="21"/>
        <v>AthleticsTransfers In</v>
      </c>
      <c r="F1372" s="87">
        <f>VLOOKUP(E1372,'Budget Template'!$C:$G,VLOOKUP(C1372,'Fund Lookup'!$A$2:$B$5,2,FALSE),FALSE)</f>
        <v>0</v>
      </c>
    </row>
    <row r="1373" spans="1:6" x14ac:dyDescent="0.25">
      <c r="A1373" t="str">
        <f>'Cover Page'!$A$1</f>
        <v>Appalachian State University</v>
      </c>
      <c r="B1373" s="84" t="s">
        <v>30</v>
      </c>
      <c r="C1373" s="85" t="s">
        <v>0</v>
      </c>
      <c r="D1373" s="42" t="s">
        <v>93</v>
      </c>
      <c r="E1373" s="42" t="str">
        <f t="shared" si="21"/>
        <v>AthleticsTransfers Out to Capital</v>
      </c>
      <c r="F1373" s="87">
        <f>VLOOKUP(E1373,'Budget Template'!$C:$G,VLOOKUP(C1373,'Fund Lookup'!$A$2:$B$5,2,FALSE),FALSE)</f>
        <v>0</v>
      </c>
    </row>
    <row r="1374" spans="1:6" x14ac:dyDescent="0.25">
      <c r="A1374" t="str">
        <f>'Cover Page'!$A$1</f>
        <v>Appalachian State University</v>
      </c>
      <c r="B1374" s="84" t="s">
        <v>30</v>
      </c>
      <c r="C1374" s="85" t="s">
        <v>0</v>
      </c>
      <c r="D1374" s="42" t="s">
        <v>94</v>
      </c>
      <c r="E1374" s="42" t="str">
        <f t="shared" si="21"/>
        <v>AthleticsTransfers Out (Other)</v>
      </c>
      <c r="F1374" s="87">
        <f>VLOOKUP(E1374,'Budget Template'!$C:$G,VLOOKUP(C1374,'Fund Lookup'!$A$2:$B$5,2,FALSE),FALSE)</f>
        <v>0</v>
      </c>
    </row>
    <row r="1375" spans="1:6" ht="30" x14ac:dyDescent="0.25">
      <c r="A1375" t="str">
        <f>'Cover Page'!$A$1</f>
        <v>Appalachian State University</v>
      </c>
      <c r="B1375" s="84" t="s">
        <v>30</v>
      </c>
      <c r="C1375" s="85" t="s">
        <v>35</v>
      </c>
      <c r="D1375" s="84" t="s">
        <v>40</v>
      </c>
      <c r="E1375" s="42" t="str">
        <f t="shared" si="21"/>
        <v>AthleticsBeginning Fund Balance</v>
      </c>
      <c r="F1375" s="87">
        <f>VLOOKUP(E1375,'Budget Template'!$C:$G,VLOOKUP(C1375,'Fund Lookup'!$A$2:$B$5,2,FALSE),FALSE)</f>
        <v>54132</v>
      </c>
    </row>
    <row r="1376" spans="1:6" ht="30" x14ac:dyDescent="0.25">
      <c r="A1376" t="str">
        <f>'Cover Page'!$A$1</f>
        <v>Appalachian State University</v>
      </c>
      <c r="B1376" s="84" t="s">
        <v>30</v>
      </c>
      <c r="C1376" s="85" t="s">
        <v>35</v>
      </c>
      <c r="D1376" s="42" t="s">
        <v>36</v>
      </c>
      <c r="E1376" s="42" t="str">
        <f t="shared" si="21"/>
        <v>AthleticsState Appropriation, Tuition, &amp; Fees</v>
      </c>
      <c r="F1376" s="87">
        <f>VLOOKUP(E1376,'Budget Template'!$C:$G,VLOOKUP(C1376,'Fund Lookup'!$A$2:$B$5,2,FALSE),FALSE)</f>
        <v>19554230</v>
      </c>
    </row>
    <row r="1377" spans="1:6" ht="30" x14ac:dyDescent="0.25">
      <c r="A1377" t="str">
        <f>'Cover Page'!$A$1</f>
        <v>Appalachian State University</v>
      </c>
      <c r="B1377" s="84" t="s">
        <v>30</v>
      </c>
      <c r="C1377" s="85" t="s">
        <v>35</v>
      </c>
      <c r="D1377" s="42" t="s">
        <v>4</v>
      </c>
      <c r="E1377" s="42" t="str">
        <f t="shared" si="21"/>
        <v>AthleticsSales &amp; Services</v>
      </c>
      <c r="F1377" s="87">
        <f>VLOOKUP(E1377,'Budget Template'!$C:$G,VLOOKUP(C1377,'Fund Lookup'!$A$2:$B$5,2,FALSE),FALSE)</f>
        <v>12863000</v>
      </c>
    </row>
    <row r="1378" spans="1:6" ht="30" x14ac:dyDescent="0.25">
      <c r="A1378" t="str">
        <f>'Cover Page'!$A$1</f>
        <v>Appalachian State University</v>
      </c>
      <c r="B1378" s="84" t="s">
        <v>30</v>
      </c>
      <c r="C1378" s="85" t="s">
        <v>35</v>
      </c>
      <c r="D1378" s="42" t="s">
        <v>33</v>
      </c>
      <c r="E1378" s="42" t="str">
        <f t="shared" si="21"/>
        <v>AthleticsPatient Services</v>
      </c>
      <c r="F1378" s="87">
        <f>VLOOKUP(E1378,'Budget Template'!$C:$G,VLOOKUP(C1378,'Fund Lookup'!$A$2:$B$5,2,FALSE),FALSE)</f>
        <v>0</v>
      </c>
    </row>
    <row r="1379" spans="1:6" ht="30" x14ac:dyDescent="0.25">
      <c r="A1379" t="str">
        <f>'Cover Page'!$A$1</f>
        <v>Appalachian State University</v>
      </c>
      <c r="B1379" s="84" t="s">
        <v>30</v>
      </c>
      <c r="C1379" s="85" t="s">
        <v>35</v>
      </c>
      <c r="D1379" s="42" t="s">
        <v>5</v>
      </c>
      <c r="E1379" s="42" t="str">
        <f t="shared" si="21"/>
        <v>AthleticsContracts &amp; Grants</v>
      </c>
      <c r="F1379" s="87">
        <f>VLOOKUP(E1379,'Budget Template'!$C:$G,VLOOKUP(C1379,'Fund Lookup'!$A$2:$B$5,2,FALSE),FALSE)</f>
        <v>0</v>
      </c>
    </row>
    <row r="1380" spans="1:6" ht="30" x14ac:dyDescent="0.25">
      <c r="A1380" t="str">
        <f>'Cover Page'!$A$1</f>
        <v>Appalachian State University</v>
      </c>
      <c r="B1380" s="84" t="s">
        <v>30</v>
      </c>
      <c r="C1380" s="85" t="s">
        <v>35</v>
      </c>
      <c r="D1380" s="42" t="s">
        <v>6</v>
      </c>
      <c r="E1380" s="42" t="str">
        <f t="shared" si="21"/>
        <v>AthleticsGifts &amp; Investments</v>
      </c>
      <c r="F1380" s="87">
        <f>VLOOKUP(E1380,'Budget Template'!$C:$G,VLOOKUP(C1380,'Fund Lookup'!$A$2:$B$5,2,FALSE),FALSE)</f>
        <v>6225022</v>
      </c>
    </row>
    <row r="1381" spans="1:6" ht="30" x14ac:dyDescent="0.25">
      <c r="A1381" t="str">
        <f>'Cover Page'!$A$1</f>
        <v>Appalachian State University</v>
      </c>
      <c r="B1381" s="84" t="s">
        <v>30</v>
      </c>
      <c r="C1381" s="85" t="s">
        <v>35</v>
      </c>
      <c r="D1381" s="42" t="s">
        <v>7</v>
      </c>
      <c r="E1381" s="42" t="str">
        <f t="shared" si="21"/>
        <v>AthleticsOther Revenues</v>
      </c>
      <c r="F1381" s="87">
        <f>VLOOKUP(E1381,'Budget Template'!$C:$G,VLOOKUP(C1381,'Fund Lookup'!$A$2:$B$5,2,FALSE),FALSE)</f>
        <v>2730000</v>
      </c>
    </row>
    <row r="1382" spans="1:6" ht="30" x14ac:dyDescent="0.25">
      <c r="A1382" t="str">
        <f>'Cover Page'!$A$1</f>
        <v>Appalachian State University</v>
      </c>
      <c r="B1382" s="84" t="s">
        <v>30</v>
      </c>
      <c r="C1382" s="85" t="s">
        <v>35</v>
      </c>
      <c r="D1382" s="42" t="s">
        <v>10</v>
      </c>
      <c r="E1382" s="42" t="str">
        <f t="shared" si="21"/>
        <v>AthleticsSalaries and Wages</v>
      </c>
      <c r="F1382" s="87">
        <f>VLOOKUP(E1382,'Budget Template'!$C:$G,VLOOKUP(C1382,'Fund Lookup'!$A$2:$B$5,2,FALSE),FALSE)</f>
        <v>11963566</v>
      </c>
    </row>
    <row r="1383" spans="1:6" ht="30" x14ac:dyDescent="0.25">
      <c r="A1383" t="str">
        <f>'Cover Page'!$A$1</f>
        <v>Appalachian State University</v>
      </c>
      <c r="B1383" s="84" t="s">
        <v>30</v>
      </c>
      <c r="C1383" s="85" t="s">
        <v>35</v>
      </c>
      <c r="D1383" s="42" t="s">
        <v>11</v>
      </c>
      <c r="E1383" s="42" t="str">
        <f t="shared" si="21"/>
        <v>AthleticsStaff Benefits</v>
      </c>
      <c r="F1383" s="87">
        <f>VLOOKUP(E1383,'Budget Template'!$C:$G,VLOOKUP(C1383,'Fund Lookup'!$A$2:$B$5,2,FALSE),FALSE)</f>
        <v>3606880</v>
      </c>
    </row>
    <row r="1384" spans="1:6" ht="30" x14ac:dyDescent="0.25">
      <c r="A1384" t="str">
        <f>'Cover Page'!$A$1</f>
        <v>Appalachian State University</v>
      </c>
      <c r="B1384" s="84" t="s">
        <v>30</v>
      </c>
      <c r="C1384" s="85" t="s">
        <v>35</v>
      </c>
      <c r="D1384" s="42" t="s">
        <v>92</v>
      </c>
      <c r="E1384" s="42" t="str">
        <f t="shared" si="21"/>
        <v>AthleticsServices, Supplies, Materials, &amp; Equip.</v>
      </c>
      <c r="F1384" s="87">
        <f>VLOOKUP(E1384,'Budget Template'!$C:$G,VLOOKUP(C1384,'Fund Lookup'!$A$2:$B$5,2,FALSE),FALSE)</f>
        <v>8045000</v>
      </c>
    </row>
    <row r="1385" spans="1:6" ht="30" x14ac:dyDescent="0.25">
      <c r="A1385" t="str">
        <f>'Cover Page'!$A$1</f>
        <v>Appalachian State University</v>
      </c>
      <c r="B1385" s="84" t="s">
        <v>30</v>
      </c>
      <c r="C1385" s="85" t="s">
        <v>35</v>
      </c>
      <c r="D1385" s="42" t="s">
        <v>13</v>
      </c>
      <c r="E1385" s="42" t="str">
        <f t="shared" si="21"/>
        <v>AthleticsScholarships &amp; Fellowships</v>
      </c>
      <c r="F1385" s="87">
        <f>VLOOKUP(E1385,'Budget Template'!$C:$G,VLOOKUP(C1385,'Fund Lookup'!$A$2:$B$5,2,FALSE),FALSE)</f>
        <v>6565960</v>
      </c>
    </row>
    <row r="1386" spans="1:6" ht="30" x14ac:dyDescent="0.25">
      <c r="A1386" t="str">
        <f>'Cover Page'!$A$1</f>
        <v>Appalachian State University</v>
      </c>
      <c r="B1386" s="84" t="s">
        <v>30</v>
      </c>
      <c r="C1386" s="85" t="s">
        <v>35</v>
      </c>
      <c r="D1386" s="42" t="s">
        <v>32</v>
      </c>
      <c r="E1386" s="42" t="str">
        <f t="shared" si="21"/>
        <v>AthleticsDebt Service</v>
      </c>
      <c r="F1386" s="87">
        <f>VLOOKUP(E1386,'Budget Template'!$C:$G,VLOOKUP(C1386,'Fund Lookup'!$A$2:$B$5,2,FALSE),FALSE)</f>
        <v>5994795.3899999997</v>
      </c>
    </row>
    <row r="1387" spans="1:6" ht="30" x14ac:dyDescent="0.25">
      <c r="A1387" t="str">
        <f>'Cover Page'!$A$1</f>
        <v>Appalachian State University</v>
      </c>
      <c r="B1387" s="84" t="s">
        <v>30</v>
      </c>
      <c r="C1387" s="85" t="s">
        <v>35</v>
      </c>
      <c r="D1387" s="42" t="s">
        <v>12</v>
      </c>
      <c r="E1387" s="42" t="str">
        <f t="shared" si="21"/>
        <v>AthleticsUtilities</v>
      </c>
      <c r="F1387" s="87">
        <f>VLOOKUP(E1387,'Budget Template'!$C:$G,VLOOKUP(C1387,'Fund Lookup'!$A$2:$B$5,2,FALSE),FALSE)</f>
        <v>1510</v>
      </c>
    </row>
    <row r="1388" spans="1:6" ht="30" x14ac:dyDescent="0.25">
      <c r="A1388" t="str">
        <f>'Cover Page'!$A$1</f>
        <v>Appalachian State University</v>
      </c>
      <c r="B1388" s="84" t="s">
        <v>30</v>
      </c>
      <c r="C1388" s="85" t="s">
        <v>35</v>
      </c>
      <c r="D1388" s="42" t="s">
        <v>14</v>
      </c>
      <c r="E1388" s="42" t="str">
        <f t="shared" si="21"/>
        <v>AthleticsOther Expenses</v>
      </c>
      <c r="F1388" s="87">
        <f>VLOOKUP(E1388,'Budget Template'!$C:$G,VLOOKUP(C1388,'Fund Lookup'!$A$2:$B$5,2,FALSE),FALSE)</f>
        <v>3875321</v>
      </c>
    </row>
    <row r="1389" spans="1:6" ht="30" x14ac:dyDescent="0.25">
      <c r="A1389" t="str">
        <f>'Cover Page'!$A$1</f>
        <v>Appalachian State University</v>
      </c>
      <c r="B1389" s="84" t="s">
        <v>30</v>
      </c>
      <c r="C1389" s="85" t="s">
        <v>35</v>
      </c>
      <c r="D1389" s="42" t="s">
        <v>38</v>
      </c>
      <c r="E1389" s="42" t="str">
        <f t="shared" si="21"/>
        <v>AthleticsTransfers In</v>
      </c>
      <c r="F1389" s="87">
        <f>VLOOKUP(E1389,'Budget Template'!$C:$G,VLOOKUP(C1389,'Fund Lookup'!$A$2:$B$5,2,FALSE),FALSE)</f>
        <v>0</v>
      </c>
    </row>
    <row r="1390" spans="1:6" ht="30" x14ac:dyDescent="0.25">
      <c r="A1390" t="str">
        <f>'Cover Page'!$A$1</f>
        <v>Appalachian State University</v>
      </c>
      <c r="B1390" s="84" t="s">
        <v>30</v>
      </c>
      <c r="C1390" s="85" t="s">
        <v>35</v>
      </c>
      <c r="D1390" s="42" t="s">
        <v>93</v>
      </c>
      <c r="E1390" s="42" t="str">
        <f t="shared" si="21"/>
        <v>AthleticsTransfers Out to Capital</v>
      </c>
      <c r="F1390" s="87">
        <f>VLOOKUP(E1390,'Budget Template'!$C:$G,VLOOKUP(C1390,'Fund Lookup'!$A$2:$B$5,2,FALSE),FALSE)</f>
        <v>0</v>
      </c>
    </row>
    <row r="1391" spans="1:6" ht="30" x14ac:dyDescent="0.25">
      <c r="A1391" t="str">
        <f>'Cover Page'!$A$1</f>
        <v>Appalachian State University</v>
      </c>
      <c r="B1391" s="84" t="s">
        <v>30</v>
      </c>
      <c r="C1391" s="85" t="s">
        <v>35</v>
      </c>
      <c r="D1391" s="42" t="s">
        <v>94</v>
      </c>
      <c r="E1391" s="42" t="str">
        <f t="shared" si="21"/>
        <v>AthleticsTransfers Out (Other)</v>
      </c>
      <c r="F1391" s="87">
        <f>VLOOKUP(E1391,'Budget Template'!$C:$G,VLOOKUP(C1391,'Fund Lookup'!$A$2:$B$5,2,FALSE),FALSE)</f>
        <v>120000</v>
      </c>
    </row>
    <row r="1392" spans="1:6" x14ac:dyDescent="0.25">
      <c r="A1392" t="str">
        <f>'Cover Page'!$A$1</f>
        <v>Appalachian State University</v>
      </c>
      <c r="B1392" s="84" t="s">
        <v>30</v>
      </c>
      <c r="C1392" s="85" t="s">
        <v>88</v>
      </c>
      <c r="D1392" s="84" t="s">
        <v>40</v>
      </c>
      <c r="E1392" s="42" t="str">
        <f t="shared" si="21"/>
        <v>AthleticsBeginning Fund Balance</v>
      </c>
      <c r="F1392" s="87">
        <f>VLOOKUP(E1392,'Budget Template'!$C:$G,VLOOKUP(C1392,'Fund Lookup'!$A$2:$B$5,2,FALSE),FALSE)</f>
        <v>0</v>
      </c>
    </row>
    <row r="1393" spans="1:6" x14ac:dyDescent="0.25">
      <c r="A1393" t="str">
        <f>'Cover Page'!$A$1</f>
        <v>Appalachian State University</v>
      </c>
      <c r="B1393" s="84" t="s">
        <v>30</v>
      </c>
      <c r="C1393" s="85" t="s">
        <v>88</v>
      </c>
      <c r="D1393" s="42" t="s">
        <v>36</v>
      </c>
      <c r="E1393" s="42" t="str">
        <f t="shared" si="21"/>
        <v>AthleticsState Appropriation, Tuition, &amp; Fees</v>
      </c>
      <c r="F1393" s="87">
        <f>VLOOKUP(E1393,'Budget Template'!$C:$G,VLOOKUP(C1393,'Fund Lookup'!$A$2:$B$5,2,FALSE),FALSE)</f>
        <v>0</v>
      </c>
    </row>
    <row r="1394" spans="1:6" x14ac:dyDescent="0.25">
      <c r="A1394" t="str">
        <f>'Cover Page'!$A$1</f>
        <v>Appalachian State University</v>
      </c>
      <c r="B1394" s="84" t="s">
        <v>30</v>
      </c>
      <c r="C1394" s="85" t="s">
        <v>88</v>
      </c>
      <c r="D1394" s="42" t="s">
        <v>4</v>
      </c>
      <c r="E1394" s="42" t="str">
        <f t="shared" si="21"/>
        <v>AthleticsSales &amp; Services</v>
      </c>
      <c r="F1394" s="87">
        <f>VLOOKUP(E1394,'Budget Template'!$C:$G,VLOOKUP(C1394,'Fund Lookup'!$A$2:$B$5,2,FALSE),FALSE)</f>
        <v>0</v>
      </c>
    </row>
    <row r="1395" spans="1:6" x14ac:dyDescent="0.25">
      <c r="A1395" t="str">
        <f>'Cover Page'!$A$1</f>
        <v>Appalachian State University</v>
      </c>
      <c r="B1395" s="84" t="s">
        <v>30</v>
      </c>
      <c r="C1395" s="85" t="s">
        <v>88</v>
      </c>
      <c r="D1395" s="42" t="s">
        <v>33</v>
      </c>
      <c r="E1395" s="42" t="str">
        <f t="shared" si="21"/>
        <v>AthleticsPatient Services</v>
      </c>
      <c r="F1395" s="87">
        <f>VLOOKUP(E1395,'Budget Template'!$C:$G,VLOOKUP(C1395,'Fund Lookup'!$A$2:$B$5,2,FALSE),FALSE)</f>
        <v>0</v>
      </c>
    </row>
    <row r="1396" spans="1:6" x14ac:dyDescent="0.25">
      <c r="A1396" t="str">
        <f>'Cover Page'!$A$1</f>
        <v>Appalachian State University</v>
      </c>
      <c r="B1396" s="84" t="s">
        <v>30</v>
      </c>
      <c r="C1396" s="85" t="s">
        <v>88</v>
      </c>
      <c r="D1396" s="42" t="s">
        <v>5</v>
      </c>
      <c r="E1396" s="42" t="str">
        <f t="shared" si="21"/>
        <v>AthleticsContracts &amp; Grants</v>
      </c>
      <c r="F1396" s="87">
        <f>VLOOKUP(E1396,'Budget Template'!$C:$G,VLOOKUP(C1396,'Fund Lookup'!$A$2:$B$5,2,FALSE),FALSE)</f>
        <v>0</v>
      </c>
    </row>
    <row r="1397" spans="1:6" x14ac:dyDescent="0.25">
      <c r="A1397" t="str">
        <f>'Cover Page'!$A$1</f>
        <v>Appalachian State University</v>
      </c>
      <c r="B1397" s="84" t="s">
        <v>30</v>
      </c>
      <c r="C1397" s="85" t="s">
        <v>88</v>
      </c>
      <c r="D1397" s="42" t="s">
        <v>6</v>
      </c>
      <c r="E1397" s="42" t="str">
        <f t="shared" si="21"/>
        <v>AthleticsGifts &amp; Investments</v>
      </c>
      <c r="F1397" s="87">
        <f>VLOOKUP(E1397,'Budget Template'!$C:$G,VLOOKUP(C1397,'Fund Lookup'!$A$2:$B$5,2,FALSE),FALSE)</f>
        <v>0</v>
      </c>
    </row>
    <row r="1398" spans="1:6" x14ac:dyDescent="0.25">
      <c r="A1398" t="str">
        <f>'Cover Page'!$A$1</f>
        <v>Appalachian State University</v>
      </c>
      <c r="B1398" s="84" t="s">
        <v>30</v>
      </c>
      <c r="C1398" s="85" t="s">
        <v>88</v>
      </c>
      <c r="D1398" s="42" t="s">
        <v>7</v>
      </c>
      <c r="E1398" s="42" t="str">
        <f t="shared" si="21"/>
        <v>AthleticsOther Revenues</v>
      </c>
      <c r="F1398" s="87">
        <f>VLOOKUP(E1398,'Budget Template'!$C:$G,VLOOKUP(C1398,'Fund Lookup'!$A$2:$B$5,2,FALSE),FALSE)</f>
        <v>0</v>
      </c>
    </row>
    <row r="1399" spans="1:6" x14ac:dyDescent="0.25">
      <c r="A1399" t="str">
        <f>'Cover Page'!$A$1</f>
        <v>Appalachian State University</v>
      </c>
      <c r="B1399" s="84" t="s">
        <v>30</v>
      </c>
      <c r="C1399" s="85" t="s">
        <v>88</v>
      </c>
      <c r="D1399" s="42" t="s">
        <v>10</v>
      </c>
      <c r="E1399" s="42" t="str">
        <f t="shared" si="21"/>
        <v>AthleticsSalaries and Wages</v>
      </c>
      <c r="F1399" s="87">
        <f>VLOOKUP(E1399,'Budget Template'!$C:$G,VLOOKUP(C1399,'Fund Lookup'!$A$2:$B$5,2,FALSE),FALSE)</f>
        <v>0</v>
      </c>
    </row>
    <row r="1400" spans="1:6" x14ac:dyDescent="0.25">
      <c r="A1400" t="str">
        <f>'Cover Page'!$A$1</f>
        <v>Appalachian State University</v>
      </c>
      <c r="B1400" s="84" t="s">
        <v>30</v>
      </c>
      <c r="C1400" s="85" t="s">
        <v>88</v>
      </c>
      <c r="D1400" s="42" t="s">
        <v>11</v>
      </c>
      <c r="E1400" s="42" t="str">
        <f t="shared" si="21"/>
        <v>AthleticsStaff Benefits</v>
      </c>
      <c r="F1400" s="87">
        <f>VLOOKUP(E1400,'Budget Template'!$C:$G,VLOOKUP(C1400,'Fund Lookup'!$A$2:$B$5,2,FALSE),FALSE)</f>
        <v>0</v>
      </c>
    </row>
    <row r="1401" spans="1:6" x14ac:dyDescent="0.25">
      <c r="A1401" t="str">
        <f>'Cover Page'!$A$1</f>
        <v>Appalachian State University</v>
      </c>
      <c r="B1401" s="84" t="s">
        <v>30</v>
      </c>
      <c r="C1401" s="85" t="s">
        <v>88</v>
      </c>
      <c r="D1401" s="42" t="s">
        <v>92</v>
      </c>
      <c r="E1401" s="42" t="str">
        <f t="shared" si="21"/>
        <v>AthleticsServices, Supplies, Materials, &amp; Equip.</v>
      </c>
      <c r="F1401" s="87">
        <f>VLOOKUP(E1401,'Budget Template'!$C:$G,VLOOKUP(C1401,'Fund Lookup'!$A$2:$B$5,2,FALSE),FALSE)</f>
        <v>0</v>
      </c>
    </row>
    <row r="1402" spans="1:6" x14ac:dyDescent="0.25">
      <c r="A1402" t="str">
        <f>'Cover Page'!$A$1</f>
        <v>Appalachian State University</v>
      </c>
      <c r="B1402" s="84" t="s">
        <v>30</v>
      </c>
      <c r="C1402" s="85" t="s">
        <v>88</v>
      </c>
      <c r="D1402" s="42" t="s">
        <v>13</v>
      </c>
      <c r="E1402" s="42" t="str">
        <f t="shared" si="21"/>
        <v>AthleticsScholarships &amp; Fellowships</v>
      </c>
      <c r="F1402" s="87">
        <f>VLOOKUP(E1402,'Budget Template'!$C:$G,VLOOKUP(C1402,'Fund Lookup'!$A$2:$B$5,2,FALSE),FALSE)</f>
        <v>0</v>
      </c>
    </row>
    <row r="1403" spans="1:6" x14ac:dyDescent="0.25">
      <c r="A1403" t="str">
        <f>'Cover Page'!$A$1</f>
        <v>Appalachian State University</v>
      </c>
      <c r="B1403" s="84" t="s">
        <v>30</v>
      </c>
      <c r="C1403" s="85" t="s">
        <v>88</v>
      </c>
      <c r="D1403" s="42" t="s">
        <v>32</v>
      </c>
      <c r="E1403" s="42" t="str">
        <f t="shared" si="21"/>
        <v>AthleticsDebt Service</v>
      </c>
      <c r="F1403" s="87">
        <f>VLOOKUP(E1403,'Budget Template'!$C:$G,VLOOKUP(C1403,'Fund Lookup'!$A$2:$B$5,2,FALSE),FALSE)</f>
        <v>0</v>
      </c>
    </row>
    <row r="1404" spans="1:6" x14ac:dyDescent="0.25">
      <c r="A1404" t="str">
        <f>'Cover Page'!$A$1</f>
        <v>Appalachian State University</v>
      </c>
      <c r="B1404" s="84" t="s">
        <v>30</v>
      </c>
      <c r="C1404" s="85" t="s">
        <v>88</v>
      </c>
      <c r="D1404" s="42" t="s">
        <v>12</v>
      </c>
      <c r="E1404" s="42" t="str">
        <f t="shared" si="21"/>
        <v>AthleticsUtilities</v>
      </c>
      <c r="F1404" s="87">
        <f>VLOOKUP(E1404,'Budget Template'!$C:$G,VLOOKUP(C1404,'Fund Lookup'!$A$2:$B$5,2,FALSE),FALSE)</f>
        <v>0</v>
      </c>
    </row>
    <row r="1405" spans="1:6" x14ac:dyDescent="0.25">
      <c r="A1405" t="str">
        <f>'Cover Page'!$A$1</f>
        <v>Appalachian State University</v>
      </c>
      <c r="B1405" s="84" t="s">
        <v>30</v>
      </c>
      <c r="C1405" s="85" t="s">
        <v>88</v>
      </c>
      <c r="D1405" s="42" t="s">
        <v>14</v>
      </c>
      <c r="E1405" s="42" t="str">
        <f t="shared" si="21"/>
        <v>AthleticsOther Expenses</v>
      </c>
      <c r="F1405" s="87">
        <f>VLOOKUP(E1405,'Budget Template'!$C:$G,VLOOKUP(C1405,'Fund Lookup'!$A$2:$B$5,2,FALSE),FALSE)</f>
        <v>0</v>
      </c>
    </row>
    <row r="1406" spans="1:6" x14ac:dyDescent="0.25">
      <c r="A1406" t="str">
        <f>'Cover Page'!$A$1</f>
        <v>Appalachian State University</v>
      </c>
      <c r="B1406" s="84" t="s">
        <v>30</v>
      </c>
      <c r="C1406" s="85" t="s">
        <v>88</v>
      </c>
      <c r="D1406" s="42" t="s">
        <v>38</v>
      </c>
      <c r="E1406" s="42" t="str">
        <f t="shared" si="21"/>
        <v>AthleticsTransfers In</v>
      </c>
      <c r="F1406" s="87">
        <f>VLOOKUP(E1406,'Budget Template'!$C:$G,VLOOKUP(C1406,'Fund Lookup'!$A$2:$B$5,2,FALSE),FALSE)</f>
        <v>0</v>
      </c>
    </row>
    <row r="1407" spans="1:6" x14ac:dyDescent="0.25">
      <c r="A1407" t="str">
        <f>'Cover Page'!$A$1</f>
        <v>Appalachian State University</v>
      </c>
      <c r="B1407" s="84" t="s">
        <v>30</v>
      </c>
      <c r="C1407" s="85" t="s">
        <v>88</v>
      </c>
      <c r="D1407" s="42" t="s">
        <v>93</v>
      </c>
      <c r="E1407" s="42" t="str">
        <f t="shared" si="21"/>
        <v>AthleticsTransfers Out to Capital</v>
      </c>
      <c r="F1407" s="87">
        <f>VLOOKUP(E1407,'Budget Template'!$C:$G,VLOOKUP(C1407,'Fund Lookup'!$A$2:$B$5,2,FALSE),FALSE)</f>
        <v>0</v>
      </c>
    </row>
    <row r="1408" spans="1:6" x14ac:dyDescent="0.25">
      <c r="A1408" t="str">
        <f>'Cover Page'!$A$1</f>
        <v>Appalachian State University</v>
      </c>
      <c r="B1408" s="84" t="s">
        <v>30</v>
      </c>
      <c r="C1408" s="85" t="s">
        <v>88</v>
      </c>
      <c r="D1408" s="42" t="s">
        <v>94</v>
      </c>
      <c r="E1408" s="42" t="str">
        <f t="shared" si="21"/>
        <v>AthleticsTransfers Out (Other)</v>
      </c>
      <c r="F1408" s="87">
        <f>VLOOKUP(E1408,'Budget Template'!$C:$G,VLOOKUP(C1408,'Fund Lookup'!$A$2:$B$5,2,FALSE),FALSE)</f>
        <v>0</v>
      </c>
    </row>
    <row r="1409" spans="1:6" x14ac:dyDescent="0.25">
      <c r="A1409" t="str">
        <f>'Cover Page'!$A$1</f>
        <v>Appalachian State University</v>
      </c>
      <c r="B1409" s="84" t="s">
        <v>30</v>
      </c>
      <c r="C1409" s="85" t="s">
        <v>31</v>
      </c>
      <c r="D1409" s="84" t="s">
        <v>40</v>
      </c>
      <c r="E1409" s="42" t="str">
        <f t="shared" si="21"/>
        <v>AthleticsBeginning Fund Balance</v>
      </c>
      <c r="F1409" s="87">
        <f>VLOOKUP(E1409,'Budget Template'!$C:$G,VLOOKUP(C1409,'Fund Lookup'!$A$2:$B$5,2,FALSE),FALSE)</f>
        <v>0</v>
      </c>
    </row>
    <row r="1410" spans="1:6" x14ac:dyDescent="0.25">
      <c r="A1410" t="str">
        <f>'Cover Page'!$A$1</f>
        <v>Appalachian State University</v>
      </c>
      <c r="B1410" s="84" t="s">
        <v>30</v>
      </c>
      <c r="C1410" s="85" t="s">
        <v>31</v>
      </c>
      <c r="D1410" s="42" t="s">
        <v>36</v>
      </c>
      <c r="E1410" s="42" t="str">
        <f t="shared" si="21"/>
        <v>AthleticsState Appropriation, Tuition, &amp; Fees</v>
      </c>
      <c r="F1410" s="87">
        <f>VLOOKUP(E1410,'Budget Template'!$C:$G,VLOOKUP(C1410,'Fund Lookup'!$A$2:$B$5,2,FALSE),FALSE)</f>
        <v>0</v>
      </c>
    </row>
    <row r="1411" spans="1:6" x14ac:dyDescent="0.25">
      <c r="A1411" t="str">
        <f>'Cover Page'!$A$1</f>
        <v>Appalachian State University</v>
      </c>
      <c r="B1411" s="84" t="s">
        <v>30</v>
      </c>
      <c r="C1411" s="85" t="s">
        <v>31</v>
      </c>
      <c r="D1411" s="42" t="s">
        <v>4</v>
      </c>
      <c r="E1411" s="42" t="str">
        <f t="shared" ref="E1411:E1474" si="22">B1411&amp;D1411</f>
        <v>AthleticsSales &amp; Services</v>
      </c>
      <c r="F1411" s="87">
        <f>VLOOKUP(E1411,'Budget Template'!$C:$G,VLOOKUP(C1411,'Fund Lookup'!$A$2:$B$5,2,FALSE),FALSE)</f>
        <v>0</v>
      </c>
    </row>
    <row r="1412" spans="1:6" x14ac:dyDescent="0.25">
      <c r="A1412" t="str">
        <f>'Cover Page'!$A$1</f>
        <v>Appalachian State University</v>
      </c>
      <c r="B1412" s="84" t="s">
        <v>30</v>
      </c>
      <c r="C1412" s="85" t="s">
        <v>31</v>
      </c>
      <c r="D1412" s="42" t="s">
        <v>33</v>
      </c>
      <c r="E1412" s="42" t="str">
        <f t="shared" si="22"/>
        <v>AthleticsPatient Services</v>
      </c>
      <c r="F1412" s="87">
        <f>VLOOKUP(E1412,'Budget Template'!$C:$G,VLOOKUP(C1412,'Fund Lookup'!$A$2:$B$5,2,FALSE),FALSE)</f>
        <v>0</v>
      </c>
    </row>
    <row r="1413" spans="1:6" x14ac:dyDescent="0.25">
      <c r="A1413" t="str">
        <f>'Cover Page'!$A$1</f>
        <v>Appalachian State University</v>
      </c>
      <c r="B1413" s="84" t="s">
        <v>30</v>
      </c>
      <c r="C1413" s="85" t="s">
        <v>31</v>
      </c>
      <c r="D1413" s="42" t="s">
        <v>5</v>
      </c>
      <c r="E1413" s="42" t="str">
        <f t="shared" si="22"/>
        <v>AthleticsContracts &amp; Grants</v>
      </c>
      <c r="F1413" s="87">
        <f>VLOOKUP(E1413,'Budget Template'!$C:$G,VLOOKUP(C1413,'Fund Lookup'!$A$2:$B$5,2,FALSE),FALSE)</f>
        <v>0</v>
      </c>
    </row>
    <row r="1414" spans="1:6" x14ac:dyDescent="0.25">
      <c r="A1414" t="str">
        <f>'Cover Page'!$A$1</f>
        <v>Appalachian State University</v>
      </c>
      <c r="B1414" s="84" t="s">
        <v>30</v>
      </c>
      <c r="C1414" s="85" t="s">
        <v>31</v>
      </c>
      <c r="D1414" s="42" t="s">
        <v>6</v>
      </c>
      <c r="E1414" s="42" t="str">
        <f t="shared" si="22"/>
        <v>AthleticsGifts &amp; Investments</v>
      </c>
      <c r="F1414" s="87">
        <f>VLOOKUP(E1414,'Budget Template'!$C:$G,VLOOKUP(C1414,'Fund Lookup'!$A$2:$B$5,2,FALSE),FALSE)</f>
        <v>0</v>
      </c>
    </row>
    <row r="1415" spans="1:6" x14ac:dyDescent="0.25">
      <c r="A1415" t="str">
        <f>'Cover Page'!$A$1</f>
        <v>Appalachian State University</v>
      </c>
      <c r="B1415" s="84" t="s">
        <v>30</v>
      </c>
      <c r="C1415" s="85" t="s">
        <v>31</v>
      </c>
      <c r="D1415" s="42" t="s">
        <v>7</v>
      </c>
      <c r="E1415" s="42" t="str">
        <f t="shared" si="22"/>
        <v>AthleticsOther Revenues</v>
      </c>
      <c r="F1415" s="87">
        <f>VLOOKUP(E1415,'Budget Template'!$C:$G,VLOOKUP(C1415,'Fund Lookup'!$A$2:$B$5,2,FALSE),FALSE)</f>
        <v>0</v>
      </c>
    </row>
    <row r="1416" spans="1:6" x14ac:dyDescent="0.25">
      <c r="A1416" t="str">
        <f>'Cover Page'!$A$1</f>
        <v>Appalachian State University</v>
      </c>
      <c r="B1416" s="84" t="s">
        <v>30</v>
      </c>
      <c r="C1416" s="85" t="s">
        <v>31</v>
      </c>
      <c r="D1416" s="42" t="s">
        <v>10</v>
      </c>
      <c r="E1416" s="42" t="str">
        <f t="shared" si="22"/>
        <v>AthleticsSalaries and Wages</v>
      </c>
      <c r="F1416" s="87">
        <f>VLOOKUP(E1416,'Budget Template'!$C:$G,VLOOKUP(C1416,'Fund Lookup'!$A$2:$B$5,2,FALSE),FALSE)</f>
        <v>0</v>
      </c>
    </row>
    <row r="1417" spans="1:6" x14ac:dyDescent="0.25">
      <c r="A1417" t="str">
        <f>'Cover Page'!$A$1</f>
        <v>Appalachian State University</v>
      </c>
      <c r="B1417" s="84" t="s">
        <v>30</v>
      </c>
      <c r="C1417" s="85" t="s">
        <v>31</v>
      </c>
      <c r="D1417" s="42" t="s">
        <v>11</v>
      </c>
      <c r="E1417" s="42" t="str">
        <f t="shared" si="22"/>
        <v>AthleticsStaff Benefits</v>
      </c>
      <c r="F1417" s="87">
        <f>VLOOKUP(E1417,'Budget Template'!$C:$G,VLOOKUP(C1417,'Fund Lookup'!$A$2:$B$5,2,FALSE),FALSE)</f>
        <v>0</v>
      </c>
    </row>
    <row r="1418" spans="1:6" x14ac:dyDescent="0.25">
      <c r="A1418" t="str">
        <f>'Cover Page'!$A$1</f>
        <v>Appalachian State University</v>
      </c>
      <c r="B1418" s="84" t="s">
        <v>30</v>
      </c>
      <c r="C1418" s="85" t="s">
        <v>31</v>
      </c>
      <c r="D1418" s="42" t="s">
        <v>92</v>
      </c>
      <c r="E1418" s="42" t="str">
        <f t="shared" si="22"/>
        <v>AthleticsServices, Supplies, Materials, &amp; Equip.</v>
      </c>
      <c r="F1418" s="87">
        <f>VLOOKUP(E1418,'Budget Template'!$C:$G,VLOOKUP(C1418,'Fund Lookup'!$A$2:$B$5,2,FALSE),FALSE)</f>
        <v>0</v>
      </c>
    </row>
    <row r="1419" spans="1:6" x14ac:dyDescent="0.25">
      <c r="A1419" t="str">
        <f>'Cover Page'!$A$1</f>
        <v>Appalachian State University</v>
      </c>
      <c r="B1419" s="84" t="s">
        <v>30</v>
      </c>
      <c r="C1419" s="85" t="s">
        <v>31</v>
      </c>
      <c r="D1419" s="42" t="s">
        <v>13</v>
      </c>
      <c r="E1419" s="42" t="str">
        <f t="shared" si="22"/>
        <v>AthleticsScholarships &amp; Fellowships</v>
      </c>
      <c r="F1419" s="87">
        <f>VLOOKUP(E1419,'Budget Template'!$C:$G,VLOOKUP(C1419,'Fund Lookup'!$A$2:$B$5,2,FALSE),FALSE)</f>
        <v>0</v>
      </c>
    </row>
    <row r="1420" spans="1:6" x14ac:dyDescent="0.25">
      <c r="A1420" t="str">
        <f>'Cover Page'!$A$1</f>
        <v>Appalachian State University</v>
      </c>
      <c r="B1420" s="84" t="s">
        <v>30</v>
      </c>
      <c r="C1420" s="85" t="s">
        <v>31</v>
      </c>
      <c r="D1420" s="42" t="s">
        <v>32</v>
      </c>
      <c r="E1420" s="42" t="str">
        <f t="shared" si="22"/>
        <v>AthleticsDebt Service</v>
      </c>
      <c r="F1420" s="87">
        <f>VLOOKUP(E1420,'Budget Template'!$C:$G,VLOOKUP(C1420,'Fund Lookup'!$A$2:$B$5,2,FALSE),FALSE)</f>
        <v>0</v>
      </c>
    </row>
    <row r="1421" spans="1:6" x14ac:dyDescent="0.25">
      <c r="A1421" t="str">
        <f>'Cover Page'!$A$1</f>
        <v>Appalachian State University</v>
      </c>
      <c r="B1421" s="84" t="s">
        <v>30</v>
      </c>
      <c r="C1421" s="85" t="s">
        <v>31</v>
      </c>
      <c r="D1421" s="42" t="s">
        <v>12</v>
      </c>
      <c r="E1421" s="42" t="str">
        <f t="shared" si="22"/>
        <v>AthleticsUtilities</v>
      </c>
      <c r="F1421" s="87">
        <f>VLOOKUP(E1421,'Budget Template'!$C:$G,VLOOKUP(C1421,'Fund Lookup'!$A$2:$B$5,2,FALSE),FALSE)</f>
        <v>0</v>
      </c>
    </row>
    <row r="1422" spans="1:6" x14ac:dyDescent="0.25">
      <c r="A1422" t="str">
        <f>'Cover Page'!$A$1</f>
        <v>Appalachian State University</v>
      </c>
      <c r="B1422" s="84" t="s">
        <v>30</v>
      </c>
      <c r="C1422" s="85" t="s">
        <v>31</v>
      </c>
      <c r="D1422" s="42" t="s">
        <v>14</v>
      </c>
      <c r="E1422" s="42" t="str">
        <f t="shared" si="22"/>
        <v>AthleticsOther Expenses</v>
      </c>
      <c r="F1422" s="87">
        <f>VLOOKUP(E1422,'Budget Template'!$C:$G,VLOOKUP(C1422,'Fund Lookup'!$A$2:$B$5,2,FALSE),FALSE)</f>
        <v>0</v>
      </c>
    </row>
    <row r="1423" spans="1:6" x14ac:dyDescent="0.25">
      <c r="A1423" t="str">
        <f>'Cover Page'!$A$1</f>
        <v>Appalachian State University</v>
      </c>
      <c r="B1423" s="84" t="s">
        <v>30</v>
      </c>
      <c r="C1423" s="85" t="s">
        <v>31</v>
      </c>
      <c r="D1423" s="42" t="s">
        <v>38</v>
      </c>
      <c r="E1423" s="42" t="str">
        <f t="shared" si="22"/>
        <v>AthleticsTransfers In</v>
      </c>
      <c r="F1423" s="87">
        <f>VLOOKUP(E1423,'Budget Template'!$C:$G,VLOOKUP(C1423,'Fund Lookup'!$A$2:$B$5,2,FALSE),FALSE)</f>
        <v>0</v>
      </c>
    </row>
    <row r="1424" spans="1:6" x14ac:dyDescent="0.25">
      <c r="A1424" t="str">
        <f>'Cover Page'!$A$1</f>
        <v>Appalachian State University</v>
      </c>
      <c r="B1424" s="84" t="s">
        <v>30</v>
      </c>
      <c r="C1424" s="85" t="s">
        <v>31</v>
      </c>
      <c r="D1424" s="42" t="s">
        <v>93</v>
      </c>
      <c r="E1424" s="42" t="str">
        <f t="shared" si="22"/>
        <v>AthleticsTransfers Out to Capital</v>
      </c>
      <c r="F1424" s="87">
        <f>VLOOKUP(E1424,'Budget Template'!$C:$G,VLOOKUP(C1424,'Fund Lookup'!$A$2:$B$5,2,FALSE),FALSE)</f>
        <v>0</v>
      </c>
    </row>
    <row r="1425" spans="1:6" x14ac:dyDescent="0.25">
      <c r="A1425" t="str">
        <f>'Cover Page'!$A$1</f>
        <v>Appalachian State University</v>
      </c>
      <c r="B1425" s="84" t="s">
        <v>30</v>
      </c>
      <c r="C1425" s="85" t="s">
        <v>31</v>
      </c>
      <c r="D1425" s="42" t="s">
        <v>94</v>
      </c>
      <c r="E1425" s="42" t="str">
        <f t="shared" si="22"/>
        <v>AthleticsTransfers Out (Other)</v>
      </c>
      <c r="F1425" s="87">
        <f>VLOOKUP(E1425,'Budget Template'!$C:$G,VLOOKUP(C1425,'Fund Lookup'!$A$2:$B$5,2,FALSE),FALSE)</f>
        <v>0</v>
      </c>
    </row>
    <row r="1426" spans="1:6" x14ac:dyDescent="0.25">
      <c r="A1426" t="str">
        <f>'Cover Page'!$A$1</f>
        <v>Appalachian State University</v>
      </c>
      <c r="B1426" s="84" t="s">
        <v>43</v>
      </c>
      <c r="C1426" s="85" t="s">
        <v>0</v>
      </c>
      <c r="D1426" s="84" t="s">
        <v>40</v>
      </c>
      <c r="E1426" s="42" t="str">
        <f t="shared" si="22"/>
        <v>Student HealthBeginning Fund Balance</v>
      </c>
      <c r="F1426" s="87">
        <f>VLOOKUP(E1426,'Budget Template'!$C:$G,VLOOKUP(C1426,'Fund Lookup'!$A$2:$B$5,2,FALSE),FALSE)</f>
        <v>0</v>
      </c>
    </row>
    <row r="1427" spans="1:6" x14ac:dyDescent="0.25">
      <c r="A1427" t="str">
        <f>'Cover Page'!$A$1</f>
        <v>Appalachian State University</v>
      </c>
      <c r="B1427" s="84" t="s">
        <v>43</v>
      </c>
      <c r="C1427" s="85" t="s">
        <v>0</v>
      </c>
      <c r="D1427" s="42" t="s">
        <v>36</v>
      </c>
      <c r="E1427" s="42" t="str">
        <f t="shared" si="22"/>
        <v>Student HealthState Appropriation, Tuition, &amp; Fees</v>
      </c>
      <c r="F1427" s="87">
        <f>VLOOKUP(E1427,'Budget Template'!$C:$G,VLOOKUP(C1427,'Fund Lookup'!$A$2:$B$5,2,FALSE),FALSE)</f>
        <v>0</v>
      </c>
    </row>
    <row r="1428" spans="1:6" x14ac:dyDescent="0.25">
      <c r="A1428" t="str">
        <f>'Cover Page'!$A$1</f>
        <v>Appalachian State University</v>
      </c>
      <c r="B1428" s="84" t="s">
        <v>43</v>
      </c>
      <c r="C1428" s="85" t="s">
        <v>0</v>
      </c>
      <c r="D1428" s="42" t="s">
        <v>4</v>
      </c>
      <c r="E1428" s="42" t="str">
        <f t="shared" si="22"/>
        <v>Student HealthSales &amp; Services</v>
      </c>
      <c r="F1428" s="87">
        <f>VLOOKUP(E1428,'Budget Template'!$C:$G,VLOOKUP(C1428,'Fund Lookup'!$A$2:$B$5,2,FALSE),FALSE)</f>
        <v>0</v>
      </c>
    </row>
    <row r="1429" spans="1:6" x14ac:dyDescent="0.25">
      <c r="A1429" t="str">
        <f>'Cover Page'!$A$1</f>
        <v>Appalachian State University</v>
      </c>
      <c r="B1429" s="84" t="s">
        <v>43</v>
      </c>
      <c r="C1429" s="85" t="s">
        <v>0</v>
      </c>
      <c r="D1429" s="42" t="s">
        <v>33</v>
      </c>
      <c r="E1429" s="42" t="str">
        <f t="shared" si="22"/>
        <v>Student HealthPatient Services</v>
      </c>
      <c r="F1429" s="87">
        <f>VLOOKUP(E1429,'Budget Template'!$C:$G,VLOOKUP(C1429,'Fund Lookup'!$A$2:$B$5,2,FALSE),FALSE)</f>
        <v>0</v>
      </c>
    </row>
    <row r="1430" spans="1:6" x14ac:dyDescent="0.25">
      <c r="A1430" t="str">
        <f>'Cover Page'!$A$1</f>
        <v>Appalachian State University</v>
      </c>
      <c r="B1430" s="84" t="s">
        <v>43</v>
      </c>
      <c r="C1430" s="85" t="s">
        <v>0</v>
      </c>
      <c r="D1430" s="42" t="s">
        <v>5</v>
      </c>
      <c r="E1430" s="42" t="str">
        <f t="shared" si="22"/>
        <v>Student HealthContracts &amp; Grants</v>
      </c>
      <c r="F1430" s="87">
        <f>VLOOKUP(E1430,'Budget Template'!$C:$G,VLOOKUP(C1430,'Fund Lookup'!$A$2:$B$5,2,FALSE),FALSE)</f>
        <v>0</v>
      </c>
    </row>
    <row r="1431" spans="1:6" x14ac:dyDescent="0.25">
      <c r="A1431" t="str">
        <f>'Cover Page'!$A$1</f>
        <v>Appalachian State University</v>
      </c>
      <c r="B1431" s="84" t="s">
        <v>43</v>
      </c>
      <c r="C1431" s="85" t="s">
        <v>0</v>
      </c>
      <c r="D1431" s="42" t="s">
        <v>6</v>
      </c>
      <c r="E1431" s="42" t="str">
        <f t="shared" si="22"/>
        <v>Student HealthGifts &amp; Investments</v>
      </c>
      <c r="F1431" s="87">
        <f>VLOOKUP(E1431,'Budget Template'!$C:$G,VLOOKUP(C1431,'Fund Lookup'!$A$2:$B$5,2,FALSE),FALSE)</f>
        <v>0</v>
      </c>
    </row>
    <row r="1432" spans="1:6" x14ac:dyDescent="0.25">
      <c r="A1432" t="str">
        <f>'Cover Page'!$A$1</f>
        <v>Appalachian State University</v>
      </c>
      <c r="B1432" s="84" t="s">
        <v>43</v>
      </c>
      <c r="C1432" s="85" t="s">
        <v>0</v>
      </c>
      <c r="D1432" s="42" t="s">
        <v>7</v>
      </c>
      <c r="E1432" s="42" t="str">
        <f t="shared" si="22"/>
        <v>Student HealthOther Revenues</v>
      </c>
      <c r="F1432" s="87">
        <f>VLOOKUP(E1432,'Budget Template'!$C:$G,VLOOKUP(C1432,'Fund Lookup'!$A$2:$B$5,2,FALSE),FALSE)</f>
        <v>0</v>
      </c>
    </row>
    <row r="1433" spans="1:6" x14ac:dyDescent="0.25">
      <c r="A1433" t="str">
        <f>'Cover Page'!$A$1</f>
        <v>Appalachian State University</v>
      </c>
      <c r="B1433" s="84" t="s">
        <v>43</v>
      </c>
      <c r="C1433" s="85" t="s">
        <v>0</v>
      </c>
      <c r="D1433" s="42" t="s">
        <v>10</v>
      </c>
      <c r="E1433" s="42" t="str">
        <f t="shared" si="22"/>
        <v>Student HealthSalaries and Wages</v>
      </c>
      <c r="F1433" s="87">
        <f>VLOOKUP(E1433,'Budget Template'!$C:$G,VLOOKUP(C1433,'Fund Lookup'!$A$2:$B$5,2,FALSE),FALSE)</f>
        <v>0</v>
      </c>
    </row>
    <row r="1434" spans="1:6" x14ac:dyDescent="0.25">
      <c r="A1434" t="str">
        <f>'Cover Page'!$A$1</f>
        <v>Appalachian State University</v>
      </c>
      <c r="B1434" s="84" t="s">
        <v>43</v>
      </c>
      <c r="C1434" s="85" t="s">
        <v>0</v>
      </c>
      <c r="D1434" s="42" t="s">
        <v>11</v>
      </c>
      <c r="E1434" s="42" t="str">
        <f t="shared" si="22"/>
        <v>Student HealthStaff Benefits</v>
      </c>
      <c r="F1434" s="87">
        <f>VLOOKUP(E1434,'Budget Template'!$C:$G,VLOOKUP(C1434,'Fund Lookup'!$A$2:$B$5,2,FALSE),FALSE)</f>
        <v>0</v>
      </c>
    </row>
    <row r="1435" spans="1:6" x14ac:dyDescent="0.25">
      <c r="A1435" t="str">
        <f>'Cover Page'!$A$1</f>
        <v>Appalachian State University</v>
      </c>
      <c r="B1435" s="84" t="s">
        <v>43</v>
      </c>
      <c r="C1435" s="85" t="s">
        <v>0</v>
      </c>
      <c r="D1435" s="42" t="s">
        <v>92</v>
      </c>
      <c r="E1435" s="42" t="str">
        <f t="shared" si="22"/>
        <v>Student HealthServices, Supplies, Materials, &amp; Equip.</v>
      </c>
      <c r="F1435" s="87">
        <f>VLOOKUP(E1435,'Budget Template'!$C:$G,VLOOKUP(C1435,'Fund Lookup'!$A$2:$B$5,2,FALSE),FALSE)</f>
        <v>0</v>
      </c>
    </row>
    <row r="1436" spans="1:6" x14ac:dyDescent="0.25">
      <c r="A1436" t="str">
        <f>'Cover Page'!$A$1</f>
        <v>Appalachian State University</v>
      </c>
      <c r="B1436" s="84" t="s">
        <v>43</v>
      </c>
      <c r="C1436" s="85" t="s">
        <v>0</v>
      </c>
      <c r="D1436" s="42" t="s">
        <v>13</v>
      </c>
      <c r="E1436" s="42" t="str">
        <f t="shared" si="22"/>
        <v>Student HealthScholarships &amp; Fellowships</v>
      </c>
      <c r="F1436" s="87">
        <f>VLOOKUP(E1436,'Budget Template'!$C:$G,VLOOKUP(C1436,'Fund Lookup'!$A$2:$B$5,2,FALSE),FALSE)</f>
        <v>0</v>
      </c>
    </row>
    <row r="1437" spans="1:6" x14ac:dyDescent="0.25">
      <c r="A1437" t="str">
        <f>'Cover Page'!$A$1</f>
        <v>Appalachian State University</v>
      </c>
      <c r="B1437" s="84" t="s">
        <v>43</v>
      </c>
      <c r="C1437" s="85" t="s">
        <v>0</v>
      </c>
      <c r="D1437" s="42" t="s">
        <v>32</v>
      </c>
      <c r="E1437" s="42" t="str">
        <f t="shared" si="22"/>
        <v>Student HealthDebt Service</v>
      </c>
      <c r="F1437" s="87">
        <f>VLOOKUP(E1437,'Budget Template'!$C:$G,VLOOKUP(C1437,'Fund Lookup'!$A$2:$B$5,2,FALSE),FALSE)</f>
        <v>0</v>
      </c>
    </row>
    <row r="1438" spans="1:6" x14ac:dyDescent="0.25">
      <c r="A1438" t="str">
        <f>'Cover Page'!$A$1</f>
        <v>Appalachian State University</v>
      </c>
      <c r="B1438" s="84" t="s">
        <v>43</v>
      </c>
      <c r="C1438" s="85" t="s">
        <v>0</v>
      </c>
      <c r="D1438" s="42" t="s">
        <v>12</v>
      </c>
      <c r="E1438" s="42" t="str">
        <f t="shared" si="22"/>
        <v>Student HealthUtilities</v>
      </c>
      <c r="F1438" s="87">
        <f>VLOOKUP(E1438,'Budget Template'!$C:$G,VLOOKUP(C1438,'Fund Lookup'!$A$2:$B$5,2,FALSE),FALSE)</f>
        <v>0</v>
      </c>
    </row>
    <row r="1439" spans="1:6" x14ac:dyDescent="0.25">
      <c r="A1439" t="str">
        <f>'Cover Page'!$A$1</f>
        <v>Appalachian State University</v>
      </c>
      <c r="B1439" s="84" t="s">
        <v>43</v>
      </c>
      <c r="C1439" s="85" t="s">
        <v>0</v>
      </c>
      <c r="D1439" s="42" t="s">
        <v>14</v>
      </c>
      <c r="E1439" s="42" t="str">
        <f t="shared" si="22"/>
        <v>Student HealthOther Expenses</v>
      </c>
      <c r="F1439" s="87">
        <f>VLOOKUP(E1439,'Budget Template'!$C:$G,VLOOKUP(C1439,'Fund Lookup'!$A$2:$B$5,2,FALSE),FALSE)</f>
        <v>0</v>
      </c>
    </row>
    <row r="1440" spans="1:6" x14ac:dyDescent="0.25">
      <c r="A1440" t="str">
        <f>'Cover Page'!$A$1</f>
        <v>Appalachian State University</v>
      </c>
      <c r="B1440" s="84" t="s">
        <v>43</v>
      </c>
      <c r="C1440" s="85" t="s">
        <v>0</v>
      </c>
      <c r="D1440" s="42" t="s">
        <v>38</v>
      </c>
      <c r="E1440" s="42" t="str">
        <f t="shared" si="22"/>
        <v>Student HealthTransfers In</v>
      </c>
      <c r="F1440" s="87">
        <f>VLOOKUP(E1440,'Budget Template'!$C:$G,VLOOKUP(C1440,'Fund Lookup'!$A$2:$B$5,2,FALSE),FALSE)</f>
        <v>0</v>
      </c>
    </row>
    <row r="1441" spans="1:6" x14ac:dyDescent="0.25">
      <c r="A1441" t="str">
        <f>'Cover Page'!$A$1</f>
        <v>Appalachian State University</v>
      </c>
      <c r="B1441" s="84" t="s">
        <v>43</v>
      </c>
      <c r="C1441" s="85" t="s">
        <v>0</v>
      </c>
      <c r="D1441" s="42" t="s">
        <v>93</v>
      </c>
      <c r="E1441" s="42" t="str">
        <f t="shared" si="22"/>
        <v>Student HealthTransfers Out to Capital</v>
      </c>
      <c r="F1441" s="87">
        <f>VLOOKUP(E1441,'Budget Template'!$C:$G,VLOOKUP(C1441,'Fund Lookup'!$A$2:$B$5,2,FALSE),FALSE)</f>
        <v>0</v>
      </c>
    </row>
    <row r="1442" spans="1:6" x14ac:dyDescent="0.25">
      <c r="A1442" t="str">
        <f>'Cover Page'!$A$1</f>
        <v>Appalachian State University</v>
      </c>
      <c r="B1442" s="84" t="s">
        <v>43</v>
      </c>
      <c r="C1442" s="85" t="s">
        <v>0</v>
      </c>
      <c r="D1442" s="42" t="s">
        <v>94</v>
      </c>
      <c r="E1442" s="42" t="str">
        <f t="shared" si="22"/>
        <v>Student HealthTransfers Out (Other)</v>
      </c>
      <c r="F1442" s="87">
        <f>VLOOKUP(E1442,'Budget Template'!$C:$G,VLOOKUP(C1442,'Fund Lookup'!$A$2:$B$5,2,FALSE),FALSE)</f>
        <v>0</v>
      </c>
    </row>
    <row r="1443" spans="1:6" ht="30" x14ac:dyDescent="0.25">
      <c r="A1443" t="str">
        <f>'Cover Page'!$A$1</f>
        <v>Appalachian State University</v>
      </c>
      <c r="B1443" s="84" t="s">
        <v>43</v>
      </c>
      <c r="C1443" s="85" t="s">
        <v>35</v>
      </c>
      <c r="D1443" s="84" t="s">
        <v>40</v>
      </c>
      <c r="E1443" s="42" t="str">
        <f t="shared" si="22"/>
        <v>Student HealthBeginning Fund Balance</v>
      </c>
      <c r="F1443" s="87">
        <f>VLOOKUP(E1443,'Budget Template'!$C:$G,VLOOKUP(C1443,'Fund Lookup'!$A$2:$B$5,2,FALSE),FALSE)</f>
        <v>4756896</v>
      </c>
    </row>
    <row r="1444" spans="1:6" ht="30" x14ac:dyDescent="0.25">
      <c r="A1444" t="str">
        <f>'Cover Page'!$A$1</f>
        <v>Appalachian State University</v>
      </c>
      <c r="B1444" s="84" t="s">
        <v>43</v>
      </c>
      <c r="C1444" s="85" t="s">
        <v>35</v>
      </c>
      <c r="D1444" s="42" t="s">
        <v>36</v>
      </c>
      <c r="E1444" s="42" t="str">
        <f t="shared" si="22"/>
        <v>Student HealthState Appropriation, Tuition, &amp; Fees</v>
      </c>
      <c r="F1444" s="87">
        <f>VLOOKUP(E1444,'Budget Template'!$C:$G,VLOOKUP(C1444,'Fund Lookup'!$A$2:$B$5,2,FALSE),FALSE)</f>
        <v>6542650</v>
      </c>
    </row>
    <row r="1445" spans="1:6" ht="30" x14ac:dyDescent="0.25">
      <c r="A1445" t="str">
        <f>'Cover Page'!$A$1</f>
        <v>Appalachian State University</v>
      </c>
      <c r="B1445" s="84" t="s">
        <v>43</v>
      </c>
      <c r="C1445" s="85" t="s">
        <v>35</v>
      </c>
      <c r="D1445" s="42" t="s">
        <v>4</v>
      </c>
      <c r="E1445" s="42" t="str">
        <f t="shared" si="22"/>
        <v>Student HealthSales &amp; Services</v>
      </c>
      <c r="F1445" s="87">
        <f>VLOOKUP(E1445,'Budget Template'!$C:$G,VLOOKUP(C1445,'Fund Lookup'!$A$2:$B$5,2,FALSE),FALSE)</f>
        <v>198597</v>
      </c>
    </row>
    <row r="1446" spans="1:6" ht="30" x14ac:dyDescent="0.25">
      <c r="A1446" t="str">
        <f>'Cover Page'!$A$1</f>
        <v>Appalachian State University</v>
      </c>
      <c r="B1446" s="84" t="s">
        <v>43</v>
      </c>
      <c r="C1446" s="85" t="s">
        <v>35</v>
      </c>
      <c r="D1446" s="42" t="s">
        <v>33</v>
      </c>
      <c r="E1446" s="42" t="str">
        <f t="shared" si="22"/>
        <v>Student HealthPatient Services</v>
      </c>
      <c r="F1446" s="87">
        <f>VLOOKUP(E1446,'Budget Template'!$C:$G,VLOOKUP(C1446,'Fund Lookup'!$A$2:$B$5,2,FALSE),FALSE)</f>
        <v>1125000</v>
      </c>
    </row>
    <row r="1447" spans="1:6" ht="30" x14ac:dyDescent="0.25">
      <c r="A1447" t="str">
        <f>'Cover Page'!$A$1</f>
        <v>Appalachian State University</v>
      </c>
      <c r="B1447" s="84" t="s">
        <v>43</v>
      </c>
      <c r="C1447" s="85" t="s">
        <v>35</v>
      </c>
      <c r="D1447" s="42" t="s">
        <v>5</v>
      </c>
      <c r="E1447" s="42" t="str">
        <f t="shared" si="22"/>
        <v>Student HealthContracts &amp; Grants</v>
      </c>
      <c r="F1447" s="87">
        <f>VLOOKUP(E1447,'Budget Template'!$C:$G,VLOOKUP(C1447,'Fund Lookup'!$A$2:$B$5,2,FALSE),FALSE)</f>
        <v>0</v>
      </c>
    </row>
    <row r="1448" spans="1:6" ht="30" x14ac:dyDescent="0.25">
      <c r="A1448" t="str">
        <f>'Cover Page'!$A$1</f>
        <v>Appalachian State University</v>
      </c>
      <c r="B1448" s="84" t="s">
        <v>43</v>
      </c>
      <c r="C1448" s="85" t="s">
        <v>35</v>
      </c>
      <c r="D1448" s="42" t="s">
        <v>6</v>
      </c>
      <c r="E1448" s="42" t="str">
        <f t="shared" si="22"/>
        <v>Student HealthGifts &amp; Investments</v>
      </c>
      <c r="F1448" s="87">
        <f>VLOOKUP(E1448,'Budget Template'!$C:$G,VLOOKUP(C1448,'Fund Lookup'!$A$2:$B$5,2,FALSE),FALSE)</f>
        <v>0</v>
      </c>
    </row>
    <row r="1449" spans="1:6" ht="30" x14ac:dyDescent="0.25">
      <c r="A1449" t="str">
        <f>'Cover Page'!$A$1</f>
        <v>Appalachian State University</v>
      </c>
      <c r="B1449" s="84" t="s">
        <v>43</v>
      </c>
      <c r="C1449" s="85" t="s">
        <v>35</v>
      </c>
      <c r="D1449" s="42" t="s">
        <v>7</v>
      </c>
      <c r="E1449" s="42" t="str">
        <f t="shared" si="22"/>
        <v>Student HealthOther Revenues</v>
      </c>
      <c r="F1449" s="87">
        <f>VLOOKUP(E1449,'Budget Template'!$C:$G,VLOOKUP(C1449,'Fund Lookup'!$A$2:$B$5,2,FALSE),FALSE)</f>
        <v>0</v>
      </c>
    </row>
    <row r="1450" spans="1:6" ht="30" x14ac:dyDescent="0.25">
      <c r="A1450" t="str">
        <f>'Cover Page'!$A$1</f>
        <v>Appalachian State University</v>
      </c>
      <c r="B1450" s="84" t="s">
        <v>43</v>
      </c>
      <c r="C1450" s="85" t="s">
        <v>35</v>
      </c>
      <c r="D1450" s="42" t="s">
        <v>10</v>
      </c>
      <c r="E1450" s="42" t="str">
        <f t="shared" si="22"/>
        <v>Student HealthSalaries and Wages</v>
      </c>
      <c r="F1450" s="87">
        <f>VLOOKUP(E1450,'Budget Template'!$C:$G,VLOOKUP(C1450,'Fund Lookup'!$A$2:$B$5,2,FALSE),FALSE)</f>
        <v>4478884</v>
      </c>
    </row>
    <row r="1451" spans="1:6" ht="30" x14ac:dyDescent="0.25">
      <c r="A1451" t="str">
        <f>'Cover Page'!$A$1</f>
        <v>Appalachian State University</v>
      </c>
      <c r="B1451" s="84" t="s">
        <v>43</v>
      </c>
      <c r="C1451" s="85" t="s">
        <v>35</v>
      </c>
      <c r="D1451" s="42" t="s">
        <v>11</v>
      </c>
      <c r="E1451" s="42" t="str">
        <f t="shared" si="22"/>
        <v>Student HealthStaff Benefits</v>
      </c>
      <c r="F1451" s="87">
        <f>VLOOKUP(E1451,'Budget Template'!$C:$G,VLOOKUP(C1451,'Fund Lookup'!$A$2:$B$5,2,FALSE),FALSE)</f>
        <v>1778376</v>
      </c>
    </row>
    <row r="1452" spans="1:6" ht="30" x14ac:dyDescent="0.25">
      <c r="A1452" t="str">
        <f>'Cover Page'!$A$1</f>
        <v>Appalachian State University</v>
      </c>
      <c r="B1452" s="84" t="s">
        <v>43</v>
      </c>
      <c r="C1452" s="85" t="s">
        <v>35</v>
      </c>
      <c r="D1452" s="42" t="s">
        <v>92</v>
      </c>
      <c r="E1452" s="42" t="str">
        <f t="shared" si="22"/>
        <v>Student HealthServices, Supplies, Materials, &amp; Equip.</v>
      </c>
      <c r="F1452" s="87">
        <f>VLOOKUP(E1452,'Budget Template'!$C:$G,VLOOKUP(C1452,'Fund Lookup'!$A$2:$B$5,2,FALSE),FALSE)</f>
        <v>1368072</v>
      </c>
    </row>
    <row r="1453" spans="1:6" ht="30" x14ac:dyDescent="0.25">
      <c r="A1453" t="str">
        <f>'Cover Page'!$A$1</f>
        <v>Appalachian State University</v>
      </c>
      <c r="B1453" s="84" t="s">
        <v>43</v>
      </c>
      <c r="C1453" s="85" t="s">
        <v>35</v>
      </c>
      <c r="D1453" s="42" t="s">
        <v>13</v>
      </c>
      <c r="E1453" s="42" t="str">
        <f t="shared" si="22"/>
        <v>Student HealthScholarships &amp; Fellowships</v>
      </c>
      <c r="F1453" s="87">
        <f>VLOOKUP(E1453,'Budget Template'!$C:$G,VLOOKUP(C1453,'Fund Lookup'!$A$2:$B$5,2,FALSE),FALSE)</f>
        <v>15000</v>
      </c>
    </row>
    <row r="1454" spans="1:6" ht="30" x14ac:dyDescent="0.25">
      <c r="A1454" t="str">
        <f>'Cover Page'!$A$1</f>
        <v>Appalachian State University</v>
      </c>
      <c r="B1454" s="84" t="s">
        <v>43</v>
      </c>
      <c r="C1454" s="85" t="s">
        <v>35</v>
      </c>
      <c r="D1454" s="42" t="s">
        <v>32</v>
      </c>
      <c r="E1454" s="42" t="str">
        <f t="shared" si="22"/>
        <v>Student HealthDebt Service</v>
      </c>
      <c r="F1454" s="87">
        <f>VLOOKUP(E1454,'Budget Template'!$C:$G,VLOOKUP(C1454,'Fund Lookup'!$A$2:$B$5,2,FALSE),FALSE)</f>
        <v>0</v>
      </c>
    </row>
    <row r="1455" spans="1:6" ht="30" x14ac:dyDescent="0.25">
      <c r="A1455" t="str">
        <f>'Cover Page'!$A$1</f>
        <v>Appalachian State University</v>
      </c>
      <c r="B1455" s="84" t="s">
        <v>43</v>
      </c>
      <c r="C1455" s="85" t="s">
        <v>35</v>
      </c>
      <c r="D1455" s="42" t="s">
        <v>12</v>
      </c>
      <c r="E1455" s="42" t="str">
        <f t="shared" si="22"/>
        <v>Student HealthUtilities</v>
      </c>
      <c r="F1455" s="87">
        <f>VLOOKUP(E1455,'Budget Template'!$C:$G,VLOOKUP(C1455,'Fund Lookup'!$A$2:$B$5,2,FALSE),FALSE)</f>
        <v>70000</v>
      </c>
    </row>
    <row r="1456" spans="1:6" ht="30" x14ac:dyDescent="0.25">
      <c r="A1456" t="str">
        <f>'Cover Page'!$A$1</f>
        <v>Appalachian State University</v>
      </c>
      <c r="B1456" s="84" t="s">
        <v>43</v>
      </c>
      <c r="C1456" s="85" t="s">
        <v>35</v>
      </c>
      <c r="D1456" s="42" t="s">
        <v>14</v>
      </c>
      <c r="E1456" s="42" t="str">
        <f t="shared" si="22"/>
        <v>Student HealthOther Expenses</v>
      </c>
      <c r="F1456" s="87">
        <f>VLOOKUP(E1456,'Budget Template'!$C:$G,VLOOKUP(C1456,'Fund Lookup'!$A$2:$B$5,2,FALSE),FALSE)</f>
        <v>110254</v>
      </c>
    </row>
    <row r="1457" spans="1:6" ht="30" x14ac:dyDescent="0.25">
      <c r="A1457" t="str">
        <f>'Cover Page'!$A$1</f>
        <v>Appalachian State University</v>
      </c>
      <c r="B1457" s="84" t="s">
        <v>43</v>
      </c>
      <c r="C1457" s="85" t="s">
        <v>35</v>
      </c>
      <c r="D1457" s="42" t="s">
        <v>38</v>
      </c>
      <c r="E1457" s="42" t="str">
        <f t="shared" si="22"/>
        <v>Student HealthTransfers In</v>
      </c>
      <c r="F1457" s="87">
        <f>VLOOKUP(E1457,'Budget Template'!$C:$G,VLOOKUP(C1457,'Fund Lookup'!$A$2:$B$5,2,FALSE),FALSE)</f>
        <v>0</v>
      </c>
    </row>
    <row r="1458" spans="1:6" ht="30" x14ac:dyDescent="0.25">
      <c r="A1458" t="str">
        <f>'Cover Page'!$A$1</f>
        <v>Appalachian State University</v>
      </c>
      <c r="B1458" s="84" t="s">
        <v>43</v>
      </c>
      <c r="C1458" s="85" t="s">
        <v>35</v>
      </c>
      <c r="D1458" s="42" t="s">
        <v>93</v>
      </c>
      <c r="E1458" s="42" t="str">
        <f t="shared" si="22"/>
        <v>Student HealthTransfers Out to Capital</v>
      </c>
      <c r="F1458" s="87">
        <f>VLOOKUP(E1458,'Budget Template'!$C:$G,VLOOKUP(C1458,'Fund Lookup'!$A$2:$B$5,2,FALSE),FALSE)</f>
        <v>0</v>
      </c>
    </row>
    <row r="1459" spans="1:6" ht="30" x14ac:dyDescent="0.25">
      <c r="A1459" t="str">
        <f>'Cover Page'!$A$1</f>
        <v>Appalachian State University</v>
      </c>
      <c r="B1459" s="84" t="s">
        <v>43</v>
      </c>
      <c r="C1459" s="85" t="s">
        <v>35</v>
      </c>
      <c r="D1459" s="42" t="s">
        <v>94</v>
      </c>
      <c r="E1459" s="42" t="str">
        <f t="shared" si="22"/>
        <v>Student HealthTransfers Out (Other)</v>
      </c>
      <c r="F1459" s="87">
        <f>VLOOKUP(E1459,'Budget Template'!$C:$G,VLOOKUP(C1459,'Fund Lookup'!$A$2:$B$5,2,FALSE),FALSE)</f>
        <v>904013</v>
      </c>
    </row>
    <row r="1460" spans="1:6" x14ac:dyDescent="0.25">
      <c r="A1460" t="str">
        <f>'Cover Page'!$A$1</f>
        <v>Appalachian State University</v>
      </c>
      <c r="B1460" s="84" t="s">
        <v>43</v>
      </c>
      <c r="C1460" s="85" t="s">
        <v>88</v>
      </c>
      <c r="D1460" s="84" t="s">
        <v>40</v>
      </c>
      <c r="E1460" s="42" t="str">
        <f t="shared" si="22"/>
        <v>Student HealthBeginning Fund Balance</v>
      </c>
      <c r="F1460" s="87">
        <f>VLOOKUP(E1460,'Budget Template'!$C:$G,VLOOKUP(C1460,'Fund Lookup'!$A$2:$B$5,2,FALSE),FALSE)</f>
        <v>0</v>
      </c>
    </row>
    <row r="1461" spans="1:6" x14ac:dyDescent="0.25">
      <c r="A1461" t="str">
        <f>'Cover Page'!$A$1</f>
        <v>Appalachian State University</v>
      </c>
      <c r="B1461" s="84" t="s">
        <v>43</v>
      </c>
      <c r="C1461" s="85" t="s">
        <v>88</v>
      </c>
      <c r="D1461" s="42" t="s">
        <v>36</v>
      </c>
      <c r="E1461" s="42" t="str">
        <f t="shared" si="22"/>
        <v>Student HealthState Appropriation, Tuition, &amp; Fees</v>
      </c>
      <c r="F1461" s="87">
        <f>VLOOKUP(E1461,'Budget Template'!$C:$G,VLOOKUP(C1461,'Fund Lookup'!$A$2:$B$5,2,FALSE),FALSE)</f>
        <v>0</v>
      </c>
    </row>
    <row r="1462" spans="1:6" x14ac:dyDescent="0.25">
      <c r="A1462" t="str">
        <f>'Cover Page'!$A$1</f>
        <v>Appalachian State University</v>
      </c>
      <c r="B1462" s="84" t="s">
        <v>43</v>
      </c>
      <c r="C1462" s="85" t="s">
        <v>88</v>
      </c>
      <c r="D1462" s="42" t="s">
        <v>4</v>
      </c>
      <c r="E1462" s="42" t="str">
        <f t="shared" si="22"/>
        <v>Student HealthSales &amp; Services</v>
      </c>
      <c r="F1462" s="87">
        <f>VLOOKUP(E1462,'Budget Template'!$C:$G,VLOOKUP(C1462,'Fund Lookup'!$A$2:$B$5,2,FALSE),FALSE)</f>
        <v>0</v>
      </c>
    </row>
    <row r="1463" spans="1:6" x14ac:dyDescent="0.25">
      <c r="A1463" t="str">
        <f>'Cover Page'!$A$1</f>
        <v>Appalachian State University</v>
      </c>
      <c r="B1463" s="84" t="s">
        <v>43</v>
      </c>
      <c r="C1463" s="85" t="s">
        <v>88</v>
      </c>
      <c r="D1463" s="42" t="s">
        <v>33</v>
      </c>
      <c r="E1463" s="42" t="str">
        <f t="shared" si="22"/>
        <v>Student HealthPatient Services</v>
      </c>
      <c r="F1463" s="87">
        <f>VLOOKUP(E1463,'Budget Template'!$C:$G,VLOOKUP(C1463,'Fund Lookup'!$A$2:$B$5,2,FALSE),FALSE)</f>
        <v>0</v>
      </c>
    </row>
    <row r="1464" spans="1:6" x14ac:dyDescent="0.25">
      <c r="A1464" t="str">
        <f>'Cover Page'!$A$1</f>
        <v>Appalachian State University</v>
      </c>
      <c r="B1464" s="84" t="s">
        <v>43</v>
      </c>
      <c r="C1464" s="85" t="s">
        <v>88</v>
      </c>
      <c r="D1464" s="42" t="s">
        <v>5</v>
      </c>
      <c r="E1464" s="42" t="str">
        <f t="shared" si="22"/>
        <v>Student HealthContracts &amp; Grants</v>
      </c>
      <c r="F1464" s="87">
        <f>VLOOKUP(E1464,'Budget Template'!$C:$G,VLOOKUP(C1464,'Fund Lookup'!$A$2:$B$5,2,FALSE),FALSE)</f>
        <v>0</v>
      </c>
    </row>
    <row r="1465" spans="1:6" x14ac:dyDescent="0.25">
      <c r="A1465" t="str">
        <f>'Cover Page'!$A$1</f>
        <v>Appalachian State University</v>
      </c>
      <c r="B1465" s="84" t="s">
        <v>43</v>
      </c>
      <c r="C1465" s="85" t="s">
        <v>88</v>
      </c>
      <c r="D1465" s="42" t="s">
        <v>6</v>
      </c>
      <c r="E1465" s="42" t="str">
        <f t="shared" si="22"/>
        <v>Student HealthGifts &amp; Investments</v>
      </c>
      <c r="F1465" s="87">
        <f>VLOOKUP(E1465,'Budget Template'!$C:$G,VLOOKUP(C1465,'Fund Lookup'!$A$2:$B$5,2,FALSE),FALSE)</f>
        <v>0</v>
      </c>
    </row>
    <row r="1466" spans="1:6" x14ac:dyDescent="0.25">
      <c r="A1466" t="str">
        <f>'Cover Page'!$A$1</f>
        <v>Appalachian State University</v>
      </c>
      <c r="B1466" s="84" t="s">
        <v>43</v>
      </c>
      <c r="C1466" s="85" t="s">
        <v>88</v>
      </c>
      <c r="D1466" s="42" t="s">
        <v>7</v>
      </c>
      <c r="E1466" s="42" t="str">
        <f t="shared" si="22"/>
        <v>Student HealthOther Revenues</v>
      </c>
      <c r="F1466" s="87">
        <f>VLOOKUP(E1466,'Budget Template'!$C:$G,VLOOKUP(C1466,'Fund Lookup'!$A$2:$B$5,2,FALSE),FALSE)</f>
        <v>0</v>
      </c>
    </row>
    <row r="1467" spans="1:6" x14ac:dyDescent="0.25">
      <c r="A1467" t="str">
        <f>'Cover Page'!$A$1</f>
        <v>Appalachian State University</v>
      </c>
      <c r="B1467" s="84" t="s">
        <v>43</v>
      </c>
      <c r="C1467" s="85" t="s">
        <v>88</v>
      </c>
      <c r="D1467" s="42" t="s">
        <v>10</v>
      </c>
      <c r="E1467" s="42" t="str">
        <f t="shared" si="22"/>
        <v>Student HealthSalaries and Wages</v>
      </c>
      <c r="F1467" s="87">
        <f>VLOOKUP(E1467,'Budget Template'!$C:$G,VLOOKUP(C1467,'Fund Lookup'!$A$2:$B$5,2,FALSE),FALSE)</f>
        <v>0</v>
      </c>
    </row>
    <row r="1468" spans="1:6" x14ac:dyDescent="0.25">
      <c r="A1468" t="str">
        <f>'Cover Page'!$A$1</f>
        <v>Appalachian State University</v>
      </c>
      <c r="B1468" s="84" t="s">
        <v>43</v>
      </c>
      <c r="C1468" s="85" t="s">
        <v>88</v>
      </c>
      <c r="D1468" s="42" t="s">
        <v>11</v>
      </c>
      <c r="E1468" s="42" t="str">
        <f t="shared" si="22"/>
        <v>Student HealthStaff Benefits</v>
      </c>
      <c r="F1468" s="87">
        <f>VLOOKUP(E1468,'Budget Template'!$C:$G,VLOOKUP(C1468,'Fund Lookup'!$A$2:$B$5,2,FALSE),FALSE)</f>
        <v>0</v>
      </c>
    </row>
    <row r="1469" spans="1:6" x14ac:dyDescent="0.25">
      <c r="A1469" t="str">
        <f>'Cover Page'!$A$1</f>
        <v>Appalachian State University</v>
      </c>
      <c r="B1469" s="84" t="s">
        <v>43</v>
      </c>
      <c r="C1469" s="85" t="s">
        <v>88</v>
      </c>
      <c r="D1469" s="42" t="s">
        <v>92</v>
      </c>
      <c r="E1469" s="42" t="str">
        <f t="shared" si="22"/>
        <v>Student HealthServices, Supplies, Materials, &amp; Equip.</v>
      </c>
      <c r="F1469" s="87">
        <f>VLOOKUP(E1469,'Budget Template'!$C:$G,VLOOKUP(C1469,'Fund Lookup'!$A$2:$B$5,2,FALSE),FALSE)</f>
        <v>0</v>
      </c>
    </row>
    <row r="1470" spans="1:6" x14ac:dyDescent="0.25">
      <c r="A1470" t="str">
        <f>'Cover Page'!$A$1</f>
        <v>Appalachian State University</v>
      </c>
      <c r="B1470" s="84" t="s">
        <v>43</v>
      </c>
      <c r="C1470" s="85" t="s">
        <v>88</v>
      </c>
      <c r="D1470" s="42" t="s">
        <v>13</v>
      </c>
      <c r="E1470" s="42" t="str">
        <f t="shared" si="22"/>
        <v>Student HealthScholarships &amp; Fellowships</v>
      </c>
      <c r="F1470" s="87">
        <f>VLOOKUP(E1470,'Budget Template'!$C:$G,VLOOKUP(C1470,'Fund Lookup'!$A$2:$B$5,2,FALSE),FALSE)</f>
        <v>0</v>
      </c>
    </row>
    <row r="1471" spans="1:6" x14ac:dyDescent="0.25">
      <c r="A1471" t="str">
        <f>'Cover Page'!$A$1</f>
        <v>Appalachian State University</v>
      </c>
      <c r="B1471" s="84" t="s">
        <v>43</v>
      </c>
      <c r="C1471" s="85" t="s">
        <v>88</v>
      </c>
      <c r="D1471" s="42" t="s">
        <v>32</v>
      </c>
      <c r="E1471" s="42" t="str">
        <f t="shared" si="22"/>
        <v>Student HealthDebt Service</v>
      </c>
      <c r="F1471" s="87">
        <f>VLOOKUP(E1471,'Budget Template'!$C:$G,VLOOKUP(C1471,'Fund Lookup'!$A$2:$B$5,2,FALSE),FALSE)</f>
        <v>0</v>
      </c>
    </row>
    <row r="1472" spans="1:6" x14ac:dyDescent="0.25">
      <c r="A1472" t="str">
        <f>'Cover Page'!$A$1</f>
        <v>Appalachian State University</v>
      </c>
      <c r="B1472" s="84" t="s">
        <v>43</v>
      </c>
      <c r="C1472" s="85" t="s">
        <v>88</v>
      </c>
      <c r="D1472" s="42" t="s">
        <v>12</v>
      </c>
      <c r="E1472" s="42" t="str">
        <f t="shared" si="22"/>
        <v>Student HealthUtilities</v>
      </c>
      <c r="F1472" s="87">
        <f>VLOOKUP(E1472,'Budget Template'!$C:$G,VLOOKUP(C1472,'Fund Lookup'!$A$2:$B$5,2,FALSE),FALSE)</f>
        <v>0</v>
      </c>
    </row>
    <row r="1473" spans="1:6" x14ac:dyDescent="0.25">
      <c r="A1473" t="str">
        <f>'Cover Page'!$A$1</f>
        <v>Appalachian State University</v>
      </c>
      <c r="B1473" s="84" t="s">
        <v>43</v>
      </c>
      <c r="C1473" s="85" t="s">
        <v>88</v>
      </c>
      <c r="D1473" s="42" t="s">
        <v>14</v>
      </c>
      <c r="E1473" s="42" t="str">
        <f t="shared" si="22"/>
        <v>Student HealthOther Expenses</v>
      </c>
      <c r="F1473" s="87">
        <f>VLOOKUP(E1473,'Budget Template'!$C:$G,VLOOKUP(C1473,'Fund Lookup'!$A$2:$B$5,2,FALSE),FALSE)</f>
        <v>0</v>
      </c>
    </row>
    <row r="1474" spans="1:6" x14ac:dyDescent="0.25">
      <c r="A1474" t="str">
        <f>'Cover Page'!$A$1</f>
        <v>Appalachian State University</v>
      </c>
      <c r="B1474" s="84" t="s">
        <v>43</v>
      </c>
      <c r="C1474" s="85" t="s">
        <v>88</v>
      </c>
      <c r="D1474" s="42" t="s">
        <v>38</v>
      </c>
      <c r="E1474" s="42" t="str">
        <f t="shared" si="22"/>
        <v>Student HealthTransfers In</v>
      </c>
      <c r="F1474" s="87">
        <f>VLOOKUP(E1474,'Budget Template'!$C:$G,VLOOKUP(C1474,'Fund Lookup'!$A$2:$B$5,2,FALSE),FALSE)</f>
        <v>0</v>
      </c>
    </row>
    <row r="1475" spans="1:6" x14ac:dyDescent="0.25">
      <c r="A1475" t="str">
        <f>'Cover Page'!$A$1</f>
        <v>Appalachian State University</v>
      </c>
      <c r="B1475" s="84" t="s">
        <v>43</v>
      </c>
      <c r="C1475" s="85" t="s">
        <v>88</v>
      </c>
      <c r="D1475" s="42" t="s">
        <v>93</v>
      </c>
      <c r="E1475" s="42" t="str">
        <f t="shared" ref="E1475:E1538" si="23">B1475&amp;D1475</f>
        <v>Student HealthTransfers Out to Capital</v>
      </c>
      <c r="F1475" s="87">
        <f>VLOOKUP(E1475,'Budget Template'!$C:$G,VLOOKUP(C1475,'Fund Lookup'!$A$2:$B$5,2,FALSE),FALSE)</f>
        <v>0</v>
      </c>
    </row>
    <row r="1476" spans="1:6" x14ac:dyDescent="0.25">
      <c r="A1476" t="str">
        <f>'Cover Page'!$A$1</f>
        <v>Appalachian State University</v>
      </c>
      <c r="B1476" s="84" t="s">
        <v>43</v>
      </c>
      <c r="C1476" s="85" t="s">
        <v>88</v>
      </c>
      <c r="D1476" s="42" t="s">
        <v>94</v>
      </c>
      <c r="E1476" s="42" t="str">
        <f t="shared" si="23"/>
        <v>Student HealthTransfers Out (Other)</v>
      </c>
      <c r="F1476" s="87">
        <f>VLOOKUP(E1476,'Budget Template'!$C:$G,VLOOKUP(C1476,'Fund Lookup'!$A$2:$B$5,2,FALSE),FALSE)</f>
        <v>0</v>
      </c>
    </row>
    <row r="1477" spans="1:6" x14ac:dyDescent="0.25">
      <c r="A1477" t="str">
        <f>'Cover Page'!$A$1</f>
        <v>Appalachian State University</v>
      </c>
      <c r="B1477" s="84" t="s">
        <v>43</v>
      </c>
      <c r="C1477" s="85" t="s">
        <v>31</v>
      </c>
      <c r="D1477" s="84" t="s">
        <v>40</v>
      </c>
      <c r="E1477" s="42" t="str">
        <f t="shared" si="23"/>
        <v>Student HealthBeginning Fund Balance</v>
      </c>
      <c r="F1477" s="87">
        <f>VLOOKUP(E1477,'Budget Template'!$C:$G,VLOOKUP(C1477,'Fund Lookup'!$A$2:$B$5,2,FALSE),FALSE)</f>
        <v>0</v>
      </c>
    </row>
    <row r="1478" spans="1:6" x14ac:dyDescent="0.25">
      <c r="A1478" t="str">
        <f>'Cover Page'!$A$1</f>
        <v>Appalachian State University</v>
      </c>
      <c r="B1478" s="84" t="s">
        <v>43</v>
      </c>
      <c r="C1478" s="85" t="s">
        <v>31</v>
      </c>
      <c r="D1478" s="42" t="s">
        <v>36</v>
      </c>
      <c r="E1478" s="42" t="str">
        <f t="shared" si="23"/>
        <v>Student HealthState Appropriation, Tuition, &amp; Fees</v>
      </c>
      <c r="F1478" s="87">
        <f>VLOOKUP(E1478,'Budget Template'!$C:$G,VLOOKUP(C1478,'Fund Lookup'!$A$2:$B$5,2,FALSE),FALSE)</f>
        <v>0</v>
      </c>
    </row>
    <row r="1479" spans="1:6" x14ac:dyDescent="0.25">
      <c r="A1479" t="str">
        <f>'Cover Page'!$A$1</f>
        <v>Appalachian State University</v>
      </c>
      <c r="B1479" s="84" t="s">
        <v>43</v>
      </c>
      <c r="C1479" s="85" t="s">
        <v>31</v>
      </c>
      <c r="D1479" s="42" t="s">
        <v>4</v>
      </c>
      <c r="E1479" s="42" t="str">
        <f t="shared" si="23"/>
        <v>Student HealthSales &amp; Services</v>
      </c>
      <c r="F1479" s="87">
        <f>VLOOKUP(E1479,'Budget Template'!$C:$G,VLOOKUP(C1479,'Fund Lookup'!$A$2:$B$5,2,FALSE),FALSE)</f>
        <v>0</v>
      </c>
    </row>
    <row r="1480" spans="1:6" x14ac:dyDescent="0.25">
      <c r="A1480" t="str">
        <f>'Cover Page'!$A$1</f>
        <v>Appalachian State University</v>
      </c>
      <c r="B1480" s="84" t="s">
        <v>43</v>
      </c>
      <c r="C1480" s="85" t="s">
        <v>31</v>
      </c>
      <c r="D1480" s="42" t="s">
        <v>33</v>
      </c>
      <c r="E1480" s="42" t="str">
        <f t="shared" si="23"/>
        <v>Student HealthPatient Services</v>
      </c>
      <c r="F1480" s="87">
        <f>VLOOKUP(E1480,'Budget Template'!$C:$G,VLOOKUP(C1480,'Fund Lookup'!$A$2:$B$5,2,FALSE),FALSE)</f>
        <v>0</v>
      </c>
    </row>
    <row r="1481" spans="1:6" x14ac:dyDescent="0.25">
      <c r="A1481" t="str">
        <f>'Cover Page'!$A$1</f>
        <v>Appalachian State University</v>
      </c>
      <c r="B1481" s="84" t="s">
        <v>43</v>
      </c>
      <c r="C1481" s="85" t="s">
        <v>31</v>
      </c>
      <c r="D1481" s="42" t="s">
        <v>5</v>
      </c>
      <c r="E1481" s="42" t="str">
        <f t="shared" si="23"/>
        <v>Student HealthContracts &amp; Grants</v>
      </c>
      <c r="F1481" s="87">
        <f>VLOOKUP(E1481,'Budget Template'!$C:$G,VLOOKUP(C1481,'Fund Lookup'!$A$2:$B$5,2,FALSE),FALSE)</f>
        <v>0</v>
      </c>
    </row>
    <row r="1482" spans="1:6" x14ac:dyDescent="0.25">
      <c r="A1482" t="str">
        <f>'Cover Page'!$A$1</f>
        <v>Appalachian State University</v>
      </c>
      <c r="B1482" s="84" t="s">
        <v>43</v>
      </c>
      <c r="C1482" s="85" t="s">
        <v>31</v>
      </c>
      <c r="D1482" s="42" t="s">
        <v>6</v>
      </c>
      <c r="E1482" s="42" t="str">
        <f t="shared" si="23"/>
        <v>Student HealthGifts &amp; Investments</v>
      </c>
      <c r="F1482" s="87">
        <f>VLOOKUP(E1482,'Budget Template'!$C:$G,VLOOKUP(C1482,'Fund Lookup'!$A$2:$B$5,2,FALSE),FALSE)</f>
        <v>0</v>
      </c>
    </row>
    <row r="1483" spans="1:6" x14ac:dyDescent="0.25">
      <c r="A1483" t="str">
        <f>'Cover Page'!$A$1</f>
        <v>Appalachian State University</v>
      </c>
      <c r="B1483" s="84" t="s">
        <v>43</v>
      </c>
      <c r="C1483" s="85" t="s">
        <v>31</v>
      </c>
      <c r="D1483" s="42" t="s">
        <v>7</v>
      </c>
      <c r="E1483" s="42" t="str">
        <f t="shared" si="23"/>
        <v>Student HealthOther Revenues</v>
      </c>
      <c r="F1483" s="87">
        <f>VLOOKUP(E1483,'Budget Template'!$C:$G,VLOOKUP(C1483,'Fund Lookup'!$A$2:$B$5,2,FALSE),FALSE)</f>
        <v>0</v>
      </c>
    </row>
    <row r="1484" spans="1:6" x14ac:dyDescent="0.25">
      <c r="A1484" t="str">
        <f>'Cover Page'!$A$1</f>
        <v>Appalachian State University</v>
      </c>
      <c r="B1484" s="84" t="s">
        <v>43</v>
      </c>
      <c r="C1484" s="85" t="s">
        <v>31</v>
      </c>
      <c r="D1484" s="42" t="s">
        <v>10</v>
      </c>
      <c r="E1484" s="42" t="str">
        <f t="shared" si="23"/>
        <v>Student HealthSalaries and Wages</v>
      </c>
      <c r="F1484" s="87">
        <f>VLOOKUP(E1484,'Budget Template'!$C:$G,VLOOKUP(C1484,'Fund Lookup'!$A$2:$B$5,2,FALSE),FALSE)</f>
        <v>0</v>
      </c>
    </row>
    <row r="1485" spans="1:6" x14ac:dyDescent="0.25">
      <c r="A1485" t="str">
        <f>'Cover Page'!$A$1</f>
        <v>Appalachian State University</v>
      </c>
      <c r="B1485" s="84" t="s">
        <v>43</v>
      </c>
      <c r="C1485" s="85" t="s">
        <v>31</v>
      </c>
      <c r="D1485" s="42" t="s">
        <v>11</v>
      </c>
      <c r="E1485" s="42" t="str">
        <f t="shared" si="23"/>
        <v>Student HealthStaff Benefits</v>
      </c>
      <c r="F1485" s="87">
        <f>VLOOKUP(E1485,'Budget Template'!$C:$G,VLOOKUP(C1485,'Fund Lookup'!$A$2:$B$5,2,FALSE),FALSE)</f>
        <v>0</v>
      </c>
    </row>
    <row r="1486" spans="1:6" x14ac:dyDescent="0.25">
      <c r="A1486" t="str">
        <f>'Cover Page'!$A$1</f>
        <v>Appalachian State University</v>
      </c>
      <c r="B1486" s="84" t="s">
        <v>43</v>
      </c>
      <c r="C1486" s="85" t="s">
        <v>31</v>
      </c>
      <c r="D1486" s="42" t="s">
        <v>92</v>
      </c>
      <c r="E1486" s="42" t="str">
        <f t="shared" si="23"/>
        <v>Student HealthServices, Supplies, Materials, &amp; Equip.</v>
      </c>
      <c r="F1486" s="87">
        <f>VLOOKUP(E1486,'Budget Template'!$C:$G,VLOOKUP(C1486,'Fund Lookup'!$A$2:$B$5,2,FALSE),FALSE)</f>
        <v>0</v>
      </c>
    </row>
    <row r="1487" spans="1:6" x14ac:dyDescent="0.25">
      <c r="A1487" t="str">
        <f>'Cover Page'!$A$1</f>
        <v>Appalachian State University</v>
      </c>
      <c r="B1487" s="84" t="s">
        <v>43</v>
      </c>
      <c r="C1487" s="85" t="s">
        <v>31</v>
      </c>
      <c r="D1487" s="42" t="s">
        <v>13</v>
      </c>
      <c r="E1487" s="42" t="str">
        <f t="shared" si="23"/>
        <v>Student HealthScholarships &amp; Fellowships</v>
      </c>
      <c r="F1487" s="87">
        <f>VLOOKUP(E1487,'Budget Template'!$C:$G,VLOOKUP(C1487,'Fund Lookup'!$A$2:$B$5,2,FALSE),FALSE)</f>
        <v>0</v>
      </c>
    </row>
    <row r="1488" spans="1:6" x14ac:dyDescent="0.25">
      <c r="A1488" t="str">
        <f>'Cover Page'!$A$1</f>
        <v>Appalachian State University</v>
      </c>
      <c r="B1488" s="84" t="s">
        <v>43</v>
      </c>
      <c r="C1488" s="85" t="s">
        <v>31</v>
      </c>
      <c r="D1488" s="42" t="s">
        <v>32</v>
      </c>
      <c r="E1488" s="42" t="str">
        <f t="shared" si="23"/>
        <v>Student HealthDebt Service</v>
      </c>
      <c r="F1488" s="87">
        <f>VLOOKUP(E1488,'Budget Template'!$C:$G,VLOOKUP(C1488,'Fund Lookup'!$A$2:$B$5,2,FALSE),FALSE)</f>
        <v>0</v>
      </c>
    </row>
    <row r="1489" spans="1:6" x14ac:dyDescent="0.25">
      <c r="A1489" t="str">
        <f>'Cover Page'!$A$1</f>
        <v>Appalachian State University</v>
      </c>
      <c r="B1489" s="84" t="s">
        <v>43</v>
      </c>
      <c r="C1489" s="85" t="s">
        <v>31</v>
      </c>
      <c r="D1489" s="42" t="s">
        <v>12</v>
      </c>
      <c r="E1489" s="42" t="str">
        <f t="shared" si="23"/>
        <v>Student HealthUtilities</v>
      </c>
      <c r="F1489" s="87">
        <f>VLOOKUP(E1489,'Budget Template'!$C:$G,VLOOKUP(C1489,'Fund Lookup'!$A$2:$B$5,2,FALSE),FALSE)</f>
        <v>0</v>
      </c>
    </row>
    <row r="1490" spans="1:6" x14ac:dyDescent="0.25">
      <c r="A1490" t="str">
        <f>'Cover Page'!$A$1</f>
        <v>Appalachian State University</v>
      </c>
      <c r="B1490" s="84" t="s">
        <v>43</v>
      </c>
      <c r="C1490" s="85" t="s">
        <v>31</v>
      </c>
      <c r="D1490" s="42" t="s">
        <v>14</v>
      </c>
      <c r="E1490" s="42" t="str">
        <f t="shared" si="23"/>
        <v>Student HealthOther Expenses</v>
      </c>
      <c r="F1490" s="87">
        <f>VLOOKUP(E1490,'Budget Template'!$C:$G,VLOOKUP(C1490,'Fund Lookup'!$A$2:$B$5,2,FALSE),FALSE)</f>
        <v>0</v>
      </c>
    </row>
    <row r="1491" spans="1:6" x14ac:dyDescent="0.25">
      <c r="A1491" t="str">
        <f>'Cover Page'!$A$1</f>
        <v>Appalachian State University</v>
      </c>
      <c r="B1491" s="84" t="s">
        <v>43</v>
      </c>
      <c r="C1491" s="85" t="s">
        <v>31</v>
      </c>
      <c r="D1491" s="42" t="s">
        <v>38</v>
      </c>
      <c r="E1491" s="42" t="str">
        <f t="shared" si="23"/>
        <v>Student HealthTransfers In</v>
      </c>
      <c r="F1491" s="87">
        <f>VLOOKUP(E1491,'Budget Template'!$C:$G,VLOOKUP(C1491,'Fund Lookup'!$A$2:$B$5,2,FALSE),FALSE)</f>
        <v>0</v>
      </c>
    </row>
    <row r="1492" spans="1:6" x14ac:dyDescent="0.25">
      <c r="A1492" t="str">
        <f>'Cover Page'!$A$1</f>
        <v>Appalachian State University</v>
      </c>
      <c r="B1492" s="84" t="s">
        <v>43</v>
      </c>
      <c r="C1492" s="85" t="s">
        <v>31</v>
      </c>
      <c r="D1492" s="42" t="s">
        <v>93</v>
      </c>
      <c r="E1492" s="42" t="str">
        <f t="shared" si="23"/>
        <v>Student HealthTransfers Out to Capital</v>
      </c>
      <c r="F1492" s="87">
        <f>VLOOKUP(E1492,'Budget Template'!$C:$G,VLOOKUP(C1492,'Fund Lookup'!$A$2:$B$5,2,FALSE),FALSE)</f>
        <v>0</v>
      </c>
    </row>
    <row r="1493" spans="1:6" x14ac:dyDescent="0.25">
      <c r="A1493" t="str">
        <f>'Cover Page'!$A$1</f>
        <v>Appalachian State University</v>
      </c>
      <c r="B1493" s="84" t="s">
        <v>43</v>
      </c>
      <c r="C1493" s="85" t="s">
        <v>31</v>
      </c>
      <c r="D1493" s="42" t="s">
        <v>94</v>
      </c>
      <c r="E1493" s="42" t="str">
        <f t="shared" si="23"/>
        <v>Student HealthTransfers Out (Other)</v>
      </c>
      <c r="F1493" s="87">
        <f>VLOOKUP(E1493,'Budget Template'!$C:$G,VLOOKUP(C1493,'Fund Lookup'!$A$2:$B$5,2,FALSE),FALSE)</f>
        <v>0</v>
      </c>
    </row>
    <row r="1494" spans="1:6" x14ac:dyDescent="0.25">
      <c r="A1494" t="str">
        <f>'Cover Page'!$A$1</f>
        <v>Appalachian State University</v>
      </c>
      <c r="B1494" s="84" t="s">
        <v>42</v>
      </c>
      <c r="C1494" s="85" t="s">
        <v>0</v>
      </c>
      <c r="D1494" s="42" t="s">
        <v>36</v>
      </c>
      <c r="E1494" s="42" t="str">
        <f t="shared" si="23"/>
        <v>Other AuxiliariesState Appropriation, Tuition, &amp; Fees</v>
      </c>
      <c r="F1494" s="87">
        <f>VLOOKUP(E1494,'Budget Template'!$C:$G,VLOOKUP(C1494,'Fund Lookup'!$A$2:$B$5,2,FALSE),FALSE)</f>
        <v>0</v>
      </c>
    </row>
    <row r="1495" spans="1:6" x14ac:dyDescent="0.25">
      <c r="A1495" t="str">
        <f>'Cover Page'!$A$1</f>
        <v>Appalachian State University</v>
      </c>
      <c r="B1495" s="84" t="s">
        <v>42</v>
      </c>
      <c r="C1495" s="85" t="s">
        <v>0</v>
      </c>
      <c r="D1495" s="42" t="s">
        <v>4</v>
      </c>
      <c r="E1495" s="42" t="str">
        <f t="shared" si="23"/>
        <v>Other AuxiliariesSales &amp; Services</v>
      </c>
      <c r="F1495" s="87">
        <f>VLOOKUP(E1495,'Budget Template'!$C:$G,VLOOKUP(C1495,'Fund Lookup'!$A$2:$B$5,2,FALSE),FALSE)</f>
        <v>0</v>
      </c>
    </row>
    <row r="1496" spans="1:6" x14ac:dyDescent="0.25">
      <c r="A1496" t="str">
        <f>'Cover Page'!$A$1</f>
        <v>Appalachian State University</v>
      </c>
      <c r="B1496" s="84" t="s">
        <v>42</v>
      </c>
      <c r="C1496" s="85" t="s">
        <v>0</v>
      </c>
      <c r="D1496" s="42" t="s">
        <v>33</v>
      </c>
      <c r="E1496" s="42" t="str">
        <f t="shared" si="23"/>
        <v>Other AuxiliariesPatient Services</v>
      </c>
      <c r="F1496" s="87">
        <f>VLOOKUP(E1496,'Budget Template'!$C:$G,VLOOKUP(C1496,'Fund Lookup'!$A$2:$B$5,2,FALSE),FALSE)</f>
        <v>0</v>
      </c>
    </row>
    <row r="1497" spans="1:6" x14ac:dyDescent="0.25">
      <c r="A1497" t="str">
        <f>'Cover Page'!$A$1</f>
        <v>Appalachian State University</v>
      </c>
      <c r="B1497" s="84" t="s">
        <v>42</v>
      </c>
      <c r="C1497" s="85" t="s">
        <v>0</v>
      </c>
      <c r="D1497" s="42" t="s">
        <v>5</v>
      </c>
      <c r="E1497" s="42" t="str">
        <f t="shared" si="23"/>
        <v>Other AuxiliariesContracts &amp; Grants</v>
      </c>
      <c r="F1497" s="87">
        <f>VLOOKUP(E1497,'Budget Template'!$C:$G,VLOOKUP(C1497,'Fund Lookup'!$A$2:$B$5,2,FALSE),FALSE)</f>
        <v>0</v>
      </c>
    </row>
    <row r="1498" spans="1:6" x14ac:dyDescent="0.25">
      <c r="A1498" t="str">
        <f>'Cover Page'!$A$1</f>
        <v>Appalachian State University</v>
      </c>
      <c r="B1498" s="84" t="s">
        <v>42</v>
      </c>
      <c r="C1498" s="85" t="s">
        <v>0</v>
      </c>
      <c r="D1498" s="42" t="s">
        <v>6</v>
      </c>
      <c r="E1498" s="42" t="str">
        <f t="shared" si="23"/>
        <v>Other AuxiliariesGifts &amp; Investments</v>
      </c>
      <c r="F1498" s="87">
        <f>VLOOKUP(E1498,'Budget Template'!$C:$G,VLOOKUP(C1498,'Fund Lookup'!$A$2:$B$5,2,FALSE),FALSE)</f>
        <v>0</v>
      </c>
    </row>
    <row r="1499" spans="1:6" x14ac:dyDescent="0.25">
      <c r="A1499" t="str">
        <f>'Cover Page'!$A$1</f>
        <v>Appalachian State University</v>
      </c>
      <c r="B1499" s="84" t="s">
        <v>42</v>
      </c>
      <c r="C1499" s="85" t="s">
        <v>0</v>
      </c>
      <c r="D1499" s="42" t="s">
        <v>7</v>
      </c>
      <c r="E1499" s="42" t="str">
        <f t="shared" si="23"/>
        <v>Other AuxiliariesOther Revenues</v>
      </c>
      <c r="F1499" s="87">
        <f>VLOOKUP(E1499,'Budget Template'!$C:$G,VLOOKUP(C1499,'Fund Lookup'!$A$2:$B$5,2,FALSE),FALSE)</f>
        <v>0</v>
      </c>
    </row>
    <row r="1500" spans="1:6" x14ac:dyDescent="0.25">
      <c r="A1500" t="str">
        <f>'Cover Page'!$A$1</f>
        <v>Appalachian State University</v>
      </c>
      <c r="B1500" s="84" t="s">
        <v>42</v>
      </c>
      <c r="C1500" s="85" t="s">
        <v>0</v>
      </c>
      <c r="D1500" s="42" t="s">
        <v>10</v>
      </c>
      <c r="E1500" s="42" t="str">
        <f t="shared" si="23"/>
        <v>Other AuxiliariesSalaries and Wages</v>
      </c>
      <c r="F1500" s="87">
        <f>VLOOKUP(E1500,'Budget Template'!$C:$G,VLOOKUP(C1500,'Fund Lookup'!$A$2:$B$5,2,FALSE),FALSE)</f>
        <v>0</v>
      </c>
    </row>
    <row r="1501" spans="1:6" x14ac:dyDescent="0.25">
      <c r="A1501" t="str">
        <f>'Cover Page'!$A$1</f>
        <v>Appalachian State University</v>
      </c>
      <c r="B1501" s="84" t="s">
        <v>42</v>
      </c>
      <c r="C1501" s="85" t="s">
        <v>0</v>
      </c>
      <c r="D1501" s="42" t="s">
        <v>11</v>
      </c>
      <c r="E1501" s="42" t="str">
        <f t="shared" si="23"/>
        <v>Other AuxiliariesStaff Benefits</v>
      </c>
      <c r="F1501" s="87">
        <f>VLOOKUP(E1501,'Budget Template'!$C:$G,VLOOKUP(C1501,'Fund Lookup'!$A$2:$B$5,2,FALSE),FALSE)</f>
        <v>0</v>
      </c>
    </row>
    <row r="1502" spans="1:6" x14ac:dyDescent="0.25">
      <c r="A1502" t="str">
        <f>'Cover Page'!$A$1</f>
        <v>Appalachian State University</v>
      </c>
      <c r="B1502" s="84" t="s">
        <v>42</v>
      </c>
      <c r="C1502" s="85" t="s">
        <v>0</v>
      </c>
      <c r="D1502" s="42" t="s">
        <v>92</v>
      </c>
      <c r="E1502" s="42" t="str">
        <f t="shared" si="23"/>
        <v>Other AuxiliariesServices, Supplies, Materials, &amp; Equip.</v>
      </c>
      <c r="F1502" s="87">
        <f>VLOOKUP(E1502,'Budget Template'!$C:$G,VLOOKUP(C1502,'Fund Lookup'!$A$2:$B$5,2,FALSE),FALSE)</f>
        <v>0</v>
      </c>
    </row>
    <row r="1503" spans="1:6" x14ac:dyDescent="0.25">
      <c r="A1503" t="str">
        <f>'Cover Page'!$A$1</f>
        <v>Appalachian State University</v>
      </c>
      <c r="B1503" s="84" t="s">
        <v>42</v>
      </c>
      <c r="C1503" s="85" t="s">
        <v>0</v>
      </c>
      <c r="D1503" s="42" t="s">
        <v>13</v>
      </c>
      <c r="E1503" s="42" t="str">
        <f t="shared" si="23"/>
        <v>Other AuxiliariesScholarships &amp; Fellowships</v>
      </c>
      <c r="F1503" s="87">
        <f>VLOOKUP(E1503,'Budget Template'!$C:$G,VLOOKUP(C1503,'Fund Lookup'!$A$2:$B$5,2,FALSE),FALSE)</f>
        <v>0</v>
      </c>
    </row>
    <row r="1504" spans="1:6" x14ac:dyDescent="0.25">
      <c r="A1504" t="str">
        <f>'Cover Page'!$A$1</f>
        <v>Appalachian State University</v>
      </c>
      <c r="B1504" s="84" t="s">
        <v>42</v>
      </c>
      <c r="C1504" s="85" t="s">
        <v>0</v>
      </c>
      <c r="D1504" s="42" t="s">
        <v>32</v>
      </c>
      <c r="E1504" s="42" t="str">
        <f t="shared" si="23"/>
        <v>Other AuxiliariesDebt Service</v>
      </c>
      <c r="F1504" s="87">
        <f>VLOOKUP(E1504,'Budget Template'!$C:$G,VLOOKUP(C1504,'Fund Lookup'!$A$2:$B$5,2,FALSE),FALSE)</f>
        <v>0</v>
      </c>
    </row>
    <row r="1505" spans="1:6" x14ac:dyDescent="0.25">
      <c r="A1505" t="str">
        <f>'Cover Page'!$A$1</f>
        <v>Appalachian State University</v>
      </c>
      <c r="B1505" s="84" t="s">
        <v>42</v>
      </c>
      <c r="C1505" s="85" t="s">
        <v>0</v>
      </c>
      <c r="D1505" s="42" t="s">
        <v>12</v>
      </c>
      <c r="E1505" s="42" t="str">
        <f t="shared" si="23"/>
        <v>Other AuxiliariesUtilities</v>
      </c>
      <c r="F1505" s="87">
        <f>VLOOKUP(E1505,'Budget Template'!$C:$G,VLOOKUP(C1505,'Fund Lookup'!$A$2:$B$5,2,FALSE),FALSE)</f>
        <v>0</v>
      </c>
    </row>
    <row r="1506" spans="1:6" x14ac:dyDescent="0.25">
      <c r="A1506" t="str">
        <f>'Cover Page'!$A$1</f>
        <v>Appalachian State University</v>
      </c>
      <c r="B1506" s="84" t="s">
        <v>42</v>
      </c>
      <c r="C1506" s="85" t="s">
        <v>0</v>
      </c>
      <c r="D1506" s="42" t="s">
        <v>14</v>
      </c>
      <c r="E1506" s="42" t="str">
        <f t="shared" si="23"/>
        <v>Other AuxiliariesOther Expenses</v>
      </c>
      <c r="F1506" s="87">
        <f>VLOOKUP(E1506,'Budget Template'!$C:$G,VLOOKUP(C1506,'Fund Lookup'!$A$2:$B$5,2,FALSE),FALSE)</f>
        <v>0</v>
      </c>
    </row>
    <row r="1507" spans="1:6" x14ac:dyDescent="0.25">
      <c r="A1507" t="str">
        <f>'Cover Page'!$A$1</f>
        <v>Appalachian State University</v>
      </c>
      <c r="B1507" s="84" t="s">
        <v>42</v>
      </c>
      <c r="C1507" s="85" t="s">
        <v>0</v>
      </c>
      <c r="D1507" s="42" t="s">
        <v>38</v>
      </c>
      <c r="E1507" s="42" t="str">
        <f t="shared" si="23"/>
        <v>Other AuxiliariesTransfers In</v>
      </c>
      <c r="F1507" s="87">
        <f>VLOOKUP(E1507,'Budget Template'!$C:$G,VLOOKUP(C1507,'Fund Lookup'!$A$2:$B$5,2,FALSE),FALSE)</f>
        <v>0</v>
      </c>
    </row>
    <row r="1508" spans="1:6" x14ac:dyDescent="0.25">
      <c r="A1508" t="str">
        <f>'Cover Page'!$A$1</f>
        <v>Appalachian State University</v>
      </c>
      <c r="B1508" s="84" t="s">
        <v>42</v>
      </c>
      <c r="C1508" s="85" t="s">
        <v>0</v>
      </c>
      <c r="D1508" s="42" t="s">
        <v>93</v>
      </c>
      <c r="E1508" s="42" t="str">
        <f t="shared" si="23"/>
        <v>Other AuxiliariesTransfers Out to Capital</v>
      </c>
      <c r="F1508" s="87">
        <f>VLOOKUP(E1508,'Budget Template'!$C:$G,VLOOKUP(C1508,'Fund Lookup'!$A$2:$B$5,2,FALSE),FALSE)</f>
        <v>0</v>
      </c>
    </row>
    <row r="1509" spans="1:6" x14ac:dyDescent="0.25">
      <c r="A1509" t="str">
        <f>'Cover Page'!$A$1</f>
        <v>Appalachian State University</v>
      </c>
      <c r="B1509" s="84" t="s">
        <v>42</v>
      </c>
      <c r="C1509" s="85" t="s">
        <v>0</v>
      </c>
      <c r="D1509" s="42" t="s">
        <v>94</v>
      </c>
      <c r="E1509" s="42" t="str">
        <f t="shared" si="23"/>
        <v>Other AuxiliariesTransfers Out (Other)</v>
      </c>
      <c r="F1509" s="87">
        <f>VLOOKUP(E1509,'Budget Template'!$C:$G,VLOOKUP(C1509,'Fund Lookup'!$A$2:$B$5,2,FALSE),FALSE)</f>
        <v>0</v>
      </c>
    </row>
    <row r="1510" spans="1:6" ht="30" x14ac:dyDescent="0.25">
      <c r="A1510" t="str">
        <f>'Cover Page'!$A$1</f>
        <v>Appalachian State University</v>
      </c>
      <c r="B1510" s="84" t="s">
        <v>42</v>
      </c>
      <c r="C1510" s="85" t="s">
        <v>35</v>
      </c>
      <c r="D1510" s="42" t="s">
        <v>36</v>
      </c>
      <c r="E1510" s="42" t="str">
        <f t="shared" si="23"/>
        <v>Other AuxiliariesState Appropriation, Tuition, &amp; Fees</v>
      </c>
      <c r="F1510" s="87">
        <f>VLOOKUP(E1510,'Budget Template'!$C:$G,VLOOKUP(C1510,'Fund Lookup'!$A$2:$B$5,2,FALSE),FALSE)</f>
        <v>11021000</v>
      </c>
    </row>
    <row r="1511" spans="1:6" ht="30" x14ac:dyDescent="0.25">
      <c r="A1511" t="str">
        <f>'Cover Page'!$A$1</f>
        <v>Appalachian State University</v>
      </c>
      <c r="B1511" s="84" t="s">
        <v>42</v>
      </c>
      <c r="C1511" s="85" t="s">
        <v>35</v>
      </c>
      <c r="D1511" s="42" t="s">
        <v>4</v>
      </c>
      <c r="E1511" s="42" t="str">
        <f t="shared" si="23"/>
        <v>Other AuxiliariesSales &amp; Services</v>
      </c>
      <c r="F1511" s="87">
        <f>VLOOKUP(E1511,'Budget Template'!$C:$G,VLOOKUP(C1511,'Fund Lookup'!$A$2:$B$5,2,FALSE),FALSE)</f>
        <v>8439483</v>
      </c>
    </row>
    <row r="1512" spans="1:6" ht="30" x14ac:dyDescent="0.25">
      <c r="A1512" t="str">
        <f>'Cover Page'!$A$1</f>
        <v>Appalachian State University</v>
      </c>
      <c r="B1512" s="84" t="s">
        <v>42</v>
      </c>
      <c r="C1512" s="85" t="s">
        <v>35</v>
      </c>
      <c r="D1512" s="42" t="s">
        <v>33</v>
      </c>
      <c r="E1512" s="42" t="str">
        <f t="shared" si="23"/>
        <v>Other AuxiliariesPatient Services</v>
      </c>
      <c r="F1512" s="87">
        <f>VLOOKUP(E1512,'Budget Template'!$C:$G,VLOOKUP(C1512,'Fund Lookup'!$A$2:$B$5,2,FALSE),FALSE)</f>
        <v>0</v>
      </c>
    </row>
    <row r="1513" spans="1:6" ht="30" x14ac:dyDescent="0.25">
      <c r="A1513" t="str">
        <f>'Cover Page'!$A$1</f>
        <v>Appalachian State University</v>
      </c>
      <c r="B1513" s="84" t="s">
        <v>42</v>
      </c>
      <c r="C1513" s="85" t="s">
        <v>35</v>
      </c>
      <c r="D1513" s="42" t="s">
        <v>5</v>
      </c>
      <c r="E1513" s="42" t="str">
        <f t="shared" si="23"/>
        <v>Other AuxiliariesContracts &amp; Grants</v>
      </c>
      <c r="F1513" s="87">
        <f>VLOOKUP(E1513,'Budget Template'!$C:$G,VLOOKUP(C1513,'Fund Lookup'!$A$2:$B$5,2,FALSE),FALSE)</f>
        <v>0</v>
      </c>
    </row>
    <row r="1514" spans="1:6" ht="30" x14ac:dyDescent="0.25">
      <c r="A1514" t="str">
        <f>'Cover Page'!$A$1</f>
        <v>Appalachian State University</v>
      </c>
      <c r="B1514" s="84" t="s">
        <v>42</v>
      </c>
      <c r="C1514" s="85" t="s">
        <v>35</v>
      </c>
      <c r="D1514" s="42" t="s">
        <v>6</v>
      </c>
      <c r="E1514" s="42" t="str">
        <f t="shared" si="23"/>
        <v>Other AuxiliariesGifts &amp; Investments</v>
      </c>
      <c r="F1514" s="87">
        <f>VLOOKUP(E1514,'Budget Template'!$C:$G,VLOOKUP(C1514,'Fund Lookup'!$A$2:$B$5,2,FALSE),FALSE)</f>
        <v>190000</v>
      </c>
    </row>
    <row r="1515" spans="1:6" ht="30" x14ac:dyDescent="0.25">
      <c r="A1515" t="str">
        <f>'Cover Page'!$A$1</f>
        <v>Appalachian State University</v>
      </c>
      <c r="B1515" s="84" t="s">
        <v>42</v>
      </c>
      <c r="C1515" s="85" t="s">
        <v>35</v>
      </c>
      <c r="D1515" s="42" t="s">
        <v>7</v>
      </c>
      <c r="E1515" s="42" t="str">
        <f t="shared" si="23"/>
        <v>Other AuxiliariesOther Revenues</v>
      </c>
      <c r="F1515" s="87">
        <f>VLOOKUP(E1515,'Budget Template'!$C:$G,VLOOKUP(C1515,'Fund Lookup'!$A$2:$B$5,2,FALSE),FALSE)</f>
        <v>180705</v>
      </c>
    </row>
    <row r="1516" spans="1:6" ht="30" x14ac:dyDescent="0.25">
      <c r="A1516" t="str">
        <f>'Cover Page'!$A$1</f>
        <v>Appalachian State University</v>
      </c>
      <c r="B1516" s="84" t="s">
        <v>42</v>
      </c>
      <c r="C1516" s="85" t="s">
        <v>35</v>
      </c>
      <c r="D1516" s="42" t="s">
        <v>10</v>
      </c>
      <c r="E1516" s="42" t="str">
        <f t="shared" si="23"/>
        <v>Other AuxiliariesSalaries and Wages</v>
      </c>
      <c r="F1516" s="87">
        <f>VLOOKUP(E1516,'Budget Template'!$C:$G,VLOOKUP(C1516,'Fund Lookup'!$A$2:$B$5,2,FALSE),FALSE)</f>
        <v>3166958</v>
      </c>
    </row>
    <row r="1517" spans="1:6" ht="30" x14ac:dyDescent="0.25">
      <c r="A1517" t="str">
        <f>'Cover Page'!$A$1</f>
        <v>Appalachian State University</v>
      </c>
      <c r="B1517" s="84" t="s">
        <v>42</v>
      </c>
      <c r="C1517" s="85" t="s">
        <v>35</v>
      </c>
      <c r="D1517" s="42" t="s">
        <v>11</v>
      </c>
      <c r="E1517" s="42" t="str">
        <f t="shared" si="23"/>
        <v>Other AuxiliariesStaff Benefits</v>
      </c>
      <c r="F1517" s="87">
        <f>VLOOKUP(E1517,'Budget Template'!$C:$G,VLOOKUP(C1517,'Fund Lookup'!$A$2:$B$5,2,FALSE),FALSE)</f>
        <v>967033</v>
      </c>
    </row>
    <row r="1518" spans="1:6" ht="30" x14ac:dyDescent="0.25">
      <c r="A1518" t="str">
        <f>'Cover Page'!$A$1</f>
        <v>Appalachian State University</v>
      </c>
      <c r="B1518" s="84" t="s">
        <v>42</v>
      </c>
      <c r="C1518" s="85" t="s">
        <v>35</v>
      </c>
      <c r="D1518" s="42" t="s">
        <v>92</v>
      </c>
      <c r="E1518" s="42" t="str">
        <f t="shared" si="23"/>
        <v>Other AuxiliariesServices, Supplies, Materials, &amp; Equip.</v>
      </c>
      <c r="F1518" s="87">
        <f>VLOOKUP(E1518,'Budget Template'!$C:$G,VLOOKUP(C1518,'Fund Lookup'!$A$2:$B$5,2,FALSE),FALSE)</f>
        <v>14199142</v>
      </c>
    </row>
    <row r="1519" spans="1:6" ht="30" x14ac:dyDescent="0.25">
      <c r="A1519" t="str">
        <f>'Cover Page'!$A$1</f>
        <v>Appalachian State University</v>
      </c>
      <c r="B1519" s="84" t="s">
        <v>42</v>
      </c>
      <c r="C1519" s="85" t="s">
        <v>35</v>
      </c>
      <c r="D1519" s="42" t="s">
        <v>13</v>
      </c>
      <c r="E1519" s="42" t="str">
        <f t="shared" si="23"/>
        <v>Other AuxiliariesScholarships &amp; Fellowships</v>
      </c>
      <c r="F1519" s="87">
        <f>VLOOKUP(E1519,'Budget Template'!$C:$G,VLOOKUP(C1519,'Fund Lookup'!$A$2:$B$5,2,FALSE),FALSE)</f>
        <v>650000</v>
      </c>
    </row>
    <row r="1520" spans="1:6" ht="30" x14ac:dyDescent="0.25">
      <c r="A1520" t="str">
        <f>'Cover Page'!$A$1</f>
        <v>Appalachian State University</v>
      </c>
      <c r="B1520" s="84" t="s">
        <v>42</v>
      </c>
      <c r="C1520" s="85" t="s">
        <v>35</v>
      </c>
      <c r="D1520" s="42" t="s">
        <v>32</v>
      </c>
      <c r="E1520" s="42" t="str">
        <f t="shared" si="23"/>
        <v>Other AuxiliariesDebt Service</v>
      </c>
      <c r="F1520" s="87">
        <f>VLOOKUP(E1520,'Budget Template'!$C:$G,VLOOKUP(C1520,'Fund Lookup'!$A$2:$B$5,2,FALSE),FALSE)</f>
        <v>592081</v>
      </c>
    </row>
    <row r="1521" spans="1:6" ht="30" x14ac:dyDescent="0.25">
      <c r="A1521" t="str">
        <f>'Cover Page'!$A$1</f>
        <v>Appalachian State University</v>
      </c>
      <c r="B1521" s="84" t="s">
        <v>42</v>
      </c>
      <c r="C1521" s="85" t="s">
        <v>35</v>
      </c>
      <c r="D1521" s="42" t="s">
        <v>12</v>
      </c>
      <c r="E1521" s="42" t="str">
        <f t="shared" si="23"/>
        <v>Other AuxiliariesUtilities</v>
      </c>
      <c r="F1521" s="87">
        <f>VLOOKUP(E1521,'Budget Template'!$C:$G,VLOOKUP(C1521,'Fund Lookup'!$A$2:$B$5,2,FALSE),FALSE)</f>
        <v>119935</v>
      </c>
    </row>
    <row r="1522" spans="1:6" ht="30" x14ac:dyDescent="0.25">
      <c r="A1522" t="str">
        <f>'Cover Page'!$A$1</f>
        <v>Appalachian State University</v>
      </c>
      <c r="B1522" s="84" t="s">
        <v>42</v>
      </c>
      <c r="C1522" s="85" t="s">
        <v>35</v>
      </c>
      <c r="D1522" s="42" t="s">
        <v>14</v>
      </c>
      <c r="E1522" s="42" t="str">
        <f t="shared" si="23"/>
        <v>Other AuxiliariesOther Expenses</v>
      </c>
      <c r="F1522" s="87">
        <f>VLOOKUP(E1522,'Budget Template'!$C:$G,VLOOKUP(C1522,'Fund Lookup'!$A$2:$B$5,2,FALSE),FALSE)</f>
        <v>24740</v>
      </c>
    </row>
    <row r="1523" spans="1:6" ht="30" x14ac:dyDescent="0.25">
      <c r="A1523" t="str">
        <f>'Cover Page'!$A$1</f>
        <v>Appalachian State University</v>
      </c>
      <c r="B1523" s="84" t="s">
        <v>42</v>
      </c>
      <c r="C1523" s="85" t="s">
        <v>35</v>
      </c>
      <c r="D1523" s="42" t="s">
        <v>38</v>
      </c>
      <c r="E1523" s="42" t="str">
        <f t="shared" si="23"/>
        <v>Other AuxiliariesTransfers In</v>
      </c>
      <c r="F1523" s="87">
        <f>VLOOKUP(E1523,'Budget Template'!$C:$G,VLOOKUP(C1523,'Fund Lookup'!$A$2:$B$5,2,FALSE),FALSE)</f>
        <v>1084240</v>
      </c>
    </row>
    <row r="1524" spans="1:6" ht="30" x14ac:dyDescent="0.25">
      <c r="A1524" t="str">
        <f>'Cover Page'!$A$1</f>
        <v>Appalachian State University</v>
      </c>
      <c r="B1524" s="84" t="s">
        <v>42</v>
      </c>
      <c r="C1524" s="85" t="s">
        <v>35</v>
      </c>
      <c r="D1524" s="42" t="s">
        <v>93</v>
      </c>
      <c r="E1524" s="42" t="str">
        <f t="shared" si="23"/>
        <v>Other AuxiliariesTransfers Out to Capital</v>
      </c>
      <c r="F1524" s="87">
        <f>VLOOKUP(E1524,'Budget Template'!$C:$G,VLOOKUP(C1524,'Fund Lookup'!$A$2:$B$5,2,FALSE),FALSE)</f>
        <v>0</v>
      </c>
    </row>
    <row r="1525" spans="1:6" ht="30" x14ac:dyDescent="0.25">
      <c r="A1525" t="str">
        <f>'Cover Page'!$A$1</f>
        <v>Appalachian State University</v>
      </c>
      <c r="B1525" s="84" t="s">
        <v>42</v>
      </c>
      <c r="C1525" s="85" t="s">
        <v>35</v>
      </c>
      <c r="D1525" s="42" t="s">
        <v>94</v>
      </c>
      <c r="E1525" s="42" t="str">
        <f t="shared" si="23"/>
        <v>Other AuxiliariesTransfers Out (Other)</v>
      </c>
      <c r="F1525" s="87">
        <f>VLOOKUP(E1525,'Budget Template'!$C:$G,VLOOKUP(C1525,'Fund Lookup'!$A$2:$B$5,2,FALSE),FALSE)</f>
        <v>1001695</v>
      </c>
    </row>
    <row r="1526" spans="1:6" x14ac:dyDescent="0.25">
      <c r="A1526" t="str">
        <f>'Cover Page'!$A$1</f>
        <v>Appalachian State University</v>
      </c>
      <c r="B1526" s="84" t="s">
        <v>42</v>
      </c>
      <c r="C1526" s="85" t="s">
        <v>88</v>
      </c>
      <c r="D1526" s="42" t="s">
        <v>36</v>
      </c>
      <c r="E1526" s="42" t="str">
        <f t="shared" si="23"/>
        <v>Other AuxiliariesState Appropriation, Tuition, &amp; Fees</v>
      </c>
      <c r="F1526" s="87">
        <f>VLOOKUP(E1526,'Budget Template'!$C:$G,VLOOKUP(C1526,'Fund Lookup'!$A$2:$B$5,2,FALSE),FALSE)</f>
        <v>0</v>
      </c>
    </row>
    <row r="1527" spans="1:6" x14ac:dyDescent="0.25">
      <c r="A1527" t="str">
        <f>'Cover Page'!$A$1</f>
        <v>Appalachian State University</v>
      </c>
      <c r="B1527" s="84" t="s">
        <v>42</v>
      </c>
      <c r="C1527" s="85" t="s">
        <v>88</v>
      </c>
      <c r="D1527" s="42" t="s">
        <v>4</v>
      </c>
      <c r="E1527" s="42" t="str">
        <f t="shared" si="23"/>
        <v>Other AuxiliariesSales &amp; Services</v>
      </c>
      <c r="F1527" s="87">
        <f>VLOOKUP(E1527,'Budget Template'!$C:$G,VLOOKUP(C1527,'Fund Lookup'!$A$2:$B$5,2,FALSE),FALSE)</f>
        <v>0</v>
      </c>
    </row>
    <row r="1528" spans="1:6" x14ac:dyDescent="0.25">
      <c r="A1528" t="str">
        <f>'Cover Page'!$A$1</f>
        <v>Appalachian State University</v>
      </c>
      <c r="B1528" s="84" t="s">
        <v>42</v>
      </c>
      <c r="C1528" s="85" t="s">
        <v>88</v>
      </c>
      <c r="D1528" s="42" t="s">
        <v>33</v>
      </c>
      <c r="E1528" s="42" t="str">
        <f t="shared" si="23"/>
        <v>Other AuxiliariesPatient Services</v>
      </c>
      <c r="F1528" s="87">
        <f>VLOOKUP(E1528,'Budget Template'!$C:$G,VLOOKUP(C1528,'Fund Lookup'!$A$2:$B$5,2,FALSE),FALSE)</f>
        <v>0</v>
      </c>
    </row>
    <row r="1529" spans="1:6" x14ac:dyDescent="0.25">
      <c r="A1529" t="str">
        <f>'Cover Page'!$A$1</f>
        <v>Appalachian State University</v>
      </c>
      <c r="B1529" s="84" t="s">
        <v>42</v>
      </c>
      <c r="C1529" s="85" t="s">
        <v>88</v>
      </c>
      <c r="D1529" s="42" t="s">
        <v>5</v>
      </c>
      <c r="E1529" s="42" t="str">
        <f t="shared" si="23"/>
        <v>Other AuxiliariesContracts &amp; Grants</v>
      </c>
      <c r="F1529" s="87">
        <f>VLOOKUP(E1529,'Budget Template'!$C:$G,VLOOKUP(C1529,'Fund Lookup'!$A$2:$B$5,2,FALSE),FALSE)</f>
        <v>0</v>
      </c>
    </row>
    <row r="1530" spans="1:6" x14ac:dyDescent="0.25">
      <c r="A1530" t="str">
        <f>'Cover Page'!$A$1</f>
        <v>Appalachian State University</v>
      </c>
      <c r="B1530" s="84" t="s">
        <v>42</v>
      </c>
      <c r="C1530" s="85" t="s">
        <v>88</v>
      </c>
      <c r="D1530" s="42" t="s">
        <v>6</v>
      </c>
      <c r="E1530" s="42" t="str">
        <f t="shared" si="23"/>
        <v>Other AuxiliariesGifts &amp; Investments</v>
      </c>
      <c r="F1530" s="87">
        <f>VLOOKUP(E1530,'Budget Template'!$C:$G,VLOOKUP(C1530,'Fund Lookup'!$A$2:$B$5,2,FALSE),FALSE)</f>
        <v>0</v>
      </c>
    </row>
    <row r="1531" spans="1:6" x14ac:dyDescent="0.25">
      <c r="A1531" t="str">
        <f>'Cover Page'!$A$1</f>
        <v>Appalachian State University</v>
      </c>
      <c r="B1531" s="84" t="s">
        <v>42</v>
      </c>
      <c r="C1531" s="85" t="s">
        <v>88</v>
      </c>
      <c r="D1531" s="42" t="s">
        <v>7</v>
      </c>
      <c r="E1531" s="42" t="str">
        <f t="shared" si="23"/>
        <v>Other AuxiliariesOther Revenues</v>
      </c>
      <c r="F1531" s="87">
        <f>VLOOKUP(E1531,'Budget Template'!$C:$G,VLOOKUP(C1531,'Fund Lookup'!$A$2:$B$5,2,FALSE),FALSE)</f>
        <v>0</v>
      </c>
    </row>
    <row r="1532" spans="1:6" x14ac:dyDescent="0.25">
      <c r="A1532" t="str">
        <f>'Cover Page'!$A$1</f>
        <v>Appalachian State University</v>
      </c>
      <c r="B1532" s="84" t="s">
        <v>42</v>
      </c>
      <c r="C1532" s="85" t="s">
        <v>88</v>
      </c>
      <c r="D1532" s="42" t="s">
        <v>10</v>
      </c>
      <c r="E1532" s="42" t="str">
        <f t="shared" si="23"/>
        <v>Other AuxiliariesSalaries and Wages</v>
      </c>
      <c r="F1532" s="87">
        <f>VLOOKUP(E1532,'Budget Template'!$C:$G,VLOOKUP(C1532,'Fund Lookup'!$A$2:$B$5,2,FALSE),FALSE)</f>
        <v>0</v>
      </c>
    </row>
    <row r="1533" spans="1:6" x14ac:dyDescent="0.25">
      <c r="A1533" t="str">
        <f>'Cover Page'!$A$1</f>
        <v>Appalachian State University</v>
      </c>
      <c r="B1533" s="84" t="s">
        <v>42</v>
      </c>
      <c r="C1533" s="85" t="s">
        <v>88</v>
      </c>
      <c r="D1533" s="42" t="s">
        <v>11</v>
      </c>
      <c r="E1533" s="42" t="str">
        <f t="shared" si="23"/>
        <v>Other AuxiliariesStaff Benefits</v>
      </c>
      <c r="F1533" s="87">
        <f>VLOOKUP(E1533,'Budget Template'!$C:$G,VLOOKUP(C1533,'Fund Lookup'!$A$2:$B$5,2,FALSE),FALSE)</f>
        <v>0</v>
      </c>
    </row>
    <row r="1534" spans="1:6" x14ac:dyDescent="0.25">
      <c r="A1534" t="str">
        <f>'Cover Page'!$A$1</f>
        <v>Appalachian State University</v>
      </c>
      <c r="B1534" s="84" t="s">
        <v>42</v>
      </c>
      <c r="C1534" s="85" t="s">
        <v>88</v>
      </c>
      <c r="D1534" s="42" t="s">
        <v>92</v>
      </c>
      <c r="E1534" s="42" t="str">
        <f t="shared" si="23"/>
        <v>Other AuxiliariesServices, Supplies, Materials, &amp; Equip.</v>
      </c>
      <c r="F1534" s="87">
        <f>VLOOKUP(E1534,'Budget Template'!$C:$G,VLOOKUP(C1534,'Fund Lookup'!$A$2:$B$5,2,FALSE),FALSE)</f>
        <v>0</v>
      </c>
    </row>
    <row r="1535" spans="1:6" x14ac:dyDescent="0.25">
      <c r="A1535" t="str">
        <f>'Cover Page'!$A$1</f>
        <v>Appalachian State University</v>
      </c>
      <c r="B1535" s="84" t="s">
        <v>42</v>
      </c>
      <c r="C1535" s="85" t="s">
        <v>88</v>
      </c>
      <c r="D1535" s="42" t="s">
        <v>13</v>
      </c>
      <c r="E1535" s="42" t="str">
        <f t="shared" si="23"/>
        <v>Other AuxiliariesScholarships &amp; Fellowships</v>
      </c>
      <c r="F1535" s="87">
        <f>VLOOKUP(E1535,'Budget Template'!$C:$G,VLOOKUP(C1535,'Fund Lookup'!$A$2:$B$5,2,FALSE),FALSE)</f>
        <v>0</v>
      </c>
    </row>
    <row r="1536" spans="1:6" x14ac:dyDescent="0.25">
      <c r="A1536" t="str">
        <f>'Cover Page'!$A$1</f>
        <v>Appalachian State University</v>
      </c>
      <c r="B1536" s="84" t="s">
        <v>42</v>
      </c>
      <c r="C1536" s="85" t="s">
        <v>88</v>
      </c>
      <c r="D1536" s="42" t="s">
        <v>32</v>
      </c>
      <c r="E1536" s="42" t="str">
        <f t="shared" si="23"/>
        <v>Other AuxiliariesDebt Service</v>
      </c>
      <c r="F1536" s="87">
        <f>VLOOKUP(E1536,'Budget Template'!$C:$G,VLOOKUP(C1536,'Fund Lookup'!$A$2:$B$5,2,FALSE),FALSE)</f>
        <v>0</v>
      </c>
    </row>
    <row r="1537" spans="1:6" x14ac:dyDescent="0.25">
      <c r="A1537" t="str">
        <f>'Cover Page'!$A$1</f>
        <v>Appalachian State University</v>
      </c>
      <c r="B1537" s="84" t="s">
        <v>42</v>
      </c>
      <c r="C1537" s="85" t="s">
        <v>88</v>
      </c>
      <c r="D1537" s="42" t="s">
        <v>12</v>
      </c>
      <c r="E1537" s="42" t="str">
        <f t="shared" si="23"/>
        <v>Other AuxiliariesUtilities</v>
      </c>
      <c r="F1537" s="87">
        <f>VLOOKUP(E1537,'Budget Template'!$C:$G,VLOOKUP(C1537,'Fund Lookup'!$A$2:$B$5,2,FALSE),FALSE)</f>
        <v>0</v>
      </c>
    </row>
    <row r="1538" spans="1:6" x14ac:dyDescent="0.25">
      <c r="A1538" t="str">
        <f>'Cover Page'!$A$1</f>
        <v>Appalachian State University</v>
      </c>
      <c r="B1538" s="84" t="s">
        <v>42</v>
      </c>
      <c r="C1538" s="85" t="s">
        <v>88</v>
      </c>
      <c r="D1538" s="42" t="s">
        <v>14</v>
      </c>
      <c r="E1538" s="42" t="str">
        <f t="shared" si="23"/>
        <v>Other AuxiliariesOther Expenses</v>
      </c>
      <c r="F1538" s="87">
        <f>VLOOKUP(E1538,'Budget Template'!$C:$G,VLOOKUP(C1538,'Fund Lookup'!$A$2:$B$5,2,FALSE),FALSE)</f>
        <v>0</v>
      </c>
    </row>
    <row r="1539" spans="1:6" x14ac:dyDescent="0.25">
      <c r="A1539" t="str">
        <f>'Cover Page'!$A$1</f>
        <v>Appalachian State University</v>
      </c>
      <c r="B1539" s="84" t="s">
        <v>42</v>
      </c>
      <c r="C1539" s="85" t="s">
        <v>88</v>
      </c>
      <c r="D1539" s="42" t="s">
        <v>38</v>
      </c>
      <c r="E1539" s="42" t="str">
        <f t="shared" ref="E1539:E1602" si="24">B1539&amp;D1539</f>
        <v>Other AuxiliariesTransfers In</v>
      </c>
      <c r="F1539" s="87">
        <f>VLOOKUP(E1539,'Budget Template'!$C:$G,VLOOKUP(C1539,'Fund Lookup'!$A$2:$B$5,2,FALSE),FALSE)</f>
        <v>0</v>
      </c>
    </row>
    <row r="1540" spans="1:6" x14ac:dyDescent="0.25">
      <c r="A1540" t="str">
        <f>'Cover Page'!$A$1</f>
        <v>Appalachian State University</v>
      </c>
      <c r="B1540" s="84" t="s">
        <v>42</v>
      </c>
      <c r="C1540" s="85" t="s">
        <v>88</v>
      </c>
      <c r="D1540" s="42" t="s">
        <v>93</v>
      </c>
      <c r="E1540" s="42" t="str">
        <f t="shared" si="24"/>
        <v>Other AuxiliariesTransfers Out to Capital</v>
      </c>
      <c r="F1540" s="87">
        <f>VLOOKUP(E1540,'Budget Template'!$C:$G,VLOOKUP(C1540,'Fund Lookup'!$A$2:$B$5,2,FALSE),FALSE)</f>
        <v>0</v>
      </c>
    </row>
    <row r="1541" spans="1:6" x14ac:dyDescent="0.25">
      <c r="A1541" t="str">
        <f>'Cover Page'!$A$1</f>
        <v>Appalachian State University</v>
      </c>
      <c r="B1541" s="84" t="s">
        <v>42</v>
      </c>
      <c r="C1541" s="85" t="s">
        <v>88</v>
      </c>
      <c r="D1541" s="42" t="s">
        <v>94</v>
      </c>
      <c r="E1541" s="42" t="str">
        <f t="shared" si="24"/>
        <v>Other AuxiliariesTransfers Out (Other)</v>
      </c>
      <c r="F1541" s="87">
        <f>VLOOKUP(E1541,'Budget Template'!$C:$G,VLOOKUP(C1541,'Fund Lookup'!$A$2:$B$5,2,FALSE),FALSE)</f>
        <v>0</v>
      </c>
    </row>
    <row r="1542" spans="1:6" x14ac:dyDescent="0.25">
      <c r="A1542" t="str">
        <f>'Cover Page'!$A$1</f>
        <v>Appalachian State University</v>
      </c>
      <c r="B1542" s="84" t="s">
        <v>42</v>
      </c>
      <c r="C1542" s="85" t="s">
        <v>31</v>
      </c>
      <c r="D1542" s="42" t="s">
        <v>36</v>
      </c>
      <c r="E1542" s="42" t="str">
        <f t="shared" si="24"/>
        <v>Other AuxiliariesState Appropriation, Tuition, &amp; Fees</v>
      </c>
      <c r="F1542" s="87">
        <f>VLOOKUP(E1542,'Budget Template'!$C:$G,VLOOKUP(C1542,'Fund Lookup'!$A$2:$B$5,2,FALSE),FALSE)</f>
        <v>0</v>
      </c>
    </row>
    <row r="1543" spans="1:6" x14ac:dyDescent="0.25">
      <c r="A1543" t="str">
        <f>'Cover Page'!$A$1</f>
        <v>Appalachian State University</v>
      </c>
      <c r="B1543" s="84" t="s">
        <v>42</v>
      </c>
      <c r="C1543" s="85" t="s">
        <v>31</v>
      </c>
      <c r="D1543" s="42" t="s">
        <v>4</v>
      </c>
      <c r="E1543" s="42" t="str">
        <f t="shared" si="24"/>
        <v>Other AuxiliariesSales &amp; Services</v>
      </c>
      <c r="F1543" s="87">
        <f>VLOOKUP(E1543,'Budget Template'!$C:$G,VLOOKUP(C1543,'Fund Lookup'!$A$2:$B$5,2,FALSE),FALSE)</f>
        <v>0</v>
      </c>
    </row>
    <row r="1544" spans="1:6" x14ac:dyDescent="0.25">
      <c r="A1544" t="str">
        <f>'Cover Page'!$A$1</f>
        <v>Appalachian State University</v>
      </c>
      <c r="B1544" s="84" t="s">
        <v>42</v>
      </c>
      <c r="C1544" s="85" t="s">
        <v>31</v>
      </c>
      <c r="D1544" s="42" t="s">
        <v>33</v>
      </c>
      <c r="E1544" s="42" t="str">
        <f t="shared" si="24"/>
        <v>Other AuxiliariesPatient Services</v>
      </c>
      <c r="F1544" s="87">
        <f>VLOOKUP(E1544,'Budget Template'!$C:$G,VLOOKUP(C1544,'Fund Lookup'!$A$2:$B$5,2,FALSE),FALSE)</f>
        <v>0</v>
      </c>
    </row>
    <row r="1545" spans="1:6" x14ac:dyDescent="0.25">
      <c r="A1545" t="str">
        <f>'Cover Page'!$A$1</f>
        <v>Appalachian State University</v>
      </c>
      <c r="B1545" s="84" t="s">
        <v>42</v>
      </c>
      <c r="C1545" s="85" t="s">
        <v>31</v>
      </c>
      <c r="D1545" s="42" t="s">
        <v>5</v>
      </c>
      <c r="E1545" s="42" t="str">
        <f t="shared" si="24"/>
        <v>Other AuxiliariesContracts &amp; Grants</v>
      </c>
      <c r="F1545" s="87">
        <f>VLOOKUP(E1545,'Budget Template'!$C:$G,VLOOKUP(C1545,'Fund Lookup'!$A$2:$B$5,2,FALSE),FALSE)</f>
        <v>0</v>
      </c>
    </row>
    <row r="1546" spans="1:6" x14ac:dyDescent="0.25">
      <c r="A1546" t="str">
        <f>'Cover Page'!$A$1</f>
        <v>Appalachian State University</v>
      </c>
      <c r="B1546" s="84" t="s">
        <v>42</v>
      </c>
      <c r="C1546" s="85" t="s">
        <v>31</v>
      </c>
      <c r="D1546" s="42" t="s">
        <v>6</v>
      </c>
      <c r="E1546" s="42" t="str">
        <f t="shared" si="24"/>
        <v>Other AuxiliariesGifts &amp; Investments</v>
      </c>
      <c r="F1546" s="87">
        <f>VLOOKUP(E1546,'Budget Template'!$C:$G,VLOOKUP(C1546,'Fund Lookup'!$A$2:$B$5,2,FALSE),FALSE)</f>
        <v>0</v>
      </c>
    </row>
    <row r="1547" spans="1:6" x14ac:dyDescent="0.25">
      <c r="A1547" t="str">
        <f>'Cover Page'!$A$1</f>
        <v>Appalachian State University</v>
      </c>
      <c r="B1547" s="84" t="s">
        <v>42</v>
      </c>
      <c r="C1547" s="85" t="s">
        <v>31</v>
      </c>
      <c r="D1547" s="42" t="s">
        <v>7</v>
      </c>
      <c r="E1547" s="42" t="str">
        <f t="shared" si="24"/>
        <v>Other AuxiliariesOther Revenues</v>
      </c>
      <c r="F1547" s="87">
        <f>VLOOKUP(E1547,'Budget Template'!$C:$G,VLOOKUP(C1547,'Fund Lookup'!$A$2:$B$5,2,FALSE),FALSE)</f>
        <v>0</v>
      </c>
    </row>
    <row r="1548" spans="1:6" x14ac:dyDescent="0.25">
      <c r="A1548" t="str">
        <f>'Cover Page'!$A$1</f>
        <v>Appalachian State University</v>
      </c>
      <c r="B1548" s="84" t="s">
        <v>42</v>
      </c>
      <c r="C1548" s="85" t="s">
        <v>31</v>
      </c>
      <c r="D1548" s="42" t="s">
        <v>10</v>
      </c>
      <c r="E1548" s="42" t="str">
        <f t="shared" si="24"/>
        <v>Other AuxiliariesSalaries and Wages</v>
      </c>
      <c r="F1548" s="87">
        <f>VLOOKUP(E1548,'Budget Template'!$C:$G,VLOOKUP(C1548,'Fund Lookup'!$A$2:$B$5,2,FALSE),FALSE)</f>
        <v>0</v>
      </c>
    </row>
    <row r="1549" spans="1:6" x14ac:dyDescent="0.25">
      <c r="A1549" t="str">
        <f>'Cover Page'!$A$1</f>
        <v>Appalachian State University</v>
      </c>
      <c r="B1549" s="84" t="s">
        <v>42</v>
      </c>
      <c r="C1549" s="85" t="s">
        <v>31</v>
      </c>
      <c r="D1549" s="42" t="s">
        <v>11</v>
      </c>
      <c r="E1549" s="42" t="str">
        <f t="shared" si="24"/>
        <v>Other AuxiliariesStaff Benefits</v>
      </c>
      <c r="F1549" s="87">
        <f>VLOOKUP(E1549,'Budget Template'!$C:$G,VLOOKUP(C1549,'Fund Lookup'!$A$2:$B$5,2,FALSE),FALSE)</f>
        <v>0</v>
      </c>
    </row>
    <row r="1550" spans="1:6" x14ac:dyDescent="0.25">
      <c r="A1550" t="str">
        <f>'Cover Page'!$A$1</f>
        <v>Appalachian State University</v>
      </c>
      <c r="B1550" s="84" t="s">
        <v>42</v>
      </c>
      <c r="C1550" s="85" t="s">
        <v>31</v>
      </c>
      <c r="D1550" s="42" t="s">
        <v>92</v>
      </c>
      <c r="E1550" s="42" t="str">
        <f t="shared" si="24"/>
        <v>Other AuxiliariesServices, Supplies, Materials, &amp; Equip.</v>
      </c>
      <c r="F1550" s="87">
        <f>VLOOKUP(E1550,'Budget Template'!$C:$G,VLOOKUP(C1550,'Fund Lookup'!$A$2:$B$5,2,FALSE),FALSE)</f>
        <v>0</v>
      </c>
    </row>
    <row r="1551" spans="1:6" x14ac:dyDescent="0.25">
      <c r="A1551" t="str">
        <f>'Cover Page'!$A$1</f>
        <v>Appalachian State University</v>
      </c>
      <c r="B1551" s="84" t="s">
        <v>42</v>
      </c>
      <c r="C1551" s="85" t="s">
        <v>31</v>
      </c>
      <c r="D1551" s="42" t="s">
        <v>13</v>
      </c>
      <c r="E1551" s="42" t="str">
        <f t="shared" si="24"/>
        <v>Other AuxiliariesScholarships &amp; Fellowships</v>
      </c>
      <c r="F1551" s="87">
        <f>VLOOKUP(E1551,'Budget Template'!$C:$G,VLOOKUP(C1551,'Fund Lookup'!$A$2:$B$5,2,FALSE),FALSE)</f>
        <v>0</v>
      </c>
    </row>
    <row r="1552" spans="1:6" x14ac:dyDescent="0.25">
      <c r="A1552" t="str">
        <f>'Cover Page'!$A$1</f>
        <v>Appalachian State University</v>
      </c>
      <c r="B1552" s="84" t="s">
        <v>42</v>
      </c>
      <c r="C1552" s="85" t="s">
        <v>31</v>
      </c>
      <c r="D1552" s="42" t="s">
        <v>32</v>
      </c>
      <c r="E1552" s="42" t="str">
        <f t="shared" si="24"/>
        <v>Other AuxiliariesDebt Service</v>
      </c>
      <c r="F1552" s="87">
        <f>VLOOKUP(E1552,'Budget Template'!$C:$G,VLOOKUP(C1552,'Fund Lookup'!$A$2:$B$5,2,FALSE),FALSE)</f>
        <v>0</v>
      </c>
    </row>
    <row r="1553" spans="1:6" x14ac:dyDescent="0.25">
      <c r="A1553" t="str">
        <f>'Cover Page'!$A$1</f>
        <v>Appalachian State University</v>
      </c>
      <c r="B1553" s="84" t="s">
        <v>42</v>
      </c>
      <c r="C1553" s="85" t="s">
        <v>31</v>
      </c>
      <c r="D1553" s="42" t="s">
        <v>12</v>
      </c>
      <c r="E1553" s="42" t="str">
        <f t="shared" si="24"/>
        <v>Other AuxiliariesUtilities</v>
      </c>
      <c r="F1553" s="87">
        <f>VLOOKUP(E1553,'Budget Template'!$C:$G,VLOOKUP(C1553,'Fund Lookup'!$A$2:$B$5,2,FALSE),FALSE)</f>
        <v>0</v>
      </c>
    </row>
    <row r="1554" spans="1:6" x14ac:dyDescent="0.25">
      <c r="A1554" t="str">
        <f>'Cover Page'!$A$1</f>
        <v>Appalachian State University</v>
      </c>
      <c r="B1554" s="84" t="s">
        <v>42</v>
      </c>
      <c r="C1554" s="85" t="s">
        <v>31</v>
      </c>
      <c r="D1554" s="42" t="s">
        <v>14</v>
      </c>
      <c r="E1554" s="42" t="str">
        <f t="shared" si="24"/>
        <v>Other AuxiliariesOther Expenses</v>
      </c>
      <c r="F1554" s="87">
        <f>VLOOKUP(E1554,'Budget Template'!$C:$G,VLOOKUP(C1554,'Fund Lookup'!$A$2:$B$5,2,FALSE),FALSE)</f>
        <v>0</v>
      </c>
    </row>
    <row r="1555" spans="1:6" x14ac:dyDescent="0.25">
      <c r="A1555" t="str">
        <f>'Cover Page'!$A$1</f>
        <v>Appalachian State University</v>
      </c>
      <c r="B1555" s="84" t="s">
        <v>42</v>
      </c>
      <c r="C1555" s="85" t="s">
        <v>31</v>
      </c>
      <c r="D1555" s="42" t="s">
        <v>38</v>
      </c>
      <c r="E1555" s="42" t="str">
        <f t="shared" si="24"/>
        <v>Other AuxiliariesTransfers In</v>
      </c>
      <c r="F1555" s="87">
        <f>VLOOKUP(E1555,'Budget Template'!$C:$G,VLOOKUP(C1555,'Fund Lookup'!$A$2:$B$5,2,FALSE),FALSE)</f>
        <v>0</v>
      </c>
    </row>
    <row r="1556" spans="1:6" x14ac:dyDescent="0.25">
      <c r="A1556" t="str">
        <f>'Cover Page'!$A$1</f>
        <v>Appalachian State University</v>
      </c>
      <c r="B1556" s="84" t="s">
        <v>42</v>
      </c>
      <c r="C1556" s="85" t="s">
        <v>31</v>
      </c>
      <c r="D1556" s="42" t="s">
        <v>93</v>
      </c>
      <c r="E1556" s="42" t="str">
        <f t="shared" si="24"/>
        <v>Other AuxiliariesTransfers Out to Capital</v>
      </c>
      <c r="F1556" s="87">
        <f>VLOOKUP(E1556,'Budget Template'!$C:$G,VLOOKUP(C1556,'Fund Lookup'!$A$2:$B$5,2,FALSE),FALSE)</f>
        <v>0</v>
      </c>
    </row>
    <row r="1557" spans="1:6" x14ac:dyDescent="0.25">
      <c r="A1557" t="str">
        <f>'Cover Page'!$A$1</f>
        <v>Appalachian State University</v>
      </c>
      <c r="B1557" s="84" t="s">
        <v>42</v>
      </c>
      <c r="C1557" s="85" t="s">
        <v>31</v>
      </c>
      <c r="D1557" s="42" t="s">
        <v>94</v>
      </c>
      <c r="E1557" s="42" t="str">
        <f t="shared" si="24"/>
        <v>Other AuxiliariesTransfers Out (Other)</v>
      </c>
      <c r="F1557" s="87">
        <f>VLOOKUP(E1557,'Budget Template'!$C:$G,VLOOKUP(C1557,'Fund Lookup'!$A$2:$B$5,2,FALSE),FALSE)</f>
        <v>0</v>
      </c>
    </row>
    <row r="1558" spans="1:6" x14ac:dyDescent="0.25">
      <c r="A1558" t="str">
        <f>'Cover Page'!$A$1</f>
        <v>Appalachian State University</v>
      </c>
      <c r="B1558" s="84" t="s">
        <v>107</v>
      </c>
      <c r="C1558" s="85" t="s">
        <v>0</v>
      </c>
      <c r="D1558" s="42" t="s">
        <v>36</v>
      </c>
      <c r="E1558" s="42" t="str">
        <f t="shared" si="24"/>
        <v>New River Light &amp; PowerState Appropriation, Tuition, &amp; Fees</v>
      </c>
      <c r="F1558" s="87">
        <f>VLOOKUP(E1558,'Budget Template'!$C:$G,VLOOKUP(C1558,'Fund Lookup'!$A$2:$B$5,2,FALSE),FALSE)</f>
        <v>0</v>
      </c>
    </row>
    <row r="1559" spans="1:6" x14ac:dyDescent="0.25">
      <c r="A1559" t="str">
        <f>'Cover Page'!$A$1</f>
        <v>Appalachian State University</v>
      </c>
      <c r="B1559" s="84" t="s">
        <v>107</v>
      </c>
      <c r="C1559" s="85" t="s">
        <v>0</v>
      </c>
      <c r="D1559" s="42" t="s">
        <v>4</v>
      </c>
      <c r="E1559" s="42" t="str">
        <f t="shared" si="24"/>
        <v>New River Light &amp; PowerSales &amp; Services</v>
      </c>
      <c r="F1559" s="87">
        <f>VLOOKUP(E1559,'Budget Template'!$C:$G,VLOOKUP(C1559,'Fund Lookup'!$A$2:$B$5,2,FALSE),FALSE)</f>
        <v>0</v>
      </c>
    </row>
    <row r="1560" spans="1:6" x14ac:dyDescent="0.25">
      <c r="A1560" t="str">
        <f>'Cover Page'!$A$1</f>
        <v>Appalachian State University</v>
      </c>
      <c r="B1560" s="84" t="s">
        <v>107</v>
      </c>
      <c r="C1560" s="85" t="s">
        <v>0</v>
      </c>
      <c r="D1560" s="42" t="s">
        <v>33</v>
      </c>
      <c r="E1560" s="42" t="str">
        <f t="shared" si="24"/>
        <v>New River Light &amp; PowerPatient Services</v>
      </c>
      <c r="F1560" s="87">
        <f>VLOOKUP(E1560,'Budget Template'!$C:$G,VLOOKUP(C1560,'Fund Lookup'!$A$2:$B$5,2,FALSE),FALSE)</f>
        <v>0</v>
      </c>
    </row>
    <row r="1561" spans="1:6" x14ac:dyDescent="0.25">
      <c r="A1561" t="str">
        <f>'Cover Page'!$A$1</f>
        <v>Appalachian State University</v>
      </c>
      <c r="B1561" s="84" t="s">
        <v>107</v>
      </c>
      <c r="C1561" s="85" t="s">
        <v>0</v>
      </c>
      <c r="D1561" s="42" t="s">
        <v>5</v>
      </c>
      <c r="E1561" s="42" t="str">
        <f t="shared" si="24"/>
        <v>New River Light &amp; PowerContracts &amp; Grants</v>
      </c>
      <c r="F1561" s="87">
        <f>VLOOKUP(E1561,'Budget Template'!$C:$G,VLOOKUP(C1561,'Fund Lookup'!$A$2:$B$5,2,FALSE),FALSE)</f>
        <v>0</v>
      </c>
    </row>
    <row r="1562" spans="1:6" x14ac:dyDescent="0.25">
      <c r="A1562" t="str">
        <f>'Cover Page'!$A$1</f>
        <v>Appalachian State University</v>
      </c>
      <c r="B1562" s="84" t="s">
        <v>107</v>
      </c>
      <c r="C1562" s="85" t="s">
        <v>0</v>
      </c>
      <c r="D1562" s="42" t="s">
        <v>6</v>
      </c>
      <c r="E1562" s="42" t="str">
        <f t="shared" si="24"/>
        <v>New River Light &amp; PowerGifts &amp; Investments</v>
      </c>
      <c r="F1562" s="87">
        <f>VLOOKUP(E1562,'Budget Template'!$C:$G,VLOOKUP(C1562,'Fund Lookup'!$A$2:$B$5,2,FALSE),FALSE)</f>
        <v>0</v>
      </c>
    </row>
    <row r="1563" spans="1:6" x14ac:dyDescent="0.25">
      <c r="A1563" t="str">
        <f>'Cover Page'!$A$1</f>
        <v>Appalachian State University</v>
      </c>
      <c r="B1563" s="84" t="s">
        <v>107</v>
      </c>
      <c r="C1563" s="85" t="s">
        <v>0</v>
      </c>
      <c r="D1563" s="42" t="s">
        <v>7</v>
      </c>
      <c r="E1563" s="42" t="str">
        <f t="shared" si="24"/>
        <v>New River Light &amp; PowerOther Revenues</v>
      </c>
      <c r="F1563" s="87">
        <f>VLOOKUP(E1563,'Budget Template'!$C:$G,VLOOKUP(C1563,'Fund Lookup'!$A$2:$B$5,2,FALSE),FALSE)</f>
        <v>0</v>
      </c>
    </row>
    <row r="1564" spans="1:6" x14ac:dyDescent="0.25">
      <c r="A1564" t="str">
        <f>'Cover Page'!$A$1</f>
        <v>Appalachian State University</v>
      </c>
      <c r="B1564" s="84" t="s">
        <v>107</v>
      </c>
      <c r="C1564" s="85" t="s">
        <v>0</v>
      </c>
      <c r="D1564" s="42" t="s">
        <v>10</v>
      </c>
      <c r="E1564" s="42" t="str">
        <f t="shared" si="24"/>
        <v>New River Light &amp; PowerSalaries and Wages</v>
      </c>
      <c r="F1564" s="87">
        <f>VLOOKUP(E1564,'Budget Template'!$C:$G,VLOOKUP(C1564,'Fund Lookup'!$A$2:$B$5,2,FALSE),FALSE)</f>
        <v>0</v>
      </c>
    </row>
    <row r="1565" spans="1:6" x14ac:dyDescent="0.25">
      <c r="A1565" t="str">
        <f>'Cover Page'!$A$1</f>
        <v>Appalachian State University</v>
      </c>
      <c r="B1565" s="84" t="s">
        <v>107</v>
      </c>
      <c r="C1565" s="85" t="s">
        <v>0</v>
      </c>
      <c r="D1565" s="42" t="s">
        <v>11</v>
      </c>
      <c r="E1565" s="42" t="str">
        <f t="shared" si="24"/>
        <v>New River Light &amp; PowerStaff Benefits</v>
      </c>
      <c r="F1565" s="87">
        <f>VLOOKUP(E1565,'Budget Template'!$C:$G,VLOOKUP(C1565,'Fund Lookup'!$A$2:$B$5,2,FALSE),FALSE)</f>
        <v>0</v>
      </c>
    </row>
    <row r="1566" spans="1:6" x14ac:dyDescent="0.25">
      <c r="A1566" t="str">
        <f>'Cover Page'!$A$1</f>
        <v>Appalachian State University</v>
      </c>
      <c r="B1566" s="84" t="s">
        <v>107</v>
      </c>
      <c r="C1566" s="85" t="s">
        <v>0</v>
      </c>
      <c r="D1566" s="42" t="s">
        <v>92</v>
      </c>
      <c r="E1566" s="42" t="str">
        <f t="shared" si="24"/>
        <v>New River Light &amp; PowerServices, Supplies, Materials, &amp; Equip.</v>
      </c>
      <c r="F1566" s="87">
        <f>VLOOKUP(E1566,'Budget Template'!$C:$G,VLOOKUP(C1566,'Fund Lookup'!$A$2:$B$5,2,FALSE),FALSE)</f>
        <v>0</v>
      </c>
    </row>
    <row r="1567" spans="1:6" x14ac:dyDescent="0.25">
      <c r="A1567" t="str">
        <f>'Cover Page'!$A$1</f>
        <v>Appalachian State University</v>
      </c>
      <c r="B1567" s="84" t="s">
        <v>107</v>
      </c>
      <c r="C1567" s="85" t="s">
        <v>0</v>
      </c>
      <c r="D1567" s="42" t="s">
        <v>13</v>
      </c>
      <c r="E1567" s="42" t="str">
        <f t="shared" si="24"/>
        <v>New River Light &amp; PowerScholarships &amp; Fellowships</v>
      </c>
      <c r="F1567" s="87">
        <f>VLOOKUP(E1567,'Budget Template'!$C:$G,VLOOKUP(C1567,'Fund Lookup'!$A$2:$B$5,2,FALSE),FALSE)</f>
        <v>0</v>
      </c>
    </row>
    <row r="1568" spans="1:6" x14ac:dyDescent="0.25">
      <c r="A1568" t="str">
        <f>'Cover Page'!$A$1</f>
        <v>Appalachian State University</v>
      </c>
      <c r="B1568" s="84" t="s">
        <v>107</v>
      </c>
      <c r="C1568" s="85" t="s">
        <v>0</v>
      </c>
      <c r="D1568" s="42" t="s">
        <v>32</v>
      </c>
      <c r="E1568" s="42" t="str">
        <f t="shared" si="24"/>
        <v>New River Light &amp; PowerDebt Service</v>
      </c>
      <c r="F1568" s="87">
        <f>VLOOKUP(E1568,'Budget Template'!$C:$G,VLOOKUP(C1568,'Fund Lookup'!$A$2:$B$5,2,FALSE),FALSE)</f>
        <v>0</v>
      </c>
    </row>
    <row r="1569" spans="1:6" x14ac:dyDescent="0.25">
      <c r="A1569" t="str">
        <f>'Cover Page'!$A$1</f>
        <v>Appalachian State University</v>
      </c>
      <c r="B1569" s="84" t="s">
        <v>107</v>
      </c>
      <c r="C1569" s="85" t="s">
        <v>0</v>
      </c>
      <c r="D1569" s="42" t="s">
        <v>12</v>
      </c>
      <c r="E1569" s="42" t="str">
        <f t="shared" si="24"/>
        <v>New River Light &amp; PowerUtilities</v>
      </c>
      <c r="F1569" s="87">
        <f>VLOOKUP(E1569,'Budget Template'!$C:$G,VLOOKUP(C1569,'Fund Lookup'!$A$2:$B$5,2,FALSE),FALSE)</f>
        <v>0</v>
      </c>
    </row>
    <row r="1570" spans="1:6" x14ac:dyDescent="0.25">
      <c r="A1570" t="str">
        <f>'Cover Page'!$A$1</f>
        <v>Appalachian State University</v>
      </c>
      <c r="B1570" s="84" t="s">
        <v>107</v>
      </c>
      <c r="C1570" s="85" t="s">
        <v>0</v>
      </c>
      <c r="D1570" s="42" t="s">
        <v>14</v>
      </c>
      <c r="E1570" s="42" t="str">
        <f t="shared" si="24"/>
        <v>New River Light &amp; PowerOther Expenses</v>
      </c>
      <c r="F1570" s="87">
        <f>VLOOKUP(E1570,'Budget Template'!$C:$G,VLOOKUP(C1570,'Fund Lookup'!$A$2:$B$5,2,FALSE),FALSE)</f>
        <v>0</v>
      </c>
    </row>
    <row r="1571" spans="1:6" x14ac:dyDescent="0.25">
      <c r="A1571" t="str">
        <f>'Cover Page'!$A$1</f>
        <v>Appalachian State University</v>
      </c>
      <c r="B1571" s="84" t="s">
        <v>107</v>
      </c>
      <c r="C1571" s="85" t="s">
        <v>0</v>
      </c>
      <c r="D1571" s="42" t="s">
        <v>38</v>
      </c>
      <c r="E1571" s="42" t="str">
        <f t="shared" si="24"/>
        <v>New River Light &amp; PowerTransfers In</v>
      </c>
      <c r="F1571" s="87">
        <f>VLOOKUP(E1571,'Budget Template'!$C:$G,VLOOKUP(C1571,'Fund Lookup'!$A$2:$B$5,2,FALSE),FALSE)</f>
        <v>0</v>
      </c>
    </row>
    <row r="1572" spans="1:6" x14ac:dyDescent="0.25">
      <c r="A1572" t="str">
        <f>'Cover Page'!$A$1</f>
        <v>Appalachian State University</v>
      </c>
      <c r="B1572" s="84" t="s">
        <v>107</v>
      </c>
      <c r="C1572" s="85" t="s">
        <v>0</v>
      </c>
      <c r="D1572" s="42" t="s">
        <v>93</v>
      </c>
      <c r="E1572" s="42" t="str">
        <f t="shared" si="24"/>
        <v>New River Light &amp; PowerTransfers Out to Capital</v>
      </c>
      <c r="F1572" s="87">
        <f>VLOOKUP(E1572,'Budget Template'!$C:$G,VLOOKUP(C1572,'Fund Lookup'!$A$2:$B$5,2,FALSE),FALSE)</f>
        <v>0</v>
      </c>
    </row>
    <row r="1573" spans="1:6" x14ac:dyDescent="0.25">
      <c r="A1573" t="str">
        <f>'Cover Page'!$A$1</f>
        <v>Appalachian State University</v>
      </c>
      <c r="B1573" s="84" t="s">
        <v>107</v>
      </c>
      <c r="C1573" s="85" t="s">
        <v>0</v>
      </c>
      <c r="D1573" s="42" t="s">
        <v>94</v>
      </c>
      <c r="E1573" s="42" t="str">
        <f t="shared" si="24"/>
        <v>New River Light &amp; PowerTransfers Out (Other)</v>
      </c>
      <c r="F1573" s="87">
        <f>VLOOKUP(E1573,'Budget Template'!$C:$G,VLOOKUP(C1573,'Fund Lookup'!$A$2:$B$5,2,FALSE),FALSE)</f>
        <v>0</v>
      </c>
    </row>
    <row r="1574" spans="1:6" ht="30" x14ac:dyDescent="0.25">
      <c r="A1574" t="str">
        <f>'Cover Page'!$A$1</f>
        <v>Appalachian State University</v>
      </c>
      <c r="B1574" s="84" t="s">
        <v>107</v>
      </c>
      <c r="C1574" s="85" t="s">
        <v>35</v>
      </c>
      <c r="D1574" s="42" t="s">
        <v>36</v>
      </c>
      <c r="E1574" s="42" t="str">
        <f t="shared" si="24"/>
        <v>New River Light &amp; PowerState Appropriation, Tuition, &amp; Fees</v>
      </c>
      <c r="F1574" s="87">
        <f>VLOOKUP(E1574,'Budget Template'!$C:$G,VLOOKUP(C1574,'Fund Lookup'!$A$2:$B$5,2,FALSE),FALSE)</f>
        <v>0</v>
      </c>
    </row>
    <row r="1575" spans="1:6" ht="30" x14ac:dyDescent="0.25">
      <c r="A1575" t="str">
        <f>'Cover Page'!$A$1</f>
        <v>Appalachian State University</v>
      </c>
      <c r="B1575" s="84" t="s">
        <v>107</v>
      </c>
      <c r="C1575" s="85" t="s">
        <v>35</v>
      </c>
      <c r="D1575" s="42" t="s">
        <v>4</v>
      </c>
      <c r="E1575" s="42" t="str">
        <f t="shared" si="24"/>
        <v>New River Light &amp; PowerSales &amp; Services</v>
      </c>
      <c r="F1575" s="87">
        <f>VLOOKUP(E1575,'Budget Template'!$C:$G,VLOOKUP(C1575,'Fund Lookup'!$A$2:$B$5,2,FALSE),FALSE)</f>
        <v>27000826.23</v>
      </c>
    </row>
    <row r="1576" spans="1:6" ht="30" x14ac:dyDescent="0.25">
      <c r="A1576" t="str">
        <f>'Cover Page'!$A$1</f>
        <v>Appalachian State University</v>
      </c>
      <c r="B1576" s="84" t="s">
        <v>107</v>
      </c>
      <c r="C1576" s="85" t="s">
        <v>35</v>
      </c>
      <c r="D1576" s="42" t="s">
        <v>33</v>
      </c>
      <c r="E1576" s="42" t="str">
        <f t="shared" si="24"/>
        <v>New River Light &amp; PowerPatient Services</v>
      </c>
      <c r="F1576" s="87">
        <f>VLOOKUP(E1576,'Budget Template'!$C:$G,VLOOKUP(C1576,'Fund Lookup'!$A$2:$B$5,2,FALSE),FALSE)</f>
        <v>0</v>
      </c>
    </row>
    <row r="1577" spans="1:6" ht="30" x14ac:dyDescent="0.25">
      <c r="A1577" t="str">
        <f>'Cover Page'!$A$1</f>
        <v>Appalachian State University</v>
      </c>
      <c r="B1577" s="84" t="s">
        <v>107</v>
      </c>
      <c r="C1577" s="85" t="s">
        <v>35</v>
      </c>
      <c r="D1577" s="42" t="s">
        <v>5</v>
      </c>
      <c r="E1577" s="42" t="str">
        <f t="shared" si="24"/>
        <v>New River Light &amp; PowerContracts &amp; Grants</v>
      </c>
      <c r="F1577" s="87">
        <f>VLOOKUP(E1577,'Budget Template'!$C:$G,VLOOKUP(C1577,'Fund Lookup'!$A$2:$B$5,2,FALSE),FALSE)</f>
        <v>0</v>
      </c>
    </row>
    <row r="1578" spans="1:6" ht="30" x14ac:dyDescent="0.25">
      <c r="A1578" t="str">
        <f>'Cover Page'!$A$1</f>
        <v>Appalachian State University</v>
      </c>
      <c r="B1578" s="84" t="s">
        <v>107</v>
      </c>
      <c r="C1578" s="85" t="s">
        <v>35</v>
      </c>
      <c r="D1578" s="42" t="s">
        <v>6</v>
      </c>
      <c r="E1578" s="42" t="str">
        <f t="shared" si="24"/>
        <v>New River Light &amp; PowerGifts &amp; Investments</v>
      </c>
      <c r="F1578" s="87">
        <f>VLOOKUP(E1578,'Budget Template'!$C:$G,VLOOKUP(C1578,'Fund Lookup'!$A$2:$B$5,2,FALSE),FALSE)</f>
        <v>0</v>
      </c>
    </row>
    <row r="1579" spans="1:6" ht="30" x14ac:dyDescent="0.25">
      <c r="A1579" t="str">
        <f>'Cover Page'!$A$1</f>
        <v>Appalachian State University</v>
      </c>
      <c r="B1579" s="84" t="s">
        <v>107</v>
      </c>
      <c r="C1579" s="85" t="s">
        <v>35</v>
      </c>
      <c r="D1579" s="42" t="s">
        <v>7</v>
      </c>
      <c r="E1579" s="42" t="str">
        <f t="shared" si="24"/>
        <v>New River Light &amp; PowerOther Revenues</v>
      </c>
      <c r="F1579" s="87">
        <f>VLOOKUP(E1579,'Budget Template'!$C:$G,VLOOKUP(C1579,'Fund Lookup'!$A$2:$B$5,2,FALSE),FALSE)</f>
        <v>395274.86</v>
      </c>
    </row>
    <row r="1580" spans="1:6" ht="30" x14ac:dyDescent="0.25">
      <c r="A1580" t="str">
        <f>'Cover Page'!$A$1</f>
        <v>Appalachian State University</v>
      </c>
      <c r="B1580" s="84" t="s">
        <v>107</v>
      </c>
      <c r="C1580" s="85" t="s">
        <v>35</v>
      </c>
      <c r="D1580" s="42" t="s">
        <v>10</v>
      </c>
      <c r="E1580" s="42" t="str">
        <f t="shared" si="24"/>
        <v>New River Light &amp; PowerSalaries and Wages</v>
      </c>
      <c r="F1580" s="87">
        <f>VLOOKUP(E1580,'Budget Template'!$C:$G,VLOOKUP(C1580,'Fund Lookup'!$A$2:$B$5,2,FALSE),FALSE)</f>
        <v>2098058.39</v>
      </c>
    </row>
    <row r="1581" spans="1:6" ht="30" x14ac:dyDescent="0.25">
      <c r="A1581" t="str">
        <f>'Cover Page'!$A$1</f>
        <v>Appalachian State University</v>
      </c>
      <c r="B1581" s="84" t="s">
        <v>107</v>
      </c>
      <c r="C1581" s="85" t="s">
        <v>35</v>
      </c>
      <c r="D1581" s="42" t="s">
        <v>11</v>
      </c>
      <c r="E1581" s="42" t="str">
        <f t="shared" si="24"/>
        <v>New River Light &amp; PowerStaff Benefits</v>
      </c>
      <c r="F1581" s="87">
        <f>VLOOKUP(E1581,'Budget Template'!$C:$G,VLOOKUP(C1581,'Fund Lookup'!$A$2:$B$5,2,FALSE),FALSE)</f>
        <v>854556.49</v>
      </c>
    </row>
    <row r="1582" spans="1:6" ht="30" x14ac:dyDescent="0.25">
      <c r="A1582" t="str">
        <f>'Cover Page'!$A$1</f>
        <v>Appalachian State University</v>
      </c>
      <c r="B1582" s="84" t="s">
        <v>107</v>
      </c>
      <c r="C1582" s="85" t="s">
        <v>35</v>
      </c>
      <c r="D1582" s="42" t="s">
        <v>92</v>
      </c>
      <c r="E1582" s="42" t="str">
        <f t="shared" si="24"/>
        <v>New River Light &amp; PowerServices, Supplies, Materials, &amp; Equip.</v>
      </c>
      <c r="F1582" s="87">
        <f>VLOOKUP(E1582,'Budget Template'!$C:$G,VLOOKUP(C1582,'Fund Lookup'!$A$2:$B$5,2,FALSE),FALSE)</f>
        <v>18235417.240000002</v>
      </c>
    </row>
    <row r="1583" spans="1:6" ht="30" x14ac:dyDescent="0.25">
      <c r="A1583" t="str">
        <f>'Cover Page'!$A$1</f>
        <v>Appalachian State University</v>
      </c>
      <c r="B1583" s="84" t="s">
        <v>107</v>
      </c>
      <c r="C1583" s="85" t="s">
        <v>35</v>
      </c>
      <c r="D1583" s="42" t="s">
        <v>13</v>
      </c>
      <c r="E1583" s="42" t="str">
        <f t="shared" si="24"/>
        <v>New River Light &amp; PowerScholarships &amp; Fellowships</v>
      </c>
      <c r="F1583" s="87">
        <f>VLOOKUP(E1583,'Budget Template'!$C:$G,VLOOKUP(C1583,'Fund Lookup'!$A$2:$B$5,2,FALSE),FALSE)</f>
        <v>68000</v>
      </c>
    </row>
    <row r="1584" spans="1:6" ht="30" x14ac:dyDescent="0.25">
      <c r="A1584" t="str">
        <f>'Cover Page'!$A$1</f>
        <v>Appalachian State University</v>
      </c>
      <c r="B1584" s="84" t="s">
        <v>107</v>
      </c>
      <c r="C1584" s="85" t="s">
        <v>35</v>
      </c>
      <c r="D1584" s="42" t="s">
        <v>32</v>
      </c>
      <c r="E1584" s="42" t="str">
        <f t="shared" si="24"/>
        <v>New River Light &amp; PowerDebt Service</v>
      </c>
      <c r="F1584" s="87">
        <f>VLOOKUP(E1584,'Budget Template'!$C:$G,VLOOKUP(C1584,'Fund Lookup'!$A$2:$B$5,2,FALSE),FALSE)</f>
        <v>685000</v>
      </c>
    </row>
    <row r="1585" spans="1:6" ht="30" x14ac:dyDescent="0.25">
      <c r="A1585" t="str">
        <f>'Cover Page'!$A$1</f>
        <v>Appalachian State University</v>
      </c>
      <c r="B1585" s="84" t="s">
        <v>107</v>
      </c>
      <c r="C1585" s="85" t="s">
        <v>35</v>
      </c>
      <c r="D1585" s="42" t="s">
        <v>12</v>
      </c>
      <c r="E1585" s="42" t="str">
        <f t="shared" si="24"/>
        <v>New River Light &amp; PowerUtilities</v>
      </c>
      <c r="F1585" s="87">
        <f>VLOOKUP(E1585,'Budget Template'!$C:$G,VLOOKUP(C1585,'Fund Lookup'!$A$2:$B$5,2,FALSE),FALSE)</f>
        <v>29832.37</v>
      </c>
    </row>
    <row r="1586" spans="1:6" ht="30" x14ac:dyDescent="0.25">
      <c r="A1586" t="str">
        <f>'Cover Page'!$A$1</f>
        <v>Appalachian State University</v>
      </c>
      <c r="B1586" s="84" t="s">
        <v>107</v>
      </c>
      <c r="C1586" s="85" t="s">
        <v>35</v>
      </c>
      <c r="D1586" s="42" t="s">
        <v>14</v>
      </c>
      <c r="E1586" s="42" t="str">
        <f t="shared" si="24"/>
        <v>New River Light &amp; PowerOther Expenses</v>
      </c>
      <c r="F1586" s="87">
        <f>VLOOKUP(E1586,'Budget Template'!$C:$G,VLOOKUP(C1586,'Fund Lookup'!$A$2:$B$5,2,FALSE),FALSE)</f>
        <v>2381663.65</v>
      </c>
    </row>
    <row r="1587" spans="1:6" ht="30" x14ac:dyDescent="0.25">
      <c r="A1587" t="str">
        <f>'Cover Page'!$A$1</f>
        <v>Appalachian State University</v>
      </c>
      <c r="B1587" s="84" t="s">
        <v>107</v>
      </c>
      <c r="C1587" s="85" t="s">
        <v>35</v>
      </c>
      <c r="D1587" s="42" t="s">
        <v>38</v>
      </c>
      <c r="E1587" s="42" t="str">
        <f t="shared" si="24"/>
        <v>New River Light &amp; PowerTransfers In</v>
      </c>
      <c r="F1587" s="87">
        <f>VLOOKUP(E1587,'Budget Template'!$C:$G,VLOOKUP(C1587,'Fund Lookup'!$A$2:$B$5,2,FALSE),FALSE)</f>
        <v>0</v>
      </c>
    </row>
    <row r="1588" spans="1:6" ht="30" x14ac:dyDescent="0.25">
      <c r="A1588" t="str">
        <f>'Cover Page'!$A$1</f>
        <v>Appalachian State University</v>
      </c>
      <c r="B1588" s="84" t="s">
        <v>107</v>
      </c>
      <c r="C1588" s="85" t="s">
        <v>35</v>
      </c>
      <c r="D1588" s="42" t="s">
        <v>93</v>
      </c>
      <c r="E1588" s="42" t="str">
        <f t="shared" si="24"/>
        <v>New River Light &amp; PowerTransfers Out to Capital</v>
      </c>
      <c r="F1588" s="87">
        <f>VLOOKUP(E1588,'Budget Template'!$C:$G,VLOOKUP(C1588,'Fund Lookup'!$A$2:$B$5,2,FALSE),FALSE)</f>
        <v>0</v>
      </c>
    </row>
    <row r="1589" spans="1:6" ht="30" x14ac:dyDescent="0.25">
      <c r="A1589" t="str">
        <f>'Cover Page'!$A$1</f>
        <v>Appalachian State University</v>
      </c>
      <c r="B1589" s="84" t="s">
        <v>107</v>
      </c>
      <c r="C1589" s="85" t="s">
        <v>35</v>
      </c>
      <c r="D1589" s="42" t="s">
        <v>94</v>
      </c>
      <c r="E1589" s="42" t="str">
        <f t="shared" si="24"/>
        <v>New River Light &amp; PowerTransfers Out (Other)</v>
      </c>
      <c r="F1589" s="87">
        <f>VLOOKUP(E1589,'Budget Template'!$C:$G,VLOOKUP(C1589,'Fund Lookup'!$A$2:$B$5,2,FALSE),FALSE)</f>
        <v>1471350</v>
      </c>
    </row>
    <row r="1590" spans="1:6" x14ac:dyDescent="0.25">
      <c r="A1590" t="str">
        <f>'Cover Page'!$A$1</f>
        <v>Appalachian State University</v>
      </c>
      <c r="B1590" s="84" t="s">
        <v>107</v>
      </c>
      <c r="C1590" s="85" t="s">
        <v>88</v>
      </c>
      <c r="D1590" s="42" t="s">
        <v>36</v>
      </c>
      <c r="E1590" s="42" t="str">
        <f t="shared" si="24"/>
        <v>New River Light &amp; PowerState Appropriation, Tuition, &amp; Fees</v>
      </c>
      <c r="F1590" s="87">
        <f>VLOOKUP(E1590,'Budget Template'!$C:$G,VLOOKUP(C1590,'Fund Lookup'!$A$2:$B$5,2,FALSE),FALSE)</f>
        <v>0</v>
      </c>
    </row>
    <row r="1591" spans="1:6" x14ac:dyDescent="0.25">
      <c r="A1591" t="str">
        <f>'Cover Page'!$A$1</f>
        <v>Appalachian State University</v>
      </c>
      <c r="B1591" s="84" t="s">
        <v>107</v>
      </c>
      <c r="C1591" s="85" t="s">
        <v>88</v>
      </c>
      <c r="D1591" s="42" t="s">
        <v>4</v>
      </c>
      <c r="E1591" s="42" t="str">
        <f t="shared" si="24"/>
        <v>New River Light &amp; PowerSales &amp; Services</v>
      </c>
      <c r="F1591" s="87">
        <f>VLOOKUP(E1591,'Budget Template'!$C:$G,VLOOKUP(C1591,'Fund Lookup'!$A$2:$B$5,2,FALSE),FALSE)</f>
        <v>0</v>
      </c>
    </row>
    <row r="1592" spans="1:6" x14ac:dyDescent="0.25">
      <c r="A1592" t="str">
        <f>'Cover Page'!$A$1</f>
        <v>Appalachian State University</v>
      </c>
      <c r="B1592" s="84" t="s">
        <v>107</v>
      </c>
      <c r="C1592" s="85" t="s">
        <v>88</v>
      </c>
      <c r="D1592" s="42" t="s">
        <v>33</v>
      </c>
      <c r="E1592" s="42" t="str">
        <f t="shared" si="24"/>
        <v>New River Light &amp; PowerPatient Services</v>
      </c>
      <c r="F1592" s="87">
        <f>VLOOKUP(E1592,'Budget Template'!$C:$G,VLOOKUP(C1592,'Fund Lookup'!$A$2:$B$5,2,FALSE),FALSE)</f>
        <v>0</v>
      </c>
    </row>
    <row r="1593" spans="1:6" x14ac:dyDescent="0.25">
      <c r="A1593" t="str">
        <f>'Cover Page'!$A$1</f>
        <v>Appalachian State University</v>
      </c>
      <c r="B1593" s="84" t="s">
        <v>107</v>
      </c>
      <c r="C1593" s="85" t="s">
        <v>88</v>
      </c>
      <c r="D1593" s="42" t="s">
        <v>5</v>
      </c>
      <c r="E1593" s="42" t="str">
        <f t="shared" si="24"/>
        <v>New River Light &amp; PowerContracts &amp; Grants</v>
      </c>
      <c r="F1593" s="87">
        <f>VLOOKUP(E1593,'Budget Template'!$C:$G,VLOOKUP(C1593,'Fund Lookup'!$A$2:$B$5,2,FALSE),FALSE)</f>
        <v>0</v>
      </c>
    </row>
    <row r="1594" spans="1:6" x14ac:dyDescent="0.25">
      <c r="A1594" t="str">
        <f>'Cover Page'!$A$1</f>
        <v>Appalachian State University</v>
      </c>
      <c r="B1594" s="84" t="s">
        <v>107</v>
      </c>
      <c r="C1594" s="85" t="s">
        <v>88</v>
      </c>
      <c r="D1594" s="42" t="s">
        <v>6</v>
      </c>
      <c r="E1594" s="42" t="str">
        <f t="shared" si="24"/>
        <v>New River Light &amp; PowerGifts &amp; Investments</v>
      </c>
      <c r="F1594" s="87">
        <f>VLOOKUP(E1594,'Budget Template'!$C:$G,VLOOKUP(C1594,'Fund Lookup'!$A$2:$B$5,2,FALSE),FALSE)</f>
        <v>0</v>
      </c>
    </row>
    <row r="1595" spans="1:6" x14ac:dyDescent="0.25">
      <c r="A1595" t="str">
        <f>'Cover Page'!$A$1</f>
        <v>Appalachian State University</v>
      </c>
      <c r="B1595" s="84" t="s">
        <v>107</v>
      </c>
      <c r="C1595" s="85" t="s">
        <v>88</v>
      </c>
      <c r="D1595" s="42" t="s">
        <v>7</v>
      </c>
      <c r="E1595" s="42" t="str">
        <f t="shared" si="24"/>
        <v>New River Light &amp; PowerOther Revenues</v>
      </c>
      <c r="F1595" s="87">
        <f>VLOOKUP(E1595,'Budget Template'!$C:$G,VLOOKUP(C1595,'Fund Lookup'!$A$2:$B$5,2,FALSE),FALSE)</f>
        <v>0</v>
      </c>
    </row>
    <row r="1596" spans="1:6" x14ac:dyDescent="0.25">
      <c r="A1596" t="str">
        <f>'Cover Page'!$A$1</f>
        <v>Appalachian State University</v>
      </c>
      <c r="B1596" s="84" t="s">
        <v>107</v>
      </c>
      <c r="C1596" s="85" t="s">
        <v>88</v>
      </c>
      <c r="D1596" s="42" t="s">
        <v>10</v>
      </c>
      <c r="E1596" s="42" t="str">
        <f t="shared" si="24"/>
        <v>New River Light &amp; PowerSalaries and Wages</v>
      </c>
      <c r="F1596" s="87">
        <f>VLOOKUP(E1596,'Budget Template'!$C:$G,VLOOKUP(C1596,'Fund Lookup'!$A$2:$B$5,2,FALSE),FALSE)</f>
        <v>0</v>
      </c>
    </row>
    <row r="1597" spans="1:6" x14ac:dyDescent="0.25">
      <c r="A1597" t="str">
        <f>'Cover Page'!$A$1</f>
        <v>Appalachian State University</v>
      </c>
      <c r="B1597" s="84" t="s">
        <v>107</v>
      </c>
      <c r="C1597" s="85" t="s">
        <v>88</v>
      </c>
      <c r="D1597" s="42" t="s">
        <v>11</v>
      </c>
      <c r="E1597" s="42" t="str">
        <f t="shared" si="24"/>
        <v>New River Light &amp; PowerStaff Benefits</v>
      </c>
      <c r="F1597" s="87">
        <f>VLOOKUP(E1597,'Budget Template'!$C:$G,VLOOKUP(C1597,'Fund Lookup'!$A$2:$B$5,2,FALSE),FALSE)</f>
        <v>0</v>
      </c>
    </row>
    <row r="1598" spans="1:6" x14ac:dyDescent="0.25">
      <c r="A1598" t="str">
        <f>'Cover Page'!$A$1</f>
        <v>Appalachian State University</v>
      </c>
      <c r="B1598" s="84" t="s">
        <v>107</v>
      </c>
      <c r="C1598" s="85" t="s">
        <v>88</v>
      </c>
      <c r="D1598" s="42" t="s">
        <v>92</v>
      </c>
      <c r="E1598" s="42" t="str">
        <f t="shared" si="24"/>
        <v>New River Light &amp; PowerServices, Supplies, Materials, &amp; Equip.</v>
      </c>
      <c r="F1598" s="87">
        <f>VLOOKUP(E1598,'Budget Template'!$C:$G,VLOOKUP(C1598,'Fund Lookup'!$A$2:$B$5,2,FALSE),FALSE)</f>
        <v>0</v>
      </c>
    </row>
    <row r="1599" spans="1:6" x14ac:dyDescent="0.25">
      <c r="A1599" t="str">
        <f>'Cover Page'!$A$1</f>
        <v>Appalachian State University</v>
      </c>
      <c r="B1599" s="84" t="s">
        <v>107</v>
      </c>
      <c r="C1599" s="85" t="s">
        <v>88</v>
      </c>
      <c r="D1599" s="42" t="s">
        <v>13</v>
      </c>
      <c r="E1599" s="42" t="str">
        <f t="shared" si="24"/>
        <v>New River Light &amp; PowerScholarships &amp; Fellowships</v>
      </c>
      <c r="F1599" s="87">
        <f>VLOOKUP(E1599,'Budget Template'!$C:$G,VLOOKUP(C1599,'Fund Lookup'!$A$2:$B$5,2,FALSE),FALSE)</f>
        <v>0</v>
      </c>
    </row>
    <row r="1600" spans="1:6" x14ac:dyDescent="0.25">
      <c r="A1600" t="str">
        <f>'Cover Page'!$A$1</f>
        <v>Appalachian State University</v>
      </c>
      <c r="B1600" s="84" t="s">
        <v>107</v>
      </c>
      <c r="C1600" s="85" t="s">
        <v>88</v>
      </c>
      <c r="D1600" s="42" t="s">
        <v>32</v>
      </c>
      <c r="E1600" s="42" t="str">
        <f t="shared" si="24"/>
        <v>New River Light &amp; PowerDebt Service</v>
      </c>
      <c r="F1600" s="87">
        <f>VLOOKUP(E1600,'Budget Template'!$C:$G,VLOOKUP(C1600,'Fund Lookup'!$A$2:$B$5,2,FALSE),FALSE)</f>
        <v>0</v>
      </c>
    </row>
    <row r="1601" spans="1:6" x14ac:dyDescent="0.25">
      <c r="A1601" t="str">
        <f>'Cover Page'!$A$1</f>
        <v>Appalachian State University</v>
      </c>
      <c r="B1601" s="84" t="s">
        <v>107</v>
      </c>
      <c r="C1601" s="85" t="s">
        <v>88</v>
      </c>
      <c r="D1601" s="42" t="s">
        <v>12</v>
      </c>
      <c r="E1601" s="42" t="str">
        <f t="shared" si="24"/>
        <v>New River Light &amp; PowerUtilities</v>
      </c>
      <c r="F1601" s="87">
        <f>VLOOKUP(E1601,'Budget Template'!$C:$G,VLOOKUP(C1601,'Fund Lookup'!$A$2:$B$5,2,FALSE),FALSE)</f>
        <v>0</v>
      </c>
    </row>
    <row r="1602" spans="1:6" x14ac:dyDescent="0.25">
      <c r="A1602" t="str">
        <f>'Cover Page'!$A$1</f>
        <v>Appalachian State University</v>
      </c>
      <c r="B1602" s="84" t="s">
        <v>107</v>
      </c>
      <c r="C1602" s="85" t="s">
        <v>88</v>
      </c>
      <c r="D1602" s="42" t="s">
        <v>14</v>
      </c>
      <c r="E1602" s="42" t="str">
        <f t="shared" si="24"/>
        <v>New River Light &amp; PowerOther Expenses</v>
      </c>
      <c r="F1602" s="87">
        <f>VLOOKUP(E1602,'Budget Template'!$C:$G,VLOOKUP(C1602,'Fund Lookup'!$A$2:$B$5,2,FALSE),FALSE)</f>
        <v>0</v>
      </c>
    </row>
    <row r="1603" spans="1:6" x14ac:dyDescent="0.25">
      <c r="A1603" t="str">
        <f>'Cover Page'!$A$1</f>
        <v>Appalachian State University</v>
      </c>
      <c r="B1603" s="84" t="s">
        <v>107</v>
      </c>
      <c r="C1603" s="85" t="s">
        <v>88</v>
      </c>
      <c r="D1603" s="42" t="s">
        <v>38</v>
      </c>
      <c r="E1603" s="42" t="str">
        <f t="shared" ref="E1603:E1621" si="25">B1603&amp;D1603</f>
        <v>New River Light &amp; PowerTransfers In</v>
      </c>
      <c r="F1603" s="87">
        <f>VLOOKUP(E1603,'Budget Template'!$C:$G,VLOOKUP(C1603,'Fund Lookup'!$A$2:$B$5,2,FALSE),FALSE)</f>
        <v>0</v>
      </c>
    </row>
    <row r="1604" spans="1:6" x14ac:dyDescent="0.25">
      <c r="A1604" t="str">
        <f>'Cover Page'!$A$1</f>
        <v>Appalachian State University</v>
      </c>
      <c r="B1604" s="84" t="s">
        <v>107</v>
      </c>
      <c r="C1604" s="85" t="s">
        <v>88</v>
      </c>
      <c r="D1604" s="42" t="s">
        <v>93</v>
      </c>
      <c r="E1604" s="42" t="str">
        <f t="shared" si="25"/>
        <v>New River Light &amp; PowerTransfers Out to Capital</v>
      </c>
      <c r="F1604" s="87">
        <f>VLOOKUP(E1604,'Budget Template'!$C:$G,VLOOKUP(C1604,'Fund Lookup'!$A$2:$B$5,2,FALSE),FALSE)</f>
        <v>0</v>
      </c>
    </row>
    <row r="1605" spans="1:6" x14ac:dyDescent="0.25">
      <c r="A1605" t="str">
        <f>'Cover Page'!$A$1</f>
        <v>Appalachian State University</v>
      </c>
      <c r="B1605" s="84" t="s">
        <v>107</v>
      </c>
      <c r="C1605" s="85" t="s">
        <v>88</v>
      </c>
      <c r="D1605" s="42" t="s">
        <v>94</v>
      </c>
      <c r="E1605" s="42" t="str">
        <f t="shared" si="25"/>
        <v>New River Light &amp; PowerTransfers Out (Other)</v>
      </c>
      <c r="F1605" s="87">
        <f>VLOOKUP(E1605,'Budget Template'!$C:$G,VLOOKUP(C1605,'Fund Lookup'!$A$2:$B$5,2,FALSE),FALSE)</f>
        <v>0</v>
      </c>
    </row>
    <row r="1606" spans="1:6" x14ac:dyDescent="0.25">
      <c r="A1606" t="str">
        <f>'Cover Page'!$A$1</f>
        <v>Appalachian State University</v>
      </c>
      <c r="B1606" s="84" t="s">
        <v>107</v>
      </c>
      <c r="C1606" s="85" t="s">
        <v>31</v>
      </c>
      <c r="D1606" s="42" t="s">
        <v>36</v>
      </c>
      <c r="E1606" s="42" t="str">
        <f t="shared" si="25"/>
        <v>New River Light &amp; PowerState Appropriation, Tuition, &amp; Fees</v>
      </c>
      <c r="F1606" s="87">
        <f>VLOOKUP(E1606,'Budget Template'!$C:$G,VLOOKUP(C1606,'Fund Lookup'!$A$2:$B$5,2,FALSE),FALSE)</f>
        <v>0</v>
      </c>
    </row>
    <row r="1607" spans="1:6" x14ac:dyDescent="0.25">
      <c r="A1607" t="str">
        <f>'Cover Page'!$A$1</f>
        <v>Appalachian State University</v>
      </c>
      <c r="B1607" s="84" t="s">
        <v>107</v>
      </c>
      <c r="C1607" s="85" t="s">
        <v>31</v>
      </c>
      <c r="D1607" s="42" t="s">
        <v>4</v>
      </c>
      <c r="E1607" s="42" t="str">
        <f t="shared" si="25"/>
        <v>New River Light &amp; PowerSales &amp; Services</v>
      </c>
      <c r="F1607" s="87">
        <f>VLOOKUP(E1607,'Budget Template'!$C:$G,VLOOKUP(C1607,'Fund Lookup'!$A$2:$B$5,2,FALSE),FALSE)</f>
        <v>0</v>
      </c>
    </row>
    <row r="1608" spans="1:6" x14ac:dyDescent="0.25">
      <c r="A1608" t="str">
        <f>'Cover Page'!$A$1</f>
        <v>Appalachian State University</v>
      </c>
      <c r="B1608" s="84" t="s">
        <v>107</v>
      </c>
      <c r="C1608" s="85" t="s">
        <v>31</v>
      </c>
      <c r="D1608" s="42" t="s">
        <v>33</v>
      </c>
      <c r="E1608" s="42" t="str">
        <f t="shared" si="25"/>
        <v>New River Light &amp; PowerPatient Services</v>
      </c>
      <c r="F1608" s="87">
        <f>VLOOKUP(E1608,'Budget Template'!$C:$G,VLOOKUP(C1608,'Fund Lookup'!$A$2:$B$5,2,FALSE),FALSE)</f>
        <v>0</v>
      </c>
    </row>
    <row r="1609" spans="1:6" x14ac:dyDescent="0.25">
      <c r="A1609" t="str">
        <f>'Cover Page'!$A$1</f>
        <v>Appalachian State University</v>
      </c>
      <c r="B1609" s="84" t="s">
        <v>107</v>
      </c>
      <c r="C1609" s="85" t="s">
        <v>31</v>
      </c>
      <c r="D1609" s="42" t="s">
        <v>5</v>
      </c>
      <c r="E1609" s="42" t="str">
        <f t="shared" si="25"/>
        <v>New River Light &amp; PowerContracts &amp; Grants</v>
      </c>
      <c r="F1609" s="87">
        <f>VLOOKUP(E1609,'Budget Template'!$C:$G,VLOOKUP(C1609,'Fund Lookup'!$A$2:$B$5,2,FALSE),FALSE)</f>
        <v>0</v>
      </c>
    </row>
    <row r="1610" spans="1:6" x14ac:dyDescent="0.25">
      <c r="A1610" t="str">
        <f>'Cover Page'!$A$1</f>
        <v>Appalachian State University</v>
      </c>
      <c r="B1610" s="84" t="s">
        <v>107</v>
      </c>
      <c r="C1610" s="85" t="s">
        <v>31</v>
      </c>
      <c r="D1610" s="42" t="s">
        <v>6</v>
      </c>
      <c r="E1610" s="42" t="str">
        <f t="shared" si="25"/>
        <v>New River Light &amp; PowerGifts &amp; Investments</v>
      </c>
      <c r="F1610" s="87">
        <f>VLOOKUP(E1610,'Budget Template'!$C:$G,VLOOKUP(C1610,'Fund Lookup'!$A$2:$B$5,2,FALSE),FALSE)</f>
        <v>0</v>
      </c>
    </row>
    <row r="1611" spans="1:6" x14ac:dyDescent="0.25">
      <c r="A1611" t="str">
        <f>'Cover Page'!$A$1</f>
        <v>Appalachian State University</v>
      </c>
      <c r="B1611" s="84" t="s">
        <v>107</v>
      </c>
      <c r="C1611" s="85" t="s">
        <v>31</v>
      </c>
      <c r="D1611" s="42" t="s">
        <v>7</v>
      </c>
      <c r="E1611" s="42" t="str">
        <f t="shared" si="25"/>
        <v>New River Light &amp; PowerOther Revenues</v>
      </c>
      <c r="F1611" s="87">
        <f>VLOOKUP(E1611,'Budget Template'!$C:$G,VLOOKUP(C1611,'Fund Lookup'!$A$2:$B$5,2,FALSE),FALSE)</f>
        <v>0</v>
      </c>
    </row>
    <row r="1612" spans="1:6" x14ac:dyDescent="0.25">
      <c r="A1612" t="str">
        <f>'Cover Page'!$A$1</f>
        <v>Appalachian State University</v>
      </c>
      <c r="B1612" s="84" t="s">
        <v>107</v>
      </c>
      <c r="C1612" s="85" t="s">
        <v>31</v>
      </c>
      <c r="D1612" s="42" t="s">
        <v>10</v>
      </c>
      <c r="E1612" s="42" t="str">
        <f t="shared" si="25"/>
        <v>New River Light &amp; PowerSalaries and Wages</v>
      </c>
      <c r="F1612" s="87">
        <f>VLOOKUP(E1612,'Budget Template'!$C:$G,VLOOKUP(C1612,'Fund Lookup'!$A$2:$B$5,2,FALSE),FALSE)</f>
        <v>0</v>
      </c>
    </row>
    <row r="1613" spans="1:6" x14ac:dyDescent="0.25">
      <c r="A1613" t="str">
        <f>'Cover Page'!$A$1</f>
        <v>Appalachian State University</v>
      </c>
      <c r="B1613" s="84" t="s">
        <v>107</v>
      </c>
      <c r="C1613" s="85" t="s">
        <v>31</v>
      </c>
      <c r="D1613" s="42" t="s">
        <v>11</v>
      </c>
      <c r="E1613" s="42" t="str">
        <f t="shared" si="25"/>
        <v>New River Light &amp; PowerStaff Benefits</v>
      </c>
      <c r="F1613" s="87">
        <f>VLOOKUP(E1613,'Budget Template'!$C:$G,VLOOKUP(C1613,'Fund Lookup'!$A$2:$B$5,2,FALSE),FALSE)</f>
        <v>0</v>
      </c>
    </row>
    <row r="1614" spans="1:6" x14ac:dyDescent="0.25">
      <c r="A1614" t="str">
        <f>'Cover Page'!$A$1</f>
        <v>Appalachian State University</v>
      </c>
      <c r="B1614" s="84" t="s">
        <v>107</v>
      </c>
      <c r="C1614" s="85" t="s">
        <v>31</v>
      </c>
      <c r="D1614" s="42" t="s">
        <v>92</v>
      </c>
      <c r="E1614" s="42" t="str">
        <f t="shared" si="25"/>
        <v>New River Light &amp; PowerServices, Supplies, Materials, &amp; Equip.</v>
      </c>
      <c r="F1614" s="87">
        <f>VLOOKUP(E1614,'Budget Template'!$C:$G,VLOOKUP(C1614,'Fund Lookup'!$A$2:$B$5,2,FALSE),FALSE)</f>
        <v>0</v>
      </c>
    </row>
    <row r="1615" spans="1:6" x14ac:dyDescent="0.25">
      <c r="A1615" t="str">
        <f>'Cover Page'!$A$1</f>
        <v>Appalachian State University</v>
      </c>
      <c r="B1615" s="84" t="s">
        <v>107</v>
      </c>
      <c r="C1615" s="85" t="s">
        <v>31</v>
      </c>
      <c r="D1615" s="42" t="s">
        <v>13</v>
      </c>
      <c r="E1615" s="42" t="str">
        <f t="shared" si="25"/>
        <v>New River Light &amp; PowerScholarships &amp; Fellowships</v>
      </c>
      <c r="F1615" s="87">
        <f>VLOOKUP(E1615,'Budget Template'!$C:$G,VLOOKUP(C1615,'Fund Lookup'!$A$2:$B$5,2,FALSE),FALSE)</f>
        <v>0</v>
      </c>
    </row>
    <row r="1616" spans="1:6" x14ac:dyDescent="0.25">
      <c r="A1616" t="str">
        <f>'Cover Page'!$A$1</f>
        <v>Appalachian State University</v>
      </c>
      <c r="B1616" s="84" t="s">
        <v>107</v>
      </c>
      <c r="C1616" s="85" t="s">
        <v>31</v>
      </c>
      <c r="D1616" s="42" t="s">
        <v>32</v>
      </c>
      <c r="E1616" s="42" t="str">
        <f t="shared" si="25"/>
        <v>New River Light &amp; PowerDebt Service</v>
      </c>
      <c r="F1616" s="87">
        <f>VLOOKUP(E1616,'Budget Template'!$C:$G,VLOOKUP(C1616,'Fund Lookup'!$A$2:$B$5,2,FALSE),FALSE)</f>
        <v>0</v>
      </c>
    </row>
    <row r="1617" spans="1:6" x14ac:dyDescent="0.25">
      <c r="A1617" t="str">
        <f>'Cover Page'!$A$1</f>
        <v>Appalachian State University</v>
      </c>
      <c r="B1617" s="84" t="s">
        <v>107</v>
      </c>
      <c r="C1617" s="85" t="s">
        <v>31</v>
      </c>
      <c r="D1617" s="42" t="s">
        <v>12</v>
      </c>
      <c r="E1617" s="42" t="str">
        <f t="shared" si="25"/>
        <v>New River Light &amp; PowerUtilities</v>
      </c>
      <c r="F1617" s="87">
        <f>VLOOKUP(E1617,'Budget Template'!$C:$G,VLOOKUP(C1617,'Fund Lookup'!$A$2:$B$5,2,FALSE),FALSE)</f>
        <v>0</v>
      </c>
    </row>
    <row r="1618" spans="1:6" x14ac:dyDescent="0.25">
      <c r="A1618" t="str">
        <f>'Cover Page'!$A$1</f>
        <v>Appalachian State University</v>
      </c>
      <c r="B1618" s="84" t="s">
        <v>107</v>
      </c>
      <c r="C1618" s="85" t="s">
        <v>31</v>
      </c>
      <c r="D1618" s="42" t="s">
        <v>14</v>
      </c>
      <c r="E1618" s="42" t="str">
        <f t="shared" si="25"/>
        <v>New River Light &amp; PowerOther Expenses</v>
      </c>
      <c r="F1618" s="87">
        <f>VLOOKUP(E1618,'Budget Template'!$C:$G,VLOOKUP(C1618,'Fund Lookup'!$A$2:$B$5,2,FALSE),FALSE)</f>
        <v>0</v>
      </c>
    </row>
    <row r="1619" spans="1:6" x14ac:dyDescent="0.25">
      <c r="A1619" t="str">
        <f>'Cover Page'!$A$1</f>
        <v>Appalachian State University</v>
      </c>
      <c r="B1619" s="84" t="s">
        <v>107</v>
      </c>
      <c r="C1619" s="85" t="s">
        <v>31</v>
      </c>
      <c r="D1619" s="42" t="s">
        <v>38</v>
      </c>
      <c r="E1619" s="42" t="str">
        <f t="shared" si="25"/>
        <v>New River Light &amp; PowerTransfers In</v>
      </c>
      <c r="F1619" s="87">
        <f>VLOOKUP(E1619,'Budget Template'!$C:$G,VLOOKUP(C1619,'Fund Lookup'!$A$2:$B$5,2,FALSE),FALSE)</f>
        <v>0</v>
      </c>
    </row>
    <row r="1620" spans="1:6" x14ac:dyDescent="0.25">
      <c r="A1620" t="str">
        <f>'Cover Page'!$A$1</f>
        <v>Appalachian State University</v>
      </c>
      <c r="B1620" s="84" t="s">
        <v>107</v>
      </c>
      <c r="C1620" s="85" t="s">
        <v>31</v>
      </c>
      <c r="D1620" s="42" t="s">
        <v>93</v>
      </c>
      <c r="E1620" s="42" t="str">
        <f t="shared" si="25"/>
        <v>New River Light &amp; PowerTransfers Out to Capital</v>
      </c>
      <c r="F1620" s="87">
        <f>VLOOKUP(E1620,'Budget Template'!$C:$G,VLOOKUP(C1620,'Fund Lookup'!$A$2:$B$5,2,FALSE),FALSE)</f>
        <v>0</v>
      </c>
    </row>
    <row r="1621" spans="1:6" x14ac:dyDescent="0.25">
      <c r="A1621" t="str">
        <f>'Cover Page'!$A$1</f>
        <v>Appalachian State University</v>
      </c>
      <c r="B1621" s="84" t="s">
        <v>107</v>
      </c>
      <c r="C1621" s="85" t="s">
        <v>31</v>
      </c>
      <c r="D1621" s="42" t="s">
        <v>94</v>
      </c>
      <c r="E1621" s="42" t="str">
        <f t="shared" si="25"/>
        <v>New River Light &amp; PowerTransfers Out (Other)</v>
      </c>
      <c r="F1621" s="87">
        <f>VLOOKUP(E1621,'Budget Template'!$C:$G,VLOOKUP(C1621,'Fund Lookup'!$A$2:$B$5,2,FALSE),FALSE)</f>
        <v>0</v>
      </c>
    </row>
    <row r="1622" spans="1:6" x14ac:dyDescent="0.25">
      <c r="A1622" t="str">
        <f>'Cover Page'!$A$1</f>
        <v>Appalachian State University</v>
      </c>
      <c r="B1622" t="s">
        <v>79</v>
      </c>
      <c r="C1622" s="85" t="s">
        <v>0</v>
      </c>
      <c r="D1622" s="42" t="s">
        <v>36</v>
      </c>
      <c r="E1622" s="42" t="str">
        <f t="shared" ref="E1622" si="26">B1622&amp;D1622</f>
        <v>Central Funds Not Budgeted in a UnitState Appropriation, Tuition, &amp; Fees</v>
      </c>
      <c r="F1622" s="87">
        <f>VLOOKUP(E1622,'Budget Template'!$C:$G,VLOOKUP(C1622,'Fund Lookup'!$A$2:$B$5,2,FALSE),FALSE)</f>
        <v>0</v>
      </c>
    </row>
    <row r="1623" spans="1:6" x14ac:dyDescent="0.25">
      <c r="A1623" t="str">
        <f>'Cover Page'!$A$1</f>
        <v>Appalachian State University</v>
      </c>
      <c r="B1623" t="s">
        <v>79</v>
      </c>
      <c r="C1623" s="85" t="s">
        <v>0</v>
      </c>
      <c r="D1623" s="42" t="s">
        <v>4</v>
      </c>
      <c r="E1623" s="42" t="str">
        <f t="shared" ref="E1623:E1686" si="27">B1623&amp;D1623</f>
        <v>Central Funds Not Budgeted in a UnitSales &amp; Services</v>
      </c>
      <c r="F1623" s="87">
        <f>VLOOKUP(E1623,'Budget Template'!$C:$G,VLOOKUP(C1623,'Fund Lookup'!$A$2:$B$5,2,FALSE),FALSE)</f>
        <v>0</v>
      </c>
    </row>
    <row r="1624" spans="1:6" x14ac:dyDescent="0.25">
      <c r="A1624" t="str">
        <f>'Cover Page'!$A$1</f>
        <v>Appalachian State University</v>
      </c>
      <c r="B1624" t="s">
        <v>79</v>
      </c>
      <c r="C1624" s="85" t="s">
        <v>0</v>
      </c>
      <c r="D1624" s="42" t="s">
        <v>33</v>
      </c>
      <c r="E1624" s="42" t="str">
        <f t="shared" si="27"/>
        <v>Central Funds Not Budgeted in a UnitPatient Services</v>
      </c>
      <c r="F1624" s="87">
        <f>VLOOKUP(E1624,'Budget Template'!$C:$G,VLOOKUP(C1624,'Fund Lookup'!$A$2:$B$5,2,FALSE),FALSE)</f>
        <v>0</v>
      </c>
    </row>
    <row r="1625" spans="1:6" x14ac:dyDescent="0.25">
      <c r="A1625" t="str">
        <f>'Cover Page'!$A$1</f>
        <v>Appalachian State University</v>
      </c>
      <c r="B1625" t="s">
        <v>79</v>
      </c>
      <c r="C1625" s="85" t="s">
        <v>0</v>
      </c>
      <c r="D1625" s="42" t="s">
        <v>5</v>
      </c>
      <c r="E1625" s="42" t="str">
        <f t="shared" si="27"/>
        <v>Central Funds Not Budgeted in a UnitContracts &amp; Grants</v>
      </c>
      <c r="F1625" s="87">
        <f>VLOOKUP(E1625,'Budget Template'!$C:$G,VLOOKUP(C1625,'Fund Lookup'!$A$2:$B$5,2,FALSE),FALSE)</f>
        <v>0</v>
      </c>
    </row>
    <row r="1626" spans="1:6" x14ac:dyDescent="0.25">
      <c r="A1626" t="str">
        <f>'Cover Page'!$A$1</f>
        <v>Appalachian State University</v>
      </c>
      <c r="B1626" t="s">
        <v>79</v>
      </c>
      <c r="C1626" s="85" t="s">
        <v>0</v>
      </c>
      <c r="D1626" s="42" t="s">
        <v>6</v>
      </c>
      <c r="E1626" s="42" t="str">
        <f t="shared" si="27"/>
        <v>Central Funds Not Budgeted in a UnitGifts &amp; Investments</v>
      </c>
      <c r="F1626" s="87">
        <f>VLOOKUP(E1626,'Budget Template'!$C:$G,VLOOKUP(C1626,'Fund Lookup'!$A$2:$B$5,2,FALSE),FALSE)</f>
        <v>0</v>
      </c>
    </row>
    <row r="1627" spans="1:6" x14ac:dyDescent="0.25">
      <c r="A1627" t="str">
        <f>'Cover Page'!$A$1</f>
        <v>Appalachian State University</v>
      </c>
      <c r="B1627" t="s">
        <v>79</v>
      </c>
      <c r="C1627" s="85" t="s">
        <v>0</v>
      </c>
      <c r="D1627" s="42" t="s">
        <v>7</v>
      </c>
      <c r="E1627" s="42" t="str">
        <f t="shared" si="27"/>
        <v>Central Funds Not Budgeted in a UnitOther Revenues</v>
      </c>
      <c r="F1627" s="87">
        <f>VLOOKUP(E1627,'Budget Template'!$C:$G,VLOOKUP(C1627,'Fund Lookup'!$A$2:$B$5,2,FALSE),FALSE)</f>
        <v>0</v>
      </c>
    </row>
    <row r="1628" spans="1:6" x14ac:dyDescent="0.25">
      <c r="A1628" t="str">
        <f>'Cover Page'!$A$1</f>
        <v>Appalachian State University</v>
      </c>
      <c r="B1628" t="s">
        <v>79</v>
      </c>
      <c r="C1628" s="85" t="s">
        <v>0</v>
      </c>
      <c r="D1628" s="42" t="s">
        <v>85</v>
      </c>
      <c r="E1628" s="42" t="str">
        <f t="shared" si="27"/>
        <v>Central Funds Not Budgeted in a UnitSalaries and Wages*</v>
      </c>
      <c r="F1628" s="87">
        <f>VLOOKUP(E1628,'Budget Template'!$C:$G,VLOOKUP(C1628,'Fund Lookup'!$A$2:$B$5,2,FALSE),FALSE)</f>
        <v>0</v>
      </c>
    </row>
    <row r="1629" spans="1:6" x14ac:dyDescent="0.25">
      <c r="A1629" t="str">
        <f>'Cover Page'!$A$1</f>
        <v>Appalachian State University</v>
      </c>
      <c r="B1629" t="s">
        <v>79</v>
      </c>
      <c r="C1629" s="85" t="s">
        <v>0</v>
      </c>
      <c r="D1629" s="42" t="s">
        <v>11</v>
      </c>
      <c r="E1629" s="42" t="str">
        <f t="shared" si="27"/>
        <v>Central Funds Not Budgeted in a UnitStaff Benefits</v>
      </c>
      <c r="F1629" s="87">
        <f>VLOOKUP(E1629,'Budget Template'!$C:$G,VLOOKUP(C1629,'Fund Lookup'!$A$2:$B$5,2,FALSE),FALSE)</f>
        <v>0</v>
      </c>
    </row>
    <row r="1630" spans="1:6" x14ac:dyDescent="0.25">
      <c r="A1630" t="str">
        <f>'Cover Page'!$A$1</f>
        <v>Appalachian State University</v>
      </c>
      <c r="B1630" t="s">
        <v>79</v>
      </c>
      <c r="C1630" s="85" t="s">
        <v>0</v>
      </c>
      <c r="D1630" s="42" t="s">
        <v>92</v>
      </c>
      <c r="E1630" s="42" t="str">
        <f t="shared" si="27"/>
        <v>Central Funds Not Budgeted in a UnitServices, Supplies, Materials, &amp; Equip.</v>
      </c>
      <c r="F1630" s="87">
        <f>VLOOKUP(E1630,'Budget Template'!$C:$G,VLOOKUP(C1630,'Fund Lookup'!$A$2:$B$5,2,FALSE),FALSE)</f>
        <v>0</v>
      </c>
    </row>
    <row r="1631" spans="1:6" x14ac:dyDescent="0.25">
      <c r="A1631" t="str">
        <f>'Cover Page'!$A$1</f>
        <v>Appalachian State University</v>
      </c>
      <c r="B1631" t="s">
        <v>79</v>
      </c>
      <c r="C1631" s="85" t="s">
        <v>0</v>
      </c>
      <c r="D1631" s="42" t="s">
        <v>13</v>
      </c>
      <c r="E1631" s="42" t="str">
        <f t="shared" si="27"/>
        <v>Central Funds Not Budgeted in a UnitScholarships &amp; Fellowships</v>
      </c>
      <c r="F1631" s="87">
        <f>VLOOKUP(E1631,'Budget Template'!$C:$G,VLOOKUP(C1631,'Fund Lookup'!$A$2:$B$5,2,FALSE),FALSE)</f>
        <v>0</v>
      </c>
    </row>
    <row r="1632" spans="1:6" x14ac:dyDescent="0.25">
      <c r="A1632" t="str">
        <f>'Cover Page'!$A$1</f>
        <v>Appalachian State University</v>
      </c>
      <c r="B1632" t="s">
        <v>79</v>
      </c>
      <c r="C1632" s="85" t="s">
        <v>0</v>
      </c>
      <c r="D1632" s="42" t="s">
        <v>32</v>
      </c>
      <c r="E1632" s="42" t="str">
        <f t="shared" si="27"/>
        <v>Central Funds Not Budgeted in a UnitDebt Service</v>
      </c>
      <c r="F1632" s="87">
        <f>VLOOKUP(E1632,'Budget Template'!$C:$G,VLOOKUP(C1632,'Fund Lookup'!$A$2:$B$5,2,FALSE),FALSE)</f>
        <v>0</v>
      </c>
    </row>
    <row r="1633" spans="1:6" x14ac:dyDescent="0.25">
      <c r="A1633" t="str">
        <f>'Cover Page'!$A$1</f>
        <v>Appalachian State University</v>
      </c>
      <c r="B1633" t="s">
        <v>79</v>
      </c>
      <c r="C1633" s="85" t="s">
        <v>0</v>
      </c>
      <c r="D1633" s="42" t="s">
        <v>12</v>
      </c>
      <c r="E1633" s="42" t="str">
        <f t="shared" si="27"/>
        <v>Central Funds Not Budgeted in a UnitUtilities</v>
      </c>
      <c r="F1633" s="87">
        <f>VLOOKUP(E1633,'Budget Template'!$C:$G,VLOOKUP(C1633,'Fund Lookup'!$A$2:$B$5,2,FALSE),FALSE)</f>
        <v>0</v>
      </c>
    </row>
    <row r="1634" spans="1:6" x14ac:dyDescent="0.25">
      <c r="A1634" t="str">
        <f>'Cover Page'!$A$1</f>
        <v>Appalachian State University</v>
      </c>
      <c r="B1634" t="s">
        <v>79</v>
      </c>
      <c r="C1634" s="85" t="s">
        <v>0</v>
      </c>
      <c r="D1634" s="42" t="s">
        <v>14</v>
      </c>
      <c r="E1634" s="42" t="str">
        <f t="shared" si="27"/>
        <v>Central Funds Not Budgeted in a UnitOther Expenses</v>
      </c>
      <c r="F1634" s="87">
        <f>VLOOKUP(E1634,'Budget Template'!$C:$G,VLOOKUP(C1634,'Fund Lookup'!$A$2:$B$5,2,FALSE),FALSE)</f>
        <v>0</v>
      </c>
    </row>
    <row r="1635" spans="1:6" x14ac:dyDescent="0.25">
      <c r="A1635" t="str">
        <f>'Cover Page'!$A$1</f>
        <v>Appalachian State University</v>
      </c>
      <c r="B1635" t="s">
        <v>79</v>
      </c>
      <c r="C1635" s="85" t="s">
        <v>0</v>
      </c>
      <c r="D1635" s="42" t="s">
        <v>38</v>
      </c>
      <c r="E1635" s="42" t="str">
        <f t="shared" si="27"/>
        <v>Central Funds Not Budgeted in a UnitTransfers In</v>
      </c>
      <c r="F1635" s="87">
        <f>VLOOKUP(E1635,'Budget Template'!$C:$G,VLOOKUP(C1635,'Fund Lookup'!$A$2:$B$5,2,FALSE),FALSE)</f>
        <v>0</v>
      </c>
    </row>
    <row r="1636" spans="1:6" x14ac:dyDescent="0.25">
      <c r="A1636" t="str">
        <f>'Cover Page'!$A$1</f>
        <v>Appalachian State University</v>
      </c>
      <c r="B1636" t="s">
        <v>79</v>
      </c>
      <c r="C1636" s="85" t="s">
        <v>0</v>
      </c>
      <c r="D1636" s="42" t="s">
        <v>93</v>
      </c>
      <c r="E1636" s="42" t="str">
        <f t="shared" si="27"/>
        <v>Central Funds Not Budgeted in a UnitTransfers Out to Capital</v>
      </c>
      <c r="F1636" s="87">
        <f>VLOOKUP(E1636,'Budget Template'!$C:$G,VLOOKUP(C1636,'Fund Lookup'!$A$2:$B$5,2,FALSE),FALSE)</f>
        <v>0</v>
      </c>
    </row>
    <row r="1637" spans="1:6" x14ac:dyDescent="0.25">
      <c r="A1637" t="str">
        <f>'Cover Page'!$A$1</f>
        <v>Appalachian State University</v>
      </c>
      <c r="B1637" t="s">
        <v>79</v>
      </c>
      <c r="C1637" s="85" t="s">
        <v>0</v>
      </c>
      <c r="D1637" s="42" t="s">
        <v>94</v>
      </c>
      <c r="E1637" s="42" t="str">
        <f t="shared" si="27"/>
        <v>Central Funds Not Budgeted in a UnitTransfers Out (Other)</v>
      </c>
      <c r="F1637" s="87">
        <f>VLOOKUP(E1637,'Budget Template'!$C:$G,VLOOKUP(C1637,'Fund Lookup'!$A$2:$B$5,2,FALSE),FALSE)</f>
        <v>0</v>
      </c>
    </row>
    <row r="1638" spans="1:6" ht="30" x14ac:dyDescent="0.25">
      <c r="A1638" t="str">
        <f>'Cover Page'!$A$1</f>
        <v>Appalachian State University</v>
      </c>
      <c r="B1638" t="s">
        <v>79</v>
      </c>
      <c r="C1638" s="85" t="s">
        <v>35</v>
      </c>
      <c r="D1638" s="42" t="s">
        <v>36</v>
      </c>
      <c r="E1638" s="42" t="str">
        <f t="shared" si="27"/>
        <v>Central Funds Not Budgeted in a UnitState Appropriation, Tuition, &amp; Fees</v>
      </c>
      <c r="F1638" s="87">
        <f>VLOOKUP(E1638,'Budget Template'!$C:$G,VLOOKUP(C1638,'Fund Lookup'!$A$2:$B$5,2,FALSE),FALSE)</f>
        <v>0</v>
      </c>
    </row>
    <row r="1639" spans="1:6" ht="30" x14ac:dyDescent="0.25">
      <c r="A1639" t="str">
        <f>'Cover Page'!$A$1</f>
        <v>Appalachian State University</v>
      </c>
      <c r="B1639" t="s">
        <v>79</v>
      </c>
      <c r="C1639" s="85" t="s">
        <v>35</v>
      </c>
      <c r="D1639" s="42" t="s">
        <v>4</v>
      </c>
      <c r="E1639" s="42" t="str">
        <f t="shared" si="27"/>
        <v>Central Funds Not Budgeted in a UnitSales &amp; Services</v>
      </c>
      <c r="F1639" s="87">
        <f>VLOOKUP(E1639,'Budget Template'!$C:$G,VLOOKUP(C1639,'Fund Lookup'!$A$2:$B$5,2,FALSE),FALSE)</f>
        <v>0</v>
      </c>
    </row>
    <row r="1640" spans="1:6" ht="30" x14ac:dyDescent="0.25">
      <c r="A1640" t="str">
        <f>'Cover Page'!$A$1</f>
        <v>Appalachian State University</v>
      </c>
      <c r="B1640" t="s">
        <v>79</v>
      </c>
      <c r="C1640" s="85" t="s">
        <v>35</v>
      </c>
      <c r="D1640" s="42" t="s">
        <v>33</v>
      </c>
      <c r="E1640" s="42" t="str">
        <f t="shared" si="27"/>
        <v>Central Funds Not Budgeted in a UnitPatient Services</v>
      </c>
      <c r="F1640" s="87">
        <f>VLOOKUP(E1640,'Budget Template'!$C:$G,VLOOKUP(C1640,'Fund Lookup'!$A$2:$B$5,2,FALSE),FALSE)</f>
        <v>0</v>
      </c>
    </row>
    <row r="1641" spans="1:6" ht="30" x14ac:dyDescent="0.25">
      <c r="A1641" t="str">
        <f>'Cover Page'!$A$1</f>
        <v>Appalachian State University</v>
      </c>
      <c r="B1641" t="s">
        <v>79</v>
      </c>
      <c r="C1641" s="85" t="s">
        <v>35</v>
      </c>
      <c r="D1641" s="42" t="s">
        <v>5</v>
      </c>
      <c r="E1641" s="42" t="str">
        <f t="shared" si="27"/>
        <v>Central Funds Not Budgeted in a UnitContracts &amp; Grants</v>
      </c>
      <c r="F1641" s="87">
        <f>VLOOKUP(E1641,'Budget Template'!$C:$G,VLOOKUP(C1641,'Fund Lookup'!$A$2:$B$5,2,FALSE),FALSE)</f>
        <v>0</v>
      </c>
    </row>
    <row r="1642" spans="1:6" ht="30" x14ac:dyDescent="0.25">
      <c r="A1642" t="str">
        <f>'Cover Page'!$A$1</f>
        <v>Appalachian State University</v>
      </c>
      <c r="B1642" t="s">
        <v>79</v>
      </c>
      <c r="C1642" s="85" t="s">
        <v>35</v>
      </c>
      <c r="D1642" s="42" t="s">
        <v>6</v>
      </c>
      <c r="E1642" s="42" t="str">
        <f t="shared" si="27"/>
        <v>Central Funds Not Budgeted in a UnitGifts &amp; Investments</v>
      </c>
      <c r="F1642" s="87">
        <f>VLOOKUP(E1642,'Budget Template'!$C:$G,VLOOKUP(C1642,'Fund Lookup'!$A$2:$B$5,2,FALSE),FALSE)</f>
        <v>0</v>
      </c>
    </row>
    <row r="1643" spans="1:6" ht="30" x14ac:dyDescent="0.25">
      <c r="A1643" t="str">
        <f>'Cover Page'!$A$1</f>
        <v>Appalachian State University</v>
      </c>
      <c r="B1643" t="s">
        <v>79</v>
      </c>
      <c r="C1643" s="85" t="s">
        <v>35</v>
      </c>
      <c r="D1643" s="42" t="s">
        <v>7</v>
      </c>
      <c r="E1643" s="42" t="str">
        <f t="shared" si="27"/>
        <v>Central Funds Not Budgeted in a UnitOther Revenues</v>
      </c>
      <c r="F1643" s="87">
        <f>VLOOKUP(E1643,'Budget Template'!$C:$G,VLOOKUP(C1643,'Fund Lookup'!$A$2:$B$5,2,FALSE),FALSE)</f>
        <v>0</v>
      </c>
    </row>
    <row r="1644" spans="1:6" ht="30" x14ac:dyDescent="0.25">
      <c r="A1644" t="str">
        <f>'Cover Page'!$A$1</f>
        <v>Appalachian State University</v>
      </c>
      <c r="B1644" t="s">
        <v>79</v>
      </c>
      <c r="C1644" s="85" t="s">
        <v>35</v>
      </c>
      <c r="D1644" s="42" t="s">
        <v>85</v>
      </c>
      <c r="E1644" s="42" t="str">
        <f t="shared" si="27"/>
        <v>Central Funds Not Budgeted in a UnitSalaries and Wages*</v>
      </c>
      <c r="F1644" s="87">
        <f>VLOOKUP(E1644,'Budget Template'!$C:$G,VLOOKUP(C1644,'Fund Lookup'!$A$2:$B$5,2,FALSE),FALSE)</f>
        <v>0</v>
      </c>
    </row>
    <row r="1645" spans="1:6" ht="30" x14ac:dyDescent="0.25">
      <c r="A1645" t="str">
        <f>'Cover Page'!$A$1</f>
        <v>Appalachian State University</v>
      </c>
      <c r="B1645" t="s">
        <v>79</v>
      </c>
      <c r="C1645" s="85" t="s">
        <v>35</v>
      </c>
      <c r="D1645" s="42" t="s">
        <v>11</v>
      </c>
      <c r="E1645" s="42" t="str">
        <f t="shared" si="27"/>
        <v>Central Funds Not Budgeted in a UnitStaff Benefits</v>
      </c>
      <c r="F1645" s="87">
        <f>VLOOKUP(E1645,'Budget Template'!$C:$G,VLOOKUP(C1645,'Fund Lookup'!$A$2:$B$5,2,FALSE),FALSE)</f>
        <v>0</v>
      </c>
    </row>
    <row r="1646" spans="1:6" ht="30" x14ac:dyDescent="0.25">
      <c r="A1646" t="str">
        <f>'Cover Page'!$A$1</f>
        <v>Appalachian State University</v>
      </c>
      <c r="B1646" t="s">
        <v>79</v>
      </c>
      <c r="C1646" s="85" t="s">
        <v>35</v>
      </c>
      <c r="D1646" s="42" t="s">
        <v>92</v>
      </c>
      <c r="E1646" s="42" t="str">
        <f t="shared" si="27"/>
        <v>Central Funds Not Budgeted in a UnitServices, Supplies, Materials, &amp; Equip.</v>
      </c>
      <c r="F1646" s="87">
        <f>VLOOKUP(E1646,'Budget Template'!$C:$G,VLOOKUP(C1646,'Fund Lookup'!$A$2:$B$5,2,FALSE),FALSE)</f>
        <v>0</v>
      </c>
    </row>
    <row r="1647" spans="1:6" ht="30" x14ac:dyDescent="0.25">
      <c r="A1647" t="str">
        <f>'Cover Page'!$A$1</f>
        <v>Appalachian State University</v>
      </c>
      <c r="B1647" t="s">
        <v>79</v>
      </c>
      <c r="C1647" s="85" t="s">
        <v>35</v>
      </c>
      <c r="D1647" s="42" t="s">
        <v>13</v>
      </c>
      <c r="E1647" s="42" t="str">
        <f t="shared" si="27"/>
        <v>Central Funds Not Budgeted in a UnitScholarships &amp; Fellowships</v>
      </c>
      <c r="F1647" s="87">
        <f>VLOOKUP(E1647,'Budget Template'!$C:$G,VLOOKUP(C1647,'Fund Lookup'!$A$2:$B$5,2,FALSE),FALSE)</f>
        <v>0</v>
      </c>
    </row>
    <row r="1648" spans="1:6" ht="30" x14ac:dyDescent="0.25">
      <c r="A1648" t="str">
        <f>'Cover Page'!$A$1</f>
        <v>Appalachian State University</v>
      </c>
      <c r="B1648" t="s">
        <v>79</v>
      </c>
      <c r="C1648" s="85" t="s">
        <v>35</v>
      </c>
      <c r="D1648" s="42" t="s">
        <v>32</v>
      </c>
      <c r="E1648" s="42" t="str">
        <f t="shared" si="27"/>
        <v>Central Funds Not Budgeted in a UnitDebt Service</v>
      </c>
      <c r="F1648" s="87">
        <f>VLOOKUP(E1648,'Budget Template'!$C:$G,VLOOKUP(C1648,'Fund Lookup'!$A$2:$B$5,2,FALSE),FALSE)</f>
        <v>0</v>
      </c>
    </row>
    <row r="1649" spans="1:6" ht="30" x14ac:dyDescent="0.25">
      <c r="A1649" t="str">
        <f>'Cover Page'!$A$1</f>
        <v>Appalachian State University</v>
      </c>
      <c r="B1649" t="s">
        <v>79</v>
      </c>
      <c r="C1649" s="85" t="s">
        <v>35</v>
      </c>
      <c r="D1649" s="42" t="s">
        <v>12</v>
      </c>
      <c r="E1649" s="42" t="str">
        <f t="shared" si="27"/>
        <v>Central Funds Not Budgeted in a UnitUtilities</v>
      </c>
      <c r="F1649" s="87">
        <f>VLOOKUP(E1649,'Budget Template'!$C:$G,VLOOKUP(C1649,'Fund Lookup'!$A$2:$B$5,2,FALSE),FALSE)</f>
        <v>0</v>
      </c>
    </row>
    <row r="1650" spans="1:6" ht="30" x14ac:dyDescent="0.25">
      <c r="A1650" t="str">
        <f>'Cover Page'!$A$1</f>
        <v>Appalachian State University</v>
      </c>
      <c r="B1650" t="s">
        <v>79</v>
      </c>
      <c r="C1650" s="85" t="s">
        <v>35</v>
      </c>
      <c r="D1650" s="42" t="s">
        <v>14</v>
      </c>
      <c r="E1650" s="42" t="str">
        <f t="shared" si="27"/>
        <v>Central Funds Not Budgeted in a UnitOther Expenses</v>
      </c>
      <c r="F1650" s="87">
        <f>VLOOKUP(E1650,'Budget Template'!$C:$G,VLOOKUP(C1650,'Fund Lookup'!$A$2:$B$5,2,FALSE),FALSE)</f>
        <v>0</v>
      </c>
    </row>
    <row r="1651" spans="1:6" ht="30" x14ac:dyDescent="0.25">
      <c r="A1651" t="str">
        <f>'Cover Page'!$A$1</f>
        <v>Appalachian State University</v>
      </c>
      <c r="B1651" t="s">
        <v>79</v>
      </c>
      <c r="C1651" s="85" t="s">
        <v>35</v>
      </c>
      <c r="D1651" s="42" t="s">
        <v>38</v>
      </c>
      <c r="E1651" s="42" t="str">
        <f t="shared" si="27"/>
        <v>Central Funds Not Budgeted in a UnitTransfers In</v>
      </c>
      <c r="F1651" s="87">
        <f>VLOOKUP(E1651,'Budget Template'!$C:$G,VLOOKUP(C1651,'Fund Lookup'!$A$2:$B$5,2,FALSE),FALSE)</f>
        <v>0</v>
      </c>
    </row>
    <row r="1652" spans="1:6" ht="30" x14ac:dyDescent="0.25">
      <c r="A1652" t="str">
        <f>'Cover Page'!$A$1</f>
        <v>Appalachian State University</v>
      </c>
      <c r="B1652" t="s">
        <v>79</v>
      </c>
      <c r="C1652" s="85" t="s">
        <v>35</v>
      </c>
      <c r="D1652" s="42" t="s">
        <v>93</v>
      </c>
      <c r="E1652" s="42" t="str">
        <f t="shared" si="27"/>
        <v>Central Funds Not Budgeted in a UnitTransfers Out to Capital</v>
      </c>
      <c r="F1652" s="87">
        <f>VLOOKUP(E1652,'Budget Template'!$C:$G,VLOOKUP(C1652,'Fund Lookup'!$A$2:$B$5,2,FALSE),FALSE)</f>
        <v>0</v>
      </c>
    </row>
    <row r="1653" spans="1:6" ht="30" x14ac:dyDescent="0.25">
      <c r="A1653" t="str">
        <f>'Cover Page'!$A$1</f>
        <v>Appalachian State University</v>
      </c>
      <c r="B1653" t="s">
        <v>79</v>
      </c>
      <c r="C1653" s="85" t="s">
        <v>35</v>
      </c>
      <c r="D1653" s="42" t="s">
        <v>94</v>
      </c>
      <c r="E1653" s="42" t="str">
        <f t="shared" si="27"/>
        <v>Central Funds Not Budgeted in a UnitTransfers Out (Other)</v>
      </c>
      <c r="F1653" s="87">
        <f>VLOOKUP(E1653,'Budget Template'!$C:$G,VLOOKUP(C1653,'Fund Lookup'!$A$2:$B$5,2,FALSE),FALSE)</f>
        <v>0</v>
      </c>
    </row>
    <row r="1654" spans="1:6" x14ac:dyDescent="0.25">
      <c r="A1654" t="str">
        <f>'Cover Page'!$A$1</f>
        <v>Appalachian State University</v>
      </c>
      <c r="B1654" t="s">
        <v>79</v>
      </c>
      <c r="C1654" s="85" t="s">
        <v>88</v>
      </c>
      <c r="D1654" s="42" t="s">
        <v>36</v>
      </c>
      <c r="E1654" s="42" t="str">
        <f t="shared" si="27"/>
        <v>Central Funds Not Budgeted in a UnitState Appropriation, Tuition, &amp; Fees</v>
      </c>
      <c r="F1654" s="87">
        <f>VLOOKUP(E1654,'Budget Template'!$C:$G,VLOOKUP(C1654,'Fund Lookup'!$A$2:$B$5,2,FALSE),FALSE)</f>
        <v>0</v>
      </c>
    </row>
    <row r="1655" spans="1:6" x14ac:dyDescent="0.25">
      <c r="A1655" t="str">
        <f>'Cover Page'!$A$1</f>
        <v>Appalachian State University</v>
      </c>
      <c r="B1655" t="s">
        <v>79</v>
      </c>
      <c r="C1655" s="85" t="s">
        <v>88</v>
      </c>
      <c r="D1655" s="42" t="s">
        <v>4</v>
      </c>
      <c r="E1655" s="42" t="str">
        <f t="shared" si="27"/>
        <v>Central Funds Not Budgeted in a UnitSales &amp; Services</v>
      </c>
      <c r="F1655" s="87">
        <f>VLOOKUP(E1655,'Budget Template'!$C:$G,VLOOKUP(C1655,'Fund Lookup'!$A$2:$B$5,2,FALSE),FALSE)</f>
        <v>0</v>
      </c>
    </row>
    <row r="1656" spans="1:6" x14ac:dyDescent="0.25">
      <c r="A1656" t="str">
        <f>'Cover Page'!$A$1</f>
        <v>Appalachian State University</v>
      </c>
      <c r="B1656" t="s">
        <v>79</v>
      </c>
      <c r="C1656" s="85" t="s">
        <v>88</v>
      </c>
      <c r="D1656" s="42" t="s">
        <v>33</v>
      </c>
      <c r="E1656" s="42" t="str">
        <f t="shared" si="27"/>
        <v>Central Funds Not Budgeted in a UnitPatient Services</v>
      </c>
      <c r="F1656" s="87">
        <f>VLOOKUP(E1656,'Budget Template'!$C:$G,VLOOKUP(C1656,'Fund Lookup'!$A$2:$B$5,2,FALSE),FALSE)</f>
        <v>0</v>
      </c>
    </row>
    <row r="1657" spans="1:6" x14ac:dyDescent="0.25">
      <c r="A1657" t="str">
        <f>'Cover Page'!$A$1</f>
        <v>Appalachian State University</v>
      </c>
      <c r="B1657" t="s">
        <v>79</v>
      </c>
      <c r="C1657" s="85" t="s">
        <v>88</v>
      </c>
      <c r="D1657" s="42" t="s">
        <v>5</v>
      </c>
      <c r="E1657" s="42" t="str">
        <f t="shared" si="27"/>
        <v>Central Funds Not Budgeted in a UnitContracts &amp; Grants</v>
      </c>
      <c r="F1657" s="87">
        <f>VLOOKUP(E1657,'Budget Template'!$C:$G,VLOOKUP(C1657,'Fund Lookup'!$A$2:$B$5,2,FALSE),FALSE)</f>
        <v>0</v>
      </c>
    </row>
    <row r="1658" spans="1:6" x14ac:dyDescent="0.25">
      <c r="A1658" t="str">
        <f>'Cover Page'!$A$1</f>
        <v>Appalachian State University</v>
      </c>
      <c r="B1658" t="s">
        <v>79</v>
      </c>
      <c r="C1658" s="85" t="s">
        <v>88</v>
      </c>
      <c r="D1658" s="42" t="s">
        <v>6</v>
      </c>
      <c r="E1658" s="42" t="str">
        <f t="shared" si="27"/>
        <v>Central Funds Not Budgeted in a UnitGifts &amp; Investments</v>
      </c>
      <c r="F1658" s="87">
        <f>VLOOKUP(E1658,'Budget Template'!$C:$G,VLOOKUP(C1658,'Fund Lookup'!$A$2:$B$5,2,FALSE),FALSE)</f>
        <v>0</v>
      </c>
    </row>
    <row r="1659" spans="1:6" x14ac:dyDescent="0.25">
      <c r="A1659" t="str">
        <f>'Cover Page'!$A$1</f>
        <v>Appalachian State University</v>
      </c>
      <c r="B1659" t="s">
        <v>79</v>
      </c>
      <c r="C1659" s="85" t="s">
        <v>88</v>
      </c>
      <c r="D1659" s="42" t="s">
        <v>7</v>
      </c>
      <c r="E1659" s="42" t="str">
        <f t="shared" si="27"/>
        <v>Central Funds Not Budgeted in a UnitOther Revenues</v>
      </c>
      <c r="F1659" s="87">
        <f>VLOOKUP(E1659,'Budget Template'!$C:$G,VLOOKUP(C1659,'Fund Lookup'!$A$2:$B$5,2,FALSE),FALSE)</f>
        <v>0</v>
      </c>
    </row>
    <row r="1660" spans="1:6" x14ac:dyDescent="0.25">
      <c r="A1660" t="str">
        <f>'Cover Page'!$A$1</f>
        <v>Appalachian State University</v>
      </c>
      <c r="B1660" t="s">
        <v>79</v>
      </c>
      <c r="C1660" s="85" t="s">
        <v>88</v>
      </c>
      <c r="D1660" s="42" t="s">
        <v>85</v>
      </c>
      <c r="E1660" s="42" t="str">
        <f t="shared" si="27"/>
        <v>Central Funds Not Budgeted in a UnitSalaries and Wages*</v>
      </c>
      <c r="F1660" s="87">
        <f>VLOOKUP(E1660,'Budget Template'!$C:$G,VLOOKUP(C1660,'Fund Lookup'!$A$2:$B$5,2,FALSE),FALSE)</f>
        <v>0</v>
      </c>
    </row>
    <row r="1661" spans="1:6" x14ac:dyDescent="0.25">
      <c r="A1661" t="str">
        <f>'Cover Page'!$A$1</f>
        <v>Appalachian State University</v>
      </c>
      <c r="B1661" t="s">
        <v>79</v>
      </c>
      <c r="C1661" s="85" t="s">
        <v>88</v>
      </c>
      <c r="D1661" s="42" t="s">
        <v>11</v>
      </c>
      <c r="E1661" s="42" t="str">
        <f t="shared" si="27"/>
        <v>Central Funds Not Budgeted in a UnitStaff Benefits</v>
      </c>
      <c r="F1661" s="87">
        <f>VLOOKUP(E1661,'Budget Template'!$C:$G,VLOOKUP(C1661,'Fund Lookup'!$A$2:$B$5,2,FALSE),FALSE)</f>
        <v>0</v>
      </c>
    </row>
    <row r="1662" spans="1:6" x14ac:dyDescent="0.25">
      <c r="A1662" t="str">
        <f>'Cover Page'!$A$1</f>
        <v>Appalachian State University</v>
      </c>
      <c r="B1662" t="s">
        <v>79</v>
      </c>
      <c r="C1662" s="85" t="s">
        <v>88</v>
      </c>
      <c r="D1662" s="42" t="s">
        <v>92</v>
      </c>
      <c r="E1662" s="42" t="str">
        <f t="shared" si="27"/>
        <v>Central Funds Not Budgeted in a UnitServices, Supplies, Materials, &amp; Equip.</v>
      </c>
      <c r="F1662" s="87">
        <f>VLOOKUP(E1662,'Budget Template'!$C:$G,VLOOKUP(C1662,'Fund Lookup'!$A$2:$B$5,2,FALSE),FALSE)</f>
        <v>0</v>
      </c>
    </row>
    <row r="1663" spans="1:6" x14ac:dyDescent="0.25">
      <c r="A1663" t="str">
        <f>'Cover Page'!$A$1</f>
        <v>Appalachian State University</v>
      </c>
      <c r="B1663" t="s">
        <v>79</v>
      </c>
      <c r="C1663" s="85" t="s">
        <v>88</v>
      </c>
      <c r="D1663" s="42" t="s">
        <v>13</v>
      </c>
      <c r="E1663" s="42" t="str">
        <f t="shared" si="27"/>
        <v>Central Funds Not Budgeted in a UnitScholarships &amp; Fellowships</v>
      </c>
      <c r="F1663" s="87">
        <f>VLOOKUP(E1663,'Budget Template'!$C:$G,VLOOKUP(C1663,'Fund Lookup'!$A$2:$B$5,2,FALSE),FALSE)</f>
        <v>0</v>
      </c>
    </row>
    <row r="1664" spans="1:6" x14ac:dyDescent="0.25">
      <c r="A1664" t="str">
        <f>'Cover Page'!$A$1</f>
        <v>Appalachian State University</v>
      </c>
      <c r="B1664" t="s">
        <v>79</v>
      </c>
      <c r="C1664" s="85" t="s">
        <v>88</v>
      </c>
      <c r="D1664" s="42" t="s">
        <v>32</v>
      </c>
      <c r="E1664" s="42" t="str">
        <f t="shared" si="27"/>
        <v>Central Funds Not Budgeted in a UnitDebt Service</v>
      </c>
      <c r="F1664" s="87">
        <f>VLOOKUP(E1664,'Budget Template'!$C:$G,VLOOKUP(C1664,'Fund Lookup'!$A$2:$B$5,2,FALSE),FALSE)</f>
        <v>0</v>
      </c>
    </row>
    <row r="1665" spans="1:6" x14ac:dyDescent="0.25">
      <c r="A1665" t="str">
        <f>'Cover Page'!$A$1</f>
        <v>Appalachian State University</v>
      </c>
      <c r="B1665" t="s">
        <v>79</v>
      </c>
      <c r="C1665" s="85" t="s">
        <v>88</v>
      </c>
      <c r="D1665" s="42" t="s">
        <v>12</v>
      </c>
      <c r="E1665" s="42" t="str">
        <f t="shared" si="27"/>
        <v>Central Funds Not Budgeted in a UnitUtilities</v>
      </c>
      <c r="F1665" s="87">
        <f>VLOOKUP(E1665,'Budget Template'!$C:$G,VLOOKUP(C1665,'Fund Lookup'!$A$2:$B$5,2,FALSE),FALSE)</f>
        <v>0</v>
      </c>
    </row>
    <row r="1666" spans="1:6" x14ac:dyDescent="0.25">
      <c r="A1666" t="str">
        <f>'Cover Page'!$A$1</f>
        <v>Appalachian State University</v>
      </c>
      <c r="B1666" t="s">
        <v>79</v>
      </c>
      <c r="C1666" s="85" t="s">
        <v>88</v>
      </c>
      <c r="D1666" s="42" t="s">
        <v>14</v>
      </c>
      <c r="E1666" s="42" t="str">
        <f t="shared" si="27"/>
        <v>Central Funds Not Budgeted in a UnitOther Expenses</v>
      </c>
      <c r="F1666" s="87">
        <f>VLOOKUP(E1666,'Budget Template'!$C:$G,VLOOKUP(C1666,'Fund Lookup'!$A$2:$B$5,2,FALSE),FALSE)</f>
        <v>0</v>
      </c>
    </row>
    <row r="1667" spans="1:6" x14ac:dyDescent="0.25">
      <c r="A1667" t="str">
        <f>'Cover Page'!$A$1</f>
        <v>Appalachian State University</v>
      </c>
      <c r="B1667" t="s">
        <v>79</v>
      </c>
      <c r="C1667" s="85" t="s">
        <v>88</v>
      </c>
      <c r="D1667" s="42" t="s">
        <v>38</v>
      </c>
      <c r="E1667" s="42" t="str">
        <f t="shared" si="27"/>
        <v>Central Funds Not Budgeted in a UnitTransfers In</v>
      </c>
      <c r="F1667" s="87">
        <f>VLOOKUP(E1667,'Budget Template'!$C:$G,VLOOKUP(C1667,'Fund Lookup'!$A$2:$B$5,2,FALSE),FALSE)</f>
        <v>0</v>
      </c>
    </row>
    <row r="1668" spans="1:6" x14ac:dyDescent="0.25">
      <c r="A1668" t="str">
        <f>'Cover Page'!$A$1</f>
        <v>Appalachian State University</v>
      </c>
      <c r="B1668" t="s">
        <v>79</v>
      </c>
      <c r="C1668" s="85" t="s">
        <v>88</v>
      </c>
      <c r="D1668" s="42" t="s">
        <v>93</v>
      </c>
      <c r="E1668" s="42" t="str">
        <f t="shared" si="27"/>
        <v>Central Funds Not Budgeted in a UnitTransfers Out to Capital</v>
      </c>
      <c r="F1668" s="87">
        <f>VLOOKUP(E1668,'Budget Template'!$C:$G,VLOOKUP(C1668,'Fund Lookup'!$A$2:$B$5,2,FALSE),FALSE)</f>
        <v>0</v>
      </c>
    </row>
    <row r="1669" spans="1:6" x14ac:dyDescent="0.25">
      <c r="A1669" t="str">
        <f>'Cover Page'!$A$1</f>
        <v>Appalachian State University</v>
      </c>
      <c r="B1669" t="s">
        <v>79</v>
      </c>
      <c r="C1669" s="85" t="s">
        <v>88</v>
      </c>
      <c r="D1669" s="42" t="s">
        <v>94</v>
      </c>
      <c r="E1669" s="42" t="str">
        <f t="shared" si="27"/>
        <v>Central Funds Not Budgeted in a UnitTransfers Out (Other)</v>
      </c>
      <c r="F1669" s="87">
        <f>VLOOKUP(E1669,'Budget Template'!$C:$G,VLOOKUP(C1669,'Fund Lookup'!$A$2:$B$5,2,FALSE),FALSE)</f>
        <v>0</v>
      </c>
    </row>
    <row r="1670" spans="1:6" x14ac:dyDescent="0.25">
      <c r="A1670" t="str">
        <f>'Cover Page'!$A$1</f>
        <v>Appalachian State University</v>
      </c>
      <c r="B1670" t="s">
        <v>79</v>
      </c>
      <c r="C1670" s="85" t="s">
        <v>31</v>
      </c>
      <c r="D1670" s="42" t="s">
        <v>36</v>
      </c>
      <c r="E1670" s="42" t="str">
        <f t="shared" si="27"/>
        <v>Central Funds Not Budgeted in a UnitState Appropriation, Tuition, &amp; Fees</v>
      </c>
      <c r="F1670" s="87">
        <f>VLOOKUP(E1670,'Budget Template'!$C:$G,VLOOKUP(C1670,'Fund Lookup'!$A$2:$B$5,2,FALSE),FALSE)</f>
        <v>0</v>
      </c>
    </row>
    <row r="1671" spans="1:6" x14ac:dyDescent="0.25">
      <c r="A1671" t="str">
        <f>'Cover Page'!$A$1</f>
        <v>Appalachian State University</v>
      </c>
      <c r="B1671" t="s">
        <v>79</v>
      </c>
      <c r="C1671" s="85" t="s">
        <v>31</v>
      </c>
      <c r="D1671" s="42" t="s">
        <v>4</v>
      </c>
      <c r="E1671" s="42" t="str">
        <f t="shared" si="27"/>
        <v>Central Funds Not Budgeted in a UnitSales &amp; Services</v>
      </c>
      <c r="F1671" s="87">
        <f>VLOOKUP(E1671,'Budget Template'!$C:$G,VLOOKUP(C1671,'Fund Lookup'!$A$2:$B$5,2,FALSE),FALSE)</f>
        <v>0</v>
      </c>
    </row>
    <row r="1672" spans="1:6" x14ac:dyDescent="0.25">
      <c r="A1672" t="str">
        <f>'Cover Page'!$A$1</f>
        <v>Appalachian State University</v>
      </c>
      <c r="B1672" t="s">
        <v>79</v>
      </c>
      <c r="C1672" s="85" t="s">
        <v>31</v>
      </c>
      <c r="D1672" s="42" t="s">
        <v>33</v>
      </c>
      <c r="E1672" s="42" t="str">
        <f t="shared" si="27"/>
        <v>Central Funds Not Budgeted in a UnitPatient Services</v>
      </c>
      <c r="F1672" s="87">
        <f>VLOOKUP(E1672,'Budget Template'!$C:$G,VLOOKUP(C1672,'Fund Lookup'!$A$2:$B$5,2,FALSE),FALSE)</f>
        <v>0</v>
      </c>
    </row>
    <row r="1673" spans="1:6" x14ac:dyDescent="0.25">
      <c r="A1673" t="str">
        <f>'Cover Page'!$A$1</f>
        <v>Appalachian State University</v>
      </c>
      <c r="B1673" t="s">
        <v>79</v>
      </c>
      <c r="C1673" s="85" t="s">
        <v>31</v>
      </c>
      <c r="D1673" s="42" t="s">
        <v>5</v>
      </c>
      <c r="E1673" s="42" t="str">
        <f t="shared" si="27"/>
        <v>Central Funds Not Budgeted in a UnitContracts &amp; Grants</v>
      </c>
      <c r="F1673" s="87">
        <f>VLOOKUP(E1673,'Budget Template'!$C:$G,VLOOKUP(C1673,'Fund Lookup'!$A$2:$B$5,2,FALSE),FALSE)</f>
        <v>0</v>
      </c>
    </row>
    <row r="1674" spans="1:6" x14ac:dyDescent="0.25">
      <c r="A1674" t="str">
        <f>'Cover Page'!$A$1</f>
        <v>Appalachian State University</v>
      </c>
      <c r="B1674" t="s">
        <v>79</v>
      </c>
      <c r="C1674" s="85" t="s">
        <v>31</v>
      </c>
      <c r="D1674" s="42" t="s">
        <v>6</v>
      </c>
      <c r="E1674" s="42" t="str">
        <f t="shared" si="27"/>
        <v>Central Funds Not Budgeted in a UnitGifts &amp; Investments</v>
      </c>
      <c r="F1674" s="87">
        <f>VLOOKUP(E1674,'Budget Template'!$C:$G,VLOOKUP(C1674,'Fund Lookup'!$A$2:$B$5,2,FALSE),FALSE)</f>
        <v>0</v>
      </c>
    </row>
    <row r="1675" spans="1:6" x14ac:dyDescent="0.25">
      <c r="A1675" t="str">
        <f>'Cover Page'!$A$1</f>
        <v>Appalachian State University</v>
      </c>
      <c r="B1675" t="s">
        <v>79</v>
      </c>
      <c r="C1675" s="85" t="s">
        <v>31</v>
      </c>
      <c r="D1675" s="42" t="s">
        <v>7</v>
      </c>
      <c r="E1675" s="42" t="str">
        <f t="shared" si="27"/>
        <v>Central Funds Not Budgeted in a UnitOther Revenues</v>
      </c>
      <c r="F1675" s="87">
        <f>VLOOKUP(E1675,'Budget Template'!$C:$G,VLOOKUP(C1675,'Fund Lookup'!$A$2:$B$5,2,FALSE),FALSE)</f>
        <v>0</v>
      </c>
    </row>
    <row r="1676" spans="1:6" x14ac:dyDescent="0.25">
      <c r="A1676" t="str">
        <f>'Cover Page'!$A$1</f>
        <v>Appalachian State University</v>
      </c>
      <c r="B1676" t="s">
        <v>79</v>
      </c>
      <c r="C1676" s="85" t="s">
        <v>31</v>
      </c>
      <c r="D1676" s="42" t="s">
        <v>85</v>
      </c>
      <c r="E1676" s="42" t="str">
        <f t="shared" si="27"/>
        <v>Central Funds Not Budgeted in a UnitSalaries and Wages*</v>
      </c>
      <c r="F1676" s="87">
        <f>VLOOKUP(E1676,'Budget Template'!$C:$G,VLOOKUP(C1676,'Fund Lookup'!$A$2:$B$5,2,FALSE),FALSE)</f>
        <v>0</v>
      </c>
    </row>
    <row r="1677" spans="1:6" x14ac:dyDescent="0.25">
      <c r="A1677" t="str">
        <f>'Cover Page'!$A$1</f>
        <v>Appalachian State University</v>
      </c>
      <c r="B1677" t="s">
        <v>79</v>
      </c>
      <c r="C1677" s="85" t="s">
        <v>31</v>
      </c>
      <c r="D1677" s="42" t="s">
        <v>11</v>
      </c>
      <c r="E1677" s="42" t="str">
        <f t="shared" si="27"/>
        <v>Central Funds Not Budgeted in a UnitStaff Benefits</v>
      </c>
      <c r="F1677" s="87">
        <f>VLOOKUP(E1677,'Budget Template'!$C:$G,VLOOKUP(C1677,'Fund Lookup'!$A$2:$B$5,2,FALSE),FALSE)</f>
        <v>0</v>
      </c>
    </row>
    <row r="1678" spans="1:6" x14ac:dyDescent="0.25">
      <c r="A1678" t="str">
        <f>'Cover Page'!$A$1</f>
        <v>Appalachian State University</v>
      </c>
      <c r="B1678" t="s">
        <v>79</v>
      </c>
      <c r="C1678" s="85" t="s">
        <v>31</v>
      </c>
      <c r="D1678" s="42" t="s">
        <v>92</v>
      </c>
      <c r="E1678" s="42" t="str">
        <f t="shared" si="27"/>
        <v>Central Funds Not Budgeted in a UnitServices, Supplies, Materials, &amp; Equip.</v>
      </c>
      <c r="F1678" s="87">
        <f>VLOOKUP(E1678,'Budget Template'!$C:$G,VLOOKUP(C1678,'Fund Lookup'!$A$2:$B$5,2,FALSE),FALSE)</f>
        <v>0</v>
      </c>
    </row>
    <row r="1679" spans="1:6" x14ac:dyDescent="0.25">
      <c r="A1679" t="str">
        <f>'Cover Page'!$A$1</f>
        <v>Appalachian State University</v>
      </c>
      <c r="B1679" t="s">
        <v>79</v>
      </c>
      <c r="C1679" s="85" t="s">
        <v>31</v>
      </c>
      <c r="D1679" s="42" t="s">
        <v>13</v>
      </c>
      <c r="E1679" s="42" t="str">
        <f t="shared" si="27"/>
        <v>Central Funds Not Budgeted in a UnitScholarships &amp; Fellowships</v>
      </c>
      <c r="F1679" s="87">
        <f>VLOOKUP(E1679,'Budget Template'!$C:$G,VLOOKUP(C1679,'Fund Lookup'!$A$2:$B$5,2,FALSE),FALSE)</f>
        <v>0</v>
      </c>
    </row>
    <row r="1680" spans="1:6" x14ac:dyDescent="0.25">
      <c r="A1680" t="str">
        <f>'Cover Page'!$A$1</f>
        <v>Appalachian State University</v>
      </c>
      <c r="B1680" t="s">
        <v>79</v>
      </c>
      <c r="C1680" s="85" t="s">
        <v>31</v>
      </c>
      <c r="D1680" s="42" t="s">
        <v>32</v>
      </c>
      <c r="E1680" s="42" t="str">
        <f t="shared" si="27"/>
        <v>Central Funds Not Budgeted in a UnitDebt Service</v>
      </c>
      <c r="F1680" s="87">
        <f>VLOOKUP(E1680,'Budget Template'!$C:$G,VLOOKUP(C1680,'Fund Lookup'!$A$2:$B$5,2,FALSE),FALSE)</f>
        <v>0</v>
      </c>
    </row>
    <row r="1681" spans="1:6" x14ac:dyDescent="0.25">
      <c r="A1681" t="str">
        <f>'Cover Page'!$A$1</f>
        <v>Appalachian State University</v>
      </c>
      <c r="B1681" t="s">
        <v>79</v>
      </c>
      <c r="C1681" s="85" t="s">
        <v>31</v>
      </c>
      <c r="D1681" s="42" t="s">
        <v>12</v>
      </c>
      <c r="E1681" s="42" t="str">
        <f t="shared" si="27"/>
        <v>Central Funds Not Budgeted in a UnitUtilities</v>
      </c>
      <c r="F1681" s="87">
        <f>VLOOKUP(E1681,'Budget Template'!$C:$G,VLOOKUP(C1681,'Fund Lookup'!$A$2:$B$5,2,FALSE),FALSE)</f>
        <v>0</v>
      </c>
    </row>
    <row r="1682" spans="1:6" x14ac:dyDescent="0.25">
      <c r="A1682" t="str">
        <f>'Cover Page'!$A$1</f>
        <v>Appalachian State University</v>
      </c>
      <c r="B1682" t="s">
        <v>79</v>
      </c>
      <c r="C1682" s="85" t="s">
        <v>31</v>
      </c>
      <c r="D1682" s="42" t="s">
        <v>14</v>
      </c>
      <c r="E1682" s="42" t="str">
        <f t="shared" si="27"/>
        <v>Central Funds Not Budgeted in a UnitOther Expenses</v>
      </c>
      <c r="F1682" s="87">
        <f>VLOOKUP(E1682,'Budget Template'!$C:$G,VLOOKUP(C1682,'Fund Lookup'!$A$2:$B$5,2,FALSE),FALSE)</f>
        <v>0</v>
      </c>
    </row>
    <row r="1683" spans="1:6" x14ac:dyDescent="0.25">
      <c r="A1683" t="str">
        <f>'Cover Page'!$A$1</f>
        <v>Appalachian State University</v>
      </c>
      <c r="B1683" t="s">
        <v>79</v>
      </c>
      <c r="C1683" s="85" t="s">
        <v>31</v>
      </c>
      <c r="D1683" s="42" t="s">
        <v>38</v>
      </c>
      <c r="E1683" s="42" t="str">
        <f t="shared" si="27"/>
        <v>Central Funds Not Budgeted in a UnitTransfers In</v>
      </c>
      <c r="F1683" s="87">
        <f>VLOOKUP(E1683,'Budget Template'!$C:$G,VLOOKUP(C1683,'Fund Lookup'!$A$2:$B$5,2,FALSE),FALSE)</f>
        <v>0</v>
      </c>
    </row>
    <row r="1684" spans="1:6" x14ac:dyDescent="0.25">
      <c r="A1684" t="str">
        <f>'Cover Page'!$A$1</f>
        <v>Appalachian State University</v>
      </c>
      <c r="B1684" t="s">
        <v>79</v>
      </c>
      <c r="C1684" s="85" t="s">
        <v>31</v>
      </c>
      <c r="D1684" s="42" t="s">
        <v>93</v>
      </c>
      <c r="E1684" s="42" t="str">
        <f t="shared" si="27"/>
        <v>Central Funds Not Budgeted in a UnitTransfers Out to Capital</v>
      </c>
      <c r="F1684" s="87">
        <f>VLOOKUP(E1684,'Budget Template'!$C:$G,VLOOKUP(C1684,'Fund Lookup'!$A$2:$B$5,2,FALSE),FALSE)</f>
        <v>0</v>
      </c>
    </row>
    <row r="1685" spans="1:6" x14ac:dyDescent="0.25">
      <c r="A1685" t="str">
        <f>'Cover Page'!$A$1</f>
        <v>Appalachian State University</v>
      </c>
      <c r="B1685" t="s">
        <v>79</v>
      </c>
      <c r="C1685" s="85" t="s">
        <v>31</v>
      </c>
      <c r="D1685" s="42" t="s">
        <v>94</v>
      </c>
      <c r="E1685" s="42" t="str">
        <f t="shared" si="27"/>
        <v>Central Funds Not Budgeted in a UnitTransfers Out (Other)</v>
      </c>
      <c r="F1685" s="87">
        <f>VLOOKUP(E1685,'Budget Template'!$C:$G,VLOOKUP(C1685,'Fund Lookup'!$A$2:$B$5,2,FALSE),FALSE)</f>
        <v>0</v>
      </c>
    </row>
    <row r="1686" spans="1:6" x14ac:dyDescent="0.25">
      <c r="A1686" t="str">
        <f>'Cover Page'!$A$1</f>
        <v>Appalachian State University</v>
      </c>
      <c r="B1686" t="s">
        <v>89</v>
      </c>
      <c r="C1686" s="85" t="s">
        <v>0</v>
      </c>
      <c r="D1686" s="42" t="s">
        <v>36</v>
      </c>
      <c r="E1686" s="42" t="str">
        <f t="shared" si="27"/>
        <v>Internal Sales and Service Eliminations/ 
Other Eliminations (excluding discounts and allowances)State Appropriation, Tuition, &amp; Fees</v>
      </c>
      <c r="F1686" s="87">
        <f>VLOOKUP(E1686,'Budget Template'!$C:$G,VLOOKUP(C1686,'Fund Lookup'!$A$2:$B$5,2,FALSE),FALSE)</f>
        <v>0</v>
      </c>
    </row>
    <row r="1687" spans="1:6" x14ac:dyDescent="0.25">
      <c r="A1687" t="str">
        <f>'Cover Page'!$A$1</f>
        <v>Appalachian State University</v>
      </c>
      <c r="B1687" t="s">
        <v>89</v>
      </c>
      <c r="C1687" s="85" t="s">
        <v>0</v>
      </c>
      <c r="D1687" s="42" t="s">
        <v>4</v>
      </c>
      <c r="E1687" s="42" t="str">
        <f t="shared" ref="E1687:E1749" si="28">B1687&amp;D1687</f>
        <v>Internal Sales and Service Eliminations/ 
Other Eliminations (excluding discounts and allowances)Sales &amp; Services</v>
      </c>
      <c r="F1687" s="87">
        <f>VLOOKUP(E1687,'Budget Template'!$C:$G,VLOOKUP(C1687,'Fund Lookup'!$A$2:$B$5,2,FALSE),FALSE)</f>
        <v>-2532000</v>
      </c>
    </row>
    <row r="1688" spans="1:6" x14ac:dyDescent="0.25">
      <c r="A1688" t="str">
        <f>'Cover Page'!$A$1</f>
        <v>Appalachian State University</v>
      </c>
      <c r="B1688" t="s">
        <v>89</v>
      </c>
      <c r="C1688" s="85" t="s">
        <v>0</v>
      </c>
      <c r="D1688" s="42" t="s">
        <v>33</v>
      </c>
      <c r="E1688" s="42" t="str">
        <f t="shared" si="28"/>
        <v>Internal Sales and Service Eliminations/ 
Other Eliminations (excluding discounts and allowances)Patient Services</v>
      </c>
      <c r="F1688" s="87">
        <f>VLOOKUP(E1688,'Budget Template'!$C:$G,VLOOKUP(C1688,'Fund Lookup'!$A$2:$B$5,2,FALSE),FALSE)</f>
        <v>0</v>
      </c>
    </row>
    <row r="1689" spans="1:6" x14ac:dyDescent="0.25">
      <c r="A1689" t="str">
        <f>'Cover Page'!$A$1</f>
        <v>Appalachian State University</v>
      </c>
      <c r="B1689" t="s">
        <v>89</v>
      </c>
      <c r="C1689" s="85" t="s">
        <v>0</v>
      </c>
      <c r="D1689" s="42" t="s">
        <v>5</v>
      </c>
      <c r="E1689" s="42" t="str">
        <f t="shared" si="28"/>
        <v>Internal Sales and Service Eliminations/ 
Other Eliminations (excluding discounts and allowances)Contracts &amp; Grants</v>
      </c>
      <c r="F1689" s="87">
        <f>VLOOKUP(E1689,'Budget Template'!$C:$G,VLOOKUP(C1689,'Fund Lookup'!$A$2:$B$5,2,FALSE),FALSE)</f>
        <v>0</v>
      </c>
    </row>
    <row r="1690" spans="1:6" x14ac:dyDescent="0.25">
      <c r="A1690" t="str">
        <f>'Cover Page'!$A$1</f>
        <v>Appalachian State University</v>
      </c>
      <c r="B1690" t="s">
        <v>89</v>
      </c>
      <c r="C1690" s="85" t="s">
        <v>0</v>
      </c>
      <c r="D1690" s="42" t="s">
        <v>6</v>
      </c>
      <c r="E1690" s="42" t="str">
        <f t="shared" si="28"/>
        <v>Internal Sales and Service Eliminations/ 
Other Eliminations (excluding discounts and allowances)Gifts &amp; Investments</v>
      </c>
      <c r="F1690" s="87">
        <f>VLOOKUP(E1690,'Budget Template'!$C:$G,VLOOKUP(C1690,'Fund Lookup'!$A$2:$B$5,2,FALSE),FALSE)</f>
        <v>0</v>
      </c>
    </row>
    <row r="1691" spans="1:6" x14ac:dyDescent="0.25">
      <c r="A1691" t="str">
        <f>'Cover Page'!$A$1</f>
        <v>Appalachian State University</v>
      </c>
      <c r="B1691" t="s">
        <v>89</v>
      </c>
      <c r="C1691" s="85" t="s">
        <v>0</v>
      </c>
      <c r="D1691" s="42" t="s">
        <v>7</v>
      </c>
      <c r="E1691" s="42" t="str">
        <f t="shared" si="28"/>
        <v>Internal Sales and Service Eliminations/ 
Other Eliminations (excluding discounts and allowances)Other Revenues</v>
      </c>
      <c r="F1691" s="87">
        <f>VLOOKUP(E1691,'Budget Template'!$C:$G,VLOOKUP(C1691,'Fund Lookup'!$A$2:$B$5,2,FALSE),FALSE)</f>
        <v>0</v>
      </c>
    </row>
    <row r="1692" spans="1:6" x14ac:dyDescent="0.25">
      <c r="A1692" t="str">
        <f>'Cover Page'!$A$1</f>
        <v>Appalachian State University</v>
      </c>
      <c r="B1692" t="s">
        <v>89</v>
      </c>
      <c r="C1692" s="85" t="s">
        <v>0</v>
      </c>
      <c r="D1692" s="42" t="s">
        <v>10</v>
      </c>
      <c r="E1692" s="42" t="str">
        <f t="shared" si="28"/>
        <v>Internal Sales and Service Eliminations/ 
Other Eliminations (excluding discounts and allowances)Salaries and Wages</v>
      </c>
      <c r="F1692" s="87">
        <f>VLOOKUP(E1692,'Budget Template'!$C:$G,VLOOKUP(C1692,'Fund Lookup'!$A$2:$B$5,2,FALSE),FALSE)</f>
        <v>-861000</v>
      </c>
    </row>
    <row r="1693" spans="1:6" x14ac:dyDescent="0.25">
      <c r="A1693" t="str">
        <f>'Cover Page'!$A$1</f>
        <v>Appalachian State University</v>
      </c>
      <c r="B1693" t="s">
        <v>89</v>
      </c>
      <c r="C1693" s="85" t="s">
        <v>0</v>
      </c>
      <c r="D1693" s="42" t="s">
        <v>11</v>
      </c>
      <c r="E1693" s="42" t="str">
        <f t="shared" si="28"/>
        <v>Internal Sales and Service Eliminations/ 
Other Eliminations (excluding discounts and allowances)Staff Benefits</v>
      </c>
      <c r="F1693" s="87">
        <f>VLOOKUP(E1693,'Budget Template'!$C:$G,VLOOKUP(C1693,'Fund Lookup'!$A$2:$B$5,2,FALSE),FALSE)</f>
        <v>-368000</v>
      </c>
    </row>
    <row r="1694" spans="1:6" x14ac:dyDescent="0.25">
      <c r="A1694" t="str">
        <f>'Cover Page'!$A$1</f>
        <v>Appalachian State University</v>
      </c>
      <c r="B1694" t="s">
        <v>89</v>
      </c>
      <c r="C1694" s="85" t="s">
        <v>0</v>
      </c>
      <c r="D1694" s="42" t="s">
        <v>92</v>
      </c>
      <c r="E1694" s="42" t="str">
        <f t="shared" si="28"/>
        <v>Internal Sales and Service Eliminations/ 
Other Eliminations (excluding discounts and allowances)Services, Supplies, Materials, &amp; Equip.</v>
      </c>
      <c r="F1694" s="87">
        <f>VLOOKUP(E1694,'Budget Template'!$C:$G,VLOOKUP(C1694,'Fund Lookup'!$A$2:$B$5,2,FALSE),FALSE)</f>
        <v>-1680000</v>
      </c>
    </row>
    <row r="1695" spans="1:6" x14ac:dyDescent="0.25">
      <c r="A1695" t="str">
        <f>'Cover Page'!$A$1</f>
        <v>Appalachian State University</v>
      </c>
      <c r="B1695" t="s">
        <v>89</v>
      </c>
      <c r="C1695" s="85" t="s">
        <v>0</v>
      </c>
      <c r="D1695" s="42" t="s">
        <v>13</v>
      </c>
      <c r="E1695" s="42" t="str">
        <f t="shared" si="28"/>
        <v>Internal Sales and Service Eliminations/ 
Other Eliminations (excluding discounts and allowances)Scholarships &amp; Fellowships</v>
      </c>
      <c r="F1695" s="87">
        <f>VLOOKUP(E1695,'Budget Template'!$C:$G,VLOOKUP(C1695,'Fund Lookup'!$A$2:$B$5,2,FALSE),FALSE)</f>
        <v>0</v>
      </c>
    </row>
    <row r="1696" spans="1:6" x14ac:dyDescent="0.25">
      <c r="A1696" t="str">
        <f>'Cover Page'!$A$1</f>
        <v>Appalachian State University</v>
      </c>
      <c r="B1696" t="s">
        <v>89</v>
      </c>
      <c r="C1696" s="85" t="s">
        <v>0</v>
      </c>
      <c r="D1696" s="42" t="s">
        <v>32</v>
      </c>
      <c r="E1696" s="42" t="str">
        <f t="shared" si="28"/>
        <v>Internal Sales and Service Eliminations/ 
Other Eliminations (excluding discounts and allowances)Debt Service</v>
      </c>
      <c r="F1696" s="87">
        <f>VLOOKUP(E1696,'Budget Template'!$C:$G,VLOOKUP(C1696,'Fund Lookup'!$A$2:$B$5,2,FALSE),FALSE)</f>
        <v>0</v>
      </c>
    </row>
    <row r="1697" spans="1:6" x14ac:dyDescent="0.25">
      <c r="A1697" t="str">
        <f>'Cover Page'!$A$1</f>
        <v>Appalachian State University</v>
      </c>
      <c r="B1697" t="s">
        <v>89</v>
      </c>
      <c r="C1697" s="85" t="s">
        <v>0</v>
      </c>
      <c r="D1697" s="42" t="s">
        <v>12</v>
      </c>
      <c r="E1697" s="42" t="str">
        <f t="shared" si="28"/>
        <v>Internal Sales and Service Eliminations/ 
Other Eliminations (excluding discounts and allowances)Utilities</v>
      </c>
      <c r="F1697" s="87">
        <f>VLOOKUP(E1697,'Budget Template'!$C:$G,VLOOKUP(C1697,'Fund Lookup'!$A$2:$B$5,2,FALSE),FALSE)</f>
        <v>-2859000</v>
      </c>
    </row>
    <row r="1698" spans="1:6" x14ac:dyDescent="0.25">
      <c r="A1698" t="str">
        <f>'Cover Page'!$A$1</f>
        <v>Appalachian State University</v>
      </c>
      <c r="B1698" t="s">
        <v>89</v>
      </c>
      <c r="C1698" s="85" t="s">
        <v>0</v>
      </c>
      <c r="D1698" s="42" t="s">
        <v>14</v>
      </c>
      <c r="E1698" s="42" t="str">
        <f t="shared" si="28"/>
        <v>Internal Sales and Service Eliminations/ 
Other Eliminations (excluding discounts and allowances)Other Expenses</v>
      </c>
      <c r="F1698" s="87">
        <f>VLOOKUP(E1698,'Budget Template'!$C:$G,VLOOKUP(C1698,'Fund Lookup'!$A$2:$B$5,2,FALSE),FALSE)</f>
        <v>0</v>
      </c>
    </row>
    <row r="1699" spans="1:6" x14ac:dyDescent="0.25">
      <c r="A1699" t="str">
        <f>'Cover Page'!$A$1</f>
        <v>Appalachian State University</v>
      </c>
      <c r="B1699" t="s">
        <v>89</v>
      </c>
      <c r="C1699" s="85" t="s">
        <v>0</v>
      </c>
      <c r="D1699" s="42" t="s">
        <v>38</v>
      </c>
      <c r="E1699" s="42" t="str">
        <f t="shared" si="28"/>
        <v>Internal Sales and Service Eliminations/ 
Other Eliminations (excluding discounts and allowances)Transfers In</v>
      </c>
      <c r="F1699" s="87">
        <f>VLOOKUP(E1699,'Budget Template'!$C:$G,VLOOKUP(C1699,'Fund Lookup'!$A$2:$B$5,2,FALSE),FALSE)</f>
        <v>0</v>
      </c>
    </row>
    <row r="1700" spans="1:6" x14ac:dyDescent="0.25">
      <c r="A1700" t="str">
        <f>'Cover Page'!$A$1</f>
        <v>Appalachian State University</v>
      </c>
      <c r="B1700" t="s">
        <v>89</v>
      </c>
      <c r="C1700" s="85" t="s">
        <v>0</v>
      </c>
      <c r="D1700" s="42" t="s">
        <v>93</v>
      </c>
      <c r="E1700" s="42" t="str">
        <f t="shared" si="28"/>
        <v>Internal Sales and Service Eliminations/ 
Other Eliminations (excluding discounts and allowances)Transfers Out to Capital</v>
      </c>
      <c r="F1700" s="87">
        <f>VLOOKUP(E1700,'Budget Template'!$C:$G,VLOOKUP(C1700,'Fund Lookup'!$A$2:$B$5,2,FALSE),FALSE)</f>
        <v>0</v>
      </c>
    </row>
    <row r="1701" spans="1:6" x14ac:dyDescent="0.25">
      <c r="A1701" t="str">
        <f>'Cover Page'!$A$1</f>
        <v>Appalachian State University</v>
      </c>
      <c r="B1701" t="s">
        <v>89</v>
      </c>
      <c r="C1701" s="85" t="s">
        <v>0</v>
      </c>
      <c r="D1701" s="42" t="s">
        <v>94</v>
      </c>
      <c r="E1701" s="42" t="str">
        <f t="shared" si="28"/>
        <v>Internal Sales and Service Eliminations/ 
Other Eliminations (excluding discounts and allowances)Transfers Out (Other)</v>
      </c>
      <c r="F1701" s="87">
        <f>VLOOKUP(E1701,'Budget Template'!$C:$G,VLOOKUP(C1701,'Fund Lookup'!$A$2:$B$5,2,FALSE),FALSE)</f>
        <v>0</v>
      </c>
    </row>
    <row r="1702" spans="1:6" ht="30" x14ac:dyDescent="0.25">
      <c r="A1702" t="str">
        <f>'Cover Page'!$A$1</f>
        <v>Appalachian State University</v>
      </c>
      <c r="B1702" t="s">
        <v>89</v>
      </c>
      <c r="C1702" s="85" t="s">
        <v>35</v>
      </c>
      <c r="D1702" s="42" t="s">
        <v>36</v>
      </c>
      <c r="E1702" s="42" t="str">
        <f t="shared" si="28"/>
        <v>Internal Sales and Service Eliminations/ 
Other Eliminations (excluding discounts and allowances)State Appropriation, Tuition, &amp; Fees</v>
      </c>
      <c r="F1702" s="87">
        <f>VLOOKUP(E1702,'Budget Template'!$C:$G,VLOOKUP(C1702,'Fund Lookup'!$A$2:$B$5,2,FALSE),FALSE)</f>
        <v>0</v>
      </c>
    </row>
    <row r="1703" spans="1:6" ht="30" x14ac:dyDescent="0.25">
      <c r="A1703" t="str">
        <f>'Cover Page'!$A$1</f>
        <v>Appalachian State University</v>
      </c>
      <c r="B1703" t="s">
        <v>89</v>
      </c>
      <c r="C1703" s="85" t="s">
        <v>35</v>
      </c>
      <c r="D1703" s="42" t="s">
        <v>4</v>
      </c>
      <c r="E1703" s="42" t="str">
        <f t="shared" si="28"/>
        <v>Internal Sales and Service Eliminations/ 
Other Eliminations (excluding discounts and allowances)Sales &amp; Services</v>
      </c>
      <c r="F1703" s="87">
        <f>VLOOKUP(E1703,'Budget Template'!$C:$G,VLOOKUP(C1703,'Fund Lookup'!$A$2:$B$5,2,FALSE),FALSE)</f>
        <v>-22848000</v>
      </c>
    </row>
    <row r="1704" spans="1:6" ht="30" x14ac:dyDescent="0.25">
      <c r="A1704" t="str">
        <f>'Cover Page'!$A$1</f>
        <v>Appalachian State University</v>
      </c>
      <c r="B1704" t="s">
        <v>89</v>
      </c>
      <c r="C1704" s="85" t="s">
        <v>35</v>
      </c>
      <c r="D1704" s="42" t="s">
        <v>33</v>
      </c>
      <c r="E1704" s="42" t="str">
        <f t="shared" si="28"/>
        <v>Internal Sales and Service Eliminations/ 
Other Eliminations (excluding discounts and allowances)Patient Services</v>
      </c>
      <c r="F1704" s="87">
        <f>VLOOKUP(E1704,'Budget Template'!$C:$G,VLOOKUP(C1704,'Fund Lookup'!$A$2:$B$5,2,FALSE),FALSE)</f>
        <v>0</v>
      </c>
    </row>
    <row r="1705" spans="1:6" ht="30" x14ac:dyDescent="0.25">
      <c r="A1705" t="str">
        <f>'Cover Page'!$A$1</f>
        <v>Appalachian State University</v>
      </c>
      <c r="B1705" t="s">
        <v>89</v>
      </c>
      <c r="C1705" s="85" t="s">
        <v>35</v>
      </c>
      <c r="D1705" s="42" t="s">
        <v>5</v>
      </c>
      <c r="E1705" s="42" t="str">
        <f t="shared" si="28"/>
        <v>Internal Sales and Service Eliminations/ 
Other Eliminations (excluding discounts and allowances)Contracts &amp; Grants</v>
      </c>
      <c r="F1705" s="87">
        <f>VLOOKUP(E1705,'Budget Template'!$C:$G,VLOOKUP(C1705,'Fund Lookup'!$A$2:$B$5,2,FALSE),FALSE)</f>
        <v>0</v>
      </c>
    </row>
    <row r="1706" spans="1:6" ht="30" x14ac:dyDescent="0.25">
      <c r="A1706" t="str">
        <f>'Cover Page'!$A$1</f>
        <v>Appalachian State University</v>
      </c>
      <c r="B1706" t="s">
        <v>89</v>
      </c>
      <c r="C1706" s="85" t="s">
        <v>35</v>
      </c>
      <c r="D1706" s="42" t="s">
        <v>6</v>
      </c>
      <c r="E1706" s="42" t="str">
        <f t="shared" si="28"/>
        <v>Internal Sales and Service Eliminations/ 
Other Eliminations (excluding discounts and allowances)Gifts &amp; Investments</v>
      </c>
      <c r="F1706" s="87">
        <f>VLOOKUP(E1706,'Budget Template'!$C:$G,VLOOKUP(C1706,'Fund Lookup'!$A$2:$B$5,2,FALSE),FALSE)</f>
        <v>0</v>
      </c>
    </row>
    <row r="1707" spans="1:6" ht="30" x14ac:dyDescent="0.25">
      <c r="A1707" t="str">
        <f>'Cover Page'!$A$1</f>
        <v>Appalachian State University</v>
      </c>
      <c r="B1707" t="s">
        <v>89</v>
      </c>
      <c r="C1707" s="85" t="s">
        <v>35</v>
      </c>
      <c r="D1707" s="42" t="s">
        <v>7</v>
      </c>
      <c r="E1707" s="42" t="str">
        <f t="shared" si="28"/>
        <v>Internal Sales and Service Eliminations/ 
Other Eliminations (excluding discounts and allowances)Other Revenues</v>
      </c>
      <c r="F1707" s="87">
        <f>VLOOKUP(E1707,'Budget Template'!$C:$G,VLOOKUP(C1707,'Fund Lookup'!$A$2:$B$5,2,FALSE),FALSE)</f>
        <v>0</v>
      </c>
    </row>
    <row r="1708" spans="1:6" ht="30" x14ac:dyDescent="0.25">
      <c r="A1708" t="str">
        <f>'Cover Page'!$A$1</f>
        <v>Appalachian State University</v>
      </c>
      <c r="B1708" t="s">
        <v>89</v>
      </c>
      <c r="C1708" s="85" t="s">
        <v>35</v>
      </c>
      <c r="D1708" s="42" t="s">
        <v>10</v>
      </c>
      <c r="E1708" s="42" t="str">
        <f t="shared" si="28"/>
        <v>Internal Sales and Service Eliminations/ 
Other Eliminations (excluding discounts and allowances)Salaries and Wages</v>
      </c>
      <c r="F1708" s="87">
        <f>VLOOKUP(E1708,'Budget Template'!$C:$G,VLOOKUP(C1708,'Fund Lookup'!$A$2:$B$5,2,FALSE),FALSE)</f>
        <v>-856000</v>
      </c>
    </row>
    <row r="1709" spans="1:6" ht="30" x14ac:dyDescent="0.25">
      <c r="A1709" t="str">
        <f>'Cover Page'!$A$1</f>
        <v>Appalachian State University</v>
      </c>
      <c r="B1709" t="s">
        <v>89</v>
      </c>
      <c r="C1709" s="85" t="s">
        <v>35</v>
      </c>
      <c r="D1709" s="42" t="s">
        <v>11</v>
      </c>
      <c r="E1709" s="42" t="str">
        <f t="shared" si="28"/>
        <v>Internal Sales and Service Eliminations/ 
Other Eliminations (excluding discounts and allowances)Staff Benefits</v>
      </c>
      <c r="F1709" s="87">
        <f>VLOOKUP(E1709,'Budget Template'!$C:$G,VLOOKUP(C1709,'Fund Lookup'!$A$2:$B$5,2,FALSE),FALSE)</f>
        <v>-285000</v>
      </c>
    </row>
    <row r="1710" spans="1:6" ht="30" x14ac:dyDescent="0.25">
      <c r="A1710" t="str">
        <f>'Cover Page'!$A$1</f>
        <v>Appalachian State University</v>
      </c>
      <c r="B1710" t="s">
        <v>89</v>
      </c>
      <c r="C1710" s="85" t="s">
        <v>35</v>
      </c>
      <c r="D1710" s="42" t="s">
        <v>92</v>
      </c>
      <c r="E1710" s="42" t="str">
        <f t="shared" si="28"/>
        <v>Internal Sales and Service Eliminations/ 
Other Eliminations (excluding discounts and allowances)Services, Supplies, Materials, &amp; Equip.</v>
      </c>
      <c r="F1710" s="87">
        <f>VLOOKUP(E1710,'Budget Template'!$C:$G,VLOOKUP(C1710,'Fund Lookup'!$A$2:$B$5,2,FALSE),FALSE)</f>
        <v>-13485000</v>
      </c>
    </row>
    <row r="1711" spans="1:6" ht="30" x14ac:dyDescent="0.25">
      <c r="A1711" t="str">
        <f>'Cover Page'!$A$1</f>
        <v>Appalachian State University</v>
      </c>
      <c r="B1711" t="s">
        <v>89</v>
      </c>
      <c r="C1711" s="85" t="s">
        <v>35</v>
      </c>
      <c r="D1711" s="42" t="s">
        <v>13</v>
      </c>
      <c r="E1711" s="42" t="str">
        <f t="shared" si="28"/>
        <v>Internal Sales and Service Eliminations/ 
Other Eliminations (excluding discounts and allowances)Scholarships &amp; Fellowships</v>
      </c>
      <c r="F1711" s="87">
        <f>VLOOKUP(E1711,'Budget Template'!$C:$G,VLOOKUP(C1711,'Fund Lookup'!$A$2:$B$5,2,FALSE),FALSE)</f>
        <v>0</v>
      </c>
    </row>
    <row r="1712" spans="1:6" ht="30" x14ac:dyDescent="0.25">
      <c r="A1712" t="str">
        <f>'Cover Page'!$A$1</f>
        <v>Appalachian State University</v>
      </c>
      <c r="B1712" t="s">
        <v>89</v>
      </c>
      <c r="C1712" s="85" t="s">
        <v>35</v>
      </c>
      <c r="D1712" s="42" t="s">
        <v>32</v>
      </c>
      <c r="E1712" s="42" t="str">
        <f t="shared" si="28"/>
        <v>Internal Sales and Service Eliminations/ 
Other Eliminations (excluding discounts and allowances)Debt Service</v>
      </c>
      <c r="F1712" s="87">
        <f>VLOOKUP(E1712,'Budget Template'!$C:$G,VLOOKUP(C1712,'Fund Lookup'!$A$2:$B$5,2,FALSE),FALSE)</f>
        <v>0</v>
      </c>
    </row>
    <row r="1713" spans="1:6" ht="30" x14ac:dyDescent="0.25">
      <c r="A1713" t="str">
        <f>'Cover Page'!$A$1</f>
        <v>Appalachian State University</v>
      </c>
      <c r="B1713" t="s">
        <v>89</v>
      </c>
      <c r="C1713" s="85" t="s">
        <v>35</v>
      </c>
      <c r="D1713" s="42" t="s">
        <v>12</v>
      </c>
      <c r="E1713" s="42" t="str">
        <f t="shared" si="28"/>
        <v>Internal Sales and Service Eliminations/ 
Other Eliminations (excluding discounts and allowances)Utilities</v>
      </c>
      <c r="F1713" s="87">
        <f>VLOOKUP(E1713,'Budget Template'!$C:$G,VLOOKUP(C1713,'Fund Lookup'!$A$2:$B$5,2,FALSE),FALSE)</f>
        <v>-4986000</v>
      </c>
    </row>
    <row r="1714" spans="1:6" ht="30" x14ac:dyDescent="0.25">
      <c r="A1714" t="str">
        <f>'Cover Page'!$A$1</f>
        <v>Appalachian State University</v>
      </c>
      <c r="B1714" t="s">
        <v>89</v>
      </c>
      <c r="C1714" s="85" t="s">
        <v>35</v>
      </c>
      <c r="D1714" s="42" t="s">
        <v>14</v>
      </c>
      <c r="E1714" s="42" t="str">
        <f t="shared" si="28"/>
        <v>Internal Sales and Service Eliminations/ 
Other Eliminations (excluding discounts and allowances)Other Expenses</v>
      </c>
      <c r="F1714" s="87">
        <f>VLOOKUP(E1714,'Budget Template'!$C:$G,VLOOKUP(C1714,'Fund Lookup'!$A$2:$B$5,2,FALSE),FALSE)</f>
        <v>0</v>
      </c>
    </row>
    <row r="1715" spans="1:6" ht="30" x14ac:dyDescent="0.25">
      <c r="A1715" t="str">
        <f>'Cover Page'!$A$1</f>
        <v>Appalachian State University</v>
      </c>
      <c r="B1715" t="s">
        <v>89</v>
      </c>
      <c r="C1715" s="85" t="s">
        <v>35</v>
      </c>
      <c r="D1715" s="42" t="s">
        <v>38</v>
      </c>
      <c r="E1715" s="42" t="str">
        <f t="shared" si="28"/>
        <v>Internal Sales and Service Eliminations/ 
Other Eliminations (excluding discounts and allowances)Transfers In</v>
      </c>
      <c r="F1715" s="87">
        <f>VLOOKUP(E1715,'Budget Template'!$C:$G,VLOOKUP(C1715,'Fund Lookup'!$A$2:$B$5,2,FALSE),FALSE)</f>
        <v>0</v>
      </c>
    </row>
    <row r="1716" spans="1:6" ht="30" x14ac:dyDescent="0.25">
      <c r="A1716" t="str">
        <f>'Cover Page'!$A$1</f>
        <v>Appalachian State University</v>
      </c>
      <c r="B1716" t="s">
        <v>89</v>
      </c>
      <c r="C1716" s="85" t="s">
        <v>35</v>
      </c>
      <c r="D1716" s="42" t="s">
        <v>93</v>
      </c>
      <c r="E1716" s="42" t="str">
        <f t="shared" si="28"/>
        <v>Internal Sales and Service Eliminations/ 
Other Eliminations (excluding discounts and allowances)Transfers Out to Capital</v>
      </c>
      <c r="F1716" s="87">
        <f>VLOOKUP(E1716,'Budget Template'!$C:$G,VLOOKUP(C1716,'Fund Lookup'!$A$2:$B$5,2,FALSE),FALSE)</f>
        <v>0</v>
      </c>
    </row>
    <row r="1717" spans="1:6" ht="30" x14ac:dyDescent="0.25">
      <c r="A1717" t="str">
        <f>'Cover Page'!$A$1</f>
        <v>Appalachian State University</v>
      </c>
      <c r="B1717" t="s">
        <v>89</v>
      </c>
      <c r="C1717" s="85" t="s">
        <v>35</v>
      </c>
      <c r="D1717" s="42" t="s">
        <v>94</v>
      </c>
      <c r="E1717" s="42" t="str">
        <f t="shared" si="28"/>
        <v>Internal Sales and Service Eliminations/ 
Other Eliminations (excluding discounts and allowances)Transfers Out (Other)</v>
      </c>
      <c r="F1717" s="87">
        <f>VLOOKUP(E1717,'Budget Template'!$C:$G,VLOOKUP(C1717,'Fund Lookup'!$A$2:$B$5,2,FALSE),FALSE)</f>
        <v>0</v>
      </c>
    </row>
    <row r="1718" spans="1:6" x14ac:dyDescent="0.25">
      <c r="A1718" t="str">
        <f>'Cover Page'!$A$1</f>
        <v>Appalachian State University</v>
      </c>
      <c r="B1718" t="s">
        <v>89</v>
      </c>
      <c r="C1718" s="85" t="s">
        <v>88</v>
      </c>
      <c r="D1718" s="42" t="s">
        <v>36</v>
      </c>
      <c r="E1718" s="42" t="str">
        <f t="shared" si="28"/>
        <v>Internal Sales and Service Eliminations/ 
Other Eliminations (excluding discounts and allowances)State Appropriation, Tuition, &amp; Fees</v>
      </c>
      <c r="F1718" s="87">
        <f>VLOOKUP(E1718,'Budget Template'!$C:$G,VLOOKUP(C1718,'Fund Lookup'!$A$2:$B$5,2,FALSE),FALSE)</f>
        <v>0</v>
      </c>
    </row>
    <row r="1719" spans="1:6" x14ac:dyDescent="0.25">
      <c r="A1719" t="str">
        <f>'Cover Page'!$A$1</f>
        <v>Appalachian State University</v>
      </c>
      <c r="B1719" t="s">
        <v>89</v>
      </c>
      <c r="C1719" s="85" t="s">
        <v>88</v>
      </c>
      <c r="D1719" s="42" t="s">
        <v>4</v>
      </c>
      <c r="E1719" s="42" t="str">
        <f t="shared" si="28"/>
        <v>Internal Sales and Service Eliminations/ 
Other Eliminations (excluding discounts and allowances)Sales &amp; Services</v>
      </c>
      <c r="F1719" s="87">
        <f>VLOOKUP(E1719,'Budget Template'!$C:$G,VLOOKUP(C1719,'Fund Lookup'!$A$2:$B$5,2,FALSE),FALSE)</f>
        <v>0</v>
      </c>
    </row>
    <row r="1720" spans="1:6" x14ac:dyDescent="0.25">
      <c r="A1720" t="str">
        <f>'Cover Page'!$A$1</f>
        <v>Appalachian State University</v>
      </c>
      <c r="B1720" t="s">
        <v>89</v>
      </c>
      <c r="C1720" s="85" t="s">
        <v>88</v>
      </c>
      <c r="D1720" s="42" t="s">
        <v>33</v>
      </c>
      <c r="E1720" s="42" t="str">
        <f t="shared" si="28"/>
        <v>Internal Sales and Service Eliminations/ 
Other Eliminations (excluding discounts and allowances)Patient Services</v>
      </c>
      <c r="F1720" s="87">
        <f>VLOOKUP(E1720,'Budget Template'!$C:$G,VLOOKUP(C1720,'Fund Lookup'!$A$2:$B$5,2,FALSE),FALSE)</f>
        <v>0</v>
      </c>
    </row>
    <row r="1721" spans="1:6" x14ac:dyDescent="0.25">
      <c r="A1721" t="str">
        <f>'Cover Page'!$A$1</f>
        <v>Appalachian State University</v>
      </c>
      <c r="B1721" t="s">
        <v>89</v>
      </c>
      <c r="C1721" s="85" t="s">
        <v>88</v>
      </c>
      <c r="D1721" s="42" t="s">
        <v>5</v>
      </c>
      <c r="E1721" s="42" t="str">
        <f t="shared" si="28"/>
        <v>Internal Sales and Service Eliminations/ 
Other Eliminations (excluding discounts and allowances)Contracts &amp; Grants</v>
      </c>
      <c r="F1721" s="87">
        <f>VLOOKUP(E1721,'Budget Template'!$C:$G,VLOOKUP(C1721,'Fund Lookup'!$A$2:$B$5,2,FALSE),FALSE)</f>
        <v>0</v>
      </c>
    </row>
    <row r="1722" spans="1:6" x14ac:dyDescent="0.25">
      <c r="A1722" t="str">
        <f>'Cover Page'!$A$1</f>
        <v>Appalachian State University</v>
      </c>
      <c r="B1722" t="s">
        <v>89</v>
      </c>
      <c r="C1722" s="85" t="s">
        <v>88</v>
      </c>
      <c r="D1722" s="42" t="s">
        <v>6</v>
      </c>
      <c r="E1722" s="42" t="str">
        <f t="shared" si="28"/>
        <v>Internal Sales and Service Eliminations/ 
Other Eliminations (excluding discounts and allowances)Gifts &amp; Investments</v>
      </c>
      <c r="F1722" s="87">
        <f>VLOOKUP(E1722,'Budget Template'!$C:$G,VLOOKUP(C1722,'Fund Lookup'!$A$2:$B$5,2,FALSE),FALSE)</f>
        <v>0</v>
      </c>
    </row>
    <row r="1723" spans="1:6" x14ac:dyDescent="0.25">
      <c r="A1723" t="str">
        <f>'Cover Page'!$A$1</f>
        <v>Appalachian State University</v>
      </c>
      <c r="B1723" t="s">
        <v>89</v>
      </c>
      <c r="C1723" s="85" t="s">
        <v>88</v>
      </c>
      <c r="D1723" s="42" t="s">
        <v>7</v>
      </c>
      <c r="E1723" s="42" t="str">
        <f t="shared" si="28"/>
        <v>Internal Sales and Service Eliminations/ 
Other Eliminations (excluding discounts and allowances)Other Revenues</v>
      </c>
      <c r="F1723" s="87">
        <f>VLOOKUP(E1723,'Budget Template'!$C:$G,VLOOKUP(C1723,'Fund Lookup'!$A$2:$B$5,2,FALSE),FALSE)</f>
        <v>0</v>
      </c>
    </row>
    <row r="1724" spans="1:6" x14ac:dyDescent="0.25">
      <c r="A1724" t="str">
        <f>'Cover Page'!$A$1</f>
        <v>Appalachian State University</v>
      </c>
      <c r="B1724" t="s">
        <v>89</v>
      </c>
      <c r="C1724" s="85" t="s">
        <v>88</v>
      </c>
      <c r="D1724" s="42" t="s">
        <v>10</v>
      </c>
      <c r="E1724" s="42" t="str">
        <f t="shared" si="28"/>
        <v>Internal Sales and Service Eliminations/ 
Other Eliminations (excluding discounts and allowances)Salaries and Wages</v>
      </c>
      <c r="F1724" s="87">
        <f>VLOOKUP(E1724,'Budget Template'!$C:$G,VLOOKUP(C1724,'Fund Lookup'!$A$2:$B$5,2,FALSE),FALSE)</f>
        <v>0</v>
      </c>
    </row>
    <row r="1725" spans="1:6" x14ac:dyDescent="0.25">
      <c r="A1725" t="str">
        <f>'Cover Page'!$A$1</f>
        <v>Appalachian State University</v>
      </c>
      <c r="B1725" t="s">
        <v>89</v>
      </c>
      <c r="C1725" s="85" t="s">
        <v>88</v>
      </c>
      <c r="D1725" s="42" t="s">
        <v>11</v>
      </c>
      <c r="E1725" s="42" t="str">
        <f t="shared" si="28"/>
        <v>Internal Sales and Service Eliminations/ 
Other Eliminations (excluding discounts and allowances)Staff Benefits</v>
      </c>
      <c r="F1725" s="87">
        <f>VLOOKUP(E1725,'Budget Template'!$C:$G,VLOOKUP(C1725,'Fund Lookup'!$A$2:$B$5,2,FALSE),FALSE)</f>
        <v>0</v>
      </c>
    </row>
    <row r="1726" spans="1:6" x14ac:dyDescent="0.25">
      <c r="A1726" t="str">
        <f>'Cover Page'!$A$1</f>
        <v>Appalachian State University</v>
      </c>
      <c r="B1726" t="s">
        <v>89</v>
      </c>
      <c r="C1726" s="85" t="s">
        <v>88</v>
      </c>
      <c r="D1726" s="42" t="s">
        <v>92</v>
      </c>
      <c r="E1726" s="42" t="str">
        <f t="shared" si="28"/>
        <v>Internal Sales and Service Eliminations/ 
Other Eliminations (excluding discounts and allowances)Services, Supplies, Materials, &amp; Equip.</v>
      </c>
      <c r="F1726" s="87">
        <f>VLOOKUP(E1726,'Budget Template'!$C:$G,VLOOKUP(C1726,'Fund Lookup'!$A$2:$B$5,2,FALSE),FALSE)</f>
        <v>0</v>
      </c>
    </row>
    <row r="1727" spans="1:6" x14ac:dyDescent="0.25">
      <c r="A1727" t="str">
        <f>'Cover Page'!$A$1</f>
        <v>Appalachian State University</v>
      </c>
      <c r="B1727" t="s">
        <v>89</v>
      </c>
      <c r="C1727" s="85" t="s">
        <v>88</v>
      </c>
      <c r="D1727" s="42" t="s">
        <v>13</v>
      </c>
      <c r="E1727" s="42" t="str">
        <f t="shared" si="28"/>
        <v>Internal Sales and Service Eliminations/ 
Other Eliminations (excluding discounts and allowances)Scholarships &amp; Fellowships</v>
      </c>
      <c r="F1727" s="87">
        <f>VLOOKUP(E1727,'Budget Template'!$C:$G,VLOOKUP(C1727,'Fund Lookup'!$A$2:$B$5,2,FALSE),FALSE)</f>
        <v>0</v>
      </c>
    </row>
    <row r="1728" spans="1:6" x14ac:dyDescent="0.25">
      <c r="A1728" t="str">
        <f>'Cover Page'!$A$1</f>
        <v>Appalachian State University</v>
      </c>
      <c r="B1728" t="s">
        <v>89</v>
      </c>
      <c r="C1728" s="85" t="s">
        <v>88</v>
      </c>
      <c r="D1728" s="42" t="s">
        <v>32</v>
      </c>
      <c r="E1728" s="42" t="str">
        <f t="shared" si="28"/>
        <v>Internal Sales and Service Eliminations/ 
Other Eliminations (excluding discounts and allowances)Debt Service</v>
      </c>
      <c r="F1728" s="87">
        <f>VLOOKUP(E1728,'Budget Template'!$C:$G,VLOOKUP(C1728,'Fund Lookup'!$A$2:$B$5,2,FALSE),FALSE)</f>
        <v>0</v>
      </c>
    </row>
    <row r="1729" spans="1:6" x14ac:dyDescent="0.25">
      <c r="A1729" t="str">
        <f>'Cover Page'!$A$1</f>
        <v>Appalachian State University</v>
      </c>
      <c r="B1729" t="s">
        <v>89</v>
      </c>
      <c r="C1729" s="85" t="s">
        <v>88</v>
      </c>
      <c r="D1729" s="42" t="s">
        <v>12</v>
      </c>
      <c r="E1729" s="42" t="str">
        <f t="shared" si="28"/>
        <v>Internal Sales and Service Eliminations/ 
Other Eliminations (excluding discounts and allowances)Utilities</v>
      </c>
      <c r="F1729" s="87">
        <f>VLOOKUP(E1729,'Budget Template'!$C:$G,VLOOKUP(C1729,'Fund Lookup'!$A$2:$B$5,2,FALSE),FALSE)</f>
        <v>0</v>
      </c>
    </row>
    <row r="1730" spans="1:6" x14ac:dyDescent="0.25">
      <c r="A1730" t="str">
        <f>'Cover Page'!$A$1</f>
        <v>Appalachian State University</v>
      </c>
      <c r="B1730" t="s">
        <v>89</v>
      </c>
      <c r="C1730" s="85" t="s">
        <v>88</v>
      </c>
      <c r="D1730" s="42" t="s">
        <v>14</v>
      </c>
      <c r="E1730" s="42" t="str">
        <f t="shared" si="28"/>
        <v>Internal Sales and Service Eliminations/ 
Other Eliminations (excluding discounts and allowances)Other Expenses</v>
      </c>
      <c r="F1730" s="87">
        <f>VLOOKUP(E1730,'Budget Template'!$C:$G,VLOOKUP(C1730,'Fund Lookup'!$A$2:$B$5,2,FALSE),FALSE)</f>
        <v>0</v>
      </c>
    </row>
    <row r="1731" spans="1:6" x14ac:dyDescent="0.25">
      <c r="A1731" t="str">
        <f>'Cover Page'!$A$1</f>
        <v>Appalachian State University</v>
      </c>
      <c r="B1731" t="s">
        <v>89</v>
      </c>
      <c r="C1731" s="85" t="s">
        <v>88</v>
      </c>
      <c r="D1731" s="42" t="s">
        <v>38</v>
      </c>
      <c r="E1731" s="42" t="str">
        <f t="shared" si="28"/>
        <v>Internal Sales and Service Eliminations/ 
Other Eliminations (excluding discounts and allowances)Transfers In</v>
      </c>
      <c r="F1731" s="87">
        <f>VLOOKUP(E1731,'Budget Template'!$C:$G,VLOOKUP(C1731,'Fund Lookup'!$A$2:$B$5,2,FALSE),FALSE)</f>
        <v>0</v>
      </c>
    </row>
    <row r="1732" spans="1:6" x14ac:dyDescent="0.25">
      <c r="A1732" t="str">
        <f>'Cover Page'!$A$1</f>
        <v>Appalachian State University</v>
      </c>
      <c r="B1732" t="s">
        <v>89</v>
      </c>
      <c r="C1732" s="85" t="s">
        <v>88</v>
      </c>
      <c r="D1732" s="42" t="s">
        <v>93</v>
      </c>
      <c r="E1732" s="42" t="str">
        <f t="shared" si="28"/>
        <v>Internal Sales and Service Eliminations/ 
Other Eliminations (excluding discounts and allowances)Transfers Out to Capital</v>
      </c>
      <c r="F1732" s="87">
        <f>VLOOKUP(E1732,'Budget Template'!$C:$G,VLOOKUP(C1732,'Fund Lookup'!$A$2:$B$5,2,FALSE),FALSE)</f>
        <v>0</v>
      </c>
    </row>
    <row r="1733" spans="1:6" x14ac:dyDescent="0.25">
      <c r="A1733" t="str">
        <f>'Cover Page'!$A$1</f>
        <v>Appalachian State University</v>
      </c>
      <c r="B1733" t="s">
        <v>89</v>
      </c>
      <c r="C1733" s="85" t="s">
        <v>88</v>
      </c>
      <c r="D1733" s="42" t="s">
        <v>94</v>
      </c>
      <c r="E1733" s="42" t="str">
        <f t="shared" si="28"/>
        <v>Internal Sales and Service Eliminations/ 
Other Eliminations (excluding discounts and allowances)Transfers Out (Other)</v>
      </c>
      <c r="F1733" s="87">
        <f>VLOOKUP(E1733,'Budget Template'!$C:$G,VLOOKUP(C1733,'Fund Lookup'!$A$2:$B$5,2,FALSE),FALSE)</f>
        <v>0</v>
      </c>
    </row>
    <row r="1734" spans="1:6" x14ac:dyDescent="0.25">
      <c r="A1734" t="str">
        <f>'Cover Page'!$A$1</f>
        <v>Appalachian State University</v>
      </c>
      <c r="B1734" t="s">
        <v>89</v>
      </c>
      <c r="C1734" s="85" t="s">
        <v>31</v>
      </c>
      <c r="D1734" s="42" t="s">
        <v>36</v>
      </c>
      <c r="E1734" s="42" t="str">
        <f t="shared" si="28"/>
        <v>Internal Sales and Service Eliminations/ 
Other Eliminations (excluding discounts and allowances)State Appropriation, Tuition, &amp; Fees</v>
      </c>
      <c r="F1734" s="87">
        <f>VLOOKUP(E1734,'Budget Template'!$C:$G,VLOOKUP(C1734,'Fund Lookup'!$A$2:$B$5,2,FALSE),FALSE)</f>
        <v>0</v>
      </c>
    </row>
    <row r="1735" spans="1:6" x14ac:dyDescent="0.25">
      <c r="A1735" t="str">
        <f>'Cover Page'!$A$1</f>
        <v>Appalachian State University</v>
      </c>
      <c r="B1735" t="s">
        <v>89</v>
      </c>
      <c r="C1735" s="85" t="s">
        <v>31</v>
      </c>
      <c r="D1735" s="42" t="s">
        <v>4</v>
      </c>
      <c r="E1735" s="42" t="str">
        <f t="shared" si="28"/>
        <v>Internal Sales and Service Eliminations/ 
Other Eliminations (excluding discounts and allowances)Sales &amp; Services</v>
      </c>
      <c r="F1735" s="87">
        <f>VLOOKUP(E1735,'Budget Template'!$C:$G,VLOOKUP(C1735,'Fund Lookup'!$A$2:$B$5,2,FALSE),FALSE)</f>
        <v>0</v>
      </c>
    </row>
    <row r="1736" spans="1:6" x14ac:dyDescent="0.25">
      <c r="A1736" t="str">
        <f>'Cover Page'!$A$1</f>
        <v>Appalachian State University</v>
      </c>
      <c r="B1736" t="s">
        <v>89</v>
      </c>
      <c r="C1736" s="85" t="s">
        <v>31</v>
      </c>
      <c r="D1736" s="42" t="s">
        <v>33</v>
      </c>
      <c r="E1736" s="42" t="str">
        <f t="shared" si="28"/>
        <v>Internal Sales and Service Eliminations/ 
Other Eliminations (excluding discounts and allowances)Patient Services</v>
      </c>
      <c r="F1736" s="87">
        <f>VLOOKUP(E1736,'Budget Template'!$C:$G,VLOOKUP(C1736,'Fund Lookup'!$A$2:$B$5,2,FALSE),FALSE)</f>
        <v>0</v>
      </c>
    </row>
    <row r="1737" spans="1:6" x14ac:dyDescent="0.25">
      <c r="A1737" t="str">
        <f>'Cover Page'!$A$1</f>
        <v>Appalachian State University</v>
      </c>
      <c r="B1737" t="s">
        <v>89</v>
      </c>
      <c r="C1737" s="85" t="s">
        <v>31</v>
      </c>
      <c r="D1737" s="42" t="s">
        <v>5</v>
      </c>
      <c r="E1737" s="42" t="str">
        <f t="shared" si="28"/>
        <v>Internal Sales and Service Eliminations/ 
Other Eliminations (excluding discounts and allowances)Contracts &amp; Grants</v>
      </c>
      <c r="F1737" s="87">
        <f>VLOOKUP(E1737,'Budget Template'!$C:$G,VLOOKUP(C1737,'Fund Lookup'!$A$2:$B$5,2,FALSE),FALSE)</f>
        <v>0</v>
      </c>
    </row>
    <row r="1738" spans="1:6" x14ac:dyDescent="0.25">
      <c r="A1738" t="str">
        <f>'Cover Page'!$A$1</f>
        <v>Appalachian State University</v>
      </c>
      <c r="B1738" t="s">
        <v>89</v>
      </c>
      <c r="C1738" s="85" t="s">
        <v>31</v>
      </c>
      <c r="D1738" s="42" t="s">
        <v>6</v>
      </c>
      <c r="E1738" s="42" t="str">
        <f t="shared" si="28"/>
        <v>Internal Sales and Service Eliminations/ 
Other Eliminations (excluding discounts and allowances)Gifts &amp; Investments</v>
      </c>
      <c r="F1738" s="87">
        <f>VLOOKUP(E1738,'Budget Template'!$C:$G,VLOOKUP(C1738,'Fund Lookup'!$A$2:$B$5,2,FALSE),FALSE)</f>
        <v>0</v>
      </c>
    </row>
    <row r="1739" spans="1:6" x14ac:dyDescent="0.25">
      <c r="A1739" t="str">
        <f>'Cover Page'!$A$1</f>
        <v>Appalachian State University</v>
      </c>
      <c r="B1739" t="s">
        <v>89</v>
      </c>
      <c r="C1739" s="85" t="s">
        <v>31</v>
      </c>
      <c r="D1739" s="42" t="s">
        <v>7</v>
      </c>
      <c r="E1739" s="42" t="str">
        <f t="shared" si="28"/>
        <v>Internal Sales and Service Eliminations/ 
Other Eliminations (excluding discounts and allowances)Other Revenues</v>
      </c>
      <c r="F1739" s="87">
        <f>VLOOKUP(E1739,'Budget Template'!$C:$G,VLOOKUP(C1739,'Fund Lookup'!$A$2:$B$5,2,FALSE),FALSE)</f>
        <v>0</v>
      </c>
    </row>
    <row r="1740" spans="1:6" x14ac:dyDescent="0.25">
      <c r="A1740" t="str">
        <f>'Cover Page'!$A$1</f>
        <v>Appalachian State University</v>
      </c>
      <c r="B1740" t="s">
        <v>89</v>
      </c>
      <c r="C1740" s="85" t="s">
        <v>31</v>
      </c>
      <c r="D1740" s="42" t="s">
        <v>10</v>
      </c>
      <c r="E1740" s="42" t="str">
        <f t="shared" si="28"/>
        <v>Internal Sales and Service Eliminations/ 
Other Eliminations (excluding discounts and allowances)Salaries and Wages</v>
      </c>
      <c r="F1740" s="87">
        <f>VLOOKUP(E1740,'Budget Template'!$C:$G,VLOOKUP(C1740,'Fund Lookup'!$A$2:$B$5,2,FALSE),FALSE)</f>
        <v>0</v>
      </c>
    </row>
    <row r="1741" spans="1:6" x14ac:dyDescent="0.25">
      <c r="A1741" t="str">
        <f>'Cover Page'!$A$1</f>
        <v>Appalachian State University</v>
      </c>
      <c r="B1741" t="s">
        <v>89</v>
      </c>
      <c r="C1741" s="85" t="s">
        <v>31</v>
      </c>
      <c r="D1741" s="42" t="s">
        <v>11</v>
      </c>
      <c r="E1741" s="42" t="str">
        <f t="shared" si="28"/>
        <v>Internal Sales and Service Eliminations/ 
Other Eliminations (excluding discounts and allowances)Staff Benefits</v>
      </c>
      <c r="F1741" s="87">
        <f>VLOOKUP(E1741,'Budget Template'!$C:$G,VLOOKUP(C1741,'Fund Lookup'!$A$2:$B$5,2,FALSE),FALSE)</f>
        <v>0</v>
      </c>
    </row>
    <row r="1742" spans="1:6" x14ac:dyDescent="0.25">
      <c r="A1742" t="str">
        <f>'Cover Page'!$A$1</f>
        <v>Appalachian State University</v>
      </c>
      <c r="B1742" t="s">
        <v>89</v>
      </c>
      <c r="C1742" s="85" t="s">
        <v>31</v>
      </c>
      <c r="D1742" s="42" t="s">
        <v>92</v>
      </c>
      <c r="E1742" s="42" t="str">
        <f t="shared" si="28"/>
        <v>Internal Sales and Service Eliminations/ 
Other Eliminations (excluding discounts and allowances)Services, Supplies, Materials, &amp; Equip.</v>
      </c>
      <c r="F1742" s="87">
        <f>VLOOKUP(E1742,'Budget Template'!$C:$G,VLOOKUP(C1742,'Fund Lookup'!$A$2:$B$5,2,FALSE),FALSE)</f>
        <v>0</v>
      </c>
    </row>
    <row r="1743" spans="1:6" x14ac:dyDescent="0.25">
      <c r="A1743" t="str">
        <f>'Cover Page'!$A$1</f>
        <v>Appalachian State University</v>
      </c>
      <c r="B1743" t="s">
        <v>89</v>
      </c>
      <c r="C1743" s="85" t="s">
        <v>31</v>
      </c>
      <c r="D1743" s="42" t="s">
        <v>13</v>
      </c>
      <c r="E1743" s="42" t="str">
        <f t="shared" si="28"/>
        <v>Internal Sales and Service Eliminations/ 
Other Eliminations (excluding discounts and allowances)Scholarships &amp; Fellowships</v>
      </c>
      <c r="F1743" s="87">
        <f>VLOOKUP(E1743,'Budget Template'!$C:$G,VLOOKUP(C1743,'Fund Lookup'!$A$2:$B$5,2,FALSE),FALSE)</f>
        <v>0</v>
      </c>
    </row>
    <row r="1744" spans="1:6" x14ac:dyDescent="0.25">
      <c r="A1744" t="str">
        <f>'Cover Page'!$A$1</f>
        <v>Appalachian State University</v>
      </c>
      <c r="B1744" t="s">
        <v>89</v>
      </c>
      <c r="C1744" s="85" t="s">
        <v>31</v>
      </c>
      <c r="D1744" s="42" t="s">
        <v>32</v>
      </c>
      <c r="E1744" s="42" t="str">
        <f t="shared" si="28"/>
        <v>Internal Sales and Service Eliminations/ 
Other Eliminations (excluding discounts and allowances)Debt Service</v>
      </c>
      <c r="F1744" s="87">
        <f>VLOOKUP(E1744,'Budget Template'!$C:$G,VLOOKUP(C1744,'Fund Lookup'!$A$2:$B$5,2,FALSE),FALSE)</f>
        <v>0</v>
      </c>
    </row>
    <row r="1745" spans="1:6" x14ac:dyDescent="0.25">
      <c r="A1745" t="str">
        <f>'Cover Page'!$A$1</f>
        <v>Appalachian State University</v>
      </c>
      <c r="B1745" t="s">
        <v>89</v>
      </c>
      <c r="C1745" s="85" t="s">
        <v>31</v>
      </c>
      <c r="D1745" s="42" t="s">
        <v>12</v>
      </c>
      <c r="E1745" s="42" t="str">
        <f t="shared" si="28"/>
        <v>Internal Sales and Service Eliminations/ 
Other Eliminations (excluding discounts and allowances)Utilities</v>
      </c>
      <c r="F1745" s="87">
        <f>VLOOKUP(E1745,'Budget Template'!$C:$G,VLOOKUP(C1745,'Fund Lookup'!$A$2:$B$5,2,FALSE),FALSE)</f>
        <v>0</v>
      </c>
    </row>
    <row r="1746" spans="1:6" x14ac:dyDescent="0.25">
      <c r="A1746" t="str">
        <f>'Cover Page'!$A$1</f>
        <v>Appalachian State University</v>
      </c>
      <c r="B1746" t="s">
        <v>89</v>
      </c>
      <c r="C1746" s="85" t="s">
        <v>31</v>
      </c>
      <c r="D1746" s="42" t="s">
        <v>14</v>
      </c>
      <c r="E1746" s="42" t="str">
        <f t="shared" si="28"/>
        <v>Internal Sales and Service Eliminations/ 
Other Eliminations (excluding discounts and allowances)Other Expenses</v>
      </c>
      <c r="F1746" s="87">
        <f>VLOOKUP(E1746,'Budget Template'!$C:$G,VLOOKUP(C1746,'Fund Lookup'!$A$2:$B$5,2,FALSE),FALSE)</f>
        <v>0</v>
      </c>
    </row>
    <row r="1747" spans="1:6" x14ac:dyDescent="0.25">
      <c r="A1747" t="str">
        <f>'Cover Page'!$A$1</f>
        <v>Appalachian State University</v>
      </c>
      <c r="B1747" t="s">
        <v>89</v>
      </c>
      <c r="C1747" s="85" t="s">
        <v>31</v>
      </c>
      <c r="D1747" s="42" t="s">
        <v>38</v>
      </c>
      <c r="E1747" s="42" t="str">
        <f t="shared" si="28"/>
        <v>Internal Sales and Service Eliminations/ 
Other Eliminations (excluding discounts and allowances)Transfers In</v>
      </c>
      <c r="F1747" s="87">
        <f>VLOOKUP(E1747,'Budget Template'!$C:$G,VLOOKUP(C1747,'Fund Lookup'!$A$2:$B$5,2,FALSE),FALSE)</f>
        <v>0</v>
      </c>
    </row>
    <row r="1748" spans="1:6" x14ac:dyDescent="0.25">
      <c r="A1748" t="str">
        <f>'Cover Page'!$A$1</f>
        <v>Appalachian State University</v>
      </c>
      <c r="B1748" t="s">
        <v>89</v>
      </c>
      <c r="C1748" s="85" t="s">
        <v>31</v>
      </c>
      <c r="D1748" s="42" t="s">
        <v>93</v>
      </c>
      <c r="E1748" s="42" t="str">
        <f t="shared" si="28"/>
        <v>Internal Sales and Service Eliminations/ 
Other Eliminations (excluding discounts and allowances)Transfers Out to Capital</v>
      </c>
      <c r="F1748" s="87">
        <f>VLOOKUP(E1748,'Budget Template'!$C:$G,VLOOKUP(C1748,'Fund Lookup'!$A$2:$B$5,2,FALSE),FALSE)</f>
        <v>0</v>
      </c>
    </row>
    <row r="1749" spans="1:6" x14ac:dyDescent="0.25">
      <c r="A1749" t="str">
        <f>'Cover Page'!$A$1</f>
        <v>Appalachian State University</v>
      </c>
      <c r="B1749" t="s">
        <v>89</v>
      </c>
      <c r="C1749" s="85" t="s">
        <v>31</v>
      </c>
      <c r="D1749" s="42" t="s">
        <v>94</v>
      </c>
      <c r="E1749" s="42" t="str">
        <f t="shared" si="28"/>
        <v>Internal Sales and Service Eliminations/ 
Other Eliminations (excluding discounts and allowances)Transfers Out (Other)</v>
      </c>
      <c r="F1749" s="87">
        <f>VLOOKUP(E1749,'Budget Template'!$C:$G,VLOOKUP(C1749,'Fund Lookup'!$A$2:$B$5,2,FALSE),FALSE)</f>
        <v>0</v>
      </c>
    </row>
    <row r="1750" spans="1:6" x14ac:dyDescent="0.25">
      <c r="A1750" t="str">
        <f>'Cover Page'!$A$1</f>
        <v>Appalachian State University</v>
      </c>
      <c r="B1750" t="s">
        <v>81</v>
      </c>
      <c r="C1750" s="85" t="s">
        <v>0</v>
      </c>
      <c r="D1750" t="s">
        <v>82</v>
      </c>
      <c r="E1750" s="42" t="str">
        <f t="shared" ref="E1750" si="29">B1750&amp;D1750</f>
        <v>Tuition/Appropriation SplitTuition and Fees</v>
      </c>
      <c r="F1750" s="87">
        <f>VLOOKUP(E1750,'Budget Template'!$C:$G,VLOOKUP(C1750,'Fund Lookup'!$A$2:$B$5,2,FALSE),FALSE)</f>
        <v>123061603</v>
      </c>
    </row>
    <row r="1751" spans="1:6" x14ac:dyDescent="0.25">
      <c r="A1751" t="str">
        <f>'Cover Page'!$A$1</f>
        <v>Appalachian State University</v>
      </c>
      <c r="B1751" t="s">
        <v>105</v>
      </c>
      <c r="C1751" s="85" t="s">
        <v>106</v>
      </c>
      <c r="D1751" s="46" t="s">
        <v>56</v>
      </c>
      <c r="E1751" s="42" t="str">
        <f>D1751</f>
        <v>Pell grants (federal)</v>
      </c>
      <c r="F1751" s="87">
        <f>VLOOKUP(E1751,'Budget Template'!$J$205:$K$227,2,FALSE)</f>
        <v>25800000</v>
      </c>
    </row>
    <row r="1752" spans="1:6" x14ac:dyDescent="0.25">
      <c r="A1752" t="str">
        <f>'Cover Page'!$A$1</f>
        <v>Appalachian State University</v>
      </c>
      <c r="B1752" t="s">
        <v>105</v>
      </c>
      <c r="C1752" s="85" t="s">
        <v>106</v>
      </c>
      <c r="D1752" s="46" t="s">
        <v>65</v>
      </c>
      <c r="E1752" s="42" t="str">
        <f t="shared" ref="E1752:E1761" si="30">D1752</f>
        <v>Other federal grants (NOT including FDSL)</v>
      </c>
      <c r="F1752" s="87">
        <f>VLOOKUP(E1752,'Budget Template'!$J$205:$K$227,2,FALSE)</f>
        <v>630000</v>
      </c>
    </row>
    <row r="1753" spans="1:6" x14ac:dyDescent="0.25">
      <c r="A1753" t="str">
        <f>'Cover Page'!$A$1</f>
        <v>Appalachian State University</v>
      </c>
      <c r="B1753" t="s">
        <v>105</v>
      </c>
      <c r="C1753" s="85" t="s">
        <v>106</v>
      </c>
      <c r="D1753" s="46" t="s">
        <v>57</v>
      </c>
      <c r="E1753" s="42" t="str">
        <f t="shared" si="30"/>
        <v>Grants by state government</v>
      </c>
      <c r="F1753" s="87">
        <f>VLOOKUP(E1753,'Budget Template'!$J$205:$K$227,2,FALSE)</f>
        <v>14880000</v>
      </c>
    </row>
    <row r="1754" spans="1:6" x14ac:dyDescent="0.25">
      <c r="A1754" t="str">
        <f>'Cover Page'!$A$1</f>
        <v>Appalachian State University</v>
      </c>
      <c r="B1754" t="s">
        <v>105</v>
      </c>
      <c r="C1754" s="85" t="s">
        <v>106</v>
      </c>
      <c r="D1754" s="46" t="s">
        <v>58</v>
      </c>
      <c r="E1754" s="42" t="str">
        <f t="shared" si="30"/>
        <v>Grants by local government</v>
      </c>
      <c r="F1754" s="87">
        <f>VLOOKUP(E1754,'Budget Template'!$J$205:$K$227,2,FALSE)</f>
        <v>0</v>
      </c>
    </row>
    <row r="1755" spans="1:6" x14ac:dyDescent="0.25">
      <c r="A1755" t="str">
        <f>'Cover Page'!$A$1</f>
        <v>Appalachian State University</v>
      </c>
      <c r="B1755" t="s">
        <v>105</v>
      </c>
      <c r="C1755" s="85" t="s">
        <v>106</v>
      </c>
      <c r="D1755" s="46" t="s">
        <v>59</v>
      </c>
      <c r="E1755" s="42" t="str">
        <f t="shared" si="30"/>
        <v>Institutional grants from restricted resources</v>
      </c>
      <c r="F1755" s="87">
        <f>VLOOKUP(E1755,'Budget Template'!$J$205:$K$227,2,FALSE)</f>
        <v>4460000</v>
      </c>
    </row>
    <row r="1756" spans="1:6" x14ac:dyDescent="0.25">
      <c r="A1756" t="str">
        <f>'Cover Page'!$A$1</f>
        <v>Appalachian State University</v>
      </c>
      <c r="B1756" t="s">
        <v>105</v>
      </c>
      <c r="C1756" s="85" t="s">
        <v>106</v>
      </c>
      <c r="D1756" s="46" t="s">
        <v>77</v>
      </c>
      <c r="E1756" s="42" t="str">
        <f t="shared" si="30"/>
        <v>Institutional grants from unrestricted resources (non General Fund)</v>
      </c>
      <c r="F1756" s="87">
        <f>VLOOKUP(E1756,'Budget Template'!$J$205:$K$227,2,FALSE)</f>
        <v>13360191</v>
      </c>
    </row>
    <row r="1757" spans="1:6" x14ac:dyDescent="0.25">
      <c r="A1757" t="str">
        <f>'Cover Page'!$A$1</f>
        <v>Appalachian State University</v>
      </c>
      <c r="B1757" t="s">
        <v>105</v>
      </c>
      <c r="C1757" s="85" t="s">
        <v>106</v>
      </c>
      <c r="D1757" s="46" t="s">
        <v>67</v>
      </c>
      <c r="E1757" s="42" t="str">
        <f t="shared" si="30"/>
        <v>Need-Based Aid from Tuition</v>
      </c>
      <c r="F1757" s="87">
        <f>VLOOKUP(E1757,'Budget Template'!$J$205:$K$227,2,FALSE)</f>
        <v>13619809</v>
      </c>
    </row>
    <row r="1758" spans="1:6" x14ac:dyDescent="0.25">
      <c r="A1758" t="str">
        <f>'Cover Page'!$A$1</f>
        <v>Appalachian State University</v>
      </c>
      <c r="B1758" t="s">
        <v>105</v>
      </c>
      <c r="C1758" s="85" t="s">
        <v>106</v>
      </c>
      <c r="D1758" s="46" t="s">
        <v>90</v>
      </c>
      <c r="E1758" s="42" t="str">
        <f t="shared" si="30"/>
        <v>Other General Fund Scholarships and Fellowships</v>
      </c>
      <c r="F1758" s="87">
        <f>VLOOKUP(E1758,'Budget Template'!$J$205:$K$227,2,FALSE)</f>
        <v>690000</v>
      </c>
    </row>
    <row r="1759" spans="1:6" x14ac:dyDescent="0.25">
      <c r="A1759" t="str">
        <f>'Cover Page'!$A$1</f>
        <v>Appalachian State University</v>
      </c>
      <c r="B1759" t="s">
        <v>105</v>
      </c>
      <c r="C1759" s="85" t="s">
        <v>106</v>
      </c>
      <c r="D1759" s="46" t="s">
        <v>68</v>
      </c>
      <c r="E1759" s="42" t="str">
        <f t="shared" si="30"/>
        <v>Discounts and allowances applied to tuition</v>
      </c>
      <c r="F1759" s="87">
        <f>VLOOKUP(E1759,'Budget Template'!$J$205:$K$227,2,FALSE)</f>
        <v>21910000</v>
      </c>
    </row>
    <row r="1760" spans="1:6" x14ac:dyDescent="0.25">
      <c r="A1760" t="str">
        <f>'Cover Page'!$A$1</f>
        <v>Appalachian State University</v>
      </c>
      <c r="B1760" t="s">
        <v>105</v>
      </c>
      <c r="C1760" s="85" t="s">
        <v>106</v>
      </c>
      <c r="D1760" s="46" t="s">
        <v>69</v>
      </c>
      <c r="E1760" s="42" t="str">
        <f t="shared" si="30"/>
        <v>Discounts and allowances applied to fees</v>
      </c>
      <c r="F1760" s="87">
        <f>VLOOKUP(E1760,'Budget Template'!$J$205:$K$227,2,FALSE)</f>
        <v>11550000</v>
      </c>
    </row>
    <row r="1761" spans="1:6" x14ac:dyDescent="0.25">
      <c r="A1761" t="str">
        <f>'Cover Page'!$A$1</f>
        <v>Appalachian State University</v>
      </c>
      <c r="B1761" t="s">
        <v>105</v>
      </c>
      <c r="C1761" s="85" t="s">
        <v>106</v>
      </c>
      <c r="D1761" s="49" t="s">
        <v>62</v>
      </c>
      <c r="E1761" s="42" t="str">
        <f t="shared" si="30"/>
        <v>Discounts and allowances applied to sales and services of auxiliary enterprises</v>
      </c>
      <c r="F1761" s="87">
        <f>VLOOKUP(E1761,'Budget Template'!$J$205:$K$227,2,FALSE)</f>
        <v>12100000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8A40-1A8B-4814-A863-EC6AB05A5E48}">
  <dimension ref="A2:B5"/>
  <sheetViews>
    <sheetView workbookViewId="0">
      <selection activeCell="F36" sqref="F36"/>
    </sheetView>
  </sheetViews>
  <sheetFormatPr defaultRowHeight="15" x14ac:dyDescent="0.25"/>
  <cols>
    <col min="1" max="1" width="28.7109375" customWidth="1"/>
  </cols>
  <sheetData>
    <row r="2" spans="1:2" x14ac:dyDescent="0.25">
      <c r="A2" s="88" t="s">
        <v>0</v>
      </c>
      <c r="B2">
        <v>2</v>
      </c>
    </row>
    <row r="3" spans="1:2" x14ac:dyDescent="0.25">
      <c r="A3" s="88" t="s">
        <v>35</v>
      </c>
      <c r="B3">
        <v>3</v>
      </c>
    </row>
    <row r="4" spans="1:2" x14ac:dyDescent="0.25">
      <c r="A4" s="88" t="s">
        <v>88</v>
      </c>
      <c r="B4">
        <v>4</v>
      </c>
    </row>
    <row r="5" spans="1:2" x14ac:dyDescent="0.25">
      <c r="A5" s="88" t="s">
        <v>31</v>
      </c>
      <c r="B5">
        <v>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B1843-18C3-4129-9AAB-FD542F991D75}">
  <sheetPr>
    <tabColor rgb="FFFFFFCC"/>
  </sheetPr>
  <dimension ref="A1:I3"/>
  <sheetViews>
    <sheetView zoomScaleNormal="100" workbookViewId="0">
      <selection activeCell="O22" sqref="O22"/>
    </sheetView>
  </sheetViews>
  <sheetFormatPr defaultRowHeight="15" x14ac:dyDescent="0.25"/>
  <sheetData>
    <row r="1" spans="1:9" ht="26.25" x14ac:dyDescent="0.4">
      <c r="A1" s="175" t="s">
        <v>108</v>
      </c>
      <c r="B1" s="175"/>
      <c r="C1" s="175"/>
      <c r="D1" s="175"/>
      <c r="E1" s="175"/>
      <c r="F1" s="175"/>
      <c r="G1" s="175"/>
      <c r="H1" s="175"/>
      <c r="I1" s="175"/>
    </row>
    <row r="2" spans="1:9" hidden="1" x14ac:dyDescent="0.25">
      <c r="A2" t="str">
        <f>CONCATENATE("Total Enrollment (Fall 2022): ",'Cover Page Data'!J3)</f>
        <v xml:space="preserve">Total Enrollment (Fall 2022): </v>
      </c>
    </row>
    <row r="3" spans="1:9" hidden="1" x14ac:dyDescent="0.25">
      <c r="A3" t="str">
        <f>CONCATENATE("Total Permanent Full-Time Employees (Fall 2022): ",'Cover Page Data'!J4)</f>
        <v xml:space="preserve">Total Permanent Full-Time Employees (Fall 2022): </v>
      </c>
    </row>
  </sheetData>
  <mergeCells count="1">
    <mergeCell ref="A1:I1"/>
  </mergeCells>
  <printOptions horizontalCentered="1"/>
  <pageMargins left="0.7" right="0.7" top="0.75" bottom="0.75" header="0.3" footer="0.3"/>
  <pageSetup orientation="portrait"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19091-FAD5-407F-8F54-0314D0A82BB4}">
  <dimension ref="A1:J80"/>
  <sheetViews>
    <sheetView workbookViewId="0">
      <selection activeCell="D26" sqref="D26"/>
    </sheetView>
  </sheetViews>
  <sheetFormatPr defaultRowHeight="15" x14ac:dyDescent="0.25"/>
  <cols>
    <col min="2" max="2" width="19.140625" customWidth="1"/>
    <col min="3" max="3" width="20.140625" customWidth="1"/>
    <col min="4" max="4" width="18.140625" customWidth="1"/>
    <col min="5" max="5" width="21.5703125" customWidth="1"/>
    <col min="6" max="6" width="16" customWidth="1"/>
    <col min="7" max="7" width="19.42578125" customWidth="1"/>
    <col min="8" max="8" width="12.5703125" customWidth="1"/>
    <col min="9" max="9" width="26.28515625" customWidth="1"/>
    <col min="10" max="10" width="17" customWidth="1"/>
  </cols>
  <sheetData>
    <row r="1" spans="1:10" x14ac:dyDescent="0.25">
      <c r="A1" s="176" t="str">
        <f>'Cover Page'!A1</f>
        <v>Appalachian State University</v>
      </c>
      <c r="B1" s="177"/>
      <c r="C1" s="177"/>
      <c r="D1" s="177"/>
      <c r="E1" s="177"/>
      <c r="F1" s="177"/>
      <c r="G1" s="177"/>
    </row>
    <row r="2" spans="1:10" ht="30" x14ac:dyDescent="0.25">
      <c r="A2" s="178"/>
      <c r="B2" s="179"/>
      <c r="C2" s="41" t="s">
        <v>0</v>
      </c>
      <c r="D2" s="41" t="s">
        <v>35</v>
      </c>
      <c r="E2" s="41" t="s">
        <v>88</v>
      </c>
      <c r="F2" s="41" t="s">
        <v>31</v>
      </c>
      <c r="G2" s="40" t="s">
        <v>16</v>
      </c>
    </row>
    <row r="3" spans="1:10" x14ac:dyDescent="0.25">
      <c r="A3" s="34" t="s">
        <v>1</v>
      </c>
      <c r="B3" s="38" t="s">
        <v>2</v>
      </c>
      <c r="C3" s="37">
        <f>Summary!C3</f>
        <v>212960000</v>
      </c>
      <c r="D3" s="37">
        <f>Summary!D3</f>
        <v>0</v>
      </c>
      <c r="E3" s="37">
        <f>Summary!E3</f>
        <v>0</v>
      </c>
      <c r="F3" s="37">
        <f>Summary!F3</f>
        <v>0</v>
      </c>
      <c r="G3" s="35">
        <f t="shared" ref="G3:G9" si="0">SUM(C3:F3)</f>
        <v>212960000</v>
      </c>
      <c r="I3" s="67" t="s">
        <v>73</v>
      </c>
      <c r="J3" s="66"/>
    </row>
    <row r="4" spans="1:10" x14ac:dyDescent="0.25">
      <c r="A4" s="34"/>
      <c r="B4" s="38" t="s">
        <v>3</v>
      </c>
      <c r="C4" s="37">
        <f>Summary!C4</f>
        <v>123062000</v>
      </c>
      <c r="D4" s="37">
        <f>Summary!D4</f>
        <v>75943000</v>
      </c>
      <c r="E4" s="37">
        <f>Summary!E4</f>
        <v>0</v>
      </c>
      <c r="F4" s="37">
        <f>Summary!F4</f>
        <v>0</v>
      </c>
      <c r="G4" s="35">
        <f t="shared" si="0"/>
        <v>199005000</v>
      </c>
      <c r="I4" t="s">
        <v>74</v>
      </c>
      <c r="J4" s="66"/>
    </row>
    <row r="5" spans="1:10" x14ac:dyDescent="0.25">
      <c r="A5" s="34"/>
      <c r="B5" s="38" t="s">
        <v>4</v>
      </c>
      <c r="C5" s="37">
        <f>Summary!C6</f>
        <v>-675000</v>
      </c>
      <c r="D5" s="37">
        <f>Summary!D6</f>
        <v>125762000</v>
      </c>
      <c r="E5" s="37">
        <f>Summary!E6</f>
        <v>0</v>
      </c>
      <c r="F5" s="37">
        <f>Summary!F6</f>
        <v>11000</v>
      </c>
      <c r="G5" s="35">
        <f t="shared" si="0"/>
        <v>125098000</v>
      </c>
    </row>
    <row r="6" spans="1:10" x14ac:dyDescent="0.25">
      <c r="A6" s="34"/>
      <c r="B6" s="38" t="s">
        <v>33</v>
      </c>
      <c r="C6" s="37">
        <f>Summary!C7</f>
        <v>0</v>
      </c>
      <c r="D6" s="37">
        <f>Summary!D7</f>
        <v>1125000</v>
      </c>
      <c r="E6" s="37">
        <f>Summary!E7</f>
        <v>0</v>
      </c>
      <c r="F6" s="37">
        <f>Summary!F7</f>
        <v>0</v>
      </c>
      <c r="G6" s="35">
        <f t="shared" si="0"/>
        <v>1125000</v>
      </c>
    </row>
    <row r="7" spans="1:10" x14ac:dyDescent="0.25">
      <c r="A7" s="34"/>
      <c r="B7" s="38" t="s">
        <v>5</v>
      </c>
      <c r="C7" s="37">
        <f>Summary!C8</f>
        <v>4153000</v>
      </c>
      <c r="D7" s="37">
        <f>Summary!D8</f>
        <v>0</v>
      </c>
      <c r="E7" s="37">
        <f>Summary!E8</f>
        <v>0</v>
      </c>
      <c r="F7" s="37">
        <f>Summary!F8</f>
        <v>65282000</v>
      </c>
      <c r="G7" s="35">
        <f t="shared" si="0"/>
        <v>69435000</v>
      </c>
    </row>
    <row r="8" spans="1:10" x14ac:dyDescent="0.25">
      <c r="A8" s="34"/>
      <c r="B8" s="38" t="s">
        <v>6</v>
      </c>
      <c r="C8" s="37">
        <f>Summary!C9</f>
        <v>0</v>
      </c>
      <c r="D8" s="37">
        <f>Summary!D9</f>
        <v>9939000</v>
      </c>
      <c r="E8" s="37">
        <f>Summary!E9</f>
        <v>0</v>
      </c>
      <c r="F8" s="37">
        <f>Summary!F9</f>
        <v>9637000</v>
      </c>
      <c r="G8" s="35">
        <f t="shared" si="0"/>
        <v>19576000</v>
      </c>
    </row>
    <row r="9" spans="1:10" x14ac:dyDescent="0.25">
      <c r="A9" s="34"/>
      <c r="B9" s="33" t="s">
        <v>7</v>
      </c>
      <c r="C9" s="37">
        <f>Summary!C10</f>
        <v>608000</v>
      </c>
      <c r="D9" s="37">
        <f>Summary!D10</f>
        <v>4347000</v>
      </c>
      <c r="E9" s="37">
        <f>Summary!E10</f>
        <v>2205000</v>
      </c>
      <c r="F9" s="37">
        <f>Summary!F10</f>
        <v>814000</v>
      </c>
      <c r="G9" s="35">
        <f t="shared" si="0"/>
        <v>7974000</v>
      </c>
    </row>
    <row r="10" spans="1:10" x14ac:dyDescent="0.25">
      <c r="A10" s="68" t="s">
        <v>8</v>
      </c>
      <c r="B10" s="69"/>
      <c r="C10" s="70">
        <f>SUM(C3:C9)</f>
        <v>340108000</v>
      </c>
      <c r="D10" s="70">
        <f>SUM(D3:D9)</f>
        <v>217116000</v>
      </c>
      <c r="E10" s="70">
        <f>SUM(E3:E9)</f>
        <v>2205000</v>
      </c>
      <c r="F10" s="70">
        <f>SUM(F3:F9)</f>
        <v>75744000</v>
      </c>
      <c r="G10" s="71">
        <f>SUM(G3:G9)</f>
        <v>635173000</v>
      </c>
    </row>
    <row r="11" spans="1:10" x14ac:dyDescent="0.25">
      <c r="A11" s="34"/>
      <c r="C11" s="39"/>
      <c r="D11" s="39"/>
      <c r="E11" s="39"/>
      <c r="F11" s="39"/>
      <c r="G11" s="35"/>
    </row>
    <row r="12" spans="1:10" x14ac:dyDescent="0.25">
      <c r="A12" s="34" t="s">
        <v>9</v>
      </c>
      <c r="B12" s="38" t="s">
        <v>10</v>
      </c>
      <c r="C12" s="37">
        <f>Summary!C13</f>
        <v>205247000</v>
      </c>
      <c r="D12" s="37">
        <f>Summary!D13</f>
        <v>55891000</v>
      </c>
      <c r="E12" s="37">
        <f>Summary!E13</f>
        <v>735000</v>
      </c>
      <c r="F12" s="37">
        <f>Summary!F13</f>
        <v>9576000</v>
      </c>
      <c r="G12" s="35">
        <f t="shared" ref="G12:G18" si="1">SUM(C12:F12)</f>
        <v>271449000</v>
      </c>
    </row>
    <row r="13" spans="1:10" x14ac:dyDescent="0.25">
      <c r="A13" s="34"/>
      <c r="B13" s="38" t="s">
        <v>11</v>
      </c>
      <c r="C13" s="37">
        <f>Summary!C14</f>
        <v>69523000</v>
      </c>
      <c r="D13" s="37">
        <f>Summary!D14</f>
        <v>19869000</v>
      </c>
      <c r="E13" s="37">
        <f>Summary!E14</f>
        <v>263000</v>
      </c>
      <c r="F13" s="37">
        <f>Summary!F14</f>
        <v>2382000</v>
      </c>
      <c r="G13" s="35">
        <f t="shared" si="1"/>
        <v>92037000</v>
      </c>
    </row>
    <row r="14" spans="1:10" x14ac:dyDescent="0.25">
      <c r="A14" s="34"/>
      <c r="B14" s="38" t="s">
        <v>34</v>
      </c>
      <c r="C14" s="37">
        <f>Summary!C15</f>
        <v>38901000</v>
      </c>
      <c r="D14" s="37">
        <f>Summary!D15</f>
        <v>78735000</v>
      </c>
      <c r="E14" s="37">
        <f>Summary!E15</f>
        <v>336000</v>
      </c>
      <c r="F14" s="37">
        <f>Summary!F15</f>
        <v>13969000</v>
      </c>
      <c r="G14" s="35">
        <f t="shared" si="1"/>
        <v>131941000</v>
      </c>
    </row>
    <row r="15" spans="1:10" x14ac:dyDescent="0.25">
      <c r="A15" s="34"/>
      <c r="B15" s="38" t="s">
        <v>13</v>
      </c>
      <c r="C15" s="37">
        <f>Summary!C16</f>
        <v>15366000</v>
      </c>
      <c r="D15" s="37">
        <f>Summary!D16</f>
        <v>12876000</v>
      </c>
      <c r="E15" s="37">
        <f>Summary!E16</f>
        <v>1000</v>
      </c>
      <c r="F15" s="37">
        <f>Summary!F16</f>
        <v>48889000</v>
      </c>
      <c r="G15" s="35">
        <f t="shared" si="1"/>
        <v>77132000</v>
      </c>
    </row>
    <row r="16" spans="1:10" x14ac:dyDescent="0.25">
      <c r="A16" s="34"/>
      <c r="B16" s="38" t="s">
        <v>32</v>
      </c>
      <c r="C16" s="37">
        <f>Summary!C18</f>
        <v>2352000</v>
      </c>
      <c r="D16" s="37">
        <f>Summary!D18</f>
        <v>25248000</v>
      </c>
      <c r="E16" s="37">
        <f>Summary!E18</f>
        <v>0</v>
      </c>
      <c r="F16" s="37">
        <f>Summary!F18</f>
        <v>0</v>
      </c>
      <c r="G16" s="35">
        <f t="shared" si="1"/>
        <v>27600000</v>
      </c>
    </row>
    <row r="17" spans="1:7" x14ac:dyDescent="0.25">
      <c r="A17" s="34"/>
      <c r="B17" s="38" t="s">
        <v>12</v>
      </c>
      <c r="C17" s="37">
        <f>Summary!C19</f>
        <v>6408000</v>
      </c>
      <c r="D17" s="37">
        <f>Summary!D19</f>
        <v>4210000</v>
      </c>
      <c r="E17" s="37">
        <f>Summary!E19</f>
        <v>2000</v>
      </c>
      <c r="F17" s="37">
        <f>Summary!F19</f>
        <v>2000</v>
      </c>
      <c r="G17" s="35">
        <f t="shared" si="1"/>
        <v>10622000</v>
      </c>
    </row>
    <row r="18" spans="1:7" x14ac:dyDescent="0.25">
      <c r="A18" s="34"/>
      <c r="B18" s="38" t="s">
        <v>14</v>
      </c>
      <c r="C18" s="37">
        <f>Summary!C20</f>
        <v>4616000</v>
      </c>
      <c r="D18" s="37">
        <f>Summary!D20</f>
        <v>10072000</v>
      </c>
      <c r="E18" s="37">
        <f>Summary!E20</f>
        <v>0</v>
      </c>
      <c r="F18" s="37">
        <f>Summary!F20</f>
        <v>0</v>
      </c>
      <c r="G18" s="35">
        <f t="shared" si="1"/>
        <v>14688000</v>
      </c>
    </row>
    <row r="19" spans="1:7" x14ac:dyDescent="0.25">
      <c r="A19" s="68" t="s">
        <v>15</v>
      </c>
      <c r="B19" s="69"/>
      <c r="C19" s="70">
        <f>SUM(C12:C18)</f>
        <v>342413000</v>
      </c>
      <c r="D19" s="70">
        <f>SUM(D12:D18)</f>
        <v>206901000</v>
      </c>
      <c r="E19" s="70">
        <f>SUM(E12:E18)</f>
        <v>1337000</v>
      </c>
      <c r="F19" s="70">
        <f>SUM(F12:F18)</f>
        <v>74818000</v>
      </c>
      <c r="G19" s="71">
        <f>SUM(G12:G18)</f>
        <v>625469000</v>
      </c>
    </row>
    <row r="20" spans="1:7" x14ac:dyDescent="0.25">
      <c r="A20" s="34"/>
      <c r="C20" s="36"/>
      <c r="D20" s="36"/>
      <c r="E20" s="36"/>
      <c r="F20" s="36"/>
      <c r="G20" s="35"/>
    </row>
    <row r="21" spans="1:7" x14ac:dyDescent="0.25">
      <c r="A21" s="68" t="s">
        <v>39</v>
      </c>
      <c r="B21" s="69"/>
      <c r="C21" s="70">
        <f>Summary!C23</f>
        <v>5543000</v>
      </c>
      <c r="D21" s="70">
        <f>Summary!D23</f>
        <v>-12474000</v>
      </c>
      <c r="E21" s="70">
        <f>Summary!E23</f>
        <v>-94000</v>
      </c>
      <c r="F21" s="70">
        <f>Summary!F23</f>
        <v>0</v>
      </c>
      <c r="G21" s="71">
        <f>SUM(C21:F21)</f>
        <v>-7025000</v>
      </c>
    </row>
    <row r="22" spans="1:7" x14ac:dyDescent="0.25">
      <c r="A22" s="34"/>
      <c r="B22" s="33"/>
      <c r="C22" s="32"/>
      <c r="D22" s="32"/>
      <c r="E22" s="32"/>
      <c r="F22" s="32"/>
      <c r="G22" s="31"/>
    </row>
    <row r="24" spans="1:7" ht="30" x14ac:dyDescent="0.25">
      <c r="C24" s="11" t="s">
        <v>0</v>
      </c>
      <c r="D24" s="11" t="s">
        <v>35</v>
      </c>
      <c r="E24" s="11" t="s">
        <v>88</v>
      </c>
      <c r="F24" s="11" t="s">
        <v>31</v>
      </c>
      <c r="G24" s="21" t="s">
        <v>16</v>
      </c>
    </row>
    <row r="25" spans="1:7" x14ac:dyDescent="0.25">
      <c r="B25" s="30" t="s">
        <v>107</v>
      </c>
      <c r="C25" s="90">
        <f>Summary!C586</f>
        <v>0</v>
      </c>
      <c r="D25" s="90">
        <f>Summary!D593</f>
        <v>24353000</v>
      </c>
      <c r="E25" s="90">
        <f>Summary!E586</f>
        <v>0</v>
      </c>
      <c r="F25" s="90">
        <f>Summary!F586</f>
        <v>0</v>
      </c>
      <c r="G25" s="91">
        <f>SUM(C25:F25)</f>
        <v>24353000</v>
      </c>
    </row>
    <row r="26" spans="1:7" x14ac:dyDescent="0.25">
      <c r="B26" s="30" t="s">
        <v>51</v>
      </c>
      <c r="C26" s="61">
        <f>Summary!C571</f>
        <v>0</v>
      </c>
      <c r="D26" s="61">
        <f>Summary!D571</f>
        <v>19720000</v>
      </c>
      <c r="E26" s="61">
        <f>Summary!E571</f>
        <v>0</v>
      </c>
      <c r="F26" s="61">
        <f>Summary!F571</f>
        <v>0</v>
      </c>
      <c r="G26" s="74">
        <f>SUM(C26:F26)</f>
        <v>19720000</v>
      </c>
    </row>
    <row r="27" spans="1:7" x14ac:dyDescent="0.25">
      <c r="B27" s="30" t="s">
        <v>43</v>
      </c>
      <c r="C27" s="61">
        <f>Summary!C547</f>
        <v>0</v>
      </c>
      <c r="D27" s="61">
        <f>Summary!D547</f>
        <v>7820000</v>
      </c>
      <c r="E27" s="61">
        <f>Summary!E547</f>
        <v>0</v>
      </c>
      <c r="F27" s="61">
        <f>Summary!F547</f>
        <v>0</v>
      </c>
      <c r="G27" s="74">
        <f t="shared" ref="G27:G52" si="2">SUM(C27:F27)</f>
        <v>7820000</v>
      </c>
    </row>
    <row r="28" spans="1:7" x14ac:dyDescent="0.25">
      <c r="B28" s="30" t="s">
        <v>30</v>
      </c>
      <c r="C28" s="61">
        <f>Summary!C521</f>
        <v>1165000</v>
      </c>
      <c r="D28" s="61">
        <f>Summary!D521</f>
        <v>40054000</v>
      </c>
      <c r="E28" s="61">
        <f>Summary!E521</f>
        <v>0</v>
      </c>
      <c r="F28" s="61">
        <f>Summary!F521</f>
        <v>0</v>
      </c>
      <c r="G28" s="74">
        <f t="shared" si="2"/>
        <v>41219000</v>
      </c>
    </row>
    <row r="29" spans="1:7" x14ac:dyDescent="0.25">
      <c r="B29" s="30" t="s">
        <v>75</v>
      </c>
      <c r="C29" s="61">
        <f>Summary!C495</f>
        <v>0</v>
      </c>
      <c r="D29" s="61">
        <f>Summary!D495</f>
        <v>6030000</v>
      </c>
      <c r="E29" s="61">
        <f>Summary!E495</f>
        <v>0</v>
      </c>
      <c r="F29" s="61">
        <f>Summary!F495</f>
        <v>0</v>
      </c>
      <c r="G29" s="74">
        <f t="shared" si="2"/>
        <v>6030000</v>
      </c>
    </row>
    <row r="30" spans="1:7" x14ac:dyDescent="0.25">
      <c r="B30" s="30" t="s">
        <v>44</v>
      </c>
      <c r="C30" s="61">
        <f>Summary!C469</f>
        <v>0</v>
      </c>
      <c r="D30" s="61">
        <f>Summary!D469</f>
        <v>36006000</v>
      </c>
      <c r="E30" s="61">
        <f>Summary!E469</f>
        <v>0</v>
      </c>
      <c r="F30" s="61">
        <f>Summary!F469</f>
        <v>0</v>
      </c>
      <c r="G30" s="74">
        <f t="shared" si="2"/>
        <v>36006000</v>
      </c>
    </row>
    <row r="31" spans="1:7" x14ac:dyDescent="0.25">
      <c r="B31" s="30" t="s">
        <v>45</v>
      </c>
      <c r="C31" s="61">
        <f>Summary!C443</f>
        <v>0</v>
      </c>
      <c r="D31" s="61">
        <f>Summary!D443</f>
        <v>27218000</v>
      </c>
      <c r="E31" s="61">
        <f>Summary!E443</f>
        <v>0</v>
      </c>
      <c r="F31" s="61">
        <f>Summary!F443</f>
        <v>0</v>
      </c>
      <c r="G31" s="74">
        <f t="shared" si="2"/>
        <v>27218000</v>
      </c>
    </row>
    <row r="32" spans="1:7" x14ac:dyDescent="0.25">
      <c r="B32" s="29"/>
      <c r="C32" s="61"/>
      <c r="D32" s="61"/>
      <c r="E32" s="61"/>
      <c r="F32" s="61"/>
      <c r="G32" s="74">
        <f t="shared" si="2"/>
        <v>0</v>
      </c>
    </row>
    <row r="33" spans="2:7" x14ac:dyDescent="0.25">
      <c r="B33" s="9" t="s">
        <v>26</v>
      </c>
      <c r="C33" s="61">
        <f>Summary!C419</f>
        <v>5374000</v>
      </c>
      <c r="D33" s="61">
        <f>Summary!D419</f>
        <v>43000</v>
      </c>
      <c r="E33" s="61">
        <f>Summary!E419</f>
        <v>0</v>
      </c>
      <c r="F33" s="61">
        <f>Summary!F419</f>
        <v>0</v>
      </c>
      <c r="G33" s="74">
        <f t="shared" si="2"/>
        <v>5417000</v>
      </c>
    </row>
    <row r="34" spans="2:7" x14ac:dyDescent="0.25">
      <c r="B34" s="9" t="s">
        <v>29</v>
      </c>
      <c r="C34" s="61">
        <f>Summary!C397</f>
        <v>6209000</v>
      </c>
      <c r="D34" s="61">
        <f>Summary!D397</f>
        <v>381000</v>
      </c>
      <c r="E34" s="61">
        <f>Summary!E397</f>
        <v>0</v>
      </c>
      <c r="F34" s="61">
        <f>Summary!F397</f>
        <v>0</v>
      </c>
      <c r="G34" s="74">
        <f t="shared" si="2"/>
        <v>6590000</v>
      </c>
    </row>
    <row r="35" spans="2:7" x14ac:dyDescent="0.25">
      <c r="B35" s="9" t="s">
        <v>52</v>
      </c>
      <c r="C35" s="61">
        <f>Summary!C375</f>
        <v>13909000</v>
      </c>
      <c r="D35" s="61">
        <f>Summary!D375</f>
        <v>9514000</v>
      </c>
      <c r="E35" s="61">
        <f>Summary!E375</f>
        <v>0</v>
      </c>
      <c r="F35" s="61">
        <f>Summary!F375</f>
        <v>0</v>
      </c>
      <c r="G35" s="74">
        <f t="shared" si="2"/>
        <v>23423000</v>
      </c>
    </row>
    <row r="36" spans="2:7" x14ac:dyDescent="0.25">
      <c r="B36" s="28" t="s">
        <v>53</v>
      </c>
      <c r="C36" s="61">
        <f>Summary!C353</f>
        <v>2494000</v>
      </c>
      <c r="D36" s="61">
        <f>Summary!D353</f>
        <v>406000</v>
      </c>
      <c r="E36" s="61">
        <f>Summary!E353</f>
        <v>0</v>
      </c>
      <c r="F36" s="61">
        <f>Summary!F353</f>
        <v>9000</v>
      </c>
      <c r="G36" s="74">
        <f t="shared" si="2"/>
        <v>2909000</v>
      </c>
    </row>
    <row r="37" spans="2:7" x14ac:dyDescent="0.25">
      <c r="B37" s="9" t="s">
        <v>25</v>
      </c>
      <c r="C37" s="61">
        <f>Summary!C331</f>
        <v>34944000</v>
      </c>
      <c r="D37" s="61">
        <f>Summary!D331</f>
        <v>9314000</v>
      </c>
      <c r="E37" s="61">
        <f>Summary!E331</f>
        <v>0</v>
      </c>
      <c r="F37" s="61">
        <f>Summary!F331</f>
        <v>0</v>
      </c>
      <c r="G37" s="74">
        <f t="shared" si="2"/>
        <v>44258000</v>
      </c>
    </row>
    <row r="38" spans="2:7" x14ac:dyDescent="0.25">
      <c r="B38" s="28" t="s">
        <v>24</v>
      </c>
      <c r="C38" s="61">
        <f>Summary!C309</f>
        <v>15269000</v>
      </c>
      <c r="D38" s="61">
        <f>Summary!D309</f>
        <v>1426000</v>
      </c>
      <c r="E38" s="61">
        <f>Summary!E309</f>
        <v>0</v>
      </c>
      <c r="F38" s="61">
        <f>Summary!F309</f>
        <v>0</v>
      </c>
      <c r="G38" s="74">
        <f t="shared" si="2"/>
        <v>16695000</v>
      </c>
    </row>
    <row r="39" spans="2:7" x14ac:dyDescent="0.25">
      <c r="B39" s="27" t="s">
        <v>54</v>
      </c>
      <c r="C39" s="61">
        <f>Summary!C287</f>
        <v>19957000</v>
      </c>
      <c r="D39" s="61">
        <f>Summary!D287</f>
        <v>6124000</v>
      </c>
      <c r="E39" s="61">
        <f>Summary!E287</f>
        <v>0</v>
      </c>
      <c r="F39" s="61">
        <f>Summary!F287</f>
        <v>1934000</v>
      </c>
      <c r="G39" s="74">
        <f t="shared" si="2"/>
        <v>28015000</v>
      </c>
    </row>
    <row r="40" spans="2:7" x14ac:dyDescent="0.25">
      <c r="B40" s="25"/>
      <c r="C40" s="61"/>
      <c r="D40" s="61"/>
      <c r="E40" s="61"/>
      <c r="F40" s="61"/>
      <c r="G40" s="74">
        <f t="shared" si="2"/>
        <v>0</v>
      </c>
    </row>
    <row r="41" spans="2:7" x14ac:dyDescent="0.25">
      <c r="B41" s="26" t="s">
        <v>55</v>
      </c>
      <c r="C41" s="61">
        <f>Summary!C265</f>
        <v>1361000</v>
      </c>
      <c r="D41" s="61">
        <f>Summary!D265</f>
        <v>0</v>
      </c>
      <c r="E41" s="61">
        <f>Summary!E265</f>
        <v>985000</v>
      </c>
      <c r="F41" s="61">
        <f>Summary!F265</f>
        <v>0</v>
      </c>
      <c r="G41" s="74">
        <f t="shared" si="2"/>
        <v>2346000</v>
      </c>
    </row>
    <row r="42" spans="2:7" x14ac:dyDescent="0.25">
      <c r="B42" s="26" t="s">
        <v>20</v>
      </c>
      <c r="C42" s="61">
        <f>Summary!C243</f>
        <v>12731000</v>
      </c>
      <c r="D42" s="61">
        <f>Summary!D243</f>
        <v>157000</v>
      </c>
      <c r="E42" s="61">
        <f>Summary!E243</f>
        <v>0</v>
      </c>
      <c r="F42" s="61">
        <f>Summary!F243</f>
        <v>254000</v>
      </c>
      <c r="G42" s="74">
        <f t="shared" si="2"/>
        <v>13142000</v>
      </c>
    </row>
    <row r="43" spans="2:7" x14ac:dyDescent="0.25">
      <c r="B43" s="26" t="s">
        <v>47</v>
      </c>
      <c r="C43" s="61">
        <f>Summary!C221</f>
        <v>18127000</v>
      </c>
      <c r="D43" s="61">
        <f>Summary!D221</f>
        <v>4134000</v>
      </c>
      <c r="E43" s="61">
        <f>Summary!E221</f>
        <v>0</v>
      </c>
      <c r="F43" s="61">
        <f>Summary!F221</f>
        <v>47241000</v>
      </c>
      <c r="G43" s="74">
        <f t="shared" si="2"/>
        <v>69502000</v>
      </c>
    </row>
    <row r="44" spans="2:7" x14ac:dyDescent="0.25">
      <c r="B44" s="26" t="s">
        <v>22</v>
      </c>
      <c r="C44" s="61">
        <f>Summary!C199</f>
        <v>2032000</v>
      </c>
      <c r="D44" s="61">
        <f>Summary!D199</f>
        <v>20646000</v>
      </c>
      <c r="E44" s="61">
        <f>Summary!E199</f>
        <v>0</v>
      </c>
      <c r="F44" s="61">
        <f>Summary!F199</f>
        <v>322000</v>
      </c>
      <c r="G44" s="74">
        <f t="shared" si="2"/>
        <v>23000000</v>
      </c>
    </row>
    <row r="45" spans="2:7" x14ac:dyDescent="0.25">
      <c r="B45" s="26" t="s">
        <v>21</v>
      </c>
      <c r="C45" s="61">
        <f>Summary!C177</f>
        <v>48051000</v>
      </c>
      <c r="D45" s="61">
        <f>Summary!D177</f>
        <v>7260000</v>
      </c>
      <c r="E45" s="61">
        <f>Summary!E177</f>
        <v>62000</v>
      </c>
      <c r="F45" s="61">
        <f>Summary!F177</f>
        <v>5003000</v>
      </c>
      <c r="G45" s="74">
        <f t="shared" si="2"/>
        <v>60376000</v>
      </c>
    </row>
    <row r="46" spans="2:7" x14ac:dyDescent="0.25">
      <c r="B46" s="25"/>
      <c r="C46" s="61"/>
      <c r="D46" s="61"/>
      <c r="E46" s="61"/>
      <c r="F46" s="61"/>
      <c r="G46" s="74">
        <f t="shared" si="2"/>
        <v>0</v>
      </c>
    </row>
    <row r="47" spans="2:7" x14ac:dyDescent="0.25">
      <c r="B47" s="72" t="str">
        <f>Summary!A139</f>
        <v>School of Music</v>
      </c>
      <c r="C47" s="61">
        <f>Summary!C155</f>
        <v>7086000</v>
      </c>
      <c r="D47" s="61">
        <f>Summary!D155</f>
        <v>733000</v>
      </c>
      <c r="E47" s="61">
        <f>Summary!E155</f>
        <v>4000</v>
      </c>
      <c r="F47" s="61">
        <f>Summary!F155</f>
        <v>189000</v>
      </c>
      <c r="G47" s="74">
        <f t="shared" si="2"/>
        <v>8012000</v>
      </c>
    </row>
    <row r="48" spans="2:7" x14ac:dyDescent="0.25">
      <c r="B48" s="73" t="str">
        <f>Summary!A117</f>
        <v>College of Fine and Applied Arts</v>
      </c>
      <c r="C48" s="61">
        <f>Summary!C133</f>
        <v>22017000</v>
      </c>
      <c r="D48" s="61">
        <f>Summary!D133</f>
        <v>858000</v>
      </c>
      <c r="E48" s="61">
        <f>Summary!E133</f>
        <v>41000</v>
      </c>
      <c r="F48" s="61">
        <f>Summary!F133</f>
        <v>752000</v>
      </c>
      <c r="G48" s="74">
        <f t="shared" si="2"/>
        <v>23668000</v>
      </c>
    </row>
    <row r="49" spans="2:7" x14ac:dyDescent="0.25">
      <c r="B49" s="73" t="str">
        <f>Summary!A95</f>
        <v>College of Health Sciences</v>
      </c>
      <c r="C49" s="61">
        <f>Summary!C111</f>
        <v>23200000</v>
      </c>
      <c r="D49" s="61">
        <f>Summary!D111</f>
        <v>967000</v>
      </c>
      <c r="E49" s="61">
        <f>Summary!E111</f>
        <v>36000</v>
      </c>
      <c r="F49" s="61">
        <f>Summary!F111</f>
        <v>1296000</v>
      </c>
      <c r="G49" s="74">
        <f t="shared" si="2"/>
        <v>25499000</v>
      </c>
    </row>
    <row r="50" spans="2:7" x14ac:dyDescent="0.25">
      <c r="B50" s="73" t="str">
        <f>Summary!A73</f>
        <v>College of Education</v>
      </c>
      <c r="C50" s="61">
        <f>Summary!C89</f>
        <v>26918000</v>
      </c>
      <c r="D50" s="61">
        <f>Summary!D89</f>
        <v>1367000</v>
      </c>
      <c r="E50" s="61">
        <f>Summary!E89</f>
        <v>58000</v>
      </c>
      <c r="F50" s="61">
        <f>Summary!F89</f>
        <v>10966000</v>
      </c>
      <c r="G50" s="74">
        <f t="shared" si="2"/>
        <v>39309000</v>
      </c>
    </row>
    <row r="51" spans="2:7" x14ac:dyDescent="0.25">
      <c r="B51" s="73" t="str">
        <f>Summary!A51</f>
        <v>College of Business</v>
      </c>
      <c r="C51" s="61">
        <f>Summary!C67</f>
        <v>25424000</v>
      </c>
      <c r="D51" s="61">
        <f>Summary!D67</f>
        <v>582000</v>
      </c>
      <c r="E51" s="61">
        <f>Summary!E67</f>
        <v>17000</v>
      </c>
      <c r="F51" s="61">
        <f>Summary!F67</f>
        <v>1961000</v>
      </c>
      <c r="G51" s="74">
        <f t="shared" si="2"/>
        <v>27984000</v>
      </c>
    </row>
    <row r="52" spans="2:7" x14ac:dyDescent="0.25">
      <c r="B52" s="73" t="str">
        <f>Summary!A29</f>
        <v>College of Arts and Sciences</v>
      </c>
      <c r="C52" s="61">
        <f>Summary!C45</f>
        <v>61913000</v>
      </c>
      <c r="D52" s="61">
        <f>Summary!D45</f>
        <v>1400000</v>
      </c>
      <c r="E52" s="61">
        <f>Summary!E45</f>
        <v>134000</v>
      </c>
      <c r="F52" s="61">
        <f>Summary!F45</f>
        <v>4891000</v>
      </c>
      <c r="G52" s="74">
        <f t="shared" si="2"/>
        <v>68338000</v>
      </c>
    </row>
    <row r="53" spans="2:7" x14ac:dyDescent="0.25">
      <c r="C53" s="24"/>
      <c r="D53" s="24"/>
      <c r="E53" s="24"/>
      <c r="F53" s="24"/>
      <c r="G53" s="23"/>
    </row>
    <row r="54" spans="2:7" x14ac:dyDescent="0.25">
      <c r="C54" s="24"/>
      <c r="D54" s="24"/>
      <c r="E54" s="24"/>
      <c r="F54" s="24"/>
      <c r="G54" s="23"/>
    </row>
    <row r="55" spans="2:7" x14ac:dyDescent="0.25">
      <c r="C55" s="63"/>
      <c r="D55" s="24"/>
      <c r="E55" s="24"/>
      <c r="F55" s="24"/>
      <c r="G55" s="23"/>
    </row>
    <row r="56" spans="2:7" x14ac:dyDescent="0.25">
      <c r="B56" s="64"/>
      <c r="C56" s="65"/>
      <c r="D56" s="24"/>
      <c r="E56" s="24"/>
      <c r="F56" s="24"/>
      <c r="G56" s="23"/>
    </row>
    <row r="57" spans="2:7" x14ac:dyDescent="0.25">
      <c r="B57" s="64"/>
      <c r="C57" s="65"/>
    </row>
    <row r="58" spans="2:7" x14ac:dyDescent="0.25">
      <c r="B58" s="64"/>
      <c r="C58" s="65"/>
    </row>
    <row r="59" spans="2:7" x14ac:dyDescent="0.25">
      <c r="B59" s="64"/>
      <c r="C59" s="65"/>
    </row>
    <row r="60" spans="2:7" x14ac:dyDescent="0.25">
      <c r="B60" s="64"/>
      <c r="C60" s="65"/>
    </row>
    <row r="61" spans="2:7" x14ac:dyDescent="0.25">
      <c r="B61" s="64"/>
      <c r="C61" s="65"/>
    </row>
    <row r="62" spans="2:7" x14ac:dyDescent="0.25">
      <c r="B62" s="64"/>
      <c r="C62" s="65"/>
    </row>
    <row r="63" spans="2:7" x14ac:dyDescent="0.25">
      <c r="B63" s="64"/>
      <c r="C63" s="65"/>
    </row>
    <row r="64" spans="2:7" x14ac:dyDescent="0.25">
      <c r="B64" s="64"/>
      <c r="C64" s="65"/>
    </row>
    <row r="65" spans="2:3" x14ac:dyDescent="0.25">
      <c r="B65" s="64"/>
      <c r="C65" s="65"/>
    </row>
    <row r="66" spans="2:3" x14ac:dyDescent="0.25">
      <c r="B66" s="64"/>
      <c r="C66" s="65"/>
    </row>
    <row r="67" spans="2:3" x14ac:dyDescent="0.25">
      <c r="B67" s="64"/>
      <c r="C67" s="65"/>
    </row>
    <row r="68" spans="2:3" x14ac:dyDescent="0.25">
      <c r="B68" s="64"/>
      <c r="C68" s="65"/>
    </row>
    <row r="69" spans="2:3" x14ac:dyDescent="0.25">
      <c r="B69" s="64"/>
      <c r="C69" s="65"/>
    </row>
    <row r="70" spans="2:3" x14ac:dyDescent="0.25">
      <c r="B70" s="64"/>
      <c r="C70" s="65"/>
    </row>
    <row r="71" spans="2:3" x14ac:dyDescent="0.25">
      <c r="B71" s="64"/>
      <c r="C71" s="65"/>
    </row>
    <row r="72" spans="2:3" x14ac:dyDescent="0.25">
      <c r="B72" s="64"/>
      <c r="C72" s="65"/>
    </row>
    <row r="73" spans="2:3" x14ac:dyDescent="0.25">
      <c r="B73" s="64"/>
      <c r="C73" s="65"/>
    </row>
    <row r="74" spans="2:3" x14ac:dyDescent="0.25">
      <c r="B74" s="64"/>
      <c r="C74" s="65"/>
    </row>
    <row r="75" spans="2:3" x14ac:dyDescent="0.25">
      <c r="B75" s="64"/>
      <c r="C75" s="65"/>
    </row>
    <row r="76" spans="2:3" x14ac:dyDescent="0.25">
      <c r="B76" s="64"/>
      <c r="C76" s="65"/>
    </row>
    <row r="77" spans="2:3" x14ac:dyDescent="0.25">
      <c r="B77" s="64"/>
      <c r="C77" s="65"/>
    </row>
    <row r="78" spans="2:3" x14ac:dyDescent="0.25">
      <c r="B78" s="64"/>
      <c r="C78" s="65"/>
    </row>
    <row r="79" spans="2:3" x14ac:dyDescent="0.25">
      <c r="B79" s="64"/>
      <c r="C79" s="65"/>
    </row>
    <row r="80" spans="2:3" x14ac:dyDescent="0.25">
      <c r="B80" s="64"/>
      <c r="C80" s="65"/>
    </row>
  </sheetData>
  <mergeCells count="2">
    <mergeCell ref="A1:G1"/>
    <mergeCell ref="A2:B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9901-C0AC-4832-8E12-39E803FC27D5}">
  <sheetPr>
    <tabColor rgb="FFFFFFCC"/>
  </sheetPr>
  <dimension ref="A1:I598"/>
  <sheetViews>
    <sheetView tabSelected="1" zoomScale="85" zoomScaleNormal="85" workbookViewId="0">
      <selection activeCell="I2" sqref="I2"/>
    </sheetView>
  </sheetViews>
  <sheetFormatPr defaultRowHeight="15" x14ac:dyDescent="0.25"/>
  <cols>
    <col min="1" max="1" width="13" style="6" customWidth="1"/>
    <col min="2" max="2" width="38.7109375" customWidth="1"/>
    <col min="3" max="6" width="19.5703125" customWidth="1"/>
    <col min="7" max="7" width="19.5703125" style="19" customWidth="1"/>
    <col min="8" max="8" width="12.28515625" bestFit="1" customWidth="1"/>
    <col min="9" max="9" width="55" customWidth="1"/>
    <col min="10" max="10" width="13.5703125" bestFit="1" customWidth="1"/>
    <col min="12" max="12" width="13.42578125" bestFit="1" customWidth="1"/>
    <col min="14" max="14" width="13.5703125" customWidth="1"/>
    <col min="15" max="15" width="13.42578125" bestFit="1" customWidth="1"/>
    <col min="16" max="16" width="10.7109375" bestFit="1" customWidth="1"/>
    <col min="17" max="17" width="11.5703125" bestFit="1" customWidth="1"/>
  </cols>
  <sheetData>
    <row r="1" spans="1:9" ht="45.75" customHeight="1" x14ac:dyDescent="0.25">
      <c r="A1" s="180" t="str">
        <f>CONCATENATE('[1]Cover Page'!$A$1, " 
FY 2024-25 All-Funds Budget")</f>
        <v>Appalachian State University 
FY 2024-25 All-Funds Budget</v>
      </c>
      <c r="B1" s="181"/>
      <c r="C1" s="181"/>
      <c r="D1" s="181"/>
      <c r="E1" s="181"/>
      <c r="F1" s="181"/>
      <c r="G1" s="181"/>
    </row>
    <row r="2" spans="1:9" ht="45" customHeight="1" x14ac:dyDescent="0.25">
      <c r="C2" s="5" t="s">
        <v>0</v>
      </c>
      <c r="D2" s="5" t="s">
        <v>35</v>
      </c>
      <c r="E2" s="5" t="s">
        <v>88</v>
      </c>
      <c r="F2" s="5" t="s">
        <v>31</v>
      </c>
      <c r="G2" s="16" t="s">
        <v>16</v>
      </c>
      <c r="I2" s="82" t="s">
        <v>95</v>
      </c>
    </row>
    <row r="3" spans="1:9" x14ac:dyDescent="0.25">
      <c r="A3" s="6" t="s">
        <v>1</v>
      </c>
      <c r="B3" t="s">
        <v>2</v>
      </c>
      <c r="C3" s="81">
        <f>ROUND('Budget Template'!D652,-3)</f>
        <v>212960000</v>
      </c>
      <c r="D3" s="81">
        <v>0</v>
      </c>
      <c r="E3" s="81">
        <v>0</v>
      </c>
      <c r="F3" s="81">
        <v>0</v>
      </c>
      <c r="G3" s="17">
        <f t="shared" ref="G3:G10" si="0">SUM(C3:F3)</f>
        <v>212960000</v>
      </c>
      <c r="I3" s="14"/>
    </row>
    <row r="4" spans="1:9" x14ac:dyDescent="0.25">
      <c r="B4" t="s">
        <v>3</v>
      </c>
      <c r="C4" s="1">
        <f>ROUND('Budget Template'!D653,-3)</f>
        <v>123062000</v>
      </c>
      <c r="D4" s="1">
        <f>D30+D52+D74+D96+D118+D140+D162+D184+D206+D228+D250+D272+D294+D316+D338+D578+D360+D382+D404+D428+D454+D480+D506+D532+D556+ROUND('Budget Template'!E656,-3)+ROUND('Budget Template'!E680,-3)</f>
        <v>75943000</v>
      </c>
      <c r="E4" s="1">
        <f>E30+E52+E74+E96+E118+E140+E162+E184+E206+E228+E250+E272+E294+E316+E338+E578+E360+E382+E404+E428+E454+E480+E506+E532+E556+ROUND('Budget Template'!F656,-3)+ROUND('Budget Template'!F680,-3)</f>
        <v>0</v>
      </c>
      <c r="F4" s="1">
        <f>F30+F52+F74+F96+F118+F140+F162+F184+F206+F228+F250+F272+F294+F316+F338+F578+F360+F382+F404+F428+F454+F480+F506+F532+F556+ROUND('Budget Template'!G656,-3)+ROUND('Budget Template'!G680,-3)</f>
        <v>0</v>
      </c>
      <c r="G4" s="17">
        <f t="shared" si="0"/>
        <v>199005000</v>
      </c>
      <c r="I4" s="14"/>
    </row>
    <row r="5" spans="1:9" x14ac:dyDescent="0.25">
      <c r="B5" s="58" t="s">
        <v>71</v>
      </c>
      <c r="C5" s="75">
        <f>C17</f>
        <v>-15366000</v>
      </c>
      <c r="D5" s="75">
        <f>D17</f>
        <v>-12876000</v>
      </c>
      <c r="E5" s="75">
        <f>E17</f>
        <v>0</v>
      </c>
      <c r="F5" s="173">
        <f>F17</f>
        <v>-17318000</v>
      </c>
      <c r="G5" s="76">
        <f>SUM(C5:F5)</f>
        <v>-45560000</v>
      </c>
      <c r="I5" s="14"/>
    </row>
    <row r="6" spans="1:9" x14ac:dyDescent="0.25">
      <c r="B6" t="s">
        <v>4</v>
      </c>
      <c r="C6" s="81">
        <f>C31+C53+C75+C97+C119+C141+C163+C185+C207+C229+C251+C273+C295+C317+C339+C361+C383+C405+C429+C455+C481+C507+C533+C557+C579+ROUND('Budget Template'!D657,-3)+ROUND('Budget Template'!D681,-3)</f>
        <v>-675000</v>
      </c>
      <c r="D6" s="1">
        <f>D31+D53+D75+D97+D119+D141+D163+D185+D207+D229+D251+D273+D295+D317+D339+D361+D383+D405+D429+D455+D481+D507+D533+D557+D579+ROUND('Budget Template'!E657,-3)+ROUND('Budget Template'!E681,-3)</f>
        <v>125762000</v>
      </c>
      <c r="E6" s="1">
        <f>E31+E53+E75+E97+E119+E141+E163+E185+E207+E229+E251+E273+E295+E317+E339+E361+E383+E405+E429+E455+E481+E507+E533+E557+E579+ROUND('Budget Template'!F657,-3)+ROUND('Budget Template'!F681,-3)</f>
        <v>0</v>
      </c>
      <c r="F6" s="1">
        <f>F31+F53+F75+F97+F119+F141+F163+F185+F207+F229+F251+F273+F295+F317+F339+F361+F383+F405+F429+F455+F481+F507+F533+F557+F579+ROUND('Budget Template'!G657,-3)+ROUND('Budget Template'!G681,-3)</f>
        <v>11000</v>
      </c>
      <c r="G6" s="17">
        <f t="shared" si="0"/>
        <v>125098000</v>
      </c>
      <c r="I6" s="14"/>
    </row>
    <row r="7" spans="1:9" x14ac:dyDescent="0.25">
      <c r="B7" t="s">
        <v>33</v>
      </c>
      <c r="C7" s="1">
        <f>C32+C54+C76+C98+C120+C142+C164+C186+C208+C230+C252+C274+C296+C318+C340+C362+C384+C406+C430+C456+C482+C508+C534+C558+C580+ROUND('Budget Template'!D658,-3)+ROUND('Budget Template'!D682,-3)</f>
        <v>0</v>
      </c>
      <c r="D7" s="1">
        <f>D32+D54+D76+D98+D120+D142+D164+D186+D208+D230+D252+D274+D296+D318+D340+D362+D384+D406+D430+D456+D482+D508+D534+D558+D580+ROUND('Budget Template'!E658,-3)+ROUND('Budget Template'!E682,-3)</f>
        <v>1125000</v>
      </c>
      <c r="E7" s="1">
        <f>E32+E54+E76+E98+E120+E142+E164+E186+E208+E230+E252+E274+E296+E318+E340+E362+E384+E406+E430+E456+E482+E508+E534+E558+E580+ROUND('Budget Template'!F658,-3)+ROUND('Budget Template'!F682,-3)</f>
        <v>0</v>
      </c>
      <c r="F7" s="1">
        <f>F32+F54+F76+F98+F120+F142+F164+F186+F208+F230+F252+F274+F296+F318+F340+F362+F384+F406+F430+F456+F482+F508+F534+F558+F580+ROUND('Budget Template'!G658,-3)+ROUND('Budget Template'!G682,-3)</f>
        <v>0</v>
      </c>
      <c r="G7" s="17">
        <f t="shared" si="0"/>
        <v>1125000</v>
      </c>
      <c r="I7" s="14"/>
    </row>
    <row r="8" spans="1:9" x14ac:dyDescent="0.25">
      <c r="B8" t="s">
        <v>5</v>
      </c>
      <c r="C8" s="1">
        <f>C33+C55+C77+C99+C121+C143+C165+C187+C209+C231+C253+C275+C297+C319+C341+C363+C385+C407+C431+C457+C483+C509+C535+C559+C581+ROUND('Budget Template'!D659,-3)+ROUND('Budget Template'!D683,-3)</f>
        <v>4153000</v>
      </c>
      <c r="D8" s="1">
        <f>D33+D55+D77+D99+D121+D143+D165+D187+D209+D231+D253+D275+D297+D319+D341+D363+D385+D407+D431+D457+D483+D509+D535+D559+D581+ROUND('Budget Template'!E659,-3)+ROUND('Budget Template'!E683,-3)</f>
        <v>0</v>
      </c>
      <c r="E8" s="1">
        <f>E33+E55+E77+E99+E121+E143+E165+E187+E209+E231+E253+E275+E297+E319+E341+E363+E385+E407+E431+E457+E483+E509+E535+E559+E581+ROUND('Budget Template'!F659,-3)+ROUND('Budget Template'!F683,-3)</f>
        <v>0</v>
      </c>
      <c r="F8" s="1">
        <f>F33+F55+F77+F99+F121+F143+F165+F187+F209+F231+F253+F275+F297+F319+F341+F363+F385+F407+F431+F457+F483+F509+F535+F559+F581+ROUND('Budget Template'!G659,-3)+ROUND('Budget Template'!G683,-3)</f>
        <v>65282000</v>
      </c>
      <c r="G8" s="17">
        <f t="shared" si="0"/>
        <v>69435000</v>
      </c>
      <c r="I8" s="14"/>
    </row>
    <row r="9" spans="1:9" x14ac:dyDescent="0.25">
      <c r="B9" t="s">
        <v>6</v>
      </c>
      <c r="C9" s="1">
        <f>C34+C56+C78+C100+C122+C144+C166+C188+C210+C232+C254+C276+C298+C320+C342+C364+C386+C408+C432+C458+C484+C510+C536+C560+C582+ROUND('Budget Template'!D660,-3)+ROUND('Budget Template'!D684,-3)</f>
        <v>0</v>
      </c>
      <c r="D9" s="1">
        <f>D34+D56+D78+D100+D122+D144+D166+D188+D210+D232+D254+D276+D298+D320+D342+D364+D386+D408+D432+D458+D484+D510+D536+D560+D582+ROUND('Budget Template'!E660,-3)+ROUND('Budget Template'!E684,-3)</f>
        <v>9939000</v>
      </c>
      <c r="E9" s="1">
        <f>E34+E56+E78+E100+E122+E144+E166+E188+E210+E232+E254+E276+E298+E320+E342+E364+E386+E408+E432+E458+E484+E510+E536+E560+E582+ROUND('Budget Template'!F660,-3)+ROUND('Budget Template'!F684,-3)</f>
        <v>0</v>
      </c>
      <c r="F9" s="1">
        <f>F34+F56+F78+F100+F122+F144+F166+F188+F210+F232+F254+F276+F298+F320+F342+F364+F386+F408+F432+F458+F484+F510+F536+F560+F582+ROUND('Budget Template'!G660,-3)+ROUND('Budget Template'!G684,-3)</f>
        <v>9637000</v>
      </c>
      <c r="G9" s="17">
        <f t="shared" si="0"/>
        <v>19576000</v>
      </c>
      <c r="I9" s="14"/>
    </row>
    <row r="10" spans="1:9" x14ac:dyDescent="0.25">
      <c r="A10" s="7"/>
      <c r="B10" s="2" t="s">
        <v>7</v>
      </c>
      <c r="C10" s="1">
        <f>C35+C57+C79+C101+C123+C145+C167+C189+C211+C233+C255+C277+C299+C321+C343+C365+C387+C409+C433+C459+C485+C511+C537+C561+C583+ROUND('Budget Template'!D661,-3)+ROUND('Budget Template'!D685,-3)</f>
        <v>608000</v>
      </c>
      <c r="D10" s="1">
        <f>D35+D57+D79+D101+D123+D145+D167+D189+D211+D233+D255+D277+D299+D321+D343+D365+D387+D409+D433+D459+D485+D511+D537+D561+D583+ROUND('Budget Template'!E661,-3)+ROUND('Budget Template'!E685,-3)</f>
        <v>4347000</v>
      </c>
      <c r="E10" s="1">
        <f>E35+E57+E79+E101+E123+E145+E167+E189+E211+E233+E255+E277+E299+E321+E343+E365+E387+E409+E433+E459+E485+E511+E537+E561+E583+ROUND('Budget Template'!F661,-3)+ROUND('Budget Template'!F685,-3)</f>
        <v>2205000</v>
      </c>
      <c r="F10" s="1">
        <f>F35+F57+F79+F101+F123+F145+F167+F189+F211+F233+F255+F277+F299+F321+F343+F365+F387+F409+F433+F459+F485+F511+F537+F561+F583+ROUND('Budget Template'!G661,-3)+ROUND('Budget Template'!G685,-3)</f>
        <v>814000</v>
      </c>
      <c r="G10" s="17">
        <f t="shared" si="0"/>
        <v>7974000</v>
      </c>
      <c r="I10" s="14"/>
    </row>
    <row r="11" spans="1:9" x14ac:dyDescent="0.25">
      <c r="A11" s="54" t="s">
        <v>8</v>
      </c>
      <c r="B11" s="55"/>
      <c r="C11" s="130">
        <f>SUM(C3:C10)</f>
        <v>324742000</v>
      </c>
      <c r="D11" s="56">
        <f>SUM(D3:D10)</f>
        <v>204240000</v>
      </c>
      <c r="E11" s="56">
        <f>SUM(E3:E10)</f>
        <v>2205000</v>
      </c>
      <c r="F11" s="56">
        <f>SUM(F3:F10)</f>
        <v>58426000</v>
      </c>
      <c r="G11" s="57">
        <f>SUM(G3:G10)</f>
        <v>589613000</v>
      </c>
      <c r="I11" s="14"/>
    </row>
    <row r="12" spans="1:9" x14ac:dyDescent="0.25">
      <c r="C12" s="1"/>
      <c r="D12" s="1"/>
      <c r="E12" s="1"/>
      <c r="F12" s="1"/>
      <c r="G12" s="17"/>
      <c r="I12" s="14"/>
    </row>
    <row r="13" spans="1:9" x14ac:dyDescent="0.25">
      <c r="A13" s="6" t="s">
        <v>9</v>
      </c>
      <c r="B13" t="s">
        <v>10</v>
      </c>
      <c r="C13" s="1">
        <f>C38+C60+C82+C104+C126+C148+C170+C192+C214+C236+C258+C280+C302+C324+C346+C368+C390+C412+C436+C462+C488+C514+C540+C564+C586+ROUND('Budget Template'!D664,-3)+ROUND('Budget Template'!D688,-3)</f>
        <v>205247000</v>
      </c>
      <c r="D13" s="1">
        <f>D38+D60+D82+D104+D126+D148+D170+D192+D214+D236+D258+D280+D302+D324+D346+D368+D390+D412+D436+D462+D488+D514+D540+D564+D586+ROUND('Budget Template'!E664,-3)+ROUND('Budget Template'!E688,-3)</f>
        <v>55891000</v>
      </c>
      <c r="E13" s="1">
        <f>E38+E60+E82+E104+E126+E148+E170+E192+E214+E236+E258+E280+E302+E324+E346+E368+E390+E412+E436+E462+E488+E514+E540+E564+E586+ROUND('Budget Template'!F664,-3)+ROUND('Budget Template'!F688,-3)</f>
        <v>735000</v>
      </c>
      <c r="F13" s="1">
        <f>F38+F60+F82+F104+F126+F148+F170+F192+F214+F236+F258+F280+F302+F324+F346+F368+F390+F412+F436+F462+F488+F514+F540+F564+F586+ROUND('Budget Template'!G664,-3)+ROUND('Budget Template'!G688,-3)</f>
        <v>9576000</v>
      </c>
      <c r="G13" s="17">
        <f>SUM(C13:F13)</f>
        <v>271449000</v>
      </c>
      <c r="I13" s="14"/>
    </row>
    <row r="14" spans="1:9" x14ac:dyDescent="0.25">
      <c r="B14" t="s">
        <v>11</v>
      </c>
      <c r="C14" s="1">
        <f>C39+C61+C83+C105+C127+C149+C171+C193+C215+C237+C259+C281+C303+C325+C347+C369+C391+C413+C437+C463+C489+C515+C541+C565+C587+ROUND('Budget Template'!D665,-3)+ROUND('Budget Template'!D689,-3)</f>
        <v>69523000</v>
      </c>
      <c r="D14" s="1">
        <f>D39+D61+D83+D105+D127+D149+D171+D193+D215+D237+D259+D281+D303+D325+D347+D369+D391+D413+D437+D463+D489+D515+D541+D565+D587+ROUND('Budget Template'!E665,-3)+ROUND('Budget Template'!E689,-3)</f>
        <v>19869000</v>
      </c>
      <c r="E14" s="1">
        <f>E39+E61+E83+E105+E127+E149+E171+E193+E215+E237+E259+E281+E303+E325+E347+E369+E391+E413+E437+E463+E489+E515+E541+E565+E587+ROUND('Budget Template'!F665,-3)+ROUND('Budget Template'!F689,-3)</f>
        <v>263000</v>
      </c>
      <c r="F14" s="1">
        <f>F39+F61+F83+F105+F127+F149+F171+F193+F215+F237+F259+F281+F303+F325+F347+F369+F391+F413+F437+F463+F489+F515+F541+F565+F587+ROUND('Budget Template'!G665,-3)+ROUND('Budget Template'!G689,-3)</f>
        <v>2382000</v>
      </c>
      <c r="G14" s="17">
        <f t="shared" ref="G14:G20" si="1">SUM(C14:F14)</f>
        <v>92037000</v>
      </c>
      <c r="I14" s="14"/>
    </row>
    <row r="15" spans="1:9" x14ac:dyDescent="0.25">
      <c r="B15" t="s">
        <v>92</v>
      </c>
      <c r="C15" s="1">
        <f>C40+C62+C84+C106+C128+C150+C172+C194+C216+C238+C260+C282+C304+C326+C348+C370+C392+C414+C438+C464+C490+C516+C542+C566+C588+ROUND('Budget Template'!D666,-3)+ROUND('Budget Template'!D690,-3)</f>
        <v>38901000</v>
      </c>
      <c r="D15" s="1">
        <f>D40+D62+D84+D106+D128+D150+D172+D194+D216+D238+D260+D282+D304+D326+D348+D370+D392+D414+D438+D464+D490+D516+D542+D566+D588+ROUND('Budget Template'!E666,-3)+ROUND('Budget Template'!E690,-3)</f>
        <v>78735000</v>
      </c>
      <c r="E15" s="1">
        <f>E40+E62+E84+E106+E128+E150+E172+E194+E216+E238+E260+E282+E304+E326+E348+E370+E392+E414+E438+E464+E490+E516+E542+E566+E588+ROUND('Budget Template'!F666,-3)+ROUND('Budget Template'!F690,-3)</f>
        <v>336000</v>
      </c>
      <c r="F15" s="1">
        <f>F40+F62+F84+F106+F128+F150+F172+F194+F216+F238+F260+F282+F304+F326+F348+F370+F392+F414+F438+F464+F490+F516+F542+F566+F588+ROUND('Budget Template'!G666,-3)+ROUND('Budget Template'!G690,-3)</f>
        <v>13969000</v>
      </c>
      <c r="G15" s="17">
        <f t="shared" si="1"/>
        <v>131941000</v>
      </c>
      <c r="I15" s="14"/>
    </row>
    <row r="16" spans="1:9" x14ac:dyDescent="0.25">
      <c r="B16" t="s">
        <v>13</v>
      </c>
      <c r="C16" s="1">
        <f>C41+C63+C85+C107+C129+C151+C173+C195+C217+C239+C261+C283+C305+C327+C349+C371+C393+C415+C439+C465+C491+C517+C543+C567+C589+ROUND('Budget Template'!D667,-3)+ROUND('Budget Template'!D691,-3)</f>
        <v>15366000</v>
      </c>
      <c r="D16" s="1">
        <f>D41+D63+D85+D107+D129+D151+D173+D195+D217+D239+D261+D283+D305+D327+D349+D371+D393+D415+D439+D465+D491+D517+D543+D567+D589+ROUND('Budget Template'!E667,-3)+ROUND('Budget Template'!E691,-3)</f>
        <v>12876000</v>
      </c>
      <c r="E16" s="1">
        <f>E41+E63+E85+E107+E129+E151+E173+E195+E217+E239+E261+E283+E305+E327+E349+E371+E393+E415+E439+E465+E491+E517+E543+E567+E589+ROUND('Budget Template'!F667,-3)+ROUND('Budget Template'!F691,-3)</f>
        <v>1000</v>
      </c>
      <c r="F16" s="1">
        <f>F41+F63+F85+F107+F129+F151+F173+F195+F217+F239+F261+F283+F305+F327+F349+F371+F393+F415+F439+F465+F491+F517+F543+F567+F589+ROUND('Budget Template'!G667,-3)+ROUND('Budget Template'!G691,-3)</f>
        <v>48889000</v>
      </c>
      <c r="G16" s="17">
        <f t="shared" si="1"/>
        <v>77132000</v>
      </c>
      <c r="I16" s="14"/>
    </row>
    <row r="17" spans="1:9" x14ac:dyDescent="0.25">
      <c r="B17" s="58" t="s">
        <v>71</v>
      </c>
      <c r="C17" s="75">
        <f>-C16</f>
        <v>-15366000</v>
      </c>
      <c r="D17" s="75">
        <f>-D16</f>
        <v>-12876000</v>
      </c>
      <c r="E17" s="75">
        <v>0</v>
      </c>
      <c r="F17" s="75">
        <f>-ROUND('Budget Template'!K224,-3)</f>
        <v>-17318000</v>
      </c>
      <c r="G17" s="76">
        <f t="shared" si="1"/>
        <v>-45560000</v>
      </c>
      <c r="I17" s="14"/>
    </row>
    <row r="18" spans="1:9" x14ac:dyDescent="0.25">
      <c r="B18" t="s">
        <v>32</v>
      </c>
      <c r="C18" s="1">
        <f>C42+C64+C86+C108+C130+C152+C174+C196+C218+C240+C262+C284+C306+C328+C350+C372+C394+C416+C440+C466+C492+C518+C544+C568+C590+ROUND('Budget Template'!D668,-3)+ROUND('Budget Template'!D692,-3)</f>
        <v>2352000</v>
      </c>
      <c r="D18" s="1">
        <f>D42+D64+D86+D108+D130+D152+D174+D196+D218+D240+D262+D284+D306+D328+D350+D372+D394+D416+D440+D466+D492+D518+D544+D568+D590+ROUND('Budget Template'!E668,-3)+ROUND('Budget Template'!E692,-3)</f>
        <v>25248000</v>
      </c>
      <c r="E18" s="1">
        <f>E42+E64+E86+E108+E130+E152+E174+E196+E218+E240+E262+E284+E306+E328+E350+E372+E394+E416+E440+E466+E492+E518+E544+E568+E590+ROUND('Budget Template'!F668,-3)+ROUND('Budget Template'!F692,-3)</f>
        <v>0</v>
      </c>
      <c r="F18" s="1">
        <f>F42+F64+F86+F108+F130+F152+F174+F196+F218+F240+F262+F284+F306+F328+F350+F372+F394+F416+F440+F466+F492+F518+F544+F568+F590+ROUND('Budget Template'!G668,-3)+ROUND('Budget Template'!G692,-3)</f>
        <v>0</v>
      </c>
      <c r="G18" s="17">
        <f t="shared" si="1"/>
        <v>27600000</v>
      </c>
      <c r="I18" s="14"/>
    </row>
    <row r="19" spans="1:9" x14ac:dyDescent="0.25">
      <c r="B19" t="s">
        <v>12</v>
      </c>
      <c r="C19" s="81">
        <f>C43+C65+C87+C109+C131+C153+C175+C197+C219+C241+C263+C285+C307+C329+C351+C373+C395+C417+C441+C467+C493+C519+C545+C569+C591+ROUND('Budget Template'!D669,-3)+ROUND('Budget Template'!D693,-3)</f>
        <v>6408000</v>
      </c>
      <c r="D19" s="1">
        <f>D43+D65+D87+D109+D131+D153+D175+D197+D219+D241+D263+D285+D307+D329+D351+D373+D395+D417+D441+D467+D493+D519+D545+D569+D591+ROUND('Budget Template'!E669,-3)+ROUND('Budget Template'!E693,-3)</f>
        <v>4210000</v>
      </c>
      <c r="E19" s="1">
        <f>E43+E65+E87+E109+E131+E153+E175+E197+E219+E241+E263+E285+E307+E329+E351+E373+E395+E417+E441+E467+E493+E519+E545+E569+E591+ROUND('Budget Template'!F669,-3)+ROUND('Budget Template'!F693,-3)</f>
        <v>2000</v>
      </c>
      <c r="F19" s="1">
        <f>F43+F65+F87+F109+F131+F153+F175+F197+F219+F241+F263+F285+F307+F329+F351+F373+F395+F417+F441+F467+F493+F519+F545+F569+F591+ROUND('Budget Template'!G669,-3)+ROUND('Budget Template'!G693,-3)</f>
        <v>2000</v>
      </c>
      <c r="G19" s="17">
        <f t="shared" si="1"/>
        <v>10622000</v>
      </c>
      <c r="I19" s="14"/>
    </row>
    <row r="20" spans="1:9" x14ac:dyDescent="0.25">
      <c r="B20" t="s">
        <v>14</v>
      </c>
      <c r="C20" s="1">
        <f>C44+C66+C88+C110+C132+C154+C176+C198+C220+C242+C264+C286+C308+C330+C352+C374+C396+C418+C442+C468+C494+C520+C546+C570+C592+ROUND('Budget Template'!D670,-3)+ROUND('Budget Template'!D694,-3)</f>
        <v>4616000</v>
      </c>
      <c r="D20" s="1">
        <f>D44+D66+D88+D110+D132+D154+D176+D198+D220+D242+D264+D286+D308+D330+D352+D374+D396+D418+D442+D468+D494+D520+D546+D570+D592+ROUND('Budget Template'!E670,-3)+ROUND('Budget Template'!E694,-3)</f>
        <v>10072000</v>
      </c>
      <c r="E20" s="1">
        <f>E44+E66+E88+E110+E132+E154+E176+E198+E220+E242+E264+E286+E308+E330+E352+E374+E396+E418+E442+E468+E494+E520+E546+E570+E592+ROUND('Budget Template'!F670,-3)+ROUND('Budget Template'!F694,-3)</f>
        <v>0</v>
      </c>
      <c r="F20" s="1">
        <f>F44+F66+F88+F110+F132+F154+F176+F198+F220+F242+F264+F286+F308+F330+F352+F374+F396+F418+F442+F468+F494+F520+F546+F570+F592+ROUND('Budget Template'!G670,-3)+ROUND('Budget Template'!G694,-3)</f>
        <v>0</v>
      </c>
      <c r="G20" s="17">
        <f t="shared" si="1"/>
        <v>14688000</v>
      </c>
      <c r="I20" s="14"/>
    </row>
    <row r="21" spans="1:9" x14ac:dyDescent="0.25">
      <c r="A21" s="54" t="s">
        <v>15</v>
      </c>
      <c r="B21" s="55"/>
      <c r="C21" s="130">
        <f>SUM(C13:C20)</f>
        <v>327047000</v>
      </c>
      <c r="D21" s="56">
        <f>SUM(D13:D20)</f>
        <v>194025000</v>
      </c>
      <c r="E21" s="56">
        <f>SUM(E13:E20)</f>
        <v>1337000</v>
      </c>
      <c r="F21" s="56">
        <f>SUM(F13:F20)</f>
        <v>57500000</v>
      </c>
      <c r="G21" s="57">
        <f>SUM(G13:G20)</f>
        <v>579909000</v>
      </c>
      <c r="I21" s="14"/>
    </row>
    <row r="23" spans="1:9" x14ac:dyDescent="0.25">
      <c r="A23" s="54" t="s">
        <v>39</v>
      </c>
      <c r="B23" s="55"/>
      <c r="C23" s="130">
        <f>C47+C69+C91+C113+C135+C157+C179+C201+C223+C245+C267+C289+C311+C333+C355+C377+C399+C421+C445+C471+C497+C523+C549+C595+C573+ROUND('Budget Template'!D676,-3)+ROUND('Budget Template'!D700,-3)</f>
        <v>5543000</v>
      </c>
      <c r="D23" s="56">
        <f>D47+D69+D91+D113+D135+D157+D179+D201+D223+D245+D267+D289+D311+D333+D355+D377+D399+D421+D445+D471+D497+D523+D549+D595+D573+ROUND('Budget Template'!E676,-3)+ROUND('Budget Template'!E700,-3)</f>
        <v>-12474000</v>
      </c>
      <c r="E23" s="56">
        <f>E47+E69+E91+E113+E135+E157+E179+E201+E223+E245+E267+E289+E311+E333+E355+E377+E399+E421+E445+E471+E497+E523+E549+E595+E573+ROUND('Budget Template'!F676,-3)+ROUND('Budget Template'!F700,-3)</f>
        <v>-94000</v>
      </c>
      <c r="F23" s="56">
        <f>F47+F69+F91+F113+F135+F157+F179+F201+F223+F245+F267+F289+F311+F333+F355+F377+F399+F421+F445+F471+F497+F523+F549+F595+F573+ROUND('Budget Template'!G676,-3)+ROUND('Budget Template'!G700,-3)</f>
        <v>0</v>
      </c>
      <c r="G23" s="57">
        <f>SUM(C23:F23)</f>
        <v>-7025000</v>
      </c>
      <c r="I23" s="14"/>
    </row>
    <row r="24" spans="1:9" x14ac:dyDescent="0.25">
      <c r="C24" s="15"/>
      <c r="D24" s="15"/>
      <c r="E24" s="15"/>
      <c r="F24" s="15"/>
      <c r="G24" s="20"/>
      <c r="I24" s="14"/>
    </row>
    <row r="25" spans="1:9" ht="15.75" thickBot="1" x14ac:dyDescent="0.3">
      <c r="A25" s="8" t="s">
        <v>70</v>
      </c>
      <c r="B25" s="3"/>
      <c r="C25" s="92"/>
      <c r="D25" s="4">
        <f>D11-D21+D23</f>
        <v>-2259000</v>
      </c>
      <c r="E25" s="4">
        <f>E11-E21+E23</f>
        <v>774000</v>
      </c>
      <c r="F25" s="4">
        <f>F11-F21+F23</f>
        <v>926000</v>
      </c>
      <c r="G25" s="18">
        <f>SUM(C25:F25)</f>
        <v>-559000</v>
      </c>
      <c r="I25" s="14"/>
    </row>
    <row r="26" spans="1:9" ht="15.75" thickTop="1" x14ac:dyDescent="0.25"/>
    <row r="27" spans="1:9" ht="42" customHeight="1" x14ac:dyDescent="0.25">
      <c r="A27" s="180" t="str">
        <f>CONCATENATE('Cover Page'!$A$1, " - Unit Breakout"," 
FY 2024-25 All-Funds Budget")</f>
        <v>Appalachian State University - Unit Breakout 
FY 2024-25 All-Funds Budget</v>
      </c>
      <c r="B27" s="181"/>
      <c r="C27" s="181"/>
      <c r="D27" s="181"/>
      <c r="E27" s="181"/>
      <c r="F27" s="181"/>
      <c r="G27" s="181"/>
    </row>
    <row r="29" spans="1:9" ht="30" x14ac:dyDescent="0.25">
      <c r="A29" s="9" t="s">
        <v>17</v>
      </c>
      <c r="B29" s="10"/>
      <c r="C29" s="11" t="s">
        <v>0</v>
      </c>
      <c r="D29" s="11" t="s">
        <v>35</v>
      </c>
      <c r="E29" s="11" t="s">
        <v>88</v>
      </c>
      <c r="F29" s="11" t="s">
        <v>31</v>
      </c>
      <c r="G29" s="21" t="s">
        <v>16</v>
      </c>
      <c r="I29" s="14"/>
    </row>
    <row r="30" spans="1:9" x14ac:dyDescent="0.25">
      <c r="A30" s="6" t="s">
        <v>1</v>
      </c>
      <c r="B30" t="s">
        <v>36</v>
      </c>
      <c r="C30" s="13">
        <f>ROUND('Budget Template'!D4,-3)</f>
        <v>62033000</v>
      </c>
      <c r="D30" s="13">
        <f>ROUND('Budget Template'!E4,-3)</f>
        <v>1200000</v>
      </c>
      <c r="E30" s="13">
        <f>ROUND('Budget Template'!F4,-3)</f>
        <v>0</v>
      </c>
      <c r="F30" s="13">
        <f>ROUND('Budget Template'!G4,-3)</f>
        <v>0</v>
      </c>
      <c r="G30" s="17">
        <f t="shared" ref="G30:G35" si="2">SUM(C30:F30)</f>
        <v>63233000</v>
      </c>
      <c r="I30" s="14"/>
    </row>
    <row r="31" spans="1:9" x14ac:dyDescent="0.25">
      <c r="B31" t="s">
        <v>4</v>
      </c>
      <c r="C31" s="13">
        <f>ROUND('Budget Template'!D5,-3)</f>
        <v>0</v>
      </c>
      <c r="D31" s="13">
        <f>ROUND('Budget Template'!E5,-3)</f>
        <v>200000</v>
      </c>
      <c r="E31" s="13">
        <f>ROUND('Budget Template'!F5,-3)</f>
        <v>0</v>
      </c>
      <c r="F31" s="13">
        <f>ROUND('Budget Template'!G5,-3)</f>
        <v>3000</v>
      </c>
      <c r="G31" s="17">
        <f t="shared" si="2"/>
        <v>203000</v>
      </c>
      <c r="I31" s="14"/>
    </row>
    <row r="32" spans="1:9" x14ac:dyDescent="0.25">
      <c r="B32" t="s">
        <v>33</v>
      </c>
      <c r="C32" s="13">
        <f>ROUND('Budget Template'!D6,-3)</f>
        <v>0</v>
      </c>
      <c r="D32" s="13">
        <f>ROUND('Budget Template'!E6,-3)</f>
        <v>0</v>
      </c>
      <c r="E32" s="13">
        <f>ROUND('Budget Template'!F6,-3)</f>
        <v>0</v>
      </c>
      <c r="F32" s="13">
        <f>ROUND('Budget Template'!G6,-3)</f>
        <v>0</v>
      </c>
      <c r="G32" s="17">
        <f t="shared" si="2"/>
        <v>0</v>
      </c>
      <c r="I32" s="14"/>
    </row>
    <row r="33" spans="1:9" x14ac:dyDescent="0.25">
      <c r="B33" t="s">
        <v>5</v>
      </c>
      <c r="C33" s="13">
        <f>ROUND('Budget Template'!D7,-3)</f>
        <v>0</v>
      </c>
      <c r="D33" s="13">
        <f>ROUND('Budget Template'!E7,-3)</f>
        <v>0</v>
      </c>
      <c r="E33" s="13">
        <f>ROUND('Budget Template'!F7,-3)</f>
        <v>0</v>
      </c>
      <c r="F33" s="13">
        <f>ROUND('Budget Template'!G7,-3)</f>
        <v>4609000</v>
      </c>
      <c r="G33" s="17">
        <f t="shared" si="2"/>
        <v>4609000</v>
      </c>
      <c r="I33" s="14"/>
    </row>
    <row r="34" spans="1:9" x14ac:dyDescent="0.25">
      <c r="B34" t="s">
        <v>6</v>
      </c>
      <c r="C34" s="13">
        <f>ROUND('Budget Template'!D8,-3)</f>
        <v>0</v>
      </c>
      <c r="D34" s="13">
        <f>ROUND('Budget Template'!E8,-3)</f>
        <v>0</v>
      </c>
      <c r="E34" s="13">
        <f>ROUND('Budget Template'!F8,-3)</f>
        <v>0</v>
      </c>
      <c r="F34" s="13">
        <f>ROUND('Budget Template'!G8,-3)</f>
        <v>280000</v>
      </c>
      <c r="G34" s="17">
        <f t="shared" si="2"/>
        <v>280000</v>
      </c>
      <c r="I34" s="14"/>
    </row>
    <row r="35" spans="1:9" x14ac:dyDescent="0.25">
      <c r="B35" s="2" t="s">
        <v>7</v>
      </c>
      <c r="C35" s="13">
        <f>ROUND('Budget Template'!D9,-3)</f>
        <v>0</v>
      </c>
      <c r="D35" s="13">
        <f>ROUND('Budget Template'!E9,-3)</f>
        <v>1000</v>
      </c>
      <c r="E35" s="13">
        <f>ROUND('Budget Template'!F9,-3)</f>
        <v>0</v>
      </c>
      <c r="F35" s="13">
        <f>ROUND('Budget Template'!G9,-3)</f>
        <v>0</v>
      </c>
      <c r="G35" s="17">
        <f t="shared" si="2"/>
        <v>1000</v>
      </c>
      <c r="I35" s="14"/>
    </row>
    <row r="36" spans="1:9" x14ac:dyDescent="0.25">
      <c r="A36" s="54" t="s">
        <v>8</v>
      </c>
      <c r="B36" s="55"/>
      <c r="C36" s="59">
        <f>SUM(C30:C35)</f>
        <v>62033000</v>
      </c>
      <c r="D36" s="59">
        <f>SUM(D30:D35)</f>
        <v>1401000</v>
      </c>
      <c r="E36" s="59">
        <f>SUM(E30:E35)</f>
        <v>0</v>
      </c>
      <c r="F36" s="59">
        <f>SUM(F30:F35)</f>
        <v>4892000</v>
      </c>
      <c r="G36" s="57">
        <f>SUM(G30:G35)</f>
        <v>68326000</v>
      </c>
      <c r="I36" s="14"/>
    </row>
    <row r="37" spans="1:9" x14ac:dyDescent="0.25">
      <c r="C37" s="1"/>
      <c r="D37" s="1"/>
      <c r="E37" s="1"/>
      <c r="F37" s="1"/>
      <c r="G37" s="17"/>
      <c r="I37" s="14"/>
    </row>
    <row r="38" spans="1:9" x14ac:dyDescent="0.25">
      <c r="A38" s="6" t="s">
        <v>9</v>
      </c>
      <c r="B38" t="s">
        <v>10</v>
      </c>
      <c r="C38" s="13">
        <f>ROUND('Budget Template'!D12,-3)</f>
        <v>45730000</v>
      </c>
      <c r="D38" s="13">
        <f>ROUND('Budget Template'!E12,-3)</f>
        <v>136000</v>
      </c>
      <c r="E38" s="13">
        <f>ROUND('Budget Template'!F12,-3)</f>
        <v>51000</v>
      </c>
      <c r="F38" s="13">
        <f>ROUND('Budget Template'!G12,-3)</f>
        <v>1307000</v>
      </c>
      <c r="G38" s="17">
        <f>SUM(C38:F38)</f>
        <v>47224000</v>
      </c>
      <c r="I38" s="14"/>
    </row>
    <row r="39" spans="1:9" x14ac:dyDescent="0.25">
      <c r="B39" t="s">
        <v>11</v>
      </c>
      <c r="C39" s="13">
        <f>ROUND('Budget Template'!D13,-3)</f>
        <v>14143000</v>
      </c>
      <c r="D39" s="13">
        <f>ROUND('Budget Template'!E13,-3)</f>
        <v>46000</v>
      </c>
      <c r="E39" s="13">
        <f>ROUND('Budget Template'!F13,-3)</f>
        <v>13000</v>
      </c>
      <c r="F39" s="13">
        <f>ROUND('Budget Template'!G13,-3)</f>
        <v>327000</v>
      </c>
      <c r="G39" s="17">
        <f t="shared" ref="G39:G44" si="3">SUM(C39:F39)</f>
        <v>14529000</v>
      </c>
      <c r="I39" s="14"/>
    </row>
    <row r="40" spans="1:9" x14ac:dyDescent="0.25">
      <c r="B40" t="s">
        <v>92</v>
      </c>
      <c r="C40" s="13">
        <f>ROUND('Budget Template'!D14,-3)</f>
        <v>1374000</v>
      </c>
      <c r="D40" s="13">
        <f>ROUND('Budget Template'!E14,-3)</f>
        <v>1218000</v>
      </c>
      <c r="E40" s="13">
        <f>ROUND('Budget Template'!F14,-3)</f>
        <v>67000</v>
      </c>
      <c r="F40" s="13">
        <f>ROUND('Budget Template'!G14,-3)</f>
        <v>2654000</v>
      </c>
      <c r="G40" s="17">
        <f t="shared" si="3"/>
        <v>5313000</v>
      </c>
      <c r="I40" s="14"/>
    </row>
    <row r="41" spans="1:9" x14ac:dyDescent="0.25">
      <c r="B41" t="s">
        <v>13</v>
      </c>
      <c r="C41" s="13">
        <f>ROUND('Budget Template'!D15,-3)</f>
        <v>0</v>
      </c>
      <c r="D41" s="13">
        <f>ROUND('Budget Template'!E15,-3)</f>
        <v>0</v>
      </c>
      <c r="E41" s="13">
        <f>ROUND('Budget Template'!F15,-3)</f>
        <v>1000</v>
      </c>
      <c r="F41" s="13">
        <f>ROUND('Budget Template'!G15,-3)</f>
        <v>601000</v>
      </c>
      <c r="G41" s="17">
        <f t="shared" si="3"/>
        <v>602000</v>
      </c>
      <c r="I41" s="14"/>
    </row>
    <row r="42" spans="1:9" x14ac:dyDescent="0.25">
      <c r="B42" t="s">
        <v>32</v>
      </c>
      <c r="C42" s="13">
        <f>ROUND('Budget Template'!D16,-3)</f>
        <v>0</v>
      </c>
      <c r="D42" s="13">
        <f>ROUND('Budget Template'!E16,-3)</f>
        <v>0</v>
      </c>
      <c r="E42" s="13">
        <f>ROUND('Budget Template'!F16,-3)</f>
        <v>0</v>
      </c>
      <c r="F42" s="13">
        <f>ROUND('Budget Template'!G16,-3)</f>
        <v>0</v>
      </c>
      <c r="G42" s="17">
        <f t="shared" si="3"/>
        <v>0</v>
      </c>
      <c r="I42" s="14"/>
    </row>
    <row r="43" spans="1:9" x14ac:dyDescent="0.25">
      <c r="B43" t="s">
        <v>12</v>
      </c>
      <c r="C43" s="13">
        <f>ROUND('Budget Template'!D17,-3)</f>
        <v>0</v>
      </c>
      <c r="D43" s="13">
        <f>ROUND('Budget Template'!E17,-3)</f>
        <v>0</v>
      </c>
      <c r="E43" s="13">
        <f>ROUND('Budget Template'!F17,-3)</f>
        <v>2000</v>
      </c>
      <c r="F43" s="13">
        <f>ROUND('Budget Template'!G17,-3)</f>
        <v>2000</v>
      </c>
      <c r="G43" s="17">
        <f t="shared" si="3"/>
        <v>4000</v>
      </c>
      <c r="I43" s="14"/>
    </row>
    <row r="44" spans="1:9" x14ac:dyDescent="0.25">
      <c r="B44" t="s">
        <v>14</v>
      </c>
      <c r="C44" s="13">
        <f>ROUND('Budget Template'!D18,-3)</f>
        <v>666000</v>
      </c>
      <c r="D44" s="13">
        <f>ROUND('Budget Template'!E18,-3)</f>
        <v>0</v>
      </c>
      <c r="E44" s="13">
        <f>ROUND('Budget Template'!F18,-3)</f>
        <v>0</v>
      </c>
      <c r="F44" s="13">
        <f>ROUND('Budget Template'!G18,-3)</f>
        <v>0</v>
      </c>
      <c r="G44" s="17">
        <f t="shared" si="3"/>
        <v>666000</v>
      </c>
      <c r="I44" s="14"/>
    </row>
    <row r="45" spans="1:9" x14ac:dyDescent="0.25">
      <c r="A45" s="54" t="s">
        <v>15</v>
      </c>
      <c r="B45" s="55"/>
      <c r="C45" s="59">
        <f>SUM(C38:C44)</f>
        <v>61913000</v>
      </c>
      <c r="D45" s="59">
        <f>SUM(D38:D44)</f>
        <v>1400000</v>
      </c>
      <c r="E45" s="59">
        <f>SUM(E38:E44)</f>
        <v>134000</v>
      </c>
      <c r="F45" s="59">
        <f>SUM(F38:F44)</f>
        <v>4891000</v>
      </c>
      <c r="G45" s="57">
        <f>SUM(G38:G44)</f>
        <v>68338000</v>
      </c>
      <c r="I45" s="14"/>
    </row>
    <row r="47" spans="1:9" x14ac:dyDescent="0.25">
      <c r="A47" s="54" t="s">
        <v>39</v>
      </c>
      <c r="B47" s="55"/>
      <c r="C47" s="59">
        <f>ROUND('Budget Template'!D24,-3)</f>
        <v>-120000</v>
      </c>
      <c r="D47" s="59">
        <f>ROUND('Budget Template'!E24,-3)</f>
        <v>0</v>
      </c>
      <c r="E47" s="59">
        <f>ROUND('Budget Template'!F24,-3)</f>
        <v>298000</v>
      </c>
      <c r="F47" s="59">
        <f>ROUND('Budget Template'!G24,-3)</f>
        <v>0</v>
      </c>
      <c r="G47" s="57">
        <f>SUM(C47:F47)</f>
        <v>178000</v>
      </c>
      <c r="I47" s="14"/>
    </row>
    <row r="48" spans="1:9" x14ac:dyDescent="0.25">
      <c r="C48" s="15"/>
      <c r="D48" s="15"/>
      <c r="E48" s="15"/>
      <c r="F48" s="15"/>
      <c r="G48" s="20"/>
      <c r="I48" s="14"/>
    </row>
    <row r="49" spans="1:9" ht="15.75" thickBot="1" x14ac:dyDescent="0.3">
      <c r="A49" s="8" t="s">
        <v>70</v>
      </c>
      <c r="B49" s="3"/>
      <c r="C49" s="92"/>
      <c r="D49" s="62">
        <f>D36-D45+D47</f>
        <v>1000</v>
      </c>
      <c r="E49" s="62">
        <f>E36-E45+E47</f>
        <v>164000</v>
      </c>
      <c r="F49" s="62">
        <f>F36-F45+F47</f>
        <v>1000</v>
      </c>
      <c r="G49" s="18">
        <f>SUM(C49:F49)</f>
        <v>166000</v>
      </c>
      <c r="I49" s="14"/>
    </row>
    <row r="50" spans="1:9" ht="15.75" thickTop="1" x14ac:dyDescent="0.25"/>
    <row r="51" spans="1:9" ht="30" x14ac:dyDescent="0.25">
      <c r="A51" s="9" t="s">
        <v>19</v>
      </c>
      <c r="B51" s="10"/>
      <c r="C51" s="11" t="s">
        <v>0</v>
      </c>
      <c r="D51" s="11" t="s">
        <v>35</v>
      </c>
      <c r="E51" s="11" t="s">
        <v>88</v>
      </c>
      <c r="F51" s="11" t="s">
        <v>31</v>
      </c>
      <c r="G51" s="21" t="s">
        <v>16</v>
      </c>
      <c r="I51" s="14"/>
    </row>
    <row r="52" spans="1:9" x14ac:dyDescent="0.25">
      <c r="A52" s="6" t="s">
        <v>1</v>
      </c>
      <c r="B52" t="s">
        <v>36</v>
      </c>
      <c r="C52" s="13">
        <f>ROUND('Budget Template'!D29,-3)</f>
        <v>25434000</v>
      </c>
      <c r="D52" s="13">
        <f>ROUND('Budget Template'!E29,-3)</f>
        <v>286000</v>
      </c>
      <c r="E52" s="13">
        <f>ROUND('Budget Template'!F29,-3)</f>
        <v>0</v>
      </c>
      <c r="F52" s="13">
        <f>ROUND('Budget Template'!G29,-3)</f>
        <v>0</v>
      </c>
      <c r="G52" s="17">
        <f t="shared" ref="G52:G57" si="4">SUM(C52:F52)</f>
        <v>25720000</v>
      </c>
      <c r="I52" s="14"/>
    </row>
    <row r="53" spans="1:9" x14ac:dyDescent="0.25">
      <c r="B53" t="s">
        <v>4</v>
      </c>
      <c r="C53" s="13">
        <f>ROUND('Budget Template'!D30,-3)</f>
        <v>0</v>
      </c>
      <c r="D53" s="13">
        <f>ROUND('Budget Template'!E30,-3)</f>
        <v>296000</v>
      </c>
      <c r="E53" s="13">
        <f>ROUND('Budget Template'!F30,-3)</f>
        <v>0</v>
      </c>
      <c r="F53" s="13">
        <f>ROUND('Budget Template'!G30,-3)</f>
        <v>0</v>
      </c>
      <c r="G53" s="17">
        <f t="shared" si="4"/>
        <v>296000</v>
      </c>
      <c r="I53" s="14"/>
    </row>
    <row r="54" spans="1:9" x14ac:dyDescent="0.25">
      <c r="B54" t="s">
        <v>33</v>
      </c>
      <c r="C54" s="13">
        <f>ROUND('Budget Template'!D31,-3)</f>
        <v>0</v>
      </c>
      <c r="D54" s="13">
        <f>ROUND('Budget Template'!E31,-3)</f>
        <v>0</v>
      </c>
      <c r="E54" s="13">
        <f>ROUND('Budget Template'!F31,-3)</f>
        <v>0</v>
      </c>
      <c r="F54" s="13">
        <f>ROUND('Budget Template'!G31,-3)</f>
        <v>0</v>
      </c>
      <c r="G54" s="17">
        <f t="shared" si="4"/>
        <v>0</v>
      </c>
      <c r="I54" s="14"/>
    </row>
    <row r="55" spans="1:9" x14ac:dyDescent="0.25">
      <c r="B55" t="s">
        <v>5</v>
      </c>
      <c r="C55" s="13">
        <f>ROUND('Budget Template'!D32,-3)</f>
        <v>0</v>
      </c>
      <c r="D55" s="13">
        <f>ROUND('Budget Template'!E32,-3)</f>
        <v>0</v>
      </c>
      <c r="E55" s="13">
        <f>ROUND('Budget Template'!F32,-3)</f>
        <v>0</v>
      </c>
      <c r="F55" s="13">
        <f>ROUND('Budget Template'!G32,-3)</f>
        <v>416000</v>
      </c>
      <c r="G55" s="17">
        <f t="shared" si="4"/>
        <v>416000</v>
      </c>
      <c r="I55" s="14"/>
    </row>
    <row r="56" spans="1:9" x14ac:dyDescent="0.25">
      <c r="B56" t="s">
        <v>6</v>
      </c>
      <c r="C56" s="13">
        <f>ROUND('Budget Template'!D33,-3)</f>
        <v>0</v>
      </c>
      <c r="D56" s="13">
        <f>ROUND('Budget Template'!E33,-3)</f>
        <v>0</v>
      </c>
      <c r="E56" s="13">
        <f>ROUND('Budget Template'!F33,-3)</f>
        <v>0</v>
      </c>
      <c r="F56" s="13">
        <f>ROUND('Budget Template'!G33,-3)</f>
        <v>1558000</v>
      </c>
      <c r="G56" s="17">
        <f t="shared" si="4"/>
        <v>1558000</v>
      </c>
      <c r="I56" s="14"/>
    </row>
    <row r="57" spans="1:9" x14ac:dyDescent="0.25">
      <c r="B57" s="2" t="s">
        <v>7</v>
      </c>
      <c r="C57" s="13">
        <f>ROUND('Budget Template'!D34,-3)</f>
        <v>0</v>
      </c>
      <c r="D57" s="13">
        <f>ROUND('Budget Template'!E34,-3)</f>
        <v>0</v>
      </c>
      <c r="E57" s="13">
        <f>ROUND('Budget Template'!F34,-3)</f>
        <v>0</v>
      </c>
      <c r="F57" s="13">
        <f>ROUND('Budget Template'!G34,-3)</f>
        <v>0</v>
      </c>
      <c r="G57" s="17">
        <f t="shared" si="4"/>
        <v>0</v>
      </c>
      <c r="I57" s="14"/>
    </row>
    <row r="58" spans="1:9" x14ac:dyDescent="0.25">
      <c r="A58" s="54" t="s">
        <v>8</v>
      </c>
      <c r="B58" s="55"/>
      <c r="C58" s="59">
        <f>SUM(C52:C57)</f>
        <v>25434000</v>
      </c>
      <c r="D58" s="59">
        <f>SUM(D52:D57)</f>
        <v>582000</v>
      </c>
      <c r="E58" s="59">
        <f>SUM(E52:E57)</f>
        <v>0</v>
      </c>
      <c r="F58" s="59">
        <f>SUM(F52:F57)</f>
        <v>1974000</v>
      </c>
      <c r="G58" s="57">
        <f>SUM(G52:G57)</f>
        <v>27990000</v>
      </c>
      <c r="I58" s="14"/>
    </row>
    <row r="59" spans="1:9" x14ac:dyDescent="0.25">
      <c r="C59" s="1"/>
      <c r="D59" s="1"/>
      <c r="E59" s="1"/>
      <c r="F59" s="1"/>
      <c r="G59" s="17"/>
      <c r="I59" s="14"/>
    </row>
    <row r="60" spans="1:9" x14ac:dyDescent="0.25">
      <c r="A60" s="6" t="s">
        <v>9</v>
      </c>
      <c r="B60" t="s">
        <v>10</v>
      </c>
      <c r="C60" s="13">
        <f>ROUND('Budget Template'!D37,-3)</f>
        <v>18706000</v>
      </c>
      <c r="D60" s="13">
        <f>ROUND('Budget Template'!E37,-3)</f>
        <v>237000</v>
      </c>
      <c r="E60" s="13">
        <f>ROUND('Budget Template'!F37,-3)</f>
        <v>0</v>
      </c>
      <c r="F60" s="13">
        <f>ROUND('Budget Template'!G37,-3)</f>
        <v>951000</v>
      </c>
      <c r="G60" s="17">
        <f>SUM(C60:F60)</f>
        <v>19894000</v>
      </c>
      <c r="I60" s="14"/>
    </row>
    <row r="61" spans="1:9" x14ac:dyDescent="0.25">
      <c r="B61" t="s">
        <v>11</v>
      </c>
      <c r="C61" s="13">
        <f>ROUND('Budget Template'!D38,-3)</f>
        <v>5750000</v>
      </c>
      <c r="D61" s="13">
        <f>ROUND('Budget Template'!E38,-3)</f>
        <v>59000</v>
      </c>
      <c r="E61" s="13">
        <f>ROUND('Budget Template'!F38,-3)</f>
        <v>0</v>
      </c>
      <c r="F61" s="13">
        <f>ROUND('Budget Template'!G38,-3)</f>
        <v>238000</v>
      </c>
      <c r="G61" s="17">
        <f t="shared" ref="G61:G66" si="5">SUM(C61:F61)</f>
        <v>6047000</v>
      </c>
      <c r="I61" s="14"/>
    </row>
    <row r="62" spans="1:9" x14ac:dyDescent="0.25">
      <c r="B62" t="s">
        <v>92</v>
      </c>
      <c r="C62" s="13">
        <f>ROUND('Budget Template'!D39,-3)</f>
        <v>774000</v>
      </c>
      <c r="D62" s="13">
        <f>ROUND('Budget Template'!E39,-3)</f>
        <v>286000</v>
      </c>
      <c r="E62" s="13">
        <f>ROUND('Budget Template'!F39,-3)</f>
        <v>17000</v>
      </c>
      <c r="F62" s="13">
        <f>ROUND('Budget Template'!G39,-3)</f>
        <v>772000</v>
      </c>
      <c r="G62" s="17">
        <f t="shared" si="5"/>
        <v>1849000</v>
      </c>
      <c r="I62" s="14"/>
    </row>
    <row r="63" spans="1:9" x14ac:dyDescent="0.25">
      <c r="B63" t="s">
        <v>13</v>
      </c>
      <c r="C63" s="13">
        <f>ROUND('Budget Template'!D40,-3)</f>
        <v>0</v>
      </c>
      <c r="D63" s="13">
        <f>ROUND('Budget Template'!E40,-3)</f>
        <v>0</v>
      </c>
      <c r="E63" s="13">
        <f>ROUND('Budget Template'!F40,-3)</f>
        <v>0</v>
      </c>
      <c r="F63" s="13">
        <f>ROUND('Budget Template'!G40,-3)</f>
        <v>0</v>
      </c>
      <c r="G63" s="17">
        <f t="shared" si="5"/>
        <v>0</v>
      </c>
      <c r="I63" s="14"/>
    </row>
    <row r="64" spans="1:9" x14ac:dyDescent="0.25">
      <c r="B64" t="s">
        <v>32</v>
      </c>
      <c r="C64" s="13">
        <f>ROUND('Budget Template'!D41,-3)</f>
        <v>0</v>
      </c>
      <c r="D64" s="13">
        <f>ROUND('Budget Template'!E41,-3)</f>
        <v>0</v>
      </c>
      <c r="E64" s="13">
        <f>ROUND('Budget Template'!F41,-3)</f>
        <v>0</v>
      </c>
      <c r="F64" s="13">
        <f>ROUND('Budget Template'!G41,-3)</f>
        <v>0</v>
      </c>
      <c r="G64" s="17">
        <f t="shared" si="5"/>
        <v>0</v>
      </c>
      <c r="I64" s="14"/>
    </row>
    <row r="65" spans="1:9" x14ac:dyDescent="0.25">
      <c r="B65" t="s">
        <v>12</v>
      </c>
      <c r="C65" s="13">
        <f>ROUND('Budget Template'!D42,-3)</f>
        <v>0</v>
      </c>
      <c r="D65" s="13">
        <f>ROUND('Budget Template'!E42,-3)</f>
        <v>0</v>
      </c>
      <c r="E65" s="13">
        <f>ROUND('Budget Template'!F42,-3)</f>
        <v>0</v>
      </c>
      <c r="F65" s="13">
        <f>ROUND('Budget Template'!G42,-3)</f>
        <v>0</v>
      </c>
      <c r="G65" s="17">
        <f t="shared" si="5"/>
        <v>0</v>
      </c>
      <c r="I65" s="14"/>
    </row>
    <row r="66" spans="1:9" x14ac:dyDescent="0.25">
      <c r="B66" t="s">
        <v>14</v>
      </c>
      <c r="C66" s="13">
        <f>ROUND('Budget Template'!D43,-3)</f>
        <v>194000</v>
      </c>
      <c r="D66" s="13">
        <f>ROUND('Budget Template'!E43,-3)</f>
        <v>0</v>
      </c>
      <c r="E66" s="13">
        <f>ROUND('Budget Template'!F43,-3)</f>
        <v>0</v>
      </c>
      <c r="F66" s="13">
        <f>ROUND('Budget Template'!G43,-3)</f>
        <v>0</v>
      </c>
      <c r="G66" s="17">
        <f t="shared" si="5"/>
        <v>194000</v>
      </c>
      <c r="I66" s="14"/>
    </row>
    <row r="67" spans="1:9" x14ac:dyDescent="0.25">
      <c r="A67" s="54" t="s">
        <v>15</v>
      </c>
      <c r="B67" s="55"/>
      <c r="C67" s="59">
        <f>SUM(C60:C66)</f>
        <v>25424000</v>
      </c>
      <c r="D67" s="59">
        <f>SUM(D60:D66)</f>
        <v>582000</v>
      </c>
      <c r="E67" s="59">
        <f>SUM(E60:E66)</f>
        <v>17000</v>
      </c>
      <c r="F67" s="59">
        <f>SUM(F60:F66)</f>
        <v>1961000</v>
      </c>
      <c r="G67" s="57">
        <f>SUM(G60:G66)</f>
        <v>27984000</v>
      </c>
      <c r="I67" s="14"/>
    </row>
    <row r="69" spans="1:9" x14ac:dyDescent="0.25">
      <c r="A69" s="54" t="s">
        <v>39</v>
      </c>
      <c r="B69" s="55"/>
      <c r="C69" s="59">
        <f>ROUND('Budget Template'!D49,-3)</f>
        <v>-12000</v>
      </c>
      <c r="D69" s="59">
        <f>ROUND('Budget Template'!E49,-3)</f>
        <v>0</v>
      </c>
      <c r="E69" s="59">
        <f>ROUND('Budget Template'!F49,-3)</f>
        <v>26000</v>
      </c>
      <c r="F69" s="59">
        <f>ROUND('Budget Template'!G49,-3)</f>
        <v>0</v>
      </c>
      <c r="G69" s="57">
        <f>SUM(C69:F69)</f>
        <v>14000</v>
      </c>
      <c r="I69" s="14"/>
    </row>
    <row r="70" spans="1:9" x14ac:dyDescent="0.25">
      <c r="C70" s="15"/>
      <c r="D70" s="15"/>
      <c r="E70" s="15"/>
      <c r="F70" s="15"/>
      <c r="G70" s="20"/>
      <c r="I70" s="14"/>
    </row>
    <row r="71" spans="1:9" ht="15.75" thickBot="1" x14ac:dyDescent="0.3">
      <c r="A71" s="8" t="s">
        <v>70</v>
      </c>
      <c r="B71" s="3"/>
      <c r="C71" s="92"/>
      <c r="D71" s="62">
        <f>D58-D67+D69</f>
        <v>0</v>
      </c>
      <c r="E71" s="62">
        <f>E58-E67+E69</f>
        <v>9000</v>
      </c>
      <c r="F71" s="62">
        <f>F58-F67+F69</f>
        <v>13000</v>
      </c>
      <c r="G71" s="18">
        <f>SUM(C71:F71)</f>
        <v>22000</v>
      </c>
      <c r="I71" s="14"/>
    </row>
    <row r="72" spans="1:9" ht="15.75" thickTop="1" x14ac:dyDescent="0.25"/>
    <row r="73" spans="1:9" ht="30" x14ac:dyDescent="0.25">
      <c r="A73" s="9" t="s">
        <v>18</v>
      </c>
      <c r="B73" s="10"/>
      <c r="C73" s="11" t="s">
        <v>0</v>
      </c>
      <c r="D73" s="11" t="s">
        <v>35</v>
      </c>
      <c r="E73" s="11" t="s">
        <v>88</v>
      </c>
      <c r="F73" s="11" t="s">
        <v>31</v>
      </c>
      <c r="G73" s="21" t="s">
        <v>16</v>
      </c>
      <c r="I73" s="14"/>
    </row>
    <row r="74" spans="1:9" x14ac:dyDescent="0.25">
      <c r="A74" s="6" t="s">
        <v>1</v>
      </c>
      <c r="B74" t="s">
        <v>36</v>
      </c>
      <c r="C74" s="13">
        <f>ROUND('Budget Template'!D54,-3)</f>
        <v>22828000</v>
      </c>
      <c r="D74" s="13">
        <f>ROUND('Budget Template'!E54,-3)</f>
        <v>466000</v>
      </c>
      <c r="E74" s="13">
        <f>ROUND('Budget Template'!F54,-3)</f>
        <v>0</v>
      </c>
      <c r="F74" s="13">
        <f>ROUND('Budget Template'!G54,-3)</f>
        <v>0</v>
      </c>
      <c r="G74" s="17">
        <f t="shared" ref="G74:G79" si="6">SUM(C74:F74)</f>
        <v>23294000</v>
      </c>
      <c r="I74" s="14"/>
    </row>
    <row r="75" spans="1:9" x14ac:dyDescent="0.25">
      <c r="B75" t="s">
        <v>4</v>
      </c>
      <c r="C75" s="13">
        <f>ROUND('Budget Template'!D55,-3)</f>
        <v>0</v>
      </c>
      <c r="D75" s="13">
        <f>ROUND('Budget Template'!E55,-3)</f>
        <v>635000</v>
      </c>
      <c r="E75" s="13">
        <f>ROUND('Budget Template'!F55,-3)</f>
        <v>0</v>
      </c>
      <c r="F75" s="13">
        <f>ROUND('Budget Template'!G55,-3)</f>
        <v>0</v>
      </c>
      <c r="G75" s="17">
        <f t="shared" si="6"/>
        <v>635000</v>
      </c>
      <c r="I75" s="14"/>
    </row>
    <row r="76" spans="1:9" x14ac:dyDescent="0.25">
      <c r="B76" t="s">
        <v>33</v>
      </c>
      <c r="C76" s="13">
        <f>ROUND('Budget Template'!D56,-3)</f>
        <v>0</v>
      </c>
      <c r="D76" s="13">
        <f>ROUND('Budget Template'!E56,-3)</f>
        <v>0</v>
      </c>
      <c r="E76" s="13">
        <f>ROUND('Budget Template'!F56,-3)</f>
        <v>0</v>
      </c>
      <c r="F76" s="13">
        <f>ROUND('Budget Template'!G56,-3)</f>
        <v>0</v>
      </c>
      <c r="G76" s="17">
        <f t="shared" si="6"/>
        <v>0</v>
      </c>
      <c r="I76" s="14"/>
    </row>
    <row r="77" spans="1:9" x14ac:dyDescent="0.25">
      <c r="B77" t="s">
        <v>5</v>
      </c>
      <c r="C77" s="13">
        <f>ROUND('Budget Template'!D57,-3)</f>
        <v>4100000</v>
      </c>
      <c r="D77" s="13">
        <f>ROUND('Budget Template'!E57,-3)</f>
        <v>0</v>
      </c>
      <c r="E77" s="13">
        <f>ROUND('Budget Template'!F57,-3)</f>
        <v>0</v>
      </c>
      <c r="F77" s="13">
        <f>ROUND('Budget Template'!G57,-3)</f>
        <v>10791000</v>
      </c>
      <c r="G77" s="17">
        <f t="shared" si="6"/>
        <v>14891000</v>
      </c>
      <c r="I77" s="14"/>
    </row>
    <row r="78" spans="1:9" x14ac:dyDescent="0.25">
      <c r="B78" t="s">
        <v>6</v>
      </c>
      <c r="C78" s="13">
        <f>ROUND('Budget Template'!D58,-3)</f>
        <v>0</v>
      </c>
      <c r="D78" s="13">
        <f>ROUND('Budget Template'!E58,-3)</f>
        <v>0</v>
      </c>
      <c r="E78" s="13">
        <f>ROUND('Budget Template'!F58,-3)</f>
        <v>0</v>
      </c>
      <c r="F78" s="13">
        <f>ROUND('Budget Template'!G58,-3)</f>
        <v>181000</v>
      </c>
      <c r="G78" s="17">
        <f t="shared" si="6"/>
        <v>181000</v>
      </c>
      <c r="I78" s="14"/>
    </row>
    <row r="79" spans="1:9" x14ac:dyDescent="0.25">
      <c r="B79" s="2" t="s">
        <v>7</v>
      </c>
      <c r="C79" s="13">
        <f>ROUND('Budget Template'!D59,-3)</f>
        <v>0</v>
      </c>
      <c r="D79" s="13">
        <f>ROUND('Budget Template'!E59,-3)</f>
        <v>295000</v>
      </c>
      <c r="E79" s="13">
        <f>ROUND('Budget Template'!F59,-3)</f>
        <v>0</v>
      </c>
      <c r="F79" s="13">
        <f>ROUND('Budget Template'!G59,-3)</f>
        <v>0</v>
      </c>
      <c r="G79" s="17">
        <f t="shared" si="6"/>
        <v>295000</v>
      </c>
      <c r="I79" s="14"/>
    </row>
    <row r="80" spans="1:9" x14ac:dyDescent="0.25">
      <c r="A80" s="54" t="s">
        <v>8</v>
      </c>
      <c r="B80" s="55"/>
      <c r="C80" s="59">
        <f>SUM(C74:C79)</f>
        <v>26928000</v>
      </c>
      <c r="D80" s="59">
        <f>SUM(D74:D79)</f>
        <v>1396000</v>
      </c>
      <c r="E80" s="59">
        <f>SUM(E74:E79)</f>
        <v>0</v>
      </c>
      <c r="F80" s="59">
        <f>SUM(F74:F79)</f>
        <v>10972000</v>
      </c>
      <c r="G80" s="57">
        <f>SUM(G74:G79)</f>
        <v>39296000</v>
      </c>
      <c r="I80" s="14"/>
    </row>
    <row r="81" spans="1:9" x14ac:dyDescent="0.25">
      <c r="C81" s="1"/>
      <c r="D81" s="1"/>
      <c r="E81" s="1"/>
      <c r="F81" s="1"/>
      <c r="G81" s="17"/>
      <c r="I81" s="14"/>
    </row>
    <row r="82" spans="1:9" x14ac:dyDescent="0.25">
      <c r="A82" s="6" t="s">
        <v>9</v>
      </c>
      <c r="B82" t="s">
        <v>10</v>
      </c>
      <c r="C82" s="13">
        <f>ROUND('Budget Template'!D62,-3)</f>
        <v>17912000</v>
      </c>
      <c r="D82" s="13">
        <f>ROUND('Budget Template'!E62,-3)</f>
        <v>550000</v>
      </c>
      <c r="E82" s="13">
        <f>ROUND('Budget Template'!F62,-3)</f>
        <v>9000</v>
      </c>
      <c r="F82" s="13">
        <f>ROUND('Budget Template'!G62,-3)</f>
        <v>3409000</v>
      </c>
      <c r="G82" s="17">
        <f>SUM(C82:F82)</f>
        <v>21880000</v>
      </c>
      <c r="I82" s="14"/>
    </row>
    <row r="83" spans="1:9" x14ac:dyDescent="0.25">
      <c r="B83" t="s">
        <v>11</v>
      </c>
      <c r="C83" s="13">
        <f>ROUND('Budget Template'!D63,-3)</f>
        <v>7368000</v>
      </c>
      <c r="D83" s="13">
        <f>ROUND('Budget Template'!E63,-3)</f>
        <v>138000</v>
      </c>
      <c r="E83" s="13">
        <f>ROUND('Budget Template'!F63,-3)</f>
        <v>2000</v>
      </c>
      <c r="F83" s="13">
        <f>ROUND('Budget Template'!G63,-3)</f>
        <v>852000</v>
      </c>
      <c r="G83" s="17">
        <f t="shared" ref="G83:G88" si="7">SUM(C83:F83)</f>
        <v>8360000</v>
      </c>
      <c r="I83" s="14"/>
    </row>
    <row r="84" spans="1:9" x14ac:dyDescent="0.25">
      <c r="B84" t="s">
        <v>92</v>
      </c>
      <c r="C84" s="13">
        <f>ROUND('Budget Template'!D64,-3)</f>
        <v>1581000</v>
      </c>
      <c r="D84" s="13">
        <f>ROUND('Budget Template'!E64,-3)</f>
        <v>605000</v>
      </c>
      <c r="E84" s="13">
        <f>ROUND('Budget Template'!F64,-3)</f>
        <v>47000</v>
      </c>
      <c r="F84" s="13">
        <f>ROUND('Budget Template'!G64,-3)</f>
        <v>6403000</v>
      </c>
      <c r="G84" s="17">
        <f t="shared" si="7"/>
        <v>8636000</v>
      </c>
      <c r="I84" s="14"/>
    </row>
    <row r="85" spans="1:9" x14ac:dyDescent="0.25">
      <c r="B85" t="s">
        <v>13</v>
      </c>
      <c r="C85" s="13">
        <f>ROUND('Budget Template'!D65,-3)</f>
        <v>0</v>
      </c>
      <c r="D85" s="13">
        <f>ROUND('Budget Template'!E65,-3)</f>
        <v>74000</v>
      </c>
      <c r="E85" s="13">
        <f>ROUND('Budget Template'!F65,-3)</f>
        <v>0</v>
      </c>
      <c r="F85" s="13">
        <f>ROUND('Budget Template'!G65,-3)</f>
        <v>302000</v>
      </c>
      <c r="G85" s="17">
        <f t="shared" si="7"/>
        <v>376000</v>
      </c>
      <c r="I85" s="14"/>
    </row>
    <row r="86" spans="1:9" x14ac:dyDescent="0.25">
      <c r="B86" t="s">
        <v>32</v>
      </c>
      <c r="C86" s="13">
        <f>ROUND('Budget Template'!D66,-3)</f>
        <v>0</v>
      </c>
      <c r="D86" s="13">
        <f>ROUND('Budget Template'!E66,-3)</f>
        <v>0</v>
      </c>
      <c r="E86" s="13">
        <f>ROUND('Budget Template'!F66,-3)</f>
        <v>0</v>
      </c>
      <c r="F86" s="13">
        <f>ROUND('Budget Template'!G66,-3)</f>
        <v>0</v>
      </c>
      <c r="G86" s="17">
        <f t="shared" si="7"/>
        <v>0</v>
      </c>
      <c r="I86" s="14"/>
    </row>
    <row r="87" spans="1:9" x14ac:dyDescent="0.25">
      <c r="B87" t="s">
        <v>12</v>
      </c>
      <c r="C87" s="13">
        <f>ROUND('Budget Template'!D67,-3)</f>
        <v>0</v>
      </c>
      <c r="D87" s="13">
        <f>ROUND('Budget Template'!E67,-3)</f>
        <v>0</v>
      </c>
      <c r="E87" s="13">
        <f>ROUND('Budget Template'!F67,-3)</f>
        <v>0</v>
      </c>
      <c r="F87" s="13">
        <f>ROUND('Budget Template'!G67,-3)</f>
        <v>0</v>
      </c>
      <c r="G87" s="17">
        <f t="shared" si="7"/>
        <v>0</v>
      </c>
      <c r="I87" s="14"/>
    </row>
    <row r="88" spans="1:9" x14ac:dyDescent="0.25">
      <c r="B88" t="s">
        <v>14</v>
      </c>
      <c r="C88" s="13">
        <f>ROUND('Budget Template'!D68,-3)</f>
        <v>57000</v>
      </c>
      <c r="D88" s="13">
        <f>ROUND('Budget Template'!E68,-3)</f>
        <v>0</v>
      </c>
      <c r="E88" s="13">
        <f>ROUND('Budget Template'!F68,-3)</f>
        <v>0</v>
      </c>
      <c r="F88" s="13">
        <f>ROUND('Budget Template'!G68,-3)</f>
        <v>0</v>
      </c>
      <c r="G88" s="17">
        <f t="shared" si="7"/>
        <v>57000</v>
      </c>
      <c r="I88" s="14"/>
    </row>
    <row r="89" spans="1:9" x14ac:dyDescent="0.25">
      <c r="A89" s="54" t="s">
        <v>15</v>
      </c>
      <c r="B89" s="55"/>
      <c r="C89" s="59">
        <f>SUM(C82:C88)</f>
        <v>26918000</v>
      </c>
      <c r="D89" s="59">
        <f>SUM(D82:D88)</f>
        <v>1367000</v>
      </c>
      <c r="E89" s="59">
        <f>SUM(E82:E88)</f>
        <v>58000</v>
      </c>
      <c r="F89" s="59">
        <f>SUM(F82:F88)</f>
        <v>10966000</v>
      </c>
      <c r="G89" s="57">
        <f>SUM(G82:G88)</f>
        <v>39309000</v>
      </c>
      <c r="I89" s="14"/>
    </row>
    <row r="91" spans="1:9" x14ac:dyDescent="0.25">
      <c r="A91" s="54" t="s">
        <v>39</v>
      </c>
      <c r="B91" s="55"/>
      <c r="C91" s="59">
        <f>ROUND('Budget Template'!D74,-3)</f>
        <v>-10000</v>
      </c>
      <c r="D91" s="59">
        <f>ROUND('Budget Template'!E74,-3)</f>
        <v>0</v>
      </c>
      <c r="E91" s="59">
        <f>ROUND('Budget Template'!F74,-3)</f>
        <v>173000</v>
      </c>
      <c r="F91" s="59">
        <f>ROUND('Budget Template'!G74,-3)</f>
        <v>0</v>
      </c>
      <c r="G91" s="57">
        <f>SUM(C91:F91)</f>
        <v>163000</v>
      </c>
      <c r="I91" s="14"/>
    </row>
    <row r="92" spans="1:9" x14ac:dyDescent="0.25">
      <c r="C92" s="15"/>
      <c r="D92" s="15"/>
      <c r="E92" s="15"/>
      <c r="F92" s="15"/>
      <c r="G92" s="20"/>
      <c r="I92" s="14"/>
    </row>
    <row r="93" spans="1:9" ht="15.75" thickBot="1" x14ac:dyDescent="0.3">
      <c r="A93" s="8" t="s">
        <v>70</v>
      </c>
      <c r="B93" s="3"/>
      <c r="C93" s="92"/>
      <c r="D93" s="62">
        <f>D80-D89+D91</f>
        <v>29000</v>
      </c>
      <c r="E93" s="62">
        <f>E80-E89+E91</f>
        <v>115000</v>
      </c>
      <c r="F93" s="62">
        <f>F80-F89+F91</f>
        <v>6000</v>
      </c>
      <c r="G93" s="18">
        <f>SUM(C93:F93)</f>
        <v>150000</v>
      </c>
      <c r="I93" s="14"/>
    </row>
    <row r="94" spans="1:9" ht="15.75" thickTop="1" x14ac:dyDescent="0.25"/>
    <row r="95" spans="1:9" ht="30" x14ac:dyDescent="0.25">
      <c r="A95" s="9" t="s">
        <v>49</v>
      </c>
      <c r="B95" s="10"/>
      <c r="C95" s="11" t="s">
        <v>0</v>
      </c>
      <c r="D95" s="11" t="s">
        <v>35</v>
      </c>
      <c r="E95" s="11" t="s">
        <v>88</v>
      </c>
      <c r="F95" s="11" t="s">
        <v>31</v>
      </c>
      <c r="G95" s="21" t="s">
        <v>16</v>
      </c>
      <c r="I95" s="14"/>
    </row>
    <row r="96" spans="1:9" x14ac:dyDescent="0.25">
      <c r="A96" s="6" t="s">
        <v>1</v>
      </c>
      <c r="B96" t="s">
        <v>36</v>
      </c>
      <c r="C96" s="13">
        <f>ROUND('Budget Template'!D79,-3)</f>
        <v>22955000</v>
      </c>
      <c r="D96" s="13">
        <f>ROUND('Budget Template'!E79,-3)</f>
        <v>569000</v>
      </c>
      <c r="E96" s="13">
        <f>ROUND('Budget Template'!F79,-3)</f>
        <v>0</v>
      </c>
      <c r="F96" s="13">
        <f>ROUND('Budget Template'!G79,-3)</f>
        <v>0</v>
      </c>
      <c r="G96" s="17">
        <f t="shared" ref="G96:G101" si="8">SUM(C96:F96)</f>
        <v>23524000</v>
      </c>
      <c r="I96" s="14"/>
    </row>
    <row r="97" spans="1:9" x14ac:dyDescent="0.25">
      <c r="B97" t="s">
        <v>4</v>
      </c>
      <c r="C97" s="13">
        <f>ROUND('Budget Template'!D80,-3)</f>
        <v>0</v>
      </c>
      <c r="D97" s="13">
        <f>ROUND('Budget Template'!E80,-3)</f>
        <v>514000</v>
      </c>
      <c r="E97" s="13">
        <f>ROUND('Budget Template'!F80,-3)</f>
        <v>0</v>
      </c>
      <c r="F97" s="13">
        <f>ROUND('Budget Template'!G80,-3)</f>
        <v>8000</v>
      </c>
      <c r="G97" s="17">
        <f t="shared" si="8"/>
        <v>522000</v>
      </c>
      <c r="I97" s="14"/>
    </row>
    <row r="98" spans="1:9" x14ac:dyDescent="0.25">
      <c r="B98" t="s">
        <v>33</v>
      </c>
      <c r="C98" s="13">
        <f>ROUND('Budget Template'!D81,-3)</f>
        <v>0</v>
      </c>
      <c r="D98" s="13">
        <f>ROUND('Budget Template'!E81,-3)</f>
        <v>0</v>
      </c>
      <c r="E98" s="13">
        <f>ROUND('Budget Template'!F81,-3)</f>
        <v>0</v>
      </c>
      <c r="F98" s="13">
        <f>ROUND('Budget Template'!G81,-3)</f>
        <v>0</v>
      </c>
      <c r="G98" s="17">
        <f t="shared" si="8"/>
        <v>0</v>
      </c>
      <c r="I98" s="14"/>
    </row>
    <row r="99" spans="1:9" x14ac:dyDescent="0.25">
      <c r="B99" t="s">
        <v>5</v>
      </c>
      <c r="C99" s="13">
        <f>ROUND('Budget Template'!D82,-3)</f>
        <v>0</v>
      </c>
      <c r="D99" s="13">
        <f>ROUND('Budget Template'!E82,-3)</f>
        <v>0</v>
      </c>
      <c r="E99" s="13">
        <f>ROUND('Budget Template'!F82,-3)</f>
        <v>0</v>
      </c>
      <c r="F99" s="13">
        <f>ROUND('Budget Template'!G82,-3)</f>
        <v>1160000</v>
      </c>
      <c r="G99" s="17">
        <f t="shared" si="8"/>
        <v>1160000</v>
      </c>
      <c r="I99" s="14"/>
    </row>
    <row r="100" spans="1:9" x14ac:dyDescent="0.25">
      <c r="B100" t="s">
        <v>6</v>
      </c>
      <c r="C100" s="13">
        <f>ROUND('Budget Template'!D83,-3)</f>
        <v>0</v>
      </c>
      <c r="D100" s="13">
        <f>ROUND('Budget Template'!E83,-3)</f>
        <v>0</v>
      </c>
      <c r="E100" s="13">
        <f>ROUND('Budget Template'!F83,-3)</f>
        <v>0</v>
      </c>
      <c r="F100" s="13">
        <f>ROUND('Budget Template'!G83,-3)</f>
        <v>144000</v>
      </c>
      <c r="G100" s="17">
        <f t="shared" si="8"/>
        <v>144000</v>
      </c>
      <c r="I100" s="14"/>
    </row>
    <row r="101" spans="1:9" x14ac:dyDescent="0.25">
      <c r="B101" s="2" t="s">
        <v>7</v>
      </c>
      <c r="C101" s="13">
        <f>ROUND('Budget Template'!D84,-3)</f>
        <v>257000</v>
      </c>
      <c r="D101" s="13">
        <f>ROUND('Budget Template'!E84,-3)</f>
        <v>0</v>
      </c>
      <c r="E101" s="13">
        <f>ROUND('Budget Template'!F84,-3)</f>
        <v>0</v>
      </c>
      <c r="F101" s="13">
        <f>ROUND('Budget Template'!G84,-3)</f>
        <v>0</v>
      </c>
      <c r="G101" s="17">
        <f t="shared" si="8"/>
        <v>257000</v>
      </c>
      <c r="I101" s="14"/>
    </row>
    <row r="102" spans="1:9" x14ac:dyDescent="0.25">
      <c r="A102" s="54" t="s">
        <v>8</v>
      </c>
      <c r="B102" s="55"/>
      <c r="C102" s="59">
        <f>SUM(C96:C101)</f>
        <v>23212000</v>
      </c>
      <c r="D102" s="59">
        <f>SUM(D96:D101)</f>
        <v>1083000</v>
      </c>
      <c r="E102" s="59">
        <f>SUM(E96:E101)</f>
        <v>0</v>
      </c>
      <c r="F102" s="59">
        <f>SUM(F96:F101)</f>
        <v>1312000</v>
      </c>
      <c r="G102" s="57">
        <f>SUM(G96:G101)</f>
        <v>25607000</v>
      </c>
      <c r="I102" s="14"/>
    </row>
    <row r="103" spans="1:9" x14ac:dyDescent="0.25">
      <c r="C103" s="1"/>
      <c r="D103" s="1"/>
      <c r="E103" s="1"/>
      <c r="F103" s="1"/>
      <c r="G103" s="17"/>
      <c r="I103" s="14"/>
    </row>
    <row r="104" spans="1:9" x14ac:dyDescent="0.25">
      <c r="A104" s="6" t="s">
        <v>9</v>
      </c>
      <c r="B104" t="s">
        <v>10</v>
      </c>
      <c r="C104" s="13">
        <f>ROUND('Budget Template'!D87,-3)</f>
        <v>16540000</v>
      </c>
      <c r="D104" s="13">
        <f>ROUND('Budget Template'!E87,-3)</f>
        <v>110000</v>
      </c>
      <c r="E104" s="13">
        <f>ROUND('Budget Template'!F87,-3)</f>
        <v>14000</v>
      </c>
      <c r="F104" s="13">
        <f>ROUND('Budget Template'!G87,-3)</f>
        <v>554000</v>
      </c>
      <c r="G104" s="17">
        <f>SUM(C104:F104)</f>
        <v>17218000</v>
      </c>
      <c r="I104" s="14"/>
    </row>
    <row r="105" spans="1:9" x14ac:dyDescent="0.25">
      <c r="B105" t="s">
        <v>11</v>
      </c>
      <c r="C105" s="13">
        <f>ROUND('Budget Template'!D88,-3)</f>
        <v>5531000</v>
      </c>
      <c r="D105" s="13">
        <f>ROUND('Budget Template'!E88,-3)</f>
        <v>28000</v>
      </c>
      <c r="E105" s="13">
        <f>ROUND('Budget Template'!F88,-3)</f>
        <v>4000</v>
      </c>
      <c r="F105" s="13">
        <f>ROUND('Budget Template'!G88,-3)</f>
        <v>139000</v>
      </c>
      <c r="G105" s="17">
        <f t="shared" ref="G105:G110" si="9">SUM(C105:F105)</f>
        <v>5702000</v>
      </c>
      <c r="I105" s="14"/>
    </row>
    <row r="106" spans="1:9" x14ac:dyDescent="0.25">
      <c r="B106" t="s">
        <v>92</v>
      </c>
      <c r="C106" s="13">
        <f>ROUND('Budget Template'!D89,-3)</f>
        <v>1007000</v>
      </c>
      <c r="D106" s="13">
        <f>ROUND('Budget Template'!E89,-3)</f>
        <v>796000</v>
      </c>
      <c r="E106" s="13">
        <f>ROUND('Budget Template'!F89,-3)</f>
        <v>18000</v>
      </c>
      <c r="F106" s="13">
        <f>ROUND('Budget Template'!G89,-3)</f>
        <v>395000</v>
      </c>
      <c r="G106" s="17">
        <f t="shared" si="9"/>
        <v>2216000</v>
      </c>
      <c r="I106" s="14"/>
    </row>
    <row r="107" spans="1:9" x14ac:dyDescent="0.25">
      <c r="B107" t="s">
        <v>13</v>
      </c>
      <c r="C107" s="13">
        <f>ROUND('Budget Template'!D90,-3)</f>
        <v>0</v>
      </c>
      <c r="D107" s="13">
        <f>ROUND('Budget Template'!E90,-3)</f>
        <v>33000</v>
      </c>
      <c r="E107" s="13">
        <f>ROUND('Budget Template'!F90,-3)</f>
        <v>0</v>
      </c>
      <c r="F107" s="13">
        <f>ROUND('Budget Template'!G90,-3)</f>
        <v>208000</v>
      </c>
      <c r="G107" s="17">
        <f t="shared" si="9"/>
        <v>241000</v>
      </c>
      <c r="I107" s="14"/>
    </row>
    <row r="108" spans="1:9" x14ac:dyDescent="0.25">
      <c r="B108" t="s">
        <v>32</v>
      </c>
      <c r="C108" s="13">
        <f>ROUND('Budget Template'!D91,-3)</f>
        <v>0</v>
      </c>
      <c r="D108" s="13">
        <f>ROUND('Budget Template'!E91,-3)</f>
        <v>0</v>
      </c>
      <c r="E108" s="13">
        <f>ROUND('Budget Template'!F91,-3)</f>
        <v>0</v>
      </c>
      <c r="F108" s="13">
        <f>ROUND('Budget Template'!G91,-3)</f>
        <v>0</v>
      </c>
      <c r="G108" s="17">
        <f t="shared" si="9"/>
        <v>0</v>
      </c>
      <c r="I108" s="14"/>
    </row>
    <row r="109" spans="1:9" x14ac:dyDescent="0.25">
      <c r="B109" t="s">
        <v>12</v>
      </c>
      <c r="C109" s="13">
        <f>ROUND('Budget Template'!D92,-3)</f>
        <v>0</v>
      </c>
      <c r="D109" s="13">
        <f>ROUND('Budget Template'!E92,-3)</f>
        <v>0</v>
      </c>
      <c r="E109" s="13">
        <f>ROUND('Budget Template'!F92,-3)</f>
        <v>0</v>
      </c>
      <c r="F109" s="13">
        <f>ROUND('Budget Template'!G92,-3)</f>
        <v>0</v>
      </c>
      <c r="G109" s="17">
        <f t="shared" si="9"/>
        <v>0</v>
      </c>
      <c r="I109" s="14"/>
    </row>
    <row r="110" spans="1:9" x14ac:dyDescent="0.25">
      <c r="B110" t="s">
        <v>14</v>
      </c>
      <c r="C110" s="13">
        <f>ROUND('Budget Template'!D93,-3)</f>
        <v>122000</v>
      </c>
      <c r="D110" s="13">
        <f>ROUND('Budget Template'!E93,-3)</f>
        <v>0</v>
      </c>
      <c r="E110" s="13">
        <f>ROUND('Budget Template'!F93,-3)</f>
        <v>0</v>
      </c>
      <c r="F110" s="13">
        <f>ROUND('Budget Template'!G93,-3)</f>
        <v>0</v>
      </c>
      <c r="G110" s="17">
        <f t="shared" si="9"/>
        <v>122000</v>
      </c>
      <c r="I110" s="14"/>
    </row>
    <row r="111" spans="1:9" x14ac:dyDescent="0.25">
      <c r="A111" s="54" t="s">
        <v>15</v>
      </c>
      <c r="B111" s="55"/>
      <c r="C111" s="59">
        <f>SUM(C104:C110)</f>
        <v>23200000</v>
      </c>
      <c r="D111" s="59">
        <f>SUM(D104:D110)</f>
        <v>967000</v>
      </c>
      <c r="E111" s="59">
        <f>SUM(E104:E110)</f>
        <v>36000</v>
      </c>
      <c r="F111" s="59">
        <f>SUM(F104:F110)</f>
        <v>1296000</v>
      </c>
      <c r="G111" s="57">
        <f>SUM(G104:G110)</f>
        <v>25499000</v>
      </c>
      <c r="I111" s="14"/>
    </row>
    <row r="113" spans="1:9" x14ac:dyDescent="0.25">
      <c r="A113" s="54" t="s">
        <v>39</v>
      </c>
      <c r="B113" s="55"/>
      <c r="C113" s="59">
        <f>ROUND('Budget Template'!D99,-3)</f>
        <v>-11000</v>
      </c>
      <c r="D113" s="59">
        <f>ROUND('Budget Template'!E99,-3)</f>
        <v>0</v>
      </c>
      <c r="E113" s="59">
        <f>ROUND('Budget Template'!F99,-3)</f>
        <v>45000</v>
      </c>
      <c r="F113" s="59">
        <f>ROUND('Budget Template'!G99,-3)</f>
        <v>0</v>
      </c>
      <c r="G113" s="57">
        <f>SUM(C113:F113)</f>
        <v>34000</v>
      </c>
      <c r="I113" s="14"/>
    </row>
    <row r="114" spans="1:9" x14ac:dyDescent="0.25">
      <c r="C114" s="15"/>
      <c r="D114" s="15"/>
      <c r="E114" s="15"/>
      <c r="F114" s="15"/>
      <c r="G114" s="20"/>
      <c r="I114" s="14"/>
    </row>
    <row r="115" spans="1:9" ht="15.75" thickBot="1" x14ac:dyDescent="0.3">
      <c r="A115" s="8" t="s">
        <v>70</v>
      </c>
      <c r="B115" s="3"/>
      <c r="C115" s="92"/>
      <c r="D115" s="62">
        <f>D102-D111+D113</f>
        <v>116000</v>
      </c>
      <c r="E115" s="62">
        <f>E102-E111+E113</f>
        <v>9000</v>
      </c>
      <c r="F115" s="62">
        <f>F102-F111+F113</f>
        <v>16000</v>
      </c>
      <c r="G115" s="18">
        <f>SUM(C115:F115)</f>
        <v>141000</v>
      </c>
      <c r="I115" s="14"/>
    </row>
    <row r="116" spans="1:9" ht="15.75" thickTop="1" x14ac:dyDescent="0.25"/>
    <row r="117" spans="1:9" ht="30" x14ac:dyDescent="0.25">
      <c r="A117" s="9" t="s">
        <v>50</v>
      </c>
      <c r="B117" s="10"/>
      <c r="C117" s="11" t="s">
        <v>0</v>
      </c>
      <c r="D117" s="11" t="s">
        <v>35</v>
      </c>
      <c r="E117" s="11" t="s">
        <v>88</v>
      </c>
      <c r="F117" s="11" t="s">
        <v>31</v>
      </c>
      <c r="G117" s="21" t="s">
        <v>16</v>
      </c>
      <c r="I117" s="14"/>
    </row>
    <row r="118" spans="1:9" x14ac:dyDescent="0.25">
      <c r="A118" s="6" t="s">
        <v>1</v>
      </c>
      <c r="B118" t="s">
        <v>36</v>
      </c>
      <c r="C118" s="13">
        <f>ROUND('Budget Template'!D104,-3)</f>
        <v>22027000</v>
      </c>
      <c r="D118" s="13">
        <f>ROUND('Budget Template'!E104,-3)</f>
        <v>821000</v>
      </c>
      <c r="E118" s="13">
        <f>ROUND('Budget Template'!F104,-3)</f>
        <v>0</v>
      </c>
      <c r="F118" s="13">
        <f>ROUND('Budget Template'!G104,-3)</f>
        <v>0</v>
      </c>
      <c r="G118" s="17">
        <f t="shared" ref="G118:G123" si="10">SUM(C118:F118)</f>
        <v>22848000</v>
      </c>
      <c r="I118" s="14"/>
    </row>
    <row r="119" spans="1:9" x14ac:dyDescent="0.25">
      <c r="B119" t="s">
        <v>4</v>
      </c>
      <c r="C119" s="13">
        <f>ROUND('Budget Template'!D105,-3)</f>
        <v>0</v>
      </c>
      <c r="D119" s="13">
        <f>ROUND('Budget Template'!E105,-3)</f>
        <v>38000</v>
      </c>
      <c r="E119" s="13">
        <f>ROUND('Budget Template'!F105,-3)</f>
        <v>0</v>
      </c>
      <c r="F119" s="13">
        <f>ROUND('Budget Template'!G105,-3)</f>
        <v>0</v>
      </c>
      <c r="G119" s="17">
        <f t="shared" si="10"/>
        <v>38000</v>
      </c>
      <c r="I119" s="14"/>
    </row>
    <row r="120" spans="1:9" x14ac:dyDescent="0.25">
      <c r="B120" t="s">
        <v>33</v>
      </c>
      <c r="C120" s="13">
        <f>ROUND('Budget Template'!D106,-3)</f>
        <v>0</v>
      </c>
      <c r="D120" s="13">
        <f>ROUND('Budget Template'!E106,-3)</f>
        <v>0</v>
      </c>
      <c r="E120" s="13">
        <f>ROUND('Budget Template'!F106,-3)</f>
        <v>0</v>
      </c>
      <c r="F120" s="13">
        <f>ROUND('Budget Template'!G106,-3)</f>
        <v>0</v>
      </c>
      <c r="G120" s="17">
        <f t="shared" si="10"/>
        <v>0</v>
      </c>
      <c r="I120" s="14"/>
    </row>
    <row r="121" spans="1:9" x14ac:dyDescent="0.25">
      <c r="B121" t="s">
        <v>5</v>
      </c>
      <c r="C121" s="13">
        <f>ROUND('Budget Template'!D107,-3)</f>
        <v>0</v>
      </c>
      <c r="D121" s="13">
        <f>ROUND('Budget Template'!E107,-3)</f>
        <v>0</v>
      </c>
      <c r="E121" s="13">
        <f>ROUND('Budget Template'!F107,-3)</f>
        <v>0</v>
      </c>
      <c r="F121" s="13">
        <f>ROUND('Budget Template'!G107,-3)</f>
        <v>373000</v>
      </c>
      <c r="G121" s="17">
        <f t="shared" si="10"/>
        <v>373000</v>
      </c>
      <c r="I121" s="14"/>
    </row>
    <row r="122" spans="1:9" x14ac:dyDescent="0.25">
      <c r="B122" t="s">
        <v>6</v>
      </c>
      <c r="C122" s="13">
        <f>ROUND('Budget Template'!D108,-3)</f>
        <v>0</v>
      </c>
      <c r="D122" s="13">
        <f>ROUND('Budget Template'!E108,-3)</f>
        <v>0</v>
      </c>
      <c r="E122" s="13">
        <f>ROUND('Budget Template'!F108,-3)</f>
        <v>0</v>
      </c>
      <c r="F122" s="13">
        <f>ROUND('Budget Template'!G108,-3)</f>
        <v>381000</v>
      </c>
      <c r="G122" s="17">
        <f t="shared" si="10"/>
        <v>381000</v>
      </c>
      <c r="I122" s="14"/>
    </row>
    <row r="123" spans="1:9" x14ac:dyDescent="0.25">
      <c r="B123" s="2" t="s">
        <v>7</v>
      </c>
      <c r="C123" s="13">
        <f>ROUND('Budget Template'!D109,-3)</f>
        <v>0</v>
      </c>
      <c r="D123" s="13">
        <f>ROUND('Budget Template'!E109,-3)</f>
        <v>0</v>
      </c>
      <c r="E123" s="13">
        <f>ROUND('Budget Template'!F109,-3)</f>
        <v>0</v>
      </c>
      <c r="F123" s="13">
        <f>ROUND('Budget Template'!G109,-3)</f>
        <v>0</v>
      </c>
      <c r="G123" s="17">
        <f t="shared" si="10"/>
        <v>0</v>
      </c>
      <c r="I123" s="14"/>
    </row>
    <row r="124" spans="1:9" x14ac:dyDescent="0.25">
      <c r="A124" s="54" t="s">
        <v>8</v>
      </c>
      <c r="B124" s="55"/>
      <c r="C124" s="59">
        <f>SUM(C118:C123)</f>
        <v>22027000</v>
      </c>
      <c r="D124" s="59">
        <f>SUM(D118:D123)</f>
        <v>859000</v>
      </c>
      <c r="E124" s="59">
        <f>SUM(E118:E123)</f>
        <v>0</v>
      </c>
      <c r="F124" s="59">
        <f>SUM(F118:F123)</f>
        <v>754000</v>
      </c>
      <c r="G124" s="57">
        <f>SUM(G118:G123)</f>
        <v>23640000</v>
      </c>
      <c r="I124" s="14"/>
    </row>
    <row r="125" spans="1:9" x14ac:dyDescent="0.25">
      <c r="C125" s="1"/>
      <c r="D125" s="1"/>
      <c r="E125" s="1"/>
      <c r="F125" s="1"/>
      <c r="G125" s="17"/>
      <c r="I125" s="14"/>
    </row>
    <row r="126" spans="1:9" x14ac:dyDescent="0.25">
      <c r="A126" s="6" t="s">
        <v>9</v>
      </c>
      <c r="B126" t="s">
        <v>10</v>
      </c>
      <c r="C126" s="13">
        <f>ROUND('Budget Template'!D112,-3)</f>
        <v>16106000</v>
      </c>
      <c r="D126" s="13">
        <f>ROUND('Budget Template'!E112,-3)</f>
        <v>152000</v>
      </c>
      <c r="E126" s="13">
        <f>ROUND('Budget Template'!F112,-3)</f>
        <v>6000</v>
      </c>
      <c r="F126" s="13">
        <f>ROUND('Budget Template'!G112,-3)</f>
        <v>101000</v>
      </c>
      <c r="G126" s="17">
        <f>SUM(C126:F126)</f>
        <v>16365000</v>
      </c>
      <c r="I126" s="14"/>
    </row>
    <row r="127" spans="1:9" x14ac:dyDescent="0.25">
      <c r="B127" t="s">
        <v>11</v>
      </c>
      <c r="C127" s="13">
        <f>ROUND('Budget Template'!D113,-3)</f>
        <v>5408000</v>
      </c>
      <c r="D127" s="13">
        <f>ROUND('Budget Template'!E113,-3)</f>
        <v>49000</v>
      </c>
      <c r="E127" s="13">
        <f>ROUND('Budget Template'!F113,-3)</f>
        <v>2000</v>
      </c>
      <c r="F127" s="13">
        <f>ROUND('Budget Template'!G113,-3)</f>
        <v>25000</v>
      </c>
      <c r="G127" s="17">
        <f t="shared" ref="G127:G132" si="11">SUM(C127:F127)</f>
        <v>5484000</v>
      </c>
      <c r="I127" s="14"/>
    </row>
    <row r="128" spans="1:9" x14ac:dyDescent="0.25">
      <c r="B128" t="s">
        <v>92</v>
      </c>
      <c r="C128" s="13">
        <f>ROUND('Budget Template'!D114,-3)</f>
        <v>503000</v>
      </c>
      <c r="D128" s="13">
        <f>ROUND('Budget Template'!E114,-3)</f>
        <v>657000</v>
      </c>
      <c r="E128" s="13">
        <f>ROUND('Budget Template'!F114,-3)</f>
        <v>33000</v>
      </c>
      <c r="F128" s="13">
        <f>ROUND('Budget Template'!G114,-3)</f>
        <v>622000</v>
      </c>
      <c r="G128" s="17">
        <f t="shared" si="11"/>
        <v>1815000</v>
      </c>
      <c r="I128" s="14"/>
    </row>
    <row r="129" spans="1:9" x14ac:dyDescent="0.25">
      <c r="B129" t="s">
        <v>13</v>
      </c>
      <c r="C129" s="13">
        <f>ROUND('Budget Template'!D115,-3)</f>
        <v>0</v>
      </c>
      <c r="D129" s="13">
        <f>ROUND('Budget Template'!E115,-3)</f>
        <v>0</v>
      </c>
      <c r="E129" s="13">
        <f>ROUND('Budget Template'!F115,-3)</f>
        <v>0</v>
      </c>
      <c r="F129" s="13">
        <f>ROUND('Budget Template'!G115,-3)</f>
        <v>4000</v>
      </c>
      <c r="G129" s="17">
        <f t="shared" si="11"/>
        <v>4000</v>
      </c>
      <c r="I129" s="14"/>
    </row>
    <row r="130" spans="1:9" x14ac:dyDescent="0.25">
      <c r="B130" t="s">
        <v>32</v>
      </c>
      <c r="C130" s="13">
        <f>ROUND('Budget Template'!D116,-3)</f>
        <v>0</v>
      </c>
      <c r="D130" s="13">
        <f>ROUND('Budget Template'!E116,-3)</f>
        <v>0</v>
      </c>
      <c r="E130" s="13">
        <f>ROUND('Budget Template'!F116,-3)</f>
        <v>0</v>
      </c>
      <c r="F130" s="13">
        <f>ROUND('Budget Template'!G116,-3)</f>
        <v>0</v>
      </c>
      <c r="G130" s="17">
        <f t="shared" si="11"/>
        <v>0</v>
      </c>
      <c r="I130" s="14"/>
    </row>
    <row r="131" spans="1:9" x14ac:dyDescent="0.25">
      <c r="B131" t="s">
        <v>12</v>
      </c>
      <c r="C131" s="13">
        <f>ROUND('Budget Template'!D117,-3)</f>
        <v>0</v>
      </c>
      <c r="D131" s="13">
        <f>ROUND('Budget Template'!E117,-3)</f>
        <v>0</v>
      </c>
      <c r="E131" s="13">
        <f>ROUND('Budget Template'!F117,-3)</f>
        <v>0</v>
      </c>
      <c r="F131" s="13">
        <f>ROUND('Budget Template'!G117,-3)</f>
        <v>0</v>
      </c>
      <c r="G131" s="17">
        <f t="shared" si="11"/>
        <v>0</v>
      </c>
      <c r="I131" s="14"/>
    </row>
    <row r="132" spans="1:9" x14ac:dyDescent="0.25">
      <c r="B132" t="s">
        <v>14</v>
      </c>
      <c r="C132" s="13">
        <f>ROUND('Budget Template'!D118,-3)</f>
        <v>0</v>
      </c>
      <c r="D132" s="13">
        <f>ROUND('Budget Template'!E118,-3)</f>
        <v>0</v>
      </c>
      <c r="E132" s="13">
        <f>ROUND('Budget Template'!F118,-3)</f>
        <v>0</v>
      </c>
      <c r="F132" s="13">
        <f>ROUND('Budget Template'!G118,-3)</f>
        <v>0</v>
      </c>
      <c r="G132" s="17">
        <f t="shared" si="11"/>
        <v>0</v>
      </c>
      <c r="I132" s="14"/>
    </row>
    <row r="133" spans="1:9" x14ac:dyDescent="0.25">
      <c r="A133" s="54" t="s">
        <v>15</v>
      </c>
      <c r="B133" s="55"/>
      <c r="C133" s="59">
        <f>SUM(C126:C132)</f>
        <v>22017000</v>
      </c>
      <c r="D133" s="59">
        <f>SUM(D126:D132)</f>
        <v>858000</v>
      </c>
      <c r="E133" s="59">
        <f>SUM(E126:E132)</f>
        <v>41000</v>
      </c>
      <c r="F133" s="59">
        <f>SUM(F126:F132)</f>
        <v>752000</v>
      </c>
      <c r="G133" s="57">
        <f>SUM(G126:G132)</f>
        <v>23668000</v>
      </c>
      <c r="I133" s="14"/>
    </row>
    <row r="135" spans="1:9" x14ac:dyDescent="0.25">
      <c r="A135" s="54" t="s">
        <v>39</v>
      </c>
      <c r="B135" s="55"/>
      <c r="C135" s="59">
        <f>ROUND('Budget Template'!D124,-3)</f>
        <v>-10000</v>
      </c>
      <c r="D135" s="59">
        <f>ROUND('Budget Template'!E124,-3)</f>
        <v>0</v>
      </c>
      <c r="E135" s="59">
        <f>ROUND('Budget Template'!F124,-3)</f>
        <v>41000</v>
      </c>
      <c r="F135" s="59">
        <f>ROUND('Budget Template'!G124,-3)</f>
        <v>0</v>
      </c>
      <c r="G135" s="57">
        <f>SUM(C135:F135)</f>
        <v>31000</v>
      </c>
      <c r="I135" s="14"/>
    </row>
    <row r="136" spans="1:9" x14ac:dyDescent="0.25">
      <c r="C136" s="15"/>
      <c r="D136" s="15"/>
      <c r="E136" s="15"/>
      <c r="F136" s="15"/>
      <c r="G136" s="20"/>
      <c r="I136" s="14"/>
    </row>
    <row r="137" spans="1:9" ht="15.75" thickBot="1" x14ac:dyDescent="0.3">
      <c r="A137" s="8" t="s">
        <v>70</v>
      </c>
      <c r="B137" s="3"/>
      <c r="C137" s="92"/>
      <c r="D137" s="62">
        <f>D124-D133+D135</f>
        <v>1000</v>
      </c>
      <c r="E137" s="62">
        <f>E124-E133+E135</f>
        <v>0</v>
      </c>
      <c r="F137" s="62">
        <f>F124-F133+F135</f>
        <v>2000</v>
      </c>
      <c r="G137" s="18">
        <f>SUM(C137:F137)</f>
        <v>3000</v>
      </c>
      <c r="I137" s="14"/>
    </row>
    <row r="138" spans="1:9" ht="15.75" thickTop="1" x14ac:dyDescent="0.25"/>
    <row r="139" spans="1:9" ht="30" x14ac:dyDescent="0.25">
      <c r="A139" s="9" t="s">
        <v>96</v>
      </c>
      <c r="B139" s="10"/>
      <c r="C139" s="11" t="s">
        <v>0</v>
      </c>
      <c r="D139" s="11" t="s">
        <v>35</v>
      </c>
      <c r="E139" s="11" t="s">
        <v>88</v>
      </c>
      <c r="F139" s="11" t="s">
        <v>31</v>
      </c>
      <c r="G139" s="21" t="s">
        <v>16</v>
      </c>
      <c r="I139" s="14"/>
    </row>
    <row r="140" spans="1:9" x14ac:dyDescent="0.25">
      <c r="A140" s="6" t="s">
        <v>1</v>
      </c>
      <c r="B140" t="s">
        <v>36</v>
      </c>
      <c r="C140" s="13">
        <f>ROUND('Budget Template'!D129,-3)</f>
        <v>7090000</v>
      </c>
      <c r="D140" s="13">
        <f>ROUND('Budget Template'!E129,-3)</f>
        <v>388000</v>
      </c>
      <c r="E140" s="13">
        <f>ROUND('Budget Template'!F129,-3)</f>
        <v>0</v>
      </c>
      <c r="F140" s="13">
        <f>ROUND('Budget Template'!G129,-3)</f>
        <v>0</v>
      </c>
      <c r="G140" s="17">
        <f t="shared" ref="G140:G145" si="12">SUM(C140:F140)</f>
        <v>7478000</v>
      </c>
      <c r="I140" s="14"/>
    </row>
    <row r="141" spans="1:9" x14ac:dyDescent="0.25">
      <c r="B141" t="s">
        <v>4</v>
      </c>
      <c r="C141" s="13">
        <f>ROUND('Budget Template'!D130,-3)</f>
        <v>0</v>
      </c>
      <c r="D141" s="13">
        <f>ROUND('Budget Template'!E130,-3)</f>
        <v>414000</v>
      </c>
      <c r="E141" s="13">
        <f>ROUND('Budget Template'!F130,-3)</f>
        <v>0</v>
      </c>
      <c r="F141" s="13">
        <f>ROUND('Budget Template'!G130,-3)</f>
        <v>0</v>
      </c>
      <c r="G141" s="17">
        <f t="shared" si="12"/>
        <v>414000</v>
      </c>
      <c r="I141" s="14"/>
    </row>
    <row r="142" spans="1:9" x14ac:dyDescent="0.25">
      <c r="B142" t="s">
        <v>33</v>
      </c>
      <c r="C142" s="13">
        <f>ROUND('Budget Template'!D131,-3)</f>
        <v>0</v>
      </c>
      <c r="D142" s="13">
        <f>ROUND('Budget Template'!E131,-3)</f>
        <v>0</v>
      </c>
      <c r="E142" s="13">
        <f>ROUND('Budget Template'!F131,-3)</f>
        <v>0</v>
      </c>
      <c r="F142" s="13">
        <f>ROUND('Budget Template'!G131,-3)</f>
        <v>0</v>
      </c>
      <c r="G142" s="17">
        <f t="shared" si="12"/>
        <v>0</v>
      </c>
      <c r="I142" s="14"/>
    </row>
    <row r="143" spans="1:9" x14ac:dyDescent="0.25">
      <c r="B143" t="s">
        <v>5</v>
      </c>
      <c r="C143" s="13">
        <f>ROUND('Budget Template'!D132,-3)</f>
        <v>0</v>
      </c>
      <c r="D143" s="13">
        <f>ROUND('Budget Template'!E132,-3)</f>
        <v>0</v>
      </c>
      <c r="E143" s="13">
        <f>ROUND('Budget Template'!F132,-3)</f>
        <v>0</v>
      </c>
      <c r="F143" s="13">
        <f>ROUND('Budget Template'!G132,-3)</f>
        <v>0</v>
      </c>
      <c r="G143" s="17">
        <f t="shared" si="12"/>
        <v>0</v>
      </c>
      <c r="I143" s="14"/>
    </row>
    <row r="144" spans="1:9" x14ac:dyDescent="0.25">
      <c r="B144" t="s">
        <v>6</v>
      </c>
      <c r="C144" s="13">
        <f>ROUND('Budget Template'!D133,-3)</f>
        <v>0</v>
      </c>
      <c r="D144" s="13">
        <f>ROUND('Budget Template'!E133,-3)</f>
        <v>4000</v>
      </c>
      <c r="E144" s="13">
        <f>ROUND('Budget Template'!F133,-3)</f>
        <v>0</v>
      </c>
      <c r="F144" s="13">
        <f>ROUND('Budget Template'!G133,-3)</f>
        <v>189000</v>
      </c>
      <c r="G144" s="17">
        <f t="shared" si="12"/>
        <v>193000</v>
      </c>
      <c r="I144" s="14"/>
    </row>
    <row r="145" spans="1:9" x14ac:dyDescent="0.25">
      <c r="B145" s="2" t="s">
        <v>7</v>
      </c>
      <c r="C145" s="13">
        <f>ROUND('Budget Template'!D134,-3)</f>
        <v>0</v>
      </c>
      <c r="D145" s="13">
        <f>ROUND('Budget Template'!E134,-3)</f>
        <v>0</v>
      </c>
      <c r="E145" s="13">
        <f>ROUND('Budget Template'!F134,-3)</f>
        <v>0</v>
      </c>
      <c r="F145" s="13">
        <f>ROUND('Budget Template'!G134,-3)</f>
        <v>0</v>
      </c>
      <c r="G145" s="17">
        <f t="shared" si="12"/>
        <v>0</v>
      </c>
      <c r="I145" s="14"/>
    </row>
    <row r="146" spans="1:9" x14ac:dyDescent="0.25">
      <c r="A146" s="54" t="s">
        <v>8</v>
      </c>
      <c r="B146" s="55"/>
      <c r="C146" s="59">
        <f>SUM(C140:C145)</f>
        <v>7090000</v>
      </c>
      <c r="D146" s="59">
        <f>SUM(D140:D145)</f>
        <v>806000</v>
      </c>
      <c r="E146" s="59">
        <f>SUM(E140:E145)</f>
        <v>0</v>
      </c>
      <c r="F146" s="59">
        <f>SUM(F140:F145)</f>
        <v>189000</v>
      </c>
      <c r="G146" s="57">
        <f>SUM(G140:G145)</f>
        <v>8085000</v>
      </c>
      <c r="I146" s="14"/>
    </row>
    <row r="147" spans="1:9" x14ac:dyDescent="0.25">
      <c r="C147" s="1"/>
      <c r="D147" s="1"/>
      <c r="E147" s="1"/>
      <c r="F147" s="1"/>
      <c r="G147" s="17"/>
      <c r="I147" s="14"/>
    </row>
    <row r="148" spans="1:9" x14ac:dyDescent="0.25">
      <c r="A148" s="6" t="s">
        <v>9</v>
      </c>
      <c r="B148" t="s">
        <v>10</v>
      </c>
      <c r="C148" s="13">
        <f>ROUND('Budget Template'!D137,-3)</f>
        <v>5242000</v>
      </c>
      <c r="D148" s="13">
        <f>ROUND('Budget Template'!E137,-3)</f>
        <v>217000</v>
      </c>
      <c r="E148" s="13">
        <f>ROUND('Budget Template'!F137,-3)</f>
        <v>0</v>
      </c>
      <c r="F148" s="13">
        <f>ROUND('Budget Template'!G137,-3)</f>
        <v>39000</v>
      </c>
      <c r="G148" s="17">
        <f>SUM(C148:F148)</f>
        <v>5498000</v>
      </c>
      <c r="I148" s="14"/>
    </row>
    <row r="149" spans="1:9" x14ac:dyDescent="0.25">
      <c r="B149" t="s">
        <v>11</v>
      </c>
      <c r="C149" s="13">
        <f>ROUND('Budget Template'!D138,-3)</f>
        <v>1675000</v>
      </c>
      <c r="D149" s="13">
        <f>ROUND('Budget Template'!E138,-3)</f>
        <v>62000</v>
      </c>
      <c r="E149" s="13">
        <f>ROUND('Budget Template'!F138,-3)</f>
        <v>0</v>
      </c>
      <c r="F149" s="13">
        <f>ROUND('Budget Template'!G138,-3)</f>
        <v>10000</v>
      </c>
      <c r="G149" s="17">
        <f t="shared" ref="G149:G154" si="13">SUM(C149:F149)</f>
        <v>1747000</v>
      </c>
      <c r="I149" s="14"/>
    </row>
    <row r="150" spans="1:9" x14ac:dyDescent="0.25">
      <c r="B150" t="s">
        <v>92</v>
      </c>
      <c r="C150" s="13">
        <f>ROUND('Budget Template'!D139,-3)</f>
        <v>169000</v>
      </c>
      <c r="D150" s="13">
        <f>ROUND('Budget Template'!E139,-3)</f>
        <v>454000</v>
      </c>
      <c r="E150" s="13">
        <f>ROUND('Budget Template'!F139,-3)</f>
        <v>4000</v>
      </c>
      <c r="F150" s="13">
        <f>ROUND('Budget Template'!G139,-3)</f>
        <v>140000</v>
      </c>
      <c r="G150" s="17">
        <f t="shared" si="13"/>
        <v>767000</v>
      </c>
      <c r="I150" s="14"/>
    </row>
    <row r="151" spans="1:9" x14ac:dyDescent="0.25">
      <c r="B151" t="s">
        <v>13</v>
      </c>
      <c r="C151" s="13">
        <f>ROUND('Budget Template'!D140,-3)</f>
        <v>0</v>
      </c>
      <c r="D151" s="13">
        <f>ROUND('Budget Template'!E140,-3)</f>
        <v>0</v>
      </c>
      <c r="E151" s="13">
        <f>ROUND('Budget Template'!F140,-3)</f>
        <v>0</v>
      </c>
      <c r="F151" s="13">
        <f>ROUND('Budget Template'!G140,-3)</f>
        <v>0</v>
      </c>
      <c r="G151" s="17">
        <f t="shared" si="13"/>
        <v>0</v>
      </c>
      <c r="I151" s="14"/>
    </row>
    <row r="152" spans="1:9" x14ac:dyDescent="0.25">
      <c r="B152" t="s">
        <v>32</v>
      </c>
      <c r="C152" s="13">
        <f>ROUND('Budget Template'!D141,-3)</f>
        <v>0</v>
      </c>
      <c r="D152" s="13">
        <f>ROUND('Budget Template'!E141,-3)</f>
        <v>0</v>
      </c>
      <c r="E152" s="13">
        <f>ROUND('Budget Template'!F141,-3)</f>
        <v>0</v>
      </c>
      <c r="F152" s="13">
        <f>ROUND('Budget Template'!G141,-3)</f>
        <v>0</v>
      </c>
      <c r="G152" s="17">
        <f t="shared" si="13"/>
        <v>0</v>
      </c>
      <c r="I152" s="14"/>
    </row>
    <row r="153" spans="1:9" x14ac:dyDescent="0.25">
      <c r="B153" t="s">
        <v>12</v>
      </c>
      <c r="C153" s="13">
        <f>ROUND('Budget Template'!D142,-3)</f>
        <v>0</v>
      </c>
      <c r="D153" s="13">
        <f>ROUND('Budget Template'!E142,-3)</f>
        <v>0</v>
      </c>
      <c r="E153" s="13">
        <f>ROUND('Budget Template'!F142,-3)</f>
        <v>0</v>
      </c>
      <c r="F153" s="13">
        <f>ROUND('Budget Template'!G142,-3)</f>
        <v>0</v>
      </c>
      <c r="G153" s="17">
        <f t="shared" si="13"/>
        <v>0</v>
      </c>
      <c r="I153" s="14"/>
    </row>
    <row r="154" spans="1:9" x14ac:dyDescent="0.25">
      <c r="B154" t="s">
        <v>14</v>
      </c>
      <c r="C154" s="13">
        <f>ROUND('Budget Template'!D143,-3)</f>
        <v>0</v>
      </c>
      <c r="D154" s="13">
        <f>ROUND('Budget Template'!E143,-3)</f>
        <v>0</v>
      </c>
      <c r="E154" s="13">
        <f>ROUND('Budget Template'!F143,-3)</f>
        <v>0</v>
      </c>
      <c r="F154" s="13">
        <f>ROUND('Budget Template'!G143,-3)</f>
        <v>0</v>
      </c>
      <c r="G154" s="17">
        <f t="shared" si="13"/>
        <v>0</v>
      </c>
      <c r="I154" s="14"/>
    </row>
    <row r="155" spans="1:9" x14ac:dyDescent="0.25">
      <c r="A155" s="54" t="s">
        <v>15</v>
      </c>
      <c r="B155" s="55"/>
      <c r="C155" s="59">
        <f>SUM(C148:C154)</f>
        <v>7086000</v>
      </c>
      <c r="D155" s="59">
        <f>SUM(D148:D154)</f>
        <v>733000</v>
      </c>
      <c r="E155" s="59">
        <f>SUM(E148:E154)</f>
        <v>4000</v>
      </c>
      <c r="F155" s="59">
        <f>SUM(F148:F154)</f>
        <v>189000</v>
      </c>
      <c r="G155" s="57">
        <f>SUM(G148:G154)</f>
        <v>8012000</v>
      </c>
      <c r="I155" s="14"/>
    </row>
    <row r="157" spans="1:9" x14ac:dyDescent="0.25">
      <c r="A157" s="54" t="s">
        <v>39</v>
      </c>
      <c r="B157" s="55"/>
      <c r="C157" s="59">
        <f>ROUND('Budget Template'!D149,-3)</f>
        <v>-3000</v>
      </c>
      <c r="D157" s="59">
        <f>ROUND('Budget Template'!E149,-3)</f>
        <v>0</v>
      </c>
      <c r="E157" s="59">
        <f>ROUND('Budget Template'!F149,-3)</f>
        <v>4000</v>
      </c>
      <c r="F157" s="59">
        <f>ROUND('Budget Template'!G149,-3)</f>
        <v>0</v>
      </c>
      <c r="G157" s="57">
        <f>SUM(C157:F157)</f>
        <v>1000</v>
      </c>
      <c r="I157" s="14"/>
    </row>
    <row r="158" spans="1:9" x14ac:dyDescent="0.25">
      <c r="C158" s="15"/>
      <c r="D158" s="15"/>
      <c r="E158" s="15"/>
      <c r="F158" s="15"/>
      <c r="G158" s="20"/>
      <c r="I158" s="14"/>
    </row>
    <row r="159" spans="1:9" ht="15.75" thickBot="1" x14ac:dyDescent="0.3">
      <c r="A159" s="8" t="s">
        <v>70</v>
      </c>
      <c r="B159" s="3"/>
      <c r="C159" s="92"/>
      <c r="D159" s="62">
        <f>D146-D155+D157</f>
        <v>73000</v>
      </c>
      <c r="E159" s="62">
        <f>E146-E155+E157</f>
        <v>0</v>
      </c>
      <c r="F159" s="62">
        <f>F146-F155+F157</f>
        <v>0</v>
      </c>
      <c r="G159" s="18">
        <f>SUM(C159:F159)</f>
        <v>73000</v>
      </c>
      <c r="I159" s="14"/>
    </row>
    <row r="160" spans="1:9" ht="15.75" thickTop="1" x14ac:dyDescent="0.25"/>
    <row r="161" spans="1:9" ht="30" x14ac:dyDescent="0.25">
      <c r="A161" s="9" t="s">
        <v>21</v>
      </c>
      <c r="B161" s="10"/>
      <c r="C161" s="11" t="s">
        <v>0</v>
      </c>
      <c r="D161" s="11" t="s">
        <v>35</v>
      </c>
      <c r="E161" s="11" t="s">
        <v>88</v>
      </c>
      <c r="F161" s="11" t="s">
        <v>31</v>
      </c>
      <c r="G161" s="21" t="s">
        <v>16</v>
      </c>
      <c r="I161" s="14"/>
    </row>
    <row r="162" spans="1:9" x14ac:dyDescent="0.25">
      <c r="A162" s="6" t="s">
        <v>1</v>
      </c>
      <c r="B162" t="s">
        <v>36</v>
      </c>
      <c r="C162" s="13">
        <f>ROUND('Budget Template'!D154,-3)</f>
        <v>48056000</v>
      </c>
      <c r="D162" s="13">
        <f>ROUND('Budget Template'!E154,-3)</f>
        <v>3337000</v>
      </c>
      <c r="E162" s="13">
        <f>ROUND('Budget Template'!F154,-3)</f>
        <v>0</v>
      </c>
      <c r="F162" s="13">
        <f>ROUND('Budget Template'!G154,-3)</f>
        <v>0</v>
      </c>
      <c r="G162" s="17">
        <f t="shared" ref="G162:G167" si="14">SUM(C162:F162)</f>
        <v>51393000</v>
      </c>
      <c r="I162" s="14"/>
    </row>
    <row r="163" spans="1:9" x14ac:dyDescent="0.25">
      <c r="B163" t="s">
        <v>4</v>
      </c>
      <c r="C163" s="13">
        <f>ROUND('Budget Template'!D155,-3)</f>
        <v>0</v>
      </c>
      <c r="D163" s="13">
        <f>ROUND('Budget Template'!E155,-3)</f>
        <v>3454000</v>
      </c>
      <c r="E163" s="13">
        <f>ROUND('Budget Template'!F155,-3)</f>
        <v>0</v>
      </c>
      <c r="F163" s="13">
        <f>ROUND('Budget Template'!G155,-3)</f>
        <v>0</v>
      </c>
      <c r="G163" s="17">
        <f t="shared" si="14"/>
        <v>3454000</v>
      </c>
      <c r="I163" s="14"/>
    </row>
    <row r="164" spans="1:9" x14ac:dyDescent="0.25">
      <c r="B164" t="s">
        <v>33</v>
      </c>
      <c r="C164" s="13">
        <f>ROUND('Budget Template'!D156,-3)</f>
        <v>0</v>
      </c>
      <c r="D164" s="13">
        <f>ROUND('Budget Template'!E156,-3)</f>
        <v>0</v>
      </c>
      <c r="E164" s="13">
        <f>ROUND('Budget Template'!F156,-3)</f>
        <v>0</v>
      </c>
      <c r="F164" s="13">
        <f>ROUND('Budget Template'!G156,-3)</f>
        <v>0</v>
      </c>
      <c r="G164" s="17">
        <f t="shared" si="14"/>
        <v>0</v>
      </c>
      <c r="I164" s="14"/>
    </row>
    <row r="165" spans="1:9" x14ac:dyDescent="0.25">
      <c r="B165" t="s">
        <v>5</v>
      </c>
      <c r="C165" s="13">
        <f>ROUND('Budget Template'!D157,-3)</f>
        <v>0</v>
      </c>
      <c r="D165" s="13">
        <f>ROUND('Budget Template'!E157,-3)</f>
        <v>0</v>
      </c>
      <c r="E165" s="13">
        <f>ROUND('Budget Template'!F157,-3)</f>
        <v>0</v>
      </c>
      <c r="F165" s="13">
        <f>ROUND('Budget Template'!G157,-3)</f>
        <v>4818000</v>
      </c>
      <c r="G165" s="17">
        <f t="shared" si="14"/>
        <v>4818000</v>
      </c>
      <c r="I165" s="14"/>
    </row>
    <row r="166" spans="1:9" x14ac:dyDescent="0.25">
      <c r="B166" t="s">
        <v>6</v>
      </c>
      <c r="C166" s="13">
        <f>ROUND('Budget Template'!D158,-3)</f>
        <v>0</v>
      </c>
      <c r="D166" s="13">
        <f>ROUND('Budget Template'!E158,-3)</f>
        <v>0</v>
      </c>
      <c r="E166" s="13">
        <f>ROUND('Budget Template'!F158,-3)</f>
        <v>0</v>
      </c>
      <c r="F166" s="13">
        <f>ROUND('Budget Template'!G158,-3)</f>
        <v>242000</v>
      </c>
      <c r="G166" s="17">
        <f t="shared" si="14"/>
        <v>242000</v>
      </c>
      <c r="I166" s="14"/>
    </row>
    <row r="167" spans="1:9" x14ac:dyDescent="0.25">
      <c r="B167" s="2" t="s">
        <v>7</v>
      </c>
      <c r="C167" s="13">
        <f>ROUND('Budget Template'!D159,-3)</f>
        <v>0</v>
      </c>
      <c r="D167" s="13">
        <f>ROUND('Budget Template'!E159,-3)</f>
        <v>0</v>
      </c>
      <c r="E167" s="13">
        <f>ROUND('Budget Template'!F159,-3)</f>
        <v>0</v>
      </c>
      <c r="F167" s="13">
        <f>ROUND('Budget Template'!G159,-3)</f>
        <v>0</v>
      </c>
      <c r="G167" s="17">
        <f t="shared" si="14"/>
        <v>0</v>
      </c>
      <c r="I167" s="14"/>
    </row>
    <row r="168" spans="1:9" x14ac:dyDescent="0.25">
      <c r="A168" s="54" t="s">
        <v>8</v>
      </c>
      <c r="B168" s="55"/>
      <c r="C168" s="59">
        <f>SUM(C162:C167)</f>
        <v>48056000</v>
      </c>
      <c r="D168" s="59">
        <f>SUM(D162:D167)</f>
        <v>6791000</v>
      </c>
      <c r="E168" s="59">
        <f>SUM(E162:E167)</f>
        <v>0</v>
      </c>
      <c r="F168" s="59">
        <f>SUM(F162:F167)</f>
        <v>5060000</v>
      </c>
      <c r="G168" s="57">
        <f>SUM(G162:G167)</f>
        <v>59907000</v>
      </c>
      <c r="I168" s="14"/>
    </row>
    <row r="169" spans="1:9" x14ac:dyDescent="0.25">
      <c r="C169" s="1"/>
      <c r="D169" s="1"/>
      <c r="E169" s="1"/>
      <c r="F169" s="1"/>
      <c r="G169" s="17"/>
      <c r="I169" s="14"/>
    </row>
    <row r="170" spans="1:9" x14ac:dyDescent="0.25">
      <c r="A170" s="6" t="s">
        <v>9</v>
      </c>
      <c r="B170" t="s">
        <v>10</v>
      </c>
      <c r="C170" s="13">
        <f>ROUND('Budget Template'!D162,-3)</f>
        <v>27315000</v>
      </c>
      <c r="D170" s="13">
        <f>ROUND('Budget Template'!E162,-3)</f>
        <v>1589000</v>
      </c>
      <c r="E170" s="13">
        <f>ROUND('Budget Template'!F162,-3)</f>
        <v>24000</v>
      </c>
      <c r="F170" s="13">
        <f>ROUND('Budget Template'!G162,-3)</f>
        <v>1569000</v>
      </c>
      <c r="G170" s="17">
        <f>SUM(C170:F170)</f>
        <v>30497000</v>
      </c>
      <c r="I170" s="14"/>
    </row>
    <row r="171" spans="1:9" x14ac:dyDescent="0.25">
      <c r="B171" t="s">
        <v>11</v>
      </c>
      <c r="C171" s="13">
        <f>ROUND('Budget Template'!D163,-3)</f>
        <v>8160000</v>
      </c>
      <c r="D171" s="13">
        <f>ROUND('Budget Template'!E163,-3)</f>
        <v>627000</v>
      </c>
      <c r="E171" s="13">
        <f>ROUND('Budget Template'!F163,-3)</f>
        <v>6000</v>
      </c>
      <c r="F171" s="13">
        <f>ROUND('Budget Template'!G163,-3)</f>
        <v>392000</v>
      </c>
      <c r="G171" s="17">
        <f t="shared" ref="G171:G176" si="15">SUM(C171:F171)</f>
        <v>9185000</v>
      </c>
      <c r="I171" s="14"/>
    </row>
    <row r="172" spans="1:9" x14ac:dyDescent="0.25">
      <c r="B172" t="s">
        <v>92</v>
      </c>
      <c r="C172" s="13">
        <f>ROUND('Budget Template'!D164,-3)</f>
        <v>12457000</v>
      </c>
      <c r="D172" s="13">
        <f>ROUND('Budget Template'!E164,-3)</f>
        <v>3752000</v>
      </c>
      <c r="E172" s="13">
        <f>ROUND('Budget Template'!F164,-3)</f>
        <v>32000</v>
      </c>
      <c r="F172" s="13">
        <f>ROUND('Budget Template'!G164,-3)</f>
        <v>1855000</v>
      </c>
      <c r="G172" s="17">
        <f t="shared" si="15"/>
        <v>18096000</v>
      </c>
      <c r="I172" s="14"/>
    </row>
    <row r="173" spans="1:9" x14ac:dyDescent="0.25">
      <c r="B173" t="s">
        <v>13</v>
      </c>
      <c r="C173" s="13">
        <f>ROUND('Budget Template'!D165,-3)</f>
        <v>0</v>
      </c>
      <c r="D173" s="13">
        <f>ROUND('Budget Template'!E165,-3)</f>
        <v>70000</v>
      </c>
      <c r="E173" s="13">
        <f>ROUND('Budget Template'!F165,-3)</f>
        <v>0</v>
      </c>
      <c r="F173" s="13">
        <f>ROUND('Budget Template'!G165,-3)</f>
        <v>1187000</v>
      </c>
      <c r="G173" s="17">
        <f t="shared" si="15"/>
        <v>1257000</v>
      </c>
      <c r="I173" s="14"/>
    </row>
    <row r="174" spans="1:9" x14ac:dyDescent="0.25">
      <c r="B174" t="s">
        <v>32</v>
      </c>
      <c r="C174" s="13">
        <f>ROUND('Budget Template'!D166,-3)</f>
        <v>0</v>
      </c>
      <c r="D174" s="13">
        <f>ROUND('Budget Template'!E166,-3)</f>
        <v>1143000</v>
      </c>
      <c r="E174" s="13">
        <f>ROUND('Budget Template'!F166,-3)</f>
        <v>0</v>
      </c>
      <c r="F174" s="13">
        <f>ROUND('Budget Template'!G166,-3)</f>
        <v>0</v>
      </c>
      <c r="G174" s="17">
        <f t="shared" si="15"/>
        <v>1143000</v>
      </c>
      <c r="I174" s="14"/>
    </row>
    <row r="175" spans="1:9" x14ac:dyDescent="0.25">
      <c r="B175" t="s">
        <v>12</v>
      </c>
      <c r="C175" s="13">
        <f>ROUND('Budget Template'!D167,-3)</f>
        <v>6000</v>
      </c>
      <c r="D175" s="13">
        <f>ROUND('Budget Template'!E167,-3)</f>
        <v>0</v>
      </c>
      <c r="E175" s="13">
        <f>ROUND('Budget Template'!F167,-3)</f>
        <v>0</v>
      </c>
      <c r="F175" s="13">
        <f>ROUND('Budget Template'!G167,-3)</f>
        <v>0</v>
      </c>
      <c r="G175" s="17">
        <f t="shared" si="15"/>
        <v>6000</v>
      </c>
      <c r="I175" s="14"/>
    </row>
    <row r="176" spans="1:9" x14ac:dyDescent="0.25">
      <c r="B176" t="s">
        <v>14</v>
      </c>
      <c r="C176" s="13">
        <f>ROUND('Budget Template'!D168,-3)</f>
        <v>113000</v>
      </c>
      <c r="D176" s="13">
        <f>ROUND('Budget Template'!E168,-3)</f>
        <v>79000</v>
      </c>
      <c r="E176" s="13">
        <f>ROUND('Budget Template'!F168,-3)</f>
        <v>0</v>
      </c>
      <c r="F176" s="13">
        <f>ROUND('Budget Template'!G168,-3)</f>
        <v>0</v>
      </c>
      <c r="G176" s="17">
        <f t="shared" si="15"/>
        <v>192000</v>
      </c>
      <c r="I176" s="14"/>
    </row>
    <row r="177" spans="1:9" x14ac:dyDescent="0.25">
      <c r="A177" s="54" t="s">
        <v>15</v>
      </c>
      <c r="B177" s="55"/>
      <c r="C177" s="59">
        <f>SUM(C170:C176)</f>
        <v>48051000</v>
      </c>
      <c r="D177" s="59">
        <f>SUM(D170:D176)</f>
        <v>7260000</v>
      </c>
      <c r="E177" s="59">
        <f>SUM(E170:E176)</f>
        <v>62000</v>
      </c>
      <c r="F177" s="59">
        <f>SUM(F170:F176)</f>
        <v>5003000</v>
      </c>
      <c r="G177" s="57">
        <f>SUM(G170:G176)</f>
        <v>60376000</v>
      </c>
      <c r="I177" s="14"/>
    </row>
    <row r="179" spans="1:9" x14ac:dyDescent="0.25">
      <c r="A179" s="54" t="s">
        <v>39</v>
      </c>
      <c r="B179" s="55"/>
      <c r="C179" s="59">
        <f>ROUND('Budget Template'!D174,-3)</f>
        <v>-4000</v>
      </c>
      <c r="D179" s="59">
        <f>ROUND('Budget Template'!E174,-3)</f>
        <v>1078000</v>
      </c>
      <c r="E179" s="59">
        <f>ROUND('Budget Template'!F174,-3)</f>
        <v>63000</v>
      </c>
      <c r="F179" s="59">
        <f>ROUND('Budget Template'!G174,-3)</f>
        <v>0</v>
      </c>
      <c r="G179" s="57">
        <f>SUM(C179:F179)</f>
        <v>1137000</v>
      </c>
      <c r="I179" s="14"/>
    </row>
    <row r="180" spans="1:9" x14ac:dyDescent="0.25">
      <c r="C180" s="15"/>
      <c r="D180" s="15"/>
      <c r="E180" s="15"/>
      <c r="F180" s="15"/>
      <c r="G180" s="20"/>
      <c r="I180" s="14"/>
    </row>
    <row r="181" spans="1:9" ht="15.75" thickBot="1" x14ac:dyDescent="0.3">
      <c r="A181" s="8" t="s">
        <v>70</v>
      </c>
      <c r="B181" s="3"/>
      <c r="C181" s="92"/>
      <c r="D181" s="62">
        <f>D168-D177+D179</f>
        <v>609000</v>
      </c>
      <c r="E181" s="62">
        <f>E168-E177+E179</f>
        <v>1000</v>
      </c>
      <c r="F181" s="62">
        <f>F168-F177+F179</f>
        <v>57000</v>
      </c>
      <c r="G181" s="18">
        <f>SUM(C181:F181)</f>
        <v>667000</v>
      </c>
      <c r="I181" s="14"/>
    </row>
    <row r="182" spans="1:9" ht="15.75" thickTop="1" x14ac:dyDescent="0.25"/>
    <row r="183" spans="1:9" ht="30" x14ac:dyDescent="0.25">
      <c r="A183" s="9" t="s">
        <v>22</v>
      </c>
      <c r="B183" s="10"/>
      <c r="C183" s="11" t="s">
        <v>0</v>
      </c>
      <c r="D183" s="11" t="s">
        <v>35</v>
      </c>
      <c r="E183" s="11" t="s">
        <v>88</v>
      </c>
      <c r="F183" s="11" t="s">
        <v>31</v>
      </c>
      <c r="G183" s="21" t="s">
        <v>16</v>
      </c>
      <c r="I183" s="14"/>
    </row>
    <row r="184" spans="1:9" x14ac:dyDescent="0.25">
      <c r="A184" s="6" t="s">
        <v>1</v>
      </c>
      <c r="B184" t="s">
        <v>36</v>
      </c>
      <c r="C184" s="13">
        <f>ROUND('Budget Template'!D179,-3)</f>
        <v>2034000</v>
      </c>
      <c r="D184" s="13">
        <f>ROUND('Budget Template'!E179,-3)</f>
        <v>15575000</v>
      </c>
      <c r="E184" s="13">
        <f>ROUND('Budget Template'!F179,-3)</f>
        <v>0</v>
      </c>
      <c r="F184" s="13">
        <f>ROUND('Budget Template'!G179,-3)</f>
        <v>0</v>
      </c>
      <c r="G184" s="17">
        <f t="shared" ref="G184:G189" si="16">SUM(C184:F184)</f>
        <v>17609000</v>
      </c>
      <c r="I184" s="14"/>
    </row>
    <row r="185" spans="1:9" x14ac:dyDescent="0.25">
      <c r="B185" t="s">
        <v>4</v>
      </c>
      <c r="C185" s="13">
        <f>ROUND('Budget Template'!D180,-3)</f>
        <v>0</v>
      </c>
      <c r="D185" s="13">
        <f>ROUND('Budget Template'!E180,-3)</f>
        <v>2865000</v>
      </c>
      <c r="E185" s="13">
        <f>ROUND('Budget Template'!F180,-3)</f>
        <v>0</v>
      </c>
      <c r="F185" s="13">
        <f>ROUND('Budget Template'!G180,-3)</f>
        <v>0</v>
      </c>
      <c r="G185" s="17">
        <f t="shared" si="16"/>
        <v>2865000</v>
      </c>
      <c r="I185" s="14"/>
    </row>
    <row r="186" spans="1:9" x14ac:dyDescent="0.25">
      <c r="B186" t="s">
        <v>33</v>
      </c>
      <c r="C186" s="13">
        <f>ROUND('Budget Template'!D181,-3)</f>
        <v>0</v>
      </c>
      <c r="D186" s="13">
        <f>ROUND('Budget Template'!E181,-3)</f>
        <v>0</v>
      </c>
      <c r="E186" s="13">
        <f>ROUND('Budget Template'!F181,-3)</f>
        <v>0</v>
      </c>
      <c r="F186" s="13">
        <f>ROUND('Budget Template'!G181,-3)</f>
        <v>0</v>
      </c>
      <c r="G186" s="17">
        <f t="shared" si="16"/>
        <v>0</v>
      </c>
      <c r="I186" s="14"/>
    </row>
    <row r="187" spans="1:9" x14ac:dyDescent="0.25">
      <c r="B187" t="s">
        <v>5</v>
      </c>
      <c r="C187" s="13">
        <f>ROUND('Budget Template'!D182,-3)</f>
        <v>0</v>
      </c>
      <c r="D187" s="13">
        <f>ROUND('Budget Template'!E182,-3)</f>
        <v>0</v>
      </c>
      <c r="E187" s="13">
        <f>ROUND('Budget Template'!F182,-3)</f>
        <v>0</v>
      </c>
      <c r="F187" s="13">
        <f>ROUND('Budget Template'!G182,-3)</f>
        <v>295000</v>
      </c>
      <c r="G187" s="17">
        <f t="shared" si="16"/>
        <v>295000</v>
      </c>
      <c r="I187" s="14"/>
    </row>
    <row r="188" spans="1:9" x14ac:dyDescent="0.25">
      <c r="B188" t="s">
        <v>6</v>
      </c>
      <c r="C188" s="13">
        <f>ROUND('Budget Template'!D183,-3)</f>
        <v>0</v>
      </c>
      <c r="D188" s="13">
        <f>ROUND('Budget Template'!E183,-3)</f>
        <v>0</v>
      </c>
      <c r="E188" s="13">
        <f>ROUND('Budget Template'!F183,-3)</f>
        <v>0</v>
      </c>
      <c r="F188" s="13">
        <f>ROUND('Budget Template'!G183,-3)</f>
        <v>31000</v>
      </c>
      <c r="G188" s="17">
        <f t="shared" si="16"/>
        <v>31000</v>
      </c>
      <c r="I188" s="14"/>
    </row>
    <row r="189" spans="1:9" x14ac:dyDescent="0.25">
      <c r="B189" s="2" t="s">
        <v>7</v>
      </c>
      <c r="C189" s="13">
        <f>ROUND('Budget Template'!D184,-3)</f>
        <v>0</v>
      </c>
      <c r="D189" s="13">
        <f>ROUND('Budget Template'!E184,-3)</f>
        <v>16000</v>
      </c>
      <c r="E189" s="13">
        <f>ROUND('Budget Template'!F184,-3)</f>
        <v>0</v>
      </c>
      <c r="F189" s="13">
        <f>ROUND('Budget Template'!G184,-3)</f>
        <v>0</v>
      </c>
      <c r="G189" s="17">
        <f t="shared" si="16"/>
        <v>16000</v>
      </c>
      <c r="I189" s="14"/>
    </row>
    <row r="190" spans="1:9" x14ac:dyDescent="0.25">
      <c r="A190" s="54" t="s">
        <v>8</v>
      </c>
      <c r="B190" s="55"/>
      <c r="C190" s="59">
        <f>SUM(C184:C189)</f>
        <v>2034000</v>
      </c>
      <c r="D190" s="59">
        <f>SUM(D184:D189)</f>
        <v>18456000</v>
      </c>
      <c r="E190" s="59">
        <f>SUM(E184:E189)</f>
        <v>0</v>
      </c>
      <c r="F190" s="59">
        <f>SUM(F184:F189)</f>
        <v>326000</v>
      </c>
      <c r="G190" s="57">
        <f>SUM(G184:G189)</f>
        <v>20816000</v>
      </c>
      <c r="I190" s="14"/>
    </row>
    <row r="191" spans="1:9" x14ac:dyDescent="0.25">
      <c r="C191" s="1"/>
      <c r="D191" s="1"/>
      <c r="E191" s="1"/>
      <c r="F191" s="1"/>
      <c r="G191" s="17"/>
      <c r="I191" s="14"/>
    </row>
    <row r="192" spans="1:9" x14ac:dyDescent="0.25">
      <c r="A192" s="6" t="s">
        <v>9</v>
      </c>
      <c r="B192" t="s">
        <v>10</v>
      </c>
      <c r="C192" s="13">
        <f>ROUND('Budget Template'!D187,-3)</f>
        <v>1377000</v>
      </c>
      <c r="D192" s="13">
        <f>ROUND('Budget Template'!E187,-3)</f>
        <v>9227000</v>
      </c>
      <c r="E192" s="13">
        <f>ROUND('Budget Template'!F187,-3)</f>
        <v>0</v>
      </c>
      <c r="F192" s="13">
        <f>ROUND('Budget Template'!G187,-3)</f>
        <v>69000</v>
      </c>
      <c r="G192" s="17">
        <f>SUM(C192:F192)</f>
        <v>10673000</v>
      </c>
      <c r="I192" s="14"/>
    </row>
    <row r="193" spans="1:9" x14ac:dyDescent="0.25">
      <c r="B193" t="s">
        <v>11</v>
      </c>
      <c r="C193" s="13">
        <f>ROUND('Budget Template'!D188,-3)</f>
        <v>489000</v>
      </c>
      <c r="D193" s="13">
        <f>ROUND('Budget Template'!E188,-3)</f>
        <v>3162000</v>
      </c>
      <c r="E193" s="13">
        <f>ROUND('Budget Template'!F188,-3)</f>
        <v>0</v>
      </c>
      <c r="F193" s="13">
        <f>ROUND('Budget Template'!G188,-3)</f>
        <v>18000</v>
      </c>
      <c r="G193" s="17">
        <f t="shared" ref="G193:G198" si="17">SUM(C193:F193)</f>
        <v>3669000</v>
      </c>
      <c r="I193" s="14"/>
    </row>
    <row r="194" spans="1:9" x14ac:dyDescent="0.25">
      <c r="B194" t="s">
        <v>92</v>
      </c>
      <c r="C194" s="13">
        <f>ROUND('Budget Template'!D189,-3)</f>
        <v>130000</v>
      </c>
      <c r="D194" s="13">
        <f>ROUND('Budget Template'!E189,-3)</f>
        <v>3532000</v>
      </c>
      <c r="E194" s="13">
        <f>ROUND('Budget Template'!F189,-3)</f>
        <v>0</v>
      </c>
      <c r="F194" s="13">
        <f>ROUND('Budget Template'!G189,-3)</f>
        <v>235000</v>
      </c>
      <c r="G194" s="17">
        <f t="shared" si="17"/>
        <v>3897000</v>
      </c>
      <c r="I194" s="14"/>
    </row>
    <row r="195" spans="1:9" x14ac:dyDescent="0.25">
      <c r="B195" t="s">
        <v>13</v>
      </c>
      <c r="C195" s="13">
        <f>ROUND('Budget Template'!D190,-3)</f>
        <v>0</v>
      </c>
      <c r="D195" s="13">
        <f>ROUND('Budget Template'!E190,-3)</f>
        <v>267000</v>
      </c>
      <c r="E195" s="13">
        <f>ROUND('Budget Template'!F190,-3)</f>
        <v>0</v>
      </c>
      <c r="F195" s="13">
        <f>ROUND('Budget Template'!G190,-3)</f>
        <v>0</v>
      </c>
      <c r="G195" s="17">
        <f t="shared" si="17"/>
        <v>267000</v>
      </c>
      <c r="I195" s="14"/>
    </row>
    <row r="196" spans="1:9" x14ac:dyDescent="0.25">
      <c r="B196" t="s">
        <v>32</v>
      </c>
      <c r="C196" s="13">
        <f>ROUND('Budget Template'!D191,-3)</f>
        <v>0</v>
      </c>
      <c r="D196" s="13">
        <f>ROUND('Budget Template'!E191,-3)</f>
        <v>2933000</v>
      </c>
      <c r="E196" s="13">
        <f>ROUND('Budget Template'!F191,-3)</f>
        <v>0</v>
      </c>
      <c r="F196" s="13">
        <f>ROUND('Budget Template'!G191,-3)</f>
        <v>0</v>
      </c>
      <c r="G196" s="17">
        <f t="shared" si="17"/>
        <v>2933000</v>
      </c>
      <c r="I196" s="14"/>
    </row>
    <row r="197" spans="1:9" x14ac:dyDescent="0.25">
      <c r="B197" t="s">
        <v>12</v>
      </c>
      <c r="C197" s="13">
        <f>ROUND('Budget Template'!D192,-3)</f>
        <v>0</v>
      </c>
      <c r="D197" s="13">
        <f>ROUND('Budget Template'!E192,-3)</f>
        <v>658000</v>
      </c>
      <c r="E197" s="13">
        <f>ROUND('Budget Template'!F192,-3)</f>
        <v>0</v>
      </c>
      <c r="F197" s="13">
        <f>ROUND('Budget Template'!G192,-3)</f>
        <v>0</v>
      </c>
      <c r="G197" s="17">
        <f t="shared" si="17"/>
        <v>658000</v>
      </c>
      <c r="I197" s="14"/>
    </row>
    <row r="198" spans="1:9" x14ac:dyDescent="0.25">
      <c r="B198" t="s">
        <v>14</v>
      </c>
      <c r="C198" s="13">
        <f>ROUND('Budget Template'!D193,-3)</f>
        <v>36000</v>
      </c>
      <c r="D198" s="13">
        <f>ROUND('Budget Template'!E193,-3)</f>
        <v>867000</v>
      </c>
      <c r="E198" s="13">
        <f>ROUND('Budget Template'!F193,-3)</f>
        <v>0</v>
      </c>
      <c r="F198" s="13">
        <f>ROUND('Budget Template'!G193,-3)</f>
        <v>0</v>
      </c>
      <c r="G198" s="17">
        <f t="shared" si="17"/>
        <v>903000</v>
      </c>
      <c r="I198" s="14"/>
    </row>
    <row r="199" spans="1:9" x14ac:dyDescent="0.25">
      <c r="A199" s="54" t="s">
        <v>15</v>
      </c>
      <c r="B199" s="55"/>
      <c r="C199" s="59">
        <f>SUM(C192:C198)</f>
        <v>2032000</v>
      </c>
      <c r="D199" s="59">
        <f>SUM(D192:D198)</f>
        <v>20646000</v>
      </c>
      <c r="E199" s="59">
        <f>SUM(E192:E198)</f>
        <v>0</v>
      </c>
      <c r="F199" s="59">
        <f>SUM(F192:F198)</f>
        <v>322000</v>
      </c>
      <c r="G199" s="57">
        <f>SUM(G192:G198)</f>
        <v>23000000</v>
      </c>
      <c r="I199" s="14"/>
    </row>
    <row r="201" spans="1:9" x14ac:dyDescent="0.25">
      <c r="A201" s="54" t="s">
        <v>39</v>
      </c>
      <c r="B201" s="55"/>
      <c r="C201" s="59">
        <f>ROUND('Budget Template'!D199,-3)</f>
        <v>-1000</v>
      </c>
      <c r="D201" s="59">
        <f>ROUND('Budget Template'!E199,-3)</f>
        <v>-342000</v>
      </c>
      <c r="E201" s="59">
        <f>ROUND('Budget Template'!F199,-3)</f>
        <v>0</v>
      </c>
      <c r="F201" s="59">
        <f>ROUND('Budget Template'!G199,-3)</f>
        <v>0</v>
      </c>
      <c r="G201" s="57">
        <f>SUM(C201:F201)</f>
        <v>-343000</v>
      </c>
      <c r="I201" s="14"/>
    </row>
    <row r="202" spans="1:9" x14ac:dyDescent="0.25">
      <c r="C202" s="15"/>
      <c r="D202" s="15"/>
      <c r="E202" s="15"/>
      <c r="F202" s="15"/>
      <c r="G202" s="20"/>
      <c r="I202" s="14"/>
    </row>
    <row r="203" spans="1:9" ht="15.75" thickBot="1" x14ac:dyDescent="0.3">
      <c r="A203" s="8" t="s">
        <v>70</v>
      </c>
      <c r="B203" s="3"/>
      <c r="C203" s="92"/>
      <c r="D203" s="62">
        <f>D190-D199+D201</f>
        <v>-2532000</v>
      </c>
      <c r="E203" s="62">
        <f>E190-E199+E201</f>
        <v>0</v>
      </c>
      <c r="F203" s="62">
        <f>F190-F199+F201</f>
        <v>4000</v>
      </c>
      <c r="G203" s="18">
        <f>SUM(C203:F203)</f>
        <v>-2528000</v>
      </c>
      <c r="I203" s="14"/>
    </row>
    <row r="204" spans="1:9" ht="15.75" thickTop="1" x14ac:dyDescent="0.25"/>
    <row r="205" spans="1:9" ht="30" x14ac:dyDescent="0.25">
      <c r="A205" s="9" t="s">
        <v>47</v>
      </c>
      <c r="B205" s="10"/>
      <c r="C205" s="11" t="s">
        <v>0</v>
      </c>
      <c r="D205" s="11" t="s">
        <v>35</v>
      </c>
      <c r="E205" s="11" t="s">
        <v>88</v>
      </c>
      <c r="F205" s="11" t="s">
        <v>31</v>
      </c>
      <c r="G205" s="21" t="s">
        <v>16</v>
      </c>
      <c r="I205" s="14"/>
    </row>
    <row r="206" spans="1:9" x14ac:dyDescent="0.25">
      <c r="A206" s="6" t="s">
        <v>1</v>
      </c>
      <c r="B206" t="s">
        <v>36</v>
      </c>
      <c r="C206" s="13">
        <f>ROUND('Budget Template'!D204,-3)</f>
        <v>18129000</v>
      </c>
      <c r="D206" s="13">
        <f>ROUND('Budget Template'!E204,-3)</f>
        <v>160000</v>
      </c>
      <c r="E206" s="13">
        <f>ROUND('Budget Template'!F204,-3)</f>
        <v>0</v>
      </c>
      <c r="F206" s="13">
        <f>ROUND('Budget Template'!G204,-3)</f>
        <v>0</v>
      </c>
      <c r="G206" s="17">
        <f t="shared" ref="G206:G211" si="18">SUM(C206:F206)</f>
        <v>18289000</v>
      </c>
      <c r="I206" s="14"/>
    </row>
    <row r="207" spans="1:9" x14ac:dyDescent="0.25">
      <c r="B207" t="s">
        <v>4</v>
      </c>
      <c r="C207" s="13">
        <f>ROUND('Budget Template'!D205,-3)</f>
        <v>0</v>
      </c>
      <c r="D207" s="13">
        <f>ROUND('Budget Template'!E205,-3)</f>
        <v>0</v>
      </c>
      <c r="E207" s="13">
        <f>ROUND('Budget Template'!F205,-3)</f>
        <v>0</v>
      </c>
      <c r="F207" s="13">
        <f>ROUND('Budget Template'!G205,-3)</f>
        <v>0</v>
      </c>
      <c r="G207" s="17">
        <f t="shared" si="18"/>
        <v>0</v>
      </c>
      <c r="I207" s="14"/>
    </row>
    <row r="208" spans="1:9" x14ac:dyDescent="0.25">
      <c r="B208" t="s">
        <v>33</v>
      </c>
      <c r="C208" s="13">
        <f>ROUND('Budget Template'!D206,-3)</f>
        <v>0</v>
      </c>
      <c r="D208" s="13">
        <f>ROUND('Budget Template'!E206,-3)</f>
        <v>0</v>
      </c>
      <c r="E208" s="13">
        <f>ROUND('Budget Template'!F206,-3)</f>
        <v>0</v>
      </c>
      <c r="F208" s="13">
        <f>ROUND('Budget Template'!G206,-3)</f>
        <v>0</v>
      </c>
      <c r="G208" s="17">
        <f t="shared" si="18"/>
        <v>0</v>
      </c>
      <c r="I208" s="14"/>
    </row>
    <row r="209" spans="1:9" x14ac:dyDescent="0.25">
      <c r="B209" t="s">
        <v>5</v>
      </c>
      <c r="C209" s="13">
        <f>ROUND('Budget Template'!D207,-3)</f>
        <v>0</v>
      </c>
      <c r="D209" s="13">
        <f>ROUND('Budget Template'!E207,-3)</f>
        <v>0</v>
      </c>
      <c r="E209" s="13">
        <f>ROUND('Budget Template'!F207,-3)</f>
        <v>0</v>
      </c>
      <c r="F209" s="13">
        <f>ROUND('Budget Template'!G207,-3)</f>
        <v>42223000</v>
      </c>
      <c r="G209" s="17">
        <f t="shared" si="18"/>
        <v>42223000</v>
      </c>
      <c r="I209" s="14"/>
    </row>
    <row r="210" spans="1:9" x14ac:dyDescent="0.25">
      <c r="B210" t="s">
        <v>6</v>
      </c>
      <c r="C210" s="13">
        <f>ROUND('Budget Template'!D208,-3)</f>
        <v>0</v>
      </c>
      <c r="D210" s="13">
        <f>ROUND('Budget Template'!E208,-3)</f>
        <v>0</v>
      </c>
      <c r="E210" s="13">
        <f>ROUND('Budget Template'!F208,-3)</f>
        <v>0</v>
      </c>
      <c r="F210" s="13">
        <f>ROUND('Budget Template'!G208,-3)</f>
        <v>5018000</v>
      </c>
      <c r="G210" s="17">
        <f t="shared" si="18"/>
        <v>5018000</v>
      </c>
      <c r="I210" s="14"/>
    </row>
    <row r="211" spans="1:9" x14ac:dyDescent="0.25">
      <c r="B211" s="2" t="s">
        <v>7</v>
      </c>
      <c r="C211" s="13">
        <f>ROUND('Budget Template'!D209,-3)</f>
        <v>0</v>
      </c>
      <c r="D211" s="13">
        <f>ROUND('Budget Template'!E209,-3)</f>
        <v>0</v>
      </c>
      <c r="E211" s="13">
        <f>ROUND('Budget Template'!F209,-3)</f>
        <v>0</v>
      </c>
      <c r="F211" s="13">
        <f>ROUND('Budget Template'!G209,-3)</f>
        <v>0</v>
      </c>
      <c r="G211" s="17">
        <f t="shared" si="18"/>
        <v>0</v>
      </c>
      <c r="I211" s="14"/>
    </row>
    <row r="212" spans="1:9" x14ac:dyDescent="0.25">
      <c r="A212" s="54" t="s">
        <v>8</v>
      </c>
      <c r="B212" s="55"/>
      <c r="C212" s="59">
        <f>SUM(C206:C211)</f>
        <v>18129000</v>
      </c>
      <c r="D212" s="59">
        <f>SUM(D206:D211)</f>
        <v>160000</v>
      </c>
      <c r="E212" s="59">
        <f>SUM(E206:E211)</f>
        <v>0</v>
      </c>
      <c r="F212" s="59">
        <f>SUM(F206:F211)</f>
        <v>47241000</v>
      </c>
      <c r="G212" s="57">
        <f>SUM(G206:G211)</f>
        <v>65530000</v>
      </c>
      <c r="I212" s="14"/>
    </row>
    <row r="213" spans="1:9" x14ac:dyDescent="0.25">
      <c r="C213" s="1"/>
      <c r="D213" s="1"/>
      <c r="E213" s="1"/>
      <c r="F213" s="1"/>
      <c r="G213" s="17"/>
      <c r="I213" s="14"/>
    </row>
    <row r="214" spans="1:9" x14ac:dyDescent="0.25">
      <c r="A214" s="6" t="s">
        <v>9</v>
      </c>
      <c r="B214" t="s">
        <v>10</v>
      </c>
      <c r="C214" s="13">
        <f>ROUND('Budget Template'!D212,-3)</f>
        <v>1948000</v>
      </c>
      <c r="D214" s="13">
        <f>ROUND('Budget Template'!E212,-3)</f>
        <v>141000</v>
      </c>
      <c r="E214" s="13">
        <f>ROUND('Budget Template'!F212,-3)</f>
        <v>0</v>
      </c>
      <c r="F214" s="13">
        <f>ROUND('Budget Template'!G212,-3)</f>
        <v>636000</v>
      </c>
      <c r="G214" s="17">
        <f>SUM(C214:F214)</f>
        <v>2725000</v>
      </c>
      <c r="I214" s="14"/>
    </row>
    <row r="215" spans="1:9" x14ac:dyDescent="0.25">
      <c r="B215" t="s">
        <v>11</v>
      </c>
      <c r="C215" s="13">
        <f>ROUND('Budget Template'!D213,-3)</f>
        <v>810000</v>
      </c>
      <c r="D215" s="13">
        <f>ROUND('Budget Template'!E213,-3)</f>
        <v>54000</v>
      </c>
      <c r="E215" s="13">
        <f>ROUND('Budget Template'!F213,-3)</f>
        <v>0</v>
      </c>
      <c r="F215" s="13">
        <f>ROUND('Budget Template'!G213,-3)</f>
        <v>18000</v>
      </c>
      <c r="G215" s="17">
        <f t="shared" ref="G215:G220" si="19">SUM(C215:F215)</f>
        <v>882000</v>
      </c>
      <c r="I215" s="14"/>
    </row>
    <row r="216" spans="1:9" x14ac:dyDescent="0.25">
      <c r="B216" t="s">
        <v>92</v>
      </c>
      <c r="C216" s="13">
        <f>ROUND('Budget Template'!D214,-3)</f>
        <v>3000</v>
      </c>
      <c r="D216" s="13">
        <f>ROUND('Budget Template'!E214,-3)</f>
        <v>13000</v>
      </c>
      <c r="E216" s="13">
        <f>ROUND('Budget Template'!F214,-3)</f>
        <v>0</v>
      </c>
      <c r="F216" s="13">
        <f>ROUND('Budget Template'!G214,-3)</f>
        <v>0</v>
      </c>
      <c r="G216" s="17">
        <f t="shared" si="19"/>
        <v>16000</v>
      </c>
      <c r="I216" s="14"/>
    </row>
    <row r="217" spans="1:9" x14ac:dyDescent="0.25">
      <c r="B217" t="s">
        <v>13</v>
      </c>
      <c r="C217" s="13">
        <f>ROUND('Budget Template'!D215,-3)</f>
        <v>15366000</v>
      </c>
      <c r="D217" s="13">
        <f>ROUND('Budget Template'!E215,-3)</f>
        <v>3926000</v>
      </c>
      <c r="E217" s="13">
        <f>ROUND('Budget Template'!F215,-3)</f>
        <v>0</v>
      </c>
      <c r="F217" s="13">
        <f>ROUND('Budget Template'!G215,-3)</f>
        <v>46587000</v>
      </c>
      <c r="G217" s="17">
        <f t="shared" si="19"/>
        <v>65879000</v>
      </c>
      <c r="I217" s="14"/>
    </row>
    <row r="218" spans="1:9" x14ac:dyDescent="0.25">
      <c r="B218" t="s">
        <v>32</v>
      </c>
      <c r="C218" s="13">
        <f>ROUND('Budget Template'!D216,-3)</f>
        <v>0</v>
      </c>
      <c r="D218" s="13">
        <f>ROUND('Budget Template'!E216,-3)</f>
        <v>0</v>
      </c>
      <c r="E218" s="13">
        <f>ROUND('Budget Template'!F216,-3)</f>
        <v>0</v>
      </c>
      <c r="F218" s="13">
        <f>ROUND('Budget Template'!G216,-3)</f>
        <v>0</v>
      </c>
      <c r="G218" s="17">
        <f t="shared" si="19"/>
        <v>0</v>
      </c>
      <c r="I218" s="14"/>
    </row>
    <row r="219" spans="1:9" x14ac:dyDescent="0.25">
      <c r="B219" t="s">
        <v>12</v>
      </c>
      <c r="C219" s="13">
        <f>ROUND('Budget Template'!D217,-3)</f>
        <v>0</v>
      </c>
      <c r="D219" s="13">
        <f>ROUND('Budget Template'!E217,-3)</f>
        <v>0</v>
      </c>
      <c r="E219" s="13">
        <f>ROUND('Budget Template'!F217,-3)</f>
        <v>0</v>
      </c>
      <c r="F219" s="13">
        <f>ROUND('Budget Template'!G217,-3)</f>
        <v>0</v>
      </c>
      <c r="G219" s="17">
        <f t="shared" si="19"/>
        <v>0</v>
      </c>
      <c r="I219" s="14"/>
    </row>
    <row r="220" spans="1:9" x14ac:dyDescent="0.25">
      <c r="B220" t="s">
        <v>14</v>
      </c>
      <c r="C220" s="13">
        <f>ROUND('Budget Template'!D218,-3)</f>
        <v>0</v>
      </c>
      <c r="D220" s="13">
        <f>ROUND('Budget Template'!E218,-3)</f>
        <v>0</v>
      </c>
      <c r="E220" s="13">
        <f>ROUND('Budget Template'!F218,-3)</f>
        <v>0</v>
      </c>
      <c r="F220" s="13">
        <f>ROUND('Budget Template'!G218,-3)</f>
        <v>0</v>
      </c>
      <c r="G220" s="17">
        <f t="shared" si="19"/>
        <v>0</v>
      </c>
      <c r="I220" s="14"/>
    </row>
    <row r="221" spans="1:9" x14ac:dyDescent="0.25">
      <c r="A221" s="54" t="s">
        <v>15</v>
      </c>
      <c r="B221" s="55"/>
      <c r="C221" s="59">
        <f>SUM(C214:C220)</f>
        <v>18127000</v>
      </c>
      <c r="D221" s="59">
        <f>SUM(D214:D220)</f>
        <v>4134000</v>
      </c>
      <c r="E221" s="59">
        <f>SUM(E214:E220)</f>
        <v>0</v>
      </c>
      <c r="F221" s="59">
        <f>SUM(F214:F220)</f>
        <v>47241000</v>
      </c>
      <c r="G221" s="57">
        <f>SUM(G214:G220)</f>
        <v>69502000</v>
      </c>
      <c r="I221" s="14"/>
    </row>
    <row r="223" spans="1:9" x14ac:dyDescent="0.25">
      <c r="A223" s="54" t="s">
        <v>39</v>
      </c>
      <c r="B223" s="55"/>
      <c r="C223" s="59">
        <f>ROUND('Budget Template'!D224,-3)</f>
        <v>-2000</v>
      </c>
      <c r="D223" s="59">
        <f>ROUND('Budget Template'!E224,-3)</f>
        <v>2099000</v>
      </c>
      <c r="E223" s="59">
        <f>ROUND('Budget Template'!F224,-3)</f>
        <v>0</v>
      </c>
      <c r="F223" s="59">
        <f>ROUND('Budget Template'!G224,-3)</f>
        <v>0</v>
      </c>
      <c r="G223" s="57">
        <f>SUM(C223:F223)</f>
        <v>2097000</v>
      </c>
      <c r="I223" s="14"/>
    </row>
    <row r="224" spans="1:9" x14ac:dyDescent="0.25">
      <c r="C224" s="15"/>
      <c r="D224" s="15"/>
      <c r="E224" s="15"/>
      <c r="F224" s="15"/>
      <c r="G224" s="20"/>
      <c r="I224" s="14"/>
    </row>
    <row r="225" spans="1:9" ht="15.75" thickBot="1" x14ac:dyDescent="0.3">
      <c r="A225" s="8" t="s">
        <v>70</v>
      </c>
      <c r="B225" s="3"/>
      <c r="C225" s="92"/>
      <c r="D225" s="62">
        <f>D212-D221+D223</f>
        <v>-1875000</v>
      </c>
      <c r="E225" s="62">
        <f>E212-E221+E223</f>
        <v>0</v>
      </c>
      <c r="F225" s="62">
        <f>F212-F221+F223</f>
        <v>0</v>
      </c>
      <c r="G225" s="18">
        <f>SUM(C225:F225)</f>
        <v>-1875000</v>
      </c>
      <c r="I225" s="14"/>
    </row>
    <row r="226" spans="1:9" ht="15.75" thickTop="1" x14ac:dyDescent="0.25"/>
    <row r="227" spans="1:9" ht="30" x14ac:dyDescent="0.25">
      <c r="A227" s="9" t="s">
        <v>20</v>
      </c>
      <c r="B227" s="10"/>
      <c r="C227" s="11" t="s">
        <v>0</v>
      </c>
      <c r="D227" s="11" t="s">
        <v>35</v>
      </c>
      <c r="E227" s="11" t="s">
        <v>88</v>
      </c>
      <c r="F227" s="11" t="s">
        <v>31</v>
      </c>
      <c r="G227" s="21" t="s">
        <v>16</v>
      </c>
      <c r="I227" s="14"/>
    </row>
    <row r="228" spans="1:9" x14ac:dyDescent="0.25">
      <c r="A228" s="6" t="s">
        <v>1</v>
      </c>
      <c r="B228" t="s">
        <v>36</v>
      </c>
      <c r="C228" s="13">
        <f>ROUND('Budget Template'!D229,-3)</f>
        <v>12630000</v>
      </c>
      <c r="D228" s="13">
        <f>ROUND('Budget Template'!E229,-3)</f>
        <v>110000</v>
      </c>
      <c r="E228" s="13">
        <f>ROUND('Budget Template'!F229,-3)</f>
        <v>0</v>
      </c>
      <c r="F228" s="13">
        <f>ROUND('Budget Template'!G229,-3)</f>
        <v>0</v>
      </c>
      <c r="G228" s="17">
        <f t="shared" ref="G228:G233" si="20">SUM(C228:F228)</f>
        <v>12740000</v>
      </c>
      <c r="I228" s="14"/>
    </row>
    <row r="229" spans="1:9" x14ac:dyDescent="0.25">
      <c r="B229" t="s">
        <v>4</v>
      </c>
      <c r="C229" s="13">
        <f>ROUND('Budget Template'!D230,-3)</f>
        <v>58000</v>
      </c>
      <c r="D229" s="13">
        <f>ROUND('Budget Template'!E230,-3)</f>
        <v>0</v>
      </c>
      <c r="E229" s="13">
        <f>ROUND('Budget Template'!F230,-3)</f>
        <v>0</v>
      </c>
      <c r="F229" s="13">
        <f>ROUND('Budget Template'!G230,-3)</f>
        <v>0</v>
      </c>
      <c r="G229" s="17">
        <f t="shared" si="20"/>
        <v>58000</v>
      </c>
      <c r="I229" s="14"/>
    </row>
    <row r="230" spans="1:9" x14ac:dyDescent="0.25">
      <c r="B230" t="s">
        <v>33</v>
      </c>
      <c r="C230" s="13">
        <f>ROUND('Budget Template'!D231,-3)</f>
        <v>0</v>
      </c>
      <c r="D230" s="13">
        <f>ROUND('Budget Template'!E231,-3)</f>
        <v>0</v>
      </c>
      <c r="E230" s="13">
        <f>ROUND('Budget Template'!F231,-3)</f>
        <v>0</v>
      </c>
      <c r="F230" s="13">
        <f>ROUND('Budget Template'!G231,-3)</f>
        <v>0</v>
      </c>
      <c r="G230" s="17">
        <f t="shared" si="20"/>
        <v>0</v>
      </c>
      <c r="I230" s="14"/>
    </row>
    <row r="231" spans="1:9" x14ac:dyDescent="0.25">
      <c r="B231" t="s">
        <v>5</v>
      </c>
      <c r="C231" s="13">
        <f>ROUND('Budget Template'!D232,-3)</f>
        <v>0</v>
      </c>
      <c r="D231" s="13">
        <f>ROUND('Budget Template'!E232,-3)</f>
        <v>0</v>
      </c>
      <c r="E231" s="13">
        <f>ROUND('Budget Template'!F232,-3)</f>
        <v>0</v>
      </c>
      <c r="F231" s="13">
        <f>ROUND('Budget Template'!G232,-3)</f>
        <v>25000</v>
      </c>
      <c r="G231" s="17">
        <f t="shared" si="20"/>
        <v>25000</v>
      </c>
      <c r="I231" s="14"/>
    </row>
    <row r="232" spans="1:9" x14ac:dyDescent="0.25">
      <c r="B232" t="s">
        <v>6</v>
      </c>
      <c r="C232" s="13">
        <f>ROUND('Budget Template'!D233,-3)</f>
        <v>0</v>
      </c>
      <c r="D232" s="13">
        <f>ROUND('Budget Template'!E233,-3)</f>
        <v>0</v>
      </c>
      <c r="E232" s="13">
        <f>ROUND('Budget Template'!F233,-3)</f>
        <v>0</v>
      </c>
      <c r="F232" s="13">
        <f>ROUND('Budget Template'!G233,-3)</f>
        <v>229000</v>
      </c>
      <c r="G232" s="17">
        <f t="shared" si="20"/>
        <v>229000</v>
      </c>
      <c r="I232" s="14"/>
    </row>
    <row r="233" spans="1:9" x14ac:dyDescent="0.25">
      <c r="B233" s="2" t="s">
        <v>7</v>
      </c>
      <c r="C233" s="13">
        <f>ROUND('Budget Template'!D234,-3)</f>
        <v>48000</v>
      </c>
      <c r="D233" s="13">
        <f>ROUND('Budget Template'!E234,-3)</f>
        <v>0</v>
      </c>
      <c r="E233" s="13">
        <f>ROUND('Budget Template'!F234,-3)</f>
        <v>0</v>
      </c>
      <c r="F233" s="13">
        <f>ROUND('Budget Template'!G234,-3)</f>
        <v>0</v>
      </c>
      <c r="G233" s="17">
        <f t="shared" si="20"/>
        <v>48000</v>
      </c>
      <c r="I233" s="14"/>
    </row>
    <row r="234" spans="1:9" x14ac:dyDescent="0.25">
      <c r="A234" s="54" t="s">
        <v>8</v>
      </c>
      <c r="B234" s="55"/>
      <c r="C234" s="59">
        <f>SUM(C228:C233)</f>
        <v>12736000</v>
      </c>
      <c r="D234" s="59">
        <f>SUM(D228:D233)</f>
        <v>110000</v>
      </c>
      <c r="E234" s="59">
        <f>SUM(E228:E233)</f>
        <v>0</v>
      </c>
      <c r="F234" s="59">
        <f>SUM(F228:F233)</f>
        <v>254000</v>
      </c>
      <c r="G234" s="57">
        <f>SUM(G228:G233)</f>
        <v>13100000</v>
      </c>
      <c r="I234" s="14"/>
    </row>
    <row r="235" spans="1:9" x14ac:dyDescent="0.25">
      <c r="C235" s="1"/>
      <c r="D235" s="1"/>
      <c r="E235" s="1"/>
      <c r="F235" s="1"/>
      <c r="G235" s="17"/>
      <c r="I235" s="14"/>
    </row>
    <row r="236" spans="1:9" x14ac:dyDescent="0.25">
      <c r="A236" s="6" t="s">
        <v>9</v>
      </c>
      <c r="B236" t="s">
        <v>10</v>
      </c>
      <c r="C236" s="13">
        <f>ROUND('Budget Template'!D237,-3)</f>
        <v>6268000</v>
      </c>
      <c r="D236" s="13">
        <f>ROUND('Budget Template'!E237,-3)</f>
        <v>0</v>
      </c>
      <c r="E236" s="13">
        <f>ROUND('Budget Template'!F237,-3)</f>
        <v>0</v>
      </c>
      <c r="F236" s="13">
        <f>ROUND('Budget Template'!G237,-3)</f>
        <v>12000</v>
      </c>
      <c r="G236" s="17">
        <f>SUM(C236:F236)</f>
        <v>6280000</v>
      </c>
      <c r="I236" s="14"/>
    </row>
    <row r="237" spans="1:9" x14ac:dyDescent="0.25">
      <c r="B237" t="s">
        <v>11</v>
      </c>
      <c r="C237" s="13">
        <f>ROUND('Budget Template'!D238,-3)</f>
        <v>2074000</v>
      </c>
      <c r="D237" s="13">
        <f>ROUND('Budget Template'!E238,-3)</f>
        <v>0</v>
      </c>
      <c r="E237" s="13">
        <f>ROUND('Budget Template'!F238,-3)</f>
        <v>0</v>
      </c>
      <c r="F237" s="13">
        <f>ROUND('Budget Template'!G238,-3)</f>
        <v>3000</v>
      </c>
      <c r="G237" s="17">
        <f t="shared" ref="G237:G242" si="21">SUM(C237:F237)</f>
        <v>2077000</v>
      </c>
      <c r="I237" s="14"/>
    </row>
    <row r="238" spans="1:9" x14ac:dyDescent="0.25">
      <c r="B238" t="s">
        <v>92</v>
      </c>
      <c r="C238" s="13">
        <f>ROUND('Budget Template'!D239,-3)</f>
        <v>4197000</v>
      </c>
      <c r="D238" s="13">
        <f>ROUND('Budget Template'!E239,-3)</f>
        <v>157000</v>
      </c>
      <c r="E238" s="13">
        <f>ROUND('Budget Template'!F239,-3)</f>
        <v>0</v>
      </c>
      <c r="F238" s="13">
        <f>ROUND('Budget Template'!G239,-3)</f>
        <v>239000</v>
      </c>
      <c r="G238" s="17">
        <f t="shared" si="21"/>
        <v>4593000</v>
      </c>
      <c r="I238" s="14"/>
    </row>
    <row r="239" spans="1:9" x14ac:dyDescent="0.25">
      <c r="B239" t="s">
        <v>13</v>
      </c>
      <c r="C239" s="13">
        <f>ROUND('Budget Template'!D240,-3)</f>
        <v>0</v>
      </c>
      <c r="D239" s="13">
        <f>ROUND('Budget Template'!E240,-3)</f>
        <v>0</v>
      </c>
      <c r="E239" s="13">
        <f>ROUND('Budget Template'!F240,-3)</f>
        <v>0</v>
      </c>
      <c r="F239" s="13">
        <f>ROUND('Budget Template'!G240,-3)</f>
        <v>0</v>
      </c>
      <c r="G239" s="17">
        <f t="shared" si="21"/>
        <v>0</v>
      </c>
      <c r="I239" s="14"/>
    </row>
    <row r="240" spans="1:9" x14ac:dyDescent="0.25">
      <c r="B240" t="s">
        <v>32</v>
      </c>
      <c r="C240" s="13">
        <f>ROUND('Budget Template'!D241,-3)</f>
        <v>0</v>
      </c>
      <c r="D240" s="13">
        <f>ROUND('Budget Template'!E241,-3)</f>
        <v>0</v>
      </c>
      <c r="E240" s="13">
        <f>ROUND('Budget Template'!F241,-3)</f>
        <v>0</v>
      </c>
      <c r="F240" s="13">
        <f>ROUND('Budget Template'!G241,-3)</f>
        <v>0</v>
      </c>
      <c r="G240" s="17">
        <f t="shared" si="21"/>
        <v>0</v>
      </c>
      <c r="I240" s="14"/>
    </row>
    <row r="241" spans="1:9" x14ac:dyDescent="0.25">
      <c r="B241" t="s">
        <v>12</v>
      </c>
      <c r="C241" s="13">
        <f>ROUND('Budget Template'!D242,-3)</f>
        <v>0</v>
      </c>
      <c r="D241" s="13">
        <f>ROUND('Budget Template'!E242,-3)</f>
        <v>0</v>
      </c>
      <c r="E241" s="13">
        <f>ROUND('Budget Template'!F242,-3)</f>
        <v>0</v>
      </c>
      <c r="F241" s="13">
        <f>ROUND('Budget Template'!G242,-3)</f>
        <v>0</v>
      </c>
      <c r="G241" s="17">
        <f t="shared" si="21"/>
        <v>0</v>
      </c>
      <c r="I241" s="14"/>
    </row>
    <row r="242" spans="1:9" x14ac:dyDescent="0.25">
      <c r="B242" t="s">
        <v>14</v>
      </c>
      <c r="C242" s="13">
        <f>ROUND('Budget Template'!D243,-3)</f>
        <v>192000</v>
      </c>
      <c r="D242" s="13">
        <f>ROUND('Budget Template'!E243,-3)</f>
        <v>0</v>
      </c>
      <c r="E242" s="13">
        <f>ROUND('Budget Template'!F243,-3)</f>
        <v>0</v>
      </c>
      <c r="F242" s="13">
        <f>ROUND('Budget Template'!G243,-3)</f>
        <v>0</v>
      </c>
      <c r="G242" s="17">
        <f t="shared" si="21"/>
        <v>192000</v>
      </c>
      <c r="I242" s="14"/>
    </row>
    <row r="243" spans="1:9" x14ac:dyDescent="0.25">
      <c r="A243" s="54" t="s">
        <v>15</v>
      </c>
      <c r="B243" s="55"/>
      <c r="C243" s="59">
        <f>SUM(C236:C242)</f>
        <v>12731000</v>
      </c>
      <c r="D243" s="59">
        <f>SUM(D236:D242)</f>
        <v>157000</v>
      </c>
      <c r="E243" s="59">
        <f>SUM(E236:E242)</f>
        <v>0</v>
      </c>
      <c r="F243" s="59">
        <f>SUM(F236:F242)</f>
        <v>254000</v>
      </c>
      <c r="G243" s="57">
        <f>SUM(G236:G242)</f>
        <v>13142000</v>
      </c>
      <c r="I243" s="14"/>
    </row>
    <row r="245" spans="1:9" x14ac:dyDescent="0.25">
      <c r="A245" s="54" t="s">
        <v>39</v>
      </c>
      <c r="B245" s="55"/>
      <c r="C245" s="59">
        <f>ROUND('Budget Template'!D249,-3)</f>
        <v>-4000</v>
      </c>
      <c r="D245" s="59">
        <f>ROUND('Budget Template'!E249,-3)</f>
        <v>47000</v>
      </c>
      <c r="E245" s="59">
        <f>ROUND('Budget Template'!F249,-3)</f>
        <v>2000</v>
      </c>
      <c r="F245" s="59">
        <f>ROUND('Budget Template'!G249,-3)</f>
        <v>0</v>
      </c>
      <c r="G245" s="57">
        <f>SUM(C245:F245)</f>
        <v>45000</v>
      </c>
      <c r="I245" s="14"/>
    </row>
    <row r="246" spans="1:9" x14ac:dyDescent="0.25">
      <c r="C246" s="15"/>
      <c r="D246" s="15"/>
      <c r="E246" s="15"/>
      <c r="F246" s="15"/>
      <c r="G246" s="20"/>
      <c r="I246" s="14"/>
    </row>
    <row r="247" spans="1:9" ht="15.75" thickBot="1" x14ac:dyDescent="0.3">
      <c r="A247" s="8" t="s">
        <v>70</v>
      </c>
      <c r="B247" s="3"/>
      <c r="C247" s="92"/>
      <c r="D247" s="62">
        <f>D234-D243+D245</f>
        <v>0</v>
      </c>
      <c r="E247" s="62">
        <f>E234-E243+E245</f>
        <v>2000</v>
      </c>
      <c r="F247" s="62">
        <f>F234-F243+F245</f>
        <v>0</v>
      </c>
      <c r="G247" s="18">
        <f>SUM(C247:F247)</f>
        <v>2000</v>
      </c>
      <c r="I247" s="14"/>
    </row>
    <row r="248" spans="1:9" ht="15.75" thickTop="1" x14ac:dyDescent="0.25"/>
    <row r="249" spans="1:9" ht="30" x14ac:dyDescent="0.25">
      <c r="A249" s="9" t="s">
        <v>46</v>
      </c>
      <c r="B249" s="10"/>
      <c r="C249" s="11" t="s">
        <v>0</v>
      </c>
      <c r="D249" s="11" t="s">
        <v>35</v>
      </c>
      <c r="E249" s="11" t="s">
        <v>88</v>
      </c>
      <c r="F249" s="11" t="s">
        <v>31</v>
      </c>
      <c r="G249" s="21" t="s">
        <v>16</v>
      </c>
      <c r="I249" s="14"/>
    </row>
    <row r="250" spans="1:9" x14ac:dyDescent="0.25">
      <c r="A250" s="6" t="s">
        <v>1</v>
      </c>
      <c r="B250" t="s">
        <v>36</v>
      </c>
      <c r="C250" s="13">
        <f>ROUND('Budget Template'!D254,-3)</f>
        <v>1362000</v>
      </c>
      <c r="D250" s="13">
        <f>ROUND('Budget Template'!E254,-3)</f>
        <v>0</v>
      </c>
      <c r="E250" s="13">
        <f>ROUND('Budget Template'!F254,-3)</f>
        <v>0</v>
      </c>
      <c r="F250" s="13">
        <f>ROUND('Budget Template'!G254,-3)</f>
        <v>0</v>
      </c>
      <c r="G250" s="17">
        <f t="shared" ref="G250:G255" si="22">SUM(C250:F250)</f>
        <v>1362000</v>
      </c>
      <c r="I250" s="14"/>
    </row>
    <row r="251" spans="1:9" x14ac:dyDescent="0.25">
      <c r="B251" t="s">
        <v>4</v>
      </c>
      <c r="C251" s="13">
        <f>ROUND('Budget Template'!D255,-3)</f>
        <v>0</v>
      </c>
      <c r="D251" s="13">
        <f>ROUND('Budget Template'!E255,-3)</f>
        <v>0</v>
      </c>
      <c r="E251" s="13">
        <f>ROUND('Budget Template'!F255,-3)</f>
        <v>0</v>
      </c>
      <c r="F251" s="13">
        <f>ROUND('Budget Template'!G255,-3)</f>
        <v>0</v>
      </c>
      <c r="G251" s="17">
        <f t="shared" si="22"/>
        <v>0</v>
      </c>
      <c r="I251" s="14"/>
    </row>
    <row r="252" spans="1:9" x14ac:dyDescent="0.25">
      <c r="B252" t="s">
        <v>33</v>
      </c>
      <c r="C252" s="13">
        <f>ROUND('Budget Template'!D256,-3)</f>
        <v>0</v>
      </c>
      <c r="D252" s="13">
        <f>ROUND('Budget Template'!E256,-3)</f>
        <v>0</v>
      </c>
      <c r="E252" s="13">
        <f>ROUND('Budget Template'!F256,-3)</f>
        <v>0</v>
      </c>
      <c r="F252" s="13">
        <f>ROUND('Budget Template'!G256,-3)</f>
        <v>0</v>
      </c>
      <c r="G252" s="17">
        <f t="shared" si="22"/>
        <v>0</v>
      </c>
      <c r="I252" s="14"/>
    </row>
    <row r="253" spans="1:9" x14ac:dyDescent="0.25">
      <c r="B253" t="s">
        <v>5</v>
      </c>
      <c r="C253" s="13">
        <f>ROUND('Budget Template'!D257,-3)</f>
        <v>0</v>
      </c>
      <c r="D253" s="13">
        <f>ROUND('Budget Template'!E257,-3)</f>
        <v>0</v>
      </c>
      <c r="E253" s="13">
        <f>ROUND('Budget Template'!F257,-3)</f>
        <v>0</v>
      </c>
      <c r="F253" s="13">
        <f>ROUND('Budget Template'!G257,-3)</f>
        <v>0</v>
      </c>
      <c r="G253" s="17">
        <f t="shared" si="22"/>
        <v>0</v>
      </c>
      <c r="I253" s="14"/>
    </row>
    <row r="254" spans="1:9" x14ac:dyDescent="0.25">
      <c r="B254" t="s">
        <v>6</v>
      </c>
      <c r="C254" s="13">
        <f>ROUND('Budget Template'!D258,-3)</f>
        <v>0</v>
      </c>
      <c r="D254" s="13">
        <f>ROUND('Budget Template'!E258,-3)</f>
        <v>0</v>
      </c>
      <c r="E254" s="13">
        <f>ROUND('Budget Template'!F258,-3)</f>
        <v>0</v>
      </c>
      <c r="F254" s="13">
        <f>ROUND('Budget Template'!G258,-3)</f>
        <v>0</v>
      </c>
      <c r="G254" s="17">
        <f t="shared" si="22"/>
        <v>0</v>
      </c>
      <c r="I254" s="14"/>
    </row>
    <row r="255" spans="1:9" x14ac:dyDescent="0.25">
      <c r="B255" s="2" t="s">
        <v>7</v>
      </c>
      <c r="C255" s="13">
        <f>ROUND('Budget Template'!D259,-3)</f>
        <v>0</v>
      </c>
      <c r="D255" s="13">
        <f>ROUND('Budget Template'!E259,-3)</f>
        <v>0</v>
      </c>
      <c r="E255" s="13">
        <f>ROUND('Budget Template'!F259,-3)</f>
        <v>2205000</v>
      </c>
      <c r="F255" s="13">
        <f>ROUND('Budget Template'!G259,-3)</f>
        <v>0</v>
      </c>
      <c r="G255" s="17">
        <f t="shared" si="22"/>
        <v>2205000</v>
      </c>
      <c r="I255" s="14"/>
    </row>
    <row r="256" spans="1:9" x14ac:dyDescent="0.25">
      <c r="A256" s="54" t="s">
        <v>8</v>
      </c>
      <c r="B256" s="55"/>
      <c r="C256" s="59">
        <f>SUM(C250:C255)</f>
        <v>1362000</v>
      </c>
      <c r="D256" s="59">
        <f>SUM(D250:D255)</f>
        <v>0</v>
      </c>
      <c r="E256" s="59">
        <f>SUM(E250:E255)</f>
        <v>2205000</v>
      </c>
      <c r="F256" s="59">
        <f>SUM(F250:F255)</f>
        <v>0</v>
      </c>
      <c r="G256" s="57">
        <f>SUM(G250:G255)</f>
        <v>3567000</v>
      </c>
      <c r="I256" s="14"/>
    </row>
    <row r="257" spans="1:9" x14ac:dyDescent="0.25">
      <c r="C257" s="1"/>
      <c r="D257" s="1"/>
      <c r="E257" s="1"/>
      <c r="F257" s="1"/>
      <c r="G257" s="17"/>
      <c r="I257" s="14"/>
    </row>
    <row r="258" spans="1:9" x14ac:dyDescent="0.25">
      <c r="A258" s="6" t="s">
        <v>9</v>
      </c>
      <c r="B258" t="s">
        <v>10</v>
      </c>
      <c r="C258" s="13">
        <f>ROUND('Budget Template'!D262,-3)</f>
        <v>972000</v>
      </c>
      <c r="D258" s="13">
        <f>ROUND('Budget Template'!E262,-3)</f>
        <v>0</v>
      </c>
      <c r="E258" s="13">
        <f>ROUND('Budget Template'!F262,-3)</f>
        <v>631000</v>
      </c>
      <c r="F258" s="13">
        <f>ROUND('Budget Template'!G262,-3)</f>
        <v>0</v>
      </c>
      <c r="G258" s="17">
        <f>SUM(C258:F258)</f>
        <v>1603000</v>
      </c>
      <c r="I258" s="14"/>
    </row>
    <row r="259" spans="1:9" x14ac:dyDescent="0.25">
      <c r="B259" t="s">
        <v>11</v>
      </c>
      <c r="C259" s="13">
        <f>ROUND('Budget Template'!D263,-3)</f>
        <v>340000</v>
      </c>
      <c r="D259" s="13">
        <f>ROUND('Budget Template'!E263,-3)</f>
        <v>0</v>
      </c>
      <c r="E259" s="13">
        <f>ROUND('Budget Template'!F263,-3)</f>
        <v>236000</v>
      </c>
      <c r="F259" s="13">
        <f>ROUND('Budget Template'!G263,-3)</f>
        <v>0</v>
      </c>
      <c r="G259" s="17">
        <f t="shared" ref="G259:G264" si="23">SUM(C259:F259)</f>
        <v>576000</v>
      </c>
      <c r="I259" s="14"/>
    </row>
    <row r="260" spans="1:9" x14ac:dyDescent="0.25">
      <c r="B260" t="s">
        <v>92</v>
      </c>
      <c r="C260" s="13">
        <f>ROUND('Budget Template'!D264,-3)</f>
        <v>49000</v>
      </c>
      <c r="D260" s="13">
        <f>ROUND('Budget Template'!E264,-3)</f>
        <v>0</v>
      </c>
      <c r="E260" s="13">
        <f>ROUND('Budget Template'!F264,-3)</f>
        <v>118000</v>
      </c>
      <c r="F260" s="13">
        <f>ROUND('Budget Template'!G264,-3)</f>
        <v>0</v>
      </c>
      <c r="G260" s="17">
        <f t="shared" si="23"/>
        <v>167000</v>
      </c>
      <c r="I260" s="14"/>
    </row>
    <row r="261" spans="1:9" x14ac:dyDescent="0.25">
      <c r="B261" t="s">
        <v>13</v>
      </c>
      <c r="C261" s="13">
        <f>ROUND('Budget Template'!D265,-3)</f>
        <v>0</v>
      </c>
      <c r="D261" s="13">
        <f>ROUND('Budget Template'!E265,-3)</f>
        <v>0</v>
      </c>
      <c r="E261" s="13">
        <f>ROUND('Budget Template'!F265,-3)</f>
        <v>0</v>
      </c>
      <c r="F261" s="13">
        <f>ROUND('Budget Template'!G265,-3)</f>
        <v>0</v>
      </c>
      <c r="G261" s="17">
        <f t="shared" si="23"/>
        <v>0</v>
      </c>
      <c r="I261" s="14"/>
    </row>
    <row r="262" spans="1:9" x14ac:dyDescent="0.25">
      <c r="B262" t="s">
        <v>32</v>
      </c>
      <c r="C262" s="13">
        <f>ROUND('Budget Template'!D266,-3)</f>
        <v>0</v>
      </c>
      <c r="D262" s="13">
        <f>ROUND('Budget Template'!E266,-3)</f>
        <v>0</v>
      </c>
      <c r="E262" s="13">
        <f>ROUND('Budget Template'!F266,-3)</f>
        <v>0</v>
      </c>
      <c r="F262" s="13">
        <f>ROUND('Budget Template'!G266,-3)</f>
        <v>0</v>
      </c>
      <c r="G262" s="17">
        <f t="shared" si="23"/>
        <v>0</v>
      </c>
      <c r="I262" s="14"/>
    </row>
    <row r="263" spans="1:9" x14ac:dyDescent="0.25">
      <c r="B263" t="s">
        <v>12</v>
      </c>
      <c r="C263" s="13">
        <f>ROUND('Budget Template'!D267,-3)</f>
        <v>0</v>
      </c>
      <c r="D263" s="13">
        <f>ROUND('Budget Template'!E267,-3)</f>
        <v>0</v>
      </c>
      <c r="E263" s="13">
        <f>ROUND('Budget Template'!F267,-3)</f>
        <v>0</v>
      </c>
      <c r="F263" s="13">
        <f>ROUND('Budget Template'!G267,-3)</f>
        <v>0</v>
      </c>
      <c r="G263" s="17">
        <f t="shared" si="23"/>
        <v>0</v>
      </c>
      <c r="I263" s="14"/>
    </row>
    <row r="264" spans="1:9" x14ac:dyDescent="0.25">
      <c r="B264" t="s">
        <v>14</v>
      </c>
      <c r="C264" s="13">
        <f>ROUND('Budget Template'!D268,-3)</f>
        <v>0</v>
      </c>
      <c r="D264" s="13">
        <f>ROUND('Budget Template'!E268,-3)</f>
        <v>0</v>
      </c>
      <c r="E264" s="13">
        <f>ROUND('Budget Template'!F268,-3)</f>
        <v>0</v>
      </c>
      <c r="F264" s="13">
        <f>ROUND('Budget Template'!G268,-3)</f>
        <v>0</v>
      </c>
      <c r="G264" s="17">
        <f t="shared" si="23"/>
        <v>0</v>
      </c>
      <c r="I264" s="14"/>
    </row>
    <row r="265" spans="1:9" x14ac:dyDescent="0.25">
      <c r="A265" s="54" t="s">
        <v>15</v>
      </c>
      <c r="B265" s="55"/>
      <c r="C265" s="59">
        <f>SUM(C258:C264)</f>
        <v>1361000</v>
      </c>
      <c r="D265" s="59">
        <f>SUM(D258:D264)</f>
        <v>0</v>
      </c>
      <c r="E265" s="59">
        <f>SUM(E258:E264)</f>
        <v>985000</v>
      </c>
      <c r="F265" s="59">
        <f>SUM(F258:F264)</f>
        <v>0</v>
      </c>
      <c r="G265" s="57">
        <f>SUM(G258:G264)</f>
        <v>2346000</v>
      </c>
      <c r="I265" s="14"/>
    </row>
    <row r="267" spans="1:9" x14ac:dyDescent="0.25">
      <c r="A267" s="54" t="s">
        <v>39</v>
      </c>
      <c r="B267" s="55"/>
      <c r="C267" s="59">
        <f>ROUND('Budget Template'!D274,-3)</f>
        <v>-1000</v>
      </c>
      <c r="D267" s="59">
        <f>ROUND('Budget Template'!E274,-3)</f>
        <v>0</v>
      </c>
      <c r="E267" s="59">
        <f>ROUND('Budget Template'!F274,-3)</f>
        <v>-746000</v>
      </c>
      <c r="F267" s="59">
        <f>ROUND('Budget Template'!G274,-3)</f>
        <v>0</v>
      </c>
      <c r="G267" s="57">
        <f>SUM(C267:F267)</f>
        <v>-747000</v>
      </c>
      <c r="I267" s="14"/>
    </row>
    <row r="268" spans="1:9" x14ac:dyDescent="0.25">
      <c r="C268" s="15"/>
      <c r="D268" s="15"/>
      <c r="E268" s="15"/>
      <c r="F268" s="15"/>
      <c r="G268" s="20"/>
      <c r="I268" s="14"/>
    </row>
    <row r="269" spans="1:9" ht="15.75" thickBot="1" x14ac:dyDescent="0.3">
      <c r="A269" s="8" t="s">
        <v>70</v>
      </c>
      <c r="B269" s="3"/>
      <c r="C269" s="92"/>
      <c r="D269" s="62">
        <f>D256-D265+D267</f>
        <v>0</v>
      </c>
      <c r="E269" s="62">
        <f>E256-E265+E267</f>
        <v>474000</v>
      </c>
      <c r="F269" s="62">
        <f>F256-F265+F267</f>
        <v>0</v>
      </c>
      <c r="G269" s="18">
        <f>SUM(C269:F269)</f>
        <v>474000</v>
      </c>
      <c r="I269" s="14"/>
    </row>
    <row r="270" spans="1:9" ht="15.75" thickTop="1" x14ac:dyDescent="0.25"/>
    <row r="271" spans="1:9" ht="30" x14ac:dyDescent="0.25">
      <c r="A271" s="9" t="s">
        <v>23</v>
      </c>
      <c r="B271" s="10"/>
      <c r="C271" s="11" t="s">
        <v>0</v>
      </c>
      <c r="D271" s="11" t="s">
        <v>35</v>
      </c>
      <c r="E271" s="11" t="s">
        <v>88</v>
      </c>
      <c r="F271" s="11" t="s">
        <v>31</v>
      </c>
      <c r="G271" s="21" t="s">
        <v>16</v>
      </c>
      <c r="I271" s="14"/>
    </row>
    <row r="272" spans="1:9" x14ac:dyDescent="0.25">
      <c r="A272" s="6" t="s">
        <v>1</v>
      </c>
      <c r="B272" t="s">
        <v>36</v>
      </c>
      <c r="C272" s="13">
        <f>ROUND('Budget Template'!D279,-3)</f>
        <v>17725000</v>
      </c>
      <c r="D272" s="13">
        <f>ROUND('Budget Template'!E279,-3)</f>
        <v>940000</v>
      </c>
      <c r="E272" s="13">
        <f>ROUND('Budget Template'!F279,-3)</f>
        <v>0</v>
      </c>
      <c r="F272" s="13">
        <f>ROUND('Budget Template'!G279,-3)</f>
        <v>0</v>
      </c>
      <c r="G272" s="17">
        <f t="shared" ref="G272:G277" si="24">SUM(C272:F272)</f>
        <v>18665000</v>
      </c>
      <c r="I272" s="14"/>
    </row>
    <row r="273" spans="1:9" x14ac:dyDescent="0.25">
      <c r="B273" t="s">
        <v>4</v>
      </c>
      <c r="C273" s="13">
        <f>ROUND('Budget Template'!D280,-3)</f>
        <v>0</v>
      </c>
      <c r="D273" s="13">
        <f>ROUND('Budget Template'!E280,-3)</f>
        <v>3361000</v>
      </c>
      <c r="E273" s="13">
        <f>ROUND('Budget Template'!F280,-3)</f>
        <v>0</v>
      </c>
      <c r="F273" s="13">
        <f>ROUND('Budget Template'!G280,-3)</f>
        <v>0</v>
      </c>
      <c r="G273" s="17">
        <f t="shared" si="24"/>
        <v>3361000</v>
      </c>
      <c r="I273" s="14"/>
    </row>
    <row r="274" spans="1:9" x14ac:dyDescent="0.25">
      <c r="B274" t="s">
        <v>33</v>
      </c>
      <c r="C274" s="13">
        <f>ROUND('Budget Template'!D281,-3)</f>
        <v>0</v>
      </c>
      <c r="D274" s="13">
        <f>ROUND('Budget Template'!E281,-3)</f>
        <v>0</v>
      </c>
      <c r="E274" s="13">
        <f>ROUND('Budget Template'!F281,-3)</f>
        <v>0</v>
      </c>
      <c r="F274" s="13">
        <f>ROUND('Budget Template'!G281,-3)</f>
        <v>0</v>
      </c>
      <c r="G274" s="17">
        <f t="shared" si="24"/>
        <v>0</v>
      </c>
      <c r="I274" s="14"/>
    </row>
    <row r="275" spans="1:9" x14ac:dyDescent="0.25">
      <c r="B275" t="s">
        <v>5</v>
      </c>
      <c r="C275" s="13">
        <f>ROUND('Budget Template'!D282,-3)</f>
        <v>0</v>
      </c>
      <c r="D275" s="13">
        <f>ROUND('Budget Template'!E282,-3)</f>
        <v>0</v>
      </c>
      <c r="E275" s="13">
        <f>ROUND('Budget Template'!F282,-3)</f>
        <v>0</v>
      </c>
      <c r="F275" s="13">
        <f>ROUND('Budget Template'!G282,-3)</f>
        <v>572000</v>
      </c>
      <c r="G275" s="17">
        <f t="shared" si="24"/>
        <v>572000</v>
      </c>
      <c r="I275" s="14"/>
    </row>
    <row r="276" spans="1:9" x14ac:dyDescent="0.25">
      <c r="B276" t="s">
        <v>6</v>
      </c>
      <c r="C276" s="13">
        <f>ROUND('Budget Template'!D283,-3)</f>
        <v>0</v>
      </c>
      <c r="D276" s="13">
        <f>ROUND('Budget Template'!E283,-3)</f>
        <v>666000</v>
      </c>
      <c r="E276" s="13">
        <f>ROUND('Budget Template'!F283,-3)</f>
        <v>0</v>
      </c>
      <c r="F276" s="13">
        <f>ROUND('Budget Template'!G283,-3)</f>
        <v>1375000</v>
      </c>
      <c r="G276" s="17">
        <f t="shared" si="24"/>
        <v>2041000</v>
      </c>
      <c r="I276" s="14"/>
    </row>
    <row r="277" spans="1:9" x14ac:dyDescent="0.25">
      <c r="B277" s="2" t="s">
        <v>7</v>
      </c>
      <c r="C277" s="13">
        <f>ROUND('Budget Template'!D284,-3)</f>
        <v>0</v>
      </c>
      <c r="D277" s="13">
        <f>ROUND('Budget Template'!E284,-3)</f>
        <v>64000</v>
      </c>
      <c r="E277" s="13">
        <f>ROUND('Budget Template'!F284,-3)</f>
        <v>0</v>
      </c>
      <c r="F277" s="13">
        <f>ROUND('Budget Template'!G284,-3)</f>
        <v>0</v>
      </c>
      <c r="G277" s="17">
        <f t="shared" si="24"/>
        <v>64000</v>
      </c>
      <c r="I277" s="14"/>
    </row>
    <row r="278" spans="1:9" x14ac:dyDescent="0.25">
      <c r="A278" s="54" t="s">
        <v>8</v>
      </c>
      <c r="B278" s="55"/>
      <c r="C278" s="59">
        <f>SUM(C272:C277)</f>
        <v>17725000</v>
      </c>
      <c r="D278" s="59">
        <f>SUM(D272:D277)</f>
        <v>5031000</v>
      </c>
      <c r="E278" s="59">
        <f>SUM(E272:E277)</f>
        <v>0</v>
      </c>
      <c r="F278" s="59">
        <f>SUM(F272:F277)</f>
        <v>1947000</v>
      </c>
      <c r="G278" s="57">
        <f>SUM(G272:G277)</f>
        <v>24703000</v>
      </c>
      <c r="I278" s="14"/>
    </row>
    <row r="279" spans="1:9" x14ac:dyDescent="0.25">
      <c r="C279" s="1"/>
      <c r="D279" s="1"/>
      <c r="E279" s="1"/>
      <c r="F279" s="1"/>
      <c r="G279" s="17"/>
      <c r="I279" s="14"/>
    </row>
    <row r="280" spans="1:9" x14ac:dyDescent="0.25">
      <c r="A280" s="6" t="s">
        <v>9</v>
      </c>
      <c r="B280" t="s">
        <v>10</v>
      </c>
      <c r="C280" s="13">
        <f>ROUND('Budget Template'!D287,-3)</f>
        <v>9911000</v>
      </c>
      <c r="D280" s="13">
        <f>ROUND('Budget Template'!E287,-3)</f>
        <v>2431000</v>
      </c>
      <c r="E280" s="13">
        <f>ROUND('Budget Template'!F287,-3)</f>
        <v>0</v>
      </c>
      <c r="F280" s="13">
        <f>ROUND('Budget Template'!G287,-3)</f>
        <v>929000</v>
      </c>
      <c r="G280" s="17">
        <f>SUM(C280:F280)</f>
        <v>13271000</v>
      </c>
      <c r="I280" s="14"/>
    </row>
    <row r="281" spans="1:9" x14ac:dyDescent="0.25">
      <c r="B281" t="s">
        <v>11</v>
      </c>
      <c r="C281" s="13">
        <f>ROUND('Budget Template'!D288,-3)</f>
        <v>3283000</v>
      </c>
      <c r="D281" s="13">
        <f>ROUND('Budget Template'!E288,-3)</f>
        <v>715000</v>
      </c>
      <c r="E281" s="13">
        <f>ROUND('Budget Template'!F288,-3)</f>
        <v>0</v>
      </c>
      <c r="F281" s="13">
        <f>ROUND('Budget Template'!G288,-3)</f>
        <v>360000</v>
      </c>
      <c r="G281" s="17">
        <f t="shared" ref="G281:G286" si="25">SUM(C281:F281)</f>
        <v>4358000</v>
      </c>
      <c r="I281" s="14"/>
    </row>
    <row r="282" spans="1:9" x14ac:dyDescent="0.25">
      <c r="B282" t="s">
        <v>92</v>
      </c>
      <c r="C282" s="13">
        <f>ROUND('Budget Template'!D289,-3)</f>
        <v>5951000</v>
      </c>
      <c r="D282" s="13">
        <f>ROUND('Budget Template'!E289,-3)</f>
        <v>2173000</v>
      </c>
      <c r="E282" s="13">
        <f>ROUND('Budget Template'!F289,-3)</f>
        <v>0</v>
      </c>
      <c r="F282" s="13">
        <f>ROUND('Budget Template'!G289,-3)</f>
        <v>645000</v>
      </c>
      <c r="G282" s="17">
        <f t="shared" si="25"/>
        <v>8769000</v>
      </c>
      <c r="I282" s="14"/>
    </row>
    <row r="283" spans="1:9" x14ac:dyDescent="0.25">
      <c r="B283" t="s">
        <v>13</v>
      </c>
      <c r="C283" s="13">
        <f>ROUND('Budget Template'!D290,-3)</f>
        <v>0</v>
      </c>
      <c r="D283" s="13">
        <f>ROUND('Budget Template'!E290,-3)</f>
        <v>0</v>
      </c>
      <c r="E283" s="13">
        <f>ROUND('Budget Template'!F290,-3)</f>
        <v>0</v>
      </c>
      <c r="F283" s="13">
        <f>ROUND('Budget Template'!G290,-3)</f>
        <v>0</v>
      </c>
      <c r="G283" s="17">
        <f t="shared" si="25"/>
        <v>0</v>
      </c>
      <c r="I283" s="14"/>
    </row>
    <row r="284" spans="1:9" x14ac:dyDescent="0.25">
      <c r="B284" t="s">
        <v>32</v>
      </c>
      <c r="C284" s="13">
        <f>ROUND('Budget Template'!D291,-3)</f>
        <v>0</v>
      </c>
      <c r="D284" s="13">
        <f>ROUND('Budget Template'!E291,-3)</f>
        <v>326000</v>
      </c>
      <c r="E284" s="13">
        <f>ROUND('Budget Template'!F291,-3)</f>
        <v>0</v>
      </c>
      <c r="F284" s="13">
        <f>ROUND('Budget Template'!G291,-3)</f>
        <v>0</v>
      </c>
      <c r="G284" s="17">
        <f t="shared" si="25"/>
        <v>326000</v>
      </c>
      <c r="I284" s="14"/>
    </row>
    <row r="285" spans="1:9" x14ac:dyDescent="0.25">
      <c r="B285" t="s">
        <v>12</v>
      </c>
      <c r="C285" s="13">
        <f>ROUND('Budget Template'!D292,-3)</f>
        <v>0</v>
      </c>
      <c r="D285" s="13">
        <f>ROUND('Budget Template'!E292,-3)</f>
        <v>95000</v>
      </c>
      <c r="E285" s="13">
        <f>ROUND('Budget Template'!F292,-3)</f>
        <v>0</v>
      </c>
      <c r="F285" s="13">
        <f>ROUND('Budget Template'!G292,-3)</f>
        <v>0</v>
      </c>
      <c r="G285" s="17">
        <f t="shared" si="25"/>
        <v>95000</v>
      </c>
      <c r="I285" s="14"/>
    </row>
    <row r="286" spans="1:9" x14ac:dyDescent="0.25">
      <c r="B286" t="s">
        <v>14</v>
      </c>
      <c r="C286" s="13">
        <f>ROUND('Budget Template'!D293,-3)</f>
        <v>812000</v>
      </c>
      <c r="D286" s="13">
        <f>ROUND('Budget Template'!E293,-3)</f>
        <v>384000</v>
      </c>
      <c r="E286" s="13">
        <f>ROUND('Budget Template'!F293,-3)</f>
        <v>0</v>
      </c>
      <c r="F286" s="13">
        <f>ROUND('Budget Template'!G293,-3)</f>
        <v>0</v>
      </c>
      <c r="G286" s="17">
        <f t="shared" si="25"/>
        <v>1196000</v>
      </c>
      <c r="I286" s="14"/>
    </row>
    <row r="287" spans="1:9" x14ac:dyDescent="0.25">
      <c r="A287" s="54" t="s">
        <v>15</v>
      </c>
      <c r="B287" s="55"/>
      <c r="C287" s="59">
        <f>SUM(C280:C286)</f>
        <v>19957000</v>
      </c>
      <c r="D287" s="59">
        <f>SUM(D280:D286)</f>
        <v>6124000</v>
      </c>
      <c r="E287" s="59">
        <f>SUM(E280:E286)</f>
        <v>0</v>
      </c>
      <c r="F287" s="59">
        <f>SUM(F280:F286)</f>
        <v>1934000</v>
      </c>
      <c r="G287" s="57">
        <f>SUM(G280:G286)</f>
        <v>28015000</v>
      </c>
      <c r="I287" s="14"/>
    </row>
    <row r="289" spans="1:9" x14ac:dyDescent="0.25">
      <c r="A289" s="54" t="s">
        <v>39</v>
      </c>
      <c r="B289" s="55"/>
      <c r="C289" s="59">
        <f>ROUND('Budget Template'!D299,-3)</f>
        <v>2231000</v>
      </c>
      <c r="D289" s="59">
        <f>ROUND('Budget Template'!E299,-3)</f>
        <v>1144000</v>
      </c>
      <c r="E289" s="59">
        <f>ROUND('Budget Template'!F299,-3)</f>
        <v>0</v>
      </c>
      <c r="F289" s="59">
        <f>ROUND('Budget Template'!G299,-3)</f>
        <v>0</v>
      </c>
      <c r="G289" s="57">
        <f>SUM(C289:F289)</f>
        <v>3375000</v>
      </c>
      <c r="I289" s="14"/>
    </row>
    <row r="290" spans="1:9" x14ac:dyDescent="0.25">
      <c r="C290" s="15"/>
      <c r="D290" s="15"/>
      <c r="E290" s="15"/>
      <c r="F290" s="15"/>
      <c r="G290" s="20"/>
      <c r="I290" s="14"/>
    </row>
    <row r="291" spans="1:9" ht="15.75" thickBot="1" x14ac:dyDescent="0.3">
      <c r="A291" s="8" t="s">
        <v>70</v>
      </c>
      <c r="B291" s="3"/>
      <c r="C291" s="92"/>
      <c r="D291" s="62">
        <f>D278-D287+D289</f>
        <v>51000</v>
      </c>
      <c r="E291" s="62">
        <f>E278-E287+E289</f>
        <v>0</v>
      </c>
      <c r="F291" s="62">
        <f>F278-F287+F289</f>
        <v>13000</v>
      </c>
      <c r="G291" s="18">
        <f>SUM(C291:F291)</f>
        <v>64000</v>
      </c>
      <c r="I291" s="14"/>
    </row>
    <row r="292" spans="1:9" ht="15.75" thickTop="1" x14ac:dyDescent="0.25"/>
    <row r="293" spans="1:9" ht="30" x14ac:dyDescent="0.25">
      <c r="A293" s="9" t="s">
        <v>24</v>
      </c>
      <c r="B293" s="10"/>
      <c r="C293" s="11" t="s">
        <v>0</v>
      </c>
      <c r="D293" s="11" t="s">
        <v>35</v>
      </c>
      <c r="E293" s="11" t="s">
        <v>88</v>
      </c>
      <c r="F293" s="11" t="s">
        <v>31</v>
      </c>
      <c r="G293" s="21" t="s">
        <v>16</v>
      </c>
      <c r="I293" s="14"/>
    </row>
    <row r="294" spans="1:9" x14ac:dyDescent="0.25">
      <c r="A294" s="6" t="s">
        <v>1</v>
      </c>
      <c r="B294" t="s">
        <v>36</v>
      </c>
      <c r="C294" s="13">
        <f>ROUND('Budget Template'!D304,-3)</f>
        <v>13941000</v>
      </c>
      <c r="D294" s="13">
        <f>ROUND('Budget Template'!E304,-3)</f>
        <v>1203000</v>
      </c>
      <c r="E294" s="13">
        <f>ROUND('Budget Template'!F304,-3)</f>
        <v>0</v>
      </c>
      <c r="F294" s="13">
        <f>ROUND('Budget Template'!G304,-3)</f>
        <v>0</v>
      </c>
      <c r="G294" s="17">
        <f t="shared" ref="G294:G299" si="26">SUM(C294:F294)</f>
        <v>15144000</v>
      </c>
      <c r="I294" s="14"/>
    </row>
    <row r="295" spans="1:9" x14ac:dyDescent="0.25">
      <c r="B295" t="s">
        <v>4</v>
      </c>
      <c r="C295" s="13">
        <f>ROUND('Budget Template'!D305,-3)</f>
        <v>147000</v>
      </c>
      <c r="D295" s="13">
        <f>ROUND('Budget Template'!E305,-3)</f>
        <v>572000</v>
      </c>
      <c r="E295" s="13">
        <f>ROUND('Budget Template'!F305,-3)</f>
        <v>0</v>
      </c>
      <c r="F295" s="13">
        <f>ROUND('Budget Template'!G305,-3)</f>
        <v>0</v>
      </c>
      <c r="G295" s="17">
        <f t="shared" si="26"/>
        <v>719000</v>
      </c>
      <c r="I295" s="14"/>
    </row>
    <row r="296" spans="1:9" x14ac:dyDescent="0.25">
      <c r="B296" t="s">
        <v>33</v>
      </c>
      <c r="C296" s="13">
        <f>ROUND('Budget Template'!D306,-3)</f>
        <v>0</v>
      </c>
      <c r="D296" s="13">
        <f>ROUND('Budget Template'!E306,-3)</f>
        <v>0</v>
      </c>
      <c r="E296" s="13">
        <f>ROUND('Budget Template'!F306,-3)</f>
        <v>0</v>
      </c>
      <c r="F296" s="13">
        <f>ROUND('Budget Template'!G306,-3)</f>
        <v>0</v>
      </c>
      <c r="G296" s="17">
        <f t="shared" si="26"/>
        <v>0</v>
      </c>
      <c r="I296" s="14"/>
    </row>
    <row r="297" spans="1:9" x14ac:dyDescent="0.25">
      <c r="B297" t="s">
        <v>5</v>
      </c>
      <c r="C297" s="13">
        <f>ROUND('Budget Template'!D307,-3)</f>
        <v>53000</v>
      </c>
      <c r="D297" s="13">
        <f>ROUND('Budget Template'!E307,-3)</f>
        <v>0</v>
      </c>
      <c r="E297" s="13">
        <f>ROUND('Budget Template'!F307,-3)</f>
        <v>0</v>
      </c>
      <c r="F297" s="13">
        <f>ROUND('Budget Template'!G307,-3)</f>
        <v>0</v>
      </c>
      <c r="G297" s="17">
        <f t="shared" si="26"/>
        <v>53000</v>
      </c>
      <c r="I297" s="14"/>
    </row>
    <row r="298" spans="1:9" x14ac:dyDescent="0.25">
      <c r="B298" t="s">
        <v>6</v>
      </c>
      <c r="C298" s="13">
        <f>ROUND('Budget Template'!D308,-3)</f>
        <v>0</v>
      </c>
      <c r="D298" s="13">
        <f>ROUND('Budget Template'!E308,-3)</f>
        <v>2854000</v>
      </c>
      <c r="E298" s="13">
        <f>ROUND('Budget Template'!F308,-3)</f>
        <v>0</v>
      </c>
      <c r="F298" s="13">
        <f>ROUND('Budget Template'!G308,-3)</f>
        <v>0</v>
      </c>
      <c r="G298" s="17">
        <f t="shared" si="26"/>
        <v>2854000</v>
      </c>
      <c r="I298" s="14"/>
    </row>
    <row r="299" spans="1:9" x14ac:dyDescent="0.25">
      <c r="B299" s="2" t="s">
        <v>7</v>
      </c>
      <c r="C299" s="13">
        <f>ROUND('Budget Template'!D309,-3)</f>
        <v>239000</v>
      </c>
      <c r="D299" s="13">
        <f>ROUND('Budget Template'!E309,-3)</f>
        <v>465000</v>
      </c>
      <c r="E299" s="13">
        <f>ROUND('Budget Template'!F309,-3)</f>
        <v>0</v>
      </c>
      <c r="F299" s="13">
        <f>ROUND('Budget Template'!G309,-3)</f>
        <v>814000</v>
      </c>
      <c r="G299" s="17">
        <f t="shared" si="26"/>
        <v>1518000</v>
      </c>
      <c r="I299" s="14"/>
    </row>
    <row r="300" spans="1:9" x14ac:dyDescent="0.25">
      <c r="A300" s="54" t="s">
        <v>8</v>
      </c>
      <c r="B300" s="55"/>
      <c r="C300" s="59">
        <f>SUM(C294:C299)</f>
        <v>14380000</v>
      </c>
      <c r="D300" s="59">
        <f>SUM(D294:D299)</f>
        <v>5094000</v>
      </c>
      <c r="E300" s="59">
        <f>SUM(E294:E299)</f>
        <v>0</v>
      </c>
      <c r="F300" s="59">
        <f>SUM(F294:F299)</f>
        <v>814000</v>
      </c>
      <c r="G300" s="57">
        <f>SUM(G294:G299)</f>
        <v>20288000</v>
      </c>
      <c r="I300" s="14"/>
    </row>
    <row r="301" spans="1:9" x14ac:dyDescent="0.25">
      <c r="C301" s="1"/>
      <c r="D301" s="1"/>
      <c r="E301" s="1"/>
      <c r="F301" s="1"/>
      <c r="G301" s="17"/>
      <c r="I301" s="14"/>
    </row>
    <row r="302" spans="1:9" x14ac:dyDescent="0.25">
      <c r="A302" s="6" t="s">
        <v>9</v>
      </c>
      <c r="B302" t="s">
        <v>10</v>
      </c>
      <c r="C302" s="13">
        <f>ROUND('Budget Template'!D312,-3)</f>
        <v>6915000</v>
      </c>
      <c r="D302" s="13">
        <f>ROUND('Budget Template'!E312,-3)</f>
        <v>63000</v>
      </c>
      <c r="E302" s="13">
        <f>ROUND('Budget Template'!F312,-3)</f>
        <v>0</v>
      </c>
      <c r="F302" s="13">
        <f>ROUND('Budget Template'!G312,-3)</f>
        <v>0</v>
      </c>
      <c r="G302" s="17">
        <f>SUM(C302:F302)</f>
        <v>6978000</v>
      </c>
      <c r="I302" s="14"/>
    </row>
    <row r="303" spans="1:9" x14ac:dyDescent="0.25">
      <c r="B303" t="s">
        <v>11</v>
      </c>
      <c r="C303" s="13">
        <f>ROUND('Budget Template'!D313,-3)</f>
        <v>2275000</v>
      </c>
      <c r="D303" s="13">
        <f>ROUND('Budget Template'!E313,-3)</f>
        <v>15000</v>
      </c>
      <c r="E303" s="13">
        <f>ROUND('Budget Template'!F313,-3)</f>
        <v>0</v>
      </c>
      <c r="F303" s="13">
        <f>ROUND('Budget Template'!G313,-3)</f>
        <v>0</v>
      </c>
      <c r="G303" s="17">
        <f t="shared" ref="G303:G308" si="27">SUM(C303:F303)</f>
        <v>2290000</v>
      </c>
      <c r="I303" s="14"/>
    </row>
    <row r="304" spans="1:9" x14ac:dyDescent="0.25">
      <c r="B304" t="s">
        <v>92</v>
      </c>
      <c r="C304" s="13">
        <f>ROUND('Budget Template'!D314,-3)</f>
        <v>4777000</v>
      </c>
      <c r="D304" s="13">
        <f>ROUND('Budget Template'!E314,-3)</f>
        <v>1320000</v>
      </c>
      <c r="E304" s="13">
        <f>ROUND('Budget Template'!F314,-3)</f>
        <v>0</v>
      </c>
      <c r="F304" s="13">
        <f>ROUND('Budget Template'!G314,-3)</f>
        <v>0</v>
      </c>
      <c r="G304" s="17">
        <f t="shared" si="27"/>
        <v>6097000</v>
      </c>
      <c r="I304" s="14"/>
    </row>
    <row r="305" spans="1:9" x14ac:dyDescent="0.25">
      <c r="B305" t="s">
        <v>13</v>
      </c>
      <c r="C305" s="13">
        <f>ROUND('Budget Template'!D315,-3)</f>
        <v>0</v>
      </c>
      <c r="D305" s="13">
        <f>ROUND('Budget Template'!E315,-3)</f>
        <v>0</v>
      </c>
      <c r="E305" s="13">
        <f>ROUND('Budget Template'!F315,-3)</f>
        <v>0</v>
      </c>
      <c r="F305" s="13">
        <f>ROUND('Budget Template'!G315,-3)</f>
        <v>0</v>
      </c>
      <c r="G305" s="17">
        <f t="shared" si="27"/>
        <v>0</v>
      </c>
      <c r="I305" s="14"/>
    </row>
    <row r="306" spans="1:9" x14ac:dyDescent="0.25">
      <c r="B306" t="s">
        <v>32</v>
      </c>
      <c r="C306" s="13">
        <f>ROUND('Budget Template'!D316,-3)</f>
        <v>0</v>
      </c>
      <c r="D306" s="13">
        <f>ROUND('Budget Template'!E316,-3)</f>
        <v>0</v>
      </c>
      <c r="E306" s="13">
        <f>ROUND('Budget Template'!F316,-3)</f>
        <v>0</v>
      </c>
      <c r="F306" s="13">
        <f>ROUND('Budget Template'!G316,-3)</f>
        <v>0</v>
      </c>
      <c r="G306" s="17">
        <f t="shared" si="27"/>
        <v>0</v>
      </c>
      <c r="I306" s="14"/>
    </row>
    <row r="307" spans="1:9" x14ac:dyDescent="0.25">
      <c r="B307" t="s">
        <v>12</v>
      </c>
      <c r="C307" s="13">
        <f>ROUND('Budget Template'!D317,-3)</f>
        <v>0</v>
      </c>
      <c r="D307" s="13">
        <f>ROUND('Budget Template'!E317,-3)</f>
        <v>18000</v>
      </c>
      <c r="E307" s="13">
        <f>ROUND('Budget Template'!F317,-3)</f>
        <v>0</v>
      </c>
      <c r="F307" s="13">
        <f>ROUND('Budget Template'!G317,-3)</f>
        <v>0</v>
      </c>
      <c r="G307" s="17">
        <f t="shared" si="27"/>
        <v>18000</v>
      </c>
      <c r="I307" s="14"/>
    </row>
    <row r="308" spans="1:9" x14ac:dyDescent="0.25">
      <c r="B308" t="s">
        <v>14</v>
      </c>
      <c r="C308" s="13">
        <f>ROUND('Budget Template'!D318,-3)</f>
        <v>1302000</v>
      </c>
      <c r="D308" s="13">
        <f>ROUND('Budget Template'!E318,-3)</f>
        <v>10000</v>
      </c>
      <c r="E308" s="13">
        <f>ROUND('Budget Template'!F318,-3)</f>
        <v>0</v>
      </c>
      <c r="F308" s="13">
        <f>ROUND('Budget Template'!G318,-3)</f>
        <v>0</v>
      </c>
      <c r="G308" s="17">
        <f t="shared" si="27"/>
        <v>1312000</v>
      </c>
      <c r="I308" s="14"/>
    </row>
    <row r="309" spans="1:9" x14ac:dyDescent="0.25">
      <c r="A309" s="54" t="s">
        <v>15</v>
      </c>
      <c r="B309" s="55"/>
      <c r="C309" s="59">
        <f>SUM(C302:C308)</f>
        <v>15269000</v>
      </c>
      <c r="D309" s="59">
        <f>SUM(D302:D308)</f>
        <v>1426000</v>
      </c>
      <c r="E309" s="59">
        <f>SUM(E302:E308)</f>
        <v>0</v>
      </c>
      <c r="F309" s="59">
        <f>SUM(F302:F308)</f>
        <v>0</v>
      </c>
      <c r="G309" s="57">
        <f>SUM(G302:G308)</f>
        <v>16695000</v>
      </c>
      <c r="I309" s="14"/>
    </row>
    <row r="311" spans="1:9" x14ac:dyDescent="0.25">
      <c r="A311" s="54" t="s">
        <v>39</v>
      </c>
      <c r="B311" s="55"/>
      <c r="C311" s="59">
        <f>ROUND('Budget Template'!D324,-3)</f>
        <v>889000</v>
      </c>
      <c r="D311" s="59">
        <f>ROUND('Budget Template'!E324,-3)</f>
        <v>-1851000</v>
      </c>
      <c r="E311" s="59">
        <f>ROUND('Budget Template'!F324,-3)</f>
        <v>0</v>
      </c>
      <c r="F311" s="59">
        <f>ROUND('Budget Template'!G324,-3)</f>
        <v>0</v>
      </c>
      <c r="G311" s="57">
        <f>SUM(C311:F311)</f>
        <v>-962000</v>
      </c>
      <c r="I311" s="14"/>
    </row>
    <row r="312" spans="1:9" x14ac:dyDescent="0.25">
      <c r="C312" s="15"/>
      <c r="D312" s="15"/>
      <c r="E312" s="15"/>
      <c r="F312" s="15"/>
      <c r="G312" s="20"/>
      <c r="I312" s="14"/>
    </row>
    <row r="313" spans="1:9" ht="15.75" thickBot="1" x14ac:dyDescent="0.3">
      <c r="A313" s="8" t="s">
        <v>70</v>
      </c>
      <c r="B313" s="3"/>
      <c r="C313" s="92"/>
      <c r="D313" s="62">
        <f>D300-D309+D311</f>
        <v>1817000</v>
      </c>
      <c r="E313" s="62">
        <f>E300-E309+E311</f>
        <v>0</v>
      </c>
      <c r="F313" s="62">
        <f>F300-F309+F311</f>
        <v>814000</v>
      </c>
      <c r="G313" s="18">
        <f>SUM(C313:F313)</f>
        <v>2631000</v>
      </c>
      <c r="I313" s="14"/>
    </row>
    <row r="314" spans="1:9" ht="15.75" thickTop="1" x14ac:dyDescent="0.25"/>
    <row r="315" spans="1:9" ht="30" x14ac:dyDescent="0.25">
      <c r="A315" s="9" t="s">
        <v>25</v>
      </c>
      <c r="B315" s="10"/>
      <c r="C315" s="11" t="s">
        <v>0</v>
      </c>
      <c r="D315" s="11" t="s">
        <v>35</v>
      </c>
      <c r="E315" s="11" t="s">
        <v>88</v>
      </c>
      <c r="F315" s="11" t="s">
        <v>31</v>
      </c>
      <c r="G315" s="21" t="s">
        <v>16</v>
      </c>
      <c r="I315" s="14"/>
    </row>
    <row r="316" spans="1:9" x14ac:dyDescent="0.25">
      <c r="A316" s="6" t="s">
        <v>1</v>
      </c>
      <c r="B316" t="s">
        <v>36</v>
      </c>
      <c r="C316" s="13">
        <f>ROUND('Budget Template'!D329,-3)</f>
        <v>33189000</v>
      </c>
      <c r="D316" s="13">
        <f>ROUND('Budget Template'!E329,-3)</f>
        <v>0</v>
      </c>
      <c r="E316" s="13">
        <f>ROUND('Budget Template'!F329,-3)</f>
        <v>0</v>
      </c>
      <c r="F316" s="13">
        <f>ROUND('Budget Template'!G329,-3)</f>
        <v>0</v>
      </c>
      <c r="G316" s="17">
        <f t="shared" ref="G316:G321" si="28">SUM(C316:F316)</f>
        <v>33189000</v>
      </c>
      <c r="I316" s="14"/>
    </row>
    <row r="317" spans="1:9" x14ac:dyDescent="0.25">
      <c r="B317" t="s">
        <v>4</v>
      </c>
      <c r="C317" s="13">
        <f>ROUND('Budget Template'!D330,-3)</f>
        <v>1652000</v>
      </c>
      <c r="D317" s="13">
        <f>ROUND('Budget Template'!E330,-3)</f>
        <v>9056000</v>
      </c>
      <c r="E317" s="13">
        <f>ROUND('Budget Template'!F330,-3)</f>
        <v>0</v>
      </c>
      <c r="F317" s="13">
        <f>ROUND('Budget Template'!G330,-3)</f>
        <v>0</v>
      </c>
      <c r="G317" s="17">
        <f t="shared" si="28"/>
        <v>10708000</v>
      </c>
      <c r="I317" s="14"/>
    </row>
    <row r="318" spans="1:9" x14ac:dyDescent="0.25">
      <c r="B318" t="s">
        <v>33</v>
      </c>
      <c r="C318" s="13">
        <f>ROUND('Budget Template'!D331,-3)</f>
        <v>0</v>
      </c>
      <c r="D318" s="13">
        <f>ROUND('Budget Template'!E331,-3)</f>
        <v>0</v>
      </c>
      <c r="E318" s="13">
        <f>ROUND('Budget Template'!F331,-3)</f>
        <v>0</v>
      </c>
      <c r="F318" s="13">
        <f>ROUND('Budget Template'!G331,-3)</f>
        <v>0</v>
      </c>
      <c r="G318" s="17">
        <f t="shared" si="28"/>
        <v>0</v>
      </c>
      <c r="I318" s="14"/>
    </row>
    <row r="319" spans="1:9" x14ac:dyDescent="0.25">
      <c r="B319" t="s">
        <v>5</v>
      </c>
      <c r="C319" s="13">
        <f>ROUND('Budget Template'!D332,-3)</f>
        <v>0</v>
      </c>
      <c r="D319" s="13">
        <f>ROUND('Budget Template'!E332,-3)</f>
        <v>0</v>
      </c>
      <c r="E319" s="13">
        <f>ROUND('Budget Template'!F332,-3)</f>
        <v>0</v>
      </c>
      <c r="F319" s="13">
        <f>ROUND('Budget Template'!G332,-3)</f>
        <v>0</v>
      </c>
      <c r="G319" s="17">
        <f t="shared" si="28"/>
        <v>0</v>
      </c>
      <c r="I319" s="14"/>
    </row>
    <row r="320" spans="1:9" x14ac:dyDescent="0.25">
      <c r="B320" t="s">
        <v>6</v>
      </c>
      <c r="C320" s="13">
        <f>ROUND('Budget Template'!D333,-3)</f>
        <v>0</v>
      </c>
      <c r="D320" s="13">
        <f>ROUND('Budget Template'!E333,-3)</f>
        <v>0</v>
      </c>
      <c r="E320" s="13">
        <f>ROUND('Budget Template'!F333,-3)</f>
        <v>0</v>
      </c>
      <c r="F320" s="13">
        <f>ROUND('Budget Template'!G333,-3)</f>
        <v>0</v>
      </c>
      <c r="G320" s="17">
        <f t="shared" si="28"/>
        <v>0</v>
      </c>
      <c r="I320" s="14"/>
    </row>
    <row r="321" spans="1:9" x14ac:dyDescent="0.25">
      <c r="B321" s="2" t="s">
        <v>7</v>
      </c>
      <c r="C321" s="13">
        <f>ROUND('Budget Template'!D334,-3)</f>
        <v>64000</v>
      </c>
      <c r="D321" s="13">
        <f>ROUND('Budget Template'!E334,-3)</f>
        <v>0</v>
      </c>
      <c r="E321" s="13">
        <f>ROUND('Budget Template'!F334,-3)</f>
        <v>0</v>
      </c>
      <c r="F321" s="13">
        <f>ROUND('Budget Template'!G334,-3)</f>
        <v>0</v>
      </c>
      <c r="G321" s="17">
        <f t="shared" si="28"/>
        <v>64000</v>
      </c>
      <c r="I321" s="14"/>
    </row>
    <row r="322" spans="1:9" x14ac:dyDescent="0.25">
      <c r="A322" s="54" t="s">
        <v>8</v>
      </c>
      <c r="B322" s="55"/>
      <c r="C322" s="59">
        <f>SUM(C316:C321)</f>
        <v>34905000</v>
      </c>
      <c r="D322" s="59">
        <f>SUM(D316:D321)</f>
        <v>9056000</v>
      </c>
      <c r="E322" s="59">
        <f>SUM(E316:E321)</f>
        <v>0</v>
      </c>
      <c r="F322" s="59">
        <f>SUM(F316:F321)</f>
        <v>0</v>
      </c>
      <c r="G322" s="57">
        <f>SUM(G316:G321)</f>
        <v>43961000</v>
      </c>
      <c r="I322" s="14"/>
    </row>
    <row r="323" spans="1:9" x14ac:dyDescent="0.25">
      <c r="C323" s="1"/>
      <c r="D323" s="1"/>
      <c r="E323" s="1"/>
      <c r="F323" s="1"/>
      <c r="G323" s="17"/>
      <c r="I323" s="14"/>
    </row>
    <row r="324" spans="1:9" x14ac:dyDescent="0.25">
      <c r="A324" s="6" t="s">
        <v>9</v>
      </c>
      <c r="B324" t="s">
        <v>10</v>
      </c>
      <c r="C324" s="13">
        <f>ROUND('Budget Template'!D337,-3)</f>
        <v>13619000</v>
      </c>
      <c r="D324" s="13">
        <f>ROUND('Budget Template'!E337,-3)</f>
        <v>1093000</v>
      </c>
      <c r="E324" s="13">
        <f>ROUND('Budget Template'!F337,-3)</f>
        <v>0</v>
      </c>
      <c r="F324" s="13">
        <f>ROUND('Budget Template'!G337,-3)</f>
        <v>0</v>
      </c>
      <c r="G324" s="17">
        <f>SUM(C324:F324)</f>
        <v>14712000</v>
      </c>
      <c r="I324" s="14"/>
    </row>
    <row r="325" spans="1:9" x14ac:dyDescent="0.25">
      <c r="B325" t="s">
        <v>11</v>
      </c>
      <c r="C325" s="13">
        <f>ROUND('Budget Template'!D338,-3)</f>
        <v>5965000</v>
      </c>
      <c r="D325" s="13">
        <f>ROUND('Budget Template'!E338,-3)</f>
        <v>462000</v>
      </c>
      <c r="E325" s="13">
        <f>ROUND('Budget Template'!F338,-3)</f>
        <v>0</v>
      </c>
      <c r="F325" s="13">
        <f>ROUND('Budget Template'!G338,-3)</f>
        <v>0</v>
      </c>
      <c r="G325" s="17">
        <f t="shared" ref="G325:G330" si="29">SUM(C325:F325)</f>
        <v>6427000</v>
      </c>
      <c r="I325" s="14"/>
    </row>
    <row r="326" spans="1:9" x14ac:dyDescent="0.25">
      <c r="B326" t="s">
        <v>92</v>
      </c>
      <c r="C326" s="13">
        <f>ROUND('Budget Template'!D339,-3)</f>
        <v>4255000</v>
      </c>
      <c r="D326" s="13">
        <f>ROUND('Budget Template'!E339,-3)</f>
        <v>2751000</v>
      </c>
      <c r="E326" s="13">
        <f>ROUND('Budget Template'!F339,-3)</f>
        <v>0</v>
      </c>
      <c r="F326" s="13">
        <f>ROUND('Budget Template'!G339,-3)</f>
        <v>0</v>
      </c>
      <c r="G326" s="17">
        <f t="shared" si="29"/>
        <v>7006000</v>
      </c>
      <c r="I326" s="14"/>
    </row>
    <row r="327" spans="1:9" x14ac:dyDescent="0.25">
      <c r="B327" t="s">
        <v>13</v>
      </c>
      <c r="C327" s="13">
        <f>ROUND('Budget Template'!D340,-3)</f>
        <v>0</v>
      </c>
      <c r="D327" s="13">
        <f>ROUND('Budget Template'!E340,-3)</f>
        <v>0</v>
      </c>
      <c r="E327" s="13">
        <f>ROUND('Budget Template'!F340,-3)</f>
        <v>0</v>
      </c>
      <c r="F327" s="13">
        <f>ROUND('Budget Template'!G340,-3)</f>
        <v>0</v>
      </c>
      <c r="G327" s="17">
        <f t="shared" si="29"/>
        <v>0</v>
      </c>
      <c r="I327" s="14"/>
    </row>
    <row r="328" spans="1:9" x14ac:dyDescent="0.25">
      <c r="B328" t="s">
        <v>32</v>
      </c>
      <c r="C328" s="13">
        <f>ROUND('Budget Template'!D341,-3)</f>
        <v>2052000</v>
      </c>
      <c r="D328" s="13">
        <f>ROUND('Budget Template'!E341,-3)</f>
        <v>2157000</v>
      </c>
      <c r="E328" s="13">
        <f>ROUND('Budget Template'!F341,-3)</f>
        <v>0</v>
      </c>
      <c r="F328" s="13">
        <f>ROUND('Budget Template'!G341,-3)</f>
        <v>0</v>
      </c>
      <c r="G328" s="17">
        <f t="shared" si="29"/>
        <v>4209000</v>
      </c>
      <c r="I328" s="14"/>
    </row>
    <row r="329" spans="1:9" x14ac:dyDescent="0.25">
      <c r="B329" t="s">
        <v>12</v>
      </c>
      <c r="C329" s="13">
        <f>ROUND('Budget Template'!D342,-3)</f>
        <v>8396000</v>
      </c>
      <c r="D329" s="13">
        <f>ROUND('Budget Template'!E342,-3)</f>
        <v>2782000</v>
      </c>
      <c r="E329" s="13">
        <f>ROUND('Budget Template'!F342,-3)</f>
        <v>0</v>
      </c>
      <c r="F329" s="13">
        <f>ROUND('Budget Template'!G342,-3)</f>
        <v>0</v>
      </c>
      <c r="G329" s="17">
        <f t="shared" si="29"/>
        <v>11178000</v>
      </c>
      <c r="I329" s="14"/>
    </row>
    <row r="330" spans="1:9" x14ac:dyDescent="0.25">
      <c r="B330" t="s">
        <v>14</v>
      </c>
      <c r="C330" s="13">
        <f>ROUND('Budget Template'!D343,-3)</f>
        <v>657000</v>
      </c>
      <c r="D330" s="13">
        <f>ROUND('Budget Template'!E343,-3)</f>
        <v>69000</v>
      </c>
      <c r="E330" s="13">
        <f>ROUND('Budget Template'!F343,-3)</f>
        <v>0</v>
      </c>
      <c r="F330" s="13">
        <f>ROUND('Budget Template'!G343,-3)</f>
        <v>0</v>
      </c>
      <c r="G330" s="17">
        <f t="shared" si="29"/>
        <v>726000</v>
      </c>
      <c r="I330" s="14"/>
    </row>
    <row r="331" spans="1:9" x14ac:dyDescent="0.25">
      <c r="A331" s="54" t="s">
        <v>15</v>
      </c>
      <c r="B331" s="55"/>
      <c r="C331" s="59">
        <f>SUM(C324:C330)</f>
        <v>34944000</v>
      </c>
      <c r="D331" s="59">
        <f>SUM(D324:D330)</f>
        <v>9314000</v>
      </c>
      <c r="E331" s="59">
        <f>SUM(E324:E330)</f>
        <v>0</v>
      </c>
      <c r="F331" s="59">
        <f>SUM(F324:F330)</f>
        <v>0</v>
      </c>
      <c r="G331" s="57">
        <f>SUM(G324:G330)</f>
        <v>44258000</v>
      </c>
      <c r="I331" s="14"/>
    </row>
    <row r="333" spans="1:9" x14ac:dyDescent="0.25">
      <c r="A333" s="54" t="s">
        <v>39</v>
      </c>
      <c r="B333" s="55"/>
      <c r="C333" s="59">
        <f>ROUND('Budget Template'!D349,-3)</f>
        <v>40000</v>
      </c>
      <c r="D333" s="59">
        <f>ROUND('Budget Template'!E349,-3)</f>
        <v>675000</v>
      </c>
      <c r="E333" s="59">
        <f>ROUND('Budget Template'!F349,-3)</f>
        <v>0</v>
      </c>
      <c r="F333" s="59">
        <f>ROUND('Budget Template'!G349,-3)</f>
        <v>0</v>
      </c>
      <c r="G333" s="57">
        <f>SUM(C333:F333)</f>
        <v>715000</v>
      </c>
      <c r="I333" s="14"/>
    </row>
    <row r="334" spans="1:9" x14ac:dyDescent="0.25">
      <c r="C334" s="15"/>
      <c r="D334" s="15"/>
      <c r="E334" s="15"/>
      <c r="F334" s="15"/>
      <c r="G334" s="20"/>
      <c r="I334" s="14"/>
    </row>
    <row r="335" spans="1:9" ht="15.75" thickBot="1" x14ac:dyDescent="0.3">
      <c r="A335" s="8" t="s">
        <v>70</v>
      </c>
      <c r="B335" s="3"/>
      <c r="C335" s="92"/>
      <c r="D335" s="62">
        <f>D322-D331+D333</f>
        <v>417000</v>
      </c>
      <c r="E335" s="62">
        <f>E322-E331+E333</f>
        <v>0</v>
      </c>
      <c r="F335" s="62">
        <f>F322-F331+F333</f>
        <v>0</v>
      </c>
      <c r="G335" s="18">
        <f>SUM(C335:F335)</f>
        <v>417000</v>
      </c>
      <c r="I335" s="14"/>
    </row>
    <row r="336" spans="1:9" ht="15.75" thickTop="1" x14ac:dyDescent="0.25"/>
    <row r="337" spans="1:9" ht="30" x14ac:dyDescent="0.25">
      <c r="A337" s="9" t="s">
        <v>27</v>
      </c>
      <c r="B337" s="10"/>
      <c r="C337" s="11" t="s">
        <v>0</v>
      </c>
      <c r="D337" s="11" t="s">
        <v>35</v>
      </c>
      <c r="E337" s="11" t="s">
        <v>88</v>
      </c>
      <c r="F337" s="11" t="s">
        <v>31</v>
      </c>
      <c r="G337" s="21" t="s">
        <v>16</v>
      </c>
      <c r="I337" s="14"/>
    </row>
    <row r="338" spans="1:9" x14ac:dyDescent="0.25">
      <c r="A338" s="6" t="s">
        <v>1</v>
      </c>
      <c r="B338" t="s">
        <v>36</v>
      </c>
      <c r="C338" s="13">
        <f>ROUND('Budget Template'!D354,-3)</f>
        <v>2394000</v>
      </c>
      <c r="D338" s="13">
        <f>ROUND('Budget Template'!E354,-3)</f>
        <v>0</v>
      </c>
      <c r="E338" s="13">
        <f>ROUND('Budget Template'!F354,-3)</f>
        <v>0</v>
      </c>
      <c r="F338" s="13">
        <f>ROUND('Budget Template'!G354,-3)</f>
        <v>0</v>
      </c>
      <c r="G338" s="17">
        <f t="shared" ref="G338:G343" si="30">SUM(C338:F338)</f>
        <v>2394000</v>
      </c>
      <c r="I338" s="14"/>
    </row>
    <row r="339" spans="1:9" x14ac:dyDescent="0.25">
      <c r="B339" t="s">
        <v>4</v>
      </c>
      <c r="C339" s="13">
        <f>ROUND('Budget Template'!D355,-3)</f>
        <v>0</v>
      </c>
      <c r="D339" s="13">
        <f>ROUND('Budget Template'!E355,-3)</f>
        <v>0</v>
      </c>
      <c r="E339" s="13">
        <f>ROUND('Budget Template'!F355,-3)</f>
        <v>0</v>
      </c>
      <c r="F339" s="13">
        <f>ROUND('Budget Template'!G355,-3)</f>
        <v>0</v>
      </c>
      <c r="G339" s="17">
        <f t="shared" si="30"/>
        <v>0</v>
      </c>
      <c r="I339" s="14"/>
    </row>
    <row r="340" spans="1:9" x14ac:dyDescent="0.25">
      <c r="B340" t="s">
        <v>33</v>
      </c>
      <c r="C340" s="13">
        <f>ROUND('Budget Template'!D356,-3)</f>
        <v>0</v>
      </c>
      <c r="D340" s="13">
        <f>ROUND('Budget Template'!E356,-3)</f>
        <v>0</v>
      </c>
      <c r="E340" s="13">
        <f>ROUND('Budget Template'!F356,-3)</f>
        <v>0</v>
      </c>
      <c r="F340" s="13">
        <f>ROUND('Budget Template'!G356,-3)</f>
        <v>0</v>
      </c>
      <c r="G340" s="17">
        <f t="shared" si="30"/>
        <v>0</v>
      </c>
      <c r="I340" s="14"/>
    </row>
    <row r="341" spans="1:9" x14ac:dyDescent="0.25">
      <c r="B341" t="s">
        <v>5</v>
      </c>
      <c r="C341" s="13">
        <f>ROUND('Budget Template'!D357,-3)</f>
        <v>0</v>
      </c>
      <c r="D341" s="13">
        <f>ROUND('Budget Template'!E357,-3)</f>
        <v>0</v>
      </c>
      <c r="E341" s="13">
        <f>ROUND('Budget Template'!F357,-3)</f>
        <v>0</v>
      </c>
      <c r="F341" s="13">
        <f>ROUND('Budget Template'!G357,-3)</f>
        <v>0</v>
      </c>
      <c r="G341" s="17">
        <f t="shared" si="30"/>
        <v>0</v>
      </c>
      <c r="I341" s="14"/>
    </row>
    <row r="342" spans="1:9" x14ac:dyDescent="0.25">
      <c r="B342" t="s">
        <v>6</v>
      </c>
      <c r="C342" s="13">
        <f>ROUND('Budget Template'!D358,-3)</f>
        <v>0</v>
      </c>
      <c r="D342" s="13">
        <f>ROUND('Budget Template'!E358,-3)</f>
        <v>0</v>
      </c>
      <c r="E342" s="13">
        <f>ROUND('Budget Template'!F358,-3)</f>
        <v>0</v>
      </c>
      <c r="F342" s="13">
        <f>ROUND('Budget Template'!G358,-3)</f>
        <v>9000</v>
      </c>
      <c r="G342" s="17">
        <f t="shared" si="30"/>
        <v>9000</v>
      </c>
      <c r="I342" s="14"/>
    </row>
    <row r="343" spans="1:9" x14ac:dyDescent="0.25">
      <c r="B343" s="2" t="s">
        <v>7</v>
      </c>
      <c r="C343" s="13">
        <f>ROUND('Budget Template'!D359,-3)</f>
        <v>0</v>
      </c>
      <c r="D343" s="13">
        <f>ROUND('Budget Template'!E359,-3)</f>
        <v>0</v>
      </c>
      <c r="E343" s="13">
        <f>ROUND('Budget Template'!F359,-3)</f>
        <v>0</v>
      </c>
      <c r="F343" s="13">
        <f>ROUND('Budget Template'!G359,-3)</f>
        <v>0</v>
      </c>
      <c r="G343" s="17">
        <f t="shared" si="30"/>
        <v>0</v>
      </c>
      <c r="I343" s="14"/>
    </row>
    <row r="344" spans="1:9" x14ac:dyDescent="0.25">
      <c r="A344" s="54" t="s">
        <v>8</v>
      </c>
      <c r="B344" s="55"/>
      <c r="C344" s="59">
        <f>SUM(C338:C343)</f>
        <v>2394000</v>
      </c>
      <c r="D344" s="59">
        <f>SUM(D338:D343)</f>
        <v>0</v>
      </c>
      <c r="E344" s="59">
        <f>SUM(E338:E343)</f>
        <v>0</v>
      </c>
      <c r="F344" s="59">
        <f>SUM(F338:F343)</f>
        <v>9000</v>
      </c>
      <c r="G344" s="57">
        <f>SUM(G338:G343)</f>
        <v>2403000</v>
      </c>
      <c r="I344" s="14"/>
    </row>
    <row r="345" spans="1:9" x14ac:dyDescent="0.25">
      <c r="C345" s="1"/>
      <c r="D345" s="1"/>
      <c r="E345" s="1"/>
      <c r="F345" s="1"/>
      <c r="G345" s="17"/>
      <c r="I345" s="14"/>
    </row>
    <row r="346" spans="1:9" x14ac:dyDescent="0.25">
      <c r="A346" s="6" t="s">
        <v>9</v>
      </c>
      <c r="B346" t="s">
        <v>10</v>
      </c>
      <c r="C346" s="13">
        <f>ROUND('Budget Template'!D362,-3)</f>
        <v>1626000</v>
      </c>
      <c r="D346" s="13">
        <f>ROUND('Budget Template'!E362,-3)</f>
        <v>232000</v>
      </c>
      <c r="E346" s="13">
        <f>ROUND('Budget Template'!F362,-3)</f>
        <v>0</v>
      </c>
      <c r="F346" s="13">
        <f>ROUND('Budget Template'!G362,-3)</f>
        <v>0</v>
      </c>
      <c r="G346" s="17">
        <f>SUM(C346:F346)</f>
        <v>1858000</v>
      </c>
      <c r="I346" s="14"/>
    </row>
    <row r="347" spans="1:9" x14ac:dyDescent="0.25">
      <c r="B347" t="s">
        <v>11</v>
      </c>
      <c r="C347" s="13">
        <f>ROUND('Budget Template'!D363,-3)</f>
        <v>666000</v>
      </c>
      <c r="D347" s="13">
        <f>ROUND('Budget Template'!E363,-3)</f>
        <v>99000</v>
      </c>
      <c r="E347" s="13">
        <f>ROUND('Budget Template'!F363,-3)</f>
        <v>0</v>
      </c>
      <c r="F347" s="13">
        <f>ROUND('Budget Template'!G363,-3)</f>
        <v>0</v>
      </c>
      <c r="G347" s="17">
        <f t="shared" ref="G347:G352" si="31">SUM(C347:F347)</f>
        <v>765000</v>
      </c>
      <c r="I347" s="14"/>
    </row>
    <row r="348" spans="1:9" x14ac:dyDescent="0.25">
      <c r="B348" t="s">
        <v>92</v>
      </c>
      <c r="C348" s="13">
        <f>ROUND('Budget Template'!D364,-3)</f>
        <v>188000</v>
      </c>
      <c r="D348" s="13">
        <f>ROUND('Budget Template'!E364,-3)</f>
        <v>75000</v>
      </c>
      <c r="E348" s="13">
        <f>ROUND('Budget Template'!F364,-3)</f>
        <v>0</v>
      </c>
      <c r="F348" s="13">
        <f>ROUND('Budget Template'!G364,-3)</f>
        <v>9000</v>
      </c>
      <c r="G348" s="17">
        <f t="shared" si="31"/>
        <v>272000</v>
      </c>
      <c r="I348" s="14"/>
    </row>
    <row r="349" spans="1:9" x14ac:dyDescent="0.25">
      <c r="B349" t="s">
        <v>13</v>
      </c>
      <c r="C349" s="13">
        <f>ROUND('Budget Template'!D365,-3)</f>
        <v>0</v>
      </c>
      <c r="D349" s="13">
        <f>ROUND('Budget Template'!E365,-3)</f>
        <v>0</v>
      </c>
      <c r="E349" s="13">
        <f>ROUND('Budget Template'!F365,-3)</f>
        <v>0</v>
      </c>
      <c r="F349" s="13">
        <f>ROUND('Budget Template'!G365,-3)</f>
        <v>0</v>
      </c>
      <c r="G349" s="17">
        <f t="shared" si="31"/>
        <v>0</v>
      </c>
      <c r="I349" s="14"/>
    </row>
    <row r="350" spans="1:9" x14ac:dyDescent="0.25">
      <c r="B350" t="s">
        <v>32</v>
      </c>
      <c r="C350" s="13">
        <f>ROUND('Budget Template'!D366,-3)</f>
        <v>0</v>
      </c>
      <c r="D350" s="13">
        <f>ROUND('Budget Template'!E366,-3)</f>
        <v>0</v>
      </c>
      <c r="E350" s="13">
        <f>ROUND('Budget Template'!F366,-3)</f>
        <v>0</v>
      </c>
      <c r="F350" s="13">
        <f>ROUND('Budget Template'!G366,-3)</f>
        <v>0</v>
      </c>
      <c r="G350" s="17">
        <f t="shared" si="31"/>
        <v>0</v>
      </c>
      <c r="I350" s="14"/>
    </row>
    <row r="351" spans="1:9" x14ac:dyDescent="0.25">
      <c r="B351" t="s">
        <v>12</v>
      </c>
      <c r="C351" s="13">
        <f>ROUND('Budget Template'!D367,-3)</f>
        <v>0</v>
      </c>
      <c r="D351" s="13">
        <f>ROUND('Budget Template'!E367,-3)</f>
        <v>0</v>
      </c>
      <c r="E351" s="13">
        <f>ROUND('Budget Template'!F367,-3)</f>
        <v>0</v>
      </c>
      <c r="F351" s="13">
        <f>ROUND('Budget Template'!G367,-3)</f>
        <v>0</v>
      </c>
      <c r="G351" s="17">
        <f t="shared" si="31"/>
        <v>0</v>
      </c>
      <c r="I351" s="14"/>
    </row>
    <row r="352" spans="1:9" x14ac:dyDescent="0.25">
      <c r="B352" t="s">
        <v>14</v>
      </c>
      <c r="C352" s="13">
        <f>ROUND('Budget Template'!D368,-3)</f>
        <v>14000</v>
      </c>
      <c r="D352" s="13">
        <f>ROUND('Budget Template'!E368,-3)</f>
        <v>0</v>
      </c>
      <c r="E352" s="13">
        <f>ROUND('Budget Template'!F368,-3)</f>
        <v>0</v>
      </c>
      <c r="F352" s="13">
        <f>ROUND('Budget Template'!G368,-3)</f>
        <v>0</v>
      </c>
      <c r="G352" s="17">
        <f t="shared" si="31"/>
        <v>14000</v>
      </c>
      <c r="I352" s="14"/>
    </row>
    <row r="353" spans="1:9" x14ac:dyDescent="0.25">
      <c r="A353" s="54" t="s">
        <v>15</v>
      </c>
      <c r="B353" s="55"/>
      <c r="C353" s="59">
        <f>SUM(C346:C352)</f>
        <v>2494000</v>
      </c>
      <c r="D353" s="59">
        <f>SUM(D346:D352)</f>
        <v>406000</v>
      </c>
      <c r="E353" s="59">
        <f>SUM(E346:E352)</f>
        <v>0</v>
      </c>
      <c r="F353" s="59">
        <f>SUM(F346:F352)</f>
        <v>9000</v>
      </c>
      <c r="G353" s="57">
        <f>SUM(G346:G352)</f>
        <v>2909000</v>
      </c>
      <c r="I353" s="14"/>
    </row>
    <row r="355" spans="1:9" x14ac:dyDescent="0.25">
      <c r="A355" s="54" t="s">
        <v>39</v>
      </c>
      <c r="B355" s="55"/>
      <c r="C355" s="59">
        <f>ROUND('Budget Template'!D374,-3)</f>
        <v>100000</v>
      </c>
      <c r="D355" s="59">
        <f>ROUND('Budget Template'!E374,-3)</f>
        <v>406000</v>
      </c>
      <c r="E355" s="59">
        <f>ROUND('Budget Template'!F374,-3)</f>
        <v>0</v>
      </c>
      <c r="F355" s="59">
        <f>ROUND('Budget Template'!G374,-3)</f>
        <v>0</v>
      </c>
      <c r="G355" s="57">
        <f>SUM(C355:F355)</f>
        <v>506000</v>
      </c>
      <c r="I355" s="14"/>
    </row>
    <row r="356" spans="1:9" x14ac:dyDescent="0.25">
      <c r="C356" s="15"/>
      <c r="D356" s="15"/>
      <c r="E356" s="15"/>
      <c r="F356" s="15"/>
      <c r="G356" s="20"/>
      <c r="I356" s="14"/>
    </row>
    <row r="357" spans="1:9" ht="15.75" thickBot="1" x14ac:dyDescent="0.3">
      <c r="A357" s="8" t="s">
        <v>70</v>
      </c>
      <c r="B357" s="3"/>
      <c r="C357" s="92"/>
      <c r="D357" s="62">
        <f>D344-D353+D355</f>
        <v>0</v>
      </c>
      <c r="E357" s="62">
        <f>E344-E353+E355</f>
        <v>0</v>
      </c>
      <c r="F357" s="62">
        <f>F344-F353+F355</f>
        <v>0</v>
      </c>
      <c r="G357" s="18">
        <f>SUM(C357:F357)</f>
        <v>0</v>
      </c>
      <c r="I357" s="14"/>
    </row>
    <row r="358" spans="1:9" ht="15.75" thickTop="1" x14ac:dyDescent="0.25"/>
    <row r="359" spans="1:9" ht="30" x14ac:dyDescent="0.25">
      <c r="A359" s="9" t="s">
        <v>28</v>
      </c>
      <c r="B359" s="10"/>
      <c r="C359" s="11" t="s">
        <v>0</v>
      </c>
      <c r="D359" s="11" t="s">
        <v>35</v>
      </c>
      <c r="E359" s="11" t="s">
        <v>88</v>
      </c>
      <c r="F359" s="11" t="s">
        <v>31</v>
      </c>
      <c r="G359" s="21" t="s">
        <v>16</v>
      </c>
      <c r="I359" s="14"/>
    </row>
    <row r="360" spans="1:9" x14ac:dyDescent="0.25">
      <c r="A360" s="6" t="s">
        <v>1</v>
      </c>
      <c r="B360" t="s">
        <v>36</v>
      </c>
      <c r="C360" s="13">
        <f>ROUND('Budget Template'!D379,-3)</f>
        <v>13486000</v>
      </c>
      <c r="D360" s="13">
        <f>ROUND('Budget Template'!E379,-3)</f>
        <v>8370000</v>
      </c>
      <c r="E360" s="13">
        <f>ROUND('Budget Template'!F379,-3)</f>
        <v>0</v>
      </c>
      <c r="F360" s="13">
        <f>ROUND('Budget Template'!G379,-3)</f>
        <v>0</v>
      </c>
      <c r="G360" s="17">
        <f t="shared" ref="G360:G365" si="32">SUM(C360:F360)</f>
        <v>21856000</v>
      </c>
      <c r="I360" s="14"/>
    </row>
    <row r="361" spans="1:9" x14ac:dyDescent="0.25">
      <c r="B361" t="s">
        <v>4</v>
      </c>
      <c r="C361" s="13">
        <f>ROUND('Budget Template'!D380,-3)</f>
        <v>0</v>
      </c>
      <c r="D361" s="13">
        <f>ROUND('Budget Template'!E380,-3)</f>
        <v>1478000</v>
      </c>
      <c r="E361" s="13">
        <f>ROUND('Budget Template'!F380,-3)</f>
        <v>0</v>
      </c>
      <c r="F361" s="13">
        <f>ROUND('Budget Template'!G380,-3)</f>
        <v>0</v>
      </c>
      <c r="G361" s="17">
        <f t="shared" si="32"/>
        <v>1478000</v>
      </c>
      <c r="I361" s="14"/>
    </row>
    <row r="362" spans="1:9" x14ac:dyDescent="0.25">
      <c r="B362" t="s">
        <v>33</v>
      </c>
      <c r="C362" s="13">
        <f>ROUND('Budget Template'!D381,-3)</f>
        <v>0</v>
      </c>
      <c r="D362" s="13">
        <f>ROUND('Budget Template'!E381,-3)</f>
        <v>0</v>
      </c>
      <c r="E362" s="13">
        <f>ROUND('Budget Template'!F381,-3)</f>
        <v>0</v>
      </c>
      <c r="F362" s="13">
        <f>ROUND('Budget Template'!G381,-3)</f>
        <v>0</v>
      </c>
      <c r="G362" s="17">
        <f t="shared" si="32"/>
        <v>0</v>
      </c>
      <c r="I362" s="14"/>
    </row>
    <row r="363" spans="1:9" x14ac:dyDescent="0.25">
      <c r="B363" t="s">
        <v>5</v>
      </c>
      <c r="C363" s="13">
        <f>ROUND('Budget Template'!D382,-3)</f>
        <v>0</v>
      </c>
      <c r="D363" s="13">
        <f>ROUND('Budget Template'!E382,-3)</f>
        <v>0</v>
      </c>
      <c r="E363" s="13">
        <f>ROUND('Budget Template'!F382,-3)</f>
        <v>0</v>
      </c>
      <c r="F363" s="13">
        <f>ROUND('Budget Template'!G382,-3)</f>
        <v>0</v>
      </c>
      <c r="G363" s="17">
        <f t="shared" si="32"/>
        <v>0</v>
      </c>
      <c r="I363" s="14"/>
    </row>
    <row r="364" spans="1:9" x14ac:dyDescent="0.25">
      <c r="B364" t="s">
        <v>6</v>
      </c>
      <c r="C364" s="13">
        <f>ROUND('Budget Template'!D383,-3)</f>
        <v>0</v>
      </c>
      <c r="D364" s="13">
        <f>ROUND('Budget Template'!E383,-3)</f>
        <v>0</v>
      </c>
      <c r="E364" s="13">
        <f>ROUND('Budget Template'!F383,-3)</f>
        <v>0</v>
      </c>
      <c r="F364" s="13">
        <f>ROUND('Budget Template'!G383,-3)</f>
        <v>0</v>
      </c>
      <c r="G364" s="17">
        <f t="shared" si="32"/>
        <v>0</v>
      </c>
      <c r="I364" s="14"/>
    </row>
    <row r="365" spans="1:9" x14ac:dyDescent="0.25">
      <c r="B365" s="2" t="s">
        <v>7</v>
      </c>
      <c r="C365" s="13">
        <f>ROUND('Budget Template'!D384,-3)</f>
        <v>0</v>
      </c>
      <c r="D365" s="13">
        <f>ROUND('Budget Template'!E384,-3)</f>
        <v>0</v>
      </c>
      <c r="E365" s="13">
        <f>ROUND('Budget Template'!F384,-3)</f>
        <v>0</v>
      </c>
      <c r="F365" s="13">
        <f>ROUND('Budget Template'!G384,-3)</f>
        <v>0</v>
      </c>
      <c r="G365" s="17">
        <f t="shared" si="32"/>
        <v>0</v>
      </c>
      <c r="I365" s="14"/>
    </row>
    <row r="366" spans="1:9" x14ac:dyDescent="0.25">
      <c r="A366" s="54" t="s">
        <v>8</v>
      </c>
      <c r="B366" s="55"/>
      <c r="C366" s="59">
        <f>SUM(C360:C365)</f>
        <v>13486000</v>
      </c>
      <c r="D366" s="59">
        <f>SUM(D360:D365)</f>
        <v>9848000</v>
      </c>
      <c r="E366" s="59">
        <f>SUM(E360:E365)</f>
        <v>0</v>
      </c>
      <c r="F366" s="59">
        <f>SUM(F360:F365)</f>
        <v>0</v>
      </c>
      <c r="G366" s="57">
        <f>SUM(G360:G365)</f>
        <v>23334000</v>
      </c>
      <c r="I366" s="14"/>
    </row>
    <row r="367" spans="1:9" x14ac:dyDescent="0.25">
      <c r="C367" s="1"/>
      <c r="D367" s="1"/>
      <c r="E367" s="1"/>
      <c r="F367" s="1"/>
      <c r="G367" s="17"/>
      <c r="I367" s="14"/>
    </row>
    <row r="368" spans="1:9" x14ac:dyDescent="0.25">
      <c r="A368" s="6" t="s">
        <v>9</v>
      </c>
      <c r="B368" t="s">
        <v>10</v>
      </c>
      <c r="C368" s="13">
        <f>ROUND('Budget Template'!D387,-3)</f>
        <v>8136000</v>
      </c>
      <c r="D368" s="13">
        <f>ROUND('Budget Template'!E387,-3)</f>
        <v>3188000</v>
      </c>
      <c r="E368" s="13">
        <f>ROUND('Budget Template'!F387,-3)</f>
        <v>0</v>
      </c>
      <c r="F368" s="13">
        <f>ROUND('Budget Template'!G387,-3)</f>
        <v>0</v>
      </c>
      <c r="G368" s="17">
        <f>SUM(C368:F368)</f>
        <v>11324000</v>
      </c>
      <c r="I368" s="14"/>
    </row>
    <row r="369" spans="1:9" x14ac:dyDescent="0.25">
      <c r="B369" t="s">
        <v>11</v>
      </c>
      <c r="C369" s="13">
        <f>ROUND('Budget Template'!D388,-3)</f>
        <v>3087000</v>
      </c>
      <c r="D369" s="13">
        <f>ROUND('Budget Template'!E388,-3)</f>
        <v>1330000</v>
      </c>
      <c r="E369" s="13">
        <f>ROUND('Budget Template'!F388,-3)</f>
        <v>0</v>
      </c>
      <c r="F369" s="13">
        <f>ROUND('Budget Template'!G388,-3)</f>
        <v>0</v>
      </c>
      <c r="G369" s="17">
        <f t="shared" ref="G369:G374" si="33">SUM(C369:F369)</f>
        <v>4417000</v>
      </c>
      <c r="I369" s="14"/>
    </row>
    <row r="370" spans="1:9" x14ac:dyDescent="0.25">
      <c r="B370" t="s">
        <v>92</v>
      </c>
      <c r="C370" s="13">
        <f>ROUND('Budget Template'!D389,-3)</f>
        <v>2686000</v>
      </c>
      <c r="D370" s="13">
        <f>ROUND('Budget Template'!E389,-3)</f>
        <v>4996000</v>
      </c>
      <c r="E370" s="13">
        <f>ROUND('Budget Template'!F389,-3)</f>
        <v>0</v>
      </c>
      <c r="F370" s="13">
        <f>ROUND('Budget Template'!G389,-3)</f>
        <v>0</v>
      </c>
      <c r="G370" s="17">
        <f t="shared" si="33"/>
        <v>7682000</v>
      </c>
      <c r="I370" s="14"/>
    </row>
    <row r="371" spans="1:9" x14ac:dyDescent="0.25">
      <c r="B371" t="s">
        <v>13</v>
      </c>
      <c r="C371" s="13">
        <f>ROUND('Budget Template'!D390,-3)</f>
        <v>0</v>
      </c>
      <c r="D371" s="13">
        <f>ROUND('Budget Template'!E390,-3)</f>
        <v>0</v>
      </c>
      <c r="E371" s="13">
        <f>ROUND('Budget Template'!F390,-3)</f>
        <v>0</v>
      </c>
      <c r="F371" s="13">
        <f>ROUND('Budget Template'!G390,-3)</f>
        <v>0</v>
      </c>
      <c r="G371" s="17">
        <f t="shared" si="33"/>
        <v>0</v>
      </c>
      <c r="I371" s="14"/>
    </row>
    <row r="372" spans="1:9" x14ac:dyDescent="0.25">
      <c r="B372" t="s">
        <v>32</v>
      </c>
      <c r="C372" s="13">
        <f>ROUND('Budget Template'!D391,-3)</f>
        <v>0</v>
      </c>
      <c r="D372" s="13">
        <f>ROUND('Budget Template'!E391,-3)</f>
        <v>0</v>
      </c>
      <c r="E372" s="13">
        <f>ROUND('Budget Template'!F391,-3)</f>
        <v>0</v>
      </c>
      <c r="F372" s="13">
        <f>ROUND('Budget Template'!G391,-3)</f>
        <v>0</v>
      </c>
      <c r="G372" s="17">
        <f t="shared" si="33"/>
        <v>0</v>
      </c>
      <c r="I372" s="14"/>
    </row>
    <row r="373" spans="1:9" x14ac:dyDescent="0.25">
      <c r="B373" t="s">
        <v>12</v>
      </c>
      <c r="C373" s="13">
        <f>ROUND('Budget Template'!D392,-3)</f>
        <v>0</v>
      </c>
      <c r="D373" s="13">
        <f>ROUND('Budget Template'!E392,-3)</f>
        <v>0</v>
      </c>
      <c r="E373" s="13">
        <f>ROUND('Budget Template'!F392,-3)</f>
        <v>0</v>
      </c>
      <c r="F373" s="13">
        <f>ROUND('Budget Template'!G392,-3)</f>
        <v>0</v>
      </c>
      <c r="G373" s="17">
        <f t="shared" si="33"/>
        <v>0</v>
      </c>
      <c r="I373" s="14"/>
    </row>
    <row r="374" spans="1:9" x14ac:dyDescent="0.25">
      <c r="B374" t="s">
        <v>14</v>
      </c>
      <c r="C374" s="13">
        <f>ROUND('Budget Template'!D393,-3)</f>
        <v>0</v>
      </c>
      <c r="D374" s="13">
        <f>ROUND('Budget Template'!E393,-3)</f>
        <v>0</v>
      </c>
      <c r="E374" s="13">
        <f>ROUND('Budget Template'!F393,-3)</f>
        <v>0</v>
      </c>
      <c r="F374" s="13">
        <f>ROUND('Budget Template'!G393,-3)</f>
        <v>0</v>
      </c>
      <c r="G374" s="17">
        <f t="shared" si="33"/>
        <v>0</v>
      </c>
      <c r="I374" s="14"/>
    </row>
    <row r="375" spans="1:9" x14ac:dyDescent="0.25">
      <c r="A375" s="54" t="s">
        <v>15</v>
      </c>
      <c r="B375" s="55"/>
      <c r="C375" s="59">
        <f>SUM(C368:C374)</f>
        <v>13909000</v>
      </c>
      <c r="D375" s="59">
        <f>SUM(D368:D374)</f>
        <v>9514000</v>
      </c>
      <c r="E375" s="59">
        <f>SUM(E368:E374)</f>
        <v>0</v>
      </c>
      <c r="F375" s="59">
        <f>SUM(F368:F374)</f>
        <v>0</v>
      </c>
      <c r="G375" s="57">
        <f>SUM(G368:G374)</f>
        <v>23423000</v>
      </c>
      <c r="I375" s="14"/>
    </row>
    <row r="377" spans="1:9" x14ac:dyDescent="0.25">
      <c r="A377" s="54" t="s">
        <v>39</v>
      </c>
      <c r="B377" s="55"/>
      <c r="C377" s="59">
        <f>ROUND('Budget Template'!D399,-3)</f>
        <v>422000</v>
      </c>
      <c r="D377" s="59">
        <f>ROUND('Budget Template'!E399,-3)</f>
        <v>192000</v>
      </c>
      <c r="E377" s="59">
        <f>ROUND('Budget Template'!F399,-3)</f>
        <v>0</v>
      </c>
      <c r="F377" s="59">
        <f>ROUND('Budget Template'!G399,-3)</f>
        <v>0</v>
      </c>
      <c r="G377" s="57">
        <f>SUM(C377:F377)</f>
        <v>614000</v>
      </c>
      <c r="I377" s="14"/>
    </row>
    <row r="378" spans="1:9" x14ac:dyDescent="0.25">
      <c r="C378" s="15"/>
      <c r="D378" s="15"/>
      <c r="E378" s="15"/>
      <c r="F378" s="15"/>
      <c r="G378" s="20"/>
      <c r="I378" s="14"/>
    </row>
    <row r="379" spans="1:9" ht="15.75" thickBot="1" x14ac:dyDescent="0.3">
      <c r="A379" s="8" t="s">
        <v>70</v>
      </c>
      <c r="B379" s="3"/>
      <c r="C379" s="92"/>
      <c r="D379" s="62">
        <f>D366-D375+D377</f>
        <v>526000</v>
      </c>
      <c r="E379" s="62">
        <f>E366-E375+E377</f>
        <v>0</v>
      </c>
      <c r="F379" s="62">
        <f>F366-F375+F377</f>
        <v>0</v>
      </c>
      <c r="G379" s="18">
        <f>SUM(C379:F379)</f>
        <v>526000</v>
      </c>
      <c r="I379" s="14"/>
    </row>
    <row r="380" spans="1:9" ht="15.75" thickTop="1" x14ac:dyDescent="0.25"/>
    <row r="381" spans="1:9" ht="30" x14ac:dyDescent="0.25">
      <c r="A381" s="9" t="s">
        <v>29</v>
      </c>
      <c r="B381" s="10"/>
      <c r="C381" s="11" t="s">
        <v>0</v>
      </c>
      <c r="D381" s="11" t="s">
        <v>35</v>
      </c>
      <c r="E381" s="11" t="s">
        <v>88</v>
      </c>
      <c r="F381" s="11" t="s">
        <v>31</v>
      </c>
      <c r="G381" s="21" t="s">
        <v>16</v>
      </c>
      <c r="I381" s="14"/>
    </row>
    <row r="382" spans="1:9" x14ac:dyDescent="0.25">
      <c r="A382" s="6" t="s">
        <v>1</v>
      </c>
      <c r="B382" t="s">
        <v>36</v>
      </c>
      <c r="C382" s="13">
        <f>ROUND('Budget Template'!D404,-3)</f>
        <v>4348000</v>
      </c>
      <c r="D382" s="13">
        <f>ROUND('Budget Template'!E404,-3)</f>
        <v>0</v>
      </c>
      <c r="E382" s="13">
        <f>ROUND('Budget Template'!F404,-3)</f>
        <v>0</v>
      </c>
      <c r="F382" s="13">
        <f>ROUND('Budget Template'!G404,-3)</f>
        <v>0</v>
      </c>
      <c r="G382" s="17">
        <f t="shared" ref="G382:G387" si="34">SUM(C382:F382)</f>
        <v>4348000</v>
      </c>
      <c r="I382" s="14"/>
    </row>
    <row r="383" spans="1:9" x14ac:dyDescent="0.25">
      <c r="B383" t="s">
        <v>4</v>
      </c>
      <c r="C383" s="13">
        <f>ROUND('Budget Template'!D405,-3)</f>
        <v>0</v>
      </c>
      <c r="D383" s="13">
        <f>ROUND('Budget Template'!E405,-3)</f>
        <v>0</v>
      </c>
      <c r="E383" s="13">
        <f>ROUND('Budget Template'!F405,-3)</f>
        <v>0</v>
      </c>
      <c r="F383" s="13">
        <f>ROUND('Budget Template'!G405,-3)</f>
        <v>0</v>
      </c>
      <c r="G383" s="17">
        <f t="shared" si="34"/>
        <v>0</v>
      </c>
      <c r="I383" s="14"/>
    </row>
    <row r="384" spans="1:9" x14ac:dyDescent="0.25">
      <c r="B384" t="s">
        <v>33</v>
      </c>
      <c r="C384" s="13">
        <f>ROUND('Budget Template'!D406,-3)</f>
        <v>0</v>
      </c>
      <c r="D384" s="13">
        <f>ROUND('Budget Template'!E406,-3)</f>
        <v>0</v>
      </c>
      <c r="E384" s="13">
        <f>ROUND('Budget Template'!F406,-3)</f>
        <v>0</v>
      </c>
      <c r="F384" s="13">
        <f>ROUND('Budget Template'!G406,-3)</f>
        <v>0</v>
      </c>
      <c r="G384" s="17">
        <f t="shared" si="34"/>
        <v>0</v>
      </c>
      <c r="I384" s="14"/>
    </row>
    <row r="385" spans="1:9" x14ac:dyDescent="0.25">
      <c r="B385" t="s">
        <v>5</v>
      </c>
      <c r="C385" s="13">
        <f>ROUND('Budget Template'!D407,-3)</f>
        <v>0</v>
      </c>
      <c r="D385" s="13">
        <f>ROUND('Budget Template'!E407,-3)</f>
        <v>0</v>
      </c>
      <c r="E385" s="13">
        <f>ROUND('Budget Template'!F407,-3)</f>
        <v>0</v>
      </c>
      <c r="F385" s="13">
        <f>ROUND('Budget Template'!G407,-3)</f>
        <v>0</v>
      </c>
      <c r="G385" s="17">
        <f t="shared" si="34"/>
        <v>0</v>
      </c>
      <c r="I385" s="14"/>
    </row>
    <row r="386" spans="1:9" x14ac:dyDescent="0.25">
      <c r="B386" t="s">
        <v>6</v>
      </c>
      <c r="C386" s="13">
        <f>ROUND('Budget Template'!D408,-3)</f>
        <v>0</v>
      </c>
      <c r="D386" s="13">
        <f>ROUND('Budget Template'!E408,-3)</f>
        <v>0</v>
      </c>
      <c r="E386" s="13">
        <f>ROUND('Budget Template'!F408,-3)</f>
        <v>0</v>
      </c>
      <c r="F386" s="13">
        <f>ROUND('Budget Template'!G408,-3)</f>
        <v>0</v>
      </c>
      <c r="G386" s="17">
        <f t="shared" si="34"/>
        <v>0</v>
      </c>
      <c r="I386" s="14"/>
    </row>
    <row r="387" spans="1:9" x14ac:dyDescent="0.25">
      <c r="B387" s="2" t="s">
        <v>7</v>
      </c>
      <c r="C387" s="13">
        <f>ROUND('Budget Template'!D409,-3)</f>
        <v>0</v>
      </c>
      <c r="D387" s="13">
        <f>ROUND('Budget Template'!E409,-3)</f>
        <v>0</v>
      </c>
      <c r="E387" s="13">
        <f>ROUND('Budget Template'!F409,-3)</f>
        <v>0</v>
      </c>
      <c r="F387" s="13">
        <f>ROUND('Budget Template'!G409,-3)</f>
        <v>0</v>
      </c>
      <c r="G387" s="17">
        <f t="shared" si="34"/>
        <v>0</v>
      </c>
      <c r="I387" s="14"/>
    </row>
    <row r="388" spans="1:9" x14ac:dyDescent="0.25">
      <c r="A388" s="54" t="s">
        <v>8</v>
      </c>
      <c r="B388" s="55"/>
      <c r="C388" s="59">
        <f>SUM(C382:C387)</f>
        <v>4348000</v>
      </c>
      <c r="D388" s="59">
        <f>SUM(D382:D387)</f>
        <v>0</v>
      </c>
      <c r="E388" s="59">
        <f>SUM(E382:E387)</f>
        <v>0</v>
      </c>
      <c r="F388" s="59">
        <f>SUM(F382:F387)</f>
        <v>0</v>
      </c>
      <c r="G388" s="57">
        <f>SUM(G382:G387)</f>
        <v>4348000</v>
      </c>
      <c r="I388" s="14"/>
    </row>
    <row r="389" spans="1:9" x14ac:dyDescent="0.25">
      <c r="C389" s="1"/>
      <c r="D389" s="1"/>
      <c r="E389" s="1"/>
      <c r="F389" s="1"/>
      <c r="G389" s="17"/>
      <c r="I389" s="14"/>
    </row>
    <row r="390" spans="1:9" x14ac:dyDescent="0.25">
      <c r="A390" s="6" t="s">
        <v>9</v>
      </c>
      <c r="B390" t="s">
        <v>10</v>
      </c>
      <c r="C390" s="13">
        <f>ROUND('Budget Template'!D412,-3)</f>
        <v>3986000</v>
      </c>
      <c r="D390" s="13">
        <f>ROUND('Budget Template'!E412,-3)</f>
        <v>318000</v>
      </c>
      <c r="E390" s="13">
        <f>ROUND('Budget Template'!F412,-3)</f>
        <v>0</v>
      </c>
      <c r="F390" s="13">
        <f>ROUND('Budget Template'!G412,-3)</f>
        <v>0</v>
      </c>
      <c r="G390" s="17">
        <f>SUM(C390:F390)</f>
        <v>4304000</v>
      </c>
      <c r="I390" s="14"/>
    </row>
    <row r="391" spans="1:9" x14ac:dyDescent="0.25">
      <c r="B391" t="s">
        <v>11</v>
      </c>
      <c r="C391" s="13">
        <f>ROUND('Budget Template'!D413,-3)</f>
        <v>1378000</v>
      </c>
      <c r="D391" s="13">
        <f>ROUND('Budget Template'!E413,-3)</f>
        <v>53000</v>
      </c>
      <c r="E391" s="13">
        <f>ROUND('Budget Template'!F413,-3)</f>
        <v>0</v>
      </c>
      <c r="F391" s="13">
        <f>ROUND('Budget Template'!G413,-3)</f>
        <v>0</v>
      </c>
      <c r="G391" s="17">
        <f t="shared" ref="G391:G396" si="35">SUM(C391:F391)</f>
        <v>1431000</v>
      </c>
      <c r="I391" s="14"/>
    </row>
    <row r="392" spans="1:9" x14ac:dyDescent="0.25">
      <c r="B392" t="s">
        <v>92</v>
      </c>
      <c r="C392" s="13">
        <f>ROUND('Budget Template'!D414,-3)</f>
        <v>441000</v>
      </c>
      <c r="D392" s="13">
        <f>ROUND('Budget Template'!E414,-3)</f>
        <v>10000</v>
      </c>
      <c r="E392" s="13">
        <f>ROUND('Budget Template'!F414,-3)</f>
        <v>0</v>
      </c>
      <c r="F392" s="13">
        <f>ROUND('Budget Template'!G414,-3)</f>
        <v>0</v>
      </c>
      <c r="G392" s="17">
        <f t="shared" si="35"/>
        <v>451000</v>
      </c>
      <c r="I392" s="14"/>
    </row>
    <row r="393" spans="1:9" x14ac:dyDescent="0.25">
      <c r="B393" t="s">
        <v>13</v>
      </c>
      <c r="C393" s="13">
        <f>ROUND('Budget Template'!D415,-3)</f>
        <v>0</v>
      </c>
      <c r="D393" s="13">
        <f>ROUND('Budget Template'!E415,-3)</f>
        <v>0</v>
      </c>
      <c r="E393" s="13">
        <f>ROUND('Budget Template'!F415,-3)</f>
        <v>0</v>
      </c>
      <c r="F393" s="13">
        <f>ROUND('Budget Template'!G415,-3)</f>
        <v>0</v>
      </c>
      <c r="G393" s="17">
        <f t="shared" si="35"/>
        <v>0</v>
      </c>
      <c r="I393" s="14"/>
    </row>
    <row r="394" spans="1:9" x14ac:dyDescent="0.25">
      <c r="B394" t="s">
        <v>32</v>
      </c>
      <c r="C394" s="13">
        <f>ROUND('Budget Template'!D416,-3)</f>
        <v>0</v>
      </c>
      <c r="D394" s="13">
        <f>ROUND('Budget Template'!E416,-3)</f>
        <v>0</v>
      </c>
      <c r="E394" s="13">
        <f>ROUND('Budget Template'!F416,-3)</f>
        <v>0</v>
      </c>
      <c r="F394" s="13">
        <f>ROUND('Budget Template'!G416,-3)</f>
        <v>0</v>
      </c>
      <c r="G394" s="17">
        <f t="shared" si="35"/>
        <v>0</v>
      </c>
      <c r="I394" s="14"/>
    </row>
    <row r="395" spans="1:9" x14ac:dyDescent="0.25">
      <c r="B395" t="s">
        <v>12</v>
      </c>
      <c r="C395" s="13">
        <f>ROUND('Budget Template'!D417,-3)</f>
        <v>0</v>
      </c>
      <c r="D395" s="13">
        <f>ROUND('Budget Template'!E417,-3)</f>
        <v>0</v>
      </c>
      <c r="E395" s="13">
        <f>ROUND('Budget Template'!F417,-3)</f>
        <v>0</v>
      </c>
      <c r="F395" s="13">
        <f>ROUND('Budget Template'!G417,-3)</f>
        <v>0</v>
      </c>
      <c r="G395" s="17">
        <f t="shared" si="35"/>
        <v>0</v>
      </c>
      <c r="I395" s="14"/>
    </row>
    <row r="396" spans="1:9" x14ac:dyDescent="0.25">
      <c r="B396" t="s">
        <v>14</v>
      </c>
      <c r="C396" s="13">
        <f>ROUND('Budget Template'!D418,-3)</f>
        <v>404000</v>
      </c>
      <c r="D396" s="13">
        <f>ROUND('Budget Template'!E418,-3)</f>
        <v>0</v>
      </c>
      <c r="E396" s="13">
        <f>ROUND('Budget Template'!F418,-3)</f>
        <v>0</v>
      </c>
      <c r="F396" s="13">
        <f>ROUND('Budget Template'!G418,-3)</f>
        <v>0</v>
      </c>
      <c r="G396" s="17">
        <f t="shared" si="35"/>
        <v>404000</v>
      </c>
      <c r="I396" s="14"/>
    </row>
    <row r="397" spans="1:9" x14ac:dyDescent="0.25">
      <c r="A397" s="54" t="s">
        <v>15</v>
      </c>
      <c r="B397" s="55"/>
      <c r="C397" s="59">
        <f>SUM(C390:C396)</f>
        <v>6209000</v>
      </c>
      <c r="D397" s="59">
        <f>SUM(D390:D396)</f>
        <v>381000</v>
      </c>
      <c r="E397" s="59">
        <f>SUM(E390:E396)</f>
        <v>0</v>
      </c>
      <c r="F397" s="59">
        <f>SUM(F390:F396)</f>
        <v>0</v>
      </c>
      <c r="G397" s="57">
        <f>SUM(G390:G396)</f>
        <v>6590000</v>
      </c>
      <c r="I397" s="14"/>
    </row>
    <row r="399" spans="1:9" x14ac:dyDescent="0.25">
      <c r="A399" s="54" t="s">
        <v>39</v>
      </c>
      <c r="B399" s="55"/>
      <c r="C399" s="59">
        <f>ROUND('Budget Template'!D424,-3)</f>
        <v>1861000</v>
      </c>
      <c r="D399" s="59">
        <f>ROUND('Budget Template'!E424,-3)</f>
        <v>380000</v>
      </c>
      <c r="E399" s="59">
        <f>ROUND('Budget Template'!F424,-3)</f>
        <v>0</v>
      </c>
      <c r="F399" s="59">
        <f>ROUND('Budget Template'!G424,-3)</f>
        <v>0</v>
      </c>
      <c r="G399" s="57">
        <f>SUM(C399:F399)</f>
        <v>2241000</v>
      </c>
      <c r="I399" s="14"/>
    </row>
    <row r="400" spans="1:9" x14ac:dyDescent="0.25">
      <c r="C400" s="15"/>
      <c r="D400" s="15"/>
      <c r="E400" s="15"/>
      <c r="F400" s="15"/>
      <c r="G400" s="20"/>
      <c r="I400" s="14"/>
    </row>
    <row r="401" spans="1:9" ht="15.75" thickBot="1" x14ac:dyDescent="0.3">
      <c r="A401" s="8" t="s">
        <v>70</v>
      </c>
      <c r="B401" s="3"/>
      <c r="C401" s="92"/>
      <c r="D401" s="62">
        <f>D388-D397+D399</f>
        <v>-1000</v>
      </c>
      <c r="E401" s="62">
        <f>E388-E397+E399</f>
        <v>0</v>
      </c>
      <c r="F401" s="62">
        <f>F388-F397+F399</f>
        <v>0</v>
      </c>
      <c r="G401" s="18">
        <f>SUM(C401:F401)</f>
        <v>-1000</v>
      </c>
      <c r="I401" s="14"/>
    </row>
    <row r="402" spans="1:9" ht="15.75" thickTop="1" x14ac:dyDescent="0.25"/>
    <row r="403" spans="1:9" ht="30" x14ac:dyDescent="0.25">
      <c r="A403" s="9" t="s">
        <v>26</v>
      </c>
      <c r="B403" s="10"/>
      <c r="C403" s="11" t="s">
        <v>0</v>
      </c>
      <c r="D403" s="11" t="s">
        <v>35</v>
      </c>
      <c r="E403" s="11" t="s">
        <v>88</v>
      </c>
      <c r="F403" s="11" t="s">
        <v>31</v>
      </c>
      <c r="G403" s="21" t="s">
        <v>16</v>
      </c>
      <c r="I403" s="14"/>
    </row>
    <row r="404" spans="1:9" x14ac:dyDescent="0.25">
      <c r="A404" s="6" t="s">
        <v>1</v>
      </c>
      <c r="B404" t="s">
        <v>36</v>
      </c>
      <c r="C404" s="13">
        <f>ROUND('Budget Template'!D429,-3)</f>
        <v>5196000</v>
      </c>
      <c r="D404" s="13">
        <f>ROUND('Budget Template'!E429,-3)</f>
        <v>0</v>
      </c>
      <c r="E404" s="13">
        <f>ROUND('Budget Template'!F429,-3)</f>
        <v>0</v>
      </c>
      <c r="F404" s="13">
        <f>ROUND('Budget Template'!G429,-3)</f>
        <v>0</v>
      </c>
      <c r="G404" s="17">
        <f t="shared" ref="G404:G409" si="36">SUM(C404:F404)</f>
        <v>5196000</v>
      </c>
      <c r="I404" s="14"/>
    </row>
    <row r="405" spans="1:9" x14ac:dyDescent="0.25">
      <c r="B405" t="s">
        <v>4</v>
      </c>
      <c r="C405" s="13">
        <f>ROUND('Budget Template'!D430,-3)</f>
        <v>0</v>
      </c>
      <c r="D405" s="13">
        <f>ROUND('Budget Template'!E430,-3)</f>
        <v>50000</v>
      </c>
      <c r="E405" s="13">
        <f>ROUND('Budget Template'!F430,-3)</f>
        <v>0</v>
      </c>
      <c r="F405" s="13">
        <f>ROUND('Budget Template'!G430,-3)</f>
        <v>0</v>
      </c>
      <c r="G405" s="17">
        <f t="shared" si="36"/>
        <v>50000</v>
      </c>
      <c r="I405" s="14"/>
    </row>
    <row r="406" spans="1:9" x14ac:dyDescent="0.25">
      <c r="B406" t="s">
        <v>33</v>
      </c>
      <c r="C406" s="13">
        <f>ROUND('Budget Template'!D431,-3)</f>
        <v>0</v>
      </c>
      <c r="D406" s="13">
        <f>ROUND('Budget Template'!E431,-3)</f>
        <v>0</v>
      </c>
      <c r="E406" s="13">
        <f>ROUND('Budget Template'!F431,-3)</f>
        <v>0</v>
      </c>
      <c r="F406" s="13">
        <f>ROUND('Budget Template'!G431,-3)</f>
        <v>0</v>
      </c>
      <c r="G406" s="17">
        <f t="shared" si="36"/>
        <v>0</v>
      </c>
      <c r="I406" s="14"/>
    </row>
    <row r="407" spans="1:9" x14ac:dyDescent="0.25">
      <c r="B407" t="s">
        <v>5</v>
      </c>
      <c r="C407" s="13">
        <f>ROUND('Budget Template'!D432,-3)</f>
        <v>0</v>
      </c>
      <c r="D407" s="13">
        <f>ROUND('Budget Template'!E432,-3)</f>
        <v>0</v>
      </c>
      <c r="E407" s="13">
        <f>ROUND('Budget Template'!F432,-3)</f>
        <v>0</v>
      </c>
      <c r="F407" s="13">
        <f>ROUND('Budget Template'!G432,-3)</f>
        <v>0</v>
      </c>
      <c r="G407" s="17">
        <f t="shared" si="36"/>
        <v>0</v>
      </c>
      <c r="I407" s="14"/>
    </row>
    <row r="408" spans="1:9" x14ac:dyDescent="0.25">
      <c r="B408" t="s">
        <v>6</v>
      </c>
      <c r="C408" s="13">
        <f>ROUND('Budget Template'!D433,-3)</f>
        <v>0</v>
      </c>
      <c r="D408" s="13">
        <f>ROUND('Budget Template'!E433,-3)</f>
        <v>0</v>
      </c>
      <c r="E408" s="13">
        <f>ROUND('Budget Template'!F433,-3)</f>
        <v>0</v>
      </c>
      <c r="F408" s="13">
        <f>ROUND('Budget Template'!G433,-3)</f>
        <v>0</v>
      </c>
      <c r="G408" s="17">
        <f t="shared" si="36"/>
        <v>0</v>
      </c>
      <c r="I408" s="14"/>
    </row>
    <row r="409" spans="1:9" x14ac:dyDescent="0.25">
      <c r="B409" s="2" t="s">
        <v>7</v>
      </c>
      <c r="C409" s="13">
        <f>ROUND('Budget Template'!D434,-3)</f>
        <v>0</v>
      </c>
      <c r="D409" s="13">
        <f>ROUND('Budget Template'!E434,-3)</f>
        <v>0</v>
      </c>
      <c r="E409" s="13">
        <f>ROUND('Budget Template'!F434,-3)</f>
        <v>0</v>
      </c>
      <c r="F409" s="13">
        <f>ROUND('Budget Template'!G434,-3)</f>
        <v>0</v>
      </c>
      <c r="G409" s="17">
        <f t="shared" si="36"/>
        <v>0</v>
      </c>
      <c r="I409" s="14"/>
    </row>
    <row r="410" spans="1:9" x14ac:dyDescent="0.25">
      <c r="A410" s="54" t="s">
        <v>8</v>
      </c>
      <c r="B410" s="55"/>
      <c r="C410" s="59">
        <f>SUM(C404:C409)</f>
        <v>5196000</v>
      </c>
      <c r="D410" s="59">
        <f>SUM(D404:D409)</f>
        <v>50000</v>
      </c>
      <c r="E410" s="59">
        <f>SUM(E404:E409)</f>
        <v>0</v>
      </c>
      <c r="F410" s="59">
        <f>SUM(F404:F409)</f>
        <v>0</v>
      </c>
      <c r="G410" s="57">
        <f>SUM(G404:G409)</f>
        <v>5246000</v>
      </c>
      <c r="I410" s="14"/>
    </row>
    <row r="411" spans="1:9" x14ac:dyDescent="0.25">
      <c r="C411" s="1"/>
      <c r="D411" s="1"/>
      <c r="E411" s="1"/>
      <c r="F411" s="1"/>
      <c r="G411" s="17"/>
      <c r="I411" s="14"/>
    </row>
    <row r="412" spans="1:9" x14ac:dyDescent="0.25">
      <c r="A412" s="6" t="s">
        <v>9</v>
      </c>
      <c r="B412" t="s">
        <v>10</v>
      </c>
      <c r="C412" s="13">
        <f>ROUND('Budget Template'!D437,-3)</f>
        <v>3799000</v>
      </c>
      <c r="D412" s="13">
        <f>ROUND('Budget Template'!E437,-3)</f>
        <v>0</v>
      </c>
      <c r="E412" s="13">
        <f>ROUND('Budget Template'!F437,-3)</f>
        <v>0</v>
      </c>
      <c r="F412" s="13">
        <f>ROUND('Budget Template'!G437,-3)</f>
        <v>0</v>
      </c>
      <c r="G412" s="17">
        <f>SUM(C412:F412)</f>
        <v>3799000</v>
      </c>
      <c r="I412" s="14"/>
    </row>
    <row r="413" spans="1:9" x14ac:dyDescent="0.25">
      <c r="B413" t="s">
        <v>11</v>
      </c>
      <c r="C413" s="13">
        <f>ROUND('Budget Template'!D438,-3)</f>
        <v>1489000</v>
      </c>
      <c r="D413" s="13">
        <f>ROUND('Budget Template'!E438,-3)</f>
        <v>0</v>
      </c>
      <c r="E413" s="13">
        <f>ROUND('Budget Template'!F438,-3)</f>
        <v>0</v>
      </c>
      <c r="F413" s="13">
        <f>ROUND('Budget Template'!G438,-3)</f>
        <v>0</v>
      </c>
      <c r="G413" s="17">
        <f t="shared" ref="G413:G418" si="37">SUM(C413:F413)</f>
        <v>1489000</v>
      </c>
      <c r="I413" s="14"/>
    </row>
    <row r="414" spans="1:9" x14ac:dyDescent="0.25">
      <c r="B414" t="s">
        <v>92</v>
      </c>
      <c r="C414" s="13">
        <f>ROUND('Budget Template'!D439,-3)</f>
        <v>39000</v>
      </c>
      <c r="D414" s="13">
        <f>ROUND('Budget Template'!E439,-3)</f>
        <v>0</v>
      </c>
      <c r="E414" s="13">
        <f>ROUND('Budget Template'!F439,-3)</f>
        <v>0</v>
      </c>
      <c r="F414" s="13">
        <f>ROUND('Budget Template'!G439,-3)</f>
        <v>0</v>
      </c>
      <c r="G414" s="17">
        <f t="shared" si="37"/>
        <v>39000</v>
      </c>
      <c r="I414" s="14"/>
    </row>
    <row r="415" spans="1:9" x14ac:dyDescent="0.25">
      <c r="B415" t="s">
        <v>13</v>
      </c>
      <c r="C415" s="13">
        <f>ROUND('Budget Template'!D440,-3)</f>
        <v>0</v>
      </c>
      <c r="D415" s="13">
        <f>ROUND('Budget Template'!E440,-3)</f>
        <v>43000</v>
      </c>
      <c r="E415" s="13">
        <f>ROUND('Budget Template'!F440,-3)</f>
        <v>0</v>
      </c>
      <c r="F415" s="13">
        <f>ROUND('Budget Template'!G440,-3)</f>
        <v>0</v>
      </c>
      <c r="G415" s="17">
        <f t="shared" si="37"/>
        <v>43000</v>
      </c>
      <c r="I415" s="14"/>
    </row>
    <row r="416" spans="1:9" x14ac:dyDescent="0.25">
      <c r="B416" t="s">
        <v>32</v>
      </c>
      <c r="C416" s="13">
        <f>ROUND('Budget Template'!D441,-3)</f>
        <v>0</v>
      </c>
      <c r="D416" s="13">
        <f>ROUND('Budget Template'!E441,-3)</f>
        <v>0</v>
      </c>
      <c r="E416" s="13">
        <f>ROUND('Budget Template'!F441,-3)</f>
        <v>0</v>
      </c>
      <c r="F416" s="13">
        <f>ROUND('Budget Template'!G441,-3)</f>
        <v>0</v>
      </c>
      <c r="G416" s="17">
        <f t="shared" si="37"/>
        <v>0</v>
      </c>
      <c r="I416" s="14"/>
    </row>
    <row r="417" spans="1:9" x14ac:dyDescent="0.25">
      <c r="B417" t="s">
        <v>12</v>
      </c>
      <c r="C417" s="13">
        <f>ROUND('Budget Template'!D442,-3)</f>
        <v>0</v>
      </c>
      <c r="D417" s="13">
        <f>ROUND('Budget Template'!E442,-3)</f>
        <v>0</v>
      </c>
      <c r="E417" s="13">
        <f>ROUND('Budget Template'!F442,-3)</f>
        <v>0</v>
      </c>
      <c r="F417" s="13">
        <f>ROUND('Budget Template'!G442,-3)</f>
        <v>0</v>
      </c>
      <c r="G417" s="17">
        <f t="shared" si="37"/>
        <v>0</v>
      </c>
      <c r="I417" s="14"/>
    </row>
    <row r="418" spans="1:9" x14ac:dyDescent="0.25">
      <c r="B418" t="s">
        <v>14</v>
      </c>
      <c r="C418" s="13">
        <f>ROUND('Budget Template'!D443,-3)</f>
        <v>47000</v>
      </c>
      <c r="D418" s="13">
        <f>ROUND('Budget Template'!E443,-3)</f>
        <v>0</v>
      </c>
      <c r="E418" s="13">
        <f>ROUND('Budget Template'!F443,-3)</f>
        <v>0</v>
      </c>
      <c r="F418" s="13">
        <f>ROUND('Budget Template'!G443,-3)</f>
        <v>0</v>
      </c>
      <c r="G418" s="17">
        <f t="shared" si="37"/>
        <v>47000</v>
      </c>
      <c r="I418" s="14"/>
    </row>
    <row r="419" spans="1:9" x14ac:dyDescent="0.25">
      <c r="A419" s="54" t="s">
        <v>15</v>
      </c>
      <c r="B419" s="55"/>
      <c r="C419" s="59">
        <f>SUM(C412:C418)</f>
        <v>5374000</v>
      </c>
      <c r="D419" s="59">
        <f>SUM(D412:D418)</f>
        <v>43000</v>
      </c>
      <c r="E419" s="59">
        <f>SUM(E412:E418)</f>
        <v>0</v>
      </c>
      <c r="F419" s="59">
        <f>SUM(F412:F418)</f>
        <v>0</v>
      </c>
      <c r="G419" s="57">
        <f>SUM(G412:G418)</f>
        <v>5417000</v>
      </c>
      <c r="I419" s="14"/>
    </row>
    <row r="421" spans="1:9" x14ac:dyDescent="0.25">
      <c r="A421" s="54" t="s">
        <v>39</v>
      </c>
      <c r="B421" s="55"/>
      <c r="C421" s="59">
        <f>ROUND('Budget Template'!D449,-3)</f>
        <v>178000</v>
      </c>
      <c r="D421" s="59">
        <f>ROUND('Budget Template'!E449,-3)</f>
        <v>0</v>
      </c>
      <c r="E421" s="59">
        <f>ROUND('Budget Template'!F449,-3)</f>
        <v>0</v>
      </c>
      <c r="F421" s="59">
        <f>ROUND('Budget Template'!G449,-3)</f>
        <v>0</v>
      </c>
      <c r="G421" s="57">
        <f>SUM(C421:F421)</f>
        <v>178000</v>
      </c>
      <c r="I421" s="14"/>
    </row>
    <row r="422" spans="1:9" x14ac:dyDescent="0.25">
      <c r="C422" s="15"/>
      <c r="D422" s="15"/>
      <c r="E422" s="15"/>
      <c r="F422" s="15"/>
      <c r="G422" s="20"/>
      <c r="I422" s="14"/>
    </row>
    <row r="423" spans="1:9" ht="15.75" thickBot="1" x14ac:dyDescent="0.3">
      <c r="A423" s="8" t="s">
        <v>70</v>
      </c>
      <c r="B423" s="3"/>
      <c r="C423" s="92"/>
      <c r="D423" s="62">
        <f>D410-D419+D421</f>
        <v>7000</v>
      </c>
      <c r="E423" s="62">
        <f>E410-E419+E421</f>
        <v>0</v>
      </c>
      <c r="F423" s="62">
        <f>F410-F419+F421</f>
        <v>0</v>
      </c>
      <c r="G423" s="18">
        <f>SUM(C423:F423)</f>
        <v>7000</v>
      </c>
      <c r="I423" s="14"/>
    </row>
    <row r="424" spans="1:9" ht="15.75" thickTop="1" x14ac:dyDescent="0.25"/>
    <row r="425" spans="1:9" ht="30" x14ac:dyDescent="0.25">
      <c r="A425" s="9" t="s">
        <v>45</v>
      </c>
      <c r="B425" s="10"/>
      <c r="C425" s="11" t="s">
        <v>0</v>
      </c>
      <c r="D425" s="11" t="s">
        <v>35</v>
      </c>
      <c r="E425" s="11" t="s">
        <v>88</v>
      </c>
      <c r="F425" s="11" t="s">
        <v>31</v>
      </c>
      <c r="G425" s="21" t="s">
        <v>16</v>
      </c>
    </row>
    <row r="426" spans="1:9" x14ac:dyDescent="0.25">
      <c r="A426" s="54" t="s">
        <v>40</v>
      </c>
      <c r="B426" s="55"/>
      <c r="C426" s="93"/>
      <c r="D426" s="59">
        <f>ROUND('Budget Template'!E454,-3)</f>
        <v>12901000</v>
      </c>
      <c r="E426" s="59">
        <f>ROUND('Budget Template'!F454,-3)</f>
        <v>0</v>
      </c>
      <c r="F426" s="59">
        <f>ROUND('Budget Template'!G454,-3)</f>
        <v>0</v>
      </c>
      <c r="G426" s="57">
        <f>SUM(C426:F426)</f>
        <v>12901000</v>
      </c>
    </row>
    <row r="427" spans="1:9" x14ac:dyDescent="0.25">
      <c r="A427" s="29"/>
      <c r="C427" s="12"/>
      <c r="D427" s="12"/>
      <c r="E427" s="12"/>
      <c r="F427" s="12"/>
      <c r="G427" s="53"/>
    </row>
    <row r="428" spans="1:9" x14ac:dyDescent="0.25">
      <c r="A428" s="6" t="s">
        <v>1</v>
      </c>
      <c r="B428" t="s">
        <v>36</v>
      </c>
      <c r="C428" s="13">
        <f>ROUND('Budget Template'!D456,-3)</f>
        <v>0</v>
      </c>
      <c r="D428" s="13">
        <f>ROUND('Budget Template'!E456,-3)</f>
        <v>1567000</v>
      </c>
      <c r="E428" s="13">
        <f>ROUND('Budget Template'!F456,-3)</f>
        <v>0</v>
      </c>
      <c r="F428" s="13">
        <f>ROUND('Budget Template'!G456,-3)</f>
        <v>0</v>
      </c>
      <c r="G428" s="17">
        <f t="shared" ref="G428:G433" si="38">SUM(C428:F428)</f>
        <v>1567000</v>
      </c>
    </row>
    <row r="429" spans="1:9" x14ac:dyDescent="0.25">
      <c r="B429" t="s">
        <v>4</v>
      </c>
      <c r="C429" s="13">
        <f>ROUND('Budget Template'!D457,-3)</f>
        <v>0</v>
      </c>
      <c r="D429" s="13">
        <f>ROUND('Budget Template'!E457,-3)</f>
        <v>37703000</v>
      </c>
      <c r="E429" s="13">
        <f>ROUND('Budget Template'!F457,-3)</f>
        <v>0</v>
      </c>
      <c r="F429" s="13">
        <f>ROUND('Budget Template'!G457,-3)</f>
        <v>0</v>
      </c>
      <c r="G429" s="17">
        <f t="shared" si="38"/>
        <v>37703000</v>
      </c>
    </row>
    <row r="430" spans="1:9" x14ac:dyDescent="0.25">
      <c r="B430" t="s">
        <v>33</v>
      </c>
      <c r="C430" s="13">
        <f>ROUND('Budget Template'!D458,-3)</f>
        <v>0</v>
      </c>
      <c r="D430" s="13">
        <f>ROUND('Budget Template'!E458,-3)</f>
        <v>0</v>
      </c>
      <c r="E430" s="13">
        <f>ROUND('Budget Template'!F458,-3)</f>
        <v>0</v>
      </c>
      <c r="F430" s="13">
        <f>ROUND('Budget Template'!G458,-3)</f>
        <v>0</v>
      </c>
      <c r="G430" s="17">
        <f t="shared" si="38"/>
        <v>0</v>
      </c>
    </row>
    <row r="431" spans="1:9" x14ac:dyDescent="0.25">
      <c r="B431" t="s">
        <v>5</v>
      </c>
      <c r="C431" s="13">
        <f>ROUND('Budget Template'!D459,-3)</f>
        <v>0</v>
      </c>
      <c r="D431" s="13">
        <f>ROUND('Budget Template'!E459,-3)</f>
        <v>0</v>
      </c>
      <c r="E431" s="13">
        <f>ROUND('Budget Template'!F459,-3)</f>
        <v>0</v>
      </c>
      <c r="F431" s="13">
        <f>ROUND('Budget Template'!G459,-3)</f>
        <v>0</v>
      </c>
      <c r="G431" s="17">
        <f t="shared" si="38"/>
        <v>0</v>
      </c>
    </row>
    <row r="432" spans="1:9" x14ac:dyDescent="0.25">
      <c r="B432" t="s">
        <v>6</v>
      </c>
      <c r="C432" s="13">
        <f>ROUND('Budget Template'!D460,-3)</f>
        <v>0</v>
      </c>
      <c r="D432" s="13">
        <f>ROUND('Budget Template'!E460,-3)</f>
        <v>0</v>
      </c>
      <c r="E432" s="13">
        <f>ROUND('Budget Template'!F460,-3)</f>
        <v>0</v>
      </c>
      <c r="F432" s="13">
        <f>ROUND('Budget Template'!G460,-3)</f>
        <v>0</v>
      </c>
      <c r="G432" s="17">
        <f t="shared" si="38"/>
        <v>0</v>
      </c>
    </row>
    <row r="433" spans="1:9" x14ac:dyDescent="0.25">
      <c r="B433" s="2" t="s">
        <v>7</v>
      </c>
      <c r="C433" s="13">
        <f>ROUND('Budget Template'!D461,-3)</f>
        <v>0</v>
      </c>
      <c r="D433" s="13">
        <f>ROUND('Budget Template'!E461,-3)</f>
        <v>200000</v>
      </c>
      <c r="E433" s="13">
        <f>ROUND('Budget Template'!F461,-3)</f>
        <v>0</v>
      </c>
      <c r="F433" s="13">
        <f>ROUND('Budget Template'!G461,-3)</f>
        <v>0</v>
      </c>
      <c r="G433" s="17">
        <f t="shared" si="38"/>
        <v>200000</v>
      </c>
    </row>
    <row r="434" spans="1:9" x14ac:dyDescent="0.25">
      <c r="A434" s="54" t="s">
        <v>8</v>
      </c>
      <c r="B434" s="55"/>
      <c r="C434" s="59">
        <f>SUM(C428:C433)</f>
        <v>0</v>
      </c>
      <c r="D434" s="59">
        <f>SUM(D428:D433)</f>
        <v>39470000</v>
      </c>
      <c r="E434" s="59">
        <f>SUM(E428:E433)</f>
        <v>0</v>
      </c>
      <c r="F434" s="59">
        <f>SUM(F428:F433)</f>
        <v>0</v>
      </c>
      <c r="G434" s="57">
        <f>SUM(G428:G433)</f>
        <v>39470000</v>
      </c>
    </row>
    <row r="435" spans="1:9" x14ac:dyDescent="0.25">
      <c r="C435" s="1"/>
      <c r="D435" s="1"/>
      <c r="E435" s="1"/>
      <c r="F435" s="1"/>
      <c r="G435" s="17"/>
    </row>
    <row r="436" spans="1:9" x14ac:dyDescent="0.25">
      <c r="A436" s="6" t="s">
        <v>9</v>
      </c>
      <c r="B436" t="s">
        <v>10</v>
      </c>
      <c r="C436" s="13">
        <f>ROUND('Budget Template'!D464,-3)</f>
        <v>0</v>
      </c>
      <c r="D436" s="13">
        <f>ROUND('Budget Template'!E464,-3)</f>
        <v>7693000</v>
      </c>
      <c r="E436" s="13">
        <f>ROUND('Budget Template'!F464,-3)</f>
        <v>0</v>
      </c>
      <c r="F436" s="13">
        <f>ROUND('Budget Template'!G464,-3)</f>
        <v>0</v>
      </c>
      <c r="G436" s="17">
        <f>SUM(C436:F436)</f>
        <v>7693000</v>
      </c>
    </row>
    <row r="437" spans="1:9" x14ac:dyDescent="0.25">
      <c r="B437" t="s">
        <v>11</v>
      </c>
      <c r="C437" s="13">
        <f>ROUND('Budget Template'!D465,-3)</f>
        <v>0</v>
      </c>
      <c r="D437" s="13">
        <f>ROUND('Budget Template'!E465,-3)</f>
        <v>2908000</v>
      </c>
      <c r="E437" s="13">
        <f>ROUND('Budget Template'!F465,-3)</f>
        <v>0</v>
      </c>
      <c r="F437" s="13">
        <f>ROUND('Budget Template'!G465,-3)</f>
        <v>0</v>
      </c>
      <c r="G437" s="17">
        <f t="shared" ref="G437:G442" si="39">SUM(C437:F437)</f>
        <v>2908000</v>
      </c>
    </row>
    <row r="438" spans="1:9" x14ac:dyDescent="0.25">
      <c r="B438" t="s">
        <v>92</v>
      </c>
      <c r="C438" s="13">
        <f>ROUND('Budget Template'!D466,-3)</f>
        <v>0</v>
      </c>
      <c r="D438" s="13">
        <f>ROUND('Budget Template'!E466,-3)</f>
        <v>13268000</v>
      </c>
      <c r="E438" s="13">
        <f>ROUND('Budget Template'!F466,-3)</f>
        <v>0</v>
      </c>
      <c r="F438" s="13">
        <f>ROUND('Budget Template'!G466,-3)</f>
        <v>0</v>
      </c>
      <c r="G438" s="17">
        <f t="shared" si="39"/>
        <v>13268000</v>
      </c>
    </row>
    <row r="439" spans="1:9" x14ac:dyDescent="0.25">
      <c r="B439" t="s">
        <v>13</v>
      </c>
      <c r="C439" s="13">
        <f>ROUND('Budget Template'!D467,-3)</f>
        <v>0</v>
      </c>
      <c r="D439" s="13">
        <f>ROUND('Budget Template'!E467,-3)</f>
        <v>978000</v>
      </c>
      <c r="E439" s="13">
        <f>ROUND('Budget Template'!F467,-3)</f>
        <v>0</v>
      </c>
      <c r="F439" s="13">
        <f>ROUND('Budget Template'!G467,-3)</f>
        <v>0</v>
      </c>
      <c r="G439" s="17">
        <f t="shared" si="39"/>
        <v>978000</v>
      </c>
    </row>
    <row r="440" spans="1:9" x14ac:dyDescent="0.25">
      <c r="B440" t="s">
        <v>32</v>
      </c>
      <c r="C440" s="13">
        <f>ROUND('Budget Template'!D468,-3)</f>
        <v>0</v>
      </c>
      <c r="D440" s="13">
        <f>ROUND('Budget Template'!E468,-3)</f>
        <v>1459000</v>
      </c>
      <c r="E440" s="13">
        <f>ROUND('Budget Template'!F468,-3)</f>
        <v>0</v>
      </c>
      <c r="F440" s="13">
        <f>ROUND('Budget Template'!G468,-3)</f>
        <v>0</v>
      </c>
      <c r="G440" s="17">
        <f t="shared" si="39"/>
        <v>1459000</v>
      </c>
    </row>
    <row r="441" spans="1:9" x14ac:dyDescent="0.25">
      <c r="B441" t="s">
        <v>12</v>
      </c>
      <c r="C441" s="13">
        <f>ROUND('Budget Template'!D469,-3)</f>
        <v>0</v>
      </c>
      <c r="D441" s="13">
        <f>ROUND('Budget Template'!E469,-3)</f>
        <v>740000</v>
      </c>
      <c r="E441" s="13">
        <f>ROUND('Budget Template'!F469,-3)</f>
        <v>0</v>
      </c>
      <c r="F441" s="13">
        <f>ROUND('Budget Template'!G469,-3)</f>
        <v>0</v>
      </c>
      <c r="G441" s="17">
        <f t="shared" si="39"/>
        <v>740000</v>
      </c>
    </row>
    <row r="442" spans="1:9" x14ac:dyDescent="0.25">
      <c r="B442" t="s">
        <v>14</v>
      </c>
      <c r="C442" s="13">
        <f>ROUND('Budget Template'!D470,-3)</f>
        <v>0</v>
      </c>
      <c r="D442" s="13">
        <f>ROUND('Budget Template'!E470,-3)</f>
        <v>172000</v>
      </c>
      <c r="E442" s="13">
        <f>ROUND('Budget Template'!F470,-3)</f>
        <v>0</v>
      </c>
      <c r="F442" s="13">
        <f>ROUND('Budget Template'!G470,-3)</f>
        <v>0</v>
      </c>
      <c r="G442" s="17">
        <f t="shared" si="39"/>
        <v>172000</v>
      </c>
    </row>
    <row r="443" spans="1:9" x14ac:dyDescent="0.25">
      <c r="A443" s="54" t="s">
        <v>15</v>
      </c>
      <c r="B443" s="55"/>
      <c r="C443" s="59">
        <f>SUM(C436:C442)</f>
        <v>0</v>
      </c>
      <c r="D443" s="59">
        <f>SUM(D436:D442)</f>
        <v>27218000</v>
      </c>
      <c r="E443" s="59">
        <f>SUM(E436:E442)</f>
        <v>0</v>
      </c>
      <c r="F443" s="59">
        <f>SUM(F436:F442)</f>
        <v>0</v>
      </c>
      <c r="G443" s="57">
        <f>SUM(G436:G442)</f>
        <v>27218000</v>
      </c>
    </row>
    <row r="444" spans="1:9" x14ac:dyDescent="0.25">
      <c r="C444" s="1"/>
      <c r="D444" s="1"/>
      <c r="E444" s="1"/>
      <c r="F444" s="1"/>
      <c r="G444" s="17"/>
    </row>
    <row r="445" spans="1:9" x14ac:dyDescent="0.25">
      <c r="A445" s="54" t="s">
        <v>39</v>
      </c>
      <c r="B445" s="55"/>
      <c r="C445" s="59">
        <f>ROUND('Budget Template'!D476,-3)</f>
        <v>0</v>
      </c>
      <c r="D445" s="59">
        <f>ROUND('Budget Template'!E476,-3)</f>
        <v>-10689000</v>
      </c>
      <c r="E445" s="59">
        <f>ROUND('Budget Template'!F476,-3)</f>
        <v>0</v>
      </c>
      <c r="F445" s="59">
        <f>ROUND('Budget Template'!G476,-3)</f>
        <v>0</v>
      </c>
      <c r="G445" s="57">
        <f>SUM(C445:F445)</f>
        <v>-10689000</v>
      </c>
    </row>
    <row r="447" spans="1:9" ht="15.75" thickBot="1" x14ac:dyDescent="0.3">
      <c r="A447" s="8" t="s">
        <v>70</v>
      </c>
      <c r="B447" s="3"/>
      <c r="C447" s="92"/>
      <c r="D447" s="62">
        <f>D434-D443+D445</f>
        <v>1563000</v>
      </c>
      <c r="E447" s="62">
        <f>E434-E443+E445</f>
        <v>0</v>
      </c>
      <c r="F447" s="62">
        <f>F434-F443+F445</f>
        <v>0</v>
      </c>
      <c r="G447" s="18">
        <f>SUM(C447:F447)</f>
        <v>1563000</v>
      </c>
      <c r="I447" s="14"/>
    </row>
    <row r="448" spans="1:9" ht="15.75" thickTop="1" x14ac:dyDescent="0.25"/>
    <row r="449" spans="1:7" x14ac:dyDescent="0.25">
      <c r="A449" s="54" t="s">
        <v>41</v>
      </c>
      <c r="B449" s="55"/>
      <c r="C449" s="93"/>
      <c r="D449" s="59">
        <f>D426+D434-D443+D445</f>
        <v>14464000</v>
      </c>
      <c r="E449" s="59">
        <f>E426+E434-E443+E445</f>
        <v>0</v>
      </c>
      <c r="F449" s="59">
        <f>F426+F434-F443+F445</f>
        <v>0</v>
      </c>
      <c r="G449" s="57">
        <f>G426+G434-G443+G445</f>
        <v>14464000</v>
      </c>
    </row>
    <row r="451" spans="1:7" ht="30" x14ac:dyDescent="0.25">
      <c r="A451" s="9" t="s">
        <v>44</v>
      </c>
      <c r="B451" s="10"/>
      <c r="C451" s="11" t="s">
        <v>0</v>
      </c>
      <c r="D451" s="11" t="s">
        <v>35</v>
      </c>
      <c r="E451" s="11" t="s">
        <v>88</v>
      </c>
      <c r="F451" s="11" t="s">
        <v>31</v>
      </c>
      <c r="G451" s="21" t="s">
        <v>16</v>
      </c>
    </row>
    <row r="452" spans="1:7" x14ac:dyDescent="0.25">
      <c r="A452" s="54" t="s">
        <v>40</v>
      </c>
      <c r="B452" s="55"/>
      <c r="C452" s="93"/>
      <c r="D452" s="59">
        <f>ROUND('Budget Template'!E483,-3)</f>
        <v>20674000</v>
      </c>
      <c r="E452" s="59">
        <f>ROUND('Budget Template'!F483,-3)</f>
        <v>0</v>
      </c>
      <c r="F452" s="59">
        <f>ROUND('Budget Template'!G483,-3)</f>
        <v>0</v>
      </c>
      <c r="G452" s="57">
        <f>SUM(C452:F452)</f>
        <v>20674000</v>
      </c>
    </row>
    <row r="453" spans="1:7" x14ac:dyDescent="0.25">
      <c r="A453" s="29"/>
      <c r="C453" s="12"/>
      <c r="D453" s="12"/>
      <c r="E453" s="12"/>
      <c r="F453" s="12"/>
      <c r="G453" s="53"/>
    </row>
    <row r="454" spans="1:7" x14ac:dyDescent="0.25">
      <c r="A454" s="6" t="s">
        <v>1</v>
      </c>
      <c r="B454" t="s">
        <v>36</v>
      </c>
      <c r="C454" s="13">
        <f>ROUND('Budget Template'!D485,-3)</f>
        <v>0</v>
      </c>
      <c r="D454" s="13">
        <f>ROUND('Budget Template'!E485,-3)</f>
        <v>645000</v>
      </c>
      <c r="E454" s="13">
        <f>ROUND('Budget Template'!F485,-3)</f>
        <v>0</v>
      </c>
      <c r="F454" s="13">
        <f>ROUND('Budget Template'!G485,-3)</f>
        <v>0</v>
      </c>
      <c r="G454" s="17">
        <f t="shared" ref="G454:G459" si="40">SUM(C454:F454)</f>
        <v>645000</v>
      </c>
    </row>
    <row r="455" spans="1:7" x14ac:dyDescent="0.25">
      <c r="B455" t="s">
        <v>4</v>
      </c>
      <c r="C455" s="13">
        <f>ROUND('Budget Template'!D486,-3)</f>
        <v>0</v>
      </c>
      <c r="D455" s="13">
        <f>ROUND('Budget Template'!E486,-3)</f>
        <v>34832000</v>
      </c>
      <c r="E455" s="13">
        <f>ROUND('Budget Template'!F486,-3)</f>
        <v>0</v>
      </c>
      <c r="F455" s="13">
        <f>ROUND('Budget Template'!G486,-3)</f>
        <v>0</v>
      </c>
      <c r="G455" s="17">
        <f t="shared" si="40"/>
        <v>34832000</v>
      </c>
    </row>
    <row r="456" spans="1:7" x14ac:dyDescent="0.25">
      <c r="B456" t="s">
        <v>33</v>
      </c>
      <c r="C456" s="13">
        <f>ROUND('Budget Template'!D487,-3)</f>
        <v>0</v>
      </c>
      <c r="D456" s="13">
        <f>ROUND('Budget Template'!E487,-3)</f>
        <v>0</v>
      </c>
      <c r="E456" s="13">
        <f>ROUND('Budget Template'!F487,-3)</f>
        <v>0</v>
      </c>
      <c r="F456" s="13">
        <f>ROUND('Budget Template'!G487,-3)</f>
        <v>0</v>
      </c>
      <c r="G456" s="17">
        <f t="shared" si="40"/>
        <v>0</v>
      </c>
    </row>
    <row r="457" spans="1:7" x14ac:dyDescent="0.25">
      <c r="B457" t="s">
        <v>5</v>
      </c>
      <c r="C457" s="13">
        <f>ROUND('Budget Template'!D488,-3)</f>
        <v>0</v>
      </c>
      <c r="D457" s="13">
        <f>ROUND('Budget Template'!E488,-3)</f>
        <v>0</v>
      </c>
      <c r="E457" s="13">
        <f>ROUND('Budget Template'!F488,-3)</f>
        <v>0</v>
      </c>
      <c r="F457" s="13">
        <f>ROUND('Budget Template'!G488,-3)</f>
        <v>0</v>
      </c>
      <c r="G457" s="17">
        <f t="shared" si="40"/>
        <v>0</v>
      </c>
    </row>
    <row r="458" spans="1:7" x14ac:dyDescent="0.25">
      <c r="B458" t="s">
        <v>6</v>
      </c>
      <c r="C458" s="13">
        <f>ROUND('Budget Template'!D489,-3)</f>
        <v>0</v>
      </c>
      <c r="D458" s="13">
        <f>ROUND('Budget Template'!E489,-3)</f>
        <v>0</v>
      </c>
      <c r="E458" s="13">
        <f>ROUND('Budget Template'!F489,-3)</f>
        <v>0</v>
      </c>
      <c r="F458" s="13">
        <f>ROUND('Budget Template'!G489,-3)</f>
        <v>0</v>
      </c>
      <c r="G458" s="17">
        <f t="shared" si="40"/>
        <v>0</v>
      </c>
    </row>
    <row r="459" spans="1:7" x14ac:dyDescent="0.25">
      <c r="B459" s="2" t="s">
        <v>7</v>
      </c>
      <c r="C459" s="13">
        <f>ROUND('Budget Template'!D490,-3)</f>
        <v>0</v>
      </c>
      <c r="D459" s="13">
        <f>ROUND('Budget Template'!E490,-3)</f>
        <v>0</v>
      </c>
      <c r="E459" s="13">
        <f>ROUND('Budget Template'!F490,-3)</f>
        <v>0</v>
      </c>
      <c r="F459" s="13">
        <f>ROUND('Budget Template'!G490,-3)</f>
        <v>0</v>
      </c>
      <c r="G459" s="17">
        <f t="shared" si="40"/>
        <v>0</v>
      </c>
    </row>
    <row r="460" spans="1:7" x14ac:dyDescent="0.25">
      <c r="A460" s="54" t="s">
        <v>8</v>
      </c>
      <c r="B460" s="55"/>
      <c r="C460" s="59">
        <f>SUM(C454:C459)</f>
        <v>0</v>
      </c>
      <c r="D460" s="59">
        <f>SUM(D454:D459)</f>
        <v>35477000</v>
      </c>
      <c r="E460" s="59">
        <f>SUM(E454:E459)</f>
        <v>0</v>
      </c>
      <c r="F460" s="59">
        <f>SUM(F454:F459)</f>
        <v>0</v>
      </c>
      <c r="G460" s="57">
        <f>SUM(G454:G459)</f>
        <v>35477000</v>
      </c>
    </row>
    <row r="461" spans="1:7" x14ac:dyDescent="0.25">
      <c r="C461" s="1"/>
      <c r="D461" s="1"/>
      <c r="E461" s="1"/>
      <c r="F461" s="1"/>
      <c r="G461" s="17"/>
    </row>
    <row r="462" spans="1:7" x14ac:dyDescent="0.25">
      <c r="A462" s="6" t="s">
        <v>9</v>
      </c>
      <c r="B462" t="s">
        <v>10</v>
      </c>
      <c r="C462" s="13">
        <f>ROUND('Budget Template'!D493,-3)</f>
        <v>0</v>
      </c>
      <c r="D462" s="13">
        <f>ROUND('Budget Template'!E493,-3)</f>
        <v>6671000</v>
      </c>
      <c r="E462" s="13">
        <f>ROUND('Budget Template'!F493,-3)</f>
        <v>0</v>
      </c>
      <c r="F462" s="13">
        <f>ROUND('Budget Template'!G493,-3)</f>
        <v>0</v>
      </c>
      <c r="G462" s="17">
        <f>SUM(C462:F462)</f>
        <v>6671000</v>
      </c>
    </row>
    <row r="463" spans="1:7" x14ac:dyDescent="0.25">
      <c r="B463" t="s">
        <v>11</v>
      </c>
      <c r="C463" s="13">
        <f>ROUND('Budget Template'!D494,-3)</f>
        <v>0</v>
      </c>
      <c r="D463" s="13">
        <f>ROUND('Budget Template'!E494,-3)</f>
        <v>2620000</v>
      </c>
      <c r="E463" s="13">
        <f>ROUND('Budget Template'!F494,-3)</f>
        <v>0</v>
      </c>
      <c r="F463" s="13">
        <f>ROUND('Budget Template'!G494,-3)</f>
        <v>0</v>
      </c>
      <c r="G463" s="17">
        <f t="shared" ref="G463:G468" si="41">SUM(C463:F463)</f>
        <v>2620000</v>
      </c>
    </row>
    <row r="464" spans="1:7" x14ac:dyDescent="0.25">
      <c r="B464" t="s">
        <v>92</v>
      </c>
      <c r="C464" s="13">
        <f>ROUND('Budget Template'!D495,-3)</f>
        <v>0</v>
      </c>
      <c r="D464" s="13">
        <f>ROUND('Budget Template'!E495,-3)</f>
        <v>11211000</v>
      </c>
      <c r="E464" s="13">
        <f>ROUND('Budget Template'!F495,-3)</f>
        <v>0</v>
      </c>
      <c r="F464" s="13">
        <f>ROUND('Budget Template'!G495,-3)</f>
        <v>0</v>
      </c>
      <c r="G464" s="17">
        <f t="shared" si="41"/>
        <v>11211000</v>
      </c>
    </row>
    <row r="465" spans="1:9" x14ac:dyDescent="0.25">
      <c r="B465" t="s">
        <v>13</v>
      </c>
      <c r="C465" s="13">
        <f>ROUND('Budget Template'!D496,-3)</f>
        <v>0</v>
      </c>
      <c r="D465" s="13">
        <f>ROUND('Budget Template'!E496,-3)</f>
        <v>186000</v>
      </c>
      <c r="E465" s="13">
        <f>ROUND('Budget Template'!F496,-3)</f>
        <v>0</v>
      </c>
      <c r="F465" s="13">
        <f>ROUND('Budget Template'!G496,-3)</f>
        <v>0</v>
      </c>
      <c r="G465" s="17">
        <f t="shared" si="41"/>
        <v>186000</v>
      </c>
    </row>
    <row r="466" spans="1:9" x14ac:dyDescent="0.25">
      <c r="B466" t="s">
        <v>32</v>
      </c>
      <c r="C466" s="13">
        <f>ROUND('Budget Template'!D497,-3)</f>
        <v>0</v>
      </c>
      <c r="D466" s="13">
        <f>ROUND('Budget Template'!E497,-3)</f>
        <v>8582000</v>
      </c>
      <c r="E466" s="13">
        <f>ROUND('Budget Template'!F497,-3)</f>
        <v>0</v>
      </c>
      <c r="F466" s="13">
        <f>ROUND('Budget Template'!G497,-3)</f>
        <v>0</v>
      </c>
      <c r="G466" s="17">
        <f t="shared" si="41"/>
        <v>8582000</v>
      </c>
    </row>
    <row r="467" spans="1:9" x14ac:dyDescent="0.25">
      <c r="B467" t="s">
        <v>12</v>
      </c>
      <c r="C467" s="13">
        <f>ROUND('Budget Template'!D498,-3)</f>
        <v>0</v>
      </c>
      <c r="D467" s="13">
        <f>ROUND('Budget Template'!E498,-3)</f>
        <v>4637000</v>
      </c>
      <c r="E467" s="13">
        <f>ROUND('Budget Template'!F498,-3)</f>
        <v>0</v>
      </c>
      <c r="F467" s="13">
        <f>ROUND('Budget Template'!G498,-3)</f>
        <v>0</v>
      </c>
      <c r="G467" s="17">
        <f t="shared" si="41"/>
        <v>4637000</v>
      </c>
    </row>
    <row r="468" spans="1:9" x14ac:dyDescent="0.25">
      <c r="B468" t="s">
        <v>14</v>
      </c>
      <c r="C468" s="13">
        <f>ROUND('Budget Template'!D499,-3)</f>
        <v>0</v>
      </c>
      <c r="D468" s="13">
        <f>ROUND('Budget Template'!E499,-3)</f>
        <v>2099000</v>
      </c>
      <c r="E468" s="13">
        <f>ROUND('Budget Template'!F499,-3)</f>
        <v>0</v>
      </c>
      <c r="F468" s="13">
        <f>ROUND('Budget Template'!G499,-3)</f>
        <v>0</v>
      </c>
      <c r="G468" s="17">
        <f t="shared" si="41"/>
        <v>2099000</v>
      </c>
    </row>
    <row r="469" spans="1:9" x14ac:dyDescent="0.25">
      <c r="A469" s="54" t="s">
        <v>15</v>
      </c>
      <c r="B469" s="55"/>
      <c r="C469" s="59">
        <f>SUM(C462:C468)</f>
        <v>0</v>
      </c>
      <c r="D469" s="59">
        <f>SUM(D462:D468)</f>
        <v>36006000</v>
      </c>
      <c r="E469" s="59">
        <f>SUM(E462:E468)</f>
        <v>0</v>
      </c>
      <c r="F469" s="59">
        <f>SUM(F462:F468)</f>
        <v>0</v>
      </c>
      <c r="G469" s="57">
        <f>SUM(G462:G468)</f>
        <v>36006000</v>
      </c>
    </row>
    <row r="470" spans="1:9" x14ac:dyDescent="0.25">
      <c r="C470" s="1"/>
      <c r="D470" s="1"/>
      <c r="E470" s="1"/>
      <c r="F470" s="1"/>
      <c r="G470" s="17"/>
    </row>
    <row r="471" spans="1:9" x14ac:dyDescent="0.25">
      <c r="A471" s="54" t="s">
        <v>39</v>
      </c>
      <c r="B471" s="55"/>
      <c r="C471" s="59">
        <f>ROUND('Budget Template'!D505,-3)</f>
        <v>0</v>
      </c>
      <c r="D471" s="59">
        <f>ROUND('Budget Template'!E505,-3)</f>
        <v>-1475000</v>
      </c>
      <c r="E471" s="59">
        <f>ROUND('Budget Template'!F505,-3)</f>
        <v>0</v>
      </c>
      <c r="F471" s="59">
        <f>ROUND('Budget Template'!G505,-3)</f>
        <v>0</v>
      </c>
      <c r="G471" s="57">
        <f>SUM(C471:F471)</f>
        <v>-1475000</v>
      </c>
    </row>
    <row r="473" spans="1:9" ht="15.75" thickBot="1" x14ac:dyDescent="0.3">
      <c r="A473" s="8" t="s">
        <v>70</v>
      </c>
      <c r="B473" s="3"/>
      <c r="C473" s="92"/>
      <c r="D473" s="62">
        <f>D460-D469+D471</f>
        <v>-2004000</v>
      </c>
      <c r="E473" s="62">
        <f>E460-E469+E471</f>
        <v>0</v>
      </c>
      <c r="F473" s="62">
        <f>F460-F469+F471</f>
        <v>0</v>
      </c>
      <c r="G473" s="18">
        <f>SUM(C473:F473)</f>
        <v>-2004000</v>
      </c>
      <c r="I473" s="14"/>
    </row>
    <row r="474" spans="1:9" ht="15.75" thickTop="1" x14ac:dyDescent="0.25"/>
    <row r="475" spans="1:9" x14ac:dyDescent="0.25">
      <c r="A475" s="54" t="s">
        <v>41</v>
      </c>
      <c r="B475" s="55"/>
      <c r="C475" s="93"/>
      <c r="D475" s="59">
        <f>D452+D460-D469+D471</f>
        <v>18670000</v>
      </c>
      <c r="E475" s="59">
        <f>E452+E460-E469+E471</f>
        <v>0</v>
      </c>
      <c r="F475" s="59">
        <f>F452+F460-F469+F471</f>
        <v>0</v>
      </c>
      <c r="G475" s="57">
        <f>G452+G460-G469+G471</f>
        <v>18670000</v>
      </c>
    </row>
    <row r="477" spans="1:9" ht="30" x14ac:dyDescent="0.25">
      <c r="A477" s="9" t="s">
        <v>72</v>
      </c>
      <c r="B477" s="10"/>
      <c r="C477" s="11" t="s">
        <v>0</v>
      </c>
      <c r="D477" s="11" t="s">
        <v>35</v>
      </c>
      <c r="E477" s="11" t="s">
        <v>88</v>
      </c>
      <c r="F477" s="11" t="s">
        <v>31</v>
      </c>
      <c r="G477" s="21" t="s">
        <v>16</v>
      </c>
    </row>
    <row r="478" spans="1:9" x14ac:dyDescent="0.25">
      <c r="A478" s="54" t="s">
        <v>40</v>
      </c>
      <c r="B478" s="55"/>
      <c r="C478" s="93"/>
      <c r="D478" s="59">
        <f>ROUND('Budget Template'!E512,-3)</f>
        <v>4287000</v>
      </c>
      <c r="E478" s="59">
        <f>ROUND('Budget Template'!F512,-3)</f>
        <v>0</v>
      </c>
      <c r="F478" s="59">
        <f>ROUND('Budget Template'!G512,-3)</f>
        <v>0</v>
      </c>
      <c r="G478" s="57">
        <f>SUM(C478:F478)</f>
        <v>4287000</v>
      </c>
    </row>
    <row r="479" spans="1:9" x14ac:dyDescent="0.25">
      <c r="A479" s="29"/>
      <c r="C479" s="12"/>
      <c r="D479" s="12"/>
      <c r="E479" s="12"/>
      <c r="F479" s="12"/>
      <c r="G479" s="53"/>
    </row>
    <row r="480" spans="1:9" x14ac:dyDescent="0.25">
      <c r="A480" s="6" t="s">
        <v>1</v>
      </c>
      <c r="B480" t="s">
        <v>36</v>
      </c>
      <c r="C480" s="13">
        <f>ROUND('Budget Template'!D514,-3)</f>
        <v>0</v>
      </c>
      <c r="D480" s="13">
        <f>ROUND('Budget Template'!E514,-3)</f>
        <v>3188000</v>
      </c>
      <c r="E480" s="13">
        <f>ROUND('Budget Template'!F514,-3)</f>
        <v>0</v>
      </c>
      <c r="F480" s="13">
        <f>ROUND('Budget Template'!G514,-3)</f>
        <v>0</v>
      </c>
      <c r="G480" s="17">
        <f t="shared" ref="G480:G485" si="42">SUM(C480:F480)</f>
        <v>3188000</v>
      </c>
    </row>
    <row r="481" spans="1:7" x14ac:dyDescent="0.25">
      <c r="B481" t="s">
        <v>4</v>
      </c>
      <c r="C481" s="13">
        <f>ROUND('Budget Template'!D515,-3)</f>
        <v>0</v>
      </c>
      <c r="D481" s="13">
        <f>ROUND('Budget Template'!E515,-3)</f>
        <v>4640000</v>
      </c>
      <c r="E481" s="13">
        <f>ROUND('Budget Template'!F515,-3)</f>
        <v>0</v>
      </c>
      <c r="F481" s="13">
        <f>ROUND('Budget Template'!G515,-3)</f>
        <v>0</v>
      </c>
      <c r="G481" s="17">
        <f t="shared" si="42"/>
        <v>4640000</v>
      </c>
    </row>
    <row r="482" spans="1:7" x14ac:dyDescent="0.25">
      <c r="B482" t="s">
        <v>33</v>
      </c>
      <c r="C482" s="13">
        <f>ROUND('Budget Template'!D516,-3)</f>
        <v>0</v>
      </c>
      <c r="D482" s="13">
        <f>ROUND('Budget Template'!E516,-3)</f>
        <v>0</v>
      </c>
      <c r="E482" s="13">
        <f>ROUND('Budget Template'!F516,-3)</f>
        <v>0</v>
      </c>
      <c r="F482" s="13">
        <f>ROUND('Budget Template'!G516,-3)</f>
        <v>0</v>
      </c>
      <c r="G482" s="17">
        <f t="shared" si="42"/>
        <v>0</v>
      </c>
    </row>
    <row r="483" spans="1:7" x14ac:dyDescent="0.25">
      <c r="B483" t="s">
        <v>5</v>
      </c>
      <c r="C483" s="13">
        <f>ROUND('Budget Template'!D517,-3)</f>
        <v>0</v>
      </c>
      <c r="D483" s="13">
        <f>ROUND('Budget Template'!E517,-3)</f>
        <v>0</v>
      </c>
      <c r="E483" s="13">
        <f>ROUND('Budget Template'!F517,-3)</f>
        <v>0</v>
      </c>
      <c r="F483" s="13">
        <f>ROUND('Budget Template'!G517,-3)</f>
        <v>0</v>
      </c>
      <c r="G483" s="17">
        <f t="shared" si="42"/>
        <v>0</v>
      </c>
    </row>
    <row r="484" spans="1:7" x14ac:dyDescent="0.25">
      <c r="B484" t="s">
        <v>6</v>
      </c>
      <c r="C484" s="13">
        <f>ROUND('Budget Template'!D518,-3)</f>
        <v>0</v>
      </c>
      <c r="D484" s="13">
        <f>ROUND('Budget Template'!E518,-3)</f>
        <v>0</v>
      </c>
      <c r="E484" s="13">
        <f>ROUND('Budget Template'!F518,-3)</f>
        <v>0</v>
      </c>
      <c r="F484" s="13">
        <f>ROUND('Budget Template'!G518,-3)</f>
        <v>0</v>
      </c>
      <c r="G484" s="17">
        <f t="shared" si="42"/>
        <v>0</v>
      </c>
    </row>
    <row r="485" spans="1:7" x14ac:dyDescent="0.25">
      <c r="B485" s="2" t="s">
        <v>7</v>
      </c>
      <c r="C485" s="13">
        <f>ROUND('Budget Template'!D519,-3)</f>
        <v>0</v>
      </c>
      <c r="D485" s="13">
        <f>ROUND('Budget Template'!E519,-3)</f>
        <v>0</v>
      </c>
      <c r="E485" s="13">
        <f>ROUND('Budget Template'!F519,-3)</f>
        <v>0</v>
      </c>
      <c r="F485" s="13">
        <f>ROUND('Budget Template'!G519,-3)</f>
        <v>0</v>
      </c>
      <c r="G485" s="17">
        <f t="shared" si="42"/>
        <v>0</v>
      </c>
    </row>
    <row r="486" spans="1:7" x14ac:dyDescent="0.25">
      <c r="A486" s="54" t="s">
        <v>8</v>
      </c>
      <c r="B486" s="55"/>
      <c r="C486" s="59">
        <f>SUM(C480:C485)</f>
        <v>0</v>
      </c>
      <c r="D486" s="59">
        <f>SUM(D480:D485)</f>
        <v>7828000</v>
      </c>
      <c r="E486" s="59">
        <f>SUM(E480:E485)</f>
        <v>0</v>
      </c>
      <c r="F486" s="59">
        <f>SUM(F480:F485)</f>
        <v>0</v>
      </c>
      <c r="G486" s="57">
        <f>SUM(G480:G485)</f>
        <v>7828000</v>
      </c>
    </row>
    <row r="487" spans="1:7" x14ac:dyDescent="0.25">
      <c r="C487" s="1"/>
      <c r="D487" s="1"/>
      <c r="E487" s="1"/>
      <c r="F487" s="1"/>
      <c r="G487" s="17"/>
    </row>
    <row r="488" spans="1:7" x14ac:dyDescent="0.25">
      <c r="A488" s="6" t="s">
        <v>9</v>
      </c>
      <c r="B488" t="s">
        <v>10</v>
      </c>
      <c r="C488" s="13">
        <f>ROUND('Budget Template'!D522,-3)</f>
        <v>0</v>
      </c>
      <c r="D488" s="13">
        <f>ROUND('Budget Template'!E522,-3)</f>
        <v>991000</v>
      </c>
      <c r="E488" s="13">
        <f>ROUND('Budget Template'!F522,-3)</f>
        <v>0</v>
      </c>
      <c r="F488" s="13">
        <f>ROUND('Budget Template'!G522,-3)</f>
        <v>0</v>
      </c>
      <c r="G488" s="17">
        <f>SUM(C488:F488)</f>
        <v>991000</v>
      </c>
    </row>
    <row r="489" spans="1:7" x14ac:dyDescent="0.25">
      <c r="B489" t="s">
        <v>11</v>
      </c>
      <c r="C489" s="13">
        <f>ROUND('Budget Template'!D523,-3)</f>
        <v>0</v>
      </c>
      <c r="D489" s="13">
        <f>ROUND('Budget Template'!E523,-3)</f>
        <v>520000</v>
      </c>
      <c r="E489" s="13">
        <f>ROUND('Budget Template'!F523,-3)</f>
        <v>0</v>
      </c>
      <c r="F489" s="13">
        <f>ROUND('Budget Template'!G523,-3)</f>
        <v>0</v>
      </c>
      <c r="G489" s="17">
        <f t="shared" ref="G489:G494" si="43">SUM(C489:F489)</f>
        <v>520000</v>
      </c>
    </row>
    <row r="490" spans="1:7" x14ac:dyDescent="0.25">
      <c r="B490" t="s">
        <v>92</v>
      </c>
      <c r="C490" s="13">
        <f>ROUND('Budget Template'!D524,-3)</f>
        <v>0</v>
      </c>
      <c r="D490" s="13">
        <f>ROUND('Budget Template'!E524,-3)</f>
        <v>3099000</v>
      </c>
      <c r="E490" s="13">
        <f>ROUND('Budget Template'!F524,-3)</f>
        <v>0</v>
      </c>
      <c r="F490" s="13">
        <f>ROUND('Budget Template'!G524,-3)</f>
        <v>0</v>
      </c>
      <c r="G490" s="17">
        <f t="shared" si="43"/>
        <v>3099000</v>
      </c>
    </row>
    <row r="491" spans="1:7" x14ac:dyDescent="0.25">
      <c r="B491" t="s">
        <v>13</v>
      </c>
      <c r="C491" s="13">
        <f>ROUND('Budget Template'!D525,-3)</f>
        <v>0</v>
      </c>
      <c r="D491" s="13">
        <f>ROUND('Budget Template'!E525,-3)</f>
        <v>0</v>
      </c>
      <c r="E491" s="13">
        <f>ROUND('Budget Template'!F525,-3)</f>
        <v>0</v>
      </c>
      <c r="F491" s="13">
        <f>ROUND('Budget Template'!G525,-3)</f>
        <v>0</v>
      </c>
      <c r="G491" s="17">
        <f t="shared" si="43"/>
        <v>0</v>
      </c>
    </row>
    <row r="492" spans="1:7" x14ac:dyDescent="0.25">
      <c r="B492" t="s">
        <v>32</v>
      </c>
      <c r="C492" s="13">
        <f>ROUND('Budget Template'!D526,-3)</f>
        <v>0</v>
      </c>
      <c r="D492" s="13">
        <f>ROUND('Budget Template'!E526,-3)</f>
        <v>1376000</v>
      </c>
      <c r="E492" s="13">
        <f>ROUND('Budget Template'!F526,-3)</f>
        <v>0</v>
      </c>
      <c r="F492" s="13">
        <f>ROUND('Budget Template'!G526,-3)</f>
        <v>0</v>
      </c>
      <c r="G492" s="17">
        <f t="shared" si="43"/>
        <v>1376000</v>
      </c>
    </row>
    <row r="493" spans="1:7" x14ac:dyDescent="0.25">
      <c r="B493" t="s">
        <v>12</v>
      </c>
      <c r="C493" s="13">
        <f>ROUND('Budget Template'!D527,-3)</f>
        <v>0</v>
      </c>
      <c r="D493" s="13">
        <f>ROUND('Budget Template'!E527,-3)</f>
        <v>44000</v>
      </c>
      <c r="E493" s="13">
        <f>ROUND('Budget Template'!F527,-3)</f>
        <v>0</v>
      </c>
      <c r="F493" s="13">
        <f>ROUND('Budget Template'!G527,-3)</f>
        <v>0</v>
      </c>
      <c r="G493" s="17">
        <f t="shared" si="43"/>
        <v>44000</v>
      </c>
    </row>
    <row r="494" spans="1:7" x14ac:dyDescent="0.25">
      <c r="B494" t="s">
        <v>14</v>
      </c>
      <c r="C494" s="13">
        <f>ROUND('Budget Template'!D528,-3)</f>
        <v>0</v>
      </c>
      <c r="D494" s="13">
        <f>ROUND('Budget Template'!E528,-3)</f>
        <v>0</v>
      </c>
      <c r="E494" s="13">
        <f>ROUND('Budget Template'!F528,-3)</f>
        <v>0</v>
      </c>
      <c r="F494" s="13">
        <f>ROUND('Budget Template'!G528,-3)</f>
        <v>0</v>
      </c>
      <c r="G494" s="17">
        <f t="shared" si="43"/>
        <v>0</v>
      </c>
    </row>
    <row r="495" spans="1:7" x14ac:dyDescent="0.25">
      <c r="A495" s="54" t="s">
        <v>15</v>
      </c>
      <c r="B495" s="55"/>
      <c r="C495" s="59">
        <f>SUM(C488:C494)</f>
        <v>0</v>
      </c>
      <c r="D495" s="59">
        <f>SUM(D488:D494)</f>
        <v>6030000</v>
      </c>
      <c r="E495" s="59">
        <f>SUM(E488:E494)</f>
        <v>0</v>
      </c>
      <c r="F495" s="59">
        <f>SUM(F488:F494)</f>
        <v>0</v>
      </c>
      <c r="G495" s="57">
        <f>SUM(G488:G494)</f>
        <v>6030000</v>
      </c>
    </row>
    <row r="496" spans="1:7" x14ac:dyDescent="0.25">
      <c r="C496" s="1"/>
      <c r="D496" s="1"/>
      <c r="E496" s="1"/>
      <c r="F496" s="1"/>
      <c r="G496" s="17"/>
    </row>
    <row r="497" spans="1:9" x14ac:dyDescent="0.25">
      <c r="A497" s="54" t="s">
        <v>39</v>
      </c>
      <c r="B497" s="55"/>
      <c r="C497" s="59">
        <f>ROUND('Budget Template'!D534,-3)</f>
        <v>0</v>
      </c>
      <c r="D497" s="59">
        <f>ROUND('Budget Template'!E534,-3)</f>
        <v>-1726000</v>
      </c>
      <c r="E497" s="59">
        <f>ROUND('Budget Template'!F534,-3)</f>
        <v>0</v>
      </c>
      <c r="F497" s="59">
        <f>ROUND('Budget Template'!G534,-3)</f>
        <v>0</v>
      </c>
      <c r="G497" s="57">
        <f>SUM(C497:F497)</f>
        <v>-1726000</v>
      </c>
    </row>
    <row r="499" spans="1:9" ht="15.75" thickBot="1" x14ac:dyDescent="0.3">
      <c r="A499" s="8" t="s">
        <v>70</v>
      </c>
      <c r="B499" s="3"/>
      <c r="C499" s="92"/>
      <c r="D499" s="62">
        <f>D486-D495+D497</f>
        <v>72000</v>
      </c>
      <c r="E499" s="62">
        <f>E486-E495+E497</f>
        <v>0</v>
      </c>
      <c r="F499" s="62">
        <f>F486-F495+F497</f>
        <v>0</v>
      </c>
      <c r="G499" s="18">
        <f>SUM(C499:F499)</f>
        <v>72000</v>
      </c>
      <c r="I499" s="14"/>
    </row>
    <row r="500" spans="1:9" ht="15.75" thickTop="1" x14ac:dyDescent="0.25"/>
    <row r="501" spans="1:9" x14ac:dyDescent="0.25">
      <c r="A501" s="54" t="s">
        <v>41</v>
      </c>
      <c r="B501" s="55"/>
      <c r="C501" s="93"/>
      <c r="D501" s="59">
        <f>D478+D486-D495+D497</f>
        <v>4359000</v>
      </c>
      <c r="E501" s="59">
        <f>E478+E486-E495+E497</f>
        <v>0</v>
      </c>
      <c r="F501" s="59">
        <f>F478+F486-F495+F497</f>
        <v>0</v>
      </c>
      <c r="G501" s="57">
        <f>G478+G486-G495+G497</f>
        <v>4359000</v>
      </c>
    </row>
    <row r="503" spans="1:9" ht="30" x14ac:dyDescent="0.25">
      <c r="A503" s="9" t="s">
        <v>30</v>
      </c>
      <c r="B503" s="10"/>
      <c r="C503" s="11" t="s">
        <v>0</v>
      </c>
      <c r="D503" s="11" t="s">
        <v>35</v>
      </c>
      <c r="E503" s="11" t="s">
        <v>88</v>
      </c>
      <c r="F503" s="11" t="s">
        <v>31</v>
      </c>
      <c r="G503" s="21" t="s">
        <v>16</v>
      </c>
    </row>
    <row r="504" spans="1:9" x14ac:dyDescent="0.25">
      <c r="A504" s="54" t="s">
        <v>40</v>
      </c>
      <c r="B504" s="55"/>
      <c r="C504" s="93"/>
      <c r="D504" s="59">
        <f>ROUND('Budget Template'!E541,-3)</f>
        <v>54000</v>
      </c>
      <c r="E504" s="59">
        <f>ROUND('Budget Template'!F541,-3)</f>
        <v>0</v>
      </c>
      <c r="F504" s="59">
        <f>ROUND('Budget Template'!G541,-3)</f>
        <v>0</v>
      </c>
      <c r="G504" s="57">
        <f>SUM(C504:F504)</f>
        <v>54000</v>
      </c>
    </row>
    <row r="505" spans="1:9" x14ac:dyDescent="0.25">
      <c r="A505" s="29"/>
      <c r="C505" s="12"/>
      <c r="D505" s="12"/>
      <c r="E505" s="12"/>
      <c r="F505" s="12"/>
      <c r="G505" s="53"/>
    </row>
    <row r="506" spans="1:9" x14ac:dyDescent="0.25">
      <c r="A506" s="6" t="s">
        <v>1</v>
      </c>
      <c r="B506" t="s">
        <v>36</v>
      </c>
      <c r="C506" s="13">
        <f>ROUND('Budget Template'!D543,-3)</f>
        <v>1165000</v>
      </c>
      <c r="D506" s="13">
        <f>ROUND('Budget Template'!E543,-3)</f>
        <v>19554000</v>
      </c>
      <c r="E506" s="13">
        <f>ROUND('Budget Template'!F543,-3)</f>
        <v>0</v>
      </c>
      <c r="F506" s="13">
        <f>ROUND('Budget Template'!G543,-3)</f>
        <v>0</v>
      </c>
      <c r="G506" s="17">
        <f t="shared" ref="G506:G511" si="44">SUM(C506:F506)</f>
        <v>20719000</v>
      </c>
    </row>
    <row r="507" spans="1:9" x14ac:dyDescent="0.25">
      <c r="B507" t="s">
        <v>4</v>
      </c>
      <c r="C507" s="13">
        <f>ROUND('Budget Template'!D544,-3)</f>
        <v>0</v>
      </c>
      <c r="D507" s="13">
        <f>ROUND('Budget Template'!E544,-3)</f>
        <v>12863000</v>
      </c>
      <c r="E507" s="13">
        <f>ROUND('Budget Template'!F544,-3)</f>
        <v>0</v>
      </c>
      <c r="F507" s="13">
        <f>ROUND('Budget Template'!G544,-3)</f>
        <v>0</v>
      </c>
      <c r="G507" s="17">
        <f t="shared" si="44"/>
        <v>12863000</v>
      </c>
    </row>
    <row r="508" spans="1:9" x14ac:dyDescent="0.25">
      <c r="B508" t="s">
        <v>33</v>
      </c>
      <c r="C508" s="13">
        <f>ROUND('Budget Template'!D545,-3)</f>
        <v>0</v>
      </c>
      <c r="D508" s="13">
        <f>ROUND('Budget Template'!E545,-3)</f>
        <v>0</v>
      </c>
      <c r="E508" s="13">
        <f>ROUND('Budget Template'!F545,-3)</f>
        <v>0</v>
      </c>
      <c r="F508" s="13">
        <f>ROUND('Budget Template'!G545,-3)</f>
        <v>0</v>
      </c>
      <c r="G508" s="17">
        <f t="shared" si="44"/>
        <v>0</v>
      </c>
    </row>
    <row r="509" spans="1:9" x14ac:dyDescent="0.25">
      <c r="B509" t="s">
        <v>5</v>
      </c>
      <c r="C509" s="13">
        <f>ROUND('Budget Template'!D546,-3)</f>
        <v>0</v>
      </c>
      <c r="D509" s="13">
        <f>ROUND('Budget Template'!E546,-3)</f>
        <v>0</v>
      </c>
      <c r="E509" s="13">
        <f>ROUND('Budget Template'!F546,-3)</f>
        <v>0</v>
      </c>
      <c r="F509" s="13">
        <f>ROUND('Budget Template'!G546,-3)</f>
        <v>0</v>
      </c>
      <c r="G509" s="17">
        <f t="shared" si="44"/>
        <v>0</v>
      </c>
    </row>
    <row r="510" spans="1:9" x14ac:dyDescent="0.25">
      <c r="B510" t="s">
        <v>6</v>
      </c>
      <c r="C510" s="13">
        <f>ROUND('Budget Template'!D547,-3)</f>
        <v>0</v>
      </c>
      <c r="D510" s="13">
        <f>ROUND('Budget Template'!E547,-3)</f>
        <v>6225000</v>
      </c>
      <c r="E510" s="13">
        <f>ROUND('Budget Template'!F547,-3)</f>
        <v>0</v>
      </c>
      <c r="F510" s="13">
        <f>ROUND('Budget Template'!G547,-3)</f>
        <v>0</v>
      </c>
      <c r="G510" s="17">
        <f t="shared" si="44"/>
        <v>6225000</v>
      </c>
    </row>
    <row r="511" spans="1:9" x14ac:dyDescent="0.25">
      <c r="B511" s="2" t="s">
        <v>7</v>
      </c>
      <c r="C511" s="13">
        <f>ROUND('Budget Template'!D548,-3)</f>
        <v>0</v>
      </c>
      <c r="D511" s="13">
        <f>ROUND('Budget Template'!E548,-3)</f>
        <v>2730000</v>
      </c>
      <c r="E511" s="13">
        <f>ROUND('Budget Template'!F548,-3)</f>
        <v>0</v>
      </c>
      <c r="F511" s="13">
        <f>ROUND('Budget Template'!G548,-3)</f>
        <v>0</v>
      </c>
      <c r="G511" s="17">
        <f t="shared" si="44"/>
        <v>2730000</v>
      </c>
    </row>
    <row r="512" spans="1:9" x14ac:dyDescent="0.25">
      <c r="A512" s="54" t="s">
        <v>8</v>
      </c>
      <c r="B512" s="55"/>
      <c r="C512" s="59">
        <f>SUM(C506:C511)</f>
        <v>1165000</v>
      </c>
      <c r="D512" s="59">
        <f>SUM(D506:D511)</f>
        <v>41372000</v>
      </c>
      <c r="E512" s="59">
        <f>SUM(E506:E511)</f>
        <v>0</v>
      </c>
      <c r="F512" s="59">
        <f>SUM(F506:F511)</f>
        <v>0</v>
      </c>
      <c r="G512" s="57">
        <f>SUM(G506:G511)</f>
        <v>42537000</v>
      </c>
    </row>
    <row r="513" spans="1:9" x14ac:dyDescent="0.25">
      <c r="C513" s="1"/>
      <c r="D513" s="1"/>
      <c r="E513" s="1"/>
      <c r="F513" s="1"/>
      <c r="G513" s="17"/>
    </row>
    <row r="514" spans="1:9" x14ac:dyDescent="0.25">
      <c r="A514" s="6" t="s">
        <v>9</v>
      </c>
      <c r="B514" t="s">
        <v>10</v>
      </c>
      <c r="C514" s="13">
        <f>ROUND('Budget Template'!D551,-3)</f>
        <v>0</v>
      </c>
      <c r="D514" s="13">
        <f>ROUND('Budget Template'!E551,-3)</f>
        <v>11964000</v>
      </c>
      <c r="E514" s="13">
        <f>ROUND('Budget Template'!F551,-3)</f>
        <v>0</v>
      </c>
      <c r="F514" s="13">
        <f>ROUND('Budget Template'!G551,-3)</f>
        <v>0</v>
      </c>
      <c r="G514" s="17">
        <f>SUM(C514:F514)</f>
        <v>11964000</v>
      </c>
    </row>
    <row r="515" spans="1:9" x14ac:dyDescent="0.25">
      <c r="B515" t="s">
        <v>11</v>
      </c>
      <c r="C515" s="13">
        <f>ROUND('Budget Template'!D552,-3)</f>
        <v>0</v>
      </c>
      <c r="D515" s="13">
        <f>ROUND('Budget Template'!E552,-3)</f>
        <v>3607000</v>
      </c>
      <c r="E515" s="13">
        <f>ROUND('Budget Template'!F552,-3)</f>
        <v>0</v>
      </c>
      <c r="F515" s="13">
        <f>ROUND('Budget Template'!G552,-3)</f>
        <v>0</v>
      </c>
      <c r="G515" s="17">
        <f t="shared" ref="G515:G520" si="45">SUM(C515:F515)</f>
        <v>3607000</v>
      </c>
    </row>
    <row r="516" spans="1:9" x14ac:dyDescent="0.25">
      <c r="B516" t="s">
        <v>92</v>
      </c>
      <c r="C516" s="13">
        <f>ROUND('Budget Template'!D553,-3)</f>
        <v>0</v>
      </c>
      <c r="D516" s="13">
        <f>ROUND('Budget Template'!E553,-3)</f>
        <v>8045000</v>
      </c>
      <c r="E516" s="13">
        <f>ROUND('Budget Template'!F553,-3)</f>
        <v>0</v>
      </c>
      <c r="F516" s="13">
        <f>ROUND('Budget Template'!G553,-3)</f>
        <v>0</v>
      </c>
      <c r="G516" s="17">
        <f t="shared" si="45"/>
        <v>8045000</v>
      </c>
    </row>
    <row r="517" spans="1:9" x14ac:dyDescent="0.25">
      <c r="B517" t="s">
        <v>13</v>
      </c>
      <c r="C517" s="13">
        <f>ROUND('Budget Template'!D554,-3)</f>
        <v>0</v>
      </c>
      <c r="D517" s="13">
        <f>ROUND('Budget Template'!E554,-3)</f>
        <v>6566000</v>
      </c>
      <c r="E517" s="13">
        <f>ROUND('Budget Template'!F554,-3)</f>
        <v>0</v>
      </c>
      <c r="F517" s="13">
        <f>ROUND('Budget Template'!G554,-3)</f>
        <v>0</v>
      </c>
      <c r="G517" s="17">
        <f t="shared" si="45"/>
        <v>6566000</v>
      </c>
    </row>
    <row r="518" spans="1:9" x14ac:dyDescent="0.25">
      <c r="B518" t="s">
        <v>32</v>
      </c>
      <c r="C518" s="13">
        <f>ROUND('Budget Template'!D555,-3)</f>
        <v>300000</v>
      </c>
      <c r="D518" s="13">
        <f>ROUND('Budget Template'!E555,-3)</f>
        <v>5995000</v>
      </c>
      <c r="E518" s="13">
        <f>ROUND('Budget Template'!F555,-3)</f>
        <v>0</v>
      </c>
      <c r="F518" s="13">
        <f>ROUND('Budget Template'!G555,-3)</f>
        <v>0</v>
      </c>
      <c r="G518" s="17">
        <f t="shared" si="45"/>
        <v>6295000</v>
      </c>
    </row>
    <row r="519" spans="1:9" x14ac:dyDescent="0.25">
      <c r="B519" t="s">
        <v>12</v>
      </c>
      <c r="C519" s="13">
        <f>ROUND('Budget Template'!D556,-3)</f>
        <v>865000</v>
      </c>
      <c r="D519" s="13">
        <f>ROUND('Budget Template'!E556,-3)</f>
        <v>2000</v>
      </c>
      <c r="E519" s="13">
        <f>ROUND('Budget Template'!F556,-3)</f>
        <v>0</v>
      </c>
      <c r="F519" s="13">
        <f>ROUND('Budget Template'!G556,-3)</f>
        <v>0</v>
      </c>
      <c r="G519" s="17">
        <f t="shared" si="45"/>
        <v>867000</v>
      </c>
    </row>
    <row r="520" spans="1:9" x14ac:dyDescent="0.25">
      <c r="B520" t="s">
        <v>14</v>
      </c>
      <c r="C520" s="13">
        <f>ROUND('Budget Template'!D557,-3)</f>
        <v>0</v>
      </c>
      <c r="D520" s="13">
        <f>ROUND('Budget Template'!E557,-3)</f>
        <v>3875000</v>
      </c>
      <c r="E520" s="13">
        <f>ROUND('Budget Template'!F557,-3)</f>
        <v>0</v>
      </c>
      <c r="F520" s="13">
        <f>ROUND('Budget Template'!G557,-3)</f>
        <v>0</v>
      </c>
      <c r="G520" s="17">
        <f t="shared" si="45"/>
        <v>3875000</v>
      </c>
    </row>
    <row r="521" spans="1:9" x14ac:dyDescent="0.25">
      <c r="A521" s="54" t="s">
        <v>15</v>
      </c>
      <c r="B521" s="55"/>
      <c r="C521" s="59">
        <f>SUM(C514:C520)</f>
        <v>1165000</v>
      </c>
      <c r="D521" s="59">
        <f>SUM(D514:D520)</f>
        <v>40054000</v>
      </c>
      <c r="E521" s="59">
        <f>SUM(E514:E520)</f>
        <v>0</v>
      </c>
      <c r="F521" s="59">
        <f>SUM(F514:F520)</f>
        <v>0</v>
      </c>
      <c r="G521" s="57">
        <f>SUM(G514:G520)</f>
        <v>41219000</v>
      </c>
    </row>
    <row r="522" spans="1:9" x14ac:dyDescent="0.25">
      <c r="C522" s="1"/>
      <c r="D522" s="1"/>
      <c r="E522" s="1"/>
      <c r="F522" s="1"/>
      <c r="G522" s="17"/>
    </row>
    <row r="523" spans="1:9" x14ac:dyDescent="0.25">
      <c r="A523" s="54" t="s">
        <v>39</v>
      </c>
      <c r="B523" s="55"/>
      <c r="C523" s="59">
        <f>ROUND('Budget Template'!D563,-3)</f>
        <v>0</v>
      </c>
      <c r="D523" s="59">
        <f>ROUND('Budget Template'!E563,-3)</f>
        <v>-120000</v>
      </c>
      <c r="E523" s="59">
        <f>ROUND('Budget Template'!F563,-3)</f>
        <v>0</v>
      </c>
      <c r="F523" s="59">
        <f>ROUND('Budget Template'!G563,-3)</f>
        <v>0</v>
      </c>
      <c r="G523" s="57">
        <f>SUM(C523:F523)</f>
        <v>-120000</v>
      </c>
    </row>
    <row r="525" spans="1:9" ht="15.75" thickBot="1" x14ac:dyDescent="0.3">
      <c r="A525" s="8" t="s">
        <v>70</v>
      </c>
      <c r="B525" s="3"/>
      <c r="C525" s="92"/>
      <c r="D525" s="62">
        <f>D512-D521+D523</f>
        <v>1198000</v>
      </c>
      <c r="E525" s="62">
        <f>E512-E521+E523</f>
        <v>0</v>
      </c>
      <c r="F525" s="62">
        <f>F512-F521+F523</f>
        <v>0</v>
      </c>
      <c r="G525" s="18">
        <f>SUM(C525:F525)</f>
        <v>1198000</v>
      </c>
      <c r="I525" s="14"/>
    </row>
    <row r="526" spans="1:9" ht="15.75" thickTop="1" x14ac:dyDescent="0.25"/>
    <row r="527" spans="1:9" x14ac:dyDescent="0.25">
      <c r="A527" s="54" t="s">
        <v>41</v>
      </c>
      <c r="B527" s="55"/>
      <c r="C527" s="93"/>
      <c r="D527" s="59">
        <f>D504+D512-D521+D523</f>
        <v>1252000</v>
      </c>
      <c r="E527" s="59">
        <f>E504+E512-E521+E523</f>
        <v>0</v>
      </c>
      <c r="F527" s="59">
        <f>F504+F512-F521+F523</f>
        <v>0</v>
      </c>
      <c r="G527" s="57">
        <f>G504+G512-G521+G523</f>
        <v>1252000</v>
      </c>
    </row>
    <row r="529" spans="1:7" ht="30" x14ac:dyDescent="0.25">
      <c r="A529" s="9" t="s">
        <v>43</v>
      </c>
      <c r="B529" s="10"/>
      <c r="C529" s="11" t="s">
        <v>0</v>
      </c>
      <c r="D529" s="11" t="s">
        <v>35</v>
      </c>
      <c r="E529" s="11" t="s">
        <v>88</v>
      </c>
      <c r="F529" s="11" t="s">
        <v>31</v>
      </c>
      <c r="G529" s="21" t="s">
        <v>16</v>
      </c>
    </row>
    <row r="530" spans="1:7" x14ac:dyDescent="0.25">
      <c r="A530" s="54" t="s">
        <v>40</v>
      </c>
      <c r="B530" s="55"/>
      <c r="C530" s="93"/>
      <c r="D530" s="59">
        <f>ROUND('Budget Template'!E570,-3)</f>
        <v>4757000</v>
      </c>
      <c r="E530" s="59">
        <f>ROUND('Budget Template'!F570,-3)</f>
        <v>0</v>
      </c>
      <c r="F530" s="59">
        <f>ROUND('Budget Template'!G570,-3)</f>
        <v>0</v>
      </c>
      <c r="G530" s="57">
        <f>SUM(C530:F530)</f>
        <v>4757000</v>
      </c>
    </row>
    <row r="531" spans="1:7" x14ac:dyDescent="0.25">
      <c r="A531" s="29"/>
      <c r="C531" s="12"/>
      <c r="D531" s="12"/>
      <c r="E531" s="12"/>
      <c r="F531" s="12"/>
      <c r="G531" s="53"/>
    </row>
    <row r="532" spans="1:7" x14ac:dyDescent="0.25">
      <c r="A532" s="6" t="s">
        <v>1</v>
      </c>
      <c r="B532" t="s">
        <v>36</v>
      </c>
      <c r="C532" s="13">
        <f>ROUND('Budget Template'!D572,-3)</f>
        <v>0</v>
      </c>
      <c r="D532" s="13">
        <f>ROUND('Budget Template'!E572,-3)</f>
        <v>6543000</v>
      </c>
      <c r="E532" s="13">
        <f>ROUND('Budget Template'!F572,-3)</f>
        <v>0</v>
      </c>
      <c r="F532" s="13">
        <f>ROUND('Budget Template'!G572,-3)</f>
        <v>0</v>
      </c>
      <c r="G532" s="17">
        <f t="shared" ref="G532:G537" si="46">SUM(C532:F532)</f>
        <v>6543000</v>
      </c>
    </row>
    <row r="533" spans="1:7" x14ac:dyDescent="0.25">
      <c r="B533" t="s">
        <v>4</v>
      </c>
      <c r="C533" s="13">
        <f>ROUND('Budget Template'!D573,-3)</f>
        <v>0</v>
      </c>
      <c r="D533" s="13">
        <f>ROUND('Budget Template'!E573,-3)</f>
        <v>199000</v>
      </c>
      <c r="E533" s="13">
        <f>ROUND('Budget Template'!F573,-3)</f>
        <v>0</v>
      </c>
      <c r="F533" s="13">
        <f>ROUND('Budget Template'!G573,-3)</f>
        <v>0</v>
      </c>
      <c r="G533" s="17">
        <f t="shared" si="46"/>
        <v>199000</v>
      </c>
    </row>
    <row r="534" spans="1:7" x14ac:dyDescent="0.25">
      <c r="B534" t="s">
        <v>33</v>
      </c>
      <c r="C534" s="13">
        <f>ROUND('Budget Template'!D574,-3)</f>
        <v>0</v>
      </c>
      <c r="D534" s="13">
        <f>ROUND('Budget Template'!E574,-3)</f>
        <v>1125000</v>
      </c>
      <c r="E534" s="13">
        <f>ROUND('Budget Template'!F574,-3)</f>
        <v>0</v>
      </c>
      <c r="F534" s="13">
        <f>ROUND('Budget Template'!G574,-3)</f>
        <v>0</v>
      </c>
      <c r="G534" s="17">
        <f t="shared" si="46"/>
        <v>1125000</v>
      </c>
    </row>
    <row r="535" spans="1:7" x14ac:dyDescent="0.25">
      <c r="B535" t="s">
        <v>5</v>
      </c>
      <c r="C535" s="13">
        <f>ROUND('Budget Template'!D575,-3)</f>
        <v>0</v>
      </c>
      <c r="D535" s="13">
        <f>ROUND('Budget Template'!E575,-3)</f>
        <v>0</v>
      </c>
      <c r="E535" s="13">
        <f>ROUND('Budget Template'!F575,-3)</f>
        <v>0</v>
      </c>
      <c r="F535" s="13">
        <f>ROUND('Budget Template'!G575,-3)</f>
        <v>0</v>
      </c>
      <c r="G535" s="17">
        <f t="shared" si="46"/>
        <v>0</v>
      </c>
    </row>
    <row r="536" spans="1:7" x14ac:dyDescent="0.25">
      <c r="B536" t="s">
        <v>6</v>
      </c>
      <c r="C536" s="13">
        <f>ROUND('Budget Template'!D576,-3)</f>
        <v>0</v>
      </c>
      <c r="D536" s="13">
        <f>ROUND('Budget Template'!E576,-3)</f>
        <v>0</v>
      </c>
      <c r="E536" s="13">
        <f>ROUND('Budget Template'!F576,-3)</f>
        <v>0</v>
      </c>
      <c r="F536" s="13">
        <f>ROUND('Budget Template'!G576,-3)</f>
        <v>0</v>
      </c>
      <c r="G536" s="17">
        <f t="shared" si="46"/>
        <v>0</v>
      </c>
    </row>
    <row r="537" spans="1:7" x14ac:dyDescent="0.25">
      <c r="B537" s="2" t="s">
        <v>7</v>
      </c>
      <c r="C537" s="13">
        <f>ROUND('Budget Template'!D577,-3)</f>
        <v>0</v>
      </c>
      <c r="D537" s="13">
        <f>ROUND('Budget Template'!E577,-3)</f>
        <v>0</v>
      </c>
      <c r="E537" s="13">
        <f>ROUND('Budget Template'!F577,-3)</f>
        <v>0</v>
      </c>
      <c r="F537" s="13">
        <f>ROUND('Budget Template'!G577,-3)</f>
        <v>0</v>
      </c>
      <c r="G537" s="17">
        <f t="shared" si="46"/>
        <v>0</v>
      </c>
    </row>
    <row r="538" spans="1:7" x14ac:dyDescent="0.25">
      <c r="A538" s="54" t="s">
        <v>8</v>
      </c>
      <c r="B538" s="55"/>
      <c r="C538" s="59">
        <f>SUM(C532:C537)</f>
        <v>0</v>
      </c>
      <c r="D538" s="59">
        <f>SUM(D532:D537)</f>
        <v>7867000</v>
      </c>
      <c r="E538" s="59">
        <f>SUM(E532:E537)</f>
        <v>0</v>
      </c>
      <c r="F538" s="59">
        <f>SUM(F532:F537)</f>
        <v>0</v>
      </c>
      <c r="G538" s="57">
        <f>SUM(G532:G537)</f>
        <v>7867000</v>
      </c>
    </row>
    <row r="539" spans="1:7" x14ac:dyDescent="0.25">
      <c r="C539" s="1"/>
      <c r="D539" s="1"/>
      <c r="E539" s="1"/>
      <c r="F539" s="1"/>
      <c r="G539" s="17"/>
    </row>
    <row r="540" spans="1:7" x14ac:dyDescent="0.25">
      <c r="A540" s="6" t="s">
        <v>9</v>
      </c>
      <c r="B540" t="s">
        <v>10</v>
      </c>
      <c r="C540" s="13">
        <f>ROUND('Budget Template'!D580,-3)</f>
        <v>0</v>
      </c>
      <c r="D540" s="13">
        <f>ROUND('Budget Template'!E580,-3)</f>
        <v>4479000</v>
      </c>
      <c r="E540" s="13">
        <f>ROUND('Budget Template'!F580,-3)</f>
        <v>0</v>
      </c>
      <c r="F540" s="13">
        <f>ROUND('Budget Template'!G580,-3)</f>
        <v>0</v>
      </c>
      <c r="G540" s="17">
        <f>SUM(C540:F540)</f>
        <v>4479000</v>
      </c>
    </row>
    <row r="541" spans="1:7" x14ac:dyDescent="0.25">
      <c r="B541" t="s">
        <v>11</v>
      </c>
      <c r="C541" s="13">
        <f>ROUND('Budget Template'!D581,-3)</f>
        <v>0</v>
      </c>
      <c r="D541" s="13">
        <f>ROUND('Budget Template'!E581,-3)</f>
        <v>1778000</v>
      </c>
      <c r="E541" s="13">
        <f>ROUND('Budget Template'!F581,-3)</f>
        <v>0</v>
      </c>
      <c r="F541" s="13">
        <f>ROUND('Budget Template'!G581,-3)</f>
        <v>0</v>
      </c>
      <c r="G541" s="17">
        <f t="shared" ref="G541:G546" si="47">SUM(C541:F541)</f>
        <v>1778000</v>
      </c>
    </row>
    <row r="542" spans="1:7" x14ac:dyDescent="0.25">
      <c r="B542" t="s">
        <v>92</v>
      </c>
      <c r="C542" s="13">
        <f>ROUND('Budget Template'!D582,-3)</f>
        <v>0</v>
      </c>
      <c r="D542" s="13">
        <f>ROUND('Budget Template'!E582,-3)</f>
        <v>1368000</v>
      </c>
      <c r="E542" s="13">
        <f>ROUND('Budget Template'!F582,-3)</f>
        <v>0</v>
      </c>
      <c r="F542" s="13">
        <f>ROUND('Budget Template'!G582,-3)</f>
        <v>0</v>
      </c>
      <c r="G542" s="17">
        <f t="shared" si="47"/>
        <v>1368000</v>
      </c>
    </row>
    <row r="543" spans="1:7" x14ac:dyDescent="0.25">
      <c r="B543" t="s">
        <v>13</v>
      </c>
      <c r="C543" s="13">
        <f>ROUND('Budget Template'!D583,-3)</f>
        <v>0</v>
      </c>
      <c r="D543" s="13">
        <f>ROUND('Budget Template'!E583,-3)</f>
        <v>15000</v>
      </c>
      <c r="E543" s="13">
        <f>ROUND('Budget Template'!F583,-3)</f>
        <v>0</v>
      </c>
      <c r="F543" s="13">
        <f>ROUND('Budget Template'!G583,-3)</f>
        <v>0</v>
      </c>
      <c r="G543" s="17">
        <f t="shared" si="47"/>
        <v>15000</v>
      </c>
    </row>
    <row r="544" spans="1:7" x14ac:dyDescent="0.25">
      <c r="B544" t="s">
        <v>32</v>
      </c>
      <c r="C544" s="13">
        <f>ROUND('Budget Template'!D584,-3)</f>
        <v>0</v>
      </c>
      <c r="D544" s="13">
        <f>ROUND('Budget Template'!E584,-3)</f>
        <v>0</v>
      </c>
      <c r="E544" s="13">
        <f>ROUND('Budget Template'!F584,-3)</f>
        <v>0</v>
      </c>
      <c r="F544" s="13">
        <f>ROUND('Budget Template'!G584,-3)</f>
        <v>0</v>
      </c>
      <c r="G544" s="17">
        <f t="shared" si="47"/>
        <v>0</v>
      </c>
    </row>
    <row r="545" spans="1:9" x14ac:dyDescent="0.25">
      <c r="B545" t="s">
        <v>12</v>
      </c>
      <c r="C545" s="13">
        <f>ROUND('Budget Template'!D585,-3)</f>
        <v>0</v>
      </c>
      <c r="D545" s="13">
        <f>ROUND('Budget Template'!E585,-3)</f>
        <v>70000</v>
      </c>
      <c r="E545" s="13">
        <f>ROUND('Budget Template'!F585,-3)</f>
        <v>0</v>
      </c>
      <c r="F545" s="13">
        <f>ROUND('Budget Template'!G585,-3)</f>
        <v>0</v>
      </c>
      <c r="G545" s="17">
        <f t="shared" si="47"/>
        <v>70000</v>
      </c>
    </row>
    <row r="546" spans="1:9" x14ac:dyDescent="0.25">
      <c r="B546" t="s">
        <v>14</v>
      </c>
      <c r="C546" s="13">
        <f>ROUND('Budget Template'!D586,-3)</f>
        <v>0</v>
      </c>
      <c r="D546" s="13">
        <f>ROUND('Budget Template'!E586,-3)</f>
        <v>110000</v>
      </c>
      <c r="E546" s="13">
        <f>ROUND('Budget Template'!F586,-3)</f>
        <v>0</v>
      </c>
      <c r="F546" s="13">
        <f>ROUND('Budget Template'!G586,-3)</f>
        <v>0</v>
      </c>
      <c r="G546" s="17">
        <f t="shared" si="47"/>
        <v>110000</v>
      </c>
    </row>
    <row r="547" spans="1:9" x14ac:dyDescent="0.25">
      <c r="A547" s="54" t="s">
        <v>15</v>
      </c>
      <c r="B547" s="55"/>
      <c r="C547" s="59">
        <f>SUM(C540:C546)</f>
        <v>0</v>
      </c>
      <c r="D547" s="59">
        <f>SUM(D540:D546)</f>
        <v>7820000</v>
      </c>
      <c r="E547" s="59">
        <f>SUM(E540:E546)</f>
        <v>0</v>
      </c>
      <c r="F547" s="59">
        <f>SUM(F540:F546)</f>
        <v>0</v>
      </c>
      <c r="G547" s="57">
        <f>SUM(G540:G546)</f>
        <v>7820000</v>
      </c>
    </row>
    <row r="548" spans="1:9" x14ac:dyDescent="0.25">
      <c r="C548" s="1"/>
      <c r="D548" s="1"/>
      <c r="E548" s="1"/>
      <c r="F548" s="1"/>
      <c r="G548" s="17"/>
    </row>
    <row r="549" spans="1:9" x14ac:dyDescent="0.25">
      <c r="A549" s="54" t="s">
        <v>39</v>
      </c>
      <c r="B549" s="55"/>
      <c r="C549" s="59">
        <f>ROUND('Budget Template'!D592,-3)</f>
        <v>0</v>
      </c>
      <c r="D549" s="59">
        <f>ROUND('Budget Template'!E592,-3)</f>
        <v>-904000</v>
      </c>
      <c r="E549" s="59">
        <f>ROUND('Budget Template'!F592,-3)</f>
        <v>0</v>
      </c>
      <c r="F549" s="59">
        <f>ROUND('Budget Template'!G592,-3)</f>
        <v>0</v>
      </c>
      <c r="G549" s="57">
        <f>SUM(C549:F549)</f>
        <v>-904000</v>
      </c>
    </row>
    <row r="551" spans="1:9" ht="15.75" thickBot="1" x14ac:dyDescent="0.3">
      <c r="A551" s="8" t="s">
        <v>70</v>
      </c>
      <c r="B551" s="3"/>
      <c r="C551" s="92"/>
      <c r="D551" s="62">
        <f>D538-D547+D549</f>
        <v>-857000</v>
      </c>
      <c r="E551" s="62">
        <f>E538-E547+E549</f>
        <v>0</v>
      </c>
      <c r="F551" s="62">
        <f>F538-F547+F549</f>
        <v>0</v>
      </c>
      <c r="G551" s="18">
        <f>SUM(C551:F551)</f>
        <v>-857000</v>
      </c>
      <c r="I551" s="14"/>
    </row>
    <row r="552" spans="1:9" ht="15.75" thickTop="1" x14ac:dyDescent="0.25"/>
    <row r="553" spans="1:9" x14ac:dyDescent="0.25">
      <c r="A553" s="54" t="s">
        <v>41</v>
      </c>
      <c r="B553" s="55"/>
      <c r="C553" s="93"/>
      <c r="D553" s="59">
        <f>D530+D538-D547+D549</f>
        <v>3900000</v>
      </c>
      <c r="E553" s="59">
        <f>E530+E538-E547+E549</f>
        <v>0</v>
      </c>
      <c r="F553" s="59">
        <f>F530+F538-F547+F549</f>
        <v>0</v>
      </c>
      <c r="G553" s="57">
        <f>G530+G538-G547+G549</f>
        <v>3900000</v>
      </c>
    </row>
    <row r="555" spans="1:9" ht="30" x14ac:dyDescent="0.25">
      <c r="A555" s="9" t="s">
        <v>42</v>
      </c>
      <c r="B555" s="10"/>
      <c r="C555" s="11" t="s">
        <v>0</v>
      </c>
      <c r="D555" s="11" t="s">
        <v>35</v>
      </c>
      <c r="E555" s="11" t="s">
        <v>88</v>
      </c>
      <c r="F555" s="11" t="s">
        <v>31</v>
      </c>
      <c r="G555" s="21" t="s">
        <v>16</v>
      </c>
    </row>
    <row r="556" spans="1:9" x14ac:dyDescent="0.25">
      <c r="A556" s="6" t="s">
        <v>1</v>
      </c>
      <c r="B556" t="s">
        <v>36</v>
      </c>
      <c r="C556" s="60">
        <f>ROUND('Budget Template'!D599,-3)</f>
        <v>0</v>
      </c>
      <c r="D556" s="13">
        <f>ROUND('Budget Template'!E599,-3)</f>
        <v>11021000</v>
      </c>
      <c r="E556" s="13">
        <f>ROUND('Budget Template'!F599,-3)</f>
        <v>0</v>
      </c>
      <c r="F556" s="13">
        <f>ROUND('Budget Template'!G599,-3)</f>
        <v>0</v>
      </c>
      <c r="G556" s="17">
        <f t="shared" ref="G556:G561" si="48">SUM(C556:F556)</f>
        <v>11021000</v>
      </c>
    </row>
    <row r="557" spans="1:9" x14ac:dyDescent="0.25">
      <c r="B557" t="s">
        <v>4</v>
      </c>
      <c r="C557" s="13">
        <f>ROUND('Budget Template'!D600,-3)</f>
        <v>0</v>
      </c>
      <c r="D557" s="13">
        <f>ROUND('Budget Template'!E600,-3)</f>
        <v>8439000</v>
      </c>
      <c r="E557" s="13">
        <f>ROUND('Budget Template'!F600,-3)</f>
        <v>0</v>
      </c>
      <c r="F557" s="13">
        <f>ROUND('Budget Template'!G600,-3)</f>
        <v>0</v>
      </c>
      <c r="G557" s="17">
        <f t="shared" si="48"/>
        <v>8439000</v>
      </c>
    </row>
    <row r="558" spans="1:9" x14ac:dyDescent="0.25">
      <c r="B558" t="s">
        <v>33</v>
      </c>
      <c r="C558" s="13">
        <f>ROUND('Budget Template'!D601,-3)</f>
        <v>0</v>
      </c>
      <c r="D558" s="13">
        <f>ROUND('Budget Template'!E601,-3)</f>
        <v>0</v>
      </c>
      <c r="E558" s="13">
        <f>ROUND('Budget Template'!F601,-3)</f>
        <v>0</v>
      </c>
      <c r="F558" s="13">
        <f>ROUND('Budget Template'!G601,-3)</f>
        <v>0</v>
      </c>
      <c r="G558" s="17">
        <f t="shared" si="48"/>
        <v>0</v>
      </c>
    </row>
    <row r="559" spans="1:9" x14ac:dyDescent="0.25">
      <c r="B559" t="s">
        <v>5</v>
      </c>
      <c r="C559" s="13">
        <f>ROUND('Budget Template'!D602,-3)</f>
        <v>0</v>
      </c>
      <c r="D559" s="13">
        <f>ROUND('Budget Template'!E602,-3)</f>
        <v>0</v>
      </c>
      <c r="E559" s="13">
        <f>ROUND('Budget Template'!F602,-3)</f>
        <v>0</v>
      </c>
      <c r="F559" s="13">
        <f>ROUND('Budget Template'!G602,-3)</f>
        <v>0</v>
      </c>
      <c r="G559" s="17">
        <f t="shared" si="48"/>
        <v>0</v>
      </c>
    </row>
    <row r="560" spans="1:9" x14ac:dyDescent="0.25">
      <c r="B560" t="s">
        <v>6</v>
      </c>
      <c r="C560" s="13">
        <f>ROUND('Budget Template'!D603,-3)</f>
        <v>0</v>
      </c>
      <c r="D560" s="13">
        <f>ROUND('Budget Template'!E603,-3)</f>
        <v>190000</v>
      </c>
      <c r="E560" s="13">
        <f>ROUND('Budget Template'!F603,-3)</f>
        <v>0</v>
      </c>
      <c r="F560" s="13">
        <f>ROUND('Budget Template'!G603,-3)</f>
        <v>0</v>
      </c>
      <c r="G560" s="17">
        <f t="shared" si="48"/>
        <v>190000</v>
      </c>
    </row>
    <row r="561" spans="1:9" x14ac:dyDescent="0.25">
      <c r="B561" s="2" t="s">
        <v>7</v>
      </c>
      <c r="C561" s="13">
        <f>ROUND('Budget Template'!D604,-3)</f>
        <v>0</v>
      </c>
      <c r="D561" s="13">
        <f>ROUND('Budget Template'!E604,-3)</f>
        <v>181000</v>
      </c>
      <c r="E561" s="13">
        <f>ROUND('Budget Template'!F604,-3)</f>
        <v>0</v>
      </c>
      <c r="F561" s="13">
        <f>ROUND('Budget Template'!G604,-3)</f>
        <v>0</v>
      </c>
      <c r="G561" s="17">
        <f t="shared" si="48"/>
        <v>181000</v>
      </c>
    </row>
    <row r="562" spans="1:9" x14ac:dyDescent="0.25">
      <c r="A562" s="54" t="s">
        <v>8</v>
      </c>
      <c r="B562" s="55"/>
      <c r="C562" s="59">
        <f>SUM(C556:C561)</f>
        <v>0</v>
      </c>
      <c r="D562" s="59">
        <f>SUM(D556:D561)</f>
        <v>19831000</v>
      </c>
      <c r="E562" s="59">
        <f>SUM(E556:E561)</f>
        <v>0</v>
      </c>
      <c r="F562" s="59">
        <f>SUM(F556:F561)</f>
        <v>0</v>
      </c>
      <c r="G562" s="57">
        <f>SUM(G556:G561)</f>
        <v>19831000</v>
      </c>
    </row>
    <row r="563" spans="1:9" x14ac:dyDescent="0.25">
      <c r="C563" s="1"/>
      <c r="D563" s="1"/>
      <c r="E563" s="1"/>
      <c r="F563" s="1"/>
      <c r="G563" s="17"/>
    </row>
    <row r="564" spans="1:9" x14ac:dyDescent="0.25">
      <c r="A564" s="6" t="s">
        <v>9</v>
      </c>
      <c r="B564" t="s">
        <v>10</v>
      </c>
      <c r="C564" s="13">
        <f>ROUND('Budget Template'!D607,-3)</f>
        <v>0</v>
      </c>
      <c r="D564" s="13">
        <f>ROUND('Budget Template'!E607,-3)</f>
        <v>3167000</v>
      </c>
      <c r="E564" s="13">
        <f>ROUND('Budget Template'!F607,-3)</f>
        <v>0</v>
      </c>
      <c r="F564" s="13">
        <f>ROUND('Budget Template'!G607,-3)</f>
        <v>0</v>
      </c>
      <c r="G564" s="17">
        <f>SUM(C564:F564)</f>
        <v>3167000</v>
      </c>
    </row>
    <row r="565" spans="1:9" x14ac:dyDescent="0.25">
      <c r="B565" t="s">
        <v>11</v>
      </c>
      <c r="C565" s="13">
        <f>ROUND('Budget Template'!D608,-3)</f>
        <v>0</v>
      </c>
      <c r="D565" s="13">
        <f>ROUND('Budget Template'!E608,-3)</f>
        <v>967000</v>
      </c>
      <c r="E565" s="13">
        <f>ROUND('Budget Template'!F608,-3)</f>
        <v>0</v>
      </c>
      <c r="F565" s="13">
        <f>ROUND('Budget Template'!G608,-3)</f>
        <v>0</v>
      </c>
      <c r="G565" s="17">
        <f t="shared" ref="G565:G570" si="49">SUM(C565:F565)</f>
        <v>967000</v>
      </c>
    </row>
    <row r="566" spans="1:9" x14ac:dyDescent="0.25">
      <c r="B566" t="s">
        <v>92</v>
      </c>
      <c r="C566" s="13">
        <f>ROUND('Budget Template'!D609,-3)</f>
        <v>0</v>
      </c>
      <c r="D566" s="13">
        <f>ROUND('Budget Template'!E609,-3)</f>
        <v>14199000</v>
      </c>
      <c r="E566" s="13">
        <f>ROUND('Budget Template'!F609,-3)</f>
        <v>0</v>
      </c>
      <c r="F566" s="13">
        <f>ROUND('Budget Template'!G609,-3)</f>
        <v>0</v>
      </c>
      <c r="G566" s="17">
        <f t="shared" si="49"/>
        <v>14199000</v>
      </c>
    </row>
    <row r="567" spans="1:9" x14ac:dyDescent="0.25">
      <c r="B567" t="s">
        <v>13</v>
      </c>
      <c r="C567" s="13">
        <f>ROUND('Budget Template'!D610,-3)</f>
        <v>0</v>
      </c>
      <c r="D567" s="13">
        <f>ROUND('Budget Template'!E610,-3)</f>
        <v>650000</v>
      </c>
      <c r="E567" s="13">
        <f>ROUND('Budget Template'!F610,-3)</f>
        <v>0</v>
      </c>
      <c r="F567" s="13">
        <f>ROUND('Budget Template'!G610,-3)</f>
        <v>0</v>
      </c>
      <c r="G567" s="17">
        <f t="shared" si="49"/>
        <v>650000</v>
      </c>
    </row>
    <row r="568" spans="1:9" x14ac:dyDescent="0.25">
      <c r="B568" t="s">
        <v>32</v>
      </c>
      <c r="C568" s="13">
        <f>ROUND('Budget Template'!D611,-3)</f>
        <v>0</v>
      </c>
      <c r="D568" s="13">
        <f>ROUND('Budget Template'!E611,-3)</f>
        <v>592000</v>
      </c>
      <c r="E568" s="13">
        <f>ROUND('Budget Template'!F611,-3)</f>
        <v>0</v>
      </c>
      <c r="F568" s="13">
        <f>ROUND('Budget Template'!G611,-3)</f>
        <v>0</v>
      </c>
      <c r="G568" s="17">
        <f t="shared" si="49"/>
        <v>592000</v>
      </c>
    </row>
    <row r="569" spans="1:9" x14ac:dyDescent="0.25">
      <c r="B569" t="s">
        <v>12</v>
      </c>
      <c r="C569" s="13">
        <f>ROUND('Budget Template'!D612,-3)</f>
        <v>0</v>
      </c>
      <c r="D569" s="13">
        <f>ROUND('Budget Template'!E612,-3)</f>
        <v>120000</v>
      </c>
      <c r="E569" s="13">
        <f>ROUND('Budget Template'!F612,-3)</f>
        <v>0</v>
      </c>
      <c r="F569" s="13">
        <f>ROUND('Budget Template'!G612,-3)</f>
        <v>0</v>
      </c>
      <c r="G569" s="17">
        <f t="shared" si="49"/>
        <v>120000</v>
      </c>
    </row>
    <row r="570" spans="1:9" x14ac:dyDescent="0.25">
      <c r="B570" t="s">
        <v>14</v>
      </c>
      <c r="C570" s="13">
        <f>ROUND('Budget Template'!D613,-3)</f>
        <v>0</v>
      </c>
      <c r="D570" s="13">
        <f>ROUND('Budget Template'!E613,-3)</f>
        <v>25000</v>
      </c>
      <c r="E570" s="13">
        <f>ROUND('Budget Template'!F613,-3)</f>
        <v>0</v>
      </c>
      <c r="F570" s="13">
        <f>ROUND('Budget Template'!G613,-3)</f>
        <v>0</v>
      </c>
      <c r="G570" s="17">
        <f t="shared" si="49"/>
        <v>25000</v>
      </c>
    </row>
    <row r="571" spans="1:9" x14ac:dyDescent="0.25">
      <c r="A571" s="54" t="s">
        <v>15</v>
      </c>
      <c r="B571" s="55"/>
      <c r="C571" s="59">
        <f>SUM(C564:C570)</f>
        <v>0</v>
      </c>
      <c r="D571" s="59">
        <f>SUM(D564:D570)</f>
        <v>19720000</v>
      </c>
      <c r="E571" s="59">
        <f>SUM(E564:E570)</f>
        <v>0</v>
      </c>
      <c r="F571" s="59">
        <f>SUM(F564:F570)</f>
        <v>0</v>
      </c>
      <c r="G571" s="57">
        <f>SUM(G564:G570)</f>
        <v>19720000</v>
      </c>
    </row>
    <row r="573" spans="1:9" x14ac:dyDescent="0.25">
      <c r="A573" s="54" t="s">
        <v>39</v>
      </c>
      <c r="B573" s="55"/>
      <c r="C573" s="59">
        <f>ROUND('Budget Template'!D619,-3)</f>
        <v>0</v>
      </c>
      <c r="D573" s="59">
        <f>ROUND('Budget Template'!E619,-3)</f>
        <v>83000</v>
      </c>
      <c r="E573" s="59">
        <f>ROUND('Budget Template'!F619,-3)</f>
        <v>0</v>
      </c>
      <c r="F573" s="59">
        <f>ROUND('Budget Template'!G619,-3)</f>
        <v>0</v>
      </c>
      <c r="G573" s="57">
        <f>SUM(C573:F573)</f>
        <v>83000</v>
      </c>
      <c r="I573" s="14"/>
    </row>
    <row r="574" spans="1:9" x14ac:dyDescent="0.25">
      <c r="C574" s="15"/>
      <c r="D574" s="15"/>
      <c r="E574" s="15"/>
      <c r="F574" s="15"/>
      <c r="G574" s="20"/>
      <c r="I574" s="14"/>
    </row>
    <row r="575" spans="1:9" ht="15.75" thickBot="1" x14ac:dyDescent="0.3">
      <c r="A575" s="8" t="s">
        <v>70</v>
      </c>
      <c r="B575" s="3"/>
      <c r="C575" s="92"/>
      <c r="D575" s="62">
        <f>D562-D571+D573</f>
        <v>194000</v>
      </c>
      <c r="E575" s="62">
        <f>E562-E571+E573</f>
        <v>0</v>
      </c>
      <c r="F575" s="62">
        <f>F562-F571+F573</f>
        <v>0</v>
      </c>
      <c r="G575" s="18">
        <f>SUM(C575:F575)</f>
        <v>194000</v>
      </c>
      <c r="I575" s="14"/>
    </row>
    <row r="576" spans="1:9" ht="15.75" thickTop="1" x14ac:dyDescent="0.25"/>
    <row r="577" spans="1:7" ht="30" x14ac:dyDescent="0.25">
      <c r="A577" s="9" t="s">
        <v>107</v>
      </c>
      <c r="B577" s="10"/>
      <c r="C577" s="11" t="s">
        <v>0</v>
      </c>
      <c r="D577" s="11" t="s">
        <v>35</v>
      </c>
      <c r="E577" s="11" t="s">
        <v>88</v>
      </c>
      <c r="F577" s="11" t="s">
        <v>31</v>
      </c>
      <c r="G577" s="21" t="s">
        <v>16</v>
      </c>
    </row>
    <row r="578" spans="1:7" x14ac:dyDescent="0.25">
      <c r="A578" s="6" t="s">
        <v>1</v>
      </c>
      <c r="B578" t="s">
        <v>36</v>
      </c>
      <c r="C578" s="60">
        <f>ROUND('Budget Template'!D624,-3)</f>
        <v>0</v>
      </c>
      <c r="D578" s="60">
        <f>ROUND('Budget Template'!E624,-3)</f>
        <v>0</v>
      </c>
      <c r="E578" s="60">
        <f>ROUND('Budget Template'!F624,-3)</f>
        <v>0</v>
      </c>
      <c r="F578" s="60">
        <f>ROUND('Budget Template'!G624,-3)</f>
        <v>0</v>
      </c>
      <c r="G578" s="17">
        <f t="shared" ref="G578:G583" si="50">SUM(C578:F578)</f>
        <v>0</v>
      </c>
    </row>
    <row r="579" spans="1:7" x14ac:dyDescent="0.25">
      <c r="B579" t="s">
        <v>4</v>
      </c>
      <c r="C579" s="60">
        <f>ROUND('Budget Template'!D625,-3)</f>
        <v>0</v>
      </c>
      <c r="D579" s="174">
        <f>ROUND('Budget Template'!E625,-3)</f>
        <v>27001000</v>
      </c>
      <c r="E579" s="60">
        <f>ROUND('Budget Template'!F625,-3)</f>
        <v>0</v>
      </c>
      <c r="F579" s="60">
        <f>ROUND('Budget Template'!G625,-3)</f>
        <v>0</v>
      </c>
      <c r="G579" s="17">
        <f t="shared" si="50"/>
        <v>27001000</v>
      </c>
    </row>
    <row r="580" spans="1:7" x14ac:dyDescent="0.25">
      <c r="B580" t="s">
        <v>33</v>
      </c>
      <c r="C580" s="60">
        <f>ROUND('Budget Template'!D626,-3)</f>
        <v>0</v>
      </c>
      <c r="D580" s="60">
        <f>ROUND('Budget Template'!E626,-3)</f>
        <v>0</v>
      </c>
      <c r="E580" s="60">
        <f>ROUND('Budget Template'!F626,-3)</f>
        <v>0</v>
      </c>
      <c r="F580" s="60">
        <f>ROUND('Budget Template'!G626,-3)</f>
        <v>0</v>
      </c>
      <c r="G580" s="17">
        <f t="shared" si="50"/>
        <v>0</v>
      </c>
    </row>
    <row r="581" spans="1:7" x14ac:dyDescent="0.25">
      <c r="B581" t="s">
        <v>5</v>
      </c>
      <c r="C581" s="60">
        <f>ROUND('Budget Template'!D627,-3)</f>
        <v>0</v>
      </c>
      <c r="D581" s="60">
        <f>ROUND('Budget Template'!E627,-3)</f>
        <v>0</v>
      </c>
      <c r="E581" s="60">
        <f>ROUND('Budget Template'!F627,-3)</f>
        <v>0</v>
      </c>
      <c r="F581" s="60">
        <f>ROUND('Budget Template'!G627,-3)</f>
        <v>0</v>
      </c>
      <c r="G581" s="17">
        <f t="shared" si="50"/>
        <v>0</v>
      </c>
    </row>
    <row r="582" spans="1:7" x14ac:dyDescent="0.25">
      <c r="B582" t="s">
        <v>6</v>
      </c>
      <c r="C582" s="60">
        <f>ROUND('Budget Template'!D628,-3)</f>
        <v>0</v>
      </c>
      <c r="D582" s="60">
        <f>ROUND('Budget Template'!E628,-3)</f>
        <v>0</v>
      </c>
      <c r="E582" s="60">
        <f>ROUND('Budget Template'!F628,-3)</f>
        <v>0</v>
      </c>
      <c r="F582" s="60">
        <f>ROUND('Budget Template'!G628,-3)</f>
        <v>0</v>
      </c>
      <c r="G582" s="17">
        <f t="shared" si="50"/>
        <v>0</v>
      </c>
    </row>
    <row r="583" spans="1:7" x14ac:dyDescent="0.25">
      <c r="B583" s="2" t="s">
        <v>7</v>
      </c>
      <c r="C583" s="60">
        <f>ROUND('Budget Template'!D629,-3)</f>
        <v>0</v>
      </c>
      <c r="D583" s="174">
        <f>ROUND('Budget Template'!E629,-3)</f>
        <v>395000</v>
      </c>
      <c r="E583" s="60">
        <f>ROUND('Budget Template'!F629,-3)</f>
        <v>0</v>
      </c>
      <c r="F583" s="60">
        <f>ROUND('Budget Template'!G629,-3)</f>
        <v>0</v>
      </c>
      <c r="G583" s="17">
        <f t="shared" si="50"/>
        <v>395000</v>
      </c>
    </row>
    <row r="584" spans="1:7" x14ac:dyDescent="0.25">
      <c r="A584" s="54" t="s">
        <v>8</v>
      </c>
      <c r="B584" s="55"/>
      <c r="C584" s="59">
        <f>SUM(C578:C583)</f>
        <v>0</v>
      </c>
      <c r="D584" s="59">
        <f>SUM(D578:D583)</f>
        <v>27396000</v>
      </c>
      <c r="E584" s="59">
        <f>SUM(E578:E583)</f>
        <v>0</v>
      </c>
      <c r="F584" s="59">
        <f>SUM(F578:F583)</f>
        <v>0</v>
      </c>
      <c r="G584" s="57">
        <f>SUM(G578:G583)</f>
        <v>27396000</v>
      </c>
    </row>
    <row r="585" spans="1:7" x14ac:dyDescent="0.25">
      <c r="C585" s="1"/>
      <c r="D585" s="1"/>
      <c r="E585" s="1"/>
      <c r="F585" s="1"/>
      <c r="G585" s="17"/>
    </row>
    <row r="586" spans="1:7" x14ac:dyDescent="0.25">
      <c r="A586" s="6" t="s">
        <v>9</v>
      </c>
      <c r="B586" t="s">
        <v>10</v>
      </c>
      <c r="C586" s="13">
        <f>ROUND('Budget Template'!D632,-3)</f>
        <v>0</v>
      </c>
      <c r="D586" s="13">
        <f>ROUND('Budget Template'!E632,-3)</f>
        <v>2098000</v>
      </c>
      <c r="E586" s="13">
        <f>ROUND('Budget Template'!F632,-3)</f>
        <v>0</v>
      </c>
      <c r="F586" s="13">
        <f>ROUND('Budget Template'!G632,-3)</f>
        <v>0</v>
      </c>
      <c r="G586" s="17">
        <f>SUM(C586:F586)</f>
        <v>2098000</v>
      </c>
    </row>
    <row r="587" spans="1:7" x14ac:dyDescent="0.25">
      <c r="B587" t="s">
        <v>11</v>
      </c>
      <c r="C587" s="13">
        <f>ROUND('Budget Template'!D633,-3)</f>
        <v>0</v>
      </c>
      <c r="D587" s="13">
        <f>ROUND('Budget Template'!E633,-3)</f>
        <v>855000</v>
      </c>
      <c r="E587" s="13">
        <f>ROUND('Budget Template'!F633,-3)</f>
        <v>0</v>
      </c>
      <c r="F587" s="13">
        <f>ROUND('Budget Template'!G633,-3)</f>
        <v>0</v>
      </c>
      <c r="G587" s="17">
        <f t="shared" ref="G587:G592" si="51">SUM(C587:F587)</f>
        <v>855000</v>
      </c>
    </row>
    <row r="588" spans="1:7" x14ac:dyDescent="0.25">
      <c r="B588" t="s">
        <v>92</v>
      </c>
      <c r="C588" s="13">
        <f>ROUND('Budget Template'!D634,-3)</f>
        <v>0</v>
      </c>
      <c r="D588" s="13">
        <f>ROUND('Budget Template'!E634,-3)</f>
        <v>18235000</v>
      </c>
      <c r="E588" s="13">
        <f>ROUND('Budget Template'!F634,-3)</f>
        <v>0</v>
      </c>
      <c r="F588" s="13">
        <f>ROUND('Budget Template'!G634,-3)</f>
        <v>0</v>
      </c>
      <c r="G588" s="17">
        <f t="shared" si="51"/>
        <v>18235000</v>
      </c>
    </row>
    <row r="589" spans="1:7" x14ac:dyDescent="0.25">
      <c r="B589" t="s">
        <v>13</v>
      </c>
      <c r="C589" s="13">
        <f>ROUND('Budget Template'!D635,-3)</f>
        <v>0</v>
      </c>
      <c r="D589" s="13">
        <f>ROUND('Budget Template'!E635,-3)</f>
        <v>68000</v>
      </c>
      <c r="E589" s="13">
        <f>ROUND('Budget Template'!F635,-3)</f>
        <v>0</v>
      </c>
      <c r="F589" s="13">
        <f>ROUND('Budget Template'!G635,-3)</f>
        <v>0</v>
      </c>
      <c r="G589" s="17">
        <f t="shared" si="51"/>
        <v>68000</v>
      </c>
    </row>
    <row r="590" spans="1:7" x14ac:dyDescent="0.25">
      <c r="B590" t="s">
        <v>32</v>
      </c>
      <c r="C590" s="13">
        <f>ROUND('Budget Template'!D636,-3)</f>
        <v>0</v>
      </c>
      <c r="D590" s="13">
        <f>ROUND('Budget Template'!E636,-3)</f>
        <v>685000</v>
      </c>
      <c r="E590" s="13">
        <f>ROUND('Budget Template'!F636,-3)</f>
        <v>0</v>
      </c>
      <c r="F590" s="13">
        <f>ROUND('Budget Template'!G636,-3)</f>
        <v>0</v>
      </c>
      <c r="G590" s="17">
        <f t="shared" si="51"/>
        <v>685000</v>
      </c>
    </row>
    <row r="591" spans="1:7" x14ac:dyDescent="0.25">
      <c r="B591" t="s">
        <v>12</v>
      </c>
      <c r="C591" s="13">
        <f>ROUND('Budget Template'!D637,-3)</f>
        <v>0</v>
      </c>
      <c r="D591" s="13">
        <f>ROUND('Budget Template'!E637,-3)</f>
        <v>30000</v>
      </c>
      <c r="E591" s="13">
        <f>ROUND('Budget Template'!F637,-3)</f>
        <v>0</v>
      </c>
      <c r="F591" s="13">
        <f>ROUND('Budget Template'!G637,-3)</f>
        <v>0</v>
      </c>
      <c r="G591" s="17">
        <f t="shared" si="51"/>
        <v>30000</v>
      </c>
    </row>
    <row r="592" spans="1:7" x14ac:dyDescent="0.25">
      <c r="B592" t="s">
        <v>14</v>
      </c>
      <c r="C592" s="13">
        <f>ROUND('Budget Template'!D638,-3)</f>
        <v>0</v>
      </c>
      <c r="D592" s="13">
        <f>ROUND('Budget Template'!E638,-3)</f>
        <v>2382000</v>
      </c>
      <c r="E592" s="13">
        <f>ROUND('Budget Template'!F638,-3)</f>
        <v>0</v>
      </c>
      <c r="F592" s="13">
        <f>ROUND('Budget Template'!G638,-3)</f>
        <v>0</v>
      </c>
      <c r="G592" s="17">
        <f t="shared" si="51"/>
        <v>2382000</v>
      </c>
    </row>
    <row r="593" spans="1:7" x14ac:dyDescent="0.25">
      <c r="A593" s="54" t="s">
        <v>15</v>
      </c>
      <c r="B593" s="55"/>
      <c r="C593" s="59">
        <f>SUM(C586:C592)</f>
        <v>0</v>
      </c>
      <c r="D593" s="59">
        <f>SUM(D586:D592)</f>
        <v>24353000</v>
      </c>
      <c r="E593" s="59">
        <f>SUM(E586:E592)</f>
        <v>0</v>
      </c>
      <c r="F593" s="59">
        <f>SUM(F586:F592)</f>
        <v>0</v>
      </c>
      <c r="G593" s="57">
        <f>SUM(G586:G592)</f>
        <v>24353000</v>
      </c>
    </row>
    <row r="595" spans="1:7" x14ac:dyDescent="0.25">
      <c r="A595" s="54" t="s">
        <v>39</v>
      </c>
      <c r="B595" s="55"/>
      <c r="C595" s="59">
        <f>ROUND('Budget Template'!D644,-3)</f>
        <v>0</v>
      </c>
      <c r="D595" s="59">
        <f>ROUND('Budget Template'!E644,-3)</f>
        <v>-1471000</v>
      </c>
      <c r="E595" s="59">
        <f>ROUND('Budget Template'!F644,-3)</f>
        <v>0</v>
      </c>
      <c r="F595" s="59">
        <f>ROUND('Budget Template'!G644,-3)</f>
        <v>0</v>
      </c>
      <c r="G595" s="57">
        <f>SUM(C595:F595)</f>
        <v>-1471000</v>
      </c>
    </row>
    <row r="596" spans="1:7" x14ac:dyDescent="0.25">
      <c r="C596" s="15"/>
      <c r="D596" s="15"/>
      <c r="E596" s="15"/>
      <c r="F596" s="15"/>
      <c r="G596" s="20"/>
    </row>
    <row r="597" spans="1:7" ht="15.75" thickBot="1" x14ac:dyDescent="0.3">
      <c r="A597" s="8" t="s">
        <v>70</v>
      </c>
      <c r="B597" s="3"/>
      <c r="C597" s="92"/>
      <c r="D597" s="62">
        <f>D584-D593+D595</f>
        <v>1572000</v>
      </c>
      <c r="E597" s="62">
        <f>E584-E593+E595</f>
        <v>0</v>
      </c>
      <c r="F597" s="62">
        <f>F584-F593+F595</f>
        <v>0</v>
      </c>
      <c r="G597" s="18">
        <f>SUM(C597:F597)</f>
        <v>1572000</v>
      </c>
    </row>
    <row r="598" spans="1:7" ht="15.75" thickTop="1" x14ac:dyDescent="0.25"/>
  </sheetData>
  <mergeCells count="2">
    <mergeCell ref="A1:G1"/>
    <mergeCell ref="A27:G27"/>
  </mergeCells>
  <printOptions horizontalCentered="1"/>
  <pageMargins left="0.25" right="0.25" top="0.5" bottom="0.25" header="0.3" footer="0.3"/>
  <pageSetup scale="67" fitToHeight="50" orientation="landscape" verticalDpi="4294967295" r:id="rId1"/>
  <rowBreaks count="12" manualBreakCount="12">
    <brk id="26" max="6" man="1"/>
    <brk id="71" max="6" man="1"/>
    <brk id="116" max="6" man="1"/>
    <brk id="160" max="6" man="1"/>
    <brk id="204" max="6" man="1"/>
    <brk id="248" max="6" man="1"/>
    <brk id="292" max="6" man="1"/>
    <brk id="336" max="6" man="1"/>
    <brk id="380" max="6" man="1"/>
    <brk id="424" max="6" man="1"/>
    <brk id="476" max="6" man="1"/>
    <brk id="576"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D0029-D352-46B7-BA0E-215A41ED0955}">
  <sheetPr>
    <tabColor rgb="FFFFFFCC"/>
  </sheetPr>
  <dimension ref="A1:M700"/>
  <sheetViews>
    <sheetView zoomScale="90" zoomScaleNormal="90" workbookViewId="0">
      <pane xSplit="7" ySplit="2" topLeftCell="H137" activePane="bottomRight" state="frozen"/>
      <selection pane="topRight" activeCell="H1" sqref="H1"/>
      <selection pane="bottomLeft" activeCell="A3" sqref="A3"/>
      <selection pane="bottomRight" activeCell="J165" sqref="J165"/>
    </sheetView>
  </sheetViews>
  <sheetFormatPr defaultRowHeight="15" x14ac:dyDescent="0.25"/>
  <cols>
    <col min="1" max="1" width="15.5703125" style="6" customWidth="1"/>
    <col min="2" max="2" width="38.42578125" customWidth="1"/>
    <col min="3" max="3" width="38.42578125" hidden="1" customWidth="1"/>
    <col min="4" max="7" width="17.42578125" customWidth="1"/>
    <col min="8" max="8" width="20.85546875" style="19" customWidth="1"/>
    <col min="9" max="9" width="38.7109375" customWidth="1"/>
    <col min="10" max="10" width="137.42578125" customWidth="1"/>
    <col min="11" max="11" width="13.5703125" bestFit="1" customWidth="1"/>
    <col min="12" max="13" width="3.7109375" style="158" customWidth="1"/>
  </cols>
  <sheetData>
    <row r="1" spans="1:13" ht="42" customHeight="1" x14ac:dyDescent="0.25">
      <c r="A1" s="180" t="str">
        <f>Summary!A27</f>
        <v>Appalachian State University - Unit Breakout 
FY 2024-25 All-Funds Budget</v>
      </c>
      <c r="B1" s="181"/>
      <c r="C1" s="181"/>
      <c r="D1" s="181"/>
      <c r="E1" s="181"/>
      <c r="F1" s="181"/>
      <c r="G1" s="181"/>
      <c r="H1" s="181"/>
    </row>
    <row r="3" spans="1:13" ht="30" x14ac:dyDescent="0.25">
      <c r="A3" s="171" t="s">
        <v>17</v>
      </c>
      <c r="B3" s="10"/>
      <c r="C3" s="10"/>
      <c r="D3" s="11" t="s">
        <v>0</v>
      </c>
      <c r="E3" s="11" t="s">
        <v>35</v>
      </c>
      <c r="F3" s="11" t="s">
        <v>88</v>
      </c>
      <c r="G3" s="11" t="s">
        <v>31</v>
      </c>
      <c r="H3" s="21" t="s">
        <v>16</v>
      </c>
      <c r="I3" s="52" t="s">
        <v>48</v>
      </c>
      <c r="J3" s="185" t="s">
        <v>8223</v>
      </c>
      <c r="K3" s="185"/>
      <c r="L3" s="159"/>
      <c r="M3" s="159"/>
    </row>
    <row r="4" spans="1:13" ht="14.45" customHeight="1" x14ac:dyDescent="0.25">
      <c r="A4" s="6" t="s">
        <v>1</v>
      </c>
      <c r="B4" t="s">
        <v>36</v>
      </c>
      <c r="C4" t="str">
        <f>$A$3&amp;B4</f>
        <v>College of Arts and SciencesState Appropriation, Tuition, &amp; Fees</v>
      </c>
      <c r="D4" s="1">
        <v>62032778.295853138</v>
      </c>
      <c r="E4" s="1">
        <v>1199963</v>
      </c>
      <c r="F4" s="1">
        <v>0</v>
      </c>
      <c r="G4" s="1">
        <v>0</v>
      </c>
      <c r="H4" s="17">
        <f t="shared" ref="H4:H9" si="0">SUM(D4:G4)</f>
        <v>63232741.295853138</v>
      </c>
      <c r="I4" s="182" t="s">
        <v>8237</v>
      </c>
    </row>
    <row r="5" spans="1:13" x14ac:dyDescent="0.25">
      <c r="B5" t="s">
        <v>4</v>
      </c>
      <c r="C5" t="str">
        <f t="shared" ref="C5:C26" si="1">$A$3&amp;B5</f>
        <v>College of Arts and SciencesSales &amp; Services</v>
      </c>
      <c r="D5" s="1"/>
      <c r="E5" s="1">
        <v>200000</v>
      </c>
      <c r="F5" s="1">
        <v>0</v>
      </c>
      <c r="G5" s="1">
        <v>3000</v>
      </c>
      <c r="H5" s="17">
        <f t="shared" si="0"/>
        <v>203000</v>
      </c>
      <c r="I5" s="182"/>
    </row>
    <row r="6" spans="1:13" x14ac:dyDescent="0.25">
      <c r="B6" t="s">
        <v>33</v>
      </c>
      <c r="C6" t="str">
        <f t="shared" si="1"/>
        <v>College of Arts and SciencesPatient Services</v>
      </c>
      <c r="D6" s="1"/>
      <c r="E6" s="1">
        <v>0</v>
      </c>
      <c r="F6" s="1">
        <v>0</v>
      </c>
      <c r="G6" s="1">
        <v>0</v>
      </c>
      <c r="H6" s="17">
        <f t="shared" si="0"/>
        <v>0</v>
      </c>
      <c r="I6" s="182"/>
    </row>
    <row r="7" spans="1:13" x14ac:dyDescent="0.25">
      <c r="B7" t="s">
        <v>5</v>
      </c>
      <c r="C7" t="str">
        <f t="shared" si="1"/>
        <v>College of Arts and SciencesContracts &amp; Grants</v>
      </c>
      <c r="D7" s="1"/>
      <c r="E7" s="1">
        <v>0</v>
      </c>
      <c r="F7" s="1">
        <v>0</v>
      </c>
      <c r="G7" s="1">
        <v>4609000</v>
      </c>
      <c r="H7" s="17">
        <f t="shared" si="0"/>
        <v>4609000</v>
      </c>
      <c r="I7" s="182"/>
    </row>
    <row r="8" spans="1:13" x14ac:dyDescent="0.25">
      <c r="B8" t="s">
        <v>6</v>
      </c>
      <c r="C8" t="str">
        <f t="shared" si="1"/>
        <v>College of Arts and SciencesGifts &amp; Investments</v>
      </c>
      <c r="D8" s="1"/>
      <c r="E8" s="1">
        <v>0</v>
      </c>
      <c r="F8" s="1">
        <v>0</v>
      </c>
      <c r="G8" s="1">
        <v>280000</v>
      </c>
      <c r="H8" s="17">
        <f t="shared" si="0"/>
        <v>280000</v>
      </c>
      <c r="I8" s="182"/>
    </row>
    <row r="9" spans="1:13" x14ac:dyDescent="0.25">
      <c r="B9" s="2" t="s">
        <v>7</v>
      </c>
      <c r="C9" t="str">
        <f t="shared" si="1"/>
        <v>College of Arts and SciencesOther Revenues</v>
      </c>
      <c r="D9" s="1"/>
      <c r="E9" s="1">
        <v>1000</v>
      </c>
      <c r="F9" s="1">
        <v>0</v>
      </c>
      <c r="G9" s="1">
        <v>0</v>
      </c>
      <c r="H9" s="17">
        <f t="shared" si="0"/>
        <v>1000</v>
      </c>
      <c r="I9" s="182"/>
    </row>
    <row r="10" spans="1:13" x14ac:dyDescent="0.25">
      <c r="A10" s="54" t="s">
        <v>8</v>
      </c>
      <c r="B10" s="55"/>
      <c r="C10" t="str">
        <f t="shared" si="1"/>
        <v>College of Arts and Sciences</v>
      </c>
      <c r="D10" s="56">
        <v>62032778.295853138</v>
      </c>
      <c r="E10" s="56">
        <v>1400963</v>
      </c>
      <c r="F10" s="56">
        <v>0</v>
      </c>
      <c r="G10" s="56">
        <v>4892000</v>
      </c>
      <c r="H10" s="57">
        <f>SUM(H4:H9)</f>
        <v>68325741.295853138</v>
      </c>
      <c r="I10" s="182"/>
    </row>
    <row r="11" spans="1:13" x14ac:dyDescent="0.25">
      <c r="C11" t="str">
        <f t="shared" si="1"/>
        <v>College of Arts and Sciences</v>
      </c>
      <c r="D11" s="1"/>
      <c r="E11" s="1"/>
      <c r="F11" s="1"/>
      <c r="G11" s="1"/>
      <c r="H11" s="17"/>
      <c r="I11" s="182"/>
    </row>
    <row r="12" spans="1:13" x14ac:dyDescent="0.25">
      <c r="A12" s="6" t="s">
        <v>9</v>
      </c>
      <c r="B12" t="s">
        <v>10</v>
      </c>
      <c r="C12" t="str">
        <f t="shared" si="1"/>
        <v>College of Arts and SciencesSalaries and Wages</v>
      </c>
      <c r="D12" s="1">
        <v>45729615.639865547</v>
      </c>
      <c r="E12" s="1">
        <v>136265</v>
      </c>
      <c r="F12" s="1">
        <v>51000</v>
      </c>
      <c r="G12" s="1">
        <v>1307000</v>
      </c>
      <c r="H12" s="17">
        <f t="shared" ref="H12:H18" si="2">SUM(D12:G12)</f>
        <v>47223880.639865547</v>
      </c>
      <c r="I12" s="182"/>
    </row>
    <row r="13" spans="1:13" x14ac:dyDescent="0.25">
      <c r="B13" t="s">
        <v>11</v>
      </c>
      <c r="C13" t="str">
        <f t="shared" si="1"/>
        <v>College of Arts and SciencesStaff Benefits</v>
      </c>
      <c r="D13" s="1">
        <v>14143355.655987592</v>
      </c>
      <c r="E13" s="1">
        <v>45734</v>
      </c>
      <c r="F13" s="1">
        <v>12750</v>
      </c>
      <c r="G13" s="1">
        <v>326750</v>
      </c>
      <c r="H13" s="17">
        <f t="shared" si="2"/>
        <v>14528589.655987592</v>
      </c>
      <c r="I13" s="182"/>
    </row>
    <row r="14" spans="1:13" x14ac:dyDescent="0.25">
      <c r="B14" t="s">
        <v>92</v>
      </c>
      <c r="C14" t="str">
        <f t="shared" si="1"/>
        <v>College of Arts and SciencesServices, Supplies, Materials, &amp; Equip.</v>
      </c>
      <c r="D14" s="1">
        <v>1373747</v>
      </c>
      <c r="E14" s="1">
        <v>1218089</v>
      </c>
      <c r="F14" s="1">
        <v>67000</v>
      </c>
      <c r="G14" s="1">
        <v>2654000</v>
      </c>
      <c r="H14" s="17">
        <f t="shared" si="2"/>
        <v>5312836</v>
      </c>
      <c r="I14" s="182"/>
    </row>
    <row r="15" spans="1:13" x14ac:dyDescent="0.25">
      <c r="B15" t="s">
        <v>13</v>
      </c>
      <c r="C15" t="str">
        <f t="shared" si="1"/>
        <v>College of Arts and SciencesScholarships &amp; Fellowships</v>
      </c>
      <c r="D15" s="1">
        <v>0</v>
      </c>
      <c r="E15" s="1">
        <v>0</v>
      </c>
      <c r="F15" s="1">
        <v>1000</v>
      </c>
      <c r="G15" s="1">
        <v>601000</v>
      </c>
      <c r="H15" s="17">
        <f t="shared" si="2"/>
        <v>602000</v>
      </c>
      <c r="I15" s="182"/>
    </row>
    <row r="16" spans="1:13" x14ac:dyDescent="0.25">
      <c r="B16" t="s">
        <v>32</v>
      </c>
      <c r="C16" t="str">
        <f t="shared" si="1"/>
        <v>College of Arts and SciencesDebt Service</v>
      </c>
      <c r="D16" s="1">
        <v>0</v>
      </c>
      <c r="E16" s="1">
        <v>0</v>
      </c>
      <c r="F16" s="1">
        <v>0</v>
      </c>
      <c r="G16" s="1">
        <v>0</v>
      </c>
      <c r="H16" s="17">
        <f t="shared" si="2"/>
        <v>0</v>
      </c>
      <c r="I16" s="182"/>
    </row>
    <row r="17" spans="1:9" x14ac:dyDescent="0.25">
      <c r="B17" t="s">
        <v>12</v>
      </c>
      <c r="C17" t="str">
        <f t="shared" si="1"/>
        <v>College of Arts and SciencesUtilities</v>
      </c>
      <c r="D17" s="1">
        <v>0</v>
      </c>
      <c r="E17" s="1">
        <v>0</v>
      </c>
      <c r="F17" s="1">
        <v>2000</v>
      </c>
      <c r="G17" s="1">
        <v>2000</v>
      </c>
      <c r="H17" s="17">
        <f t="shared" si="2"/>
        <v>4000</v>
      </c>
      <c r="I17" s="182"/>
    </row>
    <row r="18" spans="1:9" x14ac:dyDescent="0.25">
      <c r="B18" t="s">
        <v>14</v>
      </c>
      <c r="C18" t="str">
        <f t="shared" si="1"/>
        <v>College of Arts and SciencesOther Expenses</v>
      </c>
      <c r="D18" s="1">
        <v>665719</v>
      </c>
      <c r="E18" s="1">
        <v>0</v>
      </c>
      <c r="F18" s="1">
        <v>0</v>
      </c>
      <c r="G18" s="1">
        <v>0</v>
      </c>
      <c r="H18" s="17">
        <f t="shared" si="2"/>
        <v>665719</v>
      </c>
      <c r="I18" s="182"/>
    </row>
    <row r="19" spans="1:9" x14ac:dyDescent="0.25">
      <c r="A19" s="54" t="s">
        <v>15</v>
      </c>
      <c r="B19" s="55"/>
      <c r="C19" t="str">
        <f t="shared" si="1"/>
        <v>College of Arts and Sciences</v>
      </c>
      <c r="D19" s="56">
        <v>61912437.295853138</v>
      </c>
      <c r="E19" s="56">
        <v>1400088</v>
      </c>
      <c r="F19" s="56">
        <v>133750</v>
      </c>
      <c r="G19" s="56">
        <v>4890750</v>
      </c>
      <c r="H19" s="57">
        <f>SUM(H12:H18)</f>
        <v>68337025.295853138</v>
      </c>
      <c r="I19" s="182"/>
    </row>
    <row r="20" spans="1:9" x14ac:dyDescent="0.25">
      <c r="C20" t="str">
        <f t="shared" si="1"/>
        <v>College of Arts and Sciences</v>
      </c>
      <c r="I20" s="182"/>
    </row>
    <row r="21" spans="1:9" x14ac:dyDescent="0.25">
      <c r="A21" s="6" t="s">
        <v>37</v>
      </c>
      <c r="B21" t="s">
        <v>38</v>
      </c>
      <c r="C21" t="str">
        <f t="shared" si="1"/>
        <v>College of Arts and SciencesTransfers In</v>
      </c>
      <c r="D21" s="14">
        <v>0</v>
      </c>
      <c r="E21" s="1">
        <v>0</v>
      </c>
      <c r="F21" s="1">
        <v>298000</v>
      </c>
      <c r="G21" s="1">
        <v>0</v>
      </c>
      <c r="H21" s="17">
        <f t="shared" ref="H21:H23" si="3">SUM(D21:G21)</f>
        <v>298000</v>
      </c>
      <c r="I21" s="182"/>
    </row>
    <row r="22" spans="1:9" x14ac:dyDescent="0.25">
      <c r="B22" t="s">
        <v>93</v>
      </c>
      <c r="C22" t="str">
        <f t="shared" si="1"/>
        <v>College of Arts and SciencesTransfers Out to Capital</v>
      </c>
      <c r="D22" s="14">
        <v>0</v>
      </c>
      <c r="E22" s="1">
        <v>0</v>
      </c>
      <c r="F22" s="1">
        <v>0</v>
      </c>
      <c r="G22" s="1">
        <v>0</v>
      </c>
      <c r="H22" s="17">
        <f t="shared" si="3"/>
        <v>0</v>
      </c>
      <c r="I22" s="182"/>
    </row>
    <row r="23" spans="1:9" x14ac:dyDescent="0.25">
      <c r="B23" t="s">
        <v>94</v>
      </c>
      <c r="C23" t="str">
        <f t="shared" si="1"/>
        <v>College of Arts and SciencesTransfers Out (Other)</v>
      </c>
      <c r="D23" s="14">
        <v>120341</v>
      </c>
      <c r="E23" s="1">
        <v>0</v>
      </c>
      <c r="F23" s="1">
        <v>0</v>
      </c>
      <c r="G23" s="1">
        <v>0</v>
      </c>
      <c r="H23" s="17">
        <f t="shared" si="3"/>
        <v>120341</v>
      </c>
      <c r="I23" s="182"/>
    </row>
    <row r="24" spans="1:9" x14ac:dyDescent="0.25">
      <c r="A24" s="54" t="s">
        <v>39</v>
      </c>
      <c r="B24" s="55"/>
      <c r="C24" t="str">
        <f t="shared" si="1"/>
        <v>College of Arts and Sciences</v>
      </c>
      <c r="D24" s="130">
        <v>-120341</v>
      </c>
      <c r="E24" s="56">
        <v>0</v>
      </c>
      <c r="F24" s="56">
        <v>298000</v>
      </c>
      <c r="G24" s="56">
        <v>0</v>
      </c>
      <c r="H24" s="57">
        <f>SUM(D24:G24)</f>
        <v>177659</v>
      </c>
      <c r="I24" s="182"/>
    </row>
    <row r="25" spans="1:9" x14ac:dyDescent="0.25">
      <c r="C25" t="str">
        <f t="shared" si="1"/>
        <v>College of Arts and Sciences</v>
      </c>
      <c r="D25" s="15"/>
      <c r="E25" s="15"/>
      <c r="F25" s="15"/>
      <c r="G25" s="15"/>
      <c r="H25" s="20"/>
      <c r="I25" s="182"/>
    </row>
    <row r="26" spans="1:9" ht="15.75" thickBot="1" x14ac:dyDescent="0.3">
      <c r="A26" s="8" t="s">
        <v>70</v>
      </c>
      <c r="B26" s="3"/>
      <c r="C26" t="str">
        <f t="shared" si="1"/>
        <v>College of Arts and Sciences</v>
      </c>
      <c r="D26" s="4">
        <v>0</v>
      </c>
      <c r="E26" s="4">
        <v>875</v>
      </c>
      <c r="F26" s="4">
        <v>164250</v>
      </c>
      <c r="G26" s="4">
        <v>1250</v>
      </c>
      <c r="H26" s="18">
        <f>SUM(D26:G26)</f>
        <v>166375</v>
      </c>
    </row>
    <row r="27" spans="1:9" ht="15.75" thickTop="1" x14ac:dyDescent="0.25">
      <c r="C27" t="str">
        <f>$A$3&amp;B27</f>
        <v>College of Arts and Sciences</v>
      </c>
    </row>
    <row r="28" spans="1:9" ht="30" x14ac:dyDescent="0.25">
      <c r="A28" s="171" t="s">
        <v>19</v>
      </c>
      <c r="B28" s="10"/>
      <c r="C28" t="str">
        <f>$A$28&amp;B28</f>
        <v>College of Business</v>
      </c>
      <c r="D28" s="11" t="s">
        <v>0</v>
      </c>
      <c r="E28" s="11" t="s">
        <v>35</v>
      </c>
      <c r="F28" s="11" t="s">
        <v>88</v>
      </c>
      <c r="G28" s="11" t="s">
        <v>31</v>
      </c>
      <c r="H28" s="21" t="s">
        <v>16</v>
      </c>
      <c r="I28" s="52" t="s">
        <v>48</v>
      </c>
    </row>
    <row r="29" spans="1:9" ht="15" customHeight="1" x14ac:dyDescent="0.25">
      <c r="A29" s="6" t="s">
        <v>1</v>
      </c>
      <c r="B29" t="s">
        <v>36</v>
      </c>
      <c r="C29" t="str">
        <f t="shared" ref="C29:C51" si="4">$A$28&amp;B29</f>
        <v>College of BusinessState Appropriation, Tuition, &amp; Fees</v>
      </c>
      <c r="D29" s="1">
        <v>25434334.784795374</v>
      </c>
      <c r="E29" s="1">
        <v>285687</v>
      </c>
      <c r="F29" s="1">
        <v>0</v>
      </c>
      <c r="G29" s="1">
        <v>0</v>
      </c>
      <c r="H29" s="17">
        <f t="shared" ref="H29" si="5">SUM(D29:G29)</f>
        <v>25720021.784795374</v>
      </c>
      <c r="I29" s="183" t="s">
        <v>8238</v>
      </c>
    </row>
    <row r="30" spans="1:9" x14ac:dyDescent="0.25">
      <c r="B30" t="s">
        <v>4</v>
      </c>
      <c r="C30" t="str">
        <f t="shared" si="4"/>
        <v>College of BusinessSales &amp; Services</v>
      </c>
      <c r="D30" s="1"/>
      <c r="E30" s="1">
        <v>296000</v>
      </c>
      <c r="F30" s="1">
        <v>0</v>
      </c>
      <c r="G30" s="1">
        <v>0</v>
      </c>
      <c r="H30" s="17">
        <f t="shared" ref="H30:H34" si="6">SUM(D30:G30)</f>
        <v>296000</v>
      </c>
      <c r="I30" s="183"/>
    </row>
    <row r="31" spans="1:9" x14ac:dyDescent="0.25">
      <c r="B31" t="s">
        <v>33</v>
      </c>
      <c r="C31" t="str">
        <f t="shared" si="4"/>
        <v>College of BusinessPatient Services</v>
      </c>
      <c r="D31" s="1"/>
      <c r="E31" s="1">
        <v>0</v>
      </c>
      <c r="F31" s="1">
        <v>0</v>
      </c>
      <c r="G31" s="1">
        <v>0</v>
      </c>
      <c r="H31" s="17">
        <f t="shared" si="6"/>
        <v>0</v>
      </c>
      <c r="I31" s="183"/>
    </row>
    <row r="32" spans="1:9" x14ac:dyDescent="0.25">
      <c r="B32" t="s">
        <v>5</v>
      </c>
      <c r="C32" t="str">
        <f t="shared" si="4"/>
        <v>College of BusinessContracts &amp; Grants</v>
      </c>
      <c r="D32" s="1"/>
      <c r="E32" s="1">
        <v>0</v>
      </c>
      <c r="F32" s="1">
        <v>0</v>
      </c>
      <c r="G32" s="1">
        <v>415750</v>
      </c>
      <c r="H32" s="17">
        <f t="shared" si="6"/>
        <v>415750</v>
      </c>
      <c r="I32" s="183"/>
    </row>
    <row r="33" spans="1:9" x14ac:dyDescent="0.25">
      <c r="B33" t="s">
        <v>6</v>
      </c>
      <c r="C33" t="str">
        <f t="shared" si="4"/>
        <v>College of BusinessGifts &amp; Investments</v>
      </c>
      <c r="D33" s="1"/>
      <c r="E33" s="1">
        <v>0</v>
      </c>
      <c r="F33" s="1">
        <v>0</v>
      </c>
      <c r="G33" s="1">
        <v>1558000</v>
      </c>
      <c r="H33" s="17">
        <f t="shared" si="6"/>
        <v>1558000</v>
      </c>
      <c r="I33" s="183"/>
    </row>
    <row r="34" spans="1:9" x14ac:dyDescent="0.25">
      <c r="B34" s="2" t="s">
        <v>7</v>
      </c>
      <c r="C34" t="str">
        <f t="shared" si="4"/>
        <v>College of BusinessOther Revenues</v>
      </c>
      <c r="D34" s="1"/>
      <c r="E34" s="1">
        <v>0</v>
      </c>
      <c r="F34" s="1">
        <v>0</v>
      </c>
      <c r="G34" s="1">
        <v>0</v>
      </c>
      <c r="H34" s="17">
        <f t="shared" si="6"/>
        <v>0</v>
      </c>
      <c r="I34" s="183"/>
    </row>
    <row r="35" spans="1:9" x14ac:dyDescent="0.25">
      <c r="A35" s="54" t="s">
        <v>8</v>
      </c>
      <c r="B35" s="55"/>
      <c r="C35" t="str">
        <f t="shared" si="4"/>
        <v>College of Business</v>
      </c>
      <c r="D35" s="56">
        <v>25434334.784795374</v>
      </c>
      <c r="E35" s="56">
        <v>581687</v>
      </c>
      <c r="F35" s="56">
        <v>0</v>
      </c>
      <c r="G35" s="56">
        <v>1973750</v>
      </c>
      <c r="H35" s="57">
        <f>SUM(H29:H34)</f>
        <v>27989771.784795374</v>
      </c>
      <c r="I35" s="183"/>
    </row>
    <row r="36" spans="1:9" x14ac:dyDescent="0.25">
      <c r="C36" t="str">
        <f t="shared" si="4"/>
        <v>College of Business</v>
      </c>
      <c r="D36" s="1"/>
      <c r="E36" s="1"/>
      <c r="F36" s="1"/>
      <c r="G36" s="1"/>
      <c r="H36" s="17"/>
      <c r="I36" s="183"/>
    </row>
    <row r="37" spans="1:9" x14ac:dyDescent="0.25">
      <c r="A37" s="6" t="s">
        <v>9</v>
      </c>
      <c r="B37" t="s">
        <v>10</v>
      </c>
      <c r="C37" t="str">
        <f t="shared" si="4"/>
        <v>College of BusinessSalaries and Wages</v>
      </c>
      <c r="D37" s="1">
        <v>18705733.571467992</v>
      </c>
      <c r="E37" s="1">
        <v>236750</v>
      </c>
      <c r="F37" s="1">
        <v>0</v>
      </c>
      <c r="G37" s="1">
        <v>951000</v>
      </c>
      <c r="H37" s="17">
        <f t="shared" ref="H37:H43" si="7">SUM(D37:G37)</f>
        <v>19893483.571467992</v>
      </c>
      <c r="I37" s="183"/>
    </row>
    <row r="38" spans="1:9" x14ac:dyDescent="0.25">
      <c r="B38" t="s">
        <v>11</v>
      </c>
      <c r="C38" t="str">
        <f t="shared" si="4"/>
        <v>College of BusinessStaff Benefits</v>
      </c>
      <c r="D38" s="1">
        <v>5749933.2133273827</v>
      </c>
      <c r="E38" s="1">
        <v>59187.5</v>
      </c>
      <c r="F38" s="1">
        <v>0</v>
      </c>
      <c r="G38" s="1">
        <v>237750</v>
      </c>
      <c r="H38" s="17">
        <f t="shared" si="7"/>
        <v>6046870.7133273827</v>
      </c>
      <c r="I38" s="183"/>
    </row>
    <row r="39" spans="1:9" x14ac:dyDescent="0.25">
      <c r="B39" t="s">
        <v>92</v>
      </c>
      <c r="C39" t="str">
        <f t="shared" si="4"/>
        <v>College of BusinessServices, Supplies, Materials, &amp; Equip.</v>
      </c>
      <c r="D39" s="81">
        <v>773596</v>
      </c>
      <c r="E39" s="1">
        <v>285687</v>
      </c>
      <c r="F39" s="1">
        <v>17000</v>
      </c>
      <c r="G39" s="1">
        <v>772000</v>
      </c>
      <c r="H39" s="17">
        <f t="shared" si="7"/>
        <v>1848283</v>
      </c>
      <c r="I39" s="183"/>
    </row>
    <row r="40" spans="1:9" x14ac:dyDescent="0.25">
      <c r="B40" t="s">
        <v>13</v>
      </c>
      <c r="C40" t="str">
        <f t="shared" si="4"/>
        <v>College of BusinessScholarships &amp; Fellowships</v>
      </c>
      <c r="D40" s="1">
        <v>0</v>
      </c>
      <c r="E40" s="1">
        <v>0</v>
      </c>
      <c r="F40" s="1">
        <v>0</v>
      </c>
      <c r="G40" s="1">
        <v>0</v>
      </c>
      <c r="H40" s="17">
        <f t="shared" si="7"/>
        <v>0</v>
      </c>
      <c r="I40" s="183"/>
    </row>
    <row r="41" spans="1:9" x14ac:dyDescent="0.25">
      <c r="B41" t="s">
        <v>32</v>
      </c>
      <c r="C41" t="str">
        <f t="shared" si="4"/>
        <v>College of BusinessDebt Service</v>
      </c>
      <c r="D41" s="1">
        <v>0</v>
      </c>
      <c r="E41" s="1">
        <v>0</v>
      </c>
      <c r="F41" s="1">
        <v>0</v>
      </c>
      <c r="G41" s="1">
        <v>0</v>
      </c>
      <c r="H41" s="17">
        <f t="shared" si="7"/>
        <v>0</v>
      </c>
      <c r="I41" s="183"/>
    </row>
    <row r="42" spans="1:9" x14ac:dyDescent="0.25">
      <c r="B42" t="s">
        <v>12</v>
      </c>
      <c r="C42" t="str">
        <f t="shared" si="4"/>
        <v>College of BusinessUtilities</v>
      </c>
      <c r="D42" s="1">
        <v>0</v>
      </c>
      <c r="E42" s="1">
        <v>0</v>
      </c>
      <c r="F42" s="1">
        <v>0</v>
      </c>
      <c r="G42" s="1">
        <v>0</v>
      </c>
      <c r="H42" s="17">
        <f t="shared" si="7"/>
        <v>0</v>
      </c>
      <c r="I42" s="183"/>
    </row>
    <row r="43" spans="1:9" x14ac:dyDescent="0.25">
      <c r="B43" t="s">
        <v>14</v>
      </c>
      <c r="C43" t="str">
        <f t="shared" si="4"/>
        <v>College of BusinessOther Expenses</v>
      </c>
      <c r="D43" s="1">
        <v>193540</v>
      </c>
      <c r="E43" s="1">
        <v>0</v>
      </c>
      <c r="F43" s="1">
        <v>0</v>
      </c>
      <c r="G43" s="1">
        <v>0</v>
      </c>
      <c r="H43" s="17">
        <f t="shared" si="7"/>
        <v>193540</v>
      </c>
      <c r="I43" s="183"/>
    </row>
    <row r="44" spans="1:9" x14ac:dyDescent="0.25">
      <c r="A44" s="54" t="s">
        <v>15</v>
      </c>
      <c r="B44" s="55"/>
      <c r="C44" t="str">
        <f t="shared" si="4"/>
        <v>College of Business</v>
      </c>
      <c r="D44" s="56">
        <v>25422802.784795374</v>
      </c>
      <c r="E44" s="56">
        <v>581624.5</v>
      </c>
      <c r="F44" s="56">
        <v>17000</v>
      </c>
      <c r="G44" s="56">
        <v>1960750</v>
      </c>
      <c r="H44" s="57">
        <f>SUM(H37:H43)</f>
        <v>27982177.284795374</v>
      </c>
      <c r="I44" s="183"/>
    </row>
    <row r="45" spans="1:9" x14ac:dyDescent="0.25">
      <c r="C45" t="str">
        <f t="shared" si="4"/>
        <v>College of Business</v>
      </c>
      <c r="I45" s="183"/>
    </row>
    <row r="46" spans="1:9" x14ac:dyDescent="0.25">
      <c r="A46" s="6" t="s">
        <v>37</v>
      </c>
      <c r="B46" t="s">
        <v>38</v>
      </c>
      <c r="C46" t="str">
        <f t="shared" si="4"/>
        <v>College of BusinessTransfers In</v>
      </c>
      <c r="D46" s="14">
        <v>0</v>
      </c>
      <c r="E46" s="1">
        <v>0</v>
      </c>
      <c r="F46" s="1">
        <v>26000</v>
      </c>
      <c r="G46" s="1">
        <v>0</v>
      </c>
      <c r="H46" s="17">
        <f t="shared" ref="H46:H48" si="8">SUM(D46:G46)</f>
        <v>26000</v>
      </c>
      <c r="I46" s="183"/>
    </row>
    <row r="47" spans="1:9" x14ac:dyDescent="0.25">
      <c r="B47" t="s">
        <v>93</v>
      </c>
      <c r="C47" t="str">
        <f t="shared" si="4"/>
        <v>College of BusinessTransfers Out to Capital</v>
      </c>
      <c r="D47" s="14">
        <v>0</v>
      </c>
      <c r="E47" s="1">
        <v>0</v>
      </c>
      <c r="F47" s="1">
        <v>0</v>
      </c>
      <c r="G47" s="1">
        <v>0</v>
      </c>
      <c r="H47" s="17">
        <f t="shared" si="8"/>
        <v>0</v>
      </c>
      <c r="I47" s="183"/>
    </row>
    <row r="48" spans="1:9" x14ac:dyDescent="0.25">
      <c r="B48" t="s">
        <v>94</v>
      </c>
      <c r="C48" t="str">
        <f t="shared" si="4"/>
        <v>College of BusinessTransfers Out (Other)</v>
      </c>
      <c r="D48" s="14">
        <v>11532</v>
      </c>
      <c r="E48" s="1">
        <v>0</v>
      </c>
      <c r="F48" s="1">
        <v>0</v>
      </c>
      <c r="G48" s="1">
        <v>0</v>
      </c>
      <c r="H48" s="17">
        <f t="shared" si="8"/>
        <v>11532</v>
      </c>
      <c r="I48" s="183"/>
    </row>
    <row r="49" spans="1:9" x14ac:dyDescent="0.25">
      <c r="A49" s="54" t="s">
        <v>39</v>
      </c>
      <c r="B49" s="55"/>
      <c r="C49" t="str">
        <f t="shared" si="4"/>
        <v>College of Business</v>
      </c>
      <c r="D49" s="56">
        <v>-11532</v>
      </c>
      <c r="E49" s="56">
        <v>0</v>
      </c>
      <c r="F49" s="56">
        <v>26000</v>
      </c>
      <c r="G49" s="56">
        <v>0</v>
      </c>
      <c r="H49" s="57">
        <f>SUM(D49:G49)</f>
        <v>14468</v>
      </c>
      <c r="I49" s="183"/>
    </row>
    <row r="50" spans="1:9" x14ac:dyDescent="0.25">
      <c r="C50" t="str">
        <f t="shared" si="4"/>
        <v>College of Business</v>
      </c>
      <c r="D50" s="15"/>
      <c r="E50" s="15"/>
      <c r="F50" s="15"/>
      <c r="G50" s="15"/>
      <c r="H50" s="20"/>
      <c r="I50" s="183"/>
    </row>
    <row r="51" spans="1:9" ht="15.75" thickBot="1" x14ac:dyDescent="0.3">
      <c r="A51" s="8" t="s">
        <v>70</v>
      </c>
      <c r="B51" s="3"/>
      <c r="C51" t="str">
        <f t="shared" si="4"/>
        <v>College of Business</v>
      </c>
      <c r="D51" s="4">
        <v>0</v>
      </c>
      <c r="E51" s="4">
        <v>62.5</v>
      </c>
      <c r="F51" s="4">
        <v>9000</v>
      </c>
      <c r="G51" s="4">
        <v>13000</v>
      </c>
      <c r="H51" s="18">
        <f>SUM(D51:G51)</f>
        <v>22062.5</v>
      </c>
    </row>
    <row r="52" spans="1:9" ht="15.75" thickTop="1" x14ac:dyDescent="0.25">
      <c r="C52" t="str">
        <f>$A$28&amp;B52</f>
        <v>College of Business</v>
      </c>
    </row>
    <row r="53" spans="1:9" ht="30" x14ac:dyDescent="0.25">
      <c r="A53" s="171" t="s">
        <v>8244</v>
      </c>
      <c r="B53" s="10"/>
      <c r="C53" t="str">
        <f>$A$53&amp;B53</f>
        <v>College of Education (includes UNC Lab School)</v>
      </c>
      <c r="D53" s="11" t="s">
        <v>0</v>
      </c>
      <c r="E53" s="11" t="s">
        <v>35</v>
      </c>
      <c r="F53" s="11" t="s">
        <v>88</v>
      </c>
      <c r="G53" s="11" t="s">
        <v>31</v>
      </c>
      <c r="H53" s="21" t="s">
        <v>16</v>
      </c>
      <c r="I53" s="52" t="s">
        <v>48</v>
      </c>
    </row>
    <row r="54" spans="1:9" x14ac:dyDescent="0.25">
      <c r="A54" s="6" t="s">
        <v>1</v>
      </c>
      <c r="B54" t="s">
        <v>36</v>
      </c>
      <c r="C54" t="str">
        <f t="shared" ref="C54:C76" si="9">$A$53&amp;B54</f>
        <v>College of Education (includes UNC Lab School)State Appropriation, Tuition, &amp; Fees</v>
      </c>
      <c r="D54" s="1">
        <v>22828430.703787491</v>
      </c>
      <c r="E54" s="1">
        <v>466250</v>
      </c>
      <c r="F54" s="1">
        <v>0</v>
      </c>
      <c r="G54" s="1">
        <v>0</v>
      </c>
      <c r="H54" s="17">
        <f t="shared" ref="H54" si="10">SUM(D54:G54)</f>
        <v>23294680.703787491</v>
      </c>
      <c r="I54" s="184" t="s">
        <v>8251</v>
      </c>
    </row>
    <row r="55" spans="1:9" x14ac:dyDescent="0.25">
      <c r="B55" t="s">
        <v>4</v>
      </c>
      <c r="C55" t="str">
        <f t="shared" si="9"/>
        <v>College of Education (includes UNC Lab School)Sales &amp; Services</v>
      </c>
      <c r="D55" s="1"/>
      <c r="E55" s="1">
        <v>635000</v>
      </c>
      <c r="F55" s="1">
        <v>0</v>
      </c>
      <c r="G55" s="1">
        <v>0</v>
      </c>
      <c r="H55" s="17">
        <f t="shared" ref="H55:H59" si="11">SUM(D55:G55)</f>
        <v>635000</v>
      </c>
      <c r="I55" s="184"/>
    </row>
    <row r="56" spans="1:9" x14ac:dyDescent="0.25">
      <c r="B56" t="s">
        <v>33</v>
      </c>
      <c r="C56" t="str">
        <f t="shared" si="9"/>
        <v>College of Education (includes UNC Lab School)Patient Services</v>
      </c>
      <c r="D56" s="1"/>
      <c r="E56" s="1">
        <v>0</v>
      </c>
      <c r="F56" s="1">
        <v>0</v>
      </c>
      <c r="G56" s="1">
        <v>0</v>
      </c>
      <c r="H56" s="17">
        <f t="shared" si="11"/>
        <v>0</v>
      </c>
      <c r="I56" s="184"/>
    </row>
    <row r="57" spans="1:9" x14ac:dyDescent="0.25">
      <c r="B57" t="s">
        <v>5</v>
      </c>
      <c r="C57" t="str">
        <f t="shared" si="9"/>
        <v>College of Education (includes UNC Lab School)Contracts &amp; Grants</v>
      </c>
      <c r="D57" s="1">
        <v>4099600</v>
      </c>
      <c r="E57" s="1">
        <v>0</v>
      </c>
      <c r="F57" s="1">
        <v>0</v>
      </c>
      <c r="G57" s="1">
        <v>10790750</v>
      </c>
      <c r="H57" s="17">
        <f t="shared" si="11"/>
        <v>14890350</v>
      </c>
      <c r="I57" s="184"/>
    </row>
    <row r="58" spans="1:9" x14ac:dyDescent="0.25">
      <c r="B58" t="s">
        <v>6</v>
      </c>
      <c r="C58" t="str">
        <f t="shared" si="9"/>
        <v>College of Education (includes UNC Lab School)Gifts &amp; Investments</v>
      </c>
      <c r="D58" s="1"/>
      <c r="E58" s="1">
        <v>0</v>
      </c>
      <c r="F58" s="1">
        <v>0</v>
      </c>
      <c r="G58" s="1">
        <v>181000</v>
      </c>
      <c r="H58" s="17">
        <f t="shared" si="11"/>
        <v>181000</v>
      </c>
      <c r="I58" s="184"/>
    </row>
    <row r="59" spans="1:9" x14ac:dyDescent="0.25">
      <c r="B59" s="2" t="s">
        <v>7</v>
      </c>
      <c r="C59" t="str">
        <f t="shared" si="9"/>
        <v>College of Education (includes UNC Lab School)Other Revenues</v>
      </c>
      <c r="D59" s="1"/>
      <c r="E59" s="1">
        <v>295000</v>
      </c>
      <c r="F59" s="1">
        <v>0</v>
      </c>
      <c r="G59" s="1">
        <v>0</v>
      </c>
      <c r="H59" s="17">
        <f t="shared" si="11"/>
        <v>295000</v>
      </c>
      <c r="I59" s="184"/>
    </row>
    <row r="60" spans="1:9" x14ac:dyDescent="0.25">
      <c r="A60" s="54" t="s">
        <v>8</v>
      </c>
      <c r="B60" s="55"/>
      <c r="C60" t="str">
        <f t="shared" si="9"/>
        <v>College of Education (includes UNC Lab School)</v>
      </c>
      <c r="D60" s="56">
        <v>26928030.703787491</v>
      </c>
      <c r="E60" s="56">
        <v>1396250</v>
      </c>
      <c r="F60" s="56">
        <v>0</v>
      </c>
      <c r="G60" s="56">
        <v>10971750</v>
      </c>
      <c r="H60" s="57">
        <f>SUM(H54:H59)</f>
        <v>39296030.703787491</v>
      </c>
      <c r="I60" s="184"/>
    </row>
    <row r="61" spans="1:9" x14ac:dyDescent="0.25">
      <c r="C61" t="str">
        <f t="shared" si="9"/>
        <v>College of Education (includes UNC Lab School)</v>
      </c>
      <c r="D61" s="1"/>
      <c r="E61" s="1"/>
      <c r="F61" s="1"/>
      <c r="G61" s="1"/>
      <c r="H61" s="17"/>
      <c r="I61" s="184"/>
    </row>
    <row r="62" spans="1:9" x14ac:dyDescent="0.25">
      <c r="A62" s="6" t="s">
        <v>9</v>
      </c>
      <c r="B62" t="s">
        <v>10</v>
      </c>
      <c r="C62" t="str">
        <f t="shared" si="9"/>
        <v>College of Education (includes UNC Lab School)Salaries and Wages</v>
      </c>
      <c r="D62" s="1">
        <v>17911612.142544374</v>
      </c>
      <c r="E62" s="1">
        <v>550000</v>
      </c>
      <c r="F62" s="1">
        <v>9000</v>
      </c>
      <c r="G62" s="1">
        <v>3409000</v>
      </c>
      <c r="H62" s="17">
        <f t="shared" ref="H62:H68" si="12">SUM(D62:G62)</f>
        <v>21879612.142544374</v>
      </c>
      <c r="I62" s="184"/>
    </row>
    <row r="63" spans="1:9" x14ac:dyDescent="0.25">
      <c r="B63" t="s">
        <v>11</v>
      </c>
      <c r="C63" t="str">
        <f t="shared" si="9"/>
        <v>College of Education (includes UNC Lab School)Staff Benefits</v>
      </c>
      <c r="D63" s="1">
        <v>7367570.5612431169</v>
      </c>
      <c r="E63" s="1">
        <v>137500</v>
      </c>
      <c r="F63" s="1">
        <v>2250</v>
      </c>
      <c r="G63" s="1">
        <v>852250</v>
      </c>
      <c r="H63" s="17">
        <f t="shared" si="12"/>
        <v>8359570.5612431169</v>
      </c>
      <c r="I63" s="184"/>
    </row>
    <row r="64" spans="1:9" x14ac:dyDescent="0.25">
      <c r="B64" t="s">
        <v>92</v>
      </c>
      <c r="C64" t="str">
        <f t="shared" si="9"/>
        <v>College of Education (includes UNC Lab School)Services, Supplies, Materials, &amp; Equip.</v>
      </c>
      <c r="D64" s="81">
        <v>1580976</v>
      </c>
      <c r="E64" s="1">
        <v>605250</v>
      </c>
      <c r="F64" s="1">
        <v>47000</v>
      </c>
      <c r="G64" s="1">
        <v>6403000</v>
      </c>
      <c r="H64" s="17">
        <f t="shared" si="12"/>
        <v>8636226</v>
      </c>
      <c r="I64" s="184"/>
    </row>
    <row r="65" spans="1:9" x14ac:dyDescent="0.25">
      <c r="B65" t="s">
        <v>13</v>
      </c>
      <c r="C65" t="str">
        <f t="shared" si="9"/>
        <v>College of Education (includes UNC Lab School)Scholarships &amp; Fellowships</v>
      </c>
      <c r="D65" s="1">
        <v>0</v>
      </c>
      <c r="E65" s="1">
        <v>74000</v>
      </c>
      <c r="F65" s="1">
        <v>0</v>
      </c>
      <c r="G65" s="1">
        <v>302000</v>
      </c>
      <c r="H65" s="17">
        <f t="shared" si="12"/>
        <v>376000</v>
      </c>
      <c r="I65" s="184"/>
    </row>
    <row r="66" spans="1:9" x14ac:dyDescent="0.25">
      <c r="B66" t="s">
        <v>32</v>
      </c>
      <c r="C66" t="str">
        <f t="shared" si="9"/>
        <v>College of Education (includes UNC Lab School)Debt Service</v>
      </c>
      <c r="D66" s="1">
        <v>0</v>
      </c>
      <c r="E66" s="1">
        <v>0</v>
      </c>
      <c r="F66" s="1">
        <v>0</v>
      </c>
      <c r="G66" s="1">
        <v>0</v>
      </c>
      <c r="H66" s="17">
        <f t="shared" si="12"/>
        <v>0</v>
      </c>
      <c r="I66" s="184"/>
    </row>
    <row r="67" spans="1:9" x14ac:dyDescent="0.25">
      <c r="B67" t="s">
        <v>12</v>
      </c>
      <c r="C67" t="str">
        <f t="shared" si="9"/>
        <v>College of Education (includes UNC Lab School)Utilities</v>
      </c>
      <c r="D67" s="1">
        <v>0</v>
      </c>
      <c r="E67" s="1">
        <v>0</v>
      </c>
      <c r="F67" s="1">
        <v>0</v>
      </c>
      <c r="G67" s="1">
        <v>0</v>
      </c>
      <c r="H67" s="17">
        <f t="shared" si="12"/>
        <v>0</v>
      </c>
      <c r="I67" s="184"/>
    </row>
    <row r="68" spans="1:9" x14ac:dyDescent="0.25">
      <c r="B68" t="s">
        <v>14</v>
      </c>
      <c r="C68" t="str">
        <f t="shared" si="9"/>
        <v>College of Education (includes UNC Lab School)Other Expenses</v>
      </c>
      <c r="D68" s="1">
        <v>57453</v>
      </c>
      <c r="E68" s="1">
        <v>0</v>
      </c>
      <c r="F68" s="1">
        <v>0</v>
      </c>
      <c r="G68" s="1">
        <v>0</v>
      </c>
      <c r="H68" s="17">
        <f t="shared" si="12"/>
        <v>57453</v>
      </c>
      <c r="I68" s="184"/>
    </row>
    <row r="69" spans="1:9" x14ac:dyDescent="0.25">
      <c r="A69" s="54" t="s">
        <v>15</v>
      </c>
      <c r="B69" s="55"/>
      <c r="C69" t="str">
        <f t="shared" si="9"/>
        <v>College of Education (includes UNC Lab School)</v>
      </c>
      <c r="D69" s="56">
        <v>26917611.703787491</v>
      </c>
      <c r="E69" s="56">
        <v>1366750</v>
      </c>
      <c r="F69" s="56">
        <v>58250</v>
      </c>
      <c r="G69" s="56">
        <v>10966250</v>
      </c>
      <c r="H69" s="57">
        <f>SUM(H62:H68)</f>
        <v>39308861.703787491</v>
      </c>
      <c r="I69" s="184"/>
    </row>
    <row r="70" spans="1:9" x14ac:dyDescent="0.25">
      <c r="C70" t="str">
        <f t="shared" si="9"/>
        <v>College of Education (includes UNC Lab School)</v>
      </c>
      <c r="I70" s="184"/>
    </row>
    <row r="71" spans="1:9" x14ac:dyDescent="0.25">
      <c r="A71" s="6" t="s">
        <v>37</v>
      </c>
      <c r="B71" t="s">
        <v>38</v>
      </c>
      <c r="C71" t="str">
        <f t="shared" si="9"/>
        <v>College of Education (includes UNC Lab School)Transfers In</v>
      </c>
      <c r="D71" s="14">
        <v>0</v>
      </c>
      <c r="E71" s="1">
        <v>0</v>
      </c>
      <c r="F71" s="1">
        <v>173000</v>
      </c>
      <c r="G71" s="1">
        <v>0</v>
      </c>
      <c r="H71" s="17">
        <f t="shared" ref="H71:H73" si="13">SUM(D71:G71)</f>
        <v>173000</v>
      </c>
      <c r="I71" s="184"/>
    </row>
    <row r="72" spans="1:9" x14ac:dyDescent="0.25">
      <c r="B72" t="s">
        <v>93</v>
      </c>
      <c r="C72" t="str">
        <f t="shared" si="9"/>
        <v>College of Education (includes UNC Lab School)Transfers Out to Capital</v>
      </c>
      <c r="D72" s="14">
        <v>0</v>
      </c>
      <c r="E72" s="1">
        <v>0</v>
      </c>
      <c r="F72" s="1">
        <v>0</v>
      </c>
      <c r="G72" s="1">
        <v>0</v>
      </c>
      <c r="H72" s="17">
        <f t="shared" si="13"/>
        <v>0</v>
      </c>
      <c r="I72" s="184"/>
    </row>
    <row r="73" spans="1:9" x14ac:dyDescent="0.25">
      <c r="B73" t="s">
        <v>94</v>
      </c>
      <c r="C73" t="str">
        <f t="shared" si="9"/>
        <v>College of Education (includes UNC Lab School)Transfers Out (Other)</v>
      </c>
      <c r="D73" s="14">
        <v>10419</v>
      </c>
      <c r="E73" s="1">
        <v>0</v>
      </c>
      <c r="F73" s="1">
        <v>0</v>
      </c>
      <c r="G73" s="1">
        <v>0</v>
      </c>
      <c r="H73" s="17">
        <f t="shared" si="13"/>
        <v>10419</v>
      </c>
      <c r="I73" s="184"/>
    </row>
    <row r="74" spans="1:9" x14ac:dyDescent="0.25">
      <c r="A74" s="54" t="s">
        <v>39</v>
      </c>
      <c r="B74" s="55"/>
      <c r="C74" t="str">
        <f t="shared" si="9"/>
        <v>College of Education (includes UNC Lab School)</v>
      </c>
      <c r="D74" s="56">
        <v>-10419</v>
      </c>
      <c r="E74" s="56">
        <v>0</v>
      </c>
      <c r="F74" s="56">
        <v>173000</v>
      </c>
      <c r="G74" s="56">
        <v>0</v>
      </c>
      <c r="H74" s="57">
        <f>SUM(D74:G74)</f>
        <v>162581</v>
      </c>
      <c r="I74" s="184"/>
    </row>
    <row r="75" spans="1:9" x14ac:dyDescent="0.25">
      <c r="C75" t="str">
        <f t="shared" si="9"/>
        <v>College of Education (includes UNC Lab School)</v>
      </c>
      <c r="D75" s="15"/>
      <c r="E75" s="15"/>
      <c r="F75" s="15"/>
      <c r="G75" s="15"/>
      <c r="H75" s="20"/>
      <c r="I75" s="184"/>
    </row>
    <row r="76" spans="1:9" ht="15.75" thickBot="1" x14ac:dyDescent="0.3">
      <c r="A76" s="8" t="s">
        <v>70</v>
      </c>
      <c r="B76" s="3"/>
      <c r="C76" t="str">
        <f t="shared" si="9"/>
        <v>College of Education (includes UNC Lab School)</v>
      </c>
      <c r="D76" s="4">
        <v>0</v>
      </c>
      <c r="E76" s="4">
        <v>29500</v>
      </c>
      <c r="F76" s="4">
        <v>114750</v>
      </c>
      <c r="G76" s="4">
        <v>5500</v>
      </c>
      <c r="H76" s="18">
        <f>SUM(D76:G76)</f>
        <v>149750</v>
      </c>
    </row>
    <row r="77" spans="1:9" ht="15.75" thickTop="1" x14ac:dyDescent="0.25">
      <c r="C77" t="str">
        <f>$A$53&amp;B77</f>
        <v>College of Education (includes UNC Lab School)</v>
      </c>
    </row>
    <row r="78" spans="1:9" ht="30" x14ac:dyDescent="0.25">
      <c r="A78" s="171" t="s">
        <v>49</v>
      </c>
      <c r="B78" s="10"/>
      <c r="C78" t="str">
        <f>$A$78&amp;B78</f>
        <v>College of Health Sciences</v>
      </c>
      <c r="D78" s="11" t="s">
        <v>0</v>
      </c>
      <c r="E78" s="11" t="s">
        <v>35</v>
      </c>
      <c r="F78" s="11" t="s">
        <v>88</v>
      </c>
      <c r="G78" s="11" t="s">
        <v>31</v>
      </c>
      <c r="H78" s="21" t="s">
        <v>16</v>
      </c>
      <c r="I78" s="52" t="s">
        <v>48</v>
      </c>
    </row>
    <row r="79" spans="1:9" ht="15" customHeight="1" x14ac:dyDescent="0.25">
      <c r="A79" s="6" t="s">
        <v>1</v>
      </c>
      <c r="B79" t="s">
        <v>36</v>
      </c>
      <c r="C79" t="str">
        <f t="shared" ref="C79:C102" si="14">$A$78&amp;B79</f>
        <v>College of Health SciencesState Appropriation, Tuition, &amp; Fees</v>
      </c>
      <c r="D79" s="1">
        <v>22954889.973658241</v>
      </c>
      <c r="E79" s="1">
        <v>569369</v>
      </c>
      <c r="F79" s="1">
        <v>0</v>
      </c>
      <c r="G79" s="1">
        <v>0</v>
      </c>
      <c r="H79" s="17">
        <f t="shared" ref="H79" si="15">SUM(D79:G79)</f>
        <v>23524258.973658241</v>
      </c>
      <c r="I79" s="186" t="s">
        <v>8232</v>
      </c>
    </row>
    <row r="80" spans="1:9" x14ac:dyDescent="0.25">
      <c r="B80" t="s">
        <v>4</v>
      </c>
      <c r="C80" t="str">
        <f t="shared" si="14"/>
        <v>College of Health SciencesSales &amp; Services</v>
      </c>
      <c r="D80" s="1">
        <v>0</v>
      </c>
      <c r="E80" s="1">
        <v>514000</v>
      </c>
      <c r="F80" s="1">
        <v>0</v>
      </c>
      <c r="G80" s="1">
        <v>8000</v>
      </c>
      <c r="H80" s="17">
        <f t="shared" ref="H80:H84" si="16">SUM(D80:G80)</f>
        <v>522000</v>
      </c>
      <c r="I80" s="186"/>
    </row>
    <row r="81" spans="1:9" x14ac:dyDescent="0.25">
      <c r="B81" t="s">
        <v>33</v>
      </c>
      <c r="C81" t="str">
        <f t="shared" si="14"/>
        <v>College of Health SciencesPatient Services</v>
      </c>
      <c r="D81" s="1">
        <v>0</v>
      </c>
      <c r="E81" s="1">
        <v>0</v>
      </c>
      <c r="F81" s="1">
        <v>0</v>
      </c>
      <c r="G81" s="1">
        <v>0</v>
      </c>
      <c r="H81" s="17">
        <f t="shared" si="16"/>
        <v>0</v>
      </c>
      <c r="I81" s="186"/>
    </row>
    <row r="82" spans="1:9" x14ac:dyDescent="0.25">
      <c r="B82" t="s">
        <v>5</v>
      </c>
      <c r="C82" t="str">
        <f t="shared" si="14"/>
        <v>College of Health SciencesContracts &amp; Grants</v>
      </c>
      <c r="D82" s="1">
        <v>0</v>
      </c>
      <c r="E82" s="1">
        <v>0</v>
      </c>
      <c r="F82" s="1">
        <v>0</v>
      </c>
      <c r="G82" s="1">
        <v>1159750</v>
      </c>
      <c r="H82" s="17">
        <f t="shared" si="16"/>
        <v>1159750</v>
      </c>
      <c r="I82" s="186"/>
    </row>
    <row r="83" spans="1:9" x14ac:dyDescent="0.25">
      <c r="B83" t="s">
        <v>6</v>
      </c>
      <c r="C83" t="str">
        <f t="shared" si="14"/>
        <v>College of Health SciencesGifts &amp; Investments</v>
      </c>
      <c r="D83" s="1">
        <v>0</v>
      </c>
      <c r="E83" s="1">
        <v>0</v>
      </c>
      <c r="F83" s="1">
        <v>0</v>
      </c>
      <c r="G83" s="1">
        <v>144000</v>
      </c>
      <c r="H83" s="17">
        <f t="shared" si="16"/>
        <v>144000</v>
      </c>
      <c r="I83" s="186"/>
    </row>
    <row r="84" spans="1:9" x14ac:dyDescent="0.25">
      <c r="B84" s="2" t="s">
        <v>7</v>
      </c>
      <c r="C84" t="str">
        <f t="shared" si="14"/>
        <v>College of Health SciencesOther Revenues</v>
      </c>
      <c r="D84" s="1">
        <v>257000</v>
      </c>
      <c r="E84" s="1">
        <v>0</v>
      </c>
      <c r="F84" s="1">
        <v>0</v>
      </c>
      <c r="G84" s="1">
        <v>0</v>
      </c>
      <c r="H84" s="17">
        <f t="shared" si="16"/>
        <v>257000</v>
      </c>
      <c r="I84" s="186"/>
    </row>
    <row r="85" spans="1:9" x14ac:dyDescent="0.25">
      <c r="A85" s="54" t="s">
        <v>8</v>
      </c>
      <c r="B85" s="55"/>
      <c r="C85" t="str">
        <f t="shared" si="14"/>
        <v>College of Health Sciences</v>
      </c>
      <c r="D85" s="56">
        <v>23211889.973658241</v>
      </c>
      <c r="E85" s="56">
        <v>1083369</v>
      </c>
      <c r="F85" s="56">
        <v>0</v>
      </c>
      <c r="G85" s="56">
        <v>1311750</v>
      </c>
      <c r="H85" s="57">
        <f>SUM(H79:H84)</f>
        <v>25607008.973658241</v>
      </c>
      <c r="I85" s="186"/>
    </row>
    <row r="86" spans="1:9" x14ac:dyDescent="0.25">
      <c r="C86" t="str">
        <f t="shared" si="14"/>
        <v>College of Health Sciences</v>
      </c>
      <c r="D86" s="1"/>
      <c r="E86" s="1"/>
      <c r="F86" s="1"/>
      <c r="G86" s="1"/>
      <c r="H86" s="17"/>
      <c r="I86" s="186"/>
    </row>
    <row r="87" spans="1:9" x14ac:dyDescent="0.25">
      <c r="A87" s="6" t="s">
        <v>9</v>
      </c>
      <c r="B87" t="s">
        <v>10</v>
      </c>
      <c r="C87" t="str">
        <f t="shared" si="14"/>
        <v>College of Health SciencesSalaries and Wages</v>
      </c>
      <c r="D87" s="1">
        <v>16539807.055057647</v>
      </c>
      <c r="E87" s="1">
        <v>110000</v>
      </c>
      <c r="F87" s="1">
        <v>14000</v>
      </c>
      <c r="G87" s="1">
        <v>554000</v>
      </c>
      <c r="H87" s="17">
        <f t="shared" ref="H87:H93" si="17">SUM(D87:G87)</f>
        <v>17217807.055057645</v>
      </c>
      <c r="I87" s="186"/>
    </row>
    <row r="88" spans="1:9" x14ac:dyDescent="0.25">
      <c r="B88" t="s">
        <v>11</v>
      </c>
      <c r="C88" t="str">
        <f t="shared" si="14"/>
        <v>College of Health SciencesStaff Benefits</v>
      </c>
      <c r="D88" s="1">
        <v>5531415.9186005965</v>
      </c>
      <c r="E88" s="1">
        <v>27500</v>
      </c>
      <c r="F88" s="1">
        <v>3500</v>
      </c>
      <c r="G88" s="1">
        <v>138500</v>
      </c>
      <c r="H88" s="17">
        <f t="shared" si="17"/>
        <v>5700915.9186005965</v>
      </c>
      <c r="I88" s="186"/>
    </row>
    <row r="89" spans="1:9" x14ac:dyDescent="0.25">
      <c r="B89" t="s">
        <v>92</v>
      </c>
      <c r="C89" t="str">
        <f t="shared" si="14"/>
        <v>College of Health SciencesServices, Supplies, Materials, &amp; Equip.</v>
      </c>
      <c r="D89" s="1">
        <v>1007236</v>
      </c>
      <c r="E89" s="1">
        <v>796369</v>
      </c>
      <c r="F89" s="1">
        <v>18000</v>
      </c>
      <c r="G89" s="1">
        <v>395000</v>
      </c>
      <c r="H89" s="17">
        <f t="shared" si="17"/>
        <v>2216605</v>
      </c>
      <c r="I89" s="186"/>
    </row>
    <row r="90" spans="1:9" x14ac:dyDescent="0.25">
      <c r="B90" t="s">
        <v>13</v>
      </c>
      <c r="C90" t="str">
        <f t="shared" si="14"/>
        <v>College of Health SciencesScholarships &amp; Fellowships</v>
      </c>
      <c r="D90" s="1">
        <v>0</v>
      </c>
      <c r="E90" s="1">
        <v>33000</v>
      </c>
      <c r="F90" s="1">
        <v>0</v>
      </c>
      <c r="G90" s="1">
        <v>208000</v>
      </c>
      <c r="H90" s="17">
        <f t="shared" si="17"/>
        <v>241000</v>
      </c>
      <c r="I90" s="186"/>
    </row>
    <row r="91" spans="1:9" x14ac:dyDescent="0.25">
      <c r="B91" t="s">
        <v>32</v>
      </c>
      <c r="C91" t="str">
        <f t="shared" si="14"/>
        <v>College of Health SciencesDebt Service</v>
      </c>
      <c r="D91" s="1">
        <v>0</v>
      </c>
      <c r="E91" s="1">
        <v>0</v>
      </c>
      <c r="F91" s="1">
        <v>0</v>
      </c>
      <c r="G91" s="1">
        <v>0</v>
      </c>
      <c r="H91" s="17">
        <f t="shared" si="17"/>
        <v>0</v>
      </c>
      <c r="I91" s="186"/>
    </row>
    <row r="92" spans="1:9" x14ac:dyDescent="0.25">
      <c r="B92" t="s">
        <v>12</v>
      </c>
      <c r="C92" t="str">
        <f t="shared" si="14"/>
        <v>College of Health SciencesUtilities</v>
      </c>
      <c r="D92" s="1">
        <v>0</v>
      </c>
      <c r="E92" s="1">
        <v>0</v>
      </c>
      <c r="F92" s="1">
        <v>0</v>
      </c>
      <c r="G92" s="1">
        <v>0</v>
      </c>
      <c r="H92" s="17">
        <f t="shared" si="17"/>
        <v>0</v>
      </c>
      <c r="I92" s="186"/>
    </row>
    <row r="93" spans="1:9" x14ac:dyDescent="0.25">
      <c r="B93" t="s">
        <v>14</v>
      </c>
      <c r="C93" t="str">
        <f t="shared" si="14"/>
        <v>College of Health SciencesOther Expenses</v>
      </c>
      <c r="D93" s="1">
        <v>122258</v>
      </c>
      <c r="E93" s="1">
        <v>0</v>
      </c>
      <c r="F93" s="1">
        <v>0</v>
      </c>
      <c r="G93" s="1">
        <v>0</v>
      </c>
      <c r="H93" s="17">
        <f t="shared" si="17"/>
        <v>122258</v>
      </c>
      <c r="I93" s="186"/>
    </row>
    <row r="94" spans="1:9" x14ac:dyDescent="0.25">
      <c r="A94" s="54" t="s">
        <v>15</v>
      </c>
      <c r="B94" s="55"/>
      <c r="C94" t="str">
        <f t="shared" si="14"/>
        <v>College of Health Sciences</v>
      </c>
      <c r="D94" s="56">
        <v>23200716.973658241</v>
      </c>
      <c r="E94" s="56">
        <v>966869</v>
      </c>
      <c r="F94" s="130">
        <v>35500</v>
      </c>
      <c r="G94" s="56">
        <v>1295500</v>
      </c>
      <c r="H94" s="57">
        <f>SUM(H87:H93)</f>
        <v>25498585.973658241</v>
      </c>
      <c r="I94" s="186"/>
    </row>
    <row r="95" spans="1:9" x14ac:dyDescent="0.25">
      <c r="C95" t="str">
        <f t="shared" si="14"/>
        <v>College of Health Sciences</v>
      </c>
      <c r="I95" s="186"/>
    </row>
    <row r="96" spans="1:9" x14ac:dyDescent="0.25">
      <c r="A96" s="6" t="s">
        <v>37</v>
      </c>
      <c r="B96" t="s">
        <v>38</v>
      </c>
      <c r="C96" t="str">
        <f t="shared" si="14"/>
        <v>College of Health SciencesTransfers In</v>
      </c>
      <c r="D96" s="14">
        <v>0</v>
      </c>
      <c r="E96" s="1">
        <v>0</v>
      </c>
      <c r="F96" s="81">
        <v>45000</v>
      </c>
      <c r="G96" s="1">
        <v>0</v>
      </c>
      <c r="H96" s="17">
        <f t="shared" ref="H96:H98" si="18">SUM(D96:G96)</f>
        <v>45000</v>
      </c>
      <c r="I96" s="186"/>
    </row>
    <row r="97" spans="1:9" x14ac:dyDescent="0.25">
      <c r="B97" t="s">
        <v>93</v>
      </c>
      <c r="C97" t="str">
        <f t="shared" si="14"/>
        <v>College of Health SciencesTransfers Out to Capital</v>
      </c>
      <c r="D97" s="14">
        <v>0</v>
      </c>
      <c r="E97" s="1">
        <v>0</v>
      </c>
      <c r="F97" s="1">
        <v>0</v>
      </c>
      <c r="G97" s="1">
        <v>0</v>
      </c>
      <c r="H97" s="17">
        <f t="shared" si="18"/>
        <v>0</v>
      </c>
      <c r="I97" s="186"/>
    </row>
    <row r="98" spans="1:9" x14ac:dyDescent="0.25">
      <c r="B98" t="s">
        <v>94</v>
      </c>
      <c r="C98" t="str">
        <f t="shared" si="14"/>
        <v>College of Health SciencesTransfers Out (Other)</v>
      </c>
      <c r="D98" s="14">
        <v>11173</v>
      </c>
      <c r="E98" s="1">
        <v>0</v>
      </c>
      <c r="F98" s="1">
        <v>0</v>
      </c>
      <c r="G98" s="1">
        <v>0</v>
      </c>
      <c r="H98" s="17">
        <f t="shared" si="18"/>
        <v>11173</v>
      </c>
      <c r="I98" s="186"/>
    </row>
    <row r="99" spans="1:9" x14ac:dyDescent="0.25">
      <c r="A99" s="54" t="s">
        <v>39</v>
      </c>
      <c r="B99" s="55"/>
      <c r="C99" t="str">
        <f t="shared" si="14"/>
        <v>College of Health Sciences</v>
      </c>
      <c r="D99" s="56">
        <v>-11173</v>
      </c>
      <c r="E99" s="56">
        <v>0</v>
      </c>
      <c r="F99" s="56">
        <v>45000</v>
      </c>
      <c r="G99" s="56">
        <v>0</v>
      </c>
      <c r="H99" s="57">
        <f>SUM(D99:G99)</f>
        <v>33827</v>
      </c>
      <c r="I99" s="186"/>
    </row>
    <row r="100" spans="1:9" x14ac:dyDescent="0.25">
      <c r="C100" t="str">
        <f t="shared" si="14"/>
        <v>College of Health Sciences</v>
      </c>
      <c r="D100" s="15"/>
      <c r="E100" s="15"/>
      <c r="F100" s="15"/>
      <c r="G100" s="15"/>
      <c r="H100" s="20"/>
      <c r="I100" s="186"/>
    </row>
    <row r="101" spans="1:9" ht="15.75" thickBot="1" x14ac:dyDescent="0.3">
      <c r="A101" s="8" t="s">
        <v>70</v>
      </c>
      <c r="B101" s="3"/>
      <c r="C101" t="str">
        <f t="shared" si="14"/>
        <v>College of Health Sciences</v>
      </c>
      <c r="D101" s="4">
        <v>0</v>
      </c>
      <c r="E101" s="4">
        <v>116500</v>
      </c>
      <c r="F101" s="4">
        <v>9500</v>
      </c>
      <c r="G101" s="4">
        <v>16250</v>
      </c>
      <c r="H101" s="18">
        <f>SUM(D101:G101)</f>
        <v>142250</v>
      </c>
    </row>
    <row r="102" spans="1:9" ht="15.75" thickTop="1" x14ac:dyDescent="0.25">
      <c r="C102" t="str">
        <f t="shared" si="14"/>
        <v>College of Health Sciences</v>
      </c>
    </row>
    <row r="103" spans="1:9" ht="30" x14ac:dyDescent="0.25">
      <c r="A103" s="171" t="s">
        <v>50</v>
      </c>
      <c r="B103" s="10"/>
      <c r="C103" t="str">
        <f>$A$103&amp;B103</f>
        <v>College of Fine and Applied Arts</v>
      </c>
      <c r="D103" s="11" t="s">
        <v>0</v>
      </c>
      <c r="E103" s="11" t="s">
        <v>35</v>
      </c>
      <c r="F103" s="11" t="s">
        <v>88</v>
      </c>
      <c r="G103" s="11" t="s">
        <v>31</v>
      </c>
      <c r="H103" s="21" t="s">
        <v>16</v>
      </c>
      <c r="I103" s="52" t="s">
        <v>48</v>
      </c>
    </row>
    <row r="104" spans="1:9" ht="15" customHeight="1" x14ac:dyDescent="0.25">
      <c r="A104" s="6" t="s">
        <v>1</v>
      </c>
      <c r="B104" t="s">
        <v>36</v>
      </c>
      <c r="C104" t="str">
        <f t="shared" ref="C104:C127" si="19">$A$103&amp;B104</f>
        <v>College of Fine and Applied ArtsState Appropriation, Tuition, &amp; Fees</v>
      </c>
      <c r="D104" s="1">
        <v>22027296.012714021</v>
      </c>
      <c r="E104" s="1">
        <v>820752</v>
      </c>
      <c r="F104" s="1">
        <v>0</v>
      </c>
      <c r="G104" s="1">
        <v>0</v>
      </c>
      <c r="H104" s="17">
        <f t="shared" ref="H104" si="20">SUM(D104:G104)</f>
        <v>22848048.012714021</v>
      </c>
      <c r="I104" s="186" t="s">
        <v>8233</v>
      </c>
    </row>
    <row r="105" spans="1:9" x14ac:dyDescent="0.25">
      <c r="B105" t="s">
        <v>4</v>
      </c>
      <c r="C105" t="str">
        <f t="shared" si="19"/>
        <v>College of Fine and Applied ArtsSales &amp; Services</v>
      </c>
      <c r="D105" s="1"/>
      <c r="E105" s="1">
        <v>38000</v>
      </c>
      <c r="F105" s="1">
        <v>0</v>
      </c>
      <c r="G105" s="1">
        <v>0</v>
      </c>
      <c r="H105" s="17">
        <f t="shared" ref="H105:H109" si="21">SUM(D105:G105)</f>
        <v>38000</v>
      </c>
      <c r="I105" s="186"/>
    </row>
    <row r="106" spans="1:9" x14ac:dyDescent="0.25">
      <c r="B106" t="s">
        <v>33</v>
      </c>
      <c r="C106" t="str">
        <f t="shared" si="19"/>
        <v>College of Fine and Applied ArtsPatient Services</v>
      </c>
      <c r="D106" s="1"/>
      <c r="E106" s="1">
        <v>0</v>
      </c>
      <c r="F106" s="1">
        <v>0</v>
      </c>
      <c r="G106" s="1">
        <v>0</v>
      </c>
      <c r="H106" s="17">
        <f t="shared" si="21"/>
        <v>0</v>
      </c>
      <c r="I106" s="186"/>
    </row>
    <row r="107" spans="1:9" x14ac:dyDescent="0.25">
      <c r="B107" t="s">
        <v>5</v>
      </c>
      <c r="C107" t="str">
        <f t="shared" si="19"/>
        <v>College of Fine and Applied ArtsContracts &amp; Grants</v>
      </c>
      <c r="D107" s="1"/>
      <c r="E107" s="1">
        <v>0</v>
      </c>
      <c r="F107" s="1">
        <v>0</v>
      </c>
      <c r="G107" s="1">
        <v>372500</v>
      </c>
      <c r="H107" s="17">
        <f t="shared" si="21"/>
        <v>372500</v>
      </c>
      <c r="I107" s="186"/>
    </row>
    <row r="108" spans="1:9" x14ac:dyDescent="0.25">
      <c r="B108" t="s">
        <v>6</v>
      </c>
      <c r="C108" t="str">
        <f t="shared" si="19"/>
        <v>College of Fine and Applied ArtsGifts &amp; Investments</v>
      </c>
      <c r="D108" s="1"/>
      <c r="E108" s="1">
        <v>0</v>
      </c>
      <c r="F108" s="1">
        <v>0</v>
      </c>
      <c r="G108" s="1">
        <v>381000</v>
      </c>
      <c r="H108" s="17">
        <f t="shared" si="21"/>
        <v>381000</v>
      </c>
      <c r="I108" s="186"/>
    </row>
    <row r="109" spans="1:9" x14ac:dyDescent="0.25">
      <c r="B109" s="2" t="s">
        <v>7</v>
      </c>
      <c r="C109" t="str">
        <f t="shared" si="19"/>
        <v>College of Fine and Applied ArtsOther Revenues</v>
      </c>
      <c r="D109" s="1"/>
      <c r="E109" s="1">
        <v>0</v>
      </c>
      <c r="F109" s="1">
        <v>0</v>
      </c>
      <c r="G109" s="1">
        <v>0</v>
      </c>
      <c r="H109" s="17">
        <f t="shared" si="21"/>
        <v>0</v>
      </c>
      <c r="I109" s="186"/>
    </row>
    <row r="110" spans="1:9" x14ac:dyDescent="0.25">
      <c r="A110" s="54" t="s">
        <v>8</v>
      </c>
      <c r="B110" s="55"/>
      <c r="C110" t="str">
        <f t="shared" si="19"/>
        <v>College of Fine and Applied Arts</v>
      </c>
      <c r="D110" s="56">
        <v>22027296.012714021</v>
      </c>
      <c r="E110" s="56">
        <v>858752</v>
      </c>
      <c r="F110" s="56">
        <v>0</v>
      </c>
      <c r="G110" s="56">
        <v>753500</v>
      </c>
      <c r="H110" s="57">
        <f>SUM(H104:H109)</f>
        <v>23639548.012714021</v>
      </c>
      <c r="I110" s="186"/>
    </row>
    <row r="111" spans="1:9" x14ac:dyDescent="0.25">
      <c r="C111" t="str">
        <f t="shared" si="19"/>
        <v>College of Fine and Applied Arts</v>
      </c>
      <c r="D111" s="1"/>
      <c r="E111" s="1"/>
      <c r="F111" s="1"/>
      <c r="G111" s="1"/>
      <c r="H111" s="17"/>
      <c r="I111" s="186"/>
    </row>
    <row r="112" spans="1:9" x14ac:dyDescent="0.25">
      <c r="A112" s="6" t="s">
        <v>9</v>
      </c>
      <c r="B112" t="s">
        <v>10</v>
      </c>
      <c r="C112" t="str">
        <f t="shared" si="19"/>
        <v>College of Fine and Applied ArtsSalaries and Wages</v>
      </c>
      <c r="D112" s="1">
        <v>16106252.154300317</v>
      </c>
      <c r="E112" s="1">
        <v>152257</v>
      </c>
      <c r="F112" s="1">
        <v>6000</v>
      </c>
      <c r="G112" s="1">
        <v>101000</v>
      </c>
      <c r="H112" s="17">
        <f t="shared" ref="H112:H118" si="22">SUM(D112:G112)</f>
        <v>16365509.154300317</v>
      </c>
      <c r="I112" s="186"/>
    </row>
    <row r="113" spans="1:9" x14ac:dyDescent="0.25">
      <c r="B113" t="s">
        <v>11</v>
      </c>
      <c r="C113" t="str">
        <f t="shared" si="19"/>
        <v>College of Fine and Applied ArtsStaff Benefits</v>
      </c>
      <c r="D113" s="1">
        <v>5407882.8584137019</v>
      </c>
      <c r="E113" s="1">
        <v>49291</v>
      </c>
      <c r="F113" s="1">
        <v>1500</v>
      </c>
      <c r="G113" s="1">
        <v>25250</v>
      </c>
      <c r="H113" s="17">
        <f t="shared" si="22"/>
        <v>5483923.8584137019</v>
      </c>
      <c r="I113" s="186"/>
    </row>
    <row r="114" spans="1:9" x14ac:dyDescent="0.25">
      <c r="B114" t="s">
        <v>92</v>
      </c>
      <c r="C114" t="str">
        <f t="shared" si="19"/>
        <v>College of Fine and Applied ArtsServices, Supplies, Materials, &amp; Equip.</v>
      </c>
      <c r="D114" s="1">
        <v>502814</v>
      </c>
      <c r="E114" s="1">
        <v>657204</v>
      </c>
      <c r="F114" s="1">
        <v>33000</v>
      </c>
      <c r="G114" s="1">
        <v>622000</v>
      </c>
      <c r="H114" s="17">
        <f t="shared" si="22"/>
        <v>1815018</v>
      </c>
      <c r="I114" s="186"/>
    </row>
    <row r="115" spans="1:9" x14ac:dyDescent="0.25">
      <c r="B115" t="s">
        <v>13</v>
      </c>
      <c r="C115" t="str">
        <f t="shared" si="19"/>
        <v>College of Fine and Applied ArtsScholarships &amp; Fellowships</v>
      </c>
      <c r="D115" s="1">
        <v>0</v>
      </c>
      <c r="E115" s="1">
        <v>0</v>
      </c>
      <c r="F115" s="1">
        <v>0</v>
      </c>
      <c r="G115" s="1">
        <v>4000</v>
      </c>
      <c r="H115" s="17">
        <f t="shared" si="22"/>
        <v>4000</v>
      </c>
      <c r="I115" s="186"/>
    </row>
    <row r="116" spans="1:9" x14ac:dyDescent="0.25">
      <c r="B116" t="s">
        <v>32</v>
      </c>
      <c r="C116" t="str">
        <f t="shared" si="19"/>
        <v>College of Fine and Applied ArtsDebt Service</v>
      </c>
      <c r="D116" s="1">
        <v>0</v>
      </c>
      <c r="E116" s="1">
        <v>0</v>
      </c>
      <c r="F116" s="1">
        <v>0</v>
      </c>
      <c r="G116" s="1">
        <v>0</v>
      </c>
      <c r="H116" s="17">
        <f t="shared" si="22"/>
        <v>0</v>
      </c>
      <c r="I116" s="186"/>
    </row>
    <row r="117" spans="1:9" x14ac:dyDescent="0.25">
      <c r="B117" t="s">
        <v>12</v>
      </c>
      <c r="C117" t="str">
        <f t="shared" si="19"/>
        <v>College of Fine and Applied ArtsUtilities</v>
      </c>
      <c r="D117" s="1">
        <v>0</v>
      </c>
      <c r="E117" s="1">
        <v>0</v>
      </c>
      <c r="F117" s="1">
        <v>0</v>
      </c>
      <c r="G117" s="1">
        <v>0</v>
      </c>
      <c r="H117" s="17">
        <f t="shared" si="22"/>
        <v>0</v>
      </c>
      <c r="I117" s="186"/>
    </row>
    <row r="118" spans="1:9" x14ac:dyDescent="0.25">
      <c r="B118" t="s">
        <v>14</v>
      </c>
      <c r="C118" t="str">
        <f t="shared" si="19"/>
        <v>College of Fine and Applied ArtsOther Expenses</v>
      </c>
      <c r="D118" s="1">
        <v>0</v>
      </c>
      <c r="E118" s="1">
        <v>0</v>
      </c>
      <c r="F118" s="1">
        <v>0</v>
      </c>
      <c r="G118" s="1">
        <v>0</v>
      </c>
      <c r="H118" s="17">
        <f t="shared" si="22"/>
        <v>0</v>
      </c>
      <c r="I118" s="186"/>
    </row>
    <row r="119" spans="1:9" x14ac:dyDescent="0.25">
      <c r="A119" s="54" t="s">
        <v>15</v>
      </c>
      <c r="B119" s="55"/>
      <c r="C119" t="str">
        <f t="shared" si="19"/>
        <v>College of Fine and Applied Arts</v>
      </c>
      <c r="D119" s="56">
        <v>22016949.012714021</v>
      </c>
      <c r="E119" s="56">
        <v>858752</v>
      </c>
      <c r="F119" s="56">
        <v>40500</v>
      </c>
      <c r="G119" s="56">
        <v>752250</v>
      </c>
      <c r="H119" s="57">
        <f>SUM(H112:H118)</f>
        <v>23668451.012714021</v>
      </c>
      <c r="I119" s="186"/>
    </row>
    <row r="120" spans="1:9" x14ac:dyDescent="0.25">
      <c r="C120" t="str">
        <f t="shared" si="19"/>
        <v>College of Fine and Applied Arts</v>
      </c>
      <c r="I120" s="186"/>
    </row>
    <row r="121" spans="1:9" x14ac:dyDescent="0.25">
      <c r="A121" s="6" t="s">
        <v>37</v>
      </c>
      <c r="B121" t="s">
        <v>38</v>
      </c>
      <c r="C121" t="str">
        <f t="shared" si="19"/>
        <v>College of Fine and Applied ArtsTransfers In</v>
      </c>
      <c r="D121" s="14">
        <v>0</v>
      </c>
      <c r="E121" s="1">
        <v>0</v>
      </c>
      <c r="F121" s="1">
        <v>41000</v>
      </c>
      <c r="G121" s="1">
        <v>0</v>
      </c>
      <c r="H121" s="17">
        <f t="shared" ref="H121:H123" si="23">SUM(D121:G121)</f>
        <v>41000</v>
      </c>
      <c r="I121" s="186"/>
    </row>
    <row r="122" spans="1:9" x14ac:dyDescent="0.25">
      <c r="B122" t="s">
        <v>93</v>
      </c>
      <c r="C122" t="str">
        <f t="shared" si="19"/>
        <v>College of Fine and Applied ArtsTransfers Out to Capital</v>
      </c>
      <c r="D122" s="14">
        <v>0</v>
      </c>
      <c r="E122" s="1">
        <v>0</v>
      </c>
      <c r="F122" s="1">
        <v>0</v>
      </c>
      <c r="G122" s="1">
        <v>0</v>
      </c>
      <c r="H122" s="17">
        <f t="shared" si="23"/>
        <v>0</v>
      </c>
      <c r="I122" s="186"/>
    </row>
    <row r="123" spans="1:9" x14ac:dyDescent="0.25">
      <c r="B123" t="s">
        <v>94</v>
      </c>
      <c r="C123" t="str">
        <f t="shared" si="19"/>
        <v>College of Fine and Applied ArtsTransfers Out (Other)</v>
      </c>
      <c r="D123" s="14">
        <v>10347</v>
      </c>
      <c r="E123" s="1">
        <v>0</v>
      </c>
      <c r="F123" s="1">
        <v>0</v>
      </c>
      <c r="G123" s="1">
        <v>0</v>
      </c>
      <c r="H123" s="17">
        <f t="shared" si="23"/>
        <v>10347</v>
      </c>
      <c r="I123" s="186"/>
    </row>
    <row r="124" spans="1:9" x14ac:dyDescent="0.25">
      <c r="A124" s="54" t="s">
        <v>39</v>
      </c>
      <c r="B124" s="55"/>
      <c r="C124" t="str">
        <f t="shared" si="19"/>
        <v>College of Fine and Applied Arts</v>
      </c>
      <c r="D124" s="130">
        <v>-10347</v>
      </c>
      <c r="E124" s="56">
        <v>0</v>
      </c>
      <c r="F124" s="56">
        <v>41000</v>
      </c>
      <c r="G124" s="56">
        <v>0</v>
      </c>
      <c r="H124" s="57">
        <f>SUM(D124:G124)</f>
        <v>30653</v>
      </c>
      <c r="I124" s="186"/>
    </row>
    <row r="125" spans="1:9" x14ac:dyDescent="0.25">
      <c r="C125" t="str">
        <f t="shared" si="19"/>
        <v>College of Fine and Applied Arts</v>
      </c>
      <c r="D125" s="15"/>
      <c r="E125" s="15"/>
      <c r="F125" s="15"/>
      <c r="G125" s="15"/>
      <c r="H125" s="20"/>
      <c r="I125" s="186"/>
    </row>
    <row r="126" spans="1:9" ht="15.75" thickBot="1" x14ac:dyDescent="0.3">
      <c r="A126" s="8" t="s">
        <v>70</v>
      </c>
      <c r="B126" s="3"/>
      <c r="C126" t="str">
        <f t="shared" si="19"/>
        <v>College of Fine and Applied Arts</v>
      </c>
      <c r="D126" s="4">
        <v>0</v>
      </c>
      <c r="E126" s="4">
        <v>0</v>
      </c>
      <c r="F126" s="4">
        <v>500</v>
      </c>
      <c r="G126" s="4">
        <v>1250</v>
      </c>
      <c r="H126" s="18">
        <f>SUM(D126:G126)</f>
        <v>1750</v>
      </c>
    </row>
    <row r="127" spans="1:9" ht="15.75" thickTop="1" x14ac:dyDescent="0.25">
      <c r="C127" t="str">
        <f t="shared" si="19"/>
        <v>College of Fine and Applied Arts</v>
      </c>
    </row>
    <row r="128" spans="1:9" ht="30" x14ac:dyDescent="0.25">
      <c r="A128" s="171" t="s">
        <v>96</v>
      </c>
      <c r="B128" s="10"/>
      <c r="C128" t="str">
        <f>$A$128&amp;B128</f>
        <v>School of Music</v>
      </c>
      <c r="D128" s="11" t="s">
        <v>0</v>
      </c>
      <c r="E128" s="11" t="s">
        <v>35</v>
      </c>
      <c r="F128" s="11" t="s">
        <v>88</v>
      </c>
      <c r="G128" s="11" t="s">
        <v>31</v>
      </c>
      <c r="H128" s="21" t="s">
        <v>16</v>
      </c>
      <c r="I128" s="52" t="s">
        <v>48</v>
      </c>
    </row>
    <row r="129" spans="1:9" ht="15" customHeight="1" x14ac:dyDescent="0.25">
      <c r="A129" s="6" t="s">
        <v>1</v>
      </c>
      <c r="B129" t="s">
        <v>36</v>
      </c>
      <c r="C129" t="str">
        <f t="shared" ref="C129:C151" si="24">$A$128&amp;B129</f>
        <v>School of MusicState Appropriation, Tuition, &amp; Fees</v>
      </c>
      <c r="D129" s="1">
        <v>7089531.0611906629</v>
      </c>
      <c r="E129" s="1">
        <v>388267</v>
      </c>
      <c r="F129" s="1">
        <v>0</v>
      </c>
      <c r="G129" s="1">
        <v>0</v>
      </c>
      <c r="H129" s="17">
        <f t="shared" ref="H129" si="25">SUM(D129:G129)</f>
        <v>7477798.0611906629</v>
      </c>
      <c r="I129" s="187" t="s">
        <v>8247</v>
      </c>
    </row>
    <row r="130" spans="1:9" x14ac:dyDescent="0.25">
      <c r="B130" t="s">
        <v>4</v>
      </c>
      <c r="C130" t="str">
        <f t="shared" si="24"/>
        <v>School of MusicSales &amp; Services</v>
      </c>
      <c r="D130" s="1"/>
      <c r="E130" s="1">
        <v>414000</v>
      </c>
      <c r="F130" s="1">
        <v>0</v>
      </c>
      <c r="G130" s="1">
        <v>0</v>
      </c>
      <c r="H130" s="17">
        <f t="shared" ref="H130:H134" si="26">SUM(D130:G130)</f>
        <v>414000</v>
      </c>
      <c r="I130" s="187"/>
    </row>
    <row r="131" spans="1:9" x14ac:dyDescent="0.25">
      <c r="B131" t="s">
        <v>33</v>
      </c>
      <c r="C131" t="str">
        <f t="shared" si="24"/>
        <v>School of MusicPatient Services</v>
      </c>
      <c r="D131" s="1"/>
      <c r="E131" s="1">
        <v>0</v>
      </c>
      <c r="F131" s="1">
        <v>0</v>
      </c>
      <c r="G131" s="1">
        <v>0</v>
      </c>
      <c r="H131" s="17">
        <f t="shared" si="26"/>
        <v>0</v>
      </c>
      <c r="I131" s="187"/>
    </row>
    <row r="132" spans="1:9" x14ac:dyDescent="0.25">
      <c r="B132" t="s">
        <v>5</v>
      </c>
      <c r="C132" t="str">
        <f t="shared" si="24"/>
        <v>School of MusicContracts &amp; Grants</v>
      </c>
      <c r="D132" s="1"/>
      <c r="E132" s="1">
        <v>0</v>
      </c>
      <c r="F132" s="1">
        <v>0</v>
      </c>
      <c r="G132" s="1">
        <v>0</v>
      </c>
      <c r="H132" s="17">
        <f t="shared" si="26"/>
        <v>0</v>
      </c>
      <c r="I132" s="187"/>
    </row>
    <row r="133" spans="1:9" x14ac:dyDescent="0.25">
      <c r="B133" t="s">
        <v>6</v>
      </c>
      <c r="C133" t="str">
        <f t="shared" si="24"/>
        <v>School of MusicGifts &amp; Investments</v>
      </c>
      <c r="D133" s="1"/>
      <c r="E133" s="1">
        <v>4000</v>
      </c>
      <c r="F133" s="1">
        <v>0</v>
      </c>
      <c r="G133" s="1">
        <v>189000</v>
      </c>
      <c r="H133" s="17">
        <f t="shared" si="26"/>
        <v>193000</v>
      </c>
      <c r="I133" s="187"/>
    </row>
    <row r="134" spans="1:9" x14ac:dyDescent="0.25">
      <c r="B134" s="2" t="s">
        <v>7</v>
      </c>
      <c r="C134" t="str">
        <f t="shared" si="24"/>
        <v>School of MusicOther Revenues</v>
      </c>
      <c r="D134" s="1"/>
      <c r="E134" s="1">
        <v>0</v>
      </c>
      <c r="F134" s="1">
        <v>0</v>
      </c>
      <c r="G134" s="1">
        <v>0</v>
      </c>
      <c r="H134" s="17">
        <f t="shared" si="26"/>
        <v>0</v>
      </c>
      <c r="I134" s="187"/>
    </row>
    <row r="135" spans="1:9" x14ac:dyDescent="0.25">
      <c r="A135" s="54" t="s">
        <v>8</v>
      </c>
      <c r="B135" s="55"/>
      <c r="C135" t="str">
        <f t="shared" si="24"/>
        <v>School of Music</v>
      </c>
      <c r="D135" s="56">
        <v>7089531.0611906629</v>
      </c>
      <c r="E135" s="56">
        <v>806267</v>
      </c>
      <c r="F135" s="56">
        <v>0</v>
      </c>
      <c r="G135" s="56">
        <v>189000</v>
      </c>
      <c r="H135" s="57">
        <f>SUM(H129:H134)</f>
        <v>8084798.0611906629</v>
      </c>
      <c r="I135" s="187"/>
    </row>
    <row r="136" spans="1:9" x14ac:dyDescent="0.25">
      <c r="C136" t="str">
        <f t="shared" si="24"/>
        <v>School of Music</v>
      </c>
      <c r="D136" s="1"/>
      <c r="E136" s="1"/>
      <c r="F136" s="1"/>
      <c r="G136" s="1"/>
      <c r="H136" s="17"/>
      <c r="I136" s="187"/>
    </row>
    <row r="137" spans="1:9" x14ac:dyDescent="0.25">
      <c r="A137" s="6" t="s">
        <v>9</v>
      </c>
      <c r="B137" t="s">
        <v>10</v>
      </c>
      <c r="C137" t="str">
        <f t="shared" si="24"/>
        <v>School of MusicSalaries and Wages</v>
      </c>
      <c r="D137" s="1">
        <v>5241781.1527675372</v>
      </c>
      <c r="E137" s="1">
        <v>216920</v>
      </c>
      <c r="F137" s="1">
        <v>0</v>
      </c>
      <c r="G137" s="1">
        <v>39000</v>
      </c>
      <c r="H137" s="17">
        <f t="shared" ref="H137:H143" si="27">SUM(D137:G137)</f>
        <v>5497701.1527675372</v>
      </c>
      <c r="I137" s="187"/>
    </row>
    <row r="138" spans="1:9" x14ac:dyDescent="0.25">
      <c r="B138" t="s">
        <v>11</v>
      </c>
      <c r="C138" t="str">
        <f t="shared" si="24"/>
        <v>School of MusicStaff Benefits</v>
      </c>
      <c r="D138" s="1">
        <v>1675119.9084231253</v>
      </c>
      <c r="E138" s="1">
        <v>62028</v>
      </c>
      <c r="F138" s="1">
        <v>0</v>
      </c>
      <c r="G138" s="1">
        <v>9750</v>
      </c>
      <c r="H138" s="17">
        <f t="shared" si="27"/>
        <v>1746897.9084231253</v>
      </c>
      <c r="I138" s="187"/>
    </row>
    <row r="139" spans="1:9" x14ac:dyDescent="0.25">
      <c r="B139" t="s">
        <v>92</v>
      </c>
      <c r="C139" t="str">
        <f t="shared" si="24"/>
        <v>School of MusicServices, Supplies, Materials, &amp; Equip.</v>
      </c>
      <c r="D139" s="1">
        <v>169178</v>
      </c>
      <c r="E139" s="1">
        <v>454069</v>
      </c>
      <c r="F139" s="1">
        <v>4000</v>
      </c>
      <c r="G139" s="1">
        <v>140000</v>
      </c>
      <c r="H139" s="17">
        <f t="shared" si="27"/>
        <v>767247</v>
      </c>
      <c r="I139" s="187"/>
    </row>
    <row r="140" spans="1:9" x14ac:dyDescent="0.25">
      <c r="B140" t="s">
        <v>13</v>
      </c>
      <c r="C140" t="str">
        <f t="shared" si="24"/>
        <v>School of MusicScholarships &amp; Fellowships</v>
      </c>
      <c r="D140" s="1">
        <v>0</v>
      </c>
      <c r="E140" s="1">
        <v>0</v>
      </c>
      <c r="F140" s="1">
        <v>0</v>
      </c>
      <c r="G140" s="1">
        <v>0</v>
      </c>
      <c r="H140" s="17">
        <f t="shared" si="27"/>
        <v>0</v>
      </c>
      <c r="I140" s="187"/>
    </row>
    <row r="141" spans="1:9" x14ac:dyDescent="0.25">
      <c r="B141" t="s">
        <v>32</v>
      </c>
      <c r="C141" t="str">
        <f t="shared" si="24"/>
        <v>School of MusicDebt Service</v>
      </c>
      <c r="D141" s="1">
        <v>0</v>
      </c>
      <c r="E141" s="1">
        <v>0</v>
      </c>
      <c r="F141" s="1">
        <v>0</v>
      </c>
      <c r="G141" s="1">
        <v>0</v>
      </c>
      <c r="H141" s="17">
        <f t="shared" si="27"/>
        <v>0</v>
      </c>
      <c r="I141" s="187"/>
    </row>
    <row r="142" spans="1:9" x14ac:dyDescent="0.25">
      <c r="B142" t="s">
        <v>12</v>
      </c>
      <c r="C142" t="str">
        <f t="shared" si="24"/>
        <v>School of MusicUtilities</v>
      </c>
      <c r="D142" s="1">
        <v>0</v>
      </c>
      <c r="E142" s="1">
        <v>0</v>
      </c>
      <c r="F142" s="1">
        <v>0</v>
      </c>
      <c r="G142" s="1">
        <v>0</v>
      </c>
      <c r="H142" s="17">
        <f t="shared" si="27"/>
        <v>0</v>
      </c>
      <c r="I142" s="187"/>
    </row>
    <row r="143" spans="1:9" x14ac:dyDescent="0.25">
      <c r="B143" t="s">
        <v>14</v>
      </c>
      <c r="C143" t="str">
        <f t="shared" si="24"/>
        <v>School of MusicOther Expenses</v>
      </c>
      <c r="D143" s="1">
        <v>0</v>
      </c>
      <c r="E143" s="1">
        <v>0</v>
      </c>
      <c r="F143" s="1">
        <v>0</v>
      </c>
      <c r="G143" s="1">
        <v>0</v>
      </c>
      <c r="H143" s="17">
        <f t="shared" si="27"/>
        <v>0</v>
      </c>
      <c r="I143" s="187"/>
    </row>
    <row r="144" spans="1:9" x14ac:dyDescent="0.25">
      <c r="A144" s="54" t="s">
        <v>15</v>
      </c>
      <c r="B144" s="55"/>
      <c r="C144" t="str">
        <f t="shared" si="24"/>
        <v>School of Music</v>
      </c>
      <c r="D144" s="56">
        <v>7086079.0611906629</v>
      </c>
      <c r="E144" s="56">
        <v>733017</v>
      </c>
      <c r="F144" s="56">
        <v>4000</v>
      </c>
      <c r="G144" s="56">
        <v>188750</v>
      </c>
      <c r="H144" s="57">
        <f>SUM(H137:H143)</f>
        <v>8011846.0611906629</v>
      </c>
      <c r="I144" s="187"/>
    </row>
    <row r="145" spans="1:9" x14ac:dyDescent="0.25">
      <c r="C145" t="str">
        <f t="shared" si="24"/>
        <v>School of Music</v>
      </c>
      <c r="I145" s="187"/>
    </row>
    <row r="146" spans="1:9" x14ac:dyDescent="0.25">
      <c r="A146" s="6" t="s">
        <v>37</v>
      </c>
      <c r="B146" t="s">
        <v>38</v>
      </c>
      <c r="C146" t="str">
        <f t="shared" si="24"/>
        <v>School of MusicTransfers In</v>
      </c>
      <c r="D146" s="14">
        <v>0</v>
      </c>
      <c r="E146" s="1">
        <v>0</v>
      </c>
      <c r="F146" s="1">
        <v>4000</v>
      </c>
      <c r="G146" s="1">
        <v>0</v>
      </c>
      <c r="H146" s="17">
        <f t="shared" ref="H146:H148" si="28">SUM(D146:G146)</f>
        <v>4000</v>
      </c>
      <c r="I146" s="187"/>
    </row>
    <row r="147" spans="1:9" x14ac:dyDescent="0.25">
      <c r="B147" t="s">
        <v>93</v>
      </c>
      <c r="C147" t="str">
        <f t="shared" si="24"/>
        <v>School of MusicTransfers Out to Capital</v>
      </c>
      <c r="D147" s="14">
        <v>0</v>
      </c>
      <c r="E147" s="1">
        <v>0</v>
      </c>
      <c r="F147" s="1">
        <v>0</v>
      </c>
      <c r="G147" s="1">
        <v>0</v>
      </c>
      <c r="H147" s="17">
        <f t="shared" si="28"/>
        <v>0</v>
      </c>
      <c r="I147" s="187"/>
    </row>
    <row r="148" spans="1:9" x14ac:dyDescent="0.25">
      <c r="B148" t="s">
        <v>94</v>
      </c>
      <c r="C148" t="str">
        <f t="shared" si="24"/>
        <v>School of MusicTransfers Out (Other)</v>
      </c>
      <c r="D148" s="14">
        <v>3452</v>
      </c>
      <c r="E148" s="1">
        <v>0</v>
      </c>
      <c r="F148" s="1">
        <v>0</v>
      </c>
      <c r="G148" s="1">
        <v>0</v>
      </c>
      <c r="H148" s="17">
        <f t="shared" si="28"/>
        <v>3452</v>
      </c>
      <c r="I148" s="187"/>
    </row>
    <row r="149" spans="1:9" x14ac:dyDescent="0.25">
      <c r="A149" s="54" t="s">
        <v>39</v>
      </c>
      <c r="B149" s="55"/>
      <c r="C149" t="str">
        <f t="shared" si="24"/>
        <v>School of Music</v>
      </c>
      <c r="D149" s="56">
        <v>-3452</v>
      </c>
      <c r="E149" s="56">
        <v>0</v>
      </c>
      <c r="F149" s="56">
        <v>4000</v>
      </c>
      <c r="G149" s="56">
        <v>0</v>
      </c>
      <c r="H149" s="57">
        <f>SUM(D149:G149)</f>
        <v>548</v>
      </c>
      <c r="I149" s="187"/>
    </row>
    <row r="150" spans="1:9" x14ac:dyDescent="0.25">
      <c r="C150" t="str">
        <f t="shared" si="24"/>
        <v>School of Music</v>
      </c>
      <c r="D150" s="15"/>
      <c r="E150" s="15"/>
      <c r="F150" s="15"/>
      <c r="G150" s="15"/>
      <c r="H150" s="20"/>
      <c r="I150" s="187"/>
    </row>
    <row r="151" spans="1:9" ht="15.75" thickBot="1" x14ac:dyDescent="0.3">
      <c r="A151" s="8" t="s">
        <v>70</v>
      </c>
      <c r="B151" s="3"/>
      <c r="C151" t="str">
        <f t="shared" si="24"/>
        <v>School of Music</v>
      </c>
      <c r="D151" s="4">
        <v>0</v>
      </c>
      <c r="E151" s="4">
        <v>73250</v>
      </c>
      <c r="F151" s="4">
        <v>0</v>
      </c>
      <c r="G151" s="4">
        <v>250</v>
      </c>
      <c r="H151" s="18">
        <f>SUM(D151:G151)</f>
        <v>73500</v>
      </c>
    </row>
    <row r="152" spans="1:9" ht="15.75" thickTop="1" x14ac:dyDescent="0.25">
      <c r="C152" t="str">
        <f t="shared" ref="C152" si="29">$A$128&amp;B152</f>
        <v>School of Music</v>
      </c>
    </row>
    <row r="153" spans="1:9" ht="30" x14ac:dyDescent="0.25">
      <c r="A153" s="9" t="s">
        <v>8243</v>
      </c>
      <c r="B153" s="10"/>
      <c r="C153" t="str">
        <f>$A$153&amp;B153</f>
        <v>Academic Affairs (includes Enrollment Management)</v>
      </c>
      <c r="D153" s="11" t="s">
        <v>0</v>
      </c>
      <c r="E153" s="11" t="s">
        <v>35</v>
      </c>
      <c r="F153" s="11" t="s">
        <v>88</v>
      </c>
      <c r="G153" s="11" t="s">
        <v>31</v>
      </c>
      <c r="H153" s="21" t="s">
        <v>16</v>
      </c>
      <c r="I153" s="52" t="s">
        <v>48</v>
      </c>
    </row>
    <row r="154" spans="1:9" x14ac:dyDescent="0.25">
      <c r="A154" s="6" t="s">
        <v>1</v>
      </c>
      <c r="B154" t="s">
        <v>36</v>
      </c>
      <c r="C154" t="str">
        <f t="shared" ref="C154:C177" si="30">$A$153&amp;B154</f>
        <v>Academic Affairs (includes Enrollment Management)State Appropriation, Tuition, &amp; Fees</v>
      </c>
      <c r="D154" s="81">
        <v>48055801.203636989</v>
      </c>
      <c r="E154" s="1">
        <v>3336634</v>
      </c>
      <c r="F154" s="1">
        <v>0</v>
      </c>
      <c r="G154" s="1">
        <v>0</v>
      </c>
      <c r="H154" s="17">
        <f>SUM(D154:G154)</f>
        <v>51392435.203636989</v>
      </c>
      <c r="I154" s="188" t="s">
        <v>8254</v>
      </c>
    </row>
    <row r="155" spans="1:9" x14ac:dyDescent="0.25">
      <c r="B155" t="s">
        <v>4</v>
      </c>
      <c r="C155" t="str">
        <f t="shared" si="30"/>
        <v>Academic Affairs (includes Enrollment Management)Sales &amp; Services</v>
      </c>
      <c r="D155" s="81">
        <v>0</v>
      </c>
      <c r="E155" s="1">
        <v>3454000</v>
      </c>
      <c r="F155" s="1">
        <v>0</v>
      </c>
      <c r="G155" s="1">
        <v>0</v>
      </c>
      <c r="H155" s="17">
        <f t="shared" ref="H155:H159" si="31">SUM(D155:G155)</f>
        <v>3454000</v>
      </c>
      <c r="I155" s="188"/>
    </row>
    <row r="156" spans="1:9" x14ac:dyDescent="0.25">
      <c r="B156" t="s">
        <v>33</v>
      </c>
      <c r="C156" t="str">
        <f t="shared" si="30"/>
        <v>Academic Affairs (includes Enrollment Management)Patient Services</v>
      </c>
      <c r="D156" s="81">
        <v>0</v>
      </c>
      <c r="E156" s="1">
        <v>0</v>
      </c>
      <c r="F156" s="1">
        <v>0</v>
      </c>
      <c r="G156" s="1">
        <v>0</v>
      </c>
      <c r="H156" s="17">
        <f t="shared" si="31"/>
        <v>0</v>
      </c>
      <c r="I156" s="188"/>
    </row>
    <row r="157" spans="1:9" x14ac:dyDescent="0.25">
      <c r="B157" t="s">
        <v>5</v>
      </c>
      <c r="C157" t="str">
        <f t="shared" si="30"/>
        <v>Academic Affairs (includes Enrollment Management)Contracts &amp; Grants</v>
      </c>
      <c r="D157" s="81">
        <v>0</v>
      </c>
      <c r="E157" s="1">
        <v>0</v>
      </c>
      <c r="F157" s="1">
        <v>0</v>
      </c>
      <c r="G157" s="1">
        <v>4818000</v>
      </c>
      <c r="H157" s="17">
        <f t="shared" si="31"/>
        <v>4818000</v>
      </c>
      <c r="I157" s="188"/>
    </row>
    <row r="158" spans="1:9" x14ac:dyDescent="0.25">
      <c r="B158" t="s">
        <v>6</v>
      </c>
      <c r="C158" t="str">
        <f t="shared" si="30"/>
        <v>Academic Affairs (includes Enrollment Management)Gifts &amp; Investments</v>
      </c>
      <c r="D158" s="81">
        <v>0</v>
      </c>
      <c r="E158" s="1">
        <v>0</v>
      </c>
      <c r="F158" s="1">
        <v>0</v>
      </c>
      <c r="G158" s="1">
        <v>242000</v>
      </c>
      <c r="H158" s="17">
        <f t="shared" si="31"/>
        <v>242000</v>
      </c>
      <c r="I158" s="188"/>
    </row>
    <row r="159" spans="1:9" x14ac:dyDescent="0.25">
      <c r="B159" s="2" t="s">
        <v>7</v>
      </c>
      <c r="C159" t="str">
        <f t="shared" si="30"/>
        <v>Academic Affairs (includes Enrollment Management)Other Revenues</v>
      </c>
      <c r="D159" s="81">
        <v>0</v>
      </c>
      <c r="E159" s="1">
        <v>0</v>
      </c>
      <c r="F159" s="1">
        <v>0</v>
      </c>
      <c r="G159" s="1">
        <v>0</v>
      </c>
      <c r="H159" s="17">
        <f t="shared" si="31"/>
        <v>0</v>
      </c>
      <c r="I159" s="188"/>
    </row>
    <row r="160" spans="1:9" x14ac:dyDescent="0.25">
      <c r="A160" s="54" t="s">
        <v>8</v>
      </c>
      <c r="B160" s="55"/>
      <c r="C160" t="str">
        <f t="shared" si="30"/>
        <v>Academic Affairs (includes Enrollment Management)</v>
      </c>
      <c r="D160" s="130">
        <v>48055801.203636989</v>
      </c>
      <c r="E160" s="56">
        <v>6790634</v>
      </c>
      <c r="F160" s="56">
        <v>0</v>
      </c>
      <c r="G160" s="56">
        <v>5060000</v>
      </c>
      <c r="H160" s="57">
        <f>SUM(H154:H159)</f>
        <v>59906435.203636989</v>
      </c>
      <c r="I160" s="188"/>
    </row>
    <row r="161" spans="1:9" x14ac:dyDescent="0.25">
      <c r="C161" t="str">
        <f t="shared" si="30"/>
        <v>Academic Affairs (includes Enrollment Management)</v>
      </c>
      <c r="D161" s="81"/>
      <c r="E161" s="1"/>
      <c r="F161" s="1"/>
      <c r="G161" s="1"/>
      <c r="H161" s="17"/>
      <c r="I161" s="188"/>
    </row>
    <row r="162" spans="1:9" x14ac:dyDescent="0.25">
      <c r="A162" s="6" t="s">
        <v>9</v>
      </c>
      <c r="B162" t="s">
        <v>10</v>
      </c>
      <c r="C162" t="str">
        <f t="shared" si="30"/>
        <v>Academic Affairs (includes Enrollment Management)Salaries and Wages</v>
      </c>
      <c r="D162" s="81">
        <v>27315367.444919549</v>
      </c>
      <c r="E162" s="1">
        <v>1589407.46</v>
      </c>
      <c r="F162" s="1">
        <v>24000</v>
      </c>
      <c r="G162" s="1">
        <v>1569000</v>
      </c>
      <c r="H162" s="17">
        <f t="shared" ref="H162:H168" si="32">SUM(D162:G162)</f>
        <v>30497774.90491955</v>
      </c>
      <c r="I162" s="188"/>
    </row>
    <row r="163" spans="1:9" x14ac:dyDescent="0.25">
      <c r="B163" t="s">
        <v>11</v>
      </c>
      <c r="C163" t="str">
        <f t="shared" si="30"/>
        <v>Academic Affairs (includes Enrollment Management)Staff Benefits</v>
      </c>
      <c r="D163" s="81">
        <v>8160401.2387174368</v>
      </c>
      <c r="E163" s="1">
        <v>627038</v>
      </c>
      <c r="F163" s="1">
        <v>6000</v>
      </c>
      <c r="G163" s="1">
        <v>392250</v>
      </c>
      <c r="H163" s="17">
        <f t="shared" si="32"/>
        <v>9185689.2387174368</v>
      </c>
      <c r="I163" s="188"/>
    </row>
    <row r="164" spans="1:9" x14ac:dyDescent="0.25">
      <c r="B164" t="s">
        <v>92</v>
      </c>
      <c r="C164" t="str">
        <f t="shared" si="30"/>
        <v>Academic Affairs (includes Enrollment Management)Services, Supplies, Materials, &amp; Equip.</v>
      </c>
      <c r="D164" s="81">
        <v>12456845.52</v>
      </c>
      <c r="E164" s="1">
        <v>3751651</v>
      </c>
      <c r="F164" s="1">
        <v>32000</v>
      </c>
      <c r="G164" s="1">
        <v>1855000</v>
      </c>
      <c r="H164" s="17">
        <f t="shared" si="32"/>
        <v>18095496.52</v>
      </c>
      <c r="I164" s="188"/>
    </row>
    <row r="165" spans="1:9" x14ac:dyDescent="0.25">
      <c r="B165" t="s">
        <v>13</v>
      </c>
      <c r="C165" t="str">
        <f t="shared" si="30"/>
        <v>Academic Affairs (includes Enrollment Management)Scholarships &amp; Fellowships</v>
      </c>
      <c r="D165" s="81">
        <v>0</v>
      </c>
      <c r="E165" s="1">
        <v>70000</v>
      </c>
      <c r="F165" s="1">
        <v>0</v>
      </c>
      <c r="G165" s="1">
        <v>1187000</v>
      </c>
      <c r="H165" s="17">
        <f t="shared" si="32"/>
        <v>1257000</v>
      </c>
      <c r="I165" s="188"/>
    </row>
    <row r="166" spans="1:9" x14ac:dyDescent="0.25">
      <c r="B166" t="s">
        <v>32</v>
      </c>
      <c r="C166" t="str">
        <f t="shared" si="30"/>
        <v>Academic Affairs (includes Enrollment Management)Debt Service</v>
      </c>
      <c r="D166" s="81">
        <v>0</v>
      </c>
      <c r="E166" s="1">
        <v>1142793.76</v>
      </c>
      <c r="F166" s="1">
        <v>0</v>
      </c>
      <c r="G166" s="1">
        <v>0</v>
      </c>
      <c r="H166" s="17">
        <f t="shared" si="32"/>
        <v>1142793.76</v>
      </c>
      <c r="I166" s="188"/>
    </row>
    <row r="167" spans="1:9" x14ac:dyDescent="0.25">
      <c r="B167" t="s">
        <v>12</v>
      </c>
      <c r="C167" t="str">
        <f t="shared" si="30"/>
        <v>Academic Affairs (includes Enrollment Management)Utilities</v>
      </c>
      <c r="D167" s="81">
        <v>6000</v>
      </c>
      <c r="E167" s="1">
        <v>0</v>
      </c>
      <c r="F167" s="1">
        <v>0</v>
      </c>
      <c r="G167" s="1">
        <v>0</v>
      </c>
      <c r="H167" s="17">
        <f t="shared" si="32"/>
        <v>6000</v>
      </c>
      <c r="I167" s="188"/>
    </row>
    <row r="168" spans="1:9" x14ac:dyDescent="0.25">
      <c r="B168" t="s">
        <v>14</v>
      </c>
      <c r="C168" t="str">
        <f t="shared" si="30"/>
        <v>Academic Affairs (includes Enrollment Management)Other Expenses</v>
      </c>
      <c r="D168" s="81">
        <v>113034</v>
      </c>
      <c r="E168" s="1">
        <v>79050</v>
      </c>
      <c r="F168" s="1">
        <v>0</v>
      </c>
      <c r="G168" s="1">
        <v>0</v>
      </c>
      <c r="H168" s="17">
        <f t="shared" si="32"/>
        <v>192084</v>
      </c>
      <c r="I168" s="188"/>
    </row>
    <row r="169" spans="1:9" x14ac:dyDescent="0.25">
      <c r="A169" s="54" t="s">
        <v>15</v>
      </c>
      <c r="B169" s="55"/>
      <c r="C169" t="str">
        <f t="shared" si="30"/>
        <v>Academic Affairs (includes Enrollment Management)</v>
      </c>
      <c r="D169" s="130">
        <v>48051648.203636989</v>
      </c>
      <c r="E169" s="56">
        <v>7259940.2199999997</v>
      </c>
      <c r="F169" s="56">
        <v>62000</v>
      </c>
      <c r="G169" s="56">
        <v>5003250</v>
      </c>
      <c r="H169" s="57">
        <f>SUM(H162:H168)</f>
        <v>60376838.42363698</v>
      </c>
      <c r="I169" s="188"/>
    </row>
    <row r="170" spans="1:9" x14ac:dyDescent="0.25">
      <c r="C170" t="str">
        <f t="shared" si="30"/>
        <v>Academic Affairs (includes Enrollment Management)</v>
      </c>
      <c r="I170" s="188"/>
    </row>
    <row r="171" spans="1:9" x14ac:dyDescent="0.25">
      <c r="A171" s="6" t="s">
        <v>37</v>
      </c>
      <c r="B171" t="s">
        <v>38</v>
      </c>
      <c r="C171" t="str">
        <f t="shared" si="30"/>
        <v>Academic Affairs (includes Enrollment Management)Transfers In</v>
      </c>
      <c r="D171" s="14">
        <v>0</v>
      </c>
      <c r="E171" s="1">
        <v>1253294.98</v>
      </c>
      <c r="F171" s="1">
        <v>175000</v>
      </c>
      <c r="G171" s="1">
        <v>0</v>
      </c>
      <c r="H171" s="17">
        <f t="shared" ref="H171:H173" si="33">SUM(D171:G171)</f>
        <v>1428294.98</v>
      </c>
      <c r="I171" s="188"/>
    </row>
    <row r="172" spans="1:9" x14ac:dyDescent="0.25">
      <c r="B172" t="s">
        <v>93</v>
      </c>
      <c r="C172" t="str">
        <f t="shared" si="30"/>
        <v>Academic Affairs (includes Enrollment Management)Transfers Out to Capital</v>
      </c>
      <c r="D172" s="14">
        <v>0</v>
      </c>
      <c r="E172" s="1">
        <v>0</v>
      </c>
      <c r="F172" s="1">
        <v>0</v>
      </c>
      <c r="G172" s="1">
        <v>0</v>
      </c>
      <c r="H172" s="17">
        <f t="shared" si="33"/>
        <v>0</v>
      </c>
      <c r="I172" s="188"/>
    </row>
    <row r="173" spans="1:9" x14ac:dyDescent="0.25">
      <c r="B173" t="s">
        <v>94</v>
      </c>
      <c r="C173" t="str">
        <f t="shared" si="30"/>
        <v>Academic Affairs (includes Enrollment Management)Transfers Out (Other)</v>
      </c>
      <c r="D173" s="14">
        <v>4153</v>
      </c>
      <c r="E173" s="1">
        <v>175000</v>
      </c>
      <c r="F173" s="1">
        <v>112000</v>
      </c>
      <c r="G173" s="1">
        <v>0</v>
      </c>
      <c r="H173" s="17">
        <f t="shared" si="33"/>
        <v>291153</v>
      </c>
      <c r="I173" s="188"/>
    </row>
    <row r="174" spans="1:9" x14ac:dyDescent="0.25">
      <c r="A174" s="54" t="s">
        <v>39</v>
      </c>
      <c r="B174" s="55"/>
      <c r="C174" t="str">
        <f t="shared" si="30"/>
        <v>Academic Affairs (includes Enrollment Management)</v>
      </c>
      <c r="D174" s="130">
        <v>-4153</v>
      </c>
      <c r="E174" s="56">
        <v>1078294.98</v>
      </c>
      <c r="F174" s="56">
        <v>63000</v>
      </c>
      <c r="G174" s="56">
        <v>0</v>
      </c>
      <c r="H174" s="57">
        <f>SUM(D174:G174)</f>
        <v>1137141.98</v>
      </c>
      <c r="I174" s="188"/>
    </row>
    <row r="175" spans="1:9" x14ac:dyDescent="0.25">
      <c r="C175" t="str">
        <f t="shared" si="30"/>
        <v>Academic Affairs (includes Enrollment Management)</v>
      </c>
      <c r="D175" s="169"/>
      <c r="E175" s="15"/>
      <c r="F175" s="15"/>
      <c r="G175" s="15"/>
      <c r="H175" s="20"/>
      <c r="I175" s="188"/>
    </row>
    <row r="176" spans="1:9" ht="15.75" thickBot="1" x14ac:dyDescent="0.3">
      <c r="A176" s="8" t="s">
        <v>70</v>
      </c>
      <c r="B176" s="3"/>
      <c r="C176" t="str">
        <f t="shared" si="30"/>
        <v>Academic Affairs (includes Enrollment Management)</v>
      </c>
      <c r="D176" s="170">
        <v>0</v>
      </c>
      <c r="E176" s="4">
        <v>608988.76000000024</v>
      </c>
      <c r="F176" s="4">
        <v>1000</v>
      </c>
      <c r="G176" s="4">
        <v>56750</v>
      </c>
      <c r="H176" s="18">
        <f>SUM(D176:G176)</f>
        <v>666738.76000000024</v>
      </c>
    </row>
    <row r="177" spans="1:9" ht="15.75" thickTop="1" x14ac:dyDescent="0.25">
      <c r="C177" t="str">
        <f t="shared" si="30"/>
        <v>Academic Affairs (includes Enrollment Management)</v>
      </c>
    </row>
    <row r="178" spans="1:9" ht="30" x14ac:dyDescent="0.25">
      <c r="A178" s="171" t="s">
        <v>22</v>
      </c>
      <c r="B178" s="10"/>
      <c r="C178" t="str">
        <f>$A$178&amp;B178</f>
        <v>Student Affairs</v>
      </c>
      <c r="D178" s="11" t="s">
        <v>0</v>
      </c>
      <c r="E178" s="11" t="s">
        <v>35</v>
      </c>
      <c r="F178" s="11" t="s">
        <v>88</v>
      </c>
      <c r="G178" s="11" t="s">
        <v>31</v>
      </c>
      <c r="H178" s="21" t="s">
        <v>16</v>
      </c>
      <c r="I178" s="52" t="s">
        <v>48</v>
      </c>
    </row>
    <row r="179" spans="1:9" x14ac:dyDescent="0.25">
      <c r="A179" s="6" t="s">
        <v>1</v>
      </c>
      <c r="B179" t="s">
        <v>36</v>
      </c>
      <c r="C179" t="str">
        <f t="shared" ref="C179:C202" si="34">$A$178&amp;B179</f>
        <v>Student AffairsState Appropriation, Tuition, &amp; Fees</v>
      </c>
      <c r="D179" s="1">
        <v>2033525.2791146091</v>
      </c>
      <c r="E179" s="1">
        <v>15574967</v>
      </c>
      <c r="F179" s="1">
        <v>0</v>
      </c>
      <c r="G179" s="1">
        <v>0</v>
      </c>
      <c r="H179" s="17">
        <f>SUM(D179:G179)</f>
        <v>17608492.279114608</v>
      </c>
      <c r="I179" s="188" t="s">
        <v>8248</v>
      </c>
    </row>
    <row r="180" spans="1:9" x14ac:dyDescent="0.25">
      <c r="B180" t="s">
        <v>4</v>
      </c>
      <c r="C180" t="str">
        <f t="shared" si="34"/>
        <v>Student AffairsSales &amp; Services</v>
      </c>
      <c r="D180" s="1">
        <v>0</v>
      </c>
      <c r="E180" s="1">
        <v>2865442</v>
      </c>
      <c r="F180" s="1">
        <v>0</v>
      </c>
      <c r="G180" s="1">
        <v>0</v>
      </c>
      <c r="H180" s="17">
        <f t="shared" ref="H180:H184" si="35">SUM(D180:G180)</f>
        <v>2865442</v>
      </c>
      <c r="I180" s="188"/>
    </row>
    <row r="181" spans="1:9" x14ac:dyDescent="0.25">
      <c r="B181" t="s">
        <v>33</v>
      </c>
      <c r="C181" t="str">
        <f t="shared" si="34"/>
        <v>Student AffairsPatient Services</v>
      </c>
      <c r="D181" s="1">
        <v>0</v>
      </c>
      <c r="E181" s="1">
        <v>0</v>
      </c>
      <c r="F181" s="1">
        <v>0</v>
      </c>
      <c r="G181" s="1">
        <v>0</v>
      </c>
      <c r="H181" s="17">
        <f t="shared" si="35"/>
        <v>0</v>
      </c>
      <c r="I181" s="188"/>
    </row>
    <row r="182" spans="1:9" x14ac:dyDescent="0.25">
      <c r="B182" t="s">
        <v>5</v>
      </c>
      <c r="C182" t="str">
        <f t="shared" si="34"/>
        <v>Student AffairsContracts &amp; Grants</v>
      </c>
      <c r="D182" s="1">
        <v>0</v>
      </c>
      <c r="E182" s="1">
        <v>0</v>
      </c>
      <c r="F182" s="1">
        <v>0</v>
      </c>
      <c r="G182" s="1">
        <v>294750</v>
      </c>
      <c r="H182" s="17">
        <f t="shared" si="35"/>
        <v>294750</v>
      </c>
      <c r="I182" s="188"/>
    </row>
    <row r="183" spans="1:9" x14ac:dyDescent="0.25">
      <c r="B183" t="s">
        <v>6</v>
      </c>
      <c r="C183" t="str">
        <f t="shared" si="34"/>
        <v>Student AffairsGifts &amp; Investments</v>
      </c>
      <c r="D183" s="1">
        <v>0</v>
      </c>
      <c r="E183" s="1">
        <v>0</v>
      </c>
      <c r="F183" s="1">
        <v>0</v>
      </c>
      <c r="G183" s="1">
        <v>31000</v>
      </c>
      <c r="H183" s="17">
        <f t="shared" si="35"/>
        <v>31000</v>
      </c>
      <c r="I183" s="188"/>
    </row>
    <row r="184" spans="1:9" x14ac:dyDescent="0.25">
      <c r="B184" s="2" t="s">
        <v>7</v>
      </c>
      <c r="C184" t="str">
        <f t="shared" si="34"/>
        <v>Student AffairsOther Revenues</v>
      </c>
      <c r="D184" s="1">
        <v>0</v>
      </c>
      <c r="E184" s="1">
        <v>15875</v>
      </c>
      <c r="F184" s="1">
        <v>0</v>
      </c>
      <c r="G184" s="1">
        <v>0</v>
      </c>
      <c r="H184" s="17">
        <f t="shared" si="35"/>
        <v>15875</v>
      </c>
      <c r="I184" s="188"/>
    </row>
    <row r="185" spans="1:9" x14ac:dyDescent="0.25">
      <c r="A185" s="54" t="s">
        <v>8</v>
      </c>
      <c r="B185" s="55"/>
      <c r="C185" t="str">
        <f t="shared" si="34"/>
        <v>Student Affairs</v>
      </c>
      <c r="D185" s="56">
        <v>2033525.2791146091</v>
      </c>
      <c r="E185" s="56">
        <v>18456284</v>
      </c>
      <c r="F185" s="56">
        <v>0</v>
      </c>
      <c r="G185" s="56">
        <v>325750</v>
      </c>
      <c r="H185" s="57">
        <f>SUM(H179:H184)</f>
        <v>20815559.279114608</v>
      </c>
      <c r="I185" s="188"/>
    </row>
    <row r="186" spans="1:9" x14ac:dyDescent="0.25">
      <c r="C186" t="str">
        <f t="shared" si="34"/>
        <v>Student Affairs</v>
      </c>
      <c r="D186" s="1"/>
      <c r="E186" s="1"/>
      <c r="F186" s="1"/>
      <c r="G186" s="1"/>
      <c r="H186" s="17"/>
      <c r="I186" s="188"/>
    </row>
    <row r="187" spans="1:9" x14ac:dyDescent="0.25">
      <c r="A187" s="6" t="s">
        <v>9</v>
      </c>
      <c r="B187" t="s">
        <v>10</v>
      </c>
      <c r="C187" t="str">
        <f t="shared" si="34"/>
        <v>Student AffairsSalaries and Wages</v>
      </c>
      <c r="D187" s="1">
        <v>1377130.7598623261</v>
      </c>
      <c r="E187" s="1">
        <v>9226609</v>
      </c>
      <c r="F187" s="1">
        <v>0</v>
      </c>
      <c r="G187" s="1">
        <v>69000</v>
      </c>
      <c r="H187" s="17">
        <f t="shared" ref="H187:H193" si="36">SUM(D187:G187)</f>
        <v>10672739.759862326</v>
      </c>
      <c r="I187" s="188"/>
    </row>
    <row r="188" spans="1:9" x14ac:dyDescent="0.25">
      <c r="B188" t="s">
        <v>11</v>
      </c>
      <c r="C188" t="str">
        <f t="shared" si="34"/>
        <v>Student AffairsStaff Benefits</v>
      </c>
      <c r="D188" s="1">
        <v>488955.73005899694</v>
      </c>
      <c r="E188" s="1">
        <v>3161935</v>
      </c>
      <c r="F188" s="1">
        <v>0</v>
      </c>
      <c r="G188" s="1">
        <v>17750</v>
      </c>
      <c r="H188" s="17">
        <f t="shared" si="36"/>
        <v>3668640.7300589969</v>
      </c>
      <c r="I188" s="188"/>
    </row>
    <row r="189" spans="1:9" x14ac:dyDescent="0.25">
      <c r="B189" t="s">
        <v>92</v>
      </c>
      <c r="C189" t="str">
        <f t="shared" si="34"/>
        <v>Student AffairsServices, Supplies, Materials, &amp; Equip.</v>
      </c>
      <c r="D189" s="1">
        <v>130244.78919328607</v>
      </c>
      <c r="E189" s="1">
        <v>3532042</v>
      </c>
      <c r="F189" s="1">
        <v>0</v>
      </c>
      <c r="G189" s="1">
        <v>235000</v>
      </c>
      <c r="H189" s="17">
        <f t="shared" si="36"/>
        <v>3897286.7891932861</v>
      </c>
      <c r="I189" s="188"/>
    </row>
    <row r="190" spans="1:9" x14ac:dyDescent="0.25">
      <c r="B190" t="s">
        <v>13</v>
      </c>
      <c r="C190" t="str">
        <f t="shared" si="34"/>
        <v>Student AffairsScholarships &amp; Fellowships</v>
      </c>
      <c r="D190" s="1">
        <v>0</v>
      </c>
      <c r="E190" s="1">
        <v>266965</v>
      </c>
      <c r="F190" s="1">
        <v>0</v>
      </c>
      <c r="G190" s="1">
        <v>0</v>
      </c>
      <c r="H190" s="17">
        <f t="shared" si="36"/>
        <v>266965</v>
      </c>
      <c r="I190" s="188"/>
    </row>
    <row r="191" spans="1:9" x14ac:dyDescent="0.25">
      <c r="B191" t="s">
        <v>32</v>
      </c>
      <c r="C191" t="str">
        <f t="shared" si="34"/>
        <v>Student AffairsDebt Service</v>
      </c>
      <c r="D191" s="1">
        <v>0</v>
      </c>
      <c r="E191" s="1">
        <v>2933108.1</v>
      </c>
      <c r="F191" s="1">
        <v>0</v>
      </c>
      <c r="G191" s="1">
        <v>0</v>
      </c>
      <c r="H191" s="17">
        <f t="shared" si="36"/>
        <v>2933108.1</v>
      </c>
      <c r="I191" s="188"/>
    </row>
    <row r="192" spans="1:9" x14ac:dyDescent="0.25">
      <c r="B192" t="s">
        <v>12</v>
      </c>
      <c r="C192" t="str">
        <f t="shared" si="34"/>
        <v>Student AffairsUtilities</v>
      </c>
      <c r="D192" s="1">
        <v>0</v>
      </c>
      <c r="E192" s="1">
        <v>658225</v>
      </c>
      <c r="F192" s="1">
        <v>0</v>
      </c>
      <c r="G192" s="1">
        <v>0</v>
      </c>
      <c r="H192" s="17">
        <f t="shared" si="36"/>
        <v>658225</v>
      </c>
      <c r="I192" s="188"/>
    </row>
    <row r="193" spans="1:13" x14ac:dyDescent="0.25">
      <c r="B193" t="s">
        <v>14</v>
      </c>
      <c r="C193" t="str">
        <f t="shared" si="34"/>
        <v>Student AffairsOther Expenses</v>
      </c>
      <c r="D193" s="1">
        <v>36306</v>
      </c>
      <c r="E193" s="1">
        <v>866954</v>
      </c>
      <c r="F193" s="1">
        <v>0</v>
      </c>
      <c r="G193" s="1">
        <v>0</v>
      </c>
      <c r="H193" s="17">
        <f t="shared" si="36"/>
        <v>903260</v>
      </c>
      <c r="I193" s="188"/>
    </row>
    <row r="194" spans="1:13" x14ac:dyDescent="0.25">
      <c r="A194" s="54" t="s">
        <v>15</v>
      </c>
      <c r="B194" s="55"/>
      <c r="C194" t="str">
        <f t="shared" si="34"/>
        <v>Student Affairs</v>
      </c>
      <c r="D194" s="56">
        <v>2032637.2791146091</v>
      </c>
      <c r="E194" s="56">
        <v>20645838.100000001</v>
      </c>
      <c r="F194" s="56">
        <v>0</v>
      </c>
      <c r="G194" s="56">
        <v>321750</v>
      </c>
      <c r="H194" s="57">
        <f>SUM(H187:H193)</f>
        <v>23000225.379114613</v>
      </c>
      <c r="I194" s="188"/>
    </row>
    <row r="195" spans="1:13" x14ac:dyDescent="0.25">
      <c r="C195" t="str">
        <f t="shared" si="34"/>
        <v>Student Affairs</v>
      </c>
      <c r="I195" s="188"/>
    </row>
    <row r="196" spans="1:13" x14ac:dyDescent="0.25">
      <c r="A196" s="6" t="s">
        <v>37</v>
      </c>
      <c r="B196" t="s">
        <v>38</v>
      </c>
      <c r="C196" t="str">
        <f t="shared" si="34"/>
        <v>Student AffairsTransfers In</v>
      </c>
      <c r="D196" s="14">
        <v>0</v>
      </c>
      <c r="E196" s="1">
        <v>2674832</v>
      </c>
      <c r="F196" s="1">
        <v>0</v>
      </c>
      <c r="G196" s="1">
        <v>0</v>
      </c>
      <c r="H196" s="17">
        <f t="shared" ref="H196:H198" si="37">SUM(D196:G196)</f>
        <v>2674832</v>
      </c>
      <c r="I196" s="188"/>
    </row>
    <row r="197" spans="1:13" x14ac:dyDescent="0.25">
      <c r="B197" t="s">
        <v>93</v>
      </c>
      <c r="C197" t="str">
        <f>$A$178&amp;B197</f>
        <v>Student AffairsTransfers Out to Capital</v>
      </c>
      <c r="D197" s="14">
        <v>0</v>
      </c>
      <c r="E197" s="1">
        <v>0</v>
      </c>
      <c r="F197" s="1">
        <v>0</v>
      </c>
      <c r="G197" s="1">
        <v>0</v>
      </c>
      <c r="H197" s="17">
        <f t="shared" si="37"/>
        <v>0</v>
      </c>
      <c r="I197" s="188"/>
    </row>
    <row r="198" spans="1:13" x14ac:dyDescent="0.25">
      <c r="B198" t="s">
        <v>94</v>
      </c>
      <c r="C198" t="str">
        <f t="shared" si="34"/>
        <v>Student AffairsTransfers Out (Other)</v>
      </c>
      <c r="D198" s="14">
        <v>888</v>
      </c>
      <c r="E198" s="1">
        <v>3016910</v>
      </c>
      <c r="F198" s="1">
        <v>0</v>
      </c>
      <c r="G198" s="1">
        <v>0</v>
      </c>
      <c r="H198" s="17">
        <f t="shared" si="37"/>
        <v>3017798</v>
      </c>
      <c r="I198" s="188"/>
    </row>
    <row r="199" spans="1:13" x14ac:dyDescent="0.25">
      <c r="A199" s="54" t="s">
        <v>39</v>
      </c>
      <c r="B199" s="55"/>
      <c r="C199" t="str">
        <f t="shared" si="34"/>
        <v>Student Affairs</v>
      </c>
      <c r="D199" s="56">
        <v>-888</v>
      </c>
      <c r="E199" s="56">
        <v>-342078</v>
      </c>
      <c r="F199" s="56">
        <v>0</v>
      </c>
      <c r="G199" s="56">
        <v>0</v>
      </c>
      <c r="H199" s="57">
        <f>SUM(D199:G199)</f>
        <v>-342966</v>
      </c>
      <c r="I199" s="188"/>
    </row>
    <row r="200" spans="1:13" x14ac:dyDescent="0.25">
      <c r="C200" t="str">
        <f t="shared" si="34"/>
        <v>Student Affairs</v>
      </c>
      <c r="D200" s="15"/>
      <c r="E200" s="15"/>
      <c r="F200" s="15"/>
      <c r="G200" s="15"/>
      <c r="H200" s="20"/>
      <c r="I200" s="188"/>
    </row>
    <row r="201" spans="1:13" ht="15.75" thickBot="1" x14ac:dyDescent="0.3">
      <c r="A201" s="8" t="s">
        <v>70</v>
      </c>
      <c r="B201" s="3"/>
      <c r="C201" t="str">
        <f t="shared" si="34"/>
        <v>Student Affairs</v>
      </c>
      <c r="D201" s="4">
        <v>0</v>
      </c>
      <c r="E201" s="4">
        <v>-2531632.1000000015</v>
      </c>
      <c r="F201" s="4">
        <v>0</v>
      </c>
      <c r="G201" s="4">
        <v>4000</v>
      </c>
      <c r="H201" s="18">
        <f>SUM(D201:G201)</f>
        <v>-2527632.1000000015</v>
      </c>
    </row>
    <row r="202" spans="1:13" ht="15.75" thickTop="1" x14ac:dyDescent="0.25">
      <c r="C202" t="str">
        <f t="shared" si="34"/>
        <v>Student Affairs</v>
      </c>
    </row>
    <row r="203" spans="1:13" ht="30" x14ac:dyDescent="0.25">
      <c r="A203" s="9" t="s">
        <v>47</v>
      </c>
      <c r="B203" s="10"/>
      <c r="C203" t="str">
        <f>$A$203&amp;B203</f>
        <v>Financial Aid</v>
      </c>
      <c r="D203" s="11" t="s">
        <v>0</v>
      </c>
      <c r="E203" s="11" t="s">
        <v>35</v>
      </c>
      <c r="F203" s="11" t="s">
        <v>88</v>
      </c>
      <c r="G203" s="11" t="s">
        <v>31</v>
      </c>
      <c r="H203" s="21" t="s">
        <v>16</v>
      </c>
      <c r="I203" s="52" t="s">
        <v>48</v>
      </c>
      <c r="J203" s="89" t="s">
        <v>87</v>
      </c>
      <c r="K203" s="89"/>
    </row>
    <row r="204" spans="1:13" ht="17.100000000000001" customHeight="1" x14ac:dyDescent="0.25">
      <c r="A204" s="6" t="s">
        <v>1</v>
      </c>
      <c r="B204" t="s">
        <v>36</v>
      </c>
      <c r="C204" t="str">
        <f t="shared" ref="C204:C227" si="38">$A$203&amp;B204</f>
        <v>Financial AidState Appropriation, Tuition, &amp; Fees</v>
      </c>
      <c r="D204" s="81">
        <v>18129203.789275687</v>
      </c>
      <c r="E204" s="1">
        <v>160011</v>
      </c>
      <c r="F204" s="1">
        <v>0</v>
      </c>
      <c r="G204" s="1">
        <v>0</v>
      </c>
      <c r="H204" s="17">
        <f t="shared" ref="H204" si="39">SUM(D204:G204)</f>
        <v>18289214.789275687</v>
      </c>
      <c r="I204" s="186" t="s">
        <v>8234</v>
      </c>
      <c r="J204" s="45" t="s">
        <v>66</v>
      </c>
      <c r="K204" s="45"/>
      <c r="L204" s="160"/>
      <c r="M204" s="160"/>
    </row>
    <row r="205" spans="1:13" ht="17.100000000000001" customHeight="1" x14ac:dyDescent="0.25">
      <c r="B205" t="s">
        <v>4</v>
      </c>
      <c r="C205" t="str">
        <f t="shared" si="38"/>
        <v>Financial AidSales &amp; Services</v>
      </c>
      <c r="D205" s="1">
        <v>0</v>
      </c>
      <c r="E205" s="1">
        <v>0</v>
      </c>
      <c r="F205" s="1">
        <v>0</v>
      </c>
      <c r="G205" s="1">
        <v>0</v>
      </c>
      <c r="H205" s="17">
        <f t="shared" ref="H205:H209" si="40">SUM(D205:G205)</f>
        <v>0</v>
      </c>
      <c r="I205" s="186"/>
      <c r="J205" s="46" t="s">
        <v>56</v>
      </c>
      <c r="K205" s="154">
        <v>25800000</v>
      </c>
      <c r="L205" s="161"/>
      <c r="M205" s="161"/>
    </row>
    <row r="206" spans="1:13" ht="17.100000000000001" customHeight="1" x14ac:dyDescent="0.25">
      <c r="B206" t="s">
        <v>33</v>
      </c>
      <c r="C206" t="str">
        <f t="shared" si="38"/>
        <v>Financial AidPatient Services</v>
      </c>
      <c r="D206" s="1">
        <v>0</v>
      </c>
      <c r="E206" s="1">
        <v>0</v>
      </c>
      <c r="F206" s="1">
        <v>0</v>
      </c>
      <c r="G206" s="1">
        <v>0</v>
      </c>
      <c r="H206" s="17">
        <f t="shared" si="40"/>
        <v>0</v>
      </c>
      <c r="I206" s="186"/>
      <c r="J206" s="46" t="s">
        <v>65</v>
      </c>
      <c r="K206" s="154">
        <v>630000</v>
      </c>
      <c r="L206" s="161"/>
      <c r="M206" s="161"/>
    </row>
    <row r="207" spans="1:13" ht="17.100000000000001" customHeight="1" x14ac:dyDescent="0.25">
      <c r="B207" t="s">
        <v>5</v>
      </c>
      <c r="C207" t="str">
        <f t="shared" si="38"/>
        <v>Financial AidContracts &amp; Grants</v>
      </c>
      <c r="D207" s="1">
        <v>0</v>
      </c>
      <c r="E207" s="1">
        <v>0</v>
      </c>
      <c r="F207" s="1">
        <v>0</v>
      </c>
      <c r="G207" s="1">
        <v>42223000</v>
      </c>
      <c r="H207" s="17">
        <f t="shared" si="40"/>
        <v>42223000</v>
      </c>
      <c r="I207" s="186"/>
      <c r="J207" s="46" t="s">
        <v>57</v>
      </c>
      <c r="K207" s="154">
        <v>14880000</v>
      </c>
      <c r="L207" s="161"/>
      <c r="M207" s="161"/>
    </row>
    <row r="208" spans="1:13" ht="17.100000000000001" customHeight="1" x14ac:dyDescent="0.25">
      <c r="B208" t="s">
        <v>6</v>
      </c>
      <c r="C208" t="str">
        <f t="shared" si="38"/>
        <v>Financial AidGifts &amp; Investments</v>
      </c>
      <c r="D208" s="1">
        <v>0</v>
      </c>
      <c r="E208" s="1">
        <v>0</v>
      </c>
      <c r="F208" s="1">
        <v>0</v>
      </c>
      <c r="G208" s="1">
        <v>5018000</v>
      </c>
      <c r="H208" s="17">
        <f t="shared" si="40"/>
        <v>5018000</v>
      </c>
      <c r="I208" s="186"/>
      <c r="J208" s="46" t="s">
        <v>58</v>
      </c>
      <c r="K208" s="154"/>
      <c r="L208" s="161"/>
      <c r="M208" s="161"/>
    </row>
    <row r="209" spans="1:13" ht="17.100000000000001" customHeight="1" x14ac:dyDescent="0.25">
      <c r="B209" s="2" t="s">
        <v>7</v>
      </c>
      <c r="C209" t="str">
        <f t="shared" si="38"/>
        <v>Financial AidOther Revenues</v>
      </c>
      <c r="D209" s="1">
        <v>0</v>
      </c>
      <c r="E209" s="1">
        <v>0</v>
      </c>
      <c r="F209" s="1">
        <v>0</v>
      </c>
      <c r="G209" s="1">
        <v>0</v>
      </c>
      <c r="H209" s="17">
        <f t="shared" si="40"/>
        <v>0</v>
      </c>
      <c r="I209" s="186"/>
      <c r="J209" s="46" t="s">
        <v>59</v>
      </c>
      <c r="K209" s="154">
        <v>4460000</v>
      </c>
      <c r="L209" s="161"/>
      <c r="M209" s="161"/>
    </row>
    <row r="210" spans="1:13" ht="17.100000000000001" customHeight="1" x14ac:dyDescent="0.25">
      <c r="A210" s="54" t="s">
        <v>8</v>
      </c>
      <c r="B210" s="55"/>
      <c r="C210" t="str">
        <f t="shared" si="38"/>
        <v>Financial Aid</v>
      </c>
      <c r="D210" s="56">
        <v>18129203.789275687</v>
      </c>
      <c r="E210" s="56">
        <v>160011</v>
      </c>
      <c r="F210" s="56">
        <v>0</v>
      </c>
      <c r="G210" s="56">
        <v>47241000</v>
      </c>
      <c r="H210" s="57">
        <f>SUM(H204:H209)</f>
        <v>65530214.789275691</v>
      </c>
      <c r="I210" s="186"/>
      <c r="J210" s="46" t="s">
        <v>77</v>
      </c>
      <c r="K210" s="154">
        <f>20240000+6740000-13619809</f>
        <v>13360191</v>
      </c>
      <c r="L210" s="161"/>
      <c r="M210" s="161"/>
    </row>
    <row r="211" spans="1:13" ht="17.100000000000001" customHeight="1" x14ac:dyDescent="0.25">
      <c r="C211" t="str">
        <f t="shared" si="38"/>
        <v>Financial Aid</v>
      </c>
      <c r="D211" s="1"/>
      <c r="E211" s="1"/>
      <c r="F211" s="1"/>
      <c r="G211" s="1"/>
      <c r="H211" s="17"/>
      <c r="I211" s="186"/>
      <c r="J211" s="46" t="s">
        <v>67</v>
      </c>
      <c r="K211" s="154">
        <v>13619809</v>
      </c>
      <c r="L211" s="161"/>
      <c r="M211" s="161"/>
    </row>
    <row r="212" spans="1:13" ht="17.100000000000001" customHeight="1" x14ac:dyDescent="0.25">
      <c r="A212" s="6" t="s">
        <v>9</v>
      </c>
      <c r="B212" t="s">
        <v>10</v>
      </c>
      <c r="C212" t="str">
        <f t="shared" si="38"/>
        <v>Financial AidSalaries and Wages</v>
      </c>
      <c r="D212" s="81">
        <v>1948112.4339999999</v>
      </c>
      <c r="E212" s="1">
        <v>140936.09</v>
      </c>
      <c r="F212" s="1">
        <v>0</v>
      </c>
      <c r="G212" s="1">
        <v>636000</v>
      </c>
      <c r="H212" s="17">
        <f t="shared" ref="H212:H218" si="41">SUM(D212:G212)</f>
        <v>2725048.5240000002</v>
      </c>
      <c r="I212" s="186"/>
      <c r="J212" s="46" t="s">
        <v>90</v>
      </c>
      <c r="K212" s="154">
        <v>690000</v>
      </c>
      <c r="L212" s="161"/>
      <c r="M212" s="161"/>
    </row>
    <row r="213" spans="1:13" ht="17.100000000000001" customHeight="1" x14ac:dyDescent="0.25">
      <c r="B213" t="s">
        <v>11</v>
      </c>
      <c r="C213" t="str">
        <f t="shared" si="38"/>
        <v>Financial AidStaff Benefits</v>
      </c>
      <c r="D213" s="81">
        <v>810220.35527568695</v>
      </c>
      <c r="E213" s="1">
        <v>53579</v>
      </c>
      <c r="F213" s="1">
        <v>0</v>
      </c>
      <c r="G213" s="1">
        <v>18000</v>
      </c>
      <c r="H213" s="17">
        <f t="shared" si="41"/>
        <v>881799.35527568695</v>
      </c>
      <c r="I213" s="186"/>
      <c r="J213" s="46" t="s">
        <v>60</v>
      </c>
      <c r="K213" s="155">
        <f>SUM(K205:K212)</f>
        <v>73440000</v>
      </c>
      <c r="L213" s="152"/>
      <c r="M213" s="152"/>
    </row>
    <row r="214" spans="1:13" ht="17.100000000000001" customHeight="1" x14ac:dyDescent="0.25">
      <c r="B214" t="s">
        <v>92</v>
      </c>
      <c r="C214" t="str">
        <f t="shared" si="38"/>
        <v>Financial AidServices, Supplies, Materials, &amp; Equip.</v>
      </c>
      <c r="D214" s="81">
        <v>3000</v>
      </c>
      <c r="E214" s="1">
        <v>13400</v>
      </c>
      <c r="F214" s="1">
        <v>0</v>
      </c>
      <c r="G214" s="1">
        <v>0</v>
      </c>
      <c r="H214" s="17">
        <f t="shared" si="41"/>
        <v>16400</v>
      </c>
      <c r="I214" s="186"/>
      <c r="J214" s="48"/>
      <c r="K214" s="51"/>
      <c r="L214" s="162"/>
      <c r="M214" s="162"/>
    </row>
    <row r="215" spans="1:13" ht="17.100000000000001" customHeight="1" x14ac:dyDescent="0.25">
      <c r="B215" t="s">
        <v>13</v>
      </c>
      <c r="C215" t="str">
        <f t="shared" si="38"/>
        <v>Financial AidScholarships &amp; Fellowships</v>
      </c>
      <c r="D215" s="81">
        <v>15366222</v>
      </c>
      <c r="E215" s="1">
        <v>3926000</v>
      </c>
      <c r="F215" s="1">
        <v>0</v>
      </c>
      <c r="G215" s="1">
        <v>46587000</v>
      </c>
      <c r="H215" s="17">
        <f t="shared" si="41"/>
        <v>65879222</v>
      </c>
      <c r="I215" s="186"/>
      <c r="J215" s="45" t="s">
        <v>61</v>
      </c>
      <c r="K215" s="47"/>
      <c r="L215" s="163"/>
      <c r="M215" s="163"/>
    </row>
    <row r="216" spans="1:13" ht="17.100000000000001" customHeight="1" x14ac:dyDescent="0.25">
      <c r="B216" t="s">
        <v>32</v>
      </c>
      <c r="C216" t="str">
        <f t="shared" si="38"/>
        <v>Financial AidDebt Service</v>
      </c>
      <c r="D216" s="1">
        <v>0</v>
      </c>
      <c r="E216" s="1">
        <v>0</v>
      </c>
      <c r="F216" s="1">
        <v>0</v>
      </c>
      <c r="G216" s="1">
        <v>0</v>
      </c>
      <c r="H216" s="17">
        <f t="shared" si="41"/>
        <v>0</v>
      </c>
      <c r="I216" s="186"/>
      <c r="J216" s="46" t="s">
        <v>68</v>
      </c>
      <c r="K216" s="154">
        <v>21910000</v>
      </c>
      <c r="L216" s="161"/>
      <c r="M216" s="161"/>
    </row>
    <row r="217" spans="1:13" ht="17.100000000000001" customHeight="1" x14ac:dyDescent="0.25">
      <c r="B217" t="s">
        <v>12</v>
      </c>
      <c r="C217" t="str">
        <f t="shared" si="38"/>
        <v>Financial AidUtilities</v>
      </c>
      <c r="D217" s="1">
        <v>0</v>
      </c>
      <c r="E217" s="1">
        <v>0</v>
      </c>
      <c r="F217" s="1">
        <v>0</v>
      </c>
      <c r="G217" s="1">
        <v>0</v>
      </c>
      <c r="H217" s="17">
        <f t="shared" si="41"/>
        <v>0</v>
      </c>
      <c r="I217" s="186"/>
      <c r="J217" s="46" t="s">
        <v>69</v>
      </c>
      <c r="K217" s="154">
        <v>11550000</v>
      </c>
      <c r="L217" s="161"/>
      <c r="M217" s="161"/>
    </row>
    <row r="218" spans="1:13" ht="17.100000000000001" customHeight="1" x14ac:dyDescent="0.25">
      <c r="B218" t="s">
        <v>14</v>
      </c>
      <c r="C218" t="str">
        <f t="shared" si="38"/>
        <v>Financial AidOther Expenses</v>
      </c>
      <c r="D218" s="81">
        <v>0</v>
      </c>
      <c r="E218" s="1">
        <v>300</v>
      </c>
      <c r="F218" s="1">
        <v>0</v>
      </c>
      <c r="G218" s="1">
        <v>0</v>
      </c>
      <c r="H218" s="17">
        <f t="shared" si="41"/>
        <v>300</v>
      </c>
      <c r="I218" s="186"/>
      <c r="J218" s="49" t="s">
        <v>62</v>
      </c>
      <c r="K218" s="154">
        <v>12100000</v>
      </c>
      <c r="L218" s="161"/>
      <c r="M218" s="161"/>
    </row>
    <row r="219" spans="1:13" ht="17.100000000000001" customHeight="1" x14ac:dyDescent="0.25">
      <c r="A219" s="54" t="s">
        <v>15</v>
      </c>
      <c r="B219" s="55"/>
      <c r="C219" t="str">
        <f t="shared" si="38"/>
        <v>Financial Aid</v>
      </c>
      <c r="D219" s="56">
        <v>18127554.789275687</v>
      </c>
      <c r="E219" s="56">
        <v>4134215.09</v>
      </c>
      <c r="F219" s="56">
        <v>0</v>
      </c>
      <c r="G219" s="56">
        <v>47241000</v>
      </c>
      <c r="H219" s="57">
        <f>SUM(H212:H218)</f>
        <v>69502769.87927568</v>
      </c>
      <c r="I219" s="186"/>
      <c r="J219" s="46" t="s">
        <v>63</v>
      </c>
      <c r="K219" s="155">
        <f>SUM(K216:K218)</f>
        <v>45560000</v>
      </c>
      <c r="L219" s="152"/>
      <c r="M219" s="152"/>
    </row>
    <row r="220" spans="1:13" ht="17.100000000000001" customHeight="1" x14ac:dyDescent="0.25">
      <c r="C220" t="str">
        <f t="shared" si="38"/>
        <v>Financial Aid</v>
      </c>
      <c r="I220" s="186"/>
    </row>
    <row r="221" spans="1:13" ht="17.100000000000001" customHeight="1" x14ac:dyDescent="0.25">
      <c r="A221" s="6" t="s">
        <v>37</v>
      </c>
      <c r="B221" t="s">
        <v>38</v>
      </c>
      <c r="C221" t="str">
        <f t="shared" si="38"/>
        <v>Financial AidTransfers In</v>
      </c>
      <c r="D221" s="14">
        <v>0</v>
      </c>
      <c r="E221" s="1">
        <v>2099204</v>
      </c>
      <c r="F221" s="1">
        <v>0</v>
      </c>
      <c r="G221" s="1">
        <v>0</v>
      </c>
      <c r="H221" s="17">
        <f t="shared" ref="H221:H223" si="42">SUM(D221:G221)</f>
        <v>2099204</v>
      </c>
      <c r="I221" s="186"/>
      <c r="J221" s="45" t="s">
        <v>78</v>
      </c>
      <c r="K221" s="47"/>
      <c r="L221" s="163"/>
      <c r="M221" s="163"/>
    </row>
    <row r="222" spans="1:13" ht="17.100000000000001" customHeight="1" x14ac:dyDescent="0.25">
      <c r="B222" t="s">
        <v>93</v>
      </c>
      <c r="C222" t="str">
        <f t="shared" si="38"/>
        <v>Financial AidTransfers Out to Capital</v>
      </c>
      <c r="D222" s="14">
        <v>0</v>
      </c>
      <c r="E222" s="1">
        <v>0</v>
      </c>
      <c r="F222" s="1">
        <v>0</v>
      </c>
      <c r="G222" s="1">
        <v>0</v>
      </c>
      <c r="H222" s="17">
        <f t="shared" si="42"/>
        <v>0</v>
      </c>
      <c r="I222" s="186"/>
      <c r="J222" s="46" t="s">
        <v>97</v>
      </c>
      <c r="K222" s="156">
        <f>-Summary!C17</f>
        <v>15366000</v>
      </c>
      <c r="L222" s="161"/>
      <c r="M222" s="161"/>
    </row>
    <row r="223" spans="1:13" ht="17.100000000000001" customHeight="1" x14ac:dyDescent="0.25">
      <c r="B223" t="s">
        <v>94</v>
      </c>
      <c r="C223" t="str">
        <f t="shared" si="38"/>
        <v>Financial AidTransfers Out (Other)</v>
      </c>
      <c r="D223" s="14">
        <v>1649</v>
      </c>
      <c r="E223" s="1">
        <v>0</v>
      </c>
      <c r="F223" s="1">
        <v>0</v>
      </c>
      <c r="G223" s="1">
        <v>0</v>
      </c>
      <c r="H223" s="17">
        <f t="shared" si="42"/>
        <v>1649</v>
      </c>
      <c r="I223" s="186"/>
      <c r="J223" s="46" t="s">
        <v>98</v>
      </c>
      <c r="K223" s="156">
        <f>-Summary!D17</f>
        <v>12876000</v>
      </c>
      <c r="L223" s="161"/>
      <c r="M223" s="161"/>
    </row>
    <row r="224" spans="1:13" ht="17.100000000000001" customHeight="1" x14ac:dyDescent="0.25">
      <c r="A224" s="54" t="s">
        <v>39</v>
      </c>
      <c r="B224" s="55"/>
      <c r="C224" t="str">
        <f t="shared" si="38"/>
        <v>Financial Aid</v>
      </c>
      <c r="D224" s="56">
        <v>-1649</v>
      </c>
      <c r="E224" s="56">
        <v>2099204</v>
      </c>
      <c r="F224" s="56">
        <v>0</v>
      </c>
      <c r="G224" s="56">
        <v>0</v>
      </c>
      <c r="H224" s="57">
        <f>SUM(D224:G224)</f>
        <v>2097555</v>
      </c>
      <c r="I224" s="186"/>
      <c r="J224" s="49" t="s">
        <v>76</v>
      </c>
      <c r="K224" s="156">
        <f>K219-K222-K223</f>
        <v>17318000</v>
      </c>
      <c r="L224" s="161"/>
      <c r="M224" s="161"/>
    </row>
    <row r="225" spans="1:13" ht="17.100000000000001" customHeight="1" x14ac:dyDescent="0.25">
      <c r="C225" t="str">
        <f t="shared" si="38"/>
        <v>Financial Aid</v>
      </c>
      <c r="D225" s="15"/>
      <c r="E225" s="15"/>
      <c r="F225" s="15"/>
      <c r="G225" s="15"/>
      <c r="H225" s="20"/>
      <c r="I225" s="186"/>
      <c r="J225" s="46" t="s">
        <v>63</v>
      </c>
      <c r="K225" s="155">
        <f>SUM(K222:K224)</f>
        <v>45560000</v>
      </c>
      <c r="L225" s="152"/>
      <c r="M225" s="152"/>
    </row>
    <row r="226" spans="1:13" ht="17.100000000000001" customHeight="1" thickBot="1" x14ac:dyDescent="0.3">
      <c r="A226" s="8" t="s">
        <v>70</v>
      </c>
      <c r="B226" s="3"/>
      <c r="C226" t="str">
        <f t="shared" si="38"/>
        <v>Financial Aid</v>
      </c>
      <c r="D226" s="4">
        <v>0</v>
      </c>
      <c r="E226" s="4">
        <v>-1875000.0899999999</v>
      </c>
      <c r="F226" s="4">
        <v>0</v>
      </c>
      <c r="G226" s="4">
        <v>0</v>
      </c>
      <c r="H226" s="18">
        <f>SUM(D226:G226)</f>
        <v>-1875000.0899999999</v>
      </c>
    </row>
    <row r="227" spans="1:13" ht="15.75" thickTop="1" x14ac:dyDescent="0.25">
      <c r="C227" t="str">
        <f t="shared" si="38"/>
        <v>Financial Aid</v>
      </c>
      <c r="J227" s="50" t="s">
        <v>64</v>
      </c>
      <c r="K227" s="157">
        <f>K213-K219</f>
        <v>27880000</v>
      </c>
      <c r="L227" s="153"/>
      <c r="M227" s="153"/>
    </row>
    <row r="228" spans="1:13" ht="30" x14ac:dyDescent="0.25">
      <c r="A228" s="171" t="s">
        <v>20</v>
      </c>
      <c r="B228" s="10"/>
      <c r="C228" t="str">
        <f>$A$228&amp;B228</f>
        <v>Library</v>
      </c>
      <c r="D228" s="11" t="s">
        <v>0</v>
      </c>
      <c r="E228" s="11" t="s">
        <v>35</v>
      </c>
      <c r="F228" s="11" t="s">
        <v>88</v>
      </c>
      <c r="G228" s="11" t="s">
        <v>31</v>
      </c>
      <c r="H228" s="21" t="s">
        <v>16</v>
      </c>
      <c r="I228" s="52" t="s">
        <v>48</v>
      </c>
    </row>
    <row r="229" spans="1:13" ht="14.45" customHeight="1" x14ac:dyDescent="0.25">
      <c r="A229" s="6" t="s">
        <v>1</v>
      </c>
      <c r="B229" t="s">
        <v>36</v>
      </c>
      <c r="C229" t="str">
        <f t="shared" ref="C229:C251" si="43">$A$228&amp;B229</f>
        <v>LibraryState Appropriation, Tuition, &amp; Fees</v>
      </c>
      <c r="D229" s="1">
        <v>12629827.021648994</v>
      </c>
      <c r="E229" s="1">
        <v>110000</v>
      </c>
      <c r="F229" s="1">
        <v>0</v>
      </c>
      <c r="G229" s="1">
        <v>0</v>
      </c>
      <c r="H229" s="17">
        <f>SUM(D229:G229)</f>
        <v>12739827.021648994</v>
      </c>
      <c r="I229" s="186" t="s">
        <v>8231</v>
      </c>
    </row>
    <row r="230" spans="1:13" x14ac:dyDescent="0.25">
      <c r="B230" t="s">
        <v>4</v>
      </c>
      <c r="C230" t="str">
        <f t="shared" si="43"/>
        <v>LibrarySales &amp; Services</v>
      </c>
      <c r="D230" s="1">
        <v>58095</v>
      </c>
      <c r="E230" s="1">
        <v>0</v>
      </c>
      <c r="F230" s="1">
        <v>0</v>
      </c>
      <c r="G230" s="1">
        <v>0</v>
      </c>
      <c r="H230" s="17">
        <f t="shared" ref="H230:H234" si="44">SUM(D230:G230)</f>
        <v>58095</v>
      </c>
      <c r="I230" s="186"/>
    </row>
    <row r="231" spans="1:13" x14ac:dyDescent="0.25">
      <c r="B231" t="s">
        <v>33</v>
      </c>
      <c r="C231" t="str">
        <f t="shared" si="43"/>
        <v>LibraryPatient Services</v>
      </c>
      <c r="D231" s="1">
        <v>0</v>
      </c>
      <c r="E231" s="1">
        <v>0</v>
      </c>
      <c r="F231" s="1">
        <v>0</v>
      </c>
      <c r="G231" s="1">
        <v>0</v>
      </c>
      <c r="H231" s="17">
        <f t="shared" si="44"/>
        <v>0</v>
      </c>
      <c r="I231" s="186"/>
    </row>
    <row r="232" spans="1:13" x14ac:dyDescent="0.25">
      <c r="B232" t="s">
        <v>5</v>
      </c>
      <c r="C232" t="str">
        <f t="shared" si="43"/>
        <v>LibraryContracts &amp; Grants</v>
      </c>
      <c r="D232" s="1">
        <v>0</v>
      </c>
      <c r="E232" s="1">
        <v>0</v>
      </c>
      <c r="F232" s="1">
        <v>0</v>
      </c>
      <c r="G232" s="1">
        <v>25000</v>
      </c>
      <c r="H232" s="17">
        <f t="shared" si="44"/>
        <v>25000</v>
      </c>
      <c r="I232" s="186"/>
    </row>
    <row r="233" spans="1:13" x14ac:dyDescent="0.25">
      <c r="B233" t="s">
        <v>6</v>
      </c>
      <c r="C233" t="str">
        <f t="shared" si="43"/>
        <v>LibraryGifts &amp; Investments</v>
      </c>
      <c r="D233" s="1">
        <v>0</v>
      </c>
      <c r="E233" s="1">
        <v>0</v>
      </c>
      <c r="F233" s="1">
        <v>0</v>
      </c>
      <c r="G233" s="1">
        <v>229000</v>
      </c>
      <c r="H233" s="17">
        <f t="shared" si="44"/>
        <v>229000</v>
      </c>
      <c r="I233" s="186"/>
    </row>
    <row r="234" spans="1:13" x14ac:dyDescent="0.25">
      <c r="B234" s="2" t="s">
        <v>7</v>
      </c>
      <c r="C234" t="str">
        <f t="shared" si="43"/>
        <v>LibraryOther Revenues</v>
      </c>
      <c r="D234" s="1">
        <v>48237</v>
      </c>
      <c r="E234" s="1">
        <v>0</v>
      </c>
      <c r="F234" s="1">
        <v>0</v>
      </c>
      <c r="G234" s="1">
        <v>0</v>
      </c>
      <c r="H234" s="17">
        <f t="shared" si="44"/>
        <v>48237</v>
      </c>
      <c r="I234" s="186"/>
    </row>
    <row r="235" spans="1:13" x14ac:dyDescent="0.25">
      <c r="A235" s="54" t="s">
        <v>8</v>
      </c>
      <c r="B235" s="55"/>
      <c r="C235" t="str">
        <f t="shared" si="43"/>
        <v>Library</v>
      </c>
      <c r="D235" s="56">
        <v>12736159.021648994</v>
      </c>
      <c r="E235" s="56">
        <v>110000</v>
      </c>
      <c r="F235" s="56">
        <v>0</v>
      </c>
      <c r="G235" s="56">
        <v>254000</v>
      </c>
      <c r="H235" s="57">
        <f>SUM(H229:H234)</f>
        <v>13100159.021648994</v>
      </c>
      <c r="I235" s="186"/>
    </row>
    <row r="236" spans="1:13" x14ac:dyDescent="0.25">
      <c r="C236" t="str">
        <f t="shared" si="43"/>
        <v>Library</v>
      </c>
      <c r="D236" s="1"/>
      <c r="E236" s="1"/>
      <c r="F236" s="1"/>
      <c r="G236" s="1"/>
      <c r="H236" s="17"/>
      <c r="I236" s="186"/>
    </row>
    <row r="237" spans="1:13" x14ac:dyDescent="0.25">
      <c r="A237" s="6" t="s">
        <v>9</v>
      </c>
      <c r="B237" t="s">
        <v>10</v>
      </c>
      <c r="C237" t="str">
        <f t="shared" si="43"/>
        <v>LibrarySalaries and Wages</v>
      </c>
      <c r="D237" s="1">
        <v>6268352.9848691728</v>
      </c>
      <c r="E237" s="1">
        <v>0</v>
      </c>
      <c r="F237" s="1">
        <v>0</v>
      </c>
      <c r="G237" s="1">
        <v>12000</v>
      </c>
      <c r="H237" s="17">
        <f t="shared" ref="H237:H243" si="45">SUM(D237:G237)</f>
        <v>6280352.9848691728</v>
      </c>
      <c r="I237" s="186"/>
    </row>
    <row r="238" spans="1:13" x14ac:dyDescent="0.25">
      <c r="B238" t="s">
        <v>11</v>
      </c>
      <c r="C238" t="str">
        <f t="shared" si="43"/>
        <v>LibraryStaff Benefits</v>
      </c>
      <c r="D238" s="1">
        <v>2074291.0367798209</v>
      </c>
      <c r="E238" s="1">
        <v>0</v>
      </c>
      <c r="F238" s="1">
        <v>0</v>
      </c>
      <c r="G238" s="1">
        <v>3000</v>
      </c>
      <c r="H238" s="17">
        <f t="shared" si="45"/>
        <v>2077291.0367798209</v>
      </c>
      <c r="I238" s="186"/>
    </row>
    <row r="239" spans="1:13" x14ac:dyDescent="0.25">
      <c r="B239" t="s">
        <v>92</v>
      </c>
      <c r="C239" t="str">
        <f t="shared" si="43"/>
        <v>LibraryServices, Supplies, Materials, &amp; Equip.</v>
      </c>
      <c r="D239" s="1">
        <v>4197357</v>
      </c>
      <c r="E239" s="1">
        <v>157300</v>
      </c>
      <c r="F239" s="1">
        <v>0</v>
      </c>
      <c r="G239" s="1">
        <v>239000</v>
      </c>
      <c r="H239" s="17">
        <f t="shared" si="45"/>
        <v>4593657</v>
      </c>
      <c r="I239" s="186"/>
    </row>
    <row r="240" spans="1:13" x14ac:dyDescent="0.25">
      <c r="B240" t="s">
        <v>13</v>
      </c>
      <c r="C240" t="str">
        <f t="shared" si="43"/>
        <v>LibraryScholarships &amp; Fellowships</v>
      </c>
      <c r="D240" s="1">
        <v>0</v>
      </c>
      <c r="E240" s="1">
        <v>0</v>
      </c>
      <c r="F240" s="1">
        <v>0</v>
      </c>
      <c r="G240" s="1">
        <v>0</v>
      </c>
      <c r="H240" s="17">
        <f t="shared" si="45"/>
        <v>0</v>
      </c>
      <c r="I240" s="186"/>
    </row>
    <row r="241" spans="1:9" x14ac:dyDescent="0.25">
      <c r="B241" t="s">
        <v>32</v>
      </c>
      <c r="C241" t="str">
        <f t="shared" si="43"/>
        <v>LibraryDebt Service</v>
      </c>
      <c r="D241" s="1">
        <v>0</v>
      </c>
      <c r="E241" s="1">
        <v>0</v>
      </c>
      <c r="F241" s="1">
        <v>0</v>
      </c>
      <c r="G241" s="1">
        <v>0</v>
      </c>
      <c r="H241" s="17">
        <f t="shared" si="45"/>
        <v>0</v>
      </c>
      <c r="I241" s="186"/>
    </row>
    <row r="242" spans="1:9" x14ac:dyDescent="0.25">
      <c r="B242" t="s">
        <v>12</v>
      </c>
      <c r="C242" t="str">
        <f t="shared" si="43"/>
        <v>LibraryUtilities</v>
      </c>
      <c r="D242" s="1">
        <v>0</v>
      </c>
      <c r="E242" s="1">
        <v>0</v>
      </c>
      <c r="F242" s="1">
        <v>0</v>
      </c>
      <c r="G242" s="1">
        <v>0</v>
      </c>
      <c r="H242" s="17">
        <f t="shared" si="45"/>
        <v>0</v>
      </c>
      <c r="I242" s="186"/>
    </row>
    <row r="243" spans="1:9" x14ac:dyDescent="0.25">
      <c r="B243" t="s">
        <v>14</v>
      </c>
      <c r="C243" t="str">
        <f t="shared" si="43"/>
        <v>LibraryOther Expenses</v>
      </c>
      <c r="D243" s="1">
        <v>192331</v>
      </c>
      <c r="E243" s="1">
        <v>0</v>
      </c>
      <c r="F243" s="1">
        <v>0</v>
      </c>
      <c r="G243" s="1">
        <v>0</v>
      </c>
      <c r="H243" s="17">
        <f t="shared" si="45"/>
        <v>192331</v>
      </c>
      <c r="I243" s="186"/>
    </row>
    <row r="244" spans="1:9" x14ac:dyDescent="0.25">
      <c r="A244" s="54" t="s">
        <v>15</v>
      </c>
      <c r="B244" s="55"/>
      <c r="C244" t="str">
        <f t="shared" si="43"/>
        <v>Library</v>
      </c>
      <c r="D244" s="56">
        <v>12732332.021648994</v>
      </c>
      <c r="E244" s="56">
        <v>157300</v>
      </c>
      <c r="F244" s="56">
        <v>0</v>
      </c>
      <c r="G244" s="56">
        <v>254000</v>
      </c>
      <c r="H244" s="57">
        <f>SUM(H237:H243)</f>
        <v>13143632.021648994</v>
      </c>
      <c r="I244" s="186"/>
    </row>
    <row r="245" spans="1:9" x14ac:dyDescent="0.25">
      <c r="C245" t="str">
        <f t="shared" si="43"/>
        <v>Library</v>
      </c>
      <c r="I245" s="186"/>
    </row>
    <row r="246" spans="1:9" x14ac:dyDescent="0.25">
      <c r="A246" s="6" t="s">
        <v>37</v>
      </c>
      <c r="B246" t="s">
        <v>38</v>
      </c>
      <c r="C246" t="str">
        <f t="shared" si="43"/>
        <v>LibraryTransfers In</v>
      </c>
      <c r="D246" s="14">
        <v>0</v>
      </c>
      <c r="E246" s="1">
        <v>47300</v>
      </c>
      <c r="F246" s="1">
        <v>2000</v>
      </c>
      <c r="G246" s="1">
        <v>0</v>
      </c>
      <c r="H246" s="17">
        <f t="shared" ref="H246:H248" si="46">SUM(D246:G246)</f>
        <v>49300</v>
      </c>
      <c r="I246" s="186"/>
    </row>
    <row r="247" spans="1:9" x14ac:dyDescent="0.25">
      <c r="B247" t="s">
        <v>93</v>
      </c>
      <c r="C247" t="str">
        <f t="shared" si="43"/>
        <v>LibraryTransfers Out to Capital</v>
      </c>
      <c r="D247" s="14">
        <v>0</v>
      </c>
      <c r="E247" s="1">
        <v>0</v>
      </c>
      <c r="F247" s="1">
        <v>0</v>
      </c>
      <c r="G247" s="1">
        <v>0</v>
      </c>
      <c r="H247" s="17">
        <f t="shared" si="46"/>
        <v>0</v>
      </c>
      <c r="I247" s="186"/>
    </row>
    <row r="248" spans="1:9" x14ac:dyDescent="0.25">
      <c r="B248" t="s">
        <v>94</v>
      </c>
      <c r="C248" t="str">
        <f t="shared" si="43"/>
        <v>LibraryTransfers Out (Other)</v>
      </c>
      <c r="D248" s="14">
        <v>3827</v>
      </c>
      <c r="E248" s="1">
        <v>0</v>
      </c>
      <c r="F248" s="1">
        <v>0</v>
      </c>
      <c r="G248" s="1">
        <v>0</v>
      </c>
      <c r="H248" s="17">
        <f t="shared" si="46"/>
        <v>3827</v>
      </c>
      <c r="I248" s="186"/>
    </row>
    <row r="249" spans="1:9" x14ac:dyDescent="0.25">
      <c r="A249" s="54" t="s">
        <v>39</v>
      </c>
      <c r="B249" s="55"/>
      <c r="C249" t="str">
        <f t="shared" si="43"/>
        <v>Library</v>
      </c>
      <c r="D249" s="56">
        <v>-3827</v>
      </c>
      <c r="E249" s="56">
        <v>47300</v>
      </c>
      <c r="F249" s="56">
        <v>2000</v>
      </c>
      <c r="G249" s="56">
        <v>0</v>
      </c>
      <c r="H249" s="57">
        <f>SUM(D249:G249)</f>
        <v>45473</v>
      </c>
      <c r="I249" s="186"/>
    </row>
    <row r="250" spans="1:9" x14ac:dyDescent="0.25">
      <c r="C250" t="str">
        <f t="shared" si="43"/>
        <v>Library</v>
      </c>
      <c r="D250" s="15"/>
      <c r="E250" s="15"/>
      <c r="F250" s="15"/>
      <c r="G250" s="15"/>
      <c r="H250" s="20"/>
      <c r="I250" s="186"/>
    </row>
    <row r="251" spans="1:9" ht="15.75" thickBot="1" x14ac:dyDescent="0.3">
      <c r="A251" s="8" t="s">
        <v>70</v>
      </c>
      <c r="B251" s="3"/>
      <c r="C251" t="str">
        <f t="shared" si="43"/>
        <v>Library</v>
      </c>
      <c r="D251" s="4">
        <v>0</v>
      </c>
      <c r="E251" s="4">
        <v>0</v>
      </c>
      <c r="F251" s="4">
        <v>2000</v>
      </c>
      <c r="G251" s="4">
        <v>0</v>
      </c>
      <c r="H251" s="18">
        <f>SUM(D251:G251)</f>
        <v>2000</v>
      </c>
    </row>
    <row r="252" spans="1:9" ht="15.75" thickTop="1" x14ac:dyDescent="0.25">
      <c r="C252" t="str">
        <f>$A$228&amp;B252</f>
        <v>Library</v>
      </c>
    </row>
    <row r="253" spans="1:9" ht="30" x14ac:dyDescent="0.25">
      <c r="A253" s="171" t="s">
        <v>46</v>
      </c>
      <c r="B253" s="10"/>
      <c r="C253" t="str">
        <f>$A$253&amp;B253</f>
        <v>Sponsored Research</v>
      </c>
      <c r="D253" s="11" t="s">
        <v>0</v>
      </c>
      <c r="E253" s="11" t="s">
        <v>35</v>
      </c>
      <c r="F253" s="11" t="s">
        <v>88</v>
      </c>
      <c r="G253" s="11" t="s">
        <v>31</v>
      </c>
      <c r="H253" s="21" t="s">
        <v>16</v>
      </c>
      <c r="I253" s="52" t="s">
        <v>48</v>
      </c>
    </row>
    <row r="254" spans="1:9" x14ac:dyDescent="0.25">
      <c r="A254" s="6" t="s">
        <v>1</v>
      </c>
      <c r="B254" t="s">
        <v>36</v>
      </c>
      <c r="C254" t="str">
        <f t="shared" ref="C254:C277" si="47">$A$253&amp;B254</f>
        <v>Sponsored ResearchState Appropriation, Tuition, &amp; Fees</v>
      </c>
      <c r="D254" s="1">
        <v>1362297.1635305737</v>
      </c>
      <c r="E254" s="1">
        <v>0</v>
      </c>
      <c r="F254" s="1">
        <v>0</v>
      </c>
      <c r="G254" s="1">
        <v>0</v>
      </c>
      <c r="H254" s="17">
        <f>SUM(D254:G254)</f>
        <v>1362297.1635305737</v>
      </c>
      <c r="I254" s="187" t="s">
        <v>8240</v>
      </c>
    </row>
    <row r="255" spans="1:9" x14ac:dyDescent="0.25">
      <c r="B255" t="s">
        <v>4</v>
      </c>
      <c r="C255" t="str">
        <f t="shared" si="47"/>
        <v>Sponsored ResearchSales &amp; Services</v>
      </c>
      <c r="D255" s="1">
        <v>0</v>
      </c>
      <c r="E255" s="1">
        <v>0</v>
      </c>
      <c r="F255" s="1">
        <v>0</v>
      </c>
      <c r="G255" s="1">
        <v>0</v>
      </c>
      <c r="H255" s="17">
        <f t="shared" ref="H255:H259" si="48">SUM(D255:G255)</f>
        <v>0</v>
      </c>
      <c r="I255" s="187"/>
    </row>
    <row r="256" spans="1:9" x14ac:dyDescent="0.25">
      <c r="B256" t="s">
        <v>33</v>
      </c>
      <c r="C256" t="str">
        <f t="shared" si="47"/>
        <v>Sponsored ResearchPatient Services</v>
      </c>
      <c r="D256" s="1">
        <v>0</v>
      </c>
      <c r="E256" s="1">
        <v>0</v>
      </c>
      <c r="F256" s="1">
        <v>0</v>
      </c>
      <c r="G256" s="1">
        <v>0</v>
      </c>
      <c r="H256" s="17">
        <f t="shared" si="48"/>
        <v>0</v>
      </c>
      <c r="I256" s="187"/>
    </row>
    <row r="257" spans="1:9" x14ac:dyDescent="0.25">
      <c r="B257" t="s">
        <v>5</v>
      </c>
      <c r="C257" t="str">
        <f t="shared" si="47"/>
        <v>Sponsored ResearchContracts &amp; Grants</v>
      </c>
      <c r="D257" s="1">
        <v>0</v>
      </c>
      <c r="E257" s="1">
        <v>0</v>
      </c>
      <c r="F257" s="1">
        <v>0</v>
      </c>
      <c r="G257" s="1">
        <v>0</v>
      </c>
      <c r="H257" s="17">
        <f t="shared" si="48"/>
        <v>0</v>
      </c>
      <c r="I257" s="187"/>
    </row>
    <row r="258" spans="1:9" x14ac:dyDescent="0.25">
      <c r="B258" t="s">
        <v>6</v>
      </c>
      <c r="C258" t="str">
        <f t="shared" si="47"/>
        <v>Sponsored ResearchGifts &amp; Investments</v>
      </c>
      <c r="D258" s="1">
        <v>0</v>
      </c>
      <c r="E258" s="1">
        <v>0</v>
      </c>
      <c r="F258" s="1">
        <v>0</v>
      </c>
      <c r="G258" s="1">
        <v>0</v>
      </c>
      <c r="H258" s="17">
        <f t="shared" si="48"/>
        <v>0</v>
      </c>
      <c r="I258" s="187"/>
    </row>
    <row r="259" spans="1:9" x14ac:dyDescent="0.25">
      <c r="B259" s="2" t="s">
        <v>7</v>
      </c>
      <c r="C259" t="str">
        <f t="shared" si="47"/>
        <v>Sponsored ResearchOther Revenues</v>
      </c>
      <c r="D259" s="1">
        <v>0</v>
      </c>
      <c r="E259" s="1">
        <v>0</v>
      </c>
      <c r="F259" s="1">
        <v>2205000</v>
      </c>
      <c r="G259" s="1">
        <v>0</v>
      </c>
      <c r="H259" s="17">
        <f t="shared" si="48"/>
        <v>2205000</v>
      </c>
      <c r="I259" s="187"/>
    </row>
    <row r="260" spans="1:9" x14ac:dyDescent="0.25">
      <c r="A260" s="54" t="s">
        <v>8</v>
      </c>
      <c r="B260" s="55"/>
      <c r="C260" t="str">
        <f t="shared" si="47"/>
        <v>Sponsored Research</v>
      </c>
      <c r="D260" s="56">
        <v>1362297.1635305737</v>
      </c>
      <c r="E260" s="56">
        <v>0</v>
      </c>
      <c r="F260" s="56">
        <v>2205000</v>
      </c>
      <c r="G260" s="56">
        <v>0</v>
      </c>
      <c r="H260" s="57">
        <f>SUM(H254:H259)</f>
        <v>3567297.1635305737</v>
      </c>
      <c r="I260" s="187"/>
    </row>
    <row r="261" spans="1:9" x14ac:dyDescent="0.25">
      <c r="C261" t="str">
        <f t="shared" si="47"/>
        <v>Sponsored Research</v>
      </c>
      <c r="D261" s="1"/>
      <c r="E261" s="1"/>
      <c r="F261" s="1"/>
      <c r="G261" s="1"/>
      <c r="H261" s="17"/>
      <c r="I261" s="187"/>
    </row>
    <row r="262" spans="1:9" x14ac:dyDescent="0.25">
      <c r="A262" s="6" t="s">
        <v>9</v>
      </c>
      <c r="B262" t="s">
        <v>10</v>
      </c>
      <c r="C262" t="str">
        <f t="shared" si="47"/>
        <v>Sponsored ResearchSalaries and Wages</v>
      </c>
      <c r="D262" s="81">
        <v>972466.95249330055</v>
      </c>
      <c r="E262" s="1">
        <v>0</v>
      </c>
      <c r="F262" s="1">
        <v>631000</v>
      </c>
      <c r="G262" s="1">
        <v>0</v>
      </c>
      <c r="H262" s="17">
        <f t="shared" ref="H262:H268" si="49">SUM(D262:G262)</f>
        <v>1603466.9524933007</v>
      </c>
      <c r="I262" s="187"/>
    </row>
    <row r="263" spans="1:9" x14ac:dyDescent="0.25">
      <c r="B263" t="s">
        <v>11</v>
      </c>
      <c r="C263" t="str">
        <f t="shared" si="47"/>
        <v>Sponsored ResearchStaff Benefits</v>
      </c>
      <c r="D263" s="1">
        <v>339931.21103727317</v>
      </c>
      <c r="E263" s="1">
        <v>0</v>
      </c>
      <c r="F263" s="1">
        <v>236000</v>
      </c>
      <c r="G263" s="1">
        <v>0</v>
      </c>
      <c r="H263" s="17">
        <f t="shared" si="49"/>
        <v>575931.21103727317</v>
      </c>
      <c r="I263" s="187"/>
    </row>
    <row r="264" spans="1:9" x14ac:dyDescent="0.25">
      <c r="B264" t="s">
        <v>92</v>
      </c>
      <c r="C264" t="str">
        <f t="shared" si="47"/>
        <v>Sponsored ResearchServices, Supplies, Materials, &amp; Equip.</v>
      </c>
      <c r="D264" s="81">
        <v>49200</v>
      </c>
      <c r="E264" s="1">
        <v>0</v>
      </c>
      <c r="F264" s="1">
        <v>118000</v>
      </c>
      <c r="G264" s="1">
        <v>0</v>
      </c>
      <c r="H264" s="17">
        <f t="shared" si="49"/>
        <v>167200</v>
      </c>
      <c r="I264" s="187"/>
    </row>
    <row r="265" spans="1:9" x14ac:dyDescent="0.25">
      <c r="B265" t="s">
        <v>13</v>
      </c>
      <c r="C265" t="str">
        <f t="shared" si="47"/>
        <v>Sponsored ResearchScholarships &amp; Fellowships</v>
      </c>
      <c r="D265" s="1">
        <v>0</v>
      </c>
      <c r="E265" s="1">
        <v>0</v>
      </c>
      <c r="F265" s="1">
        <v>0</v>
      </c>
      <c r="G265" s="1">
        <v>0</v>
      </c>
      <c r="H265" s="17">
        <f t="shared" si="49"/>
        <v>0</v>
      </c>
      <c r="I265" s="187"/>
    </row>
    <row r="266" spans="1:9" x14ac:dyDescent="0.25">
      <c r="B266" t="s">
        <v>32</v>
      </c>
      <c r="C266" t="str">
        <f t="shared" si="47"/>
        <v>Sponsored ResearchDebt Service</v>
      </c>
      <c r="D266" s="1">
        <v>0</v>
      </c>
      <c r="E266" s="1">
        <v>0</v>
      </c>
      <c r="F266" s="1">
        <v>0</v>
      </c>
      <c r="G266" s="1">
        <v>0</v>
      </c>
      <c r="H266" s="17">
        <f t="shared" si="49"/>
        <v>0</v>
      </c>
      <c r="I266" s="187"/>
    </row>
    <row r="267" spans="1:9" x14ac:dyDescent="0.25">
      <c r="B267" t="s">
        <v>12</v>
      </c>
      <c r="C267" t="str">
        <f t="shared" si="47"/>
        <v>Sponsored ResearchUtilities</v>
      </c>
      <c r="D267" s="1">
        <v>0</v>
      </c>
      <c r="E267" s="1">
        <v>0</v>
      </c>
      <c r="F267" s="1">
        <v>0</v>
      </c>
      <c r="G267" s="1">
        <v>0</v>
      </c>
      <c r="H267" s="17">
        <f t="shared" si="49"/>
        <v>0</v>
      </c>
      <c r="I267" s="187"/>
    </row>
    <row r="268" spans="1:9" x14ac:dyDescent="0.25">
      <c r="B268" t="s">
        <v>14</v>
      </c>
      <c r="C268" t="str">
        <f t="shared" si="47"/>
        <v>Sponsored ResearchOther Expenses</v>
      </c>
      <c r="D268" s="81">
        <v>0</v>
      </c>
      <c r="E268" s="1">
        <v>0</v>
      </c>
      <c r="F268" s="1">
        <v>0</v>
      </c>
      <c r="G268" s="1">
        <v>0</v>
      </c>
      <c r="H268" s="17">
        <f t="shared" si="49"/>
        <v>0</v>
      </c>
      <c r="I268" s="187"/>
    </row>
    <row r="269" spans="1:9" x14ac:dyDescent="0.25">
      <c r="A269" s="54" t="s">
        <v>15</v>
      </c>
      <c r="B269" s="55"/>
      <c r="C269" t="str">
        <f t="shared" si="47"/>
        <v>Sponsored Research</v>
      </c>
      <c r="D269" s="56">
        <v>1361598.1635305737</v>
      </c>
      <c r="E269" s="56">
        <v>0</v>
      </c>
      <c r="F269" s="56">
        <v>985000</v>
      </c>
      <c r="G269" s="56">
        <v>0</v>
      </c>
      <c r="H269" s="57">
        <f>SUM(H262:H268)</f>
        <v>2346598.1635305737</v>
      </c>
      <c r="I269" s="187"/>
    </row>
    <row r="270" spans="1:9" x14ac:dyDescent="0.25">
      <c r="C270" t="str">
        <f t="shared" si="47"/>
        <v>Sponsored Research</v>
      </c>
      <c r="I270" s="187"/>
    </row>
    <row r="271" spans="1:9" x14ac:dyDescent="0.25">
      <c r="A271" s="6" t="s">
        <v>37</v>
      </c>
      <c r="B271" t="s">
        <v>38</v>
      </c>
      <c r="C271" t="str">
        <f t="shared" si="47"/>
        <v>Sponsored ResearchTransfers In</v>
      </c>
      <c r="D271" s="14">
        <v>0</v>
      </c>
      <c r="E271" s="1">
        <v>0</v>
      </c>
      <c r="F271" s="1">
        <v>18000</v>
      </c>
      <c r="G271" s="1">
        <v>0</v>
      </c>
      <c r="H271" s="17">
        <f t="shared" ref="H271:H273" si="50">SUM(D271:G271)</f>
        <v>18000</v>
      </c>
      <c r="I271" s="187"/>
    </row>
    <row r="272" spans="1:9" x14ac:dyDescent="0.25">
      <c r="B272" t="s">
        <v>93</v>
      </c>
      <c r="C272" t="str">
        <f t="shared" si="47"/>
        <v>Sponsored ResearchTransfers Out to Capital</v>
      </c>
      <c r="D272" s="14">
        <v>0</v>
      </c>
      <c r="E272" s="1">
        <v>0</v>
      </c>
      <c r="F272" s="1">
        <v>0</v>
      </c>
      <c r="G272" s="1">
        <v>0</v>
      </c>
      <c r="H272" s="17">
        <f t="shared" si="50"/>
        <v>0</v>
      </c>
      <c r="I272" s="187"/>
    </row>
    <row r="273" spans="1:9" x14ac:dyDescent="0.25">
      <c r="B273" t="s">
        <v>94</v>
      </c>
      <c r="C273" t="str">
        <f t="shared" si="47"/>
        <v>Sponsored ResearchTransfers Out (Other)</v>
      </c>
      <c r="D273" s="14">
        <v>699</v>
      </c>
      <c r="E273" s="1">
        <v>0</v>
      </c>
      <c r="F273" s="1">
        <v>764000</v>
      </c>
      <c r="G273" s="1">
        <v>0</v>
      </c>
      <c r="H273" s="17">
        <f t="shared" si="50"/>
        <v>764699</v>
      </c>
      <c r="I273" s="187"/>
    </row>
    <row r="274" spans="1:9" x14ac:dyDescent="0.25">
      <c r="A274" s="54" t="s">
        <v>39</v>
      </c>
      <c r="B274" s="55"/>
      <c r="C274" t="str">
        <f t="shared" si="47"/>
        <v>Sponsored Research</v>
      </c>
      <c r="D274" s="56">
        <v>-699</v>
      </c>
      <c r="E274" s="56">
        <v>0</v>
      </c>
      <c r="F274" s="56">
        <v>-746000</v>
      </c>
      <c r="G274" s="56">
        <v>0</v>
      </c>
      <c r="H274" s="57">
        <f>SUM(D274:G274)</f>
        <v>-746699</v>
      </c>
      <c r="I274" s="187"/>
    </row>
    <row r="275" spans="1:9" x14ac:dyDescent="0.25">
      <c r="C275" t="str">
        <f t="shared" si="47"/>
        <v>Sponsored Research</v>
      </c>
      <c r="D275" s="15"/>
      <c r="E275" s="15"/>
      <c r="F275" s="15"/>
      <c r="G275" s="15"/>
      <c r="H275" s="20"/>
      <c r="I275" s="187"/>
    </row>
    <row r="276" spans="1:9" ht="15.75" thickBot="1" x14ac:dyDescent="0.3">
      <c r="A276" s="8" t="s">
        <v>70</v>
      </c>
      <c r="B276" s="3"/>
      <c r="C276" t="str">
        <f t="shared" si="47"/>
        <v>Sponsored Research</v>
      </c>
      <c r="D276" s="4">
        <v>0</v>
      </c>
      <c r="E276" s="4">
        <v>0</v>
      </c>
      <c r="F276" s="4">
        <v>474000</v>
      </c>
      <c r="G276" s="4">
        <v>0</v>
      </c>
      <c r="H276" s="18">
        <f>SUM(D276:G276)</f>
        <v>474000</v>
      </c>
    </row>
    <row r="277" spans="1:9" ht="15.75" thickTop="1" x14ac:dyDescent="0.25">
      <c r="C277" t="str">
        <f t="shared" si="47"/>
        <v>Sponsored Research</v>
      </c>
    </row>
    <row r="278" spans="1:9" ht="30" x14ac:dyDescent="0.25">
      <c r="A278" s="9" t="s">
        <v>23</v>
      </c>
      <c r="B278" s="10"/>
      <c r="C278" t="str">
        <f>$A$278&amp;B278</f>
        <v>University Administration</v>
      </c>
      <c r="D278" s="11" t="s">
        <v>0</v>
      </c>
      <c r="E278" s="11" t="s">
        <v>35</v>
      </c>
      <c r="F278" s="11" t="s">
        <v>88</v>
      </c>
      <c r="G278" s="11" t="s">
        <v>31</v>
      </c>
      <c r="H278" s="21" t="s">
        <v>16</v>
      </c>
      <c r="I278" s="52" t="s">
        <v>48</v>
      </c>
    </row>
    <row r="279" spans="1:9" ht="15" customHeight="1" x14ac:dyDescent="0.25">
      <c r="A279" s="6" t="s">
        <v>1</v>
      </c>
      <c r="B279" t="s">
        <v>36</v>
      </c>
      <c r="C279" t="str">
        <f t="shared" ref="C279:C302" si="51">$A$278&amp;B279</f>
        <v>University AdministrationState Appropriation, Tuition, &amp; Fees</v>
      </c>
      <c r="D279" s="1">
        <v>17724785.897690959</v>
      </c>
      <c r="E279" s="1">
        <v>939930</v>
      </c>
      <c r="F279" s="1">
        <v>0</v>
      </c>
      <c r="G279" s="1">
        <v>0</v>
      </c>
      <c r="H279" s="17">
        <f>SUM(D279:G279)</f>
        <v>18664715.897690959</v>
      </c>
      <c r="I279" s="188" t="s">
        <v>8253</v>
      </c>
    </row>
    <row r="280" spans="1:9" x14ac:dyDescent="0.25">
      <c r="B280" t="s">
        <v>4</v>
      </c>
      <c r="C280" t="str">
        <f t="shared" si="51"/>
        <v>University AdministrationSales &amp; Services</v>
      </c>
      <c r="D280" s="1">
        <v>0</v>
      </c>
      <c r="E280" s="1">
        <v>3360920.45</v>
      </c>
      <c r="F280" s="1">
        <v>0</v>
      </c>
      <c r="G280" s="1">
        <v>0</v>
      </c>
      <c r="H280" s="17">
        <f t="shared" ref="H280:H284" si="52">SUM(D280:G280)</f>
        <v>3360920.45</v>
      </c>
      <c r="I280" s="188"/>
    </row>
    <row r="281" spans="1:9" x14ac:dyDescent="0.25">
      <c r="B281" t="s">
        <v>33</v>
      </c>
      <c r="C281" t="str">
        <f t="shared" si="51"/>
        <v>University AdministrationPatient Services</v>
      </c>
      <c r="D281" s="1">
        <v>0</v>
      </c>
      <c r="E281" s="1">
        <v>0</v>
      </c>
      <c r="F281" s="1">
        <v>0</v>
      </c>
      <c r="G281" s="1">
        <v>0</v>
      </c>
      <c r="H281" s="17">
        <f t="shared" si="52"/>
        <v>0</v>
      </c>
      <c r="I281" s="188"/>
    </row>
    <row r="282" spans="1:9" x14ac:dyDescent="0.25">
      <c r="B282" t="s">
        <v>5</v>
      </c>
      <c r="C282" t="str">
        <f t="shared" si="51"/>
        <v>University AdministrationContracts &amp; Grants</v>
      </c>
      <c r="D282" s="1">
        <v>0</v>
      </c>
      <c r="E282" s="1">
        <v>0</v>
      </c>
      <c r="F282" s="1">
        <v>0</v>
      </c>
      <c r="G282" s="1">
        <v>572250</v>
      </c>
      <c r="H282" s="17">
        <f t="shared" si="52"/>
        <v>572250</v>
      </c>
      <c r="I282" s="188"/>
    </row>
    <row r="283" spans="1:9" x14ac:dyDescent="0.25">
      <c r="B283" t="s">
        <v>6</v>
      </c>
      <c r="C283" t="str">
        <f t="shared" si="51"/>
        <v>University AdministrationGifts &amp; Investments</v>
      </c>
      <c r="D283" s="1">
        <v>0</v>
      </c>
      <c r="E283" s="1">
        <v>666000</v>
      </c>
      <c r="F283" s="1">
        <v>0</v>
      </c>
      <c r="G283" s="1">
        <v>1375000</v>
      </c>
      <c r="H283" s="17">
        <f t="shared" si="52"/>
        <v>2041000</v>
      </c>
      <c r="I283" s="188"/>
    </row>
    <row r="284" spans="1:9" x14ac:dyDescent="0.25">
      <c r="B284" s="2" t="s">
        <v>7</v>
      </c>
      <c r="C284" t="str">
        <f t="shared" si="51"/>
        <v>University AdministrationOther Revenues</v>
      </c>
      <c r="D284" s="1">
        <v>0</v>
      </c>
      <c r="E284" s="1">
        <v>64000</v>
      </c>
      <c r="F284" s="1">
        <v>0</v>
      </c>
      <c r="G284" s="1">
        <v>0</v>
      </c>
      <c r="H284" s="17">
        <f t="shared" si="52"/>
        <v>64000</v>
      </c>
      <c r="I284" s="188"/>
    </row>
    <row r="285" spans="1:9" x14ac:dyDescent="0.25">
      <c r="A285" s="54" t="s">
        <v>8</v>
      </c>
      <c r="B285" s="55"/>
      <c r="C285" t="str">
        <f t="shared" si="51"/>
        <v>University Administration</v>
      </c>
      <c r="D285" s="130">
        <v>17724785.897690959</v>
      </c>
      <c r="E285" s="56">
        <v>5030850.45</v>
      </c>
      <c r="F285" s="56">
        <v>0</v>
      </c>
      <c r="G285" s="56">
        <v>1947250</v>
      </c>
      <c r="H285" s="57">
        <f>SUM(H279:H284)</f>
        <v>24702886.347690959</v>
      </c>
      <c r="I285" s="188"/>
    </row>
    <row r="286" spans="1:9" x14ac:dyDescent="0.25">
      <c r="C286" t="str">
        <f t="shared" si="51"/>
        <v>University Administration</v>
      </c>
      <c r="D286" s="1"/>
      <c r="E286" s="1"/>
      <c r="F286" s="1"/>
      <c r="G286" s="1"/>
      <c r="H286" s="17"/>
      <c r="I286" s="188"/>
    </row>
    <row r="287" spans="1:9" x14ac:dyDescent="0.25">
      <c r="A287" s="6" t="s">
        <v>9</v>
      </c>
      <c r="B287" t="s">
        <v>10</v>
      </c>
      <c r="C287" t="str">
        <f t="shared" si="51"/>
        <v>University AdministrationSalaries and Wages</v>
      </c>
      <c r="D287" s="1">
        <v>9910879.052023204</v>
      </c>
      <c r="E287" s="1">
        <v>2431101</v>
      </c>
      <c r="F287" s="1">
        <v>0</v>
      </c>
      <c r="G287" s="1">
        <v>929000</v>
      </c>
      <c r="H287" s="17">
        <f t="shared" ref="H287:H293" si="53">SUM(D287:G287)</f>
        <v>13270980.052023204</v>
      </c>
      <c r="I287" s="188"/>
    </row>
    <row r="288" spans="1:9" x14ac:dyDescent="0.25">
      <c r="B288" t="s">
        <v>11</v>
      </c>
      <c r="C288" t="str">
        <f t="shared" si="51"/>
        <v>University AdministrationStaff Benefits</v>
      </c>
      <c r="D288" s="1">
        <v>3282548.4313431028</v>
      </c>
      <c r="E288" s="1">
        <v>715062</v>
      </c>
      <c r="F288" s="1">
        <v>0</v>
      </c>
      <c r="G288" s="1">
        <v>360250</v>
      </c>
      <c r="H288" s="17">
        <f t="shared" si="53"/>
        <v>4357860.4313431028</v>
      </c>
      <c r="I288" s="188"/>
    </row>
    <row r="289" spans="1:9" x14ac:dyDescent="0.25">
      <c r="B289" t="s">
        <v>92</v>
      </c>
      <c r="C289" t="str">
        <f t="shared" si="51"/>
        <v>University AdministrationServices, Supplies, Materials, &amp; Equip.</v>
      </c>
      <c r="D289" s="1">
        <v>5950610.4143246524</v>
      </c>
      <c r="E289" s="1">
        <v>2173265</v>
      </c>
      <c r="F289" s="1">
        <v>0</v>
      </c>
      <c r="G289" s="1">
        <v>645000</v>
      </c>
      <c r="H289" s="17">
        <f t="shared" si="53"/>
        <v>8768875.4143246524</v>
      </c>
      <c r="I289" s="188"/>
    </row>
    <row r="290" spans="1:9" x14ac:dyDescent="0.25">
      <c r="B290" t="s">
        <v>13</v>
      </c>
      <c r="C290" t="str">
        <f t="shared" si="51"/>
        <v>University AdministrationScholarships &amp; Fellowships</v>
      </c>
      <c r="D290" s="1">
        <v>0</v>
      </c>
      <c r="E290" s="1">
        <v>0</v>
      </c>
      <c r="F290" s="1">
        <v>0</v>
      </c>
      <c r="G290" s="1">
        <v>0</v>
      </c>
      <c r="H290" s="17">
        <f t="shared" si="53"/>
        <v>0</v>
      </c>
      <c r="I290" s="188"/>
    </row>
    <row r="291" spans="1:9" x14ac:dyDescent="0.25">
      <c r="B291" t="s">
        <v>32</v>
      </c>
      <c r="C291" t="str">
        <f t="shared" si="51"/>
        <v>University AdministrationDebt Service</v>
      </c>
      <c r="D291" s="1">
        <v>0</v>
      </c>
      <c r="E291" s="1">
        <v>325871</v>
      </c>
      <c r="F291" s="1">
        <v>0</v>
      </c>
      <c r="G291" s="1">
        <v>0</v>
      </c>
      <c r="H291" s="17">
        <f t="shared" si="53"/>
        <v>325871</v>
      </c>
      <c r="I291" s="188"/>
    </row>
    <row r="292" spans="1:9" x14ac:dyDescent="0.25">
      <c r="B292" t="s">
        <v>12</v>
      </c>
      <c r="C292" t="str">
        <f t="shared" si="51"/>
        <v>University AdministrationUtilities</v>
      </c>
      <c r="D292" s="1">
        <v>0</v>
      </c>
      <c r="E292" s="1">
        <v>95000</v>
      </c>
      <c r="F292" s="1">
        <v>0</v>
      </c>
      <c r="G292" s="1">
        <v>0</v>
      </c>
      <c r="H292" s="17">
        <f t="shared" si="53"/>
        <v>95000</v>
      </c>
      <c r="I292" s="188"/>
    </row>
    <row r="293" spans="1:9" x14ac:dyDescent="0.25">
      <c r="B293" t="s">
        <v>14</v>
      </c>
      <c r="C293" t="str">
        <f t="shared" si="51"/>
        <v>University AdministrationOther Expenses</v>
      </c>
      <c r="D293" s="1">
        <v>811910</v>
      </c>
      <c r="E293" s="1">
        <v>384000</v>
      </c>
      <c r="F293" s="1">
        <v>0</v>
      </c>
      <c r="G293" s="1">
        <v>0</v>
      </c>
      <c r="H293" s="17">
        <f t="shared" si="53"/>
        <v>1195910</v>
      </c>
      <c r="I293" s="188"/>
    </row>
    <row r="294" spans="1:9" x14ac:dyDescent="0.25">
      <c r="A294" s="54" t="s">
        <v>15</v>
      </c>
      <c r="B294" s="55"/>
      <c r="C294" t="str">
        <f t="shared" si="51"/>
        <v>University Administration</v>
      </c>
      <c r="D294" s="130">
        <v>19955947.897690959</v>
      </c>
      <c r="E294" s="56">
        <v>6124299</v>
      </c>
      <c r="F294" s="56">
        <v>0</v>
      </c>
      <c r="G294" s="56">
        <v>1934250</v>
      </c>
      <c r="H294" s="57">
        <f>SUM(H287:H293)</f>
        <v>28014496.897690959</v>
      </c>
      <c r="I294" s="188"/>
    </row>
    <row r="295" spans="1:9" x14ac:dyDescent="0.25">
      <c r="C295" t="str">
        <f t="shared" si="51"/>
        <v>University Administration</v>
      </c>
      <c r="I295" s="188"/>
    </row>
    <row r="296" spans="1:9" x14ac:dyDescent="0.25">
      <c r="A296" s="6" t="s">
        <v>37</v>
      </c>
      <c r="B296" t="s">
        <v>38</v>
      </c>
      <c r="C296" t="str">
        <f t="shared" si="51"/>
        <v>University AdministrationTransfers In</v>
      </c>
      <c r="D296" s="14">
        <v>2237488</v>
      </c>
      <c r="E296" s="1">
        <v>1233862</v>
      </c>
      <c r="F296" s="1">
        <v>0</v>
      </c>
      <c r="G296" s="1">
        <v>0</v>
      </c>
      <c r="H296" s="17">
        <f t="shared" ref="H296:H298" si="54">SUM(D296:G296)</f>
        <v>3471350</v>
      </c>
      <c r="I296" s="188"/>
    </row>
    <row r="297" spans="1:9" x14ac:dyDescent="0.25">
      <c r="B297" t="s">
        <v>93</v>
      </c>
      <c r="C297" t="str">
        <f t="shared" si="51"/>
        <v>University AdministrationTransfers Out to Capital</v>
      </c>
      <c r="D297" s="14">
        <v>0</v>
      </c>
      <c r="E297" s="1">
        <v>0</v>
      </c>
      <c r="F297" s="1">
        <v>0</v>
      </c>
      <c r="G297" s="1">
        <v>0</v>
      </c>
      <c r="H297" s="17">
        <f t="shared" si="54"/>
        <v>0</v>
      </c>
      <c r="I297" s="188"/>
    </row>
    <row r="298" spans="1:9" x14ac:dyDescent="0.25">
      <c r="B298" t="s">
        <v>94</v>
      </c>
      <c r="C298" t="str">
        <f t="shared" si="51"/>
        <v>University AdministrationTransfers Out (Other)</v>
      </c>
      <c r="D298" s="14">
        <v>6326</v>
      </c>
      <c r="E298" s="1">
        <v>90000</v>
      </c>
      <c r="F298" s="1">
        <v>0</v>
      </c>
      <c r="G298" s="1">
        <v>0</v>
      </c>
      <c r="H298" s="17">
        <f t="shared" si="54"/>
        <v>96326</v>
      </c>
      <c r="I298" s="188"/>
    </row>
    <row r="299" spans="1:9" x14ac:dyDescent="0.25">
      <c r="A299" s="54" t="s">
        <v>39</v>
      </c>
      <c r="B299" s="55"/>
      <c r="C299" t="str">
        <f t="shared" si="51"/>
        <v>University Administration</v>
      </c>
      <c r="D299" s="56">
        <v>2231162</v>
      </c>
      <c r="E299" s="56">
        <v>1143862</v>
      </c>
      <c r="F299" s="56">
        <v>0</v>
      </c>
      <c r="G299" s="56">
        <v>0</v>
      </c>
      <c r="H299" s="57">
        <f>SUM(D299:G299)</f>
        <v>3375024</v>
      </c>
      <c r="I299" s="188"/>
    </row>
    <row r="300" spans="1:9" x14ac:dyDescent="0.25">
      <c r="C300" t="str">
        <f t="shared" si="51"/>
        <v>University Administration</v>
      </c>
      <c r="D300" s="15"/>
      <c r="E300" s="15"/>
      <c r="F300" s="15"/>
      <c r="G300" s="15"/>
      <c r="H300" s="20"/>
      <c r="I300" s="188"/>
    </row>
    <row r="301" spans="1:9" ht="15.75" thickBot="1" x14ac:dyDescent="0.3">
      <c r="A301" s="8" t="s">
        <v>70</v>
      </c>
      <c r="B301" s="3"/>
      <c r="C301" t="str">
        <f t="shared" si="51"/>
        <v>University Administration</v>
      </c>
      <c r="D301" s="4">
        <v>0</v>
      </c>
      <c r="E301" s="4">
        <v>50413.450000000186</v>
      </c>
      <c r="F301" s="4">
        <v>0</v>
      </c>
      <c r="G301" s="4">
        <v>13000</v>
      </c>
      <c r="H301" s="18">
        <f>SUM(D301:G301)</f>
        <v>63413.450000000186</v>
      </c>
    </row>
    <row r="302" spans="1:9" ht="15.75" thickTop="1" x14ac:dyDescent="0.25">
      <c r="C302" t="str">
        <f t="shared" si="51"/>
        <v>University Administration</v>
      </c>
    </row>
    <row r="303" spans="1:9" ht="30" x14ac:dyDescent="0.25">
      <c r="A303" s="9" t="s">
        <v>24</v>
      </c>
      <c r="B303" s="10"/>
      <c r="C303" t="str">
        <f>$A$303&amp;B303</f>
        <v>Business Affairs</v>
      </c>
      <c r="D303" s="11" t="s">
        <v>0</v>
      </c>
      <c r="E303" s="11" t="s">
        <v>35</v>
      </c>
      <c r="F303" s="11" t="s">
        <v>88</v>
      </c>
      <c r="G303" s="11" t="s">
        <v>31</v>
      </c>
      <c r="H303" s="21" t="s">
        <v>16</v>
      </c>
      <c r="I303" s="52" t="s">
        <v>48</v>
      </c>
    </row>
    <row r="304" spans="1:9" x14ac:dyDescent="0.25">
      <c r="A304" s="6" t="s">
        <v>1</v>
      </c>
      <c r="B304" t="s">
        <v>36</v>
      </c>
      <c r="C304" t="str">
        <f t="shared" ref="C304:C327" si="55">$A$303&amp;B304</f>
        <v>Business AffairsState Appropriation, Tuition, &amp; Fees</v>
      </c>
      <c r="D304" s="1">
        <v>13941335.829987427</v>
      </c>
      <c r="E304" s="1">
        <v>1202820</v>
      </c>
      <c r="F304" s="1">
        <v>0</v>
      </c>
      <c r="G304" s="1">
        <v>0</v>
      </c>
      <c r="H304" s="17">
        <f t="shared" ref="H304:H309" si="56">SUM(D304:G304)</f>
        <v>15144155.829987427</v>
      </c>
      <c r="I304" s="184" t="s">
        <v>8246</v>
      </c>
    </row>
    <row r="305" spans="1:9" x14ac:dyDescent="0.25">
      <c r="B305" t="s">
        <v>4</v>
      </c>
      <c r="C305" t="str">
        <f t="shared" si="55"/>
        <v>Business AffairsSales &amp; Services</v>
      </c>
      <c r="D305" s="1">
        <v>147135</v>
      </c>
      <c r="E305" s="1">
        <v>572000</v>
      </c>
      <c r="F305" s="1">
        <v>0</v>
      </c>
      <c r="G305" s="1">
        <v>0</v>
      </c>
      <c r="H305" s="17">
        <f t="shared" si="56"/>
        <v>719135</v>
      </c>
      <c r="I305" s="184"/>
    </row>
    <row r="306" spans="1:9" x14ac:dyDescent="0.25">
      <c r="B306" t="s">
        <v>33</v>
      </c>
      <c r="C306" t="str">
        <f t="shared" si="55"/>
        <v>Business AffairsPatient Services</v>
      </c>
      <c r="D306" s="1">
        <v>0</v>
      </c>
      <c r="E306" s="1">
        <v>0</v>
      </c>
      <c r="F306" s="1">
        <v>0</v>
      </c>
      <c r="G306" s="1">
        <v>0</v>
      </c>
      <c r="H306" s="17">
        <f t="shared" si="56"/>
        <v>0</v>
      </c>
      <c r="I306" s="184"/>
    </row>
    <row r="307" spans="1:9" x14ac:dyDescent="0.25">
      <c r="B307" t="s">
        <v>5</v>
      </c>
      <c r="C307" t="str">
        <f t="shared" si="55"/>
        <v>Business AffairsContracts &amp; Grants</v>
      </c>
      <c r="D307" s="1">
        <v>53285</v>
      </c>
      <c r="E307" s="1">
        <v>0</v>
      </c>
      <c r="F307" s="1">
        <v>0</v>
      </c>
      <c r="G307" s="1">
        <v>0</v>
      </c>
      <c r="H307" s="17">
        <f t="shared" si="56"/>
        <v>53285</v>
      </c>
      <c r="I307" s="184"/>
    </row>
    <row r="308" spans="1:9" x14ac:dyDescent="0.25">
      <c r="B308" t="s">
        <v>6</v>
      </c>
      <c r="C308" t="str">
        <f t="shared" si="55"/>
        <v>Business AffairsGifts &amp; Investments</v>
      </c>
      <c r="D308" s="1">
        <v>0</v>
      </c>
      <c r="E308" s="1">
        <v>2854000</v>
      </c>
      <c r="F308" s="1">
        <v>0</v>
      </c>
      <c r="G308" s="1">
        <v>0</v>
      </c>
      <c r="H308" s="17">
        <f t="shared" si="56"/>
        <v>2854000</v>
      </c>
      <c r="I308" s="184"/>
    </row>
    <row r="309" spans="1:9" x14ac:dyDescent="0.25">
      <c r="B309" s="2" t="s">
        <v>7</v>
      </c>
      <c r="C309" t="str">
        <f t="shared" si="55"/>
        <v>Business AffairsOther Revenues</v>
      </c>
      <c r="D309" s="1">
        <v>238584</v>
      </c>
      <c r="E309" s="1">
        <v>464736.64</v>
      </c>
      <c r="F309" s="1">
        <v>0</v>
      </c>
      <c r="G309" s="1">
        <v>814000</v>
      </c>
      <c r="H309" s="17">
        <f t="shared" si="56"/>
        <v>1517320.6400000001</v>
      </c>
      <c r="I309" s="184"/>
    </row>
    <row r="310" spans="1:9" x14ac:dyDescent="0.25">
      <c r="A310" s="54" t="s">
        <v>8</v>
      </c>
      <c r="B310" s="55"/>
      <c r="C310" t="str">
        <f t="shared" si="55"/>
        <v>Business Affairs</v>
      </c>
      <c r="D310" s="130">
        <v>14380339.829987427</v>
      </c>
      <c r="E310" s="56">
        <v>5093556.6399999997</v>
      </c>
      <c r="F310" s="56">
        <v>0</v>
      </c>
      <c r="G310" s="56">
        <v>814000</v>
      </c>
      <c r="H310" s="57">
        <f>SUM(H304:H309)</f>
        <v>20287896.46998743</v>
      </c>
      <c r="I310" s="184"/>
    </row>
    <row r="311" spans="1:9" x14ac:dyDescent="0.25">
      <c r="C311" t="str">
        <f t="shared" si="55"/>
        <v>Business Affairs</v>
      </c>
      <c r="D311" s="1"/>
      <c r="E311" s="1"/>
      <c r="F311" s="1"/>
      <c r="G311" s="1"/>
      <c r="H311" s="17"/>
      <c r="I311" s="184"/>
    </row>
    <row r="312" spans="1:9" x14ac:dyDescent="0.25">
      <c r="A312" s="6" t="s">
        <v>9</v>
      </c>
      <c r="B312" t="s">
        <v>10</v>
      </c>
      <c r="C312" t="str">
        <f t="shared" si="55"/>
        <v>Business AffairsSalaries and Wages</v>
      </c>
      <c r="D312" s="1">
        <v>6915290.712773025</v>
      </c>
      <c r="E312" s="1">
        <v>63299.41</v>
      </c>
      <c r="F312" s="1">
        <v>0</v>
      </c>
      <c r="G312" s="1">
        <v>0</v>
      </c>
      <c r="H312" s="17">
        <f>SUM(D312:G312)</f>
        <v>6978590.1227730252</v>
      </c>
      <c r="I312" s="184"/>
    </row>
    <row r="313" spans="1:9" x14ac:dyDescent="0.25">
      <c r="B313" t="s">
        <v>11</v>
      </c>
      <c r="C313" t="str">
        <f t="shared" si="55"/>
        <v>Business AffairsStaff Benefits</v>
      </c>
      <c r="D313" s="1">
        <v>2274831.6815931429</v>
      </c>
      <c r="E313" s="1">
        <v>14590.505829000002</v>
      </c>
      <c r="F313" s="1">
        <v>0</v>
      </c>
      <c r="G313" s="1">
        <v>0</v>
      </c>
      <c r="H313" s="17">
        <f t="shared" ref="H313:H318" si="57">SUM(D313:G313)</f>
        <v>2289422.1874221428</v>
      </c>
      <c r="I313" s="184"/>
    </row>
    <row r="314" spans="1:9" x14ac:dyDescent="0.25">
      <c r="B314" t="s">
        <v>92</v>
      </c>
      <c r="C314" t="str">
        <f t="shared" si="55"/>
        <v>Business AffairsServices, Supplies, Materials, &amp; Equip.</v>
      </c>
      <c r="D314" s="1">
        <v>4777000.4356212597</v>
      </c>
      <c r="E314" s="1">
        <v>1320130</v>
      </c>
      <c r="F314" s="1">
        <v>0</v>
      </c>
      <c r="G314" s="1">
        <v>0</v>
      </c>
      <c r="H314" s="17">
        <f t="shared" si="57"/>
        <v>6097130.4356212597</v>
      </c>
      <c r="I314" s="184"/>
    </row>
    <row r="315" spans="1:9" x14ac:dyDescent="0.25">
      <c r="B315" t="s">
        <v>13</v>
      </c>
      <c r="C315" t="str">
        <f t="shared" si="55"/>
        <v>Business AffairsScholarships &amp; Fellowships</v>
      </c>
      <c r="D315" s="1">
        <v>0</v>
      </c>
      <c r="E315" s="1">
        <v>0</v>
      </c>
      <c r="F315" s="1">
        <v>0</v>
      </c>
      <c r="G315" s="1">
        <v>0</v>
      </c>
      <c r="H315" s="17">
        <f t="shared" si="57"/>
        <v>0</v>
      </c>
      <c r="I315" s="184"/>
    </row>
    <row r="316" spans="1:9" x14ac:dyDescent="0.25">
      <c r="B316" t="s">
        <v>32</v>
      </c>
      <c r="C316" t="str">
        <f t="shared" si="55"/>
        <v>Business AffairsDebt Service</v>
      </c>
      <c r="D316" s="1">
        <v>0</v>
      </c>
      <c r="E316" s="1">
        <v>0</v>
      </c>
      <c r="F316" s="1">
        <v>0</v>
      </c>
      <c r="G316" s="1">
        <v>0</v>
      </c>
      <c r="H316" s="17">
        <f t="shared" si="57"/>
        <v>0</v>
      </c>
      <c r="I316" s="184"/>
    </row>
    <row r="317" spans="1:9" x14ac:dyDescent="0.25">
      <c r="B317" t="s">
        <v>12</v>
      </c>
      <c r="C317" t="str">
        <f t="shared" si="55"/>
        <v>Business AffairsUtilities</v>
      </c>
      <c r="D317" s="1">
        <v>0</v>
      </c>
      <c r="E317" s="1">
        <v>18300</v>
      </c>
      <c r="F317" s="1">
        <v>0</v>
      </c>
      <c r="G317" s="1">
        <v>0</v>
      </c>
      <c r="H317" s="17">
        <f t="shared" si="57"/>
        <v>18300</v>
      </c>
      <c r="I317" s="184"/>
    </row>
    <row r="318" spans="1:9" x14ac:dyDescent="0.25">
      <c r="B318" t="s">
        <v>14</v>
      </c>
      <c r="C318" t="str">
        <f t="shared" si="55"/>
        <v>Business AffairsOther Expenses</v>
      </c>
      <c r="D318" s="1">
        <v>1302269</v>
      </c>
      <c r="E318" s="1">
        <v>10000</v>
      </c>
      <c r="F318" s="1">
        <v>0</v>
      </c>
      <c r="G318" s="1">
        <v>0</v>
      </c>
      <c r="H318" s="17">
        <f t="shared" si="57"/>
        <v>1312269</v>
      </c>
      <c r="I318" s="184"/>
    </row>
    <row r="319" spans="1:9" x14ac:dyDescent="0.25">
      <c r="A319" s="54" t="s">
        <v>15</v>
      </c>
      <c r="B319" s="55"/>
      <c r="C319" t="str">
        <f t="shared" si="55"/>
        <v>Business Affairs</v>
      </c>
      <c r="D319" s="130">
        <v>15269391.829987427</v>
      </c>
      <c r="E319" s="56">
        <v>1426319.9158290001</v>
      </c>
      <c r="F319" s="56">
        <v>0</v>
      </c>
      <c r="G319" s="56">
        <v>0</v>
      </c>
      <c r="H319" s="57">
        <f>SUM(H312:H318)</f>
        <v>16695711.745816428</v>
      </c>
      <c r="I319" s="184"/>
    </row>
    <row r="320" spans="1:9" x14ac:dyDescent="0.25">
      <c r="C320" t="str">
        <f t="shared" si="55"/>
        <v>Business Affairs</v>
      </c>
      <c r="I320" s="184"/>
    </row>
    <row r="321" spans="1:9" x14ac:dyDescent="0.25">
      <c r="A321" s="6" t="s">
        <v>37</v>
      </c>
      <c r="B321" t="s">
        <v>38</v>
      </c>
      <c r="C321" t="str">
        <f t="shared" si="55"/>
        <v>Business AffairsTransfers In</v>
      </c>
      <c r="D321" s="1">
        <v>984179</v>
      </c>
      <c r="E321" s="14">
        <v>7328048.5599999996</v>
      </c>
      <c r="F321" s="14">
        <v>0</v>
      </c>
      <c r="G321" s="14">
        <v>0</v>
      </c>
      <c r="H321" s="17">
        <f>SUM(D321:G321)</f>
        <v>8312227.5599999996</v>
      </c>
      <c r="I321" s="184"/>
    </row>
    <row r="322" spans="1:9" x14ac:dyDescent="0.25">
      <c r="B322" t="s">
        <v>93</v>
      </c>
      <c r="C322" t="str">
        <f t="shared" si="55"/>
        <v>Business AffairsTransfers Out to Capital</v>
      </c>
      <c r="D322" s="1">
        <v>0</v>
      </c>
      <c r="E322" s="14">
        <v>185000</v>
      </c>
      <c r="F322" s="14">
        <v>0</v>
      </c>
      <c r="G322" s="14">
        <v>0</v>
      </c>
      <c r="H322" s="17">
        <f>SUM(D322:G322)</f>
        <v>185000</v>
      </c>
      <c r="I322" s="184"/>
    </row>
    <row r="323" spans="1:9" x14ac:dyDescent="0.25">
      <c r="B323" t="s">
        <v>94</v>
      </c>
      <c r="C323" t="str">
        <f t="shared" si="55"/>
        <v>Business AffairsTransfers Out (Other)</v>
      </c>
      <c r="D323" s="1">
        <v>95127</v>
      </c>
      <c r="E323" s="14">
        <v>8994451.5</v>
      </c>
      <c r="F323" s="14">
        <v>0</v>
      </c>
      <c r="G323" s="14">
        <v>0</v>
      </c>
      <c r="H323" s="17">
        <f t="shared" ref="H323" si="58">SUM(D323:G323)</f>
        <v>9089578.5</v>
      </c>
      <c r="I323" s="184"/>
    </row>
    <row r="324" spans="1:9" x14ac:dyDescent="0.25">
      <c r="A324" s="54" t="s">
        <v>39</v>
      </c>
      <c r="B324" s="55"/>
      <c r="C324" t="str">
        <f t="shared" si="55"/>
        <v>Business Affairs</v>
      </c>
      <c r="D324" s="56">
        <v>889052</v>
      </c>
      <c r="E324" s="56">
        <v>-1851402.9400000004</v>
      </c>
      <c r="F324" s="56">
        <v>0</v>
      </c>
      <c r="G324" s="56">
        <v>0</v>
      </c>
      <c r="H324" s="57">
        <f>SUM(D324:G324)</f>
        <v>-962350.94000000041</v>
      </c>
      <c r="I324" s="184"/>
    </row>
    <row r="325" spans="1:9" x14ac:dyDescent="0.25">
      <c r="C325" t="str">
        <f t="shared" si="55"/>
        <v>Business Affairs</v>
      </c>
      <c r="D325" s="15"/>
      <c r="E325" s="15"/>
      <c r="F325" s="15"/>
      <c r="G325" s="15"/>
      <c r="H325" s="20"/>
      <c r="I325" s="184"/>
    </row>
    <row r="326" spans="1:9" ht="15.75" thickBot="1" x14ac:dyDescent="0.3">
      <c r="A326" s="8" t="s">
        <v>70</v>
      </c>
      <c r="B326" s="3"/>
      <c r="C326" t="str">
        <f t="shared" si="55"/>
        <v>Business Affairs</v>
      </c>
      <c r="D326" s="4">
        <v>0</v>
      </c>
      <c r="E326" s="4">
        <v>1815833.7841709992</v>
      </c>
      <c r="F326" s="4">
        <v>0</v>
      </c>
      <c r="G326" s="4">
        <v>814000</v>
      </c>
      <c r="H326" s="18">
        <f>SUM(D326:G326)</f>
        <v>2629833.7841709992</v>
      </c>
      <c r="I326" s="184"/>
    </row>
    <row r="327" spans="1:9" ht="15.75" thickTop="1" x14ac:dyDescent="0.25">
      <c r="C327" t="str">
        <f t="shared" si="55"/>
        <v>Business Affairs</v>
      </c>
    </row>
    <row r="328" spans="1:9" ht="30" x14ac:dyDescent="0.25">
      <c r="A328" s="9" t="s">
        <v>25</v>
      </c>
      <c r="B328" s="10"/>
      <c r="C328" t="str">
        <f>$A$328&amp;B328</f>
        <v>Facilities</v>
      </c>
      <c r="D328" s="11" t="s">
        <v>0</v>
      </c>
      <c r="E328" s="11" t="s">
        <v>35</v>
      </c>
      <c r="F328" s="11" t="s">
        <v>88</v>
      </c>
      <c r="G328" s="11" t="s">
        <v>31</v>
      </c>
      <c r="H328" s="21" t="s">
        <v>16</v>
      </c>
      <c r="I328" s="52" t="s">
        <v>48</v>
      </c>
    </row>
    <row r="329" spans="1:9" ht="14.45" customHeight="1" x14ac:dyDescent="0.25">
      <c r="A329" s="6" t="s">
        <v>1</v>
      </c>
      <c r="B329" t="s">
        <v>36</v>
      </c>
      <c r="C329" t="str">
        <f t="shared" ref="C329:C352" si="59">$A$328&amp;B329</f>
        <v>FacilitiesState Appropriation, Tuition, &amp; Fees</v>
      </c>
      <c r="D329" s="81">
        <v>33189437.514865518</v>
      </c>
      <c r="E329" s="1">
        <v>0</v>
      </c>
      <c r="F329" s="1">
        <v>0</v>
      </c>
      <c r="G329" s="1">
        <v>0</v>
      </c>
      <c r="H329" s="17">
        <f>SUM(D329:G329)</f>
        <v>33189437.514865518</v>
      </c>
      <c r="I329" s="186" t="s">
        <v>8252</v>
      </c>
    </row>
    <row r="330" spans="1:9" x14ac:dyDescent="0.25">
      <c r="B330" t="s">
        <v>4</v>
      </c>
      <c r="C330" t="str">
        <f t="shared" si="59"/>
        <v>FacilitiesSales &amp; Services</v>
      </c>
      <c r="D330" s="1">
        <v>1651847</v>
      </c>
      <c r="E330" s="1">
        <v>9056260</v>
      </c>
      <c r="F330" s="1">
        <v>0</v>
      </c>
      <c r="G330" s="1">
        <v>0</v>
      </c>
      <c r="H330" s="17">
        <f t="shared" ref="H330:H334" si="60">SUM(D330:G330)</f>
        <v>10708107</v>
      </c>
      <c r="I330" s="186"/>
    </row>
    <row r="331" spans="1:9" x14ac:dyDescent="0.25">
      <c r="B331" t="s">
        <v>33</v>
      </c>
      <c r="C331" t="str">
        <f t="shared" si="59"/>
        <v>FacilitiesPatient Services</v>
      </c>
      <c r="D331" s="1">
        <v>0</v>
      </c>
      <c r="E331" s="1">
        <v>0</v>
      </c>
      <c r="F331" s="1">
        <v>0</v>
      </c>
      <c r="G331" s="1">
        <v>0</v>
      </c>
      <c r="H331" s="17">
        <f t="shared" si="60"/>
        <v>0</v>
      </c>
      <c r="I331" s="186"/>
    </row>
    <row r="332" spans="1:9" x14ac:dyDescent="0.25">
      <c r="B332" t="s">
        <v>5</v>
      </c>
      <c r="C332" t="str">
        <f t="shared" si="59"/>
        <v>FacilitiesContracts &amp; Grants</v>
      </c>
      <c r="D332" s="1">
        <v>0</v>
      </c>
      <c r="E332" s="1">
        <v>0</v>
      </c>
      <c r="F332" s="1">
        <v>0</v>
      </c>
      <c r="G332" s="1">
        <v>0</v>
      </c>
      <c r="H332" s="17">
        <f t="shared" si="60"/>
        <v>0</v>
      </c>
      <c r="I332" s="186"/>
    </row>
    <row r="333" spans="1:9" x14ac:dyDescent="0.25">
      <c r="B333" t="s">
        <v>6</v>
      </c>
      <c r="C333" t="str">
        <f t="shared" si="59"/>
        <v>FacilitiesGifts &amp; Investments</v>
      </c>
      <c r="D333" s="1">
        <v>0</v>
      </c>
      <c r="E333" s="1">
        <v>0</v>
      </c>
      <c r="F333" s="1">
        <v>0</v>
      </c>
      <c r="G333" s="1">
        <v>0</v>
      </c>
      <c r="H333" s="17">
        <f t="shared" si="60"/>
        <v>0</v>
      </c>
      <c r="I333" s="186"/>
    </row>
    <row r="334" spans="1:9" x14ac:dyDescent="0.25">
      <c r="B334" s="2" t="s">
        <v>7</v>
      </c>
      <c r="C334" t="str">
        <f t="shared" si="59"/>
        <v>FacilitiesOther Revenues</v>
      </c>
      <c r="D334" s="1">
        <v>64337</v>
      </c>
      <c r="E334" s="1">
        <v>0</v>
      </c>
      <c r="F334" s="1">
        <v>0</v>
      </c>
      <c r="G334" s="1">
        <v>0</v>
      </c>
      <c r="H334" s="17">
        <f t="shared" si="60"/>
        <v>64337</v>
      </c>
      <c r="I334" s="186"/>
    </row>
    <row r="335" spans="1:9" x14ac:dyDescent="0.25">
      <c r="A335" s="54" t="s">
        <v>8</v>
      </c>
      <c r="B335" s="55"/>
      <c r="C335" t="str">
        <f t="shared" si="59"/>
        <v>Facilities</v>
      </c>
      <c r="D335" s="56">
        <v>34905621.514865518</v>
      </c>
      <c r="E335" s="56">
        <v>9056260</v>
      </c>
      <c r="F335" s="56">
        <v>0</v>
      </c>
      <c r="G335" s="56">
        <v>0</v>
      </c>
      <c r="H335" s="57">
        <f>SUM(H329:H334)</f>
        <v>43961881.514865518</v>
      </c>
      <c r="I335" s="186"/>
    </row>
    <row r="336" spans="1:9" x14ac:dyDescent="0.25">
      <c r="C336" t="str">
        <f t="shared" si="59"/>
        <v>Facilities</v>
      </c>
      <c r="D336" s="1"/>
      <c r="E336" s="1"/>
      <c r="F336" s="1"/>
      <c r="G336" s="1"/>
      <c r="H336" s="17"/>
      <c r="I336" s="186"/>
    </row>
    <row r="337" spans="1:9" x14ac:dyDescent="0.25">
      <c r="A337" s="6" t="s">
        <v>9</v>
      </c>
      <c r="B337" t="s">
        <v>10</v>
      </c>
      <c r="C337" t="str">
        <f t="shared" si="59"/>
        <v>FacilitiesSalaries and Wages</v>
      </c>
      <c r="D337" s="1">
        <v>13619197.999036806</v>
      </c>
      <c r="E337" s="1">
        <v>1092966.8700000001</v>
      </c>
      <c r="F337" s="1">
        <v>0</v>
      </c>
      <c r="G337" s="1">
        <v>0</v>
      </c>
      <c r="H337" s="17">
        <f t="shared" ref="H337:H343" si="61">SUM(D337:G337)</f>
        <v>14712164.869036805</v>
      </c>
      <c r="I337" s="186"/>
    </row>
    <row r="338" spans="1:9" x14ac:dyDescent="0.25">
      <c r="B338" t="s">
        <v>11</v>
      </c>
      <c r="C338" t="str">
        <f t="shared" si="59"/>
        <v>FacilitiesStaff Benefits</v>
      </c>
      <c r="D338" s="1">
        <v>5965406.5158287138</v>
      </c>
      <c r="E338" s="1">
        <v>461908.3</v>
      </c>
      <c r="F338" s="1">
        <v>0</v>
      </c>
      <c r="G338" s="1">
        <v>0</v>
      </c>
      <c r="H338" s="17">
        <f t="shared" si="61"/>
        <v>6427314.8158287136</v>
      </c>
      <c r="I338" s="186"/>
    </row>
    <row r="339" spans="1:9" x14ac:dyDescent="0.25">
      <c r="B339" t="s">
        <v>92</v>
      </c>
      <c r="C339" t="str">
        <f t="shared" si="59"/>
        <v>FacilitiesServices, Supplies, Materials, &amp; Equip.</v>
      </c>
      <c r="D339" s="1">
        <v>4255457</v>
      </c>
      <c r="E339" s="1">
        <v>2750761</v>
      </c>
      <c r="F339" s="1">
        <v>0</v>
      </c>
      <c r="G339" s="1">
        <v>0</v>
      </c>
      <c r="H339" s="17">
        <f t="shared" si="61"/>
        <v>7006218</v>
      </c>
      <c r="I339" s="186"/>
    </row>
    <row r="340" spans="1:9" x14ac:dyDescent="0.25">
      <c r="B340" t="s">
        <v>13</v>
      </c>
      <c r="C340" t="str">
        <f t="shared" si="59"/>
        <v>FacilitiesScholarships &amp; Fellowships</v>
      </c>
      <c r="D340" s="1">
        <v>0</v>
      </c>
      <c r="E340" s="1">
        <v>0</v>
      </c>
      <c r="F340" s="1">
        <v>0</v>
      </c>
      <c r="G340" s="1">
        <v>0</v>
      </c>
      <c r="H340" s="17">
        <f t="shared" si="61"/>
        <v>0</v>
      </c>
      <c r="I340" s="186"/>
    </row>
    <row r="341" spans="1:9" x14ac:dyDescent="0.25">
      <c r="B341" t="s">
        <v>32</v>
      </c>
      <c r="C341" t="str">
        <f t="shared" si="59"/>
        <v>FacilitiesDebt Service</v>
      </c>
      <c r="D341" s="1">
        <v>2052265</v>
      </c>
      <c r="E341" s="1">
        <v>2156750</v>
      </c>
      <c r="F341" s="1">
        <v>0</v>
      </c>
      <c r="G341" s="1">
        <v>0</v>
      </c>
      <c r="H341" s="17">
        <f t="shared" si="61"/>
        <v>4209015</v>
      </c>
      <c r="I341" s="186"/>
    </row>
    <row r="342" spans="1:9" x14ac:dyDescent="0.25">
      <c r="B342" t="s">
        <v>12</v>
      </c>
      <c r="C342" t="str">
        <f t="shared" si="59"/>
        <v>FacilitiesUtilities</v>
      </c>
      <c r="D342" s="1">
        <v>8396088</v>
      </c>
      <c r="E342" s="1">
        <v>2782394</v>
      </c>
      <c r="F342" s="1">
        <v>0</v>
      </c>
      <c r="G342" s="1">
        <v>0</v>
      </c>
      <c r="H342" s="17">
        <f t="shared" si="61"/>
        <v>11178482</v>
      </c>
      <c r="I342" s="186"/>
    </row>
    <row r="343" spans="1:9" x14ac:dyDescent="0.25">
      <c r="B343" t="s">
        <v>14</v>
      </c>
      <c r="C343" t="str">
        <f t="shared" si="59"/>
        <v>FacilitiesOther Expenses</v>
      </c>
      <c r="D343" s="1">
        <v>656752</v>
      </c>
      <c r="E343" s="1">
        <v>68815</v>
      </c>
      <c r="F343" s="1">
        <v>0</v>
      </c>
      <c r="G343" s="1">
        <v>0</v>
      </c>
      <c r="H343" s="17">
        <f t="shared" si="61"/>
        <v>725567</v>
      </c>
      <c r="I343" s="186"/>
    </row>
    <row r="344" spans="1:9" x14ac:dyDescent="0.25">
      <c r="A344" s="54" t="s">
        <v>15</v>
      </c>
      <c r="B344" s="55"/>
      <c r="C344" t="str">
        <f t="shared" si="59"/>
        <v>Facilities</v>
      </c>
      <c r="D344" s="130">
        <v>34945166.514865518</v>
      </c>
      <c r="E344" s="56">
        <v>9313595.1699999999</v>
      </c>
      <c r="F344" s="56">
        <v>0</v>
      </c>
      <c r="G344" s="56">
        <v>0</v>
      </c>
      <c r="H344" s="57">
        <f>SUM(H337:H343)</f>
        <v>44258761.684865519</v>
      </c>
      <c r="I344" s="186"/>
    </row>
    <row r="345" spans="1:9" x14ac:dyDescent="0.25">
      <c r="C345" t="str">
        <f t="shared" si="59"/>
        <v>Facilities</v>
      </c>
      <c r="I345" s="186"/>
    </row>
    <row r="346" spans="1:9" x14ac:dyDescent="0.25">
      <c r="A346" s="6" t="s">
        <v>37</v>
      </c>
      <c r="B346" t="s">
        <v>38</v>
      </c>
      <c r="C346" t="str">
        <f t="shared" si="59"/>
        <v>FacilitiesTransfers In</v>
      </c>
      <c r="D346" s="1">
        <v>48456</v>
      </c>
      <c r="E346" s="1">
        <v>875835</v>
      </c>
      <c r="F346" s="1">
        <v>0</v>
      </c>
      <c r="G346" s="1">
        <v>0</v>
      </c>
      <c r="H346" s="17">
        <f t="shared" ref="H346:H348" si="62">SUM(D346:G346)</f>
        <v>924291</v>
      </c>
      <c r="I346" s="186"/>
    </row>
    <row r="347" spans="1:9" x14ac:dyDescent="0.25">
      <c r="B347" t="s">
        <v>93</v>
      </c>
      <c r="C347" t="str">
        <f t="shared" si="59"/>
        <v>FacilitiesTransfers Out to Capital</v>
      </c>
      <c r="D347" s="1">
        <v>0</v>
      </c>
      <c r="E347" s="1">
        <v>200000</v>
      </c>
      <c r="F347" s="1">
        <v>0</v>
      </c>
      <c r="G347" s="1">
        <v>0</v>
      </c>
      <c r="H347" s="17">
        <f t="shared" si="62"/>
        <v>200000</v>
      </c>
      <c r="I347" s="186"/>
    </row>
    <row r="348" spans="1:9" x14ac:dyDescent="0.25">
      <c r="B348" t="s">
        <v>94</v>
      </c>
      <c r="C348" t="str">
        <f t="shared" si="59"/>
        <v>FacilitiesTransfers Out (Other)</v>
      </c>
      <c r="D348" s="1">
        <v>8911</v>
      </c>
      <c r="E348" s="1">
        <v>500</v>
      </c>
      <c r="F348" s="1">
        <v>0</v>
      </c>
      <c r="G348" s="1">
        <v>0</v>
      </c>
      <c r="H348" s="17">
        <f t="shared" si="62"/>
        <v>9411</v>
      </c>
      <c r="I348" s="186"/>
    </row>
    <row r="349" spans="1:9" x14ac:dyDescent="0.25">
      <c r="A349" s="54" t="s">
        <v>39</v>
      </c>
      <c r="B349" s="55"/>
      <c r="C349" t="str">
        <f t="shared" si="59"/>
        <v>Facilities</v>
      </c>
      <c r="D349" s="56">
        <v>39545</v>
      </c>
      <c r="E349" s="56">
        <v>675335</v>
      </c>
      <c r="F349" s="56">
        <v>0</v>
      </c>
      <c r="G349" s="56">
        <v>0</v>
      </c>
      <c r="H349" s="57">
        <f>SUM(D349:G349)</f>
        <v>714880</v>
      </c>
      <c r="I349" s="186"/>
    </row>
    <row r="350" spans="1:9" x14ac:dyDescent="0.25">
      <c r="C350" t="str">
        <f t="shared" si="59"/>
        <v>Facilities</v>
      </c>
      <c r="D350" s="15"/>
      <c r="E350" s="15"/>
      <c r="F350" s="15"/>
      <c r="G350" s="15"/>
      <c r="H350" s="20"/>
      <c r="I350" s="186"/>
    </row>
    <row r="351" spans="1:9" ht="15.75" thickBot="1" x14ac:dyDescent="0.3">
      <c r="A351" s="8" t="s">
        <v>70</v>
      </c>
      <c r="B351" s="3"/>
      <c r="C351" t="str">
        <f t="shared" si="59"/>
        <v>Facilities</v>
      </c>
      <c r="D351" s="4">
        <v>0</v>
      </c>
      <c r="E351" s="4">
        <v>417999.83000000007</v>
      </c>
      <c r="F351" s="4">
        <v>0</v>
      </c>
      <c r="G351" s="4">
        <v>0</v>
      </c>
      <c r="H351" s="18">
        <f>SUM(D351:G351)</f>
        <v>417999.83000000007</v>
      </c>
    </row>
    <row r="352" spans="1:9" ht="15.75" thickTop="1" x14ac:dyDescent="0.25">
      <c r="C352" t="str">
        <f t="shared" si="59"/>
        <v>Facilities</v>
      </c>
    </row>
    <row r="353" spans="1:9" ht="30" x14ac:dyDescent="0.25">
      <c r="A353" s="172" t="s">
        <v>27</v>
      </c>
      <c r="B353" s="10"/>
      <c r="C353" t="str">
        <f>$A$353&amp;B353</f>
        <v>Human Resources</v>
      </c>
      <c r="D353" s="11" t="s">
        <v>0</v>
      </c>
      <c r="E353" s="11" t="s">
        <v>35</v>
      </c>
      <c r="F353" s="11" t="s">
        <v>88</v>
      </c>
      <c r="G353" s="11" t="s">
        <v>31</v>
      </c>
      <c r="H353" s="21" t="s">
        <v>16</v>
      </c>
      <c r="I353" s="52" t="s">
        <v>48</v>
      </c>
    </row>
    <row r="354" spans="1:9" ht="14.45" customHeight="1" x14ac:dyDescent="0.25">
      <c r="A354" s="6" t="s">
        <v>1</v>
      </c>
      <c r="B354" t="s">
        <v>36</v>
      </c>
      <c r="C354" t="str">
        <f t="shared" ref="C354:C377" si="63">$A$353&amp;B354</f>
        <v>Human ResourcesState Appropriation, Tuition, &amp; Fees</v>
      </c>
      <c r="D354" s="1">
        <v>2394207.1385213472</v>
      </c>
      <c r="E354" s="1">
        <v>0</v>
      </c>
      <c r="F354" s="1">
        <v>0</v>
      </c>
      <c r="G354" s="1">
        <v>0</v>
      </c>
      <c r="H354" s="17">
        <f>SUM(D354:G354)</f>
        <v>2394207.1385213472</v>
      </c>
      <c r="I354" s="182" t="s">
        <v>8235</v>
      </c>
    </row>
    <row r="355" spans="1:9" x14ac:dyDescent="0.25">
      <c r="B355" t="s">
        <v>4</v>
      </c>
      <c r="C355" t="str">
        <f t="shared" si="63"/>
        <v>Human ResourcesSales &amp; Services</v>
      </c>
      <c r="D355" s="1"/>
      <c r="E355" s="1">
        <v>0</v>
      </c>
      <c r="F355" s="1">
        <v>0</v>
      </c>
      <c r="G355" s="1">
        <v>0</v>
      </c>
      <c r="H355" s="17">
        <f t="shared" ref="H355:H359" si="64">SUM(D355:G355)</f>
        <v>0</v>
      </c>
      <c r="I355" s="182"/>
    </row>
    <row r="356" spans="1:9" x14ac:dyDescent="0.25">
      <c r="B356" t="s">
        <v>33</v>
      </c>
      <c r="C356" t="str">
        <f t="shared" si="63"/>
        <v>Human ResourcesPatient Services</v>
      </c>
      <c r="D356" s="1"/>
      <c r="E356" s="1">
        <v>0</v>
      </c>
      <c r="F356" s="1">
        <v>0</v>
      </c>
      <c r="G356" s="1">
        <v>0</v>
      </c>
      <c r="H356" s="17">
        <f t="shared" si="64"/>
        <v>0</v>
      </c>
      <c r="I356" s="182"/>
    </row>
    <row r="357" spans="1:9" x14ac:dyDescent="0.25">
      <c r="B357" t="s">
        <v>5</v>
      </c>
      <c r="C357" t="str">
        <f t="shared" si="63"/>
        <v>Human ResourcesContracts &amp; Grants</v>
      </c>
      <c r="D357" s="1"/>
      <c r="E357" s="1">
        <v>0</v>
      </c>
      <c r="F357" s="1">
        <v>0</v>
      </c>
      <c r="G357" s="1">
        <v>0</v>
      </c>
      <c r="H357" s="17">
        <f t="shared" si="64"/>
        <v>0</v>
      </c>
      <c r="I357" s="182"/>
    </row>
    <row r="358" spans="1:9" x14ac:dyDescent="0.25">
      <c r="B358" t="s">
        <v>6</v>
      </c>
      <c r="C358" t="str">
        <f t="shared" si="63"/>
        <v>Human ResourcesGifts &amp; Investments</v>
      </c>
      <c r="D358" s="1"/>
      <c r="E358" s="1">
        <v>0</v>
      </c>
      <c r="F358" s="1">
        <v>0</v>
      </c>
      <c r="G358" s="1">
        <v>9000</v>
      </c>
      <c r="H358" s="17">
        <f t="shared" si="64"/>
        <v>9000</v>
      </c>
      <c r="I358" s="182"/>
    </row>
    <row r="359" spans="1:9" x14ac:dyDescent="0.25">
      <c r="B359" s="2" t="s">
        <v>7</v>
      </c>
      <c r="C359" t="str">
        <f t="shared" si="63"/>
        <v>Human ResourcesOther Revenues</v>
      </c>
      <c r="D359" s="1"/>
      <c r="E359" s="1">
        <v>0</v>
      </c>
      <c r="F359" s="1">
        <v>0</v>
      </c>
      <c r="G359" s="1">
        <v>0</v>
      </c>
      <c r="H359" s="17">
        <f t="shared" si="64"/>
        <v>0</v>
      </c>
      <c r="I359" s="182"/>
    </row>
    <row r="360" spans="1:9" x14ac:dyDescent="0.25">
      <c r="A360" s="54" t="s">
        <v>8</v>
      </c>
      <c r="B360" s="55"/>
      <c r="C360" t="str">
        <f t="shared" si="63"/>
        <v>Human Resources</v>
      </c>
      <c r="D360" s="56">
        <v>2394207.1385213472</v>
      </c>
      <c r="E360" s="56">
        <v>0</v>
      </c>
      <c r="F360" s="56">
        <v>0</v>
      </c>
      <c r="G360" s="56">
        <v>9000</v>
      </c>
      <c r="H360" s="57">
        <f>SUM(H354:H359)</f>
        <v>2403207.1385213472</v>
      </c>
      <c r="I360" s="182"/>
    </row>
    <row r="361" spans="1:9" x14ac:dyDescent="0.25">
      <c r="C361" t="str">
        <f t="shared" si="63"/>
        <v>Human Resources</v>
      </c>
      <c r="D361" s="1"/>
      <c r="E361" s="1"/>
      <c r="F361" s="1"/>
      <c r="G361" s="1"/>
      <c r="H361" s="17"/>
      <c r="I361" s="182"/>
    </row>
    <row r="362" spans="1:9" x14ac:dyDescent="0.25">
      <c r="A362" s="6" t="s">
        <v>9</v>
      </c>
      <c r="B362" t="s">
        <v>10</v>
      </c>
      <c r="C362" t="str">
        <f t="shared" si="63"/>
        <v>Human ResourcesSalaries and Wages</v>
      </c>
      <c r="D362" s="1">
        <v>1625627.8220277827</v>
      </c>
      <c r="E362" s="1">
        <v>231622.99999999997</v>
      </c>
      <c r="F362" s="1">
        <v>0</v>
      </c>
      <c r="G362" s="1">
        <v>0</v>
      </c>
      <c r="H362" s="17">
        <f t="shared" ref="H362:H368" si="65">SUM(D362:G362)</f>
        <v>1857250.8220277827</v>
      </c>
      <c r="I362" s="182"/>
    </row>
    <row r="363" spans="1:9" x14ac:dyDescent="0.25">
      <c r="B363" t="s">
        <v>11</v>
      </c>
      <c r="C363" t="str">
        <f t="shared" si="63"/>
        <v>Human ResourcesStaff Benefits</v>
      </c>
      <c r="D363" s="1">
        <v>666471.31649356475</v>
      </c>
      <c r="E363" s="1">
        <v>99267</v>
      </c>
      <c r="F363" s="1">
        <v>0</v>
      </c>
      <c r="G363" s="1">
        <v>0</v>
      </c>
      <c r="H363" s="17">
        <f t="shared" si="65"/>
        <v>765738.31649356475</v>
      </c>
      <c r="I363" s="182"/>
    </row>
    <row r="364" spans="1:9" x14ac:dyDescent="0.25">
      <c r="B364" t="s">
        <v>92</v>
      </c>
      <c r="C364" t="str">
        <f t="shared" si="63"/>
        <v>Human ResourcesServices, Supplies, Materials, &amp; Equip.</v>
      </c>
      <c r="D364" s="1">
        <v>188163</v>
      </c>
      <c r="E364" s="1">
        <v>75000</v>
      </c>
      <c r="F364" s="1">
        <v>0</v>
      </c>
      <c r="G364" s="1">
        <v>9000</v>
      </c>
      <c r="H364" s="17">
        <f t="shared" si="65"/>
        <v>272163</v>
      </c>
      <c r="I364" s="182"/>
    </row>
    <row r="365" spans="1:9" x14ac:dyDescent="0.25">
      <c r="B365" t="s">
        <v>13</v>
      </c>
      <c r="C365" t="str">
        <f t="shared" si="63"/>
        <v>Human ResourcesScholarships &amp; Fellowships</v>
      </c>
      <c r="D365" s="1">
        <v>0</v>
      </c>
      <c r="E365" s="1">
        <v>0</v>
      </c>
      <c r="F365" s="1">
        <v>0</v>
      </c>
      <c r="G365" s="1">
        <v>0</v>
      </c>
      <c r="H365" s="17">
        <f t="shared" si="65"/>
        <v>0</v>
      </c>
      <c r="I365" s="182"/>
    </row>
    <row r="366" spans="1:9" x14ac:dyDescent="0.25">
      <c r="B366" t="s">
        <v>32</v>
      </c>
      <c r="C366" t="str">
        <f t="shared" si="63"/>
        <v>Human ResourcesDebt Service</v>
      </c>
      <c r="D366" s="1">
        <v>0</v>
      </c>
      <c r="E366" s="1">
        <v>0</v>
      </c>
      <c r="F366" s="1">
        <v>0</v>
      </c>
      <c r="G366" s="1">
        <v>0</v>
      </c>
      <c r="H366" s="17">
        <f t="shared" si="65"/>
        <v>0</v>
      </c>
      <c r="I366" s="182"/>
    </row>
    <row r="367" spans="1:9" x14ac:dyDescent="0.25">
      <c r="B367" t="s">
        <v>12</v>
      </c>
      <c r="C367" t="str">
        <f t="shared" si="63"/>
        <v>Human ResourcesUtilities</v>
      </c>
      <c r="D367" s="1">
        <v>0</v>
      </c>
      <c r="E367" s="1">
        <v>0</v>
      </c>
      <c r="F367" s="1">
        <v>0</v>
      </c>
      <c r="G367" s="1">
        <v>0</v>
      </c>
      <c r="H367" s="17">
        <f t="shared" si="65"/>
        <v>0</v>
      </c>
      <c r="I367" s="182"/>
    </row>
    <row r="368" spans="1:9" x14ac:dyDescent="0.25">
      <c r="B368" t="s">
        <v>14</v>
      </c>
      <c r="C368" t="str">
        <f t="shared" si="63"/>
        <v>Human ResourcesOther Expenses</v>
      </c>
      <c r="D368" s="1">
        <v>14000</v>
      </c>
      <c r="E368" s="1">
        <v>0</v>
      </c>
      <c r="F368" s="1">
        <v>0</v>
      </c>
      <c r="G368" s="1">
        <v>0</v>
      </c>
      <c r="H368" s="17">
        <f t="shared" si="65"/>
        <v>14000</v>
      </c>
      <c r="I368" s="182"/>
    </row>
    <row r="369" spans="1:9" x14ac:dyDescent="0.25">
      <c r="A369" s="54" t="s">
        <v>15</v>
      </c>
      <c r="B369" s="55"/>
      <c r="C369" t="str">
        <f t="shared" si="63"/>
        <v>Human Resources</v>
      </c>
      <c r="D369" s="56">
        <v>2494262.1385213472</v>
      </c>
      <c r="E369" s="56">
        <v>405890</v>
      </c>
      <c r="F369" s="56">
        <v>0</v>
      </c>
      <c r="G369" s="56">
        <v>9000</v>
      </c>
      <c r="H369" s="57">
        <f>SUM(H362:H368)</f>
        <v>2909152.1385213472</v>
      </c>
      <c r="I369" s="182"/>
    </row>
    <row r="370" spans="1:9" x14ac:dyDescent="0.25">
      <c r="C370" t="str">
        <f t="shared" si="63"/>
        <v>Human Resources</v>
      </c>
      <c r="I370" s="182"/>
    </row>
    <row r="371" spans="1:9" x14ac:dyDescent="0.25">
      <c r="A371" s="6" t="s">
        <v>37</v>
      </c>
      <c r="B371" t="s">
        <v>38</v>
      </c>
      <c r="C371" t="str">
        <f t="shared" si="63"/>
        <v>Human ResourcesTransfers In</v>
      </c>
      <c r="D371" s="1">
        <v>101604</v>
      </c>
      <c r="E371" s="1">
        <v>405890</v>
      </c>
      <c r="F371" s="1">
        <v>0</v>
      </c>
      <c r="G371" s="1">
        <v>0</v>
      </c>
      <c r="H371" s="17">
        <f t="shared" ref="H371:H373" si="66">SUM(D371:G371)</f>
        <v>507494</v>
      </c>
      <c r="I371" s="182"/>
    </row>
    <row r="372" spans="1:9" x14ac:dyDescent="0.25">
      <c r="B372" t="s">
        <v>93</v>
      </c>
      <c r="C372" t="str">
        <f t="shared" si="63"/>
        <v>Human ResourcesTransfers Out to Capital</v>
      </c>
      <c r="D372" s="1">
        <v>0</v>
      </c>
      <c r="E372" s="1">
        <v>0</v>
      </c>
      <c r="F372" s="1">
        <v>0</v>
      </c>
      <c r="G372" s="1">
        <v>0</v>
      </c>
      <c r="H372" s="17">
        <f t="shared" si="66"/>
        <v>0</v>
      </c>
      <c r="I372" s="182"/>
    </row>
    <row r="373" spans="1:9" x14ac:dyDescent="0.25">
      <c r="B373" t="s">
        <v>94</v>
      </c>
      <c r="C373" t="str">
        <f t="shared" si="63"/>
        <v>Human ResourcesTransfers Out (Other)</v>
      </c>
      <c r="D373" s="1">
        <v>1549</v>
      </c>
      <c r="E373" s="1">
        <v>0</v>
      </c>
      <c r="F373" s="1">
        <v>0</v>
      </c>
      <c r="G373" s="1">
        <v>0</v>
      </c>
      <c r="H373" s="17">
        <f t="shared" si="66"/>
        <v>1549</v>
      </c>
      <c r="I373" s="182"/>
    </row>
    <row r="374" spans="1:9" x14ac:dyDescent="0.25">
      <c r="A374" s="54" t="s">
        <v>39</v>
      </c>
      <c r="B374" s="55"/>
      <c r="C374" t="str">
        <f t="shared" si="63"/>
        <v>Human Resources</v>
      </c>
      <c r="D374" s="56">
        <v>100055</v>
      </c>
      <c r="E374" s="56">
        <v>405890</v>
      </c>
      <c r="F374" s="56">
        <v>0</v>
      </c>
      <c r="G374" s="56">
        <v>0</v>
      </c>
      <c r="H374" s="57">
        <f>SUM(D374:G374)</f>
        <v>505945</v>
      </c>
      <c r="I374" s="182"/>
    </row>
    <row r="375" spans="1:9" x14ac:dyDescent="0.25">
      <c r="C375" t="str">
        <f t="shared" si="63"/>
        <v>Human Resources</v>
      </c>
      <c r="D375" s="15"/>
      <c r="E375" s="15"/>
      <c r="F375" s="15"/>
      <c r="G375" s="15"/>
      <c r="H375" s="20"/>
      <c r="I375" s="182"/>
    </row>
    <row r="376" spans="1:9" ht="15.75" thickBot="1" x14ac:dyDescent="0.3">
      <c r="A376" s="8" t="s">
        <v>70</v>
      </c>
      <c r="B376" s="3"/>
      <c r="C376" t="str">
        <f t="shared" si="63"/>
        <v>Human Resources</v>
      </c>
      <c r="D376" s="4">
        <v>0</v>
      </c>
      <c r="E376" s="4">
        <v>0</v>
      </c>
      <c r="F376" s="4">
        <v>0</v>
      </c>
      <c r="G376" s="4">
        <v>0</v>
      </c>
      <c r="H376" s="18">
        <f>SUM(D376:G376)</f>
        <v>0</v>
      </c>
    </row>
    <row r="377" spans="1:9" ht="15.75" thickTop="1" x14ac:dyDescent="0.25">
      <c r="C377" t="str">
        <f t="shared" si="63"/>
        <v>Human Resources</v>
      </c>
    </row>
    <row r="378" spans="1:9" ht="30" x14ac:dyDescent="0.25">
      <c r="A378" s="171" t="s">
        <v>28</v>
      </c>
      <c r="B378" s="10"/>
      <c r="C378" t="str">
        <f>$A$378&amp;B378</f>
        <v>Information Technology</v>
      </c>
      <c r="D378" s="11" t="s">
        <v>0</v>
      </c>
      <c r="E378" s="11" t="s">
        <v>35</v>
      </c>
      <c r="F378" s="11" t="s">
        <v>88</v>
      </c>
      <c r="G378" s="11" t="s">
        <v>31</v>
      </c>
      <c r="H378" s="21" t="s">
        <v>16</v>
      </c>
      <c r="I378" s="52" t="s">
        <v>48</v>
      </c>
    </row>
    <row r="379" spans="1:9" ht="14.45" customHeight="1" x14ac:dyDescent="0.25">
      <c r="A379" s="6" t="s">
        <v>1</v>
      </c>
      <c r="B379" t="s">
        <v>36</v>
      </c>
      <c r="C379" t="str">
        <f t="shared" ref="C379:C402" si="67">$A$378&amp;B379</f>
        <v>Information TechnologyState Appropriation, Tuition, &amp; Fees</v>
      </c>
      <c r="D379" s="1">
        <v>13486270.250174262</v>
      </c>
      <c r="E379" s="1">
        <v>8370480.0200000005</v>
      </c>
      <c r="F379" s="1">
        <v>0</v>
      </c>
      <c r="G379" s="1">
        <v>0</v>
      </c>
      <c r="H379" s="17">
        <f t="shared" ref="H379" si="68">SUM(D379:G379)</f>
        <v>21856750.270174261</v>
      </c>
      <c r="I379" s="186" t="s">
        <v>8249</v>
      </c>
    </row>
    <row r="380" spans="1:9" x14ac:dyDescent="0.25">
      <c r="B380" t="s">
        <v>4</v>
      </c>
      <c r="C380" t="str">
        <f t="shared" si="67"/>
        <v>Information TechnologySales &amp; Services</v>
      </c>
      <c r="D380" s="1"/>
      <c r="E380" s="1">
        <v>1478200</v>
      </c>
      <c r="F380" s="1">
        <v>0</v>
      </c>
      <c r="G380" s="1">
        <v>0</v>
      </c>
      <c r="H380" s="17">
        <f t="shared" ref="H380:H384" si="69">SUM(D380:G380)</f>
        <v>1478200</v>
      </c>
      <c r="I380" s="186"/>
    </row>
    <row r="381" spans="1:9" x14ac:dyDescent="0.25">
      <c r="B381" t="s">
        <v>33</v>
      </c>
      <c r="C381" t="str">
        <f t="shared" si="67"/>
        <v>Information TechnologyPatient Services</v>
      </c>
      <c r="D381" s="1"/>
      <c r="E381" s="1">
        <v>0</v>
      </c>
      <c r="F381" s="1">
        <v>0</v>
      </c>
      <c r="G381" s="1">
        <v>0</v>
      </c>
      <c r="H381" s="17">
        <f t="shared" si="69"/>
        <v>0</v>
      </c>
      <c r="I381" s="186"/>
    </row>
    <row r="382" spans="1:9" x14ac:dyDescent="0.25">
      <c r="B382" t="s">
        <v>5</v>
      </c>
      <c r="C382" t="str">
        <f t="shared" si="67"/>
        <v>Information TechnologyContracts &amp; Grants</v>
      </c>
      <c r="D382" s="1"/>
      <c r="E382" s="1">
        <v>0</v>
      </c>
      <c r="F382" s="1">
        <v>0</v>
      </c>
      <c r="G382" s="1">
        <v>0</v>
      </c>
      <c r="H382" s="17">
        <f t="shared" si="69"/>
        <v>0</v>
      </c>
      <c r="I382" s="186"/>
    </row>
    <row r="383" spans="1:9" x14ac:dyDescent="0.25">
      <c r="B383" t="s">
        <v>6</v>
      </c>
      <c r="C383" t="str">
        <f t="shared" si="67"/>
        <v>Information TechnologyGifts &amp; Investments</v>
      </c>
      <c r="D383" s="1"/>
      <c r="E383" s="1">
        <v>0</v>
      </c>
      <c r="F383" s="1">
        <v>0</v>
      </c>
      <c r="G383" s="1">
        <v>0</v>
      </c>
      <c r="H383" s="17">
        <f t="shared" si="69"/>
        <v>0</v>
      </c>
      <c r="I383" s="186"/>
    </row>
    <row r="384" spans="1:9" x14ac:dyDescent="0.25">
      <c r="B384" s="2" t="s">
        <v>7</v>
      </c>
      <c r="C384" t="str">
        <f t="shared" si="67"/>
        <v>Information TechnologyOther Revenues</v>
      </c>
      <c r="D384" s="1"/>
      <c r="E384" s="1">
        <v>0</v>
      </c>
      <c r="F384" s="1">
        <v>0</v>
      </c>
      <c r="G384" s="1">
        <v>0</v>
      </c>
      <c r="H384" s="17">
        <f t="shared" si="69"/>
        <v>0</v>
      </c>
      <c r="I384" s="186"/>
    </row>
    <row r="385" spans="1:9" x14ac:dyDescent="0.25">
      <c r="A385" s="54" t="s">
        <v>8</v>
      </c>
      <c r="B385" s="55"/>
      <c r="C385" t="str">
        <f t="shared" si="67"/>
        <v>Information Technology</v>
      </c>
      <c r="D385" s="56">
        <v>13486270.250174262</v>
      </c>
      <c r="E385" s="56">
        <v>9848680.0199999996</v>
      </c>
      <c r="F385" s="56">
        <v>0</v>
      </c>
      <c r="G385" s="56">
        <v>0</v>
      </c>
      <c r="H385" s="57">
        <f>SUM(H379:H384)</f>
        <v>23334950.270174261</v>
      </c>
      <c r="I385" s="186"/>
    </row>
    <row r="386" spans="1:9" x14ac:dyDescent="0.25">
      <c r="C386" t="str">
        <f t="shared" si="67"/>
        <v>Information Technology</v>
      </c>
      <c r="D386" s="1"/>
      <c r="E386" s="1"/>
      <c r="F386" s="1"/>
      <c r="G386" s="1"/>
      <c r="H386" s="17"/>
      <c r="I386" s="186"/>
    </row>
    <row r="387" spans="1:9" x14ac:dyDescent="0.25">
      <c r="A387" s="6" t="s">
        <v>9</v>
      </c>
      <c r="B387" t="s">
        <v>10</v>
      </c>
      <c r="C387" t="str">
        <f t="shared" si="67"/>
        <v>Information TechnologySalaries and Wages</v>
      </c>
      <c r="D387" s="1">
        <v>8135784.3873945512</v>
      </c>
      <c r="E387" s="1">
        <v>3188114</v>
      </c>
      <c r="F387" s="1">
        <v>0</v>
      </c>
      <c r="G387" s="1">
        <v>0</v>
      </c>
      <c r="H387" s="17">
        <f t="shared" ref="H387:H393" si="70">SUM(D387:G387)</f>
        <v>11323898.387394551</v>
      </c>
      <c r="I387" s="186"/>
    </row>
    <row r="388" spans="1:9" x14ac:dyDescent="0.25">
      <c r="B388" t="s">
        <v>11</v>
      </c>
      <c r="C388" t="str">
        <f t="shared" si="67"/>
        <v>Information TechnologyStaff Benefits</v>
      </c>
      <c r="D388" s="1">
        <v>3087018.0214860602</v>
      </c>
      <c r="E388" s="1">
        <v>1329954</v>
      </c>
      <c r="F388" s="1">
        <v>0</v>
      </c>
      <c r="G388" s="1">
        <v>0</v>
      </c>
      <c r="H388" s="17">
        <f t="shared" si="70"/>
        <v>4416972.0214860607</v>
      </c>
      <c r="I388" s="186"/>
    </row>
    <row r="389" spans="1:9" x14ac:dyDescent="0.25">
      <c r="B389" t="s">
        <v>92</v>
      </c>
      <c r="C389" t="str">
        <f t="shared" si="67"/>
        <v>Information TechnologyServices, Supplies, Materials, &amp; Equip.</v>
      </c>
      <c r="D389" s="1">
        <v>2685682.8412936507</v>
      </c>
      <c r="E389" s="1">
        <v>4996099</v>
      </c>
      <c r="F389" s="1">
        <v>0</v>
      </c>
      <c r="G389" s="1">
        <v>0</v>
      </c>
      <c r="H389" s="17">
        <f t="shared" si="70"/>
        <v>7681781.8412936507</v>
      </c>
      <c r="I389" s="186"/>
    </row>
    <row r="390" spans="1:9" x14ac:dyDescent="0.25">
      <c r="B390" t="s">
        <v>13</v>
      </c>
      <c r="C390" t="str">
        <f t="shared" si="67"/>
        <v>Information TechnologyScholarships &amp; Fellowships</v>
      </c>
      <c r="D390" s="1">
        <v>0</v>
      </c>
      <c r="E390" s="1">
        <v>0</v>
      </c>
      <c r="F390" s="1">
        <v>0</v>
      </c>
      <c r="G390" s="1">
        <v>0</v>
      </c>
      <c r="H390" s="17">
        <f t="shared" si="70"/>
        <v>0</v>
      </c>
      <c r="I390" s="186"/>
    </row>
    <row r="391" spans="1:9" x14ac:dyDescent="0.25">
      <c r="B391" t="s">
        <v>32</v>
      </c>
      <c r="C391" t="str">
        <f t="shared" si="67"/>
        <v>Information TechnologyDebt Service</v>
      </c>
      <c r="D391" s="1">
        <v>0</v>
      </c>
      <c r="E391" s="1">
        <v>0</v>
      </c>
      <c r="F391" s="1">
        <v>0</v>
      </c>
      <c r="G391" s="1">
        <v>0</v>
      </c>
      <c r="H391" s="17">
        <f t="shared" si="70"/>
        <v>0</v>
      </c>
      <c r="I391" s="186"/>
    </row>
    <row r="392" spans="1:9" x14ac:dyDescent="0.25">
      <c r="B392" t="s">
        <v>12</v>
      </c>
      <c r="C392" t="str">
        <f t="shared" si="67"/>
        <v>Information TechnologyUtilities</v>
      </c>
      <c r="D392" s="1">
        <v>0</v>
      </c>
      <c r="E392" s="1">
        <v>0</v>
      </c>
      <c r="F392" s="1">
        <v>0</v>
      </c>
      <c r="G392" s="1">
        <v>0</v>
      </c>
      <c r="H392" s="17">
        <f t="shared" si="70"/>
        <v>0</v>
      </c>
      <c r="I392" s="186"/>
    </row>
    <row r="393" spans="1:9" x14ac:dyDescent="0.25">
      <c r="B393" t="s">
        <v>14</v>
      </c>
      <c r="C393" t="str">
        <f t="shared" si="67"/>
        <v>Information TechnologyOther Expenses</v>
      </c>
      <c r="D393" s="1">
        <v>0</v>
      </c>
      <c r="E393" s="1">
        <v>0</v>
      </c>
      <c r="F393" s="1">
        <v>0</v>
      </c>
      <c r="G393" s="1">
        <v>0</v>
      </c>
      <c r="H393" s="17">
        <f t="shared" si="70"/>
        <v>0</v>
      </c>
      <c r="I393" s="186"/>
    </row>
    <row r="394" spans="1:9" x14ac:dyDescent="0.25">
      <c r="A394" s="54" t="s">
        <v>15</v>
      </c>
      <c r="B394" s="55"/>
      <c r="C394" t="str">
        <f t="shared" si="67"/>
        <v>Information Technology</v>
      </c>
      <c r="D394" s="56">
        <v>13908485.250174262</v>
      </c>
      <c r="E394" s="56">
        <v>9514167</v>
      </c>
      <c r="F394" s="56">
        <v>0</v>
      </c>
      <c r="G394" s="56">
        <v>0</v>
      </c>
      <c r="H394" s="57">
        <f>SUM(H387:H393)</f>
        <v>23422652.250174262</v>
      </c>
      <c r="I394" s="186"/>
    </row>
    <row r="395" spans="1:9" x14ac:dyDescent="0.25">
      <c r="C395" t="str">
        <f t="shared" si="67"/>
        <v>Information Technology</v>
      </c>
      <c r="I395" s="186"/>
    </row>
    <row r="396" spans="1:9" x14ac:dyDescent="0.25">
      <c r="A396" s="6" t="s">
        <v>37</v>
      </c>
      <c r="B396" t="s">
        <v>38</v>
      </c>
      <c r="C396" t="str">
        <f t="shared" si="67"/>
        <v>Information TechnologyTransfers In</v>
      </c>
      <c r="D396" s="14">
        <v>427628</v>
      </c>
      <c r="E396" s="1">
        <v>637569</v>
      </c>
      <c r="F396" s="1">
        <v>0</v>
      </c>
      <c r="G396" s="1">
        <v>0</v>
      </c>
      <c r="H396" s="17">
        <f t="shared" ref="H396:H398" si="71">SUM(D396:G396)</f>
        <v>1065197</v>
      </c>
      <c r="I396" s="186"/>
    </row>
    <row r="397" spans="1:9" x14ac:dyDescent="0.25">
      <c r="B397" t="s">
        <v>93</v>
      </c>
      <c r="C397" t="str">
        <f t="shared" si="67"/>
        <v>Information TechnologyTransfers Out to Capital</v>
      </c>
      <c r="D397" s="14">
        <v>0</v>
      </c>
      <c r="E397" s="1">
        <v>446000</v>
      </c>
      <c r="F397" s="1">
        <v>0</v>
      </c>
      <c r="G397" s="1">
        <v>0</v>
      </c>
      <c r="H397" s="17">
        <f t="shared" si="71"/>
        <v>446000</v>
      </c>
      <c r="I397" s="186"/>
    </row>
    <row r="398" spans="1:9" x14ac:dyDescent="0.25">
      <c r="B398" t="s">
        <v>94</v>
      </c>
      <c r="C398" t="str">
        <f t="shared" si="67"/>
        <v>Information TechnologyTransfers Out (Other)</v>
      </c>
      <c r="D398" s="14">
        <v>5413</v>
      </c>
      <c r="E398" s="1">
        <v>0</v>
      </c>
      <c r="F398" s="1">
        <v>0</v>
      </c>
      <c r="G398" s="1">
        <v>0</v>
      </c>
      <c r="H398" s="17">
        <f t="shared" si="71"/>
        <v>5413</v>
      </c>
      <c r="I398" s="186"/>
    </row>
    <row r="399" spans="1:9" x14ac:dyDescent="0.25">
      <c r="A399" s="54" t="s">
        <v>39</v>
      </c>
      <c r="B399" s="55"/>
      <c r="C399" t="str">
        <f t="shared" si="67"/>
        <v>Information Technology</v>
      </c>
      <c r="D399" s="56">
        <v>422215</v>
      </c>
      <c r="E399" s="56">
        <v>191569</v>
      </c>
      <c r="F399" s="56">
        <v>0</v>
      </c>
      <c r="G399" s="56">
        <v>0</v>
      </c>
      <c r="H399" s="57">
        <f>SUM(D399:G399)</f>
        <v>613784</v>
      </c>
      <c r="I399" s="186"/>
    </row>
    <row r="400" spans="1:9" x14ac:dyDescent="0.25">
      <c r="C400" t="str">
        <f t="shared" si="67"/>
        <v>Information Technology</v>
      </c>
      <c r="D400" s="15"/>
      <c r="E400" s="15"/>
      <c r="F400" s="15"/>
      <c r="G400" s="15"/>
      <c r="H400" s="20"/>
      <c r="I400" s="186"/>
    </row>
    <row r="401" spans="1:9" ht="15.75" thickBot="1" x14ac:dyDescent="0.3">
      <c r="A401" s="8" t="s">
        <v>70</v>
      </c>
      <c r="B401" s="3"/>
      <c r="C401" t="str">
        <f t="shared" si="67"/>
        <v>Information Technology</v>
      </c>
      <c r="D401" s="4">
        <v>0</v>
      </c>
      <c r="E401" s="4">
        <v>526082.01999999955</v>
      </c>
      <c r="F401" s="4">
        <v>0</v>
      </c>
      <c r="G401" s="4">
        <v>0</v>
      </c>
      <c r="H401" s="18">
        <f>SUM(D401:G401)</f>
        <v>526082.01999999955</v>
      </c>
    </row>
    <row r="402" spans="1:9" ht="15.75" thickTop="1" x14ac:dyDescent="0.25">
      <c r="C402" t="str">
        <f t="shared" si="67"/>
        <v>Information Technology</v>
      </c>
    </row>
    <row r="403" spans="1:9" ht="30" x14ac:dyDescent="0.25">
      <c r="A403" s="9" t="s">
        <v>29</v>
      </c>
      <c r="B403" s="10"/>
      <c r="C403" t="str">
        <f>$A$403&amp;B403</f>
        <v>Public Safety</v>
      </c>
      <c r="D403" s="11" t="s">
        <v>0</v>
      </c>
      <c r="E403" s="11" t="s">
        <v>35</v>
      </c>
      <c r="F403" s="11" t="s">
        <v>88</v>
      </c>
      <c r="G403" s="11" t="s">
        <v>31</v>
      </c>
      <c r="H403" s="21" t="s">
        <v>16</v>
      </c>
      <c r="I403" s="52" t="s">
        <v>48</v>
      </c>
    </row>
    <row r="404" spans="1:9" ht="14.45" customHeight="1" x14ac:dyDescent="0.25">
      <c r="A404" s="6" t="s">
        <v>1</v>
      </c>
      <c r="B404" t="s">
        <v>36</v>
      </c>
      <c r="C404" t="str">
        <f t="shared" ref="C404:C427" si="72">$A$403&amp;B404</f>
        <v>Public SafetyState Appropriation, Tuition, &amp; Fees</v>
      </c>
      <c r="D404" s="1">
        <v>4347719.0799709838</v>
      </c>
      <c r="E404" s="1">
        <v>0</v>
      </c>
      <c r="F404" s="1">
        <v>0</v>
      </c>
      <c r="G404" s="1">
        <v>0</v>
      </c>
      <c r="H404" s="17">
        <f>SUM(D404:G404)</f>
        <v>4347719.0799709838</v>
      </c>
      <c r="I404" s="186" t="s">
        <v>8239</v>
      </c>
    </row>
    <row r="405" spans="1:9" x14ac:dyDescent="0.25">
      <c r="B405" t="s">
        <v>4</v>
      </c>
      <c r="C405" t="str">
        <f t="shared" si="72"/>
        <v>Public SafetySales &amp; Services</v>
      </c>
      <c r="D405" s="1">
        <v>0</v>
      </c>
      <c r="E405" s="1">
        <v>0</v>
      </c>
      <c r="F405" s="1">
        <v>0</v>
      </c>
      <c r="G405" s="1">
        <v>0</v>
      </c>
      <c r="H405" s="17">
        <f t="shared" ref="H405:H409" si="73">SUM(D405:G405)</f>
        <v>0</v>
      </c>
      <c r="I405" s="186"/>
    </row>
    <row r="406" spans="1:9" x14ac:dyDescent="0.25">
      <c r="B406" t="s">
        <v>33</v>
      </c>
      <c r="C406" t="str">
        <f t="shared" si="72"/>
        <v>Public SafetyPatient Services</v>
      </c>
      <c r="D406" s="1">
        <v>0</v>
      </c>
      <c r="E406" s="1">
        <v>0</v>
      </c>
      <c r="F406" s="1">
        <v>0</v>
      </c>
      <c r="G406" s="1">
        <v>0</v>
      </c>
      <c r="H406" s="17">
        <f t="shared" si="73"/>
        <v>0</v>
      </c>
      <c r="I406" s="186"/>
    </row>
    <row r="407" spans="1:9" x14ac:dyDescent="0.25">
      <c r="B407" t="s">
        <v>5</v>
      </c>
      <c r="C407" t="str">
        <f t="shared" si="72"/>
        <v>Public SafetyContracts &amp; Grants</v>
      </c>
      <c r="D407" s="1">
        <v>0</v>
      </c>
      <c r="E407" s="1">
        <v>0</v>
      </c>
      <c r="F407" s="1">
        <v>0</v>
      </c>
      <c r="G407" s="1">
        <v>0</v>
      </c>
      <c r="H407" s="17">
        <f t="shared" si="73"/>
        <v>0</v>
      </c>
      <c r="I407" s="186"/>
    </row>
    <row r="408" spans="1:9" x14ac:dyDescent="0.25">
      <c r="B408" t="s">
        <v>6</v>
      </c>
      <c r="C408" t="str">
        <f t="shared" si="72"/>
        <v>Public SafetyGifts &amp; Investments</v>
      </c>
      <c r="D408" s="1">
        <v>0</v>
      </c>
      <c r="E408" s="1">
        <v>0</v>
      </c>
      <c r="F408" s="1">
        <v>0</v>
      </c>
      <c r="G408" s="1">
        <v>0</v>
      </c>
      <c r="H408" s="17">
        <f t="shared" si="73"/>
        <v>0</v>
      </c>
      <c r="I408" s="186"/>
    </row>
    <row r="409" spans="1:9" x14ac:dyDescent="0.25">
      <c r="B409" s="2" t="s">
        <v>7</v>
      </c>
      <c r="C409" t="str">
        <f t="shared" si="72"/>
        <v>Public SafetyOther Revenues</v>
      </c>
      <c r="D409" s="1">
        <v>0</v>
      </c>
      <c r="E409" s="1">
        <v>0</v>
      </c>
      <c r="F409" s="1">
        <v>0</v>
      </c>
      <c r="G409" s="1">
        <v>0</v>
      </c>
      <c r="H409" s="17">
        <f t="shared" si="73"/>
        <v>0</v>
      </c>
      <c r="I409" s="186"/>
    </row>
    <row r="410" spans="1:9" x14ac:dyDescent="0.25">
      <c r="A410" s="54" t="s">
        <v>8</v>
      </c>
      <c r="B410" s="55"/>
      <c r="C410" t="str">
        <f t="shared" si="72"/>
        <v>Public Safety</v>
      </c>
      <c r="D410" s="130">
        <v>4347719.0799709838</v>
      </c>
      <c r="E410" s="56">
        <v>0</v>
      </c>
      <c r="F410" s="56">
        <v>0</v>
      </c>
      <c r="G410" s="56">
        <v>0</v>
      </c>
      <c r="H410" s="57">
        <f>SUM(H404:H409)</f>
        <v>4347719.0799709838</v>
      </c>
      <c r="I410" s="186"/>
    </row>
    <row r="411" spans="1:9" x14ac:dyDescent="0.25">
      <c r="C411" t="str">
        <f t="shared" si="72"/>
        <v>Public Safety</v>
      </c>
      <c r="D411" s="81"/>
      <c r="E411" s="1"/>
      <c r="F411" s="1"/>
      <c r="G411" s="1"/>
      <c r="H411" s="17"/>
      <c r="I411" s="186"/>
    </row>
    <row r="412" spans="1:9" x14ac:dyDescent="0.25">
      <c r="A412" s="6" t="s">
        <v>9</v>
      </c>
      <c r="B412" t="s">
        <v>10</v>
      </c>
      <c r="C412" t="str">
        <f t="shared" si="72"/>
        <v>Public SafetySalaries and Wages</v>
      </c>
      <c r="D412" s="81">
        <v>3986151.1784634553</v>
      </c>
      <c r="E412" s="1">
        <v>317559.66000000003</v>
      </c>
      <c r="F412" s="1">
        <v>0</v>
      </c>
      <c r="G412" s="1">
        <v>0</v>
      </c>
      <c r="H412" s="17">
        <f t="shared" ref="H412:H418" si="74">SUM(D412:G412)</f>
        <v>4303710.8384634554</v>
      </c>
      <c r="I412" s="186"/>
    </row>
    <row r="413" spans="1:9" x14ac:dyDescent="0.25">
      <c r="B413" t="s">
        <v>11</v>
      </c>
      <c r="C413" t="str">
        <f t="shared" si="72"/>
        <v>Public SafetyStaff Benefits</v>
      </c>
      <c r="D413" s="81">
        <v>1377557.9015075285</v>
      </c>
      <c r="E413" s="1">
        <v>52770</v>
      </c>
      <c r="F413" s="1">
        <v>0</v>
      </c>
      <c r="G413" s="1">
        <v>0</v>
      </c>
      <c r="H413" s="17">
        <f t="shared" si="74"/>
        <v>1430327.9015075285</v>
      </c>
      <c r="I413" s="186"/>
    </row>
    <row r="414" spans="1:9" x14ac:dyDescent="0.25">
      <c r="B414" t="s">
        <v>92</v>
      </c>
      <c r="C414" t="str">
        <f t="shared" si="72"/>
        <v>Public SafetyServices, Supplies, Materials, &amp; Equip.</v>
      </c>
      <c r="D414" s="81">
        <v>440702</v>
      </c>
      <c r="E414" s="1">
        <v>10034</v>
      </c>
      <c r="F414" s="1">
        <v>0</v>
      </c>
      <c r="G414" s="1">
        <v>0</v>
      </c>
      <c r="H414" s="17">
        <f t="shared" si="74"/>
        <v>450736</v>
      </c>
      <c r="I414" s="186"/>
    </row>
    <row r="415" spans="1:9" x14ac:dyDescent="0.25">
      <c r="B415" t="s">
        <v>13</v>
      </c>
      <c r="C415" t="str">
        <f t="shared" si="72"/>
        <v>Public SafetyScholarships &amp; Fellowships</v>
      </c>
      <c r="D415" s="1">
        <v>0</v>
      </c>
      <c r="E415" s="1">
        <v>0</v>
      </c>
      <c r="F415" s="1">
        <v>0</v>
      </c>
      <c r="G415" s="1">
        <v>0</v>
      </c>
      <c r="H415" s="17">
        <f t="shared" si="74"/>
        <v>0</v>
      </c>
      <c r="I415" s="186"/>
    </row>
    <row r="416" spans="1:9" x14ac:dyDescent="0.25">
      <c r="B416" t="s">
        <v>32</v>
      </c>
      <c r="C416" t="str">
        <f t="shared" si="72"/>
        <v>Public SafetyDebt Service</v>
      </c>
      <c r="D416" s="1">
        <v>0</v>
      </c>
      <c r="E416" s="1">
        <v>0</v>
      </c>
      <c r="F416" s="1">
        <v>0</v>
      </c>
      <c r="G416" s="1">
        <v>0</v>
      </c>
      <c r="H416" s="17">
        <f t="shared" si="74"/>
        <v>0</v>
      </c>
      <c r="I416" s="186"/>
    </row>
    <row r="417" spans="1:9" x14ac:dyDescent="0.25">
      <c r="B417" t="s">
        <v>12</v>
      </c>
      <c r="C417" t="str">
        <f t="shared" si="72"/>
        <v>Public SafetyUtilities</v>
      </c>
      <c r="D417" s="1">
        <v>0</v>
      </c>
      <c r="E417" s="1">
        <v>0</v>
      </c>
      <c r="F417" s="1">
        <v>0</v>
      </c>
      <c r="G417" s="1">
        <v>0</v>
      </c>
      <c r="H417" s="17">
        <f t="shared" si="74"/>
        <v>0</v>
      </c>
      <c r="I417" s="186"/>
    </row>
    <row r="418" spans="1:9" x14ac:dyDescent="0.25">
      <c r="B418" t="s">
        <v>14</v>
      </c>
      <c r="C418" t="str">
        <f t="shared" si="72"/>
        <v>Public SafetyOther Expenses</v>
      </c>
      <c r="D418" s="81">
        <v>403906</v>
      </c>
      <c r="E418" s="1">
        <v>0</v>
      </c>
      <c r="F418" s="1">
        <v>0</v>
      </c>
      <c r="G418" s="1">
        <v>0</v>
      </c>
      <c r="H418" s="17">
        <f t="shared" si="74"/>
        <v>403906</v>
      </c>
      <c r="I418" s="186"/>
    </row>
    <row r="419" spans="1:9" x14ac:dyDescent="0.25">
      <c r="A419" s="54" t="s">
        <v>15</v>
      </c>
      <c r="B419" s="55"/>
      <c r="C419" t="str">
        <f t="shared" si="72"/>
        <v>Public Safety</v>
      </c>
      <c r="D419" s="56">
        <v>6208317.0799709838</v>
      </c>
      <c r="E419" s="56">
        <v>380363.66000000003</v>
      </c>
      <c r="F419" s="56">
        <v>0</v>
      </c>
      <c r="G419" s="56">
        <v>0</v>
      </c>
      <c r="H419" s="57">
        <f>SUM(H412:H418)</f>
        <v>6588680.7399709839</v>
      </c>
      <c r="I419" s="186"/>
    </row>
    <row r="420" spans="1:9" x14ac:dyDescent="0.25">
      <c r="C420" t="str">
        <f t="shared" si="72"/>
        <v>Public Safety</v>
      </c>
      <c r="I420" s="186"/>
    </row>
    <row r="421" spans="1:9" x14ac:dyDescent="0.25">
      <c r="A421" s="6" t="s">
        <v>37</v>
      </c>
      <c r="B421" t="s">
        <v>38</v>
      </c>
      <c r="C421" t="str">
        <f t="shared" si="72"/>
        <v>Public SafetyTransfers In</v>
      </c>
      <c r="D421" s="14">
        <v>1862980</v>
      </c>
      <c r="E421" s="1">
        <v>380364</v>
      </c>
      <c r="F421" s="1">
        <v>0</v>
      </c>
      <c r="G421" s="1">
        <v>0</v>
      </c>
      <c r="H421" s="17">
        <f t="shared" ref="H421:H423" si="75">SUM(D421:G421)</f>
        <v>2243344</v>
      </c>
      <c r="I421" s="186"/>
    </row>
    <row r="422" spans="1:9" x14ac:dyDescent="0.25">
      <c r="B422" t="s">
        <v>93</v>
      </c>
      <c r="C422" t="str">
        <f t="shared" si="72"/>
        <v>Public SafetyTransfers Out to Capital</v>
      </c>
      <c r="D422" s="14">
        <v>0</v>
      </c>
      <c r="E422" s="1">
        <v>0</v>
      </c>
      <c r="F422" s="1">
        <v>0</v>
      </c>
      <c r="G422" s="1">
        <v>0</v>
      </c>
      <c r="H422" s="17">
        <f t="shared" si="75"/>
        <v>0</v>
      </c>
      <c r="I422" s="186"/>
    </row>
    <row r="423" spans="1:9" x14ac:dyDescent="0.25">
      <c r="B423" t="s">
        <v>94</v>
      </c>
      <c r="C423" t="str">
        <f t="shared" si="72"/>
        <v>Public SafetyTransfers Out (Other)</v>
      </c>
      <c r="D423" s="14">
        <v>2382</v>
      </c>
      <c r="E423" s="1">
        <v>0</v>
      </c>
      <c r="F423" s="1">
        <v>0</v>
      </c>
      <c r="G423" s="1">
        <v>0</v>
      </c>
      <c r="H423" s="17">
        <f t="shared" si="75"/>
        <v>2382</v>
      </c>
      <c r="I423" s="186"/>
    </row>
    <row r="424" spans="1:9" x14ac:dyDescent="0.25">
      <c r="A424" s="54" t="s">
        <v>39</v>
      </c>
      <c r="B424" s="55"/>
      <c r="C424" t="str">
        <f t="shared" si="72"/>
        <v>Public Safety</v>
      </c>
      <c r="D424" s="56">
        <v>1860598</v>
      </c>
      <c r="E424" s="56">
        <v>380364</v>
      </c>
      <c r="F424" s="56">
        <v>0</v>
      </c>
      <c r="G424" s="56">
        <v>0</v>
      </c>
      <c r="H424" s="57">
        <f>SUM(D424:G424)</f>
        <v>2240962</v>
      </c>
      <c r="I424" s="186"/>
    </row>
    <row r="425" spans="1:9" x14ac:dyDescent="0.25">
      <c r="C425" t="str">
        <f t="shared" si="72"/>
        <v>Public Safety</v>
      </c>
      <c r="D425" s="15"/>
      <c r="E425" s="15"/>
      <c r="F425" s="15"/>
      <c r="G425" s="15"/>
      <c r="H425" s="20"/>
      <c r="I425" s="186"/>
    </row>
    <row r="426" spans="1:9" ht="15.75" thickBot="1" x14ac:dyDescent="0.3">
      <c r="A426" s="8" t="s">
        <v>70</v>
      </c>
      <c r="B426" s="3"/>
      <c r="C426" t="str">
        <f t="shared" si="72"/>
        <v>Public Safety</v>
      </c>
      <c r="D426" s="4">
        <v>0</v>
      </c>
      <c r="E426" s="4">
        <v>0.33999999996740371</v>
      </c>
      <c r="F426" s="4">
        <v>0</v>
      </c>
      <c r="G426" s="4">
        <v>0</v>
      </c>
      <c r="H426" s="18">
        <f>SUM(D426:G426)</f>
        <v>0.33999999996740371</v>
      </c>
    </row>
    <row r="427" spans="1:9" ht="15.75" thickTop="1" x14ac:dyDescent="0.25">
      <c r="C427" t="str">
        <f t="shared" si="72"/>
        <v>Public Safety</v>
      </c>
    </row>
    <row r="428" spans="1:9" ht="30" x14ac:dyDescent="0.25">
      <c r="A428" s="9" t="s">
        <v>26</v>
      </c>
      <c r="B428" s="10"/>
      <c r="C428" t="str">
        <f>$A$428&amp;B428</f>
        <v>Advancement</v>
      </c>
      <c r="D428" s="11" t="s">
        <v>0</v>
      </c>
      <c r="E428" s="11" t="s">
        <v>35</v>
      </c>
      <c r="F428" s="11" t="s">
        <v>88</v>
      </c>
      <c r="G428" s="11" t="s">
        <v>31</v>
      </c>
      <c r="H428" s="21" t="s">
        <v>16</v>
      </c>
      <c r="I428" s="52" t="s">
        <v>48</v>
      </c>
    </row>
    <row r="429" spans="1:9" ht="14.45" customHeight="1" x14ac:dyDescent="0.25">
      <c r="A429" s="6" t="s">
        <v>1</v>
      </c>
      <c r="B429" t="s">
        <v>36</v>
      </c>
      <c r="C429" t="str">
        <f t="shared" ref="C429:C452" si="76">$A$428&amp;B429</f>
        <v>AdvancementState Appropriation, Tuition, &amp; Fees</v>
      </c>
      <c r="D429" s="1">
        <v>5195517.4201802118</v>
      </c>
      <c r="E429" s="1">
        <v>0</v>
      </c>
      <c r="F429" s="1">
        <v>0</v>
      </c>
      <c r="G429" s="1">
        <v>0</v>
      </c>
      <c r="H429" s="17">
        <f>SUM(D429:G429)</f>
        <v>5195517.4201802118</v>
      </c>
      <c r="I429" s="186" t="s">
        <v>8236</v>
      </c>
    </row>
    <row r="430" spans="1:9" x14ac:dyDescent="0.25">
      <c r="B430" t="s">
        <v>4</v>
      </c>
      <c r="C430" t="str">
        <f t="shared" si="76"/>
        <v>AdvancementSales &amp; Services</v>
      </c>
      <c r="D430" s="1">
        <v>0</v>
      </c>
      <c r="E430" s="1">
        <v>50000</v>
      </c>
      <c r="F430" s="1">
        <v>0</v>
      </c>
      <c r="G430" s="1">
        <v>0</v>
      </c>
      <c r="H430" s="17">
        <f t="shared" ref="H430:H434" si="77">SUM(D430:G430)</f>
        <v>50000</v>
      </c>
      <c r="I430" s="186"/>
    </row>
    <row r="431" spans="1:9" x14ac:dyDescent="0.25">
      <c r="B431" t="s">
        <v>33</v>
      </c>
      <c r="C431" t="str">
        <f t="shared" si="76"/>
        <v>AdvancementPatient Services</v>
      </c>
      <c r="D431" s="1">
        <v>0</v>
      </c>
      <c r="E431" s="1">
        <v>0</v>
      </c>
      <c r="F431" s="1">
        <v>0</v>
      </c>
      <c r="G431" s="1">
        <v>0</v>
      </c>
      <c r="H431" s="17">
        <f t="shared" si="77"/>
        <v>0</v>
      </c>
      <c r="I431" s="186"/>
    </row>
    <row r="432" spans="1:9" x14ac:dyDescent="0.25">
      <c r="B432" t="s">
        <v>5</v>
      </c>
      <c r="C432" t="str">
        <f t="shared" si="76"/>
        <v>AdvancementContracts &amp; Grants</v>
      </c>
      <c r="D432" s="1">
        <v>0</v>
      </c>
      <c r="E432" s="1">
        <v>0</v>
      </c>
      <c r="F432" s="1">
        <v>0</v>
      </c>
      <c r="G432" s="1">
        <v>0</v>
      </c>
      <c r="H432" s="17">
        <f t="shared" si="77"/>
        <v>0</v>
      </c>
      <c r="I432" s="186"/>
    </row>
    <row r="433" spans="1:9" x14ac:dyDescent="0.25">
      <c r="B433" t="s">
        <v>6</v>
      </c>
      <c r="C433" t="str">
        <f t="shared" si="76"/>
        <v>AdvancementGifts &amp; Investments</v>
      </c>
      <c r="D433" s="1">
        <v>0</v>
      </c>
      <c r="E433" s="1">
        <v>0</v>
      </c>
      <c r="F433" s="1">
        <v>0</v>
      </c>
      <c r="G433" s="1">
        <v>0</v>
      </c>
      <c r="H433" s="17">
        <f t="shared" si="77"/>
        <v>0</v>
      </c>
      <c r="I433" s="186"/>
    </row>
    <row r="434" spans="1:9" x14ac:dyDescent="0.25">
      <c r="B434" s="2" t="s">
        <v>7</v>
      </c>
      <c r="C434" t="str">
        <f t="shared" si="76"/>
        <v>AdvancementOther Revenues</v>
      </c>
      <c r="D434" s="1">
        <v>0</v>
      </c>
      <c r="E434" s="1">
        <v>0</v>
      </c>
      <c r="F434" s="1">
        <v>0</v>
      </c>
      <c r="G434" s="1">
        <v>0</v>
      </c>
      <c r="H434" s="17">
        <f t="shared" si="77"/>
        <v>0</v>
      </c>
      <c r="I434" s="186"/>
    </row>
    <row r="435" spans="1:9" x14ac:dyDescent="0.25">
      <c r="A435" s="54" t="s">
        <v>8</v>
      </c>
      <c r="B435" s="55"/>
      <c r="C435" t="str">
        <f t="shared" si="76"/>
        <v>Advancement</v>
      </c>
      <c r="D435" s="56">
        <v>5195517.4201802118</v>
      </c>
      <c r="E435" s="56">
        <v>50000</v>
      </c>
      <c r="F435" s="56">
        <v>0</v>
      </c>
      <c r="G435" s="56">
        <v>0</v>
      </c>
      <c r="H435" s="57">
        <f>SUM(H429:H434)</f>
        <v>5245517.4201802118</v>
      </c>
      <c r="I435" s="186"/>
    </row>
    <row r="436" spans="1:9" x14ac:dyDescent="0.25">
      <c r="C436" t="str">
        <f t="shared" si="76"/>
        <v>Advancement</v>
      </c>
      <c r="D436" s="1"/>
      <c r="E436" s="1"/>
      <c r="F436" s="1"/>
      <c r="G436" s="1"/>
      <c r="H436" s="17"/>
      <c r="I436" s="186"/>
    </row>
    <row r="437" spans="1:9" x14ac:dyDescent="0.25">
      <c r="A437" s="6" t="s">
        <v>9</v>
      </c>
      <c r="B437" t="s">
        <v>10</v>
      </c>
      <c r="C437" t="str">
        <f t="shared" si="76"/>
        <v>AdvancementSalaries and Wages</v>
      </c>
      <c r="D437" s="1">
        <v>3799337.7174888561</v>
      </c>
      <c r="E437" s="1">
        <v>0</v>
      </c>
      <c r="F437" s="1">
        <v>0</v>
      </c>
      <c r="G437" s="1">
        <v>0</v>
      </c>
      <c r="H437" s="17">
        <f t="shared" ref="H437:H443" si="78">SUM(D437:G437)</f>
        <v>3799337.7174888561</v>
      </c>
      <c r="I437" s="186"/>
    </row>
    <row r="438" spans="1:9" x14ac:dyDescent="0.25">
      <c r="B438" t="s">
        <v>11</v>
      </c>
      <c r="C438" t="str">
        <f t="shared" si="76"/>
        <v>AdvancementStaff Benefits</v>
      </c>
      <c r="D438" s="1">
        <v>1488961.7026913555</v>
      </c>
      <c r="E438" s="1">
        <v>0</v>
      </c>
      <c r="F438" s="1">
        <v>0</v>
      </c>
      <c r="G438" s="1">
        <v>0</v>
      </c>
      <c r="H438" s="17">
        <f t="shared" si="78"/>
        <v>1488961.7026913555</v>
      </c>
      <c r="I438" s="186"/>
    </row>
    <row r="439" spans="1:9" x14ac:dyDescent="0.25">
      <c r="B439" t="s">
        <v>92</v>
      </c>
      <c r="C439" t="str">
        <f t="shared" si="76"/>
        <v>AdvancementServices, Supplies, Materials, &amp; Equip.</v>
      </c>
      <c r="D439" s="1">
        <v>39088</v>
      </c>
      <c r="E439" s="1">
        <v>0</v>
      </c>
      <c r="F439" s="1">
        <v>0</v>
      </c>
      <c r="G439" s="1">
        <v>0</v>
      </c>
      <c r="H439" s="17">
        <f t="shared" si="78"/>
        <v>39088</v>
      </c>
      <c r="I439" s="186"/>
    </row>
    <row r="440" spans="1:9" x14ac:dyDescent="0.25">
      <c r="B440" t="s">
        <v>13</v>
      </c>
      <c r="C440" t="str">
        <f t="shared" si="76"/>
        <v>AdvancementScholarships &amp; Fellowships</v>
      </c>
      <c r="D440" s="1">
        <v>0</v>
      </c>
      <c r="E440" s="1">
        <v>42718</v>
      </c>
      <c r="F440" s="1">
        <v>0</v>
      </c>
      <c r="G440" s="1">
        <v>0</v>
      </c>
      <c r="H440" s="17">
        <f t="shared" si="78"/>
        <v>42718</v>
      </c>
      <c r="I440" s="186"/>
    </row>
    <row r="441" spans="1:9" x14ac:dyDescent="0.25">
      <c r="B441" t="s">
        <v>32</v>
      </c>
      <c r="C441" t="str">
        <f t="shared" si="76"/>
        <v>AdvancementDebt Service</v>
      </c>
      <c r="D441" s="1">
        <v>0</v>
      </c>
      <c r="E441" s="1">
        <v>0</v>
      </c>
      <c r="F441" s="1">
        <v>0</v>
      </c>
      <c r="G441" s="1">
        <v>0</v>
      </c>
      <c r="H441" s="17">
        <f t="shared" si="78"/>
        <v>0</v>
      </c>
      <c r="I441" s="186"/>
    </row>
    <row r="442" spans="1:9" x14ac:dyDescent="0.25">
      <c r="B442" t="s">
        <v>12</v>
      </c>
      <c r="C442" t="str">
        <f t="shared" si="76"/>
        <v>AdvancementUtilities</v>
      </c>
      <c r="D442" s="1">
        <v>0</v>
      </c>
      <c r="E442" s="1">
        <v>0</v>
      </c>
      <c r="F442" s="1">
        <v>0</v>
      </c>
      <c r="G442" s="1">
        <v>0</v>
      </c>
      <c r="H442" s="17">
        <f t="shared" si="78"/>
        <v>0</v>
      </c>
      <c r="I442" s="186"/>
    </row>
    <row r="443" spans="1:9" x14ac:dyDescent="0.25">
      <c r="B443" t="s">
        <v>14</v>
      </c>
      <c r="C443" t="str">
        <f t="shared" si="76"/>
        <v>AdvancementOther Expenses</v>
      </c>
      <c r="D443" s="1">
        <v>46627</v>
      </c>
      <c r="E443" s="1">
        <v>0</v>
      </c>
      <c r="F443" s="1">
        <v>0</v>
      </c>
      <c r="G443" s="1">
        <v>0</v>
      </c>
      <c r="H443" s="17">
        <f t="shared" si="78"/>
        <v>46627</v>
      </c>
      <c r="I443" s="186"/>
    </row>
    <row r="444" spans="1:9" x14ac:dyDescent="0.25">
      <c r="A444" s="54" t="s">
        <v>15</v>
      </c>
      <c r="B444" s="55"/>
      <c r="C444" t="str">
        <f t="shared" si="76"/>
        <v>Advancement</v>
      </c>
      <c r="D444" s="56">
        <v>5374014.4201802118</v>
      </c>
      <c r="E444" s="56">
        <v>42718</v>
      </c>
      <c r="F444" s="56">
        <v>0</v>
      </c>
      <c r="G444" s="56">
        <v>0</v>
      </c>
      <c r="H444" s="57">
        <f>SUM(H437:H443)</f>
        <v>5416732.4201802118</v>
      </c>
      <c r="I444" s="186"/>
    </row>
    <row r="445" spans="1:9" x14ac:dyDescent="0.25">
      <c r="C445" t="str">
        <f t="shared" si="76"/>
        <v>Advancement</v>
      </c>
      <c r="I445" s="186"/>
    </row>
    <row r="446" spans="1:9" x14ac:dyDescent="0.25">
      <c r="A446" s="6" t="s">
        <v>37</v>
      </c>
      <c r="B446" t="s">
        <v>38</v>
      </c>
      <c r="C446" t="str">
        <f t="shared" si="76"/>
        <v>AdvancementTransfers In</v>
      </c>
      <c r="D446" s="1">
        <v>180659</v>
      </c>
      <c r="E446" s="1">
        <v>0</v>
      </c>
      <c r="F446" s="1">
        <v>0</v>
      </c>
      <c r="G446" s="1">
        <v>0</v>
      </c>
      <c r="H446" s="17">
        <f t="shared" ref="H446:H448" si="79">SUM(D446:G446)</f>
        <v>180659</v>
      </c>
      <c r="I446" s="186"/>
    </row>
    <row r="447" spans="1:9" x14ac:dyDescent="0.25">
      <c r="B447" t="s">
        <v>93</v>
      </c>
      <c r="C447" t="str">
        <f t="shared" si="76"/>
        <v>AdvancementTransfers Out to Capital</v>
      </c>
      <c r="D447" s="1">
        <v>0</v>
      </c>
      <c r="E447" s="1">
        <v>0</v>
      </c>
      <c r="F447" s="1">
        <v>0</v>
      </c>
      <c r="G447" s="1">
        <v>0</v>
      </c>
      <c r="H447" s="17">
        <f t="shared" si="79"/>
        <v>0</v>
      </c>
      <c r="I447" s="186"/>
    </row>
    <row r="448" spans="1:9" x14ac:dyDescent="0.25">
      <c r="B448" t="s">
        <v>94</v>
      </c>
      <c r="C448" t="str">
        <f t="shared" si="76"/>
        <v>AdvancementTransfers Out (Other)</v>
      </c>
      <c r="D448" s="1">
        <v>2162</v>
      </c>
      <c r="E448" s="1">
        <v>0</v>
      </c>
      <c r="F448" s="1">
        <v>0</v>
      </c>
      <c r="G448" s="1">
        <v>0</v>
      </c>
      <c r="H448" s="17">
        <f t="shared" si="79"/>
        <v>2162</v>
      </c>
      <c r="I448" s="186"/>
    </row>
    <row r="449" spans="1:9" x14ac:dyDescent="0.25">
      <c r="A449" s="54" t="s">
        <v>39</v>
      </c>
      <c r="B449" s="55"/>
      <c r="C449" t="str">
        <f t="shared" si="76"/>
        <v>Advancement</v>
      </c>
      <c r="D449" s="56">
        <v>178497</v>
      </c>
      <c r="E449" s="56">
        <v>0</v>
      </c>
      <c r="F449" s="56">
        <v>0</v>
      </c>
      <c r="G449" s="56">
        <v>0</v>
      </c>
      <c r="H449" s="57">
        <f>SUM(D449:G449)</f>
        <v>178497</v>
      </c>
      <c r="I449" s="186"/>
    </row>
    <row r="450" spans="1:9" x14ac:dyDescent="0.25">
      <c r="C450" t="str">
        <f t="shared" si="76"/>
        <v>Advancement</v>
      </c>
      <c r="D450" s="15"/>
      <c r="E450" s="15"/>
      <c r="F450" s="15"/>
      <c r="G450" s="15"/>
      <c r="H450" s="20"/>
      <c r="I450" s="186"/>
    </row>
    <row r="451" spans="1:9" ht="15.75" thickBot="1" x14ac:dyDescent="0.3">
      <c r="A451" s="8" t="s">
        <v>70</v>
      </c>
      <c r="B451" s="3"/>
      <c r="C451" t="str">
        <f t="shared" si="76"/>
        <v>Advancement</v>
      </c>
      <c r="D451" s="4">
        <v>0</v>
      </c>
      <c r="E451" s="4">
        <v>7282</v>
      </c>
      <c r="F451" s="4">
        <v>0</v>
      </c>
      <c r="G451" s="4">
        <v>0</v>
      </c>
      <c r="H451" s="18">
        <f>SUM(D451:G451)</f>
        <v>7282</v>
      </c>
    </row>
    <row r="452" spans="1:9" ht="15.75" thickTop="1" x14ac:dyDescent="0.25">
      <c r="C452" t="str">
        <f t="shared" si="76"/>
        <v>Advancement</v>
      </c>
    </row>
    <row r="453" spans="1:9" ht="30" x14ac:dyDescent="0.25">
      <c r="A453" s="9" t="s">
        <v>45</v>
      </c>
      <c r="B453" s="10"/>
      <c r="C453" t="str">
        <f>$A$453&amp;B453</f>
        <v>Dining</v>
      </c>
      <c r="D453" s="11" t="s">
        <v>0</v>
      </c>
      <c r="E453" s="11" t="s">
        <v>35</v>
      </c>
      <c r="F453" s="11" t="s">
        <v>88</v>
      </c>
      <c r="G453" s="11" t="s">
        <v>31</v>
      </c>
      <c r="H453" s="21" t="s">
        <v>16</v>
      </c>
      <c r="I453" s="52" t="s">
        <v>48</v>
      </c>
    </row>
    <row r="454" spans="1:9" ht="14.45" customHeight="1" x14ac:dyDescent="0.25">
      <c r="B454" s="54" t="s">
        <v>40</v>
      </c>
      <c r="C454" t="str">
        <f>$A$453&amp;B454</f>
        <v>DiningBeginning Fund Balance</v>
      </c>
      <c r="D454" s="56"/>
      <c r="E454" s="130">
        <v>12900708</v>
      </c>
      <c r="F454" s="56"/>
      <c r="G454" s="56"/>
      <c r="H454" s="57">
        <f>SUM(D454:G454)</f>
        <v>12900708</v>
      </c>
      <c r="I454" s="182" t="s">
        <v>8230</v>
      </c>
    </row>
    <row r="455" spans="1:9" x14ac:dyDescent="0.25">
      <c r="A455" s="29"/>
      <c r="C455" t="str">
        <f t="shared" ref="C455:C481" si="80">$A$453&amp;B455</f>
        <v>Dining</v>
      </c>
      <c r="D455" s="12"/>
      <c r="E455" s="12"/>
      <c r="F455" s="12"/>
      <c r="G455" s="12"/>
      <c r="H455" s="53"/>
      <c r="I455" s="186"/>
    </row>
    <row r="456" spans="1:9" x14ac:dyDescent="0.25">
      <c r="A456" s="6" t="s">
        <v>1</v>
      </c>
      <c r="B456" t="s">
        <v>36</v>
      </c>
      <c r="C456" t="str">
        <f t="shared" si="80"/>
        <v>DiningState Appropriation, Tuition, &amp; Fees</v>
      </c>
      <c r="D456" s="1"/>
      <c r="E456" s="1">
        <v>1566550</v>
      </c>
      <c r="F456" s="1">
        <v>0</v>
      </c>
      <c r="G456" s="1">
        <v>0</v>
      </c>
      <c r="H456" s="17">
        <f>SUM(D456:G456)</f>
        <v>1566550</v>
      </c>
      <c r="I456" s="186"/>
    </row>
    <row r="457" spans="1:9" x14ac:dyDescent="0.25">
      <c r="B457" t="s">
        <v>4</v>
      </c>
      <c r="C457" t="str">
        <f t="shared" si="80"/>
        <v>DiningSales &amp; Services</v>
      </c>
      <c r="D457" s="1"/>
      <c r="E457" s="1">
        <v>37702543</v>
      </c>
      <c r="F457" s="1">
        <v>0</v>
      </c>
      <c r="G457" s="1">
        <v>0</v>
      </c>
      <c r="H457" s="17">
        <f t="shared" ref="H457:H461" si="81">SUM(D457:G457)</f>
        <v>37702543</v>
      </c>
      <c r="I457" s="186"/>
    </row>
    <row r="458" spans="1:9" x14ac:dyDescent="0.25">
      <c r="B458" t="s">
        <v>33</v>
      </c>
      <c r="C458" t="str">
        <f t="shared" si="80"/>
        <v>DiningPatient Services</v>
      </c>
      <c r="D458" s="1"/>
      <c r="E458" s="1">
        <v>0</v>
      </c>
      <c r="F458" s="1">
        <v>0</v>
      </c>
      <c r="G458" s="1">
        <v>0</v>
      </c>
      <c r="H458" s="17">
        <f t="shared" si="81"/>
        <v>0</v>
      </c>
      <c r="I458" s="186"/>
    </row>
    <row r="459" spans="1:9" x14ac:dyDescent="0.25">
      <c r="B459" t="s">
        <v>5</v>
      </c>
      <c r="C459" t="str">
        <f t="shared" si="80"/>
        <v>DiningContracts &amp; Grants</v>
      </c>
      <c r="D459" s="1"/>
      <c r="E459" s="1">
        <v>0</v>
      </c>
      <c r="F459" s="1">
        <v>0</v>
      </c>
      <c r="G459" s="1">
        <v>0</v>
      </c>
      <c r="H459" s="17">
        <f t="shared" si="81"/>
        <v>0</v>
      </c>
      <c r="I459" s="186"/>
    </row>
    <row r="460" spans="1:9" x14ac:dyDescent="0.25">
      <c r="B460" t="s">
        <v>6</v>
      </c>
      <c r="C460" t="str">
        <f t="shared" si="80"/>
        <v>DiningGifts &amp; Investments</v>
      </c>
      <c r="D460" s="1"/>
      <c r="E460" s="1">
        <v>0</v>
      </c>
      <c r="F460" s="1">
        <v>0</v>
      </c>
      <c r="G460" s="1">
        <v>0</v>
      </c>
      <c r="H460" s="17">
        <f t="shared" si="81"/>
        <v>0</v>
      </c>
      <c r="I460" s="186"/>
    </row>
    <row r="461" spans="1:9" x14ac:dyDescent="0.25">
      <c r="B461" s="2" t="s">
        <v>7</v>
      </c>
      <c r="C461" t="str">
        <f t="shared" si="80"/>
        <v>DiningOther Revenues</v>
      </c>
      <c r="D461" s="1"/>
      <c r="E461" s="1">
        <v>200050</v>
      </c>
      <c r="F461" s="1">
        <v>0</v>
      </c>
      <c r="G461" s="1">
        <v>0</v>
      </c>
      <c r="H461" s="17">
        <f t="shared" si="81"/>
        <v>200050</v>
      </c>
      <c r="I461" s="186"/>
    </row>
    <row r="462" spans="1:9" x14ac:dyDescent="0.25">
      <c r="A462" s="54" t="s">
        <v>8</v>
      </c>
      <c r="B462" s="55"/>
      <c r="C462" t="str">
        <f t="shared" si="80"/>
        <v>Dining</v>
      </c>
      <c r="D462" s="56">
        <v>0</v>
      </c>
      <c r="E462" s="56">
        <v>39469143</v>
      </c>
      <c r="F462" s="56">
        <v>0</v>
      </c>
      <c r="G462" s="56">
        <v>0</v>
      </c>
      <c r="H462" s="57">
        <f>SUM(H456:H461)</f>
        <v>39469143</v>
      </c>
      <c r="I462" s="186"/>
    </row>
    <row r="463" spans="1:9" x14ac:dyDescent="0.25">
      <c r="C463" t="str">
        <f t="shared" si="80"/>
        <v>Dining</v>
      </c>
      <c r="D463" s="1"/>
      <c r="E463" s="1"/>
      <c r="F463" s="1"/>
      <c r="G463" s="1"/>
      <c r="H463" s="17"/>
      <c r="I463" s="186"/>
    </row>
    <row r="464" spans="1:9" x14ac:dyDescent="0.25">
      <c r="A464" s="6" t="s">
        <v>9</v>
      </c>
      <c r="B464" t="s">
        <v>10</v>
      </c>
      <c r="C464" t="str">
        <f t="shared" si="80"/>
        <v>DiningSalaries and Wages</v>
      </c>
      <c r="D464" s="1"/>
      <c r="E464" s="1">
        <v>7693034</v>
      </c>
      <c r="F464" s="1">
        <v>0</v>
      </c>
      <c r="G464" s="1">
        <v>0</v>
      </c>
      <c r="H464" s="17">
        <f t="shared" ref="H464:H470" si="82">SUM(D464:G464)</f>
        <v>7693034</v>
      </c>
      <c r="I464" s="186"/>
    </row>
    <row r="465" spans="1:9" x14ac:dyDescent="0.25">
      <c r="B465" t="s">
        <v>11</v>
      </c>
      <c r="C465" t="str">
        <f t="shared" si="80"/>
        <v>DiningStaff Benefits</v>
      </c>
      <c r="D465" s="1"/>
      <c r="E465" s="1">
        <v>2908272</v>
      </c>
      <c r="F465" s="1">
        <v>0</v>
      </c>
      <c r="G465" s="1">
        <v>0</v>
      </c>
      <c r="H465" s="17">
        <f t="shared" si="82"/>
        <v>2908272</v>
      </c>
      <c r="I465" s="186"/>
    </row>
    <row r="466" spans="1:9" x14ac:dyDescent="0.25">
      <c r="B466" t="s">
        <v>92</v>
      </c>
      <c r="C466" t="str">
        <f t="shared" si="80"/>
        <v>DiningServices, Supplies, Materials, &amp; Equip.</v>
      </c>
      <c r="D466" s="1"/>
      <c r="E466" s="1">
        <v>13268314</v>
      </c>
      <c r="F466" s="1">
        <v>0</v>
      </c>
      <c r="G466" s="1">
        <v>0</v>
      </c>
      <c r="H466" s="17">
        <f t="shared" si="82"/>
        <v>13268314</v>
      </c>
      <c r="I466" s="186"/>
    </row>
    <row r="467" spans="1:9" x14ac:dyDescent="0.25">
      <c r="B467" t="s">
        <v>13</v>
      </c>
      <c r="C467" t="str">
        <f t="shared" si="80"/>
        <v>DiningScholarships &amp; Fellowships</v>
      </c>
      <c r="D467" s="1"/>
      <c r="E467" s="81">
        <v>977694</v>
      </c>
      <c r="F467" s="1">
        <v>0</v>
      </c>
      <c r="G467" s="1">
        <v>0</v>
      </c>
      <c r="H467" s="17">
        <f t="shared" si="82"/>
        <v>977694</v>
      </c>
      <c r="I467" s="186"/>
    </row>
    <row r="468" spans="1:9" x14ac:dyDescent="0.25">
      <c r="B468" t="s">
        <v>32</v>
      </c>
      <c r="C468" t="str">
        <f t="shared" si="80"/>
        <v>DiningDebt Service</v>
      </c>
      <c r="D468" s="1"/>
      <c r="E468" s="1">
        <v>1458646</v>
      </c>
      <c r="F468" s="1">
        <v>0</v>
      </c>
      <c r="G468" s="1">
        <v>0</v>
      </c>
      <c r="H468" s="17">
        <f t="shared" si="82"/>
        <v>1458646</v>
      </c>
      <c r="I468" s="186"/>
    </row>
    <row r="469" spans="1:9" x14ac:dyDescent="0.25">
      <c r="B469" t="s">
        <v>12</v>
      </c>
      <c r="C469" t="str">
        <f t="shared" si="80"/>
        <v>DiningUtilities</v>
      </c>
      <c r="D469" s="1"/>
      <c r="E469" s="1">
        <v>739828</v>
      </c>
      <c r="F469" s="1">
        <v>0</v>
      </c>
      <c r="G469" s="1">
        <v>0</v>
      </c>
      <c r="H469" s="17">
        <f t="shared" si="82"/>
        <v>739828</v>
      </c>
      <c r="I469" s="186"/>
    </row>
    <row r="470" spans="1:9" x14ac:dyDescent="0.25">
      <c r="B470" t="s">
        <v>14</v>
      </c>
      <c r="C470" t="str">
        <f t="shared" si="80"/>
        <v>DiningOther Expenses</v>
      </c>
      <c r="D470" s="1"/>
      <c r="E470" s="1">
        <v>171893</v>
      </c>
      <c r="F470" s="1">
        <v>0</v>
      </c>
      <c r="G470" s="1">
        <v>0</v>
      </c>
      <c r="H470" s="17">
        <f t="shared" si="82"/>
        <v>171893</v>
      </c>
      <c r="I470" s="186"/>
    </row>
    <row r="471" spans="1:9" x14ac:dyDescent="0.25">
      <c r="A471" s="54" t="s">
        <v>15</v>
      </c>
      <c r="B471" s="55"/>
      <c r="C471" t="str">
        <f t="shared" si="80"/>
        <v>Dining</v>
      </c>
      <c r="D471" s="56">
        <v>0</v>
      </c>
      <c r="E471" s="56">
        <v>27217681</v>
      </c>
      <c r="F471" s="56">
        <v>0</v>
      </c>
      <c r="G471" s="56">
        <v>0</v>
      </c>
      <c r="H471" s="57">
        <f>SUM(H464:H470)</f>
        <v>27217681</v>
      </c>
      <c r="I471" s="186"/>
    </row>
    <row r="472" spans="1:9" x14ac:dyDescent="0.25">
      <c r="C472" t="str">
        <f t="shared" si="80"/>
        <v>Dining</v>
      </c>
      <c r="I472" s="186"/>
    </row>
    <row r="473" spans="1:9" x14ac:dyDescent="0.25">
      <c r="A473" s="6" t="s">
        <v>37</v>
      </c>
      <c r="B473" t="s">
        <v>38</v>
      </c>
      <c r="C473" t="str">
        <f t="shared" si="80"/>
        <v>DiningTransfers In</v>
      </c>
      <c r="D473" s="14"/>
      <c r="E473" s="1">
        <v>0</v>
      </c>
      <c r="F473" s="1">
        <v>0</v>
      </c>
      <c r="G473" s="1">
        <v>0</v>
      </c>
      <c r="H473" s="17">
        <f t="shared" ref="H473:H475" si="83">SUM(D473:G473)</f>
        <v>0</v>
      </c>
      <c r="I473" s="186"/>
    </row>
    <row r="474" spans="1:9" x14ac:dyDescent="0.25">
      <c r="B474" t="s">
        <v>93</v>
      </c>
      <c r="C474" t="str">
        <f t="shared" si="80"/>
        <v>DiningTransfers Out to Capital</v>
      </c>
      <c r="D474" s="14"/>
      <c r="E474" s="1">
        <v>8339200</v>
      </c>
      <c r="F474" s="1">
        <v>0</v>
      </c>
      <c r="G474" s="1">
        <v>0</v>
      </c>
      <c r="H474" s="17">
        <f t="shared" si="83"/>
        <v>8339200</v>
      </c>
      <c r="I474" s="186"/>
    </row>
    <row r="475" spans="1:9" x14ac:dyDescent="0.25">
      <c r="B475" t="s">
        <v>94</v>
      </c>
      <c r="C475" t="str">
        <f t="shared" si="80"/>
        <v>DiningTransfers Out (Other)</v>
      </c>
      <c r="D475" s="14"/>
      <c r="E475" s="1">
        <v>2350000</v>
      </c>
      <c r="F475" s="1">
        <v>0</v>
      </c>
      <c r="G475" s="1">
        <v>0</v>
      </c>
      <c r="H475" s="17">
        <f t="shared" si="83"/>
        <v>2350000</v>
      </c>
      <c r="I475" s="186"/>
    </row>
    <row r="476" spans="1:9" x14ac:dyDescent="0.25">
      <c r="A476" s="54" t="s">
        <v>39</v>
      </c>
      <c r="B476" s="55"/>
      <c r="C476" t="str">
        <f t="shared" si="80"/>
        <v>Dining</v>
      </c>
      <c r="D476" s="56">
        <v>0</v>
      </c>
      <c r="E476" s="56">
        <v>-10689200</v>
      </c>
      <c r="F476" s="56">
        <v>0</v>
      </c>
      <c r="G476" s="56">
        <v>0</v>
      </c>
      <c r="H476" s="57">
        <f>SUM(D476:G476)</f>
        <v>-10689200</v>
      </c>
      <c r="I476" s="186"/>
    </row>
    <row r="477" spans="1:9" x14ac:dyDescent="0.25">
      <c r="C477" t="str">
        <f t="shared" si="80"/>
        <v>Dining</v>
      </c>
      <c r="I477" s="186"/>
    </row>
    <row r="478" spans="1:9" ht="15.75" thickBot="1" x14ac:dyDescent="0.3">
      <c r="A478" s="8" t="s">
        <v>70</v>
      </c>
      <c r="B478" s="3"/>
      <c r="C478" t="str">
        <f t="shared" si="80"/>
        <v>Dining</v>
      </c>
      <c r="D478" s="4">
        <v>0</v>
      </c>
      <c r="E478" s="4">
        <v>1562262</v>
      </c>
      <c r="F478" s="4">
        <v>0</v>
      </c>
      <c r="G478" s="4">
        <v>0</v>
      </c>
      <c r="H478" s="18">
        <f>SUM(D478:G478)</f>
        <v>1562262</v>
      </c>
      <c r="I478" s="186"/>
    </row>
    <row r="479" spans="1:9" ht="15.75" thickTop="1" x14ac:dyDescent="0.25">
      <c r="C479" t="str">
        <f t="shared" si="80"/>
        <v>Dining</v>
      </c>
      <c r="I479" s="186"/>
    </row>
    <row r="480" spans="1:9" x14ac:dyDescent="0.25">
      <c r="A480" s="54" t="s">
        <v>41</v>
      </c>
      <c r="B480" s="55"/>
      <c r="C480" t="str">
        <f t="shared" si="80"/>
        <v>Dining</v>
      </c>
      <c r="D480" s="56">
        <v>0</v>
      </c>
      <c r="E480" s="56">
        <v>14462970</v>
      </c>
      <c r="F480" s="56">
        <v>0</v>
      </c>
      <c r="G480" s="56">
        <v>0</v>
      </c>
      <c r="H480" s="57">
        <f>H454+H462-H471+H476</f>
        <v>14462970</v>
      </c>
      <c r="I480" s="186"/>
    </row>
    <row r="481" spans="1:9" x14ac:dyDescent="0.25">
      <c r="C481" t="str">
        <f t="shared" si="80"/>
        <v>Dining</v>
      </c>
    </row>
    <row r="482" spans="1:9" ht="30" x14ac:dyDescent="0.25">
      <c r="A482" s="9" t="s">
        <v>44</v>
      </c>
      <c r="B482" s="10"/>
      <c r="C482" t="str">
        <f>$A$482&amp;B482</f>
        <v>Housing</v>
      </c>
      <c r="D482" s="11" t="s">
        <v>0</v>
      </c>
      <c r="E482" s="11" t="s">
        <v>35</v>
      </c>
      <c r="F482" s="11" t="s">
        <v>88</v>
      </c>
      <c r="G482" s="11" t="s">
        <v>31</v>
      </c>
      <c r="H482" s="21" t="s">
        <v>16</v>
      </c>
      <c r="I482" s="52" t="s">
        <v>48</v>
      </c>
    </row>
    <row r="483" spans="1:9" ht="14.45" customHeight="1" x14ac:dyDescent="0.25">
      <c r="B483" s="54" t="s">
        <v>40</v>
      </c>
      <c r="C483" t="str">
        <f>$A$482&amp;B483</f>
        <v>HousingBeginning Fund Balance</v>
      </c>
      <c r="D483" s="56"/>
      <c r="E483" s="130">
        <v>20673709</v>
      </c>
      <c r="F483" s="56"/>
      <c r="G483" s="56"/>
      <c r="H483" s="57">
        <f>SUM(D483:G483)</f>
        <v>20673709</v>
      </c>
      <c r="I483" s="182" t="s">
        <v>8222</v>
      </c>
    </row>
    <row r="484" spans="1:9" x14ac:dyDescent="0.25">
      <c r="A484" s="29"/>
      <c r="C484" t="str">
        <f t="shared" ref="C484" si="84">$A$482&amp;B484</f>
        <v>Housing</v>
      </c>
      <c r="D484" s="12"/>
      <c r="E484" s="12"/>
      <c r="F484" s="12"/>
      <c r="G484" s="12"/>
      <c r="H484" s="53"/>
      <c r="I484" s="182"/>
    </row>
    <row r="485" spans="1:9" x14ac:dyDescent="0.25">
      <c r="A485" s="6" t="s">
        <v>1</v>
      </c>
      <c r="B485" t="s">
        <v>36</v>
      </c>
      <c r="C485" t="str">
        <f t="shared" ref="C485:C507" si="85">$A$482&amp;B485</f>
        <v>HousingState Appropriation, Tuition, &amp; Fees</v>
      </c>
      <c r="D485" s="1"/>
      <c r="E485" s="1">
        <v>645050</v>
      </c>
      <c r="F485" s="1">
        <v>0</v>
      </c>
      <c r="G485" s="1">
        <v>0</v>
      </c>
      <c r="H485" s="17">
        <f t="shared" ref="H485" si="86">SUM(D485:G485)</f>
        <v>645050</v>
      </c>
      <c r="I485" s="182"/>
    </row>
    <row r="486" spans="1:9" x14ac:dyDescent="0.25">
      <c r="B486" t="s">
        <v>4</v>
      </c>
      <c r="C486" t="str">
        <f t="shared" si="85"/>
        <v>HousingSales &amp; Services</v>
      </c>
      <c r="D486" s="1"/>
      <c r="E486" s="1">
        <v>34832148</v>
      </c>
      <c r="F486" s="1">
        <v>0</v>
      </c>
      <c r="G486" s="1">
        <v>0</v>
      </c>
      <c r="H486" s="17">
        <f t="shared" ref="H486:H490" si="87">SUM(D486:G486)</f>
        <v>34832148</v>
      </c>
      <c r="I486" s="182"/>
    </row>
    <row r="487" spans="1:9" x14ac:dyDescent="0.25">
      <c r="B487" t="s">
        <v>33</v>
      </c>
      <c r="C487" t="str">
        <f t="shared" si="85"/>
        <v>HousingPatient Services</v>
      </c>
      <c r="D487" s="1"/>
      <c r="E487" s="1">
        <v>0</v>
      </c>
      <c r="F487" s="1">
        <v>0</v>
      </c>
      <c r="G487" s="1">
        <v>0</v>
      </c>
      <c r="H487" s="17">
        <f t="shared" si="87"/>
        <v>0</v>
      </c>
      <c r="I487" s="182"/>
    </row>
    <row r="488" spans="1:9" x14ac:dyDescent="0.25">
      <c r="B488" t="s">
        <v>5</v>
      </c>
      <c r="C488" t="str">
        <f t="shared" si="85"/>
        <v>HousingContracts &amp; Grants</v>
      </c>
      <c r="D488" s="1"/>
      <c r="E488" s="1">
        <v>0</v>
      </c>
      <c r="F488" s="1">
        <v>0</v>
      </c>
      <c r="G488" s="1">
        <v>0</v>
      </c>
      <c r="H488" s="17">
        <f t="shared" si="87"/>
        <v>0</v>
      </c>
      <c r="I488" s="182"/>
    </row>
    <row r="489" spans="1:9" x14ac:dyDescent="0.25">
      <c r="B489" t="s">
        <v>6</v>
      </c>
      <c r="C489" t="str">
        <f t="shared" si="85"/>
        <v>HousingGifts &amp; Investments</v>
      </c>
      <c r="D489" s="1"/>
      <c r="E489" s="1">
        <v>0</v>
      </c>
      <c r="F489" s="1">
        <v>0</v>
      </c>
      <c r="G489" s="1">
        <v>0</v>
      </c>
      <c r="H489" s="17">
        <f t="shared" si="87"/>
        <v>0</v>
      </c>
      <c r="I489" s="182"/>
    </row>
    <row r="490" spans="1:9" x14ac:dyDescent="0.25">
      <c r="B490" s="2" t="s">
        <v>7</v>
      </c>
      <c r="C490" t="str">
        <f t="shared" si="85"/>
        <v>HousingOther Revenues</v>
      </c>
      <c r="D490" s="1"/>
      <c r="E490" s="1">
        <v>0</v>
      </c>
      <c r="F490" s="1">
        <v>0</v>
      </c>
      <c r="G490" s="1">
        <v>0</v>
      </c>
      <c r="H490" s="17">
        <f t="shared" si="87"/>
        <v>0</v>
      </c>
      <c r="I490" s="182"/>
    </row>
    <row r="491" spans="1:9" x14ac:dyDescent="0.25">
      <c r="A491" s="54" t="s">
        <v>8</v>
      </c>
      <c r="B491" s="55"/>
      <c r="C491" t="str">
        <f t="shared" si="85"/>
        <v>Housing</v>
      </c>
      <c r="D491" s="56">
        <v>0</v>
      </c>
      <c r="E491" s="56">
        <v>35477198</v>
      </c>
      <c r="F491" s="56">
        <v>0</v>
      </c>
      <c r="G491" s="56">
        <v>0</v>
      </c>
      <c r="H491" s="57">
        <f>SUM(H485:H490)</f>
        <v>35477198</v>
      </c>
      <c r="I491" s="182"/>
    </row>
    <row r="492" spans="1:9" x14ac:dyDescent="0.25">
      <c r="C492" t="str">
        <f t="shared" si="85"/>
        <v>Housing</v>
      </c>
      <c r="D492" s="1"/>
      <c r="E492" s="1"/>
      <c r="F492" s="1"/>
      <c r="G492" s="1"/>
      <c r="H492" s="17"/>
      <c r="I492" s="182"/>
    </row>
    <row r="493" spans="1:9" x14ac:dyDescent="0.25">
      <c r="A493" s="6" t="s">
        <v>9</v>
      </c>
      <c r="B493" t="s">
        <v>10</v>
      </c>
      <c r="C493" t="str">
        <f t="shared" si="85"/>
        <v>HousingSalaries and Wages</v>
      </c>
      <c r="D493" s="1"/>
      <c r="E493" s="1">
        <v>6671188</v>
      </c>
      <c r="F493" s="1">
        <v>0</v>
      </c>
      <c r="G493" s="1">
        <v>0</v>
      </c>
      <c r="H493" s="17">
        <f t="shared" ref="H493:H499" si="88">SUM(D493:G493)</f>
        <v>6671188</v>
      </c>
      <c r="I493" s="182"/>
    </row>
    <row r="494" spans="1:9" x14ac:dyDescent="0.25">
      <c r="B494" t="s">
        <v>11</v>
      </c>
      <c r="C494" t="str">
        <f t="shared" si="85"/>
        <v>HousingStaff Benefits</v>
      </c>
      <c r="D494" s="1"/>
      <c r="E494" s="1">
        <v>2619675</v>
      </c>
      <c r="F494" s="1">
        <v>0</v>
      </c>
      <c r="G494" s="1">
        <v>0</v>
      </c>
      <c r="H494" s="17">
        <f t="shared" si="88"/>
        <v>2619675</v>
      </c>
      <c r="I494" s="182"/>
    </row>
    <row r="495" spans="1:9" x14ac:dyDescent="0.25">
      <c r="B495" t="s">
        <v>92</v>
      </c>
      <c r="C495" t="str">
        <f t="shared" si="85"/>
        <v>HousingServices, Supplies, Materials, &amp; Equip.</v>
      </c>
      <c r="D495" s="1"/>
      <c r="E495" s="1">
        <v>11210863</v>
      </c>
      <c r="F495" s="1">
        <v>0</v>
      </c>
      <c r="G495" s="1">
        <v>0</v>
      </c>
      <c r="H495" s="17">
        <f t="shared" si="88"/>
        <v>11210863</v>
      </c>
      <c r="I495" s="182"/>
    </row>
    <row r="496" spans="1:9" x14ac:dyDescent="0.25">
      <c r="B496" t="s">
        <v>13</v>
      </c>
      <c r="C496" t="str">
        <f t="shared" si="85"/>
        <v>HousingScholarships &amp; Fellowships</v>
      </c>
      <c r="D496" s="1"/>
      <c r="E496" s="1">
        <v>185523</v>
      </c>
      <c r="F496" s="1">
        <v>0</v>
      </c>
      <c r="G496" s="1">
        <v>0</v>
      </c>
      <c r="H496" s="17">
        <f t="shared" si="88"/>
        <v>185523</v>
      </c>
      <c r="I496" s="182"/>
    </row>
    <row r="497" spans="1:9" x14ac:dyDescent="0.25">
      <c r="B497" t="s">
        <v>32</v>
      </c>
      <c r="C497" t="str">
        <f t="shared" si="85"/>
        <v>HousingDebt Service</v>
      </c>
      <c r="D497" s="1"/>
      <c r="E497" s="81">
        <v>8581903</v>
      </c>
      <c r="F497" s="1">
        <v>0</v>
      </c>
      <c r="G497" s="1">
        <v>0</v>
      </c>
      <c r="H497" s="17">
        <f t="shared" si="88"/>
        <v>8581903</v>
      </c>
      <c r="I497" s="182"/>
    </row>
    <row r="498" spans="1:9" x14ac:dyDescent="0.25">
      <c r="B498" t="s">
        <v>12</v>
      </c>
      <c r="C498" t="str">
        <f t="shared" si="85"/>
        <v>HousingUtilities</v>
      </c>
      <c r="D498" s="1"/>
      <c r="E498" s="1">
        <v>4636886</v>
      </c>
      <c r="F498" s="1">
        <v>0</v>
      </c>
      <c r="G498" s="1">
        <v>0</v>
      </c>
      <c r="H498" s="17">
        <f t="shared" si="88"/>
        <v>4636886</v>
      </c>
      <c r="I498" s="182"/>
    </row>
    <row r="499" spans="1:9" x14ac:dyDescent="0.25">
      <c r="B499" t="s">
        <v>14</v>
      </c>
      <c r="C499" t="str">
        <f t="shared" si="85"/>
        <v>HousingOther Expenses</v>
      </c>
      <c r="D499" s="1"/>
      <c r="E499" s="1">
        <v>2098655</v>
      </c>
      <c r="F499" s="1">
        <v>0</v>
      </c>
      <c r="G499" s="1">
        <v>0</v>
      </c>
      <c r="H499" s="17">
        <f t="shared" si="88"/>
        <v>2098655</v>
      </c>
      <c r="I499" s="182"/>
    </row>
    <row r="500" spans="1:9" x14ac:dyDescent="0.25">
      <c r="A500" s="54" t="s">
        <v>15</v>
      </c>
      <c r="B500" s="55"/>
      <c r="C500" t="str">
        <f t="shared" si="85"/>
        <v>Housing</v>
      </c>
      <c r="D500" s="56">
        <v>0</v>
      </c>
      <c r="E500" s="56">
        <v>36004693</v>
      </c>
      <c r="F500" s="56">
        <v>0</v>
      </c>
      <c r="G500" s="56">
        <v>0</v>
      </c>
      <c r="H500" s="57">
        <f>SUM(H493:H499)</f>
        <v>36004693</v>
      </c>
      <c r="I500" s="182"/>
    </row>
    <row r="501" spans="1:9" x14ac:dyDescent="0.25">
      <c r="C501" t="str">
        <f t="shared" si="85"/>
        <v>Housing</v>
      </c>
      <c r="I501" s="182"/>
    </row>
    <row r="502" spans="1:9" x14ac:dyDescent="0.25">
      <c r="A502" s="6" t="s">
        <v>37</v>
      </c>
      <c r="B502" t="s">
        <v>38</v>
      </c>
      <c r="C502" t="str">
        <f t="shared" si="85"/>
        <v>HousingTransfers In</v>
      </c>
      <c r="D502" s="14"/>
      <c r="E502" s="1">
        <v>2682313</v>
      </c>
      <c r="F502" s="1">
        <v>0</v>
      </c>
      <c r="G502" s="1">
        <v>0</v>
      </c>
      <c r="H502" s="17">
        <f t="shared" ref="H502:H504" si="89">SUM(D502:G502)</f>
        <v>2682313</v>
      </c>
      <c r="I502" s="182"/>
    </row>
    <row r="503" spans="1:9" x14ac:dyDescent="0.25">
      <c r="B503" t="s">
        <v>93</v>
      </c>
      <c r="C503" t="str">
        <f t="shared" si="85"/>
        <v>HousingTransfers Out to Capital</v>
      </c>
      <c r="D503" s="14"/>
      <c r="E503" s="1">
        <v>400000</v>
      </c>
      <c r="F503" s="1">
        <v>0</v>
      </c>
      <c r="G503" s="1">
        <v>0</v>
      </c>
      <c r="H503" s="17">
        <f t="shared" si="89"/>
        <v>400000</v>
      </c>
      <c r="I503" s="182"/>
    </row>
    <row r="504" spans="1:9" x14ac:dyDescent="0.25">
      <c r="B504" t="s">
        <v>94</v>
      </c>
      <c r="C504" t="str">
        <f t="shared" si="85"/>
        <v>HousingTransfers Out (Other)</v>
      </c>
      <c r="D504" s="14"/>
      <c r="E504" s="1">
        <v>3757705</v>
      </c>
      <c r="F504" s="1">
        <v>0</v>
      </c>
      <c r="G504" s="1">
        <v>0</v>
      </c>
      <c r="H504" s="17">
        <f t="shared" si="89"/>
        <v>3757705</v>
      </c>
      <c r="I504" s="182"/>
    </row>
    <row r="505" spans="1:9" x14ac:dyDescent="0.25">
      <c r="A505" s="54" t="s">
        <v>39</v>
      </c>
      <c r="B505" s="55"/>
      <c r="C505" t="str">
        <f t="shared" si="85"/>
        <v>Housing</v>
      </c>
      <c r="D505" s="56">
        <v>0</v>
      </c>
      <c r="E505" s="56">
        <v>-1475392</v>
      </c>
      <c r="F505" s="56">
        <v>0</v>
      </c>
      <c r="G505" s="56">
        <v>0</v>
      </c>
      <c r="H505" s="57">
        <f>SUM(D505:G505)</f>
        <v>-1475392</v>
      </c>
      <c r="I505" s="182"/>
    </row>
    <row r="506" spans="1:9" x14ac:dyDescent="0.25">
      <c r="C506" t="str">
        <f t="shared" si="85"/>
        <v>Housing</v>
      </c>
      <c r="I506" s="182"/>
    </row>
    <row r="507" spans="1:9" ht="15.75" thickBot="1" x14ac:dyDescent="0.3">
      <c r="A507" s="8" t="s">
        <v>70</v>
      </c>
      <c r="B507" s="3"/>
      <c r="C507" t="str">
        <f t="shared" si="85"/>
        <v>Housing</v>
      </c>
      <c r="D507" s="4">
        <v>0</v>
      </c>
      <c r="E507" s="4">
        <v>-2002887</v>
      </c>
      <c r="F507" s="4">
        <v>0</v>
      </c>
      <c r="G507" s="4">
        <v>0</v>
      </c>
      <c r="H507" s="18">
        <f>SUM(D507:G507)</f>
        <v>-2002887</v>
      </c>
      <c r="I507" s="182"/>
    </row>
    <row r="508" spans="1:9" ht="15.75" thickTop="1" x14ac:dyDescent="0.25">
      <c r="C508" t="str">
        <f>$A$482&amp;B508</f>
        <v>Housing</v>
      </c>
      <c r="I508" s="182"/>
    </row>
    <row r="509" spans="1:9" x14ac:dyDescent="0.25">
      <c r="A509" s="54" t="s">
        <v>41</v>
      </c>
      <c r="B509" s="55"/>
      <c r="C509" t="str">
        <f>$A$482&amp;B509</f>
        <v>Housing</v>
      </c>
      <c r="D509" s="56">
        <v>0</v>
      </c>
      <c r="E509" s="56">
        <v>18670822</v>
      </c>
      <c r="F509" s="56">
        <v>0</v>
      </c>
      <c r="G509" s="56">
        <v>0</v>
      </c>
      <c r="H509" s="57">
        <f>H483+H491-H500+H505</f>
        <v>18670822</v>
      </c>
      <c r="I509" s="182"/>
    </row>
    <row r="510" spans="1:9" x14ac:dyDescent="0.25">
      <c r="C510" t="str">
        <f>$A$482&amp;B510</f>
        <v>Housing</v>
      </c>
    </row>
    <row r="511" spans="1:9" ht="30" x14ac:dyDescent="0.25">
      <c r="A511" s="9" t="s">
        <v>72</v>
      </c>
      <c r="B511" s="10"/>
      <c r="C511" t="str">
        <f>$A$511&amp;B511</f>
        <v>Parking &amp; Transportation</v>
      </c>
      <c r="D511" s="11" t="s">
        <v>0</v>
      </c>
      <c r="E511" s="11" t="s">
        <v>35</v>
      </c>
      <c r="F511" s="11" t="s">
        <v>88</v>
      </c>
      <c r="G511" s="11" t="s">
        <v>31</v>
      </c>
      <c r="H511" s="21" t="s">
        <v>16</v>
      </c>
      <c r="I511" s="52" t="s">
        <v>48</v>
      </c>
    </row>
    <row r="512" spans="1:9" ht="14.45" customHeight="1" x14ac:dyDescent="0.25">
      <c r="B512" s="54" t="s">
        <v>40</v>
      </c>
      <c r="C512" t="str">
        <f>$A$511&amp;B512</f>
        <v>Parking &amp; TransportationBeginning Fund Balance</v>
      </c>
      <c r="D512" s="56"/>
      <c r="E512" s="130">
        <v>4287067</v>
      </c>
      <c r="F512" s="56"/>
      <c r="G512" s="56"/>
      <c r="H512" s="57">
        <f>SUM(D512:G512)</f>
        <v>4287067</v>
      </c>
      <c r="I512" s="188" t="s">
        <v>8241</v>
      </c>
    </row>
    <row r="513" spans="1:9" x14ac:dyDescent="0.25">
      <c r="A513" s="29"/>
      <c r="C513" t="str">
        <f t="shared" ref="C513:C539" si="90">$A$511&amp;B513</f>
        <v>Parking &amp; Transportation</v>
      </c>
      <c r="D513" s="12"/>
      <c r="E513" s="12"/>
      <c r="F513" s="12"/>
      <c r="G513" s="12"/>
      <c r="H513" s="53"/>
      <c r="I513" s="188"/>
    </row>
    <row r="514" spans="1:9" x14ac:dyDescent="0.25">
      <c r="A514" s="6" t="s">
        <v>1</v>
      </c>
      <c r="B514" t="s">
        <v>36</v>
      </c>
      <c r="C514" t="str">
        <f t="shared" si="90"/>
        <v>Parking &amp; TransportationState Appropriation, Tuition, &amp; Fees</v>
      </c>
      <c r="D514" s="1"/>
      <c r="E514" s="1">
        <v>3188160</v>
      </c>
      <c r="F514" s="1">
        <v>0</v>
      </c>
      <c r="G514" s="1">
        <v>0</v>
      </c>
      <c r="H514" s="17">
        <f>SUM(D514:G514)</f>
        <v>3188160</v>
      </c>
      <c r="I514" s="188"/>
    </row>
    <row r="515" spans="1:9" x14ac:dyDescent="0.25">
      <c r="B515" t="s">
        <v>4</v>
      </c>
      <c r="C515" t="str">
        <f t="shared" si="90"/>
        <v>Parking &amp; TransportationSales &amp; Services</v>
      </c>
      <c r="D515" s="1"/>
      <c r="E515" s="1">
        <v>4640220</v>
      </c>
      <c r="F515" s="1">
        <v>0</v>
      </c>
      <c r="G515" s="1">
        <v>0</v>
      </c>
      <c r="H515" s="17">
        <f t="shared" ref="H515:H519" si="91">SUM(D515:G515)</f>
        <v>4640220</v>
      </c>
      <c r="I515" s="188"/>
    </row>
    <row r="516" spans="1:9" x14ac:dyDescent="0.25">
      <c r="B516" t="s">
        <v>33</v>
      </c>
      <c r="C516" t="str">
        <f t="shared" si="90"/>
        <v>Parking &amp; TransportationPatient Services</v>
      </c>
      <c r="D516" s="1"/>
      <c r="E516" s="1">
        <v>0</v>
      </c>
      <c r="F516" s="1">
        <v>0</v>
      </c>
      <c r="G516" s="1">
        <v>0</v>
      </c>
      <c r="H516" s="17">
        <f t="shared" si="91"/>
        <v>0</v>
      </c>
      <c r="I516" s="188"/>
    </row>
    <row r="517" spans="1:9" x14ac:dyDescent="0.25">
      <c r="B517" t="s">
        <v>5</v>
      </c>
      <c r="C517" t="str">
        <f t="shared" si="90"/>
        <v>Parking &amp; TransportationContracts &amp; Grants</v>
      </c>
      <c r="D517" s="1"/>
      <c r="E517" s="1">
        <v>0</v>
      </c>
      <c r="F517" s="1">
        <v>0</v>
      </c>
      <c r="G517" s="1">
        <v>0</v>
      </c>
      <c r="H517" s="17">
        <f t="shared" si="91"/>
        <v>0</v>
      </c>
      <c r="I517" s="188"/>
    </row>
    <row r="518" spans="1:9" x14ac:dyDescent="0.25">
      <c r="B518" t="s">
        <v>6</v>
      </c>
      <c r="C518" t="str">
        <f t="shared" si="90"/>
        <v>Parking &amp; TransportationGifts &amp; Investments</v>
      </c>
      <c r="D518" s="1"/>
      <c r="E518" s="1">
        <v>0</v>
      </c>
      <c r="F518" s="1">
        <v>0</v>
      </c>
      <c r="G518" s="1">
        <v>0</v>
      </c>
      <c r="H518" s="17">
        <f t="shared" si="91"/>
        <v>0</v>
      </c>
      <c r="I518" s="188"/>
    </row>
    <row r="519" spans="1:9" x14ac:dyDescent="0.25">
      <c r="B519" s="2" t="s">
        <v>7</v>
      </c>
      <c r="C519" t="str">
        <f t="shared" si="90"/>
        <v>Parking &amp; TransportationOther Revenues</v>
      </c>
      <c r="D519" s="1"/>
      <c r="E519" s="1">
        <v>0</v>
      </c>
      <c r="F519" s="1">
        <v>0</v>
      </c>
      <c r="G519" s="1">
        <v>0</v>
      </c>
      <c r="H519" s="17">
        <f t="shared" si="91"/>
        <v>0</v>
      </c>
      <c r="I519" s="188"/>
    </row>
    <row r="520" spans="1:9" x14ac:dyDescent="0.25">
      <c r="A520" s="54" t="s">
        <v>8</v>
      </c>
      <c r="B520" s="55"/>
      <c r="C520" t="str">
        <f t="shared" si="90"/>
        <v>Parking &amp; Transportation</v>
      </c>
      <c r="D520" s="56">
        <v>0</v>
      </c>
      <c r="E520" s="56">
        <v>7828380</v>
      </c>
      <c r="F520" s="56">
        <v>0</v>
      </c>
      <c r="G520" s="56">
        <v>0</v>
      </c>
      <c r="H520" s="57">
        <f>SUM(H514:H519)</f>
        <v>7828380</v>
      </c>
      <c r="I520" s="188"/>
    </row>
    <row r="521" spans="1:9" x14ac:dyDescent="0.25">
      <c r="C521" t="str">
        <f t="shared" si="90"/>
        <v>Parking &amp; Transportation</v>
      </c>
      <c r="D521" s="1"/>
      <c r="E521" s="1"/>
      <c r="F521" s="1"/>
      <c r="G521" s="1"/>
      <c r="H521" s="17"/>
      <c r="I521" s="188"/>
    </row>
    <row r="522" spans="1:9" x14ac:dyDescent="0.25">
      <c r="A522" s="6" t="s">
        <v>9</v>
      </c>
      <c r="B522" t="s">
        <v>10</v>
      </c>
      <c r="C522" t="str">
        <f t="shared" si="90"/>
        <v>Parking &amp; TransportationSalaries and Wages</v>
      </c>
      <c r="D522" s="1"/>
      <c r="E522" s="81">
        <v>990511</v>
      </c>
      <c r="F522" s="1">
        <v>0</v>
      </c>
      <c r="G522" s="1">
        <v>0</v>
      </c>
      <c r="H522" s="17">
        <f t="shared" ref="H522:H528" si="92">SUM(D522:G522)</f>
        <v>990511</v>
      </c>
      <c r="I522" s="188"/>
    </row>
    <row r="523" spans="1:9" x14ac:dyDescent="0.25">
      <c r="B523" t="s">
        <v>11</v>
      </c>
      <c r="C523" t="str">
        <f t="shared" si="90"/>
        <v>Parking &amp; TransportationStaff Benefits</v>
      </c>
      <c r="D523" s="1"/>
      <c r="E523" s="81">
        <v>519631</v>
      </c>
      <c r="F523" s="1">
        <v>0</v>
      </c>
      <c r="G523" s="1">
        <v>0</v>
      </c>
      <c r="H523" s="17">
        <f t="shared" si="92"/>
        <v>519631</v>
      </c>
      <c r="I523" s="188"/>
    </row>
    <row r="524" spans="1:9" x14ac:dyDescent="0.25">
      <c r="B524" t="s">
        <v>92</v>
      </c>
      <c r="C524" t="str">
        <f t="shared" si="90"/>
        <v>Parking &amp; TransportationServices, Supplies, Materials, &amp; Equip.</v>
      </c>
      <c r="D524" s="1"/>
      <c r="E524" s="81">
        <v>3098550</v>
      </c>
      <c r="F524" s="1">
        <v>0</v>
      </c>
      <c r="G524" s="1">
        <v>0</v>
      </c>
      <c r="H524" s="17">
        <f t="shared" si="92"/>
        <v>3098550</v>
      </c>
      <c r="I524" s="188"/>
    </row>
    <row r="525" spans="1:9" x14ac:dyDescent="0.25">
      <c r="B525" t="s">
        <v>13</v>
      </c>
      <c r="C525" t="str">
        <f t="shared" si="90"/>
        <v>Parking &amp; TransportationScholarships &amp; Fellowships</v>
      </c>
      <c r="D525" s="1"/>
      <c r="E525" s="1">
        <v>0</v>
      </c>
      <c r="F525" s="1">
        <v>0</v>
      </c>
      <c r="G525" s="1">
        <v>0</v>
      </c>
      <c r="H525" s="17">
        <f t="shared" si="92"/>
        <v>0</v>
      </c>
      <c r="I525" s="188"/>
    </row>
    <row r="526" spans="1:9" x14ac:dyDescent="0.25">
      <c r="B526" t="s">
        <v>32</v>
      </c>
      <c r="C526" t="str">
        <f t="shared" si="90"/>
        <v>Parking &amp; TransportationDebt Service</v>
      </c>
      <c r="D526" s="1"/>
      <c r="E526" s="1">
        <v>1376008</v>
      </c>
      <c r="F526" s="1">
        <v>0</v>
      </c>
      <c r="G526" s="1">
        <v>0</v>
      </c>
      <c r="H526" s="17">
        <f t="shared" si="92"/>
        <v>1376008</v>
      </c>
      <c r="I526" s="188"/>
    </row>
    <row r="527" spans="1:9" x14ac:dyDescent="0.25">
      <c r="B527" t="s">
        <v>12</v>
      </c>
      <c r="C527" t="str">
        <f t="shared" si="90"/>
        <v>Parking &amp; TransportationUtilities</v>
      </c>
      <c r="D527" s="1"/>
      <c r="E527" s="1">
        <v>44000</v>
      </c>
      <c r="F527" s="1">
        <v>0</v>
      </c>
      <c r="G527" s="1">
        <v>0</v>
      </c>
      <c r="H527" s="17">
        <f t="shared" si="92"/>
        <v>44000</v>
      </c>
      <c r="I527" s="188"/>
    </row>
    <row r="528" spans="1:9" x14ac:dyDescent="0.25">
      <c r="B528" t="s">
        <v>14</v>
      </c>
      <c r="C528" t="str">
        <f t="shared" si="90"/>
        <v>Parking &amp; TransportationOther Expenses</v>
      </c>
      <c r="D528" s="1"/>
      <c r="E528" s="1">
        <v>0</v>
      </c>
      <c r="F528" s="1">
        <v>0</v>
      </c>
      <c r="G528" s="1">
        <v>0</v>
      </c>
      <c r="H528" s="17">
        <f t="shared" si="92"/>
        <v>0</v>
      </c>
      <c r="I528" s="188"/>
    </row>
    <row r="529" spans="1:9" x14ac:dyDescent="0.25">
      <c r="A529" s="54" t="s">
        <v>15</v>
      </c>
      <c r="B529" s="55"/>
      <c r="C529" t="str">
        <f t="shared" si="90"/>
        <v>Parking &amp; Transportation</v>
      </c>
      <c r="D529" s="56">
        <v>0</v>
      </c>
      <c r="E529" s="56">
        <v>6028700</v>
      </c>
      <c r="F529" s="56">
        <v>0</v>
      </c>
      <c r="G529" s="56">
        <v>0</v>
      </c>
      <c r="H529" s="57">
        <f>SUM(H522:H528)</f>
        <v>6028700</v>
      </c>
      <c r="I529" s="188"/>
    </row>
    <row r="530" spans="1:9" x14ac:dyDescent="0.25">
      <c r="C530" t="str">
        <f t="shared" si="90"/>
        <v>Parking &amp; Transportation</v>
      </c>
      <c r="I530" s="188"/>
    </row>
    <row r="531" spans="1:9" x14ac:dyDescent="0.25">
      <c r="A531" s="6" t="s">
        <v>37</v>
      </c>
      <c r="B531" t="s">
        <v>38</v>
      </c>
      <c r="C531" t="str">
        <f t="shared" si="90"/>
        <v>Parking &amp; TransportationTransfers In</v>
      </c>
      <c r="D531" s="14"/>
      <c r="E531" s="1">
        <v>0</v>
      </c>
      <c r="F531" s="1">
        <v>0</v>
      </c>
      <c r="G531" s="1">
        <v>0</v>
      </c>
      <c r="H531" s="17">
        <f t="shared" ref="H531:H533" si="93">SUM(D531:G531)</f>
        <v>0</v>
      </c>
      <c r="I531" s="188"/>
    </row>
    <row r="532" spans="1:9" x14ac:dyDescent="0.25">
      <c r="B532" t="s">
        <v>93</v>
      </c>
      <c r="C532" t="str">
        <f t="shared" si="90"/>
        <v>Parking &amp; TransportationTransfers Out to Capital</v>
      </c>
      <c r="D532" s="14"/>
      <c r="E532" s="81">
        <v>1055500</v>
      </c>
      <c r="F532" s="1">
        <v>0</v>
      </c>
      <c r="G532" s="1">
        <v>0</v>
      </c>
      <c r="H532" s="17">
        <f t="shared" si="93"/>
        <v>1055500</v>
      </c>
      <c r="I532" s="188"/>
    </row>
    <row r="533" spans="1:9" x14ac:dyDescent="0.25">
      <c r="B533" t="s">
        <v>94</v>
      </c>
      <c r="C533" t="str">
        <f t="shared" si="90"/>
        <v>Parking &amp; TransportationTransfers Out (Other)</v>
      </c>
      <c r="D533" s="14"/>
      <c r="E533" s="1">
        <v>670000</v>
      </c>
      <c r="F533" s="1">
        <v>0</v>
      </c>
      <c r="G533" s="1">
        <v>0</v>
      </c>
      <c r="H533" s="17">
        <f t="shared" si="93"/>
        <v>670000</v>
      </c>
      <c r="I533" s="188"/>
    </row>
    <row r="534" spans="1:9" x14ac:dyDescent="0.25">
      <c r="A534" s="54" t="s">
        <v>39</v>
      </c>
      <c r="B534" s="55"/>
      <c r="C534" t="str">
        <f t="shared" si="90"/>
        <v>Parking &amp; Transportation</v>
      </c>
      <c r="D534" s="56">
        <v>0</v>
      </c>
      <c r="E534" s="56">
        <v>-1725500</v>
      </c>
      <c r="F534" s="56">
        <v>0</v>
      </c>
      <c r="G534" s="56">
        <v>0</v>
      </c>
      <c r="H534" s="57">
        <f>SUM(D534:G534)</f>
        <v>-1725500</v>
      </c>
      <c r="I534" s="188"/>
    </row>
    <row r="535" spans="1:9" x14ac:dyDescent="0.25">
      <c r="C535" t="str">
        <f t="shared" si="90"/>
        <v>Parking &amp; Transportation</v>
      </c>
      <c r="I535" s="188"/>
    </row>
    <row r="536" spans="1:9" ht="15.75" thickBot="1" x14ac:dyDescent="0.3">
      <c r="A536" s="8" t="s">
        <v>70</v>
      </c>
      <c r="B536" s="3"/>
      <c r="C536" t="str">
        <f t="shared" si="90"/>
        <v>Parking &amp; Transportation</v>
      </c>
      <c r="D536" s="4">
        <v>0</v>
      </c>
      <c r="E536" s="4">
        <v>74180</v>
      </c>
      <c r="F536" s="4">
        <v>0</v>
      </c>
      <c r="G536" s="4">
        <v>0</v>
      </c>
      <c r="H536" s="18">
        <f>SUM(D536:G536)</f>
        <v>74180</v>
      </c>
      <c r="I536" s="188"/>
    </row>
    <row r="537" spans="1:9" ht="15.75" thickTop="1" x14ac:dyDescent="0.25">
      <c r="C537" t="str">
        <f t="shared" si="90"/>
        <v>Parking &amp; Transportation</v>
      </c>
      <c r="I537" s="188"/>
    </row>
    <row r="538" spans="1:9" x14ac:dyDescent="0.25">
      <c r="A538" s="54" t="s">
        <v>41</v>
      </c>
      <c r="B538" s="55"/>
      <c r="C538" t="str">
        <f>$A$511&amp;B538</f>
        <v>Parking &amp; Transportation</v>
      </c>
      <c r="D538" s="56">
        <v>0</v>
      </c>
      <c r="E538" s="56">
        <v>4361247</v>
      </c>
      <c r="F538" s="56">
        <v>0</v>
      </c>
      <c r="G538" s="56">
        <v>0</v>
      </c>
      <c r="H538" s="57">
        <f>H512+H520-H529+H534</f>
        <v>4361247</v>
      </c>
      <c r="I538" s="188"/>
    </row>
    <row r="539" spans="1:9" x14ac:dyDescent="0.25">
      <c r="C539" t="str">
        <f t="shared" si="90"/>
        <v>Parking &amp; Transportation</v>
      </c>
    </row>
    <row r="540" spans="1:9" ht="30" x14ac:dyDescent="0.25">
      <c r="A540" s="9" t="s">
        <v>30</v>
      </c>
      <c r="B540" s="10"/>
      <c r="C540" t="str">
        <f>$A$540&amp;B540</f>
        <v>Athletics</v>
      </c>
      <c r="D540" s="11" t="s">
        <v>0</v>
      </c>
      <c r="E540" s="11" t="s">
        <v>35</v>
      </c>
      <c r="F540" s="11" t="s">
        <v>88</v>
      </c>
      <c r="G540" s="11" t="s">
        <v>31</v>
      </c>
      <c r="H540" s="21" t="s">
        <v>16</v>
      </c>
      <c r="I540" s="52" t="s">
        <v>48</v>
      </c>
    </row>
    <row r="541" spans="1:9" ht="14.45" customHeight="1" x14ac:dyDescent="0.25">
      <c r="B541" s="54" t="s">
        <v>40</v>
      </c>
      <c r="C541" t="str">
        <f>$A$540&amp;B541</f>
        <v>AthleticsBeginning Fund Balance</v>
      </c>
      <c r="D541" s="56"/>
      <c r="E541" s="130">
        <v>54132</v>
      </c>
      <c r="F541" s="56"/>
      <c r="G541" s="56"/>
      <c r="H541" s="57">
        <f>SUM(D541:G541)</f>
        <v>54132</v>
      </c>
      <c r="I541" s="184" t="s">
        <v>8242</v>
      </c>
    </row>
    <row r="542" spans="1:9" x14ac:dyDescent="0.25">
      <c r="A542" s="29"/>
      <c r="C542" t="str">
        <f t="shared" ref="C542:C568" si="94">$A$540&amp;B542</f>
        <v>Athletics</v>
      </c>
      <c r="D542" s="12"/>
      <c r="E542" s="12"/>
      <c r="F542" s="12"/>
      <c r="G542" s="12"/>
      <c r="H542" s="53"/>
      <c r="I542" s="184"/>
    </row>
    <row r="543" spans="1:9" x14ac:dyDescent="0.25">
      <c r="A543" s="6" t="s">
        <v>1</v>
      </c>
      <c r="B543" t="s">
        <v>36</v>
      </c>
      <c r="C543" t="str">
        <f t="shared" si="94"/>
        <v>AthleticsState Appropriation, Tuition, &amp; Fees</v>
      </c>
      <c r="D543" s="1">
        <v>1164615</v>
      </c>
      <c r="E543" s="1">
        <v>19554230</v>
      </c>
      <c r="F543" s="13">
        <v>0</v>
      </c>
      <c r="G543" s="13">
        <v>0</v>
      </c>
      <c r="H543" s="17">
        <f>SUM(D543:G543)</f>
        <v>20718845</v>
      </c>
      <c r="I543" s="184"/>
    </row>
    <row r="544" spans="1:9" x14ac:dyDescent="0.25">
      <c r="B544" t="s">
        <v>4</v>
      </c>
      <c r="C544" t="str">
        <f t="shared" si="94"/>
        <v>AthleticsSales &amp; Services</v>
      </c>
      <c r="D544" s="1">
        <v>0</v>
      </c>
      <c r="E544" s="1">
        <v>12863000</v>
      </c>
      <c r="F544" s="13">
        <v>0</v>
      </c>
      <c r="G544" s="13">
        <v>0</v>
      </c>
      <c r="H544" s="17">
        <f t="shared" ref="H544:H548" si="95">SUM(D544:G544)</f>
        <v>12863000</v>
      </c>
      <c r="I544" s="184"/>
    </row>
    <row r="545" spans="1:9" x14ac:dyDescent="0.25">
      <c r="B545" t="s">
        <v>33</v>
      </c>
      <c r="C545" t="str">
        <f t="shared" si="94"/>
        <v>AthleticsPatient Services</v>
      </c>
      <c r="D545" s="1">
        <v>0</v>
      </c>
      <c r="E545" s="1">
        <v>0</v>
      </c>
      <c r="F545" s="13">
        <v>0</v>
      </c>
      <c r="G545" s="13">
        <v>0</v>
      </c>
      <c r="H545" s="17">
        <f t="shared" si="95"/>
        <v>0</v>
      </c>
      <c r="I545" s="184"/>
    </row>
    <row r="546" spans="1:9" x14ac:dyDescent="0.25">
      <c r="B546" t="s">
        <v>5</v>
      </c>
      <c r="C546" t="str">
        <f t="shared" si="94"/>
        <v>AthleticsContracts &amp; Grants</v>
      </c>
      <c r="D546" s="1">
        <v>0</v>
      </c>
      <c r="E546" s="1">
        <v>0</v>
      </c>
      <c r="F546" s="13">
        <v>0</v>
      </c>
      <c r="G546" s="13">
        <v>0</v>
      </c>
      <c r="H546" s="17">
        <f t="shared" si="95"/>
        <v>0</v>
      </c>
      <c r="I546" s="184"/>
    </row>
    <row r="547" spans="1:9" x14ac:dyDescent="0.25">
      <c r="B547" t="s">
        <v>6</v>
      </c>
      <c r="C547" t="str">
        <f t="shared" si="94"/>
        <v>AthleticsGifts &amp; Investments</v>
      </c>
      <c r="D547" s="1">
        <v>0</v>
      </c>
      <c r="E547" s="1">
        <v>6225022</v>
      </c>
      <c r="F547" s="13">
        <v>0</v>
      </c>
      <c r="G547" s="13">
        <v>0</v>
      </c>
      <c r="H547" s="17">
        <f t="shared" si="95"/>
        <v>6225022</v>
      </c>
      <c r="I547" s="184"/>
    </row>
    <row r="548" spans="1:9" x14ac:dyDescent="0.25">
      <c r="B548" s="2" t="s">
        <v>7</v>
      </c>
      <c r="C548" t="str">
        <f t="shared" si="94"/>
        <v>AthleticsOther Revenues</v>
      </c>
      <c r="D548" s="1">
        <v>0</v>
      </c>
      <c r="E548" s="1">
        <v>2730000</v>
      </c>
      <c r="F548" s="13">
        <v>0</v>
      </c>
      <c r="G548" s="13">
        <v>0</v>
      </c>
      <c r="H548" s="17">
        <f t="shared" si="95"/>
        <v>2730000</v>
      </c>
      <c r="I548" s="184"/>
    </row>
    <row r="549" spans="1:9" x14ac:dyDescent="0.25">
      <c r="A549" s="54" t="s">
        <v>8</v>
      </c>
      <c r="B549" s="55"/>
      <c r="C549" t="str">
        <f t="shared" si="94"/>
        <v>Athletics</v>
      </c>
      <c r="D549" s="56">
        <v>1164615</v>
      </c>
      <c r="E549" s="130">
        <v>41372252</v>
      </c>
      <c r="F549" s="56">
        <v>0</v>
      </c>
      <c r="G549" s="56">
        <v>0</v>
      </c>
      <c r="H549" s="57">
        <f>SUM(H543:H548)</f>
        <v>42536867</v>
      </c>
      <c r="I549" s="184"/>
    </row>
    <row r="550" spans="1:9" x14ac:dyDescent="0.25">
      <c r="C550" t="str">
        <f t="shared" si="94"/>
        <v>Athletics</v>
      </c>
      <c r="D550" s="1"/>
      <c r="E550" s="1"/>
      <c r="F550" s="1"/>
      <c r="G550" s="1"/>
      <c r="H550" s="17"/>
      <c r="I550" s="184"/>
    </row>
    <row r="551" spans="1:9" x14ac:dyDescent="0.25">
      <c r="A551" s="6" t="s">
        <v>9</v>
      </c>
      <c r="B551" t="s">
        <v>10</v>
      </c>
      <c r="C551" t="str">
        <f t="shared" si="94"/>
        <v>AthleticsSalaries and Wages</v>
      </c>
      <c r="D551" s="1">
        <v>0</v>
      </c>
      <c r="E551" s="1">
        <v>11963566</v>
      </c>
      <c r="F551" s="13">
        <v>0</v>
      </c>
      <c r="G551" s="13">
        <v>0</v>
      </c>
      <c r="H551" s="17">
        <f t="shared" ref="H551:H557" si="96">SUM(D551:G551)</f>
        <v>11963566</v>
      </c>
      <c r="I551" s="184"/>
    </row>
    <row r="552" spans="1:9" x14ac:dyDescent="0.25">
      <c r="B552" t="s">
        <v>11</v>
      </c>
      <c r="C552" t="str">
        <f t="shared" si="94"/>
        <v>AthleticsStaff Benefits</v>
      </c>
      <c r="D552" s="1">
        <v>0</v>
      </c>
      <c r="E552" s="1">
        <v>3606880</v>
      </c>
      <c r="F552" s="13">
        <v>0</v>
      </c>
      <c r="G552" s="13">
        <v>0</v>
      </c>
      <c r="H552" s="17">
        <f t="shared" si="96"/>
        <v>3606880</v>
      </c>
      <c r="I552" s="184"/>
    </row>
    <row r="553" spans="1:9" x14ac:dyDescent="0.25">
      <c r="B553" t="s">
        <v>92</v>
      </c>
      <c r="C553" t="str">
        <f t="shared" si="94"/>
        <v>AthleticsServices, Supplies, Materials, &amp; Equip.</v>
      </c>
      <c r="D553" s="1">
        <v>0</v>
      </c>
      <c r="E553" s="1">
        <v>8045000</v>
      </c>
      <c r="F553" s="13">
        <v>0</v>
      </c>
      <c r="G553" s="13">
        <v>0</v>
      </c>
      <c r="H553" s="17">
        <f t="shared" si="96"/>
        <v>8045000</v>
      </c>
      <c r="I553" s="184"/>
    </row>
    <row r="554" spans="1:9" x14ac:dyDescent="0.25">
      <c r="B554" t="s">
        <v>13</v>
      </c>
      <c r="C554" t="str">
        <f t="shared" si="94"/>
        <v>AthleticsScholarships &amp; Fellowships</v>
      </c>
      <c r="D554" s="1">
        <v>0</v>
      </c>
      <c r="E554" s="1">
        <v>6565960</v>
      </c>
      <c r="F554" s="13">
        <v>0</v>
      </c>
      <c r="G554" s="13">
        <v>0</v>
      </c>
      <c r="H554" s="17">
        <f t="shared" si="96"/>
        <v>6565960</v>
      </c>
      <c r="I554" s="184"/>
    </row>
    <row r="555" spans="1:9" x14ac:dyDescent="0.25">
      <c r="B555" t="s">
        <v>32</v>
      </c>
      <c r="C555" t="str">
        <f t="shared" si="94"/>
        <v>AthleticsDebt Service</v>
      </c>
      <c r="D555" s="1">
        <v>300000</v>
      </c>
      <c r="E555" s="1">
        <v>5994795.3899999997</v>
      </c>
      <c r="F555" s="13">
        <v>0</v>
      </c>
      <c r="G555" s="13">
        <v>0</v>
      </c>
      <c r="H555" s="17">
        <f t="shared" si="96"/>
        <v>6294795.3899999997</v>
      </c>
      <c r="I555" s="184"/>
    </row>
    <row r="556" spans="1:9" x14ac:dyDescent="0.25">
      <c r="B556" t="s">
        <v>12</v>
      </c>
      <c r="C556" t="str">
        <f t="shared" si="94"/>
        <v>AthleticsUtilities</v>
      </c>
      <c r="D556" s="1">
        <v>864615</v>
      </c>
      <c r="E556" s="1">
        <v>1510</v>
      </c>
      <c r="F556" s="13">
        <v>0</v>
      </c>
      <c r="G556" s="13">
        <v>0</v>
      </c>
      <c r="H556" s="17">
        <f t="shared" si="96"/>
        <v>866125</v>
      </c>
      <c r="I556" s="184"/>
    </row>
    <row r="557" spans="1:9" x14ac:dyDescent="0.25">
      <c r="B557" t="s">
        <v>14</v>
      </c>
      <c r="C557" t="str">
        <f t="shared" si="94"/>
        <v>AthleticsOther Expenses</v>
      </c>
      <c r="D557" s="1">
        <v>0</v>
      </c>
      <c r="E557" s="1">
        <v>3875321</v>
      </c>
      <c r="F557" s="13">
        <v>0</v>
      </c>
      <c r="G557" s="13">
        <v>0</v>
      </c>
      <c r="H557" s="17">
        <f t="shared" si="96"/>
        <v>3875321</v>
      </c>
      <c r="I557" s="184"/>
    </row>
    <row r="558" spans="1:9" x14ac:dyDescent="0.25">
      <c r="A558" s="54" t="s">
        <v>15</v>
      </c>
      <c r="B558" s="55"/>
      <c r="C558" t="str">
        <f t="shared" si="94"/>
        <v>Athletics</v>
      </c>
      <c r="D558" s="56">
        <v>1164615</v>
      </c>
      <c r="E558" s="130">
        <v>40053032.390000001</v>
      </c>
      <c r="F558" s="56">
        <v>0</v>
      </c>
      <c r="G558" s="56">
        <v>0</v>
      </c>
      <c r="H558" s="57">
        <f>SUM(H551:H557)</f>
        <v>41217647.390000001</v>
      </c>
      <c r="I558" s="184"/>
    </row>
    <row r="559" spans="1:9" x14ac:dyDescent="0.25">
      <c r="C559" t="str">
        <f t="shared" si="94"/>
        <v>Athletics</v>
      </c>
      <c r="I559" s="184"/>
    </row>
    <row r="560" spans="1:9" x14ac:dyDescent="0.25">
      <c r="A560" s="6" t="s">
        <v>37</v>
      </c>
      <c r="B560" t="s">
        <v>38</v>
      </c>
      <c r="C560" t="str">
        <f t="shared" si="94"/>
        <v>AthleticsTransfers In</v>
      </c>
      <c r="D560" s="1">
        <v>0</v>
      </c>
      <c r="E560" s="1">
        <v>0</v>
      </c>
      <c r="F560" s="13">
        <v>0</v>
      </c>
      <c r="G560" s="13">
        <v>0</v>
      </c>
      <c r="H560" s="17">
        <f t="shared" ref="H560:H562" si="97">SUM(D560:G560)</f>
        <v>0</v>
      </c>
      <c r="I560" s="184"/>
    </row>
    <row r="561" spans="1:9" x14ac:dyDescent="0.25">
      <c r="B561" t="s">
        <v>93</v>
      </c>
      <c r="C561" t="str">
        <f t="shared" si="94"/>
        <v>AthleticsTransfers Out to Capital</v>
      </c>
      <c r="D561" s="1">
        <v>0</v>
      </c>
      <c r="E561" s="1">
        <v>0</v>
      </c>
      <c r="F561" s="13">
        <v>0</v>
      </c>
      <c r="G561" s="13">
        <v>0</v>
      </c>
      <c r="H561" s="17">
        <f t="shared" si="97"/>
        <v>0</v>
      </c>
      <c r="I561" s="184"/>
    </row>
    <row r="562" spans="1:9" x14ac:dyDescent="0.25">
      <c r="B562" t="s">
        <v>94</v>
      </c>
      <c r="C562" t="str">
        <f t="shared" si="94"/>
        <v>AthleticsTransfers Out (Other)</v>
      </c>
      <c r="D562" s="1">
        <v>0</v>
      </c>
      <c r="E562" s="1">
        <v>120000</v>
      </c>
      <c r="F562" s="13">
        <v>0</v>
      </c>
      <c r="G562" s="13">
        <v>0</v>
      </c>
      <c r="H562" s="17">
        <f t="shared" si="97"/>
        <v>120000</v>
      </c>
      <c r="I562" s="184"/>
    </row>
    <row r="563" spans="1:9" x14ac:dyDescent="0.25">
      <c r="A563" s="54" t="s">
        <v>39</v>
      </c>
      <c r="B563" s="55"/>
      <c r="C563" t="str">
        <f t="shared" si="94"/>
        <v>Athletics</v>
      </c>
      <c r="D563" s="56">
        <v>0</v>
      </c>
      <c r="E563" s="56">
        <v>-120000</v>
      </c>
      <c r="F563" s="56">
        <v>0</v>
      </c>
      <c r="G563" s="56">
        <v>0</v>
      </c>
      <c r="H563" s="57">
        <f>SUM(D563:G563)</f>
        <v>-120000</v>
      </c>
      <c r="I563" s="184"/>
    </row>
    <row r="564" spans="1:9" x14ac:dyDescent="0.25">
      <c r="C564" t="str">
        <f t="shared" si="94"/>
        <v>Athletics</v>
      </c>
      <c r="I564" s="184"/>
    </row>
    <row r="565" spans="1:9" ht="15.75" thickBot="1" x14ac:dyDescent="0.3">
      <c r="A565" s="8" t="s">
        <v>70</v>
      </c>
      <c r="B565" s="3"/>
      <c r="C565" t="str">
        <f t="shared" si="94"/>
        <v>Athletics</v>
      </c>
      <c r="D565" s="4">
        <v>0</v>
      </c>
      <c r="E565" s="4">
        <v>1199219.6099999994</v>
      </c>
      <c r="F565" s="4">
        <v>0</v>
      </c>
      <c r="G565" s="4">
        <v>0</v>
      </c>
      <c r="H565" s="18">
        <f>SUM(D565:G565)</f>
        <v>1199219.6099999994</v>
      </c>
      <c r="I565" s="184"/>
    </row>
    <row r="566" spans="1:9" ht="15.75" thickTop="1" x14ac:dyDescent="0.25">
      <c r="C566" t="str">
        <f t="shared" si="94"/>
        <v>Athletics</v>
      </c>
      <c r="I566" s="184"/>
    </row>
    <row r="567" spans="1:9" x14ac:dyDescent="0.25">
      <c r="A567" s="54" t="s">
        <v>41</v>
      </c>
      <c r="B567" s="55"/>
      <c r="C567" t="str">
        <f t="shared" si="94"/>
        <v>Athletics</v>
      </c>
      <c r="D567" s="56">
        <v>0</v>
      </c>
      <c r="E567" s="56">
        <v>1253351.6099999994</v>
      </c>
      <c r="F567" s="56">
        <v>0</v>
      </c>
      <c r="G567" s="56">
        <v>0</v>
      </c>
      <c r="H567" s="57">
        <f>H541+H549-H558+H563</f>
        <v>1253351.6099999994</v>
      </c>
      <c r="I567" s="184"/>
    </row>
    <row r="568" spans="1:9" x14ac:dyDescent="0.25">
      <c r="C568" t="str">
        <f t="shared" si="94"/>
        <v>Athletics</v>
      </c>
    </row>
    <row r="569" spans="1:9" ht="30" x14ac:dyDescent="0.25">
      <c r="A569" s="9" t="s">
        <v>43</v>
      </c>
      <c r="B569" s="10"/>
      <c r="C569" t="str">
        <f>$A$569&amp;B569</f>
        <v>Student Health</v>
      </c>
      <c r="D569" s="11" t="s">
        <v>0</v>
      </c>
      <c r="E569" s="11" t="s">
        <v>35</v>
      </c>
      <c r="F569" s="11" t="s">
        <v>88</v>
      </c>
      <c r="G569" s="11" t="s">
        <v>31</v>
      </c>
      <c r="H569" s="21" t="s">
        <v>16</v>
      </c>
      <c r="I569" s="52" t="s">
        <v>48</v>
      </c>
    </row>
    <row r="570" spans="1:9" ht="14.45" customHeight="1" x14ac:dyDescent="0.25">
      <c r="B570" s="54" t="s">
        <v>40</v>
      </c>
      <c r="C570" t="str">
        <f>$A$569&amp;B570</f>
        <v>Student HealthBeginning Fund Balance</v>
      </c>
      <c r="D570" s="56"/>
      <c r="E570" s="130">
        <v>4756896</v>
      </c>
      <c r="F570" s="56"/>
      <c r="G570" s="56"/>
      <c r="H570" s="57">
        <f>SUM(D570:G570)</f>
        <v>4756896</v>
      </c>
      <c r="I570" s="186" t="s">
        <v>8221</v>
      </c>
    </row>
    <row r="571" spans="1:9" x14ac:dyDescent="0.25">
      <c r="A571" s="29"/>
      <c r="C571" t="str">
        <f t="shared" ref="C571:C597" si="98">$A$569&amp;B571</f>
        <v>Student Health</v>
      </c>
      <c r="D571" s="12"/>
      <c r="E571" s="12"/>
      <c r="F571" s="12"/>
      <c r="G571" s="12"/>
      <c r="H571" s="53"/>
      <c r="I571" s="186"/>
    </row>
    <row r="572" spans="1:9" x14ac:dyDescent="0.25">
      <c r="A572" s="6" t="s">
        <v>1</v>
      </c>
      <c r="B572" t="s">
        <v>36</v>
      </c>
      <c r="C572" t="str">
        <f t="shared" si="98"/>
        <v>Student HealthState Appropriation, Tuition, &amp; Fees</v>
      </c>
      <c r="D572" s="1"/>
      <c r="E572" s="1">
        <v>6542650</v>
      </c>
      <c r="F572" s="1">
        <v>0</v>
      </c>
      <c r="G572" s="1">
        <v>0</v>
      </c>
      <c r="H572" s="17">
        <f>SUM(D572:G572)</f>
        <v>6542650</v>
      </c>
      <c r="I572" s="186"/>
    </row>
    <row r="573" spans="1:9" x14ac:dyDescent="0.25">
      <c r="B573" t="s">
        <v>4</v>
      </c>
      <c r="C573" t="str">
        <f t="shared" si="98"/>
        <v>Student HealthSales &amp; Services</v>
      </c>
      <c r="D573" s="1"/>
      <c r="E573" s="1">
        <v>198597</v>
      </c>
      <c r="F573" s="1">
        <v>0</v>
      </c>
      <c r="G573" s="1">
        <v>0</v>
      </c>
      <c r="H573" s="17">
        <f t="shared" ref="H573:H577" si="99">SUM(D573:G573)</f>
        <v>198597</v>
      </c>
      <c r="I573" s="186"/>
    </row>
    <row r="574" spans="1:9" x14ac:dyDescent="0.25">
      <c r="B574" t="s">
        <v>33</v>
      </c>
      <c r="C574" t="str">
        <f t="shared" si="98"/>
        <v>Student HealthPatient Services</v>
      </c>
      <c r="D574" s="1"/>
      <c r="E574" s="1">
        <v>1125000</v>
      </c>
      <c r="F574" s="1">
        <v>0</v>
      </c>
      <c r="G574" s="1">
        <v>0</v>
      </c>
      <c r="H574" s="17">
        <f t="shared" si="99"/>
        <v>1125000</v>
      </c>
      <c r="I574" s="186"/>
    </row>
    <row r="575" spans="1:9" x14ac:dyDescent="0.25">
      <c r="B575" t="s">
        <v>5</v>
      </c>
      <c r="C575" t="str">
        <f t="shared" si="98"/>
        <v>Student HealthContracts &amp; Grants</v>
      </c>
      <c r="D575" s="1"/>
      <c r="E575" s="1">
        <v>0</v>
      </c>
      <c r="F575" s="1">
        <v>0</v>
      </c>
      <c r="G575" s="1">
        <v>0</v>
      </c>
      <c r="H575" s="17">
        <f t="shared" si="99"/>
        <v>0</v>
      </c>
      <c r="I575" s="186"/>
    </row>
    <row r="576" spans="1:9" x14ac:dyDescent="0.25">
      <c r="B576" t="s">
        <v>6</v>
      </c>
      <c r="C576" t="str">
        <f t="shared" si="98"/>
        <v>Student HealthGifts &amp; Investments</v>
      </c>
      <c r="D576" s="1"/>
      <c r="E576" s="1">
        <v>0</v>
      </c>
      <c r="F576" s="1">
        <v>0</v>
      </c>
      <c r="G576" s="1">
        <v>0</v>
      </c>
      <c r="H576" s="17">
        <f t="shared" si="99"/>
        <v>0</v>
      </c>
      <c r="I576" s="186"/>
    </row>
    <row r="577" spans="1:9" x14ac:dyDescent="0.25">
      <c r="B577" s="2" t="s">
        <v>7</v>
      </c>
      <c r="C577" t="str">
        <f t="shared" si="98"/>
        <v>Student HealthOther Revenues</v>
      </c>
      <c r="D577" s="1"/>
      <c r="E577" s="1">
        <v>0</v>
      </c>
      <c r="F577" s="1">
        <v>0</v>
      </c>
      <c r="G577" s="1">
        <v>0</v>
      </c>
      <c r="H577" s="17">
        <f t="shared" si="99"/>
        <v>0</v>
      </c>
      <c r="I577" s="186"/>
    </row>
    <row r="578" spans="1:9" x14ac:dyDescent="0.25">
      <c r="A578" s="54" t="s">
        <v>8</v>
      </c>
      <c r="B578" s="55"/>
      <c r="C578" t="str">
        <f t="shared" si="98"/>
        <v>Student Health</v>
      </c>
      <c r="D578" s="56">
        <v>0</v>
      </c>
      <c r="E578" s="56">
        <v>7866247</v>
      </c>
      <c r="F578" s="56">
        <v>0</v>
      </c>
      <c r="G578" s="56">
        <v>0</v>
      </c>
      <c r="H578" s="57">
        <f>SUM(H572:H577)</f>
        <v>7866247</v>
      </c>
      <c r="I578" s="186"/>
    </row>
    <row r="579" spans="1:9" x14ac:dyDescent="0.25">
      <c r="C579" t="str">
        <f t="shared" si="98"/>
        <v>Student Health</v>
      </c>
      <c r="D579" s="1"/>
      <c r="E579" s="1"/>
      <c r="F579" s="1"/>
      <c r="G579" s="1"/>
      <c r="H579" s="17"/>
      <c r="I579" s="186"/>
    </row>
    <row r="580" spans="1:9" x14ac:dyDescent="0.25">
      <c r="A580" s="6" t="s">
        <v>9</v>
      </c>
      <c r="B580" t="s">
        <v>10</v>
      </c>
      <c r="C580" t="str">
        <f t="shared" si="98"/>
        <v>Student HealthSalaries and Wages</v>
      </c>
      <c r="D580" s="81"/>
      <c r="E580" s="1">
        <v>4478884</v>
      </c>
      <c r="F580" s="1">
        <v>0</v>
      </c>
      <c r="G580" s="1">
        <v>0</v>
      </c>
      <c r="H580" s="17">
        <f t="shared" ref="H580:H586" si="100">SUM(D580:G580)</f>
        <v>4478884</v>
      </c>
      <c r="I580" s="186"/>
    </row>
    <row r="581" spans="1:9" x14ac:dyDescent="0.25">
      <c r="B581" t="s">
        <v>11</v>
      </c>
      <c r="C581" t="str">
        <f t="shared" si="98"/>
        <v>Student HealthStaff Benefits</v>
      </c>
      <c r="D581" s="81"/>
      <c r="E581" s="1">
        <v>1778376</v>
      </c>
      <c r="F581" s="1">
        <v>0</v>
      </c>
      <c r="G581" s="1">
        <v>0</v>
      </c>
      <c r="H581" s="17">
        <f t="shared" si="100"/>
        <v>1778376</v>
      </c>
      <c r="I581" s="186"/>
    </row>
    <row r="582" spans="1:9" x14ac:dyDescent="0.25">
      <c r="B582" t="s">
        <v>92</v>
      </c>
      <c r="C582" t="str">
        <f t="shared" si="98"/>
        <v>Student HealthServices, Supplies, Materials, &amp; Equip.</v>
      </c>
      <c r="D582" s="81"/>
      <c r="E582" s="1">
        <v>1368072</v>
      </c>
      <c r="F582" s="1">
        <v>0</v>
      </c>
      <c r="G582" s="1">
        <v>0</v>
      </c>
      <c r="H582" s="17">
        <f t="shared" si="100"/>
        <v>1368072</v>
      </c>
      <c r="I582" s="186"/>
    </row>
    <row r="583" spans="1:9" x14ac:dyDescent="0.25">
      <c r="B583" t="s">
        <v>13</v>
      </c>
      <c r="C583" t="str">
        <f t="shared" si="98"/>
        <v>Student HealthScholarships &amp; Fellowships</v>
      </c>
      <c r="D583" s="1"/>
      <c r="E583" s="1">
        <v>15000</v>
      </c>
      <c r="F583" s="1">
        <v>0</v>
      </c>
      <c r="G583" s="1">
        <v>0</v>
      </c>
      <c r="H583" s="17">
        <f t="shared" si="100"/>
        <v>15000</v>
      </c>
      <c r="I583" s="186"/>
    </row>
    <row r="584" spans="1:9" x14ac:dyDescent="0.25">
      <c r="B584" t="s">
        <v>32</v>
      </c>
      <c r="C584" t="str">
        <f t="shared" si="98"/>
        <v>Student HealthDebt Service</v>
      </c>
      <c r="D584" s="1"/>
      <c r="E584" s="1">
        <v>0</v>
      </c>
      <c r="F584" s="1">
        <v>0</v>
      </c>
      <c r="G584" s="1">
        <v>0</v>
      </c>
      <c r="H584" s="17">
        <f t="shared" si="100"/>
        <v>0</v>
      </c>
      <c r="I584" s="186"/>
    </row>
    <row r="585" spans="1:9" x14ac:dyDescent="0.25">
      <c r="B585" t="s">
        <v>12</v>
      </c>
      <c r="C585" t="str">
        <f t="shared" si="98"/>
        <v>Student HealthUtilities</v>
      </c>
      <c r="D585" s="1"/>
      <c r="E585" s="1">
        <v>70000</v>
      </c>
      <c r="F585" s="1">
        <v>0</v>
      </c>
      <c r="G585" s="1">
        <v>0</v>
      </c>
      <c r="H585" s="17">
        <f t="shared" si="100"/>
        <v>70000</v>
      </c>
      <c r="I585" s="186"/>
    </row>
    <row r="586" spans="1:9" x14ac:dyDescent="0.25">
      <c r="B586" t="s">
        <v>14</v>
      </c>
      <c r="C586" t="str">
        <f t="shared" si="98"/>
        <v>Student HealthOther Expenses</v>
      </c>
      <c r="D586" s="81"/>
      <c r="E586" s="1">
        <v>110254</v>
      </c>
      <c r="F586" s="1">
        <v>0</v>
      </c>
      <c r="G586" s="1">
        <v>0</v>
      </c>
      <c r="H586" s="17">
        <f t="shared" si="100"/>
        <v>110254</v>
      </c>
      <c r="I586" s="186"/>
    </row>
    <row r="587" spans="1:9" x14ac:dyDescent="0.25">
      <c r="A587" s="54" t="s">
        <v>15</v>
      </c>
      <c r="B587" s="55"/>
      <c r="C587" t="str">
        <f t="shared" si="98"/>
        <v>Student Health</v>
      </c>
      <c r="D587" s="56">
        <v>0</v>
      </c>
      <c r="E587" s="56">
        <v>7820586</v>
      </c>
      <c r="F587" s="56">
        <v>0</v>
      </c>
      <c r="G587" s="56">
        <v>0</v>
      </c>
      <c r="H587" s="57">
        <f>SUM(H580:H586)</f>
        <v>7820586</v>
      </c>
      <c r="I587" s="186"/>
    </row>
    <row r="588" spans="1:9" x14ac:dyDescent="0.25">
      <c r="C588" t="str">
        <f t="shared" si="98"/>
        <v>Student Health</v>
      </c>
      <c r="I588" s="186"/>
    </row>
    <row r="589" spans="1:9" x14ac:dyDescent="0.25">
      <c r="A589" s="6" t="s">
        <v>37</v>
      </c>
      <c r="B589" t="s">
        <v>38</v>
      </c>
      <c r="C589" t="str">
        <f t="shared" si="98"/>
        <v>Student HealthTransfers In</v>
      </c>
      <c r="D589" s="14"/>
      <c r="E589" s="1">
        <v>0</v>
      </c>
      <c r="F589" s="1">
        <v>0</v>
      </c>
      <c r="G589" s="1">
        <v>0</v>
      </c>
      <c r="H589" s="17">
        <f t="shared" ref="H589:H591" si="101">SUM(D589:G589)</f>
        <v>0</v>
      </c>
      <c r="I589" s="186"/>
    </row>
    <row r="590" spans="1:9" x14ac:dyDescent="0.25">
      <c r="B590" t="s">
        <v>93</v>
      </c>
      <c r="C590" t="str">
        <f t="shared" si="98"/>
        <v>Student HealthTransfers Out to Capital</v>
      </c>
      <c r="D590" s="14"/>
      <c r="E590" s="1">
        <v>0</v>
      </c>
      <c r="F590" s="1">
        <v>0</v>
      </c>
      <c r="G590" s="1">
        <v>0</v>
      </c>
      <c r="H590" s="17">
        <f t="shared" si="101"/>
        <v>0</v>
      </c>
      <c r="I590" s="186"/>
    </row>
    <row r="591" spans="1:9" x14ac:dyDescent="0.25">
      <c r="B591" t="s">
        <v>94</v>
      </c>
      <c r="C591" t="str">
        <f t="shared" si="98"/>
        <v>Student HealthTransfers Out (Other)</v>
      </c>
      <c r="D591" s="14"/>
      <c r="E591" s="1">
        <v>904013</v>
      </c>
      <c r="F591" s="1">
        <v>0</v>
      </c>
      <c r="G591" s="1">
        <v>0</v>
      </c>
      <c r="H591" s="17">
        <f t="shared" si="101"/>
        <v>904013</v>
      </c>
      <c r="I591" s="186"/>
    </row>
    <row r="592" spans="1:9" x14ac:dyDescent="0.25">
      <c r="A592" s="54" t="s">
        <v>39</v>
      </c>
      <c r="B592" s="55"/>
      <c r="C592" t="str">
        <f t="shared" si="98"/>
        <v>Student Health</v>
      </c>
      <c r="D592" s="56">
        <v>0</v>
      </c>
      <c r="E592" s="56">
        <v>-904013</v>
      </c>
      <c r="F592" s="56">
        <v>0</v>
      </c>
      <c r="G592" s="56">
        <v>0</v>
      </c>
      <c r="H592" s="57">
        <f>SUM(D592:G592)</f>
        <v>-904013</v>
      </c>
      <c r="I592" s="186"/>
    </row>
    <row r="593" spans="1:9" x14ac:dyDescent="0.25">
      <c r="C593" t="str">
        <f t="shared" si="98"/>
        <v>Student Health</v>
      </c>
      <c r="I593" s="186"/>
    </row>
    <row r="594" spans="1:9" ht="15.75" thickBot="1" x14ac:dyDescent="0.3">
      <c r="A594" s="8" t="s">
        <v>70</v>
      </c>
      <c r="B594" s="3"/>
      <c r="C594" t="str">
        <f t="shared" si="98"/>
        <v>Student Health</v>
      </c>
      <c r="D594" s="4">
        <v>0</v>
      </c>
      <c r="E594" s="4">
        <v>-858352</v>
      </c>
      <c r="F594" s="4">
        <v>0</v>
      </c>
      <c r="G594" s="4">
        <v>0</v>
      </c>
      <c r="H594" s="18">
        <f>SUM(D594:G594)</f>
        <v>-858352</v>
      </c>
      <c r="I594" s="186"/>
    </row>
    <row r="595" spans="1:9" ht="15.75" thickTop="1" x14ac:dyDescent="0.25">
      <c r="C595" t="str">
        <f t="shared" si="98"/>
        <v>Student Health</v>
      </c>
      <c r="I595" s="186"/>
    </row>
    <row r="596" spans="1:9" x14ac:dyDescent="0.25">
      <c r="A596" s="54" t="s">
        <v>41</v>
      </c>
      <c r="B596" s="55"/>
      <c r="C596" t="str">
        <f t="shared" si="98"/>
        <v>Student Health</v>
      </c>
      <c r="D596" s="56">
        <v>0</v>
      </c>
      <c r="E596" s="56">
        <v>3898544</v>
      </c>
      <c r="F596" s="56">
        <v>0</v>
      </c>
      <c r="G596" s="56">
        <v>0</v>
      </c>
      <c r="H596" s="57">
        <f>H570+H578-H587+H592</f>
        <v>3898544</v>
      </c>
      <c r="I596" s="186"/>
    </row>
    <row r="597" spans="1:9" x14ac:dyDescent="0.25">
      <c r="C597" t="str">
        <f t="shared" si="98"/>
        <v>Student Health</v>
      </c>
    </row>
    <row r="598" spans="1:9" ht="30" x14ac:dyDescent="0.25">
      <c r="A598" s="9" t="s">
        <v>42</v>
      </c>
      <c r="B598" s="10"/>
      <c r="C598" t="str">
        <f>$A$598&amp;B598</f>
        <v>Other Auxiliaries</v>
      </c>
      <c r="D598" s="11" t="s">
        <v>0</v>
      </c>
      <c r="E598" s="11" t="s">
        <v>35</v>
      </c>
      <c r="F598" s="11" t="s">
        <v>88</v>
      </c>
      <c r="G598" s="11" t="s">
        <v>31</v>
      </c>
      <c r="H598" s="21" t="s">
        <v>16</v>
      </c>
      <c r="I598" s="52" t="s">
        <v>48</v>
      </c>
    </row>
    <row r="599" spans="1:9" x14ac:dyDescent="0.25">
      <c r="A599" s="6" t="s">
        <v>1</v>
      </c>
      <c r="B599" t="s">
        <v>36</v>
      </c>
      <c r="C599" t="str">
        <f t="shared" ref="C599:C621" si="102">$A$598&amp;B599</f>
        <v>Other AuxiliariesState Appropriation, Tuition, &amp; Fees</v>
      </c>
      <c r="D599" s="1"/>
      <c r="E599" s="1">
        <v>11021000</v>
      </c>
      <c r="F599" s="1">
        <v>0</v>
      </c>
      <c r="G599" s="1">
        <v>0</v>
      </c>
      <c r="H599" s="17">
        <f>SUM(D599:G599)</f>
        <v>11021000</v>
      </c>
      <c r="I599" s="188" t="s">
        <v>8245</v>
      </c>
    </row>
    <row r="600" spans="1:9" x14ac:dyDescent="0.25">
      <c r="B600" t="s">
        <v>4</v>
      </c>
      <c r="C600" t="str">
        <f t="shared" si="102"/>
        <v>Other AuxiliariesSales &amp; Services</v>
      </c>
      <c r="D600" s="1"/>
      <c r="E600" s="1">
        <v>8439483</v>
      </c>
      <c r="F600" s="1">
        <v>0</v>
      </c>
      <c r="G600" s="1">
        <v>0</v>
      </c>
      <c r="H600" s="17">
        <f t="shared" ref="H600:H604" si="103">SUM(D600:G600)</f>
        <v>8439483</v>
      </c>
      <c r="I600" s="188"/>
    </row>
    <row r="601" spans="1:9" x14ac:dyDescent="0.25">
      <c r="B601" t="s">
        <v>33</v>
      </c>
      <c r="C601" t="str">
        <f t="shared" si="102"/>
        <v>Other AuxiliariesPatient Services</v>
      </c>
      <c r="D601" s="1"/>
      <c r="E601" s="1">
        <v>0</v>
      </c>
      <c r="F601" s="1">
        <v>0</v>
      </c>
      <c r="G601" s="1">
        <v>0</v>
      </c>
      <c r="H601" s="17">
        <f t="shared" si="103"/>
        <v>0</v>
      </c>
      <c r="I601" s="188"/>
    </row>
    <row r="602" spans="1:9" x14ac:dyDescent="0.25">
      <c r="B602" t="s">
        <v>5</v>
      </c>
      <c r="C602" t="str">
        <f t="shared" si="102"/>
        <v>Other AuxiliariesContracts &amp; Grants</v>
      </c>
      <c r="D602" s="1"/>
      <c r="E602" s="1">
        <v>0</v>
      </c>
      <c r="F602" s="1">
        <v>0</v>
      </c>
      <c r="G602" s="1">
        <v>0</v>
      </c>
      <c r="H602" s="17">
        <f t="shared" si="103"/>
        <v>0</v>
      </c>
      <c r="I602" s="188"/>
    </row>
    <row r="603" spans="1:9" x14ac:dyDescent="0.25">
      <c r="B603" t="s">
        <v>6</v>
      </c>
      <c r="C603" t="str">
        <f t="shared" si="102"/>
        <v>Other AuxiliariesGifts &amp; Investments</v>
      </c>
      <c r="D603" s="1"/>
      <c r="E603" s="1">
        <v>190000</v>
      </c>
      <c r="F603" s="1">
        <v>0</v>
      </c>
      <c r="G603" s="1">
        <v>0</v>
      </c>
      <c r="H603" s="17">
        <f t="shared" si="103"/>
        <v>190000</v>
      </c>
      <c r="I603" s="188"/>
    </row>
    <row r="604" spans="1:9" x14ac:dyDescent="0.25">
      <c r="B604" s="2" t="s">
        <v>7</v>
      </c>
      <c r="C604" t="str">
        <f t="shared" si="102"/>
        <v>Other AuxiliariesOther Revenues</v>
      </c>
      <c r="D604" s="1"/>
      <c r="E604" s="1">
        <v>180705</v>
      </c>
      <c r="F604" s="1">
        <v>0</v>
      </c>
      <c r="G604" s="1">
        <v>0</v>
      </c>
      <c r="H604" s="17">
        <f t="shared" si="103"/>
        <v>180705</v>
      </c>
      <c r="I604" s="188"/>
    </row>
    <row r="605" spans="1:9" x14ac:dyDescent="0.25">
      <c r="A605" s="54" t="s">
        <v>8</v>
      </c>
      <c r="B605" s="55"/>
      <c r="C605" t="str">
        <f t="shared" si="102"/>
        <v>Other Auxiliaries</v>
      </c>
      <c r="D605" s="56">
        <v>0</v>
      </c>
      <c r="E605" s="56">
        <v>19831188</v>
      </c>
      <c r="F605" s="56">
        <v>0</v>
      </c>
      <c r="G605" s="56">
        <v>0</v>
      </c>
      <c r="H605" s="57">
        <f>SUM(H599:H604)</f>
        <v>19831188</v>
      </c>
      <c r="I605" s="188"/>
    </row>
    <row r="606" spans="1:9" x14ac:dyDescent="0.25">
      <c r="C606" t="str">
        <f t="shared" si="102"/>
        <v>Other Auxiliaries</v>
      </c>
      <c r="D606" s="1"/>
      <c r="E606" s="1"/>
      <c r="F606" s="1"/>
      <c r="G606" s="1"/>
      <c r="H606" s="17"/>
      <c r="I606" s="188"/>
    </row>
    <row r="607" spans="1:9" x14ac:dyDescent="0.25">
      <c r="A607" s="6" t="s">
        <v>9</v>
      </c>
      <c r="B607" t="s">
        <v>10</v>
      </c>
      <c r="C607" t="str">
        <f t="shared" si="102"/>
        <v>Other AuxiliariesSalaries and Wages</v>
      </c>
      <c r="D607" s="1"/>
      <c r="E607" s="1">
        <v>3166958</v>
      </c>
      <c r="F607" s="1">
        <v>0</v>
      </c>
      <c r="G607" s="1">
        <v>0</v>
      </c>
      <c r="H607" s="17">
        <f t="shared" ref="H607:H613" si="104">SUM(D607:G607)</f>
        <v>3166958</v>
      </c>
      <c r="I607" s="188"/>
    </row>
    <row r="608" spans="1:9" x14ac:dyDescent="0.25">
      <c r="B608" t="s">
        <v>11</v>
      </c>
      <c r="C608" t="str">
        <f t="shared" si="102"/>
        <v>Other AuxiliariesStaff Benefits</v>
      </c>
      <c r="D608" s="1"/>
      <c r="E608" s="1">
        <v>967033</v>
      </c>
      <c r="F608" s="1">
        <v>0</v>
      </c>
      <c r="G608" s="1">
        <v>0</v>
      </c>
      <c r="H608" s="17">
        <f t="shared" si="104"/>
        <v>967033</v>
      </c>
      <c r="I608" s="188"/>
    </row>
    <row r="609" spans="1:9" x14ac:dyDescent="0.25">
      <c r="B609" t="s">
        <v>92</v>
      </c>
      <c r="C609" t="str">
        <f t="shared" si="102"/>
        <v>Other AuxiliariesServices, Supplies, Materials, &amp; Equip.</v>
      </c>
      <c r="D609" s="1"/>
      <c r="E609" s="1">
        <v>14199142</v>
      </c>
      <c r="F609" s="1">
        <v>0</v>
      </c>
      <c r="G609" s="1">
        <v>0</v>
      </c>
      <c r="H609" s="17">
        <f t="shared" si="104"/>
        <v>14199142</v>
      </c>
      <c r="I609" s="188"/>
    </row>
    <row r="610" spans="1:9" x14ac:dyDescent="0.25">
      <c r="B610" t="s">
        <v>13</v>
      </c>
      <c r="C610" t="str">
        <f t="shared" si="102"/>
        <v>Other AuxiliariesScholarships &amp; Fellowships</v>
      </c>
      <c r="D610" s="1"/>
      <c r="E610" s="1">
        <v>650000</v>
      </c>
      <c r="F610" s="1">
        <v>0</v>
      </c>
      <c r="G610" s="1">
        <v>0</v>
      </c>
      <c r="H610" s="17">
        <f t="shared" si="104"/>
        <v>650000</v>
      </c>
      <c r="I610" s="188"/>
    </row>
    <row r="611" spans="1:9" x14ac:dyDescent="0.25">
      <c r="B611" t="s">
        <v>32</v>
      </c>
      <c r="C611" t="str">
        <f t="shared" si="102"/>
        <v>Other AuxiliariesDebt Service</v>
      </c>
      <c r="D611" s="1"/>
      <c r="E611" s="1">
        <v>592081</v>
      </c>
      <c r="F611" s="1">
        <v>0</v>
      </c>
      <c r="G611" s="1">
        <v>0</v>
      </c>
      <c r="H611" s="17">
        <f t="shared" si="104"/>
        <v>592081</v>
      </c>
      <c r="I611" s="188"/>
    </row>
    <row r="612" spans="1:9" x14ac:dyDescent="0.25">
      <c r="B612" t="s">
        <v>12</v>
      </c>
      <c r="C612" t="str">
        <f t="shared" si="102"/>
        <v>Other AuxiliariesUtilities</v>
      </c>
      <c r="D612" s="1"/>
      <c r="E612" s="1">
        <v>119935</v>
      </c>
      <c r="F612" s="1">
        <v>0</v>
      </c>
      <c r="G612" s="1">
        <v>0</v>
      </c>
      <c r="H612" s="17">
        <f t="shared" si="104"/>
        <v>119935</v>
      </c>
      <c r="I612" s="188"/>
    </row>
    <row r="613" spans="1:9" x14ac:dyDescent="0.25">
      <c r="B613" t="s">
        <v>14</v>
      </c>
      <c r="C613" t="str">
        <f t="shared" si="102"/>
        <v>Other AuxiliariesOther Expenses</v>
      </c>
      <c r="D613" s="1"/>
      <c r="E613" s="1">
        <v>24740</v>
      </c>
      <c r="F613" s="1">
        <v>0</v>
      </c>
      <c r="G613" s="1">
        <v>0</v>
      </c>
      <c r="H613" s="17">
        <f t="shared" si="104"/>
        <v>24740</v>
      </c>
      <c r="I613" s="188"/>
    </row>
    <row r="614" spans="1:9" x14ac:dyDescent="0.25">
      <c r="A614" s="54" t="s">
        <v>15</v>
      </c>
      <c r="B614" s="55"/>
      <c r="C614" t="str">
        <f t="shared" si="102"/>
        <v>Other Auxiliaries</v>
      </c>
      <c r="D614" s="56">
        <v>0</v>
      </c>
      <c r="E614" s="56">
        <v>19719889</v>
      </c>
      <c r="F614" s="56">
        <v>0</v>
      </c>
      <c r="G614" s="56">
        <v>0</v>
      </c>
      <c r="H614" s="57">
        <f>SUM(H607:H613)</f>
        <v>19719889</v>
      </c>
      <c r="I614" s="188"/>
    </row>
    <row r="615" spans="1:9" x14ac:dyDescent="0.25">
      <c r="C615" t="str">
        <f t="shared" si="102"/>
        <v>Other Auxiliaries</v>
      </c>
      <c r="I615" s="188"/>
    </row>
    <row r="616" spans="1:9" x14ac:dyDescent="0.25">
      <c r="A616" s="6" t="s">
        <v>37</v>
      </c>
      <c r="B616" t="s">
        <v>38</v>
      </c>
      <c r="C616" t="str">
        <f t="shared" si="102"/>
        <v>Other AuxiliariesTransfers In</v>
      </c>
      <c r="D616" s="14"/>
      <c r="E616" s="1">
        <v>1084240</v>
      </c>
      <c r="F616" s="1">
        <v>0</v>
      </c>
      <c r="G616" s="1">
        <v>0</v>
      </c>
      <c r="H616" s="17">
        <f t="shared" ref="H616:H618" si="105">SUM(D616:G616)</f>
        <v>1084240</v>
      </c>
      <c r="I616" s="188"/>
    </row>
    <row r="617" spans="1:9" x14ac:dyDescent="0.25">
      <c r="B617" t="s">
        <v>93</v>
      </c>
      <c r="C617" t="str">
        <f t="shared" si="102"/>
        <v>Other AuxiliariesTransfers Out to Capital</v>
      </c>
      <c r="D617" s="14"/>
      <c r="E617" s="1">
        <v>0</v>
      </c>
      <c r="F617" s="1">
        <v>0</v>
      </c>
      <c r="G617" s="1">
        <v>0</v>
      </c>
      <c r="H617" s="17">
        <f t="shared" si="105"/>
        <v>0</v>
      </c>
      <c r="I617" s="188"/>
    </row>
    <row r="618" spans="1:9" x14ac:dyDescent="0.25">
      <c r="B618" t="s">
        <v>94</v>
      </c>
      <c r="C618" t="str">
        <f t="shared" si="102"/>
        <v>Other AuxiliariesTransfers Out (Other)</v>
      </c>
      <c r="D618" s="14"/>
      <c r="E618" s="1">
        <v>1001695</v>
      </c>
      <c r="F618" s="1">
        <v>0</v>
      </c>
      <c r="G618" s="1">
        <v>0</v>
      </c>
      <c r="H618" s="17">
        <f t="shared" si="105"/>
        <v>1001695</v>
      </c>
      <c r="I618" s="188"/>
    </row>
    <row r="619" spans="1:9" x14ac:dyDescent="0.25">
      <c r="A619" s="54" t="s">
        <v>39</v>
      </c>
      <c r="B619" s="55"/>
      <c r="C619" t="str">
        <f t="shared" si="102"/>
        <v>Other Auxiliaries</v>
      </c>
      <c r="D619" s="56">
        <v>0</v>
      </c>
      <c r="E619" s="56">
        <v>82545</v>
      </c>
      <c r="F619" s="56">
        <v>0</v>
      </c>
      <c r="G619" s="56">
        <v>0</v>
      </c>
      <c r="H619" s="57">
        <f>SUM(D619:G619)</f>
        <v>82545</v>
      </c>
      <c r="I619" s="188"/>
    </row>
    <row r="620" spans="1:9" x14ac:dyDescent="0.25">
      <c r="C620" t="str">
        <f t="shared" si="102"/>
        <v>Other Auxiliaries</v>
      </c>
      <c r="D620" s="15"/>
      <c r="E620" s="15"/>
      <c r="F620" s="15"/>
      <c r="G620" s="15"/>
      <c r="H620" s="20"/>
      <c r="I620" s="188"/>
    </row>
    <row r="621" spans="1:9" ht="15.75" thickBot="1" x14ac:dyDescent="0.3">
      <c r="A621" s="8" t="s">
        <v>70</v>
      </c>
      <c r="B621" s="3"/>
      <c r="C621" t="str">
        <f t="shared" si="102"/>
        <v>Other Auxiliaries</v>
      </c>
      <c r="D621" s="4">
        <v>0</v>
      </c>
      <c r="E621" s="4">
        <v>193844</v>
      </c>
      <c r="F621" s="4">
        <v>0</v>
      </c>
      <c r="G621" s="4">
        <v>0</v>
      </c>
      <c r="H621" s="18">
        <f>SUM(D621:G621)</f>
        <v>193844</v>
      </c>
      <c r="I621" s="188"/>
    </row>
    <row r="622" spans="1:9" ht="15.75" thickTop="1" x14ac:dyDescent="0.25">
      <c r="D622" s="15"/>
      <c r="E622" s="15"/>
      <c r="F622" s="15"/>
      <c r="G622" s="15"/>
      <c r="H622" s="20"/>
      <c r="I622" s="22"/>
    </row>
    <row r="623" spans="1:9" ht="30" x14ac:dyDescent="0.25">
      <c r="A623" s="9" t="s">
        <v>107</v>
      </c>
      <c r="B623" s="10"/>
      <c r="C623" t="str">
        <f>$A$623&amp;B623</f>
        <v>New River Light &amp; Power</v>
      </c>
      <c r="D623" s="11" t="s">
        <v>0</v>
      </c>
      <c r="E623" s="11" t="s">
        <v>35</v>
      </c>
      <c r="F623" s="11" t="s">
        <v>88</v>
      </c>
      <c r="G623" s="11" t="s">
        <v>31</v>
      </c>
      <c r="H623" s="21" t="s">
        <v>16</v>
      </c>
      <c r="I623" s="52" t="s">
        <v>48</v>
      </c>
    </row>
    <row r="624" spans="1:9" ht="14.45" customHeight="1" x14ac:dyDescent="0.25">
      <c r="A624" s="6" t="s">
        <v>1</v>
      </c>
      <c r="B624" t="s">
        <v>36</v>
      </c>
      <c r="C624" t="str">
        <f t="shared" ref="C624:C646" si="106">$A$623&amp;B624</f>
        <v>New River Light &amp; PowerState Appropriation, Tuition, &amp; Fees</v>
      </c>
      <c r="D624" s="1"/>
      <c r="E624" s="1"/>
      <c r="F624" s="1"/>
      <c r="G624" s="1"/>
      <c r="H624" s="17">
        <f t="shared" ref="H624:H628" si="107">SUM(D624:G624)</f>
        <v>0</v>
      </c>
      <c r="I624" s="186" t="s">
        <v>8250</v>
      </c>
    </row>
    <row r="625" spans="1:9" x14ac:dyDescent="0.25">
      <c r="B625" t="s">
        <v>4</v>
      </c>
      <c r="C625" t="str">
        <f t="shared" si="106"/>
        <v>New River Light &amp; PowerSales &amp; Services</v>
      </c>
      <c r="D625" s="1"/>
      <c r="E625" s="1">
        <v>27000826.23</v>
      </c>
      <c r="F625" s="1"/>
      <c r="G625" s="1"/>
      <c r="H625" s="17">
        <f t="shared" si="107"/>
        <v>27000826.23</v>
      </c>
      <c r="I625" s="186"/>
    </row>
    <row r="626" spans="1:9" x14ac:dyDescent="0.25">
      <c r="B626" t="s">
        <v>33</v>
      </c>
      <c r="C626" t="str">
        <f t="shared" si="106"/>
        <v>New River Light &amp; PowerPatient Services</v>
      </c>
      <c r="D626" s="1"/>
      <c r="E626" s="1"/>
      <c r="F626" s="1"/>
      <c r="G626" s="1"/>
      <c r="H626" s="17">
        <f t="shared" si="107"/>
        <v>0</v>
      </c>
      <c r="I626" s="186"/>
    </row>
    <row r="627" spans="1:9" x14ac:dyDescent="0.25">
      <c r="B627" t="s">
        <v>5</v>
      </c>
      <c r="C627" t="str">
        <f t="shared" si="106"/>
        <v>New River Light &amp; PowerContracts &amp; Grants</v>
      </c>
      <c r="D627" s="1"/>
      <c r="E627" s="1"/>
      <c r="F627" s="1"/>
      <c r="G627" s="1"/>
      <c r="H627" s="17">
        <f t="shared" si="107"/>
        <v>0</v>
      </c>
      <c r="I627" s="186"/>
    </row>
    <row r="628" spans="1:9" x14ac:dyDescent="0.25">
      <c r="B628" t="s">
        <v>6</v>
      </c>
      <c r="C628" t="str">
        <f t="shared" si="106"/>
        <v>New River Light &amp; PowerGifts &amp; Investments</v>
      </c>
      <c r="D628" s="1"/>
      <c r="E628" s="1"/>
      <c r="F628" s="1"/>
      <c r="G628" s="1"/>
      <c r="H628" s="17">
        <f t="shared" si="107"/>
        <v>0</v>
      </c>
      <c r="I628" s="186"/>
    </row>
    <row r="629" spans="1:9" x14ac:dyDescent="0.25">
      <c r="B629" s="2" t="s">
        <v>7</v>
      </c>
      <c r="C629" t="str">
        <f t="shared" si="106"/>
        <v>New River Light &amp; PowerOther Revenues</v>
      </c>
      <c r="D629" s="1"/>
      <c r="E629" s="1">
        <v>395274.86</v>
      </c>
      <c r="F629" s="1"/>
      <c r="G629" s="1"/>
      <c r="H629" s="17">
        <f>SUM(D629:G629)</f>
        <v>395274.86</v>
      </c>
      <c r="I629" s="186"/>
    </row>
    <row r="630" spans="1:9" x14ac:dyDescent="0.25">
      <c r="A630" s="54" t="s">
        <v>8</v>
      </c>
      <c r="B630" s="55"/>
      <c r="C630" t="str">
        <f t="shared" si="106"/>
        <v>New River Light &amp; Power</v>
      </c>
      <c r="D630" s="56">
        <v>0</v>
      </c>
      <c r="E630" s="56">
        <v>27396101.09</v>
      </c>
      <c r="F630" s="56">
        <v>0</v>
      </c>
      <c r="G630" s="56">
        <v>0</v>
      </c>
      <c r="H630" s="57">
        <f>SUM(H624:H629)</f>
        <v>27396101.09</v>
      </c>
      <c r="I630" s="186"/>
    </row>
    <row r="631" spans="1:9" x14ac:dyDescent="0.25">
      <c r="C631" t="str">
        <f t="shared" si="106"/>
        <v>New River Light &amp; Power</v>
      </c>
      <c r="D631" s="1"/>
      <c r="E631" s="1"/>
      <c r="F631" s="1"/>
      <c r="G631" s="1"/>
      <c r="H631" s="17"/>
      <c r="I631" s="186"/>
    </row>
    <row r="632" spans="1:9" x14ac:dyDescent="0.25">
      <c r="A632" s="6" t="s">
        <v>9</v>
      </c>
      <c r="B632" t="s">
        <v>10</v>
      </c>
      <c r="C632" t="str">
        <f t="shared" si="106"/>
        <v>New River Light &amp; PowerSalaries and Wages</v>
      </c>
      <c r="D632" s="1"/>
      <c r="E632" s="81">
        <v>2098058.39</v>
      </c>
      <c r="F632" s="1"/>
      <c r="G632" s="1"/>
      <c r="H632" s="17">
        <f>SUM(D632:G632)</f>
        <v>2098058.39</v>
      </c>
      <c r="I632" s="186"/>
    </row>
    <row r="633" spans="1:9" x14ac:dyDescent="0.25">
      <c r="B633" t="s">
        <v>11</v>
      </c>
      <c r="C633" t="str">
        <f t="shared" si="106"/>
        <v>New River Light &amp; PowerStaff Benefits</v>
      </c>
      <c r="D633" s="1"/>
      <c r="E633" s="81">
        <v>854556.49</v>
      </c>
      <c r="F633" s="1"/>
      <c r="G633" s="1"/>
      <c r="H633" s="17">
        <f t="shared" ref="H633:H638" si="108">SUM(D633:G633)</f>
        <v>854556.49</v>
      </c>
      <c r="I633" s="186"/>
    </row>
    <row r="634" spans="1:9" x14ac:dyDescent="0.25">
      <c r="B634" t="s">
        <v>92</v>
      </c>
      <c r="C634" t="str">
        <f t="shared" si="106"/>
        <v>New River Light &amp; PowerServices, Supplies, Materials, &amp; Equip.</v>
      </c>
      <c r="D634" s="1"/>
      <c r="E634" s="81">
        <v>18235417.240000002</v>
      </c>
      <c r="F634" s="1"/>
      <c r="G634" s="1"/>
      <c r="H634" s="17">
        <f t="shared" si="108"/>
        <v>18235417.240000002</v>
      </c>
      <c r="I634" s="186"/>
    </row>
    <row r="635" spans="1:9" x14ac:dyDescent="0.25">
      <c r="B635" t="s">
        <v>13</v>
      </c>
      <c r="C635" t="str">
        <f t="shared" si="106"/>
        <v>New River Light &amp; PowerScholarships &amp; Fellowships</v>
      </c>
      <c r="D635" s="1"/>
      <c r="E635" s="1">
        <v>68000</v>
      </c>
      <c r="F635" s="1"/>
      <c r="G635" s="1"/>
      <c r="H635" s="17">
        <f t="shared" si="108"/>
        <v>68000</v>
      </c>
      <c r="I635" s="186"/>
    </row>
    <row r="636" spans="1:9" x14ac:dyDescent="0.25">
      <c r="B636" t="s">
        <v>32</v>
      </c>
      <c r="C636" t="str">
        <f t="shared" si="106"/>
        <v>New River Light &amp; PowerDebt Service</v>
      </c>
      <c r="D636" s="1"/>
      <c r="E636" s="1">
        <v>685000</v>
      </c>
      <c r="F636" s="1"/>
      <c r="G636" s="1"/>
      <c r="H636" s="17">
        <f t="shared" si="108"/>
        <v>685000</v>
      </c>
      <c r="I636" s="186"/>
    </row>
    <row r="637" spans="1:9" x14ac:dyDescent="0.25">
      <c r="B637" t="s">
        <v>12</v>
      </c>
      <c r="C637" t="str">
        <f t="shared" si="106"/>
        <v>New River Light &amp; PowerUtilities</v>
      </c>
      <c r="D637" s="1"/>
      <c r="E637" s="81">
        <v>29832.37</v>
      </c>
      <c r="F637" s="1"/>
      <c r="G637" s="1"/>
      <c r="H637" s="17">
        <f t="shared" si="108"/>
        <v>29832.37</v>
      </c>
      <c r="I637" s="186"/>
    </row>
    <row r="638" spans="1:9" x14ac:dyDescent="0.25">
      <c r="B638" t="s">
        <v>14</v>
      </c>
      <c r="C638" t="str">
        <f t="shared" si="106"/>
        <v>New River Light &amp; PowerOther Expenses</v>
      </c>
      <c r="D638" s="1"/>
      <c r="E638" s="1">
        <v>2381663.65</v>
      </c>
      <c r="F638" s="1"/>
      <c r="G638" s="1"/>
      <c r="H638" s="17">
        <f t="shared" si="108"/>
        <v>2381663.65</v>
      </c>
      <c r="I638" s="186"/>
    </row>
    <row r="639" spans="1:9" x14ac:dyDescent="0.25">
      <c r="A639" s="54" t="s">
        <v>15</v>
      </c>
      <c r="B639" s="55"/>
      <c r="C639" t="str">
        <f t="shared" si="106"/>
        <v>New River Light &amp; Power</v>
      </c>
      <c r="D639" s="56">
        <v>0</v>
      </c>
      <c r="E639" s="56">
        <v>24352528.140000001</v>
      </c>
      <c r="F639" s="56">
        <v>0</v>
      </c>
      <c r="G639" s="56">
        <v>0</v>
      </c>
      <c r="H639" s="57">
        <f>SUM(H632:H638)</f>
        <v>24352528.140000001</v>
      </c>
      <c r="I639" s="186"/>
    </row>
    <row r="640" spans="1:9" x14ac:dyDescent="0.25">
      <c r="C640" t="str">
        <f t="shared" si="106"/>
        <v>New River Light &amp; Power</v>
      </c>
      <c r="I640" s="186"/>
    </row>
    <row r="641" spans="1:13" x14ac:dyDescent="0.25">
      <c r="A641" s="6" t="s">
        <v>37</v>
      </c>
      <c r="B641" t="s">
        <v>38</v>
      </c>
      <c r="C641" t="str">
        <f t="shared" si="106"/>
        <v>New River Light &amp; PowerTransfers In</v>
      </c>
      <c r="D641" s="14"/>
      <c r="E641" s="14"/>
      <c r="F641" s="14"/>
      <c r="G641" s="14"/>
      <c r="H641" s="17">
        <f>SUM(D641:G641)</f>
        <v>0</v>
      </c>
      <c r="I641" s="186"/>
    </row>
    <row r="642" spans="1:13" x14ac:dyDescent="0.25">
      <c r="B642" t="s">
        <v>93</v>
      </c>
      <c r="C642" t="str">
        <f t="shared" si="106"/>
        <v>New River Light &amp; PowerTransfers Out to Capital</v>
      </c>
      <c r="D642" s="14"/>
      <c r="E642" s="14"/>
      <c r="F642" s="14"/>
      <c r="G642" s="14"/>
      <c r="H642" s="17">
        <f>SUM(D642:G642)</f>
        <v>0</v>
      </c>
      <c r="I642" s="186"/>
    </row>
    <row r="643" spans="1:13" x14ac:dyDescent="0.25">
      <c r="B643" t="s">
        <v>94</v>
      </c>
      <c r="C643" t="str">
        <f t="shared" si="106"/>
        <v>New River Light &amp; PowerTransfers Out (Other)</v>
      </c>
      <c r="D643" s="14"/>
      <c r="E643" s="14">
        <v>1471350</v>
      </c>
      <c r="F643" s="14"/>
      <c r="G643" s="14"/>
      <c r="H643" s="17">
        <f t="shared" ref="H643" si="109">SUM(D643:G643)</f>
        <v>1471350</v>
      </c>
      <c r="I643" s="186"/>
    </row>
    <row r="644" spans="1:13" x14ac:dyDescent="0.25">
      <c r="A644" s="54" t="s">
        <v>39</v>
      </c>
      <c r="B644" s="55"/>
      <c r="C644" t="str">
        <f t="shared" si="106"/>
        <v>New River Light &amp; Power</v>
      </c>
      <c r="D644" s="56">
        <v>0</v>
      </c>
      <c r="E644" s="56">
        <v>-1471350</v>
      </c>
      <c r="F644" s="56">
        <v>0</v>
      </c>
      <c r="G644" s="56">
        <v>0</v>
      </c>
      <c r="H644" s="57">
        <f>SUM(D644:G644)</f>
        <v>-1471350</v>
      </c>
      <c r="I644" s="186"/>
    </row>
    <row r="645" spans="1:13" x14ac:dyDescent="0.25">
      <c r="C645" t="str">
        <f t="shared" si="106"/>
        <v>New River Light &amp; Power</v>
      </c>
      <c r="D645" s="15"/>
      <c r="E645" s="15"/>
      <c r="F645" s="15"/>
      <c r="G645" s="15"/>
      <c r="H645" s="20"/>
      <c r="I645" s="186"/>
    </row>
    <row r="646" spans="1:13" ht="15.75" thickBot="1" x14ac:dyDescent="0.3">
      <c r="A646" s="8" t="s">
        <v>70</v>
      </c>
      <c r="B646" s="3"/>
      <c r="C646" t="str">
        <f t="shared" si="106"/>
        <v>New River Light &amp; Power</v>
      </c>
      <c r="D646" s="4">
        <v>0</v>
      </c>
      <c r="E646" s="4">
        <v>1572222.9499999993</v>
      </c>
      <c r="F646" s="4">
        <v>0</v>
      </c>
      <c r="G646" s="4">
        <v>0</v>
      </c>
      <c r="H646" s="18">
        <f>SUM(D646:G646)</f>
        <v>1572222.9499999993</v>
      </c>
      <c r="I646" s="186"/>
    </row>
    <row r="647" spans="1:13" ht="15.75" thickTop="1" x14ac:dyDescent="0.25">
      <c r="D647" s="15"/>
      <c r="E647" s="15"/>
      <c r="F647" s="15"/>
      <c r="G647" s="15"/>
      <c r="H647" s="20"/>
      <c r="I647" s="22"/>
    </row>
    <row r="648" spans="1:13" x14ac:dyDescent="0.25">
      <c r="D648" s="15"/>
      <c r="E648" s="15"/>
      <c r="F648" s="15"/>
      <c r="G648" s="15"/>
      <c r="H648" s="20"/>
      <c r="I648" s="22"/>
    </row>
    <row r="649" spans="1:13" x14ac:dyDescent="0.25">
      <c r="D649" s="15"/>
      <c r="E649" s="15"/>
      <c r="F649" s="15"/>
      <c r="G649" s="15"/>
      <c r="H649" s="20"/>
      <c r="I649" s="22"/>
    </row>
    <row r="650" spans="1:13" x14ac:dyDescent="0.25">
      <c r="I650" s="6"/>
    </row>
    <row r="651" spans="1:13" ht="30" x14ac:dyDescent="0.25">
      <c r="A651" s="189" t="s">
        <v>81</v>
      </c>
      <c r="B651" s="189"/>
      <c r="C651" t="str">
        <f>$A$651&amp;B651</f>
        <v>Tuition/Appropriation Split</v>
      </c>
      <c r="D651" s="43" t="s">
        <v>0</v>
      </c>
      <c r="E651" s="43" t="s">
        <v>35</v>
      </c>
      <c r="F651" s="43" t="s">
        <v>88</v>
      </c>
      <c r="G651" s="43" t="s">
        <v>31</v>
      </c>
      <c r="H651" s="44" t="s">
        <v>16</v>
      </c>
      <c r="I651" s="52" t="s">
        <v>48</v>
      </c>
    </row>
    <row r="652" spans="1:13" x14ac:dyDescent="0.25">
      <c r="A652" s="6" t="s">
        <v>1</v>
      </c>
      <c r="B652" t="s">
        <v>83</v>
      </c>
      <c r="C652" t="str">
        <f t="shared" ref="C652:C653" si="110">$A$651&amp;B652</f>
        <v>Tuition/Appropriation SplitState Appropriation</v>
      </c>
      <c r="D652" s="78">
        <v>212960200.42059654</v>
      </c>
      <c r="E652" s="79"/>
      <c r="F652" s="79"/>
      <c r="G652" s="79"/>
      <c r="H652" s="17">
        <f t="shared" ref="H652:H653" si="111">SUM(D652:G652)</f>
        <v>212960200.42059654</v>
      </c>
      <c r="I652" s="187" t="s">
        <v>84</v>
      </c>
    </row>
    <row r="653" spans="1:13" x14ac:dyDescent="0.25">
      <c r="B653" t="s">
        <v>82</v>
      </c>
      <c r="C653" t="str">
        <f t="shared" si="110"/>
        <v>Tuition/Appropriation SplitTuition and Fees</v>
      </c>
      <c r="D653" s="80">
        <v>123061603</v>
      </c>
      <c r="E653" s="77"/>
      <c r="F653" s="77"/>
      <c r="G653" s="77"/>
      <c r="H653" s="17">
        <f t="shared" si="111"/>
        <v>123061603</v>
      </c>
      <c r="I653" s="187"/>
    </row>
    <row r="654" spans="1:13" x14ac:dyDescent="0.25">
      <c r="C654" t="str">
        <f>$A$651&amp;B654</f>
        <v>Tuition/Appropriation Split</v>
      </c>
      <c r="D654" s="1"/>
      <c r="E654" s="1"/>
      <c r="F654" s="1"/>
      <c r="G654" s="1"/>
      <c r="H654" s="17"/>
      <c r="I654" s="6"/>
    </row>
    <row r="655" spans="1:13" s="42" customFormat="1" ht="30" customHeight="1" x14ac:dyDescent="0.25">
      <c r="A655" s="189" t="s">
        <v>79</v>
      </c>
      <c r="B655" s="189"/>
      <c r="C655" t="str">
        <f>$A$655&amp;B655</f>
        <v>Central Funds Not Budgeted in a Unit</v>
      </c>
      <c r="D655" s="43" t="s">
        <v>0</v>
      </c>
      <c r="E655" s="43" t="s">
        <v>35</v>
      </c>
      <c r="F655" s="43" t="s">
        <v>88</v>
      </c>
      <c r="G655" s="43" t="s">
        <v>31</v>
      </c>
      <c r="H655" s="44" t="s">
        <v>16</v>
      </c>
      <c r="I655" s="52" t="s">
        <v>48</v>
      </c>
      <c r="L655" s="164"/>
      <c r="M655" s="164"/>
    </row>
    <row r="656" spans="1:13" x14ac:dyDescent="0.25">
      <c r="A656" s="6" t="s">
        <v>1</v>
      </c>
      <c r="B656" t="s">
        <v>36</v>
      </c>
      <c r="C656" t="str">
        <f t="shared" ref="C656:C678" si="112">$A$655&amp;B656</f>
        <v>Central Funds Not Budgeted in a UnitState Appropriation, Tuition, &amp; Fees</v>
      </c>
      <c r="D656" s="1"/>
      <c r="E656" s="1"/>
      <c r="F656" s="1"/>
      <c r="G656" s="1"/>
      <c r="H656" s="17">
        <f t="shared" ref="H656:H661" si="113">SUM(D656:G656)</f>
        <v>0</v>
      </c>
      <c r="I656" s="187" t="s">
        <v>80</v>
      </c>
    </row>
    <row r="657" spans="1:9" x14ac:dyDescent="0.25">
      <c r="B657" t="s">
        <v>4</v>
      </c>
      <c r="C657" t="str">
        <f t="shared" si="112"/>
        <v>Central Funds Not Budgeted in a UnitSales &amp; Services</v>
      </c>
      <c r="D657" s="1"/>
      <c r="E657" s="1"/>
      <c r="F657" s="1"/>
      <c r="G657" s="1"/>
      <c r="H657" s="17">
        <f t="shared" si="113"/>
        <v>0</v>
      </c>
      <c r="I657" s="187"/>
    </row>
    <row r="658" spans="1:9" x14ac:dyDescent="0.25">
      <c r="B658" t="s">
        <v>33</v>
      </c>
      <c r="C658" t="str">
        <f t="shared" si="112"/>
        <v>Central Funds Not Budgeted in a UnitPatient Services</v>
      </c>
      <c r="D658" s="1"/>
      <c r="E658" s="1"/>
      <c r="F658" s="1"/>
      <c r="G658" s="1"/>
      <c r="H658" s="17">
        <f t="shared" si="113"/>
        <v>0</v>
      </c>
      <c r="I658" s="187"/>
    </row>
    <row r="659" spans="1:9" x14ac:dyDescent="0.25">
      <c r="B659" t="s">
        <v>5</v>
      </c>
      <c r="C659" t="str">
        <f t="shared" si="112"/>
        <v>Central Funds Not Budgeted in a UnitContracts &amp; Grants</v>
      </c>
      <c r="D659" s="1"/>
      <c r="E659" s="1"/>
      <c r="F659" s="1"/>
      <c r="G659" s="1"/>
      <c r="H659" s="17">
        <f t="shared" si="113"/>
        <v>0</v>
      </c>
      <c r="I659" s="187"/>
    </row>
    <row r="660" spans="1:9" x14ac:dyDescent="0.25">
      <c r="B660" t="s">
        <v>6</v>
      </c>
      <c r="C660" t="str">
        <f t="shared" si="112"/>
        <v>Central Funds Not Budgeted in a UnitGifts &amp; Investments</v>
      </c>
      <c r="D660" s="1"/>
      <c r="E660" s="1"/>
      <c r="F660" s="1"/>
      <c r="G660" s="1"/>
      <c r="H660" s="17">
        <f t="shared" si="113"/>
        <v>0</v>
      </c>
      <c r="I660" s="187"/>
    </row>
    <row r="661" spans="1:9" x14ac:dyDescent="0.25">
      <c r="B661" s="2" t="s">
        <v>7</v>
      </c>
      <c r="C661" t="str">
        <f t="shared" si="112"/>
        <v>Central Funds Not Budgeted in a UnitOther Revenues</v>
      </c>
      <c r="D661" s="1"/>
      <c r="E661" s="1"/>
      <c r="F661" s="1"/>
      <c r="G661" s="1"/>
      <c r="H661" s="17">
        <f t="shared" si="113"/>
        <v>0</v>
      </c>
      <c r="I661" s="187"/>
    </row>
    <row r="662" spans="1:9" x14ac:dyDescent="0.25">
      <c r="A662" s="54" t="s">
        <v>8</v>
      </c>
      <c r="B662" s="55"/>
      <c r="C662" t="str">
        <f t="shared" si="112"/>
        <v>Central Funds Not Budgeted in a Unit</v>
      </c>
      <c r="D662" s="56">
        <v>0</v>
      </c>
      <c r="E662" s="56">
        <v>0</v>
      </c>
      <c r="F662" s="56">
        <v>0</v>
      </c>
      <c r="G662" s="56">
        <v>0</v>
      </c>
      <c r="H662" s="57">
        <f>SUM(H656:H661)</f>
        <v>0</v>
      </c>
      <c r="I662" s="187"/>
    </row>
    <row r="663" spans="1:9" x14ac:dyDescent="0.25">
      <c r="C663" t="str">
        <f t="shared" si="112"/>
        <v>Central Funds Not Budgeted in a Unit</v>
      </c>
      <c r="D663" s="1"/>
      <c r="E663" s="1"/>
      <c r="F663" s="1"/>
      <c r="G663" s="1"/>
      <c r="H663" s="17"/>
      <c r="I663" s="187"/>
    </row>
    <row r="664" spans="1:9" x14ac:dyDescent="0.25">
      <c r="A664" s="6" t="s">
        <v>9</v>
      </c>
      <c r="B664" t="s">
        <v>85</v>
      </c>
      <c r="C664" t="str">
        <f t="shared" si="112"/>
        <v>Central Funds Not Budgeted in a UnitSalaries and Wages*</v>
      </c>
      <c r="D664" s="1"/>
      <c r="E664" s="1"/>
      <c r="F664" s="1"/>
      <c r="G664" s="1"/>
      <c r="H664" s="17">
        <f>SUM(D664:G664)</f>
        <v>0</v>
      </c>
      <c r="I664" s="187"/>
    </row>
    <row r="665" spans="1:9" x14ac:dyDescent="0.25">
      <c r="B665" t="s">
        <v>11</v>
      </c>
      <c r="C665" t="str">
        <f t="shared" si="112"/>
        <v>Central Funds Not Budgeted in a UnitStaff Benefits</v>
      </c>
      <c r="D665" s="1"/>
      <c r="E665" s="1"/>
      <c r="F665" s="1"/>
      <c r="G665" s="1"/>
      <c r="H665" s="17">
        <f t="shared" ref="H665:H670" si="114">SUM(D665:G665)</f>
        <v>0</v>
      </c>
      <c r="I665" s="187"/>
    </row>
    <row r="666" spans="1:9" x14ac:dyDescent="0.25">
      <c r="B666" t="s">
        <v>92</v>
      </c>
      <c r="C666" t="str">
        <f t="shared" si="112"/>
        <v>Central Funds Not Budgeted in a UnitServices, Supplies, Materials, &amp; Equip.</v>
      </c>
      <c r="D666" s="1"/>
      <c r="E666" s="1"/>
      <c r="F666" s="1"/>
      <c r="G666" s="1"/>
      <c r="H666" s="17">
        <f t="shared" si="114"/>
        <v>0</v>
      </c>
      <c r="I666" s="187"/>
    </row>
    <row r="667" spans="1:9" x14ac:dyDescent="0.25">
      <c r="B667" t="s">
        <v>13</v>
      </c>
      <c r="C667" t="str">
        <f t="shared" si="112"/>
        <v>Central Funds Not Budgeted in a UnitScholarships &amp; Fellowships</v>
      </c>
      <c r="D667" s="1"/>
      <c r="E667" s="1"/>
      <c r="F667" s="1"/>
      <c r="G667" s="1"/>
      <c r="H667" s="17">
        <f t="shared" si="114"/>
        <v>0</v>
      </c>
      <c r="I667" s="187"/>
    </row>
    <row r="668" spans="1:9" x14ac:dyDescent="0.25">
      <c r="B668" t="s">
        <v>32</v>
      </c>
      <c r="C668" t="str">
        <f t="shared" si="112"/>
        <v>Central Funds Not Budgeted in a UnitDebt Service</v>
      </c>
      <c r="D668" s="1"/>
      <c r="E668" s="1"/>
      <c r="F668" s="1"/>
      <c r="G668" s="1"/>
      <c r="H668" s="17">
        <f t="shared" si="114"/>
        <v>0</v>
      </c>
      <c r="I668" s="187"/>
    </row>
    <row r="669" spans="1:9" x14ac:dyDescent="0.25">
      <c r="B669" t="s">
        <v>12</v>
      </c>
      <c r="C669" t="str">
        <f t="shared" si="112"/>
        <v>Central Funds Not Budgeted in a UnitUtilities</v>
      </c>
      <c r="D669" s="1"/>
      <c r="E669" s="1"/>
      <c r="F669" s="1"/>
      <c r="G669" s="1"/>
      <c r="H669" s="17">
        <f t="shared" si="114"/>
        <v>0</v>
      </c>
      <c r="I669" s="187"/>
    </row>
    <row r="670" spans="1:9" x14ac:dyDescent="0.25">
      <c r="B670" t="s">
        <v>14</v>
      </c>
      <c r="C670" t="str">
        <f t="shared" si="112"/>
        <v>Central Funds Not Budgeted in a UnitOther Expenses</v>
      </c>
      <c r="D670" s="1"/>
      <c r="E670" s="1"/>
      <c r="F670" s="1"/>
      <c r="G670" s="1"/>
      <c r="H670" s="17">
        <f t="shared" si="114"/>
        <v>0</v>
      </c>
      <c r="I670" s="187"/>
    </row>
    <row r="671" spans="1:9" x14ac:dyDescent="0.25">
      <c r="A671" s="54" t="s">
        <v>15</v>
      </c>
      <c r="B671" s="55"/>
      <c r="C671" t="str">
        <f t="shared" si="112"/>
        <v>Central Funds Not Budgeted in a Unit</v>
      </c>
      <c r="D671" s="56">
        <v>0</v>
      </c>
      <c r="E671" s="56">
        <v>0</v>
      </c>
      <c r="F671" s="56">
        <v>0</v>
      </c>
      <c r="G671" s="56">
        <v>0</v>
      </c>
      <c r="H671" s="57">
        <f>SUM(H664:H670)</f>
        <v>0</v>
      </c>
      <c r="I671" s="187"/>
    </row>
    <row r="672" spans="1:9" x14ac:dyDescent="0.25">
      <c r="C672" t="str">
        <f t="shared" si="112"/>
        <v>Central Funds Not Budgeted in a Unit</v>
      </c>
      <c r="D672" s="1"/>
      <c r="E672" s="1"/>
      <c r="F672" s="1"/>
      <c r="G672" s="1"/>
      <c r="H672" s="17"/>
      <c r="I672" s="187"/>
    </row>
    <row r="673" spans="1:13" x14ac:dyDescent="0.25">
      <c r="A673" s="6" t="s">
        <v>37</v>
      </c>
      <c r="B673" t="s">
        <v>38</v>
      </c>
      <c r="C673" t="str">
        <f t="shared" si="112"/>
        <v>Central Funds Not Budgeted in a UnitTransfers In</v>
      </c>
      <c r="D673" s="14"/>
      <c r="E673" s="14"/>
      <c r="F673" s="14"/>
      <c r="G673" s="14"/>
      <c r="H673" s="17">
        <f>SUM(D673:G673)</f>
        <v>0</v>
      </c>
      <c r="I673" s="187"/>
    </row>
    <row r="674" spans="1:13" x14ac:dyDescent="0.25">
      <c r="B674" t="s">
        <v>93</v>
      </c>
      <c r="C674" t="str">
        <f t="shared" si="112"/>
        <v>Central Funds Not Budgeted in a UnitTransfers Out to Capital</v>
      </c>
      <c r="D674" s="14"/>
      <c r="E674" s="14"/>
      <c r="F674" s="14"/>
      <c r="G674" s="14"/>
      <c r="H674" s="17">
        <f>SUM(D674:G674)</f>
        <v>0</v>
      </c>
      <c r="I674" s="187"/>
    </row>
    <row r="675" spans="1:13" x14ac:dyDescent="0.25">
      <c r="B675" t="s">
        <v>94</v>
      </c>
      <c r="C675" t="str">
        <f t="shared" si="112"/>
        <v>Central Funds Not Budgeted in a UnitTransfers Out (Other)</v>
      </c>
      <c r="D675" s="14"/>
      <c r="E675" s="14"/>
      <c r="F675" s="14"/>
      <c r="G675" s="14"/>
      <c r="H675" s="17">
        <f t="shared" ref="H675" si="115">SUM(D675:G675)</f>
        <v>0</v>
      </c>
      <c r="I675" s="187"/>
    </row>
    <row r="676" spans="1:13" x14ac:dyDescent="0.25">
      <c r="A676" s="54" t="s">
        <v>39</v>
      </c>
      <c r="B676" s="55"/>
      <c r="C676" t="str">
        <f t="shared" si="112"/>
        <v>Central Funds Not Budgeted in a Unit</v>
      </c>
      <c r="D676" s="56">
        <v>0</v>
      </c>
      <c r="E676" s="56">
        <v>0</v>
      </c>
      <c r="F676" s="56">
        <v>0</v>
      </c>
      <c r="G676" s="56">
        <v>0</v>
      </c>
      <c r="H676" s="57">
        <f>SUM(D676:G676)</f>
        <v>0</v>
      </c>
      <c r="I676" s="187"/>
    </row>
    <row r="677" spans="1:13" x14ac:dyDescent="0.25">
      <c r="A677" s="6" t="s">
        <v>86</v>
      </c>
      <c r="C677" t="str">
        <f>$A$655&amp;B677</f>
        <v>Central Funds Not Budgeted in a Unit</v>
      </c>
      <c r="D677" s="15"/>
      <c r="E677" s="15"/>
      <c r="F677" s="15"/>
      <c r="G677" s="15"/>
      <c r="H677" s="15"/>
      <c r="I677" s="22"/>
    </row>
    <row r="678" spans="1:13" x14ac:dyDescent="0.25">
      <c r="C678" t="str">
        <f t="shared" si="112"/>
        <v>Central Funds Not Budgeted in a Unit</v>
      </c>
      <c r="I678" s="6"/>
    </row>
    <row r="679" spans="1:13" s="42" customFormat="1" ht="30" customHeight="1" x14ac:dyDescent="0.25">
      <c r="A679" s="189" t="s">
        <v>89</v>
      </c>
      <c r="B679" s="189"/>
      <c r="C679" t="str">
        <f>$A$679&amp;B679</f>
        <v>Internal Sales and Service Eliminations/ 
Other Eliminations (excluding discounts and allowances)</v>
      </c>
      <c r="D679" s="43" t="s">
        <v>0</v>
      </c>
      <c r="E679" s="43" t="s">
        <v>35</v>
      </c>
      <c r="F679" s="43" t="s">
        <v>88</v>
      </c>
      <c r="G679" s="43" t="s">
        <v>31</v>
      </c>
      <c r="H679" s="44" t="s">
        <v>16</v>
      </c>
      <c r="I679" s="52" t="s">
        <v>48</v>
      </c>
      <c r="L679" s="164"/>
      <c r="M679" s="164"/>
    </row>
    <row r="680" spans="1:13" x14ac:dyDescent="0.25">
      <c r="A680" s="6" t="s">
        <v>1</v>
      </c>
      <c r="B680" t="s">
        <v>36</v>
      </c>
      <c r="C680" t="str">
        <f t="shared" ref="C680:C700" si="116">$A$679&amp;B680</f>
        <v>Internal Sales and Service Eliminations/ 
Other Eliminations (excluding discounts and allowances)State Appropriation, Tuition, &amp; Fees</v>
      </c>
      <c r="D680" s="1"/>
      <c r="E680" s="1"/>
      <c r="F680" s="1"/>
      <c r="G680" s="1"/>
      <c r="H680" s="17">
        <f t="shared" ref="H680:H685" si="117">SUM(D680:G680)</f>
        <v>0</v>
      </c>
      <c r="I680" s="187" t="s">
        <v>91</v>
      </c>
    </row>
    <row r="681" spans="1:13" x14ac:dyDescent="0.25">
      <c r="B681" t="s">
        <v>4</v>
      </c>
      <c r="C681" t="str">
        <f t="shared" si="116"/>
        <v>Internal Sales and Service Eliminations/ 
Other Eliminations (excluding discounts and allowances)Sales &amp; Services</v>
      </c>
      <c r="D681" s="1">
        <v>-2532000</v>
      </c>
      <c r="E681" s="1">
        <v>-22848000</v>
      </c>
      <c r="F681" s="1"/>
      <c r="G681" s="1"/>
      <c r="H681" s="17">
        <f t="shared" si="117"/>
        <v>-25380000</v>
      </c>
      <c r="I681" s="187"/>
    </row>
    <row r="682" spans="1:13" x14ac:dyDescent="0.25">
      <c r="B682" t="s">
        <v>33</v>
      </c>
      <c r="C682" t="str">
        <f t="shared" si="116"/>
        <v>Internal Sales and Service Eliminations/ 
Other Eliminations (excluding discounts and allowances)Patient Services</v>
      </c>
      <c r="D682" s="1"/>
      <c r="E682" s="1"/>
      <c r="F682" s="1"/>
      <c r="G682" s="1"/>
      <c r="H682" s="17">
        <f t="shared" si="117"/>
        <v>0</v>
      </c>
      <c r="I682" s="187"/>
    </row>
    <row r="683" spans="1:13" x14ac:dyDescent="0.25">
      <c r="B683" t="s">
        <v>5</v>
      </c>
      <c r="C683" t="str">
        <f t="shared" si="116"/>
        <v>Internal Sales and Service Eliminations/ 
Other Eliminations (excluding discounts and allowances)Contracts &amp; Grants</v>
      </c>
      <c r="D683" s="1"/>
      <c r="E683" s="1"/>
      <c r="F683" s="1"/>
      <c r="G683" s="1"/>
      <c r="H683" s="17">
        <f t="shared" si="117"/>
        <v>0</v>
      </c>
      <c r="I683" s="187"/>
    </row>
    <row r="684" spans="1:13" x14ac:dyDescent="0.25">
      <c r="B684" t="s">
        <v>6</v>
      </c>
      <c r="C684" t="str">
        <f t="shared" si="116"/>
        <v>Internal Sales and Service Eliminations/ 
Other Eliminations (excluding discounts and allowances)Gifts &amp; Investments</v>
      </c>
      <c r="D684" s="1"/>
      <c r="E684" s="1"/>
      <c r="F684" s="1"/>
      <c r="G684" s="1"/>
      <c r="H684" s="17">
        <f t="shared" si="117"/>
        <v>0</v>
      </c>
      <c r="I684" s="187"/>
    </row>
    <row r="685" spans="1:13" x14ac:dyDescent="0.25">
      <c r="B685" s="2" t="s">
        <v>7</v>
      </c>
      <c r="C685" t="str">
        <f t="shared" si="116"/>
        <v>Internal Sales and Service Eliminations/ 
Other Eliminations (excluding discounts and allowances)Other Revenues</v>
      </c>
      <c r="D685" s="1"/>
      <c r="E685" s="1"/>
      <c r="F685" s="1"/>
      <c r="G685" s="1"/>
      <c r="H685" s="17">
        <f t="shared" si="117"/>
        <v>0</v>
      </c>
      <c r="I685" s="187"/>
    </row>
    <row r="686" spans="1:13" x14ac:dyDescent="0.25">
      <c r="A686" s="54" t="s">
        <v>8</v>
      </c>
      <c r="B686" s="55"/>
      <c r="C686" t="str">
        <f t="shared" si="116"/>
        <v>Internal Sales and Service Eliminations/ 
Other Eliminations (excluding discounts and allowances)</v>
      </c>
      <c r="D686" s="56">
        <v>-2532000</v>
      </c>
      <c r="E686" s="56">
        <v>-22848000</v>
      </c>
      <c r="F686" s="56">
        <v>0</v>
      </c>
      <c r="G686" s="56">
        <v>0</v>
      </c>
      <c r="H686" s="57">
        <f>SUM(H680:H685)</f>
        <v>-25380000</v>
      </c>
      <c r="I686" s="187"/>
    </row>
    <row r="687" spans="1:13" x14ac:dyDescent="0.25">
      <c r="C687" t="str">
        <f t="shared" si="116"/>
        <v>Internal Sales and Service Eliminations/ 
Other Eliminations (excluding discounts and allowances)</v>
      </c>
      <c r="D687" s="1"/>
      <c r="E687" s="1"/>
      <c r="F687" s="1"/>
      <c r="G687" s="1"/>
      <c r="H687" s="17"/>
      <c r="I687" s="187"/>
    </row>
    <row r="688" spans="1:13" x14ac:dyDescent="0.25">
      <c r="A688" s="6" t="s">
        <v>9</v>
      </c>
      <c r="B688" t="s">
        <v>10</v>
      </c>
      <c r="C688" t="str">
        <f t="shared" si="116"/>
        <v>Internal Sales and Service Eliminations/ 
Other Eliminations (excluding discounts and allowances)Salaries and Wages</v>
      </c>
      <c r="D688" s="1">
        <v>-861000</v>
      </c>
      <c r="E688" s="1">
        <v>-856000</v>
      </c>
      <c r="F688" s="1"/>
      <c r="G688" s="1"/>
      <c r="H688" s="17">
        <f>SUM(D688:G688)</f>
        <v>-1717000</v>
      </c>
      <c r="I688" s="187"/>
    </row>
    <row r="689" spans="1:9" x14ac:dyDescent="0.25">
      <c r="B689" t="s">
        <v>11</v>
      </c>
      <c r="C689" t="str">
        <f t="shared" si="116"/>
        <v>Internal Sales and Service Eliminations/ 
Other Eliminations (excluding discounts and allowances)Staff Benefits</v>
      </c>
      <c r="D689" s="1">
        <v>-368000</v>
      </c>
      <c r="E689" s="1">
        <v>-285000</v>
      </c>
      <c r="F689" s="1"/>
      <c r="G689" s="1"/>
      <c r="H689" s="17">
        <f t="shared" ref="H689:H694" si="118">SUM(D689:G689)</f>
        <v>-653000</v>
      </c>
      <c r="I689" s="187"/>
    </row>
    <row r="690" spans="1:9" x14ac:dyDescent="0.25">
      <c r="B690" t="s">
        <v>92</v>
      </c>
      <c r="C690" t="str">
        <f t="shared" si="116"/>
        <v>Internal Sales and Service Eliminations/ 
Other Eliminations (excluding discounts and allowances)Services, Supplies, Materials, &amp; Equip.</v>
      </c>
      <c r="D690" s="1">
        <v>-1680000</v>
      </c>
      <c r="E690" s="1">
        <v>-13485000</v>
      </c>
      <c r="F690" s="1"/>
      <c r="G690" s="1"/>
      <c r="H690" s="17">
        <f t="shared" si="118"/>
        <v>-15165000</v>
      </c>
      <c r="I690" s="187"/>
    </row>
    <row r="691" spans="1:9" x14ac:dyDescent="0.25">
      <c r="B691" t="s">
        <v>13</v>
      </c>
      <c r="C691" t="str">
        <f t="shared" si="116"/>
        <v>Internal Sales and Service Eliminations/ 
Other Eliminations (excluding discounts and allowances)Scholarships &amp; Fellowships</v>
      </c>
      <c r="D691" s="1"/>
      <c r="E691" s="1"/>
      <c r="F691" s="1"/>
      <c r="G691" s="1"/>
      <c r="H691" s="17">
        <f t="shared" si="118"/>
        <v>0</v>
      </c>
      <c r="I691" s="187"/>
    </row>
    <row r="692" spans="1:9" x14ac:dyDescent="0.25">
      <c r="B692" t="s">
        <v>32</v>
      </c>
      <c r="C692" t="str">
        <f t="shared" si="116"/>
        <v>Internal Sales and Service Eliminations/ 
Other Eliminations (excluding discounts and allowances)Debt Service</v>
      </c>
      <c r="D692" s="1"/>
      <c r="E692" s="1"/>
      <c r="F692" s="1"/>
      <c r="G692" s="1"/>
      <c r="H692" s="17">
        <f t="shared" si="118"/>
        <v>0</v>
      </c>
      <c r="I692" s="187"/>
    </row>
    <row r="693" spans="1:9" x14ac:dyDescent="0.25">
      <c r="B693" t="s">
        <v>12</v>
      </c>
      <c r="C693" t="str">
        <f t="shared" si="116"/>
        <v>Internal Sales and Service Eliminations/ 
Other Eliminations (excluding discounts and allowances)Utilities</v>
      </c>
      <c r="D693" s="1">
        <v>-2859000</v>
      </c>
      <c r="E693" s="1">
        <v>-4986000</v>
      </c>
      <c r="F693" s="1"/>
      <c r="G693" s="1"/>
      <c r="H693" s="17">
        <f t="shared" si="118"/>
        <v>-7845000</v>
      </c>
      <c r="I693" s="187"/>
    </row>
    <row r="694" spans="1:9" x14ac:dyDescent="0.25">
      <c r="B694" t="s">
        <v>14</v>
      </c>
      <c r="C694" t="str">
        <f t="shared" si="116"/>
        <v>Internal Sales and Service Eliminations/ 
Other Eliminations (excluding discounts and allowances)Other Expenses</v>
      </c>
      <c r="D694" s="1"/>
      <c r="E694" s="1"/>
      <c r="F694" s="1"/>
      <c r="G694" s="1"/>
      <c r="H694" s="17">
        <f t="shared" si="118"/>
        <v>0</v>
      </c>
      <c r="I694" s="187"/>
    </row>
    <row r="695" spans="1:9" x14ac:dyDescent="0.25">
      <c r="A695" s="54" t="s">
        <v>15</v>
      </c>
      <c r="B695" s="55"/>
      <c r="C695" t="str">
        <f t="shared" si="116"/>
        <v>Internal Sales and Service Eliminations/ 
Other Eliminations (excluding discounts and allowances)</v>
      </c>
      <c r="D695" s="56">
        <v>-5768000</v>
      </c>
      <c r="E695" s="56">
        <v>-19612000</v>
      </c>
      <c r="F695" s="56">
        <v>0</v>
      </c>
      <c r="G695" s="56">
        <v>0</v>
      </c>
      <c r="H695" s="57">
        <f>SUM(H688:H694)</f>
        <v>-25380000</v>
      </c>
      <c r="I695" s="187"/>
    </row>
    <row r="696" spans="1:9" x14ac:dyDescent="0.25">
      <c r="C696" t="str">
        <f t="shared" si="116"/>
        <v>Internal Sales and Service Eliminations/ 
Other Eliminations (excluding discounts and allowances)</v>
      </c>
      <c r="D696" s="1"/>
      <c r="E696" s="1"/>
      <c r="F696" s="1"/>
      <c r="G696" s="1"/>
      <c r="H696" s="17"/>
      <c r="I696" s="187"/>
    </row>
    <row r="697" spans="1:9" x14ac:dyDescent="0.25">
      <c r="A697" s="6" t="s">
        <v>37</v>
      </c>
      <c r="B697" t="s">
        <v>38</v>
      </c>
      <c r="C697" t="str">
        <f t="shared" si="116"/>
        <v>Internal Sales and Service Eliminations/ 
Other Eliminations (excluding discounts and allowances)Transfers In</v>
      </c>
      <c r="D697" s="14"/>
      <c r="E697" s="14"/>
      <c r="F697" s="14"/>
      <c r="G697" s="14"/>
      <c r="H697" s="17">
        <f>SUM(D697:G697)</f>
        <v>0</v>
      </c>
      <c r="I697" s="187"/>
    </row>
    <row r="698" spans="1:9" x14ac:dyDescent="0.25">
      <c r="B698" t="s">
        <v>93</v>
      </c>
      <c r="C698" t="str">
        <f t="shared" si="116"/>
        <v>Internal Sales and Service Eliminations/ 
Other Eliminations (excluding discounts and allowances)Transfers Out to Capital</v>
      </c>
      <c r="D698" s="14"/>
      <c r="E698" s="14"/>
      <c r="F698" s="14"/>
      <c r="G698" s="14"/>
      <c r="H698" s="17">
        <f>SUM(D698:G698)</f>
        <v>0</v>
      </c>
      <c r="I698" s="187"/>
    </row>
    <row r="699" spans="1:9" x14ac:dyDescent="0.25">
      <c r="B699" t="s">
        <v>94</v>
      </c>
      <c r="C699" t="str">
        <f t="shared" si="116"/>
        <v>Internal Sales and Service Eliminations/ 
Other Eliminations (excluding discounts and allowances)Transfers Out (Other)</v>
      </c>
      <c r="D699" s="14"/>
      <c r="E699" s="14"/>
      <c r="F699" s="14"/>
      <c r="G699" s="14"/>
      <c r="H699" s="17">
        <f t="shared" ref="H699" si="119">SUM(D699:G699)</f>
        <v>0</v>
      </c>
      <c r="I699" s="187"/>
    </row>
    <row r="700" spans="1:9" x14ac:dyDescent="0.25">
      <c r="A700" s="54" t="s">
        <v>39</v>
      </c>
      <c r="B700" s="55"/>
      <c r="C700" t="str">
        <f t="shared" si="116"/>
        <v>Internal Sales and Service Eliminations/ 
Other Eliminations (excluding discounts and allowances)</v>
      </c>
      <c r="D700" s="56">
        <v>0</v>
      </c>
      <c r="E700" s="56">
        <v>0</v>
      </c>
      <c r="F700" s="56">
        <v>0</v>
      </c>
      <c r="G700" s="56">
        <v>0</v>
      </c>
      <c r="H700" s="57">
        <f>SUM(D700:G700)</f>
        <v>0</v>
      </c>
      <c r="I700" s="187"/>
    </row>
  </sheetData>
  <mergeCells count="33">
    <mergeCell ref="I680:I700"/>
    <mergeCell ref="A655:B655"/>
    <mergeCell ref="I656:I676"/>
    <mergeCell ref="I379:I400"/>
    <mergeCell ref="I404:I425"/>
    <mergeCell ref="I429:I450"/>
    <mergeCell ref="I454:I480"/>
    <mergeCell ref="I483:I509"/>
    <mergeCell ref="I512:I538"/>
    <mergeCell ref="I652:I653"/>
    <mergeCell ref="I541:I567"/>
    <mergeCell ref="I570:I596"/>
    <mergeCell ref="I599:I621"/>
    <mergeCell ref="A679:B679"/>
    <mergeCell ref="A651:B651"/>
    <mergeCell ref="I624:I646"/>
    <mergeCell ref="J3:K3"/>
    <mergeCell ref="I204:I225"/>
    <mergeCell ref="I229:I250"/>
    <mergeCell ref="I254:I275"/>
    <mergeCell ref="I279:I300"/>
    <mergeCell ref="I79:I100"/>
    <mergeCell ref="I104:I125"/>
    <mergeCell ref="I129:I150"/>
    <mergeCell ref="I154:I175"/>
    <mergeCell ref="I179:I200"/>
    <mergeCell ref="I354:I375"/>
    <mergeCell ref="A1:H1"/>
    <mergeCell ref="I4:I25"/>
    <mergeCell ref="I29:I50"/>
    <mergeCell ref="I54:I75"/>
    <mergeCell ref="I329:I350"/>
    <mergeCell ref="I304:I326"/>
  </mergeCells>
  <printOptions horizontalCentered="1"/>
  <pageMargins left="0.25" right="0.25" top="0.75" bottom="0.75" header="0.3" footer="0.3"/>
  <pageSetup scale="70" fitToHeight="30" orientation="portrait" horizontalDpi="4294967295" verticalDpi="4294967295" r:id="rId1"/>
  <rowBreaks count="12" manualBreakCount="12">
    <brk id="52" max="16383" man="1"/>
    <brk id="102" max="16383" man="1"/>
    <brk id="152" max="16383" man="1"/>
    <brk id="202" max="16383" man="1"/>
    <brk id="252" max="16383" man="1"/>
    <brk id="302" max="16383" man="1"/>
    <brk id="352" max="16383" man="1"/>
    <brk id="402" max="16383" man="1"/>
    <brk id="452" max="6" man="1"/>
    <brk id="510" max="16383" man="1"/>
    <brk id="567" max="16383" man="1"/>
    <brk id="622" max="7" man="1"/>
  </rowBreaks>
  <ignoredErrors>
    <ignoredError sqref="K210"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AD9D5-2C51-414C-9C4F-4127107E43A6}">
  <sheetPr>
    <tabColor theme="4" tint="0.59999389629810485"/>
  </sheetPr>
  <dimension ref="A1:E8"/>
  <sheetViews>
    <sheetView workbookViewId="0">
      <selection activeCell="E1" sqref="E1"/>
    </sheetView>
  </sheetViews>
  <sheetFormatPr defaultRowHeight="15" x14ac:dyDescent="0.25"/>
  <cols>
    <col min="2" max="2" width="13.28515625" bestFit="1" customWidth="1"/>
    <col min="5" max="5" width="13.28515625" bestFit="1" customWidth="1"/>
  </cols>
  <sheetData>
    <row r="1" spans="1:5" x14ac:dyDescent="0.25">
      <c r="E1" s="166">
        <v>1477752</v>
      </c>
    </row>
    <row r="2" spans="1:5" x14ac:dyDescent="0.25">
      <c r="A2" t="s">
        <v>8229</v>
      </c>
      <c r="B2" s="166">
        <f>247115+204457+703310</f>
        <v>1154882</v>
      </c>
      <c r="C2" s="168">
        <f>B2/$B$8</f>
        <v>0.37734780057271239</v>
      </c>
      <c r="E2" s="166">
        <f>$E$1*C2</f>
        <v>557626.46699192689</v>
      </c>
    </row>
    <row r="3" spans="1:5" x14ac:dyDescent="0.25">
      <c r="A3" t="s">
        <v>8174</v>
      </c>
      <c r="B3" s="166">
        <v>805839</v>
      </c>
      <c r="C3" s="168">
        <f t="shared" ref="C3:C7" si="0">B3/$B$8</f>
        <v>0.26330099028793763</v>
      </c>
      <c r="E3" s="166">
        <f t="shared" ref="E3:E7" si="1">$E$1*C3</f>
        <v>389093.56499998039</v>
      </c>
    </row>
    <row r="4" spans="1:5" x14ac:dyDescent="0.25">
      <c r="A4" t="s">
        <v>8166</v>
      </c>
      <c r="B4" s="166">
        <v>199804</v>
      </c>
      <c r="C4" s="168">
        <f t="shared" si="0"/>
        <v>6.5284245442937219E-2</v>
      </c>
      <c r="E4" s="166">
        <f t="shared" si="1"/>
        <v>96473.924271791358</v>
      </c>
    </row>
    <row r="5" spans="1:5" x14ac:dyDescent="0.25">
      <c r="A5" t="s">
        <v>8228</v>
      </c>
      <c r="B5" s="166">
        <v>383396</v>
      </c>
      <c r="C5" s="168">
        <f t="shared" si="0"/>
        <v>0.12527135876078738</v>
      </c>
      <c r="E5" s="166">
        <f t="shared" si="1"/>
        <v>185120.00095147107</v>
      </c>
    </row>
    <row r="6" spans="1:5" x14ac:dyDescent="0.25">
      <c r="A6" t="s">
        <v>8198</v>
      </c>
      <c r="B6" s="166">
        <v>192407</v>
      </c>
      <c r="C6" s="168">
        <f t="shared" si="0"/>
        <v>6.2867339056971949E-2</v>
      </c>
      <c r="E6" s="166">
        <f t="shared" si="1"/>
        <v>92902.336026118413</v>
      </c>
    </row>
    <row r="7" spans="1:5" x14ac:dyDescent="0.25">
      <c r="A7" t="s">
        <v>8186</v>
      </c>
      <c r="B7" s="167">
        <v>324196</v>
      </c>
      <c r="C7" s="168">
        <f t="shared" si="0"/>
        <v>0.10592826587865346</v>
      </c>
      <c r="E7" s="166">
        <f t="shared" si="1"/>
        <v>156535.70675871192</v>
      </c>
    </row>
    <row r="8" spans="1:5" x14ac:dyDescent="0.25">
      <c r="B8" s="166">
        <f>SUM(B2:B7)</f>
        <v>3060524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2AF6-59B5-4760-A1A5-1D0C7E6FD715}">
  <sheetPr>
    <tabColor theme="9" tint="-0.249977111117893"/>
  </sheetPr>
  <dimension ref="A1:P27"/>
  <sheetViews>
    <sheetView zoomScale="80" zoomScaleNormal="80" workbookViewId="0">
      <selection activeCell="J20" sqref="J20"/>
    </sheetView>
  </sheetViews>
  <sheetFormatPr defaultRowHeight="15" x14ac:dyDescent="0.25"/>
  <cols>
    <col min="1" max="1" width="22.28515625" bestFit="1" customWidth="1"/>
    <col min="2" max="2" width="35.42578125" bestFit="1" customWidth="1"/>
    <col min="3" max="7" width="20.7109375" customWidth="1"/>
    <col min="8" max="8" width="24.5703125" bestFit="1" customWidth="1"/>
    <col min="9" max="9" width="19.42578125" customWidth="1"/>
    <col min="10" max="10" width="20" customWidth="1"/>
    <col min="11" max="11" width="21.7109375" bestFit="1" customWidth="1"/>
    <col min="12" max="12" width="24.85546875" bestFit="1" customWidth="1"/>
    <col min="13" max="13" width="19.85546875" customWidth="1"/>
    <col min="14" max="15" width="20.7109375" style="19" customWidth="1"/>
    <col min="16" max="16" width="32.7109375" customWidth="1"/>
  </cols>
  <sheetData>
    <row r="1" spans="1:16" s="19" customFormat="1" x14ac:dyDescent="0.25">
      <c r="C1" s="97" t="str">
        <f>'[2]pivot-T'!L5</f>
        <v>Advancement</v>
      </c>
      <c r="D1" s="97" t="str">
        <f>'[2]pivot-T'!B5</f>
        <v>Arts Engagement</v>
      </c>
      <c r="E1" s="97" t="str">
        <f>'[2]pivot-T'!K5</f>
        <v>Facilities Management</v>
      </c>
      <c r="F1" s="97" t="str">
        <f>'[2]pivot-T'!C5</f>
        <v>Grandview Events</v>
      </c>
      <c r="G1" s="97" t="str">
        <f>'[2]pivot-T'!D5</f>
        <v>Holmes CC</v>
      </c>
      <c r="H1" s="97" t="str">
        <f>'[2]pivot-T'!J5</f>
        <v>Human Resources</v>
      </c>
      <c r="I1" s="97" t="str">
        <f>'[2]pivot-T'!M5</f>
        <v>Public Safety</v>
      </c>
      <c r="J1" s="97" t="str">
        <f>'[2]pivot-T'!E5</f>
        <v>Sustainability</v>
      </c>
      <c r="K1" s="97" t="str">
        <f>'[2]pivot-T'!F5</f>
        <v>UComm</v>
      </c>
      <c r="L1" s="97" t="str">
        <f>'[2]pivot-T'!G5</f>
        <v>VC - Finance &amp; Operations</v>
      </c>
      <c r="M1" s="97" t="str">
        <f>'[2]pivot-T'!H5</f>
        <v>Warehouse</v>
      </c>
      <c r="N1" s="97"/>
      <c r="O1" s="97"/>
    </row>
    <row r="2" spans="1:16" ht="30" x14ac:dyDescent="0.25">
      <c r="A2" s="9"/>
      <c r="B2" s="10"/>
      <c r="C2" s="11" t="s">
        <v>35</v>
      </c>
      <c r="D2" s="11" t="s">
        <v>35</v>
      </c>
      <c r="E2" s="11" t="s">
        <v>35</v>
      </c>
      <c r="F2" s="11" t="s">
        <v>35</v>
      </c>
      <c r="G2" s="11" t="s">
        <v>35</v>
      </c>
      <c r="H2" s="11" t="s">
        <v>35</v>
      </c>
      <c r="I2" s="11" t="s">
        <v>35</v>
      </c>
      <c r="J2" s="11" t="s">
        <v>35</v>
      </c>
      <c r="K2" s="11" t="s">
        <v>35</v>
      </c>
      <c r="L2" s="11" t="s">
        <v>35</v>
      </c>
      <c r="M2" s="11" t="s">
        <v>35</v>
      </c>
      <c r="N2" s="21" t="s">
        <v>8184</v>
      </c>
      <c r="O2" s="123" t="s">
        <v>8185</v>
      </c>
      <c r="P2" s="52" t="s">
        <v>48</v>
      </c>
    </row>
    <row r="3" spans="1:16" x14ac:dyDescent="0.25">
      <c r="A3" s="29" t="s">
        <v>1</v>
      </c>
      <c r="B3" t="s">
        <v>36</v>
      </c>
      <c r="C3" s="13"/>
      <c r="D3" s="13"/>
      <c r="E3" s="13"/>
      <c r="F3" s="13"/>
      <c r="G3" s="13"/>
      <c r="H3" s="13"/>
      <c r="I3" s="13"/>
      <c r="J3" s="13"/>
      <c r="K3" s="13"/>
      <c r="L3" s="13"/>
      <c r="M3" s="13"/>
      <c r="N3" s="124">
        <f t="shared" ref="N3:N8" si="0">SUM(C3:M3)</f>
        <v>0</v>
      </c>
      <c r="O3" s="124"/>
      <c r="P3" s="186"/>
    </row>
    <row r="4" spans="1:16" x14ac:dyDescent="0.25">
      <c r="A4" s="6"/>
      <c r="B4" t="s">
        <v>4</v>
      </c>
      <c r="C4" s="13">
        <f>SUM('pivot-T'!B8:B25)</f>
        <v>50000</v>
      </c>
      <c r="D4" s="13"/>
      <c r="E4" s="13"/>
      <c r="F4" s="13"/>
      <c r="G4" s="13"/>
      <c r="H4" s="13"/>
      <c r="I4" s="13"/>
      <c r="J4" s="13"/>
      <c r="K4" s="13"/>
      <c r="L4" s="13"/>
      <c r="M4" s="13">
        <f>SUM('pivot-T'!D8:D25)</f>
        <v>300000</v>
      </c>
      <c r="N4" s="124">
        <f t="shared" si="0"/>
        <v>350000</v>
      </c>
      <c r="O4" s="124"/>
      <c r="P4" s="186"/>
    </row>
    <row r="5" spans="1:16" x14ac:dyDescent="0.25">
      <c r="A5" s="6"/>
      <c r="B5" t="s">
        <v>33</v>
      </c>
      <c r="C5" s="13"/>
      <c r="D5" s="13"/>
      <c r="E5" s="13"/>
      <c r="F5" s="13"/>
      <c r="G5" s="13"/>
      <c r="H5" s="13"/>
      <c r="I5" s="13"/>
      <c r="J5" s="13"/>
      <c r="K5" s="13"/>
      <c r="L5" s="13"/>
      <c r="M5" s="13"/>
      <c r="N5" s="124">
        <f t="shared" si="0"/>
        <v>0</v>
      </c>
      <c r="O5" s="124"/>
      <c r="P5" s="186"/>
    </row>
    <row r="6" spans="1:16" x14ac:dyDescent="0.25">
      <c r="A6" s="6"/>
      <c r="B6" t="s">
        <v>5</v>
      </c>
      <c r="C6" s="13"/>
      <c r="D6" s="13"/>
      <c r="E6" s="13"/>
      <c r="F6" s="13"/>
      <c r="G6" s="13"/>
      <c r="H6" s="13"/>
      <c r="I6" s="13"/>
      <c r="J6" s="13"/>
      <c r="K6" s="13"/>
      <c r="L6" s="13"/>
      <c r="M6" s="13"/>
      <c r="N6" s="124">
        <f t="shared" si="0"/>
        <v>0</v>
      </c>
      <c r="O6" s="124"/>
      <c r="P6" s="186"/>
    </row>
    <row r="7" spans="1:16" x14ac:dyDescent="0.25">
      <c r="A7" s="6"/>
      <c r="B7" t="s">
        <v>6</v>
      </c>
      <c r="C7" s="13"/>
      <c r="D7" s="13"/>
      <c r="E7" s="13"/>
      <c r="F7" s="13"/>
      <c r="G7" s="13"/>
      <c r="H7" s="13"/>
      <c r="I7" s="13"/>
      <c r="J7" s="13"/>
      <c r="K7" s="13"/>
      <c r="L7" s="13"/>
      <c r="M7" s="13"/>
      <c r="N7" s="124">
        <f t="shared" si="0"/>
        <v>0</v>
      </c>
      <c r="O7" s="124"/>
      <c r="P7" s="186"/>
    </row>
    <row r="8" spans="1:16" x14ac:dyDescent="0.25">
      <c r="A8" s="6"/>
      <c r="B8" s="2" t="s">
        <v>7</v>
      </c>
      <c r="C8" s="13"/>
      <c r="D8" s="13"/>
      <c r="E8" s="13"/>
      <c r="F8" s="13"/>
      <c r="G8" s="13"/>
      <c r="H8" s="13"/>
      <c r="I8" s="13"/>
      <c r="J8" s="13"/>
      <c r="K8" s="13"/>
      <c r="L8" s="13"/>
      <c r="M8" s="13">
        <f>SUM('pivot-T'!D26:D27)</f>
        <v>1500</v>
      </c>
      <c r="N8" s="124">
        <f t="shared" si="0"/>
        <v>1500</v>
      </c>
      <c r="O8" s="124"/>
      <c r="P8" s="186"/>
    </row>
    <row r="9" spans="1:16" s="19" customFormat="1" x14ac:dyDescent="0.25">
      <c r="A9" s="125" t="s">
        <v>8</v>
      </c>
      <c r="B9" s="126"/>
      <c r="C9" s="57">
        <f t="shared" ref="C9:M9" si="1">SUM(C3:C8)</f>
        <v>50000</v>
      </c>
      <c r="D9" s="57">
        <f t="shared" si="1"/>
        <v>0</v>
      </c>
      <c r="E9" s="57">
        <f t="shared" si="1"/>
        <v>0</v>
      </c>
      <c r="F9" s="127">
        <f t="shared" si="1"/>
        <v>0</v>
      </c>
      <c r="G9" s="57">
        <f t="shared" si="1"/>
        <v>0</v>
      </c>
      <c r="H9" s="127">
        <f t="shared" si="1"/>
        <v>0</v>
      </c>
      <c r="I9" s="57">
        <f t="shared" si="1"/>
        <v>0</v>
      </c>
      <c r="J9" s="57">
        <f t="shared" si="1"/>
        <v>0</v>
      </c>
      <c r="K9" s="57">
        <f t="shared" si="1"/>
        <v>0</v>
      </c>
      <c r="L9" s="127">
        <f t="shared" si="1"/>
        <v>0</v>
      </c>
      <c r="M9" s="57">
        <f t="shared" si="1"/>
        <v>301500</v>
      </c>
      <c r="N9" s="57"/>
      <c r="O9" s="20"/>
      <c r="P9" s="186"/>
    </row>
    <row r="10" spans="1:16" x14ac:dyDescent="0.25">
      <c r="A10" s="6"/>
      <c r="C10" s="1"/>
      <c r="D10" s="1"/>
      <c r="E10" s="1"/>
      <c r="F10" s="81"/>
      <c r="G10" s="1"/>
      <c r="H10" s="81"/>
      <c r="I10" s="1"/>
      <c r="J10" s="1"/>
      <c r="K10" s="1"/>
      <c r="L10" s="81"/>
      <c r="M10" s="1"/>
      <c r="N10" s="17"/>
      <c r="O10" s="17"/>
      <c r="P10" s="186"/>
    </row>
    <row r="11" spans="1:16" x14ac:dyDescent="0.25">
      <c r="A11" s="29" t="s">
        <v>9</v>
      </c>
      <c r="B11" t="s">
        <v>10</v>
      </c>
      <c r="C11" s="1"/>
      <c r="D11" s="1"/>
      <c r="E11" s="1"/>
      <c r="F11" s="81"/>
      <c r="G11" s="1"/>
      <c r="H11" s="81"/>
      <c r="I11" s="1"/>
      <c r="J11" s="1">
        <f>SUM('pivot-T'!M30:M49)</f>
        <v>353472</v>
      </c>
      <c r="K11" s="1"/>
      <c r="L11" s="81"/>
      <c r="M11" s="1"/>
      <c r="N11" s="124">
        <f t="shared" ref="N11:N17" si="2">SUM(C11:M11)</f>
        <v>353472</v>
      </c>
      <c r="O11" s="124"/>
      <c r="P11" s="186"/>
    </row>
    <row r="12" spans="1:16" x14ac:dyDescent="0.25">
      <c r="A12" s="6"/>
      <c r="B12" t="s">
        <v>11</v>
      </c>
      <c r="C12" s="1"/>
      <c r="D12" s="1"/>
      <c r="E12" s="1"/>
      <c r="F12" s="81"/>
      <c r="G12" s="1"/>
      <c r="H12" s="81"/>
      <c r="I12" s="1"/>
      <c r="J12" s="1">
        <f>SUM('pivot-T'!M50:M57)</f>
        <v>109360</v>
      </c>
      <c r="K12" s="1"/>
      <c r="L12" s="81"/>
      <c r="M12" s="1"/>
      <c r="N12" s="124">
        <f t="shared" si="2"/>
        <v>109360</v>
      </c>
      <c r="O12" s="124"/>
      <c r="P12" s="186"/>
    </row>
    <row r="13" spans="1:16" x14ac:dyDescent="0.25">
      <c r="A13" s="6"/>
      <c r="B13" t="s">
        <v>92</v>
      </c>
      <c r="C13" s="1"/>
      <c r="D13" s="1"/>
      <c r="E13" s="1"/>
      <c r="F13" s="81"/>
      <c r="G13" s="1"/>
      <c r="H13" s="81"/>
      <c r="I13" s="1"/>
      <c r="J13" s="1">
        <f>SUM('pivot-T'!M58:M61)+SUM('pivot-T'!M63:M65)+GETPIVOTDATA("'Amount'",'pivot-T'!$A$3,"'Account'",785000,"Div 2","Sustainability","AFB Category","UAdmin")</f>
        <v>44460</v>
      </c>
      <c r="K13" s="1"/>
      <c r="L13" s="81"/>
      <c r="M13" s="1">
        <f>SUM('pivot-T'!D58:D61)+SUM('pivot-T'!D63:D65)</f>
        <v>301000</v>
      </c>
      <c r="N13" s="124">
        <f t="shared" si="2"/>
        <v>345460</v>
      </c>
      <c r="O13" s="124"/>
      <c r="P13" s="186"/>
    </row>
    <row r="14" spans="1:16" x14ac:dyDescent="0.25">
      <c r="A14" s="6"/>
      <c r="B14" t="s">
        <v>13</v>
      </c>
      <c r="C14" s="1">
        <f>GETPIVOTDATA("'Amount'",'pivot-T'!$A$3,"'Account'",765930,"Div 2","Advancement","AFB Category","Adv")</f>
        <v>42718</v>
      </c>
      <c r="D14" s="1"/>
      <c r="E14" s="1"/>
      <c r="F14" s="81"/>
      <c r="G14" s="1"/>
      <c r="H14" s="81"/>
      <c r="I14" s="1"/>
      <c r="J14" s="1"/>
      <c r="K14" s="1"/>
      <c r="L14" s="81"/>
      <c r="M14" s="1"/>
      <c r="N14" s="124">
        <f t="shared" si="2"/>
        <v>42718</v>
      </c>
      <c r="O14" s="124"/>
      <c r="P14" s="186"/>
    </row>
    <row r="15" spans="1:16" x14ac:dyDescent="0.25">
      <c r="A15" s="6"/>
      <c r="B15" t="s">
        <v>32</v>
      </c>
      <c r="C15" s="1"/>
      <c r="D15" s="1"/>
      <c r="E15" s="1"/>
      <c r="F15" s="94"/>
      <c r="G15" s="1"/>
      <c r="H15" s="81"/>
      <c r="I15" s="1"/>
      <c r="J15" s="1"/>
      <c r="K15" s="1"/>
      <c r="L15" s="81"/>
      <c r="M15" s="1"/>
      <c r="N15" s="124">
        <f t="shared" si="2"/>
        <v>0</v>
      </c>
      <c r="O15" s="124"/>
      <c r="P15" s="186"/>
    </row>
    <row r="16" spans="1:16" x14ac:dyDescent="0.25">
      <c r="A16" s="6"/>
      <c r="B16" t="s">
        <v>12</v>
      </c>
      <c r="C16" s="1"/>
      <c r="D16" s="1"/>
      <c r="E16" s="1"/>
      <c r="F16" s="81"/>
      <c r="G16" s="1"/>
      <c r="H16" s="81"/>
      <c r="I16" s="1"/>
      <c r="J16" s="1">
        <f>GETPIVOTDATA("'Amount'",'pivot-T'!$A$3,"'Account'",733000,"Div 2","Sustainability","AFB Category","UAdmin")</f>
        <v>292</v>
      </c>
      <c r="K16" s="1"/>
      <c r="L16" s="81"/>
      <c r="M16" s="1">
        <f>GETPIVOTDATA("'Amount'",'pivot-T'!$A$3,"'Account'",733000,"Div 2","Warehouse","AFB Category","BA")</f>
        <v>500</v>
      </c>
      <c r="N16" s="124">
        <f t="shared" si="2"/>
        <v>792</v>
      </c>
      <c r="O16" s="124"/>
      <c r="P16" s="186"/>
    </row>
    <row r="17" spans="1:16" x14ac:dyDescent="0.25">
      <c r="A17" s="6"/>
      <c r="B17" t="s">
        <v>14</v>
      </c>
      <c r="C17" s="1"/>
      <c r="D17" s="1"/>
      <c r="E17" s="1"/>
      <c r="F17" s="81"/>
      <c r="G17" s="1"/>
      <c r="H17" s="81"/>
      <c r="I17" s="1"/>
      <c r="J17" s="1"/>
      <c r="K17" s="1"/>
      <c r="L17" s="81"/>
      <c r="M17" s="1"/>
      <c r="N17" s="124">
        <f t="shared" si="2"/>
        <v>0</v>
      </c>
      <c r="O17" s="124"/>
      <c r="P17" s="186"/>
    </row>
    <row r="18" spans="1:16" s="19" customFormat="1" x14ac:dyDescent="0.25">
      <c r="A18" s="125" t="s">
        <v>15</v>
      </c>
      <c r="B18" s="126"/>
      <c r="C18" s="57">
        <f t="shared" ref="C18:M18" si="3">SUM(C11:C17)</f>
        <v>42718</v>
      </c>
      <c r="D18" s="57">
        <f t="shared" si="3"/>
        <v>0</v>
      </c>
      <c r="E18" s="57">
        <f t="shared" si="3"/>
        <v>0</v>
      </c>
      <c r="F18" s="127">
        <f t="shared" si="3"/>
        <v>0</v>
      </c>
      <c r="G18" s="57">
        <f t="shared" si="3"/>
        <v>0</v>
      </c>
      <c r="H18" s="127">
        <f t="shared" si="3"/>
        <v>0</v>
      </c>
      <c r="I18" s="57">
        <f t="shared" si="3"/>
        <v>0</v>
      </c>
      <c r="J18" s="57">
        <f t="shared" si="3"/>
        <v>507584</v>
      </c>
      <c r="K18" s="57">
        <f t="shared" si="3"/>
        <v>0</v>
      </c>
      <c r="L18" s="127">
        <f t="shared" si="3"/>
        <v>0</v>
      </c>
      <c r="M18" s="57">
        <f t="shared" si="3"/>
        <v>301500</v>
      </c>
      <c r="N18" s="57"/>
      <c r="O18" s="20"/>
      <c r="P18" s="186"/>
    </row>
    <row r="19" spans="1:16" x14ac:dyDescent="0.25">
      <c r="A19" s="6"/>
      <c r="P19" s="186"/>
    </row>
    <row r="20" spans="1:16" x14ac:dyDescent="0.25">
      <c r="A20" s="29" t="s">
        <v>37</v>
      </c>
      <c r="B20" t="s">
        <v>38</v>
      </c>
      <c r="C20" s="1"/>
      <c r="D20" s="1"/>
      <c r="E20" s="1"/>
      <c r="F20" s="81"/>
      <c r="G20" s="1"/>
      <c r="H20" s="81"/>
      <c r="I20" s="1"/>
      <c r="J20" s="1">
        <f>425000+GETPIVOTDATA("'Amount'",'pivot-T'!$A$3,"'Account'",808440,"Div 2","Sustainability","AFB Category","UAdmin")</f>
        <v>508084</v>
      </c>
      <c r="K20" s="165"/>
      <c r="L20" s="81"/>
      <c r="M20" s="1"/>
      <c r="N20" s="124">
        <f t="shared" ref="N20:N22" si="4">SUM(C20:M20)</f>
        <v>508084</v>
      </c>
      <c r="O20" s="124"/>
      <c r="P20" s="186"/>
    </row>
    <row r="21" spans="1:16" x14ac:dyDescent="0.25">
      <c r="A21" s="6"/>
      <c r="B21" t="s">
        <v>93</v>
      </c>
      <c r="C21" s="1"/>
      <c r="D21" s="1"/>
      <c r="E21" s="1"/>
      <c r="F21" s="81"/>
      <c r="G21" s="1"/>
      <c r="H21" s="81"/>
      <c r="I21" s="1"/>
      <c r="J21" s="1"/>
      <c r="K21" s="1"/>
      <c r="L21" s="81"/>
      <c r="M21" s="1"/>
      <c r="N21" s="124">
        <f t="shared" si="4"/>
        <v>0</v>
      </c>
      <c r="O21" s="124"/>
      <c r="P21" s="186"/>
    </row>
    <row r="22" spans="1:16" x14ac:dyDescent="0.25">
      <c r="A22" s="6"/>
      <c r="B22" t="s">
        <v>94</v>
      </c>
      <c r="C22" s="1"/>
      <c r="D22" s="1"/>
      <c r="E22" s="1"/>
      <c r="F22" s="81"/>
      <c r="G22" s="1"/>
      <c r="H22" s="81"/>
      <c r="I22" s="1"/>
      <c r="J22" s="1">
        <f>GETPIVOTDATA("'Amount'",'pivot-T'!$A$3,"'Account'",882970,"Div 2","Sustainability","AFB Category","UAdmin")</f>
        <v>500</v>
      </c>
      <c r="K22" s="1"/>
      <c r="L22" s="81"/>
      <c r="M22" s="1"/>
      <c r="N22" s="124">
        <f t="shared" si="4"/>
        <v>500</v>
      </c>
      <c r="O22" s="124"/>
      <c r="P22" s="186"/>
    </row>
    <row r="23" spans="1:16" s="19" customFormat="1" x14ac:dyDescent="0.25">
      <c r="A23" s="125" t="s">
        <v>39</v>
      </c>
      <c r="B23" s="126"/>
      <c r="C23" s="57">
        <f t="shared" ref="C23:M23" si="5">C20-C22-C21</f>
        <v>0</v>
      </c>
      <c r="D23" s="57">
        <f t="shared" si="5"/>
        <v>0</v>
      </c>
      <c r="E23" s="57">
        <f t="shared" si="5"/>
        <v>0</v>
      </c>
      <c r="F23" s="57">
        <f t="shared" si="5"/>
        <v>0</v>
      </c>
      <c r="G23" s="57">
        <f t="shared" si="5"/>
        <v>0</v>
      </c>
      <c r="H23" s="57">
        <f t="shared" si="5"/>
        <v>0</v>
      </c>
      <c r="I23" s="57">
        <f t="shared" si="5"/>
        <v>0</v>
      </c>
      <c r="J23" s="57">
        <f t="shared" si="5"/>
        <v>507584</v>
      </c>
      <c r="K23" s="57">
        <f t="shared" si="5"/>
        <v>0</v>
      </c>
      <c r="L23" s="57">
        <f t="shared" si="5"/>
        <v>0</v>
      </c>
      <c r="M23" s="57">
        <f t="shared" si="5"/>
        <v>0</v>
      </c>
      <c r="N23" s="57"/>
      <c r="O23" s="20"/>
      <c r="P23" s="186"/>
    </row>
    <row r="24" spans="1:16" x14ac:dyDescent="0.25">
      <c r="A24" s="6"/>
      <c r="C24" s="15"/>
      <c r="D24" s="15"/>
      <c r="E24" s="15"/>
      <c r="F24" s="15"/>
      <c r="G24" s="15"/>
      <c r="H24" s="15"/>
      <c r="I24" s="15"/>
      <c r="J24" s="15"/>
      <c r="K24" s="15"/>
      <c r="L24" s="15"/>
      <c r="M24" s="15"/>
      <c r="N24" s="20"/>
      <c r="O24" s="20"/>
      <c r="P24" s="186"/>
    </row>
    <row r="25" spans="1:16" s="19" customFormat="1" x14ac:dyDescent="0.25">
      <c r="A25" s="125" t="s">
        <v>70</v>
      </c>
      <c r="B25" s="126"/>
      <c r="C25" s="57">
        <f t="shared" ref="C25:M25" si="6">C9-C18+C23</f>
        <v>7282</v>
      </c>
      <c r="D25" s="57">
        <f t="shared" si="6"/>
        <v>0</v>
      </c>
      <c r="E25" s="57">
        <f t="shared" si="6"/>
        <v>0</v>
      </c>
      <c r="F25" s="57">
        <f t="shared" si="6"/>
        <v>0</v>
      </c>
      <c r="G25" s="57">
        <f t="shared" si="6"/>
        <v>0</v>
      </c>
      <c r="H25" s="57">
        <f t="shared" si="6"/>
        <v>0</v>
      </c>
      <c r="I25" s="57">
        <f t="shared" si="6"/>
        <v>0</v>
      </c>
      <c r="J25" s="57">
        <f t="shared" si="6"/>
        <v>0</v>
      </c>
      <c r="K25" s="57">
        <f t="shared" si="6"/>
        <v>0</v>
      </c>
      <c r="L25" s="57">
        <f t="shared" si="6"/>
        <v>0</v>
      </c>
      <c r="M25" s="57">
        <f t="shared" si="6"/>
        <v>0</v>
      </c>
      <c r="N25" s="57"/>
      <c r="O25" s="20"/>
      <c r="P25" s="186"/>
    </row>
    <row r="27" spans="1:16" s="95" customFormat="1" x14ac:dyDescent="0.25">
      <c r="N27" s="97"/>
      <c r="O27" s="97"/>
    </row>
  </sheetData>
  <sortState xmlns:xlrd2="http://schemas.microsoft.com/office/spreadsheetml/2017/richdata2" columnSort="1" ref="C1:M27">
    <sortCondition ref="C1:M1"/>
  </sortState>
  <mergeCells count="1">
    <mergeCell ref="P3:P25"/>
  </mergeCells>
  <printOptions horizontalCentered="1"/>
  <pageMargins left="0.7" right="0.7" top="1.5" bottom="0.75" header="0.3" footer="0.3"/>
  <pageSetup orientation="portrait" horizontalDpi="4294967295" verticalDpi="4294967295"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0EDB6-EE61-46F2-A4EE-A6183D170ED3}">
  <sheetPr>
    <tabColor theme="9" tint="-0.249977111117893"/>
    <pageSetUpPr fitToPage="1"/>
  </sheetPr>
  <dimension ref="A1:HO2129"/>
  <sheetViews>
    <sheetView zoomScale="90" zoomScaleNormal="90" workbookViewId="0">
      <pane xSplit="1" ySplit="4" topLeftCell="B44" activePane="bottomRight" state="frozen"/>
      <selection pane="topRight" activeCell="B1" sqref="B1"/>
      <selection pane="bottomLeft" activeCell="A5" sqref="A5"/>
      <selection pane="bottomRight" activeCell="M74" sqref="M74"/>
    </sheetView>
  </sheetViews>
  <sheetFormatPr defaultColWidth="9.140625" defaultRowHeight="15" x14ac:dyDescent="0.25"/>
  <cols>
    <col min="1" max="1" width="16" bestFit="1" customWidth="1"/>
    <col min="2" max="2" width="16.28515625" style="104" hidden="1" customWidth="1"/>
    <col min="3" max="3" width="31" style="104" hidden="1" customWidth="1"/>
    <col min="4" max="4" width="11.28515625" style="104" bestFit="1" customWidth="1"/>
    <col min="5" max="5" width="12.140625" style="104" bestFit="1" customWidth="1"/>
    <col min="6" max="6" width="29.140625" style="104" bestFit="1" customWidth="1"/>
    <col min="7" max="7" width="31.42578125" style="104" bestFit="1" customWidth="1"/>
    <col min="8" max="8" width="34" style="105" bestFit="1" customWidth="1"/>
    <col min="9" max="9" width="34.28515625" bestFit="1" customWidth="1"/>
    <col min="10" max="10" width="10.5703125" bestFit="1" customWidth="1"/>
    <col min="11" max="11" width="16.140625" bestFit="1" customWidth="1"/>
    <col min="12" max="12" width="10.5703125" bestFit="1" customWidth="1"/>
    <col min="13" max="13" width="13.140625" bestFit="1" customWidth="1"/>
    <col min="14" max="14" width="12.140625" bestFit="1" customWidth="1"/>
    <col min="15" max="15" width="13.140625" bestFit="1" customWidth="1"/>
    <col min="16" max="16" width="13.28515625" bestFit="1" customWidth="1"/>
    <col min="17" max="17" width="31" bestFit="1" customWidth="1"/>
    <col min="18" max="20" width="12.140625" bestFit="1" customWidth="1"/>
    <col min="21" max="21" width="14.140625" bestFit="1" customWidth="1"/>
    <col min="22" max="22" width="15" bestFit="1" customWidth="1"/>
    <col min="23" max="23" width="12.140625" bestFit="1" customWidth="1"/>
    <col min="24" max="24" width="14.140625" bestFit="1" customWidth="1"/>
    <col min="25" max="25" width="13.28515625" bestFit="1" customWidth="1"/>
    <col min="26" max="26" width="13.140625" bestFit="1" customWidth="1"/>
    <col min="27" max="27" width="16.28515625" bestFit="1" customWidth="1"/>
    <col min="28" max="28" width="12.140625" bestFit="1" customWidth="1"/>
    <col min="29" max="29" width="13.85546875" bestFit="1" customWidth="1"/>
    <col min="30" max="30" width="10.5703125" bestFit="1" customWidth="1"/>
    <col min="31" max="31" width="11.85546875" bestFit="1" customWidth="1"/>
    <col min="32" max="33" width="13.28515625" bestFit="1" customWidth="1"/>
    <col min="34" max="34" width="16.7109375" bestFit="1" customWidth="1"/>
    <col min="35" max="35" width="20.7109375" bestFit="1" customWidth="1"/>
    <col min="36" max="36" width="15.85546875" bestFit="1" customWidth="1"/>
    <col min="37" max="37" width="23.28515625" bestFit="1" customWidth="1"/>
    <col min="38" max="38" width="28.7109375" bestFit="1" customWidth="1"/>
    <col min="39" max="39" width="16.85546875" bestFit="1" customWidth="1"/>
    <col min="40" max="40" width="12.140625" bestFit="1" customWidth="1"/>
    <col min="41" max="41" width="32.7109375" bestFit="1" customWidth="1"/>
    <col min="42" max="42" width="18.140625" bestFit="1" customWidth="1"/>
    <col min="43" max="43" width="12.140625" bestFit="1" customWidth="1"/>
    <col min="44" max="44" width="13.5703125" bestFit="1" customWidth="1"/>
    <col min="45" max="45" width="25.140625" bestFit="1" customWidth="1"/>
    <col min="46" max="46" width="10.7109375" bestFit="1" customWidth="1"/>
    <col min="47" max="47" width="33" bestFit="1" customWidth="1"/>
    <col min="48" max="48" width="13.28515625" bestFit="1" customWidth="1"/>
    <col min="49" max="49" width="14.42578125" bestFit="1" customWidth="1"/>
    <col min="50" max="50" width="17.140625" bestFit="1" customWidth="1"/>
    <col min="51" max="51" width="29.140625" bestFit="1" customWidth="1"/>
    <col min="52" max="52" width="24.5703125" bestFit="1" customWidth="1"/>
    <col min="53" max="53" width="10.5703125" bestFit="1" customWidth="1"/>
    <col min="54" max="54" width="11.28515625" bestFit="1" customWidth="1"/>
    <col min="55" max="56" width="13.28515625" bestFit="1" customWidth="1"/>
    <col min="57" max="57" width="29.7109375" bestFit="1" customWidth="1"/>
    <col min="58" max="59" width="12.140625" bestFit="1" customWidth="1"/>
    <col min="60" max="60" width="29.28515625" bestFit="1" customWidth="1"/>
    <col min="61" max="61" width="31.85546875" bestFit="1" customWidth="1"/>
    <col min="62" max="62" width="24.7109375" bestFit="1" customWidth="1"/>
    <col min="63" max="63" width="31.140625" bestFit="1" customWidth="1"/>
    <col min="64" max="64" width="14.7109375" bestFit="1" customWidth="1"/>
    <col min="65" max="65" width="33.28515625" bestFit="1" customWidth="1"/>
    <col min="66" max="66" width="38" bestFit="1" customWidth="1"/>
    <col min="67" max="67" width="18.5703125" bestFit="1" customWidth="1"/>
    <col min="68" max="68" width="32.28515625" bestFit="1" customWidth="1"/>
    <col min="69" max="69" width="18" bestFit="1" customWidth="1"/>
    <col min="70" max="70" width="20.42578125" bestFit="1" customWidth="1"/>
    <col min="71" max="71" width="31.7109375" bestFit="1" customWidth="1"/>
    <col min="72" max="73" width="13.28515625" bestFit="1" customWidth="1"/>
    <col min="74" max="74" width="15.5703125" bestFit="1" customWidth="1"/>
    <col min="75" max="75" width="14.85546875" bestFit="1" customWidth="1"/>
    <col min="76" max="76" width="10.5703125" bestFit="1" customWidth="1"/>
    <col min="77" max="77" width="12.140625" bestFit="1" customWidth="1"/>
    <col min="78" max="78" width="12.85546875" bestFit="1" customWidth="1"/>
    <col min="79" max="79" width="26.28515625" bestFit="1" customWidth="1"/>
    <col min="80" max="80" width="31.42578125" bestFit="1" customWidth="1"/>
    <col min="81" max="81" width="33.28515625" bestFit="1" customWidth="1"/>
    <col min="82" max="82" width="12.28515625" bestFit="1" customWidth="1"/>
    <col min="83" max="83" width="12.140625" bestFit="1" customWidth="1"/>
    <col min="84" max="84" width="10.5703125" bestFit="1" customWidth="1"/>
    <col min="85" max="85" width="26.140625" bestFit="1" customWidth="1"/>
    <col min="86" max="86" width="34.28515625" bestFit="1" customWidth="1"/>
    <col min="87" max="89" width="10.5703125" bestFit="1" customWidth="1"/>
    <col min="90" max="90" width="31" bestFit="1" customWidth="1"/>
    <col min="91" max="91" width="26" bestFit="1" customWidth="1"/>
    <col min="92" max="92" width="23" bestFit="1" customWidth="1"/>
    <col min="93" max="94" width="10.5703125" bestFit="1" customWidth="1"/>
    <col min="95" max="96" width="13.28515625" bestFit="1" customWidth="1"/>
    <col min="97" max="97" width="28" bestFit="1" customWidth="1"/>
    <col min="98" max="99" width="12.140625" bestFit="1" customWidth="1"/>
    <col min="100" max="100" width="11.140625" bestFit="1" customWidth="1"/>
    <col min="101" max="101" width="28.5703125" bestFit="1" customWidth="1"/>
    <col min="102" max="102" width="33" bestFit="1" customWidth="1"/>
    <col min="103" max="103" width="27.7109375" bestFit="1" customWidth="1"/>
    <col min="104" max="104" width="12.140625" bestFit="1" customWidth="1"/>
    <col min="105" max="105" width="12.140625" style="95" bestFit="1" customWidth="1"/>
    <col min="106" max="106" width="13.28515625" style="95" bestFit="1" customWidth="1"/>
    <col min="107" max="107" width="18.5703125" style="95" bestFit="1" customWidth="1"/>
    <col min="108" max="108" width="36.140625" style="95" bestFit="1" customWidth="1"/>
    <col min="109" max="109" width="39.28515625" style="95" bestFit="1" customWidth="1"/>
    <col min="110" max="110" width="27" style="95" bestFit="1" customWidth="1"/>
    <col min="111" max="111" width="30.28515625" style="95" bestFit="1" customWidth="1"/>
    <col min="112" max="112" width="27" style="95" bestFit="1" customWidth="1"/>
    <col min="113" max="113" width="30.28515625" style="95" bestFit="1" customWidth="1"/>
    <col min="114" max="114" width="12.5703125" bestFit="1" customWidth="1"/>
    <col min="115" max="115" width="15.7109375" bestFit="1" customWidth="1"/>
    <col min="116" max="116" width="35.140625" bestFit="1" customWidth="1"/>
    <col min="117" max="117" width="38.42578125" bestFit="1" customWidth="1"/>
    <col min="118" max="118" width="34.85546875" bestFit="1" customWidth="1"/>
    <col min="119" max="119" width="38.140625" bestFit="1" customWidth="1"/>
    <col min="120" max="120" width="14.140625" bestFit="1" customWidth="1"/>
    <col min="121" max="121" width="17.42578125" bestFit="1" customWidth="1"/>
    <col min="122" max="122" width="17.140625" bestFit="1" customWidth="1"/>
    <col min="123" max="123" width="20.28515625" bestFit="1" customWidth="1"/>
    <col min="124" max="124" width="10.5703125" bestFit="1" customWidth="1"/>
    <col min="125" max="125" width="11.5703125" bestFit="1" customWidth="1"/>
    <col min="126" max="126" width="16.28515625" bestFit="1" customWidth="1"/>
    <col min="127" max="127" width="19.42578125" bestFit="1" customWidth="1"/>
    <col min="128" max="128" width="18.85546875" bestFit="1" customWidth="1"/>
    <col min="129" max="129" width="22.140625" bestFit="1" customWidth="1"/>
    <col min="130" max="130" width="20.42578125" bestFit="1" customWidth="1"/>
    <col min="131" max="131" width="23.5703125" bestFit="1" customWidth="1"/>
    <col min="132" max="132" width="34.140625" bestFit="1" customWidth="1"/>
    <col min="133" max="133" width="37.28515625" bestFit="1" customWidth="1"/>
    <col min="134" max="134" width="30.42578125" bestFit="1" customWidth="1"/>
    <col min="135" max="135" width="33.5703125" bestFit="1" customWidth="1"/>
    <col min="136" max="136" width="10.5703125" bestFit="1" customWidth="1"/>
    <col min="137" max="137" width="11.7109375" bestFit="1" customWidth="1"/>
    <col min="138" max="138" width="31" bestFit="1" customWidth="1"/>
    <col min="139" max="139" width="34.28515625" bestFit="1" customWidth="1"/>
    <col min="140" max="140" width="19.85546875" bestFit="1" customWidth="1"/>
    <col min="141" max="141" width="23" bestFit="1" customWidth="1"/>
    <col min="142" max="143" width="10.5703125" bestFit="1" customWidth="1"/>
    <col min="144" max="144" width="34.85546875" bestFit="1" customWidth="1"/>
    <col min="145" max="145" width="38.140625" bestFit="1" customWidth="1"/>
    <col min="146" max="146" width="32.85546875" bestFit="1" customWidth="1"/>
    <col min="147" max="147" width="36" bestFit="1" customWidth="1"/>
    <col min="148" max="148" width="21.42578125" bestFit="1" customWidth="1"/>
    <col min="149" max="149" width="24.5703125" bestFit="1" customWidth="1"/>
    <col min="150" max="150" width="26.85546875" bestFit="1" customWidth="1"/>
    <col min="151" max="151" width="30.140625" bestFit="1" customWidth="1"/>
    <col min="152" max="152" width="29.28515625" bestFit="1" customWidth="1"/>
    <col min="153" max="153" width="32.42578125" bestFit="1" customWidth="1"/>
    <col min="154" max="154" width="19.42578125" bestFit="1" customWidth="1"/>
    <col min="155" max="155" width="22.5703125" bestFit="1" customWidth="1"/>
    <col min="156" max="156" width="27.85546875" bestFit="1" customWidth="1"/>
    <col min="157" max="157" width="31" bestFit="1" customWidth="1"/>
    <col min="158" max="158" width="19.85546875" bestFit="1" customWidth="1"/>
    <col min="159" max="159" width="23" bestFit="1" customWidth="1"/>
    <col min="160" max="160" width="22.28515625" bestFit="1" customWidth="1"/>
    <col min="161" max="161" width="25.5703125" bestFit="1" customWidth="1"/>
    <col min="162" max="162" width="24.85546875" bestFit="1" customWidth="1"/>
    <col min="163" max="163" width="28" bestFit="1" customWidth="1"/>
    <col min="164" max="164" width="29.5703125" bestFit="1" customWidth="1"/>
    <col min="165" max="165" width="32.7109375" bestFit="1" customWidth="1"/>
    <col min="166" max="166" width="26.42578125" bestFit="1" customWidth="1"/>
    <col min="167" max="167" width="29.7109375" bestFit="1" customWidth="1"/>
    <col min="168" max="168" width="10.5703125" bestFit="1" customWidth="1"/>
    <col min="169" max="169" width="13.42578125" bestFit="1" customWidth="1"/>
    <col min="170" max="170" width="11.85546875" bestFit="1" customWidth="1"/>
    <col min="171" max="171" width="15" bestFit="1" customWidth="1"/>
    <col min="172" max="172" width="13.140625" bestFit="1" customWidth="1"/>
    <col min="173" max="173" width="16.28515625" bestFit="1" customWidth="1"/>
    <col min="174" max="174" width="33.5703125" bestFit="1" customWidth="1"/>
    <col min="175" max="175" width="36.7109375" bestFit="1" customWidth="1"/>
    <col min="176" max="176" width="11.5703125" bestFit="1" customWidth="1"/>
    <col min="177" max="177" width="14.7109375" bestFit="1" customWidth="1"/>
    <col min="178" max="179" width="13.28515625" bestFit="1" customWidth="1"/>
    <col min="180" max="181" width="37.28515625" bestFit="1" customWidth="1"/>
    <col min="182" max="182" width="31" bestFit="1" customWidth="1"/>
    <col min="183" max="184" width="34.28515625" bestFit="1" customWidth="1"/>
    <col min="185" max="185" width="21.5703125" bestFit="1" customWidth="1"/>
    <col min="186" max="186" width="24.7109375" bestFit="1" customWidth="1"/>
    <col min="187" max="187" width="21.42578125" bestFit="1" customWidth="1"/>
    <col min="188" max="188" width="24.5703125" bestFit="1" customWidth="1"/>
    <col min="189" max="189" width="26.85546875" bestFit="1" customWidth="1"/>
    <col min="190" max="190" width="30.140625" bestFit="1" customWidth="1"/>
    <col min="191" max="191" width="19.42578125" bestFit="1" customWidth="1"/>
    <col min="192" max="193" width="22.5703125" bestFit="1" customWidth="1"/>
    <col min="194" max="194" width="19.85546875" bestFit="1" customWidth="1"/>
    <col min="195" max="196" width="23" bestFit="1" customWidth="1"/>
    <col min="197" max="197" width="22.28515625" bestFit="1" customWidth="1"/>
    <col min="198" max="199" width="25.5703125" bestFit="1" customWidth="1"/>
    <col min="200" max="200" width="30.42578125" bestFit="1" customWidth="1"/>
    <col min="201" max="201" width="31.28515625" bestFit="1" customWidth="1"/>
    <col min="202" max="202" width="33.28515625" bestFit="1" customWidth="1"/>
    <col min="203" max="203" width="36.42578125" bestFit="1" customWidth="1"/>
    <col min="204" max="204" width="33.5703125" bestFit="1" customWidth="1"/>
    <col min="205" max="205" width="28" bestFit="1" customWidth="1"/>
    <col min="206" max="206" width="31.140625" bestFit="1" customWidth="1"/>
    <col min="207" max="207" width="15.42578125" bestFit="1" customWidth="1"/>
    <col min="208" max="208" width="32.85546875" bestFit="1" customWidth="1"/>
    <col min="209" max="209" width="36" bestFit="1" customWidth="1"/>
    <col min="210" max="210" width="21.140625" bestFit="1" customWidth="1"/>
    <col min="211" max="211" width="27.85546875" bestFit="1" customWidth="1"/>
    <col min="212" max="212" width="31" bestFit="1" customWidth="1"/>
    <col min="213" max="213" width="13.140625" bestFit="1" customWidth="1"/>
    <col min="214" max="214" width="24.85546875" bestFit="1" customWidth="1"/>
    <col min="215" max="215" width="28" bestFit="1" customWidth="1"/>
    <col min="216" max="216" width="18.140625" bestFit="1" customWidth="1"/>
    <col min="217" max="217" width="34.42578125" bestFit="1" customWidth="1"/>
    <col min="218" max="218" width="36.85546875" bestFit="1" customWidth="1"/>
    <col min="219" max="219" width="37.5703125" bestFit="1" customWidth="1"/>
    <col min="220" max="220" width="33.5703125" bestFit="1" customWidth="1"/>
    <col min="221" max="222" width="36.7109375" bestFit="1" customWidth="1"/>
    <col min="223" max="223" width="13.28515625" bestFit="1" customWidth="1"/>
    <col min="224" max="230" width="11.85546875" bestFit="1" customWidth="1"/>
    <col min="231" max="231" width="13.42578125" bestFit="1" customWidth="1"/>
    <col min="232" max="232" width="11.85546875" bestFit="1" customWidth="1"/>
    <col min="233" max="233" width="13.42578125" bestFit="1" customWidth="1"/>
    <col min="234" max="234" width="11.85546875" bestFit="1" customWidth="1"/>
    <col min="235" max="235" width="13.42578125" bestFit="1" customWidth="1"/>
    <col min="236" max="236" width="11.85546875" bestFit="1" customWidth="1"/>
    <col min="237" max="237" width="13.42578125" bestFit="1" customWidth="1"/>
    <col min="238" max="238" width="11.85546875" bestFit="1" customWidth="1"/>
    <col min="239" max="239" width="13.42578125" bestFit="1" customWidth="1"/>
    <col min="240" max="240" width="11.85546875" bestFit="1" customWidth="1"/>
    <col min="241" max="241" width="13.42578125" bestFit="1" customWidth="1"/>
    <col min="242" max="242" width="11.85546875" bestFit="1" customWidth="1"/>
    <col min="243" max="243" width="13.42578125" bestFit="1" customWidth="1"/>
    <col min="244" max="244" width="11.85546875" bestFit="1" customWidth="1"/>
    <col min="245" max="245" width="13.42578125" bestFit="1" customWidth="1"/>
    <col min="246" max="246" width="11.85546875" bestFit="1" customWidth="1"/>
    <col min="247" max="247" width="13.42578125" bestFit="1" customWidth="1"/>
    <col min="248" max="248" width="11.85546875" bestFit="1" customWidth="1"/>
    <col min="249" max="249" width="8.85546875" bestFit="1" customWidth="1"/>
    <col min="250" max="250" width="11.85546875" bestFit="1" customWidth="1"/>
    <col min="251" max="251" width="8.85546875" bestFit="1" customWidth="1"/>
    <col min="252" max="252" width="11.85546875" bestFit="1" customWidth="1"/>
    <col min="253" max="253" width="8.85546875" bestFit="1" customWidth="1"/>
    <col min="254" max="254" width="11.85546875" bestFit="1" customWidth="1"/>
    <col min="255" max="255" width="8.85546875" bestFit="1" customWidth="1"/>
    <col min="256" max="256" width="11.85546875" bestFit="1" customWidth="1"/>
    <col min="257" max="257" width="8.85546875" bestFit="1" customWidth="1"/>
    <col min="258" max="258" width="11.85546875" bestFit="1" customWidth="1"/>
    <col min="259" max="259" width="8.85546875" bestFit="1" customWidth="1"/>
    <col min="260" max="260" width="11.85546875" bestFit="1" customWidth="1"/>
    <col min="261" max="261" width="10" bestFit="1" customWidth="1"/>
    <col min="262" max="262" width="11.85546875" bestFit="1" customWidth="1"/>
    <col min="263" max="263" width="8.85546875" bestFit="1" customWidth="1"/>
    <col min="264" max="264" width="11.85546875" bestFit="1" customWidth="1"/>
    <col min="265" max="265" width="8.85546875" bestFit="1" customWidth="1"/>
    <col min="266" max="266" width="11.85546875" bestFit="1" customWidth="1"/>
    <col min="267" max="267" width="8.85546875" bestFit="1" customWidth="1"/>
    <col min="268" max="268" width="11.85546875" bestFit="1" customWidth="1"/>
    <col min="269" max="269" width="11.140625" bestFit="1" customWidth="1"/>
    <col min="270" max="270" width="11.85546875" bestFit="1" customWidth="1"/>
    <col min="271" max="271" width="8.85546875" bestFit="1" customWidth="1"/>
    <col min="272" max="272" width="11.85546875" bestFit="1" customWidth="1"/>
    <col min="273" max="273" width="8.85546875" bestFit="1" customWidth="1"/>
    <col min="274" max="274" width="11.85546875" bestFit="1" customWidth="1"/>
    <col min="275" max="275" width="8.85546875" bestFit="1" customWidth="1"/>
    <col min="276" max="276" width="11.85546875" bestFit="1" customWidth="1"/>
    <col min="277" max="277" width="8.85546875" bestFit="1" customWidth="1"/>
    <col min="278" max="278" width="11.85546875" bestFit="1" customWidth="1"/>
    <col min="279" max="279" width="8.85546875" bestFit="1" customWidth="1"/>
    <col min="280" max="280" width="11.85546875" bestFit="1" customWidth="1"/>
    <col min="281" max="281" width="8.85546875" bestFit="1" customWidth="1"/>
    <col min="282" max="282" width="11.85546875" bestFit="1" customWidth="1"/>
    <col min="283" max="283" width="8.85546875" bestFit="1" customWidth="1"/>
    <col min="284" max="284" width="11.85546875" bestFit="1" customWidth="1"/>
    <col min="285" max="285" width="8.85546875" bestFit="1" customWidth="1"/>
    <col min="286" max="286" width="11.85546875" bestFit="1" customWidth="1"/>
    <col min="287" max="287" width="8.85546875" bestFit="1" customWidth="1"/>
    <col min="288" max="288" width="11.85546875" bestFit="1" customWidth="1"/>
    <col min="289" max="289" width="8.85546875" bestFit="1" customWidth="1"/>
    <col min="290" max="290" width="11.85546875" bestFit="1" customWidth="1"/>
    <col min="291" max="291" width="8.85546875" bestFit="1" customWidth="1"/>
    <col min="292" max="292" width="7" bestFit="1" customWidth="1"/>
    <col min="293" max="293" width="11.85546875" bestFit="1" customWidth="1"/>
    <col min="294" max="294" width="8.85546875" bestFit="1" customWidth="1"/>
    <col min="295" max="295" width="11.85546875" bestFit="1" customWidth="1"/>
    <col min="296" max="296" width="8.85546875" bestFit="1" customWidth="1"/>
    <col min="297" max="297" width="11.85546875" bestFit="1" customWidth="1"/>
    <col min="298" max="298" width="8.85546875" bestFit="1" customWidth="1"/>
    <col min="299" max="299" width="11.85546875" bestFit="1" customWidth="1"/>
    <col min="300" max="300" width="8.85546875" bestFit="1" customWidth="1"/>
    <col min="301" max="301" width="11.85546875" bestFit="1" customWidth="1"/>
    <col min="302" max="302" width="8.85546875" bestFit="1" customWidth="1"/>
    <col min="303" max="303" width="11.85546875" bestFit="1" customWidth="1"/>
    <col min="304" max="304" width="8.85546875" bestFit="1" customWidth="1"/>
    <col min="305" max="305" width="11.85546875" bestFit="1" customWidth="1"/>
    <col min="306" max="306" width="8.85546875" bestFit="1" customWidth="1"/>
    <col min="307" max="307" width="11.85546875" bestFit="1" customWidth="1"/>
    <col min="308" max="308" width="8.85546875" bestFit="1" customWidth="1"/>
    <col min="309" max="309" width="11.85546875" bestFit="1" customWidth="1"/>
    <col min="310" max="310" width="8.85546875" bestFit="1" customWidth="1"/>
    <col min="311" max="311" width="11.85546875" bestFit="1" customWidth="1"/>
    <col min="312" max="312" width="8.85546875" bestFit="1" customWidth="1"/>
    <col min="313" max="313" width="11.85546875" bestFit="1" customWidth="1"/>
    <col min="314" max="314" width="8.85546875" bestFit="1" customWidth="1"/>
    <col min="315" max="315" width="11.85546875" bestFit="1" customWidth="1"/>
    <col min="316" max="316" width="8.85546875" bestFit="1" customWidth="1"/>
    <col min="317" max="317" width="11.85546875" bestFit="1" customWidth="1"/>
    <col min="318" max="318" width="8.85546875" bestFit="1" customWidth="1"/>
    <col min="319" max="319" width="11.85546875" bestFit="1" customWidth="1"/>
    <col min="320" max="320" width="8.85546875" bestFit="1" customWidth="1"/>
    <col min="321" max="321" width="11.85546875" bestFit="1" customWidth="1"/>
    <col min="322" max="322" width="8.85546875" bestFit="1" customWidth="1"/>
    <col min="323" max="323" width="11.85546875" bestFit="1" customWidth="1"/>
    <col min="324" max="324" width="8.85546875" bestFit="1" customWidth="1"/>
    <col min="325" max="325" width="11.85546875" bestFit="1" customWidth="1"/>
    <col min="326" max="326" width="8.85546875" bestFit="1" customWidth="1"/>
    <col min="327" max="327" width="11.85546875" bestFit="1" customWidth="1"/>
    <col min="328" max="328" width="8.85546875" bestFit="1" customWidth="1"/>
    <col min="329" max="329" width="11.85546875" bestFit="1" customWidth="1"/>
    <col min="330" max="330" width="8.85546875" bestFit="1" customWidth="1"/>
    <col min="331" max="331" width="11.85546875" bestFit="1" customWidth="1"/>
    <col min="332" max="332" width="8.85546875" bestFit="1" customWidth="1"/>
    <col min="333" max="333" width="11.85546875" bestFit="1" customWidth="1"/>
    <col min="334" max="334" width="8.85546875" bestFit="1" customWidth="1"/>
    <col min="335" max="335" width="11.85546875" bestFit="1" customWidth="1"/>
    <col min="336" max="336" width="8.85546875" bestFit="1" customWidth="1"/>
    <col min="337" max="337" width="11.85546875" bestFit="1" customWidth="1"/>
    <col min="338" max="338" width="8.85546875" bestFit="1" customWidth="1"/>
    <col min="339" max="339" width="11.85546875" bestFit="1" customWidth="1"/>
    <col min="340" max="340" width="8.85546875" bestFit="1" customWidth="1"/>
    <col min="341" max="341" width="11.85546875" bestFit="1" customWidth="1"/>
    <col min="342" max="342" width="8.85546875" bestFit="1" customWidth="1"/>
    <col min="343" max="343" width="11.85546875" bestFit="1" customWidth="1"/>
    <col min="344" max="344" width="8.85546875" bestFit="1" customWidth="1"/>
    <col min="345" max="345" width="11.85546875" bestFit="1" customWidth="1"/>
    <col min="346" max="346" width="8.85546875" bestFit="1" customWidth="1"/>
    <col min="347" max="347" width="11.85546875" bestFit="1" customWidth="1"/>
    <col min="348" max="348" width="8.85546875" bestFit="1" customWidth="1"/>
    <col min="349" max="349" width="11.85546875" bestFit="1" customWidth="1"/>
    <col min="350" max="350" width="8.85546875" bestFit="1" customWidth="1"/>
    <col min="351" max="351" width="11.85546875" bestFit="1" customWidth="1"/>
    <col min="352" max="352" width="8.85546875" bestFit="1" customWidth="1"/>
    <col min="353" max="353" width="11.85546875" bestFit="1" customWidth="1"/>
    <col min="354" max="354" width="8.85546875" bestFit="1" customWidth="1"/>
    <col min="355" max="355" width="11.85546875" bestFit="1" customWidth="1"/>
    <col min="356" max="356" width="8.85546875" bestFit="1" customWidth="1"/>
    <col min="357" max="357" width="11.85546875" bestFit="1" customWidth="1"/>
    <col min="358" max="358" width="8.85546875" bestFit="1" customWidth="1"/>
    <col min="359" max="359" width="11.85546875" bestFit="1" customWidth="1"/>
    <col min="360" max="360" width="8.85546875" bestFit="1" customWidth="1"/>
    <col min="361" max="361" width="11.85546875" bestFit="1" customWidth="1"/>
    <col min="362" max="362" width="8.85546875" bestFit="1" customWidth="1"/>
    <col min="363" max="363" width="11.85546875" bestFit="1" customWidth="1"/>
    <col min="364" max="364" width="8.85546875" bestFit="1" customWidth="1"/>
    <col min="365" max="365" width="11.85546875" bestFit="1" customWidth="1"/>
    <col min="366" max="366" width="8.85546875" bestFit="1" customWidth="1"/>
    <col min="367" max="367" width="11.85546875" bestFit="1" customWidth="1"/>
    <col min="368" max="368" width="8.85546875" bestFit="1" customWidth="1"/>
    <col min="369" max="369" width="11.85546875" bestFit="1" customWidth="1"/>
    <col min="370" max="370" width="8.85546875" bestFit="1" customWidth="1"/>
    <col min="371" max="371" width="11.85546875" bestFit="1" customWidth="1"/>
    <col min="372" max="372" width="8.85546875" bestFit="1" customWidth="1"/>
    <col min="373" max="373" width="11.85546875" bestFit="1" customWidth="1"/>
    <col min="374" max="374" width="8.85546875" bestFit="1" customWidth="1"/>
    <col min="375" max="375" width="11.85546875" bestFit="1" customWidth="1"/>
    <col min="376" max="376" width="8.85546875" bestFit="1" customWidth="1"/>
    <col min="377" max="377" width="11.85546875" bestFit="1" customWidth="1"/>
    <col min="378" max="378" width="8.85546875" bestFit="1" customWidth="1"/>
    <col min="379" max="379" width="11.85546875" bestFit="1" customWidth="1"/>
    <col min="380" max="380" width="8.85546875" bestFit="1" customWidth="1"/>
    <col min="381" max="381" width="11.85546875" bestFit="1" customWidth="1"/>
    <col min="382" max="382" width="8.85546875" bestFit="1" customWidth="1"/>
    <col min="383" max="383" width="11.85546875" bestFit="1" customWidth="1"/>
    <col min="384" max="384" width="8.85546875" bestFit="1" customWidth="1"/>
    <col min="385" max="385" width="11.85546875" bestFit="1" customWidth="1"/>
    <col min="386" max="386" width="8.85546875" bestFit="1" customWidth="1"/>
    <col min="387" max="387" width="11.85546875" bestFit="1" customWidth="1"/>
    <col min="388" max="388" width="8.85546875" bestFit="1" customWidth="1"/>
    <col min="389" max="389" width="11.85546875" bestFit="1" customWidth="1"/>
    <col min="390" max="390" width="8.85546875" bestFit="1" customWidth="1"/>
    <col min="391" max="391" width="11.85546875" bestFit="1" customWidth="1"/>
    <col min="392" max="392" width="8.85546875" bestFit="1" customWidth="1"/>
    <col min="393" max="393" width="11.85546875" bestFit="1" customWidth="1"/>
    <col min="394" max="394" width="8.85546875" bestFit="1" customWidth="1"/>
    <col min="395" max="395" width="11.85546875" bestFit="1" customWidth="1"/>
    <col min="396" max="396" width="8.85546875" bestFit="1" customWidth="1"/>
    <col min="397" max="397" width="11.85546875" bestFit="1" customWidth="1"/>
    <col min="398" max="398" width="8.85546875" bestFit="1" customWidth="1"/>
    <col min="399" max="399" width="11.85546875" bestFit="1" customWidth="1"/>
    <col min="400" max="400" width="8.85546875" bestFit="1" customWidth="1"/>
    <col min="401" max="401" width="11.85546875" bestFit="1" customWidth="1"/>
    <col min="402" max="402" width="8.85546875" bestFit="1" customWidth="1"/>
    <col min="403" max="403" width="11.85546875" bestFit="1" customWidth="1"/>
    <col min="404" max="404" width="8.85546875" bestFit="1" customWidth="1"/>
    <col min="405" max="405" width="11.85546875" bestFit="1" customWidth="1"/>
    <col min="406" max="406" width="8.85546875" bestFit="1" customWidth="1"/>
    <col min="407" max="407" width="11.85546875" bestFit="1" customWidth="1"/>
    <col min="408" max="408" width="8.85546875" bestFit="1" customWidth="1"/>
    <col min="409" max="409" width="11.85546875" bestFit="1" customWidth="1"/>
    <col min="410" max="410" width="8.85546875" bestFit="1" customWidth="1"/>
    <col min="411" max="411" width="11.85546875" bestFit="1" customWidth="1"/>
    <col min="412" max="412" width="8.85546875" bestFit="1" customWidth="1"/>
    <col min="413" max="413" width="11.85546875" bestFit="1" customWidth="1"/>
    <col min="414" max="414" width="8.85546875" bestFit="1" customWidth="1"/>
    <col min="415" max="415" width="11.85546875" bestFit="1" customWidth="1"/>
    <col min="416" max="416" width="8.85546875" bestFit="1" customWidth="1"/>
    <col min="417" max="417" width="11.85546875" bestFit="1" customWidth="1"/>
    <col min="418" max="418" width="8.85546875" bestFit="1" customWidth="1"/>
    <col min="419" max="419" width="11.85546875" bestFit="1" customWidth="1"/>
    <col min="420" max="420" width="8.85546875" bestFit="1" customWidth="1"/>
    <col min="421" max="421" width="11.85546875" bestFit="1" customWidth="1"/>
    <col min="422" max="422" width="8.85546875" bestFit="1" customWidth="1"/>
    <col min="423" max="423" width="11.85546875" bestFit="1" customWidth="1"/>
    <col min="424" max="424" width="8.85546875" bestFit="1" customWidth="1"/>
    <col min="425" max="425" width="11.85546875" bestFit="1" customWidth="1"/>
    <col min="426" max="426" width="8.85546875" bestFit="1" customWidth="1"/>
    <col min="427" max="427" width="11.85546875" bestFit="1" customWidth="1"/>
    <col min="428" max="428" width="8.85546875" bestFit="1" customWidth="1"/>
    <col min="429" max="429" width="11.85546875" bestFit="1" customWidth="1"/>
    <col min="430" max="430" width="8.85546875" bestFit="1" customWidth="1"/>
    <col min="431" max="431" width="11.85546875" bestFit="1" customWidth="1"/>
    <col min="432" max="432" width="8.85546875" bestFit="1" customWidth="1"/>
    <col min="433" max="433" width="11.85546875" bestFit="1" customWidth="1"/>
    <col min="434" max="434" width="8.85546875" bestFit="1" customWidth="1"/>
    <col min="435" max="435" width="11.85546875" bestFit="1" customWidth="1"/>
    <col min="436" max="436" width="8.85546875" bestFit="1" customWidth="1"/>
    <col min="437" max="437" width="11.85546875" bestFit="1" customWidth="1"/>
    <col min="438" max="438" width="8.85546875" bestFit="1" customWidth="1"/>
    <col min="439" max="439" width="11.85546875" bestFit="1" customWidth="1"/>
    <col min="440" max="440" width="8.85546875" bestFit="1" customWidth="1"/>
    <col min="441" max="441" width="11.85546875" bestFit="1" customWidth="1"/>
    <col min="442" max="442" width="8.85546875" bestFit="1" customWidth="1"/>
    <col min="443" max="443" width="11.85546875" bestFit="1" customWidth="1"/>
    <col min="444" max="444" width="8.85546875" bestFit="1" customWidth="1"/>
    <col min="445" max="445" width="11.85546875" bestFit="1" customWidth="1"/>
    <col min="446" max="446" width="8.85546875" bestFit="1" customWidth="1"/>
    <col min="447" max="447" width="11.85546875" bestFit="1" customWidth="1"/>
    <col min="448" max="448" width="8.85546875" bestFit="1" customWidth="1"/>
    <col min="449" max="449" width="11.85546875" bestFit="1" customWidth="1"/>
    <col min="450" max="450" width="8.85546875" bestFit="1" customWidth="1"/>
    <col min="451" max="451" width="11.85546875" bestFit="1" customWidth="1"/>
    <col min="452" max="452" width="8.85546875" bestFit="1" customWidth="1"/>
    <col min="453" max="453" width="11.85546875" bestFit="1" customWidth="1"/>
    <col min="454" max="454" width="8.85546875" bestFit="1" customWidth="1"/>
    <col min="455" max="455" width="11.85546875" bestFit="1" customWidth="1"/>
    <col min="456" max="456" width="8.85546875" bestFit="1" customWidth="1"/>
    <col min="457" max="457" width="11.85546875" bestFit="1" customWidth="1"/>
    <col min="458" max="458" width="8.85546875" bestFit="1" customWidth="1"/>
    <col min="459" max="459" width="11.85546875" bestFit="1" customWidth="1"/>
    <col min="460" max="460" width="8.85546875" bestFit="1" customWidth="1"/>
    <col min="461" max="461" width="11.85546875" bestFit="1" customWidth="1"/>
    <col min="462" max="462" width="8.85546875" bestFit="1" customWidth="1"/>
    <col min="463" max="463" width="11.85546875" bestFit="1" customWidth="1"/>
    <col min="464" max="464" width="8.85546875" bestFit="1" customWidth="1"/>
    <col min="465" max="465" width="11.85546875" bestFit="1" customWidth="1"/>
    <col min="466" max="466" width="8.85546875" bestFit="1" customWidth="1"/>
    <col min="467" max="467" width="11.85546875" bestFit="1" customWidth="1"/>
    <col min="468" max="468" width="8.85546875" bestFit="1" customWidth="1"/>
    <col min="469" max="469" width="11.85546875" bestFit="1" customWidth="1"/>
    <col min="470" max="470" width="8.85546875" bestFit="1" customWidth="1"/>
    <col min="471" max="471" width="11.85546875" bestFit="1" customWidth="1"/>
    <col min="472" max="472" width="8.85546875" bestFit="1" customWidth="1"/>
    <col min="473" max="473" width="11.85546875" bestFit="1" customWidth="1"/>
    <col min="474" max="474" width="8.85546875" bestFit="1" customWidth="1"/>
    <col min="475" max="475" width="11.85546875" bestFit="1" customWidth="1"/>
    <col min="476" max="476" width="8.85546875" bestFit="1" customWidth="1"/>
    <col min="477" max="477" width="11.85546875" bestFit="1" customWidth="1"/>
    <col min="478" max="478" width="8.85546875" bestFit="1" customWidth="1"/>
    <col min="479" max="479" width="11.85546875" bestFit="1" customWidth="1"/>
    <col min="480" max="480" width="8.85546875" bestFit="1" customWidth="1"/>
    <col min="481" max="481" width="11.85546875" bestFit="1" customWidth="1"/>
    <col min="482" max="482" width="8.85546875" bestFit="1" customWidth="1"/>
    <col min="483" max="483" width="11.85546875" bestFit="1" customWidth="1"/>
    <col min="484" max="484" width="8.85546875" bestFit="1" customWidth="1"/>
    <col min="485" max="485" width="11.85546875" bestFit="1" customWidth="1"/>
    <col min="486" max="486" width="8.85546875" bestFit="1" customWidth="1"/>
    <col min="487" max="487" width="11.85546875" bestFit="1" customWidth="1"/>
    <col min="488" max="488" width="8.85546875" bestFit="1" customWidth="1"/>
    <col min="489" max="489" width="11.85546875" bestFit="1" customWidth="1"/>
    <col min="490" max="490" width="8.85546875" bestFit="1" customWidth="1"/>
    <col min="491" max="491" width="11.85546875" bestFit="1" customWidth="1"/>
    <col min="492" max="492" width="8.85546875" bestFit="1" customWidth="1"/>
    <col min="493" max="493" width="11.85546875" bestFit="1" customWidth="1"/>
    <col min="494" max="494" width="8.85546875" bestFit="1" customWidth="1"/>
    <col min="495" max="495" width="11.85546875" bestFit="1" customWidth="1"/>
    <col min="496" max="496" width="8.85546875" bestFit="1" customWidth="1"/>
    <col min="497" max="497" width="11.85546875" bestFit="1" customWidth="1"/>
    <col min="498" max="498" width="8.85546875" bestFit="1" customWidth="1"/>
    <col min="499" max="499" width="11.85546875" bestFit="1" customWidth="1"/>
    <col min="500" max="500" width="8.85546875" bestFit="1" customWidth="1"/>
    <col min="501" max="501" width="11.85546875" bestFit="1" customWidth="1"/>
    <col min="502" max="502" width="9" bestFit="1" customWidth="1"/>
    <col min="503" max="503" width="11.85546875" bestFit="1" customWidth="1"/>
    <col min="504" max="504" width="8.85546875" bestFit="1" customWidth="1"/>
    <col min="505" max="505" width="11.85546875" bestFit="1" customWidth="1"/>
    <col min="506" max="506" width="8.85546875" bestFit="1" customWidth="1"/>
    <col min="507" max="507" width="11.85546875" bestFit="1" customWidth="1"/>
    <col min="508" max="508" width="8.85546875" bestFit="1" customWidth="1"/>
    <col min="509" max="509" width="11.85546875" bestFit="1" customWidth="1"/>
    <col min="510" max="510" width="8.85546875" bestFit="1" customWidth="1"/>
    <col min="511" max="511" width="11.85546875" bestFit="1" customWidth="1"/>
    <col min="512" max="512" width="8.85546875" bestFit="1" customWidth="1"/>
    <col min="513" max="513" width="11.85546875" bestFit="1" customWidth="1"/>
    <col min="514" max="514" width="8.85546875" bestFit="1" customWidth="1"/>
    <col min="515" max="515" width="11.85546875" bestFit="1" customWidth="1"/>
    <col min="516" max="516" width="9" bestFit="1" customWidth="1"/>
    <col min="517" max="517" width="11.85546875" bestFit="1" customWidth="1"/>
    <col min="518" max="518" width="8.85546875" bestFit="1" customWidth="1"/>
    <col min="519" max="519" width="11.85546875" bestFit="1" customWidth="1"/>
    <col min="520" max="520" width="11.140625" bestFit="1" customWidth="1"/>
    <col min="521" max="1179" width="6.7109375" bestFit="1" customWidth="1"/>
    <col min="1180" max="2053" width="5.7109375" bestFit="1" customWidth="1"/>
    <col min="2054" max="2393" width="4.7109375" bestFit="1" customWidth="1"/>
    <col min="2394" max="2460" width="3.7109375" bestFit="1" customWidth="1"/>
    <col min="2461" max="2466" width="2.7109375" bestFit="1" customWidth="1"/>
    <col min="2467" max="2472" width="2" bestFit="1" customWidth="1"/>
    <col min="2473" max="2539" width="3" bestFit="1" customWidth="1"/>
    <col min="2540" max="2879" width="4" bestFit="1" customWidth="1"/>
    <col min="2880" max="3754" width="5" bestFit="1" customWidth="1"/>
    <col min="3755" max="4563" width="6" bestFit="1" customWidth="1"/>
    <col min="4564" max="4868" width="7" bestFit="1" customWidth="1"/>
    <col min="4869" max="4957" width="8" bestFit="1" customWidth="1"/>
    <col min="4958" max="4961" width="9" bestFit="1" customWidth="1"/>
    <col min="4962" max="4962" width="11.28515625" bestFit="1" customWidth="1"/>
    <col min="4963" max="4973" width="6" bestFit="1" customWidth="1"/>
    <col min="4974" max="4993" width="7" bestFit="1" customWidth="1"/>
    <col min="4994" max="4996" width="8" bestFit="1" customWidth="1"/>
    <col min="4997" max="4997" width="9" bestFit="1" customWidth="1"/>
    <col min="4998" max="4998" width="11.85546875" bestFit="1" customWidth="1"/>
    <col min="4999" max="4999" width="8.85546875" bestFit="1" customWidth="1"/>
    <col min="5000" max="5002" width="6.7109375" bestFit="1" customWidth="1"/>
    <col min="5003" max="5010" width="5.7109375" bestFit="1" customWidth="1"/>
    <col min="5011" max="5012" width="4.7109375" bestFit="1" customWidth="1"/>
    <col min="5013" max="5013" width="3.7109375" bestFit="1" customWidth="1"/>
    <col min="5014" max="5014" width="3" bestFit="1" customWidth="1"/>
    <col min="5015" max="5016" width="4" bestFit="1" customWidth="1"/>
    <col min="5017" max="5024" width="5" bestFit="1" customWidth="1"/>
    <col min="5025" max="5027" width="6" bestFit="1" customWidth="1"/>
    <col min="5028" max="5028" width="7" bestFit="1" customWidth="1"/>
    <col min="5029" max="5029" width="11.85546875" bestFit="1" customWidth="1"/>
    <col min="5030" max="5030" width="8.85546875" bestFit="1" customWidth="1"/>
    <col min="5031" max="5031" width="7.7109375" bestFit="1" customWidth="1"/>
    <col min="5032" max="5034" width="6.7109375" bestFit="1" customWidth="1"/>
    <col min="5035" max="5037" width="5.7109375" bestFit="1" customWidth="1"/>
    <col min="5038" max="5044" width="4.7109375" bestFit="1" customWidth="1"/>
    <col min="5045" max="5051" width="4" bestFit="1" customWidth="1"/>
    <col min="5052" max="5054" width="5" bestFit="1" customWidth="1"/>
    <col min="5055" max="5057" width="6" bestFit="1" customWidth="1"/>
    <col min="5058" max="5059" width="7" bestFit="1" customWidth="1"/>
    <col min="5060" max="5060" width="11.85546875" bestFit="1" customWidth="1"/>
    <col min="5061" max="5061" width="8.85546875" bestFit="1" customWidth="1"/>
    <col min="5062" max="5062" width="6.7109375" bestFit="1" customWidth="1"/>
    <col min="5063" max="5069" width="5.7109375" bestFit="1" customWidth="1"/>
    <col min="5070" max="5072" width="4.7109375" bestFit="1" customWidth="1"/>
    <col min="5073" max="5073" width="3.7109375" bestFit="1" customWidth="1"/>
    <col min="5074" max="5074" width="3" bestFit="1" customWidth="1"/>
    <col min="5075" max="5077" width="4" bestFit="1" customWidth="1"/>
    <col min="5078" max="5084" width="5" bestFit="1" customWidth="1"/>
    <col min="5085" max="5085" width="6" bestFit="1" customWidth="1"/>
    <col min="5086" max="5086" width="7" bestFit="1" customWidth="1"/>
    <col min="5087" max="5087" width="11.85546875" bestFit="1" customWidth="1"/>
    <col min="5088" max="5088" width="8.85546875" bestFit="1" customWidth="1"/>
    <col min="5089" max="5089" width="7.7109375" bestFit="1" customWidth="1"/>
    <col min="5090" max="5096" width="6.7109375" bestFit="1" customWidth="1"/>
    <col min="5097" max="5108" width="5.7109375" bestFit="1" customWidth="1"/>
    <col min="5109" max="5109" width="4.7109375" bestFit="1" customWidth="1"/>
    <col min="5110" max="5110" width="4" bestFit="1" customWidth="1"/>
    <col min="5111" max="5122" width="5" bestFit="1" customWidth="1"/>
    <col min="5123" max="5129" width="6" bestFit="1" customWidth="1"/>
    <col min="5130" max="5131" width="7" bestFit="1" customWidth="1"/>
    <col min="5132" max="5132" width="11.85546875" bestFit="1" customWidth="1"/>
    <col min="5133" max="5133" width="8.85546875" bestFit="1" customWidth="1"/>
    <col min="5134" max="5134" width="7.7109375" bestFit="1" customWidth="1"/>
    <col min="5135" max="5145" width="6.7109375" bestFit="1" customWidth="1"/>
    <col min="5146" max="5162" width="5.7109375" bestFit="1" customWidth="1"/>
    <col min="5163" max="5166" width="4.7109375" bestFit="1" customWidth="1"/>
    <col min="5167" max="5170" width="4" bestFit="1" customWidth="1"/>
    <col min="5171" max="5187" width="5" bestFit="1" customWidth="1"/>
    <col min="5188" max="5198" width="6" bestFit="1" customWidth="1"/>
    <col min="5199" max="5199" width="7" bestFit="1" customWidth="1"/>
    <col min="5200" max="5200" width="8" bestFit="1" customWidth="1"/>
    <col min="5201" max="5201" width="11.85546875" bestFit="1" customWidth="1"/>
    <col min="5202" max="5202" width="8.85546875" bestFit="1" customWidth="1"/>
    <col min="5203" max="5203" width="7.7109375" bestFit="1" customWidth="1"/>
    <col min="5204" max="5219" width="6.7109375" bestFit="1" customWidth="1"/>
    <col min="5220" max="5222" width="5.7109375" bestFit="1" customWidth="1"/>
    <col min="5223" max="5223" width="4.7109375" bestFit="1" customWidth="1"/>
    <col min="5224" max="5224" width="3.7109375" bestFit="1" customWidth="1"/>
    <col min="5225" max="5225" width="3" bestFit="1" customWidth="1"/>
    <col min="5226" max="5226" width="4" bestFit="1" customWidth="1"/>
    <col min="5227" max="5229" width="5" bestFit="1" customWidth="1"/>
    <col min="5230" max="5245" width="6" bestFit="1" customWidth="1"/>
    <col min="5246" max="5246" width="7" bestFit="1" customWidth="1"/>
    <col min="5247" max="5247" width="8" bestFit="1" customWidth="1"/>
    <col min="5248" max="5248" width="11.85546875" bestFit="1" customWidth="1"/>
    <col min="5249" max="5249" width="8.85546875" bestFit="1" customWidth="1"/>
    <col min="5250" max="5252" width="6.7109375" bestFit="1" customWidth="1"/>
    <col min="5253" max="5256" width="6" bestFit="1" customWidth="1"/>
    <col min="5257" max="5257" width="11.85546875" bestFit="1" customWidth="1"/>
    <col min="5258" max="5258" width="8.85546875" bestFit="1" customWidth="1"/>
    <col min="5259" max="5261" width="7.7109375" bestFit="1" customWidth="1"/>
    <col min="5262" max="5280" width="6.7109375" bestFit="1" customWidth="1"/>
    <col min="5281" max="5292" width="5.7109375" bestFit="1" customWidth="1"/>
    <col min="5293" max="5296" width="4.7109375" bestFit="1" customWidth="1"/>
    <col min="5297" max="5297" width="3.7109375" bestFit="1" customWidth="1"/>
    <col min="5298" max="5298" width="3" bestFit="1" customWidth="1"/>
    <col min="5299" max="5302" width="4" bestFit="1" customWidth="1"/>
    <col min="5303" max="5314" width="5" bestFit="1" customWidth="1"/>
    <col min="5315" max="5334" width="6" bestFit="1" customWidth="1"/>
    <col min="5335" max="5337" width="7" bestFit="1" customWidth="1"/>
    <col min="5338" max="5338" width="8" bestFit="1" customWidth="1"/>
    <col min="5339" max="5339" width="11.85546875" bestFit="1" customWidth="1"/>
    <col min="5340" max="5340" width="8.85546875" bestFit="1" customWidth="1"/>
    <col min="5341" max="5341" width="6" bestFit="1" customWidth="1"/>
    <col min="5342" max="5342" width="11.85546875" bestFit="1" customWidth="1"/>
    <col min="5343" max="5343" width="8.85546875" bestFit="1" customWidth="1"/>
    <col min="5344" max="5345" width="6.7109375" bestFit="1" customWidth="1"/>
    <col min="5346" max="5349" width="5.7109375" bestFit="1" customWidth="1"/>
    <col min="5350" max="5355" width="4.7109375" bestFit="1" customWidth="1"/>
    <col min="5356" max="5356" width="3.7109375" bestFit="1" customWidth="1"/>
    <col min="5357" max="5357" width="2.7109375" bestFit="1" customWidth="1"/>
    <col min="5358" max="5358" width="2" bestFit="1" customWidth="1"/>
    <col min="5359" max="5359" width="3" bestFit="1" customWidth="1"/>
    <col min="5360" max="5365" width="4" bestFit="1" customWidth="1"/>
    <col min="5366" max="5369" width="5" bestFit="1" customWidth="1"/>
    <col min="5370" max="5371" width="6" bestFit="1" customWidth="1"/>
    <col min="5372" max="5372" width="7" bestFit="1" customWidth="1"/>
    <col min="5373" max="5373" width="11.85546875" bestFit="1" customWidth="1"/>
    <col min="5374" max="5374" width="8.85546875" bestFit="1" customWidth="1"/>
    <col min="5375" max="5377" width="6.7109375" bestFit="1" customWidth="1"/>
    <col min="5378" max="5391" width="5.7109375" bestFit="1" customWidth="1"/>
    <col min="5392" max="5398" width="4.7109375" bestFit="1" customWidth="1"/>
    <col min="5399" max="5399" width="3.7109375" bestFit="1" customWidth="1"/>
    <col min="5400" max="5400" width="3" bestFit="1" customWidth="1"/>
    <col min="5401" max="5407" width="4" bestFit="1" customWidth="1"/>
    <col min="5408" max="5421" width="5" bestFit="1" customWidth="1"/>
    <col min="5422" max="5424" width="6" bestFit="1" customWidth="1"/>
    <col min="5425" max="5425" width="7" bestFit="1" customWidth="1"/>
    <col min="5426" max="5426" width="11.85546875" bestFit="1" customWidth="1"/>
    <col min="5427" max="5427" width="8.85546875" bestFit="1" customWidth="1"/>
    <col min="5428" max="5428" width="7.7109375" bestFit="1" customWidth="1"/>
    <col min="5429" max="5436" width="6.7109375" bestFit="1" customWidth="1"/>
    <col min="5437" max="5450" width="5.7109375" bestFit="1" customWidth="1"/>
    <col min="5451" max="5454" width="4.7109375" bestFit="1" customWidth="1"/>
    <col min="5455" max="5458" width="4" bestFit="1" customWidth="1"/>
    <col min="5459" max="5472" width="5" bestFit="1" customWidth="1"/>
    <col min="5473" max="5479" width="6" bestFit="1" customWidth="1"/>
    <col min="5480" max="5481" width="7" bestFit="1" customWidth="1"/>
    <col min="5482" max="5482" width="11.85546875" bestFit="1" customWidth="1"/>
    <col min="5483" max="5483" width="8.85546875" bestFit="1" customWidth="1"/>
    <col min="5484" max="5485" width="7.7109375" bestFit="1" customWidth="1"/>
    <col min="5486" max="5490" width="6.7109375" bestFit="1" customWidth="1"/>
    <col min="5491" max="5501" width="5.7109375" bestFit="1" customWidth="1"/>
    <col min="5502" max="5505" width="4.7109375" bestFit="1" customWidth="1"/>
    <col min="5506" max="5509" width="4" bestFit="1" customWidth="1"/>
    <col min="5510" max="5520" width="5" bestFit="1" customWidth="1"/>
    <col min="5521" max="5525" width="6" bestFit="1" customWidth="1"/>
    <col min="5526" max="5528" width="7" bestFit="1" customWidth="1"/>
    <col min="5529" max="5529" width="11.85546875" bestFit="1" customWidth="1"/>
    <col min="5530" max="5530" width="8.85546875" bestFit="1" customWidth="1"/>
    <col min="5531" max="5532" width="5.7109375" bestFit="1" customWidth="1"/>
    <col min="5533" max="5534" width="5" bestFit="1" customWidth="1"/>
    <col min="5535" max="5535" width="7" bestFit="1" customWidth="1"/>
    <col min="5536" max="5536" width="11.85546875" bestFit="1" customWidth="1"/>
    <col min="5537" max="5537" width="8.85546875" bestFit="1" customWidth="1"/>
    <col min="5538" max="5542" width="6.7109375" bestFit="1" customWidth="1"/>
    <col min="5543" max="5554" width="5.7109375" bestFit="1" customWidth="1"/>
    <col min="5555" max="5559" width="4.7109375" bestFit="1" customWidth="1"/>
    <col min="5560" max="5564" width="4" bestFit="1" customWidth="1"/>
    <col min="5565" max="5576" width="5" bestFit="1" customWidth="1"/>
    <col min="5577" max="5581" width="6" bestFit="1" customWidth="1"/>
    <col min="5582" max="5582" width="7" bestFit="1" customWidth="1"/>
    <col min="5583" max="5583" width="11.85546875" bestFit="1" customWidth="1"/>
    <col min="5584" max="5584" width="8.85546875" bestFit="1" customWidth="1"/>
    <col min="5585" max="5587" width="7.7109375" bestFit="1" customWidth="1"/>
    <col min="5588" max="5606" width="6.7109375" bestFit="1" customWidth="1"/>
    <col min="5607" max="5613" width="5.7109375" bestFit="1" customWidth="1"/>
    <col min="5614" max="5618" width="4.7109375" bestFit="1" customWidth="1"/>
    <col min="5619" max="5619" width="3.7109375" bestFit="1" customWidth="1"/>
    <col min="5620" max="5620" width="3" bestFit="1" customWidth="1"/>
    <col min="5621" max="5625" width="4" bestFit="1" customWidth="1"/>
    <col min="5626" max="5632" width="5" bestFit="1" customWidth="1"/>
    <col min="5633" max="5651" width="6" bestFit="1" customWidth="1"/>
    <col min="5652" max="5654" width="7" bestFit="1" customWidth="1"/>
    <col min="5655" max="5655" width="8" bestFit="1" customWidth="1"/>
    <col min="5656" max="5656" width="11.85546875" bestFit="1" customWidth="1"/>
    <col min="5657" max="5657" width="8.85546875" bestFit="1" customWidth="1"/>
    <col min="5658" max="5659" width="7.7109375" bestFit="1" customWidth="1"/>
    <col min="5660" max="5677" width="6.7109375" bestFit="1" customWidth="1"/>
    <col min="5678" max="5685" width="5.7109375" bestFit="1" customWidth="1"/>
    <col min="5686" max="5687" width="4.7109375" bestFit="1" customWidth="1"/>
    <col min="5688" max="5689" width="4" bestFit="1" customWidth="1"/>
    <col min="5690" max="5697" width="5" bestFit="1" customWidth="1"/>
    <col min="5698" max="5715" width="6" bestFit="1" customWidth="1"/>
    <col min="5716" max="5717" width="7" bestFit="1" customWidth="1"/>
    <col min="5718" max="5718" width="8" bestFit="1" customWidth="1"/>
    <col min="5719" max="5719" width="11.85546875" bestFit="1" customWidth="1"/>
    <col min="5720" max="5720" width="8.85546875" bestFit="1" customWidth="1"/>
    <col min="5721" max="5722" width="6.7109375" bestFit="1" customWidth="1"/>
    <col min="5723" max="5733" width="5.7109375" bestFit="1" customWidth="1"/>
    <col min="5734" max="5749" width="4.7109375" bestFit="1" customWidth="1"/>
    <col min="5750" max="5753" width="3.7109375" bestFit="1" customWidth="1"/>
    <col min="5754" max="5757" width="3" bestFit="1" customWidth="1"/>
    <col min="5758" max="5773" width="4" bestFit="1" customWidth="1"/>
    <col min="5774" max="5784" width="5" bestFit="1" customWidth="1"/>
    <col min="5785" max="5786" width="6" bestFit="1" customWidth="1"/>
    <col min="5787" max="5787" width="7" bestFit="1" customWidth="1"/>
    <col min="5788" max="5788" width="11.85546875" bestFit="1" customWidth="1"/>
    <col min="5789" max="5789" width="8.85546875" bestFit="1" customWidth="1"/>
    <col min="5790" max="5791" width="5.7109375" bestFit="1" customWidth="1"/>
    <col min="5792" max="5797" width="4.7109375" bestFit="1" customWidth="1"/>
    <col min="5798" max="5799" width="3.7109375" bestFit="1" customWidth="1"/>
    <col min="5800" max="5800" width="2.7109375" bestFit="1" customWidth="1"/>
    <col min="5801" max="5801" width="2" bestFit="1" customWidth="1"/>
    <col min="5802" max="5803" width="3" bestFit="1" customWidth="1"/>
    <col min="5804" max="5809" width="4" bestFit="1" customWidth="1"/>
    <col min="5810" max="5811" width="5" bestFit="1" customWidth="1"/>
    <col min="5812" max="5812" width="6" bestFit="1" customWidth="1"/>
    <col min="5813" max="5813" width="11.85546875" bestFit="1" customWidth="1"/>
    <col min="5814" max="5814" width="8.85546875" bestFit="1" customWidth="1"/>
    <col min="5815" max="5819" width="6.7109375" bestFit="1" customWidth="1"/>
    <col min="5820" max="5827" width="5.7109375" bestFit="1" customWidth="1"/>
    <col min="5828" max="5831" width="4.7109375" bestFit="1" customWidth="1"/>
    <col min="5832" max="5832" width="3.7109375" bestFit="1" customWidth="1"/>
    <col min="5833" max="5833" width="3" bestFit="1" customWidth="1"/>
    <col min="5834" max="5837" width="4" bestFit="1" customWidth="1"/>
    <col min="5838" max="5845" width="5" bestFit="1" customWidth="1"/>
    <col min="5846" max="5850" width="6" bestFit="1" customWidth="1"/>
    <col min="5851" max="5851" width="7" bestFit="1" customWidth="1"/>
    <col min="5852" max="5852" width="11.85546875" bestFit="1" customWidth="1"/>
    <col min="5853" max="5853" width="8.85546875" bestFit="1" customWidth="1"/>
    <col min="5854" max="5856" width="6.7109375" bestFit="1" customWidth="1"/>
    <col min="5857" max="5857" width="5.7109375" bestFit="1" customWidth="1"/>
    <col min="5858" max="5865" width="4.7109375" bestFit="1" customWidth="1"/>
    <col min="5866" max="5867" width="3.7109375" bestFit="1" customWidth="1"/>
    <col min="5868" max="5869" width="3" bestFit="1" customWidth="1"/>
    <col min="5870" max="5877" width="4" bestFit="1" customWidth="1"/>
    <col min="5878" max="5878" width="5" bestFit="1" customWidth="1"/>
    <col min="5879" max="5882" width="6" bestFit="1" customWidth="1"/>
    <col min="5883" max="5883" width="11.85546875" bestFit="1" customWidth="1"/>
    <col min="5884" max="5884" width="8.85546875" bestFit="1" customWidth="1"/>
    <col min="5885" max="5889" width="7.7109375" bestFit="1" customWidth="1"/>
    <col min="5890" max="5904" width="6.7109375" bestFit="1" customWidth="1"/>
    <col min="5905" max="5914" width="5.7109375" bestFit="1" customWidth="1"/>
    <col min="5915" max="5918" width="4.7109375" bestFit="1" customWidth="1"/>
    <col min="5919" max="5922" width="4" bestFit="1" customWidth="1"/>
    <col min="5923" max="5932" width="5" bestFit="1" customWidth="1"/>
    <col min="5933" max="5948" width="6" bestFit="1" customWidth="1"/>
    <col min="5949" max="5955" width="7" bestFit="1" customWidth="1"/>
    <col min="5956" max="5956" width="8" bestFit="1" customWidth="1"/>
    <col min="5957" max="5957" width="11.85546875" bestFit="1" customWidth="1"/>
    <col min="5958" max="5958" width="8.85546875" bestFit="1" customWidth="1"/>
    <col min="5959" max="5964" width="6.7109375" bestFit="1" customWidth="1"/>
    <col min="5965" max="5978" width="5.7109375" bestFit="1" customWidth="1"/>
    <col min="5979" max="5983" width="4.7109375" bestFit="1" customWidth="1"/>
    <col min="5984" max="5984" width="2.7109375" bestFit="1" customWidth="1"/>
    <col min="5985" max="5985" width="2" bestFit="1" customWidth="1"/>
    <col min="5986" max="5990" width="4" bestFit="1" customWidth="1"/>
    <col min="5991" max="6004" width="5" bestFit="1" customWidth="1"/>
    <col min="6005" max="6010" width="6" bestFit="1" customWidth="1"/>
    <col min="6011" max="6011" width="7" bestFit="1" customWidth="1"/>
    <col min="6012" max="6012" width="11.85546875" bestFit="1" customWidth="1"/>
    <col min="6013" max="6013" width="8.85546875" bestFit="1" customWidth="1"/>
    <col min="6014" max="6015" width="6.7109375" bestFit="1" customWidth="1"/>
    <col min="6016" max="6021" width="5.7109375" bestFit="1" customWidth="1"/>
    <col min="6022" max="6029" width="4.7109375" bestFit="1" customWidth="1"/>
    <col min="6030" max="6032" width="3.7109375" bestFit="1" customWidth="1"/>
    <col min="6033" max="6035" width="3" bestFit="1" customWidth="1"/>
    <col min="6036" max="6043" width="4" bestFit="1" customWidth="1"/>
    <col min="6044" max="6049" width="5" bestFit="1" customWidth="1"/>
    <col min="6050" max="6051" width="6" bestFit="1" customWidth="1"/>
    <col min="6052" max="6052" width="7" bestFit="1" customWidth="1"/>
    <col min="6053" max="6053" width="11.85546875" bestFit="1" customWidth="1"/>
    <col min="6054" max="6054" width="8.85546875" bestFit="1" customWidth="1"/>
    <col min="6055" max="6055" width="6" bestFit="1" customWidth="1"/>
    <col min="6056" max="6056" width="11.85546875" bestFit="1" customWidth="1"/>
    <col min="6057" max="6057" width="8.85546875" bestFit="1" customWidth="1"/>
    <col min="6058" max="6058" width="7.7109375" bestFit="1" customWidth="1"/>
    <col min="6059" max="6063" width="6.7109375" bestFit="1" customWidth="1"/>
    <col min="6064" max="6071" width="5.7109375" bestFit="1" customWidth="1"/>
    <col min="6072" max="6076" width="4.7109375" bestFit="1" customWidth="1"/>
    <col min="6077" max="6081" width="4" bestFit="1" customWidth="1"/>
    <col min="6082" max="6089" width="5" bestFit="1" customWidth="1"/>
    <col min="6090" max="6094" width="6" bestFit="1" customWidth="1"/>
    <col min="6095" max="6096" width="7" bestFit="1" customWidth="1"/>
    <col min="6097" max="6097" width="11.85546875" bestFit="1" customWidth="1"/>
    <col min="6098" max="6098" width="8.85546875" bestFit="1" customWidth="1"/>
    <col min="6099" max="6100" width="6.7109375" bestFit="1" customWidth="1"/>
    <col min="6101" max="6102" width="6" bestFit="1" customWidth="1"/>
    <col min="6103" max="6103" width="7" bestFit="1" customWidth="1"/>
    <col min="6104" max="6104" width="11.85546875" bestFit="1" customWidth="1"/>
    <col min="6105" max="6105" width="8.85546875" bestFit="1" customWidth="1"/>
    <col min="6106" max="6110" width="6.7109375" bestFit="1" customWidth="1"/>
    <col min="6111" max="6118" width="5.7109375" bestFit="1" customWidth="1"/>
    <col min="6119" max="6121" width="4.7109375" bestFit="1" customWidth="1"/>
    <col min="6122" max="6122" width="3.7109375" bestFit="1" customWidth="1"/>
    <col min="6123" max="6123" width="3" bestFit="1" customWidth="1"/>
    <col min="6124" max="6126" width="4" bestFit="1" customWidth="1"/>
    <col min="6127" max="6135" width="5" bestFit="1" customWidth="1"/>
    <col min="6136" max="6143" width="6" bestFit="1" customWidth="1"/>
    <col min="6144" max="6144" width="7" bestFit="1" customWidth="1"/>
    <col min="6145" max="6145" width="11.85546875" bestFit="1" customWidth="1"/>
    <col min="6146" max="6146" width="8.85546875" bestFit="1" customWidth="1"/>
    <col min="6147" max="6153" width="6.7109375" bestFit="1" customWidth="1"/>
    <col min="6154" max="6160" width="5.7109375" bestFit="1" customWidth="1"/>
    <col min="6161" max="6161" width="4.7109375" bestFit="1" customWidth="1"/>
    <col min="6162" max="6163" width="3.7109375" bestFit="1" customWidth="1"/>
    <col min="6164" max="6165" width="3" bestFit="1" customWidth="1"/>
    <col min="6166" max="6166" width="4" bestFit="1" customWidth="1"/>
    <col min="6167" max="6173" width="5" bestFit="1" customWidth="1"/>
    <col min="6174" max="6180" width="6" bestFit="1" customWidth="1"/>
    <col min="6181" max="6181" width="7" bestFit="1" customWidth="1"/>
    <col min="6182" max="6182" width="11.85546875" bestFit="1" customWidth="1"/>
    <col min="6183" max="6183" width="8.85546875" bestFit="1" customWidth="1"/>
    <col min="6184" max="6184" width="5" bestFit="1" customWidth="1"/>
    <col min="6185" max="6185" width="11.85546875" bestFit="1" customWidth="1"/>
    <col min="6186" max="6186" width="8.85546875" bestFit="1" customWidth="1"/>
    <col min="6187" max="6187" width="7.7109375" bestFit="1" customWidth="1"/>
    <col min="6188" max="6190" width="6.7109375" bestFit="1" customWidth="1"/>
    <col min="6191" max="6199" width="5.7109375" bestFit="1" customWidth="1"/>
    <col min="6200" max="6204" width="4.7109375" bestFit="1" customWidth="1"/>
    <col min="6205" max="6209" width="4" bestFit="1" customWidth="1"/>
    <col min="6210" max="6218" width="5" bestFit="1" customWidth="1"/>
    <col min="6219" max="6221" width="6" bestFit="1" customWidth="1"/>
    <col min="6222" max="6223" width="7" bestFit="1" customWidth="1"/>
    <col min="6224" max="6224" width="11.85546875" bestFit="1" customWidth="1"/>
    <col min="6225" max="6226" width="9.7109375" bestFit="1" customWidth="1"/>
    <col min="6227" max="6244" width="8.7109375" bestFit="1" customWidth="1"/>
    <col min="6245" max="6296" width="7.7109375" bestFit="1" customWidth="1"/>
    <col min="6297" max="6362" width="6.7109375" bestFit="1" customWidth="1"/>
    <col min="6363" max="6403" width="5.7109375" bestFit="1" customWidth="1"/>
    <col min="6404" max="6425" width="4.7109375" bestFit="1" customWidth="1"/>
    <col min="6426" max="6432" width="3.7109375" bestFit="1" customWidth="1"/>
    <col min="6433" max="6434" width="2.7109375" bestFit="1" customWidth="1"/>
    <col min="6435" max="6436" width="2" bestFit="1" customWidth="1"/>
    <col min="6437" max="6443" width="3" bestFit="1" customWidth="1"/>
    <col min="6444" max="6465" width="4" bestFit="1" customWidth="1"/>
    <col min="6466" max="6508" width="5" bestFit="1" customWidth="1"/>
    <col min="6509" max="6575" width="6" bestFit="1" customWidth="1"/>
    <col min="6576" max="6627" width="7" bestFit="1" customWidth="1"/>
    <col min="6628" max="6645" width="8" bestFit="1" customWidth="1"/>
    <col min="6646" max="6647" width="9" bestFit="1" customWidth="1"/>
    <col min="6648" max="6648" width="11.85546875" bestFit="1" customWidth="1"/>
    <col min="6649" max="6649" width="8.85546875" bestFit="1" customWidth="1"/>
    <col min="6650" max="6650" width="5" bestFit="1" customWidth="1"/>
    <col min="6651" max="6651" width="11.85546875" bestFit="1" customWidth="1"/>
    <col min="6652" max="6652" width="8.85546875" bestFit="1" customWidth="1"/>
    <col min="6653" max="6653" width="6" bestFit="1" customWidth="1"/>
    <col min="6654" max="6654" width="11.85546875" bestFit="1" customWidth="1"/>
    <col min="6655" max="6655" width="8.85546875" bestFit="1" customWidth="1"/>
    <col min="6656" max="6656" width="8.7109375" bestFit="1" customWidth="1"/>
    <col min="6657" max="6660" width="7.7109375" bestFit="1" customWidth="1"/>
    <col min="6661" max="6665" width="6.7109375" bestFit="1" customWidth="1"/>
    <col min="6666" max="6670" width="6" bestFit="1" customWidth="1"/>
    <col min="6671" max="6674" width="7" bestFit="1" customWidth="1"/>
    <col min="6675" max="6676" width="8" bestFit="1" customWidth="1"/>
    <col min="6677" max="6677" width="11.85546875" bestFit="1" customWidth="1"/>
    <col min="6678" max="6678" width="11.28515625" bestFit="1" customWidth="1"/>
    <col min="6679" max="6710" width="8.85546875" bestFit="1" customWidth="1"/>
    <col min="6711" max="6711" width="11.85546875" bestFit="1" customWidth="1"/>
    <col min="6712" max="6717" width="8.85546875" bestFit="1" customWidth="1"/>
    <col min="6718" max="6718" width="11.85546875" bestFit="1" customWidth="1"/>
    <col min="6719" max="6726" width="8.85546875" bestFit="1" customWidth="1"/>
    <col min="6727" max="6727" width="11.85546875" bestFit="1" customWidth="1"/>
    <col min="6728" max="6749" width="8.85546875" bestFit="1" customWidth="1"/>
    <col min="6750" max="6750" width="11.85546875" bestFit="1" customWidth="1"/>
    <col min="6751" max="6752" width="8.85546875" bestFit="1" customWidth="1"/>
    <col min="6753" max="6753" width="11.85546875" bestFit="1" customWidth="1"/>
    <col min="6754" max="6789" width="8.85546875" bestFit="1" customWidth="1"/>
    <col min="6790" max="6790" width="11.85546875" bestFit="1" customWidth="1"/>
    <col min="6791" max="6792" width="8.85546875" bestFit="1" customWidth="1"/>
    <col min="6793" max="6793" width="11.85546875" bestFit="1" customWidth="1"/>
    <col min="6794" max="6835" width="8.85546875" bestFit="1" customWidth="1"/>
    <col min="6836" max="6836" width="11.85546875" bestFit="1" customWidth="1"/>
    <col min="6837" max="6842" width="8.85546875" bestFit="1" customWidth="1"/>
    <col min="6843" max="6843" width="11.85546875" bestFit="1" customWidth="1"/>
    <col min="6844" max="6893" width="8.85546875" bestFit="1" customWidth="1"/>
    <col min="6894" max="6894" width="11.85546875" bestFit="1" customWidth="1"/>
    <col min="6895" max="6902" width="8.85546875" bestFit="1" customWidth="1"/>
    <col min="6903" max="6903" width="11.85546875" bestFit="1" customWidth="1"/>
    <col min="6904" max="6939" width="8.85546875" bestFit="1" customWidth="1"/>
    <col min="6940" max="6940" width="11.85546875" bestFit="1" customWidth="1"/>
    <col min="6941" max="6942" width="8.85546875" bestFit="1" customWidth="1"/>
    <col min="6943" max="6943" width="11.85546875" bestFit="1" customWidth="1"/>
    <col min="6944" max="7016" width="8.85546875" bestFit="1" customWidth="1"/>
    <col min="7017" max="7017" width="11.85546875" bestFit="1" customWidth="1"/>
    <col min="7018" max="7027" width="8.85546875" bestFit="1" customWidth="1"/>
    <col min="7028" max="7028" width="11.85546875" bestFit="1" customWidth="1"/>
    <col min="7029" max="7081" width="8.85546875" bestFit="1" customWidth="1"/>
    <col min="7082" max="7082" width="11.85546875" bestFit="1" customWidth="1"/>
    <col min="7083" max="7090" width="8.85546875" bestFit="1" customWidth="1"/>
    <col min="7091" max="7091" width="11.85546875" bestFit="1" customWidth="1"/>
    <col min="7092" max="7093" width="8.85546875" bestFit="1" customWidth="1"/>
    <col min="7094" max="7094" width="11.85546875" bestFit="1" customWidth="1"/>
    <col min="7095" max="7114" width="9.7109375" bestFit="1" customWidth="1"/>
    <col min="7115" max="7115" width="11.85546875" bestFit="1" customWidth="1"/>
    <col min="7116" max="7125" width="8.85546875" bestFit="1" customWidth="1"/>
    <col min="7126" max="7127" width="11.85546875" bestFit="1" customWidth="1"/>
    <col min="7128" max="7129" width="8.85546875" bestFit="1" customWidth="1"/>
    <col min="7130" max="7131" width="11.85546875" bestFit="1" customWidth="1"/>
    <col min="7132" max="7133" width="8.85546875" bestFit="1" customWidth="1"/>
    <col min="7134" max="7135" width="11.85546875" bestFit="1" customWidth="1"/>
    <col min="7136" max="7157" width="8.85546875" bestFit="1" customWidth="1"/>
    <col min="7158" max="7159" width="11.85546875" bestFit="1" customWidth="1"/>
    <col min="7160" max="7160" width="11.28515625" bestFit="1" customWidth="1"/>
  </cols>
  <sheetData>
    <row r="1" spans="1:223" x14ac:dyDescent="0.25">
      <c r="B1"/>
      <c r="C1" s="103"/>
      <c r="D1" s="103"/>
      <c r="E1" s="103"/>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row>
    <row r="2" spans="1:223" x14ac:dyDescent="0.25">
      <c r="H2" s="104"/>
      <c r="DA2"/>
      <c r="DB2"/>
      <c r="DC2"/>
      <c r="DD2"/>
      <c r="DE2"/>
      <c r="DF2"/>
      <c r="DG2"/>
      <c r="DH2"/>
      <c r="DI2"/>
    </row>
    <row r="3" spans="1:223" hidden="1" x14ac:dyDescent="0.25">
      <c r="A3" t="s">
        <v>8180</v>
      </c>
      <c r="B3" t="s">
        <v>8181</v>
      </c>
      <c r="C3"/>
      <c r="D3" s="118"/>
      <c r="E3" s="118"/>
      <c r="F3" s="118"/>
      <c r="G3" s="118"/>
      <c r="H3" s="118"/>
      <c r="I3" s="118"/>
      <c r="J3" s="118"/>
      <c r="K3" s="118"/>
      <c r="L3" s="118"/>
      <c r="M3" s="118"/>
      <c r="N3" s="118"/>
      <c r="DA3"/>
      <c r="DB3"/>
      <c r="DC3"/>
      <c r="DD3"/>
      <c r="DE3"/>
      <c r="DF3"/>
      <c r="DG3"/>
      <c r="DH3"/>
      <c r="DI3"/>
    </row>
    <row r="4" spans="1:223" x14ac:dyDescent="0.25">
      <c r="B4" t="s">
        <v>8177</v>
      </c>
      <c r="C4"/>
      <c r="D4" t="s">
        <v>8179</v>
      </c>
      <c r="E4"/>
      <c r="F4" t="s">
        <v>27</v>
      </c>
      <c r="G4" t="s">
        <v>8175</v>
      </c>
      <c r="H4" t="s">
        <v>8159</v>
      </c>
      <c r="N4" t="s">
        <v>8190</v>
      </c>
      <c r="DA4"/>
      <c r="DB4"/>
      <c r="DC4"/>
      <c r="DD4"/>
      <c r="DE4"/>
      <c r="DF4"/>
      <c r="DG4"/>
      <c r="DH4"/>
      <c r="DI4"/>
    </row>
    <row r="5" spans="1:223" s="95" customFormat="1" x14ac:dyDescent="0.25">
      <c r="A5" s="95" t="s">
        <v>8182</v>
      </c>
      <c r="B5" t="s">
        <v>26</v>
      </c>
      <c r="C5" t="s">
        <v>7540</v>
      </c>
      <c r="D5" t="s">
        <v>6926</v>
      </c>
      <c r="E5" t="s">
        <v>8227</v>
      </c>
      <c r="F5" t="s">
        <v>6938</v>
      </c>
      <c r="G5" t="s">
        <v>1015</v>
      </c>
      <c r="H5" t="s">
        <v>1047</v>
      </c>
      <c r="I5" t="s">
        <v>7614</v>
      </c>
      <c r="J5" t="s">
        <v>8188</v>
      </c>
      <c r="K5" t="s">
        <v>109</v>
      </c>
      <c r="L5" t="s">
        <v>8189</v>
      </c>
      <c r="M5" t="s">
        <v>8183</v>
      </c>
      <c r="N5" t="s">
        <v>25</v>
      </c>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row>
    <row r="6" spans="1:223" x14ac:dyDescent="0.25">
      <c r="A6" s="106">
        <v>501550</v>
      </c>
      <c r="B6" s="107"/>
      <c r="C6" s="107"/>
      <c r="D6" s="107"/>
      <c r="E6" s="107">
        <v>1200000</v>
      </c>
      <c r="F6" s="107"/>
      <c r="G6" s="107"/>
      <c r="H6" s="107"/>
      <c r="I6" s="107"/>
      <c r="J6" s="107"/>
      <c r="K6" s="107"/>
      <c r="L6" s="107"/>
      <c r="M6" s="107"/>
      <c r="N6" s="107"/>
      <c r="DA6"/>
      <c r="DB6"/>
      <c r="DC6"/>
      <c r="DD6"/>
      <c r="DE6"/>
      <c r="DF6"/>
      <c r="DG6"/>
      <c r="DH6"/>
      <c r="DI6"/>
    </row>
    <row r="7" spans="1:223" x14ac:dyDescent="0.25">
      <c r="A7" s="106">
        <v>501700</v>
      </c>
      <c r="B7" s="107"/>
      <c r="C7" s="107"/>
      <c r="D7" s="107"/>
      <c r="E7" s="107"/>
      <c r="F7" s="107"/>
      <c r="G7" s="107"/>
      <c r="H7" s="107"/>
      <c r="I7" s="107"/>
      <c r="J7" s="107"/>
      <c r="K7" s="107">
        <v>845235</v>
      </c>
      <c r="L7" s="107"/>
      <c r="M7" s="107"/>
      <c r="N7" s="107"/>
      <c r="DA7"/>
      <c r="DB7"/>
      <c r="DC7"/>
      <c r="DD7"/>
      <c r="DE7"/>
      <c r="DF7"/>
      <c r="DG7"/>
      <c r="DH7"/>
      <c r="DI7"/>
    </row>
    <row r="8" spans="1:223" x14ac:dyDescent="0.25">
      <c r="A8" s="108">
        <v>503911</v>
      </c>
      <c r="B8" s="109">
        <v>50000</v>
      </c>
      <c r="C8" s="109"/>
      <c r="D8" s="109"/>
      <c r="E8" s="109"/>
      <c r="F8" s="109"/>
      <c r="G8" s="109"/>
      <c r="H8" s="109"/>
      <c r="I8" s="109"/>
      <c r="J8" s="109"/>
      <c r="K8" s="109"/>
      <c r="L8" s="109"/>
      <c r="M8" s="109"/>
      <c r="N8" s="109"/>
      <c r="DA8"/>
      <c r="DB8"/>
      <c r="DC8"/>
      <c r="DD8"/>
      <c r="DE8"/>
      <c r="DF8"/>
      <c r="DG8"/>
      <c r="DH8"/>
      <c r="DI8"/>
    </row>
    <row r="9" spans="1:223" x14ac:dyDescent="0.25">
      <c r="A9" s="108">
        <v>504100</v>
      </c>
      <c r="B9" s="109"/>
      <c r="C9" s="109"/>
      <c r="D9" s="109"/>
      <c r="E9" s="109"/>
      <c r="F9" s="109"/>
      <c r="G9" s="109"/>
      <c r="H9" s="109"/>
      <c r="I9" s="109"/>
      <c r="J9" s="109"/>
      <c r="K9" s="109">
        <v>317000</v>
      </c>
      <c r="L9" s="109"/>
      <c r="M9" s="109"/>
      <c r="N9" s="109"/>
      <c r="DA9"/>
      <c r="DB9"/>
      <c r="DC9"/>
      <c r="DD9"/>
      <c r="DE9"/>
      <c r="DF9"/>
      <c r="DG9"/>
      <c r="DH9"/>
      <c r="DI9"/>
    </row>
    <row r="10" spans="1:223" x14ac:dyDescent="0.25">
      <c r="A10" s="108">
        <v>504101</v>
      </c>
      <c r="B10" s="109"/>
      <c r="C10" s="109"/>
      <c r="D10" s="109"/>
      <c r="E10" s="109">
        <v>225000</v>
      </c>
      <c r="F10" s="109"/>
      <c r="G10" s="109"/>
      <c r="H10" s="109"/>
      <c r="I10" s="109"/>
      <c r="J10" s="109"/>
      <c r="K10" s="109">
        <v>30000</v>
      </c>
      <c r="L10" s="109"/>
      <c r="M10" s="109"/>
      <c r="N10" s="109"/>
      <c r="DA10"/>
      <c r="DB10"/>
      <c r="DC10"/>
      <c r="DD10"/>
      <c r="DE10"/>
      <c r="DF10"/>
      <c r="DG10"/>
      <c r="DH10"/>
      <c r="DI10"/>
    </row>
    <row r="11" spans="1:223" x14ac:dyDescent="0.25">
      <c r="A11" s="108">
        <v>504160</v>
      </c>
      <c r="B11" s="109"/>
      <c r="C11" s="109"/>
      <c r="D11" s="109"/>
      <c r="E11" s="109"/>
      <c r="F11" s="109"/>
      <c r="G11" s="109"/>
      <c r="H11" s="109"/>
      <c r="I11" s="109"/>
      <c r="J11" s="109">
        <v>90000</v>
      </c>
      <c r="K11" s="109">
        <v>62000</v>
      </c>
      <c r="L11" s="109"/>
      <c r="M11" s="109"/>
      <c r="N11" s="109"/>
      <c r="DA11"/>
      <c r="DB11"/>
      <c r="DC11"/>
      <c r="DD11"/>
      <c r="DE11"/>
      <c r="DF11"/>
      <c r="DG11"/>
      <c r="DH11"/>
      <c r="DI11"/>
    </row>
    <row r="12" spans="1:223" x14ac:dyDescent="0.25">
      <c r="A12" s="108">
        <v>504190</v>
      </c>
      <c r="B12" s="109"/>
      <c r="C12" s="109"/>
      <c r="D12" s="109"/>
      <c r="E12" s="109"/>
      <c r="F12" s="109"/>
      <c r="G12" s="109"/>
      <c r="H12" s="109"/>
      <c r="I12" s="109"/>
      <c r="J12" s="109"/>
      <c r="K12" s="109">
        <v>-11000</v>
      </c>
      <c r="L12" s="109"/>
      <c r="M12" s="109"/>
      <c r="N12" s="109"/>
      <c r="DA12"/>
      <c r="DB12"/>
      <c r="DC12"/>
      <c r="DD12"/>
      <c r="DE12"/>
      <c r="DF12"/>
      <c r="DG12"/>
      <c r="DH12"/>
      <c r="DI12"/>
    </row>
    <row r="13" spans="1:223" x14ac:dyDescent="0.25">
      <c r="A13" s="108">
        <v>504200</v>
      </c>
      <c r="B13" s="109"/>
      <c r="C13" s="109"/>
      <c r="D13" s="109">
        <v>300000</v>
      </c>
      <c r="E13" s="109"/>
      <c r="F13" s="109"/>
      <c r="G13" s="109"/>
      <c r="H13" s="109"/>
      <c r="I13" s="109"/>
      <c r="J13" s="109"/>
      <c r="K13" s="109">
        <v>1510500</v>
      </c>
      <c r="L13" s="109"/>
      <c r="M13" s="109"/>
      <c r="N13" s="109"/>
      <c r="DA13"/>
      <c r="DB13"/>
      <c r="DC13"/>
      <c r="DD13"/>
      <c r="DE13"/>
      <c r="DF13"/>
      <c r="DG13"/>
      <c r="DH13"/>
      <c r="DI13"/>
    </row>
    <row r="14" spans="1:223" x14ac:dyDescent="0.25">
      <c r="A14" s="108">
        <v>504201</v>
      </c>
      <c r="B14" s="109"/>
      <c r="C14" s="109"/>
      <c r="D14" s="109"/>
      <c r="E14" s="109"/>
      <c r="F14" s="109"/>
      <c r="G14" s="109"/>
      <c r="H14" s="109"/>
      <c r="I14" s="109"/>
      <c r="J14" s="109"/>
      <c r="K14" s="109">
        <v>8000</v>
      </c>
      <c r="L14" s="109"/>
      <c r="M14" s="109"/>
      <c r="N14" s="109"/>
      <c r="DA14"/>
      <c r="DB14"/>
      <c r="DC14"/>
      <c r="DD14"/>
      <c r="DE14"/>
      <c r="DF14"/>
      <c r="DG14"/>
      <c r="DH14"/>
      <c r="DI14"/>
    </row>
    <row r="15" spans="1:223" x14ac:dyDescent="0.25">
      <c r="A15" s="108">
        <v>504330</v>
      </c>
      <c r="B15" s="109"/>
      <c r="C15" s="109"/>
      <c r="D15" s="109"/>
      <c r="E15" s="109"/>
      <c r="F15" s="109"/>
      <c r="G15" s="109"/>
      <c r="H15" s="109"/>
      <c r="I15" s="109"/>
      <c r="J15" s="109"/>
      <c r="K15" s="109"/>
      <c r="L15" s="109"/>
      <c r="M15" s="109"/>
      <c r="N15" s="109">
        <v>8000000</v>
      </c>
      <c r="DA15"/>
      <c r="DB15"/>
      <c r="DC15"/>
      <c r="DD15"/>
      <c r="DE15"/>
      <c r="DF15"/>
      <c r="DG15"/>
      <c r="DH15"/>
      <c r="DI15"/>
    </row>
    <row r="16" spans="1:223" x14ac:dyDescent="0.25">
      <c r="A16" s="108">
        <v>504360</v>
      </c>
      <c r="B16" s="109"/>
      <c r="C16" s="109"/>
      <c r="D16" s="109"/>
      <c r="E16" s="109"/>
      <c r="F16" s="109"/>
      <c r="G16" s="109"/>
      <c r="H16" s="109"/>
      <c r="I16" s="109"/>
      <c r="J16" s="109"/>
      <c r="K16" s="109"/>
      <c r="L16" s="109"/>
      <c r="M16" s="109"/>
      <c r="N16" s="109">
        <v>1680000</v>
      </c>
      <c r="DA16"/>
      <c r="DB16"/>
      <c r="DC16"/>
      <c r="DD16"/>
      <c r="DE16"/>
      <c r="DF16"/>
      <c r="DG16"/>
      <c r="DH16"/>
      <c r="DI16"/>
    </row>
    <row r="17" spans="1:113" x14ac:dyDescent="0.25">
      <c r="A17" s="108">
        <v>504400</v>
      </c>
      <c r="B17" s="109"/>
      <c r="C17" s="109"/>
      <c r="D17" s="109"/>
      <c r="E17" s="109"/>
      <c r="F17" s="109"/>
      <c r="G17" s="109"/>
      <c r="H17" s="109"/>
      <c r="I17" s="109"/>
      <c r="J17" s="109">
        <v>125000</v>
      </c>
      <c r="K17" s="109"/>
      <c r="L17" s="109"/>
      <c r="M17" s="109"/>
      <c r="N17" s="109"/>
      <c r="DA17"/>
      <c r="DB17"/>
      <c r="DC17"/>
      <c r="DD17"/>
      <c r="DE17"/>
      <c r="DF17"/>
      <c r="DG17"/>
      <c r="DH17"/>
      <c r="DI17"/>
    </row>
    <row r="18" spans="1:113" x14ac:dyDescent="0.25">
      <c r="A18" s="108">
        <v>504460</v>
      </c>
      <c r="B18" s="109"/>
      <c r="C18" s="109"/>
      <c r="D18" s="109"/>
      <c r="E18" s="109"/>
      <c r="F18" s="109"/>
      <c r="G18" s="109"/>
      <c r="H18" s="109"/>
      <c r="I18" s="109"/>
      <c r="J18" s="109">
        <v>-6000</v>
      </c>
      <c r="K18" s="109"/>
      <c r="L18" s="109"/>
      <c r="M18" s="109"/>
      <c r="N18" s="109"/>
      <c r="DA18"/>
      <c r="DB18"/>
      <c r="DC18"/>
      <c r="DD18"/>
      <c r="DE18"/>
      <c r="DF18"/>
      <c r="DG18"/>
      <c r="DH18"/>
      <c r="DI18"/>
    </row>
    <row r="19" spans="1:113" x14ac:dyDescent="0.25">
      <c r="A19" s="108">
        <v>504480</v>
      </c>
      <c r="B19" s="109"/>
      <c r="C19" s="109"/>
      <c r="D19" s="109"/>
      <c r="E19" s="109"/>
      <c r="F19" s="109"/>
      <c r="G19" s="109"/>
      <c r="H19" s="109">
        <v>89200</v>
      </c>
      <c r="I19" s="109">
        <v>60100</v>
      </c>
      <c r="J19" s="109"/>
      <c r="K19" s="109"/>
      <c r="L19" s="109"/>
      <c r="M19" s="109"/>
      <c r="N19" s="109"/>
      <c r="DA19"/>
      <c r="DB19"/>
      <c r="DC19"/>
      <c r="DD19"/>
      <c r="DE19"/>
      <c r="DF19"/>
      <c r="DG19"/>
      <c r="DH19"/>
      <c r="DI19"/>
    </row>
    <row r="20" spans="1:113" x14ac:dyDescent="0.25">
      <c r="A20" s="108">
        <v>504510</v>
      </c>
      <c r="B20" s="109"/>
      <c r="C20" s="109"/>
      <c r="D20" s="109"/>
      <c r="E20" s="109"/>
      <c r="F20" s="109"/>
      <c r="G20" s="109"/>
      <c r="H20" s="109"/>
      <c r="I20" s="109"/>
      <c r="J20" s="109">
        <v>10000</v>
      </c>
      <c r="K20" s="109"/>
      <c r="L20" s="109"/>
      <c r="M20" s="109"/>
      <c r="N20" s="109"/>
      <c r="DA20"/>
      <c r="DB20"/>
      <c r="DC20"/>
      <c r="DD20"/>
      <c r="DE20"/>
      <c r="DF20"/>
      <c r="DG20"/>
      <c r="DH20"/>
      <c r="DI20"/>
    </row>
    <row r="21" spans="1:113" x14ac:dyDescent="0.25">
      <c r="A21" s="108">
        <v>504540</v>
      </c>
      <c r="B21" s="109"/>
      <c r="C21" s="109"/>
      <c r="D21" s="109"/>
      <c r="E21" s="109"/>
      <c r="F21" s="109"/>
      <c r="G21" s="109"/>
      <c r="H21" s="109"/>
      <c r="I21" s="109"/>
      <c r="J21" s="109">
        <v>0</v>
      </c>
      <c r="K21" s="109"/>
      <c r="L21" s="109"/>
      <c r="M21" s="109"/>
      <c r="N21" s="109"/>
      <c r="DA21"/>
      <c r="DB21"/>
      <c r="DC21"/>
      <c r="DD21"/>
      <c r="DE21"/>
      <c r="DF21"/>
      <c r="DG21"/>
      <c r="DH21"/>
      <c r="DI21"/>
    </row>
    <row r="22" spans="1:113" x14ac:dyDescent="0.25">
      <c r="A22" s="108">
        <v>504570</v>
      </c>
      <c r="B22" s="109"/>
      <c r="C22" s="109"/>
      <c r="D22" s="109"/>
      <c r="E22" s="109"/>
      <c r="F22" s="109"/>
      <c r="G22" s="109"/>
      <c r="H22" s="109"/>
      <c r="I22" s="109"/>
      <c r="J22" s="109">
        <v>25500</v>
      </c>
      <c r="K22" s="109"/>
      <c r="L22" s="109"/>
      <c r="M22" s="109"/>
      <c r="N22" s="109"/>
      <c r="DA22"/>
      <c r="DB22"/>
      <c r="DC22"/>
      <c r="DD22"/>
      <c r="DE22"/>
      <c r="DF22"/>
      <c r="DG22"/>
      <c r="DH22"/>
      <c r="DI22"/>
    </row>
    <row r="23" spans="1:113" x14ac:dyDescent="0.25">
      <c r="A23" s="108">
        <v>504620</v>
      </c>
      <c r="B23" s="109"/>
      <c r="C23" s="109"/>
      <c r="D23" s="109"/>
      <c r="E23" s="109"/>
      <c r="F23" s="109"/>
      <c r="G23" s="109"/>
      <c r="H23" s="109"/>
      <c r="I23" s="109"/>
      <c r="J23" s="109">
        <v>10000</v>
      </c>
      <c r="K23" s="109">
        <v>283825</v>
      </c>
      <c r="L23" s="109"/>
      <c r="M23" s="109"/>
      <c r="N23" s="109"/>
      <c r="DA23"/>
      <c r="DB23"/>
      <c r="DC23"/>
      <c r="DD23"/>
      <c r="DE23"/>
      <c r="DF23"/>
      <c r="DG23"/>
      <c r="DH23"/>
      <c r="DI23"/>
    </row>
    <row r="24" spans="1:113" x14ac:dyDescent="0.25">
      <c r="A24" s="108">
        <v>504720</v>
      </c>
      <c r="B24" s="109"/>
      <c r="C24" s="109"/>
      <c r="D24" s="109"/>
      <c r="E24" s="109"/>
      <c r="F24" s="109"/>
      <c r="G24" s="109"/>
      <c r="H24" s="109"/>
      <c r="I24" s="109"/>
      <c r="J24" s="109">
        <v>-6500</v>
      </c>
      <c r="K24" s="109">
        <v>-47305</v>
      </c>
      <c r="L24" s="109"/>
      <c r="M24" s="109"/>
      <c r="N24" s="109"/>
      <c r="DA24"/>
      <c r="DB24"/>
      <c r="DC24"/>
      <c r="DD24"/>
      <c r="DE24"/>
      <c r="DF24"/>
      <c r="DG24"/>
      <c r="DH24"/>
      <c r="DI24"/>
    </row>
    <row r="25" spans="1:113" x14ac:dyDescent="0.25">
      <c r="A25" s="108">
        <v>504910</v>
      </c>
      <c r="B25" s="109"/>
      <c r="C25" s="109"/>
      <c r="D25" s="109"/>
      <c r="E25" s="109"/>
      <c r="F25" s="109"/>
      <c r="G25" s="109"/>
      <c r="H25" s="109"/>
      <c r="I25" s="109"/>
      <c r="J25" s="109">
        <v>100</v>
      </c>
      <c r="K25" s="109"/>
      <c r="L25" s="109"/>
      <c r="M25" s="109"/>
      <c r="N25" s="109"/>
      <c r="DA25"/>
      <c r="DB25"/>
      <c r="DC25"/>
      <c r="DD25"/>
      <c r="DE25"/>
      <c r="DF25"/>
      <c r="DG25"/>
      <c r="DH25"/>
      <c r="DI25"/>
    </row>
    <row r="26" spans="1:113" x14ac:dyDescent="0.25">
      <c r="A26" s="110">
        <v>507400</v>
      </c>
      <c r="B26" s="111"/>
      <c r="C26" s="111"/>
      <c r="D26" s="111">
        <v>1500</v>
      </c>
      <c r="E26" s="111"/>
      <c r="F26" s="111"/>
      <c r="G26" s="111"/>
      <c r="H26" s="111"/>
      <c r="I26" s="111"/>
      <c r="J26" s="111"/>
      <c r="K26" s="111"/>
      <c r="L26" s="111"/>
      <c r="M26" s="111"/>
      <c r="N26" s="111"/>
      <c r="DA26"/>
      <c r="DB26"/>
      <c r="DC26"/>
      <c r="DD26"/>
      <c r="DE26"/>
      <c r="DF26"/>
      <c r="DG26"/>
      <c r="DH26"/>
      <c r="DI26"/>
    </row>
    <row r="27" spans="1:113" x14ac:dyDescent="0.25">
      <c r="A27" s="110">
        <v>507850</v>
      </c>
      <c r="B27" s="111"/>
      <c r="C27" s="111"/>
      <c r="D27" s="111"/>
      <c r="E27" s="111"/>
      <c r="F27" s="111"/>
      <c r="G27" s="111"/>
      <c r="H27" s="111"/>
      <c r="I27" s="111"/>
      <c r="J27" s="111"/>
      <c r="K27" s="111">
        <v>1250</v>
      </c>
      <c r="L27" s="111"/>
      <c r="M27" s="111"/>
      <c r="N27" s="111"/>
      <c r="DA27"/>
      <c r="DB27"/>
      <c r="DC27"/>
      <c r="DD27"/>
      <c r="DE27"/>
      <c r="DF27"/>
      <c r="DG27"/>
      <c r="DH27"/>
      <c r="DI27"/>
    </row>
    <row r="28" spans="1:113" x14ac:dyDescent="0.25">
      <c r="A28" s="106">
        <v>587000</v>
      </c>
      <c r="B28" s="107"/>
      <c r="C28" s="107"/>
      <c r="D28" s="107"/>
      <c r="E28" s="107"/>
      <c r="F28" s="107"/>
      <c r="G28" s="107"/>
      <c r="H28" s="107"/>
      <c r="I28" s="107">
        <v>-100</v>
      </c>
      <c r="J28" s="107"/>
      <c r="K28" s="107"/>
      <c r="L28" s="107"/>
      <c r="M28" s="107"/>
      <c r="N28" s="107"/>
      <c r="DA28"/>
      <c r="DB28"/>
      <c r="DC28"/>
      <c r="DD28"/>
      <c r="DE28"/>
      <c r="DF28"/>
      <c r="DG28"/>
      <c r="DH28"/>
      <c r="DI28"/>
    </row>
    <row r="29" spans="1:113" ht="15.75" thickBot="1" x14ac:dyDescent="0.3">
      <c r="A29" s="112">
        <v>587010</v>
      </c>
      <c r="B29" s="113"/>
      <c r="C29" s="113"/>
      <c r="D29" s="113"/>
      <c r="E29" s="113">
        <v>-380</v>
      </c>
      <c r="F29" s="113"/>
      <c r="G29" s="113"/>
      <c r="H29" s="113"/>
      <c r="I29" s="113"/>
      <c r="J29" s="113"/>
      <c r="K29" s="113">
        <v>-7000</v>
      </c>
      <c r="L29" s="113"/>
      <c r="M29" s="113"/>
      <c r="N29" s="113"/>
      <c r="DA29"/>
      <c r="DB29"/>
      <c r="DC29"/>
      <c r="DD29"/>
      <c r="DE29"/>
      <c r="DF29"/>
      <c r="DG29"/>
      <c r="DH29"/>
      <c r="DI29"/>
    </row>
    <row r="30" spans="1:113" x14ac:dyDescent="0.25">
      <c r="A30" s="106">
        <v>611112</v>
      </c>
      <c r="B30" s="107"/>
      <c r="C30" s="107"/>
      <c r="D30" s="107"/>
      <c r="E30" s="107"/>
      <c r="F30" s="107"/>
      <c r="G30" s="107">
        <v>34922</v>
      </c>
      <c r="H30" s="107"/>
      <c r="I30" s="107"/>
      <c r="J30" s="107"/>
      <c r="K30" s="107"/>
      <c r="L30" s="107"/>
      <c r="M30" s="107"/>
      <c r="N30" s="107"/>
      <c r="DA30"/>
      <c r="DB30"/>
      <c r="DC30"/>
      <c r="DD30"/>
      <c r="DE30"/>
      <c r="DF30"/>
      <c r="DG30"/>
      <c r="DH30"/>
      <c r="DI30"/>
    </row>
    <row r="31" spans="1:113" x14ac:dyDescent="0.25">
      <c r="A31" s="106">
        <v>611120</v>
      </c>
      <c r="B31" s="107"/>
      <c r="C31" s="107"/>
      <c r="D31" s="107"/>
      <c r="E31" s="107"/>
      <c r="F31" s="107"/>
      <c r="G31" s="107"/>
      <c r="H31" s="107"/>
      <c r="I31" s="107"/>
      <c r="J31" s="107"/>
      <c r="K31" s="107">
        <v>89927</v>
      </c>
      <c r="L31" s="107">
        <v>140000</v>
      </c>
      <c r="M31" s="107">
        <v>121400</v>
      </c>
      <c r="N31" s="107">
        <v>196571</v>
      </c>
      <c r="DA31"/>
      <c r="DB31"/>
      <c r="DC31"/>
      <c r="DD31"/>
      <c r="DE31"/>
      <c r="DF31"/>
      <c r="DG31"/>
      <c r="DH31"/>
      <c r="DI31"/>
    </row>
    <row r="32" spans="1:113" x14ac:dyDescent="0.25">
      <c r="A32" s="106">
        <v>611175</v>
      </c>
      <c r="B32" s="107"/>
      <c r="C32" s="107"/>
      <c r="D32" s="107"/>
      <c r="E32" s="107"/>
      <c r="F32" s="107"/>
      <c r="G32" s="107"/>
      <c r="H32" s="107"/>
      <c r="I32" s="107"/>
      <c r="J32" s="107"/>
      <c r="K32" s="107"/>
      <c r="L32" s="107"/>
      <c r="M32" s="107">
        <v>2500</v>
      </c>
      <c r="N32" s="107"/>
      <c r="DA32"/>
      <c r="DB32"/>
      <c r="DC32"/>
      <c r="DD32"/>
      <c r="DE32"/>
      <c r="DF32"/>
      <c r="DG32"/>
      <c r="DH32"/>
      <c r="DI32"/>
    </row>
    <row r="33" spans="1:113" x14ac:dyDescent="0.25">
      <c r="A33" s="106">
        <v>611180</v>
      </c>
      <c r="B33" s="107"/>
      <c r="C33" s="107"/>
      <c r="D33" s="107"/>
      <c r="E33" s="107"/>
      <c r="F33" s="107"/>
      <c r="G33" s="107"/>
      <c r="H33" s="107"/>
      <c r="I33" s="107"/>
      <c r="J33" s="107"/>
      <c r="K33" s="107">
        <v>44237</v>
      </c>
      <c r="L33" s="107"/>
      <c r="M33" s="107">
        <v>18200</v>
      </c>
      <c r="N33" s="107"/>
      <c r="DA33"/>
      <c r="DB33"/>
      <c r="DC33"/>
      <c r="DD33"/>
      <c r="DE33"/>
      <c r="DF33"/>
      <c r="DG33"/>
      <c r="DH33"/>
      <c r="DI33"/>
    </row>
    <row r="34" spans="1:113" x14ac:dyDescent="0.25">
      <c r="A34" s="106">
        <v>611190</v>
      </c>
      <c r="B34" s="107"/>
      <c r="C34" s="107"/>
      <c r="D34" s="107"/>
      <c r="E34" s="107"/>
      <c r="F34" s="107"/>
      <c r="G34" s="107"/>
      <c r="H34" s="107"/>
      <c r="I34" s="107"/>
      <c r="J34" s="107"/>
      <c r="K34" s="107"/>
      <c r="L34" s="107"/>
      <c r="M34" s="107">
        <v>3500</v>
      </c>
      <c r="N34" s="107"/>
      <c r="DA34"/>
      <c r="DB34"/>
      <c r="DC34"/>
      <c r="DD34"/>
      <c r="DE34"/>
      <c r="DF34"/>
      <c r="DG34"/>
      <c r="DH34"/>
      <c r="DI34"/>
    </row>
    <row r="35" spans="1:113" x14ac:dyDescent="0.25">
      <c r="A35" s="106">
        <v>612120</v>
      </c>
      <c r="B35" s="107"/>
      <c r="C35" s="107">
        <v>52236</v>
      </c>
      <c r="D35" s="107"/>
      <c r="E35" s="107"/>
      <c r="F35" s="107"/>
      <c r="G35" s="107">
        <v>0</v>
      </c>
      <c r="H35" s="107"/>
      <c r="I35" s="107"/>
      <c r="J35" s="107">
        <v>44054</v>
      </c>
      <c r="K35" s="107">
        <v>1096840</v>
      </c>
      <c r="L35" s="107"/>
      <c r="M35" s="107">
        <v>109499</v>
      </c>
      <c r="N35" s="107">
        <v>596456</v>
      </c>
      <c r="DA35"/>
      <c r="DB35"/>
      <c r="DC35"/>
      <c r="DD35"/>
      <c r="DE35"/>
      <c r="DF35"/>
      <c r="DG35"/>
      <c r="DH35"/>
      <c r="DI35"/>
    </row>
    <row r="36" spans="1:113" x14ac:dyDescent="0.25">
      <c r="A36" s="106">
        <v>612200</v>
      </c>
      <c r="B36" s="107"/>
      <c r="C36" s="107"/>
      <c r="D36" s="107"/>
      <c r="E36" s="107"/>
      <c r="F36" s="107"/>
      <c r="G36" s="107">
        <v>0</v>
      </c>
      <c r="H36" s="107"/>
      <c r="I36" s="107"/>
      <c r="J36" s="107"/>
      <c r="K36" s="107">
        <v>57250</v>
      </c>
      <c r="L36" s="107"/>
      <c r="M36" s="107"/>
      <c r="N36" s="107">
        <v>5000</v>
      </c>
      <c r="DA36"/>
      <c r="DB36"/>
      <c r="DC36"/>
      <c r="DD36"/>
      <c r="DE36"/>
      <c r="DF36"/>
      <c r="DG36"/>
      <c r="DH36"/>
      <c r="DI36"/>
    </row>
    <row r="37" spans="1:113" x14ac:dyDescent="0.25">
      <c r="A37" s="106">
        <v>612201</v>
      </c>
      <c r="B37" s="107"/>
      <c r="C37" s="107"/>
      <c r="D37" s="107"/>
      <c r="E37" s="107"/>
      <c r="F37" s="107"/>
      <c r="G37" s="107">
        <v>0</v>
      </c>
      <c r="H37" s="107"/>
      <c r="I37" s="107"/>
      <c r="J37" s="107"/>
      <c r="K37" s="107"/>
      <c r="L37" s="107"/>
      <c r="M37" s="107"/>
      <c r="N37" s="107"/>
      <c r="DA37"/>
      <c r="DB37"/>
      <c r="DC37"/>
      <c r="DD37"/>
      <c r="DE37"/>
      <c r="DF37"/>
      <c r="DG37"/>
      <c r="DH37"/>
      <c r="DI37"/>
    </row>
    <row r="38" spans="1:113" x14ac:dyDescent="0.25">
      <c r="A38" s="106">
        <v>612700</v>
      </c>
      <c r="B38" s="107"/>
      <c r="C38" s="107"/>
      <c r="D38" s="107"/>
      <c r="E38" s="107"/>
      <c r="F38" s="107"/>
      <c r="G38" s="107"/>
      <c r="H38" s="107"/>
      <c r="I38" s="107"/>
      <c r="J38" s="107"/>
      <c r="K38" s="107">
        <v>3578</v>
      </c>
      <c r="L38" s="107"/>
      <c r="M38" s="107">
        <v>645</v>
      </c>
      <c r="N38" s="107">
        <v>13187</v>
      </c>
      <c r="DA38"/>
      <c r="DB38"/>
      <c r="DC38"/>
      <c r="DD38"/>
      <c r="DE38"/>
      <c r="DF38"/>
      <c r="DG38"/>
      <c r="DH38"/>
      <c r="DI38"/>
    </row>
    <row r="39" spans="1:113" x14ac:dyDescent="0.25">
      <c r="A39" s="106">
        <v>614120</v>
      </c>
      <c r="B39" s="107"/>
      <c r="C39" s="107"/>
      <c r="D39" s="107"/>
      <c r="E39" s="107"/>
      <c r="F39" s="107"/>
      <c r="G39" s="107"/>
      <c r="H39" s="107">
        <v>23200</v>
      </c>
      <c r="I39" s="107"/>
      <c r="J39" s="107">
        <v>30000</v>
      </c>
      <c r="K39" s="107">
        <v>100000</v>
      </c>
      <c r="L39" s="107"/>
      <c r="M39" s="107">
        <v>59657</v>
      </c>
      <c r="N39" s="107">
        <v>55000</v>
      </c>
      <c r="DA39"/>
      <c r="DB39"/>
      <c r="DC39"/>
      <c r="DD39"/>
      <c r="DE39"/>
      <c r="DF39"/>
      <c r="DG39"/>
      <c r="DH39"/>
      <c r="DI39"/>
    </row>
    <row r="40" spans="1:113" x14ac:dyDescent="0.25">
      <c r="A40" s="106">
        <v>614180</v>
      </c>
      <c r="B40" s="107"/>
      <c r="C40" s="107"/>
      <c r="D40" s="107"/>
      <c r="E40" s="107"/>
      <c r="F40" s="107"/>
      <c r="G40" s="107"/>
      <c r="H40" s="107"/>
      <c r="I40" s="107"/>
      <c r="J40" s="107"/>
      <c r="K40" s="107">
        <v>3000</v>
      </c>
      <c r="L40" s="107"/>
      <c r="M40" s="107"/>
      <c r="N40" s="107"/>
      <c r="DA40"/>
      <c r="DB40"/>
      <c r="DC40"/>
      <c r="DD40"/>
      <c r="DE40"/>
      <c r="DF40"/>
      <c r="DG40"/>
      <c r="DH40"/>
      <c r="DI40"/>
    </row>
    <row r="41" spans="1:113" x14ac:dyDescent="0.25">
      <c r="A41" s="106">
        <v>614200</v>
      </c>
      <c r="B41" s="107"/>
      <c r="C41" s="107"/>
      <c r="D41" s="107"/>
      <c r="E41" s="107"/>
      <c r="F41" s="107"/>
      <c r="G41" s="107"/>
      <c r="H41" s="107"/>
      <c r="I41" s="107"/>
      <c r="J41" s="107"/>
      <c r="K41" s="107">
        <v>20000</v>
      </c>
      <c r="L41" s="107"/>
      <c r="M41" s="107"/>
      <c r="N41" s="107">
        <v>1000</v>
      </c>
      <c r="DA41"/>
      <c r="DB41"/>
      <c r="DC41"/>
      <c r="DD41"/>
      <c r="DE41"/>
      <c r="DF41"/>
      <c r="DG41"/>
      <c r="DH41"/>
      <c r="DI41"/>
    </row>
    <row r="42" spans="1:113" x14ac:dyDescent="0.25">
      <c r="A42" s="106">
        <v>614520</v>
      </c>
      <c r="B42" s="107"/>
      <c r="C42" s="107"/>
      <c r="D42" s="107"/>
      <c r="E42" s="107"/>
      <c r="F42" s="107"/>
      <c r="G42" s="107">
        <v>200000</v>
      </c>
      <c r="H42" s="107"/>
      <c r="I42" s="107"/>
      <c r="J42" s="107">
        <v>100000</v>
      </c>
      <c r="K42" s="107">
        <v>251198</v>
      </c>
      <c r="L42" s="107"/>
      <c r="M42" s="107">
        <v>22114</v>
      </c>
      <c r="N42" s="107"/>
      <c r="DA42"/>
      <c r="DB42"/>
      <c r="DC42"/>
      <c r="DD42"/>
      <c r="DE42"/>
      <c r="DF42"/>
      <c r="DG42"/>
      <c r="DH42"/>
      <c r="DI42"/>
    </row>
    <row r="43" spans="1:113" x14ac:dyDescent="0.25">
      <c r="A43" s="106">
        <v>614580</v>
      </c>
      <c r="B43" s="107"/>
      <c r="C43" s="107"/>
      <c r="D43" s="107"/>
      <c r="E43" s="107"/>
      <c r="F43" s="107"/>
      <c r="G43" s="107"/>
      <c r="H43" s="107"/>
      <c r="I43" s="107"/>
      <c r="J43" s="107"/>
      <c r="K43" s="107">
        <v>5000</v>
      </c>
      <c r="L43" s="107"/>
      <c r="M43" s="107"/>
      <c r="N43" s="107"/>
      <c r="DA43"/>
      <c r="DB43"/>
      <c r="DC43"/>
      <c r="DD43"/>
      <c r="DE43"/>
      <c r="DF43"/>
      <c r="DG43"/>
      <c r="DH43"/>
      <c r="DI43"/>
    </row>
    <row r="44" spans="1:113" x14ac:dyDescent="0.25">
      <c r="A44" s="106">
        <v>614600</v>
      </c>
      <c r="B44" s="107"/>
      <c r="C44" s="107"/>
      <c r="D44" s="107"/>
      <c r="E44" s="107"/>
      <c r="F44" s="107"/>
      <c r="G44" s="107">
        <v>5000</v>
      </c>
      <c r="H44" s="107"/>
      <c r="I44" s="107"/>
      <c r="J44" s="107">
        <v>500</v>
      </c>
      <c r="K44" s="107">
        <v>4800</v>
      </c>
      <c r="L44" s="107"/>
      <c r="M44" s="107"/>
      <c r="N44" s="107"/>
      <c r="DA44"/>
      <c r="DB44"/>
      <c r="DC44"/>
      <c r="DD44"/>
      <c r="DE44"/>
      <c r="DF44"/>
      <c r="DG44"/>
      <c r="DH44"/>
      <c r="DI44"/>
    </row>
    <row r="45" spans="1:113" x14ac:dyDescent="0.25">
      <c r="A45" s="106">
        <v>614650</v>
      </c>
      <c r="B45" s="107"/>
      <c r="C45" s="107"/>
      <c r="D45" s="107"/>
      <c r="E45" s="107"/>
      <c r="F45" s="107"/>
      <c r="G45" s="107">
        <v>1286</v>
      </c>
      <c r="H45" s="107"/>
      <c r="I45" s="107"/>
      <c r="J45" s="107"/>
      <c r="K45" s="107">
        <v>5000</v>
      </c>
      <c r="L45" s="107"/>
      <c r="M45" s="107">
        <v>71</v>
      </c>
      <c r="N45" s="107">
        <v>35000</v>
      </c>
      <c r="DA45"/>
      <c r="DB45"/>
      <c r="DC45"/>
      <c r="DD45"/>
      <c r="DE45"/>
      <c r="DF45"/>
      <c r="DG45"/>
      <c r="DH45"/>
      <c r="DI45"/>
    </row>
    <row r="46" spans="1:113" x14ac:dyDescent="0.25">
      <c r="A46" s="106">
        <v>615600</v>
      </c>
      <c r="B46" s="107"/>
      <c r="C46" s="107"/>
      <c r="D46" s="107"/>
      <c r="E46" s="107"/>
      <c r="F46" s="107"/>
      <c r="G46" s="107"/>
      <c r="H46" s="107"/>
      <c r="I46" s="107"/>
      <c r="J46" s="107">
        <v>1000</v>
      </c>
      <c r="K46" s="107">
        <v>1000</v>
      </c>
      <c r="L46" s="107"/>
      <c r="M46" s="107"/>
      <c r="N46" s="107"/>
      <c r="DA46"/>
      <c r="DB46"/>
      <c r="DC46"/>
      <c r="DD46"/>
      <c r="DE46"/>
      <c r="DF46"/>
      <c r="DG46"/>
      <c r="DH46"/>
      <c r="DI46"/>
    </row>
    <row r="47" spans="1:113" x14ac:dyDescent="0.25">
      <c r="A47" s="106">
        <v>615620</v>
      </c>
      <c r="B47" s="107"/>
      <c r="C47" s="107"/>
      <c r="D47" s="107"/>
      <c r="E47" s="107"/>
      <c r="F47" s="107"/>
      <c r="G47" s="107">
        <v>0</v>
      </c>
      <c r="H47" s="107"/>
      <c r="I47" s="107"/>
      <c r="J47" s="107"/>
      <c r="K47" s="107"/>
      <c r="L47" s="107"/>
      <c r="M47" s="107"/>
      <c r="N47" s="107">
        <v>15000</v>
      </c>
      <c r="DA47"/>
      <c r="DB47"/>
      <c r="DC47"/>
      <c r="DD47"/>
      <c r="DE47"/>
      <c r="DF47"/>
      <c r="DG47"/>
      <c r="DH47"/>
      <c r="DI47"/>
    </row>
    <row r="48" spans="1:113" x14ac:dyDescent="0.25">
      <c r="A48" s="106">
        <v>615810</v>
      </c>
      <c r="B48" s="107"/>
      <c r="C48" s="107"/>
      <c r="D48" s="107"/>
      <c r="E48" s="107"/>
      <c r="F48" s="107"/>
      <c r="G48" s="107"/>
      <c r="H48" s="107"/>
      <c r="I48" s="107"/>
      <c r="J48" s="107"/>
      <c r="K48" s="107"/>
      <c r="L48" s="107"/>
      <c r="M48" s="107">
        <v>1222</v>
      </c>
      <c r="N48" s="107">
        <v>10000</v>
      </c>
      <c r="DA48"/>
      <c r="DB48"/>
      <c r="DC48"/>
      <c r="DD48"/>
      <c r="DE48"/>
      <c r="DF48"/>
      <c r="DG48"/>
      <c r="DH48"/>
      <c r="DI48"/>
    </row>
    <row r="49" spans="1:113" x14ac:dyDescent="0.25">
      <c r="A49" s="106">
        <v>615820</v>
      </c>
      <c r="B49" s="107"/>
      <c r="C49" s="107"/>
      <c r="D49" s="107"/>
      <c r="E49" s="107"/>
      <c r="F49" s="107"/>
      <c r="G49" s="107"/>
      <c r="H49" s="107"/>
      <c r="I49" s="107"/>
      <c r="J49" s="107"/>
      <c r="K49" s="107"/>
      <c r="L49" s="107"/>
      <c r="M49" s="107">
        <v>14664</v>
      </c>
      <c r="N49" s="107">
        <v>10000</v>
      </c>
      <c r="DA49"/>
      <c r="DB49"/>
      <c r="DC49"/>
      <c r="DD49"/>
      <c r="DE49"/>
      <c r="DF49"/>
      <c r="DG49"/>
      <c r="DH49"/>
      <c r="DI49"/>
    </row>
    <row r="50" spans="1:113" x14ac:dyDescent="0.25">
      <c r="A50" s="110">
        <v>618100</v>
      </c>
      <c r="B50" s="111"/>
      <c r="C50" s="111">
        <v>3996</v>
      </c>
      <c r="D50" s="111"/>
      <c r="E50" s="111"/>
      <c r="F50" s="111"/>
      <c r="G50" s="111">
        <v>2671</v>
      </c>
      <c r="H50" s="111"/>
      <c r="I50" s="111"/>
      <c r="J50" s="111">
        <v>11288</v>
      </c>
      <c r="K50" s="111">
        <v>113542</v>
      </c>
      <c r="L50" s="111">
        <v>10710</v>
      </c>
      <c r="M50" s="111">
        <v>21873</v>
      </c>
      <c r="N50" s="111">
        <v>70167</v>
      </c>
      <c r="DA50"/>
      <c r="DB50"/>
      <c r="DC50"/>
      <c r="DD50"/>
      <c r="DE50"/>
      <c r="DF50"/>
      <c r="DG50"/>
      <c r="DH50"/>
      <c r="DI50"/>
    </row>
    <row r="51" spans="1:113" x14ac:dyDescent="0.25">
      <c r="A51" s="110">
        <v>618200</v>
      </c>
      <c r="B51" s="111"/>
      <c r="C51" s="111">
        <v>13069</v>
      </c>
      <c r="D51" s="111"/>
      <c r="E51" s="111"/>
      <c r="F51" s="111"/>
      <c r="G51" s="111">
        <v>0</v>
      </c>
      <c r="H51" s="111"/>
      <c r="I51" s="111"/>
      <c r="J51" s="111">
        <v>11284</v>
      </c>
      <c r="K51" s="111">
        <v>186598</v>
      </c>
      <c r="L51" s="111">
        <v>34300</v>
      </c>
      <c r="M51" s="111">
        <v>26828</v>
      </c>
      <c r="N51" s="111">
        <v>207323</v>
      </c>
      <c r="DA51"/>
      <c r="DB51"/>
      <c r="DC51"/>
      <c r="DD51"/>
      <c r="DE51"/>
      <c r="DF51"/>
      <c r="DG51"/>
      <c r="DH51"/>
      <c r="DI51"/>
    </row>
    <row r="52" spans="1:113" x14ac:dyDescent="0.25">
      <c r="A52" s="110">
        <v>618300</v>
      </c>
      <c r="B52" s="111"/>
      <c r="C52" s="111">
        <v>7557</v>
      </c>
      <c r="D52" s="111"/>
      <c r="E52" s="111"/>
      <c r="F52" s="111"/>
      <c r="G52" s="111">
        <v>3779</v>
      </c>
      <c r="H52" s="111"/>
      <c r="I52" s="111"/>
      <c r="J52" s="111">
        <v>7397</v>
      </c>
      <c r="K52" s="111">
        <v>171882</v>
      </c>
      <c r="L52" s="111">
        <v>14794</v>
      </c>
      <c r="M52" s="111">
        <v>22191</v>
      </c>
      <c r="N52" s="111">
        <v>118352</v>
      </c>
      <c r="DA52"/>
      <c r="DB52"/>
      <c r="DC52"/>
      <c r="DD52"/>
      <c r="DE52"/>
      <c r="DF52"/>
      <c r="DG52"/>
      <c r="DH52"/>
      <c r="DI52"/>
    </row>
    <row r="53" spans="1:113" x14ac:dyDescent="0.25">
      <c r="A53" s="110">
        <v>618530</v>
      </c>
      <c r="B53" s="111"/>
      <c r="C53" s="111"/>
      <c r="D53" s="111"/>
      <c r="E53" s="111"/>
      <c r="F53" s="111"/>
      <c r="G53" s="111">
        <v>300</v>
      </c>
      <c r="H53" s="111"/>
      <c r="I53" s="111"/>
      <c r="J53" s="111">
        <v>1000</v>
      </c>
      <c r="K53" s="111">
        <v>250</v>
      </c>
      <c r="L53" s="111"/>
      <c r="M53" s="111"/>
      <c r="N53" s="111">
        <v>77</v>
      </c>
      <c r="DA53"/>
      <c r="DB53"/>
      <c r="DC53"/>
      <c r="DD53"/>
      <c r="DE53"/>
      <c r="DF53"/>
      <c r="DG53"/>
      <c r="DH53"/>
      <c r="DI53"/>
    </row>
    <row r="54" spans="1:113" x14ac:dyDescent="0.25">
      <c r="A54" s="110">
        <v>618700</v>
      </c>
      <c r="B54" s="111"/>
      <c r="C54" s="111"/>
      <c r="D54" s="111"/>
      <c r="E54" s="111"/>
      <c r="F54" s="111"/>
      <c r="G54" s="111"/>
      <c r="H54" s="111"/>
      <c r="I54" s="111"/>
      <c r="J54" s="111">
        <v>0</v>
      </c>
      <c r="K54" s="111">
        <v>24686</v>
      </c>
      <c r="L54" s="111"/>
      <c r="M54" s="111">
        <v>21678</v>
      </c>
      <c r="N54" s="111">
        <v>6280</v>
      </c>
      <c r="DA54"/>
      <c r="DB54"/>
      <c r="DC54"/>
      <c r="DD54"/>
      <c r="DE54"/>
      <c r="DF54"/>
      <c r="DG54"/>
      <c r="DH54"/>
      <c r="DI54"/>
    </row>
    <row r="55" spans="1:113" x14ac:dyDescent="0.25">
      <c r="A55" s="110">
        <v>618710</v>
      </c>
      <c r="B55" s="111"/>
      <c r="C55" s="111"/>
      <c r="D55" s="111"/>
      <c r="E55" s="111"/>
      <c r="F55" s="111"/>
      <c r="G55" s="111"/>
      <c r="H55" s="111"/>
      <c r="I55" s="111"/>
      <c r="J55" s="111">
        <v>0</v>
      </c>
      <c r="K55" s="111">
        <v>15161</v>
      </c>
      <c r="L55" s="111"/>
      <c r="M55" s="111">
        <v>16790</v>
      </c>
      <c r="N55" s="111">
        <v>6145</v>
      </c>
      <c r="DA55"/>
      <c r="DB55"/>
      <c r="DC55"/>
      <c r="DD55"/>
      <c r="DE55"/>
      <c r="DF55"/>
      <c r="DG55"/>
      <c r="DH55"/>
      <c r="DI55"/>
    </row>
    <row r="56" spans="1:113" x14ac:dyDescent="0.25">
      <c r="A56" s="110">
        <v>618770</v>
      </c>
      <c r="B56" s="111"/>
      <c r="C56" s="111"/>
      <c r="D56" s="111"/>
      <c r="E56" s="111"/>
      <c r="F56" s="111"/>
      <c r="G56" s="111"/>
      <c r="H56" s="111"/>
      <c r="I56" s="111"/>
      <c r="J56" s="111"/>
      <c r="K56" s="111">
        <v>9637</v>
      </c>
      <c r="L56" s="111"/>
      <c r="M56" s="111"/>
      <c r="N56" s="111"/>
      <c r="DA56"/>
      <c r="DB56"/>
      <c r="DC56"/>
      <c r="DD56"/>
      <c r="DE56"/>
      <c r="DF56"/>
      <c r="DG56"/>
      <c r="DH56"/>
      <c r="DI56"/>
    </row>
    <row r="57" spans="1:113" x14ac:dyDescent="0.25">
      <c r="A57" s="110">
        <v>618800</v>
      </c>
      <c r="B57" s="111"/>
      <c r="C57" s="111"/>
      <c r="D57" s="111"/>
      <c r="E57" s="111"/>
      <c r="F57" s="111"/>
      <c r="G57" s="111">
        <v>10484</v>
      </c>
      <c r="H57" s="111"/>
      <c r="I57" s="111"/>
      <c r="J57" s="111"/>
      <c r="K57" s="111"/>
      <c r="L57" s="111"/>
      <c r="M57" s="111"/>
      <c r="N57" s="111"/>
      <c r="DA57"/>
      <c r="DB57"/>
      <c r="DC57"/>
      <c r="DD57"/>
      <c r="DE57"/>
      <c r="DF57"/>
      <c r="DG57"/>
      <c r="DH57"/>
      <c r="DI57"/>
    </row>
    <row r="58" spans="1:113" x14ac:dyDescent="0.25">
      <c r="A58" s="108">
        <v>719000</v>
      </c>
      <c r="B58" s="109"/>
      <c r="C58" s="109"/>
      <c r="D58" s="109"/>
      <c r="E58" s="109">
        <v>50000</v>
      </c>
      <c r="F58" s="109"/>
      <c r="G58" s="109"/>
      <c r="H58" s="109"/>
      <c r="I58" s="109"/>
      <c r="J58" s="109">
        <v>10000</v>
      </c>
      <c r="K58" s="109">
        <v>260478</v>
      </c>
      <c r="L58" s="109">
        <v>75000</v>
      </c>
      <c r="M58" s="109">
        <v>800</v>
      </c>
      <c r="N58" s="109">
        <v>154000</v>
      </c>
      <c r="DA58"/>
      <c r="DB58"/>
      <c r="DC58"/>
      <c r="DD58"/>
      <c r="DE58"/>
      <c r="DF58"/>
      <c r="DG58"/>
      <c r="DH58"/>
      <c r="DI58"/>
    </row>
    <row r="59" spans="1:113" x14ac:dyDescent="0.25">
      <c r="A59" s="108">
        <v>720000</v>
      </c>
      <c r="B59" s="109"/>
      <c r="C59" s="109"/>
      <c r="D59" s="109">
        <v>300000</v>
      </c>
      <c r="E59" s="109"/>
      <c r="F59" s="109"/>
      <c r="G59" s="109">
        <v>8000</v>
      </c>
      <c r="H59" s="109"/>
      <c r="I59" s="109"/>
      <c r="J59" s="109">
        <v>35000</v>
      </c>
      <c r="K59" s="109">
        <v>681000</v>
      </c>
      <c r="L59" s="109"/>
      <c r="M59" s="109">
        <v>39667</v>
      </c>
      <c r="N59" s="109">
        <v>1198000</v>
      </c>
      <c r="DA59"/>
      <c r="DB59"/>
      <c r="DC59"/>
      <c r="DD59"/>
      <c r="DE59"/>
      <c r="DF59"/>
      <c r="DG59"/>
      <c r="DH59"/>
      <c r="DI59"/>
    </row>
    <row r="60" spans="1:113" x14ac:dyDescent="0.25">
      <c r="A60" s="108">
        <v>731000</v>
      </c>
      <c r="B60" s="109"/>
      <c r="C60" s="109"/>
      <c r="D60" s="109"/>
      <c r="E60" s="109"/>
      <c r="F60" s="109"/>
      <c r="G60" s="109"/>
      <c r="H60" s="109">
        <v>21100</v>
      </c>
      <c r="I60" s="109"/>
      <c r="J60" s="109">
        <v>5500</v>
      </c>
      <c r="K60" s="109">
        <v>26000</v>
      </c>
      <c r="L60" s="109"/>
      <c r="M60" s="109">
        <v>1500</v>
      </c>
      <c r="N60" s="109">
        <v>185000</v>
      </c>
      <c r="DA60"/>
      <c r="DB60"/>
      <c r="DC60"/>
      <c r="DD60"/>
      <c r="DE60"/>
      <c r="DF60"/>
      <c r="DG60"/>
      <c r="DH60"/>
      <c r="DI60"/>
    </row>
    <row r="61" spans="1:113" x14ac:dyDescent="0.25">
      <c r="A61" s="108">
        <v>732000</v>
      </c>
      <c r="B61" s="109"/>
      <c r="C61" s="109"/>
      <c r="D61" s="109"/>
      <c r="E61" s="109"/>
      <c r="F61" s="109"/>
      <c r="G61" s="109"/>
      <c r="H61" s="109"/>
      <c r="I61" s="109"/>
      <c r="J61" s="109">
        <v>500</v>
      </c>
      <c r="K61" s="109">
        <v>3058</v>
      </c>
      <c r="L61" s="109"/>
      <c r="M61" s="109">
        <v>302</v>
      </c>
      <c r="N61" s="109">
        <v>37000</v>
      </c>
      <c r="DA61"/>
      <c r="DB61"/>
      <c r="DC61"/>
      <c r="DD61"/>
      <c r="DE61"/>
      <c r="DF61"/>
      <c r="DG61"/>
      <c r="DH61"/>
      <c r="DI61"/>
    </row>
    <row r="62" spans="1:113" x14ac:dyDescent="0.25">
      <c r="A62" s="114">
        <v>733000</v>
      </c>
      <c r="B62" s="115"/>
      <c r="C62" s="115"/>
      <c r="D62" s="115">
        <v>500</v>
      </c>
      <c r="E62" s="115"/>
      <c r="F62" s="115"/>
      <c r="G62" s="115"/>
      <c r="H62" s="115"/>
      <c r="I62" s="115"/>
      <c r="J62" s="115"/>
      <c r="K62" s="115">
        <v>176900</v>
      </c>
      <c r="L62" s="115"/>
      <c r="M62" s="115">
        <v>292</v>
      </c>
      <c r="N62" s="115">
        <v>2792102</v>
      </c>
      <c r="DA62"/>
      <c r="DB62"/>
      <c r="DC62"/>
      <c r="DD62"/>
      <c r="DE62"/>
      <c r="DF62"/>
      <c r="DG62"/>
      <c r="DH62"/>
      <c r="DI62"/>
    </row>
    <row r="63" spans="1:113" x14ac:dyDescent="0.25">
      <c r="A63" s="108">
        <v>734000</v>
      </c>
      <c r="B63" s="109"/>
      <c r="C63" s="109"/>
      <c r="D63" s="109">
        <v>1000</v>
      </c>
      <c r="E63" s="109">
        <v>12450</v>
      </c>
      <c r="F63" s="109"/>
      <c r="G63" s="109">
        <v>2034</v>
      </c>
      <c r="H63" s="109"/>
      <c r="I63" s="109"/>
      <c r="J63" s="109">
        <v>5000</v>
      </c>
      <c r="K63" s="109">
        <v>195400</v>
      </c>
      <c r="L63" s="109">
        <v>190000</v>
      </c>
      <c r="M63" s="109">
        <v>870</v>
      </c>
      <c r="N63" s="109">
        <v>1165000</v>
      </c>
      <c r="DA63"/>
      <c r="DB63"/>
      <c r="DC63"/>
      <c r="DD63"/>
      <c r="DE63"/>
      <c r="DF63"/>
      <c r="DG63"/>
      <c r="DH63"/>
      <c r="DI63"/>
    </row>
    <row r="64" spans="1:113" x14ac:dyDescent="0.25">
      <c r="A64" s="108">
        <v>740000</v>
      </c>
      <c r="B64" s="109"/>
      <c r="C64" s="109"/>
      <c r="D64" s="109">
        <v>0</v>
      </c>
      <c r="E64" s="109"/>
      <c r="F64" s="109"/>
      <c r="G64" s="109"/>
      <c r="H64" s="109"/>
      <c r="I64" s="109">
        <v>60000</v>
      </c>
      <c r="J64" s="109">
        <v>10480</v>
      </c>
      <c r="K64" s="109">
        <v>13250</v>
      </c>
      <c r="L64" s="109"/>
      <c r="M64" s="109">
        <v>183</v>
      </c>
      <c r="N64" s="109">
        <v>85000</v>
      </c>
      <c r="DA64"/>
      <c r="DB64"/>
      <c r="DC64"/>
      <c r="DD64"/>
      <c r="DE64"/>
      <c r="DF64"/>
      <c r="DG64"/>
      <c r="DH64"/>
      <c r="DI64"/>
    </row>
    <row r="65" spans="1:113" x14ac:dyDescent="0.25">
      <c r="A65" s="108">
        <v>750000</v>
      </c>
      <c r="B65" s="109"/>
      <c r="C65" s="109"/>
      <c r="D65" s="109">
        <v>0</v>
      </c>
      <c r="E65" s="109">
        <v>166491</v>
      </c>
      <c r="F65" s="109"/>
      <c r="G65" s="109">
        <v>0</v>
      </c>
      <c r="H65" s="109">
        <v>30000</v>
      </c>
      <c r="I65" s="109"/>
      <c r="J65" s="109">
        <v>42500</v>
      </c>
      <c r="K65" s="109">
        <v>86000</v>
      </c>
      <c r="L65" s="109"/>
      <c r="M65" s="109">
        <v>888</v>
      </c>
      <c r="N65" s="109">
        <v>160000</v>
      </c>
      <c r="DA65"/>
      <c r="DB65"/>
      <c r="DC65"/>
      <c r="DD65"/>
      <c r="DE65"/>
      <c r="DF65"/>
      <c r="DG65"/>
      <c r="DH65"/>
      <c r="DI65"/>
    </row>
    <row r="66" spans="1:113" ht="15.75" thickBot="1" x14ac:dyDescent="0.3">
      <c r="A66" s="116">
        <v>765930</v>
      </c>
      <c r="B66" s="117">
        <v>42718</v>
      </c>
      <c r="C66" s="117"/>
      <c r="D66" s="117"/>
      <c r="E66" s="117"/>
      <c r="F66" s="117"/>
      <c r="G66" s="117"/>
      <c r="H66" s="117"/>
      <c r="I66" s="117"/>
      <c r="J66" s="117"/>
      <c r="K66" s="117"/>
      <c r="L66" s="117"/>
      <c r="M66" s="117"/>
      <c r="N66" s="117"/>
      <c r="DA66"/>
      <c r="DB66"/>
      <c r="DC66"/>
      <c r="DD66"/>
      <c r="DE66"/>
      <c r="DF66"/>
      <c r="DG66"/>
      <c r="DH66"/>
      <c r="DI66"/>
    </row>
    <row r="67" spans="1:113" x14ac:dyDescent="0.25">
      <c r="A67" s="108">
        <v>785000</v>
      </c>
      <c r="B67" s="109"/>
      <c r="C67" s="109"/>
      <c r="D67" s="109">
        <v>0</v>
      </c>
      <c r="E67" s="109">
        <v>75000</v>
      </c>
      <c r="F67" s="109">
        <v>75000</v>
      </c>
      <c r="G67" s="109">
        <v>0</v>
      </c>
      <c r="H67" s="109"/>
      <c r="I67" s="109"/>
      <c r="J67" s="109">
        <v>13000</v>
      </c>
      <c r="K67" s="109">
        <v>23000</v>
      </c>
      <c r="L67" s="109">
        <v>27000</v>
      </c>
      <c r="M67" s="109">
        <v>250</v>
      </c>
      <c r="N67" s="109">
        <v>123000</v>
      </c>
      <c r="DA67"/>
      <c r="DB67"/>
      <c r="DC67"/>
      <c r="DD67"/>
      <c r="DE67"/>
      <c r="DF67"/>
      <c r="DG67"/>
      <c r="DH67"/>
      <c r="DI67"/>
    </row>
    <row r="68" spans="1:113" x14ac:dyDescent="0.25">
      <c r="A68" s="121">
        <v>808440</v>
      </c>
      <c r="B68" s="122"/>
      <c r="C68" s="122"/>
      <c r="D68" s="122"/>
      <c r="E68" s="122">
        <v>7991684</v>
      </c>
      <c r="F68" s="122"/>
      <c r="G68" s="122">
        <v>268639</v>
      </c>
      <c r="H68" s="122"/>
      <c r="I68" s="122"/>
      <c r="J68" s="122">
        <v>82614</v>
      </c>
      <c r="K68" s="122">
        <v>432438</v>
      </c>
      <c r="L68" s="122">
        <v>140000</v>
      </c>
      <c r="M68" s="122">
        <v>83084</v>
      </c>
      <c r="N68" s="122"/>
      <c r="DA68"/>
      <c r="DB68"/>
      <c r="DC68"/>
      <c r="DD68"/>
      <c r="DE68"/>
      <c r="DF68"/>
      <c r="DG68"/>
      <c r="DH68"/>
      <c r="DI68"/>
    </row>
    <row r="69" spans="1:113" x14ac:dyDescent="0.25">
      <c r="A69" s="119">
        <v>881470</v>
      </c>
      <c r="B69" s="120"/>
      <c r="C69" s="120"/>
      <c r="D69" s="120"/>
      <c r="E69" s="120"/>
      <c r="F69" s="120"/>
      <c r="G69" s="120"/>
      <c r="H69" s="120"/>
      <c r="I69" s="120"/>
      <c r="J69" s="120"/>
      <c r="K69" s="120"/>
      <c r="L69" s="120"/>
      <c r="M69" s="120"/>
      <c r="N69" s="120">
        <v>2200000</v>
      </c>
      <c r="DA69"/>
      <c r="DB69"/>
      <c r="DC69"/>
      <c r="DD69"/>
      <c r="DE69"/>
      <c r="DF69"/>
      <c r="DG69"/>
      <c r="DH69"/>
      <c r="DI69"/>
    </row>
    <row r="70" spans="1:113" x14ac:dyDescent="0.25">
      <c r="A70" s="121">
        <v>882910</v>
      </c>
      <c r="B70" s="122"/>
      <c r="C70" s="122"/>
      <c r="D70" s="122"/>
      <c r="E70" s="122">
        <v>79800</v>
      </c>
      <c r="F70" s="122"/>
      <c r="G70" s="122"/>
      <c r="H70" s="122"/>
      <c r="I70" s="122"/>
      <c r="J70" s="122"/>
      <c r="K70" s="122"/>
      <c r="L70" s="122"/>
      <c r="M70" s="122"/>
      <c r="N70" s="122"/>
      <c r="DA70"/>
      <c r="DB70"/>
      <c r="DC70"/>
      <c r="DD70"/>
      <c r="DE70"/>
      <c r="DF70"/>
      <c r="DG70"/>
      <c r="DH70"/>
      <c r="DI70"/>
    </row>
    <row r="71" spans="1:113" x14ac:dyDescent="0.25">
      <c r="A71" s="121">
        <v>882970</v>
      </c>
      <c r="B71" s="122"/>
      <c r="C71" s="122">
        <v>441</v>
      </c>
      <c r="D71" s="122">
        <v>0</v>
      </c>
      <c r="E71" s="122"/>
      <c r="F71" s="122"/>
      <c r="G71" s="122">
        <v>164</v>
      </c>
      <c r="H71" s="122"/>
      <c r="I71" s="122"/>
      <c r="J71" s="122">
        <v>35</v>
      </c>
      <c r="K71" s="122">
        <v>3900</v>
      </c>
      <c r="L71" s="122"/>
      <c r="M71" s="122">
        <v>500</v>
      </c>
      <c r="N71" s="122">
        <v>4444</v>
      </c>
      <c r="DA71"/>
      <c r="DB71"/>
      <c r="DC71"/>
      <c r="DD71"/>
      <c r="DE71"/>
      <c r="DF71"/>
      <c r="DG71"/>
      <c r="DH71"/>
      <c r="DI71"/>
    </row>
    <row r="72" spans="1:113" x14ac:dyDescent="0.25">
      <c r="A72" s="121">
        <v>884440</v>
      </c>
      <c r="B72" s="122"/>
      <c r="C72" s="122"/>
      <c r="D72" s="122"/>
      <c r="E72" s="122">
        <v>6768903</v>
      </c>
      <c r="F72" s="122"/>
      <c r="G72" s="122"/>
      <c r="H72" s="122"/>
      <c r="I72" s="122"/>
      <c r="J72" s="122"/>
      <c r="K72" s="122">
        <v>534000</v>
      </c>
      <c r="L72" s="122"/>
      <c r="M72" s="122"/>
      <c r="N72" s="122">
        <v>600000</v>
      </c>
      <c r="DA72"/>
      <c r="DB72"/>
      <c r="DC72"/>
      <c r="DD72"/>
      <c r="DE72"/>
      <c r="DF72"/>
      <c r="DG72"/>
      <c r="DH72"/>
      <c r="DI72"/>
    </row>
    <row r="73" spans="1:113" x14ac:dyDescent="0.25">
      <c r="A73" s="121">
        <v>884445</v>
      </c>
      <c r="B73" s="122"/>
      <c r="C73" s="122"/>
      <c r="D73" s="122"/>
      <c r="E73" s="122"/>
      <c r="F73" s="122"/>
      <c r="G73" s="122"/>
      <c r="H73" s="122"/>
      <c r="I73" s="122"/>
      <c r="J73" s="122"/>
      <c r="K73" s="122"/>
      <c r="L73" s="122"/>
      <c r="M73" s="122"/>
      <c r="N73" s="122">
        <v>200000</v>
      </c>
      <c r="DA73"/>
      <c r="DB73"/>
      <c r="DC73"/>
      <c r="DD73"/>
      <c r="DE73"/>
      <c r="DF73"/>
      <c r="DG73"/>
      <c r="DH73"/>
      <c r="DI73"/>
    </row>
    <row r="74" spans="1:113" x14ac:dyDescent="0.25">
      <c r="B74"/>
      <c r="C74"/>
      <c r="D74"/>
      <c r="E74"/>
      <c r="F74"/>
      <c r="G74"/>
      <c r="H74"/>
      <c r="M74">
        <f>425000+GETPIVOTDATA("'Amount'",$A$3,"'Account'",808440,"Div 2","Sustainability","AFB Category","UAdmin")</f>
        <v>508084</v>
      </c>
      <c r="DA74"/>
      <c r="DB74"/>
      <c r="DC74"/>
      <c r="DD74"/>
      <c r="DE74"/>
      <c r="DF74"/>
      <c r="DG74"/>
      <c r="DH74"/>
      <c r="DI74"/>
    </row>
    <row r="75" spans="1:113" x14ac:dyDescent="0.25">
      <c r="B75"/>
      <c r="C75"/>
      <c r="D75"/>
      <c r="E75"/>
      <c r="F75"/>
      <c r="G75"/>
      <c r="H75"/>
      <c r="DA75"/>
      <c r="DB75"/>
      <c r="DC75"/>
      <c r="DD75"/>
      <c r="DE75"/>
      <c r="DF75"/>
      <c r="DG75"/>
      <c r="DH75"/>
      <c r="DI75"/>
    </row>
    <row r="76" spans="1:113" x14ac:dyDescent="0.25">
      <c r="B76"/>
      <c r="C76"/>
      <c r="D76"/>
      <c r="E76"/>
      <c r="F76"/>
      <c r="G76"/>
      <c r="H76"/>
      <c r="DA76"/>
      <c r="DB76"/>
      <c r="DC76"/>
      <c r="DD76"/>
      <c r="DE76"/>
      <c r="DF76"/>
      <c r="DG76"/>
      <c r="DH76"/>
      <c r="DI76"/>
    </row>
    <row r="77" spans="1:113" x14ac:dyDescent="0.25">
      <c r="B77"/>
      <c r="C77"/>
      <c r="D77"/>
      <c r="E77"/>
      <c r="F77"/>
      <c r="G77"/>
      <c r="H77"/>
      <c r="DA77"/>
      <c r="DB77"/>
      <c r="DC77"/>
      <c r="DD77"/>
      <c r="DE77"/>
      <c r="DF77"/>
      <c r="DG77"/>
      <c r="DH77"/>
      <c r="DI77"/>
    </row>
    <row r="78" spans="1:113" x14ac:dyDescent="0.25">
      <c r="B78"/>
      <c r="C78"/>
      <c r="D78"/>
      <c r="E78"/>
      <c r="F78"/>
      <c r="G78"/>
      <c r="H78"/>
      <c r="DA78"/>
      <c r="DB78"/>
      <c r="DC78"/>
      <c r="DD78"/>
      <c r="DE78"/>
      <c r="DF78"/>
      <c r="DG78"/>
      <c r="DH78"/>
      <c r="DI78"/>
    </row>
    <row r="79" spans="1:113" x14ac:dyDescent="0.25">
      <c r="B79"/>
      <c r="C79"/>
      <c r="D79"/>
      <c r="E79"/>
      <c r="F79"/>
      <c r="G79"/>
      <c r="H79"/>
      <c r="DA79"/>
      <c r="DB79"/>
      <c r="DC79"/>
      <c r="DD79"/>
      <c r="DE79"/>
      <c r="DF79"/>
      <c r="DG79"/>
      <c r="DH79"/>
      <c r="DI79"/>
    </row>
    <row r="80" spans="1:113" x14ac:dyDescent="0.25">
      <c r="B80"/>
      <c r="C80"/>
      <c r="D80"/>
      <c r="E80"/>
      <c r="F80"/>
      <c r="G80"/>
      <c r="H80"/>
      <c r="DA80"/>
      <c r="DB80"/>
      <c r="DC80"/>
      <c r="DD80"/>
      <c r="DE80"/>
      <c r="DF80"/>
      <c r="DG80"/>
      <c r="DH80"/>
      <c r="DI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ht="15.75" thickBot="1" x14ac:dyDescent="0.3"/>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spans="2:113" x14ac:dyDescent="0.25">
      <c r="B1969"/>
      <c r="C1969"/>
      <c r="D1969"/>
      <c r="E1969"/>
      <c r="F1969"/>
      <c r="G1969"/>
      <c r="H1969"/>
      <c r="DA1969"/>
      <c r="DB1969"/>
      <c r="DC1969"/>
      <c r="DD1969"/>
      <c r="DE1969"/>
      <c r="DF1969"/>
      <c r="DG1969"/>
      <c r="DH1969"/>
      <c r="DI1969"/>
    </row>
    <row r="1970" spans="2:113" x14ac:dyDescent="0.25">
      <c r="B1970"/>
      <c r="C1970"/>
      <c r="D1970"/>
      <c r="E1970"/>
      <c r="F1970"/>
      <c r="G1970"/>
      <c r="H1970"/>
      <c r="DA1970"/>
      <c r="DB1970"/>
      <c r="DC1970"/>
      <c r="DD1970"/>
      <c r="DE1970"/>
      <c r="DF1970"/>
      <c r="DG1970"/>
      <c r="DH1970"/>
      <c r="DI1970"/>
    </row>
    <row r="1971" spans="2:113" x14ac:dyDescent="0.25">
      <c r="B1971"/>
      <c r="C1971"/>
      <c r="D1971"/>
      <c r="E1971"/>
      <c r="F1971"/>
      <c r="G1971"/>
      <c r="H1971"/>
      <c r="DA1971"/>
      <c r="DB1971"/>
      <c r="DC1971"/>
      <c r="DD1971"/>
      <c r="DE1971"/>
      <c r="DF1971"/>
      <c r="DG1971"/>
      <c r="DH1971"/>
      <c r="DI1971"/>
    </row>
    <row r="1972" spans="2:113" x14ac:dyDescent="0.25">
      <c r="B1972"/>
      <c r="C1972"/>
      <c r="D1972"/>
      <c r="E1972"/>
      <c r="F1972"/>
      <c r="G1972"/>
      <c r="H1972"/>
      <c r="DA1972"/>
      <c r="DB1972"/>
      <c r="DC1972"/>
      <c r="DD1972"/>
      <c r="DE1972"/>
      <c r="DF1972"/>
      <c r="DG1972"/>
      <c r="DH1972"/>
      <c r="DI1972"/>
    </row>
    <row r="1973" spans="2:113" x14ac:dyDescent="0.25">
      <c r="B1973"/>
      <c r="C1973"/>
      <c r="D1973"/>
      <c r="E1973"/>
      <c r="F1973"/>
      <c r="G1973"/>
      <c r="H1973"/>
      <c r="DA1973"/>
      <c r="DB1973"/>
      <c r="DC1973"/>
      <c r="DD1973"/>
      <c r="DE1973"/>
      <c r="DF1973"/>
      <c r="DG1973"/>
      <c r="DH1973"/>
      <c r="DI1973"/>
    </row>
    <row r="1974" spans="2:113" x14ac:dyDescent="0.25">
      <c r="B1974"/>
      <c r="C1974"/>
      <c r="D1974"/>
      <c r="E1974"/>
      <c r="F1974"/>
      <c r="G1974"/>
      <c r="H1974"/>
      <c r="DA1974"/>
      <c r="DB1974"/>
      <c r="DC1974"/>
      <c r="DD1974"/>
      <c r="DE1974"/>
      <c r="DF1974"/>
      <c r="DG1974"/>
      <c r="DH1974"/>
      <c r="DI1974"/>
    </row>
    <row r="1975" spans="2:113" x14ac:dyDescent="0.25">
      <c r="B1975"/>
      <c r="C1975"/>
      <c r="D1975"/>
      <c r="E1975"/>
      <c r="F1975"/>
      <c r="G1975"/>
      <c r="H1975"/>
      <c r="DA1975"/>
      <c r="DB1975"/>
      <c r="DC1975"/>
      <c r="DD1975"/>
      <c r="DE1975"/>
      <c r="DF1975"/>
      <c r="DG1975"/>
      <c r="DH1975"/>
      <c r="DI1975"/>
    </row>
    <row r="1976" spans="2:113" x14ac:dyDescent="0.25">
      <c r="B1976"/>
      <c r="C1976"/>
      <c r="D1976"/>
      <c r="E1976"/>
      <c r="F1976"/>
      <c r="G1976"/>
      <c r="H1976"/>
      <c r="DA1976"/>
      <c r="DB1976"/>
      <c r="DC1976"/>
      <c r="DD1976"/>
      <c r="DE1976"/>
      <c r="DF1976"/>
      <c r="DG1976"/>
      <c r="DH1976"/>
      <c r="DI1976"/>
    </row>
    <row r="1977" spans="2:113" x14ac:dyDescent="0.25">
      <c r="B1977"/>
      <c r="C1977"/>
      <c r="D1977"/>
      <c r="E1977"/>
      <c r="F1977"/>
      <c r="G1977"/>
      <c r="H1977"/>
      <c r="DA1977"/>
      <c r="DB1977"/>
      <c r="DC1977"/>
      <c r="DD1977"/>
      <c r="DE1977"/>
      <c r="DF1977"/>
      <c r="DG1977"/>
      <c r="DH1977"/>
      <c r="DI1977"/>
    </row>
    <row r="1978" spans="2:113" x14ac:dyDescent="0.25">
      <c r="B1978"/>
      <c r="C1978"/>
      <c r="D1978"/>
      <c r="E1978"/>
      <c r="F1978"/>
      <c r="G1978"/>
      <c r="H1978"/>
      <c r="DA1978"/>
      <c r="DB1978"/>
      <c r="DC1978"/>
      <c r="DD1978"/>
      <c r="DE1978"/>
      <c r="DF1978"/>
      <c r="DG1978"/>
      <c r="DH1978"/>
      <c r="DI1978"/>
    </row>
    <row r="1979" spans="2:113" x14ac:dyDescent="0.25">
      <c r="B1979"/>
      <c r="C1979"/>
      <c r="D1979"/>
      <c r="E1979"/>
      <c r="F1979"/>
      <c r="G1979"/>
      <c r="H1979"/>
      <c r="DA1979"/>
      <c r="DB1979"/>
      <c r="DC1979"/>
      <c r="DD1979"/>
      <c r="DE1979"/>
      <c r="DF1979"/>
      <c r="DG1979"/>
      <c r="DH1979"/>
      <c r="DI1979"/>
    </row>
    <row r="1980" spans="2:113" x14ac:dyDescent="0.25">
      <c r="B1980"/>
      <c r="C1980"/>
      <c r="D1980"/>
      <c r="E1980"/>
      <c r="F1980"/>
      <c r="G1980"/>
      <c r="H1980"/>
      <c r="DA1980"/>
      <c r="DB1980"/>
      <c r="DC1980"/>
      <c r="DD1980"/>
      <c r="DE1980"/>
      <c r="DF1980"/>
      <c r="DG1980"/>
      <c r="DH1980"/>
      <c r="DI1980"/>
    </row>
    <row r="1981" spans="2:113" x14ac:dyDescent="0.25">
      <c r="B1981"/>
      <c r="C1981"/>
      <c r="D1981"/>
      <c r="E1981"/>
      <c r="F1981"/>
      <c r="G1981"/>
      <c r="H1981"/>
      <c r="DA1981"/>
      <c r="DB1981"/>
      <c r="DC1981"/>
      <c r="DD1981"/>
      <c r="DE1981"/>
      <c r="DF1981"/>
      <c r="DG1981"/>
      <c r="DH1981"/>
      <c r="DI1981"/>
    </row>
    <row r="1982" spans="2:113" x14ac:dyDescent="0.25">
      <c r="B1982"/>
      <c r="C1982"/>
      <c r="D1982"/>
      <c r="E1982"/>
      <c r="F1982"/>
      <c r="G1982"/>
      <c r="H1982"/>
    </row>
    <row r="1983" spans="2:113" x14ac:dyDescent="0.25">
      <c r="B1983"/>
      <c r="C1983"/>
      <c r="D1983"/>
      <c r="E1983"/>
      <c r="F1983"/>
      <c r="G1983"/>
      <c r="H1983"/>
    </row>
    <row r="1984" spans="2:113" x14ac:dyDescent="0.25">
      <c r="B1984"/>
      <c r="C1984"/>
      <c r="D1984"/>
      <c r="E1984"/>
      <c r="F1984"/>
      <c r="G1984"/>
      <c r="H1984"/>
    </row>
    <row r="1985" spans="2:8" x14ac:dyDescent="0.25">
      <c r="B1985"/>
      <c r="C1985"/>
      <c r="D1985"/>
      <c r="E1985"/>
      <c r="F1985"/>
      <c r="G1985"/>
      <c r="H1985"/>
    </row>
    <row r="1986" spans="2:8" x14ac:dyDescent="0.25">
      <c r="B1986"/>
      <c r="C1986"/>
      <c r="D1986"/>
      <c r="E1986"/>
      <c r="F1986"/>
      <c r="G1986"/>
      <c r="H1986"/>
    </row>
    <row r="1987" spans="2:8" x14ac:dyDescent="0.25">
      <c r="B1987"/>
      <c r="C1987"/>
      <c r="D1987"/>
      <c r="E1987"/>
      <c r="F1987"/>
      <c r="G1987"/>
      <c r="H1987"/>
    </row>
    <row r="1988" spans="2:8" x14ac:dyDescent="0.25">
      <c r="B1988"/>
      <c r="C1988"/>
      <c r="D1988"/>
      <c r="E1988"/>
      <c r="F1988"/>
      <c r="G1988"/>
      <c r="H1988"/>
    </row>
    <row r="1989" spans="2:8" x14ac:dyDescent="0.25">
      <c r="B1989"/>
      <c r="C1989"/>
      <c r="D1989"/>
      <c r="E1989"/>
      <c r="F1989"/>
      <c r="G1989"/>
      <c r="H1989"/>
    </row>
    <row r="1990" spans="2:8" x14ac:dyDescent="0.25">
      <c r="B1990"/>
      <c r="C1990"/>
      <c r="D1990"/>
      <c r="E1990"/>
      <c r="F1990"/>
      <c r="G1990"/>
      <c r="H1990"/>
    </row>
    <row r="1991" spans="2:8" x14ac:dyDescent="0.25">
      <c r="B1991"/>
      <c r="C1991"/>
      <c r="D1991"/>
      <c r="E1991"/>
      <c r="F1991"/>
      <c r="G1991"/>
      <c r="H1991"/>
    </row>
    <row r="1992" spans="2:8" x14ac:dyDescent="0.25">
      <c r="B1992"/>
      <c r="C1992"/>
      <c r="D1992"/>
      <c r="E1992"/>
      <c r="F1992"/>
      <c r="G1992"/>
      <c r="H1992"/>
    </row>
    <row r="1993" spans="2:8" x14ac:dyDescent="0.25">
      <c r="B1993"/>
      <c r="C1993"/>
      <c r="D1993"/>
      <c r="E1993"/>
      <c r="F1993"/>
      <c r="G1993"/>
      <c r="H1993"/>
    </row>
    <row r="1994" spans="2:8" x14ac:dyDescent="0.25">
      <c r="B1994"/>
      <c r="C1994"/>
      <c r="D1994"/>
      <c r="E1994"/>
      <c r="F1994"/>
      <c r="G1994"/>
      <c r="H1994"/>
    </row>
    <row r="1995" spans="2:8" x14ac:dyDescent="0.25">
      <c r="B1995"/>
      <c r="C1995"/>
      <c r="D1995"/>
      <c r="E1995"/>
      <c r="F1995"/>
      <c r="G1995"/>
      <c r="H1995"/>
    </row>
    <row r="1996" spans="2:8" x14ac:dyDescent="0.25">
      <c r="B1996"/>
      <c r="C1996"/>
      <c r="D1996"/>
      <c r="E1996"/>
      <c r="F1996"/>
      <c r="G1996"/>
      <c r="H1996"/>
    </row>
    <row r="1997" spans="2:8" x14ac:dyDescent="0.25">
      <c r="B1997"/>
      <c r="C1997"/>
      <c r="D1997"/>
      <c r="E1997"/>
      <c r="F1997"/>
      <c r="G1997"/>
      <c r="H1997"/>
    </row>
    <row r="1998" spans="2:8" x14ac:dyDescent="0.25">
      <c r="B1998"/>
      <c r="C1998"/>
      <c r="D1998"/>
      <c r="E1998"/>
      <c r="F1998"/>
      <c r="G1998"/>
      <c r="H1998"/>
    </row>
    <row r="1999" spans="2:8" x14ac:dyDescent="0.25">
      <c r="B1999"/>
      <c r="C1999"/>
      <c r="D1999"/>
      <c r="E1999"/>
      <c r="F1999"/>
      <c r="G1999"/>
      <c r="H1999"/>
    </row>
    <row r="2000" spans="2:8" x14ac:dyDescent="0.25">
      <c r="B2000"/>
      <c r="C2000"/>
      <c r="D2000"/>
      <c r="E2000"/>
      <c r="F2000"/>
      <c r="G2000"/>
      <c r="H2000"/>
    </row>
    <row r="2001" spans="2:8" x14ac:dyDescent="0.25">
      <c r="B2001"/>
      <c r="C2001"/>
      <c r="D2001"/>
      <c r="E2001"/>
      <c r="F2001"/>
      <c r="G2001"/>
      <c r="H2001"/>
    </row>
    <row r="2002" spans="2:8" x14ac:dyDescent="0.25">
      <c r="B2002"/>
      <c r="C2002"/>
      <c r="D2002"/>
      <c r="E2002"/>
      <c r="F2002"/>
      <c r="G2002"/>
      <c r="H2002"/>
    </row>
    <row r="2003" spans="2:8" x14ac:dyDescent="0.25">
      <c r="B2003"/>
      <c r="C2003"/>
      <c r="D2003"/>
      <c r="E2003"/>
      <c r="F2003"/>
      <c r="G2003"/>
      <c r="H2003"/>
    </row>
    <row r="2004" spans="2:8" x14ac:dyDescent="0.25">
      <c r="B2004"/>
      <c r="C2004"/>
      <c r="D2004"/>
      <c r="E2004"/>
      <c r="F2004"/>
      <c r="G2004"/>
      <c r="H2004"/>
    </row>
    <row r="2005" spans="2:8" x14ac:dyDescent="0.25">
      <c r="B2005"/>
      <c r="C2005"/>
      <c r="D2005"/>
      <c r="E2005"/>
      <c r="F2005"/>
      <c r="G2005"/>
      <c r="H2005"/>
    </row>
    <row r="2006" spans="2:8" x14ac:dyDescent="0.25">
      <c r="B2006"/>
      <c r="C2006"/>
      <c r="D2006"/>
      <c r="E2006"/>
      <c r="F2006"/>
      <c r="G2006"/>
      <c r="H2006"/>
    </row>
    <row r="2007" spans="2:8" x14ac:dyDescent="0.25">
      <c r="B2007"/>
      <c r="C2007"/>
      <c r="D2007"/>
      <c r="E2007"/>
      <c r="F2007"/>
      <c r="G2007"/>
      <c r="H2007"/>
    </row>
    <row r="2008" spans="2:8" x14ac:dyDescent="0.25">
      <c r="B2008"/>
      <c r="C2008"/>
      <c r="D2008"/>
      <c r="E2008"/>
      <c r="F2008"/>
      <c r="G2008"/>
      <c r="H2008"/>
    </row>
    <row r="2009" spans="2:8" x14ac:dyDescent="0.25">
      <c r="B2009"/>
      <c r="C2009"/>
      <c r="D2009"/>
      <c r="E2009"/>
      <c r="F2009"/>
      <c r="G2009"/>
      <c r="H2009"/>
    </row>
    <row r="2010" spans="2:8" x14ac:dyDescent="0.25">
      <c r="B2010"/>
      <c r="C2010"/>
      <c r="D2010"/>
      <c r="E2010"/>
      <c r="F2010"/>
      <c r="G2010"/>
      <c r="H2010"/>
    </row>
    <row r="2011" spans="2:8" x14ac:dyDescent="0.25">
      <c r="B2011"/>
      <c r="C2011"/>
      <c r="D2011"/>
      <c r="E2011"/>
      <c r="F2011"/>
      <c r="G2011"/>
      <c r="H2011"/>
    </row>
    <row r="2012" spans="2:8" x14ac:dyDescent="0.25">
      <c r="B2012"/>
      <c r="C2012"/>
      <c r="D2012"/>
      <c r="E2012"/>
      <c r="F2012"/>
      <c r="G2012"/>
      <c r="H2012"/>
    </row>
    <row r="2013" spans="2:8" x14ac:dyDescent="0.25">
      <c r="B2013"/>
      <c r="C2013"/>
      <c r="D2013"/>
      <c r="E2013"/>
      <c r="F2013"/>
      <c r="G2013"/>
      <c r="H2013"/>
    </row>
    <row r="2014" spans="2:8" x14ac:dyDescent="0.25">
      <c r="B2014"/>
      <c r="C2014"/>
      <c r="D2014"/>
      <c r="E2014"/>
      <c r="F2014"/>
      <c r="G2014"/>
      <c r="H2014"/>
    </row>
    <row r="2015" spans="2:8" x14ac:dyDescent="0.25">
      <c r="B2015"/>
      <c r="C2015"/>
      <c r="D2015"/>
      <c r="E2015"/>
      <c r="F2015"/>
      <c r="G2015"/>
      <c r="H2015"/>
    </row>
    <row r="2016" spans="2:8" x14ac:dyDescent="0.25">
      <c r="B2016"/>
      <c r="C2016"/>
      <c r="D2016"/>
      <c r="E2016"/>
      <c r="F2016"/>
      <c r="G2016"/>
      <c r="H2016"/>
    </row>
    <row r="2017" spans="2:8" x14ac:dyDescent="0.25">
      <c r="B2017"/>
      <c r="C2017"/>
      <c r="D2017"/>
      <c r="E2017"/>
      <c r="F2017"/>
      <c r="G2017"/>
      <c r="H2017"/>
    </row>
    <row r="2018" spans="2:8" x14ac:dyDescent="0.25">
      <c r="B2018"/>
      <c r="C2018"/>
      <c r="D2018"/>
      <c r="E2018"/>
      <c r="F2018"/>
      <c r="G2018"/>
      <c r="H2018"/>
    </row>
    <row r="2019" spans="2:8" x14ac:dyDescent="0.25">
      <c r="B2019"/>
      <c r="C2019"/>
      <c r="D2019"/>
      <c r="E2019"/>
      <c r="F2019"/>
      <c r="G2019"/>
      <c r="H2019"/>
    </row>
    <row r="2020" spans="2:8" x14ac:dyDescent="0.25">
      <c r="B2020"/>
      <c r="C2020"/>
      <c r="D2020"/>
      <c r="E2020"/>
      <c r="F2020"/>
      <c r="G2020"/>
      <c r="H2020"/>
    </row>
    <row r="2021" spans="2:8" x14ac:dyDescent="0.25">
      <c r="B2021"/>
      <c r="C2021"/>
      <c r="D2021"/>
      <c r="E2021"/>
      <c r="F2021"/>
      <c r="G2021"/>
      <c r="H2021"/>
    </row>
    <row r="2022" spans="2:8" x14ac:dyDescent="0.25">
      <c r="B2022"/>
      <c r="C2022"/>
      <c r="D2022"/>
      <c r="E2022"/>
      <c r="F2022"/>
      <c r="G2022"/>
      <c r="H2022"/>
    </row>
    <row r="2023" spans="2:8" x14ac:dyDescent="0.25">
      <c r="B2023"/>
      <c r="C2023"/>
      <c r="D2023"/>
      <c r="E2023"/>
      <c r="F2023"/>
      <c r="G2023"/>
      <c r="H2023"/>
    </row>
    <row r="2024" spans="2:8" x14ac:dyDescent="0.25">
      <c r="B2024"/>
      <c r="C2024"/>
      <c r="D2024"/>
      <c r="E2024"/>
      <c r="F2024"/>
      <c r="G2024"/>
      <c r="H2024"/>
    </row>
    <row r="2025" spans="2:8" x14ac:dyDescent="0.25">
      <c r="B2025"/>
      <c r="C2025"/>
      <c r="D2025"/>
      <c r="E2025"/>
      <c r="F2025"/>
      <c r="G2025"/>
      <c r="H2025"/>
    </row>
    <row r="2026" spans="2:8" x14ac:dyDescent="0.25">
      <c r="B2026"/>
      <c r="C2026"/>
      <c r="D2026"/>
      <c r="E2026"/>
      <c r="F2026"/>
      <c r="G2026"/>
      <c r="H2026"/>
    </row>
    <row r="2027" spans="2:8" x14ac:dyDescent="0.25">
      <c r="B2027"/>
      <c r="C2027"/>
      <c r="D2027"/>
      <c r="E2027"/>
      <c r="F2027"/>
      <c r="G2027"/>
      <c r="H2027"/>
    </row>
    <row r="2028" spans="2:8" x14ac:dyDescent="0.25">
      <c r="B2028"/>
      <c r="C2028"/>
      <c r="D2028"/>
      <c r="E2028"/>
      <c r="F2028"/>
      <c r="G2028"/>
      <c r="H2028"/>
    </row>
    <row r="2029" spans="2:8" x14ac:dyDescent="0.25">
      <c r="B2029"/>
      <c r="C2029"/>
      <c r="D2029"/>
      <c r="E2029"/>
      <c r="F2029"/>
      <c r="G2029"/>
      <c r="H2029"/>
    </row>
    <row r="2030" spans="2:8" x14ac:dyDescent="0.25">
      <c r="B2030"/>
      <c r="C2030"/>
      <c r="D2030"/>
      <c r="E2030"/>
      <c r="F2030"/>
      <c r="G2030"/>
      <c r="H2030"/>
    </row>
    <row r="2031" spans="2:8" x14ac:dyDescent="0.25">
      <c r="B2031"/>
      <c r="C2031"/>
      <c r="D2031"/>
      <c r="E2031"/>
      <c r="F2031"/>
      <c r="G2031"/>
      <c r="H2031"/>
    </row>
    <row r="2032" spans="2:8" x14ac:dyDescent="0.25">
      <c r="B2032"/>
      <c r="C2032"/>
      <c r="D2032"/>
      <c r="E2032"/>
      <c r="F2032"/>
      <c r="G2032"/>
      <c r="H2032"/>
    </row>
    <row r="2033" spans="2:8" x14ac:dyDescent="0.25">
      <c r="B2033"/>
      <c r="C2033"/>
      <c r="D2033"/>
      <c r="E2033"/>
      <c r="F2033"/>
      <c r="G2033"/>
      <c r="H2033"/>
    </row>
    <row r="2034" spans="2:8" x14ac:dyDescent="0.25">
      <c r="B2034"/>
      <c r="C2034"/>
      <c r="D2034"/>
      <c r="E2034"/>
      <c r="F2034"/>
      <c r="G2034"/>
      <c r="H2034"/>
    </row>
    <row r="2035" spans="2:8" x14ac:dyDescent="0.25">
      <c r="B2035"/>
      <c r="C2035"/>
      <c r="D2035"/>
      <c r="E2035"/>
      <c r="F2035"/>
      <c r="G2035"/>
      <c r="H2035"/>
    </row>
    <row r="2036" spans="2:8" x14ac:dyDescent="0.25">
      <c r="B2036"/>
      <c r="C2036"/>
      <c r="D2036"/>
      <c r="E2036"/>
      <c r="F2036"/>
      <c r="G2036"/>
      <c r="H2036"/>
    </row>
    <row r="2037" spans="2:8" x14ac:dyDescent="0.25">
      <c r="B2037"/>
      <c r="C2037"/>
      <c r="D2037"/>
      <c r="E2037"/>
      <c r="F2037"/>
      <c r="G2037"/>
      <c r="H2037"/>
    </row>
    <row r="2038" spans="2:8" x14ac:dyDescent="0.25">
      <c r="B2038"/>
      <c r="C2038"/>
      <c r="D2038"/>
      <c r="E2038"/>
      <c r="F2038"/>
      <c r="G2038"/>
      <c r="H2038"/>
    </row>
    <row r="2039" spans="2:8" x14ac:dyDescent="0.25">
      <c r="B2039"/>
      <c r="C2039"/>
      <c r="D2039"/>
      <c r="E2039"/>
      <c r="F2039"/>
      <c r="G2039"/>
      <c r="H2039"/>
    </row>
    <row r="2040" spans="2:8" x14ac:dyDescent="0.25">
      <c r="B2040"/>
      <c r="C2040"/>
      <c r="D2040"/>
      <c r="E2040"/>
      <c r="F2040"/>
      <c r="G2040"/>
      <c r="H2040"/>
    </row>
    <row r="2041" spans="2:8" x14ac:dyDescent="0.25">
      <c r="B2041"/>
      <c r="C2041"/>
      <c r="D2041"/>
      <c r="E2041"/>
      <c r="F2041"/>
      <c r="G2041"/>
      <c r="H2041"/>
    </row>
    <row r="2042" spans="2:8" x14ac:dyDescent="0.25">
      <c r="B2042"/>
      <c r="C2042"/>
      <c r="D2042"/>
      <c r="E2042"/>
      <c r="F2042"/>
      <c r="G2042"/>
      <c r="H2042"/>
    </row>
    <row r="2043" spans="2:8" x14ac:dyDescent="0.25">
      <c r="B2043"/>
      <c r="C2043"/>
      <c r="D2043"/>
      <c r="E2043"/>
      <c r="F2043"/>
      <c r="G2043"/>
      <c r="H2043"/>
    </row>
    <row r="2044" spans="2:8" x14ac:dyDescent="0.25">
      <c r="B2044"/>
      <c r="C2044"/>
      <c r="D2044"/>
      <c r="E2044"/>
      <c r="F2044"/>
      <c r="G2044"/>
      <c r="H2044"/>
    </row>
    <row r="2045" spans="2:8" x14ac:dyDescent="0.25">
      <c r="B2045"/>
      <c r="C2045"/>
      <c r="D2045"/>
      <c r="E2045"/>
      <c r="F2045"/>
      <c r="G2045"/>
      <c r="H2045"/>
    </row>
    <row r="2046" spans="2:8" x14ac:dyDescent="0.25">
      <c r="B2046"/>
      <c r="C2046"/>
      <c r="D2046"/>
      <c r="E2046"/>
      <c r="F2046"/>
      <c r="G2046"/>
      <c r="H2046"/>
    </row>
    <row r="2047" spans="2:8" x14ac:dyDescent="0.25">
      <c r="B2047"/>
      <c r="C2047"/>
      <c r="D2047"/>
      <c r="E2047"/>
      <c r="F2047"/>
      <c r="G2047"/>
      <c r="H2047"/>
    </row>
    <row r="2048" spans="2:8" x14ac:dyDescent="0.25">
      <c r="B2048"/>
      <c r="C2048"/>
      <c r="D2048"/>
      <c r="E2048"/>
      <c r="F2048"/>
      <c r="G2048"/>
      <c r="H2048"/>
    </row>
    <row r="2049" spans="2:8" x14ac:dyDescent="0.25">
      <c r="B2049"/>
      <c r="C2049"/>
      <c r="D2049"/>
      <c r="E2049"/>
      <c r="F2049"/>
      <c r="G2049"/>
      <c r="H2049"/>
    </row>
    <row r="2050" spans="2:8" x14ac:dyDescent="0.25">
      <c r="B2050"/>
      <c r="C2050"/>
      <c r="D2050"/>
      <c r="E2050"/>
      <c r="F2050"/>
      <c r="G2050"/>
      <c r="H2050"/>
    </row>
    <row r="2051" spans="2:8" x14ac:dyDescent="0.25">
      <c r="B2051"/>
      <c r="C2051"/>
      <c r="D2051"/>
      <c r="E2051"/>
      <c r="F2051"/>
      <c r="G2051"/>
      <c r="H2051"/>
    </row>
    <row r="2052" spans="2:8" x14ac:dyDescent="0.25">
      <c r="B2052"/>
      <c r="C2052"/>
      <c r="D2052"/>
      <c r="E2052"/>
      <c r="F2052"/>
      <c r="G2052"/>
      <c r="H2052"/>
    </row>
    <row r="2053" spans="2:8" x14ac:dyDescent="0.25">
      <c r="B2053"/>
      <c r="C2053"/>
      <c r="D2053"/>
      <c r="E2053"/>
      <c r="F2053"/>
      <c r="G2053"/>
      <c r="H2053"/>
    </row>
    <row r="2054" spans="2:8" x14ac:dyDescent="0.25">
      <c r="B2054"/>
      <c r="C2054"/>
      <c r="D2054"/>
      <c r="E2054"/>
      <c r="F2054"/>
      <c r="G2054"/>
      <c r="H2054"/>
    </row>
    <row r="2055" spans="2:8" x14ac:dyDescent="0.25">
      <c r="B2055"/>
      <c r="C2055"/>
      <c r="D2055"/>
      <c r="E2055"/>
      <c r="F2055"/>
      <c r="G2055"/>
      <c r="H2055"/>
    </row>
    <row r="2056" spans="2:8" x14ac:dyDescent="0.25">
      <c r="B2056"/>
      <c r="C2056"/>
      <c r="D2056"/>
      <c r="E2056"/>
      <c r="F2056"/>
      <c r="G2056"/>
      <c r="H2056"/>
    </row>
    <row r="2057" spans="2:8" x14ac:dyDescent="0.25">
      <c r="B2057"/>
      <c r="C2057"/>
      <c r="D2057"/>
      <c r="E2057"/>
      <c r="F2057"/>
      <c r="G2057"/>
      <c r="H2057"/>
    </row>
    <row r="2058" spans="2:8" x14ac:dyDescent="0.25">
      <c r="B2058"/>
      <c r="C2058"/>
      <c r="D2058"/>
      <c r="E2058"/>
      <c r="F2058"/>
      <c r="G2058"/>
      <c r="H2058"/>
    </row>
    <row r="2059" spans="2:8" x14ac:dyDescent="0.25">
      <c r="B2059"/>
      <c r="C2059"/>
      <c r="D2059"/>
      <c r="E2059"/>
      <c r="F2059"/>
      <c r="G2059"/>
      <c r="H2059"/>
    </row>
    <row r="2060" spans="2:8" x14ac:dyDescent="0.25">
      <c r="B2060"/>
      <c r="C2060"/>
      <c r="D2060"/>
      <c r="E2060"/>
      <c r="F2060"/>
      <c r="G2060"/>
      <c r="H2060"/>
    </row>
    <row r="2061" spans="2:8" x14ac:dyDescent="0.25">
      <c r="B2061"/>
      <c r="C2061"/>
      <c r="D2061"/>
      <c r="E2061"/>
      <c r="F2061"/>
      <c r="G2061"/>
      <c r="H2061"/>
    </row>
    <row r="2062" spans="2:8" x14ac:dyDescent="0.25">
      <c r="B2062"/>
      <c r="C2062"/>
      <c r="D2062"/>
      <c r="E2062"/>
      <c r="F2062"/>
      <c r="G2062"/>
      <c r="H2062"/>
    </row>
    <row r="2063" spans="2:8" x14ac:dyDescent="0.25">
      <c r="B2063"/>
      <c r="C2063"/>
      <c r="D2063"/>
      <c r="E2063"/>
      <c r="F2063"/>
      <c r="G2063"/>
      <c r="H2063"/>
    </row>
    <row r="2064" spans="2:8" x14ac:dyDescent="0.25">
      <c r="B2064"/>
      <c r="C2064"/>
      <c r="D2064"/>
      <c r="E2064"/>
      <c r="F2064"/>
      <c r="G2064"/>
      <c r="H2064"/>
    </row>
    <row r="2065" spans="2:8" x14ac:dyDescent="0.25">
      <c r="B2065"/>
      <c r="C2065"/>
      <c r="D2065"/>
      <c r="E2065"/>
      <c r="F2065"/>
      <c r="G2065"/>
      <c r="H2065"/>
    </row>
    <row r="2066" spans="2:8" x14ac:dyDescent="0.25">
      <c r="B2066"/>
      <c r="C2066"/>
      <c r="D2066"/>
      <c r="E2066"/>
      <c r="F2066"/>
      <c r="G2066"/>
      <c r="H2066"/>
    </row>
    <row r="2067" spans="2:8" x14ac:dyDescent="0.25">
      <c r="B2067"/>
      <c r="C2067"/>
      <c r="D2067"/>
      <c r="E2067"/>
      <c r="F2067"/>
      <c r="G2067"/>
      <c r="H2067"/>
    </row>
    <row r="2068" spans="2:8" x14ac:dyDescent="0.25">
      <c r="B2068"/>
      <c r="C2068"/>
      <c r="D2068"/>
      <c r="E2068"/>
      <c r="F2068"/>
      <c r="G2068"/>
      <c r="H2068"/>
    </row>
    <row r="2069" spans="2:8" x14ac:dyDescent="0.25">
      <c r="B2069"/>
      <c r="C2069"/>
      <c r="D2069"/>
      <c r="E2069"/>
      <c r="F2069"/>
      <c r="G2069"/>
      <c r="H2069"/>
    </row>
    <row r="2070" spans="2:8" x14ac:dyDescent="0.25">
      <c r="B2070"/>
      <c r="C2070"/>
      <c r="D2070"/>
      <c r="E2070"/>
      <c r="F2070"/>
      <c r="G2070"/>
      <c r="H2070"/>
    </row>
    <row r="2071" spans="2:8" x14ac:dyDescent="0.25">
      <c r="B2071"/>
      <c r="C2071"/>
      <c r="D2071"/>
      <c r="E2071"/>
      <c r="F2071"/>
      <c r="G2071"/>
      <c r="H2071"/>
    </row>
    <row r="2072" spans="2:8" x14ac:dyDescent="0.25">
      <c r="B2072"/>
      <c r="C2072"/>
      <c r="D2072"/>
      <c r="E2072"/>
      <c r="F2072"/>
      <c r="G2072"/>
      <c r="H2072"/>
    </row>
    <row r="2073" spans="2:8" x14ac:dyDescent="0.25">
      <c r="B2073"/>
      <c r="C2073"/>
      <c r="D2073"/>
      <c r="E2073"/>
      <c r="F2073"/>
      <c r="G2073"/>
      <c r="H2073"/>
    </row>
    <row r="2074" spans="2:8" x14ac:dyDescent="0.25">
      <c r="B2074"/>
      <c r="C2074"/>
      <c r="D2074"/>
      <c r="E2074"/>
      <c r="F2074"/>
      <c r="G2074"/>
      <c r="H2074"/>
    </row>
    <row r="2075" spans="2:8" x14ac:dyDescent="0.25">
      <c r="B2075"/>
      <c r="C2075"/>
      <c r="D2075"/>
      <c r="E2075"/>
      <c r="F2075"/>
      <c r="G2075"/>
      <c r="H2075"/>
    </row>
    <row r="2076" spans="2:8" x14ac:dyDescent="0.25">
      <c r="B2076"/>
      <c r="C2076"/>
      <c r="D2076"/>
      <c r="E2076"/>
      <c r="F2076"/>
      <c r="G2076"/>
      <c r="H2076"/>
    </row>
    <row r="2077" spans="2:8" x14ac:dyDescent="0.25">
      <c r="B2077"/>
      <c r="C2077"/>
      <c r="D2077"/>
      <c r="E2077"/>
      <c r="F2077"/>
      <c r="G2077"/>
      <c r="H2077"/>
    </row>
    <row r="2078" spans="2:8" x14ac:dyDescent="0.25">
      <c r="B2078"/>
      <c r="C2078"/>
      <c r="D2078"/>
      <c r="E2078"/>
      <c r="F2078"/>
      <c r="G2078"/>
      <c r="H2078"/>
    </row>
    <row r="2079" spans="2:8" x14ac:dyDescent="0.25">
      <c r="B2079"/>
      <c r="C2079"/>
      <c r="D2079"/>
      <c r="E2079"/>
      <c r="F2079"/>
      <c r="G2079"/>
      <c r="H2079"/>
    </row>
    <row r="2080" spans="2:8" x14ac:dyDescent="0.25">
      <c r="B2080"/>
      <c r="C2080"/>
      <c r="D2080"/>
      <c r="E2080"/>
      <c r="F2080"/>
      <c r="G2080"/>
      <c r="H2080"/>
    </row>
    <row r="2081" spans="2:8" x14ac:dyDescent="0.25">
      <c r="B2081"/>
      <c r="C2081"/>
      <c r="D2081"/>
      <c r="E2081"/>
      <c r="F2081"/>
      <c r="G2081"/>
      <c r="H2081"/>
    </row>
    <row r="2082" spans="2:8" x14ac:dyDescent="0.25">
      <c r="B2082"/>
      <c r="C2082"/>
      <c r="D2082"/>
      <c r="E2082"/>
      <c r="F2082"/>
      <c r="G2082"/>
      <c r="H2082"/>
    </row>
    <row r="2083" spans="2:8" x14ac:dyDescent="0.25">
      <c r="B2083"/>
      <c r="C2083"/>
      <c r="D2083"/>
      <c r="E2083"/>
      <c r="F2083"/>
      <c r="G2083"/>
      <c r="H2083"/>
    </row>
    <row r="2084" spans="2:8" x14ac:dyDescent="0.25">
      <c r="B2084"/>
      <c r="C2084"/>
      <c r="D2084"/>
      <c r="E2084"/>
      <c r="F2084"/>
      <c r="G2084"/>
      <c r="H2084"/>
    </row>
    <row r="2085" spans="2:8" x14ac:dyDescent="0.25">
      <c r="B2085"/>
      <c r="C2085"/>
      <c r="D2085"/>
      <c r="E2085"/>
      <c r="F2085"/>
      <c r="G2085"/>
      <c r="H2085"/>
    </row>
    <row r="2086" spans="2:8" x14ac:dyDescent="0.25">
      <c r="B2086"/>
      <c r="C2086"/>
      <c r="D2086"/>
      <c r="E2086"/>
      <c r="F2086"/>
      <c r="G2086"/>
      <c r="H2086"/>
    </row>
    <row r="2087" spans="2:8" x14ac:dyDescent="0.25">
      <c r="B2087"/>
      <c r="C2087"/>
      <c r="D2087"/>
      <c r="E2087"/>
      <c r="F2087"/>
      <c r="G2087"/>
      <c r="H2087"/>
    </row>
    <row r="2088" spans="2:8" x14ac:dyDescent="0.25">
      <c r="B2088"/>
      <c r="C2088"/>
      <c r="D2088"/>
      <c r="E2088"/>
      <c r="F2088"/>
      <c r="G2088"/>
      <c r="H2088"/>
    </row>
    <row r="2089" spans="2:8" x14ac:dyDescent="0.25">
      <c r="B2089"/>
      <c r="C2089"/>
      <c r="D2089"/>
      <c r="E2089"/>
      <c r="F2089"/>
      <c r="G2089"/>
      <c r="H2089"/>
    </row>
    <row r="2090" spans="2:8" x14ac:dyDescent="0.25">
      <c r="B2090"/>
      <c r="C2090"/>
      <c r="D2090"/>
      <c r="E2090"/>
      <c r="F2090"/>
      <c r="G2090"/>
      <c r="H2090"/>
    </row>
    <row r="2091" spans="2:8" x14ac:dyDescent="0.25">
      <c r="B2091"/>
      <c r="C2091"/>
      <c r="D2091"/>
      <c r="E2091"/>
      <c r="F2091"/>
      <c r="G2091"/>
      <c r="H2091"/>
    </row>
    <row r="2092" spans="2:8" x14ac:dyDescent="0.25">
      <c r="B2092"/>
      <c r="C2092"/>
      <c r="D2092"/>
      <c r="E2092"/>
      <c r="F2092"/>
      <c r="G2092"/>
      <c r="H2092"/>
    </row>
    <row r="2093" spans="2:8" x14ac:dyDescent="0.25">
      <c r="B2093"/>
      <c r="C2093"/>
      <c r="D2093"/>
      <c r="E2093"/>
      <c r="F2093"/>
      <c r="G2093"/>
      <c r="H2093"/>
    </row>
    <row r="2094" spans="2:8" x14ac:dyDescent="0.25">
      <c r="B2094"/>
      <c r="C2094"/>
      <c r="D2094"/>
      <c r="E2094"/>
      <c r="F2094"/>
      <c r="G2094"/>
      <c r="H2094"/>
    </row>
    <row r="2095" spans="2:8" x14ac:dyDescent="0.25">
      <c r="B2095"/>
      <c r="C2095"/>
      <c r="D2095"/>
      <c r="E2095"/>
      <c r="F2095"/>
      <c r="G2095"/>
      <c r="H2095"/>
    </row>
    <row r="2096" spans="2:8" x14ac:dyDescent="0.25">
      <c r="B2096"/>
      <c r="C2096"/>
      <c r="D2096"/>
      <c r="E2096"/>
      <c r="F2096"/>
      <c r="G2096"/>
      <c r="H2096"/>
    </row>
    <row r="2097" spans="2:8" x14ac:dyDescent="0.25">
      <c r="B2097"/>
      <c r="C2097"/>
      <c r="D2097"/>
      <c r="E2097"/>
      <c r="F2097"/>
      <c r="G2097"/>
      <c r="H2097"/>
    </row>
    <row r="2098" spans="2:8" x14ac:dyDescent="0.25">
      <c r="B2098"/>
      <c r="C2098"/>
      <c r="D2098"/>
      <c r="E2098"/>
      <c r="F2098"/>
      <c r="G2098"/>
      <c r="H2098"/>
    </row>
    <row r="2099" spans="2:8" x14ac:dyDescent="0.25">
      <c r="B2099"/>
      <c r="C2099"/>
      <c r="D2099"/>
      <c r="E2099"/>
      <c r="F2099"/>
      <c r="G2099"/>
      <c r="H2099"/>
    </row>
    <row r="2100" spans="2:8" x14ac:dyDescent="0.25">
      <c r="B2100"/>
      <c r="C2100"/>
      <c r="D2100"/>
      <c r="E2100"/>
      <c r="F2100"/>
      <c r="G2100"/>
      <c r="H2100"/>
    </row>
    <row r="2101" spans="2:8" x14ac:dyDescent="0.25">
      <c r="B2101"/>
      <c r="C2101"/>
      <c r="D2101"/>
      <c r="E2101"/>
      <c r="F2101"/>
      <c r="G2101"/>
      <c r="H2101"/>
    </row>
    <row r="2102" spans="2:8" x14ac:dyDescent="0.25">
      <c r="B2102"/>
      <c r="C2102"/>
      <c r="D2102"/>
      <c r="E2102"/>
      <c r="F2102"/>
      <c r="G2102"/>
      <c r="H2102"/>
    </row>
    <row r="2103" spans="2:8" x14ac:dyDescent="0.25">
      <c r="B2103"/>
      <c r="C2103"/>
      <c r="D2103"/>
      <c r="E2103"/>
      <c r="F2103"/>
      <c r="G2103"/>
      <c r="H2103"/>
    </row>
    <row r="2104" spans="2:8" x14ac:dyDescent="0.25">
      <c r="B2104"/>
      <c r="C2104"/>
      <c r="D2104"/>
      <c r="E2104"/>
      <c r="F2104"/>
      <c r="G2104"/>
      <c r="H2104"/>
    </row>
    <row r="2105" spans="2:8" x14ac:dyDescent="0.25">
      <c r="B2105"/>
      <c r="C2105"/>
      <c r="D2105"/>
      <c r="E2105"/>
      <c r="F2105"/>
      <c r="G2105"/>
      <c r="H2105"/>
    </row>
    <row r="2106" spans="2:8" x14ac:dyDescent="0.25">
      <c r="B2106"/>
      <c r="C2106"/>
      <c r="D2106"/>
      <c r="E2106"/>
      <c r="F2106"/>
      <c r="G2106"/>
      <c r="H2106"/>
    </row>
    <row r="2107" spans="2:8" x14ac:dyDescent="0.25">
      <c r="B2107"/>
      <c r="C2107"/>
      <c r="D2107"/>
      <c r="E2107"/>
      <c r="F2107"/>
      <c r="G2107"/>
      <c r="H2107"/>
    </row>
    <row r="2108" spans="2:8" x14ac:dyDescent="0.25">
      <c r="B2108"/>
      <c r="C2108"/>
      <c r="D2108"/>
      <c r="E2108"/>
      <c r="F2108"/>
      <c r="G2108"/>
      <c r="H2108"/>
    </row>
    <row r="2109" spans="2:8" x14ac:dyDescent="0.25">
      <c r="B2109"/>
      <c r="C2109"/>
      <c r="D2109"/>
      <c r="E2109"/>
      <c r="F2109"/>
      <c r="G2109"/>
      <c r="H2109"/>
    </row>
    <row r="2110" spans="2:8" x14ac:dyDescent="0.25">
      <c r="B2110"/>
      <c r="C2110"/>
      <c r="D2110"/>
      <c r="E2110"/>
      <c r="F2110"/>
      <c r="G2110"/>
      <c r="H2110"/>
    </row>
    <row r="2111" spans="2:8" x14ac:dyDescent="0.25">
      <c r="B2111"/>
      <c r="C2111"/>
      <c r="D2111"/>
      <c r="E2111"/>
      <c r="F2111"/>
      <c r="G2111"/>
      <c r="H2111"/>
    </row>
    <row r="2112" spans="2:8" x14ac:dyDescent="0.25">
      <c r="B2112"/>
      <c r="C2112"/>
      <c r="D2112"/>
      <c r="E2112"/>
      <c r="F2112"/>
      <c r="G2112"/>
      <c r="H2112"/>
    </row>
    <row r="2113" spans="2:8" x14ac:dyDescent="0.25">
      <c r="B2113"/>
      <c r="C2113"/>
      <c r="D2113"/>
      <c r="E2113"/>
      <c r="F2113"/>
      <c r="G2113"/>
      <c r="H2113"/>
    </row>
    <row r="2114" spans="2:8" x14ac:dyDescent="0.25">
      <c r="B2114"/>
      <c r="C2114"/>
      <c r="D2114"/>
      <c r="E2114"/>
      <c r="F2114"/>
      <c r="G2114"/>
      <c r="H2114"/>
    </row>
    <row r="2115" spans="2:8" x14ac:dyDescent="0.25">
      <c r="B2115"/>
      <c r="C2115"/>
      <c r="D2115"/>
      <c r="E2115"/>
      <c r="F2115"/>
      <c r="G2115"/>
      <c r="H2115"/>
    </row>
    <row r="2116" spans="2:8" x14ac:dyDescent="0.25">
      <c r="B2116"/>
      <c r="C2116"/>
      <c r="D2116"/>
      <c r="E2116"/>
      <c r="F2116"/>
      <c r="G2116"/>
      <c r="H2116"/>
    </row>
    <row r="2117" spans="2:8" x14ac:dyDescent="0.25">
      <c r="B2117"/>
      <c r="C2117"/>
      <c r="D2117"/>
      <c r="E2117"/>
      <c r="F2117"/>
      <c r="G2117"/>
      <c r="H2117"/>
    </row>
    <row r="2118" spans="2:8" x14ac:dyDescent="0.25">
      <c r="B2118"/>
      <c r="C2118"/>
      <c r="D2118"/>
      <c r="E2118"/>
      <c r="F2118"/>
      <c r="G2118"/>
      <c r="H2118"/>
    </row>
    <row r="2119" spans="2:8" x14ac:dyDescent="0.25">
      <c r="B2119"/>
      <c r="C2119"/>
      <c r="D2119"/>
      <c r="E2119"/>
      <c r="F2119"/>
      <c r="G2119"/>
      <c r="H2119"/>
    </row>
    <row r="2120" spans="2:8" x14ac:dyDescent="0.25">
      <c r="B2120"/>
      <c r="C2120"/>
      <c r="D2120"/>
      <c r="E2120"/>
      <c r="F2120"/>
      <c r="G2120"/>
      <c r="H2120"/>
    </row>
    <row r="2121" spans="2:8" x14ac:dyDescent="0.25">
      <c r="B2121"/>
      <c r="C2121"/>
      <c r="D2121"/>
      <c r="E2121"/>
      <c r="F2121"/>
      <c r="G2121"/>
      <c r="H2121"/>
    </row>
    <row r="2122" spans="2:8" x14ac:dyDescent="0.25">
      <c r="B2122"/>
      <c r="C2122"/>
      <c r="D2122"/>
      <c r="E2122"/>
      <c r="F2122"/>
      <c r="G2122"/>
      <c r="H2122"/>
    </row>
    <row r="2123" spans="2:8" x14ac:dyDescent="0.25">
      <c r="B2123"/>
      <c r="C2123"/>
      <c r="D2123"/>
      <c r="E2123"/>
      <c r="F2123"/>
      <c r="G2123"/>
      <c r="H2123"/>
    </row>
    <row r="2124" spans="2:8" x14ac:dyDescent="0.25">
      <c r="B2124"/>
      <c r="C2124"/>
      <c r="D2124"/>
      <c r="E2124"/>
      <c r="F2124"/>
      <c r="G2124"/>
      <c r="H2124"/>
    </row>
    <row r="2125" spans="2:8" x14ac:dyDescent="0.25">
      <c r="B2125"/>
      <c r="C2125"/>
      <c r="D2125"/>
      <c r="E2125"/>
      <c r="F2125"/>
      <c r="G2125"/>
      <c r="H2125"/>
    </row>
    <row r="2126" spans="2:8" x14ac:dyDescent="0.25">
      <c r="B2126"/>
      <c r="C2126"/>
      <c r="D2126"/>
      <c r="E2126"/>
      <c r="F2126"/>
      <c r="G2126"/>
      <c r="H2126"/>
    </row>
    <row r="2127" spans="2:8" x14ac:dyDescent="0.25">
      <c r="B2127"/>
      <c r="C2127"/>
      <c r="D2127"/>
      <c r="E2127"/>
      <c r="F2127"/>
      <c r="G2127"/>
      <c r="H2127"/>
    </row>
    <row r="2128" spans="2:8" x14ac:dyDescent="0.25">
      <c r="B2128"/>
      <c r="C2128"/>
      <c r="D2128"/>
      <c r="E2128"/>
      <c r="F2128"/>
      <c r="G2128"/>
      <c r="H2128"/>
    </row>
    <row r="2129" spans="2:8" x14ac:dyDescent="0.25">
      <c r="B2129"/>
      <c r="C2129"/>
      <c r="D2129"/>
      <c r="E2129"/>
      <c r="F2129"/>
      <c r="G2129"/>
      <c r="H2129"/>
    </row>
  </sheetData>
  <mergeCells count="6">
    <mergeCell ref="DJ1:DO1"/>
    <mergeCell ref="BW1:BY1"/>
    <mergeCell ref="BZ1:CC1"/>
    <mergeCell ref="CD1:CH1"/>
    <mergeCell ref="CI1:CZ1"/>
    <mergeCell ref="DA1:DI1"/>
  </mergeCells>
  <printOptions horizontalCentered="1"/>
  <pageMargins left="0.7" right="0.7" top="0.75" bottom="0.75" header="0.3" footer="0.3"/>
  <pageSetup scale="38"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A2A1-4331-40D2-A487-925FB06F9DCA}">
  <sheetPr>
    <tabColor theme="9" tint="-0.249977111117893"/>
  </sheetPr>
  <dimension ref="A1:S418"/>
  <sheetViews>
    <sheetView zoomScale="80" zoomScaleNormal="80" workbookViewId="0">
      <selection activeCell="S23" sqref="S23:S27"/>
    </sheetView>
  </sheetViews>
  <sheetFormatPr defaultRowHeight="15" x14ac:dyDescent="0.25"/>
  <cols>
    <col min="4" max="4" width="19.5703125" bestFit="1" customWidth="1"/>
    <col min="6" max="6" width="11.42578125" bestFit="1" customWidth="1"/>
    <col min="7" max="7" width="40" bestFit="1" customWidth="1"/>
    <col min="9" max="9" width="9.140625" style="95"/>
    <col min="12" max="12" width="16.7109375" bestFit="1" customWidth="1"/>
    <col min="15" max="15" width="26.140625" bestFit="1" customWidth="1"/>
    <col min="16" max="17" width="33.140625" style="95" bestFit="1" customWidth="1"/>
    <col min="18" max="18" width="33.140625" style="129" bestFit="1" customWidth="1"/>
    <col min="19" max="19" width="19.140625" style="129" bestFit="1" customWidth="1"/>
  </cols>
  <sheetData>
    <row r="1" spans="1:19" s="97" customFormat="1" x14ac:dyDescent="0.25">
      <c r="A1" s="97" t="s">
        <v>112</v>
      </c>
      <c r="B1" s="97" t="s">
        <v>113</v>
      </c>
      <c r="C1" s="97" t="s">
        <v>114</v>
      </c>
      <c r="D1" s="97" t="s">
        <v>115</v>
      </c>
      <c r="E1" s="97" t="s">
        <v>116</v>
      </c>
      <c r="F1" s="97" t="s">
        <v>117</v>
      </c>
      <c r="G1" s="97" t="s">
        <v>118</v>
      </c>
      <c r="H1" s="97" t="s">
        <v>119</v>
      </c>
      <c r="I1" s="97" t="s">
        <v>120</v>
      </c>
      <c r="J1" s="97" t="s">
        <v>121</v>
      </c>
      <c r="K1" s="97" t="s">
        <v>122</v>
      </c>
      <c r="L1" s="97" t="s">
        <v>123</v>
      </c>
      <c r="M1" s="97" t="s">
        <v>124</v>
      </c>
      <c r="N1" s="97" t="s">
        <v>125</v>
      </c>
      <c r="O1" s="97" t="s">
        <v>126</v>
      </c>
      <c r="P1" s="97" t="s">
        <v>519</v>
      </c>
      <c r="Q1" s="97" t="s">
        <v>520</v>
      </c>
      <c r="R1" s="128" t="s">
        <v>521</v>
      </c>
      <c r="S1" s="128" t="s">
        <v>8178</v>
      </c>
    </row>
    <row r="2" spans="1:19" x14ac:dyDescent="0.25">
      <c r="A2">
        <v>504200</v>
      </c>
      <c r="B2">
        <v>415240</v>
      </c>
      <c r="C2">
        <v>212</v>
      </c>
      <c r="D2" s="96">
        <v>45132.557685185187</v>
      </c>
      <c r="E2" t="s">
        <v>127</v>
      </c>
      <c r="F2" t="s">
        <v>217</v>
      </c>
      <c r="G2" t="s">
        <v>218</v>
      </c>
      <c r="H2" t="s">
        <v>130</v>
      </c>
      <c r="I2" s="95">
        <v>335100</v>
      </c>
      <c r="L2" s="96">
        <v>45132.556863425925</v>
      </c>
      <c r="M2" t="s">
        <v>131</v>
      </c>
      <c r="N2">
        <v>375000</v>
      </c>
      <c r="O2" t="s">
        <v>132</v>
      </c>
      <c r="P2" s="95" t="str">
        <f>VLOOKUP(B2,'Org se'!$A$2:$D$3628,2,FALSE)</f>
        <v>Warehouse</v>
      </c>
      <c r="Q2" s="95" t="str">
        <f>VLOOKUP(B2,'Org se'!$A$2:$H$3628,8,FALSE)</f>
        <v>Administration</v>
      </c>
      <c r="R2" s="129" t="str">
        <f>P2</f>
        <v>Warehouse</v>
      </c>
      <c r="S2" s="129" t="s">
        <v>8179</v>
      </c>
    </row>
    <row r="3" spans="1:19" x14ac:dyDescent="0.25">
      <c r="A3">
        <v>507400</v>
      </c>
      <c r="B3">
        <v>415240</v>
      </c>
      <c r="C3">
        <v>212</v>
      </c>
      <c r="D3" s="96">
        <v>45132.557685185187</v>
      </c>
      <c r="E3" t="s">
        <v>127</v>
      </c>
      <c r="F3" t="s">
        <v>217</v>
      </c>
      <c r="G3" t="s">
        <v>218</v>
      </c>
      <c r="H3" t="s">
        <v>130</v>
      </c>
      <c r="I3" s="95">
        <v>335100</v>
      </c>
      <c r="L3" s="96">
        <v>45132.556863425925</v>
      </c>
      <c r="M3" t="s">
        <v>131</v>
      </c>
      <c r="N3">
        <v>1500</v>
      </c>
      <c r="O3" t="s">
        <v>132</v>
      </c>
      <c r="P3" s="95" t="str">
        <f>VLOOKUP(B3,'Org se'!$A$2:$D$3628,2,FALSE)</f>
        <v>Warehouse</v>
      </c>
      <c r="Q3" s="95" t="str">
        <f>VLOOKUP(B3,'Org se'!$A$2:$H$3628,8,FALSE)</f>
        <v>Administration</v>
      </c>
      <c r="R3" s="129" t="str">
        <f t="shared" ref="R3:R18" si="0">P3</f>
        <v>Warehouse</v>
      </c>
      <c r="S3" s="129" t="s">
        <v>8179</v>
      </c>
    </row>
    <row r="4" spans="1:19" x14ac:dyDescent="0.25">
      <c r="A4">
        <v>720000</v>
      </c>
      <c r="B4">
        <v>415240</v>
      </c>
      <c r="C4">
        <v>212</v>
      </c>
      <c r="D4" s="96">
        <v>45132.557685185187</v>
      </c>
      <c r="E4" t="s">
        <v>127</v>
      </c>
      <c r="F4" t="s">
        <v>217</v>
      </c>
      <c r="G4" t="s">
        <v>218</v>
      </c>
      <c r="H4" t="s">
        <v>130</v>
      </c>
      <c r="I4" s="95">
        <v>335100</v>
      </c>
      <c r="L4" s="96">
        <v>45132.556863425925</v>
      </c>
      <c r="M4" t="s">
        <v>131</v>
      </c>
      <c r="N4">
        <v>352000</v>
      </c>
      <c r="O4" t="s">
        <v>132</v>
      </c>
      <c r="P4" s="95" t="str">
        <f>VLOOKUP(B4,'Org se'!$A$2:$D$3628,2,FALSE)</f>
        <v>Warehouse</v>
      </c>
      <c r="Q4" s="95" t="str">
        <f>VLOOKUP(B4,'Org se'!$A$2:$H$3628,8,FALSE)</f>
        <v>Administration</v>
      </c>
      <c r="R4" s="129" t="str">
        <f t="shared" si="0"/>
        <v>Warehouse</v>
      </c>
      <c r="S4" s="129" t="s">
        <v>8179</v>
      </c>
    </row>
    <row r="5" spans="1:19" x14ac:dyDescent="0.25">
      <c r="A5">
        <v>733000</v>
      </c>
      <c r="B5">
        <v>415240</v>
      </c>
      <c r="C5">
        <v>212</v>
      </c>
      <c r="D5" s="96">
        <v>45132.557685185187</v>
      </c>
      <c r="E5" t="s">
        <v>127</v>
      </c>
      <c r="F5" t="s">
        <v>217</v>
      </c>
      <c r="G5" t="s">
        <v>218</v>
      </c>
      <c r="H5" t="s">
        <v>130</v>
      </c>
      <c r="I5" s="95">
        <v>335100</v>
      </c>
      <c r="L5" s="96">
        <v>45132.556863425925</v>
      </c>
      <c r="M5" t="s">
        <v>131</v>
      </c>
      <c r="N5">
        <v>1500</v>
      </c>
      <c r="O5" t="s">
        <v>132</v>
      </c>
      <c r="P5" s="95" t="str">
        <f>VLOOKUP(B5,'Org se'!$A$2:$D$3628,2,FALSE)</f>
        <v>Warehouse</v>
      </c>
      <c r="Q5" s="95" t="str">
        <f>VLOOKUP(B5,'Org se'!$A$2:$H$3628,8,FALSE)</f>
        <v>Administration</v>
      </c>
      <c r="R5" s="129" t="str">
        <f t="shared" si="0"/>
        <v>Warehouse</v>
      </c>
      <c r="S5" s="129" t="s">
        <v>8179</v>
      </c>
    </row>
    <row r="6" spans="1:19" x14ac:dyDescent="0.25">
      <c r="A6">
        <v>734000</v>
      </c>
      <c r="B6">
        <v>415240</v>
      </c>
      <c r="C6">
        <v>212</v>
      </c>
      <c r="D6" s="96">
        <v>45132.557696759257</v>
      </c>
      <c r="E6" t="s">
        <v>127</v>
      </c>
      <c r="F6" t="s">
        <v>217</v>
      </c>
      <c r="G6" t="s">
        <v>218</v>
      </c>
      <c r="H6" t="s">
        <v>130</v>
      </c>
      <c r="I6" s="95">
        <v>335100</v>
      </c>
      <c r="L6" s="96">
        <v>45132.556863425925</v>
      </c>
      <c r="M6" t="s">
        <v>131</v>
      </c>
      <c r="N6">
        <v>5000</v>
      </c>
      <c r="O6" t="s">
        <v>132</v>
      </c>
      <c r="P6" s="95" t="str">
        <f>VLOOKUP(B6,'Org se'!$A$2:$D$3628,2,FALSE)</f>
        <v>Warehouse</v>
      </c>
      <c r="Q6" s="95" t="str">
        <f>VLOOKUP(B6,'Org se'!$A$2:$H$3628,8,FALSE)</f>
        <v>Administration</v>
      </c>
      <c r="R6" s="129" t="str">
        <f t="shared" si="0"/>
        <v>Warehouse</v>
      </c>
      <c r="S6" s="129" t="s">
        <v>8179</v>
      </c>
    </row>
    <row r="7" spans="1:19" x14ac:dyDescent="0.25">
      <c r="A7">
        <v>740000</v>
      </c>
      <c r="B7">
        <v>415240</v>
      </c>
      <c r="C7">
        <v>212</v>
      </c>
      <c r="D7" s="96">
        <v>45132.557696759257</v>
      </c>
      <c r="E7" t="s">
        <v>127</v>
      </c>
      <c r="F7" t="s">
        <v>217</v>
      </c>
      <c r="G7" t="s">
        <v>218</v>
      </c>
      <c r="H7" t="s">
        <v>130</v>
      </c>
      <c r="I7" s="95">
        <v>335100</v>
      </c>
      <c r="L7" s="96">
        <v>45132.556863425925</v>
      </c>
      <c r="M7" t="s">
        <v>131</v>
      </c>
      <c r="N7">
        <v>14000</v>
      </c>
      <c r="O7" t="s">
        <v>132</v>
      </c>
      <c r="P7" s="95" t="str">
        <f>VLOOKUP(B7,'Org se'!$A$2:$D$3628,2,FALSE)</f>
        <v>Warehouse</v>
      </c>
      <c r="Q7" s="95" t="str">
        <f>VLOOKUP(B7,'Org se'!$A$2:$H$3628,8,FALSE)</f>
        <v>Administration</v>
      </c>
      <c r="R7" s="129" t="str">
        <f t="shared" si="0"/>
        <v>Warehouse</v>
      </c>
      <c r="S7" s="129" t="s">
        <v>8179</v>
      </c>
    </row>
    <row r="8" spans="1:19" x14ac:dyDescent="0.25">
      <c r="A8">
        <v>750000</v>
      </c>
      <c r="B8">
        <v>415240</v>
      </c>
      <c r="C8">
        <v>212</v>
      </c>
      <c r="D8" s="96">
        <v>45132.557696759257</v>
      </c>
      <c r="E8" t="s">
        <v>127</v>
      </c>
      <c r="F8" t="s">
        <v>217</v>
      </c>
      <c r="G8" t="s">
        <v>218</v>
      </c>
      <c r="H8" t="s">
        <v>130</v>
      </c>
      <c r="I8" s="95">
        <v>335100</v>
      </c>
      <c r="L8" s="96">
        <v>45132.556863425925</v>
      </c>
      <c r="M8" t="s">
        <v>131</v>
      </c>
      <c r="N8">
        <v>3400</v>
      </c>
      <c r="O8" t="s">
        <v>132</v>
      </c>
      <c r="P8" s="95" t="str">
        <f>VLOOKUP(B8,'Org se'!$A$2:$D$3628,2,FALSE)</f>
        <v>Warehouse</v>
      </c>
      <c r="Q8" s="95" t="str">
        <f>VLOOKUP(B8,'Org se'!$A$2:$H$3628,8,FALSE)</f>
        <v>Administration</v>
      </c>
      <c r="R8" s="129" t="str">
        <f t="shared" si="0"/>
        <v>Warehouse</v>
      </c>
      <c r="S8" s="129" t="s">
        <v>8179</v>
      </c>
    </row>
    <row r="9" spans="1:19" x14ac:dyDescent="0.25">
      <c r="A9">
        <v>785000</v>
      </c>
      <c r="B9">
        <v>415240</v>
      </c>
      <c r="C9">
        <v>212</v>
      </c>
      <c r="D9" s="96">
        <v>45132.557696759257</v>
      </c>
      <c r="E9" t="s">
        <v>127</v>
      </c>
      <c r="F9" t="s">
        <v>217</v>
      </c>
      <c r="G9" t="s">
        <v>218</v>
      </c>
      <c r="H9" t="s">
        <v>130</v>
      </c>
      <c r="I9" s="95">
        <v>335100</v>
      </c>
      <c r="L9" s="96">
        <v>45132.556863425925</v>
      </c>
      <c r="M9" t="s">
        <v>131</v>
      </c>
      <c r="N9">
        <v>500</v>
      </c>
      <c r="O9" t="s">
        <v>132</v>
      </c>
      <c r="P9" s="95" t="str">
        <f>VLOOKUP(B9,'Org se'!$A$2:$D$3628,2,FALSE)</f>
        <v>Warehouse</v>
      </c>
      <c r="Q9" s="95" t="str">
        <f>VLOOKUP(B9,'Org se'!$A$2:$H$3628,8,FALSE)</f>
        <v>Administration</v>
      </c>
      <c r="R9" s="129" t="str">
        <f t="shared" si="0"/>
        <v>Warehouse</v>
      </c>
      <c r="S9" s="129" t="s">
        <v>8179</v>
      </c>
    </row>
    <row r="10" spans="1:19" x14ac:dyDescent="0.25">
      <c r="A10">
        <v>882970</v>
      </c>
      <c r="B10">
        <v>415240</v>
      </c>
      <c r="C10">
        <v>212</v>
      </c>
      <c r="D10" s="96">
        <v>45132.557696759257</v>
      </c>
      <c r="E10" t="s">
        <v>127</v>
      </c>
      <c r="F10" t="s">
        <v>217</v>
      </c>
      <c r="G10" t="s">
        <v>218</v>
      </c>
      <c r="H10" t="s">
        <v>130</v>
      </c>
      <c r="I10" s="95">
        <v>335100</v>
      </c>
      <c r="L10" s="96">
        <v>45132.556863425925</v>
      </c>
      <c r="M10" t="s">
        <v>131</v>
      </c>
      <c r="N10">
        <v>100</v>
      </c>
      <c r="O10" t="s">
        <v>132</v>
      </c>
      <c r="P10" s="95" t="str">
        <f>VLOOKUP(B10,'Org se'!$A$2:$D$3628,2,FALSE)</f>
        <v>Warehouse</v>
      </c>
      <c r="Q10" s="95" t="str">
        <f>VLOOKUP(B10,'Org se'!$A$2:$H$3628,8,FALSE)</f>
        <v>Administration</v>
      </c>
      <c r="R10" s="129" t="str">
        <f t="shared" si="0"/>
        <v>Warehouse</v>
      </c>
      <c r="S10" s="129" t="s">
        <v>8179</v>
      </c>
    </row>
    <row r="11" spans="1:19" x14ac:dyDescent="0.25">
      <c r="A11">
        <v>504200</v>
      </c>
      <c r="B11">
        <v>415240</v>
      </c>
      <c r="C11">
        <v>212</v>
      </c>
      <c r="D11" s="96">
        <v>45132.557685185187</v>
      </c>
      <c r="E11" t="s">
        <v>133</v>
      </c>
      <c r="F11" t="s">
        <v>217</v>
      </c>
      <c r="G11" t="s">
        <v>219</v>
      </c>
      <c r="H11" t="s">
        <v>130</v>
      </c>
      <c r="I11" s="95">
        <v>335100</v>
      </c>
      <c r="L11" s="96">
        <v>45132.556863425925</v>
      </c>
      <c r="M11" t="s">
        <v>135</v>
      </c>
      <c r="N11">
        <v>-75000</v>
      </c>
      <c r="O11" t="s">
        <v>136</v>
      </c>
      <c r="P11" s="95" t="str">
        <f>VLOOKUP(B11,'Org se'!$A$2:$D$3628,2,FALSE)</f>
        <v>Warehouse</v>
      </c>
      <c r="Q11" s="95" t="str">
        <f>VLOOKUP(B11,'Org se'!$A$2:$H$3628,8,FALSE)</f>
        <v>Administration</v>
      </c>
      <c r="R11" s="129" t="str">
        <f t="shared" si="0"/>
        <v>Warehouse</v>
      </c>
      <c r="S11" s="129" t="s">
        <v>8179</v>
      </c>
    </row>
    <row r="12" spans="1:19" x14ac:dyDescent="0.25">
      <c r="A12">
        <v>720000</v>
      </c>
      <c r="B12">
        <v>415240</v>
      </c>
      <c r="C12">
        <v>212</v>
      </c>
      <c r="D12" s="96">
        <v>45132.557685185187</v>
      </c>
      <c r="E12" t="s">
        <v>133</v>
      </c>
      <c r="F12" t="s">
        <v>217</v>
      </c>
      <c r="G12" t="s">
        <v>219</v>
      </c>
      <c r="H12" t="s">
        <v>130</v>
      </c>
      <c r="I12" s="95">
        <v>335100</v>
      </c>
      <c r="L12" s="96">
        <v>45132.556863425925</v>
      </c>
      <c r="M12" t="s">
        <v>135</v>
      </c>
      <c r="N12">
        <v>-52000</v>
      </c>
      <c r="O12" t="s">
        <v>136</v>
      </c>
      <c r="P12" s="95" t="str">
        <f>VLOOKUP(B12,'Org se'!$A$2:$D$3628,2,FALSE)</f>
        <v>Warehouse</v>
      </c>
      <c r="Q12" s="95" t="str">
        <f>VLOOKUP(B12,'Org se'!$A$2:$H$3628,8,FALSE)</f>
        <v>Administration</v>
      </c>
      <c r="R12" s="129" t="str">
        <f t="shared" si="0"/>
        <v>Warehouse</v>
      </c>
      <c r="S12" s="129" t="s">
        <v>8179</v>
      </c>
    </row>
    <row r="13" spans="1:19" x14ac:dyDescent="0.25">
      <c r="A13">
        <v>733000</v>
      </c>
      <c r="B13">
        <v>415240</v>
      </c>
      <c r="C13">
        <v>212</v>
      </c>
      <c r="D13" s="96">
        <v>45132.557685185187</v>
      </c>
      <c r="E13" t="s">
        <v>133</v>
      </c>
      <c r="F13" t="s">
        <v>217</v>
      </c>
      <c r="G13" t="s">
        <v>219</v>
      </c>
      <c r="H13" t="s">
        <v>130</v>
      </c>
      <c r="I13" s="95">
        <v>335100</v>
      </c>
      <c r="L13" s="96">
        <v>45132.556863425925</v>
      </c>
      <c r="M13" t="s">
        <v>135</v>
      </c>
      <c r="N13">
        <v>-1000</v>
      </c>
      <c r="O13" t="s">
        <v>136</v>
      </c>
      <c r="P13" s="95" t="str">
        <f>VLOOKUP(B13,'Org se'!$A$2:$D$3628,2,FALSE)</f>
        <v>Warehouse</v>
      </c>
      <c r="Q13" s="95" t="str">
        <f>VLOOKUP(B13,'Org se'!$A$2:$H$3628,8,FALSE)</f>
        <v>Administration</v>
      </c>
      <c r="R13" s="129" t="str">
        <f t="shared" si="0"/>
        <v>Warehouse</v>
      </c>
      <c r="S13" s="129" t="s">
        <v>8179</v>
      </c>
    </row>
    <row r="14" spans="1:19" x14ac:dyDescent="0.25">
      <c r="A14">
        <v>734000</v>
      </c>
      <c r="B14">
        <v>415240</v>
      </c>
      <c r="C14">
        <v>212</v>
      </c>
      <c r="D14" s="96">
        <v>45132.557696759257</v>
      </c>
      <c r="E14" t="s">
        <v>133</v>
      </c>
      <c r="F14" t="s">
        <v>217</v>
      </c>
      <c r="G14" t="s">
        <v>219</v>
      </c>
      <c r="H14" t="s">
        <v>130</v>
      </c>
      <c r="I14" s="95">
        <v>335100</v>
      </c>
      <c r="L14" s="96">
        <v>45132.556863425925</v>
      </c>
      <c r="M14" t="s">
        <v>135</v>
      </c>
      <c r="N14">
        <v>-4000</v>
      </c>
      <c r="O14" t="s">
        <v>136</v>
      </c>
      <c r="P14" s="95" t="str">
        <f>VLOOKUP(B14,'Org se'!$A$2:$D$3628,2,FALSE)</f>
        <v>Warehouse</v>
      </c>
      <c r="Q14" s="95" t="str">
        <f>VLOOKUP(B14,'Org se'!$A$2:$H$3628,8,FALSE)</f>
        <v>Administration</v>
      </c>
      <c r="R14" s="129" t="str">
        <f t="shared" si="0"/>
        <v>Warehouse</v>
      </c>
      <c r="S14" s="129" t="s">
        <v>8179</v>
      </c>
    </row>
    <row r="15" spans="1:19" x14ac:dyDescent="0.25">
      <c r="A15">
        <v>740000</v>
      </c>
      <c r="B15">
        <v>415240</v>
      </c>
      <c r="C15">
        <v>212</v>
      </c>
      <c r="D15" s="96">
        <v>45132.557696759257</v>
      </c>
      <c r="E15" t="s">
        <v>133</v>
      </c>
      <c r="F15" t="s">
        <v>217</v>
      </c>
      <c r="G15" t="s">
        <v>219</v>
      </c>
      <c r="H15" t="s">
        <v>130</v>
      </c>
      <c r="I15" s="95">
        <v>335100</v>
      </c>
      <c r="L15" s="96">
        <v>45132.556863425925</v>
      </c>
      <c r="M15" t="s">
        <v>135</v>
      </c>
      <c r="N15">
        <v>-14000</v>
      </c>
      <c r="O15" t="s">
        <v>136</v>
      </c>
      <c r="P15" s="95" t="str">
        <f>VLOOKUP(B15,'Org se'!$A$2:$D$3628,2,FALSE)</f>
        <v>Warehouse</v>
      </c>
      <c r="Q15" s="95" t="str">
        <f>VLOOKUP(B15,'Org se'!$A$2:$H$3628,8,FALSE)</f>
        <v>Administration</v>
      </c>
      <c r="R15" s="129" t="str">
        <f t="shared" si="0"/>
        <v>Warehouse</v>
      </c>
      <c r="S15" s="129" t="s">
        <v>8179</v>
      </c>
    </row>
    <row r="16" spans="1:19" x14ac:dyDescent="0.25">
      <c r="A16">
        <v>750000</v>
      </c>
      <c r="B16">
        <v>415240</v>
      </c>
      <c r="C16">
        <v>212</v>
      </c>
      <c r="D16" s="96">
        <v>45132.557696759257</v>
      </c>
      <c r="E16" t="s">
        <v>133</v>
      </c>
      <c r="F16" t="s">
        <v>217</v>
      </c>
      <c r="G16" t="s">
        <v>219</v>
      </c>
      <c r="H16" t="s">
        <v>130</v>
      </c>
      <c r="I16" s="95">
        <v>335100</v>
      </c>
      <c r="L16" s="96">
        <v>45132.556863425925</v>
      </c>
      <c r="M16" t="s">
        <v>135</v>
      </c>
      <c r="N16">
        <v>-3400</v>
      </c>
      <c r="O16" t="s">
        <v>136</v>
      </c>
      <c r="P16" s="95" t="str">
        <f>VLOOKUP(B16,'Org se'!$A$2:$D$3628,2,FALSE)</f>
        <v>Warehouse</v>
      </c>
      <c r="Q16" s="95" t="str">
        <f>VLOOKUP(B16,'Org se'!$A$2:$H$3628,8,FALSE)</f>
        <v>Administration</v>
      </c>
      <c r="R16" s="129" t="str">
        <f t="shared" si="0"/>
        <v>Warehouse</v>
      </c>
      <c r="S16" s="129" t="s">
        <v>8179</v>
      </c>
    </row>
    <row r="17" spans="1:19" x14ac:dyDescent="0.25">
      <c r="A17">
        <v>785000</v>
      </c>
      <c r="B17">
        <v>415240</v>
      </c>
      <c r="C17">
        <v>212</v>
      </c>
      <c r="D17" s="96">
        <v>45132.557696759257</v>
      </c>
      <c r="E17" t="s">
        <v>133</v>
      </c>
      <c r="F17" t="s">
        <v>217</v>
      </c>
      <c r="G17" t="s">
        <v>219</v>
      </c>
      <c r="H17" t="s">
        <v>130</v>
      </c>
      <c r="I17" s="95">
        <v>335100</v>
      </c>
      <c r="L17" s="96">
        <v>45132.556863425925</v>
      </c>
      <c r="M17" t="s">
        <v>135</v>
      </c>
      <c r="N17">
        <v>-500</v>
      </c>
      <c r="O17" t="s">
        <v>136</v>
      </c>
      <c r="P17" s="95" t="str">
        <f>VLOOKUP(B17,'Org se'!$A$2:$D$3628,2,FALSE)</f>
        <v>Warehouse</v>
      </c>
      <c r="Q17" s="95" t="str">
        <f>VLOOKUP(B17,'Org se'!$A$2:$H$3628,8,FALSE)</f>
        <v>Administration</v>
      </c>
      <c r="R17" s="129" t="str">
        <f t="shared" si="0"/>
        <v>Warehouse</v>
      </c>
      <c r="S17" s="129" t="s">
        <v>8179</v>
      </c>
    </row>
    <row r="18" spans="1:19" x14ac:dyDescent="0.25">
      <c r="A18">
        <v>882970</v>
      </c>
      <c r="B18">
        <v>415240</v>
      </c>
      <c r="C18">
        <v>212</v>
      </c>
      <c r="D18" s="96">
        <v>45132.557696759257</v>
      </c>
      <c r="E18" t="s">
        <v>133</v>
      </c>
      <c r="F18" t="s">
        <v>217</v>
      </c>
      <c r="G18" t="s">
        <v>219</v>
      </c>
      <c r="H18" t="s">
        <v>130</v>
      </c>
      <c r="I18" s="95">
        <v>335100</v>
      </c>
      <c r="L18" s="96">
        <v>45132.556863425925</v>
      </c>
      <c r="M18" t="s">
        <v>135</v>
      </c>
      <c r="N18">
        <v>-100</v>
      </c>
      <c r="O18" t="s">
        <v>136</v>
      </c>
      <c r="P18" s="95" t="str">
        <f>VLOOKUP(B18,'Org se'!$A$2:$D$3628,2,FALSE)</f>
        <v>Warehouse</v>
      </c>
      <c r="Q18" s="95" t="str">
        <f>VLOOKUP(B18,'Org se'!$A$2:$H$3628,8,FALSE)</f>
        <v>Administration</v>
      </c>
      <c r="R18" s="129" t="str">
        <f t="shared" si="0"/>
        <v>Warehouse</v>
      </c>
      <c r="S18" s="129" t="s">
        <v>8179</v>
      </c>
    </row>
    <row r="19" spans="1:19" x14ac:dyDescent="0.25">
      <c r="A19">
        <v>504480</v>
      </c>
      <c r="B19">
        <v>430400</v>
      </c>
      <c r="C19">
        <v>219</v>
      </c>
      <c r="D19" s="96">
        <v>45131.405381944445</v>
      </c>
      <c r="E19" t="s">
        <v>127</v>
      </c>
      <c r="F19" t="s">
        <v>245</v>
      </c>
      <c r="G19" t="s">
        <v>246</v>
      </c>
      <c r="H19" t="s">
        <v>130</v>
      </c>
      <c r="I19" s="95">
        <v>336267</v>
      </c>
      <c r="L19" s="96">
        <v>45128.999988425923</v>
      </c>
      <c r="M19" t="s">
        <v>131</v>
      </c>
      <c r="N19">
        <v>89200</v>
      </c>
      <c r="O19" t="s">
        <v>132</v>
      </c>
      <c r="P19" s="95" t="str">
        <f>VLOOKUP(B19,'Org se'!$A$2:$D$3628,2,FALSE)</f>
        <v>Envronmntl Hlth, Sfty &amp; Emer Mgmt</v>
      </c>
      <c r="Q19" s="95" t="str">
        <f>VLOOKUP(B19,'Org se'!$A$2:$H$3628,8,FALSE)</f>
        <v>Envronmntl Hlth, Sfty, &amp; Emer Mgmt</v>
      </c>
      <c r="R19" s="129" t="str">
        <f t="shared" ref="R19:R27" si="1">Q19</f>
        <v>Envronmntl Hlth, Sfty, &amp; Emer Mgmt</v>
      </c>
      <c r="S19" s="129" t="str">
        <f>VLOOKUP(R19,'Org se'!$N$2:$O$46,2,FALSE)</f>
        <v>UAdmin</v>
      </c>
    </row>
    <row r="20" spans="1:19" x14ac:dyDescent="0.25">
      <c r="A20">
        <v>614120</v>
      </c>
      <c r="B20">
        <v>430400</v>
      </c>
      <c r="C20">
        <v>219</v>
      </c>
      <c r="D20" s="96">
        <v>45131.405381944445</v>
      </c>
      <c r="E20" t="s">
        <v>127</v>
      </c>
      <c r="F20" t="s">
        <v>245</v>
      </c>
      <c r="G20" t="s">
        <v>246</v>
      </c>
      <c r="H20" t="s">
        <v>130</v>
      </c>
      <c r="I20" s="95">
        <v>336267</v>
      </c>
      <c r="L20" s="96">
        <v>45128.999988425923</v>
      </c>
      <c r="M20" t="s">
        <v>131</v>
      </c>
      <c r="N20">
        <v>23200</v>
      </c>
      <c r="O20" t="s">
        <v>132</v>
      </c>
      <c r="P20" s="95" t="str">
        <f>VLOOKUP(B20,'Org se'!$A$2:$D$3628,2,FALSE)</f>
        <v>Envronmntl Hlth, Sfty &amp; Emer Mgmt</v>
      </c>
      <c r="Q20" s="95" t="str">
        <f>VLOOKUP(B20,'Org se'!$A$2:$H$3628,8,FALSE)</f>
        <v>Envronmntl Hlth, Sfty, &amp; Emer Mgmt</v>
      </c>
      <c r="R20" s="129" t="str">
        <f t="shared" si="1"/>
        <v>Envronmntl Hlth, Sfty, &amp; Emer Mgmt</v>
      </c>
      <c r="S20" s="129" t="str">
        <f>VLOOKUP(R20,'Org se'!$N$2:$O$46,2,FALSE)</f>
        <v>UAdmin</v>
      </c>
    </row>
    <row r="21" spans="1:19" x14ac:dyDescent="0.25">
      <c r="A21">
        <v>731000</v>
      </c>
      <c r="B21">
        <v>430400</v>
      </c>
      <c r="C21">
        <v>219</v>
      </c>
      <c r="D21" s="96">
        <v>45131.405381944445</v>
      </c>
      <c r="E21" t="s">
        <v>127</v>
      </c>
      <c r="F21" t="s">
        <v>245</v>
      </c>
      <c r="G21" t="s">
        <v>246</v>
      </c>
      <c r="H21" t="s">
        <v>130</v>
      </c>
      <c r="I21" s="95">
        <v>336267</v>
      </c>
      <c r="L21" s="96">
        <v>45128.999988425923</v>
      </c>
      <c r="M21" t="s">
        <v>131</v>
      </c>
      <c r="N21">
        <v>21100</v>
      </c>
      <c r="O21" t="s">
        <v>132</v>
      </c>
      <c r="P21" s="95" t="str">
        <f>VLOOKUP(B21,'Org se'!$A$2:$D$3628,2,FALSE)</f>
        <v>Envronmntl Hlth, Sfty &amp; Emer Mgmt</v>
      </c>
      <c r="Q21" s="95" t="str">
        <f>VLOOKUP(B21,'Org se'!$A$2:$H$3628,8,FALSE)</f>
        <v>Envronmntl Hlth, Sfty, &amp; Emer Mgmt</v>
      </c>
      <c r="R21" s="129" t="str">
        <f t="shared" si="1"/>
        <v>Envronmntl Hlth, Sfty, &amp; Emer Mgmt</v>
      </c>
      <c r="S21" s="129" t="str">
        <f>VLOOKUP(R21,'Org se'!$N$2:$O$46,2,FALSE)</f>
        <v>UAdmin</v>
      </c>
    </row>
    <row r="22" spans="1:19" x14ac:dyDescent="0.25">
      <c r="A22">
        <v>750000</v>
      </c>
      <c r="B22">
        <v>430400</v>
      </c>
      <c r="C22">
        <v>219</v>
      </c>
      <c r="D22" s="96">
        <v>45131.405381944445</v>
      </c>
      <c r="E22" t="s">
        <v>127</v>
      </c>
      <c r="F22" t="s">
        <v>245</v>
      </c>
      <c r="G22" t="s">
        <v>246</v>
      </c>
      <c r="H22" t="s">
        <v>130</v>
      </c>
      <c r="I22" s="95">
        <v>336267</v>
      </c>
      <c r="L22" s="96">
        <v>45128.999988425923</v>
      </c>
      <c r="M22" t="s">
        <v>131</v>
      </c>
      <c r="N22">
        <v>30000</v>
      </c>
      <c r="O22" t="s">
        <v>132</v>
      </c>
      <c r="P22" s="95" t="str">
        <f>VLOOKUP(B22,'Org se'!$A$2:$D$3628,2,FALSE)</f>
        <v>Envronmntl Hlth, Sfty &amp; Emer Mgmt</v>
      </c>
      <c r="Q22" s="95" t="str">
        <f>VLOOKUP(B22,'Org se'!$A$2:$H$3628,8,FALSE)</f>
        <v>Envronmntl Hlth, Sfty, &amp; Emer Mgmt</v>
      </c>
      <c r="R22" s="129" t="str">
        <f t="shared" si="1"/>
        <v>Envronmntl Hlth, Sfty, &amp; Emer Mgmt</v>
      </c>
      <c r="S22" s="129" t="str">
        <f>VLOOKUP(R22,'Org se'!$N$2:$O$46,2,FALSE)</f>
        <v>UAdmin</v>
      </c>
    </row>
    <row r="23" spans="1:19" x14ac:dyDescent="0.25">
      <c r="A23">
        <v>612120</v>
      </c>
      <c r="B23">
        <v>530000</v>
      </c>
      <c r="C23">
        <v>219</v>
      </c>
      <c r="D23" s="96">
        <v>45274.475428240738</v>
      </c>
      <c r="E23" t="s">
        <v>133</v>
      </c>
      <c r="F23" t="s">
        <v>359</v>
      </c>
      <c r="G23" t="s">
        <v>360</v>
      </c>
      <c r="H23" t="s">
        <v>130</v>
      </c>
      <c r="I23" s="95">
        <v>336952</v>
      </c>
      <c r="L23" s="96">
        <v>45274.46465277778</v>
      </c>
      <c r="M23" t="s">
        <v>135</v>
      </c>
      <c r="N23">
        <v>52236</v>
      </c>
      <c r="O23" t="s">
        <v>132</v>
      </c>
      <c r="P23" s="95" t="str">
        <f>VLOOKUP(B23,'Org se'!$A$2:$D$3628,2,FALSE)</f>
        <v>Executive Director Alumni Affairs</v>
      </c>
      <c r="Q23" s="95" t="str">
        <f>VLOOKUP(B23,'Org se'!$A$2:$H$3628,8,FALSE)</f>
        <v>Executive Director Alumni Affairs</v>
      </c>
      <c r="R23" s="129" t="str">
        <f t="shared" si="1"/>
        <v>Executive Director Alumni Affairs</v>
      </c>
      <c r="S23" s="129" t="s">
        <v>8177</v>
      </c>
    </row>
    <row r="24" spans="1:19" x14ac:dyDescent="0.25">
      <c r="A24">
        <v>618100</v>
      </c>
      <c r="B24">
        <v>530000</v>
      </c>
      <c r="C24">
        <v>219</v>
      </c>
      <c r="D24" s="96">
        <v>45274.475428240738</v>
      </c>
      <c r="E24" t="s">
        <v>133</v>
      </c>
      <c r="F24" t="s">
        <v>359</v>
      </c>
      <c r="G24" t="s">
        <v>360</v>
      </c>
      <c r="H24" t="s">
        <v>130</v>
      </c>
      <c r="I24" s="95">
        <v>336952</v>
      </c>
      <c r="L24" s="96">
        <v>45274.46465277778</v>
      </c>
      <c r="M24" t="s">
        <v>135</v>
      </c>
      <c r="N24">
        <v>3996</v>
      </c>
      <c r="O24" t="s">
        <v>132</v>
      </c>
      <c r="P24" s="95" t="str">
        <f>VLOOKUP(B24,'Org se'!$A$2:$D$3628,2,FALSE)</f>
        <v>Executive Director Alumni Affairs</v>
      </c>
      <c r="Q24" s="95" t="str">
        <f>VLOOKUP(B24,'Org se'!$A$2:$H$3628,8,FALSE)</f>
        <v>Executive Director Alumni Affairs</v>
      </c>
      <c r="R24" s="129" t="str">
        <f t="shared" si="1"/>
        <v>Executive Director Alumni Affairs</v>
      </c>
      <c r="S24" s="129" t="s">
        <v>8177</v>
      </c>
    </row>
    <row r="25" spans="1:19" x14ac:dyDescent="0.25">
      <c r="A25">
        <v>618200</v>
      </c>
      <c r="B25">
        <v>530000</v>
      </c>
      <c r="C25">
        <v>219</v>
      </c>
      <c r="D25" s="96">
        <v>45274.475428240738</v>
      </c>
      <c r="E25" t="s">
        <v>133</v>
      </c>
      <c r="F25" t="s">
        <v>359</v>
      </c>
      <c r="G25" t="s">
        <v>360</v>
      </c>
      <c r="H25" t="s">
        <v>130</v>
      </c>
      <c r="I25" s="95">
        <v>336952</v>
      </c>
      <c r="L25" s="96">
        <v>45274.46465277778</v>
      </c>
      <c r="M25" t="s">
        <v>135</v>
      </c>
      <c r="N25">
        <v>13069</v>
      </c>
      <c r="O25" t="s">
        <v>132</v>
      </c>
      <c r="P25" s="95" t="str">
        <f>VLOOKUP(B25,'Org se'!$A$2:$D$3628,2,FALSE)</f>
        <v>Executive Director Alumni Affairs</v>
      </c>
      <c r="Q25" s="95" t="str">
        <f>VLOOKUP(B25,'Org se'!$A$2:$H$3628,8,FALSE)</f>
        <v>Executive Director Alumni Affairs</v>
      </c>
      <c r="R25" s="129" t="str">
        <f t="shared" si="1"/>
        <v>Executive Director Alumni Affairs</v>
      </c>
      <c r="S25" s="129" t="s">
        <v>8177</v>
      </c>
    </row>
    <row r="26" spans="1:19" x14ac:dyDescent="0.25">
      <c r="A26">
        <v>618300</v>
      </c>
      <c r="B26">
        <v>530000</v>
      </c>
      <c r="C26">
        <v>219</v>
      </c>
      <c r="D26" s="96">
        <v>45274.475428240738</v>
      </c>
      <c r="E26" t="s">
        <v>133</v>
      </c>
      <c r="F26" t="s">
        <v>359</v>
      </c>
      <c r="G26" t="s">
        <v>360</v>
      </c>
      <c r="H26" t="s">
        <v>130</v>
      </c>
      <c r="I26" s="95">
        <v>336952</v>
      </c>
      <c r="L26" s="96">
        <v>45274.46465277778</v>
      </c>
      <c r="M26" t="s">
        <v>135</v>
      </c>
      <c r="N26">
        <v>7557</v>
      </c>
      <c r="O26" t="s">
        <v>132</v>
      </c>
      <c r="P26" s="95" t="str">
        <f>VLOOKUP(B26,'Org se'!$A$2:$D$3628,2,FALSE)</f>
        <v>Executive Director Alumni Affairs</v>
      </c>
      <c r="Q26" s="95" t="str">
        <f>VLOOKUP(B26,'Org se'!$A$2:$H$3628,8,FALSE)</f>
        <v>Executive Director Alumni Affairs</v>
      </c>
      <c r="R26" s="129" t="str">
        <f t="shared" si="1"/>
        <v>Executive Director Alumni Affairs</v>
      </c>
      <c r="S26" s="129" t="s">
        <v>8177</v>
      </c>
    </row>
    <row r="27" spans="1:19" x14ac:dyDescent="0.25">
      <c r="A27">
        <v>882970</v>
      </c>
      <c r="B27">
        <v>530000</v>
      </c>
      <c r="C27">
        <v>219</v>
      </c>
      <c r="D27" s="96">
        <v>45274.475428240738</v>
      </c>
      <c r="E27" t="s">
        <v>133</v>
      </c>
      <c r="F27" t="s">
        <v>359</v>
      </c>
      <c r="G27" t="s">
        <v>360</v>
      </c>
      <c r="H27" t="s">
        <v>130</v>
      </c>
      <c r="I27" s="95">
        <v>336952</v>
      </c>
      <c r="L27" s="96">
        <v>45274.46465277778</v>
      </c>
      <c r="M27" t="s">
        <v>135</v>
      </c>
      <c r="N27">
        <v>441</v>
      </c>
      <c r="O27" t="s">
        <v>132</v>
      </c>
      <c r="P27" s="95" t="str">
        <f>VLOOKUP(B27,'Org se'!$A$2:$D$3628,2,FALSE)</f>
        <v>Executive Director Alumni Affairs</v>
      </c>
      <c r="Q27" s="95" t="str">
        <f>VLOOKUP(B27,'Org se'!$A$2:$H$3628,8,FALSE)</f>
        <v>Executive Director Alumni Affairs</v>
      </c>
      <c r="R27" s="129" t="str">
        <f t="shared" si="1"/>
        <v>Executive Director Alumni Affairs</v>
      </c>
      <c r="S27" s="129" t="s">
        <v>8177</v>
      </c>
    </row>
    <row r="28" spans="1:19" x14ac:dyDescent="0.25">
      <c r="A28">
        <v>720000</v>
      </c>
      <c r="B28">
        <v>410000</v>
      </c>
      <c r="C28">
        <v>180</v>
      </c>
      <c r="D28" s="96">
        <v>45132.557708333334</v>
      </c>
      <c r="E28" t="s">
        <v>127</v>
      </c>
      <c r="F28" t="s">
        <v>217</v>
      </c>
      <c r="G28" t="s">
        <v>440</v>
      </c>
      <c r="H28" t="s">
        <v>130</v>
      </c>
      <c r="I28" s="95">
        <v>335146</v>
      </c>
      <c r="L28" s="96">
        <v>45132.556863425925</v>
      </c>
      <c r="M28" t="s">
        <v>131</v>
      </c>
      <c r="N28">
        <v>8000</v>
      </c>
      <c r="O28" t="s">
        <v>132</v>
      </c>
      <c r="P28" s="95" t="str">
        <f>VLOOKUP(B28,'Org se'!$A$2:$D$3628,2,FALSE)</f>
        <v>Facilities Operation Administration</v>
      </c>
      <c r="Q28" s="95" t="str">
        <f>VLOOKUP(B28,'Org se'!$A$2:$H$3628,8,FALSE)</f>
        <v>Facilities Operation Administration</v>
      </c>
      <c r="R28" s="129" t="s">
        <v>25</v>
      </c>
      <c r="S28" s="129" t="s">
        <v>8190</v>
      </c>
    </row>
    <row r="29" spans="1:19" x14ac:dyDescent="0.25">
      <c r="A29">
        <v>785000</v>
      </c>
      <c r="B29">
        <v>410000</v>
      </c>
      <c r="C29">
        <v>180</v>
      </c>
      <c r="D29" s="96">
        <v>45132.557708333334</v>
      </c>
      <c r="E29" t="s">
        <v>127</v>
      </c>
      <c r="F29" t="s">
        <v>217</v>
      </c>
      <c r="G29" t="s">
        <v>440</v>
      </c>
      <c r="H29" t="s">
        <v>130</v>
      </c>
      <c r="I29" s="95">
        <v>335146</v>
      </c>
      <c r="L29" s="96">
        <v>45132.556863425925</v>
      </c>
      <c r="M29" t="s">
        <v>131</v>
      </c>
      <c r="N29">
        <v>8000</v>
      </c>
      <c r="O29" t="s">
        <v>132</v>
      </c>
      <c r="P29" s="95" t="str">
        <f>VLOOKUP(B29,'Org se'!$A$2:$D$3628,2,FALSE)</f>
        <v>Facilities Operation Administration</v>
      </c>
      <c r="Q29" s="95" t="str">
        <f>VLOOKUP(B29,'Org se'!$A$2:$H$3628,8,FALSE)</f>
        <v>Facilities Operation Administration</v>
      </c>
      <c r="R29" s="129" t="s">
        <v>25</v>
      </c>
      <c r="S29" s="129" t="s">
        <v>8190</v>
      </c>
    </row>
    <row r="30" spans="1:19" x14ac:dyDescent="0.25">
      <c r="A30">
        <v>612120</v>
      </c>
      <c r="B30">
        <v>410000</v>
      </c>
      <c r="C30">
        <v>180</v>
      </c>
      <c r="D30" s="96">
        <v>45132.557685185187</v>
      </c>
      <c r="E30" t="s">
        <v>133</v>
      </c>
      <c r="F30" t="s">
        <v>217</v>
      </c>
      <c r="G30" t="s">
        <v>315</v>
      </c>
      <c r="H30" t="s">
        <v>130</v>
      </c>
      <c r="I30" s="95">
        <v>332135</v>
      </c>
      <c r="L30" s="96">
        <v>45132.556863425925</v>
      </c>
      <c r="M30" t="s">
        <v>135</v>
      </c>
      <c r="N30">
        <v>59697</v>
      </c>
      <c r="O30" t="s">
        <v>132</v>
      </c>
      <c r="P30" s="95" t="str">
        <f>VLOOKUP(B30,'Org se'!$A$2:$D$3628,2,FALSE)</f>
        <v>Facilities Operation Administration</v>
      </c>
      <c r="Q30" s="95" t="str">
        <f>VLOOKUP(B30,'Org se'!$A$2:$H$3628,8,FALSE)</f>
        <v>Facilities Operation Administration</v>
      </c>
      <c r="R30" s="129" t="s">
        <v>25</v>
      </c>
      <c r="S30" s="129" t="s">
        <v>8190</v>
      </c>
    </row>
    <row r="31" spans="1:19" x14ac:dyDescent="0.25">
      <c r="A31">
        <v>612700</v>
      </c>
      <c r="B31">
        <v>410000</v>
      </c>
      <c r="C31">
        <v>180</v>
      </c>
      <c r="D31" s="96">
        <v>45132.557685185187</v>
      </c>
      <c r="E31" t="s">
        <v>133</v>
      </c>
      <c r="F31" t="s">
        <v>217</v>
      </c>
      <c r="G31" t="s">
        <v>315</v>
      </c>
      <c r="H31" t="s">
        <v>130</v>
      </c>
      <c r="I31" s="95">
        <v>332135</v>
      </c>
      <c r="L31" s="96">
        <v>45132.556863425925</v>
      </c>
      <c r="M31" t="s">
        <v>135</v>
      </c>
      <c r="N31">
        <v>2687</v>
      </c>
      <c r="O31" t="s">
        <v>132</v>
      </c>
      <c r="P31" s="95" t="str">
        <f>VLOOKUP(B31,'Org se'!$A$2:$D$3628,2,FALSE)</f>
        <v>Facilities Operation Administration</v>
      </c>
      <c r="Q31" s="95" t="str">
        <f>VLOOKUP(B31,'Org se'!$A$2:$H$3628,8,FALSE)</f>
        <v>Facilities Operation Administration</v>
      </c>
      <c r="R31" s="129" t="s">
        <v>25</v>
      </c>
      <c r="S31" s="129" t="s">
        <v>8190</v>
      </c>
    </row>
    <row r="32" spans="1:19" x14ac:dyDescent="0.25">
      <c r="A32">
        <v>618100</v>
      </c>
      <c r="B32">
        <v>410000</v>
      </c>
      <c r="C32">
        <v>180</v>
      </c>
      <c r="D32" s="96">
        <v>45132.557685185187</v>
      </c>
      <c r="E32" t="s">
        <v>133</v>
      </c>
      <c r="F32" t="s">
        <v>217</v>
      </c>
      <c r="G32" t="s">
        <v>315</v>
      </c>
      <c r="H32" t="s">
        <v>130</v>
      </c>
      <c r="I32" s="95">
        <v>332135</v>
      </c>
      <c r="L32" s="96">
        <v>45132.556863425925</v>
      </c>
      <c r="M32" t="s">
        <v>135</v>
      </c>
      <c r="N32">
        <v>4773</v>
      </c>
      <c r="O32" t="s">
        <v>132</v>
      </c>
      <c r="P32" s="95" t="str">
        <f>VLOOKUP(B32,'Org se'!$A$2:$D$3628,2,FALSE)</f>
        <v>Facilities Operation Administration</v>
      </c>
      <c r="Q32" s="95" t="str">
        <f>VLOOKUP(B32,'Org se'!$A$2:$H$3628,8,FALSE)</f>
        <v>Facilities Operation Administration</v>
      </c>
      <c r="R32" s="129" t="s">
        <v>25</v>
      </c>
      <c r="S32" s="129" t="s">
        <v>8190</v>
      </c>
    </row>
    <row r="33" spans="1:19" x14ac:dyDescent="0.25">
      <c r="A33">
        <v>618200</v>
      </c>
      <c r="B33">
        <v>410000</v>
      </c>
      <c r="C33">
        <v>180</v>
      </c>
      <c r="D33" s="96">
        <v>45132.557685185187</v>
      </c>
      <c r="E33" t="s">
        <v>133</v>
      </c>
      <c r="F33" t="s">
        <v>217</v>
      </c>
      <c r="G33" t="s">
        <v>315</v>
      </c>
      <c r="H33" t="s">
        <v>130</v>
      </c>
      <c r="I33" s="95">
        <v>332135</v>
      </c>
      <c r="L33" s="96">
        <v>45132.556863425925</v>
      </c>
      <c r="M33" t="s">
        <v>135</v>
      </c>
      <c r="N33">
        <v>15284</v>
      </c>
      <c r="O33" t="s">
        <v>132</v>
      </c>
      <c r="P33" s="95" t="str">
        <f>VLOOKUP(B33,'Org se'!$A$2:$D$3628,2,FALSE)</f>
        <v>Facilities Operation Administration</v>
      </c>
      <c r="Q33" s="95" t="str">
        <f>VLOOKUP(B33,'Org se'!$A$2:$H$3628,8,FALSE)</f>
        <v>Facilities Operation Administration</v>
      </c>
      <c r="R33" s="129" t="s">
        <v>25</v>
      </c>
      <c r="S33" s="129" t="s">
        <v>8190</v>
      </c>
    </row>
    <row r="34" spans="1:19" x14ac:dyDescent="0.25">
      <c r="A34">
        <v>618300</v>
      </c>
      <c r="B34">
        <v>410000</v>
      </c>
      <c r="C34">
        <v>180</v>
      </c>
      <c r="D34" s="96">
        <v>45132.557685185187</v>
      </c>
      <c r="E34" t="s">
        <v>133</v>
      </c>
      <c r="F34" t="s">
        <v>217</v>
      </c>
      <c r="G34" t="s">
        <v>315</v>
      </c>
      <c r="H34" t="s">
        <v>130</v>
      </c>
      <c r="I34" s="95">
        <v>332135</v>
      </c>
      <c r="L34" s="96">
        <v>45132.556863425925</v>
      </c>
      <c r="M34" t="s">
        <v>135</v>
      </c>
      <c r="N34">
        <v>7397</v>
      </c>
      <c r="O34" t="s">
        <v>132</v>
      </c>
      <c r="P34" s="95" t="str">
        <f>VLOOKUP(B34,'Org se'!$A$2:$D$3628,2,FALSE)</f>
        <v>Facilities Operation Administration</v>
      </c>
      <c r="Q34" s="95" t="str">
        <f>VLOOKUP(B34,'Org se'!$A$2:$H$3628,8,FALSE)</f>
        <v>Facilities Operation Administration</v>
      </c>
      <c r="R34" s="129" t="s">
        <v>25</v>
      </c>
      <c r="S34" s="129" t="s">
        <v>8190</v>
      </c>
    </row>
    <row r="35" spans="1:19" x14ac:dyDescent="0.25">
      <c r="A35">
        <v>504360</v>
      </c>
      <c r="B35">
        <v>410300</v>
      </c>
      <c r="C35">
        <v>211</v>
      </c>
      <c r="D35" s="96">
        <v>45132.557743055557</v>
      </c>
      <c r="E35" t="s">
        <v>127</v>
      </c>
      <c r="F35" t="s">
        <v>217</v>
      </c>
      <c r="G35" t="s">
        <v>223</v>
      </c>
      <c r="H35" t="s">
        <v>130</v>
      </c>
      <c r="I35" s="95">
        <v>336016</v>
      </c>
      <c r="L35" s="96">
        <v>45132.556863425925</v>
      </c>
      <c r="M35" t="s">
        <v>131</v>
      </c>
      <c r="N35">
        <v>80000</v>
      </c>
      <c r="O35" t="s">
        <v>132</v>
      </c>
      <c r="P35" s="95" t="str">
        <f>VLOOKUP(B35,'Org se'!$A$2:$D$3628,2,FALSE)</f>
        <v>Motor Pool</v>
      </c>
      <c r="Q35" s="95" t="str">
        <f>VLOOKUP(B35,'Org se'!$A$2:$H$3628,8,FALSE)</f>
        <v>Facilities Operation Administration</v>
      </c>
      <c r="R35" s="129" t="s">
        <v>25</v>
      </c>
      <c r="S35" s="129" t="s">
        <v>8190</v>
      </c>
    </row>
    <row r="36" spans="1:19" x14ac:dyDescent="0.25">
      <c r="A36">
        <v>504360</v>
      </c>
      <c r="B36">
        <v>410300</v>
      </c>
      <c r="C36">
        <v>211</v>
      </c>
      <c r="D36" s="96">
        <v>45132.55773148148</v>
      </c>
      <c r="E36" t="s">
        <v>127</v>
      </c>
      <c r="F36" t="s">
        <v>217</v>
      </c>
      <c r="G36" t="s">
        <v>224</v>
      </c>
      <c r="H36" t="s">
        <v>130</v>
      </c>
      <c r="I36" s="95">
        <v>336010</v>
      </c>
      <c r="L36" s="96">
        <v>45132.556863425925</v>
      </c>
      <c r="M36" t="s">
        <v>131</v>
      </c>
      <c r="N36">
        <v>200000</v>
      </c>
      <c r="O36" t="s">
        <v>132</v>
      </c>
      <c r="P36" s="95" t="str">
        <f>VLOOKUP(B36,'Org se'!$A$2:$D$3628,2,FALSE)</f>
        <v>Motor Pool</v>
      </c>
      <c r="Q36" s="95" t="str">
        <f>VLOOKUP(B36,'Org se'!$A$2:$H$3628,8,FALSE)</f>
        <v>Facilities Operation Administration</v>
      </c>
      <c r="R36" s="129" t="s">
        <v>25</v>
      </c>
      <c r="S36" s="129" t="s">
        <v>8190</v>
      </c>
    </row>
    <row r="37" spans="1:19" x14ac:dyDescent="0.25">
      <c r="A37">
        <v>504360</v>
      </c>
      <c r="B37">
        <v>410300</v>
      </c>
      <c r="C37">
        <v>211</v>
      </c>
      <c r="D37" s="96">
        <v>45132.557719907411</v>
      </c>
      <c r="E37" t="s">
        <v>127</v>
      </c>
      <c r="F37" t="s">
        <v>217</v>
      </c>
      <c r="G37" t="s">
        <v>225</v>
      </c>
      <c r="H37" t="s">
        <v>130</v>
      </c>
      <c r="I37" s="95">
        <v>336000</v>
      </c>
      <c r="L37" s="96">
        <v>45132.556863425925</v>
      </c>
      <c r="M37" t="s">
        <v>131</v>
      </c>
      <c r="N37">
        <v>1400000</v>
      </c>
      <c r="O37" t="s">
        <v>132</v>
      </c>
      <c r="P37" s="95" t="str">
        <f>VLOOKUP(B37,'Org se'!$A$2:$D$3628,2,FALSE)</f>
        <v>Motor Pool</v>
      </c>
      <c r="Q37" s="95" t="str">
        <f>VLOOKUP(B37,'Org se'!$A$2:$H$3628,8,FALSE)</f>
        <v>Facilities Operation Administration</v>
      </c>
      <c r="R37" s="129" t="s">
        <v>25</v>
      </c>
      <c r="S37" s="129" t="s">
        <v>8190</v>
      </c>
    </row>
    <row r="38" spans="1:19" x14ac:dyDescent="0.25">
      <c r="A38">
        <v>612120</v>
      </c>
      <c r="B38">
        <v>410300</v>
      </c>
      <c r="C38">
        <v>211</v>
      </c>
      <c r="D38" s="96">
        <v>45132.557719907411</v>
      </c>
      <c r="E38" t="s">
        <v>127</v>
      </c>
      <c r="F38" t="s">
        <v>217</v>
      </c>
      <c r="G38" t="s">
        <v>225</v>
      </c>
      <c r="H38" t="s">
        <v>130</v>
      </c>
      <c r="I38" s="95">
        <v>336000</v>
      </c>
      <c r="L38" s="96">
        <v>45132.556863425925</v>
      </c>
      <c r="M38" t="s">
        <v>131</v>
      </c>
      <c r="N38">
        <v>35000</v>
      </c>
      <c r="O38" t="s">
        <v>132</v>
      </c>
      <c r="P38" s="95" t="str">
        <f>VLOOKUP(B38,'Org se'!$A$2:$D$3628,2,FALSE)</f>
        <v>Motor Pool</v>
      </c>
      <c r="Q38" s="95" t="str">
        <f>VLOOKUP(B38,'Org se'!$A$2:$H$3628,8,FALSE)</f>
        <v>Facilities Operation Administration</v>
      </c>
      <c r="R38" s="129" t="s">
        <v>25</v>
      </c>
      <c r="S38" s="129" t="s">
        <v>8190</v>
      </c>
    </row>
    <row r="39" spans="1:19" x14ac:dyDescent="0.25">
      <c r="A39">
        <v>614120</v>
      </c>
      <c r="B39">
        <v>410300</v>
      </c>
      <c r="C39">
        <v>211</v>
      </c>
      <c r="D39" s="96">
        <v>45132.55773148148</v>
      </c>
      <c r="E39" t="s">
        <v>127</v>
      </c>
      <c r="F39" t="s">
        <v>217</v>
      </c>
      <c r="G39" t="s">
        <v>225</v>
      </c>
      <c r="H39" t="s">
        <v>130</v>
      </c>
      <c r="I39" s="95">
        <v>336000</v>
      </c>
      <c r="L39" s="96">
        <v>45132.556863425925</v>
      </c>
      <c r="M39" t="s">
        <v>131</v>
      </c>
      <c r="N39">
        <v>40000</v>
      </c>
      <c r="O39" t="s">
        <v>132</v>
      </c>
      <c r="P39" s="95" t="str">
        <f>VLOOKUP(B39,'Org se'!$A$2:$D$3628,2,FALSE)</f>
        <v>Motor Pool</v>
      </c>
      <c r="Q39" s="95" t="str">
        <f>VLOOKUP(B39,'Org se'!$A$2:$H$3628,8,FALSE)</f>
        <v>Facilities Operation Administration</v>
      </c>
      <c r="R39" s="129" t="s">
        <v>25</v>
      </c>
      <c r="S39" s="129" t="s">
        <v>8190</v>
      </c>
    </row>
    <row r="40" spans="1:19" x14ac:dyDescent="0.25">
      <c r="A40">
        <v>614200</v>
      </c>
      <c r="B40">
        <v>410300</v>
      </c>
      <c r="C40">
        <v>211</v>
      </c>
      <c r="D40" s="96">
        <v>45132.55773148148</v>
      </c>
      <c r="E40" t="s">
        <v>127</v>
      </c>
      <c r="F40" t="s">
        <v>217</v>
      </c>
      <c r="G40" t="s">
        <v>225</v>
      </c>
      <c r="H40" t="s">
        <v>130</v>
      </c>
      <c r="I40" s="95">
        <v>336000</v>
      </c>
      <c r="L40" s="96">
        <v>45132.556863425925</v>
      </c>
      <c r="M40" t="s">
        <v>131</v>
      </c>
      <c r="N40">
        <v>5000</v>
      </c>
      <c r="O40" t="s">
        <v>132</v>
      </c>
      <c r="P40" s="95" t="str">
        <f>VLOOKUP(B40,'Org se'!$A$2:$D$3628,2,FALSE)</f>
        <v>Motor Pool</v>
      </c>
      <c r="Q40" s="95" t="str">
        <f>VLOOKUP(B40,'Org se'!$A$2:$H$3628,8,FALSE)</f>
        <v>Facilities Operation Administration</v>
      </c>
      <c r="R40" s="129" t="s">
        <v>25</v>
      </c>
      <c r="S40" s="129" t="s">
        <v>8190</v>
      </c>
    </row>
    <row r="41" spans="1:19" x14ac:dyDescent="0.25">
      <c r="A41">
        <v>618100</v>
      </c>
      <c r="B41">
        <v>410300</v>
      </c>
      <c r="C41">
        <v>211</v>
      </c>
      <c r="D41" s="96">
        <v>45132.55773148148</v>
      </c>
      <c r="E41" t="s">
        <v>127</v>
      </c>
      <c r="F41" t="s">
        <v>217</v>
      </c>
      <c r="G41" t="s">
        <v>225</v>
      </c>
      <c r="H41" t="s">
        <v>130</v>
      </c>
      <c r="I41" s="95">
        <v>336000</v>
      </c>
      <c r="L41" s="96">
        <v>45132.556863425925</v>
      </c>
      <c r="M41" t="s">
        <v>131</v>
      </c>
      <c r="N41">
        <v>6120</v>
      </c>
      <c r="O41" t="s">
        <v>132</v>
      </c>
      <c r="P41" s="95" t="str">
        <f>VLOOKUP(B41,'Org se'!$A$2:$D$3628,2,FALSE)</f>
        <v>Motor Pool</v>
      </c>
      <c r="Q41" s="95" t="str">
        <f>VLOOKUP(B41,'Org se'!$A$2:$H$3628,8,FALSE)</f>
        <v>Facilities Operation Administration</v>
      </c>
      <c r="R41" s="129" t="s">
        <v>25</v>
      </c>
      <c r="S41" s="129" t="s">
        <v>8190</v>
      </c>
    </row>
    <row r="42" spans="1:19" x14ac:dyDescent="0.25">
      <c r="A42">
        <v>618200</v>
      </c>
      <c r="B42">
        <v>410300</v>
      </c>
      <c r="C42">
        <v>211</v>
      </c>
      <c r="D42" s="96">
        <v>45132.55773148148</v>
      </c>
      <c r="E42" t="s">
        <v>127</v>
      </c>
      <c r="F42" t="s">
        <v>217</v>
      </c>
      <c r="G42" t="s">
        <v>225</v>
      </c>
      <c r="H42" t="s">
        <v>130</v>
      </c>
      <c r="I42" s="95">
        <v>336000</v>
      </c>
      <c r="L42" s="96">
        <v>45132.556863425925</v>
      </c>
      <c r="M42" t="s">
        <v>131</v>
      </c>
      <c r="N42">
        <v>8467</v>
      </c>
      <c r="O42" t="s">
        <v>132</v>
      </c>
      <c r="P42" s="95" t="str">
        <f>VLOOKUP(B42,'Org se'!$A$2:$D$3628,2,FALSE)</f>
        <v>Motor Pool</v>
      </c>
      <c r="Q42" s="95" t="str">
        <f>VLOOKUP(B42,'Org se'!$A$2:$H$3628,8,FALSE)</f>
        <v>Facilities Operation Administration</v>
      </c>
      <c r="R42" s="129" t="s">
        <v>25</v>
      </c>
      <c r="S42" s="129" t="s">
        <v>8190</v>
      </c>
    </row>
    <row r="43" spans="1:19" x14ac:dyDescent="0.25">
      <c r="A43">
        <v>618300</v>
      </c>
      <c r="B43">
        <v>410300</v>
      </c>
      <c r="C43">
        <v>211</v>
      </c>
      <c r="D43" s="96">
        <v>45132.55773148148</v>
      </c>
      <c r="E43" t="s">
        <v>127</v>
      </c>
      <c r="F43" t="s">
        <v>217</v>
      </c>
      <c r="G43" t="s">
        <v>225</v>
      </c>
      <c r="H43" t="s">
        <v>130</v>
      </c>
      <c r="I43" s="95">
        <v>336000</v>
      </c>
      <c r="L43" s="96">
        <v>45132.556863425925</v>
      </c>
      <c r="M43" t="s">
        <v>131</v>
      </c>
      <c r="N43">
        <v>7397</v>
      </c>
      <c r="O43" t="s">
        <v>132</v>
      </c>
      <c r="P43" s="95" t="str">
        <f>VLOOKUP(B43,'Org se'!$A$2:$D$3628,2,FALSE)</f>
        <v>Motor Pool</v>
      </c>
      <c r="Q43" s="95" t="str">
        <f>VLOOKUP(B43,'Org se'!$A$2:$H$3628,8,FALSE)</f>
        <v>Facilities Operation Administration</v>
      </c>
      <c r="R43" s="129" t="s">
        <v>25</v>
      </c>
      <c r="S43" s="129" t="s">
        <v>8190</v>
      </c>
    </row>
    <row r="44" spans="1:19" x14ac:dyDescent="0.25">
      <c r="A44">
        <v>720000</v>
      </c>
      <c r="B44">
        <v>410300</v>
      </c>
      <c r="C44">
        <v>211</v>
      </c>
      <c r="D44" s="96">
        <v>45132.557743055557</v>
      </c>
      <c r="E44" t="s">
        <v>127</v>
      </c>
      <c r="F44" t="s">
        <v>217</v>
      </c>
      <c r="G44" t="s">
        <v>223</v>
      </c>
      <c r="H44" t="s">
        <v>130</v>
      </c>
      <c r="I44" s="95">
        <v>336016</v>
      </c>
      <c r="L44" s="96">
        <v>45132.556863425925</v>
      </c>
      <c r="M44" t="s">
        <v>131</v>
      </c>
      <c r="N44">
        <v>50000</v>
      </c>
      <c r="O44" t="s">
        <v>132</v>
      </c>
      <c r="P44" s="95" t="str">
        <f>VLOOKUP(B44,'Org se'!$A$2:$D$3628,2,FALSE)</f>
        <v>Motor Pool</v>
      </c>
      <c r="Q44" s="95" t="str">
        <f>VLOOKUP(B44,'Org se'!$A$2:$H$3628,8,FALSE)</f>
        <v>Facilities Operation Administration</v>
      </c>
      <c r="R44" s="129" t="s">
        <v>25</v>
      </c>
      <c r="S44" s="129" t="s">
        <v>8190</v>
      </c>
    </row>
    <row r="45" spans="1:19" x14ac:dyDescent="0.25">
      <c r="A45">
        <v>720000</v>
      </c>
      <c r="B45">
        <v>410300</v>
      </c>
      <c r="C45">
        <v>211</v>
      </c>
      <c r="D45" s="96">
        <v>45132.55773148148</v>
      </c>
      <c r="E45" t="s">
        <v>127</v>
      </c>
      <c r="F45" t="s">
        <v>217</v>
      </c>
      <c r="G45" t="s">
        <v>224</v>
      </c>
      <c r="H45" t="s">
        <v>130</v>
      </c>
      <c r="I45" s="95">
        <v>336010</v>
      </c>
      <c r="L45" s="96">
        <v>45132.556863425925</v>
      </c>
      <c r="M45" t="s">
        <v>131</v>
      </c>
      <c r="N45">
        <v>5000</v>
      </c>
      <c r="O45" t="s">
        <v>132</v>
      </c>
      <c r="P45" s="95" t="str">
        <f>VLOOKUP(B45,'Org se'!$A$2:$D$3628,2,FALSE)</f>
        <v>Motor Pool</v>
      </c>
      <c r="Q45" s="95" t="str">
        <f>VLOOKUP(B45,'Org se'!$A$2:$H$3628,8,FALSE)</f>
        <v>Facilities Operation Administration</v>
      </c>
      <c r="R45" s="129" t="s">
        <v>25</v>
      </c>
      <c r="S45" s="129" t="s">
        <v>8190</v>
      </c>
    </row>
    <row r="46" spans="1:19" x14ac:dyDescent="0.25">
      <c r="A46">
        <v>720000</v>
      </c>
      <c r="B46">
        <v>410300</v>
      </c>
      <c r="C46">
        <v>211</v>
      </c>
      <c r="D46" s="96">
        <v>45132.55773148148</v>
      </c>
      <c r="E46" t="s">
        <v>127</v>
      </c>
      <c r="F46" t="s">
        <v>217</v>
      </c>
      <c r="G46" t="s">
        <v>225</v>
      </c>
      <c r="H46" t="s">
        <v>130</v>
      </c>
      <c r="I46" s="95">
        <v>336000</v>
      </c>
      <c r="L46" s="96">
        <v>45132.556863425925</v>
      </c>
      <c r="M46" t="s">
        <v>131</v>
      </c>
      <c r="N46">
        <v>875000</v>
      </c>
      <c r="O46" t="s">
        <v>132</v>
      </c>
      <c r="P46" s="95" t="str">
        <f>VLOOKUP(B46,'Org se'!$A$2:$D$3628,2,FALSE)</f>
        <v>Motor Pool</v>
      </c>
      <c r="Q46" s="95" t="str">
        <f>VLOOKUP(B46,'Org se'!$A$2:$H$3628,8,FALSE)</f>
        <v>Facilities Operation Administration</v>
      </c>
      <c r="R46" s="129" t="s">
        <v>25</v>
      </c>
      <c r="S46" s="129" t="s">
        <v>8190</v>
      </c>
    </row>
    <row r="47" spans="1:19" x14ac:dyDescent="0.25">
      <c r="A47">
        <v>731000</v>
      </c>
      <c r="B47">
        <v>410300</v>
      </c>
      <c r="C47">
        <v>211</v>
      </c>
      <c r="D47" s="96">
        <v>45132.557743055557</v>
      </c>
      <c r="E47" t="s">
        <v>127</v>
      </c>
      <c r="F47" t="s">
        <v>217</v>
      </c>
      <c r="G47" t="s">
        <v>223</v>
      </c>
      <c r="H47" t="s">
        <v>130</v>
      </c>
      <c r="I47" s="95">
        <v>336016</v>
      </c>
      <c r="L47" s="96">
        <v>45132.556863425925</v>
      </c>
      <c r="M47" t="s">
        <v>131</v>
      </c>
      <c r="N47">
        <v>5000</v>
      </c>
      <c r="O47" t="s">
        <v>132</v>
      </c>
      <c r="P47" s="95" t="str">
        <f>VLOOKUP(B47,'Org se'!$A$2:$D$3628,2,FALSE)</f>
        <v>Motor Pool</v>
      </c>
      <c r="Q47" s="95" t="str">
        <f>VLOOKUP(B47,'Org se'!$A$2:$H$3628,8,FALSE)</f>
        <v>Facilities Operation Administration</v>
      </c>
      <c r="R47" s="129" t="s">
        <v>25</v>
      </c>
      <c r="S47" s="129" t="s">
        <v>8190</v>
      </c>
    </row>
    <row r="48" spans="1:19" x14ac:dyDescent="0.25">
      <c r="A48">
        <v>731000</v>
      </c>
      <c r="B48">
        <v>410300</v>
      </c>
      <c r="C48">
        <v>211</v>
      </c>
      <c r="D48" s="96">
        <v>45132.55773148148</v>
      </c>
      <c r="E48" t="s">
        <v>127</v>
      </c>
      <c r="F48" t="s">
        <v>217</v>
      </c>
      <c r="G48" t="s">
        <v>225</v>
      </c>
      <c r="H48" t="s">
        <v>130</v>
      </c>
      <c r="I48" s="95">
        <v>336000</v>
      </c>
      <c r="L48" s="96">
        <v>45132.556863425925</v>
      </c>
      <c r="M48" t="s">
        <v>131</v>
      </c>
      <c r="N48">
        <v>15000</v>
      </c>
      <c r="O48" t="s">
        <v>132</v>
      </c>
      <c r="P48" s="95" t="str">
        <f>VLOOKUP(B48,'Org se'!$A$2:$D$3628,2,FALSE)</f>
        <v>Motor Pool</v>
      </c>
      <c r="Q48" s="95" t="str">
        <f>VLOOKUP(B48,'Org se'!$A$2:$H$3628,8,FALSE)</f>
        <v>Facilities Operation Administration</v>
      </c>
      <c r="R48" s="129" t="s">
        <v>25</v>
      </c>
      <c r="S48" s="129" t="s">
        <v>8190</v>
      </c>
    </row>
    <row r="49" spans="1:19" x14ac:dyDescent="0.25">
      <c r="A49">
        <v>731000</v>
      </c>
      <c r="B49">
        <v>410300</v>
      </c>
      <c r="C49">
        <v>211</v>
      </c>
      <c r="D49" s="96">
        <v>45132.55773148148</v>
      </c>
      <c r="E49" t="s">
        <v>127</v>
      </c>
      <c r="F49" t="s">
        <v>217</v>
      </c>
      <c r="G49" t="s">
        <v>224</v>
      </c>
      <c r="H49" t="s">
        <v>130</v>
      </c>
      <c r="I49" s="95">
        <v>336010</v>
      </c>
      <c r="L49" s="96">
        <v>45132.556863425925</v>
      </c>
      <c r="M49" t="s">
        <v>131</v>
      </c>
      <c r="N49">
        <v>150000</v>
      </c>
      <c r="O49" t="s">
        <v>132</v>
      </c>
      <c r="P49" s="95" t="str">
        <f>VLOOKUP(B49,'Org se'!$A$2:$D$3628,2,FALSE)</f>
        <v>Motor Pool</v>
      </c>
      <c r="Q49" s="95" t="str">
        <f>VLOOKUP(B49,'Org se'!$A$2:$H$3628,8,FALSE)</f>
        <v>Facilities Operation Administration</v>
      </c>
      <c r="R49" s="129" t="s">
        <v>25</v>
      </c>
      <c r="S49" s="129" t="s">
        <v>8190</v>
      </c>
    </row>
    <row r="50" spans="1:19" x14ac:dyDescent="0.25">
      <c r="A50">
        <v>732000</v>
      </c>
      <c r="B50">
        <v>410300</v>
      </c>
      <c r="C50">
        <v>211</v>
      </c>
      <c r="D50" s="96">
        <v>45132.55773148148</v>
      </c>
      <c r="E50" t="s">
        <v>127</v>
      </c>
      <c r="F50" t="s">
        <v>217</v>
      </c>
      <c r="G50" t="s">
        <v>225</v>
      </c>
      <c r="H50" t="s">
        <v>130</v>
      </c>
      <c r="I50" s="95">
        <v>336000</v>
      </c>
      <c r="L50" s="96">
        <v>45132.556863425925</v>
      </c>
      <c r="M50" t="s">
        <v>131</v>
      </c>
      <c r="N50">
        <v>2000</v>
      </c>
      <c r="O50" t="s">
        <v>132</v>
      </c>
      <c r="P50" s="95" t="str">
        <f>VLOOKUP(B50,'Org se'!$A$2:$D$3628,2,FALSE)</f>
        <v>Motor Pool</v>
      </c>
      <c r="Q50" s="95" t="str">
        <f>VLOOKUP(B50,'Org se'!$A$2:$H$3628,8,FALSE)</f>
        <v>Facilities Operation Administration</v>
      </c>
      <c r="R50" s="129" t="s">
        <v>25</v>
      </c>
      <c r="S50" s="129" t="s">
        <v>8190</v>
      </c>
    </row>
    <row r="51" spans="1:19" x14ac:dyDescent="0.25">
      <c r="A51">
        <v>733000</v>
      </c>
      <c r="B51">
        <v>410300</v>
      </c>
      <c r="C51">
        <v>211</v>
      </c>
      <c r="D51" s="96">
        <v>45132.55773148148</v>
      </c>
      <c r="E51" t="s">
        <v>127</v>
      </c>
      <c r="F51" t="s">
        <v>217</v>
      </c>
      <c r="G51" t="s">
        <v>225</v>
      </c>
      <c r="H51" t="s">
        <v>130</v>
      </c>
      <c r="I51" s="95">
        <v>336000</v>
      </c>
      <c r="L51" s="96">
        <v>45132.556863425925</v>
      </c>
      <c r="M51" t="s">
        <v>131</v>
      </c>
      <c r="N51">
        <v>10000</v>
      </c>
      <c r="O51" t="s">
        <v>132</v>
      </c>
      <c r="P51" s="95" t="str">
        <f>VLOOKUP(B51,'Org se'!$A$2:$D$3628,2,FALSE)</f>
        <v>Motor Pool</v>
      </c>
      <c r="Q51" s="95" t="str">
        <f>VLOOKUP(B51,'Org se'!$A$2:$H$3628,8,FALSE)</f>
        <v>Facilities Operation Administration</v>
      </c>
      <c r="R51" s="129" t="s">
        <v>25</v>
      </c>
      <c r="S51" s="129" t="s">
        <v>8190</v>
      </c>
    </row>
    <row r="52" spans="1:19" x14ac:dyDescent="0.25">
      <c r="A52">
        <v>734000</v>
      </c>
      <c r="B52">
        <v>410300</v>
      </c>
      <c r="C52">
        <v>211</v>
      </c>
      <c r="D52" s="96">
        <v>45132.557743055557</v>
      </c>
      <c r="E52" t="s">
        <v>127</v>
      </c>
      <c r="F52" t="s">
        <v>217</v>
      </c>
      <c r="G52" t="s">
        <v>223</v>
      </c>
      <c r="H52" t="s">
        <v>130</v>
      </c>
      <c r="I52" s="95">
        <v>336016</v>
      </c>
      <c r="L52" s="96">
        <v>45132.556863425925</v>
      </c>
      <c r="M52" t="s">
        <v>131</v>
      </c>
      <c r="N52">
        <v>10000</v>
      </c>
      <c r="O52" t="s">
        <v>132</v>
      </c>
      <c r="P52" s="95" t="str">
        <f>VLOOKUP(B52,'Org se'!$A$2:$D$3628,2,FALSE)</f>
        <v>Motor Pool</v>
      </c>
      <c r="Q52" s="95" t="str">
        <f>VLOOKUP(B52,'Org se'!$A$2:$H$3628,8,FALSE)</f>
        <v>Facilities Operation Administration</v>
      </c>
      <c r="R52" s="129" t="s">
        <v>25</v>
      </c>
      <c r="S52" s="129" t="s">
        <v>8190</v>
      </c>
    </row>
    <row r="53" spans="1:19" x14ac:dyDescent="0.25">
      <c r="A53">
        <v>734000</v>
      </c>
      <c r="B53">
        <v>410300</v>
      </c>
      <c r="C53">
        <v>211</v>
      </c>
      <c r="D53" s="96">
        <v>45132.55773148148</v>
      </c>
      <c r="E53" t="s">
        <v>127</v>
      </c>
      <c r="F53" t="s">
        <v>217</v>
      </c>
      <c r="G53" t="s">
        <v>224</v>
      </c>
      <c r="H53" t="s">
        <v>130</v>
      </c>
      <c r="I53" s="95">
        <v>336010</v>
      </c>
      <c r="L53" s="96">
        <v>45132.556863425925</v>
      </c>
      <c r="M53" t="s">
        <v>131</v>
      </c>
      <c r="N53">
        <v>5000</v>
      </c>
      <c r="O53" t="s">
        <v>132</v>
      </c>
      <c r="P53" s="95" t="str">
        <f>VLOOKUP(B53,'Org se'!$A$2:$D$3628,2,FALSE)</f>
        <v>Motor Pool</v>
      </c>
      <c r="Q53" s="95" t="str">
        <f>VLOOKUP(B53,'Org se'!$A$2:$H$3628,8,FALSE)</f>
        <v>Facilities Operation Administration</v>
      </c>
      <c r="R53" s="129" t="s">
        <v>25</v>
      </c>
      <c r="S53" s="129" t="s">
        <v>8190</v>
      </c>
    </row>
    <row r="54" spans="1:19" x14ac:dyDescent="0.25">
      <c r="A54">
        <v>734000</v>
      </c>
      <c r="B54">
        <v>410300</v>
      </c>
      <c r="C54">
        <v>211</v>
      </c>
      <c r="D54" s="96">
        <v>45132.55773148148</v>
      </c>
      <c r="E54" t="s">
        <v>127</v>
      </c>
      <c r="F54" t="s">
        <v>217</v>
      </c>
      <c r="G54" t="s">
        <v>225</v>
      </c>
      <c r="H54" t="s">
        <v>130</v>
      </c>
      <c r="I54" s="95">
        <v>336000</v>
      </c>
      <c r="L54" s="96">
        <v>45132.556863425925</v>
      </c>
      <c r="M54" t="s">
        <v>131</v>
      </c>
      <c r="N54">
        <v>345000</v>
      </c>
      <c r="O54" t="s">
        <v>132</v>
      </c>
      <c r="P54" s="95" t="str">
        <f>VLOOKUP(B54,'Org se'!$A$2:$D$3628,2,FALSE)</f>
        <v>Motor Pool</v>
      </c>
      <c r="Q54" s="95" t="str">
        <f>VLOOKUP(B54,'Org se'!$A$2:$H$3628,8,FALSE)</f>
        <v>Facilities Operation Administration</v>
      </c>
      <c r="R54" s="129" t="s">
        <v>25</v>
      </c>
      <c r="S54" s="129" t="s">
        <v>8190</v>
      </c>
    </row>
    <row r="55" spans="1:19" x14ac:dyDescent="0.25">
      <c r="A55">
        <v>740000</v>
      </c>
      <c r="B55">
        <v>410300</v>
      </c>
      <c r="C55">
        <v>211</v>
      </c>
      <c r="D55" s="96">
        <v>45132.557743055557</v>
      </c>
      <c r="E55" t="s">
        <v>127</v>
      </c>
      <c r="F55" t="s">
        <v>217</v>
      </c>
      <c r="G55" t="s">
        <v>223</v>
      </c>
      <c r="H55" t="s">
        <v>130</v>
      </c>
      <c r="I55" s="95">
        <v>336016</v>
      </c>
      <c r="L55" s="96">
        <v>45132.556863425925</v>
      </c>
      <c r="M55" t="s">
        <v>131</v>
      </c>
      <c r="N55">
        <v>5000</v>
      </c>
      <c r="O55" t="s">
        <v>132</v>
      </c>
      <c r="P55" s="95" t="str">
        <f>VLOOKUP(B55,'Org se'!$A$2:$D$3628,2,FALSE)</f>
        <v>Motor Pool</v>
      </c>
      <c r="Q55" s="95" t="str">
        <f>VLOOKUP(B55,'Org se'!$A$2:$H$3628,8,FALSE)</f>
        <v>Facilities Operation Administration</v>
      </c>
      <c r="R55" s="129" t="s">
        <v>25</v>
      </c>
      <c r="S55" s="129" t="s">
        <v>8190</v>
      </c>
    </row>
    <row r="56" spans="1:19" x14ac:dyDescent="0.25">
      <c r="A56">
        <v>740000</v>
      </c>
      <c r="B56">
        <v>410300</v>
      </c>
      <c r="C56">
        <v>211</v>
      </c>
      <c r="D56" s="96">
        <v>45132.55773148148</v>
      </c>
      <c r="E56" t="s">
        <v>127</v>
      </c>
      <c r="F56" t="s">
        <v>217</v>
      </c>
      <c r="G56" t="s">
        <v>225</v>
      </c>
      <c r="H56" t="s">
        <v>130</v>
      </c>
      <c r="I56" s="95">
        <v>336000</v>
      </c>
      <c r="L56" s="96">
        <v>45132.556863425925</v>
      </c>
      <c r="M56" t="s">
        <v>131</v>
      </c>
      <c r="N56">
        <v>10000</v>
      </c>
      <c r="O56" t="s">
        <v>132</v>
      </c>
      <c r="P56" s="95" t="str">
        <f>VLOOKUP(B56,'Org se'!$A$2:$D$3628,2,FALSE)</f>
        <v>Motor Pool</v>
      </c>
      <c r="Q56" s="95" t="str">
        <f>VLOOKUP(B56,'Org se'!$A$2:$H$3628,8,FALSE)</f>
        <v>Facilities Operation Administration</v>
      </c>
      <c r="R56" s="129" t="s">
        <v>25</v>
      </c>
      <c r="S56" s="129" t="s">
        <v>8190</v>
      </c>
    </row>
    <row r="57" spans="1:19" x14ac:dyDescent="0.25">
      <c r="A57">
        <v>740000</v>
      </c>
      <c r="B57">
        <v>410300</v>
      </c>
      <c r="C57">
        <v>211</v>
      </c>
      <c r="D57" s="96">
        <v>45132.55773148148</v>
      </c>
      <c r="E57" t="s">
        <v>127</v>
      </c>
      <c r="F57" t="s">
        <v>217</v>
      </c>
      <c r="G57" t="s">
        <v>224</v>
      </c>
      <c r="H57" t="s">
        <v>130</v>
      </c>
      <c r="I57" s="95">
        <v>336010</v>
      </c>
      <c r="L57" s="96">
        <v>45132.556863425925</v>
      </c>
      <c r="M57" t="s">
        <v>131</v>
      </c>
      <c r="N57">
        <v>10000</v>
      </c>
      <c r="O57" t="s">
        <v>132</v>
      </c>
      <c r="P57" s="95" t="str">
        <f>VLOOKUP(B57,'Org se'!$A$2:$D$3628,2,FALSE)</f>
        <v>Motor Pool</v>
      </c>
      <c r="Q57" s="95" t="str">
        <f>VLOOKUP(B57,'Org se'!$A$2:$H$3628,8,FALSE)</f>
        <v>Facilities Operation Administration</v>
      </c>
      <c r="R57" s="129" t="s">
        <v>25</v>
      </c>
      <c r="S57" s="129" t="s">
        <v>8190</v>
      </c>
    </row>
    <row r="58" spans="1:19" x14ac:dyDescent="0.25">
      <c r="A58">
        <v>750000</v>
      </c>
      <c r="B58">
        <v>410300</v>
      </c>
      <c r="C58">
        <v>211</v>
      </c>
      <c r="D58" s="96">
        <v>45132.557743055557</v>
      </c>
      <c r="E58" t="s">
        <v>127</v>
      </c>
      <c r="F58" t="s">
        <v>217</v>
      </c>
      <c r="G58" t="s">
        <v>223</v>
      </c>
      <c r="H58" t="s">
        <v>130</v>
      </c>
      <c r="I58" s="95">
        <v>336016</v>
      </c>
      <c r="L58" s="96">
        <v>45132.556863425925</v>
      </c>
      <c r="M58" t="s">
        <v>131</v>
      </c>
      <c r="N58">
        <v>5000</v>
      </c>
      <c r="O58" t="s">
        <v>132</v>
      </c>
      <c r="P58" s="95" t="str">
        <f>VLOOKUP(B58,'Org se'!$A$2:$D$3628,2,FALSE)</f>
        <v>Motor Pool</v>
      </c>
      <c r="Q58" s="95" t="str">
        <f>VLOOKUP(B58,'Org se'!$A$2:$H$3628,8,FALSE)</f>
        <v>Facilities Operation Administration</v>
      </c>
      <c r="R58" s="129" t="s">
        <v>25</v>
      </c>
      <c r="S58" s="129" t="s">
        <v>8190</v>
      </c>
    </row>
    <row r="59" spans="1:19" x14ac:dyDescent="0.25">
      <c r="A59">
        <v>750000</v>
      </c>
      <c r="B59">
        <v>410300</v>
      </c>
      <c r="C59">
        <v>211</v>
      </c>
      <c r="D59" s="96">
        <v>45132.55773148148</v>
      </c>
      <c r="E59" t="s">
        <v>127</v>
      </c>
      <c r="F59" t="s">
        <v>217</v>
      </c>
      <c r="G59" t="s">
        <v>224</v>
      </c>
      <c r="H59" t="s">
        <v>130</v>
      </c>
      <c r="I59" s="95">
        <v>336010</v>
      </c>
      <c r="L59" s="96">
        <v>45132.556863425925</v>
      </c>
      <c r="M59" t="s">
        <v>131</v>
      </c>
      <c r="N59">
        <v>20000</v>
      </c>
      <c r="O59" t="s">
        <v>132</v>
      </c>
      <c r="P59" s="95" t="str">
        <f>VLOOKUP(B59,'Org se'!$A$2:$D$3628,2,FALSE)</f>
        <v>Motor Pool</v>
      </c>
      <c r="Q59" s="95" t="str">
        <f>VLOOKUP(B59,'Org se'!$A$2:$H$3628,8,FALSE)</f>
        <v>Facilities Operation Administration</v>
      </c>
      <c r="R59" s="129" t="s">
        <v>25</v>
      </c>
      <c r="S59" s="129" t="s">
        <v>8190</v>
      </c>
    </row>
    <row r="60" spans="1:19" x14ac:dyDescent="0.25">
      <c r="A60">
        <v>750000</v>
      </c>
      <c r="B60">
        <v>410300</v>
      </c>
      <c r="C60">
        <v>211</v>
      </c>
      <c r="D60" s="96">
        <v>45132.55773148148</v>
      </c>
      <c r="E60" t="s">
        <v>127</v>
      </c>
      <c r="F60" t="s">
        <v>217</v>
      </c>
      <c r="G60" t="s">
        <v>225</v>
      </c>
      <c r="H60" t="s">
        <v>130</v>
      </c>
      <c r="I60" s="95">
        <v>336000</v>
      </c>
      <c r="L60" s="96">
        <v>45132.556863425925</v>
      </c>
      <c r="M60" t="s">
        <v>131</v>
      </c>
      <c r="N60">
        <v>25000</v>
      </c>
      <c r="O60" t="s">
        <v>132</v>
      </c>
      <c r="P60" s="95" t="str">
        <f>VLOOKUP(B60,'Org se'!$A$2:$D$3628,2,FALSE)</f>
        <v>Motor Pool</v>
      </c>
      <c r="Q60" s="95" t="str">
        <f>VLOOKUP(B60,'Org se'!$A$2:$H$3628,8,FALSE)</f>
        <v>Facilities Operation Administration</v>
      </c>
      <c r="R60" s="129" t="s">
        <v>25</v>
      </c>
      <c r="S60" s="129" t="s">
        <v>8190</v>
      </c>
    </row>
    <row r="61" spans="1:19" x14ac:dyDescent="0.25">
      <c r="A61">
        <v>785000</v>
      </c>
      <c r="B61">
        <v>410300</v>
      </c>
      <c r="C61">
        <v>211</v>
      </c>
      <c r="D61" s="96">
        <v>45132.557743055557</v>
      </c>
      <c r="E61" t="s">
        <v>127</v>
      </c>
      <c r="F61" t="s">
        <v>217</v>
      </c>
      <c r="G61" t="s">
        <v>223</v>
      </c>
      <c r="H61" t="s">
        <v>130</v>
      </c>
      <c r="I61" s="95">
        <v>336016</v>
      </c>
      <c r="L61" s="96">
        <v>45132.556863425925</v>
      </c>
      <c r="M61" t="s">
        <v>131</v>
      </c>
      <c r="N61">
        <v>5000</v>
      </c>
      <c r="O61" t="s">
        <v>132</v>
      </c>
      <c r="P61" s="95" t="str">
        <f>VLOOKUP(B61,'Org se'!$A$2:$D$3628,2,FALSE)</f>
        <v>Motor Pool</v>
      </c>
      <c r="Q61" s="95" t="str">
        <f>VLOOKUP(B61,'Org se'!$A$2:$H$3628,8,FALSE)</f>
        <v>Facilities Operation Administration</v>
      </c>
      <c r="R61" s="129" t="s">
        <v>25</v>
      </c>
      <c r="S61" s="129" t="s">
        <v>8190</v>
      </c>
    </row>
    <row r="62" spans="1:19" x14ac:dyDescent="0.25">
      <c r="A62">
        <v>785000</v>
      </c>
      <c r="B62">
        <v>410300</v>
      </c>
      <c r="C62">
        <v>211</v>
      </c>
      <c r="D62" s="96">
        <v>45132.55773148148</v>
      </c>
      <c r="E62" t="s">
        <v>127</v>
      </c>
      <c r="F62" t="s">
        <v>217</v>
      </c>
      <c r="G62" t="s">
        <v>224</v>
      </c>
      <c r="H62" t="s">
        <v>130</v>
      </c>
      <c r="I62" s="95">
        <v>336010</v>
      </c>
      <c r="L62" s="96">
        <v>45132.556863425925</v>
      </c>
      <c r="M62" t="s">
        <v>131</v>
      </c>
      <c r="N62">
        <v>10000</v>
      </c>
      <c r="O62" t="s">
        <v>132</v>
      </c>
      <c r="P62" s="95" t="str">
        <f>VLOOKUP(B62,'Org se'!$A$2:$D$3628,2,FALSE)</f>
        <v>Motor Pool</v>
      </c>
      <c r="Q62" s="95" t="str">
        <f>VLOOKUP(B62,'Org se'!$A$2:$H$3628,8,FALSE)</f>
        <v>Facilities Operation Administration</v>
      </c>
      <c r="R62" s="129" t="s">
        <v>25</v>
      </c>
      <c r="S62" s="129" t="s">
        <v>8190</v>
      </c>
    </row>
    <row r="63" spans="1:19" x14ac:dyDescent="0.25">
      <c r="A63">
        <v>785000</v>
      </c>
      <c r="B63">
        <v>410300</v>
      </c>
      <c r="C63">
        <v>211</v>
      </c>
      <c r="D63" s="96">
        <v>45132.55773148148</v>
      </c>
      <c r="E63" t="s">
        <v>127</v>
      </c>
      <c r="F63" t="s">
        <v>217</v>
      </c>
      <c r="G63" t="s">
        <v>225</v>
      </c>
      <c r="H63" t="s">
        <v>130</v>
      </c>
      <c r="I63" s="95">
        <v>336000</v>
      </c>
      <c r="L63" s="96">
        <v>45132.556863425925</v>
      </c>
      <c r="M63" t="s">
        <v>131</v>
      </c>
      <c r="N63">
        <v>15000</v>
      </c>
      <c r="O63" t="s">
        <v>132</v>
      </c>
      <c r="P63" s="95" t="str">
        <f>VLOOKUP(B63,'Org se'!$A$2:$D$3628,2,FALSE)</f>
        <v>Motor Pool</v>
      </c>
      <c r="Q63" s="95" t="str">
        <f>VLOOKUP(B63,'Org se'!$A$2:$H$3628,8,FALSE)</f>
        <v>Facilities Operation Administration</v>
      </c>
      <c r="R63" s="129" t="s">
        <v>25</v>
      </c>
      <c r="S63" s="129" t="s">
        <v>8190</v>
      </c>
    </row>
    <row r="64" spans="1:19" x14ac:dyDescent="0.25">
      <c r="A64">
        <v>882970</v>
      </c>
      <c r="B64">
        <v>410300</v>
      </c>
      <c r="C64">
        <v>211</v>
      </c>
      <c r="D64" s="96">
        <v>45132.55773148148</v>
      </c>
      <c r="E64" t="s">
        <v>127</v>
      </c>
      <c r="F64" t="s">
        <v>217</v>
      </c>
      <c r="G64" t="s">
        <v>225</v>
      </c>
      <c r="H64" t="s">
        <v>130</v>
      </c>
      <c r="I64" s="95">
        <v>336000</v>
      </c>
      <c r="L64" s="96">
        <v>45132.556863425925</v>
      </c>
      <c r="M64" t="s">
        <v>131</v>
      </c>
      <c r="N64">
        <v>1016</v>
      </c>
      <c r="O64" t="s">
        <v>132</v>
      </c>
      <c r="P64" s="95" t="str">
        <f>VLOOKUP(B64,'Org se'!$A$2:$D$3628,2,FALSE)</f>
        <v>Motor Pool</v>
      </c>
      <c r="Q64" s="95" t="str">
        <f>VLOOKUP(B64,'Org se'!$A$2:$H$3628,8,FALSE)</f>
        <v>Facilities Operation Administration</v>
      </c>
      <c r="R64" s="129" t="s">
        <v>25</v>
      </c>
      <c r="S64" s="129" t="s">
        <v>8190</v>
      </c>
    </row>
    <row r="65" spans="1:19" x14ac:dyDescent="0.25">
      <c r="A65">
        <v>612120</v>
      </c>
      <c r="B65">
        <v>410300</v>
      </c>
      <c r="C65">
        <v>211</v>
      </c>
      <c r="D65" s="96">
        <v>45132.55773148148</v>
      </c>
      <c r="E65" t="s">
        <v>133</v>
      </c>
      <c r="F65" t="s">
        <v>217</v>
      </c>
      <c r="G65" t="s">
        <v>276</v>
      </c>
      <c r="H65" t="s">
        <v>130</v>
      </c>
      <c r="I65" s="95">
        <v>336000</v>
      </c>
      <c r="L65" s="96">
        <v>45132.556863425925</v>
      </c>
      <c r="M65" t="s">
        <v>135</v>
      </c>
      <c r="N65">
        <v>1715</v>
      </c>
      <c r="O65" t="s">
        <v>132</v>
      </c>
      <c r="P65" s="95" t="str">
        <f>VLOOKUP(B65,'Org se'!$A$2:$D$3628,2,FALSE)</f>
        <v>Motor Pool</v>
      </c>
      <c r="Q65" s="95" t="str">
        <f>VLOOKUP(B65,'Org se'!$A$2:$H$3628,8,FALSE)</f>
        <v>Facilities Operation Administration</v>
      </c>
      <c r="R65" s="129" t="s">
        <v>25</v>
      </c>
      <c r="S65" s="129" t="s">
        <v>8190</v>
      </c>
    </row>
    <row r="66" spans="1:19" x14ac:dyDescent="0.25">
      <c r="A66">
        <v>614200</v>
      </c>
      <c r="B66">
        <v>410300</v>
      </c>
      <c r="C66">
        <v>211</v>
      </c>
      <c r="D66" s="96">
        <v>45132.55773148148</v>
      </c>
      <c r="E66" t="s">
        <v>133</v>
      </c>
      <c r="F66" t="s">
        <v>217</v>
      </c>
      <c r="G66" t="s">
        <v>276</v>
      </c>
      <c r="H66" t="s">
        <v>130</v>
      </c>
      <c r="I66" s="95">
        <v>336000</v>
      </c>
      <c r="L66" s="96">
        <v>45132.556863425925</v>
      </c>
      <c r="M66" t="s">
        <v>135</v>
      </c>
      <c r="N66">
        <v>-4000</v>
      </c>
      <c r="O66" t="s">
        <v>136</v>
      </c>
      <c r="P66" s="95" t="str">
        <f>VLOOKUP(B66,'Org se'!$A$2:$D$3628,2,FALSE)</f>
        <v>Motor Pool</v>
      </c>
      <c r="Q66" s="95" t="str">
        <f>VLOOKUP(B66,'Org se'!$A$2:$H$3628,8,FALSE)</f>
        <v>Facilities Operation Administration</v>
      </c>
      <c r="R66" s="129" t="s">
        <v>25</v>
      </c>
      <c r="S66" s="129" t="s">
        <v>8190</v>
      </c>
    </row>
    <row r="67" spans="1:19" x14ac:dyDescent="0.25">
      <c r="A67">
        <v>618100</v>
      </c>
      <c r="B67">
        <v>410300</v>
      </c>
      <c r="C67">
        <v>211</v>
      </c>
      <c r="D67" s="96">
        <v>45132.55773148148</v>
      </c>
      <c r="E67" t="s">
        <v>133</v>
      </c>
      <c r="F67" t="s">
        <v>217</v>
      </c>
      <c r="G67" t="s">
        <v>276</v>
      </c>
      <c r="H67" t="s">
        <v>130</v>
      </c>
      <c r="I67" s="95">
        <v>336000</v>
      </c>
      <c r="L67" s="96">
        <v>45132.556863425925</v>
      </c>
      <c r="M67" t="s">
        <v>135</v>
      </c>
      <c r="N67">
        <v>-175</v>
      </c>
      <c r="O67" t="s">
        <v>136</v>
      </c>
      <c r="P67" s="95" t="str">
        <f>VLOOKUP(B67,'Org se'!$A$2:$D$3628,2,FALSE)</f>
        <v>Motor Pool</v>
      </c>
      <c r="Q67" s="95" t="str">
        <f>VLOOKUP(B67,'Org se'!$A$2:$H$3628,8,FALSE)</f>
        <v>Facilities Operation Administration</v>
      </c>
      <c r="R67" s="129" t="s">
        <v>25</v>
      </c>
      <c r="S67" s="129" t="s">
        <v>8190</v>
      </c>
    </row>
    <row r="68" spans="1:19" x14ac:dyDescent="0.25">
      <c r="A68">
        <v>618200</v>
      </c>
      <c r="B68">
        <v>410300</v>
      </c>
      <c r="C68">
        <v>211</v>
      </c>
      <c r="D68" s="96">
        <v>45132.55773148148</v>
      </c>
      <c r="E68" t="s">
        <v>133</v>
      </c>
      <c r="F68" t="s">
        <v>217</v>
      </c>
      <c r="G68" t="s">
        <v>276</v>
      </c>
      <c r="H68" t="s">
        <v>130</v>
      </c>
      <c r="I68" s="95">
        <v>336000</v>
      </c>
      <c r="L68" s="96">
        <v>45132.556863425925</v>
      </c>
      <c r="M68" t="s">
        <v>135</v>
      </c>
      <c r="N68">
        <v>529</v>
      </c>
      <c r="O68" t="s">
        <v>132</v>
      </c>
      <c r="P68" s="95" t="str">
        <f>VLOOKUP(B68,'Org se'!$A$2:$D$3628,2,FALSE)</f>
        <v>Motor Pool</v>
      </c>
      <c r="Q68" s="95" t="str">
        <f>VLOOKUP(B68,'Org se'!$A$2:$H$3628,8,FALSE)</f>
        <v>Facilities Operation Administration</v>
      </c>
      <c r="R68" s="129" t="s">
        <v>25</v>
      </c>
      <c r="S68" s="129" t="s">
        <v>8190</v>
      </c>
    </row>
    <row r="69" spans="1:19" x14ac:dyDescent="0.25">
      <c r="A69">
        <v>618530</v>
      </c>
      <c r="B69">
        <v>410300</v>
      </c>
      <c r="C69">
        <v>211</v>
      </c>
      <c r="D69" s="96">
        <v>45132.55773148148</v>
      </c>
      <c r="E69" t="s">
        <v>133</v>
      </c>
      <c r="F69" t="s">
        <v>217</v>
      </c>
      <c r="G69" t="s">
        <v>276</v>
      </c>
      <c r="H69" t="s">
        <v>130</v>
      </c>
      <c r="I69" s="95">
        <v>336000</v>
      </c>
      <c r="L69" s="96">
        <v>45132.556863425925</v>
      </c>
      <c r="M69" t="s">
        <v>135</v>
      </c>
      <c r="N69">
        <v>44</v>
      </c>
      <c r="O69" t="s">
        <v>132</v>
      </c>
      <c r="P69" s="95" t="str">
        <f>VLOOKUP(B69,'Org se'!$A$2:$D$3628,2,FALSE)</f>
        <v>Motor Pool</v>
      </c>
      <c r="Q69" s="95" t="str">
        <f>VLOOKUP(B69,'Org se'!$A$2:$H$3628,8,FALSE)</f>
        <v>Facilities Operation Administration</v>
      </c>
      <c r="R69" s="129" t="s">
        <v>25</v>
      </c>
      <c r="S69" s="129" t="s">
        <v>8190</v>
      </c>
    </row>
    <row r="70" spans="1:19" x14ac:dyDescent="0.25">
      <c r="A70">
        <v>611120</v>
      </c>
      <c r="B70">
        <v>410900</v>
      </c>
      <c r="C70">
        <v>180</v>
      </c>
      <c r="D70" s="96">
        <v>45132.557708333334</v>
      </c>
      <c r="E70" t="s">
        <v>127</v>
      </c>
      <c r="F70" t="s">
        <v>217</v>
      </c>
      <c r="G70" t="s">
        <v>278</v>
      </c>
      <c r="H70" t="s">
        <v>130</v>
      </c>
      <c r="I70" s="95">
        <v>335147</v>
      </c>
      <c r="L70" s="96">
        <v>45132.556863425925</v>
      </c>
      <c r="M70" t="s">
        <v>131</v>
      </c>
      <c r="N70">
        <v>89000</v>
      </c>
      <c r="O70" t="s">
        <v>132</v>
      </c>
      <c r="P70" s="95" t="str">
        <f>VLOOKUP(B70,'Org se'!$A$2:$D$3628,2,FALSE)</f>
        <v>Real Estate Transactions - Fac Mgmt</v>
      </c>
      <c r="Q70" s="95" t="str">
        <f>VLOOKUP(B70,'Org se'!$A$2:$H$3628,8,FALSE)</f>
        <v>Facilities Operation Administration</v>
      </c>
      <c r="R70" s="129" t="s">
        <v>25</v>
      </c>
      <c r="S70" s="129" t="s">
        <v>8190</v>
      </c>
    </row>
    <row r="71" spans="1:19" x14ac:dyDescent="0.25">
      <c r="A71">
        <v>612120</v>
      </c>
      <c r="B71">
        <v>410900</v>
      </c>
      <c r="C71">
        <v>180</v>
      </c>
      <c r="D71" s="96">
        <v>45132.557719907411</v>
      </c>
      <c r="E71" t="s">
        <v>127</v>
      </c>
      <c r="F71" t="s">
        <v>217</v>
      </c>
      <c r="G71" t="s">
        <v>278</v>
      </c>
      <c r="H71" t="s">
        <v>130</v>
      </c>
      <c r="I71" s="95">
        <v>335147</v>
      </c>
      <c r="L71" s="96">
        <v>45132.556863425925</v>
      </c>
      <c r="M71" t="s">
        <v>131</v>
      </c>
      <c r="N71">
        <v>40350</v>
      </c>
      <c r="O71" t="s">
        <v>132</v>
      </c>
      <c r="P71" s="95" t="str">
        <f>VLOOKUP(B71,'Org se'!$A$2:$D$3628,2,FALSE)</f>
        <v>Real Estate Transactions - Fac Mgmt</v>
      </c>
      <c r="Q71" s="95" t="str">
        <f>VLOOKUP(B71,'Org se'!$A$2:$H$3628,8,FALSE)</f>
        <v>Facilities Operation Administration</v>
      </c>
      <c r="R71" s="129" t="s">
        <v>25</v>
      </c>
      <c r="S71" s="129" t="s">
        <v>8190</v>
      </c>
    </row>
    <row r="72" spans="1:19" x14ac:dyDescent="0.25">
      <c r="A72">
        <v>618100</v>
      </c>
      <c r="B72">
        <v>410900</v>
      </c>
      <c r="C72">
        <v>180</v>
      </c>
      <c r="D72" s="96">
        <v>45132.557719907411</v>
      </c>
      <c r="E72" t="s">
        <v>127</v>
      </c>
      <c r="F72" t="s">
        <v>217</v>
      </c>
      <c r="G72" t="s">
        <v>278</v>
      </c>
      <c r="H72" t="s">
        <v>130</v>
      </c>
      <c r="I72" s="95">
        <v>335147</v>
      </c>
      <c r="L72" s="96">
        <v>45132.556863425925</v>
      </c>
      <c r="M72" t="s">
        <v>131</v>
      </c>
      <c r="N72">
        <v>10000</v>
      </c>
      <c r="O72" t="s">
        <v>132</v>
      </c>
      <c r="P72" s="95" t="str">
        <f>VLOOKUP(B72,'Org se'!$A$2:$D$3628,2,FALSE)</f>
        <v>Real Estate Transactions - Fac Mgmt</v>
      </c>
      <c r="Q72" s="95" t="str">
        <f>VLOOKUP(B72,'Org se'!$A$2:$H$3628,8,FALSE)</f>
        <v>Facilities Operation Administration</v>
      </c>
      <c r="R72" s="129" t="s">
        <v>25</v>
      </c>
      <c r="S72" s="129" t="s">
        <v>8190</v>
      </c>
    </row>
    <row r="73" spans="1:19" x14ac:dyDescent="0.25">
      <c r="A73">
        <v>618200</v>
      </c>
      <c r="B73">
        <v>410900</v>
      </c>
      <c r="C73">
        <v>180</v>
      </c>
      <c r="D73" s="96">
        <v>45132.557719907411</v>
      </c>
      <c r="E73" t="s">
        <v>127</v>
      </c>
      <c r="F73" t="s">
        <v>217</v>
      </c>
      <c r="G73" t="s">
        <v>278</v>
      </c>
      <c r="H73" t="s">
        <v>130</v>
      </c>
      <c r="I73" s="95">
        <v>335147</v>
      </c>
      <c r="L73" s="96">
        <v>45132.556863425925</v>
      </c>
      <c r="M73" t="s">
        <v>131</v>
      </c>
      <c r="N73">
        <v>31000</v>
      </c>
      <c r="O73" t="s">
        <v>132</v>
      </c>
      <c r="P73" s="95" t="str">
        <f>VLOOKUP(B73,'Org se'!$A$2:$D$3628,2,FALSE)</f>
        <v>Real Estate Transactions - Fac Mgmt</v>
      </c>
      <c r="Q73" s="95" t="str">
        <f>VLOOKUP(B73,'Org se'!$A$2:$H$3628,8,FALSE)</f>
        <v>Facilities Operation Administration</v>
      </c>
      <c r="R73" s="129" t="s">
        <v>25</v>
      </c>
      <c r="S73" s="129" t="s">
        <v>8190</v>
      </c>
    </row>
    <row r="74" spans="1:19" x14ac:dyDescent="0.25">
      <c r="A74">
        <v>618300</v>
      </c>
      <c r="B74">
        <v>410900</v>
      </c>
      <c r="C74">
        <v>180</v>
      </c>
      <c r="D74" s="96">
        <v>45132.557719907411</v>
      </c>
      <c r="E74" t="s">
        <v>127</v>
      </c>
      <c r="F74" t="s">
        <v>217</v>
      </c>
      <c r="G74" t="s">
        <v>278</v>
      </c>
      <c r="H74" t="s">
        <v>130</v>
      </c>
      <c r="I74" s="95">
        <v>335147</v>
      </c>
      <c r="L74" s="96">
        <v>45132.556863425925</v>
      </c>
      <c r="M74" t="s">
        <v>131</v>
      </c>
      <c r="N74">
        <v>14800</v>
      </c>
      <c r="O74" t="s">
        <v>132</v>
      </c>
      <c r="P74" s="95" t="str">
        <f>VLOOKUP(B74,'Org se'!$A$2:$D$3628,2,FALSE)</f>
        <v>Real Estate Transactions - Fac Mgmt</v>
      </c>
      <c r="Q74" s="95" t="str">
        <f>VLOOKUP(B74,'Org se'!$A$2:$H$3628,8,FALSE)</f>
        <v>Facilities Operation Administration</v>
      </c>
      <c r="R74" s="129" t="s">
        <v>25</v>
      </c>
      <c r="S74" s="129" t="s">
        <v>8190</v>
      </c>
    </row>
    <row r="75" spans="1:19" x14ac:dyDescent="0.25">
      <c r="A75">
        <v>719000</v>
      </c>
      <c r="B75">
        <v>410900</v>
      </c>
      <c r="C75">
        <v>180</v>
      </c>
      <c r="D75" s="96">
        <v>45132.557719907411</v>
      </c>
      <c r="E75" t="s">
        <v>127</v>
      </c>
      <c r="F75" t="s">
        <v>217</v>
      </c>
      <c r="G75" t="s">
        <v>278</v>
      </c>
      <c r="H75" t="s">
        <v>130</v>
      </c>
      <c r="I75" s="95">
        <v>335147</v>
      </c>
      <c r="L75" s="96">
        <v>45132.556863425925</v>
      </c>
      <c r="M75" t="s">
        <v>131</v>
      </c>
      <c r="N75">
        <v>20000</v>
      </c>
      <c r="O75" t="s">
        <v>132</v>
      </c>
      <c r="P75" s="95" t="str">
        <f>VLOOKUP(B75,'Org se'!$A$2:$D$3628,2,FALSE)</f>
        <v>Real Estate Transactions - Fac Mgmt</v>
      </c>
      <c r="Q75" s="95" t="str">
        <f>VLOOKUP(B75,'Org se'!$A$2:$H$3628,8,FALSE)</f>
        <v>Facilities Operation Administration</v>
      </c>
      <c r="R75" s="129" t="s">
        <v>25</v>
      </c>
      <c r="S75" s="129" t="s">
        <v>8190</v>
      </c>
    </row>
    <row r="76" spans="1:19" x14ac:dyDescent="0.25">
      <c r="A76">
        <v>720000</v>
      </c>
      <c r="B76">
        <v>410900</v>
      </c>
      <c r="C76">
        <v>180</v>
      </c>
      <c r="D76" s="96">
        <v>45132.557719907411</v>
      </c>
      <c r="E76" t="s">
        <v>127</v>
      </c>
      <c r="F76" t="s">
        <v>217</v>
      </c>
      <c r="G76" t="s">
        <v>278</v>
      </c>
      <c r="H76" t="s">
        <v>130</v>
      </c>
      <c r="I76" s="95">
        <v>335147</v>
      </c>
      <c r="L76" s="96">
        <v>45132.556863425925</v>
      </c>
      <c r="M76" t="s">
        <v>131</v>
      </c>
      <c r="N76">
        <v>10000</v>
      </c>
      <c r="O76" t="s">
        <v>132</v>
      </c>
      <c r="P76" s="95" t="str">
        <f>VLOOKUP(B76,'Org se'!$A$2:$D$3628,2,FALSE)</f>
        <v>Real Estate Transactions - Fac Mgmt</v>
      </c>
      <c r="Q76" s="95" t="str">
        <f>VLOOKUP(B76,'Org se'!$A$2:$H$3628,8,FALSE)</f>
        <v>Facilities Operation Administration</v>
      </c>
      <c r="R76" s="129" t="s">
        <v>25</v>
      </c>
      <c r="S76" s="129" t="s">
        <v>8190</v>
      </c>
    </row>
    <row r="77" spans="1:19" x14ac:dyDescent="0.25">
      <c r="A77">
        <v>731000</v>
      </c>
      <c r="B77">
        <v>410900</v>
      </c>
      <c r="C77">
        <v>180</v>
      </c>
      <c r="D77" s="96">
        <v>45132.557719907411</v>
      </c>
      <c r="E77" t="s">
        <v>127</v>
      </c>
      <c r="F77" t="s">
        <v>217</v>
      </c>
      <c r="G77" t="s">
        <v>278</v>
      </c>
      <c r="H77" t="s">
        <v>130</v>
      </c>
      <c r="I77" s="95">
        <v>335147</v>
      </c>
      <c r="L77" s="96">
        <v>45132.556863425925</v>
      </c>
      <c r="M77" t="s">
        <v>131</v>
      </c>
      <c r="N77">
        <v>5000</v>
      </c>
      <c r="O77" t="s">
        <v>132</v>
      </c>
      <c r="P77" s="95" t="str">
        <f>VLOOKUP(B77,'Org se'!$A$2:$D$3628,2,FALSE)</f>
        <v>Real Estate Transactions - Fac Mgmt</v>
      </c>
      <c r="Q77" s="95" t="str">
        <f>VLOOKUP(B77,'Org se'!$A$2:$H$3628,8,FALSE)</f>
        <v>Facilities Operation Administration</v>
      </c>
      <c r="R77" s="129" t="s">
        <v>25</v>
      </c>
      <c r="S77" s="129" t="s">
        <v>8190</v>
      </c>
    </row>
    <row r="78" spans="1:19" x14ac:dyDescent="0.25">
      <c r="A78">
        <v>732000</v>
      </c>
      <c r="B78">
        <v>410900</v>
      </c>
      <c r="C78">
        <v>180</v>
      </c>
      <c r="D78" s="96">
        <v>45132.557719907411</v>
      </c>
      <c r="E78" t="s">
        <v>127</v>
      </c>
      <c r="F78" t="s">
        <v>217</v>
      </c>
      <c r="G78" t="s">
        <v>278</v>
      </c>
      <c r="H78" t="s">
        <v>130</v>
      </c>
      <c r="I78" s="95">
        <v>335147</v>
      </c>
      <c r="L78" s="96">
        <v>45132.556863425925</v>
      </c>
      <c r="M78" t="s">
        <v>131</v>
      </c>
      <c r="N78">
        <v>30000</v>
      </c>
      <c r="O78" t="s">
        <v>132</v>
      </c>
      <c r="P78" s="95" t="str">
        <f>VLOOKUP(B78,'Org se'!$A$2:$D$3628,2,FALSE)</f>
        <v>Real Estate Transactions - Fac Mgmt</v>
      </c>
      <c r="Q78" s="95" t="str">
        <f>VLOOKUP(B78,'Org se'!$A$2:$H$3628,8,FALSE)</f>
        <v>Facilities Operation Administration</v>
      </c>
      <c r="R78" s="129" t="s">
        <v>25</v>
      </c>
      <c r="S78" s="129" t="s">
        <v>8190</v>
      </c>
    </row>
    <row r="79" spans="1:19" x14ac:dyDescent="0.25">
      <c r="A79">
        <v>734000</v>
      </c>
      <c r="B79">
        <v>410900</v>
      </c>
      <c r="C79">
        <v>180</v>
      </c>
      <c r="D79" s="96">
        <v>45132.557719907411</v>
      </c>
      <c r="E79" t="s">
        <v>127</v>
      </c>
      <c r="F79" t="s">
        <v>217</v>
      </c>
      <c r="G79" t="s">
        <v>278</v>
      </c>
      <c r="H79" t="s">
        <v>130</v>
      </c>
      <c r="I79" s="95">
        <v>335147</v>
      </c>
      <c r="L79" s="96">
        <v>45132.556863425925</v>
      </c>
      <c r="M79" t="s">
        <v>131</v>
      </c>
      <c r="N79">
        <v>5000</v>
      </c>
      <c r="O79" t="s">
        <v>132</v>
      </c>
      <c r="P79" s="95" t="str">
        <f>VLOOKUP(B79,'Org se'!$A$2:$D$3628,2,FALSE)</f>
        <v>Real Estate Transactions - Fac Mgmt</v>
      </c>
      <c r="Q79" s="95" t="str">
        <f>VLOOKUP(B79,'Org se'!$A$2:$H$3628,8,FALSE)</f>
        <v>Facilities Operation Administration</v>
      </c>
      <c r="R79" s="129" t="s">
        <v>25</v>
      </c>
      <c r="S79" s="129" t="s">
        <v>8190</v>
      </c>
    </row>
    <row r="80" spans="1:19" x14ac:dyDescent="0.25">
      <c r="A80">
        <v>740000</v>
      </c>
      <c r="B80">
        <v>410900</v>
      </c>
      <c r="C80">
        <v>180</v>
      </c>
      <c r="D80" s="96">
        <v>45132.557719907411</v>
      </c>
      <c r="E80" t="s">
        <v>127</v>
      </c>
      <c r="F80" t="s">
        <v>217</v>
      </c>
      <c r="G80" t="s">
        <v>278</v>
      </c>
      <c r="H80" t="s">
        <v>130</v>
      </c>
      <c r="I80" s="95">
        <v>335147</v>
      </c>
      <c r="L80" s="96">
        <v>45132.556863425925</v>
      </c>
      <c r="M80" t="s">
        <v>131</v>
      </c>
      <c r="N80">
        <v>10000</v>
      </c>
      <c r="O80" t="s">
        <v>132</v>
      </c>
      <c r="P80" s="95" t="str">
        <f>VLOOKUP(B80,'Org se'!$A$2:$D$3628,2,FALSE)</f>
        <v>Real Estate Transactions - Fac Mgmt</v>
      </c>
      <c r="Q80" s="95" t="str">
        <f>VLOOKUP(B80,'Org se'!$A$2:$H$3628,8,FALSE)</f>
        <v>Facilities Operation Administration</v>
      </c>
      <c r="R80" s="129" t="s">
        <v>25</v>
      </c>
      <c r="S80" s="129" t="s">
        <v>8190</v>
      </c>
    </row>
    <row r="81" spans="1:19" x14ac:dyDescent="0.25">
      <c r="A81">
        <v>750000</v>
      </c>
      <c r="B81">
        <v>410900</v>
      </c>
      <c r="C81">
        <v>180</v>
      </c>
      <c r="D81" s="96">
        <v>45132.557719907411</v>
      </c>
      <c r="E81" t="s">
        <v>127</v>
      </c>
      <c r="F81" t="s">
        <v>217</v>
      </c>
      <c r="G81" t="s">
        <v>278</v>
      </c>
      <c r="H81" t="s">
        <v>130</v>
      </c>
      <c r="I81" s="95">
        <v>335147</v>
      </c>
      <c r="L81" s="96">
        <v>45132.556863425925</v>
      </c>
      <c r="M81" t="s">
        <v>131</v>
      </c>
      <c r="N81">
        <v>10000</v>
      </c>
      <c r="O81" t="s">
        <v>132</v>
      </c>
      <c r="P81" s="95" t="str">
        <f>VLOOKUP(B81,'Org se'!$A$2:$D$3628,2,FALSE)</f>
        <v>Real Estate Transactions - Fac Mgmt</v>
      </c>
      <c r="Q81" s="95" t="str">
        <f>VLOOKUP(B81,'Org se'!$A$2:$H$3628,8,FALSE)</f>
        <v>Facilities Operation Administration</v>
      </c>
      <c r="R81" s="129" t="s">
        <v>25</v>
      </c>
      <c r="S81" s="129" t="s">
        <v>8190</v>
      </c>
    </row>
    <row r="82" spans="1:19" x14ac:dyDescent="0.25">
      <c r="A82">
        <v>785000</v>
      </c>
      <c r="B82">
        <v>410900</v>
      </c>
      <c r="C82">
        <v>180</v>
      </c>
      <c r="D82" s="96">
        <v>45132.557719907411</v>
      </c>
      <c r="E82" t="s">
        <v>127</v>
      </c>
      <c r="F82" t="s">
        <v>217</v>
      </c>
      <c r="G82" t="s">
        <v>278</v>
      </c>
      <c r="H82" t="s">
        <v>130</v>
      </c>
      <c r="I82" s="95">
        <v>335147</v>
      </c>
      <c r="L82" s="96">
        <v>45132.556863425925</v>
      </c>
      <c r="M82" t="s">
        <v>131</v>
      </c>
      <c r="N82">
        <v>10000</v>
      </c>
      <c r="O82" t="s">
        <v>132</v>
      </c>
      <c r="P82" s="95" t="str">
        <f>VLOOKUP(B82,'Org se'!$A$2:$D$3628,2,FALSE)</f>
        <v>Real Estate Transactions - Fac Mgmt</v>
      </c>
      <c r="Q82" s="95" t="str">
        <f>VLOOKUP(B82,'Org se'!$A$2:$H$3628,8,FALSE)</f>
        <v>Facilities Operation Administration</v>
      </c>
      <c r="R82" s="129" t="s">
        <v>25</v>
      </c>
      <c r="S82" s="129" t="s">
        <v>8190</v>
      </c>
    </row>
    <row r="83" spans="1:19" x14ac:dyDescent="0.25">
      <c r="A83">
        <v>611120</v>
      </c>
      <c r="B83">
        <v>410900</v>
      </c>
      <c r="C83">
        <v>180</v>
      </c>
      <c r="D83" s="96">
        <v>45132.557719907411</v>
      </c>
      <c r="E83" t="s">
        <v>133</v>
      </c>
      <c r="F83" t="s">
        <v>217</v>
      </c>
      <c r="G83" t="s">
        <v>276</v>
      </c>
      <c r="H83" t="s">
        <v>130</v>
      </c>
      <c r="I83" s="95">
        <v>335147</v>
      </c>
      <c r="L83" s="96">
        <v>45132.556863425925</v>
      </c>
      <c r="M83" t="s">
        <v>135</v>
      </c>
      <c r="N83">
        <v>-2429</v>
      </c>
      <c r="O83" t="s">
        <v>136</v>
      </c>
      <c r="P83" s="95" t="str">
        <f>VLOOKUP(B83,'Org se'!$A$2:$D$3628,2,FALSE)</f>
        <v>Real Estate Transactions - Fac Mgmt</v>
      </c>
      <c r="Q83" s="95" t="str">
        <f>VLOOKUP(B83,'Org se'!$A$2:$H$3628,8,FALSE)</f>
        <v>Facilities Operation Administration</v>
      </c>
      <c r="R83" s="129" t="s">
        <v>25</v>
      </c>
      <c r="S83" s="129" t="s">
        <v>8190</v>
      </c>
    </row>
    <row r="84" spans="1:19" x14ac:dyDescent="0.25">
      <c r="A84">
        <v>611120</v>
      </c>
      <c r="B84">
        <v>410900</v>
      </c>
      <c r="C84">
        <v>180</v>
      </c>
      <c r="D84" s="96">
        <v>45132.557719907411</v>
      </c>
      <c r="E84" t="s">
        <v>133</v>
      </c>
      <c r="F84" t="s">
        <v>217</v>
      </c>
      <c r="G84" t="s">
        <v>277</v>
      </c>
      <c r="H84" t="s">
        <v>130</v>
      </c>
      <c r="I84" s="95">
        <v>335147</v>
      </c>
      <c r="L84" s="96">
        <v>45132.556863425925</v>
      </c>
      <c r="M84" t="s">
        <v>135</v>
      </c>
      <c r="N84">
        <v>110000</v>
      </c>
      <c r="O84" t="s">
        <v>132</v>
      </c>
      <c r="P84" s="95" t="str">
        <f>VLOOKUP(B84,'Org se'!$A$2:$D$3628,2,FALSE)</f>
        <v>Real Estate Transactions - Fac Mgmt</v>
      </c>
      <c r="Q84" s="95" t="str">
        <f>VLOOKUP(B84,'Org se'!$A$2:$H$3628,8,FALSE)</f>
        <v>Facilities Operation Administration</v>
      </c>
      <c r="R84" s="129" t="s">
        <v>25</v>
      </c>
      <c r="S84" s="129" t="s">
        <v>8190</v>
      </c>
    </row>
    <row r="85" spans="1:19" x14ac:dyDescent="0.25">
      <c r="A85">
        <v>612120</v>
      </c>
      <c r="B85">
        <v>410900</v>
      </c>
      <c r="C85">
        <v>180</v>
      </c>
      <c r="D85" s="96">
        <v>45132.557719907411</v>
      </c>
      <c r="E85" t="s">
        <v>133</v>
      </c>
      <c r="F85" t="s">
        <v>217</v>
      </c>
      <c r="G85" t="s">
        <v>276</v>
      </c>
      <c r="H85" t="s">
        <v>130</v>
      </c>
      <c r="I85" s="95">
        <v>335147</v>
      </c>
      <c r="L85" s="96">
        <v>45132.556863425925</v>
      </c>
      <c r="M85" t="s">
        <v>135</v>
      </c>
      <c r="N85">
        <v>3192</v>
      </c>
      <c r="O85" t="s">
        <v>132</v>
      </c>
      <c r="P85" s="95" t="str">
        <f>VLOOKUP(B85,'Org se'!$A$2:$D$3628,2,FALSE)</f>
        <v>Real Estate Transactions - Fac Mgmt</v>
      </c>
      <c r="Q85" s="95" t="str">
        <f>VLOOKUP(B85,'Org se'!$A$2:$H$3628,8,FALSE)</f>
        <v>Facilities Operation Administration</v>
      </c>
      <c r="R85" s="129" t="s">
        <v>25</v>
      </c>
      <c r="S85" s="129" t="s">
        <v>8190</v>
      </c>
    </row>
    <row r="86" spans="1:19" x14ac:dyDescent="0.25">
      <c r="A86">
        <v>618100</v>
      </c>
      <c r="B86">
        <v>410900</v>
      </c>
      <c r="C86">
        <v>180</v>
      </c>
      <c r="D86" s="96">
        <v>45132.557719907411</v>
      </c>
      <c r="E86" t="s">
        <v>133</v>
      </c>
      <c r="F86" t="s">
        <v>217</v>
      </c>
      <c r="G86" t="s">
        <v>276</v>
      </c>
      <c r="H86" t="s">
        <v>130</v>
      </c>
      <c r="I86" s="95">
        <v>335147</v>
      </c>
      <c r="L86" s="96">
        <v>45132.556863425925</v>
      </c>
      <c r="M86" t="s">
        <v>135</v>
      </c>
      <c r="N86">
        <v>719</v>
      </c>
      <c r="O86" t="s">
        <v>132</v>
      </c>
      <c r="P86" s="95" t="str">
        <f>VLOOKUP(B86,'Org se'!$A$2:$D$3628,2,FALSE)</f>
        <v>Real Estate Transactions - Fac Mgmt</v>
      </c>
      <c r="Q86" s="95" t="str">
        <f>VLOOKUP(B86,'Org se'!$A$2:$H$3628,8,FALSE)</f>
        <v>Facilities Operation Administration</v>
      </c>
      <c r="R86" s="129" t="s">
        <v>25</v>
      </c>
      <c r="S86" s="129" t="s">
        <v>8190</v>
      </c>
    </row>
    <row r="87" spans="1:19" x14ac:dyDescent="0.25">
      <c r="A87">
        <v>618100</v>
      </c>
      <c r="B87">
        <v>410900</v>
      </c>
      <c r="C87">
        <v>180</v>
      </c>
      <c r="D87" s="96">
        <v>45132.557719907411</v>
      </c>
      <c r="E87" t="s">
        <v>133</v>
      </c>
      <c r="F87" t="s">
        <v>217</v>
      </c>
      <c r="G87" t="s">
        <v>277</v>
      </c>
      <c r="H87" t="s">
        <v>130</v>
      </c>
      <c r="I87" s="95">
        <v>335147</v>
      </c>
      <c r="L87" s="96">
        <v>45132.556863425925</v>
      </c>
      <c r="M87" t="s">
        <v>135</v>
      </c>
      <c r="N87">
        <v>7650</v>
      </c>
      <c r="O87" t="s">
        <v>132</v>
      </c>
      <c r="P87" s="95" t="str">
        <f>VLOOKUP(B87,'Org se'!$A$2:$D$3628,2,FALSE)</f>
        <v>Real Estate Transactions - Fac Mgmt</v>
      </c>
      <c r="Q87" s="95" t="str">
        <f>VLOOKUP(B87,'Org se'!$A$2:$H$3628,8,FALSE)</f>
        <v>Facilities Operation Administration</v>
      </c>
      <c r="R87" s="129" t="s">
        <v>25</v>
      </c>
      <c r="S87" s="129" t="s">
        <v>8190</v>
      </c>
    </row>
    <row r="88" spans="1:19" x14ac:dyDescent="0.25">
      <c r="A88">
        <v>618200</v>
      </c>
      <c r="B88">
        <v>410900</v>
      </c>
      <c r="C88">
        <v>180</v>
      </c>
      <c r="D88" s="96">
        <v>45132.557719907411</v>
      </c>
      <c r="E88" t="s">
        <v>133</v>
      </c>
      <c r="F88" t="s">
        <v>217</v>
      </c>
      <c r="G88" t="s">
        <v>276</v>
      </c>
      <c r="H88" t="s">
        <v>130</v>
      </c>
      <c r="I88" s="95">
        <v>335147</v>
      </c>
      <c r="L88" s="96">
        <v>45132.556863425925</v>
      </c>
      <c r="M88" t="s">
        <v>135</v>
      </c>
      <c r="N88">
        <v>3328</v>
      </c>
      <c r="O88" t="s">
        <v>132</v>
      </c>
      <c r="P88" s="95" t="str">
        <f>VLOOKUP(B88,'Org se'!$A$2:$D$3628,2,FALSE)</f>
        <v>Real Estate Transactions - Fac Mgmt</v>
      </c>
      <c r="Q88" s="95" t="str">
        <f>VLOOKUP(B88,'Org se'!$A$2:$H$3628,8,FALSE)</f>
        <v>Facilities Operation Administration</v>
      </c>
      <c r="R88" s="129" t="s">
        <v>25</v>
      </c>
      <c r="S88" s="129" t="s">
        <v>8190</v>
      </c>
    </row>
    <row r="89" spans="1:19" x14ac:dyDescent="0.25">
      <c r="A89">
        <v>618200</v>
      </c>
      <c r="B89">
        <v>410900</v>
      </c>
      <c r="C89">
        <v>180</v>
      </c>
      <c r="D89" s="96">
        <v>45132.557719907411</v>
      </c>
      <c r="E89" t="s">
        <v>133</v>
      </c>
      <c r="F89" t="s">
        <v>217</v>
      </c>
      <c r="G89" t="s">
        <v>277</v>
      </c>
      <c r="H89" t="s">
        <v>130</v>
      </c>
      <c r="I89" s="95">
        <v>335147</v>
      </c>
      <c r="L89" s="96">
        <v>45132.556863425925</v>
      </c>
      <c r="M89" t="s">
        <v>135</v>
      </c>
      <c r="N89">
        <v>24500</v>
      </c>
      <c r="O89" t="s">
        <v>132</v>
      </c>
      <c r="P89" s="95" t="str">
        <f>VLOOKUP(B89,'Org se'!$A$2:$D$3628,2,FALSE)</f>
        <v>Real Estate Transactions - Fac Mgmt</v>
      </c>
      <c r="Q89" s="95" t="str">
        <f>VLOOKUP(B89,'Org se'!$A$2:$H$3628,8,FALSE)</f>
        <v>Facilities Operation Administration</v>
      </c>
      <c r="R89" s="129" t="s">
        <v>25</v>
      </c>
      <c r="S89" s="129" t="s">
        <v>8190</v>
      </c>
    </row>
    <row r="90" spans="1:19" x14ac:dyDescent="0.25">
      <c r="A90">
        <v>618300</v>
      </c>
      <c r="B90">
        <v>410900</v>
      </c>
      <c r="C90">
        <v>180</v>
      </c>
      <c r="D90" s="96">
        <v>45132.557719907411</v>
      </c>
      <c r="E90" t="s">
        <v>133</v>
      </c>
      <c r="F90" t="s">
        <v>217</v>
      </c>
      <c r="G90" t="s">
        <v>276</v>
      </c>
      <c r="H90" t="s">
        <v>130</v>
      </c>
      <c r="I90" s="95">
        <v>335147</v>
      </c>
      <c r="L90" s="96">
        <v>45132.556863425925</v>
      </c>
      <c r="M90" t="s">
        <v>135</v>
      </c>
      <c r="N90">
        <v>-6</v>
      </c>
      <c r="O90" t="s">
        <v>136</v>
      </c>
      <c r="P90" s="95" t="str">
        <f>VLOOKUP(B90,'Org se'!$A$2:$D$3628,2,FALSE)</f>
        <v>Real Estate Transactions - Fac Mgmt</v>
      </c>
      <c r="Q90" s="95" t="str">
        <f>VLOOKUP(B90,'Org se'!$A$2:$H$3628,8,FALSE)</f>
        <v>Facilities Operation Administration</v>
      </c>
      <c r="R90" s="129" t="s">
        <v>25</v>
      </c>
      <c r="S90" s="129" t="s">
        <v>8190</v>
      </c>
    </row>
    <row r="91" spans="1:19" x14ac:dyDescent="0.25">
      <c r="A91">
        <v>618300</v>
      </c>
      <c r="B91">
        <v>410900</v>
      </c>
      <c r="C91">
        <v>180</v>
      </c>
      <c r="D91" s="96">
        <v>45132.557719907411</v>
      </c>
      <c r="E91" t="s">
        <v>133</v>
      </c>
      <c r="F91" t="s">
        <v>217</v>
      </c>
      <c r="G91" t="s">
        <v>277</v>
      </c>
      <c r="H91" t="s">
        <v>130</v>
      </c>
      <c r="I91" s="95">
        <v>335147</v>
      </c>
      <c r="L91" s="96">
        <v>45132.556863425925</v>
      </c>
      <c r="M91" t="s">
        <v>135</v>
      </c>
      <c r="N91">
        <v>7397</v>
      </c>
      <c r="O91" t="s">
        <v>132</v>
      </c>
      <c r="P91" s="95" t="str">
        <f>VLOOKUP(B91,'Org se'!$A$2:$D$3628,2,FALSE)</f>
        <v>Real Estate Transactions - Fac Mgmt</v>
      </c>
      <c r="Q91" s="95" t="str">
        <f>VLOOKUP(B91,'Org se'!$A$2:$H$3628,8,FALSE)</f>
        <v>Facilities Operation Administration</v>
      </c>
      <c r="R91" s="129" t="s">
        <v>25</v>
      </c>
      <c r="S91" s="129" t="s">
        <v>8190</v>
      </c>
    </row>
    <row r="92" spans="1:19" x14ac:dyDescent="0.25">
      <c r="A92">
        <v>618530</v>
      </c>
      <c r="B92">
        <v>410900</v>
      </c>
      <c r="C92">
        <v>180</v>
      </c>
      <c r="D92" s="96">
        <v>45132.557719907411</v>
      </c>
      <c r="E92" t="s">
        <v>133</v>
      </c>
      <c r="F92" t="s">
        <v>217</v>
      </c>
      <c r="G92" t="s">
        <v>276</v>
      </c>
      <c r="H92" t="s">
        <v>130</v>
      </c>
      <c r="I92" s="95">
        <v>335147</v>
      </c>
      <c r="L92" s="96">
        <v>45132.556863425925</v>
      </c>
      <c r="M92" t="s">
        <v>135</v>
      </c>
      <c r="N92">
        <v>33</v>
      </c>
      <c r="O92" t="s">
        <v>132</v>
      </c>
      <c r="P92" s="95" t="str">
        <f>VLOOKUP(B92,'Org se'!$A$2:$D$3628,2,FALSE)</f>
        <v>Real Estate Transactions - Fac Mgmt</v>
      </c>
      <c r="Q92" s="95" t="str">
        <f>VLOOKUP(B92,'Org se'!$A$2:$H$3628,8,FALSE)</f>
        <v>Facilities Operation Administration</v>
      </c>
      <c r="R92" s="129" t="s">
        <v>25</v>
      </c>
      <c r="S92" s="129" t="s">
        <v>8190</v>
      </c>
    </row>
    <row r="93" spans="1:19" x14ac:dyDescent="0.25">
      <c r="A93">
        <v>504330</v>
      </c>
      <c r="B93">
        <v>410100</v>
      </c>
      <c r="C93">
        <v>217</v>
      </c>
      <c r="D93" s="96">
        <v>45132.557696759257</v>
      </c>
      <c r="E93" t="s">
        <v>127</v>
      </c>
      <c r="F93" t="s">
        <v>217</v>
      </c>
      <c r="G93" t="s">
        <v>222</v>
      </c>
      <c r="H93" t="s">
        <v>130</v>
      </c>
      <c r="I93" s="95">
        <v>335140</v>
      </c>
      <c r="L93" s="96">
        <v>45132.556863425925</v>
      </c>
      <c r="M93" t="s">
        <v>131</v>
      </c>
      <c r="N93">
        <v>8000000</v>
      </c>
      <c r="O93" t="s">
        <v>132</v>
      </c>
      <c r="P93" s="95" t="str">
        <f>VLOOKUP(B93,'Org se'!$A$2:$D$3628,2,FALSE)</f>
        <v>Steam Systems</v>
      </c>
      <c r="Q93" s="95" t="str">
        <f>VLOOKUP(B93,'Org se'!$A$2:$H$3628,8,FALSE)</f>
        <v>Facilities Operation Administration</v>
      </c>
      <c r="R93" s="129" t="s">
        <v>25</v>
      </c>
      <c r="S93" s="129" t="s">
        <v>8190</v>
      </c>
    </row>
    <row r="94" spans="1:19" x14ac:dyDescent="0.25">
      <c r="A94">
        <v>612120</v>
      </c>
      <c r="B94">
        <v>410100</v>
      </c>
      <c r="C94">
        <v>217</v>
      </c>
      <c r="D94" s="96">
        <v>45132.557696759257</v>
      </c>
      <c r="E94" t="s">
        <v>127</v>
      </c>
      <c r="F94" t="s">
        <v>217</v>
      </c>
      <c r="G94" t="s">
        <v>222</v>
      </c>
      <c r="H94" t="s">
        <v>130</v>
      </c>
      <c r="I94" s="95">
        <v>335140</v>
      </c>
      <c r="L94" s="96">
        <v>45132.556863425925</v>
      </c>
      <c r="M94" t="s">
        <v>131</v>
      </c>
      <c r="N94">
        <v>400000</v>
      </c>
      <c r="O94" t="s">
        <v>132</v>
      </c>
      <c r="P94" s="95" t="str">
        <f>VLOOKUP(B94,'Org se'!$A$2:$D$3628,2,FALSE)</f>
        <v>Steam Systems</v>
      </c>
      <c r="Q94" s="95" t="str">
        <f>VLOOKUP(B94,'Org se'!$A$2:$H$3628,8,FALSE)</f>
        <v>Facilities Operation Administration</v>
      </c>
      <c r="R94" s="129" t="s">
        <v>25</v>
      </c>
      <c r="S94" s="129" t="s">
        <v>8190</v>
      </c>
    </row>
    <row r="95" spans="1:19" x14ac:dyDescent="0.25">
      <c r="A95">
        <v>612200</v>
      </c>
      <c r="B95">
        <v>410100</v>
      </c>
      <c r="C95">
        <v>217</v>
      </c>
      <c r="D95" s="96">
        <v>45132.557696759257</v>
      </c>
      <c r="E95" t="s">
        <v>127</v>
      </c>
      <c r="F95" t="s">
        <v>217</v>
      </c>
      <c r="G95" t="s">
        <v>222</v>
      </c>
      <c r="H95" t="s">
        <v>130</v>
      </c>
      <c r="I95" s="95">
        <v>335140</v>
      </c>
      <c r="L95" s="96">
        <v>45132.556863425925</v>
      </c>
      <c r="M95" t="s">
        <v>131</v>
      </c>
      <c r="N95">
        <v>5000</v>
      </c>
      <c r="O95" t="s">
        <v>132</v>
      </c>
      <c r="P95" s="95" t="str">
        <f>VLOOKUP(B95,'Org se'!$A$2:$D$3628,2,FALSE)</f>
        <v>Steam Systems</v>
      </c>
      <c r="Q95" s="95" t="str">
        <f>VLOOKUP(B95,'Org se'!$A$2:$H$3628,8,FALSE)</f>
        <v>Facilities Operation Administration</v>
      </c>
      <c r="R95" s="129" t="s">
        <v>25</v>
      </c>
      <c r="S95" s="129" t="s">
        <v>8190</v>
      </c>
    </row>
    <row r="96" spans="1:19" x14ac:dyDescent="0.25">
      <c r="A96">
        <v>612700</v>
      </c>
      <c r="B96">
        <v>410100</v>
      </c>
      <c r="C96">
        <v>217</v>
      </c>
      <c r="D96" s="96">
        <v>45132.557696759257</v>
      </c>
      <c r="E96" t="s">
        <v>127</v>
      </c>
      <c r="F96" t="s">
        <v>217</v>
      </c>
      <c r="G96" t="s">
        <v>222</v>
      </c>
      <c r="H96" t="s">
        <v>130</v>
      </c>
      <c r="I96" s="95">
        <v>335140</v>
      </c>
      <c r="L96" s="96">
        <v>45132.556863425925</v>
      </c>
      <c r="M96" t="s">
        <v>131</v>
      </c>
      <c r="N96">
        <v>10500</v>
      </c>
      <c r="O96" t="s">
        <v>132</v>
      </c>
      <c r="P96" s="95" t="str">
        <f>VLOOKUP(B96,'Org se'!$A$2:$D$3628,2,FALSE)</f>
        <v>Steam Systems</v>
      </c>
      <c r="Q96" s="95" t="str">
        <f>VLOOKUP(B96,'Org se'!$A$2:$H$3628,8,FALSE)</f>
        <v>Facilities Operation Administration</v>
      </c>
      <c r="R96" s="129" t="s">
        <v>25</v>
      </c>
      <c r="S96" s="129" t="s">
        <v>8190</v>
      </c>
    </row>
    <row r="97" spans="1:19" x14ac:dyDescent="0.25">
      <c r="A97">
        <v>614120</v>
      </c>
      <c r="B97">
        <v>410100</v>
      </c>
      <c r="C97">
        <v>217</v>
      </c>
      <c r="D97" s="96">
        <v>45132.557696759257</v>
      </c>
      <c r="E97" t="s">
        <v>127</v>
      </c>
      <c r="F97" t="s">
        <v>217</v>
      </c>
      <c r="G97" t="s">
        <v>222</v>
      </c>
      <c r="H97" t="s">
        <v>130</v>
      </c>
      <c r="I97" s="95">
        <v>335140</v>
      </c>
      <c r="L97" s="96">
        <v>45132.556863425925</v>
      </c>
      <c r="M97" t="s">
        <v>131</v>
      </c>
      <c r="N97">
        <v>15000</v>
      </c>
      <c r="O97" t="s">
        <v>132</v>
      </c>
      <c r="P97" s="95" t="str">
        <f>VLOOKUP(B97,'Org se'!$A$2:$D$3628,2,FALSE)</f>
        <v>Steam Systems</v>
      </c>
      <c r="Q97" s="95" t="str">
        <f>VLOOKUP(B97,'Org se'!$A$2:$H$3628,8,FALSE)</f>
        <v>Facilities Operation Administration</v>
      </c>
      <c r="R97" s="129" t="s">
        <v>25</v>
      </c>
      <c r="S97" s="129" t="s">
        <v>8190</v>
      </c>
    </row>
    <row r="98" spans="1:19" x14ac:dyDescent="0.25">
      <c r="A98">
        <v>614650</v>
      </c>
      <c r="B98">
        <v>410100</v>
      </c>
      <c r="C98">
        <v>217</v>
      </c>
      <c r="D98" s="96">
        <v>45132.557696759257</v>
      </c>
      <c r="E98" t="s">
        <v>127</v>
      </c>
      <c r="F98" t="s">
        <v>217</v>
      </c>
      <c r="G98" t="s">
        <v>222</v>
      </c>
      <c r="H98" t="s">
        <v>130</v>
      </c>
      <c r="I98" s="95">
        <v>335140</v>
      </c>
      <c r="L98" s="96">
        <v>45132.556863425925</v>
      </c>
      <c r="M98" t="s">
        <v>131</v>
      </c>
      <c r="N98">
        <v>10000</v>
      </c>
      <c r="O98" t="s">
        <v>132</v>
      </c>
      <c r="P98" s="95" t="str">
        <f>VLOOKUP(B98,'Org se'!$A$2:$D$3628,2,FALSE)</f>
        <v>Steam Systems</v>
      </c>
      <c r="Q98" s="95" t="str">
        <f>VLOOKUP(B98,'Org se'!$A$2:$H$3628,8,FALSE)</f>
        <v>Facilities Operation Administration</v>
      </c>
      <c r="R98" s="129" t="s">
        <v>25</v>
      </c>
      <c r="S98" s="129" t="s">
        <v>8190</v>
      </c>
    </row>
    <row r="99" spans="1:19" x14ac:dyDescent="0.25">
      <c r="A99">
        <v>614650</v>
      </c>
      <c r="B99">
        <v>410100</v>
      </c>
      <c r="C99">
        <v>217</v>
      </c>
      <c r="D99" s="96">
        <v>45132.557696759257</v>
      </c>
      <c r="E99" t="s">
        <v>127</v>
      </c>
      <c r="F99" t="s">
        <v>217</v>
      </c>
      <c r="G99" t="s">
        <v>222</v>
      </c>
      <c r="H99" t="s">
        <v>130</v>
      </c>
      <c r="I99" s="95">
        <v>335140</v>
      </c>
      <c r="L99" s="96">
        <v>45132.556863425925</v>
      </c>
      <c r="M99" t="s">
        <v>131</v>
      </c>
      <c r="N99">
        <v>25000</v>
      </c>
      <c r="O99" t="s">
        <v>132</v>
      </c>
      <c r="P99" s="95" t="str">
        <f>VLOOKUP(B99,'Org se'!$A$2:$D$3628,2,FALSE)</f>
        <v>Steam Systems</v>
      </c>
      <c r="Q99" s="95" t="str">
        <f>VLOOKUP(B99,'Org se'!$A$2:$H$3628,8,FALSE)</f>
        <v>Facilities Operation Administration</v>
      </c>
      <c r="R99" s="129" t="s">
        <v>25</v>
      </c>
      <c r="S99" s="129" t="s">
        <v>8190</v>
      </c>
    </row>
    <row r="100" spans="1:19" x14ac:dyDescent="0.25">
      <c r="A100">
        <v>615620</v>
      </c>
      <c r="B100">
        <v>410100</v>
      </c>
      <c r="C100">
        <v>217</v>
      </c>
      <c r="D100" s="96">
        <v>45132.557696759257</v>
      </c>
      <c r="E100" t="s">
        <v>127</v>
      </c>
      <c r="F100" t="s">
        <v>217</v>
      </c>
      <c r="G100" t="s">
        <v>222</v>
      </c>
      <c r="H100" t="s">
        <v>130</v>
      </c>
      <c r="I100" s="95">
        <v>335140</v>
      </c>
      <c r="L100" s="96">
        <v>45132.556863425925</v>
      </c>
      <c r="M100" t="s">
        <v>131</v>
      </c>
      <c r="N100">
        <v>15000</v>
      </c>
      <c r="O100" t="s">
        <v>132</v>
      </c>
      <c r="P100" s="95" t="str">
        <f>VLOOKUP(B100,'Org se'!$A$2:$D$3628,2,FALSE)</f>
        <v>Steam Systems</v>
      </c>
      <c r="Q100" s="95" t="str">
        <f>VLOOKUP(B100,'Org se'!$A$2:$H$3628,8,FALSE)</f>
        <v>Facilities Operation Administration</v>
      </c>
      <c r="R100" s="129" t="s">
        <v>25</v>
      </c>
      <c r="S100" s="129" t="s">
        <v>8190</v>
      </c>
    </row>
    <row r="101" spans="1:19" x14ac:dyDescent="0.25">
      <c r="A101">
        <v>615810</v>
      </c>
      <c r="B101">
        <v>410100</v>
      </c>
      <c r="C101">
        <v>217</v>
      </c>
      <c r="D101" s="96">
        <v>45132.557696759257</v>
      </c>
      <c r="E101" t="s">
        <v>127</v>
      </c>
      <c r="F101" t="s">
        <v>217</v>
      </c>
      <c r="G101" t="s">
        <v>222</v>
      </c>
      <c r="H101" t="s">
        <v>130</v>
      </c>
      <c r="I101" s="95">
        <v>335140</v>
      </c>
      <c r="L101" s="96">
        <v>45132.556863425925</v>
      </c>
      <c r="M101" t="s">
        <v>131</v>
      </c>
      <c r="N101">
        <v>10000</v>
      </c>
      <c r="O101" t="s">
        <v>132</v>
      </c>
      <c r="P101" s="95" t="str">
        <f>VLOOKUP(B101,'Org se'!$A$2:$D$3628,2,FALSE)</f>
        <v>Steam Systems</v>
      </c>
      <c r="Q101" s="95" t="str">
        <f>VLOOKUP(B101,'Org se'!$A$2:$H$3628,8,FALSE)</f>
        <v>Facilities Operation Administration</v>
      </c>
      <c r="R101" s="129" t="s">
        <v>25</v>
      </c>
      <c r="S101" s="129" t="s">
        <v>8190</v>
      </c>
    </row>
    <row r="102" spans="1:19" x14ac:dyDescent="0.25">
      <c r="A102">
        <v>615820</v>
      </c>
      <c r="B102">
        <v>410100</v>
      </c>
      <c r="C102">
        <v>217</v>
      </c>
      <c r="D102" s="96">
        <v>45132.557696759257</v>
      </c>
      <c r="E102" t="s">
        <v>127</v>
      </c>
      <c r="F102" t="s">
        <v>217</v>
      </c>
      <c r="G102" t="s">
        <v>222</v>
      </c>
      <c r="H102" t="s">
        <v>130</v>
      </c>
      <c r="I102" s="95">
        <v>335140</v>
      </c>
      <c r="L102" s="96">
        <v>45132.556863425925</v>
      </c>
      <c r="M102" t="s">
        <v>131</v>
      </c>
      <c r="N102">
        <v>10000</v>
      </c>
      <c r="O102" t="s">
        <v>132</v>
      </c>
      <c r="P102" s="95" t="str">
        <f>VLOOKUP(B102,'Org se'!$A$2:$D$3628,2,FALSE)</f>
        <v>Steam Systems</v>
      </c>
      <c r="Q102" s="95" t="str">
        <f>VLOOKUP(B102,'Org se'!$A$2:$H$3628,8,FALSE)</f>
        <v>Facilities Operation Administration</v>
      </c>
      <c r="R102" s="129" t="s">
        <v>25</v>
      </c>
      <c r="S102" s="129" t="s">
        <v>8190</v>
      </c>
    </row>
    <row r="103" spans="1:19" x14ac:dyDescent="0.25">
      <c r="A103">
        <v>618100</v>
      </c>
      <c r="B103">
        <v>410100</v>
      </c>
      <c r="C103">
        <v>217</v>
      </c>
      <c r="D103" s="96">
        <v>45132.557696759257</v>
      </c>
      <c r="E103" t="s">
        <v>127</v>
      </c>
      <c r="F103" t="s">
        <v>217</v>
      </c>
      <c r="G103" t="s">
        <v>222</v>
      </c>
      <c r="H103" t="s">
        <v>130</v>
      </c>
      <c r="I103" s="95">
        <v>335140</v>
      </c>
      <c r="L103" s="96">
        <v>45132.556863425925</v>
      </c>
      <c r="M103" t="s">
        <v>131</v>
      </c>
      <c r="N103">
        <v>50000</v>
      </c>
      <c r="O103" t="s">
        <v>132</v>
      </c>
      <c r="P103" s="95" t="str">
        <f>VLOOKUP(B103,'Org se'!$A$2:$D$3628,2,FALSE)</f>
        <v>Steam Systems</v>
      </c>
      <c r="Q103" s="95" t="str">
        <f>VLOOKUP(B103,'Org se'!$A$2:$H$3628,8,FALSE)</f>
        <v>Facilities Operation Administration</v>
      </c>
      <c r="R103" s="129" t="s">
        <v>25</v>
      </c>
      <c r="S103" s="129" t="s">
        <v>8190</v>
      </c>
    </row>
    <row r="104" spans="1:19" x14ac:dyDescent="0.25">
      <c r="A104">
        <v>618200</v>
      </c>
      <c r="B104">
        <v>410100</v>
      </c>
      <c r="C104">
        <v>217</v>
      </c>
      <c r="D104" s="96">
        <v>45132.557708333334</v>
      </c>
      <c r="E104" t="s">
        <v>127</v>
      </c>
      <c r="F104" t="s">
        <v>217</v>
      </c>
      <c r="G104" t="s">
        <v>222</v>
      </c>
      <c r="H104" t="s">
        <v>130</v>
      </c>
      <c r="I104" s="95">
        <v>335140</v>
      </c>
      <c r="L104" s="96">
        <v>45132.556863425925</v>
      </c>
      <c r="M104" t="s">
        <v>131</v>
      </c>
      <c r="N104">
        <v>150000</v>
      </c>
      <c r="O104" t="s">
        <v>132</v>
      </c>
      <c r="P104" s="95" t="str">
        <f>VLOOKUP(B104,'Org se'!$A$2:$D$3628,2,FALSE)</f>
        <v>Steam Systems</v>
      </c>
      <c r="Q104" s="95" t="str">
        <f>VLOOKUP(B104,'Org se'!$A$2:$H$3628,8,FALSE)</f>
        <v>Facilities Operation Administration</v>
      </c>
      <c r="R104" s="129" t="s">
        <v>25</v>
      </c>
      <c r="S104" s="129" t="s">
        <v>8190</v>
      </c>
    </row>
    <row r="105" spans="1:19" x14ac:dyDescent="0.25">
      <c r="A105">
        <v>618300</v>
      </c>
      <c r="B105">
        <v>410100</v>
      </c>
      <c r="C105">
        <v>217</v>
      </c>
      <c r="D105" s="96">
        <v>45132.557708333334</v>
      </c>
      <c r="E105" t="s">
        <v>127</v>
      </c>
      <c r="F105" t="s">
        <v>217</v>
      </c>
      <c r="G105" t="s">
        <v>222</v>
      </c>
      <c r="H105" t="s">
        <v>130</v>
      </c>
      <c r="I105" s="95">
        <v>335140</v>
      </c>
      <c r="L105" s="96">
        <v>45132.556863425925</v>
      </c>
      <c r="M105" t="s">
        <v>131</v>
      </c>
      <c r="N105">
        <v>73970</v>
      </c>
      <c r="O105" t="s">
        <v>132</v>
      </c>
      <c r="P105" s="95" t="str">
        <f>VLOOKUP(B105,'Org se'!$A$2:$D$3628,2,FALSE)</f>
        <v>Steam Systems</v>
      </c>
      <c r="Q105" s="95" t="str">
        <f>VLOOKUP(B105,'Org se'!$A$2:$H$3628,8,FALSE)</f>
        <v>Facilities Operation Administration</v>
      </c>
      <c r="R105" s="129" t="s">
        <v>25</v>
      </c>
      <c r="S105" s="129" t="s">
        <v>8190</v>
      </c>
    </row>
    <row r="106" spans="1:19" x14ac:dyDescent="0.25">
      <c r="A106">
        <v>618700</v>
      </c>
      <c r="B106">
        <v>410100</v>
      </c>
      <c r="C106">
        <v>217</v>
      </c>
      <c r="D106" s="96">
        <v>45132.557708333334</v>
      </c>
      <c r="E106" t="s">
        <v>127</v>
      </c>
      <c r="F106" t="s">
        <v>217</v>
      </c>
      <c r="G106" t="s">
        <v>222</v>
      </c>
      <c r="H106" t="s">
        <v>130</v>
      </c>
      <c r="I106" s="95">
        <v>335140</v>
      </c>
      <c r="L106" s="96">
        <v>45132.556863425925</v>
      </c>
      <c r="M106" t="s">
        <v>131</v>
      </c>
      <c r="N106">
        <v>8000</v>
      </c>
      <c r="O106" t="s">
        <v>132</v>
      </c>
      <c r="P106" s="95" t="str">
        <f>VLOOKUP(B106,'Org se'!$A$2:$D$3628,2,FALSE)</f>
        <v>Steam Systems</v>
      </c>
      <c r="Q106" s="95" t="str">
        <f>VLOOKUP(B106,'Org se'!$A$2:$H$3628,8,FALSE)</f>
        <v>Facilities Operation Administration</v>
      </c>
      <c r="R106" s="129" t="s">
        <v>25</v>
      </c>
      <c r="S106" s="129" t="s">
        <v>8190</v>
      </c>
    </row>
    <row r="107" spans="1:19" x14ac:dyDescent="0.25">
      <c r="A107">
        <v>618710</v>
      </c>
      <c r="B107">
        <v>410100</v>
      </c>
      <c r="C107">
        <v>217</v>
      </c>
      <c r="D107" s="96">
        <v>45132.557708333334</v>
      </c>
      <c r="E107" t="s">
        <v>127</v>
      </c>
      <c r="F107" t="s">
        <v>217</v>
      </c>
      <c r="G107" t="s">
        <v>222</v>
      </c>
      <c r="H107" t="s">
        <v>130</v>
      </c>
      <c r="I107" s="95">
        <v>335140</v>
      </c>
      <c r="L107" s="96">
        <v>45132.556863425925</v>
      </c>
      <c r="M107" t="s">
        <v>131</v>
      </c>
      <c r="N107">
        <v>8000</v>
      </c>
      <c r="O107" t="s">
        <v>132</v>
      </c>
      <c r="P107" s="95" t="str">
        <f>VLOOKUP(B107,'Org se'!$A$2:$D$3628,2,FALSE)</f>
        <v>Steam Systems</v>
      </c>
      <c r="Q107" s="95" t="str">
        <f>VLOOKUP(B107,'Org se'!$A$2:$H$3628,8,FALSE)</f>
        <v>Facilities Operation Administration</v>
      </c>
      <c r="R107" s="129" t="s">
        <v>25</v>
      </c>
      <c r="S107" s="129" t="s">
        <v>8190</v>
      </c>
    </row>
    <row r="108" spans="1:19" x14ac:dyDescent="0.25">
      <c r="A108">
        <v>719000</v>
      </c>
      <c r="B108">
        <v>410100</v>
      </c>
      <c r="C108">
        <v>217</v>
      </c>
      <c r="D108" s="96">
        <v>45132.557708333334</v>
      </c>
      <c r="E108" t="s">
        <v>127</v>
      </c>
      <c r="F108" t="s">
        <v>217</v>
      </c>
      <c r="G108" t="s">
        <v>222</v>
      </c>
      <c r="H108" t="s">
        <v>130</v>
      </c>
      <c r="I108" s="95">
        <v>335140</v>
      </c>
      <c r="L108" s="96">
        <v>45132.556863425925</v>
      </c>
      <c r="M108" t="s">
        <v>131</v>
      </c>
      <c r="N108">
        <v>134000</v>
      </c>
      <c r="O108" t="s">
        <v>132</v>
      </c>
      <c r="P108" s="95" t="str">
        <f>VLOOKUP(B108,'Org se'!$A$2:$D$3628,2,FALSE)</f>
        <v>Steam Systems</v>
      </c>
      <c r="Q108" s="95" t="str">
        <f>VLOOKUP(B108,'Org se'!$A$2:$H$3628,8,FALSE)</f>
        <v>Facilities Operation Administration</v>
      </c>
      <c r="R108" s="129" t="s">
        <v>25</v>
      </c>
      <c r="S108" s="129" t="s">
        <v>8190</v>
      </c>
    </row>
    <row r="109" spans="1:19" x14ac:dyDescent="0.25">
      <c r="A109">
        <v>720000</v>
      </c>
      <c r="B109">
        <v>410100</v>
      </c>
      <c r="C109">
        <v>217</v>
      </c>
      <c r="D109" s="96">
        <v>45132.557708333334</v>
      </c>
      <c r="E109" t="s">
        <v>127</v>
      </c>
      <c r="F109" t="s">
        <v>217</v>
      </c>
      <c r="G109" t="s">
        <v>222</v>
      </c>
      <c r="H109" t="s">
        <v>130</v>
      </c>
      <c r="I109" s="95">
        <v>335140</v>
      </c>
      <c r="L109" s="96">
        <v>45132.556863425925</v>
      </c>
      <c r="M109" t="s">
        <v>131</v>
      </c>
      <c r="N109">
        <v>250000</v>
      </c>
      <c r="O109" t="s">
        <v>132</v>
      </c>
      <c r="P109" s="95" t="str">
        <f>VLOOKUP(B109,'Org se'!$A$2:$D$3628,2,FALSE)</f>
        <v>Steam Systems</v>
      </c>
      <c r="Q109" s="95" t="str">
        <f>VLOOKUP(B109,'Org se'!$A$2:$H$3628,8,FALSE)</f>
        <v>Facilities Operation Administration</v>
      </c>
      <c r="R109" s="129" t="s">
        <v>25</v>
      </c>
      <c r="S109" s="129" t="s">
        <v>8190</v>
      </c>
    </row>
    <row r="110" spans="1:19" x14ac:dyDescent="0.25">
      <c r="A110">
        <v>731000</v>
      </c>
      <c r="B110">
        <v>410100</v>
      </c>
      <c r="C110">
        <v>217</v>
      </c>
      <c r="D110" s="96">
        <v>45132.557708333334</v>
      </c>
      <c r="E110" t="s">
        <v>127</v>
      </c>
      <c r="F110" t="s">
        <v>217</v>
      </c>
      <c r="G110" t="s">
        <v>222</v>
      </c>
      <c r="H110" t="s">
        <v>130</v>
      </c>
      <c r="I110" s="95">
        <v>335140</v>
      </c>
      <c r="L110" s="96">
        <v>45132.556863425925</v>
      </c>
      <c r="M110" t="s">
        <v>131</v>
      </c>
      <c r="N110">
        <v>10000</v>
      </c>
      <c r="O110" t="s">
        <v>132</v>
      </c>
      <c r="P110" s="95" t="str">
        <f>VLOOKUP(B110,'Org se'!$A$2:$D$3628,2,FALSE)</f>
        <v>Steam Systems</v>
      </c>
      <c r="Q110" s="95" t="str">
        <f>VLOOKUP(B110,'Org se'!$A$2:$H$3628,8,FALSE)</f>
        <v>Facilities Operation Administration</v>
      </c>
      <c r="R110" s="129" t="s">
        <v>25</v>
      </c>
      <c r="S110" s="129" t="s">
        <v>8190</v>
      </c>
    </row>
    <row r="111" spans="1:19" x14ac:dyDescent="0.25">
      <c r="A111">
        <v>732000</v>
      </c>
      <c r="B111">
        <v>410100</v>
      </c>
      <c r="C111">
        <v>217</v>
      </c>
      <c r="D111" s="96">
        <v>45132.557708333334</v>
      </c>
      <c r="E111" t="s">
        <v>127</v>
      </c>
      <c r="F111" t="s">
        <v>217</v>
      </c>
      <c r="G111" t="s">
        <v>222</v>
      </c>
      <c r="H111" t="s">
        <v>130</v>
      </c>
      <c r="I111" s="95">
        <v>335140</v>
      </c>
      <c r="L111" s="96">
        <v>45132.556863425925</v>
      </c>
      <c r="M111" t="s">
        <v>131</v>
      </c>
      <c r="N111">
        <v>5000</v>
      </c>
      <c r="O111" t="s">
        <v>132</v>
      </c>
      <c r="P111" s="95" t="str">
        <f>VLOOKUP(B111,'Org se'!$A$2:$D$3628,2,FALSE)</f>
        <v>Steam Systems</v>
      </c>
      <c r="Q111" s="95" t="str">
        <f>VLOOKUP(B111,'Org se'!$A$2:$H$3628,8,FALSE)</f>
        <v>Facilities Operation Administration</v>
      </c>
      <c r="R111" s="129" t="s">
        <v>25</v>
      </c>
      <c r="S111" s="129" t="s">
        <v>8190</v>
      </c>
    </row>
    <row r="112" spans="1:19" x14ac:dyDescent="0.25">
      <c r="A112">
        <v>733000</v>
      </c>
      <c r="B112">
        <v>410100</v>
      </c>
      <c r="C112">
        <v>217</v>
      </c>
      <c r="D112" s="96">
        <v>45132.557708333334</v>
      </c>
      <c r="E112" t="s">
        <v>127</v>
      </c>
      <c r="F112" t="s">
        <v>217</v>
      </c>
      <c r="G112" t="s">
        <v>222</v>
      </c>
      <c r="H112" t="s">
        <v>130</v>
      </c>
      <c r="I112" s="95">
        <v>335140</v>
      </c>
      <c r="L112" s="96">
        <v>45132.556863425925</v>
      </c>
      <c r="M112" t="s">
        <v>131</v>
      </c>
      <c r="N112">
        <v>2582102</v>
      </c>
      <c r="O112" t="s">
        <v>132</v>
      </c>
      <c r="P112" s="95" t="str">
        <f>VLOOKUP(B112,'Org se'!$A$2:$D$3628,2,FALSE)</f>
        <v>Steam Systems</v>
      </c>
      <c r="Q112" s="95" t="str">
        <f>VLOOKUP(B112,'Org se'!$A$2:$H$3628,8,FALSE)</f>
        <v>Facilities Operation Administration</v>
      </c>
      <c r="R112" s="129" t="s">
        <v>25</v>
      </c>
      <c r="S112" s="129" t="s">
        <v>8190</v>
      </c>
    </row>
    <row r="113" spans="1:19" x14ac:dyDescent="0.25">
      <c r="A113">
        <v>734000</v>
      </c>
      <c r="B113">
        <v>410100</v>
      </c>
      <c r="C113">
        <v>217</v>
      </c>
      <c r="D113" s="96">
        <v>45132.557708333334</v>
      </c>
      <c r="E113" t="s">
        <v>127</v>
      </c>
      <c r="F113" t="s">
        <v>217</v>
      </c>
      <c r="G113" t="s">
        <v>222</v>
      </c>
      <c r="H113" t="s">
        <v>130</v>
      </c>
      <c r="I113" s="95">
        <v>335140</v>
      </c>
      <c r="L113" s="96">
        <v>45132.556863425925</v>
      </c>
      <c r="M113" t="s">
        <v>131</v>
      </c>
      <c r="N113">
        <v>800000</v>
      </c>
      <c r="O113" t="s">
        <v>132</v>
      </c>
      <c r="P113" s="95" t="str">
        <f>VLOOKUP(B113,'Org se'!$A$2:$D$3628,2,FALSE)</f>
        <v>Steam Systems</v>
      </c>
      <c r="Q113" s="95" t="str">
        <f>VLOOKUP(B113,'Org se'!$A$2:$H$3628,8,FALSE)</f>
        <v>Facilities Operation Administration</v>
      </c>
      <c r="R113" s="129" t="s">
        <v>25</v>
      </c>
      <c r="S113" s="129" t="s">
        <v>8190</v>
      </c>
    </row>
    <row r="114" spans="1:19" x14ac:dyDescent="0.25">
      <c r="A114">
        <v>740000</v>
      </c>
      <c r="B114">
        <v>410100</v>
      </c>
      <c r="C114">
        <v>217</v>
      </c>
      <c r="D114" s="96">
        <v>45132.557708333334</v>
      </c>
      <c r="E114" t="s">
        <v>127</v>
      </c>
      <c r="F114" t="s">
        <v>217</v>
      </c>
      <c r="G114" t="s">
        <v>222</v>
      </c>
      <c r="H114" t="s">
        <v>130</v>
      </c>
      <c r="I114" s="95">
        <v>335140</v>
      </c>
      <c r="L114" s="96">
        <v>45132.556863425925</v>
      </c>
      <c r="M114" t="s">
        <v>131</v>
      </c>
      <c r="N114">
        <v>50000</v>
      </c>
      <c r="O114" t="s">
        <v>132</v>
      </c>
      <c r="P114" s="95" t="str">
        <f>VLOOKUP(B114,'Org se'!$A$2:$D$3628,2,FALSE)</f>
        <v>Steam Systems</v>
      </c>
      <c r="Q114" s="95" t="str">
        <f>VLOOKUP(B114,'Org se'!$A$2:$H$3628,8,FALSE)</f>
        <v>Facilities Operation Administration</v>
      </c>
      <c r="R114" s="129" t="s">
        <v>25</v>
      </c>
      <c r="S114" s="129" t="s">
        <v>8190</v>
      </c>
    </row>
    <row r="115" spans="1:19" x14ac:dyDescent="0.25">
      <c r="A115">
        <v>750000</v>
      </c>
      <c r="B115">
        <v>410100</v>
      </c>
      <c r="C115">
        <v>217</v>
      </c>
      <c r="D115" s="96">
        <v>45132.557708333334</v>
      </c>
      <c r="E115" t="s">
        <v>127</v>
      </c>
      <c r="F115" t="s">
        <v>217</v>
      </c>
      <c r="G115" t="s">
        <v>222</v>
      </c>
      <c r="H115" t="s">
        <v>130</v>
      </c>
      <c r="I115" s="95">
        <v>335140</v>
      </c>
      <c r="L115" s="96">
        <v>45132.556863425925</v>
      </c>
      <c r="M115" t="s">
        <v>131</v>
      </c>
      <c r="N115">
        <v>100000</v>
      </c>
      <c r="O115" t="s">
        <v>132</v>
      </c>
      <c r="P115" s="95" t="str">
        <f>VLOOKUP(B115,'Org se'!$A$2:$D$3628,2,FALSE)</f>
        <v>Steam Systems</v>
      </c>
      <c r="Q115" s="95" t="str">
        <f>VLOOKUP(B115,'Org se'!$A$2:$H$3628,8,FALSE)</f>
        <v>Facilities Operation Administration</v>
      </c>
      <c r="R115" s="129" t="s">
        <v>25</v>
      </c>
      <c r="S115" s="129" t="s">
        <v>8190</v>
      </c>
    </row>
    <row r="116" spans="1:19" x14ac:dyDescent="0.25">
      <c r="A116">
        <v>785000</v>
      </c>
      <c r="B116">
        <v>410100</v>
      </c>
      <c r="C116">
        <v>217</v>
      </c>
      <c r="D116" s="96">
        <v>45132.557708333334</v>
      </c>
      <c r="E116" t="s">
        <v>127</v>
      </c>
      <c r="F116" t="s">
        <v>217</v>
      </c>
      <c r="G116" t="s">
        <v>222</v>
      </c>
      <c r="H116" t="s">
        <v>130</v>
      </c>
      <c r="I116" s="95">
        <v>335140</v>
      </c>
      <c r="L116" s="96">
        <v>45132.556863425925</v>
      </c>
      <c r="M116" t="s">
        <v>131</v>
      </c>
      <c r="N116">
        <v>75000</v>
      </c>
      <c r="O116" t="s">
        <v>132</v>
      </c>
      <c r="P116" s="95" t="str">
        <f>VLOOKUP(B116,'Org se'!$A$2:$D$3628,2,FALSE)</f>
        <v>Steam Systems</v>
      </c>
      <c r="Q116" s="95" t="str">
        <f>VLOOKUP(B116,'Org se'!$A$2:$H$3628,8,FALSE)</f>
        <v>Facilities Operation Administration</v>
      </c>
      <c r="R116" s="129" t="s">
        <v>25</v>
      </c>
      <c r="S116" s="129" t="s">
        <v>8190</v>
      </c>
    </row>
    <row r="117" spans="1:19" x14ac:dyDescent="0.25">
      <c r="A117">
        <v>881470</v>
      </c>
      <c r="B117">
        <v>410100</v>
      </c>
      <c r="C117">
        <v>217</v>
      </c>
      <c r="D117" s="96">
        <v>45132.557708333334</v>
      </c>
      <c r="E117" t="s">
        <v>127</v>
      </c>
      <c r="F117" t="s">
        <v>217</v>
      </c>
      <c r="G117" t="s">
        <v>222</v>
      </c>
      <c r="H117" t="s">
        <v>130</v>
      </c>
      <c r="I117" s="95">
        <v>335140</v>
      </c>
      <c r="L117" s="96">
        <v>45132.556863425925</v>
      </c>
      <c r="M117" t="s">
        <v>131</v>
      </c>
      <c r="N117">
        <v>2200000</v>
      </c>
      <c r="O117" t="s">
        <v>132</v>
      </c>
      <c r="P117" s="95" t="str">
        <f>VLOOKUP(B117,'Org se'!$A$2:$D$3628,2,FALSE)</f>
        <v>Steam Systems</v>
      </c>
      <c r="Q117" s="95" t="str">
        <f>VLOOKUP(B117,'Org se'!$A$2:$H$3628,8,FALSE)</f>
        <v>Facilities Operation Administration</v>
      </c>
      <c r="R117" s="129" t="s">
        <v>25</v>
      </c>
      <c r="S117" s="129" t="s">
        <v>8190</v>
      </c>
    </row>
    <row r="118" spans="1:19" x14ac:dyDescent="0.25">
      <c r="A118">
        <v>882970</v>
      </c>
      <c r="B118">
        <v>410100</v>
      </c>
      <c r="C118">
        <v>217</v>
      </c>
      <c r="D118" s="96">
        <v>45132.557708333334</v>
      </c>
      <c r="E118" t="s">
        <v>127</v>
      </c>
      <c r="F118" t="s">
        <v>217</v>
      </c>
      <c r="G118" t="s">
        <v>222</v>
      </c>
      <c r="H118" t="s">
        <v>130</v>
      </c>
      <c r="I118" s="95">
        <v>335140</v>
      </c>
      <c r="L118" s="96">
        <v>45132.556863425925</v>
      </c>
      <c r="M118" t="s">
        <v>131</v>
      </c>
      <c r="N118">
        <v>3428</v>
      </c>
      <c r="O118" t="s">
        <v>132</v>
      </c>
      <c r="P118" s="95" t="str">
        <f>VLOOKUP(B118,'Org se'!$A$2:$D$3628,2,FALSE)</f>
        <v>Steam Systems</v>
      </c>
      <c r="Q118" s="95" t="str">
        <f>VLOOKUP(B118,'Org se'!$A$2:$H$3628,8,FALSE)</f>
        <v>Facilities Operation Administration</v>
      </c>
      <c r="R118" s="129" t="s">
        <v>25</v>
      </c>
      <c r="S118" s="129" t="s">
        <v>8190</v>
      </c>
    </row>
    <row r="119" spans="1:19" x14ac:dyDescent="0.25">
      <c r="A119">
        <v>884440</v>
      </c>
      <c r="B119">
        <v>410100</v>
      </c>
      <c r="C119">
        <v>217</v>
      </c>
      <c r="D119" s="96">
        <v>45132.557708333334</v>
      </c>
      <c r="E119" t="s">
        <v>127</v>
      </c>
      <c r="F119" t="s">
        <v>217</v>
      </c>
      <c r="G119" t="s">
        <v>222</v>
      </c>
      <c r="H119" t="s">
        <v>130</v>
      </c>
      <c r="I119" s="95">
        <v>335140</v>
      </c>
      <c r="L119" s="96">
        <v>45132.556863425925</v>
      </c>
      <c r="M119" t="s">
        <v>131</v>
      </c>
      <c r="N119">
        <v>1000000</v>
      </c>
      <c r="O119" t="s">
        <v>132</v>
      </c>
      <c r="P119" s="95" t="str">
        <f>VLOOKUP(B119,'Org se'!$A$2:$D$3628,2,FALSE)</f>
        <v>Steam Systems</v>
      </c>
      <c r="Q119" s="95" t="str">
        <f>VLOOKUP(B119,'Org se'!$A$2:$H$3628,8,FALSE)</f>
        <v>Facilities Operation Administration</v>
      </c>
      <c r="R119" s="129" t="s">
        <v>25</v>
      </c>
      <c r="S119" s="129" t="s">
        <v>8190</v>
      </c>
    </row>
    <row r="120" spans="1:19" x14ac:dyDescent="0.25">
      <c r="A120">
        <v>612120</v>
      </c>
      <c r="B120">
        <v>410100</v>
      </c>
      <c r="C120">
        <v>217</v>
      </c>
      <c r="D120" s="96">
        <v>45132.557696759257</v>
      </c>
      <c r="E120" t="s">
        <v>133</v>
      </c>
      <c r="F120" t="s">
        <v>217</v>
      </c>
      <c r="G120" t="s">
        <v>355</v>
      </c>
      <c r="H120" t="s">
        <v>130</v>
      </c>
      <c r="I120" s="95">
        <v>335140</v>
      </c>
      <c r="L120" s="96">
        <v>45132.556863425925</v>
      </c>
      <c r="M120" t="s">
        <v>135</v>
      </c>
      <c r="N120">
        <v>56502</v>
      </c>
      <c r="O120" t="s">
        <v>132</v>
      </c>
      <c r="P120" s="95" t="str">
        <f>VLOOKUP(B120,'Org se'!$A$2:$D$3628,2,FALSE)</f>
        <v>Steam Systems</v>
      </c>
      <c r="Q120" s="95" t="str">
        <f>VLOOKUP(B120,'Org se'!$A$2:$H$3628,8,FALSE)</f>
        <v>Facilities Operation Administration</v>
      </c>
      <c r="R120" s="129" t="s">
        <v>25</v>
      </c>
      <c r="S120" s="129" t="s">
        <v>8190</v>
      </c>
    </row>
    <row r="121" spans="1:19" x14ac:dyDescent="0.25">
      <c r="A121">
        <v>618100</v>
      </c>
      <c r="B121">
        <v>410100</v>
      </c>
      <c r="C121">
        <v>217</v>
      </c>
      <c r="D121" s="96">
        <v>45132.557696759257</v>
      </c>
      <c r="E121" t="s">
        <v>133</v>
      </c>
      <c r="F121" t="s">
        <v>217</v>
      </c>
      <c r="G121" t="s">
        <v>355</v>
      </c>
      <c r="H121" t="s">
        <v>130</v>
      </c>
      <c r="I121" s="95">
        <v>335140</v>
      </c>
      <c r="L121" s="96">
        <v>45132.556863425925</v>
      </c>
      <c r="M121" t="s">
        <v>135</v>
      </c>
      <c r="N121">
        <v>-8920</v>
      </c>
      <c r="O121" t="s">
        <v>136</v>
      </c>
      <c r="P121" s="95" t="str">
        <f>VLOOKUP(B121,'Org se'!$A$2:$D$3628,2,FALSE)</f>
        <v>Steam Systems</v>
      </c>
      <c r="Q121" s="95" t="str">
        <f>VLOOKUP(B121,'Org se'!$A$2:$H$3628,8,FALSE)</f>
        <v>Facilities Operation Administration</v>
      </c>
      <c r="R121" s="129" t="s">
        <v>25</v>
      </c>
      <c r="S121" s="129" t="s">
        <v>8190</v>
      </c>
    </row>
    <row r="122" spans="1:19" x14ac:dyDescent="0.25">
      <c r="A122">
        <v>618200</v>
      </c>
      <c r="B122">
        <v>410100</v>
      </c>
      <c r="C122">
        <v>217</v>
      </c>
      <c r="D122" s="96">
        <v>45132.557708333334</v>
      </c>
      <c r="E122" t="s">
        <v>133</v>
      </c>
      <c r="F122" t="s">
        <v>217</v>
      </c>
      <c r="G122" t="s">
        <v>355</v>
      </c>
      <c r="H122" t="s">
        <v>130</v>
      </c>
      <c r="I122" s="95">
        <v>335140</v>
      </c>
      <c r="L122" s="96">
        <v>45132.556863425925</v>
      </c>
      <c r="M122" t="s">
        <v>135</v>
      </c>
      <c r="N122">
        <v>-25785</v>
      </c>
      <c r="O122" t="s">
        <v>136</v>
      </c>
      <c r="P122" s="95" t="str">
        <f>VLOOKUP(B122,'Org se'!$A$2:$D$3628,2,FALSE)</f>
        <v>Steam Systems</v>
      </c>
      <c r="Q122" s="95" t="str">
        <f>VLOOKUP(B122,'Org se'!$A$2:$H$3628,8,FALSE)</f>
        <v>Facilities Operation Administration</v>
      </c>
      <c r="R122" s="129" t="s">
        <v>25</v>
      </c>
      <c r="S122" s="129" t="s">
        <v>8190</v>
      </c>
    </row>
    <row r="123" spans="1:19" x14ac:dyDescent="0.25">
      <c r="A123">
        <v>618300</v>
      </c>
      <c r="B123">
        <v>410100</v>
      </c>
      <c r="C123">
        <v>217</v>
      </c>
      <c r="D123" s="96">
        <v>45132.557708333334</v>
      </c>
      <c r="E123" t="s">
        <v>133</v>
      </c>
      <c r="F123" t="s">
        <v>217</v>
      </c>
      <c r="G123" t="s">
        <v>355</v>
      </c>
      <c r="H123" t="s">
        <v>130</v>
      </c>
      <c r="I123" s="95">
        <v>335140</v>
      </c>
      <c r="L123" s="96">
        <v>45132.556863425925</v>
      </c>
      <c r="M123" t="s">
        <v>135</v>
      </c>
      <c r="N123">
        <v>7397</v>
      </c>
      <c r="O123" t="s">
        <v>132</v>
      </c>
      <c r="P123" s="95" t="str">
        <f>VLOOKUP(B123,'Org se'!$A$2:$D$3628,2,FALSE)</f>
        <v>Steam Systems</v>
      </c>
      <c r="Q123" s="95" t="str">
        <f>VLOOKUP(B123,'Org se'!$A$2:$H$3628,8,FALSE)</f>
        <v>Facilities Operation Administration</v>
      </c>
      <c r="R123" s="129" t="s">
        <v>25</v>
      </c>
      <c r="S123" s="129" t="s">
        <v>8190</v>
      </c>
    </row>
    <row r="124" spans="1:19" x14ac:dyDescent="0.25">
      <c r="A124">
        <v>618700</v>
      </c>
      <c r="B124">
        <v>410100</v>
      </c>
      <c r="C124">
        <v>217</v>
      </c>
      <c r="D124" s="96">
        <v>45132.557708333334</v>
      </c>
      <c r="E124" t="s">
        <v>133</v>
      </c>
      <c r="F124" t="s">
        <v>217</v>
      </c>
      <c r="G124" t="s">
        <v>355</v>
      </c>
      <c r="H124" t="s">
        <v>130</v>
      </c>
      <c r="I124" s="95">
        <v>335140</v>
      </c>
      <c r="L124" s="96">
        <v>45132.556863425925</v>
      </c>
      <c r="M124" t="s">
        <v>135</v>
      </c>
      <c r="N124">
        <v>-1720</v>
      </c>
      <c r="O124" t="s">
        <v>136</v>
      </c>
      <c r="P124" s="95" t="str">
        <f>VLOOKUP(B124,'Org se'!$A$2:$D$3628,2,FALSE)</f>
        <v>Steam Systems</v>
      </c>
      <c r="Q124" s="95" t="str">
        <f>VLOOKUP(B124,'Org se'!$A$2:$H$3628,8,FALSE)</f>
        <v>Facilities Operation Administration</v>
      </c>
      <c r="R124" s="129" t="s">
        <v>25</v>
      </c>
      <c r="S124" s="129" t="s">
        <v>8190</v>
      </c>
    </row>
    <row r="125" spans="1:19" x14ac:dyDescent="0.25">
      <c r="A125">
        <v>618710</v>
      </c>
      <c r="B125">
        <v>410100</v>
      </c>
      <c r="C125">
        <v>217</v>
      </c>
      <c r="D125" s="96">
        <v>45132.557708333334</v>
      </c>
      <c r="E125" t="s">
        <v>133</v>
      </c>
      <c r="F125" t="s">
        <v>217</v>
      </c>
      <c r="G125" t="s">
        <v>355</v>
      </c>
      <c r="H125" t="s">
        <v>130</v>
      </c>
      <c r="I125" s="95">
        <v>335140</v>
      </c>
      <c r="L125" s="96">
        <v>45132.556863425925</v>
      </c>
      <c r="M125" t="s">
        <v>135</v>
      </c>
      <c r="N125">
        <v>-1855</v>
      </c>
      <c r="O125" t="s">
        <v>136</v>
      </c>
      <c r="P125" s="95" t="str">
        <f>VLOOKUP(B125,'Org se'!$A$2:$D$3628,2,FALSE)</f>
        <v>Steam Systems</v>
      </c>
      <c r="Q125" s="95" t="str">
        <f>VLOOKUP(B125,'Org se'!$A$2:$H$3628,8,FALSE)</f>
        <v>Facilities Operation Administration</v>
      </c>
      <c r="R125" s="129" t="s">
        <v>25</v>
      </c>
      <c r="S125" s="129" t="s">
        <v>8190</v>
      </c>
    </row>
    <row r="126" spans="1:19" x14ac:dyDescent="0.25">
      <c r="A126">
        <v>733000</v>
      </c>
      <c r="B126">
        <v>410100</v>
      </c>
      <c r="C126">
        <v>217</v>
      </c>
      <c r="D126" s="96">
        <v>45132.557708333334</v>
      </c>
      <c r="E126" t="s">
        <v>133</v>
      </c>
      <c r="F126" t="s">
        <v>217</v>
      </c>
      <c r="G126" t="s">
        <v>277</v>
      </c>
      <c r="H126" t="s">
        <v>130</v>
      </c>
      <c r="I126" s="95">
        <v>335140</v>
      </c>
      <c r="L126" s="96">
        <v>45132.556863425925</v>
      </c>
      <c r="M126" t="s">
        <v>135</v>
      </c>
      <c r="N126">
        <v>200000</v>
      </c>
      <c r="O126" t="s">
        <v>132</v>
      </c>
      <c r="P126" s="95" t="str">
        <f>VLOOKUP(B126,'Org se'!$A$2:$D$3628,2,FALSE)</f>
        <v>Steam Systems</v>
      </c>
      <c r="Q126" s="95" t="str">
        <f>VLOOKUP(B126,'Org se'!$A$2:$H$3628,8,FALSE)</f>
        <v>Facilities Operation Administration</v>
      </c>
      <c r="R126" s="129" t="s">
        <v>25</v>
      </c>
      <c r="S126" s="129" t="s">
        <v>8190</v>
      </c>
    </row>
    <row r="127" spans="1:19" x14ac:dyDescent="0.25">
      <c r="A127">
        <v>884440</v>
      </c>
      <c r="B127">
        <v>410100</v>
      </c>
      <c r="C127">
        <v>217</v>
      </c>
      <c r="D127" s="96">
        <v>45132.557708333334</v>
      </c>
      <c r="E127" t="s">
        <v>133</v>
      </c>
      <c r="F127" t="s">
        <v>217</v>
      </c>
      <c r="G127" t="s">
        <v>277</v>
      </c>
      <c r="H127" t="s">
        <v>130</v>
      </c>
      <c r="I127" s="95">
        <v>335140</v>
      </c>
      <c r="L127" s="96">
        <v>45132.556863425925</v>
      </c>
      <c r="M127" t="s">
        <v>135</v>
      </c>
      <c r="N127">
        <v>-400000</v>
      </c>
      <c r="O127" t="s">
        <v>136</v>
      </c>
      <c r="P127" s="95" t="str">
        <f>VLOOKUP(B127,'Org se'!$A$2:$D$3628,2,FALSE)</f>
        <v>Steam Systems</v>
      </c>
      <c r="Q127" s="95" t="str">
        <f>VLOOKUP(B127,'Org se'!$A$2:$H$3628,8,FALSE)</f>
        <v>Facilities Operation Administration</v>
      </c>
      <c r="R127" s="129" t="s">
        <v>25</v>
      </c>
      <c r="S127" s="129" t="s">
        <v>8190</v>
      </c>
    </row>
    <row r="128" spans="1:19" x14ac:dyDescent="0.25">
      <c r="A128">
        <v>884445</v>
      </c>
      <c r="B128">
        <v>410100</v>
      </c>
      <c r="C128">
        <v>217</v>
      </c>
      <c r="D128" s="96">
        <v>45132.557708333334</v>
      </c>
      <c r="E128" t="s">
        <v>133</v>
      </c>
      <c r="F128" t="s">
        <v>217</v>
      </c>
      <c r="G128" t="s">
        <v>277</v>
      </c>
      <c r="H128" t="s">
        <v>130</v>
      </c>
      <c r="I128" s="95">
        <v>335140</v>
      </c>
      <c r="L128" s="96">
        <v>45132.556863425925</v>
      </c>
      <c r="M128" t="s">
        <v>135</v>
      </c>
      <c r="N128">
        <v>200000</v>
      </c>
      <c r="O128" t="s">
        <v>132</v>
      </c>
      <c r="P128" s="95" t="str">
        <f>VLOOKUP(B128,'Org se'!$A$2:$D$3628,2,FALSE)</f>
        <v>Steam Systems</v>
      </c>
      <c r="Q128" s="95" t="str">
        <f>VLOOKUP(B128,'Org se'!$A$2:$H$3628,8,FALSE)</f>
        <v>Facilities Operation Administration</v>
      </c>
      <c r="R128" s="129" t="s">
        <v>25</v>
      </c>
      <c r="S128" s="129" t="s">
        <v>8190</v>
      </c>
    </row>
    <row r="129" spans="1:19" x14ac:dyDescent="0.25">
      <c r="A129">
        <v>501550</v>
      </c>
      <c r="B129">
        <v>700000</v>
      </c>
      <c r="C129">
        <v>201</v>
      </c>
      <c r="D129" s="96">
        <v>45132.557824074072</v>
      </c>
      <c r="E129" t="s">
        <v>127</v>
      </c>
      <c r="F129" t="s">
        <v>142</v>
      </c>
      <c r="G129" t="s">
        <v>143</v>
      </c>
      <c r="H129" t="s">
        <v>130</v>
      </c>
      <c r="I129" s="95">
        <v>332800</v>
      </c>
      <c r="L129" s="96">
        <v>45132.556886574072</v>
      </c>
      <c r="M129" t="s">
        <v>131</v>
      </c>
      <c r="N129">
        <v>1200000</v>
      </c>
      <c r="O129" t="s">
        <v>132</v>
      </c>
      <c r="P129" s="95" t="str">
        <f>VLOOKUP(B129,'Org se'!$A$2:$D$3628,2,FALSE)</f>
        <v>General Institution</v>
      </c>
      <c r="Q129" s="95" t="str">
        <f>VLOOKUP(B129,'Org se'!$A$2:$H$3628,8,FALSE)</f>
        <v>General Institution</v>
      </c>
      <c r="R129" s="129" t="s">
        <v>8227</v>
      </c>
      <c r="S129" s="129" t="s">
        <v>8179</v>
      </c>
    </row>
    <row r="130" spans="1:19" x14ac:dyDescent="0.25">
      <c r="A130">
        <v>504101</v>
      </c>
      <c r="B130">
        <v>700000</v>
      </c>
      <c r="C130">
        <v>201</v>
      </c>
      <c r="D130" s="96">
        <v>45132.557812500003</v>
      </c>
      <c r="E130" t="s">
        <v>127</v>
      </c>
      <c r="F130" t="s">
        <v>142</v>
      </c>
      <c r="G130" t="s">
        <v>207</v>
      </c>
      <c r="H130" t="s">
        <v>130</v>
      </c>
      <c r="I130" s="95">
        <v>332100</v>
      </c>
      <c r="L130" s="96">
        <v>45132.556886574072</v>
      </c>
      <c r="M130" t="s">
        <v>131</v>
      </c>
      <c r="N130">
        <v>225000</v>
      </c>
      <c r="O130" t="s">
        <v>132</v>
      </c>
      <c r="P130" s="95" t="str">
        <f>VLOOKUP(B130,'Org se'!$A$2:$D$3628,2,FALSE)</f>
        <v>General Institution</v>
      </c>
      <c r="Q130" s="95" t="str">
        <f>VLOOKUP(B130,'Org se'!$A$2:$H$3628,8,FALSE)</f>
        <v>General Institution</v>
      </c>
      <c r="R130" s="129" t="s">
        <v>8227</v>
      </c>
      <c r="S130" s="129" t="s">
        <v>8179</v>
      </c>
    </row>
    <row r="131" spans="1:19" x14ac:dyDescent="0.25">
      <c r="A131">
        <v>587010</v>
      </c>
      <c r="B131">
        <v>700000</v>
      </c>
      <c r="C131">
        <v>201</v>
      </c>
      <c r="D131" s="96">
        <v>45132.557824074072</v>
      </c>
      <c r="E131" t="s">
        <v>127</v>
      </c>
      <c r="F131" t="s">
        <v>142</v>
      </c>
      <c r="G131" t="s">
        <v>143</v>
      </c>
      <c r="H131" t="s">
        <v>130</v>
      </c>
      <c r="I131" s="95">
        <v>332800</v>
      </c>
      <c r="L131" s="96">
        <v>45132.556886574072</v>
      </c>
      <c r="M131" t="s">
        <v>131</v>
      </c>
      <c r="N131">
        <v>-380</v>
      </c>
      <c r="O131" t="s">
        <v>136</v>
      </c>
      <c r="P131" s="95" t="str">
        <f>VLOOKUP(B131,'Org se'!$A$2:$D$3628,2,FALSE)</f>
        <v>General Institution</v>
      </c>
      <c r="Q131" s="95" t="str">
        <f>VLOOKUP(B131,'Org se'!$A$2:$H$3628,8,FALSE)</f>
        <v>General Institution</v>
      </c>
      <c r="R131" s="129" t="s">
        <v>8227</v>
      </c>
      <c r="S131" s="129" t="s">
        <v>8179</v>
      </c>
    </row>
    <row r="132" spans="1:19" x14ac:dyDescent="0.25">
      <c r="A132">
        <v>719000</v>
      </c>
      <c r="B132">
        <v>700000</v>
      </c>
      <c r="C132">
        <v>201</v>
      </c>
      <c r="D132" s="96">
        <v>45132.557812500003</v>
      </c>
      <c r="E132" t="s">
        <v>127</v>
      </c>
      <c r="F132" t="s">
        <v>142</v>
      </c>
      <c r="G132" t="s">
        <v>207</v>
      </c>
      <c r="H132" t="s">
        <v>130</v>
      </c>
      <c r="I132" s="95">
        <v>332100</v>
      </c>
      <c r="L132" s="96">
        <v>45132.556886574072</v>
      </c>
      <c r="M132" t="s">
        <v>131</v>
      </c>
      <c r="N132">
        <v>50000</v>
      </c>
      <c r="O132" t="s">
        <v>132</v>
      </c>
      <c r="P132" s="95" t="str">
        <f>VLOOKUP(B132,'Org se'!$A$2:$D$3628,2,FALSE)</f>
        <v>General Institution</v>
      </c>
      <c r="Q132" s="95" t="str">
        <f>VLOOKUP(B132,'Org se'!$A$2:$H$3628,8,FALSE)</f>
        <v>General Institution</v>
      </c>
      <c r="R132" s="129" t="s">
        <v>8227</v>
      </c>
      <c r="S132" s="129" t="s">
        <v>8179</v>
      </c>
    </row>
    <row r="133" spans="1:19" x14ac:dyDescent="0.25">
      <c r="A133">
        <v>734000</v>
      </c>
      <c r="B133">
        <v>700000</v>
      </c>
      <c r="C133">
        <v>152</v>
      </c>
      <c r="D133" s="96">
        <v>45132.557824074072</v>
      </c>
      <c r="E133" t="s">
        <v>127</v>
      </c>
      <c r="F133" t="s">
        <v>142</v>
      </c>
      <c r="G133" t="s">
        <v>487</v>
      </c>
      <c r="H133" t="s">
        <v>130</v>
      </c>
      <c r="I133" s="95">
        <v>333102</v>
      </c>
      <c r="L133" s="96">
        <v>45132.556886574072</v>
      </c>
      <c r="M133" t="s">
        <v>131</v>
      </c>
      <c r="N133">
        <v>12450</v>
      </c>
      <c r="O133" t="s">
        <v>132</v>
      </c>
      <c r="P133" s="95" t="str">
        <f>VLOOKUP(B133,'Org se'!$A$2:$D$3628,2,FALSE)</f>
        <v>General Institution</v>
      </c>
      <c r="Q133" s="95" t="str">
        <f>VLOOKUP(B133,'Org se'!$A$2:$H$3628,8,FALSE)</f>
        <v>General Institution</v>
      </c>
      <c r="R133" s="129" t="s">
        <v>8227</v>
      </c>
      <c r="S133" s="129" t="s">
        <v>8179</v>
      </c>
    </row>
    <row r="134" spans="1:19" x14ac:dyDescent="0.25">
      <c r="A134">
        <v>750000</v>
      </c>
      <c r="B134">
        <v>700000</v>
      </c>
      <c r="C134">
        <v>152</v>
      </c>
      <c r="D134" s="96">
        <v>45132.557824074072</v>
      </c>
      <c r="E134" t="s">
        <v>127</v>
      </c>
      <c r="F134" t="s">
        <v>142</v>
      </c>
      <c r="G134" t="s">
        <v>487</v>
      </c>
      <c r="H134" t="s">
        <v>130</v>
      </c>
      <c r="I134" s="95">
        <v>333102</v>
      </c>
      <c r="L134" s="96">
        <v>45132.556886574072</v>
      </c>
      <c r="M134" t="s">
        <v>131</v>
      </c>
      <c r="N134">
        <v>166491</v>
      </c>
      <c r="O134" t="s">
        <v>132</v>
      </c>
      <c r="P134" s="95" t="str">
        <f>VLOOKUP(B134,'Org se'!$A$2:$D$3628,2,FALSE)</f>
        <v>General Institution</v>
      </c>
      <c r="Q134" s="95" t="str">
        <f>VLOOKUP(B134,'Org se'!$A$2:$H$3628,8,FALSE)</f>
        <v>General Institution</v>
      </c>
      <c r="R134" s="129" t="s">
        <v>8227</v>
      </c>
      <c r="S134" s="129" t="s">
        <v>8179</v>
      </c>
    </row>
    <row r="135" spans="1:19" x14ac:dyDescent="0.25">
      <c r="A135">
        <v>785000</v>
      </c>
      <c r="B135">
        <v>700000</v>
      </c>
      <c r="C135">
        <v>201</v>
      </c>
      <c r="D135" s="96">
        <v>45132.557812500003</v>
      </c>
      <c r="E135" t="s">
        <v>127</v>
      </c>
      <c r="F135" t="s">
        <v>142</v>
      </c>
      <c r="G135" t="s">
        <v>207</v>
      </c>
      <c r="H135" t="s">
        <v>130</v>
      </c>
      <c r="I135" s="95">
        <v>332100</v>
      </c>
      <c r="L135" s="96">
        <v>45132.556886574072</v>
      </c>
      <c r="M135" t="s">
        <v>131</v>
      </c>
      <c r="N135">
        <v>75000</v>
      </c>
      <c r="O135" t="s">
        <v>132</v>
      </c>
      <c r="P135" s="95" t="str">
        <f>VLOOKUP(B135,'Org se'!$A$2:$D$3628,2,FALSE)</f>
        <v>General Institution</v>
      </c>
      <c r="Q135" s="95" t="str">
        <f>VLOOKUP(B135,'Org se'!$A$2:$H$3628,8,FALSE)</f>
        <v>General Institution</v>
      </c>
      <c r="R135" s="129" t="s">
        <v>8227</v>
      </c>
      <c r="S135" s="129" t="s">
        <v>8179</v>
      </c>
    </row>
    <row r="136" spans="1:19" x14ac:dyDescent="0.25">
      <c r="A136">
        <v>808440</v>
      </c>
      <c r="B136">
        <v>700000</v>
      </c>
      <c r="C136">
        <v>152</v>
      </c>
      <c r="D136" s="96">
        <v>45132.557824074072</v>
      </c>
      <c r="E136" t="s">
        <v>127</v>
      </c>
      <c r="F136" t="s">
        <v>142</v>
      </c>
      <c r="G136" t="s">
        <v>487</v>
      </c>
      <c r="H136" t="s">
        <v>130</v>
      </c>
      <c r="I136" s="95">
        <v>333102</v>
      </c>
      <c r="L136" s="96">
        <v>45132.556886574072</v>
      </c>
      <c r="M136" t="s">
        <v>131</v>
      </c>
      <c r="N136">
        <v>1762260</v>
      </c>
      <c r="O136" t="s">
        <v>132</v>
      </c>
      <c r="P136" s="95" t="str">
        <f>VLOOKUP(B136,'Org se'!$A$2:$D$3628,2,FALSE)</f>
        <v>General Institution</v>
      </c>
      <c r="Q136" s="95" t="str">
        <f>VLOOKUP(B136,'Org se'!$A$2:$H$3628,8,FALSE)</f>
        <v>General Institution</v>
      </c>
      <c r="R136" s="129" t="s">
        <v>8227</v>
      </c>
      <c r="S136" s="129" t="s">
        <v>8179</v>
      </c>
    </row>
    <row r="137" spans="1:19" x14ac:dyDescent="0.25">
      <c r="A137">
        <v>808440</v>
      </c>
      <c r="B137">
        <v>700000</v>
      </c>
      <c r="C137">
        <v>201</v>
      </c>
      <c r="D137" s="96">
        <v>45132.557812500003</v>
      </c>
      <c r="E137" t="s">
        <v>127</v>
      </c>
      <c r="F137" t="s">
        <v>142</v>
      </c>
      <c r="G137" t="s">
        <v>207</v>
      </c>
      <c r="H137" t="s">
        <v>130</v>
      </c>
      <c r="I137" s="95">
        <v>332100</v>
      </c>
      <c r="L137" s="96">
        <v>45132.556886574072</v>
      </c>
      <c r="M137" t="s">
        <v>131</v>
      </c>
      <c r="N137">
        <v>5800000</v>
      </c>
      <c r="O137" t="s">
        <v>132</v>
      </c>
      <c r="P137" s="95" t="str">
        <f>VLOOKUP(B137,'Org se'!$A$2:$D$3628,2,FALSE)</f>
        <v>General Institution</v>
      </c>
      <c r="Q137" s="95" t="str">
        <f>VLOOKUP(B137,'Org se'!$A$2:$H$3628,8,FALSE)</f>
        <v>General Institution</v>
      </c>
      <c r="R137" s="129" t="s">
        <v>8227</v>
      </c>
      <c r="S137" s="129" t="s">
        <v>8179</v>
      </c>
    </row>
    <row r="138" spans="1:19" x14ac:dyDescent="0.25">
      <c r="A138">
        <v>882910</v>
      </c>
      <c r="B138">
        <v>700000</v>
      </c>
      <c r="C138">
        <v>201</v>
      </c>
      <c r="D138" s="96">
        <v>45132.557824074072</v>
      </c>
      <c r="E138" t="s">
        <v>127</v>
      </c>
      <c r="F138" t="s">
        <v>142</v>
      </c>
      <c r="G138" t="s">
        <v>143</v>
      </c>
      <c r="H138" t="s">
        <v>130</v>
      </c>
      <c r="I138" s="95">
        <v>332800</v>
      </c>
      <c r="L138" s="96">
        <v>45132.556886574072</v>
      </c>
      <c r="M138" t="s">
        <v>131</v>
      </c>
      <c r="N138">
        <v>79800</v>
      </c>
      <c r="O138" t="s">
        <v>132</v>
      </c>
      <c r="P138" s="95" t="str">
        <f>VLOOKUP(B138,'Org se'!$A$2:$D$3628,2,FALSE)</f>
        <v>General Institution</v>
      </c>
      <c r="Q138" s="95" t="str">
        <f>VLOOKUP(B138,'Org se'!$A$2:$H$3628,8,FALSE)</f>
        <v>General Institution</v>
      </c>
      <c r="R138" s="129" t="s">
        <v>8227</v>
      </c>
      <c r="S138" s="129" t="s">
        <v>8179</v>
      </c>
    </row>
    <row r="139" spans="1:19" x14ac:dyDescent="0.25">
      <c r="A139">
        <v>884440</v>
      </c>
      <c r="B139">
        <v>700000</v>
      </c>
      <c r="C139">
        <v>201</v>
      </c>
      <c r="D139" s="96">
        <v>45132.557824074072</v>
      </c>
      <c r="E139" t="s">
        <v>127</v>
      </c>
      <c r="F139" t="s">
        <v>142</v>
      </c>
      <c r="G139" t="s">
        <v>143</v>
      </c>
      <c r="H139" t="s">
        <v>130</v>
      </c>
      <c r="I139" s="95">
        <v>332800</v>
      </c>
      <c r="L139" s="96">
        <v>45132.556886574072</v>
      </c>
      <c r="M139" t="s">
        <v>131</v>
      </c>
      <c r="N139">
        <v>1114000</v>
      </c>
      <c r="O139" t="s">
        <v>132</v>
      </c>
      <c r="P139" s="95" t="str">
        <f>VLOOKUP(B139,'Org se'!$A$2:$D$3628,2,FALSE)</f>
        <v>General Institution</v>
      </c>
      <c r="Q139" s="95" t="str">
        <f>VLOOKUP(B139,'Org se'!$A$2:$H$3628,8,FALSE)</f>
        <v>General Institution</v>
      </c>
      <c r="R139" s="129" t="s">
        <v>8227</v>
      </c>
      <c r="S139" s="129" t="s">
        <v>8179</v>
      </c>
    </row>
    <row r="140" spans="1:19" x14ac:dyDescent="0.25">
      <c r="A140">
        <v>884440</v>
      </c>
      <c r="B140">
        <v>700000</v>
      </c>
      <c r="C140">
        <v>201</v>
      </c>
      <c r="D140" s="96">
        <v>45132.557812500003</v>
      </c>
      <c r="E140" t="s">
        <v>127</v>
      </c>
      <c r="F140" t="s">
        <v>142</v>
      </c>
      <c r="G140" t="s">
        <v>207</v>
      </c>
      <c r="H140" t="s">
        <v>130</v>
      </c>
      <c r="I140" s="95">
        <v>332100</v>
      </c>
      <c r="L140" s="96">
        <v>45132.556886574072</v>
      </c>
      <c r="M140" t="s">
        <v>131</v>
      </c>
      <c r="N140">
        <v>4450000</v>
      </c>
      <c r="O140" t="s">
        <v>132</v>
      </c>
      <c r="P140" s="95" t="str">
        <f>VLOOKUP(B140,'Org se'!$A$2:$D$3628,2,FALSE)</f>
        <v>General Institution</v>
      </c>
      <c r="Q140" s="95" t="str">
        <f>VLOOKUP(B140,'Org se'!$A$2:$H$3628,8,FALSE)</f>
        <v>General Institution</v>
      </c>
      <c r="R140" s="129" t="s">
        <v>8227</v>
      </c>
      <c r="S140" s="129" t="s">
        <v>8179</v>
      </c>
    </row>
    <row r="141" spans="1:19" x14ac:dyDescent="0.25">
      <c r="A141">
        <v>808440</v>
      </c>
      <c r="B141">
        <v>700000</v>
      </c>
      <c r="C141">
        <v>201</v>
      </c>
      <c r="D141" s="96">
        <v>45132.557812500003</v>
      </c>
      <c r="E141" t="s">
        <v>133</v>
      </c>
      <c r="F141" t="s">
        <v>142</v>
      </c>
      <c r="G141" t="s">
        <v>511</v>
      </c>
      <c r="H141" t="s">
        <v>130</v>
      </c>
      <c r="I141" s="95">
        <v>332100</v>
      </c>
      <c r="L141" s="96">
        <v>45132.556886574072</v>
      </c>
      <c r="M141" t="s">
        <v>135</v>
      </c>
      <c r="N141">
        <v>429424</v>
      </c>
      <c r="O141" t="s">
        <v>132</v>
      </c>
      <c r="P141" s="95" t="str">
        <f>VLOOKUP(B141,'Org se'!$A$2:$D$3628,2,FALSE)</f>
        <v>General Institution</v>
      </c>
      <c r="Q141" s="95" t="str">
        <f>VLOOKUP(B141,'Org se'!$A$2:$H$3628,8,FALSE)</f>
        <v>General Institution</v>
      </c>
      <c r="R141" s="129" t="s">
        <v>8227</v>
      </c>
      <c r="S141" s="129" t="s">
        <v>8179</v>
      </c>
    </row>
    <row r="142" spans="1:19" x14ac:dyDescent="0.25">
      <c r="A142">
        <v>884440</v>
      </c>
      <c r="B142">
        <v>700000</v>
      </c>
      <c r="C142">
        <v>201</v>
      </c>
      <c r="D142" s="96">
        <v>45132.557824074072</v>
      </c>
      <c r="E142" t="s">
        <v>133</v>
      </c>
      <c r="F142" t="s">
        <v>142</v>
      </c>
      <c r="G142" t="s">
        <v>511</v>
      </c>
      <c r="H142" t="s">
        <v>130</v>
      </c>
      <c r="I142" s="95">
        <v>332800</v>
      </c>
      <c r="L142" s="96">
        <v>45132.556886574072</v>
      </c>
      <c r="M142" t="s">
        <v>135</v>
      </c>
      <c r="N142">
        <v>637547</v>
      </c>
      <c r="O142" t="s">
        <v>132</v>
      </c>
      <c r="P142" s="95" t="str">
        <f>VLOOKUP(B142,'Org se'!$A$2:$D$3628,2,FALSE)</f>
        <v>General Institution</v>
      </c>
      <c r="Q142" s="95" t="str">
        <f>VLOOKUP(B142,'Org se'!$A$2:$H$3628,8,FALSE)</f>
        <v>General Institution</v>
      </c>
      <c r="R142" s="129" t="s">
        <v>8227</v>
      </c>
      <c r="S142" s="129" t="s">
        <v>8179</v>
      </c>
    </row>
    <row r="143" spans="1:19" x14ac:dyDescent="0.25">
      <c r="A143">
        <v>884440</v>
      </c>
      <c r="B143">
        <v>700000</v>
      </c>
      <c r="C143">
        <v>201</v>
      </c>
      <c r="D143" s="96">
        <v>45132.557812500003</v>
      </c>
      <c r="E143" t="s">
        <v>133</v>
      </c>
      <c r="F143" t="s">
        <v>142</v>
      </c>
      <c r="G143" t="s">
        <v>511</v>
      </c>
      <c r="H143" t="s">
        <v>130</v>
      </c>
      <c r="I143" s="95">
        <v>332100</v>
      </c>
      <c r="L143" s="96">
        <v>45132.556886574072</v>
      </c>
      <c r="M143" t="s">
        <v>135</v>
      </c>
      <c r="N143">
        <v>567356</v>
      </c>
      <c r="O143" t="s">
        <v>132</v>
      </c>
      <c r="P143" s="95" t="str">
        <f>VLOOKUP(B143,'Org se'!$A$2:$D$3628,2,FALSE)</f>
        <v>General Institution</v>
      </c>
      <c r="Q143" s="95" t="str">
        <f>VLOOKUP(B143,'Org se'!$A$2:$H$3628,8,FALSE)</f>
        <v>General Institution</v>
      </c>
      <c r="R143" s="129" t="s">
        <v>8227</v>
      </c>
      <c r="S143" s="129" t="s">
        <v>8179</v>
      </c>
    </row>
    <row r="144" spans="1:19" x14ac:dyDescent="0.25">
      <c r="A144">
        <v>504480</v>
      </c>
      <c r="B144">
        <v>610000</v>
      </c>
      <c r="C144">
        <v>219</v>
      </c>
      <c r="D144" s="96">
        <v>45132.557812500003</v>
      </c>
      <c r="E144" t="s">
        <v>127</v>
      </c>
      <c r="F144" t="s">
        <v>240</v>
      </c>
      <c r="G144" t="s">
        <v>241</v>
      </c>
      <c r="H144" t="s">
        <v>130</v>
      </c>
      <c r="I144" s="95">
        <v>336260</v>
      </c>
      <c r="L144" s="96">
        <v>45132.556886574072</v>
      </c>
      <c r="M144" t="s">
        <v>131</v>
      </c>
      <c r="N144">
        <v>60100</v>
      </c>
      <c r="O144" t="s">
        <v>132</v>
      </c>
      <c r="P144" s="95" t="str">
        <f>VLOOKUP(B144,'Org se'!$A$2:$D$3628,2,FALSE)</f>
        <v>Office of Enterprise Risk Managemnt</v>
      </c>
      <c r="Q144" s="95" t="str">
        <f>VLOOKUP(B144,'Org se'!$A$2:$H$3628,8,FALSE)</f>
        <v>Office of Enterprise Risk Managemnt</v>
      </c>
      <c r="R144" s="129" t="str">
        <f>Q144</f>
        <v>Office of Enterprise Risk Managemnt</v>
      </c>
      <c r="S144" s="129" t="str">
        <f>VLOOKUP(R144,'Org se'!$N$2:$O$46,2,FALSE)</f>
        <v>UAdmin</v>
      </c>
    </row>
    <row r="145" spans="1:19" x14ac:dyDescent="0.25">
      <c r="A145">
        <v>587000</v>
      </c>
      <c r="B145">
        <v>610000</v>
      </c>
      <c r="C145">
        <v>219</v>
      </c>
      <c r="D145" s="96">
        <v>45132.557812500003</v>
      </c>
      <c r="E145" t="s">
        <v>127</v>
      </c>
      <c r="F145" t="s">
        <v>240</v>
      </c>
      <c r="G145" t="s">
        <v>241</v>
      </c>
      <c r="H145" t="s">
        <v>130</v>
      </c>
      <c r="I145" s="95">
        <v>336260</v>
      </c>
      <c r="L145" s="96">
        <v>45132.556886574072</v>
      </c>
      <c r="M145" t="s">
        <v>131</v>
      </c>
      <c r="N145">
        <v>-100</v>
      </c>
      <c r="O145" t="s">
        <v>136</v>
      </c>
      <c r="P145" s="95" t="str">
        <f>VLOOKUP(B145,'Org se'!$A$2:$D$3628,2,FALSE)</f>
        <v>Office of Enterprise Risk Managemnt</v>
      </c>
      <c r="Q145" s="95" t="str">
        <f>VLOOKUP(B145,'Org se'!$A$2:$H$3628,8,FALSE)</f>
        <v>Office of Enterprise Risk Managemnt</v>
      </c>
      <c r="R145" s="129" t="str">
        <f t="shared" ref="R145:R146" si="2">Q145</f>
        <v>Office of Enterprise Risk Managemnt</v>
      </c>
      <c r="S145" s="129" t="str">
        <f>VLOOKUP(R145,'Org se'!$N$2:$O$46,2,FALSE)</f>
        <v>UAdmin</v>
      </c>
    </row>
    <row r="146" spans="1:19" x14ac:dyDescent="0.25">
      <c r="A146">
        <v>740000</v>
      </c>
      <c r="B146">
        <v>610000</v>
      </c>
      <c r="C146">
        <v>219</v>
      </c>
      <c r="D146" s="96">
        <v>45132.557812500003</v>
      </c>
      <c r="E146" t="s">
        <v>127</v>
      </c>
      <c r="F146" t="s">
        <v>240</v>
      </c>
      <c r="G146" t="s">
        <v>241</v>
      </c>
      <c r="H146" t="s">
        <v>130</v>
      </c>
      <c r="I146" s="95">
        <v>336260</v>
      </c>
      <c r="L146" s="96">
        <v>45132.556886574072</v>
      </c>
      <c r="M146" t="s">
        <v>131</v>
      </c>
      <c r="N146">
        <v>60000</v>
      </c>
      <c r="O146" t="s">
        <v>132</v>
      </c>
      <c r="P146" s="95" t="str">
        <f>VLOOKUP(B146,'Org se'!$A$2:$D$3628,2,FALSE)</f>
        <v>Office of Enterprise Risk Managemnt</v>
      </c>
      <c r="Q146" s="95" t="str">
        <f>VLOOKUP(B146,'Org se'!$A$2:$H$3628,8,FALSE)</f>
        <v>Office of Enterprise Risk Managemnt</v>
      </c>
      <c r="R146" s="129" t="str">
        <f t="shared" si="2"/>
        <v>Office of Enterprise Risk Managemnt</v>
      </c>
      <c r="S146" s="129" t="str">
        <f>VLOOKUP(R146,'Org se'!$N$2:$O$46,2,FALSE)</f>
        <v>UAdmin</v>
      </c>
    </row>
    <row r="147" spans="1:19" x14ac:dyDescent="0.25">
      <c r="A147">
        <v>612120</v>
      </c>
      <c r="B147">
        <v>430500</v>
      </c>
      <c r="C147">
        <v>219</v>
      </c>
      <c r="D147" s="96">
        <v>45132.557766203703</v>
      </c>
      <c r="E147" t="s">
        <v>127</v>
      </c>
      <c r="F147" t="s">
        <v>217</v>
      </c>
      <c r="G147" t="s">
        <v>367</v>
      </c>
      <c r="H147" t="s">
        <v>130</v>
      </c>
      <c r="I147" s="95">
        <v>336216</v>
      </c>
      <c r="L147" s="96">
        <v>45132.556863425925</v>
      </c>
      <c r="M147" t="s">
        <v>131</v>
      </c>
      <c r="N147">
        <v>90000</v>
      </c>
      <c r="O147" t="s">
        <v>132</v>
      </c>
      <c r="P147" s="95" t="str">
        <f>VLOOKUP(B147,'Org se'!$A$2:$D$3628,2,FALSE)</f>
        <v>App State Police</v>
      </c>
      <c r="Q147" s="95" t="str">
        <f>VLOOKUP(B147,'Org se'!$A$2:$H$3628,8,FALSE)</f>
        <v>Public Safety &amp; Risk Management</v>
      </c>
      <c r="R147" s="129" t="str">
        <f>Q147</f>
        <v>Public Safety &amp; Risk Management</v>
      </c>
      <c r="S147" s="129" t="str">
        <f>VLOOKUP(R147,'Org se'!$N$2:$O$46,2,FALSE)</f>
        <v>Police</v>
      </c>
    </row>
    <row r="148" spans="1:19" x14ac:dyDescent="0.25">
      <c r="A148">
        <v>612200</v>
      </c>
      <c r="B148">
        <v>430500</v>
      </c>
      <c r="C148">
        <v>219</v>
      </c>
      <c r="D148" s="96">
        <v>45132.557766203703</v>
      </c>
      <c r="E148" t="s">
        <v>127</v>
      </c>
      <c r="F148" t="s">
        <v>217</v>
      </c>
      <c r="G148" t="s">
        <v>367</v>
      </c>
      <c r="H148" t="s">
        <v>130</v>
      </c>
      <c r="I148" s="95">
        <v>336216</v>
      </c>
      <c r="L148" s="96">
        <v>45132.556863425925</v>
      </c>
      <c r="M148" t="s">
        <v>131</v>
      </c>
      <c r="N148">
        <v>1000</v>
      </c>
      <c r="O148" t="s">
        <v>132</v>
      </c>
      <c r="P148" s="95" t="str">
        <f>VLOOKUP(B148,'Org se'!$A$2:$D$3628,2,FALSE)</f>
        <v>App State Police</v>
      </c>
      <c r="Q148" s="95" t="str">
        <f>VLOOKUP(B148,'Org se'!$A$2:$H$3628,8,FALSE)</f>
        <v>Public Safety &amp; Risk Management</v>
      </c>
      <c r="R148" s="129" t="str">
        <f t="shared" ref="R148:R190" si="3">Q148</f>
        <v>Public Safety &amp; Risk Management</v>
      </c>
      <c r="S148" s="129" t="str">
        <f>VLOOKUP(R148,'Org se'!$N$2:$O$46,2,FALSE)</f>
        <v>Police</v>
      </c>
    </row>
    <row r="149" spans="1:19" x14ac:dyDescent="0.25">
      <c r="A149">
        <v>612201</v>
      </c>
      <c r="B149">
        <v>430500</v>
      </c>
      <c r="C149">
        <v>219</v>
      </c>
      <c r="D149" s="96">
        <v>45132.557766203703</v>
      </c>
      <c r="E149" t="s">
        <v>127</v>
      </c>
      <c r="F149" t="s">
        <v>217</v>
      </c>
      <c r="G149" t="s">
        <v>367</v>
      </c>
      <c r="H149" t="s">
        <v>130</v>
      </c>
      <c r="I149" s="95">
        <v>336216</v>
      </c>
      <c r="L149" s="96">
        <v>45132.556863425925</v>
      </c>
      <c r="M149" t="s">
        <v>131</v>
      </c>
      <c r="N149">
        <v>1000</v>
      </c>
      <c r="O149" t="s">
        <v>132</v>
      </c>
      <c r="P149" s="95" t="str">
        <f>VLOOKUP(B149,'Org se'!$A$2:$D$3628,2,FALSE)</f>
        <v>App State Police</v>
      </c>
      <c r="Q149" s="95" t="str">
        <f>VLOOKUP(B149,'Org se'!$A$2:$H$3628,8,FALSE)</f>
        <v>Public Safety &amp; Risk Management</v>
      </c>
      <c r="R149" s="129" t="str">
        <f t="shared" si="3"/>
        <v>Public Safety &amp; Risk Management</v>
      </c>
      <c r="S149" s="129" t="str">
        <f>VLOOKUP(R149,'Org se'!$N$2:$O$46,2,FALSE)</f>
        <v>Police</v>
      </c>
    </row>
    <row r="150" spans="1:19" x14ac:dyDescent="0.25">
      <c r="A150">
        <v>614520</v>
      </c>
      <c r="B150">
        <v>430500</v>
      </c>
      <c r="C150">
        <v>219</v>
      </c>
      <c r="D150" s="96">
        <v>45132.557766203703</v>
      </c>
      <c r="E150" t="s">
        <v>127</v>
      </c>
      <c r="F150" t="s">
        <v>217</v>
      </c>
      <c r="G150" t="s">
        <v>367</v>
      </c>
      <c r="H150" t="s">
        <v>130</v>
      </c>
      <c r="I150" s="95">
        <v>336216</v>
      </c>
      <c r="L150" s="96">
        <v>45132.556863425925</v>
      </c>
      <c r="M150" t="s">
        <v>131</v>
      </c>
      <c r="N150">
        <v>160000</v>
      </c>
      <c r="O150" t="s">
        <v>132</v>
      </c>
      <c r="P150" s="95" t="str">
        <f>VLOOKUP(B150,'Org se'!$A$2:$D$3628,2,FALSE)</f>
        <v>App State Police</v>
      </c>
      <c r="Q150" s="95" t="str">
        <f>VLOOKUP(B150,'Org se'!$A$2:$H$3628,8,FALSE)</f>
        <v>Public Safety &amp; Risk Management</v>
      </c>
      <c r="R150" s="129" t="str">
        <f t="shared" si="3"/>
        <v>Public Safety &amp; Risk Management</v>
      </c>
      <c r="S150" s="129" t="str">
        <f>VLOOKUP(R150,'Org se'!$N$2:$O$46,2,FALSE)</f>
        <v>Police</v>
      </c>
    </row>
    <row r="151" spans="1:19" x14ac:dyDescent="0.25">
      <c r="A151">
        <v>614600</v>
      </c>
      <c r="B151">
        <v>430500</v>
      </c>
      <c r="C151">
        <v>219</v>
      </c>
      <c r="D151" s="96">
        <v>45132.557766203703</v>
      </c>
      <c r="E151" t="s">
        <v>127</v>
      </c>
      <c r="F151" t="s">
        <v>217</v>
      </c>
      <c r="G151" t="s">
        <v>367</v>
      </c>
      <c r="H151" t="s">
        <v>130</v>
      </c>
      <c r="I151" s="95">
        <v>336216</v>
      </c>
      <c r="L151" s="96">
        <v>45132.556863425925</v>
      </c>
      <c r="M151" t="s">
        <v>131</v>
      </c>
      <c r="N151">
        <v>2000</v>
      </c>
      <c r="O151" t="s">
        <v>132</v>
      </c>
      <c r="P151" s="95" t="str">
        <f>VLOOKUP(B151,'Org se'!$A$2:$D$3628,2,FALSE)</f>
        <v>App State Police</v>
      </c>
      <c r="Q151" s="95" t="str">
        <f>VLOOKUP(B151,'Org se'!$A$2:$H$3628,8,FALSE)</f>
        <v>Public Safety &amp; Risk Management</v>
      </c>
      <c r="R151" s="129" t="str">
        <f t="shared" si="3"/>
        <v>Public Safety &amp; Risk Management</v>
      </c>
      <c r="S151" s="129" t="str">
        <f>VLOOKUP(R151,'Org se'!$N$2:$O$46,2,FALSE)</f>
        <v>Police</v>
      </c>
    </row>
    <row r="152" spans="1:19" x14ac:dyDescent="0.25">
      <c r="A152">
        <v>614650</v>
      </c>
      <c r="B152">
        <v>430500</v>
      </c>
      <c r="C152">
        <v>219</v>
      </c>
      <c r="D152" s="96">
        <v>45132.557766203703</v>
      </c>
      <c r="E152" t="s">
        <v>127</v>
      </c>
      <c r="F152" t="s">
        <v>217</v>
      </c>
      <c r="G152" t="s">
        <v>367</v>
      </c>
      <c r="H152" t="s">
        <v>130</v>
      </c>
      <c r="I152" s="95">
        <v>336216</v>
      </c>
      <c r="L152" s="96">
        <v>45132.556863425925</v>
      </c>
      <c r="M152" t="s">
        <v>131</v>
      </c>
      <c r="N152">
        <v>6000</v>
      </c>
      <c r="O152" t="s">
        <v>132</v>
      </c>
      <c r="P152" s="95" t="str">
        <f>VLOOKUP(B152,'Org se'!$A$2:$D$3628,2,FALSE)</f>
        <v>App State Police</v>
      </c>
      <c r="Q152" s="95" t="str">
        <f>VLOOKUP(B152,'Org se'!$A$2:$H$3628,8,FALSE)</f>
        <v>Public Safety &amp; Risk Management</v>
      </c>
      <c r="R152" s="129" t="str">
        <f t="shared" si="3"/>
        <v>Public Safety &amp; Risk Management</v>
      </c>
      <c r="S152" s="129" t="str">
        <f>VLOOKUP(R152,'Org se'!$N$2:$O$46,2,FALSE)</f>
        <v>Police</v>
      </c>
    </row>
    <row r="153" spans="1:19" x14ac:dyDescent="0.25">
      <c r="A153">
        <v>615620</v>
      </c>
      <c r="B153">
        <v>430500</v>
      </c>
      <c r="C153">
        <v>219</v>
      </c>
      <c r="D153" s="96">
        <v>45132.557766203703</v>
      </c>
      <c r="E153" t="s">
        <v>127</v>
      </c>
      <c r="F153" t="s">
        <v>217</v>
      </c>
      <c r="G153" t="s">
        <v>367</v>
      </c>
      <c r="H153" t="s">
        <v>130</v>
      </c>
      <c r="I153" s="95">
        <v>336216</v>
      </c>
      <c r="L153" s="96">
        <v>45132.556863425925</v>
      </c>
      <c r="M153" t="s">
        <v>131</v>
      </c>
      <c r="N153">
        <v>5000</v>
      </c>
      <c r="O153" t="s">
        <v>132</v>
      </c>
      <c r="P153" s="95" t="str">
        <f>VLOOKUP(B153,'Org se'!$A$2:$D$3628,2,FALSE)</f>
        <v>App State Police</v>
      </c>
      <c r="Q153" s="95" t="str">
        <f>VLOOKUP(B153,'Org se'!$A$2:$H$3628,8,FALSE)</f>
        <v>Public Safety &amp; Risk Management</v>
      </c>
      <c r="R153" s="129" t="str">
        <f t="shared" si="3"/>
        <v>Public Safety &amp; Risk Management</v>
      </c>
      <c r="S153" s="129" t="str">
        <f>VLOOKUP(R153,'Org se'!$N$2:$O$46,2,FALSE)</f>
        <v>Police</v>
      </c>
    </row>
    <row r="154" spans="1:19" x14ac:dyDescent="0.25">
      <c r="A154">
        <v>618100</v>
      </c>
      <c r="B154">
        <v>430500</v>
      </c>
      <c r="C154">
        <v>219</v>
      </c>
      <c r="D154" s="96">
        <v>45132.557766203703</v>
      </c>
      <c r="E154" t="s">
        <v>127</v>
      </c>
      <c r="F154" t="s">
        <v>217</v>
      </c>
      <c r="G154" t="s">
        <v>367</v>
      </c>
      <c r="H154" t="s">
        <v>130</v>
      </c>
      <c r="I154" s="95">
        <v>336216</v>
      </c>
      <c r="L154" s="96">
        <v>45132.556863425925</v>
      </c>
      <c r="M154" t="s">
        <v>131</v>
      </c>
      <c r="N154">
        <v>8000</v>
      </c>
      <c r="O154" t="s">
        <v>132</v>
      </c>
      <c r="P154" s="95" t="str">
        <f>VLOOKUP(B154,'Org se'!$A$2:$D$3628,2,FALSE)</f>
        <v>App State Police</v>
      </c>
      <c r="Q154" s="95" t="str">
        <f>VLOOKUP(B154,'Org se'!$A$2:$H$3628,8,FALSE)</f>
        <v>Public Safety &amp; Risk Management</v>
      </c>
      <c r="R154" s="129" t="str">
        <f t="shared" si="3"/>
        <v>Public Safety &amp; Risk Management</v>
      </c>
      <c r="S154" s="129" t="str">
        <f>VLOOKUP(R154,'Org se'!$N$2:$O$46,2,FALSE)</f>
        <v>Police</v>
      </c>
    </row>
    <row r="155" spans="1:19" x14ac:dyDescent="0.25">
      <c r="A155">
        <v>618200</v>
      </c>
      <c r="B155">
        <v>430500</v>
      </c>
      <c r="C155">
        <v>219</v>
      </c>
      <c r="D155" s="96">
        <v>45132.557766203703</v>
      </c>
      <c r="E155" t="s">
        <v>127</v>
      </c>
      <c r="F155" t="s">
        <v>217</v>
      </c>
      <c r="G155" t="s">
        <v>367</v>
      </c>
      <c r="H155" t="s">
        <v>130</v>
      </c>
      <c r="I155" s="95">
        <v>336216</v>
      </c>
      <c r="L155" s="96">
        <v>45132.556863425925</v>
      </c>
      <c r="M155" t="s">
        <v>131</v>
      </c>
      <c r="N155">
        <v>25000</v>
      </c>
      <c r="O155" t="s">
        <v>132</v>
      </c>
      <c r="P155" s="95" t="str">
        <f>VLOOKUP(B155,'Org se'!$A$2:$D$3628,2,FALSE)</f>
        <v>App State Police</v>
      </c>
      <c r="Q155" s="95" t="str">
        <f>VLOOKUP(B155,'Org se'!$A$2:$H$3628,8,FALSE)</f>
        <v>Public Safety &amp; Risk Management</v>
      </c>
      <c r="R155" s="129" t="str">
        <f t="shared" si="3"/>
        <v>Public Safety &amp; Risk Management</v>
      </c>
      <c r="S155" s="129" t="str">
        <f>VLOOKUP(R155,'Org se'!$N$2:$O$46,2,FALSE)</f>
        <v>Police</v>
      </c>
    </row>
    <row r="156" spans="1:19" x14ac:dyDescent="0.25">
      <c r="A156">
        <v>618300</v>
      </c>
      <c r="B156">
        <v>430500</v>
      </c>
      <c r="C156">
        <v>219</v>
      </c>
      <c r="D156" s="96">
        <v>45132.557766203703</v>
      </c>
      <c r="E156" t="s">
        <v>127</v>
      </c>
      <c r="F156" t="s">
        <v>217</v>
      </c>
      <c r="G156" t="s">
        <v>367</v>
      </c>
      <c r="H156" t="s">
        <v>130</v>
      </c>
      <c r="I156" s="95">
        <v>336216</v>
      </c>
      <c r="L156" s="96">
        <v>45132.556863425925</v>
      </c>
      <c r="M156" t="s">
        <v>131</v>
      </c>
      <c r="N156">
        <v>20000</v>
      </c>
      <c r="O156" t="s">
        <v>132</v>
      </c>
      <c r="P156" s="95" t="str">
        <f>VLOOKUP(B156,'Org se'!$A$2:$D$3628,2,FALSE)</f>
        <v>App State Police</v>
      </c>
      <c r="Q156" s="95" t="str">
        <f>VLOOKUP(B156,'Org se'!$A$2:$H$3628,8,FALSE)</f>
        <v>Public Safety &amp; Risk Management</v>
      </c>
      <c r="R156" s="129" t="str">
        <f t="shared" si="3"/>
        <v>Public Safety &amp; Risk Management</v>
      </c>
      <c r="S156" s="129" t="str">
        <f>VLOOKUP(R156,'Org se'!$N$2:$O$46,2,FALSE)</f>
        <v>Police</v>
      </c>
    </row>
    <row r="157" spans="1:19" x14ac:dyDescent="0.25">
      <c r="A157">
        <v>618530</v>
      </c>
      <c r="B157">
        <v>430500</v>
      </c>
      <c r="C157">
        <v>219</v>
      </c>
      <c r="D157" s="96">
        <v>45132.55777777778</v>
      </c>
      <c r="E157" t="s">
        <v>127</v>
      </c>
      <c r="F157" t="s">
        <v>217</v>
      </c>
      <c r="G157" t="s">
        <v>367</v>
      </c>
      <c r="H157" t="s">
        <v>130</v>
      </c>
      <c r="I157" s="95">
        <v>336216</v>
      </c>
      <c r="L157" s="96">
        <v>45132.556863425925</v>
      </c>
      <c r="M157" t="s">
        <v>131</v>
      </c>
      <c r="N157">
        <v>500</v>
      </c>
      <c r="O157" t="s">
        <v>132</v>
      </c>
      <c r="P157" s="95" t="str">
        <f>VLOOKUP(B157,'Org se'!$A$2:$D$3628,2,FALSE)</f>
        <v>App State Police</v>
      </c>
      <c r="Q157" s="95" t="str">
        <f>VLOOKUP(B157,'Org se'!$A$2:$H$3628,8,FALSE)</f>
        <v>Public Safety &amp; Risk Management</v>
      </c>
      <c r="R157" s="129" t="str">
        <f t="shared" si="3"/>
        <v>Public Safety &amp; Risk Management</v>
      </c>
      <c r="S157" s="129" t="str">
        <f>VLOOKUP(R157,'Org se'!$N$2:$O$46,2,FALSE)</f>
        <v>Police</v>
      </c>
    </row>
    <row r="158" spans="1:19" x14ac:dyDescent="0.25">
      <c r="A158">
        <v>720000</v>
      </c>
      <c r="B158">
        <v>430500</v>
      </c>
      <c r="C158">
        <v>219</v>
      </c>
      <c r="D158" s="96">
        <v>45132.55777777778</v>
      </c>
      <c r="E158" t="s">
        <v>127</v>
      </c>
      <c r="F158" t="s">
        <v>217</v>
      </c>
      <c r="G158" t="s">
        <v>367</v>
      </c>
      <c r="H158" t="s">
        <v>130</v>
      </c>
      <c r="I158" s="95">
        <v>336216</v>
      </c>
      <c r="L158" s="96">
        <v>45132.556863425925</v>
      </c>
      <c r="M158" t="s">
        <v>131</v>
      </c>
      <c r="N158">
        <v>10000</v>
      </c>
      <c r="O158" t="s">
        <v>132</v>
      </c>
      <c r="P158" s="95" t="str">
        <f>VLOOKUP(B158,'Org se'!$A$2:$D$3628,2,FALSE)</f>
        <v>App State Police</v>
      </c>
      <c r="Q158" s="95" t="str">
        <f>VLOOKUP(B158,'Org se'!$A$2:$H$3628,8,FALSE)</f>
        <v>Public Safety &amp; Risk Management</v>
      </c>
      <c r="R158" s="129" t="str">
        <f t="shared" si="3"/>
        <v>Public Safety &amp; Risk Management</v>
      </c>
      <c r="S158" s="129" t="str">
        <f>VLOOKUP(R158,'Org se'!$N$2:$O$46,2,FALSE)</f>
        <v>Police</v>
      </c>
    </row>
    <row r="159" spans="1:19" x14ac:dyDescent="0.25">
      <c r="A159">
        <v>734000</v>
      </c>
      <c r="B159">
        <v>430500</v>
      </c>
      <c r="C159">
        <v>219</v>
      </c>
      <c r="D159" s="96">
        <v>45132.55777777778</v>
      </c>
      <c r="E159" t="s">
        <v>127</v>
      </c>
      <c r="F159" t="s">
        <v>217</v>
      </c>
      <c r="G159" t="s">
        <v>367</v>
      </c>
      <c r="H159" t="s">
        <v>130</v>
      </c>
      <c r="I159" s="95">
        <v>336216</v>
      </c>
      <c r="L159" s="96">
        <v>45132.556863425925</v>
      </c>
      <c r="M159" t="s">
        <v>131</v>
      </c>
      <c r="N159">
        <v>2500</v>
      </c>
      <c r="O159" t="s">
        <v>132</v>
      </c>
      <c r="P159" s="95" t="str">
        <f>VLOOKUP(B159,'Org se'!$A$2:$D$3628,2,FALSE)</f>
        <v>App State Police</v>
      </c>
      <c r="Q159" s="95" t="str">
        <f>VLOOKUP(B159,'Org se'!$A$2:$H$3628,8,FALSE)</f>
        <v>Public Safety &amp; Risk Management</v>
      </c>
      <c r="R159" s="129" t="str">
        <f t="shared" si="3"/>
        <v>Public Safety &amp; Risk Management</v>
      </c>
      <c r="S159" s="129" t="str">
        <f>VLOOKUP(R159,'Org se'!$N$2:$O$46,2,FALSE)</f>
        <v>Police</v>
      </c>
    </row>
    <row r="160" spans="1:19" x14ac:dyDescent="0.25">
      <c r="A160">
        <v>750000</v>
      </c>
      <c r="B160">
        <v>430500</v>
      </c>
      <c r="C160">
        <v>219</v>
      </c>
      <c r="D160" s="96">
        <v>45132.55777777778</v>
      </c>
      <c r="E160" t="s">
        <v>127</v>
      </c>
      <c r="F160" t="s">
        <v>217</v>
      </c>
      <c r="G160" t="s">
        <v>367</v>
      </c>
      <c r="H160" t="s">
        <v>130</v>
      </c>
      <c r="I160" s="95">
        <v>336216</v>
      </c>
      <c r="L160" s="96">
        <v>45132.556863425925</v>
      </c>
      <c r="M160" t="s">
        <v>131</v>
      </c>
      <c r="N160">
        <v>2500</v>
      </c>
      <c r="O160" t="s">
        <v>132</v>
      </c>
      <c r="P160" s="95" t="str">
        <f>VLOOKUP(B160,'Org se'!$A$2:$D$3628,2,FALSE)</f>
        <v>App State Police</v>
      </c>
      <c r="Q160" s="95" t="str">
        <f>VLOOKUP(B160,'Org se'!$A$2:$H$3628,8,FALSE)</f>
        <v>Public Safety &amp; Risk Management</v>
      </c>
      <c r="R160" s="129" t="str">
        <f t="shared" si="3"/>
        <v>Public Safety &amp; Risk Management</v>
      </c>
      <c r="S160" s="129" t="str">
        <f>VLOOKUP(R160,'Org se'!$N$2:$O$46,2,FALSE)</f>
        <v>Police</v>
      </c>
    </row>
    <row r="161" spans="1:19" x14ac:dyDescent="0.25">
      <c r="A161">
        <v>785000</v>
      </c>
      <c r="B161">
        <v>430500</v>
      </c>
      <c r="C161">
        <v>219</v>
      </c>
      <c r="D161" s="96">
        <v>45132.55777777778</v>
      </c>
      <c r="E161" t="s">
        <v>127</v>
      </c>
      <c r="F161" t="s">
        <v>217</v>
      </c>
      <c r="G161" t="s">
        <v>367</v>
      </c>
      <c r="H161" t="s">
        <v>130</v>
      </c>
      <c r="I161" s="95">
        <v>336216</v>
      </c>
      <c r="L161" s="96">
        <v>45132.556863425925</v>
      </c>
      <c r="M161" t="s">
        <v>131</v>
      </c>
      <c r="N161">
        <v>1000</v>
      </c>
      <c r="O161" t="s">
        <v>132</v>
      </c>
      <c r="P161" s="95" t="str">
        <f>VLOOKUP(B161,'Org se'!$A$2:$D$3628,2,FALSE)</f>
        <v>App State Police</v>
      </c>
      <c r="Q161" s="95" t="str">
        <f>VLOOKUP(B161,'Org se'!$A$2:$H$3628,8,FALSE)</f>
        <v>Public Safety &amp; Risk Management</v>
      </c>
      <c r="R161" s="129" t="str">
        <f t="shared" si="3"/>
        <v>Public Safety &amp; Risk Management</v>
      </c>
      <c r="S161" s="129" t="str">
        <f>VLOOKUP(R161,'Org se'!$N$2:$O$46,2,FALSE)</f>
        <v>Police</v>
      </c>
    </row>
    <row r="162" spans="1:19" x14ac:dyDescent="0.25">
      <c r="A162">
        <v>808440</v>
      </c>
      <c r="B162">
        <v>430500</v>
      </c>
      <c r="C162">
        <v>219</v>
      </c>
      <c r="D162" s="96">
        <v>45132.55777777778</v>
      </c>
      <c r="E162" t="s">
        <v>127</v>
      </c>
      <c r="F162" t="s">
        <v>217</v>
      </c>
      <c r="G162" t="s">
        <v>367</v>
      </c>
      <c r="H162" t="s">
        <v>130</v>
      </c>
      <c r="I162" s="95">
        <v>336216</v>
      </c>
      <c r="L162" s="96">
        <v>45132.556863425925</v>
      </c>
      <c r="M162" t="s">
        <v>131</v>
      </c>
      <c r="N162">
        <v>334600</v>
      </c>
      <c r="O162" t="s">
        <v>132</v>
      </c>
      <c r="P162" s="95" t="str">
        <f>VLOOKUP(B162,'Org se'!$A$2:$D$3628,2,FALSE)</f>
        <v>App State Police</v>
      </c>
      <c r="Q162" s="95" t="str">
        <f>VLOOKUP(B162,'Org se'!$A$2:$H$3628,8,FALSE)</f>
        <v>Public Safety &amp; Risk Management</v>
      </c>
      <c r="R162" s="129" t="str">
        <f t="shared" si="3"/>
        <v>Public Safety &amp; Risk Management</v>
      </c>
      <c r="S162" s="129" t="str">
        <f>VLOOKUP(R162,'Org se'!$N$2:$O$46,2,FALSE)</f>
        <v>Police</v>
      </c>
    </row>
    <row r="163" spans="1:19" x14ac:dyDescent="0.25">
      <c r="A163">
        <v>882970</v>
      </c>
      <c r="B163">
        <v>430500</v>
      </c>
      <c r="C163">
        <v>219</v>
      </c>
      <c r="D163" s="96">
        <v>45132.55777777778</v>
      </c>
      <c r="E163" t="s">
        <v>127</v>
      </c>
      <c r="F163" t="s">
        <v>217</v>
      </c>
      <c r="G163" t="s">
        <v>367</v>
      </c>
      <c r="H163" t="s">
        <v>130</v>
      </c>
      <c r="I163" s="95">
        <v>336216</v>
      </c>
      <c r="L163" s="96">
        <v>45132.556863425925</v>
      </c>
      <c r="M163" t="s">
        <v>131</v>
      </c>
      <c r="N163">
        <v>100</v>
      </c>
      <c r="O163" t="s">
        <v>132</v>
      </c>
      <c r="P163" s="95" t="str">
        <f>VLOOKUP(B163,'Org se'!$A$2:$D$3628,2,FALSE)</f>
        <v>App State Police</v>
      </c>
      <c r="Q163" s="95" t="str">
        <f>VLOOKUP(B163,'Org se'!$A$2:$H$3628,8,FALSE)</f>
        <v>Public Safety &amp; Risk Management</v>
      </c>
      <c r="R163" s="129" t="str">
        <f t="shared" si="3"/>
        <v>Public Safety &amp; Risk Management</v>
      </c>
      <c r="S163" s="129" t="str">
        <f>VLOOKUP(R163,'Org se'!$N$2:$O$46,2,FALSE)</f>
        <v>Police</v>
      </c>
    </row>
    <row r="164" spans="1:19" x14ac:dyDescent="0.25">
      <c r="A164">
        <v>611112</v>
      </c>
      <c r="B164">
        <v>430500</v>
      </c>
      <c r="C164">
        <v>219</v>
      </c>
      <c r="D164" s="96">
        <v>45230.500717592593</v>
      </c>
      <c r="E164" t="s">
        <v>133</v>
      </c>
      <c r="F164" t="s">
        <v>257</v>
      </c>
      <c r="G164" t="s">
        <v>258</v>
      </c>
      <c r="H164" t="s">
        <v>130</v>
      </c>
      <c r="I164" s="95">
        <v>336216</v>
      </c>
      <c r="L164" s="96">
        <v>45230.490081018521</v>
      </c>
      <c r="M164" t="s">
        <v>135</v>
      </c>
      <c r="N164">
        <v>34922</v>
      </c>
      <c r="O164" t="s">
        <v>132</v>
      </c>
      <c r="P164" s="95" t="str">
        <f>VLOOKUP(B164,'Org se'!$A$2:$D$3628,2,FALSE)</f>
        <v>App State Police</v>
      </c>
      <c r="Q164" s="95" t="str">
        <f>VLOOKUP(B164,'Org se'!$A$2:$H$3628,8,FALSE)</f>
        <v>Public Safety &amp; Risk Management</v>
      </c>
      <c r="R164" s="129" t="str">
        <f t="shared" si="3"/>
        <v>Public Safety &amp; Risk Management</v>
      </c>
      <c r="S164" s="129" t="str">
        <f>VLOOKUP(R164,'Org se'!$N$2:$O$46,2,FALSE)</f>
        <v>Police</v>
      </c>
    </row>
    <row r="165" spans="1:19" x14ac:dyDescent="0.25">
      <c r="A165">
        <v>612120</v>
      </c>
      <c r="B165">
        <v>430500</v>
      </c>
      <c r="C165">
        <v>219</v>
      </c>
      <c r="D165" s="96">
        <v>45230.500717592593</v>
      </c>
      <c r="E165" t="s">
        <v>133</v>
      </c>
      <c r="F165" t="s">
        <v>257</v>
      </c>
      <c r="G165" t="s">
        <v>258</v>
      </c>
      <c r="H165" t="s">
        <v>130</v>
      </c>
      <c r="I165" s="95">
        <v>336216</v>
      </c>
      <c r="L165" s="96">
        <v>45230.490081018521</v>
      </c>
      <c r="M165" t="s">
        <v>135</v>
      </c>
      <c r="N165">
        <v>-112763</v>
      </c>
      <c r="O165" t="s">
        <v>136</v>
      </c>
      <c r="P165" s="95" t="str">
        <f>VLOOKUP(B165,'Org se'!$A$2:$D$3628,2,FALSE)</f>
        <v>App State Police</v>
      </c>
      <c r="Q165" s="95" t="str">
        <f>VLOOKUP(B165,'Org se'!$A$2:$H$3628,8,FALSE)</f>
        <v>Public Safety &amp; Risk Management</v>
      </c>
      <c r="R165" s="129" t="str">
        <f t="shared" si="3"/>
        <v>Public Safety &amp; Risk Management</v>
      </c>
      <c r="S165" s="129" t="str">
        <f>VLOOKUP(R165,'Org se'!$N$2:$O$46,2,FALSE)</f>
        <v>Police</v>
      </c>
    </row>
    <row r="166" spans="1:19" x14ac:dyDescent="0.25">
      <c r="A166">
        <v>612120</v>
      </c>
      <c r="B166">
        <v>430500</v>
      </c>
      <c r="C166">
        <v>219</v>
      </c>
      <c r="D166" s="96">
        <v>45132.557766203703</v>
      </c>
      <c r="E166" t="s">
        <v>133</v>
      </c>
      <c r="F166" t="s">
        <v>217</v>
      </c>
      <c r="G166" t="s">
        <v>368</v>
      </c>
      <c r="H166" t="s">
        <v>130</v>
      </c>
      <c r="I166" s="95">
        <v>336216</v>
      </c>
      <c r="L166" s="96">
        <v>45132.556863425925</v>
      </c>
      <c r="M166" t="s">
        <v>135</v>
      </c>
      <c r="N166">
        <v>-596</v>
      </c>
      <c r="O166" t="s">
        <v>136</v>
      </c>
      <c r="P166" s="95" t="str">
        <f>VLOOKUP(B166,'Org se'!$A$2:$D$3628,2,FALSE)</f>
        <v>App State Police</v>
      </c>
      <c r="Q166" s="95" t="str">
        <f>VLOOKUP(B166,'Org se'!$A$2:$H$3628,8,FALSE)</f>
        <v>Public Safety &amp; Risk Management</v>
      </c>
      <c r="R166" s="129" t="str">
        <f t="shared" si="3"/>
        <v>Public Safety &amp; Risk Management</v>
      </c>
      <c r="S166" s="129" t="str">
        <f>VLOOKUP(R166,'Org se'!$N$2:$O$46,2,FALSE)</f>
        <v>Police</v>
      </c>
    </row>
    <row r="167" spans="1:19" x14ac:dyDescent="0.25">
      <c r="A167">
        <v>612120</v>
      </c>
      <c r="B167">
        <v>430500</v>
      </c>
      <c r="C167">
        <v>219</v>
      </c>
      <c r="D167" s="96">
        <v>45132.557766203703</v>
      </c>
      <c r="E167" t="s">
        <v>133</v>
      </c>
      <c r="F167" t="s">
        <v>217</v>
      </c>
      <c r="G167" t="s">
        <v>369</v>
      </c>
      <c r="H167" t="s">
        <v>130</v>
      </c>
      <c r="I167" s="95">
        <v>336216</v>
      </c>
      <c r="L167" s="96">
        <v>45132.556863425925</v>
      </c>
      <c r="M167" t="s">
        <v>135</v>
      </c>
      <c r="N167">
        <v>23359</v>
      </c>
      <c r="O167" t="s">
        <v>132</v>
      </c>
      <c r="P167" s="95" t="str">
        <f>VLOOKUP(B167,'Org se'!$A$2:$D$3628,2,FALSE)</f>
        <v>App State Police</v>
      </c>
      <c r="Q167" s="95" t="str">
        <f>VLOOKUP(B167,'Org se'!$A$2:$H$3628,8,FALSE)</f>
        <v>Public Safety &amp; Risk Management</v>
      </c>
      <c r="R167" s="129" t="str">
        <f t="shared" si="3"/>
        <v>Public Safety &amp; Risk Management</v>
      </c>
      <c r="S167" s="129" t="str">
        <f>VLOOKUP(R167,'Org se'!$N$2:$O$46,2,FALSE)</f>
        <v>Police</v>
      </c>
    </row>
    <row r="168" spans="1:19" x14ac:dyDescent="0.25">
      <c r="A168">
        <v>612200</v>
      </c>
      <c r="B168">
        <v>430500</v>
      </c>
      <c r="C168">
        <v>219</v>
      </c>
      <c r="D168" s="96">
        <v>45230.500717592593</v>
      </c>
      <c r="E168" t="s">
        <v>133</v>
      </c>
      <c r="F168" t="s">
        <v>257</v>
      </c>
      <c r="G168" t="s">
        <v>258</v>
      </c>
      <c r="H168" t="s">
        <v>130</v>
      </c>
      <c r="I168" s="95">
        <v>336216</v>
      </c>
      <c r="L168" s="96">
        <v>45230.490081018521</v>
      </c>
      <c r="M168" t="s">
        <v>135</v>
      </c>
      <c r="N168">
        <v>-1000</v>
      </c>
      <c r="O168" t="s">
        <v>136</v>
      </c>
      <c r="P168" s="95" t="str">
        <f>VLOOKUP(B168,'Org se'!$A$2:$D$3628,2,FALSE)</f>
        <v>App State Police</v>
      </c>
      <c r="Q168" s="95" t="str">
        <f>VLOOKUP(B168,'Org se'!$A$2:$H$3628,8,FALSE)</f>
        <v>Public Safety &amp; Risk Management</v>
      </c>
      <c r="R168" s="129" t="str">
        <f t="shared" si="3"/>
        <v>Public Safety &amp; Risk Management</v>
      </c>
      <c r="S168" s="129" t="str">
        <f>VLOOKUP(R168,'Org se'!$N$2:$O$46,2,FALSE)</f>
        <v>Police</v>
      </c>
    </row>
    <row r="169" spans="1:19" x14ac:dyDescent="0.25">
      <c r="A169">
        <v>612201</v>
      </c>
      <c r="B169">
        <v>430500</v>
      </c>
      <c r="C169">
        <v>219</v>
      </c>
      <c r="D169" s="96">
        <v>45230.500717592593</v>
      </c>
      <c r="E169" t="s">
        <v>133</v>
      </c>
      <c r="F169" t="s">
        <v>257</v>
      </c>
      <c r="G169" t="s">
        <v>258</v>
      </c>
      <c r="H169" t="s">
        <v>130</v>
      </c>
      <c r="I169" s="95">
        <v>336216</v>
      </c>
      <c r="L169" s="96">
        <v>45230.490081018521</v>
      </c>
      <c r="M169" t="s">
        <v>135</v>
      </c>
      <c r="N169">
        <v>-1000</v>
      </c>
      <c r="O169" t="s">
        <v>136</v>
      </c>
      <c r="P169" s="95" t="str">
        <f>VLOOKUP(B169,'Org se'!$A$2:$D$3628,2,FALSE)</f>
        <v>App State Police</v>
      </c>
      <c r="Q169" s="95" t="str">
        <f>VLOOKUP(B169,'Org se'!$A$2:$H$3628,8,FALSE)</f>
        <v>Public Safety &amp; Risk Management</v>
      </c>
      <c r="R169" s="129" t="str">
        <f t="shared" si="3"/>
        <v>Public Safety &amp; Risk Management</v>
      </c>
      <c r="S169" s="129" t="str">
        <f>VLOOKUP(R169,'Org se'!$N$2:$O$46,2,FALSE)</f>
        <v>Police</v>
      </c>
    </row>
    <row r="170" spans="1:19" x14ac:dyDescent="0.25">
      <c r="A170">
        <v>614520</v>
      </c>
      <c r="B170">
        <v>430500</v>
      </c>
      <c r="C170">
        <v>219</v>
      </c>
      <c r="D170" s="96">
        <v>45230.500717592593</v>
      </c>
      <c r="E170" t="s">
        <v>133</v>
      </c>
      <c r="F170" t="s">
        <v>257</v>
      </c>
      <c r="G170" t="s">
        <v>258</v>
      </c>
      <c r="H170" t="s">
        <v>130</v>
      </c>
      <c r="I170" s="95">
        <v>336216</v>
      </c>
      <c r="L170" s="96">
        <v>45230.490081018521</v>
      </c>
      <c r="M170" t="s">
        <v>135</v>
      </c>
      <c r="N170">
        <v>40000</v>
      </c>
      <c r="O170" t="s">
        <v>132</v>
      </c>
      <c r="P170" s="95" t="str">
        <f>VLOOKUP(B170,'Org se'!$A$2:$D$3628,2,FALSE)</f>
        <v>App State Police</v>
      </c>
      <c r="Q170" s="95" t="str">
        <f>VLOOKUP(B170,'Org se'!$A$2:$H$3628,8,FALSE)</f>
        <v>Public Safety &amp; Risk Management</v>
      </c>
      <c r="R170" s="129" t="str">
        <f t="shared" si="3"/>
        <v>Public Safety &amp; Risk Management</v>
      </c>
      <c r="S170" s="129" t="str">
        <f>VLOOKUP(R170,'Org se'!$N$2:$O$46,2,FALSE)</f>
        <v>Police</v>
      </c>
    </row>
    <row r="171" spans="1:19" x14ac:dyDescent="0.25">
      <c r="A171">
        <v>614600</v>
      </c>
      <c r="B171">
        <v>430500</v>
      </c>
      <c r="C171">
        <v>219</v>
      </c>
      <c r="D171" s="96">
        <v>45230.500717592593</v>
      </c>
      <c r="E171" t="s">
        <v>133</v>
      </c>
      <c r="F171" t="s">
        <v>257</v>
      </c>
      <c r="G171" t="s">
        <v>258</v>
      </c>
      <c r="H171" t="s">
        <v>130</v>
      </c>
      <c r="I171" s="95">
        <v>336216</v>
      </c>
      <c r="L171" s="96">
        <v>45230.490081018521</v>
      </c>
      <c r="M171" t="s">
        <v>135</v>
      </c>
      <c r="N171">
        <v>3000</v>
      </c>
      <c r="O171" t="s">
        <v>132</v>
      </c>
      <c r="P171" s="95" t="str">
        <f>VLOOKUP(B171,'Org se'!$A$2:$D$3628,2,FALSE)</f>
        <v>App State Police</v>
      </c>
      <c r="Q171" s="95" t="str">
        <f>VLOOKUP(B171,'Org se'!$A$2:$H$3628,8,FALSE)</f>
        <v>Public Safety &amp; Risk Management</v>
      </c>
      <c r="R171" s="129" t="str">
        <f t="shared" si="3"/>
        <v>Public Safety &amp; Risk Management</v>
      </c>
      <c r="S171" s="129" t="str">
        <f>VLOOKUP(R171,'Org se'!$N$2:$O$46,2,FALSE)</f>
        <v>Police</v>
      </c>
    </row>
    <row r="172" spans="1:19" x14ac:dyDescent="0.25">
      <c r="A172">
        <v>614650</v>
      </c>
      <c r="B172">
        <v>430500</v>
      </c>
      <c r="C172">
        <v>219</v>
      </c>
      <c r="D172" s="96">
        <v>45230.500717592593</v>
      </c>
      <c r="E172" t="s">
        <v>133</v>
      </c>
      <c r="F172" t="s">
        <v>257</v>
      </c>
      <c r="G172" t="s">
        <v>258</v>
      </c>
      <c r="H172" t="s">
        <v>130</v>
      </c>
      <c r="I172" s="95">
        <v>336216</v>
      </c>
      <c r="L172" s="96">
        <v>45230.490081018521</v>
      </c>
      <c r="M172" t="s">
        <v>135</v>
      </c>
      <c r="N172">
        <v>-4714</v>
      </c>
      <c r="O172" t="s">
        <v>136</v>
      </c>
      <c r="P172" s="95" t="str">
        <f>VLOOKUP(B172,'Org se'!$A$2:$D$3628,2,FALSE)</f>
        <v>App State Police</v>
      </c>
      <c r="Q172" s="95" t="str">
        <f>VLOOKUP(B172,'Org se'!$A$2:$H$3628,8,FALSE)</f>
        <v>Public Safety &amp; Risk Management</v>
      </c>
      <c r="R172" s="129" t="str">
        <f t="shared" si="3"/>
        <v>Public Safety &amp; Risk Management</v>
      </c>
      <c r="S172" s="129" t="str">
        <f>VLOOKUP(R172,'Org se'!$N$2:$O$46,2,FALSE)</f>
        <v>Police</v>
      </c>
    </row>
    <row r="173" spans="1:19" x14ac:dyDescent="0.25">
      <c r="A173">
        <v>615620</v>
      </c>
      <c r="B173">
        <v>430500</v>
      </c>
      <c r="C173">
        <v>219</v>
      </c>
      <c r="D173" s="96">
        <v>45230.500717592593</v>
      </c>
      <c r="E173" t="s">
        <v>133</v>
      </c>
      <c r="F173" t="s">
        <v>257</v>
      </c>
      <c r="G173" t="s">
        <v>258</v>
      </c>
      <c r="H173" t="s">
        <v>130</v>
      </c>
      <c r="I173" s="95">
        <v>336216</v>
      </c>
      <c r="L173" s="96">
        <v>45230.490081018521</v>
      </c>
      <c r="M173" t="s">
        <v>135</v>
      </c>
      <c r="N173">
        <v>-5000</v>
      </c>
      <c r="O173" t="s">
        <v>136</v>
      </c>
      <c r="P173" s="95" t="str">
        <f>VLOOKUP(B173,'Org se'!$A$2:$D$3628,2,FALSE)</f>
        <v>App State Police</v>
      </c>
      <c r="Q173" s="95" t="str">
        <f>VLOOKUP(B173,'Org se'!$A$2:$H$3628,8,FALSE)</f>
        <v>Public Safety &amp; Risk Management</v>
      </c>
      <c r="R173" s="129" t="str">
        <f t="shared" si="3"/>
        <v>Public Safety &amp; Risk Management</v>
      </c>
      <c r="S173" s="129" t="str">
        <f>VLOOKUP(R173,'Org se'!$N$2:$O$46,2,FALSE)</f>
        <v>Police</v>
      </c>
    </row>
    <row r="174" spans="1:19" x14ac:dyDescent="0.25">
      <c r="A174">
        <v>618100</v>
      </c>
      <c r="B174">
        <v>430500</v>
      </c>
      <c r="C174">
        <v>219</v>
      </c>
      <c r="D174" s="96">
        <v>45230.500717592593</v>
      </c>
      <c r="E174" t="s">
        <v>133</v>
      </c>
      <c r="F174" t="s">
        <v>257</v>
      </c>
      <c r="G174" t="s">
        <v>258</v>
      </c>
      <c r="H174" t="s">
        <v>130</v>
      </c>
      <c r="I174" s="95">
        <v>336216</v>
      </c>
      <c r="L174" s="96">
        <v>45230.490081018521</v>
      </c>
      <c r="M174" t="s">
        <v>135</v>
      </c>
      <c r="N174">
        <v>-5955</v>
      </c>
      <c r="O174" t="s">
        <v>136</v>
      </c>
      <c r="P174" s="95" t="str">
        <f>VLOOKUP(B174,'Org se'!$A$2:$D$3628,2,FALSE)</f>
        <v>App State Police</v>
      </c>
      <c r="Q174" s="95" t="str">
        <f>VLOOKUP(B174,'Org se'!$A$2:$H$3628,8,FALSE)</f>
        <v>Public Safety &amp; Risk Management</v>
      </c>
      <c r="R174" s="129" t="str">
        <f t="shared" si="3"/>
        <v>Public Safety &amp; Risk Management</v>
      </c>
      <c r="S174" s="129" t="str">
        <f>VLOOKUP(R174,'Org se'!$N$2:$O$46,2,FALSE)</f>
        <v>Police</v>
      </c>
    </row>
    <row r="175" spans="1:19" x14ac:dyDescent="0.25">
      <c r="A175">
        <v>618100</v>
      </c>
      <c r="B175">
        <v>430500</v>
      </c>
      <c r="C175">
        <v>219</v>
      </c>
      <c r="D175" s="96">
        <v>45132.557766203703</v>
      </c>
      <c r="E175" t="s">
        <v>133</v>
      </c>
      <c r="F175" t="s">
        <v>217</v>
      </c>
      <c r="G175" t="s">
        <v>368</v>
      </c>
      <c r="H175" t="s">
        <v>130</v>
      </c>
      <c r="I175" s="95">
        <v>336216</v>
      </c>
      <c r="L175" s="96">
        <v>45132.556863425925</v>
      </c>
      <c r="M175" t="s">
        <v>135</v>
      </c>
      <c r="N175">
        <v>-46</v>
      </c>
      <c r="O175" t="s">
        <v>136</v>
      </c>
      <c r="P175" s="95" t="str">
        <f>VLOOKUP(B175,'Org se'!$A$2:$D$3628,2,FALSE)</f>
        <v>App State Police</v>
      </c>
      <c r="Q175" s="95" t="str">
        <f>VLOOKUP(B175,'Org se'!$A$2:$H$3628,8,FALSE)</f>
        <v>Public Safety &amp; Risk Management</v>
      </c>
      <c r="R175" s="129" t="str">
        <f t="shared" si="3"/>
        <v>Public Safety &amp; Risk Management</v>
      </c>
      <c r="S175" s="129" t="str">
        <f>VLOOKUP(R175,'Org se'!$N$2:$O$46,2,FALSE)</f>
        <v>Police</v>
      </c>
    </row>
    <row r="176" spans="1:19" x14ac:dyDescent="0.25">
      <c r="A176">
        <v>618100</v>
      </c>
      <c r="B176">
        <v>430500</v>
      </c>
      <c r="C176">
        <v>219</v>
      </c>
      <c r="D176" s="96">
        <v>45132.557766203703</v>
      </c>
      <c r="E176" t="s">
        <v>133</v>
      </c>
      <c r="F176" t="s">
        <v>217</v>
      </c>
      <c r="G176" t="s">
        <v>369</v>
      </c>
      <c r="H176" t="s">
        <v>130</v>
      </c>
      <c r="I176" s="95">
        <v>336216</v>
      </c>
      <c r="L176" s="96">
        <v>45132.556863425925</v>
      </c>
      <c r="M176" t="s">
        <v>135</v>
      </c>
      <c r="N176">
        <v>672</v>
      </c>
      <c r="O176" t="s">
        <v>132</v>
      </c>
      <c r="P176" s="95" t="str">
        <f>VLOOKUP(B176,'Org se'!$A$2:$D$3628,2,FALSE)</f>
        <v>App State Police</v>
      </c>
      <c r="Q176" s="95" t="str">
        <f>VLOOKUP(B176,'Org se'!$A$2:$H$3628,8,FALSE)</f>
        <v>Public Safety &amp; Risk Management</v>
      </c>
      <c r="R176" s="129" t="str">
        <f t="shared" si="3"/>
        <v>Public Safety &amp; Risk Management</v>
      </c>
      <c r="S176" s="129" t="str">
        <f>VLOOKUP(R176,'Org se'!$N$2:$O$46,2,FALSE)</f>
        <v>Police</v>
      </c>
    </row>
    <row r="177" spans="1:19" x14ac:dyDescent="0.25">
      <c r="A177">
        <v>618200</v>
      </c>
      <c r="B177">
        <v>430500</v>
      </c>
      <c r="C177">
        <v>219</v>
      </c>
      <c r="D177" s="96">
        <v>45230.500717592593</v>
      </c>
      <c r="E177" t="s">
        <v>133</v>
      </c>
      <c r="F177" t="s">
        <v>257</v>
      </c>
      <c r="G177" t="s">
        <v>258</v>
      </c>
      <c r="H177" t="s">
        <v>130</v>
      </c>
      <c r="I177" s="95">
        <v>336216</v>
      </c>
      <c r="L177" s="96">
        <v>45230.490081018521</v>
      </c>
      <c r="M177" t="s">
        <v>135</v>
      </c>
      <c r="N177">
        <v>-27627</v>
      </c>
      <c r="O177" t="s">
        <v>136</v>
      </c>
      <c r="P177" s="95" t="str">
        <f>VLOOKUP(B177,'Org se'!$A$2:$D$3628,2,FALSE)</f>
        <v>App State Police</v>
      </c>
      <c r="Q177" s="95" t="str">
        <f>VLOOKUP(B177,'Org se'!$A$2:$H$3628,8,FALSE)</f>
        <v>Public Safety &amp; Risk Management</v>
      </c>
      <c r="R177" s="129" t="str">
        <f t="shared" si="3"/>
        <v>Public Safety &amp; Risk Management</v>
      </c>
      <c r="S177" s="129" t="str">
        <f>VLOOKUP(R177,'Org se'!$N$2:$O$46,2,FALSE)</f>
        <v>Police</v>
      </c>
    </row>
    <row r="178" spans="1:19" x14ac:dyDescent="0.25">
      <c r="A178">
        <v>618200</v>
      </c>
      <c r="B178">
        <v>430500</v>
      </c>
      <c r="C178">
        <v>219</v>
      </c>
      <c r="D178" s="96">
        <v>45132.557766203703</v>
      </c>
      <c r="E178" t="s">
        <v>133</v>
      </c>
      <c r="F178" t="s">
        <v>217</v>
      </c>
      <c r="G178" t="s">
        <v>368</v>
      </c>
      <c r="H178" t="s">
        <v>130</v>
      </c>
      <c r="I178" s="95">
        <v>336216</v>
      </c>
      <c r="L178" s="96">
        <v>45132.556863425925</v>
      </c>
      <c r="M178" t="s">
        <v>135</v>
      </c>
      <c r="N178">
        <v>-146</v>
      </c>
      <c r="O178" t="s">
        <v>136</v>
      </c>
      <c r="P178" s="95" t="str">
        <f>VLOOKUP(B178,'Org se'!$A$2:$D$3628,2,FALSE)</f>
        <v>App State Police</v>
      </c>
      <c r="Q178" s="95" t="str">
        <f>VLOOKUP(B178,'Org se'!$A$2:$H$3628,8,FALSE)</f>
        <v>Public Safety &amp; Risk Management</v>
      </c>
      <c r="R178" s="129" t="str">
        <f t="shared" si="3"/>
        <v>Public Safety &amp; Risk Management</v>
      </c>
      <c r="S178" s="129" t="str">
        <f>VLOOKUP(R178,'Org se'!$N$2:$O$46,2,FALSE)</f>
        <v>Police</v>
      </c>
    </row>
    <row r="179" spans="1:19" x14ac:dyDescent="0.25">
      <c r="A179">
        <v>618200</v>
      </c>
      <c r="B179">
        <v>430500</v>
      </c>
      <c r="C179">
        <v>219</v>
      </c>
      <c r="D179" s="96">
        <v>45132.557766203703</v>
      </c>
      <c r="E179" t="s">
        <v>133</v>
      </c>
      <c r="F179" t="s">
        <v>217</v>
      </c>
      <c r="G179" t="s">
        <v>369</v>
      </c>
      <c r="H179" t="s">
        <v>130</v>
      </c>
      <c r="I179" s="95">
        <v>336216</v>
      </c>
      <c r="L179" s="96">
        <v>45132.556863425925</v>
      </c>
      <c r="M179" t="s">
        <v>135</v>
      </c>
      <c r="N179">
        <v>2773</v>
      </c>
      <c r="O179" t="s">
        <v>132</v>
      </c>
      <c r="P179" s="95" t="str">
        <f>VLOOKUP(B179,'Org se'!$A$2:$D$3628,2,FALSE)</f>
        <v>App State Police</v>
      </c>
      <c r="Q179" s="95" t="str">
        <f>VLOOKUP(B179,'Org se'!$A$2:$H$3628,8,FALSE)</f>
        <v>Public Safety &amp; Risk Management</v>
      </c>
      <c r="R179" s="129" t="str">
        <f t="shared" si="3"/>
        <v>Public Safety &amp; Risk Management</v>
      </c>
      <c r="S179" s="129" t="str">
        <f>VLOOKUP(R179,'Org se'!$N$2:$O$46,2,FALSE)</f>
        <v>Police</v>
      </c>
    </row>
    <row r="180" spans="1:19" x14ac:dyDescent="0.25">
      <c r="A180">
        <v>618300</v>
      </c>
      <c r="B180">
        <v>430500</v>
      </c>
      <c r="C180">
        <v>219</v>
      </c>
      <c r="D180" s="96">
        <v>45230.500717592593</v>
      </c>
      <c r="E180" t="s">
        <v>133</v>
      </c>
      <c r="F180" t="s">
        <v>257</v>
      </c>
      <c r="G180" t="s">
        <v>258</v>
      </c>
      <c r="H180" t="s">
        <v>130</v>
      </c>
      <c r="I180" s="95">
        <v>336216</v>
      </c>
      <c r="L180" s="96">
        <v>45230.490081018521</v>
      </c>
      <c r="M180" t="s">
        <v>135</v>
      </c>
      <c r="N180">
        <v>-18412</v>
      </c>
      <c r="O180" t="s">
        <v>136</v>
      </c>
      <c r="P180" s="95" t="str">
        <f>VLOOKUP(B180,'Org se'!$A$2:$D$3628,2,FALSE)</f>
        <v>App State Police</v>
      </c>
      <c r="Q180" s="95" t="str">
        <f>VLOOKUP(B180,'Org se'!$A$2:$H$3628,8,FALSE)</f>
        <v>Public Safety &amp; Risk Management</v>
      </c>
      <c r="R180" s="129" t="str">
        <f t="shared" si="3"/>
        <v>Public Safety &amp; Risk Management</v>
      </c>
      <c r="S180" s="129" t="str">
        <f>VLOOKUP(R180,'Org se'!$N$2:$O$46,2,FALSE)</f>
        <v>Police</v>
      </c>
    </row>
    <row r="181" spans="1:19" x14ac:dyDescent="0.25">
      <c r="A181">
        <v>618300</v>
      </c>
      <c r="B181">
        <v>430500</v>
      </c>
      <c r="C181">
        <v>219</v>
      </c>
      <c r="D181" s="96">
        <v>45132.557766203703</v>
      </c>
      <c r="E181" t="s">
        <v>133</v>
      </c>
      <c r="F181" t="s">
        <v>217</v>
      </c>
      <c r="G181" t="s">
        <v>369</v>
      </c>
      <c r="H181" t="s">
        <v>130</v>
      </c>
      <c r="I181" s="95">
        <v>336216</v>
      </c>
      <c r="L181" s="96">
        <v>45132.556863425925</v>
      </c>
      <c r="M181" t="s">
        <v>135</v>
      </c>
      <c r="N181">
        <v>2191</v>
      </c>
      <c r="O181" t="s">
        <v>132</v>
      </c>
      <c r="P181" s="95" t="str">
        <f>VLOOKUP(B181,'Org se'!$A$2:$D$3628,2,FALSE)</f>
        <v>App State Police</v>
      </c>
      <c r="Q181" s="95" t="str">
        <f>VLOOKUP(B181,'Org se'!$A$2:$H$3628,8,FALSE)</f>
        <v>Public Safety &amp; Risk Management</v>
      </c>
      <c r="R181" s="129" t="str">
        <f t="shared" si="3"/>
        <v>Public Safety &amp; Risk Management</v>
      </c>
      <c r="S181" s="129" t="str">
        <f>VLOOKUP(R181,'Org se'!$N$2:$O$46,2,FALSE)</f>
        <v>Police</v>
      </c>
    </row>
    <row r="182" spans="1:19" x14ac:dyDescent="0.25">
      <c r="A182">
        <v>618530</v>
      </c>
      <c r="B182">
        <v>430500</v>
      </c>
      <c r="C182">
        <v>219</v>
      </c>
      <c r="D182" s="96">
        <v>45230.500717592593</v>
      </c>
      <c r="E182" t="s">
        <v>133</v>
      </c>
      <c r="F182" t="s">
        <v>257</v>
      </c>
      <c r="G182" t="s">
        <v>258</v>
      </c>
      <c r="H182" t="s">
        <v>130</v>
      </c>
      <c r="I182" s="95">
        <v>336216</v>
      </c>
      <c r="L182" s="96">
        <v>45230.490081018521</v>
      </c>
      <c r="M182" t="s">
        <v>135</v>
      </c>
      <c r="N182">
        <v>-200</v>
      </c>
      <c r="O182" t="s">
        <v>136</v>
      </c>
      <c r="P182" s="95" t="str">
        <f>VLOOKUP(B182,'Org se'!$A$2:$D$3628,2,FALSE)</f>
        <v>App State Police</v>
      </c>
      <c r="Q182" s="95" t="str">
        <f>VLOOKUP(B182,'Org se'!$A$2:$H$3628,8,FALSE)</f>
        <v>Public Safety &amp; Risk Management</v>
      </c>
      <c r="R182" s="129" t="str">
        <f t="shared" si="3"/>
        <v>Public Safety &amp; Risk Management</v>
      </c>
      <c r="S182" s="129" t="str">
        <f>VLOOKUP(R182,'Org se'!$N$2:$O$46,2,FALSE)</f>
        <v>Police</v>
      </c>
    </row>
    <row r="183" spans="1:19" x14ac:dyDescent="0.25">
      <c r="A183">
        <v>618800</v>
      </c>
      <c r="B183">
        <v>430500</v>
      </c>
      <c r="C183">
        <v>219</v>
      </c>
      <c r="D183" s="96">
        <v>45230.500717592593</v>
      </c>
      <c r="E183" t="s">
        <v>133</v>
      </c>
      <c r="F183" t="s">
        <v>257</v>
      </c>
      <c r="G183" t="s">
        <v>258</v>
      </c>
      <c r="H183" t="s">
        <v>130</v>
      </c>
      <c r="I183" s="95">
        <v>336216</v>
      </c>
      <c r="L183" s="96">
        <v>45230.490081018521</v>
      </c>
      <c r="M183" t="s">
        <v>135</v>
      </c>
      <c r="N183">
        <v>10484</v>
      </c>
      <c r="O183" t="s">
        <v>132</v>
      </c>
      <c r="P183" s="95" t="str">
        <f>VLOOKUP(B183,'Org se'!$A$2:$D$3628,2,FALSE)</f>
        <v>App State Police</v>
      </c>
      <c r="Q183" s="95" t="str">
        <f>VLOOKUP(B183,'Org se'!$A$2:$H$3628,8,FALSE)</f>
        <v>Public Safety &amp; Risk Management</v>
      </c>
      <c r="R183" s="129" t="str">
        <f t="shared" si="3"/>
        <v>Public Safety &amp; Risk Management</v>
      </c>
      <c r="S183" s="129" t="str">
        <f>VLOOKUP(R183,'Org se'!$N$2:$O$46,2,FALSE)</f>
        <v>Police</v>
      </c>
    </row>
    <row r="184" spans="1:19" x14ac:dyDescent="0.25">
      <c r="A184">
        <v>720000</v>
      </c>
      <c r="B184">
        <v>430500</v>
      </c>
      <c r="C184">
        <v>219</v>
      </c>
      <c r="D184" s="96">
        <v>45230.500717592593</v>
      </c>
      <c r="E184" t="s">
        <v>133</v>
      </c>
      <c r="F184" t="s">
        <v>257</v>
      </c>
      <c r="G184" t="s">
        <v>258</v>
      </c>
      <c r="H184" t="s">
        <v>130</v>
      </c>
      <c r="I184" s="95">
        <v>336216</v>
      </c>
      <c r="L184" s="96">
        <v>45230.490081018521</v>
      </c>
      <c r="M184" t="s">
        <v>135</v>
      </c>
      <c r="N184">
        <v>-2000</v>
      </c>
      <c r="O184" t="s">
        <v>136</v>
      </c>
      <c r="P184" s="95" t="str">
        <f>VLOOKUP(B184,'Org se'!$A$2:$D$3628,2,FALSE)</f>
        <v>App State Police</v>
      </c>
      <c r="Q184" s="95" t="str">
        <f>VLOOKUP(B184,'Org se'!$A$2:$H$3628,8,FALSE)</f>
        <v>Public Safety &amp; Risk Management</v>
      </c>
      <c r="R184" s="129" t="str">
        <f t="shared" si="3"/>
        <v>Public Safety &amp; Risk Management</v>
      </c>
      <c r="S184" s="129" t="str">
        <f>VLOOKUP(R184,'Org se'!$N$2:$O$46,2,FALSE)</f>
        <v>Police</v>
      </c>
    </row>
    <row r="185" spans="1:19" x14ac:dyDescent="0.25">
      <c r="A185">
        <v>734000</v>
      </c>
      <c r="B185">
        <v>430500</v>
      </c>
      <c r="C185">
        <v>219</v>
      </c>
      <c r="D185" s="96">
        <v>45230.500717592593</v>
      </c>
      <c r="E185" t="s">
        <v>133</v>
      </c>
      <c r="F185" t="s">
        <v>257</v>
      </c>
      <c r="G185" t="s">
        <v>258</v>
      </c>
      <c r="H185" t="s">
        <v>130</v>
      </c>
      <c r="I185" s="95">
        <v>336216</v>
      </c>
      <c r="L185" s="96">
        <v>45230.490081018521</v>
      </c>
      <c r="M185" t="s">
        <v>135</v>
      </c>
      <c r="N185">
        <v>-466</v>
      </c>
      <c r="O185" t="s">
        <v>136</v>
      </c>
      <c r="P185" s="95" t="str">
        <f>VLOOKUP(B185,'Org se'!$A$2:$D$3628,2,FALSE)</f>
        <v>App State Police</v>
      </c>
      <c r="Q185" s="95" t="str">
        <f>VLOOKUP(B185,'Org se'!$A$2:$H$3628,8,FALSE)</f>
        <v>Public Safety &amp; Risk Management</v>
      </c>
      <c r="R185" s="129" t="str">
        <f t="shared" si="3"/>
        <v>Public Safety &amp; Risk Management</v>
      </c>
      <c r="S185" s="129" t="str">
        <f>VLOOKUP(R185,'Org se'!$N$2:$O$46,2,FALSE)</f>
        <v>Police</v>
      </c>
    </row>
    <row r="186" spans="1:19" x14ac:dyDescent="0.25">
      <c r="A186">
        <v>750000</v>
      </c>
      <c r="B186">
        <v>430500</v>
      </c>
      <c r="C186">
        <v>219</v>
      </c>
      <c r="D186" s="96">
        <v>45230.500717592593</v>
      </c>
      <c r="E186" t="s">
        <v>133</v>
      </c>
      <c r="F186" t="s">
        <v>257</v>
      </c>
      <c r="G186" t="s">
        <v>258</v>
      </c>
      <c r="H186" t="s">
        <v>130</v>
      </c>
      <c r="I186" s="95">
        <v>336216</v>
      </c>
      <c r="L186" s="96">
        <v>45230.490081018521</v>
      </c>
      <c r="M186" t="s">
        <v>135</v>
      </c>
      <c r="N186">
        <v>-2500</v>
      </c>
      <c r="O186" t="s">
        <v>136</v>
      </c>
      <c r="P186" s="95" t="str">
        <f>VLOOKUP(B186,'Org se'!$A$2:$D$3628,2,FALSE)</f>
        <v>App State Police</v>
      </c>
      <c r="Q186" s="95" t="str">
        <f>VLOOKUP(B186,'Org se'!$A$2:$H$3628,8,FALSE)</f>
        <v>Public Safety &amp; Risk Management</v>
      </c>
      <c r="R186" s="129" t="str">
        <f t="shared" si="3"/>
        <v>Public Safety &amp; Risk Management</v>
      </c>
      <c r="S186" s="129" t="str">
        <f>VLOOKUP(R186,'Org se'!$N$2:$O$46,2,FALSE)</f>
        <v>Police</v>
      </c>
    </row>
    <row r="187" spans="1:19" x14ac:dyDescent="0.25">
      <c r="A187">
        <v>785000</v>
      </c>
      <c r="B187">
        <v>430500</v>
      </c>
      <c r="C187">
        <v>219</v>
      </c>
      <c r="D187" s="96">
        <v>45230.500717592593</v>
      </c>
      <c r="E187" t="s">
        <v>133</v>
      </c>
      <c r="F187" t="s">
        <v>257</v>
      </c>
      <c r="G187" t="s">
        <v>258</v>
      </c>
      <c r="H187" t="s">
        <v>130</v>
      </c>
      <c r="I187" s="95">
        <v>336216</v>
      </c>
      <c r="L187" s="96">
        <v>45230.490081018521</v>
      </c>
      <c r="M187" t="s">
        <v>135</v>
      </c>
      <c r="N187">
        <v>-1000</v>
      </c>
      <c r="O187" t="s">
        <v>136</v>
      </c>
      <c r="P187" s="95" t="str">
        <f>VLOOKUP(B187,'Org se'!$A$2:$D$3628,2,FALSE)</f>
        <v>App State Police</v>
      </c>
      <c r="Q187" s="95" t="str">
        <f>VLOOKUP(B187,'Org se'!$A$2:$H$3628,8,FALSE)</f>
        <v>Public Safety &amp; Risk Management</v>
      </c>
      <c r="R187" s="129" t="str">
        <f t="shared" si="3"/>
        <v>Public Safety &amp; Risk Management</v>
      </c>
      <c r="S187" s="129" t="str">
        <f>VLOOKUP(R187,'Org se'!$N$2:$O$46,2,FALSE)</f>
        <v>Police</v>
      </c>
    </row>
    <row r="188" spans="1:19" x14ac:dyDescent="0.25">
      <c r="A188">
        <v>808440</v>
      </c>
      <c r="B188">
        <v>430500</v>
      </c>
      <c r="C188">
        <v>219</v>
      </c>
      <c r="D188" s="96">
        <v>45230.500717592593</v>
      </c>
      <c r="E188" t="s">
        <v>133</v>
      </c>
      <c r="F188" t="s">
        <v>257</v>
      </c>
      <c r="G188" t="s">
        <v>258</v>
      </c>
      <c r="H188" t="s">
        <v>130</v>
      </c>
      <c r="I188" s="95">
        <v>336216</v>
      </c>
      <c r="L188" s="96">
        <v>45230.490081018521</v>
      </c>
      <c r="M188" t="s">
        <v>135</v>
      </c>
      <c r="N188">
        <v>-94956</v>
      </c>
      <c r="O188" t="s">
        <v>136</v>
      </c>
      <c r="P188" s="95" t="str">
        <f>VLOOKUP(B188,'Org se'!$A$2:$D$3628,2,FALSE)</f>
        <v>App State Police</v>
      </c>
      <c r="Q188" s="95" t="str">
        <f>VLOOKUP(B188,'Org se'!$A$2:$H$3628,8,FALSE)</f>
        <v>Public Safety &amp; Risk Management</v>
      </c>
      <c r="R188" s="129" t="str">
        <f t="shared" si="3"/>
        <v>Public Safety &amp; Risk Management</v>
      </c>
      <c r="S188" s="129" t="str">
        <f>VLOOKUP(R188,'Org se'!$N$2:$O$46,2,FALSE)</f>
        <v>Police</v>
      </c>
    </row>
    <row r="189" spans="1:19" x14ac:dyDescent="0.25">
      <c r="A189">
        <v>808440</v>
      </c>
      <c r="B189">
        <v>430500</v>
      </c>
      <c r="C189">
        <v>219</v>
      </c>
      <c r="D189" s="96">
        <v>45132.55777777778</v>
      </c>
      <c r="E189" t="s">
        <v>133</v>
      </c>
      <c r="F189" t="s">
        <v>217</v>
      </c>
      <c r="G189" t="s">
        <v>369</v>
      </c>
      <c r="H189" t="s">
        <v>130</v>
      </c>
      <c r="I189" s="95">
        <v>336216</v>
      </c>
      <c r="L189" s="96">
        <v>45132.556863425925</v>
      </c>
      <c r="M189" t="s">
        <v>135</v>
      </c>
      <c r="N189">
        <v>28995</v>
      </c>
      <c r="O189" t="s">
        <v>132</v>
      </c>
      <c r="P189" s="95" t="str">
        <f>VLOOKUP(B189,'Org se'!$A$2:$D$3628,2,FALSE)</f>
        <v>App State Police</v>
      </c>
      <c r="Q189" s="95" t="str">
        <f>VLOOKUP(B189,'Org se'!$A$2:$H$3628,8,FALSE)</f>
        <v>Public Safety &amp; Risk Management</v>
      </c>
      <c r="R189" s="129" t="str">
        <f t="shared" si="3"/>
        <v>Public Safety &amp; Risk Management</v>
      </c>
      <c r="S189" s="129" t="str">
        <f>VLOOKUP(R189,'Org se'!$N$2:$O$46,2,FALSE)</f>
        <v>Police</v>
      </c>
    </row>
    <row r="190" spans="1:19" x14ac:dyDescent="0.25">
      <c r="A190">
        <v>882970</v>
      </c>
      <c r="B190">
        <v>430500</v>
      </c>
      <c r="C190">
        <v>219</v>
      </c>
      <c r="D190" s="96">
        <v>45230.500717592593</v>
      </c>
      <c r="E190" t="s">
        <v>133</v>
      </c>
      <c r="F190" t="s">
        <v>257</v>
      </c>
      <c r="G190" t="s">
        <v>258</v>
      </c>
      <c r="H190" t="s">
        <v>130</v>
      </c>
      <c r="I190" s="95">
        <v>336216</v>
      </c>
      <c r="L190" s="96">
        <v>45230.490081018521</v>
      </c>
      <c r="M190" t="s">
        <v>135</v>
      </c>
      <c r="N190">
        <v>64</v>
      </c>
      <c r="O190" t="s">
        <v>132</v>
      </c>
      <c r="P190" s="95" t="str">
        <f>VLOOKUP(B190,'Org se'!$A$2:$D$3628,2,FALSE)</f>
        <v>App State Police</v>
      </c>
      <c r="Q190" s="95" t="str">
        <f>VLOOKUP(B190,'Org se'!$A$2:$H$3628,8,FALSE)</f>
        <v>Public Safety &amp; Risk Management</v>
      </c>
      <c r="R190" s="129" t="str">
        <f t="shared" si="3"/>
        <v>Public Safety &amp; Risk Management</v>
      </c>
      <c r="S190" s="129" t="str">
        <f>VLOOKUP(R190,'Org se'!$N$2:$O$46,2,FALSE)</f>
        <v>Police</v>
      </c>
    </row>
    <row r="191" spans="1:19" x14ac:dyDescent="0.25">
      <c r="A191">
        <v>785000</v>
      </c>
      <c r="B191">
        <v>170100</v>
      </c>
      <c r="C191">
        <v>170</v>
      </c>
      <c r="D191" s="96">
        <v>45132.529791666668</v>
      </c>
      <c r="E191" t="s">
        <v>127</v>
      </c>
      <c r="F191" t="s">
        <v>140</v>
      </c>
      <c r="G191" t="s">
        <v>507</v>
      </c>
      <c r="H191" t="s">
        <v>130</v>
      </c>
      <c r="I191" s="95">
        <v>332110</v>
      </c>
      <c r="L191" s="96">
        <v>45132.529583333337</v>
      </c>
      <c r="M191" t="s">
        <v>131</v>
      </c>
      <c r="N191">
        <v>75000</v>
      </c>
      <c r="O191" t="s">
        <v>132</v>
      </c>
      <c r="P191" s="95" t="str">
        <f>VLOOKUP(B191,'Org se'!$A$2:$D$3628,2,FALSE)</f>
        <v>The Office of Human Resources</v>
      </c>
      <c r="Q191" s="95" t="str">
        <f>VLOOKUP(B191,'Org se'!$A$2:$H$3628,8,FALSE)</f>
        <v>The Office of Human Resources</v>
      </c>
      <c r="R191" s="129" t="str">
        <f>Q191</f>
        <v>The Office of Human Resources</v>
      </c>
      <c r="S191" s="129" t="str">
        <f>VLOOKUP(R191,'Org se'!$N$2:$O$46,2,FALSE)</f>
        <v>Human Resources</v>
      </c>
    </row>
    <row r="192" spans="1:19" x14ac:dyDescent="0.25">
      <c r="A192">
        <v>503911</v>
      </c>
      <c r="B192">
        <v>500000</v>
      </c>
      <c r="C192">
        <v>219</v>
      </c>
      <c r="D192" s="96">
        <v>45132.55777777778</v>
      </c>
      <c r="E192" t="s">
        <v>127</v>
      </c>
      <c r="F192" t="s">
        <v>151</v>
      </c>
      <c r="G192" t="s">
        <v>179</v>
      </c>
      <c r="H192" t="s">
        <v>130</v>
      </c>
      <c r="I192" s="95">
        <v>336888</v>
      </c>
      <c r="L192" s="96">
        <v>45132.556875000002</v>
      </c>
      <c r="M192" t="s">
        <v>131</v>
      </c>
      <c r="N192">
        <v>50000</v>
      </c>
      <c r="O192" t="s">
        <v>132</v>
      </c>
      <c r="P192" s="95" t="str">
        <f>VLOOKUP(B192,'Org se'!$A$2:$D$3628,2,FALSE)</f>
        <v>University Advancement - VC</v>
      </c>
      <c r="Q192" s="95" t="str">
        <f>VLOOKUP(B192,'Org se'!$A$2:$H$3628,8,FALSE)</f>
        <v>University Advancement - VC</v>
      </c>
      <c r="R192" s="129" t="str">
        <f>Q192</f>
        <v>University Advancement - VC</v>
      </c>
      <c r="S192" s="129" t="str">
        <f>VLOOKUP(R192,'Org se'!$N$2:$O$46,2,FALSE)</f>
        <v>Adv</v>
      </c>
    </row>
    <row r="193" spans="1:19" x14ac:dyDescent="0.25">
      <c r="A193">
        <v>765930</v>
      </c>
      <c r="B193">
        <v>500000</v>
      </c>
      <c r="C193">
        <v>219</v>
      </c>
      <c r="D193" s="96">
        <v>45132.557789351849</v>
      </c>
      <c r="E193" t="s">
        <v>127</v>
      </c>
      <c r="F193" t="s">
        <v>151</v>
      </c>
      <c r="G193" t="s">
        <v>179</v>
      </c>
      <c r="H193" t="s">
        <v>130</v>
      </c>
      <c r="I193" s="95">
        <v>336888</v>
      </c>
      <c r="L193" s="96">
        <v>45132.556875000002</v>
      </c>
      <c r="M193" t="s">
        <v>131</v>
      </c>
      <c r="N193">
        <v>42718</v>
      </c>
      <c r="O193" t="s">
        <v>132</v>
      </c>
      <c r="P193" s="95" t="str">
        <f>VLOOKUP(B193,'Org se'!$A$2:$D$3628,2,FALSE)</f>
        <v>University Advancement - VC</v>
      </c>
      <c r="Q193" s="95" t="str">
        <f>VLOOKUP(B193,'Org se'!$A$2:$H$3628,8,FALSE)</f>
        <v>University Advancement - VC</v>
      </c>
      <c r="R193" s="129" t="str">
        <f>Q193</f>
        <v>University Advancement - VC</v>
      </c>
      <c r="S193" s="129" t="str">
        <f>VLOOKUP(R193,'Org se'!$N$2:$O$46,2,FALSE)</f>
        <v>Adv</v>
      </c>
    </row>
    <row r="194" spans="1:19" x14ac:dyDescent="0.25">
      <c r="A194">
        <v>501700</v>
      </c>
      <c r="B194">
        <v>540300</v>
      </c>
      <c r="C194">
        <v>207</v>
      </c>
      <c r="D194" s="96">
        <v>45132.557800925926</v>
      </c>
      <c r="E194" t="s">
        <v>127</v>
      </c>
      <c r="F194" t="s">
        <v>151</v>
      </c>
      <c r="G194" t="s">
        <v>145</v>
      </c>
      <c r="H194" t="s">
        <v>130</v>
      </c>
      <c r="I194" s="95">
        <v>334150</v>
      </c>
      <c r="L194" s="96">
        <v>45132.556875000002</v>
      </c>
      <c r="M194" t="s">
        <v>131</v>
      </c>
      <c r="N194">
        <v>834885</v>
      </c>
      <c r="O194" t="s">
        <v>132</v>
      </c>
      <c r="P194" s="95" t="str">
        <f>VLOOKUP(B194,'Org se'!$A$2:$D$3628,2,FALSE)</f>
        <v>Dir Arts &amp; Cultural Programs</v>
      </c>
      <c r="Q194" s="95" t="str">
        <f>VLOOKUP(B194,'Org se'!$A$2:$H$3628,8,FALSE)</f>
        <v>VC Ext Affairs, Strat Init, &amp; COS</v>
      </c>
      <c r="R194" s="129" t="s">
        <v>109</v>
      </c>
      <c r="S194" s="129" t="str">
        <f>VLOOKUP(R194,'Org se'!$N$2:$O$46,2,FALSE)</f>
        <v>UAdmin</v>
      </c>
    </row>
    <row r="195" spans="1:19" x14ac:dyDescent="0.25">
      <c r="A195">
        <v>504100</v>
      </c>
      <c r="B195">
        <v>540300</v>
      </c>
      <c r="C195">
        <v>207</v>
      </c>
      <c r="D195" s="96">
        <v>45132.557789351849</v>
      </c>
      <c r="E195" t="s">
        <v>127</v>
      </c>
      <c r="F195" t="s">
        <v>151</v>
      </c>
      <c r="G195" t="s">
        <v>196</v>
      </c>
      <c r="H195" t="s">
        <v>130</v>
      </c>
      <c r="I195" s="95">
        <v>334140</v>
      </c>
      <c r="L195" s="96">
        <v>45132.556875000002</v>
      </c>
      <c r="M195" t="s">
        <v>131</v>
      </c>
      <c r="N195">
        <v>38000</v>
      </c>
      <c r="O195" t="s">
        <v>132</v>
      </c>
      <c r="P195" s="95" t="str">
        <f>VLOOKUP(B195,'Org se'!$A$2:$D$3628,2,FALSE)</f>
        <v>Dir Arts &amp; Cultural Programs</v>
      </c>
      <c r="Q195" s="95" t="str">
        <f>VLOOKUP(B195,'Org se'!$A$2:$H$3628,8,FALSE)</f>
        <v>VC Ext Affairs, Strat Init, &amp; COS</v>
      </c>
      <c r="R195" s="129" t="s">
        <v>109</v>
      </c>
      <c r="S195" s="129" t="str">
        <f>VLOOKUP(R195,'Org se'!$N$2:$O$46,2,FALSE)</f>
        <v>UAdmin</v>
      </c>
    </row>
    <row r="196" spans="1:19" x14ac:dyDescent="0.25">
      <c r="A196">
        <v>504190</v>
      </c>
      <c r="B196">
        <v>540300</v>
      </c>
      <c r="C196">
        <v>207</v>
      </c>
      <c r="D196" s="96">
        <v>45132.557789351849</v>
      </c>
      <c r="E196" t="s">
        <v>127</v>
      </c>
      <c r="F196" t="s">
        <v>151</v>
      </c>
      <c r="G196" t="s">
        <v>196</v>
      </c>
      <c r="H196" t="s">
        <v>130</v>
      </c>
      <c r="I196" s="95">
        <v>334140</v>
      </c>
      <c r="L196" s="96">
        <v>45132.556875000002</v>
      </c>
      <c r="M196" t="s">
        <v>131</v>
      </c>
      <c r="N196">
        <v>-10000</v>
      </c>
      <c r="O196" t="s">
        <v>136</v>
      </c>
      <c r="P196" s="95" t="str">
        <f>VLOOKUP(B196,'Org se'!$A$2:$D$3628,2,FALSE)</f>
        <v>Dir Arts &amp; Cultural Programs</v>
      </c>
      <c r="Q196" s="95" t="str">
        <f>VLOOKUP(B196,'Org se'!$A$2:$H$3628,8,FALSE)</f>
        <v>VC Ext Affairs, Strat Init, &amp; COS</v>
      </c>
      <c r="R196" s="129" t="s">
        <v>109</v>
      </c>
      <c r="S196" s="129" t="str">
        <f>VLOOKUP(R196,'Org se'!$N$2:$O$46,2,FALSE)</f>
        <v>UAdmin</v>
      </c>
    </row>
    <row r="197" spans="1:19" x14ac:dyDescent="0.25">
      <c r="A197">
        <v>504200</v>
      </c>
      <c r="B197">
        <v>540310</v>
      </c>
      <c r="C197">
        <v>207</v>
      </c>
      <c r="D197" s="96">
        <v>45132.557800925926</v>
      </c>
      <c r="E197" t="s">
        <v>127</v>
      </c>
      <c r="F197" t="s">
        <v>151</v>
      </c>
      <c r="G197" t="s">
        <v>145</v>
      </c>
      <c r="H197" t="s">
        <v>130</v>
      </c>
      <c r="I197" s="95">
        <v>334143</v>
      </c>
      <c r="L197" s="96">
        <v>45132.556875000002</v>
      </c>
      <c r="M197" t="s">
        <v>131</v>
      </c>
      <c r="N197">
        <v>500</v>
      </c>
      <c r="O197" t="s">
        <v>132</v>
      </c>
      <c r="P197" s="95" t="str">
        <f>VLOOKUP(B197,'Org se'!$A$2:$D$3628,2,FALSE)</f>
        <v>Dir Arts &amp; Cultural Programs</v>
      </c>
      <c r="Q197" s="95" t="str">
        <f>VLOOKUP(B197,'Org se'!$A$2:$H$3628,8,FALSE)</f>
        <v>VC Ext Affairs, Strat Init, &amp; COS</v>
      </c>
      <c r="R197" s="129" t="s">
        <v>109</v>
      </c>
      <c r="S197" s="129" t="str">
        <f>VLOOKUP(R197,'Org se'!$N$2:$O$46,2,FALSE)</f>
        <v>UAdmin</v>
      </c>
    </row>
    <row r="198" spans="1:19" x14ac:dyDescent="0.25">
      <c r="A198">
        <v>504620</v>
      </c>
      <c r="B198">
        <v>540310</v>
      </c>
      <c r="C198">
        <v>207</v>
      </c>
      <c r="D198" s="96">
        <v>45132.557800925926</v>
      </c>
      <c r="E198" t="s">
        <v>127</v>
      </c>
      <c r="F198" t="s">
        <v>151</v>
      </c>
      <c r="G198" t="s">
        <v>145</v>
      </c>
      <c r="H198" t="s">
        <v>130</v>
      </c>
      <c r="I198" s="95">
        <v>334143</v>
      </c>
      <c r="L198" s="96">
        <v>45132.556875000002</v>
      </c>
      <c r="M198" t="s">
        <v>131</v>
      </c>
      <c r="N198">
        <v>85000</v>
      </c>
      <c r="O198" t="s">
        <v>132</v>
      </c>
      <c r="P198" s="95" t="str">
        <f>VLOOKUP(B198,'Org se'!$A$2:$D$3628,2,FALSE)</f>
        <v>Dir Arts &amp; Cultural Programs</v>
      </c>
      <c r="Q198" s="95" t="str">
        <f>VLOOKUP(B198,'Org se'!$A$2:$H$3628,8,FALSE)</f>
        <v>VC Ext Affairs, Strat Init, &amp; COS</v>
      </c>
      <c r="R198" s="129" t="s">
        <v>109</v>
      </c>
      <c r="S198" s="129" t="str">
        <f>VLOOKUP(R198,'Org se'!$N$2:$O$46,2,FALSE)</f>
        <v>UAdmin</v>
      </c>
    </row>
    <row r="199" spans="1:19" x14ac:dyDescent="0.25">
      <c r="A199">
        <v>504620</v>
      </c>
      <c r="B199">
        <v>540300</v>
      </c>
      <c r="C199">
        <v>207</v>
      </c>
      <c r="D199" s="96">
        <v>45132.557789351849</v>
      </c>
      <c r="E199" t="s">
        <v>127</v>
      </c>
      <c r="F199" t="s">
        <v>151</v>
      </c>
      <c r="G199" t="s">
        <v>196</v>
      </c>
      <c r="H199" t="s">
        <v>130</v>
      </c>
      <c r="I199" s="95">
        <v>334140</v>
      </c>
      <c r="L199" s="96">
        <v>45132.556875000002</v>
      </c>
      <c r="M199" t="s">
        <v>131</v>
      </c>
      <c r="N199">
        <v>198825</v>
      </c>
      <c r="O199" t="s">
        <v>132</v>
      </c>
      <c r="P199" s="95" t="str">
        <f>VLOOKUP(B199,'Org se'!$A$2:$D$3628,2,FALSE)</f>
        <v>Dir Arts &amp; Cultural Programs</v>
      </c>
      <c r="Q199" s="95" t="str">
        <f>VLOOKUP(B199,'Org se'!$A$2:$H$3628,8,FALSE)</f>
        <v>VC Ext Affairs, Strat Init, &amp; COS</v>
      </c>
      <c r="R199" s="129" t="s">
        <v>109</v>
      </c>
      <c r="S199" s="129" t="str">
        <f>VLOOKUP(R199,'Org se'!$N$2:$O$46,2,FALSE)</f>
        <v>UAdmin</v>
      </c>
    </row>
    <row r="200" spans="1:19" x14ac:dyDescent="0.25">
      <c r="A200">
        <v>504720</v>
      </c>
      <c r="B200">
        <v>540310</v>
      </c>
      <c r="C200">
        <v>207</v>
      </c>
      <c r="D200" s="96">
        <v>45132.557800925926</v>
      </c>
      <c r="E200" t="s">
        <v>127</v>
      </c>
      <c r="F200" t="s">
        <v>151</v>
      </c>
      <c r="G200" t="s">
        <v>145</v>
      </c>
      <c r="H200" t="s">
        <v>130</v>
      </c>
      <c r="I200" s="95">
        <v>334143</v>
      </c>
      <c r="L200" s="96">
        <v>45132.556875000002</v>
      </c>
      <c r="M200" t="s">
        <v>131</v>
      </c>
      <c r="N200">
        <v>-6500</v>
      </c>
      <c r="O200" t="s">
        <v>136</v>
      </c>
      <c r="P200" s="95" t="str">
        <f>VLOOKUP(B200,'Org se'!$A$2:$D$3628,2,FALSE)</f>
        <v>Dir Arts &amp; Cultural Programs</v>
      </c>
      <c r="Q200" s="95" t="str">
        <f>VLOOKUP(B200,'Org se'!$A$2:$H$3628,8,FALSE)</f>
        <v>VC Ext Affairs, Strat Init, &amp; COS</v>
      </c>
      <c r="R200" s="129" t="s">
        <v>109</v>
      </c>
      <c r="S200" s="129" t="str">
        <f>VLOOKUP(R200,'Org se'!$N$2:$O$46,2,FALSE)</f>
        <v>UAdmin</v>
      </c>
    </row>
    <row r="201" spans="1:19" x14ac:dyDescent="0.25">
      <c r="A201">
        <v>504720</v>
      </c>
      <c r="B201">
        <v>540300</v>
      </c>
      <c r="C201">
        <v>207</v>
      </c>
      <c r="D201" s="96">
        <v>45132.557789351849</v>
      </c>
      <c r="E201" t="s">
        <v>127</v>
      </c>
      <c r="F201" t="s">
        <v>151</v>
      </c>
      <c r="G201" t="s">
        <v>196</v>
      </c>
      <c r="H201" t="s">
        <v>130</v>
      </c>
      <c r="I201" s="95">
        <v>334140</v>
      </c>
      <c r="L201" s="96">
        <v>45132.556875000002</v>
      </c>
      <c r="M201" t="s">
        <v>131</v>
      </c>
      <c r="N201">
        <v>-17000</v>
      </c>
      <c r="O201" t="s">
        <v>136</v>
      </c>
      <c r="P201" s="95" t="str">
        <f>VLOOKUP(B201,'Org se'!$A$2:$D$3628,2,FALSE)</f>
        <v>Dir Arts &amp; Cultural Programs</v>
      </c>
      <c r="Q201" s="95" t="str">
        <f>VLOOKUP(B201,'Org se'!$A$2:$H$3628,8,FALSE)</f>
        <v>VC Ext Affairs, Strat Init, &amp; COS</v>
      </c>
      <c r="R201" s="129" t="s">
        <v>109</v>
      </c>
      <c r="S201" s="129" t="str">
        <f>VLOOKUP(R201,'Org se'!$N$2:$O$46,2,FALSE)</f>
        <v>UAdmin</v>
      </c>
    </row>
    <row r="202" spans="1:19" x14ac:dyDescent="0.25">
      <c r="A202">
        <v>587010</v>
      </c>
      <c r="B202">
        <v>540300</v>
      </c>
      <c r="C202">
        <v>207</v>
      </c>
      <c r="D202" s="96">
        <v>45132.557800925926</v>
      </c>
      <c r="E202" t="s">
        <v>127</v>
      </c>
      <c r="F202" t="s">
        <v>151</v>
      </c>
      <c r="G202" t="s">
        <v>145</v>
      </c>
      <c r="H202" t="s">
        <v>130</v>
      </c>
      <c r="I202" s="95">
        <v>334150</v>
      </c>
      <c r="L202" s="96">
        <v>45132.556875000002</v>
      </c>
      <c r="M202" t="s">
        <v>131</v>
      </c>
      <c r="N202">
        <v>-7000</v>
      </c>
      <c r="O202" t="s">
        <v>136</v>
      </c>
      <c r="P202" s="95" t="str">
        <f>VLOOKUP(B202,'Org se'!$A$2:$D$3628,2,FALSE)</f>
        <v>Dir Arts &amp; Cultural Programs</v>
      </c>
      <c r="Q202" s="95" t="str">
        <f>VLOOKUP(B202,'Org se'!$A$2:$H$3628,8,FALSE)</f>
        <v>VC Ext Affairs, Strat Init, &amp; COS</v>
      </c>
      <c r="R202" s="129" t="s">
        <v>109</v>
      </c>
      <c r="S202" s="129" t="str">
        <f>VLOOKUP(R202,'Org se'!$N$2:$O$46,2,FALSE)</f>
        <v>UAdmin</v>
      </c>
    </row>
    <row r="203" spans="1:19" x14ac:dyDescent="0.25">
      <c r="A203">
        <v>611120</v>
      </c>
      <c r="B203">
        <v>540300</v>
      </c>
      <c r="C203">
        <v>207</v>
      </c>
      <c r="D203" s="96">
        <v>45132.557789351849</v>
      </c>
      <c r="E203" t="s">
        <v>127</v>
      </c>
      <c r="F203" t="s">
        <v>151</v>
      </c>
      <c r="G203" t="s">
        <v>196</v>
      </c>
      <c r="H203" t="s">
        <v>130</v>
      </c>
      <c r="I203" s="95">
        <v>334140</v>
      </c>
      <c r="L203" s="96">
        <v>45132.556875000002</v>
      </c>
      <c r="M203" t="s">
        <v>131</v>
      </c>
      <c r="N203">
        <v>47067</v>
      </c>
      <c r="O203" t="s">
        <v>132</v>
      </c>
      <c r="P203" s="95" t="str">
        <f>VLOOKUP(B203,'Org se'!$A$2:$D$3628,2,FALSE)</f>
        <v>Dir Arts &amp; Cultural Programs</v>
      </c>
      <c r="Q203" s="95" t="str">
        <f>VLOOKUP(B203,'Org se'!$A$2:$H$3628,8,FALSE)</f>
        <v>VC Ext Affairs, Strat Init, &amp; COS</v>
      </c>
      <c r="R203" s="129" t="s">
        <v>109</v>
      </c>
      <c r="S203" s="129" t="str">
        <f>VLOOKUP(R203,'Org se'!$N$2:$O$46,2,FALSE)</f>
        <v>UAdmin</v>
      </c>
    </row>
    <row r="204" spans="1:19" x14ac:dyDescent="0.25">
      <c r="A204">
        <v>611180</v>
      </c>
      <c r="B204">
        <v>540300</v>
      </c>
      <c r="C204">
        <v>207</v>
      </c>
      <c r="D204" s="96">
        <v>45132.557789351849</v>
      </c>
      <c r="E204" t="s">
        <v>127</v>
      </c>
      <c r="F204" t="s">
        <v>151</v>
      </c>
      <c r="G204" t="s">
        <v>196</v>
      </c>
      <c r="H204" t="s">
        <v>130</v>
      </c>
      <c r="I204" s="95">
        <v>334140</v>
      </c>
      <c r="L204" s="96">
        <v>45132.556875000002</v>
      </c>
      <c r="M204" t="s">
        <v>131</v>
      </c>
      <c r="N204">
        <v>250</v>
      </c>
      <c r="O204" t="s">
        <v>132</v>
      </c>
      <c r="P204" s="95" t="str">
        <f>VLOOKUP(B204,'Org se'!$A$2:$D$3628,2,FALSE)</f>
        <v>Dir Arts &amp; Cultural Programs</v>
      </c>
      <c r="Q204" s="95" t="str">
        <f>VLOOKUP(B204,'Org se'!$A$2:$H$3628,8,FALSE)</f>
        <v>VC Ext Affairs, Strat Init, &amp; COS</v>
      </c>
      <c r="R204" s="129" t="s">
        <v>109</v>
      </c>
      <c r="S204" s="129" t="str">
        <f>VLOOKUP(R204,'Org se'!$N$2:$O$46,2,FALSE)</f>
        <v>UAdmin</v>
      </c>
    </row>
    <row r="205" spans="1:19" x14ac:dyDescent="0.25">
      <c r="A205">
        <v>612120</v>
      </c>
      <c r="B205">
        <v>540300</v>
      </c>
      <c r="C205">
        <v>207</v>
      </c>
      <c r="D205" s="96">
        <v>45132.557789351849</v>
      </c>
      <c r="E205" t="s">
        <v>127</v>
      </c>
      <c r="F205" t="s">
        <v>151</v>
      </c>
      <c r="G205" t="s">
        <v>196</v>
      </c>
      <c r="H205" t="s">
        <v>130</v>
      </c>
      <c r="I205" s="95">
        <v>334140</v>
      </c>
      <c r="L205" s="96">
        <v>45132.556875000002</v>
      </c>
      <c r="M205" t="s">
        <v>131</v>
      </c>
      <c r="N205">
        <v>301153</v>
      </c>
      <c r="O205" t="s">
        <v>132</v>
      </c>
      <c r="P205" s="95" t="str">
        <f>VLOOKUP(B205,'Org se'!$A$2:$D$3628,2,FALSE)</f>
        <v>Dir Arts &amp; Cultural Programs</v>
      </c>
      <c r="Q205" s="95" t="str">
        <f>VLOOKUP(B205,'Org se'!$A$2:$H$3628,8,FALSE)</f>
        <v>VC Ext Affairs, Strat Init, &amp; COS</v>
      </c>
      <c r="R205" s="129" t="s">
        <v>109</v>
      </c>
      <c r="S205" s="129" t="str">
        <f>VLOOKUP(R205,'Org se'!$N$2:$O$46,2,FALSE)</f>
        <v>UAdmin</v>
      </c>
    </row>
    <row r="206" spans="1:19" x14ac:dyDescent="0.25">
      <c r="A206">
        <v>612200</v>
      </c>
      <c r="B206">
        <v>540300</v>
      </c>
      <c r="C206">
        <v>207</v>
      </c>
      <c r="D206" s="96">
        <v>45132.557789351849</v>
      </c>
      <c r="E206" t="s">
        <v>127</v>
      </c>
      <c r="F206" t="s">
        <v>151</v>
      </c>
      <c r="G206" t="s">
        <v>196</v>
      </c>
      <c r="H206" t="s">
        <v>130</v>
      </c>
      <c r="I206" s="95">
        <v>334140</v>
      </c>
      <c r="L206" s="96">
        <v>45132.556875000002</v>
      </c>
      <c r="M206" t="s">
        <v>131</v>
      </c>
      <c r="N206">
        <v>3000</v>
      </c>
      <c r="O206" t="s">
        <v>132</v>
      </c>
      <c r="P206" s="95" t="str">
        <f>VLOOKUP(B206,'Org se'!$A$2:$D$3628,2,FALSE)</f>
        <v>Dir Arts &amp; Cultural Programs</v>
      </c>
      <c r="Q206" s="95" t="str">
        <f>VLOOKUP(B206,'Org se'!$A$2:$H$3628,8,FALSE)</f>
        <v>VC Ext Affairs, Strat Init, &amp; COS</v>
      </c>
      <c r="R206" s="129" t="s">
        <v>109</v>
      </c>
      <c r="S206" s="129" t="str">
        <f>VLOOKUP(R206,'Org se'!$N$2:$O$46,2,FALSE)</f>
        <v>UAdmin</v>
      </c>
    </row>
    <row r="207" spans="1:19" x14ac:dyDescent="0.25">
      <c r="A207">
        <v>612700</v>
      </c>
      <c r="B207">
        <v>540300</v>
      </c>
      <c r="C207">
        <v>207</v>
      </c>
      <c r="D207" s="96">
        <v>45132.557789351849</v>
      </c>
      <c r="E207" t="s">
        <v>127</v>
      </c>
      <c r="F207" t="s">
        <v>151</v>
      </c>
      <c r="G207" t="s">
        <v>196</v>
      </c>
      <c r="H207" t="s">
        <v>130</v>
      </c>
      <c r="I207" s="95">
        <v>334140</v>
      </c>
      <c r="L207" s="96">
        <v>45132.556875000002</v>
      </c>
      <c r="M207" t="s">
        <v>131</v>
      </c>
      <c r="N207">
        <v>950</v>
      </c>
      <c r="O207" t="s">
        <v>132</v>
      </c>
      <c r="P207" s="95" t="str">
        <f>VLOOKUP(B207,'Org se'!$A$2:$D$3628,2,FALSE)</f>
        <v>Dir Arts &amp; Cultural Programs</v>
      </c>
      <c r="Q207" s="95" t="str">
        <f>VLOOKUP(B207,'Org se'!$A$2:$H$3628,8,FALSE)</f>
        <v>VC Ext Affairs, Strat Init, &amp; COS</v>
      </c>
      <c r="R207" s="129" t="s">
        <v>109</v>
      </c>
      <c r="S207" s="129" t="str">
        <f>VLOOKUP(R207,'Org se'!$N$2:$O$46,2,FALSE)</f>
        <v>UAdmin</v>
      </c>
    </row>
    <row r="208" spans="1:19" x14ac:dyDescent="0.25">
      <c r="A208">
        <v>614520</v>
      </c>
      <c r="B208">
        <v>540300</v>
      </c>
      <c r="C208">
        <v>207</v>
      </c>
      <c r="D208" s="96">
        <v>45132.557789351849</v>
      </c>
      <c r="E208" t="s">
        <v>127</v>
      </c>
      <c r="F208" t="s">
        <v>151</v>
      </c>
      <c r="G208" t="s">
        <v>196</v>
      </c>
      <c r="H208" t="s">
        <v>130</v>
      </c>
      <c r="I208" s="95">
        <v>334140</v>
      </c>
      <c r="L208" s="96">
        <v>45132.556875000002</v>
      </c>
      <c r="M208" t="s">
        <v>131</v>
      </c>
      <c r="N208">
        <v>40000</v>
      </c>
      <c r="O208" t="s">
        <v>132</v>
      </c>
      <c r="P208" s="95" t="str">
        <f>VLOOKUP(B208,'Org se'!$A$2:$D$3628,2,FALSE)</f>
        <v>Dir Arts &amp; Cultural Programs</v>
      </c>
      <c r="Q208" s="95" t="str">
        <f>VLOOKUP(B208,'Org se'!$A$2:$H$3628,8,FALSE)</f>
        <v>VC Ext Affairs, Strat Init, &amp; COS</v>
      </c>
      <c r="R208" s="129" t="s">
        <v>109</v>
      </c>
      <c r="S208" s="129" t="str">
        <f>VLOOKUP(R208,'Org se'!$N$2:$O$46,2,FALSE)</f>
        <v>UAdmin</v>
      </c>
    </row>
    <row r="209" spans="1:19" x14ac:dyDescent="0.25">
      <c r="A209">
        <v>618100</v>
      </c>
      <c r="B209">
        <v>540300</v>
      </c>
      <c r="C209">
        <v>207</v>
      </c>
      <c r="D209" s="96">
        <v>45132.557789351849</v>
      </c>
      <c r="E209" t="s">
        <v>127</v>
      </c>
      <c r="F209" t="s">
        <v>151</v>
      </c>
      <c r="G209" t="s">
        <v>196</v>
      </c>
      <c r="H209" t="s">
        <v>130</v>
      </c>
      <c r="I209" s="95">
        <v>334140</v>
      </c>
      <c r="L209" s="96">
        <v>45132.556875000002</v>
      </c>
      <c r="M209" t="s">
        <v>131</v>
      </c>
      <c r="N209">
        <v>29700</v>
      </c>
      <c r="O209" t="s">
        <v>132</v>
      </c>
      <c r="P209" s="95" t="str">
        <f>VLOOKUP(B209,'Org se'!$A$2:$D$3628,2,FALSE)</f>
        <v>Dir Arts &amp; Cultural Programs</v>
      </c>
      <c r="Q209" s="95" t="str">
        <f>VLOOKUP(B209,'Org se'!$A$2:$H$3628,8,FALSE)</f>
        <v>VC Ext Affairs, Strat Init, &amp; COS</v>
      </c>
      <c r="R209" s="129" t="s">
        <v>109</v>
      </c>
      <c r="S209" s="129" t="str">
        <f>VLOOKUP(R209,'Org se'!$N$2:$O$46,2,FALSE)</f>
        <v>UAdmin</v>
      </c>
    </row>
    <row r="210" spans="1:19" x14ac:dyDescent="0.25">
      <c r="A210">
        <v>618200</v>
      </c>
      <c r="B210">
        <v>540300</v>
      </c>
      <c r="C210">
        <v>207</v>
      </c>
      <c r="D210" s="96">
        <v>45132.557789351849</v>
      </c>
      <c r="E210" t="s">
        <v>127</v>
      </c>
      <c r="F210" t="s">
        <v>151</v>
      </c>
      <c r="G210" t="s">
        <v>196</v>
      </c>
      <c r="H210" t="s">
        <v>130</v>
      </c>
      <c r="I210" s="95">
        <v>334140</v>
      </c>
      <c r="L210" s="96">
        <v>45132.556875000002</v>
      </c>
      <c r="M210" t="s">
        <v>131</v>
      </c>
      <c r="N210">
        <v>46035</v>
      </c>
      <c r="O210" t="s">
        <v>132</v>
      </c>
      <c r="P210" s="95" t="str">
        <f>VLOOKUP(B210,'Org se'!$A$2:$D$3628,2,FALSE)</f>
        <v>Dir Arts &amp; Cultural Programs</v>
      </c>
      <c r="Q210" s="95" t="str">
        <f>VLOOKUP(B210,'Org se'!$A$2:$H$3628,8,FALSE)</f>
        <v>VC Ext Affairs, Strat Init, &amp; COS</v>
      </c>
      <c r="R210" s="129" t="s">
        <v>109</v>
      </c>
      <c r="S210" s="129" t="str">
        <f>VLOOKUP(R210,'Org se'!$N$2:$O$46,2,FALSE)</f>
        <v>UAdmin</v>
      </c>
    </row>
    <row r="211" spans="1:19" x14ac:dyDescent="0.25">
      <c r="A211">
        <v>618300</v>
      </c>
      <c r="B211">
        <v>540300</v>
      </c>
      <c r="C211">
        <v>207</v>
      </c>
      <c r="D211" s="96">
        <v>45132.557789351849</v>
      </c>
      <c r="E211" t="s">
        <v>127</v>
      </c>
      <c r="F211" t="s">
        <v>151</v>
      </c>
      <c r="G211" t="s">
        <v>196</v>
      </c>
      <c r="H211" t="s">
        <v>130</v>
      </c>
      <c r="I211" s="95">
        <v>334140</v>
      </c>
      <c r="L211" s="96">
        <v>45132.556875000002</v>
      </c>
      <c r="M211" t="s">
        <v>131</v>
      </c>
      <c r="N211">
        <v>44900</v>
      </c>
      <c r="O211" t="s">
        <v>132</v>
      </c>
      <c r="P211" s="95" t="str">
        <f>VLOOKUP(B211,'Org se'!$A$2:$D$3628,2,FALSE)</f>
        <v>Dir Arts &amp; Cultural Programs</v>
      </c>
      <c r="Q211" s="95" t="str">
        <f>VLOOKUP(B211,'Org se'!$A$2:$H$3628,8,FALSE)</f>
        <v>VC Ext Affairs, Strat Init, &amp; COS</v>
      </c>
      <c r="R211" s="129" t="s">
        <v>109</v>
      </c>
      <c r="S211" s="129" t="str">
        <f>VLOOKUP(R211,'Org se'!$N$2:$O$46,2,FALSE)</f>
        <v>UAdmin</v>
      </c>
    </row>
    <row r="212" spans="1:19" x14ac:dyDescent="0.25">
      <c r="A212">
        <v>618530</v>
      </c>
      <c r="B212">
        <v>540300</v>
      </c>
      <c r="C212">
        <v>207</v>
      </c>
      <c r="D212" s="96">
        <v>45132.557789351849</v>
      </c>
      <c r="E212" t="s">
        <v>127</v>
      </c>
      <c r="F212" t="s">
        <v>151</v>
      </c>
      <c r="G212" t="s">
        <v>196</v>
      </c>
      <c r="H212" t="s">
        <v>130</v>
      </c>
      <c r="I212" s="95">
        <v>334140</v>
      </c>
      <c r="L212" s="96">
        <v>45132.556875000002</v>
      </c>
      <c r="M212" t="s">
        <v>131</v>
      </c>
      <c r="N212">
        <v>250</v>
      </c>
      <c r="O212" t="s">
        <v>132</v>
      </c>
      <c r="P212" s="95" t="str">
        <f>VLOOKUP(B212,'Org se'!$A$2:$D$3628,2,FALSE)</f>
        <v>Dir Arts &amp; Cultural Programs</v>
      </c>
      <c r="Q212" s="95" t="str">
        <f>VLOOKUP(B212,'Org se'!$A$2:$H$3628,8,FALSE)</f>
        <v>VC Ext Affairs, Strat Init, &amp; COS</v>
      </c>
      <c r="R212" s="129" t="s">
        <v>109</v>
      </c>
      <c r="S212" s="129" t="str">
        <f>VLOOKUP(R212,'Org se'!$N$2:$O$46,2,FALSE)</f>
        <v>UAdmin</v>
      </c>
    </row>
    <row r="213" spans="1:19" x14ac:dyDescent="0.25">
      <c r="A213">
        <v>618700</v>
      </c>
      <c r="B213">
        <v>540300</v>
      </c>
      <c r="C213">
        <v>207</v>
      </c>
      <c r="D213" s="96">
        <v>45132.557800925926</v>
      </c>
      <c r="E213" t="s">
        <v>127</v>
      </c>
      <c r="F213" t="s">
        <v>151</v>
      </c>
      <c r="G213" t="s">
        <v>196</v>
      </c>
      <c r="H213" t="s">
        <v>130</v>
      </c>
      <c r="I213" s="95">
        <v>334140</v>
      </c>
      <c r="L213" s="96">
        <v>45132.556875000002</v>
      </c>
      <c r="M213" t="s">
        <v>131</v>
      </c>
      <c r="N213">
        <v>10331</v>
      </c>
      <c r="O213" t="s">
        <v>132</v>
      </c>
      <c r="P213" s="95" t="str">
        <f>VLOOKUP(B213,'Org se'!$A$2:$D$3628,2,FALSE)</f>
        <v>Dir Arts &amp; Cultural Programs</v>
      </c>
      <c r="Q213" s="95" t="str">
        <f>VLOOKUP(B213,'Org se'!$A$2:$H$3628,8,FALSE)</f>
        <v>VC Ext Affairs, Strat Init, &amp; COS</v>
      </c>
      <c r="R213" s="129" t="s">
        <v>109</v>
      </c>
      <c r="S213" s="129" t="str">
        <f>VLOOKUP(R213,'Org se'!$N$2:$O$46,2,FALSE)</f>
        <v>UAdmin</v>
      </c>
    </row>
    <row r="214" spans="1:19" x14ac:dyDescent="0.25">
      <c r="A214">
        <v>618710</v>
      </c>
      <c r="B214">
        <v>540300</v>
      </c>
      <c r="C214">
        <v>207</v>
      </c>
      <c r="D214" s="96">
        <v>45132.557800925926</v>
      </c>
      <c r="E214" t="s">
        <v>127</v>
      </c>
      <c r="F214" t="s">
        <v>151</v>
      </c>
      <c r="G214" t="s">
        <v>196</v>
      </c>
      <c r="H214" t="s">
        <v>130</v>
      </c>
      <c r="I214" s="95">
        <v>334140</v>
      </c>
      <c r="L214" s="96">
        <v>45132.556875000002</v>
      </c>
      <c r="M214" t="s">
        <v>131</v>
      </c>
      <c r="N214">
        <v>6192</v>
      </c>
      <c r="O214" t="s">
        <v>132</v>
      </c>
      <c r="P214" s="95" t="str">
        <f>VLOOKUP(B214,'Org se'!$A$2:$D$3628,2,FALSE)</f>
        <v>Dir Arts &amp; Cultural Programs</v>
      </c>
      <c r="Q214" s="95" t="str">
        <f>VLOOKUP(B214,'Org se'!$A$2:$H$3628,8,FALSE)</f>
        <v>VC Ext Affairs, Strat Init, &amp; COS</v>
      </c>
      <c r="R214" s="129" t="s">
        <v>109</v>
      </c>
      <c r="S214" s="129" t="str">
        <f>VLOOKUP(R214,'Org se'!$N$2:$O$46,2,FALSE)</f>
        <v>UAdmin</v>
      </c>
    </row>
    <row r="215" spans="1:19" x14ac:dyDescent="0.25">
      <c r="A215">
        <v>618770</v>
      </c>
      <c r="B215">
        <v>540300</v>
      </c>
      <c r="C215">
        <v>207</v>
      </c>
      <c r="D215" s="96">
        <v>45132.557800925926</v>
      </c>
      <c r="E215" t="s">
        <v>127</v>
      </c>
      <c r="F215" t="s">
        <v>151</v>
      </c>
      <c r="G215" t="s">
        <v>196</v>
      </c>
      <c r="H215" t="s">
        <v>130</v>
      </c>
      <c r="I215" s="95">
        <v>334140</v>
      </c>
      <c r="L215" s="96">
        <v>45132.556875000002</v>
      </c>
      <c r="M215" t="s">
        <v>131</v>
      </c>
      <c r="N215">
        <v>4133</v>
      </c>
      <c r="O215" t="s">
        <v>132</v>
      </c>
      <c r="P215" s="95" t="str">
        <f>VLOOKUP(B215,'Org se'!$A$2:$D$3628,2,FALSE)</f>
        <v>Dir Arts &amp; Cultural Programs</v>
      </c>
      <c r="Q215" s="95" t="str">
        <f>VLOOKUP(B215,'Org se'!$A$2:$H$3628,8,FALSE)</f>
        <v>VC Ext Affairs, Strat Init, &amp; COS</v>
      </c>
      <c r="R215" s="129" t="s">
        <v>109</v>
      </c>
      <c r="S215" s="129" t="str">
        <f>VLOOKUP(R215,'Org se'!$N$2:$O$46,2,FALSE)</f>
        <v>UAdmin</v>
      </c>
    </row>
    <row r="216" spans="1:19" x14ac:dyDescent="0.25">
      <c r="A216">
        <v>719000</v>
      </c>
      <c r="B216">
        <v>540300</v>
      </c>
      <c r="C216">
        <v>207</v>
      </c>
      <c r="D216" s="96">
        <v>45132.557800925926</v>
      </c>
      <c r="E216" t="s">
        <v>127</v>
      </c>
      <c r="F216" t="s">
        <v>151</v>
      </c>
      <c r="G216" t="s">
        <v>196</v>
      </c>
      <c r="H216" t="s">
        <v>130</v>
      </c>
      <c r="I216" s="95">
        <v>334140</v>
      </c>
      <c r="L216" s="96">
        <v>45132.556875000002</v>
      </c>
      <c r="M216" t="s">
        <v>131</v>
      </c>
      <c r="N216">
        <v>224300</v>
      </c>
      <c r="O216" t="s">
        <v>132</v>
      </c>
      <c r="P216" s="95" t="str">
        <f>VLOOKUP(B216,'Org se'!$A$2:$D$3628,2,FALSE)</f>
        <v>Dir Arts &amp; Cultural Programs</v>
      </c>
      <c r="Q216" s="95" t="str">
        <f>VLOOKUP(B216,'Org se'!$A$2:$H$3628,8,FALSE)</f>
        <v>VC Ext Affairs, Strat Init, &amp; COS</v>
      </c>
      <c r="R216" s="129" t="s">
        <v>109</v>
      </c>
      <c r="S216" s="129" t="str">
        <f>VLOOKUP(R216,'Org se'!$N$2:$O$46,2,FALSE)</f>
        <v>UAdmin</v>
      </c>
    </row>
    <row r="217" spans="1:19" x14ac:dyDescent="0.25">
      <c r="A217">
        <v>720000</v>
      </c>
      <c r="B217">
        <v>540300</v>
      </c>
      <c r="C217">
        <v>207</v>
      </c>
      <c r="D217" s="96">
        <v>45132.557800925926</v>
      </c>
      <c r="E217" t="s">
        <v>127</v>
      </c>
      <c r="F217" t="s">
        <v>151</v>
      </c>
      <c r="G217" t="s">
        <v>196</v>
      </c>
      <c r="H217" t="s">
        <v>130</v>
      </c>
      <c r="I217" s="95">
        <v>334140</v>
      </c>
      <c r="L217" s="96">
        <v>45132.556875000002</v>
      </c>
      <c r="M217" t="s">
        <v>131</v>
      </c>
      <c r="N217">
        <v>15000</v>
      </c>
      <c r="O217" t="s">
        <v>132</v>
      </c>
      <c r="P217" s="95" t="str">
        <f>VLOOKUP(B217,'Org se'!$A$2:$D$3628,2,FALSE)</f>
        <v>Dir Arts &amp; Cultural Programs</v>
      </c>
      <c r="Q217" s="95" t="str">
        <f>VLOOKUP(B217,'Org se'!$A$2:$H$3628,8,FALSE)</f>
        <v>VC Ext Affairs, Strat Init, &amp; COS</v>
      </c>
      <c r="R217" s="129" t="s">
        <v>109</v>
      </c>
      <c r="S217" s="129" t="str">
        <f>VLOOKUP(R217,'Org se'!$N$2:$O$46,2,FALSE)</f>
        <v>UAdmin</v>
      </c>
    </row>
    <row r="218" spans="1:19" x14ac:dyDescent="0.25">
      <c r="A218">
        <v>731000</v>
      </c>
      <c r="B218">
        <v>540300</v>
      </c>
      <c r="C218">
        <v>207</v>
      </c>
      <c r="D218" s="96">
        <v>45132.557800925926</v>
      </c>
      <c r="E218" t="s">
        <v>127</v>
      </c>
      <c r="F218" t="s">
        <v>151</v>
      </c>
      <c r="G218" t="s">
        <v>196</v>
      </c>
      <c r="H218" t="s">
        <v>130</v>
      </c>
      <c r="I218" s="95">
        <v>334140</v>
      </c>
      <c r="L218" s="96">
        <v>45132.556875000002</v>
      </c>
      <c r="M218" t="s">
        <v>131</v>
      </c>
      <c r="N218">
        <v>2000</v>
      </c>
      <c r="O218" t="s">
        <v>132</v>
      </c>
      <c r="P218" s="95" t="str">
        <f>VLOOKUP(B218,'Org se'!$A$2:$D$3628,2,FALSE)</f>
        <v>Dir Arts &amp; Cultural Programs</v>
      </c>
      <c r="Q218" s="95" t="str">
        <f>VLOOKUP(B218,'Org se'!$A$2:$H$3628,8,FALSE)</f>
        <v>VC Ext Affairs, Strat Init, &amp; COS</v>
      </c>
      <c r="R218" s="129" t="s">
        <v>109</v>
      </c>
      <c r="S218" s="129" t="str">
        <f>VLOOKUP(R218,'Org se'!$N$2:$O$46,2,FALSE)</f>
        <v>UAdmin</v>
      </c>
    </row>
    <row r="219" spans="1:19" x14ac:dyDescent="0.25">
      <c r="A219">
        <v>732000</v>
      </c>
      <c r="B219">
        <v>540300</v>
      </c>
      <c r="C219">
        <v>207</v>
      </c>
      <c r="D219" s="96">
        <v>45132.557800925926</v>
      </c>
      <c r="E219" t="s">
        <v>127</v>
      </c>
      <c r="F219" t="s">
        <v>151</v>
      </c>
      <c r="G219" t="s">
        <v>196</v>
      </c>
      <c r="H219" t="s">
        <v>130</v>
      </c>
      <c r="I219" s="95">
        <v>334140</v>
      </c>
      <c r="L219" s="96">
        <v>45132.556875000002</v>
      </c>
      <c r="M219" t="s">
        <v>131</v>
      </c>
      <c r="N219">
        <v>2808</v>
      </c>
      <c r="O219" t="s">
        <v>132</v>
      </c>
      <c r="P219" s="95" t="str">
        <f>VLOOKUP(B219,'Org se'!$A$2:$D$3628,2,FALSE)</f>
        <v>Dir Arts &amp; Cultural Programs</v>
      </c>
      <c r="Q219" s="95" t="str">
        <f>VLOOKUP(B219,'Org se'!$A$2:$H$3628,8,FALSE)</f>
        <v>VC Ext Affairs, Strat Init, &amp; COS</v>
      </c>
      <c r="R219" s="129" t="s">
        <v>109</v>
      </c>
      <c r="S219" s="129" t="str">
        <f>VLOOKUP(R219,'Org se'!$N$2:$O$46,2,FALSE)</f>
        <v>UAdmin</v>
      </c>
    </row>
    <row r="220" spans="1:19" x14ac:dyDescent="0.25">
      <c r="A220">
        <v>734000</v>
      </c>
      <c r="B220">
        <v>540300</v>
      </c>
      <c r="C220">
        <v>207</v>
      </c>
      <c r="D220" s="96">
        <v>45132.557800925926</v>
      </c>
      <c r="E220" t="s">
        <v>127</v>
      </c>
      <c r="F220" t="s">
        <v>151</v>
      </c>
      <c r="G220" t="s">
        <v>196</v>
      </c>
      <c r="H220" t="s">
        <v>130</v>
      </c>
      <c r="I220" s="95">
        <v>334140</v>
      </c>
      <c r="L220" s="96">
        <v>45132.556875000002</v>
      </c>
      <c r="M220" t="s">
        <v>131</v>
      </c>
      <c r="N220">
        <v>51500</v>
      </c>
      <c r="O220" t="s">
        <v>132</v>
      </c>
      <c r="P220" s="95" t="str">
        <f>VLOOKUP(B220,'Org se'!$A$2:$D$3628,2,FALSE)</f>
        <v>Dir Arts &amp; Cultural Programs</v>
      </c>
      <c r="Q220" s="95" t="str">
        <f>VLOOKUP(B220,'Org se'!$A$2:$H$3628,8,FALSE)</f>
        <v>VC Ext Affairs, Strat Init, &amp; COS</v>
      </c>
      <c r="R220" s="129" t="s">
        <v>109</v>
      </c>
      <c r="S220" s="129" t="str">
        <f>VLOOKUP(R220,'Org se'!$N$2:$O$46,2,FALSE)</f>
        <v>UAdmin</v>
      </c>
    </row>
    <row r="221" spans="1:19" x14ac:dyDescent="0.25">
      <c r="A221">
        <v>740000</v>
      </c>
      <c r="B221">
        <v>540300</v>
      </c>
      <c r="C221">
        <v>207</v>
      </c>
      <c r="D221" s="96">
        <v>45132.557800925926</v>
      </c>
      <c r="E221" t="s">
        <v>127</v>
      </c>
      <c r="F221" t="s">
        <v>151</v>
      </c>
      <c r="G221" t="s">
        <v>196</v>
      </c>
      <c r="H221" t="s">
        <v>130</v>
      </c>
      <c r="I221" s="95">
        <v>334140</v>
      </c>
      <c r="L221" s="96">
        <v>45132.556875000002</v>
      </c>
      <c r="M221" t="s">
        <v>131</v>
      </c>
      <c r="N221">
        <v>5250</v>
      </c>
      <c r="O221" t="s">
        <v>132</v>
      </c>
      <c r="P221" s="95" t="str">
        <f>VLOOKUP(B221,'Org se'!$A$2:$D$3628,2,FALSE)</f>
        <v>Dir Arts &amp; Cultural Programs</v>
      </c>
      <c r="Q221" s="95" t="str">
        <f>VLOOKUP(B221,'Org se'!$A$2:$H$3628,8,FALSE)</f>
        <v>VC Ext Affairs, Strat Init, &amp; COS</v>
      </c>
      <c r="R221" s="129" t="s">
        <v>109</v>
      </c>
      <c r="S221" s="129" t="str">
        <f>VLOOKUP(R221,'Org se'!$N$2:$O$46,2,FALSE)</f>
        <v>UAdmin</v>
      </c>
    </row>
    <row r="222" spans="1:19" x14ac:dyDescent="0.25">
      <c r="A222">
        <v>750000</v>
      </c>
      <c r="B222">
        <v>540300</v>
      </c>
      <c r="C222">
        <v>207</v>
      </c>
      <c r="D222" s="96">
        <v>45132.557800925926</v>
      </c>
      <c r="E222" t="s">
        <v>127</v>
      </c>
      <c r="F222" t="s">
        <v>151</v>
      </c>
      <c r="G222" t="s">
        <v>196</v>
      </c>
      <c r="H222" t="s">
        <v>130</v>
      </c>
      <c r="I222" s="95">
        <v>334140</v>
      </c>
      <c r="L222" s="96">
        <v>45132.556875000002</v>
      </c>
      <c r="M222" t="s">
        <v>131</v>
      </c>
      <c r="N222">
        <v>1000</v>
      </c>
      <c r="O222" t="s">
        <v>132</v>
      </c>
      <c r="P222" s="95" t="str">
        <f>VLOOKUP(B222,'Org se'!$A$2:$D$3628,2,FALSE)</f>
        <v>Dir Arts &amp; Cultural Programs</v>
      </c>
      <c r="Q222" s="95" t="str">
        <f>VLOOKUP(B222,'Org se'!$A$2:$H$3628,8,FALSE)</f>
        <v>VC Ext Affairs, Strat Init, &amp; COS</v>
      </c>
      <c r="R222" s="129" t="s">
        <v>109</v>
      </c>
      <c r="S222" s="129" t="str">
        <f>VLOOKUP(R222,'Org se'!$N$2:$O$46,2,FALSE)</f>
        <v>UAdmin</v>
      </c>
    </row>
    <row r="223" spans="1:19" x14ac:dyDescent="0.25">
      <c r="A223">
        <v>785000</v>
      </c>
      <c r="B223">
        <v>540300</v>
      </c>
      <c r="C223">
        <v>207</v>
      </c>
      <c r="D223" s="96">
        <v>45132.557800925926</v>
      </c>
      <c r="E223" t="s">
        <v>127</v>
      </c>
      <c r="F223" t="s">
        <v>151</v>
      </c>
      <c r="G223" t="s">
        <v>196</v>
      </c>
      <c r="H223" t="s">
        <v>130</v>
      </c>
      <c r="I223" s="95">
        <v>334140</v>
      </c>
      <c r="L223" s="96">
        <v>45132.556875000002</v>
      </c>
      <c r="M223" t="s">
        <v>131</v>
      </c>
      <c r="N223">
        <v>4000</v>
      </c>
      <c r="O223" t="s">
        <v>132</v>
      </c>
      <c r="P223" s="95" t="str">
        <f>VLOOKUP(B223,'Org se'!$A$2:$D$3628,2,FALSE)</f>
        <v>Dir Arts &amp; Cultural Programs</v>
      </c>
      <c r="Q223" s="95" t="str">
        <f>VLOOKUP(B223,'Org se'!$A$2:$H$3628,8,FALSE)</f>
        <v>VC Ext Affairs, Strat Init, &amp; COS</v>
      </c>
      <c r="R223" s="129" t="s">
        <v>109</v>
      </c>
      <c r="S223" s="129" t="str">
        <f>VLOOKUP(R223,'Org se'!$N$2:$O$46,2,FALSE)</f>
        <v>UAdmin</v>
      </c>
    </row>
    <row r="224" spans="1:19" x14ac:dyDescent="0.25">
      <c r="A224">
        <v>808440</v>
      </c>
      <c r="B224">
        <v>540300</v>
      </c>
      <c r="C224">
        <v>207</v>
      </c>
      <c r="D224" s="96">
        <v>45132.557800925926</v>
      </c>
      <c r="E224" t="s">
        <v>127</v>
      </c>
      <c r="F224" t="s">
        <v>151</v>
      </c>
      <c r="G224" t="s">
        <v>145</v>
      </c>
      <c r="H224" t="s">
        <v>130</v>
      </c>
      <c r="I224" s="95">
        <v>334150</v>
      </c>
      <c r="L224" s="96">
        <v>45132.556875000002</v>
      </c>
      <c r="M224" t="s">
        <v>131</v>
      </c>
      <c r="N224">
        <v>63054</v>
      </c>
      <c r="O224" t="s">
        <v>132</v>
      </c>
      <c r="P224" s="95" t="str">
        <f>VLOOKUP(B224,'Org se'!$A$2:$D$3628,2,FALSE)</f>
        <v>Dir Arts &amp; Cultural Programs</v>
      </c>
      <c r="Q224" s="95" t="str">
        <f>VLOOKUP(B224,'Org se'!$A$2:$H$3628,8,FALSE)</f>
        <v>VC Ext Affairs, Strat Init, &amp; COS</v>
      </c>
      <c r="R224" s="129" t="s">
        <v>109</v>
      </c>
      <c r="S224" s="129" t="str">
        <f>VLOOKUP(R224,'Org se'!$N$2:$O$46,2,FALSE)</f>
        <v>UAdmin</v>
      </c>
    </row>
    <row r="225" spans="1:19" x14ac:dyDescent="0.25">
      <c r="A225">
        <v>882970</v>
      </c>
      <c r="B225">
        <v>540300</v>
      </c>
      <c r="C225">
        <v>207</v>
      </c>
      <c r="D225" s="96">
        <v>45132.557800925926</v>
      </c>
      <c r="E225" t="s">
        <v>127</v>
      </c>
      <c r="F225" t="s">
        <v>151</v>
      </c>
      <c r="G225" t="s">
        <v>196</v>
      </c>
      <c r="H225" t="s">
        <v>130</v>
      </c>
      <c r="I225" s="95">
        <v>334140</v>
      </c>
      <c r="L225" s="96">
        <v>45132.556875000002</v>
      </c>
      <c r="M225" t="s">
        <v>131</v>
      </c>
      <c r="N225">
        <v>1500</v>
      </c>
      <c r="O225" t="s">
        <v>132</v>
      </c>
      <c r="P225" s="95" t="str">
        <f>VLOOKUP(B225,'Org se'!$A$2:$D$3628,2,FALSE)</f>
        <v>Dir Arts &amp; Cultural Programs</v>
      </c>
      <c r="Q225" s="95" t="str">
        <f>VLOOKUP(B225,'Org se'!$A$2:$H$3628,8,FALSE)</f>
        <v>VC Ext Affairs, Strat Init, &amp; COS</v>
      </c>
      <c r="R225" s="129" t="s">
        <v>109</v>
      </c>
      <c r="S225" s="129" t="str">
        <f>VLOOKUP(R225,'Org se'!$N$2:$O$46,2,FALSE)</f>
        <v>UAdmin</v>
      </c>
    </row>
    <row r="226" spans="1:19" x14ac:dyDescent="0.25">
      <c r="A226">
        <v>884440</v>
      </c>
      <c r="B226">
        <v>540310</v>
      </c>
      <c r="C226">
        <v>207</v>
      </c>
      <c r="D226" s="96">
        <v>45132.557800925926</v>
      </c>
      <c r="E226" t="s">
        <v>127</v>
      </c>
      <c r="F226" t="s">
        <v>151</v>
      </c>
      <c r="G226" t="s">
        <v>145</v>
      </c>
      <c r="H226" t="s">
        <v>130</v>
      </c>
      <c r="I226" s="95">
        <v>334143</v>
      </c>
      <c r="L226" s="96">
        <v>45132.556875000002</v>
      </c>
      <c r="M226" t="s">
        <v>131</v>
      </c>
      <c r="N226">
        <v>94000</v>
      </c>
      <c r="O226" t="s">
        <v>132</v>
      </c>
      <c r="P226" s="95" t="str">
        <f>VLOOKUP(B226,'Org se'!$A$2:$D$3628,2,FALSE)</f>
        <v>Dir Arts &amp; Cultural Programs</v>
      </c>
      <c r="Q226" s="95" t="str">
        <f>VLOOKUP(B226,'Org se'!$A$2:$H$3628,8,FALSE)</f>
        <v>VC Ext Affairs, Strat Init, &amp; COS</v>
      </c>
      <c r="R226" s="129" t="s">
        <v>109</v>
      </c>
      <c r="S226" s="129" t="str">
        <f>VLOOKUP(R226,'Org se'!$N$2:$O$46,2,FALSE)</f>
        <v>UAdmin</v>
      </c>
    </row>
    <row r="227" spans="1:19" x14ac:dyDescent="0.25">
      <c r="A227">
        <v>501700</v>
      </c>
      <c r="B227">
        <v>540300</v>
      </c>
      <c r="C227">
        <v>207</v>
      </c>
      <c r="D227" s="96">
        <v>45258.855127314811</v>
      </c>
      <c r="E227" t="s">
        <v>133</v>
      </c>
      <c r="F227" t="s">
        <v>149</v>
      </c>
      <c r="G227" t="s">
        <v>150</v>
      </c>
      <c r="H227" t="s">
        <v>130</v>
      </c>
      <c r="I227" s="95">
        <v>334150</v>
      </c>
      <c r="L227" s="96">
        <v>45258.854675925926</v>
      </c>
      <c r="M227" t="s">
        <v>135</v>
      </c>
      <c r="N227">
        <v>10350</v>
      </c>
      <c r="O227" t="s">
        <v>132</v>
      </c>
      <c r="P227" s="95" t="str">
        <f>VLOOKUP(B227,'Org se'!$A$2:$D$3628,2,FALSE)</f>
        <v>Dir Arts &amp; Cultural Programs</v>
      </c>
      <c r="Q227" s="95" t="str">
        <f>VLOOKUP(B227,'Org se'!$A$2:$H$3628,8,FALSE)</f>
        <v>VC Ext Affairs, Strat Init, &amp; COS</v>
      </c>
      <c r="R227" s="129" t="s">
        <v>109</v>
      </c>
      <c r="S227" s="129" t="str">
        <f>VLOOKUP(R227,'Org se'!$N$2:$O$46,2,FALSE)</f>
        <v>UAdmin</v>
      </c>
    </row>
    <row r="228" spans="1:19" x14ac:dyDescent="0.25">
      <c r="A228">
        <v>611120</v>
      </c>
      <c r="B228">
        <v>540300</v>
      </c>
      <c r="C228">
        <v>207</v>
      </c>
      <c r="D228" s="96">
        <v>45204.352488425924</v>
      </c>
      <c r="E228" t="s">
        <v>133</v>
      </c>
      <c r="F228" t="s">
        <v>295</v>
      </c>
      <c r="G228" t="s">
        <v>296</v>
      </c>
      <c r="H228" t="s">
        <v>130</v>
      </c>
      <c r="I228" s="95">
        <v>334140</v>
      </c>
      <c r="L228" s="96">
        <v>45204.351145833331</v>
      </c>
      <c r="M228" t="s">
        <v>135</v>
      </c>
      <c r="N228">
        <v>42860</v>
      </c>
      <c r="O228" t="s">
        <v>132</v>
      </c>
      <c r="P228" s="95" t="str">
        <f>VLOOKUP(B228,'Org se'!$A$2:$D$3628,2,FALSE)</f>
        <v>Dir Arts &amp; Cultural Programs</v>
      </c>
      <c r="Q228" s="95" t="str">
        <f>VLOOKUP(B228,'Org se'!$A$2:$H$3628,8,FALSE)</f>
        <v>VC Ext Affairs, Strat Init, &amp; COS</v>
      </c>
      <c r="R228" s="129" t="s">
        <v>109</v>
      </c>
      <c r="S228" s="129" t="str">
        <f>VLOOKUP(R228,'Org se'!$N$2:$O$46,2,FALSE)</f>
        <v>UAdmin</v>
      </c>
    </row>
    <row r="229" spans="1:19" x14ac:dyDescent="0.25">
      <c r="A229">
        <v>612120</v>
      </c>
      <c r="B229">
        <v>540300</v>
      </c>
      <c r="C229">
        <v>207</v>
      </c>
      <c r="D229" s="96">
        <v>45204.352488425924</v>
      </c>
      <c r="E229" t="s">
        <v>133</v>
      </c>
      <c r="F229" t="s">
        <v>295</v>
      </c>
      <c r="G229" t="s">
        <v>296</v>
      </c>
      <c r="H229" t="s">
        <v>130</v>
      </c>
      <c r="I229" s="95">
        <v>334140</v>
      </c>
      <c r="L229" s="96">
        <v>45204.351145833331</v>
      </c>
      <c r="M229" t="s">
        <v>135</v>
      </c>
      <c r="N229">
        <v>-42860</v>
      </c>
      <c r="O229" t="s">
        <v>136</v>
      </c>
      <c r="P229" s="95" t="str">
        <f>VLOOKUP(B229,'Org se'!$A$2:$D$3628,2,FALSE)</f>
        <v>Dir Arts &amp; Cultural Programs</v>
      </c>
      <c r="Q229" s="95" t="str">
        <f>VLOOKUP(B229,'Org se'!$A$2:$H$3628,8,FALSE)</f>
        <v>VC Ext Affairs, Strat Init, &amp; COS</v>
      </c>
      <c r="R229" s="129" t="s">
        <v>109</v>
      </c>
      <c r="S229" s="129" t="str">
        <f>VLOOKUP(R229,'Org se'!$N$2:$O$46,2,FALSE)</f>
        <v>UAdmin</v>
      </c>
    </row>
    <row r="230" spans="1:19" x14ac:dyDescent="0.25">
      <c r="A230">
        <v>612120</v>
      </c>
      <c r="B230">
        <v>540300</v>
      </c>
      <c r="C230">
        <v>207</v>
      </c>
      <c r="D230" s="96">
        <v>45132.557789351849</v>
      </c>
      <c r="E230" t="s">
        <v>133</v>
      </c>
      <c r="F230" t="s">
        <v>151</v>
      </c>
      <c r="G230" t="s">
        <v>339</v>
      </c>
      <c r="H230" t="s">
        <v>130</v>
      </c>
      <c r="I230" s="95">
        <v>334140</v>
      </c>
      <c r="L230" s="96">
        <v>45132.556875000002</v>
      </c>
      <c r="M230" t="s">
        <v>135</v>
      </c>
      <c r="N230">
        <v>19604</v>
      </c>
      <c r="O230" t="s">
        <v>132</v>
      </c>
      <c r="P230" s="95" t="str">
        <f>VLOOKUP(B230,'Org se'!$A$2:$D$3628,2,FALSE)</f>
        <v>Dir Arts &amp; Cultural Programs</v>
      </c>
      <c r="Q230" s="95" t="str">
        <f>VLOOKUP(B230,'Org se'!$A$2:$H$3628,8,FALSE)</f>
        <v>VC Ext Affairs, Strat Init, &amp; COS</v>
      </c>
      <c r="R230" s="129" t="s">
        <v>109</v>
      </c>
      <c r="S230" s="129" t="str">
        <f>VLOOKUP(R230,'Org se'!$N$2:$O$46,2,FALSE)</f>
        <v>UAdmin</v>
      </c>
    </row>
    <row r="231" spans="1:19" x14ac:dyDescent="0.25">
      <c r="A231">
        <v>612700</v>
      </c>
      <c r="B231">
        <v>540300</v>
      </c>
      <c r="C231">
        <v>207</v>
      </c>
      <c r="D231" s="96">
        <v>45132.557789351849</v>
      </c>
      <c r="E231" t="s">
        <v>133</v>
      </c>
      <c r="F231" t="s">
        <v>151</v>
      </c>
      <c r="G231" t="s">
        <v>339</v>
      </c>
      <c r="H231" t="s">
        <v>130</v>
      </c>
      <c r="I231" s="95">
        <v>334140</v>
      </c>
      <c r="L231" s="96">
        <v>45132.556875000002</v>
      </c>
      <c r="M231" t="s">
        <v>135</v>
      </c>
      <c r="N231">
        <v>13</v>
      </c>
      <c r="O231" t="s">
        <v>132</v>
      </c>
      <c r="P231" s="95" t="str">
        <f>VLOOKUP(B231,'Org se'!$A$2:$D$3628,2,FALSE)</f>
        <v>Dir Arts &amp; Cultural Programs</v>
      </c>
      <c r="Q231" s="95" t="str">
        <f>VLOOKUP(B231,'Org se'!$A$2:$H$3628,8,FALSE)</f>
        <v>VC Ext Affairs, Strat Init, &amp; COS</v>
      </c>
      <c r="R231" s="129" t="s">
        <v>109</v>
      </c>
      <c r="S231" s="129" t="str">
        <f>VLOOKUP(R231,'Org se'!$N$2:$O$46,2,FALSE)</f>
        <v>UAdmin</v>
      </c>
    </row>
    <row r="232" spans="1:19" x14ac:dyDescent="0.25">
      <c r="A232">
        <v>618100</v>
      </c>
      <c r="B232">
        <v>540300</v>
      </c>
      <c r="C232">
        <v>207</v>
      </c>
      <c r="D232" s="96">
        <v>45132.557789351849</v>
      </c>
      <c r="E232" t="s">
        <v>133</v>
      </c>
      <c r="F232" t="s">
        <v>151</v>
      </c>
      <c r="G232" t="s">
        <v>339</v>
      </c>
      <c r="H232" t="s">
        <v>130</v>
      </c>
      <c r="I232" s="95">
        <v>334140</v>
      </c>
      <c r="L232" s="96">
        <v>45132.556875000002</v>
      </c>
      <c r="M232" t="s">
        <v>135</v>
      </c>
      <c r="N232">
        <v>1500</v>
      </c>
      <c r="O232" t="s">
        <v>132</v>
      </c>
      <c r="P232" s="95" t="str">
        <f>VLOOKUP(B232,'Org se'!$A$2:$D$3628,2,FALSE)</f>
        <v>Dir Arts &amp; Cultural Programs</v>
      </c>
      <c r="Q232" s="95" t="str">
        <f>VLOOKUP(B232,'Org se'!$A$2:$H$3628,8,FALSE)</f>
        <v>VC Ext Affairs, Strat Init, &amp; COS</v>
      </c>
      <c r="R232" s="129" t="s">
        <v>109</v>
      </c>
      <c r="S232" s="129" t="str">
        <f>VLOOKUP(R232,'Org se'!$N$2:$O$46,2,FALSE)</f>
        <v>UAdmin</v>
      </c>
    </row>
    <row r="233" spans="1:19" x14ac:dyDescent="0.25">
      <c r="A233">
        <v>618200</v>
      </c>
      <c r="B233">
        <v>540300</v>
      </c>
      <c r="C233">
        <v>207</v>
      </c>
      <c r="D233" s="96">
        <v>45132.557789351849</v>
      </c>
      <c r="E233" t="s">
        <v>133</v>
      </c>
      <c r="F233" t="s">
        <v>151</v>
      </c>
      <c r="G233" t="s">
        <v>339</v>
      </c>
      <c r="H233" t="s">
        <v>130</v>
      </c>
      <c r="I233" s="95">
        <v>334140</v>
      </c>
      <c r="L233" s="96">
        <v>45132.556875000002</v>
      </c>
      <c r="M233" t="s">
        <v>135</v>
      </c>
      <c r="N233">
        <v>4705</v>
      </c>
      <c r="O233" t="s">
        <v>132</v>
      </c>
      <c r="P233" s="95" t="str">
        <f>VLOOKUP(B233,'Org se'!$A$2:$D$3628,2,FALSE)</f>
        <v>Dir Arts &amp; Cultural Programs</v>
      </c>
      <c r="Q233" s="95" t="str">
        <f>VLOOKUP(B233,'Org se'!$A$2:$H$3628,8,FALSE)</f>
        <v>VC Ext Affairs, Strat Init, &amp; COS</v>
      </c>
      <c r="R233" s="129" t="s">
        <v>109</v>
      </c>
      <c r="S233" s="129" t="str">
        <f>VLOOKUP(R233,'Org se'!$N$2:$O$46,2,FALSE)</f>
        <v>UAdmin</v>
      </c>
    </row>
    <row r="234" spans="1:19" x14ac:dyDescent="0.25">
      <c r="A234">
        <v>719000</v>
      </c>
      <c r="B234">
        <v>540300</v>
      </c>
      <c r="C234">
        <v>207</v>
      </c>
      <c r="D234" s="96">
        <v>45132.557800925926</v>
      </c>
      <c r="E234" t="s">
        <v>133</v>
      </c>
      <c r="F234" t="s">
        <v>151</v>
      </c>
      <c r="G234" t="s">
        <v>339</v>
      </c>
      <c r="H234" t="s">
        <v>130</v>
      </c>
      <c r="I234" s="95">
        <v>334140</v>
      </c>
      <c r="L234" s="96">
        <v>45132.556875000002</v>
      </c>
      <c r="M234" t="s">
        <v>135</v>
      </c>
      <c r="N234">
        <v>-25822</v>
      </c>
      <c r="O234" t="s">
        <v>136</v>
      </c>
      <c r="P234" s="95" t="str">
        <f>VLOOKUP(B234,'Org se'!$A$2:$D$3628,2,FALSE)</f>
        <v>Dir Arts &amp; Cultural Programs</v>
      </c>
      <c r="Q234" s="95" t="str">
        <f>VLOOKUP(B234,'Org se'!$A$2:$H$3628,8,FALSE)</f>
        <v>VC Ext Affairs, Strat Init, &amp; COS</v>
      </c>
      <c r="R234" s="129" t="s">
        <v>109</v>
      </c>
      <c r="S234" s="129" t="str">
        <f>VLOOKUP(R234,'Org se'!$N$2:$O$46,2,FALSE)</f>
        <v>UAdmin</v>
      </c>
    </row>
    <row r="235" spans="1:19" x14ac:dyDescent="0.25">
      <c r="A235">
        <v>504100</v>
      </c>
      <c r="B235">
        <v>170400</v>
      </c>
      <c r="C235">
        <v>203</v>
      </c>
      <c r="D235" s="96">
        <v>45132.530046296299</v>
      </c>
      <c r="E235" t="s">
        <v>127</v>
      </c>
      <c r="F235" t="s">
        <v>140</v>
      </c>
      <c r="G235" t="s">
        <v>194</v>
      </c>
      <c r="H235" t="s">
        <v>130</v>
      </c>
      <c r="I235" s="95">
        <v>332357</v>
      </c>
      <c r="L235" s="96">
        <v>45132.529583333337</v>
      </c>
      <c r="M235" t="s">
        <v>131</v>
      </c>
      <c r="N235">
        <v>6000</v>
      </c>
      <c r="O235" t="s">
        <v>132</v>
      </c>
      <c r="P235" s="95" t="str">
        <f>VLOOKUP(B235,'Org se'!$A$2:$D$3628,2,FALSE)</f>
        <v>Donor Engagement &amp; Univ Events</v>
      </c>
      <c r="Q235" s="95" t="str">
        <f>VLOOKUP(B235,'Org se'!$A$2:$H$3628,8,FALSE)</f>
        <v>VC Ext Affairs, Strat Init, &amp; COS</v>
      </c>
      <c r="R235" s="129" t="s">
        <v>109</v>
      </c>
      <c r="S235" s="129" t="str">
        <f>VLOOKUP(R235,'Org se'!$N$2:$O$46,2,FALSE)</f>
        <v>UAdmin</v>
      </c>
    </row>
    <row r="236" spans="1:19" x14ac:dyDescent="0.25">
      <c r="A236">
        <v>504100</v>
      </c>
      <c r="B236">
        <v>170400</v>
      </c>
      <c r="C236">
        <v>203</v>
      </c>
      <c r="D236" s="96">
        <v>45132.530046296299</v>
      </c>
      <c r="E236" t="s">
        <v>127</v>
      </c>
      <c r="F236" t="s">
        <v>140</v>
      </c>
      <c r="G236" t="s">
        <v>194</v>
      </c>
      <c r="H236" t="s">
        <v>130</v>
      </c>
      <c r="I236" s="95">
        <v>332355</v>
      </c>
      <c r="L236" s="96">
        <v>45132.529583333337</v>
      </c>
      <c r="M236" t="s">
        <v>131</v>
      </c>
      <c r="N236">
        <v>80000</v>
      </c>
      <c r="O236" t="s">
        <v>132</v>
      </c>
      <c r="P236" s="95" t="str">
        <f>VLOOKUP(B236,'Org se'!$A$2:$D$3628,2,FALSE)</f>
        <v>Donor Engagement &amp; Univ Events</v>
      </c>
      <c r="Q236" s="95" t="str">
        <f>VLOOKUP(B236,'Org se'!$A$2:$H$3628,8,FALSE)</f>
        <v>VC Ext Affairs, Strat Init, &amp; COS</v>
      </c>
      <c r="R236" s="129" t="s">
        <v>109</v>
      </c>
      <c r="S236" s="129" t="str">
        <f>VLOOKUP(R236,'Org se'!$N$2:$O$46,2,FALSE)</f>
        <v>UAdmin</v>
      </c>
    </row>
    <row r="237" spans="1:19" x14ac:dyDescent="0.25">
      <c r="A237">
        <v>504100</v>
      </c>
      <c r="B237">
        <v>170400</v>
      </c>
      <c r="C237">
        <v>203</v>
      </c>
      <c r="D237" s="96">
        <v>45132.529791666668</v>
      </c>
      <c r="E237" t="s">
        <v>127</v>
      </c>
      <c r="F237" t="s">
        <v>140</v>
      </c>
      <c r="G237" t="s">
        <v>194</v>
      </c>
      <c r="H237" t="s">
        <v>130</v>
      </c>
      <c r="I237" s="95">
        <v>332305</v>
      </c>
      <c r="L237" s="96">
        <v>45132.529583333337</v>
      </c>
      <c r="M237" t="s">
        <v>131</v>
      </c>
      <c r="N237">
        <v>125000</v>
      </c>
      <c r="O237" t="s">
        <v>132</v>
      </c>
      <c r="P237" s="95" t="str">
        <f>VLOOKUP(B237,'Org se'!$A$2:$D$3628,2,FALSE)</f>
        <v>Donor Engagement &amp; Univ Events</v>
      </c>
      <c r="Q237" s="95" t="str">
        <f>VLOOKUP(B237,'Org se'!$A$2:$H$3628,8,FALSE)</f>
        <v>VC Ext Affairs, Strat Init, &amp; COS</v>
      </c>
      <c r="R237" s="129" t="s">
        <v>109</v>
      </c>
      <c r="S237" s="129" t="str">
        <f>VLOOKUP(R237,'Org se'!$N$2:$O$46,2,FALSE)</f>
        <v>UAdmin</v>
      </c>
    </row>
    <row r="238" spans="1:19" x14ac:dyDescent="0.25">
      <c r="A238">
        <v>504101</v>
      </c>
      <c r="B238">
        <v>170400</v>
      </c>
      <c r="C238">
        <v>203</v>
      </c>
      <c r="D238" s="96">
        <v>45132.530046296299</v>
      </c>
      <c r="E238" t="s">
        <v>127</v>
      </c>
      <c r="F238" t="s">
        <v>140</v>
      </c>
      <c r="G238" t="s">
        <v>194</v>
      </c>
      <c r="H238" t="s">
        <v>130</v>
      </c>
      <c r="I238" s="95">
        <v>332356</v>
      </c>
      <c r="L238" s="96">
        <v>45132.529583333337</v>
      </c>
      <c r="M238" t="s">
        <v>131</v>
      </c>
      <c r="N238">
        <v>15000</v>
      </c>
      <c r="O238" t="s">
        <v>132</v>
      </c>
      <c r="P238" s="95" t="str">
        <f>VLOOKUP(B238,'Org se'!$A$2:$D$3628,2,FALSE)</f>
        <v>Donor Engagement &amp; Univ Events</v>
      </c>
      <c r="Q238" s="95" t="str">
        <f>VLOOKUP(B238,'Org se'!$A$2:$H$3628,8,FALSE)</f>
        <v>VC Ext Affairs, Strat Init, &amp; COS</v>
      </c>
      <c r="R238" s="129" t="s">
        <v>109</v>
      </c>
      <c r="S238" s="129" t="str">
        <f>VLOOKUP(R238,'Org se'!$N$2:$O$46,2,FALSE)</f>
        <v>UAdmin</v>
      </c>
    </row>
    <row r="239" spans="1:19" x14ac:dyDescent="0.25">
      <c r="A239">
        <v>504101</v>
      </c>
      <c r="B239">
        <v>170400</v>
      </c>
      <c r="C239">
        <v>203</v>
      </c>
      <c r="D239" s="96">
        <v>45132.529791666668</v>
      </c>
      <c r="E239" t="s">
        <v>127</v>
      </c>
      <c r="F239" t="s">
        <v>140</v>
      </c>
      <c r="G239" t="s">
        <v>194</v>
      </c>
      <c r="H239" t="s">
        <v>130</v>
      </c>
      <c r="I239" s="95">
        <v>332305</v>
      </c>
      <c r="L239" s="96">
        <v>45132.529583333337</v>
      </c>
      <c r="M239" t="s">
        <v>131</v>
      </c>
      <c r="N239">
        <v>10000</v>
      </c>
      <c r="O239" t="s">
        <v>132</v>
      </c>
      <c r="P239" s="95" t="str">
        <f>VLOOKUP(B239,'Org se'!$A$2:$D$3628,2,FALSE)</f>
        <v>Donor Engagement &amp; Univ Events</v>
      </c>
      <c r="Q239" s="95" t="str">
        <f>VLOOKUP(B239,'Org se'!$A$2:$H$3628,8,FALSE)</f>
        <v>VC Ext Affairs, Strat Init, &amp; COS</v>
      </c>
      <c r="R239" s="129" t="s">
        <v>109</v>
      </c>
      <c r="S239" s="129" t="str">
        <f>VLOOKUP(R239,'Org se'!$N$2:$O$46,2,FALSE)</f>
        <v>UAdmin</v>
      </c>
    </row>
    <row r="240" spans="1:19" x14ac:dyDescent="0.25">
      <c r="A240">
        <v>504160</v>
      </c>
      <c r="B240">
        <v>170400</v>
      </c>
      <c r="C240">
        <v>203</v>
      </c>
      <c r="D240" s="96">
        <v>45132.529791666668</v>
      </c>
      <c r="E240" t="s">
        <v>127</v>
      </c>
      <c r="F240" t="s">
        <v>140</v>
      </c>
      <c r="G240" t="s">
        <v>194</v>
      </c>
      <c r="H240" t="s">
        <v>130</v>
      </c>
      <c r="I240" s="95">
        <v>332305</v>
      </c>
      <c r="L240" s="96">
        <v>45132.529583333337</v>
      </c>
      <c r="M240" t="s">
        <v>131</v>
      </c>
      <c r="N240">
        <v>50000</v>
      </c>
      <c r="O240" t="s">
        <v>132</v>
      </c>
      <c r="P240" s="95" t="str">
        <f>VLOOKUP(B240,'Org se'!$A$2:$D$3628,2,FALSE)</f>
        <v>Donor Engagement &amp; Univ Events</v>
      </c>
      <c r="Q240" s="95" t="str">
        <f>VLOOKUP(B240,'Org se'!$A$2:$H$3628,8,FALSE)</f>
        <v>VC Ext Affairs, Strat Init, &amp; COS</v>
      </c>
      <c r="R240" s="129" t="s">
        <v>109</v>
      </c>
      <c r="S240" s="129" t="str">
        <f>VLOOKUP(R240,'Org se'!$N$2:$O$46,2,FALSE)</f>
        <v>UAdmin</v>
      </c>
    </row>
    <row r="241" spans="1:19" x14ac:dyDescent="0.25">
      <c r="A241">
        <v>504200</v>
      </c>
      <c r="B241">
        <v>170400</v>
      </c>
      <c r="C241">
        <v>203</v>
      </c>
      <c r="D241" s="96">
        <v>45132.530046296299</v>
      </c>
      <c r="E241" t="s">
        <v>127</v>
      </c>
      <c r="F241" t="s">
        <v>140</v>
      </c>
      <c r="G241" t="s">
        <v>194</v>
      </c>
      <c r="H241" t="s">
        <v>130</v>
      </c>
      <c r="I241" s="95">
        <v>332356</v>
      </c>
      <c r="L241" s="96">
        <v>45132.529583333337</v>
      </c>
      <c r="M241" t="s">
        <v>131</v>
      </c>
      <c r="N241">
        <v>10000</v>
      </c>
      <c r="O241" t="s">
        <v>132</v>
      </c>
      <c r="P241" s="95" t="str">
        <f>VLOOKUP(B241,'Org se'!$A$2:$D$3628,2,FALSE)</f>
        <v>Donor Engagement &amp; Univ Events</v>
      </c>
      <c r="Q241" s="95" t="str">
        <f>VLOOKUP(B241,'Org se'!$A$2:$H$3628,8,FALSE)</f>
        <v>VC Ext Affairs, Strat Init, &amp; COS</v>
      </c>
      <c r="R241" s="129" t="s">
        <v>109</v>
      </c>
      <c r="S241" s="129" t="str">
        <f>VLOOKUP(R241,'Org se'!$N$2:$O$46,2,FALSE)</f>
        <v>UAdmin</v>
      </c>
    </row>
    <row r="242" spans="1:19" x14ac:dyDescent="0.25">
      <c r="A242">
        <v>504200</v>
      </c>
      <c r="B242">
        <v>170400</v>
      </c>
      <c r="C242">
        <v>203</v>
      </c>
      <c r="D242" s="96">
        <v>45132.529791666668</v>
      </c>
      <c r="E242" t="s">
        <v>127</v>
      </c>
      <c r="F242" t="s">
        <v>140</v>
      </c>
      <c r="G242" t="s">
        <v>194</v>
      </c>
      <c r="H242" t="s">
        <v>130</v>
      </c>
      <c r="I242" s="95">
        <v>332305</v>
      </c>
      <c r="L242" s="96">
        <v>45132.529583333337</v>
      </c>
      <c r="M242" t="s">
        <v>131</v>
      </c>
      <c r="N242">
        <v>1500000</v>
      </c>
      <c r="O242" t="s">
        <v>132</v>
      </c>
      <c r="P242" s="95" t="str">
        <f>VLOOKUP(B242,'Org se'!$A$2:$D$3628,2,FALSE)</f>
        <v>Donor Engagement &amp; Univ Events</v>
      </c>
      <c r="Q242" s="95" t="str">
        <f>VLOOKUP(B242,'Org se'!$A$2:$H$3628,8,FALSE)</f>
        <v>VC Ext Affairs, Strat Init, &amp; COS</v>
      </c>
      <c r="R242" s="129" t="s">
        <v>109</v>
      </c>
      <c r="S242" s="129" t="str">
        <f>VLOOKUP(R242,'Org se'!$N$2:$O$46,2,FALSE)</f>
        <v>UAdmin</v>
      </c>
    </row>
    <row r="243" spans="1:19" x14ac:dyDescent="0.25">
      <c r="A243">
        <v>504720</v>
      </c>
      <c r="B243">
        <v>170400</v>
      </c>
      <c r="C243">
        <v>203</v>
      </c>
      <c r="D243" s="96">
        <v>45132.530046296299</v>
      </c>
      <c r="E243" t="s">
        <v>127</v>
      </c>
      <c r="F243" t="s">
        <v>140</v>
      </c>
      <c r="G243" t="s">
        <v>194</v>
      </c>
      <c r="H243" t="s">
        <v>130</v>
      </c>
      <c r="I243" s="95">
        <v>332355</v>
      </c>
      <c r="L243" s="96">
        <v>45132.529583333337</v>
      </c>
      <c r="M243" t="s">
        <v>131</v>
      </c>
      <c r="N243">
        <v>-5400</v>
      </c>
      <c r="O243" t="s">
        <v>136</v>
      </c>
      <c r="P243" s="95" t="str">
        <f>VLOOKUP(B243,'Org se'!$A$2:$D$3628,2,FALSE)</f>
        <v>Donor Engagement &amp; Univ Events</v>
      </c>
      <c r="Q243" s="95" t="str">
        <f>VLOOKUP(B243,'Org se'!$A$2:$H$3628,8,FALSE)</f>
        <v>VC Ext Affairs, Strat Init, &amp; COS</v>
      </c>
      <c r="R243" s="129" t="s">
        <v>109</v>
      </c>
      <c r="S243" s="129" t="str">
        <f>VLOOKUP(R243,'Org se'!$N$2:$O$46,2,FALSE)</f>
        <v>UAdmin</v>
      </c>
    </row>
    <row r="244" spans="1:19" x14ac:dyDescent="0.25">
      <c r="A244">
        <v>504720</v>
      </c>
      <c r="B244">
        <v>170400</v>
      </c>
      <c r="C244">
        <v>203</v>
      </c>
      <c r="D244" s="96">
        <v>45132.530046296299</v>
      </c>
      <c r="E244" t="s">
        <v>127</v>
      </c>
      <c r="F244" t="s">
        <v>140</v>
      </c>
      <c r="G244" t="s">
        <v>194</v>
      </c>
      <c r="H244" t="s">
        <v>130</v>
      </c>
      <c r="I244" s="95">
        <v>332357</v>
      </c>
      <c r="L244" s="96">
        <v>45132.529583333337</v>
      </c>
      <c r="M244" t="s">
        <v>131</v>
      </c>
      <c r="N244">
        <v>-405</v>
      </c>
      <c r="O244" t="s">
        <v>136</v>
      </c>
      <c r="P244" s="95" t="str">
        <f>VLOOKUP(B244,'Org se'!$A$2:$D$3628,2,FALSE)</f>
        <v>Donor Engagement &amp; Univ Events</v>
      </c>
      <c r="Q244" s="95" t="str">
        <f>VLOOKUP(B244,'Org se'!$A$2:$H$3628,8,FALSE)</f>
        <v>VC Ext Affairs, Strat Init, &amp; COS</v>
      </c>
      <c r="R244" s="129" t="s">
        <v>109</v>
      </c>
      <c r="S244" s="129" t="str">
        <f>VLOOKUP(R244,'Org se'!$N$2:$O$46,2,FALSE)</f>
        <v>UAdmin</v>
      </c>
    </row>
    <row r="245" spans="1:19" x14ac:dyDescent="0.25">
      <c r="A245">
        <v>504720</v>
      </c>
      <c r="B245">
        <v>170400</v>
      </c>
      <c r="C245">
        <v>203</v>
      </c>
      <c r="D245" s="96">
        <v>45132.529803240737</v>
      </c>
      <c r="E245" t="s">
        <v>127</v>
      </c>
      <c r="F245" t="s">
        <v>140</v>
      </c>
      <c r="G245" t="s">
        <v>194</v>
      </c>
      <c r="H245" t="s">
        <v>130</v>
      </c>
      <c r="I245" s="95">
        <v>332305</v>
      </c>
      <c r="L245" s="96">
        <v>45132.529583333337</v>
      </c>
      <c r="M245" t="s">
        <v>131</v>
      </c>
      <c r="N245">
        <v>-11815</v>
      </c>
      <c r="O245" t="s">
        <v>136</v>
      </c>
      <c r="P245" s="95" t="str">
        <f>VLOOKUP(B245,'Org se'!$A$2:$D$3628,2,FALSE)</f>
        <v>Donor Engagement &amp; Univ Events</v>
      </c>
      <c r="Q245" s="95" t="str">
        <f>VLOOKUP(B245,'Org se'!$A$2:$H$3628,8,FALSE)</f>
        <v>VC Ext Affairs, Strat Init, &amp; COS</v>
      </c>
      <c r="R245" s="129" t="s">
        <v>109</v>
      </c>
      <c r="S245" s="129" t="str">
        <f>VLOOKUP(R245,'Org se'!$N$2:$O$46,2,FALSE)</f>
        <v>UAdmin</v>
      </c>
    </row>
    <row r="246" spans="1:19" x14ac:dyDescent="0.25">
      <c r="A246">
        <v>507850</v>
      </c>
      <c r="B246">
        <v>170400</v>
      </c>
      <c r="C246">
        <v>203</v>
      </c>
      <c r="D246" s="96">
        <v>45132.529803240737</v>
      </c>
      <c r="E246" t="s">
        <v>127</v>
      </c>
      <c r="F246" t="s">
        <v>140</v>
      </c>
      <c r="G246" t="s">
        <v>194</v>
      </c>
      <c r="H246" t="s">
        <v>130</v>
      </c>
      <c r="I246" s="95">
        <v>332305</v>
      </c>
      <c r="L246" s="96">
        <v>45132.529583333337</v>
      </c>
      <c r="M246" t="s">
        <v>131</v>
      </c>
      <c r="N246">
        <v>1250</v>
      </c>
      <c r="O246" t="s">
        <v>132</v>
      </c>
      <c r="P246" s="95" t="str">
        <f>VLOOKUP(B246,'Org se'!$A$2:$D$3628,2,FALSE)</f>
        <v>Donor Engagement &amp; Univ Events</v>
      </c>
      <c r="Q246" s="95" t="str">
        <f>VLOOKUP(B246,'Org se'!$A$2:$H$3628,8,FALSE)</f>
        <v>VC Ext Affairs, Strat Init, &amp; COS</v>
      </c>
      <c r="R246" s="129" t="s">
        <v>109</v>
      </c>
      <c r="S246" s="129" t="str">
        <f>VLOOKUP(R246,'Org se'!$N$2:$O$46,2,FALSE)</f>
        <v>UAdmin</v>
      </c>
    </row>
    <row r="247" spans="1:19" x14ac:dyDescent="0.25">
      <c r="A247">
        <v>612120</v>
      </c>
      <c r="B247">
        <v>170400</v>
      </c>
      <c r="C247">
        <v>203</v>
      </c>
      <c r="D247" s="96">
        <v>45132.529803240737</v>
      </c>
      <c r="E247" t="s">
        <v>127</v>
      </c>
      <c r="F247" t="s">
        <v>140</v>
      </c>
      <c r="G247" t="s">
        <v>194</v>
      </c>
      <c r="H247" t="s">
        <v>130</v>
      </c>
      <c r="I247" s="95">
        <v>332305</v>
      </c>
      <c r="L247" s="96">
        <v>45132.529583333337</v>
      </c>
      <c r="M247" t="s">
        <v>131</v>
      </c>
      <c r="N247">
        <v>642880</v>
      </c>
      <c r="O247" t="s">
        <v>132</v>
      </c>
      <c r="P247" s="95" t="str">
        <f>VLOOKUP(B247,'Org se'!$A$2:$D$3628,2,FALSE)</f>
        <v>Donor Engagement &amp; Univ Events</v>
      </c>
      <c r="Q247" s="95" t="str">
        <f>VLOOKUP(B247,'Org se'!$A$2:$H$3628,8,FALSE)</f>
        <v>VC Ext Affairs, Strat Init, &amp; COS</v>
      </c>
      <c r="R247" s="129" t="s">
        <v>109</v>
      </c>
      <c r="S247" s="129" t="str">
        <f>VLOOKUP(R247,'Org se'!$N$2:$O$46,2,FALSE)</f>
        <v>UAdmin</v>
      </c>
    </row>
    <row r="248" spans="1:19" x14ac:dyDescent="0.25">
      <c r="A248">
        <v>612200</v>
      </c>
      <c r="B248">
        <v>170400</v>
      </c>
      <c r="C248">
        <v>203</v>
      </c>
      <c r="D248" s="96">
        <v>45132.529803240737</v>
      </c>
      <c r="E248" t="s">
        <v>127</v>
      </c>
      <c r="F248" t="s">
        <v>140</v>
      </c>
      <c r="G248" t="s">
        <v>194</v>
      </c>
      <c r="H248" t="s">
        <v>130</v>
      </c>
      <c r="I248" s="95">
        <v>332305</v>
      </c>
      <c r="L248" s="96">
        <v>45132.529583333337</v>
      </c>
      <c r="M248" t="s">
        <v>131</v>
      </c>
      <c r="N248">
        <v>51400</v>
      </c>
      <c r="O248" t="s">
        <v>132</v>
      </c>
      <c r="P248" s="95" t="str">
        <f>VLOOKUP(B248,'Org se'!$A$2:$D$3628,2,FALSE)</f>
        <v>Donor Engagement &amp; Univ Events</v>
      </c>
      <c r="Q248" s="95" t="str">
        <f>VLOOKUP(B248,'Org se'!$A$2:$H$3628,8,FALSE)</f>
        <v>VC Ext Affairs, Strat Init, &amp; COS</v>
      </c>
      <c r="R248" s="129" t="s">
        <v>109</v>
      </c>
      <c r="S248" s="129" t="str">
        <f>VLOOKUP(R248,'Org se'!$N$2:$O$46,2,FALSE)</f>
        <v>UAdmin</v>
      </c>
    </row>
    <row r="249" spans="1:19" x14ac:dyDescent="0.25">
      <c r="A249">
        <v>612700</v>
      </c>
      <c r="B249">
        <v>170400</v>
      </c>
      <c r="C249">
        <v>203</v>
      </c>
      <c r="D249" s="96">
        <v>45132.529803240737</v>
      </c>
      <c r="E249" t="s">
        <v>127</v>
      </c>
      <c r="F249" t="s">
        <v>140</v>
      </c>
      <c r="G249" t="s">
        <v>194</v>
      </c>
      <c r="H249" t="s">
        <v>130</v>
      </c>
      <c r="I249" s="95">
        <v>332305</v>
      </c>
      <c r="L249" s="96">
        <v>45132.529583333337</v>
      </c>
      <c r="M249" t="s">
        <v>131</v>
      </c>
      <c r="N249">
        <v>2615</v>
      </c>
      <c r="O249" t="s">
        <v>132</v>
      </c>
      <c r="P249" s="95" t="str">
        <f>VLOOKUP(B249,'Org se'!$A$2:$D$3628,2,FALSE)</f>
        <v>Donor Engagement &amp; Univ Events</v>
      </c>
      <c r="Q249" s="95" t="str">
        <f>VLOOKUP(B249,'Org se'!$A$2:$H$3628,8,FALSE)</f>
        <v>VC Ext Affairs, Strat Init, &amp; COS</v>
      </c>
      <c r="R249" s="129" t="s">
        <v>109</v>
      </c>
      <c r="S249" s="129" t="str">
        <f>VLOOKUP(R249,'Org se'!$N$2:$O$46,2,FALSE)</f>
        <v>UAdmin</v>
      </c>
    </row>
    <row r="250" spans="1:19" x14ac:dyDescent="0.25">
      <c r="A250">
        <v>614120</v>
      </c>
      <c r="B250">
        <v>170400</v>
      </c>
      <c r="C250">
        <v>203</v>
      </c>
      <c r="D250" s="96">
        <v>45132.529803240737</v>
      </c>
      <c r="E250" t="s">
        <v>127</v>
      </c>
      <c r="F250" t="s">
        <v>140</v>
      </c>
      <c r="G250" t="s">
        <v>194</v>
      </c>
      <c r="H250" t="s">
        <v>130</v>
      </c>
      <c r="I250" s="95">
        <v>332305</v>
      </c>
      <c r="L250" s="96">
        <v>45132.529583333337</v>
      </c>
      <c r="M250" t="s">
        <v>131</v>
      </c>
      <c r="N250">
        <v>100000</v>
      </c>
      <c r="O250" t="s">
        <v>132</v>
      </c>
      <c r="P250" s="95" t="str">
        <f>VLOOKUP(B250,'Org se'!$A$2:$D$3628,2,FALSE)</f>
        <v>Donor Engagement &amp; Univ Events</v>
      </c>
      <c r="Q250" s="95" t="str">
        <f>VLOOKUP(B250,'Org se'!$A$2:$H$3628,8,FALSE)</f>
        <v>VC Ext Affairs, Strat Init, &amp; COS</v>
      </c>
      <c r="R250" s="129" t="s">
        <v>109</v>
      </c>
      <c r="S250" s="129" t="str">
        <f>VLOOKUP(R250,'Org se'!$N$2:$O$46,2,FALSE)</f>
        <v>UAdmin</v>
      </c>
    </row>
    <row r="251" spans="1:19" x14ac:dyDescent="0.25">
      <c r="A251">
        <v>614200</v>
      </c>
      <c r="B251">
        <v>170400</v>
      </c>
      <c r="C251">
        <v>203</v>
      </c>
      <c r="D251" s="96">
        <v>45132.529803240737</v>
      </c>
      <c r="E251" t="s">
        <v>127</v>
      </c>
      <c r="F251" t="s">
        <v>140</v>
      </c>
      <c r="G251" t="s">
        <v>194</v>
      </c>
      <c r="H251" t="s">
        <v>130</v>
      </c>
      <c r="I251" s="95">
        <v>332305</v>
      </c>
      <c r="L251" s="96">
        <v>45132.529583333337</v>
      </c>
      <c r="M251" t="s">
        <v>131</v>
      </c>
      <c r="N251">
        <v>20000</v>
      </c>
      <c r="O251" t="s">
        <v>132</v>
      </c>
      <c r="P251" s="95" t="str">
        <f>VLOOKUP(B251,'Org se'!$A$2:$D$3628,2,FALSE)</f>
        <v>Donor Engagement &amp; Univ Events</v>
      </c>
      <c r="Q251" s="95" t="str">
        <f>VLOOKUP(B251,'Org se'!$A$2:$H$3628,8,FALSE)</f>
        <v>VC Ext Affairs, Strat Init, &amp; COS</v>
      </c>
      <c r="R251" s="129" t="s">
        <v>109</v>
      </c>
      <c r="S251" s="129" t="str">
        <f>VLOOKUP(R251,'Org se'!$N$2:$O$46,2,FALSE)</f>
        <v>UAdmin</v>
      </c>
    </row>
    <row r="252" spans="1:19" x14ac:dyDescent="0.25">
      <c r="A252">
        <v>614520</v>
      </c>
      <c r="B252">
        <v>170400</v>
      </c>
      <c r="C252">
        <v>203</v>
      </c>
      <c r="D252" s="96">
        <v>45132.529803240737</v>
      </c>
      <c r="E252" t="s">
        <v>127</v>
      </c>
      <c r="F252" t="s">
        <v>140</v>
      </c>
      <c r="G252" t="s">
        <v>194</v>
      </c>
      <c r="H252" t="s">
        <v>130</v>
      </c>
      <c r="I252" s="95">
        <v>332305</v>
      </c>
      <c r="L252" s="96">
        <v>45132.529583333337</v>
      </c>
      <c r="M252" t="s">
        <v>131</v>
      </c>
      <c r="N252">
        <v>120000</v>
      </c>
      <c r="O252" t="s">
        <v>132</v>
      </c>
      <c r="P252" s="95" t="str">
        <f>VLOOKUP(B252,'Org se'!$A$2:$D$3628,2,FALSE)</f>
        <v>Donor Engagement &amp; Univ Events</v>
      </c>
      <c r="Q252" s="95" t="str">
        <f>VLOOKUP(B252,'Org se'!$A$2:$H$3628,8,FALSE)</f>
        <v>VC Ext Affairs, Strat Init, &amp; COS</v>
      </c>
      <c r="R252" s="129" t="s">
        <v>109</v>
      </c>
      <c r="S252" s="129" t="str">
        <f>VLOOKUP(R252,'Org se'!$N$2:$O$46,2,FALSE)</f>
        <v>UAdmin</v>
      </c>
    </row>
    <row r="253" spans="1:19" x14ac:dyDescent="0.25">
      <c r="A253">
        <v>614600</v>
      </c>
      <c r="B253">
        <v>170400</v>
      </c>
      <c r="C253">
        <v>203</v>
      </c>
      <c r="D253" s="96">
        <v>45132.529803240737</v>
      </c>
      <c r="E253" t="s">
        <v>127</v>
      </c>
      <c r="F253" t="s">
        <v>140</v>
      </c>
      <c r="G253" t="s">
        <v>194</v>
      </c>
      <c r="H253" t="s">
        <v>130</v>
      </c>
      <c r="I253" s="95">
        <v>332305</v>
      </c>
      <c r="L253" s="96">
        <v>45132.529583333337</v>
      </c>
      <c r="M253" t="s">
        <v>131</v>
      </c>
      <c r="N253">
        <v>4800</v>
      </c>
      <c r="O253" t="s">
        <v>132</v>
      </c>
      <c r="P253" s="95" t="str">
        <f>VLOOKUP(B253,'Org se'!$A$2:$D$3628,2,FALSE)</f>
        <v>Donor Engagement &amp; Univ Events</v>
      </c>
      <c r="Q253" s="95" t="str">
        <f>VLOOKUP(B253,'Org se'!$A$2:$H$3628,8,FALSE)</f>
        <v>VC Ext Affairs, Strat Init, &amp; COS</v>
      </c>
      <c r="R253" s="129" t="s">
        <v>109</v>
      </c>
      <c r="S253" s="129" t="str">
        <f>VLOOKUP(R253,'Org se'!$N$2:$O$46,2,FALSE)</f>
        <v>UAdmin</v>
      </c>
    </row>
    <row r="254" spans="1:19" x14ac:dyDescent="0.25">
      <c r="A254">
        <v>614650</v>
      </c>
      <c r="B254">
        <v>170400</v>
      </c>
      <c r="C254">
        <v>203</v>
      </c>
      <c r="D254" s="96">
        <v>45132.529803240737</v>
      </c>
      <c r="E254" t="s">
        <v>127</v>
      </c>
      <c r="F254" t="s">
        <v>140</v>
      </c>
      <c r="G254" t="s">
        <v>194</v>
      </c>
      <c r="H254" t="s">
        <v>130</v>
      </c>
      <c r="I254" s="95">
        <v>332305</v>
      </c>
      <c r="L254" s="96">
        <v>45132.529583333337</v>
      </c>
      <c r="M254" t="s">
        <v>131</v>
      </c>
      <c r="N254">
        <v>5000</v>
      </c>
      <c r="O254" t="s">
        <v>132</v>
      </c>
      <c r="P254" s="95" t="str">
        <f>VLOOKUP(B254,'Org se'!$A$2:$D$3628,2,FALSE)</f>
        <v>Donor Engagement &amp; Univ Events</v>
      </c>
      <c r="Q254" s="95" t="str">
        <f>VLOOKUP(B254,'Org se'!$A$2:$H$3628,8,FALSE)</f>
        <v>VC Ext Affairs, Strat Init, &amp; COS</v>
      </c>
      <c r="R254" s="129" t="s">
        <v>109</v>
      </c>
      <c r="S254" s="129" t="str">
        <f>VLOOKUP(R254,'Org se'!$N$2:$O$46,2,FALSE)</f>
        <v>UAdmin</v>
      </c>
    </row>
    <row r="255" spans="1:19" x14ac:dyDescent="0.25">
      <c r="A255">
        <v>615600</v>
      </c>
      <c r="B255">
        <v>170400</v>
      </c>
      <c r="C255">
        <v>203</v>
      </c>
      <c r="D255" s="96">
        <v>45132.529803240737</v>
      </c>
      <c r="E255" t="s">
        <v>127</v>
      </c>
      <c r="F255" t="s">
        <v>140</v>
      </c>
      <c r="G255" t="s">
        <v>194</v>
      </c>
      <c r="H255" t="s">
        <v>130</v>
      </c>
      <c r="I255" s="95">
        <v>332305</v>
      </c>
      <c r="L255" s="96">
        <v>45132.529583333337</v>
      </c>
      <c r="M255" t="s">
        <v>131</v>
      </c>
      <c r="N255">
        <v>1000</v>
      </c>
      <c r="O255" t="s">
        <v>132</v>
      </c>
      <c r="P255" s="95" t="str">
        <f>VLOOKUP(B255,'Org se'!$A$2:$D$3628,2,FALSE)</f>
        <v>Donor Engagement &amp; Univ Events</v>
      </c>
      <c r="Q255" s="95" t="str">
        <f>VLOOKUP(B255,'Org se'!$A$2:$H$3628,8,FALSE)</f>
        <v>VC Ext Affairs, Strat Init, &amp; COS</v>
      </c>
      <c r="R255" s="129" t="s">
        <v>109</v>
      </c>
      <c r="S255" s="129" t="str">
        <f>VLOOKUP(R255,'Org se'!$N$2:$O$46,2,FALSE)</f>
        <v>UAdmin</v>
      </c>
    </row>
    <row r="256" spans="1:19" x14ac:dyDescent="0.25">
      <c r="A256">
        <v>618100</v>
      </c>
      <c r="B256">
        <v>170400</v>
      </c>
      <c r="C256">
        <v>203</v>
      </c>
      <c r="D256" s="96">
        <v>45132.529803240737</v>
      </c>
      <c r="E256" t="s">
        <v>127</v>
      </c>
      <c r="F256" t="s">
        <v>140</v>
      </c>
      <c r="G256" t="s">
        <v>194</v>
      </c>
      <c r="H256" t="s">
        <v>130</v>
      </c>
      <c r="I256" s="95">
        <v>332305</v>
      </c>
      <c r="L256" s="96">
        <v>45132.529583333337</v>
      </c>
      <c r="M256" t="s">
        <v>131</v>
      </c>
      <c r="N256">
        <v>62293</v>
      </c>
      <c r="O256" t="s">
        <v>132</v>
      </c>
      <c r="P256" s="95" t="str">
        <f>VLOOKUP(B256,'Org se'!$A$2:$D$3628,2,FALSE)</f>
        <v>Donor Engagement &amp; Univ Events</v>
      </c>
      <c r="Q256" s="95" t="str">
        <f>VLOOKUP(B256,'Org se'!$A$2:$H$3628,8,FALSE)</f>
        <v>VC Ext Affairs, Strat Init, &amp; COS</v>
      </c>
      <c r="R256" s="129" t="s">
        <v>109</v>
      </c>
      <c r="S256" s="129" t="str">
        <f>VLOOKUP(R256,'Org se'!$N$2:$O$46,2,FALSE)</f>
        <v>UAdmin</v>
      </c>
    </row>
    <row r="257" spans="1:19" x14ac:dyDescent="0.25">
      <c r="A257">
        <v>618200</v>
      </c>
      <c r="B257">
        <v>170400</v>
      </c>
      <c r="C257">
        <v>203</v>
      </c>
      <c r="D257" s="96">
        <v>45132.529803240737</v>
      </c>
      <c r="E257" t="s">
        <v>127</v>
      </c>
      <c r="F257" t="s">
        <v>140</v>
      </c>
      <c r="G257" t="s">
        <v>194</v>
      </c>
      <c r="H257" t="s">
        <v>130</v>
      </c>
      <c r="I257" s="95">
        <v>332305</v>
      </c>
      <c r="L257" s="96">
        <v>45132.529583333337</v>
      </c>
      <c r="M257" t="s">
        <v>131</v>
      </c>
      <c r="N257">
        <v>97538</v>
      </c>
      <c r="O257" t="s">
        <v>132</v>
      </c>
      <c r="P257" s="95" t="str">
        <f>VLOOKUP(B257,'Org se'!$A$2:$D$3628,2,FALSE)</f>
        <v>Donor Engagement &amp; Univ Events</v>
      </c>
      <c r="Q257" s="95" t="str">
        <f>VLOOKUP(B257,'Org se'!$A$2:$H$3628,8,FALSE)</f>
        <v>VC Ext Affairs, Strat Init, &amp; COS</v>
      </c>
      <c r="R257" s="129" t="s">
        <v>109</v>
      </c>
      <c r="S257" s="129" t="str">
        <f>VLOOKUP(R257,'Org se'!$N$2:$O$46,2,FALSE)</f>
        <v>UAdmin</v>
      </c>
    </row>
    <row r="258" spans="1:19" x14ac:dyDescent="0.25">
      <c r="A258">
        <v>618300</v>
      </c>
      <c r="B258">
        <v>170400</v>
      </c>
      <c r="C258">
        <v>203</v>
      </c>
      <c r="D258" s="96">
        <v>45132.529803240737</v>
      </c>
      <c r="E258" t="s">
        <v>127</v>
      </c>
      <c r="F258" t="s">
        <v>140</v>
      </c>
      <c r="G258" t="s">
        <v>194</v>
      </c>
      <c r="H258" t="s">
        <v>130</v>
      </c>
      <c r="I258" s="95">
        <v>332305</v>
      </c>
      <c r="L258" s="96">
        <v>45132.529583333337</v>
      </c>
      <c r="M258" t="s">
        <v>131</v>
      </c>
      <c r="N258">
        <v>99860</v>
      </c>
      <c r="O258" t="s">
        <v>132</v>
      </c>
      <c r="P258" s="95" t="str">
        <f>VLOOKUP(B258,'Org se'!$A$2:$D$3628,2,FALSE)</f>
        <v>Donor Engagement &amp; Univ Events</v>
      </c>
      <c r="Q258" s="95" t="str">
        <f>VLOOKUP(B258,'Org se'!$A$2:$H$3628,8,FALSE)</f>
        <v>VC Ext Affairs, Strat Init, &amp; COS</v>
      </c>
      <c r="R258" s="129" t="s">
        <v>109</v>
      </c>
      <c r="S258" s="129" t="str">
        <f>VLOOKUP(R258,'Org se'!$N$2:$O$46,2,FALSE)</f>
        <v>UAdmin</v>
      </c>
    </row>
    <row r="259" spans="1:19" x14ac:dyDescent="0.25">
      <c r="A259">
        <v>618700</v>
      </c>
      <c r="B259">
        <v>170400</v>
      </c>
      <c r="C259">
        <v>203</v>
      </c>
      <c r="D259" s="96">
        <v>45132.529803240737</v>
      </c>
      <c r="E259" t="s">
        <v>127</v>
      </c>
      <c r="F259" t="s">
        <v>140</v>
      </c>
      <c r="G259" t="s">
        <v>194</v>
      </c>
      <c r="H259" t="s">
        <v>130</v>
      </c>
      <c r="I259" s="95">
        <v>332305</v>
      </c>
      <c r="L259" s="96">
        <v>45132.529583333337</v>
      </c>
      <c r="M259" t="s">
        <v>131</v>
      </c>
      <c r="N259">
        <v>14215</v>
      </c>
      <c r="O259" t="s">
        <v>132</v>
      </c>
      <c r="P259" s="95" t="str">
        <f>VLOOKUP(B259,'Org se'!$A$2:$D$3628,2,FALSE)</f>
        <v>Donor Engagement &amp; Univ Events</v>
      </c>
      <c r="Q259" s="95" t="str">
        <f>VLOOKUP(B259,'Org se'!$A$2:$H$3628,8,FALSE)</f>
        <v>VC Ext Affairs, Strat Init, &amp; COS</v>
      </c>
      <c r="R259" s="129" t="s">
        <v>109</v>
      </c>
      <c r="S259" s="129" t="str">
        <f>VLOOKUP(R259,'Org se'!$N$2:$O$46,2,FALSE)</f>
        <v>UAdmin</v>
      </c>
    </row>
    <row r="260" spans="1:19" x14ac:dyDescent="0.25">
      <c r="A260">
        <v>618710</v>
      </c>
      <c r="B260">
        <v>170400</v>
      </c>
      <c r="C260">
        <v>203</v>
      </c>
      <c r="D260" s="96">
        <v>45132.529814814814</v>
      </c>
      <c r="E260" t="s">
        <v>127</v>
      </c>
      <c r="F260" t="s">
        <v>140</v>
      </c>
      <c r="G260" t="s">
        <v>194</v>
      </c>
      <c r="H260" t="s">
        <v>130</v>
      </c>
      <c r="I260" s="95">
        <v>332305</v>
      </c>
      <c r="L260" s="96">
        <v>45132.529583333337</v>
      </c>
      <c r="M260" t="s">
        <v>131</v>
      </c>
      <c r="N260">
        <v>8803</v>
      </c>
      <c r="O260" t="s">
        <v>132</v>
      </c>
      <c r="P260" s="95" t="str">
        <f>VLOOKUP(B260,'Org se'!$A$2:$D$3628,2,FALSE)</f>
        <v>Donor Engagement &amp; Univ Events</v>
      </c>
      <c r="Q260" s="95" t="str">
        <f>VLOOKUP(B260,'Org se'!$A$2:$H$3628,8,FALSE)</f>
        <v>VC Ext Affairs, Strat Init, &amp; COS</v>
      </c>
      <c r="R260" s="129" t="s">
        <v>109</v>
      </c>
      <c r="S260" s="129" t="str">
        <f>VLOOKUP(R260,'Org se'!$N$2:$O$46,2,FALSE)</f>
        <v>UAdmin</v>
      </c>
    </row>
    <row r="261" spans="1:19" x14ac:dyDescent="0.25">
      <c r="A261">
        <v>618770</v>
      </c>
      <c r="B261">
        <v>170400</v>
      </c>
      <c r="C261">
        <v>203</v>
      </c>
      <c r="D261" s="96">
        <v>45132.529814814814</v>
      </c>
      <c r="E261" t="s">
        <v>127</v>
      </c>
      <c r="F261" t="s">
        <v>140</v>
      </c>
      <c r="G261" t="s">
        <v>194</v>
      </c>
      <c r="H261" t="s">
        <v>130</v>
      </c>
      <c r="I261" s="95">
        <v>332305</v>
      </c>
      <c r="L261" s="96">
        <v>45132.529583333337</v>
      </c>
      <c r="M261" t="s">
        <v>131</v>
      </c>
      <c r="N261">
        <v>5412</v>
      </c>
      <c r="O261" t="s">
        <v>132</v>
      </c>
      <c r="P261" s="95" t="str">
        <f>VLOOKUP(B261,'Org se'!$A$2:$D$3628,2,FALSE)</f>
        <v>Donor Engagement &amp; Univ Events</v>
      </c>
      <c r="Q261" s="95" t="str">
        <f>VLOOKUP(B261,'Org se'!$A$2:$H$3628,8,FALSE)</f>
        <v>VC Ext Affairs, Strat Init, &amp; COS</v>
      </c>
      <c r="R261" s="129" t="s">
        <v>109</v>
      </c>
      <c r="S261" s="129" t="str">
        <f>VLOOKUP(R261,'Org se'!$N$2:$O$46,2,FALSE)</f>
        <v>UAdmin</v>
      </c>
    </row>
    <row r="262" spans="1:19" x14ac:dyDescent="0.25">
      <c r="A262">
        <v>719000</v>
      </c>
      <c r="B262">
        <v>170400</v>
      </c>
      <c r="C262">
        <v>203</v>
      </c>
      <c r="D262" s="96">
        <v>45132.529814814814</v>
      </c>
      <c r="E262" t="s">
        <v>127</v>
      </c>
      <c r="F262" t="s">
        <v>140</v>
      </c>
      <c r="G262" t="s">
        <v>194</v>
      </c>
      <c r="H262" t="s">
        <v>130</v>
      </c>
      <c r="I262" s="95">
        <v>332305</v>
      </c>
      <c r="L262" s="96">
        <v>45132.529583333337</v>
      </c>
      <c r="M262" t="s">
        <v>131</v>
      </c>
      <c r="N262">
        <v>28000</v>
      </c>
      <c r="O262" t="s">
        <v>132</v>
      </c>
      <c r="P262" s="95" t="str">
        <f>VLOOKUP(B262,'Org se'!$A$2:$D$3628,2,FALSE)</f>
        <v>Donor Engagement &amp; Univ Events</v>
      </c>
      <c r="Q262" s="95" t="str">
        <f>VLOOKUP(B262,'Org se'!$A$2:$H$3628,8,FALSE)</f>
        <v>VC Ext Affairs, Strat Init, &amp; COS</v>
      </c>
      <c r="R262" s="129" t="s">
        <v>109</v>
      </c>
      <c r="S262" s="129" t="str">
        <f>VLOOKUP(R262,'Org se'!$N$2:$O$46,2,FALSE)</f>
        <v>UAdmin</v>
      </c>
    </row>
    <row r="263" spans="1:19" x14ac:dyDescent="0.25">
      <c r="A263">
        <v>720000</v>
      </c>
      <c r="B263">
        <v>170400</v>
      </c>
      <c r="C263">
        <v>203</v>
      </c>
      <c r="D263" s="96">
        <v>45132.530046296299</v>
      </c>
      <c r="E263" t="s">
        <v>127</v>
      </c>
      <c r="F263" t="s">
        <v>140</v>
      </c>
      <c r="G263" t="s">
        <v>194</v>
      </c>
      <c r="H263" t="s">
        <v>130</v>
      </c>
      <c r="I263" s="95">
        <v>332356</v>
      </c>
      <c r="L263" s="96">
        <v>45132.529583333337</v>
      </c>
      <c r="M263" t="s">
        <v>131</v>
      </c>
      <c r="N263">
        <v>5000</v>
      </c>
      <c r="O263" t="s">
        <v>132</v>
      </c>
      <c r="P263" s="95" t="str">
        <f>VLOOKUP(B263,'Org se'!$A$2:$D$3628,2,FALSE)</f>
        <v>Donor Engagement &amp; Univ Events</v>
      </c>
      <c r="Q263" s="95" t="str">
        <f>VLOOKUP(B263,'Org se'!$A$2:$H$3628,8,FALSE)</f>
        <v>VC Ext Affairs, Strat Init, &amp; COS</v>
      </c>
      <c r="R263" s="129" t="s">
        <v>109</v>
      </c>
      <c r="S263" s="129" t="str">
        <f>VLOOKUP(R263,'Org se'!$N$2:$O$46,2,FALSE)</f>
        <v>UAdmin</v>
      </c>
    </row>
    <row r="264" spans="1:19" x14ac:dyDescent="0.25">
      <c r="A264">
        <v>720000</v>
      </c>
      <c r="B264">
        <v>170400</v>
      </c>
      <c r="C264">
        <v>203</v>
      </c>
      <c r="D264" s="96">
        <v>45132.529814814814</v>
      </c>
      <c r="E264" t="s">
        <v>127</v>
      </c>
      <c r="F264" t="s">
        <v>140</v>
      </c>
      <c r="G264" t="s">
        <v>194</v>
      </c>
      <c r="H264" t="s">
        <v>130</v>
      </c>
      <c r="I264" s="95">
        <v>332305</v>
      </c>
      <c r="L264" s="96">
        <v>45132.529583333337</v>
      </c>
      <c r="M264" t="s">
        <v>131</v>
      </c>
      <c r="N264">
        <v>630000</v>
      </c>
      <c r="O264" t="s">
        <v>132</v>
      </c>
      <c r="P264" s="95" t="str">
        <f>VLOOKUP(B264,'Org se'!$A$2:$D$3628,2,FALSE)</f>
        <v>Donor Engagement &amp; Univ Events</v>
      </c>
      <c r="Q264" s="95" t="str">
        <f>VLOOKUP(B264,'Org se'!$A$2:$H$3628,8,FALSE)</f>
        <v>VC Ext Affairs, Strat Init, &amp; COS</v>
      </c>
      <c r="R264" s="129" t="s">
        <v>109</v>
      </c>
      <c r="S264" s="129" t="str">
        <f>VLOOKUP(R264,'Org se'!$N$2:$O$46,2,FALSE)</f>
        <v>UAdmin</v>
      </c>
    </row>
    <row r="265" spans="1:19" x14ac:dyDescent="0.25">
      <c r="A265">
        <v>731000</v>
      </c>
      <c r="B265">
        <v>170400</v>
      </c>
      <c r="C265">
        <v>203</v>
      </c>
      <c r="D265" s="96">
        <v>45132.529814814814</v>
      </c>
      <c r="E265" t="s">
        <v>127</v>
      </c>
      <c r="F265" t="s">
        <v>140</v>
      </c>
      <c r="G265" t="s">
        <v>194</v>
      </c>
      <c r="H265" t="s">
        <v>130</v>
      </c>
      <c r="I265" s="95">
        <v>332305</v>
      </c>
      <c r="L265" s="96">
        <v>45132.529583333337</v>
      </c>
      <c r="M265" t="s">
        <v>131</v>
      </c>
      <c r="N265">
        <v>6000</v>
      </c>
      <c r="O265" t="s">
        <v>132</v>
      </c>
      <c r="P265" s="95" t="str">
        <f>VLOOKUP(B265,'Org se'!$A$2:$D$3628,2,FALSE)</f>
        <v>Donor Engagement &amp; Univ Events</v>
      </c>
      <c r="Q265" s="95" t="str">
        <f>VLOOKUP(B265,'Org se'!$A$2:$H$3628,8,FALSE)</f>
        <v>VC Ext Affairs, Strat Init, &amp; COS</v>
      </c>
      <c r="R265" s="129" t="s">
        <v>109</v>
      </c>
      <c r="S265" s="129" t="str">
        <f>VLOOKUP(R265,'Org se'!$N$2:$O$46,2,FALSE)</f>
        <v>UAdmin</v>
      </c>
    </row>
    <row r="266" spans="1:19" x14ac:dyDescent="0.25">
      <c r="A266">
        <v>732000</v>
      </c>
      <c r="B266">
        <v>170400</v>
      </c>
      <c r="C266">
        <v>203</v>
      </c>
      <c r="D266" s="96">
        <v>45132.529814814814</v>
      </c>
      <c r="E266" t="s">
        <v>127</v>
      </c>
      <c r="F266" t="s">
        <v>140</v>
      </c>
      <c r="G266" t="s">
        <v>194</v>
      </c>
      <c r="H266" t="s">
        <v>130</v>
      </c>
      <c r="I266" s="95">
        <v>332305</v>
      </c>
      <c r="L266" s="96">
        <v>45132.529583333337</v>
      </c>
      <c r="M266" t="s">
        <v>131</v>
      </c>
      <c r="N266">
        <v>250</v>
      </c>
      <c r="O266" t="s">
        <v>132</v>
      </c>
      <c r="P266" s="95" t="str">
        <f>VLOOKUP(B266,'Org se'!$A$2:$D$3628,2,FALSE)</f>
        <v>Donor Engagement &amp; Univ Events</v>
      </c>
      <c r="Q266" s="95" t="str">
        <f>VLOOKUP(B266,'Org se'!$A$2:$H$3628,8,FALSE)</f>
        <v>VC Ext Affairs, Strat Init, &amp; COS</v>
      </c>
      <c r="R266" s="129" t="s">
        <v>109</v>
      </c>
      <c r="S266" s="129" t="str">
        <f>VLOOKUP(R266,'Org se'!$N$2:$O$46,2,FALSE)</f>
        <v>UAdmin</v>
      </c>
    </row>
    <row r="267" spans="1:19" x14ac:dyDescent="0.25">
      <c r="A267">
        <v>733000</v>
      </c>
      <c r="B267">
        <v>170400</v>
      </c>
      <c r="C267">
        <v>203</v>
      </c>
      <c r="D267" s="96">
        <v>45132.530046296299</v>
      </c>
      <c r="E267" t="s">
        <v>127</v>
      </c>
      <c r="F267" t="s">
        <v>140</v>
      </c>
      <c r="G267" t="s">
        <v>194</v>
      </c>
      <c r="H267" t="s">
        <v>130</v>
      </c>
      <c r="I267" s="95">
        <v>332356</v>
      </c>
      <c r="L267" s="96">
        <v>45132.529583333337</v>
      </c>
      <c r="M267" t="s">
        <v>131</v>
      </c>
      <c r="N267">
        <v>81900</v>
      </c>
      <c r="O267" t="s">
        <v>132</v>
      </c>
      <c r="P267" s="95" t="str">
        <f>VLOOKUP(B267,'Org se'!$A$2:$D$3628,2,FALSE)</f>
        <v>Donor Engagement &amp; Univ Events</v>
      </c>
      <c r="Q267" s="95" t="str">
        <f>VLOOKUP(B267,'Org se'!$A$2:$H$3628,8,FALSE)</f>
        <v>VC Ext Affairs, Strat Init, &amp; COS</v>
      </c>
      <c r="R267" s="129" t="s">
        <v>109</v>
      </c>
      <c r="S267" s="129" t="str">
        <f>VLOOKUP(R267,'Org se'!$N$2:$O$46,2,FALSE)</f>
        <v>UAdmin</v>
      </c>
    </row>
    <row r="268" spans="1:19" x14ac:dyDescent="0.25">
      <c r="A268">
        <v>733000</v>
      </c>
      <c r="B268">
        <v>170400</v>
      </c>
      <c r="C268">
        <v>203</v>
      </c>
      <c r="D268" s="96">
        <v>45132.529814814814</v>
      </c>
      <c r="E268" t="s">
        <v>127</v>
      </c>
      <c r="F268" t="s">
        <v>140</v>
      </c>
      <c r="G268" t="s">
        <v>194</v>
      </c>
      <c r="H268" t="s">
        <v>130</v>
      </c>
      <c r="I268" s="95">
        <v>332305</v>
      </c>
      <c r="L268" s="96">
        <v>45132.529583333337</v>
      </c>
      <c r="M268" t="s">
        <v>131</v>
      </c>
      <c r="N268">
        <v>95000</v>
      </c>
      <c r="O268" t="s">
        <v>132</v>
      </c>
      <c r="P268" s="95" t="str">
        <f>VLOOKUP(B268,'Org se'!$A$2:$D$3628,2,FALSE)</f>
        <v>Donor Engagement &amp; Univ Events</v>
      </c>
      <c r="Q268" s="95" t="str">
        <f>VLOOKUP(B268,'Org se'!$A$2:$H$3628,8,FALSE)</f>
        <v>VC Ext Affairs, Strat Init, &amp; COS</v>
      </c>
      <c r="R268" s="129" t="s">
        <v>109</v>
      </c>
      <c r="S268" s="129" t="str">
        <f>VLOOKUP(R268,'Org se'!$N$2:$O$46,2,FALSE)</f>
        <v>UAdmin</v>
      </c>
    </row>
    <row r="269" spans="1:19" x14ac:dyDescent="0.25">
      <c r="A269">
        <v>734000</v>
      </c>
      <c r="B269">
        <v>170400</v>
      </c>
      <c r="C269">
        <v>203</v>
      </c>
      <c r="D269" s="96">
        <v>45132.530046296299</v>
      </c>
      <c r="E269" t="s">
        <v>127</v>
      </c>
      <c r="F269" t="s">
        <v>140</v>
      </c>
      <c r="G269" t="s">
        <v>194</v>
      </c>
      <c r="H269" t="s">
        <v>130</v>
      </c>
      <c r="I269" s="95">
        <v>332356</v>
      </c>
      <c r="L269" s="96">
        <v>45132.529583333337</v>
      </c>
      <c r="M269" t="s">
        <v>131</v>
      </c>
      <c r="N269">
        <v>85000</v>
      </c>
      <c r="O269" t="s">
        <v>132</v>
      </c>
      <c r="P269" s="95" t="str">
        <f>VLOOKUP(B269,'Org se'!$A$2:$D$3628,2,FALSE)</f>
        <v>Donor Engagement &amp; Univ Events</v>
      </c>
      <c r="Q269" s="95" t="str">
        <f>VLOOKUP(B269,'Org se'!$A$2:$H$3628,8,FALSE)</f>
        <v>VC Ext Affairs, Strat Init, &amp; COS</v>
      </c>
      <c r="R269" s="129" t="s">
        <v>109</v>
      </c>
      <c r="S269" s="129" t="str">
        <f>VLOOKUP(R269,'Org se'!$N$2:$O$46,2,FALSE)</f>
        <v>UAdmin</v>
      </c>
    </row>
    <row r="270" spans="1:19" x14ac:dyDescent="0.25">
      <c r="A270">
        <v>734000</v>
      </c>
      <c r="B270">
        <v>170400</v>
      </c>
      <c r="C270">
        <v>203</v>
      </c>
      <c r="D270" s="96">
        <v>45132.529814814814</v>
      </c>
      <c r="E270" t="s">
        <v>127</v>
      </c>
      <c r="F270" t="s">
        <v>140</v>
      </c>
      <c r="G270" t="s">
        <v>194</v>
      </c>
      <c r="H270" t="s">
        <v>130</v>
      </c>
      <c r="I270" s="95">
        <v>332305</v>
      </c>
      <c r="L270" s="96">
        <v>45132.529583333337</v>
      </c>
      <c r="M270" t="s">
        <v>131</v>
      </c>
      <c r="N270">
        <v>30000</v>
      </c>
      <c r="O270" t="s">
        <v>132</v>
      </c>
      <c r="P270" s="95" t="str">
        <f>VLOOKUP(B270,'Org se'!$A$2:$D$3628,2,FALSE)</f>
        <v>Donor Engagement &amp; Univ Events</v>
      </c>
      <c r="Q270" s="95" t="str">
        <f>VLOOKUP(B270,'Org se'!$A$2:$H$3628,8,FALSE)</f>
        <v>VC Ext Affairs, Strat Init, &amp; COS</v>
      </c>
      <c r="R270" s="129" t="s">
        <v>109</v>
      </c>
      <c r="S270" s="129" t="str">
        <f>VLOOKUP(R270,'Org se'!$N$2:$O$46,2,FALSE)</f>
        <v>UAdmin</v>
      </c>
    </row>
    <row r="271" spans="1:19" x14ac:dyDescent="0.25">
      <c r="A271">
        <v>740000</v>
      </c>
      <c r="B271">
        <v>170400</v>
      </c>
      <c r="C271">
        <v>203</v>
      </c>
      <c r="D271" s="96">
        <v>45132.530046296299</v>
      </c>
      <c r="E271" t="s">
        <v>127</v>
      </c>
      <c r="F271" t="s">
        <v>140</v>
      </c>
      <c r="G271" t="s">
        <v>194</v>
      </c>
      <c r="H271" t="s">
        <v>130</v>
      </c>
      <c r="I271" s="95">
        <v>332356</v>
      </c>
      <c r="L271" s="96">
        <v>45132.529583333337</v>
      </c>
      <c r="M271" t="s">
        <v>131</v>
      </c>
      <c r="N271">
        <v>4500</v>
      </c>
      <c r="O271" t="s">
        <v>132</v>
      </c>
      <c r="P271" s="95" t="str">
        <f>VLOOKUP(B271,'Org se'!$A$2:$D$3628,2,FALSE)</f>
        <v>Donor Engagement &amp; Univ Events</v>
      </c>
      <c r="Q271" s="95" t="str">
        <f>VLOOKUP(B271,'Org se'!$A$2:$H$3628,8,FALSE)</f>
        <v>VC Ext Affairs, Strat Init, &amp; COS</v>
      </c>
      <c r="R271" s="129" t="s">
        <v>109</v>
      </c>
      <c r="S271" s="129" t="str">
        <f>VLOOKUP(R271,'Org se'!$N$2:$O$46,2,FALSE)</f>
        <v>UAdmin</v>
      </c>
    </row>
    <row r="272" spans="1:19" x14ac:dyDescent="0.25">
      <c r="A272">
        <v>740000</v>
      </c>
      <c r="B272">
        <v>170400</v>
      </c>
      <c r="C272">
        <v>203</v>
      </c>
      <c r="D272" s="96">
        <v>45132.529814814814</v>
      </c>
      <c r="E272" t="s">
        <v>127</v>
      </c>
      <c r="F272" t="s">
        <v>140</v>
      </c>
      <c r="G272" t="s">
        <v>194</v>
      </c>
      <c r="H272" t="s">
        <v>130</v>
      </c>
      <c r="I272" s="95">
        <v>332305</v>
      </c>
      <c r="L272" s="96">
        <v>45132.529583333337</v>
      </c>
      <c r="M272" t="s">
        <v>131</v>
      </c>
      <c r="N272">
        <v>3500</v>
      </c>
      <c r="O272" t="s">
        <v>132</v>
      </c>
      <c r="P272" s="95" t="str">
        <f>VLOOKUP(B272,'Org se'!$A$2:$D$3628,2,FALSE)</f>
        <v>Donor Engagement &amp; Univ Events</v>
      </c>
      <c r="Q272" s="95" t="str">
        <f>VLOOKUP(B272,'Org se'!$A$2:$H$3628,8,FALSE)</f>
        <v>VC Ext Affairs, Strat Init, &amp; COS</v>
      </c>
      <c r="R272" s="129" t="s">
        <v>109</v>
      </c>
      <c r="S272" s="129" t="str">
        <f>VLOOKUP(R272,'Org se'!$N$2:$O$46,2,FALSE)</f>
        <v>UAdmin</v>
      </c>
    </row>
    <row r="273" spans="1:19" x14ac:dyDescent="0.25">
      <c r="A273">
        <v>750000</v>
      </c>
      <c r="B273">
        <v>170400</v>
      </c>
      <c r="C273">
        <v>203</v>
      </c>
      <c r="D273" s="96">
        <v>45132.530046296299</v>
      </c>
      <c r="E273" t="s">
        <v>127</v>
      </c>
      <c r="F273" t="s">
        <v>140</v>
      </c>
      <c r="G273" t="s">
        <v>194</v>
      </c>
      <c r="H273" t="s">
        <v>130</v>
      </c>
      <c r="I273" s="95">
        <v>332356</v>
      </c>
      <c r="L273" s="96">
        <v>45132.529583333337</v>
      </c>
      <c r="M273" t="s">
        <v>131</v>
      </c>
      <c r="N273">
        <v>25000</v>
      </c>
      <c r="O273" t="s">
        <v>132</v>
      </c>
      <c r="P273" s="95" t="str">
        <f>VLOOKUP(B273,'Org se'!$A$2:$D$3628,2,FALSE)</f>
        <v>Donor Engagement &amp; Univ Events</v>
      </c>
      <c r="Q273" s="95" t="str">
        <f>VLOOKUP(B273,'Org se'!$A$2:$H$3628,8,FALSE)</f>
        <v>VC Ext Affairs, Strat Init, &amp; COS</v>
      </c>
      <c r="R273" s="129" t="s">
        <v>109</v>
      </c>
      <c r="S273" s="129" t="str">
        <f>VLOOKUP(R273,'Org se'!$N$2:$O$46,2,FALSE)</f>
        <v>UAdmin</v>
      </c>
    </row>
    <row r="274" spans="1:19" x14ac:dyDescent="0.25">
      <c r="A274">
        <v>750000</v>
      </c>
      <c r="B274">
        <v>170400</v>
      </c>
      <c r="C274">
        <v>203</v>
      </c>
      <c r="D274" s="96">
        <v>45132.529814814814</v>
      </c>
      <c r="E274" t="s">
        <v>127</v>
      </c>
      <c r="F274" t="s">
        <v>140</v>
      </c>
      <c r="G274" t="s">
        <v>194</v>
      </c>
      <c r="H274" t="s">
        <v>130</v>
      </c>
      <c r="I274" s="95">
        <v>332305</v>
      </c>
      <c r="L274" s="96">
        <v>45132.529583333337</v>
      </c>
      <c r="M274" t="s">
        <v>131</v>
      </c>
      <c r="N274">
        <v>60000</v>
      </c>
      <c r="O274" t="s">
        <v>132</v>
      </c>
      <c r="P274" s="95" t="str">
        <f>VLOOKUP(B274,'Org se'!$A$2:$D$3628,2,FALSE)</f>
        <v>Donor Engagement &amp; Univ Events</v>
      </c>
      <c r="Q274" s="95" t="str">
        <f>VLOOKUP(B274,'Org se'!$A$2:$H$3628,8,FALSE)</f>
        <v>VC Ext Affairs, Strat Init, &amp; COS</v>
      </c>
      <c r="R274" s="129" t="s">
        <v>109</v>
      </c>
      <c r="S274" s="129" t="str">
        <f>VLOOKUP(R274,'Org se'!$N$2:$O$46,2,FALSE)</f>
        <v>UAdmin</v>
      </c>
    </row>
    <row r="275" spans="1:19" x14ac:dyDescent="0.25">
      <c r="A275">
        <v>785000</v>
      </c>
      <c r="B275">
        <v>170400</v>
      </c>
      <c r="C275">
        <v>203</v>
      </c>
      <c r="D275" s="96">
        <v>45132.530046296299</v>
      </c>
      <c r="E275" t="s">
        <v>127</v>
      </c>
      <c r="F275" t="s">
        <v>140</v>
      </c>
      <c r="G275" t="s">
        <v>194</v>
      </c>
      <c r="H275" t="s">
        <v>130</v>
      </c>
      <c r="I275" s="95">
        <v>332356</v>
      </c>
      <c r="L275" s="96">
        <v>45132.529583333337</v>
      </c>
      <c r="M275" t="s">
        <v>131</v>
      </c>
      <c r="N275">
        <v>12000</v>
      </c>
      <c r="O275" t="s">
        <v>132</v>
      </c>
      <c r="P275" s="95" t="str">
        <f>VLOOKUP(B275,'Org se'!$A$2:$D$3628,2,FALSE)</f>
        <v>Donor Engagement &amp; Univ Events</v>
      </c>
      <c r="Q275" s="95" t="str">
        <f>VLOOKUP(B275,'Org se'!$A$2:$H$3628,8,FALSE)</f>
        <v>VC Ext Affairs, Strat Init, &amp; COS</v>
      </c>
      <c r="R275" s="129" t="s">
        <v>109</v>
      </c>
      <c r="S275" s="129" t="str">
        <f>VLOOKUP(R275,'Org se'!$N$2:$O$46,2,FALSE)</f>
        <v>UAdmin</v>
      </c>
    </row>
    <row r="276" spans="1:19" x14ac:dyDescent="0.25">
      <c r="A276">
        <v>785000</v>
      </c>
      <c r="B276">
        <v>170400</v>
      </c>
      <c r="C276">
        <v>203</v>
      </c>
      <c r="D276" s="96">
        <v>45132.529814814814</v>
      </c>
      <c r="E276" t="s">
        <v>127</v>
      </c>
      <c r="F276" t="s">
        <v>140</v>
      </c>
      <c r="G276" t="s">
        <v>194</v>
      </c>
      <c r="H276" t="s">
        <v>130</v>
      </c>
      <c r="I276" s="95">
        <v>332305</v>
      </c>
      <c r="L276" s="96">
        <v>45132.529583333337</v>
      </c>
      <c r="M276" t="s">
        <v>131</v>
      </c>
      <c r="N276">
        <v>7000</v>
      </c>
      <c r="O276" t="s">
        <v>132</v>
      </c>
      <c r="P276" s="95" t="str">
        <f>VLOOKUP(B276,'Org se'!$A$2:$D$3628,2,FALSE)</f>
        <v>Donor Engagement &amp; Univ Events</v>
      </c>
      <c r="Q276" s="95" t="str">
        <f>VLOOKUP(B276,'Org se'!$A$2:$H$3628,8,FALSE)</f>
        <v>VC Ext Affairs, Strat Init, &amp; COS</v>
      </c>
      <c r="R276" s="129" t="s">
        <v>109</v>
      </c>
      <c r="S276" s="129" t="str">
        <f>VLOOKUP(R276,'Org se'!$N$2:$O$46,2,FALSE)</f>
        <v>UAdmin</v>
      </c>
    </row>
    <row r="277" spans="1:19" x14ac:dyDescent="0.25">
      <c r="A277">
        <v>808440</v>
      </c>
      <c r="B277">
        <v>170400</v>
      </c>
      <c r="C277">
        <v>203</v>
      </c>
      <c r="D277" s="96">
        <v>45132.529814814814</v>
      </c>
      <c r="E277" t="s">
        <v>127</v>
      </c>
      <c r="F277" t="s">
        <v>140</v>
      </c>
      <c r="G277" t="s">
        <v>194</v>
      </c>
      <c r="H277" t="s">
        <v>130</v>
      </c>
      <c r="I277" s="95">
        <v>332305</v>
      </c>
      <c r="L277" s="96">
        <v>45132.529583333337</v>
      </c>
      <c r="M277" t="s">
        <v>131</v>
      </c>
      <c r="N277">
        <v>369384</v>
      </c>
      <c r="O277" t="s">
        <v>132</v>
      </c>
      <c r="P277" s="95" t="str">
        <f>VLOOKUP(B277,'Org se'!$A$2:$D$3628,2,FALSE)</f>
        <v>Donor Engagement &amp; Univ Events</v>
      </c>
      <c r="Q277" s="95" t="str">
        <f>VLOOKUP(B277,'Org se'!$A$2:$H$3628,8,FALSE)</f>
        <v>VC Ext Affairs, Strat Init, &amp; COS</v>
      </c>
      <c r="R277" s="129" t="s">
        <v>109</v>
      </c>
      <c r="S277" s="129" t="str">
        <f>VLOOKUP(R277,'Org se'!$N$2:$O$46,2,FALSE)</f>
        <v>UAdmin</v>
      </c>
    </row>
    <row r="278" spans="1:19" x14ac:dyDescent="0.25">
      <c r="A278">
        <v>882970</v>
      </c>
      <c r="B278">
        <v>170400</v>
      </c>
      <c r="C278">
        <v>203</v>
      </c>
      <c r="D278" s="96">
        <v>45132.529814814814</v>
      </c>
      <c r="E278" t="s">
        <v>127</v>
      </c>
      <c r="F278" t="s">
        <v>140</v>
      </c>
      <c r="G278" t="s">
        <v>194</v>
      </c>
      <c r="H278" t="s">
        <v>130</v>
      </c>
      <c r="I278" s="95">
        <v>332305</v>
      </c>
      <c r="L278" s="96">
        <v>45132.529583333337</v>
      </c>
      <c r="M278" t="s">
        <v>131</v>
      </c>
      <c r="N278">
        <v>700</v>
      </c>
      <c r="O278" t="s">
        <v>132</v>
      </c>
      <c r="P278" s="95" t="str">
        <f>VLOOKUP(B278,'Org se'!$A$2:$D$3628,2,FALSE)</f>
        <v>Donor Engagement &amp; Univ Events</v>
      </c>
      <c r="Q278" s="95" t="str">
        <f>VLOOKUP(B278,'Org se'!$A$2:$H$3628,8,FALSE)</f>
        <v>VC Ext Affairs, Strat Init, &amp; COS</v>
      </c>
      <c r="R278" s="129" t="s">
        <v>109</v>
      </c>
      <c r="S278" s="129" t="str">
        <f>VLOOKUP(R278,'Org se'!$N$2:$O$46,2,FALSE)</f>
        <v>UAdmin</v>
      </c>
    </row>
    <row r="279" spans="1:19" x14ac:dyDescent="0.25">
      <c r="A279">
        <v>884440</v>
      </c>
      <c r="B279">
        <v>170400</v>
      </c>
      <c r="C279">
        <v>203</v>
      </c>
      <c r="D279" s="96">
        <v>45132.530046296299</v>
      </c>
      <c r="E279" t="s">
        <v>127</v>
      </c>
      <c r="F279" t="s">
        <v>140</v>
      </c>
      <c r="G279" t="s">
        <v>194</v>
      </c>
      <c r="H279" t="s">
        <v>130</v>
      </c>
      <c r="I279" s="95">
        <v>332356</v>
      </c>
      <c r="L279" s="96">
        <v>45132.529583333337</v>
      </c>
      <c r="M279" t="s">
        <v>131</v>
      </c>
      <c r="N279">
        <v>350000</v>
      </c>
      <c r="O279" t="s">
        <v>132</v>
      </c>
      <c r="P279" s="95" t="str">
        <f>VLOOKUP(B279,'Org se'!$A$2:$D$3628,2,FALSE)</f>
        <v>Donor Engagement &amp; Univ Events</v>
      </c>
      <c r="Q279" s="95" t="str">
        <f>VLOOKUP(B279,'Org se'!$A$2:$H$3628,8,FALSE)</f>
        <v>VC Ext Affairs, Strat Init, &amp; COS</v>
      </c>
      <c r="R279" s="129" t="s">
        <v>109</v>
      </c>
      <c r="S279" s="129" t="str">
        <f>VLOOKUP(R279,'Org se'!$N$2:$O$46,2,FALSE)</f>
        <v>UAdmin</v>
      </c>
    </row>
    <row r="280" spans="1:19" x14ac:dyDescent="0.25">
      <c r="A280">
        <v>884440</v>
      </c>
      <c r="B280">
        <v>170400</v>
      </c>
      <c r="C280">
        <v>203</v>
      </c>
      <c r="D280" s="96">
        <v>45132.529814814814</v>
      </c>
      <c r="E280" t="s">
        <v>127</v>
      </c>
      <c r="F280" t="s">
        <v>140</v>
      </c>
      <c r="G280" t="s">
        <v>194</v>
      </c>
      <c r="H280" t="s">
        <v>130</v>
      </c>
      <c r="I280" s="95">
        <v>332305</v>
      </c>
      <c r="L280" s="96">
        <v>45132.529583333337</v>
      </c>
      <c r="M280" t="s">
        <v>131</v>
      </c>
      <c r="N280">
        <v>90000</v>
      </c>
      <c r="O280" t="s">
        <v>132</v>
      </c>
      <c r="P280" s="95" t="str">
        <f>VLOOKUP(B280,'Org se'!$A$2:$D$3628,2,FALSE)</f>
        <v>Donor Engagement &amp; Univ Events</v>
      </c>
      <c r="Q280" s="95" t="str">
        <f>VLOOKUP(B280,'Org se'!$A$2:$H$3628,8,FALSE)</f>
        <v>VC Ext Affairs, Strat Init, &amp; COS</v>
      </c>
      <c r="R280" s="129" t="s">
        <v>109</v>
      </c>
      <c r="S280" s="129" t="str">
        <f>VLOOKUP(R280,'Org se'!$N$2:$O$46,2,FALSE)</f>
        <v>UAdmin</v>
      </c>
    </row>
    <row r="281" spans="1:19" x14ac:dyDescent="0.25">
      <c r="A281">
        <v>504100</v>
      </c>
      <c r="B281">
        <v>170400</v>
      </c>
      <c r="C281">
        <v>203</v>
      </c>
      <c r="D281" s="96">
        <v>45132.530046296299</v>
      </c>
      <c r="E281" t="s">
        <v>133</v>
      </c>
      <c r="F281" t="s">
        <v>140</v>
      </c>
      <c r="G281" t="s">
        <v>195</v>
      </c>
      <c r="H281" t="s">
        <v>130</v>
      </c>
      <c r="I281" s="95">
        <v>332355</v>
      </c>
      <c r="L281" s="96">
        <v>45132.529583333337</v>
      </c>
      <c r="M281" t="s">
        <v>135</v>
      </c>
      <c r="N281">
        <v>60000</v>
      </c>
      <c r="O281" t="s">
        <v>132</v>
      </c>
      <c r="P281" s="95" t="str">
        <f>VLOOKUP(B281,'Org se'!$A$2:$D$3628,2,FALSE)</f>
        <v>Donor Engagement &amp; Univ Events</v>
      </c>
      <c r="Q281" s="95" t="str">
        <f>VLOOKUP(B281,'Org se'!$A$2:$H$3628,8,FALSE)</f>
        <v>VC Ext Affairs, Strat Init, &amp; COS</v>
      </c>
      <c r="R281" s="129" t="s">
        <v>109</v>
      </c>
      <c r="S281" s="129" t="str">
        <f>VLOOKUP(R281,'Org se'!$N$2:$O$46,2,FALSE)</f>
        <v>UAdmin</v>
      </c>
    </row>
    <row r="282" spans="1:19" x14ac:dyDescent="0.25">
      <c r="A282">
        <v>504101</v>
      </c>
      <c r="B282">
        <v>170400</v>
      </c>
      <c r="C282">
        <v>203</v>
      </c>
      <c r="D282" s="96">
        <v>45132.530046296299</v>
      </c>
      <c r="E282" t="s">
        <v>133</v>
      </c>
      <c r="F282" t="s">
        <v>140</v>
      </c>
      <c r="G282" t="s">
        <v>195</v>
      </c>
      <c r="H282" t="s">
        <v>130</v>
      </c>
      <c r="I282" s="95">
        <v>332355</v>
      </c>
      <c r="L282" s="96">
        <v>45132.529583333337</v>
      </c>
      <c r="M282" t="s">
        <v>135</v>
      </c>
      <c r="N282">
        <v>5000</v>
      </c>
      <c r="O282" t="s">
        <v>132</v>
      </c>
      <c r="P282" s="95" t="str">
        <f>VLOOKUP(B282,'Org se'!$A$2:$D$3628,2,FALSE)</f>
        <v>Donor Engagement &amp; Univ Events</v>
      </c>
      <c r="Q282" s="95" t="str">
        <f>VLOOKUP(B282,'Org se'!$A$2:$H$3628,8,FALSE)</f>
        <v>VC Ext Affairs, Strat Init, &amp; COS</v>
      </c>
      <c r="R282" s="129" t="s">
        <v>109</v>
      </c>
      <c r="S282" s="129" t="str">
        <f>VLOOKUP(R282,'Org se'!$N$2:$O$46,2,FALSE)</f>
        <v>UAdmin</v>
      </c>
    </row>
    <row r="283" spans="1:19" x14ac:dyDescent="0.25">
      <c r="A283">
        <v>504160</v>
      </c>
      <c r="B283">
        <v>170400</v>
      </c>
      <c r="C283">
        <v>203</v>
      </c>
      <c r="D283" s="96">
        <v>45132.530046296299</v>
      </c>
      <c r="E283" t="s">
        <v>133</v>
      </c>
      <c r="F283" t="s">
        <v>140</v>
      </c>
      <c r="G283" t="s">
        <v>195</v>
      </c>
      <c r="H283" t="s">
        <v>130</v>
      </c>
      <c r="I283" s="95">
        <v>332355</v>
      </c>
      <c r="L283" s="96">
        <v>45132.529583333337</v>
      </c>
      <c r="M283" t="s">
        <v>135</v>
      </c>
      <c r="N283">
        <v>2000</v>
      </c>
      <c r="O283" t="s">
        <v>132</v>
      </c>
      <c r="P283" s="95" t="str">
        <f>VLOOKUP(B283,'Org se'!$A$2:$D$3628,2,FALSE)</f>
        <v>Donor Engagement &amp; Univ Events</v>
      </c>
      <c r="Q283" s="95" t="str">
        <f>VLOOKUP(B283,'Org se'!$A$2:$H$3628,8,FALSE)</f>
        <v>VC Ext Affairs, Strat Init, &amp; COS</v>
      </c>
      <c r="R283" s="129" t="s">
        <v>109</v>
      </c>
      <c r="S283" s="129" t="str">
        <f>VLOOKUP(R283,'Org se'!$N$2:$O$46,2,FALSE)</f>
        <v>UAdmin</v>
      </c>
    </row>
    <row r="284" spans="1:19" x14ac:dyDescent="0.25">
      <c r="A284">
        <v>504160</v>
      </c>
      <c r="B284">
        <v>170400</v>
      </c>
      <c r="C284">
        <v>203</v>
      </c>
      <c r="D284" s="96">
        <v>45132.529791666668</v>
      </c>
      <c r="E284" t="s">
        <v>133</v>
      </c>
      <c r="F284" t="s">
        <v>140</v>
      </c>
      <c r="G284" t="s">
        <v>195</v>
      </c>
      <c r="H284" t="s">
        <v>130</v>
      </c>
      <c r="I284" s="95">
        <v>332305</v>
      </c>
      <c r="L284" s="96">
        <v>45132.529583333337</v>
      </c>
      <c r="M284" t="s">
        <v>135</v>
      </c>
      <c r="N284">
        <v>10000</v>
      </c>
      <c r="O284" t="s">
        <v>132</v>
      </c>
      <c r="P284" s="95" t="str">
        <f>VLOOKUP(B284,'Org se'!$A$2:$D$3628,2,FALSE)</f>
        <v>Donor Engagement &amp; Univ Events</v>
      </c>
      <c r="Q284" s="95" t="str">
        <f>VLOOKUP(B284,'Org se'!$A$2:$H$3628,8,FALSE)</f>
        <v>VC Ext Affairs, Strat Init, &amp; COS</v>
      </c>
      <c r="R284" s="129" t="s">
        <v>109</v>
      </c>
      <c r="S284" s="129" t="str">
        <f>VLOOKUP(R284,'Org se'!$N$2:$O$46,2,FALSE)</f>
        <v>UAdmin</v>
      </c>
    </row>
    <row r="285" spans="1:19" x14ac:dyDescent="0.25">
      <c r="A285">
        <v>504201</v>
      </c>
      <c r="B285">
        <v>170400</v>
      </c>
      <c r="C285">
        <v>203</v>
      </c>
      <c r="D285" s="96">
        <v>45132.529791666668</v>
      </c>
      <c r="E285" t="s">
        <v>133</v>
      </c>
      <c r="F285" t="s">
        <v>140</v>
      </c>
      <c r="G285" t="s">
        <v>220</v>
      </c>
      <c r="H285" t="s">
        <v>130</v>
      </c>
      <c r="I285" s="95">
        <v>332305</v>
      </c>
      <c r="L285" s="96">
        <v>45132.529583333337</v>
      </c>
      <c r="M285" t="s">
        <v>135</v>
      </c>
      <c r="N285">
        <v>8000</v>
      </c>
      <c r="O285" t="s">
        <v>132</v>
      </c>
      <c r="P285" s="95" t="str">
        <f>VLOOKUP(B285,'Org se'!$A$2:$D$3628,2,FALSE)</f>
        <v>Donor Engagement &amp; Univ Events</v>
      </c>
      <c r="Q285" s="95" t="str">
        <f>VLOOKUP(B285,'Org se'!$A$2:$H$3628,8,FALSE)</f>
        <v>VC Ext Affairs, Strat Init, &amp; COS</v>
      </c>
      <c r="R285" s="129" t="s">
        <v>109</v>
      </c>
      <c r="S285" s="129" t="str">
        <f>VLOOKUP(R285,'Org se'!$N$2:$O$46,2,FALSE)</f>
        <v>UAdmin</v>
      </c>
    </row>
    <row r="286" spans="1:19" x14ac:dyDescent="0.25">
      <c r="A286">
        <v>504720</v>
      </c>
      <c r="B286">
        <v>170400</v>
      </c>
      <c r="C286">
        <v>203</v>
      </c>
      <c r="D286" s="96">
        <v>45132.530046296299</v>
      </c>
      <c r="E286" t="s">
        <v>133</v>
      </c>
      <c r="F286" t="s">
        <v>140</v>
      </c>
      <c r="G286" t="s">
        <v>195</v>
      </c>
      <c r="H286" t="s">
        <v>130</v>
      </c>
      <c r="I286" s="95">
        <v>332355</v>
      </c>
      <c r="L286" s="96">
        <v>45132.529583333337</v>
      </c>
      <c r="M286" t="s">
        <v>135</v>
      </c>
      <c r="N286">
        <v>-4185</v>
      </c>
      <c r="O286" t="s">
        <v>136</v>
      </c>
      <c r="P286" s="95" t="str">
        <f>VLOOKUP(B286,'Org se'!$A$2:$D$3628,2,FALSE)</f>
        <v>Donor Engagement &amp; Univ Events</v>
      </c>
      <c r="Q286" s="95" t="str">
        <f>VLOOKUP(B286,'Org se'!$A$2:$H$3628,8,FALSE)</f>
        <v>VC Ext Affairs, Strat Init, &amp; COS</v>
      </c>
      <c r="R286" s="129" t="s">
        <v>109</v>
      </c>
      <c r="S286" s="129" t="str">
        <f>VLOOKUP(R286,'Org se'!$N$2:$O$46,2,FALSE)</f>
        <v>UAdmin</v>
      </c>
    </row>
    <row r="287" spans="1:19" x14ac:dyDescent="0.25">
      <c r="A287">
        <v>612120</v>
      </c>
      <c r="B287">
        <v>170400</v>
      </c>
      <c r="C287">
        <v>203</v>
      </c>
      <c r="D287" s="96">
        <v>45132.529803240737</v>
      </c>
      <c r="E287" t="s">
        <v>133</v>
      </c>
      <c r="F287" t="s">
        <v>140</v>
      </c>
      <c r="G287" t="s">
        <v>337</v>
      </c>
      <c r="H287" t="s">
        <v>130</v>
      </c>
      <c r="I287" s="95">
        <v>332305</v>
      </c>
      <c r="L287" s="96">
        <v>45132.529583333337</v>
      </c>
      <c r="M287" t="s">
        <v>135</v>
      </c>
      <c r="N287">
        <v>81347</v>
      </c>
      <c r="O287" t="s">
        <v>132</v>
      </c>
      <c r="P287" s="95" t="str">
        <f>VLOOKUP(B287,'Org se'!$A$2:$D$3628,2,FALSE)</f>
        <v>Donor Engagement &amp; Univ Events</v>
      </c>
      <c r="Q287" s="95" t="str">
        <f>VLOOKUP(B287,'Org se'!$A$2:$H$3628,8,FALSE)</f>
        <v>VC Ext Affairs, Strat Init, &amp; COS</v>
      </c>
      <c r="R287" s="129" t="s">
        <v>109</v>
      </c>
      <c r="S287" s="129" t="str">
        <f>VLOOKUP(R287,'Org se'!$N$2:$O$46,2,FALSE)</f>
        <v>UAdmin</v>
      </c>
    </row>
    <row r="288" spans="1:19" x14ac:dyDescent="0.25">
      <c r="A288">
        <v>614180</v>
      </c>
      <c r="B288">
        <v>170400</v>
      </c>
      <c r="C288">
        <v>203</v>
      </c>
      <c r="D288" s="96">
        <v>45132.529803240737</v>
      </c>
      <c r="E288" t="s">
        <v>133</v>
      </c>
      <c r="F288" t="s">
        <v>140</v>
      </c>
      <c r="G288" t="s">
        <v>220</v>
      </c>
      <c r="H288" t="s">
        <v>130</v>
      </c>
      <c r="I288" s="95">
        <v>332305</v>
      </c>
      <c r="L288" s="96">
        <v>45132.529583333337</v>
      </c>
      <c r="M288" t="s">
        <v>135</v>
      </c>
      <c r="N288">
        <v>3000</v>
      </c>
      <c r="O288" t="s">
        <v>132</v>
      </c>
      <c r="P288" s="95" t="str">
        <f>VLOOKUP(B288,'Org se'!$A$2:$D$3628,2,FALSE)</f>
        <v>Donor Engagement &amp; Univ Events</v>
      </c>
      <c r="Q288" s="95" t="str">
        <f>VLOOKUP(B288,'Org se'!$A$2:$H$3628,8,FALSE)</f>
        <v>VC Ext Affairs, Strat Init, &amp; COS</v>
      </c>
      <c r="R288" s="129" t="s">
        <v>109</v>
      </c>
      <c r="S288" s="129" t="str">
        <f>VLOOKUP(R288,'Org se'!$N$2:$O$46,2,FALSE)</f>
        <v>UAdmin</v>
      </c>
    </row>
    <row r="289" spans="1:19" x14ac:dyDescent="0.25">
      <c r="A289">
        <v>614580</v>
      </c>
      <c r="B289">
        <v>170400</v>
      </c>
      <c r="C289">
        <v>203</v>
      </c>
      <c r="D289" s="96">
        <v>45132.529803240737</v>
      </c>
      <c r="E289" t="s">
        <v>133</v>
      </c>
      <c r="F289" t="s">
        <v>140</v>
      </c>
      <c r="G289" t="s">
        <v>220</v>
      </c>
      <c r="H289" t="s">
        <v>130</v>
      </c>
      <c r="I289" s="95">
        <v>332305</v>
      </c>
      <c r="L289" s="96">
        <v>45132.529583333337</v>
      </c>
      <c r="M289" t="s">
        <v>135</v>
      </c>
      <c r="N289">
        <v>5000</v>
      </c>
      <c r="O289" t="s">
        <v>132</v>
      </c>
      <c r="P289" s="95" t="str">
        <f>VLOOKUP(B289,'Org se'!$A$2:$D$3628,2,FALSE)</f>
        <v>Donor Engagement &amp; Univ Events</v>
      </c>
      <c r="Q289" s="95" t="str">
        <f>VLOOKUP(B289,'Org se'!$A$2:$H$3628,8,FALSE)</f>
        <v>VC Ext Affairs, Strat Init, &amp; COS</v>
      </c>
      <c r="R289" s="129" t="s">
        <v>109</v>
      </c>
      <c r="S289" s="129" t="str">
        <f>VLOOKUP(R289,'Org se'!$N$2:$O$46,2,FALSE)</f>
        <v>UAdmin</v>
      </c>
    </row>
    <row r="290" spans="1:19" x14ac:dyDescent="0.25">
      <c r="A290">
        <v>618100</v>
      </c>
      <c r="B290">
        <v>170400</v>
      </c>
      <c r="C290">
        <v>203</v>
      </c>
      <c r="D290" s="96">
        <v>45132.529803240737</v>
      </c>
      <c r="E290" t="s">
        <v>133</v>
      </c>
      <c r="F290" t="s">
        <v>140</v>
      </c>
      <c r="G290" t="s">
        <v>337</v>
      </c>
      <c r="H290" t="s">
        <v>130</v>
      </c>
      <c r="I290" s="95">
        <v>332305</v>
      </c>
      <c r="L290" s="96">
        <v>45132.529583333337</v>
      </c>
      <c r="M290" t="s">
        <v>135</v>
      </c>
      <c r="N290">
        <v>-524</v>
      </c>
      <c r="O290" t="s">
        <v>136</v>
      </c>
      <c r="P290" s="95" t="str">
        <f>VLOOKUP(B290,'Org se'!$A$2:$D$3628,2,FALSE)</f>
        <v>Donor Engagement &amp; Univ Events</v>
      </c>
      <c r="Q290" s="95" t="str">
        <f>VLOOKUP(B290,'Org se'!$A$2:$H$3628,8,FALSE)</f>
        <v>VC Ext Affairs, Strat Init, &amp; COS</v>
      </c>
      <c r="R290" s="129" t="s">
        <v>109</v>
      </c>
      <c r="S290" s="129" t="str">
        <f>VLOOKUP(R290,'Org se'!$N$2:$O$46,2,FALSE)</f>
        <v>UAdmin</v>
      </c>
    </row>
    <row r="291" spans="1:19" x14ac:dyDescent="0.25">
      <c r="A291">
        <v>618100</v>
      </c>
      <c r="B291">
        <v>170400</v>
      </c>
      <c r="C291">
        <v>203</v>
      </c>
      <c r="D291" s="96">
        <v>45132.529803240737</v>
      </c>
      <c r="E291" t="s">
        <v>133</v>
      </c>
      <c r="F291" t="s">
        <v>140</v>
      </c>
      <c r="G291" t="s">
        <v>337</v>
      </c>
      <c r="H291" t="s">
        <v>130</v>
      </c>
      <c r="I291" s="95">
        <v>332305</v>
      </c>
      <c r="L291" s="96">
        <v>45132.529583333337</v>
      </c>
      <c r="M291" t="s">
        <v>135</v>
      </c>
      <c r="N291">
        <v>6223</v>
      </c>
      <c r="O291" t="s">
        <v>132</v>
      </c>
      <c r="P291" s="95" t="str">
        <f>VLOOKUP(B291,'Org se'!$A$2:$D$3628,2,FALSE)</f>
        <v>Donor Engagement &amp; Univ Events</v>
      </c>
      <c r="Q291" s="95" t="str">
        <f>VLOOKUP(B291,'Org se'!$A$2:$H$3628,8,FALSE)</f>
        <v>VC Ext Affairs, Strat Init, &amp; COS</v>
      </c>
      <c r="R291" s="129" t="s">
        <v>109</v>
      </c>
      <c r="S291" s="129" t="str">
        <f>VLOOKUP(R291,'Org se'!$N$2:$O$46,2,FALSE)</f>
        <v>UAdmin</v>
      </c>
    </row>
    <row r="292" spans="1:19" x14ac:dyDescent="0.25">
      <c r="A292">
        <v>618200</v>
      </c>
      <c r="B292">
        <v>170400</v>
      </c>
      <c r="C292">
        <v>203</v>
      </c>
      <c r="D292" s="96">
        <v>45132.529803240737</v>
      </c>
      <c r="E292" t="s">
        <v>133</v>
      </c>
      <c r="F292" t="s">
        <v>140</v>
      </c>
      <c r="G292" t="s">
        <v>337</v>
      </c>
      <c r="H292" t="s">
        <v>130</v>
      </c>
      <c r="I292" s="95">
        <v>332305</v>
      </c>
      <c r="L292" s="96">
        <v>45132.529583333337</v>
      </c>
      <c r="M292" t="s">
        <v>135</v>
      </c>
      <c r="N292">
        <v>-1679</v>
      </c>
      <c r="O292" t="s">
        <v>136</v>
      </c>
      <c r="P292" s="95" t="str">
        <f>VLOOKUP(B292,'Org se'!$A$2:$D$3628,2,FALSE)</f>
        <v>Donor Engagement &amp; Univ Events</v>
      </c>
      <c r="Q292" s="95" t="str">
        <f>VLOOKUP(B292,'Org se'!$A$2:$H$3628,8,FALSE)</f>
        <v>VC Ext Affairs, Strat Init, &amp; COS</v>
      </c>
      <c r="R292" s="129" t="s">
        <v>109</v>
      </c>
      <c r="S292" s="129" t="str">
        <f>VLOOKUP(R292,'Org se'!$N$2:$O$46,2,FALSE)</f>
        <v>UAdmin</v>
      </c>
    </row>
    <row r="293" spans="1:19" x14ac:dyDescent="0.25">
      <c r="A293">
        <v>618200</v>
      </c>
      <c r="B293">
        <v>170400</v>
      </c>
      <c r="C293">
        <v>203</v>
      </c>
      <c r="D293" s="96">
        <v>45132.529803240737</v>
      </c>
      <c r="E293" t="s">
        <v>133</v>
      </c>
      <c r="F293" t="s">
        <v>140</v>
      </c>
      <c r="G293" t="s">
        <v>337</v>
      </c>
      <c r="H293" t="s">
        <v>130</v>
      </c>
      <c r="I293" s="95">
        <v>332305</v>
      </c>
      <c r="L293" s="96">
        <v>45132.529583333337</v>
      </c>
      <c r="M293" t="s">
        <v>135</v>
      </c>
      <c r="N293">
        <v>19930</v>
      </c>
      <c r="O293" t="s">
        <v>132</v>
      </c>
      <c r="P293" s="95" t="str">
        <f>VLOOKUP(B293,'Org se'!$A$2:$D$3628,2,FALSE)</f>
        <v>Donor Engagement &amp; Univ Events</v>
      </c>
      <c r="Q293" s="95" t="str">
        <f>VLOOKUP(B293,'Org se'!$A$2:$H$3628,8,FALSE)</f>
        <v>VC Ext Affairs, Strat Init, &amp; COS</v>
      </c>
      <c r="R293" s="129" t="s">
        <v>109</v>
      </c>
      <c r="S293" s="129" t="str">
        <f>VLOOKUP(R293,'Org se'!$N$2:$O$46,2,FALSE)</f>
        <v>UAdmin</v>
      </c>
    </row>
    <row r="294" spans="1:19" x14ac:dyDescent="0.25">
      <c r="A294">
        <v>618300</v>
      </c>
      <c r="B294">
        <v>170400</v>
      </c>
      <c r="C294">
        <v>203</v>
      </c>
      <c r="D294" s="96">
        <v>45132.529803240737</v>
      </c>
      <c r="E294" t="s">
        <v>133</v>
      </c>
      <c r="F294" t="s">
        <v>140</v>
      </c>
      <c r="G294" t="s">
        <v>337</v>
      </c>
      <c r="H294" t="s">
        <v>130</v>
      </c>
      <c r="I294" s="95">
        <v>332305</v>
      </c>
      <c r="L294" s="96">
        <v>45132.529583333337</v>
      </c>
      <c r="M294" t="s">
        <v>135</v>
      </c>
      <c r="N294">
        <v>-2466</v>
      </c>
      <c r="O294" t="s">
        <v>136</v>
      </c>
      <c r="P294" s="95" t="str">
        <f>VLOOKUP(B294,'Org se'!$A$2:$D$3628,2,FALSE)</f>
        <v>Donor Engagement &amp; Univ Events</v>
      </c>
      <c r="Q294" s="95" t="str">
        <f>VLOOKUP(B294,'Org se'!$A$2:$H$3628,8,FALSE)</f>
        <v>VC Ext Affairs, Strat Init, &amp; COS</v>
      </c>
      <c r="R294" s="129" t="s">
        <v>109</v>
      </c>
      <c r="S294" s="129" t="str">
        <f>VLOOKUP(R294,'Org se'!$N$2:$O$46,2,FALSE)</f>
        <v>UAdmin</v>
      </c>
    </row>
    <row r="295" spans="1:19" x14ac:dyDescent="0.25">
      <c r="A295">
        <v>618300</v>
      </c>
      <c r="B295">
        <v>170400</v>
      </c>
      <c r="C295">
        <v>203</v>
      </c>
      <c r="D295" s="96">
        <v>45132.529803240737</v>
      </c>
      <c r="E295" t="s">
        <v>133</v>
      </c>
      <c r="F295" t="s">
        <v>140</v>
      </c>
      <c r="G295" t="s">
        <v>337</v>
      </c>
      <c r="H295" t="s">
        <v>130</v>
      </c>
      <c r="I295" s="95">
        <v>332305</v>
      </c>
      <c r="L295" s="96">
        <v>45132.529583333337</v>
      </c>
      <c r="M295" t="s">
        <v>135</v>
      </c>
      <c r="N295">
        <v>14794</v>
      </c>
      <c r="O295" t="s">
        <v>132</v>
      </c>
      <c r="P295" s="95" t="str">
        <f>VLOOKUP(B295,'Org se'!$A$2:$D$3628,2,FALSE)</f>
        <v>Donor Engagement &amp; Univ Events</v>
      </c>
      <c r="Q295" s="95" t="str">
        <f>VLOOKUP(B295,'Org se'!$A$2:$H$3628,8,FALSE)</f>
        <v>VC Ext Affairs, Strat Init, &amp; COS</v>
      </c>
      <c r="R295" s="129" t="s">
        <v>109</v>
      </c>
      <c r="S295" s="129" t="str">
        <f>VLOOKUP(R295,'Org se'!$N$2:$O$46,2,FALSE)</f>
        <v>UAdmin</v>
      </c>
    </row>
    <row r="296" spans="1:19" x14ac:dyDescent="0.25">
      <c r="A296">
        <v>719000</v>
      </c>
      <c r="B296">
        <v>170400</v>
      </c>
      <c r="C296">
        <v>203</v>
      </c>
      <c r="D296" s="96">
        <v>45132.529814814814</v>
      </c>
      <c r="E296" t="s">
        <v>133</v>
      </c>
      <c r="F296" t="s">
        <v>140</v>
      </c>
      <c r="G296" t="s">
        <v>195</v>
      </c>
      <c r="H296" t="s">
        <v>130</v>
      </c>
      <c r="I296" s="95">
        <v>332305</v>
      </c>
      <c r="L296" s="96">
        <v>45132.529583333337</v>
      </c>
      <c r="M296" t="s">
        <v>135</v>
      </c>
      <c r="N296">
        <v>12000</v>
      </c>
      <c r="O296" t="s">
        <v>132</v>
      </c>
      <c r="P296" s="95" t="str">
        <f>VLOOKUP(B296,'Org se'!$A$2:$D$3628,2,FALSE)</f>
        <v>Donor Engagement &amp; Univ Events</v>
      </c>
      <c r="Q296" s="95" t="str">
        <f>VLOOKUP(B296,'Org se'!$A$2:$H$3628,8,FALSE)</f>
        <v>VC Ext Affairs, Strat Init, &amp; COS</v>
      </c>
      <c r="R296" s="129" t="s">
        <v>109</v>
      </c>
      <c r="S296" s="129" t="str">
        <f>VLOOKUP(R296,'Org se'!$N$2:$O$46,2,FALSE)</f>
        <v>UAdmin</v>
      </c>
    </row>
    <row r="297" spans="1:19" x14ac:dyDescent="0.25">
      <c r="A297">
        <v>504160</v>
      </c>
      <c r="B297">
        <v>170490</v>
      </c>
      <c r="C297">
        <v>219</v>
      </c>
      <c r="D297" s="96">
        <v>45132.530162037037</v>
      </c>
      <c r="E297" t="s">
        <v>127</v>
      </c>
      <c r="F297" t="s">
        <v>140</v>
      </c>
      <c r="G297" t="s">
        <v>211</v>
      </c>
      <c r="H297" t="s">
        <v>130</v>
      </c>
      <c r="I297" s="95">
        <v>335200</v>
      </c>
      <c r="L297" s="96">
        <v>45132.529583333337</v>
      </c>
      <c r="M297" t="s">
        <v>131</v>
      </c>
      <c r="N297">
        <v>90000</v>
      </c>
      <c r="O297" t="s">
        <v>132</v>
      </c>
      <c r="P297" s="95" t="str">
        <f>VLOOKUP(B297,'Org se'!$A$2:$D$3628,2,FALSE)</f>
        <v>Holmes Convocation Center</v>
      </c>
      <c r="Q297" s="95" t="str">
        <f>VLOOKUP(B297,'Org se'!$A$2:$H$3628,8,FALSE)</f>
        <v>VC Ext Affairs, Strat Init, &amp; COS</v>
      </c>
      <c r="R297" s="129" t="s">
        <v>8188</v>
      </c>
      <c r="S297" s="129" t="s">
        <v>8159</v>
      </c>
    </row>
    <row r="298" spans="1:19" x14ac:dyDescent="0.25">
      <c r="A298">
        <v>504400</v>
      </c>
      <c r="B298">
        <v>170490</v>
      </c>
      <c r="C298">
        <v>219</v>
      </c>
      <c r="D298" s="96">
        <v>45132.530162037037</v>
      </c>
      <c r="E298" t="s">
        <v>127</v>
      </c>
      <c r="F298" t="s">
        <v>140</v>
      </c>
      <c r="G298" t="s">
        <v>211</v>
      </c>
      <c r="H298" t="s">
        <v>130</v>
      </c>
      <c r="I298" s="95">
        <v>335200</v>
      </c>
      <c r="L298" s="96">
        <v>45132.529583333337</v>
      </c>
      <c r="M298" t="s">
        <v>131</v>
      </c>
      <c r="N298">
        <v>125000</v>
      </c>
      <c r="O298" t="s">
        <v>132</v>
      </c>
      <c r="P298" s="95" t="str">
        <f>VLOOKUP(B298,'Org se'!$A$2:$D$3628,2,FALSE)</f>
        <v>Holmes Convocation Center</v>
      </c>
      <c r="Q298" s="95" t="str">
        <f>VLOOKUP(B298,'Org se'!$A$2:$H$3628,8,FALSE)</f>
        <v>VC Ext Affairs, Strat Init, &amp; COS</v>
      </c>
      <c r="R298" s="129" t="s">
        <v>8188</v>
      </c>
      <c r="S298" s="129" t="s">
        <v>8159</v>
      </c>
    </row>
    <row r="299" spans="1:19" x14ac:dyDescent="0.25">
      <c r="A299">
        <v>504460</v>
      </c>
      <c r="B299">
        <v>170490</v>
      </c>
      <c r="C299">
        <v>219</v>
      </c>
      <c r="D299" s="96">
        <v>45132.530162037037</v>
      </c>
      <c r="E299" t="s">
        <v>127</v>
      </c>
      <c r="F299" t="s">
        <v>140</v>
      </c>
      <c r="G299" t="s">
        <v>211</v>
      </c>
      <c r="H299" t="s">
        <v>130</v>
      </c>
      <c r="I299" s="95">
        <v>335200</v>
      </c>
      <c r="L299" s="96">
        <v>45132.529583333337</v>
      </c>
      <c r="M299" t="s">
        <v>131</v>
      </c>
      <c r="N299">
        <v>-6000</v>
      </c>
      <c r="O299" t="s">
        <v>136</v>
      </c>
      <c r="P299" s="95" t="str">
        <f>VLOOKUP(B299,'Org se'!$A$2:$D$3628,2,FALSE)</f>
        <v>Holmes Convocation Center</v>
      </c>
      <c r="Q299" s="95" t="str">
        <f>VLOOKUP(B299,'Org se'!$A$2:$H$3628,8,FALSE)</f>
        <v>VC Ext Affairs, Strat Init, &amp; COS</v>
      </c>
      <c r="R299" s="129" t="s">
        <v>8188</v>
      </c>
      <c r="S299" s="129" t="s">
        <v>8159</v>
      </c>
    </row>
    <row r="300" spans="1:19" x14ac:dyDescent="0.25">
      <c r="A300">
        <v>504570</v>
      </c>
      <c r="B300">
        <v>170490</v>
      </c>
      <c r="C300">
        <v>219</v>
      </c>
      <c r="D300" s="96">
        <v>45132.530185185184</v>
      </c>
      <c r="E300" t="s">
        <v>127</v>
      </c>
      <c r="F300" t="s">
        <v>140</v>
      </c>
      <c r="G300" t="s">
        <v>211</v>
      </c>
      <c r="H300" t="s">
        <v>130</v>
      </c>
      <c r="I300" s="95">
        <v>335205</v>
      </c>
      <c r="L300" s="96">
        <v>45132.529583333337</v>
      </c>
      <c r="M300" t="s">
        <v>131</v>
      </c>
      <c r="N300">
        <v>25500</v>
      </c>
      <c r="O300" t="s">
        <v>132</v>
      </c>
      <c r="P300" s="95" t="str">
        <f>VLOOKUP(B300,'Org se'!$A$2:$D$3628,2,FALSE)</f>
        <v>Holmes Convocation Center</v>
      </c>
      <c r="Q300" s="95" t="str">
        <f>VLOOKUP(B300,'Org se'!$A$2:$H$3628,8,FALSE)</f>
        <v>VC Ext Affairs, Strat Init, &amp; COS</v>
      </c>
      <c r="R300" s="129" t="s">
        <v>8188</v>
      </c>
      <c r="S300" s="129" t="s">
        <v>8159</v>
      </c>
    </row>
    <row r="301" spans="1:19" x14ac:dyDescent="0.25">
      <c r="A301">
        <v>504620</v>
      </c>
      <c r="B301">
        <v>170490</v>
      </c>
      <c r="C301">
        <v>219</v>
      </c>
      <c r="D301" s="96">
        <v>45132.530162037037</v>
      </c>
      <c r="E301" t="s">
        <v>127</v>
      </c>
      <c r="F301" t="s">
        <v>140</v>
      </c>
      <c r="G301" t="s">
        <v>211</v>
      </c>
      <c r="H301" t="s">
        <v>130</v>
      </c>
      <c r="I301" s="95">
        <v>335200</v>
      </c>
      <c r="L301" s="96">
        <v>45132.529583333337</v>
      </c>
      <c r="M301" t="s">
        <v>131</v>
      </c>
      <c r="N301">
        <v>10000</v>
      </c>
      <c r="O301" t="s">
        <v>132</v>
      </c>
      <c r="P301" s="95" t="str">
        <f>VLOOKUP(B301,'Org se'!$A$2:$D$3628,2,FALSE)</f>
        <v>Holmes Convocation Center</v>
      </c>
      <c r="Q301" s="95" t="str">
        <f>VLOOKUP(B301,'Org se'!$A$2:$H$3628,8,FALSE)</f>
        <v>VC Ext Affairs, Strat Init, &amp; COS</v>
      </c>
      <c r="R301" s="129" t="s">
        <v>8188</v>
      </c>
      <c r="S301" s="129" t="s">
        <v>8159</v>
      </c>
    </row>
    <row r="302" spans="1:19" x14ac:dyDescent="0.25">
      <c r="A302">
        <v>504720</v>
      </c>
      <c r="B302">
        <v>170490</v>
      </c>
      <c r="C302">
        <v>219</v>
      </c>
      <c r="D302" s="96">
        <v>45132.530162037037</v>
      </c>
      <c r="E302" t="s">
        <v>127</v>
      </c>
      <c r="F302" t="s">
        <v>140</v>
      </c>
      <c r="G302" t="s">
        <v>211</v>
      </c>
      <c r="H302" t="s">
        <v>130</v>
      </c>
      <c r="I302" s="95">
        <v>335200</v>
      </c>
      <c r="L302" s="96">
        <v>45132.529583333337</v>
      </c>
      <c r="M302" t="s">
        <v>131</v>
      </c>
      <c r="N302">
        <v>-6500</v>
      </c>
      <c r="O302" t="s">
        <v>136</v>
      </c>
      <c r="P302" s="95" t="str">
        <f>VLOOKUP(B302,'Org se'!$A$2:$D$3628,2,FALSE)</f>
        <v>Holmes Convocation Center</v>
      </c>
      <c r="Q302" s="95" t="str">
        <f>VLOOKUP(B302,'Org se'!$A$2:$H$3628,8,FALSE)</f>
        <v>VC Ext Affairs, Strat Init, &amp; COS</v>
      </c>
      <c r="R302" s="129" t="s">
        <v>8188</v>
      </c>
      <c r="S302" s="129" t="s">
        <v>8159</v>
      </c>
    </row>
    <row r="303" spans="1:19" x14ac:dyDescent="0.25">
      <c r="A303">
        <v>504910</v>
      </c>
      <c r="B303">
        <v>170490</v>
      </c>
      <c r="C303">
        <v>219</v>
      </c>
      <c r="D303" s="96">
        <v>45132.530162037037</v>
      </c>
      <c r="E303" t="s">
        <v>127</v>
      </c>
      <c r="F303" t="s">
        <v>140</v>
      </c>
      <c r="G303" t="s">
        <v>211</v>
      </c>
      <c r="H303" t="s">
        <v>130</v>
      </c>
      <c r="I303" s="95">
        <v>335200</v>
      </c>
      <c r="L303" s="96">
        <v>45132.529583333337</v>
      </c>
      <c r="M303" t="s">
        <v>131</v>
      </c>
      <c r="N303">
        <v>100</v>
      </c>
      <c r="O303" t="s">
        <v>132</v>
      </c>
      <c r="P303" s="95" t="str">
        <f>VLOOKUP(B303,'Org se'!$A$2:$D$3628,2,FALSE)</f>
        <v>Holmes Convocation Center</v>
      </c>
      <c r="Q303" s="95" t="str">
        <f>VLOOKUP(B303,'Org se'!$A$2:$H$3628,8,FALSE)</f>
        <v>VC Ext Affairs, Strat Init, &amp; COS</v>
      </c>
      <c r="R303" s="129" t="s">
        <v>8188</v>
      </c>
      <c r="S303" s="129" t="s">
        <v>8159</v>
      </c>
    </row>
    <row r="304" spans="1:19" x14ac:dyDescent="0.25">
      <c r="A304">
        <v>612120</v>
      </c>
      <c r="B304">
        <v>170490</v>
      </c>
      <c r="C304">
        <v>219</v>
      </c>
      <c r="D304" s="96">
        <v>45132.530162037037</v>
      </c>
      <c r="E304" t="s">
        <v>127</v>
      </c>
      <c r="F304" t="s">
        <v>140</v>
      </c>
      <c r="G304" t="s">
        <v>211</v>
      </c>
      <c r="H304" t="s">
        <v>130</v>
      </c>
      <c r="I304" s="95">
        <v>335200</v>
      </c>
      <c r="L304" s="96">
        <v>45132.529583333337</v>
      </c>
      <c r="M304" t="s">
        <v>131</v>
      </c>
      <c r="N304">
        <v>5000</v>
      </c>
      <c r="O304" t="s">
        <v>132</v>
      </c>
      <c r="P304" s="95" t="str">
        <f>VLOOKUP(B304,'Org se'!$A$2:$D$3628,2,FALSE)</f>
        <v>Holmes Convocation Center</v>
      </c>
      <c r="Q304" s="95" t="str">
        <f>VLOOKUP(B304,'Org se'!$A$2:$H$3628,8,FALSE)</f>
        <v>VC Ext Affairs, Strat Init, &amp; COS</v>
      </c>
      <c r="R304" s="129" t="s">
        <v>8188</v>
      </c>
      <c r="S304" s="129" t="s">
        <v>8159</v>
      </c>
    </row>
    <row r="305" spans="1:19" x14ac:dyDescent="0.25">
      <c r="A305">
        <v>614120</v>
      </c>
      <c r="B305">
        <v>170490</v>
      </c>
      <c r="C305">
        <v>219</v>
      </c>
      <c r="D305" s="96">
        <v>45132.530173611114</v>
      </c>
      <c r="E305" t="s">
        <v>127</v>
      </c>
      <c r="F305" t="s">
        <v>140</v>
      </c>
      <c r="G305" t="s">
        <v>211</v>
      </c>
      <c r="H305" t="s">
        <v>130</v>
      </c>
      <c r="I305" s="95">
        <v>335200</v>
      </c>
      <c r="L305" s="96">
        <v>45132.529583333337</v>
      </c>
      <c r="M305" t="s">
        <v>131</v>
      </c>
      <c r="N305">
        <v>20000</v>
      </c>
      <c r="O305" t="s">
        <v>132</v>
      </c>
      <c r="P305" s="95" t="str">
        <f>VLOOKUP(B305,'Org se'!$A$2:$D$3628,2,FALSE)</f>
        <v>Holmes Convocation Center</v>
      </c>
      <c r="Q305" s="95" t="str">
        <f>VLOOKUP(B305,'Org se'!$A$2:$H$3628,8,FALSE)</f>
        <v>VC Ext Affairs, Strat Init, &amp; COS</v>
      </c>
      <c r="R305" s="129" t="s">
        <v>8188</v>
      </c>
      <c r="S305" s="129" t="s">
        <v>8159</v>
      </c>
    </row>
    <row r="306" spans="1:19" x14ac:dyDescent="0.25">
      <c r="A306">
        <v>614520</v>
      </c>
      <c r="B306">
        <v>170490</v>
      </c>
      <c r="C306">
        <v>219</v>
      </c>
      <c r="D306" s="96">
        <v>45132.530173611114</v>
      </c>
      <c r="E306" t="s">
        <v>127</v>
      </c>
      <c r="F306" t="s">
        <v>140</v>
      </c>
      <c r="G306" t="s">
        <v>211</v>
      </c>
      <c r="H306" t="s">
        <v>130</v>
      </c>
      <c r="I306" s="95">
        <v>335200</v>
      </c>
      <c r="L306" s="96">
        <v>45132.529583333337</v>
      </c>
      <c r="M306" t="s">
        <v>131</v>
      </c>
      <c r="N306">
        <v>80000</v>
      </c>
      <c r="O306" t="s">
        <v>132</v>
      </c>
      <c r="P306" s="95" t="str">
        <f>VLOOKUP(B306,'Org se'!$A$2:$D$3628,2,FALSE)</f>
        <v>Holmes Convocation Center</v>
      </c>
      <c r="Q306" s="95" t="str">
        <f>VLOOKUP(B306,'Org se'!$A$2:$H$3628,8,FALSE)</f>
        <v>VC Ext Affairs, Strat Init, &amp; COS</v>
      </c>
      <c r="R306" s="129" t="s">
        <v>8188</v>
      </c>
      <c r="S306" s="129" t="s">
        <v>8159</v>
      </c>
    </row>
    <row r="307" spans="1:19" x14ac:dyDescent="0.25">
      <c r="A307">
        <v>614600</v>
      </c>
      <c r="B307">
        <v>170490</v>
      </c>
      <c r="C307">
        <v>219</v>
      </c>
      <c r="D307" s="96">
        <v>45132.530173611114</v>
      </c>
      <c r="E307" t="s">
        <v>127</v>
      </c>
      <c r="F307" t="s">
        <v>140</v>
      </c>
      <c r="G307" t="s">
        <v>211</v>
      </c>
      <c r="H307" t="s">
        <v>130</v>
      </c>
      <c r="I307" s="95">
        <v>335200</v>
      </c>
      <c r="L307" s="96">
        <v>45132.529583333337</v>
      </c>
      <c r="M307" t="s">
        <v>131</v>
      </c>
      <c r="N307">
        <v>500</v>
      </c>
      <c r="O307" t="s">
        <v>132</v>
      </c>
      <c r="P307" s="95" t="str">
        <f>VLOOKUP(B307,'Org se'!$A$2:$D$3628,2,FALSE)</f>
        <v>Holmes Convocation Center</v>
      </c>
      <c r="Q307" s="95" t="str">
        <f>VLOOKUP(B307,'Org se'!$A$2:$H$3628,8,FALSE)</f>
        <v>VC Ext Affairs, Strat Init, &amp; COS</v>
      </c>
      <c r="R307" s="129" t="s">
        <v>8188</v>
      </c>
      <c r="S307" s="129" t="s">
        <v>8159</v>
      </c>
    </row>
    <row r="308" spans="1:19" x14ac:dyDescent="0.25">
      <c r="A308">
        <v>615600</v>
      </c>
      <c r="B308">
        <v>170490</v>
      </c>
      <c r="C308">
        <v>219</v>
      </c>
      <c r="D308" s="96">
        <v>45132.530173611114</v>
      </c>
      <c r="E308" t="s">
        <v>127</v>
      </c>
      <c r="F308" t="s">
        <v>140</v>
      </c>
      <c r="G308" t="s">
        <v>211</v>
      </c>
      <c r="H308" t="s">
        <v>130</v>
      </c>
      <c r="I308" s="95">
        <v>335200</v>
      </c>
      <c r="L308" s="96">
        <v>45132.529583333337</v>
      </c>
      <c r="M308" t="s">
        <v>131</v>
      </c>
      <c r="N308">
        <v>1000</v>
      </c>
      <c r="O308" t="s">
        <v>132</v>
      </c>
      <c r="P308" s="95" t="str">
        <f>VLOOKUP(B308,'Org se'!$A$2:$D$3628,2,FALSE)</f>
        <v>Holmes Convocation Center</v>
      </c>
      <c r="Q308" s="95" t="str">
        <f>VLOOKUP(B308,'Org se'!$A$2:$H$3628,8,FALSE)</f>
        <v>VC Ext Affairs, Strat Init, &amp; COS</v>
      </c>
      <c r="R308" s="129" t="s">
        <v>8188</v>
      </c>
      <c r="S308" s="129" t="s">
        <v>8159</v>
      </c>
    </row>
    <row r="309" spans="1:19" x14ac:dyDescent="0.25">
      <c r="A309">
        <v>618100</v>
      </c>
      <c r="B309">
        <v>170490</v>
      </c>
      <c r="C309">
        <v>219</v>
      </c>
      <c r="D309" s="96">
        <v>45132.530173611114</v>
      </c>
      <c r="E309" t="s">
        <v>127</v>
      </c>
      <c r="F309" t="s">
        <v>140</v>
      </c>
      <c r="G309" t="s">
        <v>211</v>
      </c>
      <c r="H309" t="s">
        <v>130</v>
      </c>
      <c r="I309" s="95">
        <v>335200</v>
      </c>
      <c r="L309" s="96">
        <v>45132.529583333337</v>
      </c>
      <c r="M309" t="s">
        <v>131</v>
      </c>
      <c r="N309">
        <v>3500</v>
      </c>
      <c r="O309" t="s">
        <v>132</v>
      </c>
      <c r="P309" s="95" t="str">
        <f>VLOOKUP(B309,'Org se'!$A$2:$D$3628,2,FALSE)</f>
        <v>Holmes Convocation Center</v>
      </c>
      <c r="Q309" s="95" t="str">
        <f>VLOOKUP(B309,'Org se'!$A$2:$H$3628,8,FALSE)</f>
        <v>VC Ext Affairs, Strat Init, &amp; COS</v>
      </c>
      <c r="R309" s="129" t="s">
        <v>8188</v>
      </c>
      <c r="S309" s="129" t="s">
        <v>8159</v>
      </c>
    </row>
    <row r="310" spans="1:19" x14ac:dyDescent="0.25">
      <c r="A310">
        <v>618200</v>
      </c>
      <c r="B310">
        <v>170490</v>
      </c>
      <c r="C310">
        <v>219</v>
      </c>
      <c r="D310" s="96">
        <v>45132.530173611114</v>
      </c>
      <c r="E310" t="s">
        <v>127</v>
      </c>
      <c r="F310" t="s">
        <v>140</v>
      </c>
      <c r="G310" t="s">
        <v>211</v>
      </c>
      <c r="H310" t="s">
        <v>130</v>
      </c>
      <c r="I310" s="95">
        <v>335200</v>
      </c>
      <c r="L310" s="96">
        <v>45132.529583333337</v>
      </c>
      <c r="M310" t="s">
        <v>131</v>
      </c>
      <c r="N310">
        <v>700</v>
      </c>
      <c r="O310" t="s">
        <v>132</v>
      </c>
      <c r="P310" s="95" t="str">
        <f>VLOOKUP(B310,'Org se'!$A$2:$D$3628,2,FALSE)</f>
        <v>Holmes Convocation Center</v>
      </c>
      <c r="Q310" s="95" t="str">
        <f>VLOOKUP(B310,'Org se'!$A$2:$H$3628,8,FALSE)</f>
        <v>VC Ext Affairs, Strat Init, &amp; COS</v>
      </c>
      <c r="R310" s="129" t="s">
        <v>8188</v>
      </c>
      <c r="S310" s="129" t="s">
        <v>8159</v>
      </c>
    </row>
    <row r="311" spans="1:19" x14ac:dyDescent="0.25">
      <c r="A311">
        <v>618300</v>
      </c>
      <c r="B311">
        <v>170490</v>
      </c>
      <c r="C311">
        <v>219</v>
      </c>
      <c r="D311" s="96">
        <v>45132.530173611114</v>
      </c>
      <c r="E311" t="s">
        <v>127</v>
      </c>
      <c r="F311" t="s">
        <v>140</v>
      </c>
      <c r="G311" t="s">
        <v>211</v>
      </c>
      <c r="H311" t="s">
        <v>130</v>
      </c>
      <c r="I311" s="95">
        <v>335200</v>
      </c>
      <c r="L311" s="96">
        <v>45132.529583333337</v>
      </c>
      <c r="M311" t="s">
        <v>131</v>
      </c>
      <c r="N311">
        <v>500</v>
      </c>
      <c r="O311" t="s">
        <v>132</v>
      </c>
      <c r="P311" s="95" t="str">
        <f>VLOOKUP(B311,'Org se'!$A$2:$D$3628,2,FALSE)</f>
        <v>Holmes Convocation Center</v>
      </c>
      <c r="Q311" s="95" t="str">
        <f>VLOOKUP(B311,'Org se'!$A$2:$H$3628,8,FALSE)</f>
        <v>VC Ext Affairs, Strat Init, &amp; COS</v>
      </c>
      <c r="R311" s="129" t="s">
        <v>8188</v>
      </c>
      <c r="S311" s="129" t="s">
        <v>8159</v>
      </c>
    </row>
    <row r="312" spans="1:19" x14ac:dyDescent="0.25">
      <c r="A312">
        <v>618700</v>
      </c>
      <c r="B312">
        <v>170490</v>
      </c>
      <c r="C312">
        <v>219</v>
      </c>
      <c r="D312" s="96">
        <v>45132.530173611114</v>
      </c>
      <c r="E312" t="s">
        <v>127</v>
      </c>
      <c r="F312" t="s">
        <v>140</v>
      </c>
      <c r="G312" t="s">
        <v>211</v>
      </c>
      <c r="H312" t="s">
        <v>130</v>
      </c>
      <c r="I312" s="95">
        <v>335200</v>
      </c>
      <c r="L312" s="96">
        <v>45132.529583333337</v>
      </c>
      <c r="M312" t="s">
        <v>131</v>
      </c>
      <c r="N312">
        <v>10</v>
      </c>
      <c r="O312" t="s">
        <v>132</v>
      </c>
      <c r="P312" s="95" t="str">
        <f>VLOOKUP(B312,'Org se'!$A$2:$D$3628,2,FALSE)</f>
        <v>Holmes Convocation Center</v>
      </c>
      <c r="Q312" s="95" t="str">
        <f>VLOOKUP(B312,'Org se'!$A$2:$H$3628,8,FALSE)</f>
        <v>VC Ext Affairs, Strat Init, &amp; COS</v>
      </c>
      <c r="R312" s="129" t="s">
        <v>8188</v>
      </c>
      <c r="S312" s="129" t="s">
        <v>8159</v>
      </c>
    </row>
    <row r="313" spans="1:19" x14ac:dyDescent="0.25">
      <c r="A313">
        <v>618710</v>
      </c>
      <c r="B313">
        <v>170490</v>
      </c>
      <c r="C313">
        <v>219</v>
      </c>
      <c r="D313" s="96">
        <v>45132.530173611114</v>
      </c>
      <c r="E313" t="s">
        <v>127</v>
      </c>
      <c r="F313" t="s">
        <v>140</v>
      </c>
      <c r="G313" t="s">
        <v>211</v>
      </c>
      <c r="H313" t="s">
        <v>130</v>
      </c>
      <c r="I313" s="95">
        <v>335200</v>
      </c>
      <c r="L313" s="96">
        <v>45132.529583333337</v>
      </c>
      <c r="M313" t="s">
        <v>131</v>
      </c>
      <c r="N313">
        <v>10</v>
      </c>
      <c r="O313" t="s">
        <v>132</v>
      </c>
      <c r="P313" s="95" t="str">
        <f>VLOOKUP(B313,'Org se'!$A$2:$D$3628,2,FALSE)</f>
        <v>Holmes Convocation Center</v>
      </c>
      <c r="Q313" s="95" t="str">
        <f>VLOOKUP(B313,'Org se'!$A$2:$H$3628,8,FALSE)</f>
        <v>VC Ext Affairs, Strat Init, &amp; COS</v>
      </c>
      <c r="R313" s="129" t="s">
        <v>8188</v>
      </c>
      <c r="S313" s="129" t="s">
        <v>8159</v>
      </c>
    </row>
    <row r="314" spans="1:19" x14ac:dyDescent="0.25">
      <c r="A314">
        <v>719000</v>
      </c>
      <c r="B314">
        <v>170490</v>
      </c>
      <c r="C314">
        <v>219</v>
      </c>
      <c r="D314" s="96">
        <v>45132.530173611114</v>
      </c>
      <c r="E314" t="s">
        <v>127</v>
      </c>
      <c r="F314" t="s">
        <v>140</v>
      </c>
      <c r="G314" t="s">
        <v>211</v>
      </c>
      <c r="H314" t="s">
        <v>130</v>
      </c>
      <c r="I314" s="95">
        <v>335200</v>
      </c>
      <c r="L314" s="96">
        <v>45132.529583333337</v>
      </c>
      <c r="M314" t="s">
        <v>131</v>
      </c>
      <c r="N314">
        <v>10000</v>
      </c>
      <c r="O314" t="s">
        <v>132</v>
      </c>
      <c r="P314" s="95" t="str">
        <f>VLOOKUP(B314,'Org se'!$A$2:$D$3628,2,FALSE)</f>
        <v>Holmes Convocation Center</v>
      </c>
      <c r="Q314" s="95" t="str">
        <f>VLOOKUP(B314,'Org se'!$A$2:$H$3628,8,FALSE)</f>
        <v>VC Ext Affairs, Strat Init, &amp; COS</v>
      </c>
      <c r="R314" s="129" t="s">
        <v>8188</v>
      </c>
      <c r="S314" s="129" t="s">
        <v>8159</v>
      </c>
    </row>
    <row r="315" spans="1:19" x14ac:dyDescent="0.25">
      <c r="A315">
        <v>720000</v>
      </c>
      <c r="B315">
        <v>170490</v>
      </c>
      <c r="C315">
        <v>219</v>
      </c>
      <c r="D315" s="96">
        <v>45132.530173611114</v>
      </c>
      <c r="E315" t="s">
        <v>127</v>
      </c>
      <c r="F315" t="s">
        <v>140</v>
      </c>
      <c r="G315" t="s">
        <v>211</v>
      </c>
      <c r="H315" t="s">
        <v>130</v>
      </c>
      <c r="I315" s="95">
        <v>335200</v>
      </c>
      <c r="L315" s="96">
        <v>45132.529583333337</v>
      </c>
      <c r="M315" t="s">
        <v>131</v>
      </c>
      <c r="N315">
        <v>30000</v>
      </c>
      <c r="O315" t="s">
        <v>132</v>
      </c>
      <c r="P315" s="95" t="str">
        <f>VLOOKUP(B315,'Org se'!$A$2:$D$3628,2,FALSE)</f>
        <v>Holmes Convocation Center</v>
      </c>
      <c r="Q315" s="95" t="str">
        <f>VLOOKUP(B315,'Org se'!$A$2:$H$3628,8,FALSE)</f>
        <v>VC Ext Affairs, Strat Init, &amp; COS</v>
      </c>
      <c r="R315" s="129" t="s">
        <v>8188</v>
      </c>
      <c r="S315" s="129" t="s">
        <v>8159</v>
      </c>
    </row>
    <row r="316" spans="1:19" x14ac:dyDescent="0.25">
      <c r="A316">
        <v>731000</v>
      </c>
      <c r="B316">
        <v>170490</v>
      </c>
      <c r="C316">
        <v>219</v>
      </c>
      <c r="D316" s="96">
        <v>45132.530185185184</v>
      </c>
      <c r="E316" t="s">
        <v>127</v>
      </c>
      <c r="F316" t="s">
        <v>140</v>
      </c>
      <c r="G316" t="s">
        <v>211</v>
      </c>
      <c r="H316" t="s">
        <v>130</v>
      </c>
      <c r="I316" s="95">
        <v>335205</v>
      </c>
      <c r="L316" s="96">
        <v>45132.529583333337</v>
      </c>
      <c r="M316" t="s">
        <v>131</v>
      </c>
      <c r="N316">
        <v>5000</v>
      </c>
      <c r="O316" t="s">
        <v>132</v>
      </c>
      <c r="P316" s="95" t="str">
        <f>VLOOKUP(B316,'Org se'!$A$2:$D$3628,2,FALSE)</f>
        <v>Holmes Convocation Center</v>
      </c>
      <c r="Q316" s="95" t="str">
        <f>VLOOKUP(B316,'Org se'!$A$2:$H$3628,8,FALSE)</f>
        <v>VC Ext Affairs, Strat Init, &amp; COS</v>
      </c>
      <c r="R316" s="129" t="s">
        <v>8188</v>
      </c>
      <c r="S316" s="129" t="s">
        <v>8159</v>
      </c>
    </row>
    <row r="317" spans="1:19" x14ac:dyDescent="0.25">
      <c r="A317">
        <v>731000</v>
      </c>
      <c r="B317">
        <v>170490</v>
      </c>
      <c r="C317">
        <v>219</v>
      </c>
      <c r="D317" s="96">
        <v>45132.530173611114</v>
      </c>
      <c r="E317" t="s">
        <v>127</v>
      </c>
      <c r="F317" t="s">
        <v>140</v>
      </c>
      <c r="G317" t="s">
        <v>211</v>
      </c>
      <c r="H317" t="s">
        <v>130</v>
      </c>
      <c r="I317" s="95">
        <v>335200</v>
      </c>
      <c r="L317" s="96">
        <v>45132.529583333337</v>
      </c>
      <c r="M317" t="s">
        <v>131</v>
      </c>
      <c r="N317">
        <v>500</v>
      </c>
      <c r="O317" t="s">
        <v>132</v>
      </c>
      <c r="P317" s="95" t="str">
        <f>VLOOKUP(B317,'Org se'!$A$2:$D$3628,2,FALSE)</f>
        <v>Holmes Convocation Center</v>
      </c>
      <c r="Q317" s="95" t="str">
        <f>VLOOKUP(B317,'Org se'!$A$2:$H$3628,8,FALSE)</f>
        <v>VC Ext Affairs, Strat Init, &amp; COS</v>
      </c>
      <c r="R317" s="129" t="s">
        <v>8188</v>
      </c>
      <c r="S317" s="129" t="s">
        <v>8159</v>
      </c>
    </row>
    <row r="318" spans="1:19" x14ac:dyDescent="0.25">
      <c r="A318">
        <v>732000</v>
      </c>
      <c r="B318">
        <v>170490</v>
      </c>
      <c r="C318">
        <v>219</v>
      </c>
      <c r="D318" s="96">
        <v>45132.530173611114</v>
      </c>
      <c r="E318" t="s">
        <v>127</v>
      </c>
      <c r="F318" t="s">
        <v>140</v>
      </c>
      <c r="G318" t="s">
        <v>211</v>
      </c>
      <c r="H318" t="s">
        <v>130</v>
      </c>
      <c r="I318" s="95">
        <v>335200</v>
      </c>
      <c r="L318" s="96">
        <v>45132.529583333337</v>
      </c>
      <c r="M318" t="s">
        <v>131</v>
      </c>
      <c r="N318">
        <v>500</v>
      </c>
      <c r="O318" t="s">
        <v>132</v>
      </c>
      <c r="P318" s="95" t="str">
        <f>VLOOKUP(B318,'Org se'!$A$2:$D$3628,2,FALSE)</f>
        <v>Holmes Convocation Center</v>
      </c>
      <c r="Q318" s="95" t="str">
        <f>VLOOKUP(B318,'Org se'!$A$2:$H$3628,8,FALSE)</f>
        <v>VC Ext Affairs, Strat Init, &amp; COS</v>
      </c>
      <c r="R318" s="129" t="s">
        <v>8188</v>
      </c>
      <c r="S318" s="129" t="s">
        <v>8159</v>
      </c>
    </row>
    <row r="319" spans="1:19" x14ac:dyDescent="0.25">
      <c r="A319">
        <v>734000</v>
      </c>
      <c r="B319">
        <v>170490</v>
      </c>
      <c r="C319">
        <v>219</v>
      </c>
      <c r="D319" s="96">
        <v>45132.530173611114</v>
      </c>
      <c r="E319" t="s">
        <v>127</v>
      </c>
      <c r="F319" t="s">
        <v>140</v>
      </c>
      <c r="G319" t="s">
        <v>211</v>
      </c>
      <c r="H319" t="s">
        <v>130</v>
      </c>
      <c r="I319" s="95">
        <v>335200</v>
      </c>
      <c r="L319" s="96">
        <v>45132.529583333337</v>
      </c>
      <c r="M319" t="s">
        <v>131</v>
      </c>
      <c r="N319">
        <v>2000</v>
      </c>
      <c r="O319" t="s">
        <v>132</v>
      </c>
      <c r="P319" s="95" t="str">
        <f>VLOOKUP(B319,'Org se'!$A$2:$D$3628,2,FALSE)</f>
        <v>Holmes Convocation Center</v>
      </c>
      <c r="Q319" s="95" t="str">
        <f>VLOOKUP(B319,'Org se'!$A$2:$H$3628,8,FALSE)</f>
        <v>VC Ext Affairs, Strat Init, &amp; COS</v>
      </c>
      <c r="R319" s="129" t="s">
        <v>8188</v>
      </c>
      <c r="S319" s="129" t="s">
        <v>8159</v>
      </c>
    </row>
    <row r="320" spans="1:19" x14ac:dyDescent="0.25">
      <c r="A320">
        <v>750000</v>
      </c>
      <c r="B320">
        <v>170490</v>
      </c>
      <c r="C320">
        <v>219</v>
      </c>
      <c r="D320" s="96">
        <v>45132.530185185184</v>
      </c>
      <c r="E320" t="s">
        <v>127</v>
      </c>
      <c r="F320" t="s">
        <v>140</v>
      </c>
      <c r="G320" t="s">
        <v>211</v>
      </c>
      <c r="H320" t="s">
        <v>130</v>
      </c>
      <c r="I320" s="95">
        <v>335205</v>
      </c>
      <c r="L320" s="96">
        <v>45132.529583333337</v>
      </c>
      <c r="M320" t="s">
        <v>131</v>
      </c>
      <c r="N320">
        <v>5000</v>
      </c>
      <c r="O320" t="s">
        <v>132</v>
      </c>
      <c r="P320" s="95" t="str">
        <f>VLOOKUP(B320,'Org se'!$A$2:$D$3628,2,FALSE)</f>
        <v>Holmes Convocation Center</v>
      </c>
      <c r="Q320" s="95" t="str">
        <f>VLOOKUP(B320,'Org se'!$A$2:$H$3628,8,FALSE)</f>
        <v>VC Ext Affairs, Strat Init, &amp; COS</v>
      </c>
      <c r="R320" s="129" t="s">
        <v>8188</v>
      </c>
      <c r="S320" s="129" t="s">
        <v>8159</v>
      </c>
    </row>
    <row r="321" spans="1:19" x14ac:dyDescent="0.25">
      <c r="A321">
        <v>750000</v>
      </c>
      <c r="B321">
        <v>170490</v>
      </c>
      <c r="C321">
        <v>219</v>
      </c>
      <c r="D321" s="96">
        <v>45132.530173611114</v>
      </c>
      <c r="E321" t="s">
        <v>127</v>
      </c>
      <c r="F321" t="s">
        <v>140</v>
      </c>
      <c r="G321" t="s">
        <v>211</v>
      </c>
      <c r="H321" t="s">
        <v>130</v>
      </c>
      <c r="I321" s="95">
        <v>335200</v>
      </c>
      <c r="L321" s="96">
        <v>45132.529583333337</v>
      </c>
      <c r="M321" t="s">
        <v>131</v>
      </c>
      <c r="N321">
        <v>25000</v>
      </c>
      <c r="O321" t="s">
        <v>132</v>
      </c>
      <c r="P321" s="95" t="str">
        <f>VLOOKUP(B321,'Org se'!$A$2:$D$3628,2,FALSE)</f>
        <v>Holmes Convocation Center</v>
      </c>
      <c r="Q321" s="95" t="str">
        <f>VLOOKUP(B321,'Org se'!$A$2:$H$3628,8,FALSE)</f>
        <v>VC Ext Affairs, Strat Init, &amp; COS</v>
      </c>
      <c r="R321" s="129" t="s">
        <v>8188</v>
      </c>
      <c r="S321" s="129" t="s">
        <v>8159</v>
      </c>
    </row>
    <row r="322" spans="1:19" x14ac:dyDescent="0.25">
      <c r="A322">
        <v>785000</v>
      </c>
      <c r="B322">
        <v>170490</v>
      </c>
      <c r="C322">
        <v>219</v>
      </c>
      <c r="D322" s="96">
        <v>45132.530185185184</v>
      </c>
      <c r="E322" t="s">
        <v>127</v>
      </c>
      <c r="F322" t="s">
        <v>140</v>
      </c>
      <c r="G322" t="s">
        <v>211</v>
      </c>
      <c r="H322" t="s">
        <v>130</v>
      </c>
      <c r="I322" s="95">
        <v>335205</v>
      </c>
      <c r="L322" s="96">
        <v>45132.529583333337</v>
      </c>
      <c r="M322" t="s">
        <v>131</v>
      </c>
      <c r="N322">
        <v>3000</v>
      </c>
      <c r="O322" t="s">
        <v>132</v>
      </c>
      <c r="P322" s="95" t="str">
        <f>VLOOKUP(B322,'Org se'!$A$2:$D$3628,2,FALSE)</f>
        <v>Holmes Convocation Center</v>
      </c>
      <c r="Q322" s="95" t="str">
        <f>VLOOKUP(B322,'Org se'!$A$2:$H$3628,8,FALSE)</f>
        <v>VC Ext Affairs, Strat Init, &amp; COS</v>
      </c>
      <c r="R322" s="129" t="s">
        <v>8188</v>
      </c>
      <c r="S322" s="129" t="s">
        <v>8159</v>
      </c>
    </row>
    <row r="323" spans="1:19" x14ac:dyDescent="0.25">
      <c r="A323">
        <v>785000</v>
      </c>
      <c r="B323">
        <v>170490</v>
      </c>
      <c r="C323">
        <v>219</v>
      </c>
      <c r="D323" s="96">
        <v>45132.530185185184</v>
      </c>
      <c r="E323" t="s">
        <v>127</v>
      </c>
      <c r="F323" t="s">
        <v>140</v>
      </c>
      <c r="G323" t="s">
        <v>211</v>
      </c>
      <c r="H323" t="s">
        <v>130</v>
      </c>
      <c r="I323" s="95">
        <v>335200</v>
      </c>
      <c r="L323" s="96">
        <v>45132.529583333337</v>
      </c>
      <c r="M323" t="s">
        <v>131</v>
      </c>
      <c r="N323">
        <v>50000</v>
      </c>
      <c r="O323" t="s">
        <v>132</v>
      </c>
      <c r="P323" s="95" t="str">
        <f>VLOOKUP(B323,'Org se'!$A$2:$D$3628,2,FALSE)</f>
        <v>Holmes Convocation Center</v>
      </c>
      <c r="Q323" s="95" t="str">
        <f>VLOOKUP(B323,'Org se'!$A$2:$H$3628,8,FALSE)</f>
        <v>VC Ext Affairs, Strat Init, &amp; COS</v>
      </c>
      <c r="R323" s="129" t="s">
        <v>8188</v>
      </c>
      <c r="S323" s="129" t="s">
        <v>8159</v>
      </c>
    </row>
    <row r="324" spans="1:19" x14ac:dyDescent="0.25">
      <c r="A324">
        <v>808440</v>
      </c>
      <c r="B324">
        <v>170490</v>
      </c>
      <c r="C324">
        <v>219</v>
      </c>
      <c r="D324" s="96">
        <v>45132.530185185184</v>
      </c>
      <c r="E324" t="s">
        <v>127</v>
      </c>
      <c r="F324" t="s">
        <v>140</v>
      </c>
      <c r="G324" t="s">
        <v>211</v>
      </c>
      <c r="H324" t="s">
        <v>130</v>
      </c>
      <c r="I324" s="95">
        <v>335200</v>
      </c>
      <c r="L324" s="96">
        <v>45132.529583333337</v>
      </c>
      <c r="M324" t="s">
        <v>131</v>
      </c>
      <c r="N324">
        <v>25000</v>
      </c>
      <c r="O324" t="s">
        <v>132</v>
      </c>
      <c r="P324" s="95" t="str">
        <f>VLOOKUP(B324,'Org se'!$A$2:$D$3628,2,FALSE)</f>
        <v>Holmes Convocation Center</v>
      </c>
      <c r="Q324" s="95" t="str">
        <f>VLOOKUP(B324,'Org se'!$A$2:$H$3628,8,FALSE)</f>
        <v>VC Ext Affairs, Strat Init, &amp; COS</v>
      </c>
      <c r="R324" s="129" t="s">
        <v>8188</v>
      </c>
      <c r="S324" s="129" t="s">
        <v>8159</v>
      </c>
    </row>
    <row r="325" spans="1:19" x14ac:dyDescent="0.25">
      <c r="A325">
        <v>504510</v>
      </c>
      <c r="B325">
        <v>170490</v>
      </c>
      <c r="C325">
        <v>219</v>
      </c>
      <c r="D325" s="96">
        <v>45132.530162037037</v>
      </c>
      <c r="E325" t="s">
        <v>133</v>
      </c>
      <c r="F325" t="s">
        <v>140</v>
      </c>
      <c r="G325" t="s">
        <v>250</v>
      </c>
      <c r="H325" t="s">
        <v>130</v>
      </c>
      <c r="I325" s="95">
        <v>335200</v>
      </c>
      <c r="L325" s="96">
        <v>45132.529583333337</v>
      </c>
      <c r="M325" t="s">
        <v>135</v>
      </c>
      <c r="N325">
        <v>10000</v>
      </c>
      <c r="O325" t="s">
        <v>132</v>
      </c>
      <c r="P325" s="95" t="str">
        <f>VLOOKUP(B325,'Org se'!$A$2:$D$3628,2,FALSE)</f>
        <v>Holmes Convocation Center</v>
      </c>
      <c r="Q325" s="95" t="str">
        <f>VLOOKUP(B325,'Org se'!$A$2:$H$3628,8,FALSE)</f>
        <v>VC Ext Affairs, Strat Init, &amp; COS</v>
      </c>
      <c r="R325" s="129" t="s">
        <v>8188</v>
      </c>
      <c r="S325" s="129" t="s">
        <v>8159</v>
      </c>
    </row>
    <row r="326" spans="1:19" x14ac:dyDescent="0.25">
      <c r="A326">
        <v>504540</v>
      </c>
      <c r="B326">
        <v>170490</v>
      </c>
      <c r="C326">
        <v>219</v>
      </c>
      <c r="D326" s="96">
        <v>45132.530162037037</v>
      </c>
      <c r="E326" t="s">
        <v>133</v>
      </c>
      <c r="F326" t="s">
        <v>140</v>
      </c>
      <c r="G326" t="s">
        <v>250</v>
      </c>
      <c r="H326" t="s">
        <v>130</v>
      </c>
      <c r="I326" s="95">
        <v>335200</v>
      </c>
      <c r="L326" s="96">
        <v>45132.529583333337</v>
      </c>
      <c r="M326" t="s">
        <v>135</v>
      </c>
      <c r="N326">
        <v>-17500</v>
      </c>
      <c r="O326" t="s">
        <v>136</v>
      </c>
      <c r="P326" s="95" t="str">
        <f>VLOOKUP(B326,'Org se'!$A$2:$D$3628,2,FALSE)</f>
        <v>Holmes Convocation Center</v>
      </c>
      <c r="Q326" s="95" t="str">
        <f>VLOOKUP(B326,'Org se'!$A$2:$H$3628,8,FALSE)</f>
        <v>VC Ext Affairs, Strat Init, &amp; COS</v>
      </c>
      <c r="R326" s="129" t="s">
        <v>8188</v>
      </c>
      <c r="S326" s="129" t="s">
        <v>8159</v>
      </c>
    </row>
    <row r="327" spans="1:19" x14ac:dyDescent="0.25">
      <c r="A327">
        <v>504540</v>
      </c>
      <c r="B327">
        <v>170490</v>
      </c>
      <c r="C327">
        <v>219</v>
      </c>
      <c r="D327" s="96">
        <v>45132.530162037037</v>
      </c>
      <c r="E327" t="s">
        <v>133</v>
      </c>
      <c r="F327" t="s">
        <v>140</v>
      </c>
      <c r="G327" t="s">
        <v>251</v>
      </c>
      <c r="H327" t="s">
        <v>130</v>
      </c>
      <c r="I327" s="95">
        <v>335200</v>
      </c>
      <c r="L327" s="96">
        <v>45132.529583333337</v>
      </c>
      <c r="M327" t="s">
        <v>135</v>
      </c>
      <c r="N327">
        <v>17500</v>
      </c>
      <c r="O327" t="s">
        <v>132</v>
      </c>
      <c r="P327" s="95" t="str">
        <f>VLOOKUP(B327,'Org se'!$A$2:$D$3628,2,FALSE)</f>
        <v>Holmes Convocation Center</v>
      </c>
      <c r="Q327" s="95" t="str">
        <f>VLOOKUP(B327,'Org se'!$A$2:$H$3628,8,FALSE)</f>
        <v>VC Ext Affairs, Strat Init, &amp; COS</v>
      </c>
      <c r="R327" s="129" t="s">
        <v>8188</v>
      </c>
      <c r="S327" s="129" t="s">
        <v>8159</v>
      </c>
    </row>
    <row r="328" spans="1:19" x14ac:dyDescent="0.25">
      <c r="A328">
        <v>612120</v>
      </c>
      <c r="B328">
        <v>170490</v>
      </c>
      <c r="C328">
        <v>219</v>
      </c>
      <c r="D328" s="96">
        <v>45132.530162037037</v>
      </c>
      <c r="E328" t="s">
        <v>133</v>
      </c>
      <c r="F328" t="s">
        <v>140</v>
      </c>
      <c r="G328" t="s">
        <v>371</v>
      </c>
      <c r="H328" t="s">
        <v>130</v>
      </c>
      <c r="I328" s="95">
        <v>335200</v>
      </c>
      <c r="L328" s="96">
        <v>45132.529583333337</v>
      </c>
      <c r="M328" t="s">
        <v>135</v>
      </c>
      <c r="N328">
        <v>39054</v>
      </c>
      <c r="O328" t="s">
        <v>132</v>
      </c>
      <c r="P328" s="95" t="str">
        <f>VLOOKUP(B328,'Org se'!$A$2:$D$3628,2,FALSE)</f>
        <v>Holmes Convocation Center</v>
      </c>
      <c r="Q328" s="95" t="str">
        <f>VLOOKUP(B328,'Org se'!$A$2:$H$3628,8,FALSE)</f>
        <v>VC Ext Affairs, Strat Init, &amp; COS</v>
      </c>
      <c r="R328" s="129" t="s">
        <v>8188</v>
      </c>
      <c r="S328" s="129" t="s">
        <v>8159</v>
      </c>
    </row>
    <row r="329" spans="1:19" x14ac:dyDescent="0.25">
      <c r="A329">
        <v>614120</v>
      </c>
      <c r="B329">
        <v>170490</v>
      </c>
      <c r="C329">
        <v>219</v>
      </c>
      <c r="D329" s="96">
        <v>45132.530173611114</v>
      </c>
      <c r="E329" t="s">
        <v>133</v>
      </c>
      <c r="F329" t="s">
        <v>140</v>
      </c>
      <c r="G329" t="s">
        <v>381</v>
      </c>
      <c r="H329" t="s">
        <v>130</v>
      </c>
      <c r="I329" s="95">
        <v>335200</v>
      </c>
      <c r="L329" s="96">
        <v>45132.529583333337</v>
      </c>
      <c r="M329" t="s">
        <v>135</v>
      </c>
      <c r="N329">
        <v>10000</v>
      </c>
      <c r="O329" t="s">
        <v>132</v>
      </c>
      <c r="P329" s="95" t="str">
        <f>VLOOKUP(B329,'Org se'!$A$2:$D$3628,2,FALSE)</f>
        <v>Holmes Convocation Center</v>
      </c>
      <c r="Q329" s="95" t="str">
        <f>VLOOKUP(B329,'Org se'!$A$2:$H$3628,8,FALSE)</f>
        <v>VC Ext Affairs, Strat Init, &amp; COS</v>
      </c>
      <c r="R329" s="129" t="s">
        <v>8188</v>
      </c>
      <c r="S329" s="129" t="s">
        <v>8159</v>
      </c>
    </row>
    <row r="330" spans="1:19" x14ac:dyDescent="0.25">
      <c r="A330">
        <v>614520</v>
      </c>
      <c r="B330">
        <v>170490</v>
      </c>
      <c r="C330">
        <v>219</v>
      </c>
      <c r="D330" s="96">
        <v>45132.530173611114</v>
      </c>
      <c r="E330" t="s">
        <v>133</v>
      </c>
      <c r="F330" t="s">
        <v>140</v>
      </c>
      <c r="G330" t="s">
        <v>381</v>
      </c>
      <c r="H330" t="s">
        <v>130</v>
      </c>
      <c r="I330" s="95">
        <v>335200</v>
      </c>
      <c r="L330" s="96">
        <v>45132.529583333337</v>
      </c>
      <c r="M330" t="s">
        <v>135</v>
      </c>
      <c r="N330">
        <v>20000</v>
      </c>
      <c r="O330" t="s">
        <v>132</v>
      </c>
      <c r="P330" s="95" t="str">
        <f>VLOOKUP(B330,'Org se'!$A$2:$D$3628,2,FALSE)</f>
        <v>Holmes Convocation Center</v>
      </c>
      <c r="Q330" s="95" t="str">
        <f>VLOOKUP(B330,'Org se'!$A$2:$H$3628,8,FALSE)</f>
        <v>VC Ext Affairs, Strat Init, &amp; COS</v>
      </c>
      <c r="R330" s="129" t="s">
        <v>8188</v>
      </c>
      <c r="S330" s="129" t="s">
        <v>8159</v>
      </c>
    </row>
    <row r="331" spans="1:19" x14ac:dyDescent="0.25">
      <c r="A331">
        <v>618100</v>
      </c>
      <c r="B331">
        <v>170490</v>
      </c>
      <c r="C331">
        <v>219</v>
      </c>
      <c r="D331" s="96">
        <v>45132.530173611114</v>
      </c>
      <c r="E331" t="s">
        <v>133</v>
      </c>
      <c r="F331" t="s">
        <v>140</v>
      </c>
      <c r="G331" t="s">
        <v>371</v>
      </c>
      <c r="H331" t="s">
        <v>130</v>
      </c>
      <c r="I331" s="95">
        <v>335200</v>
      </c>
      <c r="L331" s="96">
        <v>45132.529583333337</v>
      </c>
      <c r="M331" t="s">
        <v>135</v>
      </c>
      <c r="N331">
        <v>7788</v>
      </c>
      <c r="O331" t="s">
        <v>132</v>
      </c>
      <c r="P331" s="95" t="str">
        <f>VLOOKUP(B331,'Org se'!$A$2:$D$3628,2,FALSE)</f>
        <v>Holmes Convocation Center</v>
      </c>
      <c r="Q331" s="95" t="str">
        <f>VLOOKUP(B331,'Org se'!$A$2:$H$3628,8,FALSE)</f>
        <v>VC Ext Affairs, Strat Init, &amp; COS</v>
      </c>
      <c r="R331" s="129" t="s">
        <v>8188</v>
      </c>
      <c r="S331" s="129" t="s">
        <v>8159</v>
      </c>
    </row>
    <row r="332" spans="1:19" x14ac:dyDescent="0.25">
      <c r="A332">
        <v>618200</v>
      </c>
      <c r="B332">
        <v>170490</v>
      </c>
      <c r="C332">
        <v>219</v>
      </c>
      <c r="D332" s="96">
        <v>45132.530173611114</v>
      </c>
      <c r="E332" t="s">
        <v>133</v>
      </c>
      <c r="F332" t="s">
        <v>140</v>
      </c>
      <c r="G332" t="s">
        <v>371</v>
      </c>
      <c r="H332" t="s">
        <v>130</v>
      </c>
      <c r="I332" s="95">
        <v>335200</v>
      </c>
      <c r="L332" s="96">
        <v>45132.529583333337</v>
      </c>
      <c r="M332" t="s">
        <v>135</v>
      </c>
      <c r="N332">
        <v>10584</v>
      </c>
      <c r="O332" t="s">
        <v>132</v>
      </c>
      <c r="P332" s="95" t="str">
        <f>VLOOKUP(B332,'Org se'!$A$2:$D$3628,2,FALSE)</f>
        <v>Holmes Convocation Center</v>
      </c>
      <c r="Q332" s="95" t="str">
        <f>VLOOKUP(B332,'Org se'!$A$2:$H$3628,8,FALSE)</f>
        <v>VC Ext Affairs, Strat Init, &amp; COS</v>
      </c>
      <c r="R332" s="129" t="s">
        <v>8188</v>
      </c>
      <c r="S332" s="129" t="s">
        <v>8159</v>
      </c>
    </row>
    <row r="333" spans="1:19" x14ac:dyDescent="0.25">
      <c r="A333">
        <v>618300</v>
      </c>
      <c r="B333">
        <v>170490</v>
      </c>
      <c r="C333">
        <v>219</v>
      </c>
      <c r="D333" s="96">
        <v>45132.530173611114</v>
      </c>
      <c r="E333" t="s">
        <v>133</v>
      </c>
      <c r="F333" t="s">
        <v>140</v>
      </c>
      <c r="G333" t="s">
        <v>371</v>
      </c>
      <c r="H333" t="s">
        <v>130</v>
      </c>
      <c r="I333" s="95">
        <v>335200</v>
      </c>
      <c r="L333" s="96">
        <v>45132.529583333337</v>
      </c>
      <c r="M333" t="s">
        <v>135</v>
      </c>
      <c r="N333">
        <v>6897</v>
      </c>
      <c r="O333" t="s">
        <v>132</v>
      </c>
      <c r="P333" s="95" t="str">
        <f>VLOOKUP(B333,'Org se'!$A$2:$D$3628,2,FALSE)</f>
        <v>Holmes Convocation Center</v>
      </c>
      <c r="Q333" s="95" t="str">
        <f>VLOOKUP(B333,'Org se'!$A$2:$H$3628,8,FALSE)</f>
        <v>VC Ext Affairs, Strat Init, &amp; COS</v>
      </c>
      <c r="R333" s="129" t="s">
        <v>8188</v>
      </c>
      <c r="S333" s="129" t="s">
        <v>8159</v>
      </c>
    </row>
    <row r="334" spans="1:19" x14ac:dyDescent="0.25">
      <c r="A334">
        <v>618530</v>
      </c>
      <c r="B334">
        <v>170490</v>
      </c>
      <c r="C334">
        <v>219</v>
      </c>
      <c r="D334" s="96">
        <v>45132.530173611114</v>
      </c>
      <c r="E334" t="s">
        <v>133</v>
      </c>
      <c r="F334" t="s">
        <v>140</v>
      </c>
      <c r="G334" t="s">
        <v>381</v>
      </c>
      <c r="H334" t="s">
        <v>130</v>
      </c>
      <c r="I334" s="95">
        <v>335200</v>
      </c>
      <c r="L334" s="96">
        <v>45132.529583333337</v>
      </c>
      <c r="M334" t="s">
        <v>135</v>
      </c>
      <c r="N334">
        <v>1000</v>
      </c>
      <c r="O334" t="s">
        <v>132</v>
      </c>
      <c r="P334" s="95" t="str">
        <f>VLOOKUP(B334,'Org se'!$A$2:$D$3628,2,FALSE)</f>
        <v>Holmes Convocation Center</v>
      </c>
      <c r="Q334" s="95" t="str">
        <f>VLOOKUP(B334,'Org se'!$A$2:$H$3628,8,FALSE)</f>
        <v>VC Ext Affairs, Strat Init, &amp; COS</v>
      </c>
      <c r="R334" s="129" t="s">
        <v>8188</v>
      </c>
      <c r="S334" s="129" t="s">
        <v>8159</v>
      </c>
    </row>
    <row r="335" spans="1:19" x14ac:dyDescent="0.25">
      <c r="A335">
        <v>618700</v>
      </c>
      <c r="B335">
        <v>170490</v>
      </c>
      <c r="C335">
        <v>219</v>
      </c>
      <c r="D335" s="96">
        <v>45132.530173611114</v>
      </c>
      <c r="E335" t="s">
        <v>133</v>
      </c>
      <c r="F335" t="s">
        <v>140</v>
      </c>
      <c r="G335" t="s">
        <v>371</v>
      </c>
      <c r="H335" t="s">
        <v>130</v>
      </c>
      <c r="I335" s="95">
        <v>335200</v>
      </c>
      <c r="L335" s="96">
        <v>45132.529583333337</v>
      </c>
      <c r="M335" t="s">
        <v>135</v>
      </c>
      <c r="N335">
        <v>-10</v>
      </c>
      <c r="O335" t="s">
        <v>136</v>
      </c>
      <c r="P335" s="95" t="str">
        <f>VLOOKUP(B335,'Org se'!$A$2:$D$3628,2,FALSE)</f>
        <v>Holmes Convocation Center</v>
      </c>
      <c r="Q335" s="95" t="str">
        <f>VLOOKUP(B335,'Org se'!$A$2:$H$3628,8,FALSE)</f>
        <v>VC Ext Affairs, Strat Init, &amp; COS</v>
      </c>
      <c r="R335" s="129" t="s">
        <v>8188</v>
      </c>
      <c r="S335" s="129" t="s">
        <v>8159</v>
      </c>
    </row>
    <row r="336" spans="1:19" x14ac:dyDescent="0.25">
      <c r="A336">
        <v>618710</v>
      </c>
      <c r="B336">
        <v>170490</v>
      </c>
      <c r="C336">
        <v>219</v>
      </c>
      <c r="D336" s="96">
        <v>45132.530173611114</v>
      </c>
      <c r="E336" t="s">
        <v>133</v>
      </c>
      <c r="F336" t="s">
        <v>140</v>
      </c>
      <c r="G336" t="s">
        <v>371</v>
      </c>
      <c r="H336" t="s">
        <v>130</v>
      </c>
      <c r="I336" s="95">
        <v>335200</v>
      </c>
      <c r="L336" s="96">
        <v>45132.529583333337</v>
      </c>
      <c r="M336" t="s">
        <v>135</v>
      </c>
      <c r="N336">
        <v>-10</v>
      </c>
      <c r="O336" t="s">
        <v>136</v>
      </c>
      <c r="P336" s="95" t="str">
        <f>VLOOKUP(B336,'Org se'!$A$2:$D$3628,2,FALSE)</f>
        <v>Holmes Convocation Center</v>
      </c>
      <c r="Q336" s="95" t="str">
        <f>VLOOKUP(B336,'Org se'!$A$2:$H$3628,8,FALSE)</f>
        <v>VC Ext Affairs, Strat Init, &amp; COS</v>
      </c>
      <c r="R336" s="129" t="s">
        <v>8188</v>
      </c>
      <c r="S336" s="129" t="s">
        <v>8159</v>
      </c>
    </row>
    <row r="337" spans="1:19" x14ac:dyDescent="0.25">
      <c r="A337">
        <v>720000</v>
      </c>
      <c r="B337">
        <v>170490</v>
      </c>
      <c r="C337">
        <v>219</v>
      </c>
      <c r="D337" s="96">
        <v>45132.530173611114</v>
      </c>
      <c r="E337" t="s">
        <v>133</v>
      </c>
      <c r="F337" t="s">
        <v>140</v>
      </c>
      <c r="G337" t="s">
        <v>381</v>
      </c>
      <c r="H337" t="s">
        <v>130</v>
      </c>
      <c r="I337" s="95">
        <v>335200</v>
      </c>
      <c r="L337" s="96">
        <v>45132.529583333337</v>
      </c>
      <c r="M337" t="s">
        <v>135</v>
      </c>
      <c r="N337">
        <v>5000</v>
      </c>
      <c r="O337" t="s">
        <v>132</v>
      </c>
      <c r="P337" s="95" t="str">
        <f>VLOOKUP(B337,'Org se'!$A$2:$D$3628,2,FALSE)</f>
        <v>Holmes Convocation Center</v>
      </c>
      <c r="Q337" s="95" t="str">
        <f>VLOOKUP(B337,'Org se'!$A$2:$H$3628,8,FALSE)</f>
        <v>VC Ext Affairs, Strat Init, &amp; COS</v>
      </c>
      <c r="R337" s="129" t="s">
        <v>8188</v>
      </c>
      <c r="S337" s="129" t="s">
        <v>8159</v>
      </c>
    </row>
    <row r="338" spans="1:19" x14ac:dyDescent="0.25">
      <c r="A338">
        <v>734000</v>
      </c>
      <c r="B338">
        <v>170490</v>
      </c>
      <c r="C338">
        <v>219</v>
      </c>
      <c r="D338" s="96">
        <v>45132.530173611114</v>
      </c>
      <c r="E338" t="s">
        <v>133</v>
      </c>
      <c r="F338" t="s">
        <v>140</v>
      </c>
      <c r="G338" t="s">
        <v>496</v>
      </c>
      <c r="H338" t="s">
        <v>130</v>
      </c>
      <c r="I338" s="95">
        <v>335200</v>
      </c>
      <c r="L338" s="96">
        <v>45132.529583333337</v>
      </c>
      <c r="M338" t="s">
        <v>135</v>
      </c>
      <c r="N338">
        <v>3000</v>
      </c>
      <c r="O338" t="s">
        <v>132</v>
      </c>
      <c r="P338" s="95" t="str">
        <f>VLOOKUP(B338,'Org se'!$A$2:$D$3628,2,FALSE)</f>
        <v>Holmes Convocation Center</v>
      </c>
      <c r="Q338" s="95" t="str">
        <f>VLOOKUP(B338,'Org se'!$A$2:$H$3628,8,FALSE)</f>
        <v>VC Ext Affairs, Strat Init, &amp; COS</v>
      </c>
      <c r="R338" s="129" t="s">
        <v>8188</v>
      </c>
      <c r="S338" s="129" t="s">
        <v>8159</v>
      </c>
    </row>
    <row r="339" spans="1:19" x14ac:dyDescent="0.25">
      <c r="A339">
        <v>740000</v>
      </c>
      <c r="B339">
        <v>170490</v>
      </c>
      <c r="C339">
        <v>219</v>
      </c>
      <c r="D339" s="96">
        <v>45132.530173611114</v>
      </c>
      <c r="E339" t="s">
        <v>133</v>
      </c>
      <c r="F339" t="s">
        <v>140</v>
      </c>
      <c r="G339" t="s">
        <v>381</v>
      </c>
      <c r="H339" t="s">
        <v>130</v>
      </c>
      <c r="I339" s="95">
        <v>335200</v>
      </c>
      <c r="L339" s="96">
        <v>45132.529583333337</v>
      </c>
      <c r="M339" t="s">
        <v>135</v>
      </c>
      <c r="N339">
        <v>4000</v>
      </c>
      <c r="O339" t="s">
        <v>132</v>
      </c>
      <c r="P339" s="95" t="str">
        <f>VLOOKUP(B339,'Org se'!$A$2:$D$3628,2,FALSE)</f>
        <v>Holmes Convocation Center</v>
      </c>
      <c r="Q339" s="95" t="str">
        <f>VLOOKUP(B339,'Org se'!$A$2:$H$3628,8,FALSE)</f>
        <v>VC Ext Affairs, Strat Init, &amp; COS</v>
      </c>
      <c r="R339" s="129" t="s">
        <v>8188</v>
      </c>
      <c r="S339" s="129" t="s">
        <v>8159</v>
      </c>
    </row>
    <row r="340" spans="1:19" x14ac:dyDescent="0.25">
      <c r="A340">
        <v>740000</v>
      </c>
      <c r="B340">
        <v>170490</v>
      </c>
      <c r="C340">
        <v>219</v>
      </c>
      <c r="D340" s="96">
        <v>45132.530173611114</v>
      </c>
      <c r="E340" t="s">
        <v>133</v>
      </c>
      <c r="F340" t="s">
        <v>140</v>
      </c>
      <c r="G340" t="s">
        <v>496</v>
      </c>
      <c r="H340" t="s">
        <v>130</v>
      </c>
      <c r="I340" s="95">
        <v>335200</v>
      </c>
      <c r="L340" s="96">
        <v>45132.529583333337</v>
      </c>
      <c r="M340" t="s">
        <v>135</v>
      </c>
      <c r="N340">
        <v>6480</v>
      </c>
      <c r="O340" t="s">
        <v>132</v>
      </c>
      <c r="P340" s="95" t="str">
        <f>VLOOKUP(B340,'Org se'!$A$2:$D$3628,2,FALSE)</f>
        <v>Holmes Convocation Center</v>
      </c>
      <c r="Q340" s="95" t="str">
        <f>VLOOKUP(B340,'Org se'!$A$2:$H$3628,8,FALSE)</f>
        <v>VC Ext Affairs, Strat Init, &amp; COS</v>
      </c>
      <c r="R340" s="129" t="s">
        <v>8188</v>
      </c>
      <c r="S340" s="129" t="s">
        <v>8159</v>
      </c>
    </row>
    <row r="341" spans="1:19" x14ac:dyDescent="0.25">
      <c r="A341">
        <v>750000</v>
      </c>
      <c r="B341">
        <v>170490</v>
      </c>
      <c r="C341">
        <v>219</v>
      </c>
      <c r="D341" s="96">
        <v>45132.530185185184</v>
      </c>
      <c r="E341" t="s">
        <v>133</v>
      </c>
      <c r="F341" t="s">
        <v>140</v>
      </c>
      <c r="G341" t="s">
        <v>504</v>
      </c>
      <c r="H341" t="s">
        <v>130</v>
      </c>
      <c r="I341" s="95">
        <v>335205</v>
      </c>
      <c r="L341" s="96">
        <v>45132.529583333337</v>
      </c>
      <c r="M341" t="s">
        <v>135</v>
      </c>
      <c r="N341">
        <v>12500</v>
      </c>
      <c r="O341" t="s">
        <v>132</v>
      </c>
      <c r="P341" s="95" t="str">
        <f>VLOOKUP(B341,'Org se'!$A$2:$D$3628,2,FALSE)</f>
        <v>Holmes Convocation Center</v>
      </c>
      <c r="Q341" s="95" t="str">
        <f>VLOOKUP(B341,'Org se'!$A$2:$H$3628,8,FALSE)</f>
        <v>VC Ext Affairs, Strat Init, &amp; COS</v>
      </c>
      <c r="R341" s="129" t="s">
        <v>8188</v>
      </c>
      <c r="S341" s="129" t="s">
        <v>8159</v>
      </c>
    </row>
    <row r="342" spans="1:19" x14ac:dyDescent="0.25">
      <c r="A342">
        <v>785000</v>
      </c>
      <c r="B342">
        <v>170490</v>
      </c>
      <c r="C342">
        <v>219</v>
      </c>
      <c r="D342" s="96">
        <v>45132.530185185184</v>
      </c>
      <c r="E342" t="s">
        <v>133</v>
      </c>
      <c r="F342" t="s">
        <v>140</v>
      </c>
      <c r="G342" t="s">
        <v>496</v>
      </c>
      <c r="H342" t="s">
        <v>130</v>
      </c>
      <c r="I342" s="95">
        <v>335200</v>
      </c>
      <c r="L342" s="96">
        <v>45132.529583333337</v>
      </c>
      <c r="M342" t="s">
        <v>135</v>
      </c>
      <c r="N342">
        <v>-40000</v>
      </c>
      <c r="O342" t="s">
        <v>136</v>
      </c>
      <c r="P342" s="95" t="str">
        <f>VLOOKUP(B342,'Org se'!$A$2:$D$3628,2,FALSE)</f>
        <v>Holmes Convocation Center</v>
      </c>
      <c r="Q342" s="95" t="str">
        <f>VLOOKUP(B342,'Org se'!$A$2:$H$3628,8,FALSE)</f>
        <v>VC Ext Affairs, Strat Init, &amp; COS</v>
      </c>
      <c r="R342" s="129" t="s">
        <v>8188</v>
      </c>
      <c r="S342" s="129" t="s">
        <v>8159</v>
      </c>
    </row>
    <row r="343" spans="1:19" x14ac:dyDescent="0.25">
      <c r="A343">
        <v>808440</v>
      </c>
      <c r="B343">
        <v>170490</v>
      </c>
      <c r="C343">
        <v>219</v>
      </c>
      <c r="D343" s="96">
        <v>45132.530185185184</v>
      </c>
      <c r="E343" t="s">
        <v>133</v>
      </c>
      <c r="F343" t="s">
        <v>140</v>
      </c>
      <c r="G343" t="s">
        <v>371</v>
      </c>
      <c r="H343" t="s">
        <v>130</v>
      </c>
      <c r="I343" s="95">
        <v>335200</v>
      </c>
      <c r="L343" s="96">
        <v>45132.529583333337</v>
      </c>
      <c r="M343" t="s">
        <v>135</v>
      </c>
      <c r="N343">
        <v>57614</v>
      </c>
      <c r="O343" t="s">
        <v>132</v>
      </c>
      <c r="P343" s="95" t="str">
        <f>VLOOKUP(B343,'Org se'!$A$2:$D$3628,2,FALSE)</f>
        <v>Holmes Convocation Center</v>
      </c>
      <c r="Q343" s="95" t="str">
        <f>VLOOKUP(B343,'Org se'!$A$2:$H$3628,8,FALSE)</f>
        <v>VC Ext Affairs, Strat Init, &amp; COS</v>
      </c>
      <c r="R343" s="129" t="s">
        <v>8188</v>
      </c>
      <c r="S343" s="129" t="s">
        <v>8159</v>
      </c>
    </row>
    <row r="344" spans="1:19" x14ac:dyDescent="0.25">
      <c r="A344">
        <v>882970</v>
      </c>
      <c r="B344">
        <v>170490</v>
      </c>
      <c r="C344">
        <v>219</v>
      </c>
      <c r="D344" s="96">
        <v>45132.530185185184</v>
      </c>
      <c r="E344" t="s">
        <v>133</v>
      </c>
      <c r="F344" t="s">
        <v>140</v>
      </c>
      <c r="G344" t="s">
        <v>496</v>
      </c>
      <c r="H344" t="s">
        <v>130</v>
      </c>
      <c r="I344" s="95">
        <v>335200</v>
      </c>
      <c r="L344" s="96">
        <v>45132.529583333337</v>
      </c>
      <c r="M344" t="s">
        <v>135</v>
      </c>
      <c r="N344">
        <v>35</v>
      </c>
      <c r="O344" t="s">
        <v>132</v>
      </c>
      <c r="P344" s="95" t="str">
        <f>VLOOKUP(B344,'Org se'!$A$2:$D$3628,2,FALSE)</f>
        <v>Holmes Convocation Center</v>
      </c>
      <c r="Q344" s="95" t="str">
        <f>VLOOKUP(B344,'Org se'!$A$2:$H$3628,8,FALSE)</f>
        <v>VC Ext Affairs, Strat Init, &amp; COS</v>
      </c>
      <c r="R344" s="129" t="s">
        <v>8188</v>
      </c>
      <c r="S344" s="129" t="s">
        <v>8159</v>
      </c>
    </row>
    <row r="345" spans="1:19" x14ac:dyDescent="0.25">
      <c r="A345">
        <v>504100</v>
      </c>
      <c r="B345">
        <v>540400</v>
      </c>
      <c r="C345">
        <v>219</v>
      </c>
      <c r="D345" s="96">
        <v>45132.557812500003</v>
      </c>
      <c r="E345" t="s">
        <v>127</v>
      </c>
      <c r="F345" t="s">
        <v>151</v>
      </c>
      <c r="G345" t="s">
        <v>196</v>
      </c>
      <c r="H345" t="s">
        <v>130</v>
      </c>
      <c r="I345" s="95">
        <v>336633</v>
      </c>
      <c r="L345" s="96">
        <v>45132.556875000002</v>
      </c>
      <c r="M345" t="s">
        <v>131</v>
      </c>
      <c r="N345">
        <v>8000</v>
      </c>
      <c r="O345" t="s">
        <v>132</v>
      </c>
      <c r="P345" s="95" t="str">
        <f>VLOOKUP(B345,'Org se'!$A$2:$D$3628,2,FALSE)</f>
        <v>Turchin Center for the Visual Arts</v>
      </c>
      <c r="Q345" s="95" t="str">
        <f>VLOOKUP(B345,'Org se'!$A$2:$H$3628,8,FALSE)</f>
        <v>VC Ext Affairs, Strat Init, &amp; COS</v>
      </c>
      <c r="R345" s="129" t="s">
        <v>109</v>
      </c>
      <c r="S345" s="129" t="str">
        <f>VLOOKUP(R345,'Org se'!$N$2:$O$46,2,FALSE)</f>
        <v>UAdmin</v>
      </c>
    </row>
    <row r="346" spans="1:19" x14ac:dyDescent="0.25">
      <c r="A346">
        <v>504190</v>
      </c>
      <c r="B346">
        <v>540400</v>
      </c>
      <c r="C346">
        <v>219</v>
      </c>
      <c r="D346" s="96">
        <v>45132.557812500003</v>
      </c>
      <c r="E346" t="s">
        <v>127</v>
      </c>
      <c r="F346" t="s">
        <v>151</v>
      </c>
      <c r="G346" t="s">
        <v>196</v>
      </c>
      <c r="H346" t="s">
        <v>130</v>
      </c>
      <c r="I346" s="95">
        <v>336633</v>
      </c>
      <c r="L346" s="96">
        <v>45132.556875000002</v>
      </c>
      <c r="M346" t="s">
        <v>131</v>
      </c>
      <c r="N346">
        <v>-1000</v>
      </c>
      <c r="O346" t="s">
        <v>136</v>
      </c>
      <c r="P346" s="95" t="str">
        <f>VLOOKUP(B346,'Org se'!$A$2:$D$3628,2,FALSE)</f>
        <v>Turchin Center for the Visual Arts</v>
      </c>
      <c r="Q346" s="95" t="str">
        <f>VLOOKUP(B346,'Org se'!$A$2:$H$3628,8,FALSE)</f>
        <v>VC Ext Affairs, Strat Init, &amp; COS</v>
      </c>
      <c r="R346" s="129" t="s">
        <v>109</v>
      </c>
      <c r="S346" s="129" t="str">
        <f>VLOOKUP(R346,'Org se'!$N$2:$O$46,2,FALSE)</f>
        <v>UAdmin</v>
      </c>
    </row>
    <row r="347" spans="1:19" x14ac:dyDescent="0.25">
      <c r="A347">
        <v>504720</v>
      </c>
      <c r="B347">
        <v>540400</v>
      </c>
      <c r="C347">
        <v>219</v>
      </c>
      <c r="D347" s="96">
        <v>45132.557812500003</v>
      </c>
      <c r="E347" t="s">
        <v>127</v>
      </c>
      <c r="F347" t="s">
        <v>151</v>
      </c>
      <c r="G347" t="s">
        <v>196</v>
      </c>
      <c r="H347" t="s">
        <v>130</v>
      </c>
      <c r="I347" s="95">
        <v>336633</v>
      </c>
      <c r="L347" s="96">
        <v>45132.556875000002</v>
      </c>
      <c r="M347" t="s">
        <v>131</v>
      </c>
      <c r="N347">
        <v>-2000</v>
      </c>
      <c r="O347" t="s">
        <v>136</v>
      </c>
      <c r="P347" s="95" t="str">
        <f>VLOOKUP(B347,'Org se'!$A$2:$D$3628,2,FALSE)</f>
        <v>Turchin Center for the Visual Arts</v>
      </c>
      <c r="Q347" s="95" t="str">
        <f>VLOOKUP(B347,'Org se'!$A$2:$H$3628,8,FALSE)</f>
        <v>VC Ext Affairs, Strat Init, &amp; COS</v>
      </c>
      <c r="R347" s="129" t="s">
        <v>109</v>
      </c>
      <c r="S347" s="129" t="str">
        <f>VLOOKUP(R347,'Org se'!$N$2:$O$46,2,FALSE)</f>
        <v>UAdmin</v>
      </c>
    </row>
    <row r="348" spans="1:19" x14ac:dyDescent="0.25">
      <c r="A348">
        <v>611180</v>
      </c>
      <c r="B348">
        <v>540400</v>
      </c>
      <c r="C348">
        <v>207</v>
      </c>
      <c r="D348" s="96">
        <v>45132.557800925926</v>
      </c>
      <c r="E348" t="s">
        <v>127</v>
      </c>
      <c r="F348" t="s">
        <v>151</v>
      </c>
      <c r="G348" t="s">
        <v>196</v>
      </c>
      <c r="H348" t="s">
        <v>130</v>
      </c>
      <c r="I348" s="95">
        <v>334090</v>
      </c>
      <c r="L348" s="96">
        <v>45132.556875000002</v>
      </c>
      <c r="M348" t="s">
        <v>131</v>
      </c>
      <c r="N348">
        <v>43987</v>
      </c>
      <c r="O348" t="s">
        <v>132</v>
      </c>
      <c r="P348" s="95" t="str">
        <f>VLOOKUP(B348,'Org se'!$A$2:$D$3628,2,FALSE)</f>
        <v>Turchin Center for the Visual Arts</v>
      </c>
      <c r="Q348" s="95" t="str">
        <f>VLOOKUP(B348,'Org se'!$A$2:$H$3628,8,FALSE)</f>
        <v>VC Ext Affairs, Strat Init, &amp; COS</v>
      </c>
      <c r="R348" s="129" t="s">
        <v>109</v>
      </c>
      <c r="S348" s="129" t="str">
        <f>VLOOKUP(R348,'Org se'!$N$2:$O$46,2,FALSE)</f>
        <v>UAdmin</v>
      </c>
    </row>
    <row r="349" spans="1:19" x14ac:dyDescent="0.25">
      <c r="A349">
        <v>612120</v>
      </c>
      <c r="B349">
        <v>540400</v>
      </c>
      <c r="C349">
        <v>207</v>
      </c>
      <c r="D349" s="96">
        <v>45132.557800925926</v>
      </c>
      <c r="E349" t="s">
        <v>127</v>
      </c>
      <c r="F349" t="s">
        <v>151</v>
      </c>
      <c r="G349" t="s">
        <v>196</v>
      </c>
      <c r="H349" t="s">
        <v>130</v>
      </c>
      <c r="I349" s="95">
        <v>334090</v>
      </c>
      <c r="L349" s="96">
        <v>45132.556875000002</v>
      </c>
      <c r="M349" t="s">
        <v>131</v>
      </c>
      <c r="N349">
        <v>93402</v>
      </c>
      <c r="O349" t="s">
        <v>132</v>
      </c>
      <c r="P349" s="95" t="str">
        <f>VLOOKUP(B349,'Org se'!$A$2:$D$3628,2,FALSE)</f>
        <v>Turchin Center for the Visual Arts</v>
      </c>
      <c r="Q349" s="95" t="str">
        <f>VLOOKUP(B349,'Org se'!$A$2:$H$3628,8,FALSE)</f>
        <v>VC Ext Affairs, Strat Init, &amp; COS</v>
      </c>
      <c r="R349" s="129" t="s">
        <v>109</v>
      </c>
      <c r="S349" s="129" t="str">
        <f>VLOOKUP(R349,'Org se'!$N$2:$O$46,2,FALSE)</f>
        <v>UAdmin</v>
      </c>
    </row>
    <row r="350" spans="1:19" x14ac:dyDescent="0.25">
      <c r="A350">
        <v>612200</v>
      </c>
      <c r="B350">
        <v>540400</v>
      </c>
      <c r="C350">
        <v>207</v>
      </c>
      <c r="D350" s="96">
        <v>45132.557800925926</v>
      </c>
      <c r="E350" t="s">
        <v>127</v>
      </c>
      <c r="F350" t="s">
        <v>151</v>
      </c>
      <c r="G350" t="s">
        <v>196</v>
      </c>
      <c r="H350" t="s">
        <v>130</v>
      </c>
      <c r="I350" s="95">
        <v>334090</v>
      </c>
      <c r="L350" s="96">
        <v>45132.556875000002</v>
      </c>
      <c r="M350" t="s">
        <v>131</v>
      </c>
      <c r="N350">
        <v>2850</v>
      </c>
      <c r="O350" t="s">
        <v>132</v>
      </c>
      <c r="P350" s="95" t="str">
        <f>VLOOKUP(B350,'Org se'!$A$2:$D$3628,2,FALSE)</f>
        <v>Turchin Center for the Visual Arts</v>
      </c>
      <c r="Q350" s="95" t="str">
        <f>VLOOKUP(B350,'Org se'!$A$2:$H$3628,8,FALSE)</f>
        <v>VC Ext Affairs, Strat Init, &amp; COS</v>
      </c>
      <c r="R350" s="129" t="s">
        <v>109</v>
      </c>
      <c r="S350" s="129" t="str">
        <f>VLOOKUP(R350,'Org se'!$N$2:$O$46,2,FALSE)</f>
        <v>UAdmin</v>
      </c>
    </row>
    <row r="351" spans="1:19" x14ac:dyDescent="0.25">
      <c r="A351">
        <v>614520</v>
      </c>
      <c r="B351">
        <v>540400</v>
      </c>
      <c r="C351">
        <v>207</v>
      </c>
      <c r="D351" s="96">
        <v>45132.557800925926</v>
      </c>
      <c r="E351" t="s">
        <v>127</v>
      </c>
      <c r="F351" t="s">
        <v>151</v>
      </c>
      <c r="G351" t="s">
        <v>196</v>
      </c>
      <c r="H351" t="s">
        <v>130</v>
      </c>
      <c r="I351" s="95">
        <v>334090</v>
      </c>
      <c r="L351" s="96">
        <v>45132.556875000002</v>
      </c>
      <c r="M351" t="s">
        <v>131</v>
      </c>
      <c r="N351">
        <v>90000</v>
      </c>
      <c r="O351" t="s">
        <v>132</v>
      </c>
      <c r="P351" s="95" t="str">
        <f>VLOOKUP(B351,'Org se'!$A$2:$D$3628,2,FALSE)</f>
        <v>Turchin Center for the Visual Arts</v>
      </c>
      <c r="Q351" s="95" t="str">
        <f>VLOOKUP(B351,'Org se'!$A$2:$H$3628,8,FALSE)</f>
        <v>VC Ext Affairs, Strat Init, &amp; COS</v>
      </c>
      <c r="R351" s="129" t="s">
        <v>109</v>
      </c>
      <c r="S351" s="129" t="str">
        <f>VLOOKUP(R351,'Org se'!$N$2:$O$46,2,FALSE)</f>
        <v>UAdmin</v>
      </c>
    </row>
    <row r="352" spans="1:19" x14ac:dyDescent="0.25">
      <c r="A352">
        <v>618100</v>
      </c>
      <c r="B352">
        <v>540400</v>
      </c>
      <c r="C352">
        <v>207</v>
      </c>
      <c r="D352" s="96">
        <v>45132.557800925926</v>
      </c>
      <c r="E352" t="s">
        <v>127</v>
      </c>
      <c r="F352" t="s">
        <v>151</v>
      </c>
      <c r="G352" t="s">
        <v>196</v>
      </c>
      <c r="H352" t="s">
        <v>130</v>
      </c>
      <c r="I352" s="95">
        <v>334090</v>
      </c>
      <c r="L352" s="96">
        <v>45132.556875000002</v>
      </c>
      <c r="M352" t="s">
        <v>131</v>
      </c>
      <c r="N352">
        <v>17423</v>
      </c>
      <c r="O352" t="s">
        <v>132</v>
      </c>
      <c r="P352" s="95" t="str">
        <f>VLOOKUP(B352,'Org se'!$A$2:$D$3628,2,FALSE)</f>
        <v>Turchin Center for the Visual Arts</v>
      </c>
      <c r="Q352" s="95" t="str">
        <f>VLOOKUP(B352,'Org se'!$A$2:$H$3628,8,FALSE)</f>
        <v>VC Ext Affairs, Strat Init, &amp; COS</v>
      </c>
      <c r="R352" s="129" t="s">
        <v>109</v>
      </c>
      <c r="S352" s="129" t="str">
        <f>VLOOKUP(R352,'Org se'!$N$2:$O$46,2,FALSE)</f>
        <v>UAdmin</v>
      </c>
    </row>
    <row r="353" spans="1:19" x14ac:dyDescent="0.25">
      <c r="A353">
        <v>618200</v>
      </c>
      <c r="B353">
        <v>540400</v>
      </c>
      <c r="C353">
        <v>207</v>
      </c>
      <c r="D353" s="96">
        <v>45132.557812500003</v>
      </c>
      <c r="E353" t="s">
        <v>127</v>
      </c>
      <c r="F353" t="s">
        <v>151</v>
      </c>
      <c r="G353" t="s">
        <v>196</v>
      </c>
      <c r="H353" t="s">
        <v>130</v>
      </c>
      <c r="I353" s="95">
        <v>334090</v>
      </c>
      <c r="L353" s="96">
        <v>45132.556875000002</v>
      </c>
      <c r="M353" t="s">
        <v>131</v>
      </c>
      <c r="N353">
        <v>19740</v>
      </c>
      <c r="O353" t="s">
        <v>132</v>
      </c>
      <c r="P353" s="95" t="str">
        <f>VLOOKUP(B353,'Org se'!$A$2:$D$3628,2,FALSE)</f>
        <v>Turchin Center for the Visual Arts</v>
      </c>
      <c r="Q353" s="95" t="str">
        <f>VLOOKUP(B353,'Org se'!$A$2:$H$3628,8,FALSE)</f>
        <v>VC Ext Affairs, Strat Init, &amp; COS</v>
      </c>
      <c r="R353" s="129" t="s">
        <v>109</v>
      </c>
      <c r="S353" s="129" t="str">
        <f>VLOOKUP(R353,'Org se'!$N$2:$O$46,2,FALSE)</f>
        <v>UAdmin</v>
      </c>
    </row>
    <row r="354" spans="1:19" x14ac:dyDescent="0.25">
      <c r="A354">
        <v>618300</v>
      </c>
      <c r="B354">
        <v>540400</v>
      </c>
      <c r="C354">
        <v>207</v>
      </c>
      <c r="D354" s="96">
        <v>45132.557812500003</v>
      </c>
      <c r="E354" t="s">
        <v>127</v>
      </c>
      <c r="F354" t="s">
        <v>151</v>
      </c>
      <c r="G354" t="s">
        <v>196</v>
      </c>
      <c r="H354" t="s">
        <v>130</v>
      </c>
      <c r="I354" s="95">
        <v>334090</v>
      </c>
      <c r="L354" s="96">
        <v>45132.556875000002</v>
      </c>
      <c r="M354" t="s">
        <v>131</v>
      </c>
      <c r="N354">
        <v>14960</v>
      </c>
      <c r="O354" t="s">
        <v>132</v>
      </c>
      <c r="P354" s="95" t="str">
        <f>VLOOKUP(B354,'Org se'!$A$2:$D$3628,2,FALSE)</f>
        <v>Turchin Center for the Visual Arts</v>
      </c>
      <c r="Q354" s="95" t="str">
        <f>VLOOKUP(B354,'Org se'!$A$2:$H$3628,8,FALSE)</f>
        <v>VC Ext Affairs, Strat Init, &amp; COS</v>
      </c>
      <c r="R354" s="129" t="s">
        <v>109</v>
      </c>
      <c r="S354" s="129" t="str">
        <f>VLOOKUP(R354,'Org se'!$N$2:$O$46,2,FALSE)</f>
        <v>UAdmin</v>
      </c>
    </row>
    <row r="355" spans="1:19" x14ac:dyDescent="0.25">
      <c r="A355">
        <v>719000</v>
      </c>
      <c r="B355">
        <v>540400</v>
      </c>
      <c r="C355">
        <v>207</v>
      </c>
      <c r="D355" s="96">
        <v>45132.557812500003</v>
      </c>
      <c r="E355" t="s">
        <v>127</v>
      </c>
      <c r="F355" t="s">
        <v>151</v>
      </c>
      <c r="G355" t="s">
        <v>196</v>
      </c>
      <c r="H355" t="s">
        <v>130</v>
      </c>
      <c r="I355" s="95">
        <v>334090</v>
      </c>
      <c r="L355" s="96">
        <v>45132.556875000002</v>
      </c>
      <c r="M355" t="s">
        <v>131</v>
      </c>
      <c r="N355">
        <v>22000</v>
      </c>
      <c r="O355" t="s">
        <v>132</v>
      </c>
      <c r="P355" s="95" t="str">
        <f>VLOOKUP(B355,'Org se'!$A$2:$D$3628,2,FALSE)</f>
        <v>Turchin Center for the Visual Arts</v>
      </c>
      <c r="Q355" s="95" t="str">
        <f>VLOOKUP(B355,'Org se'!$A$2:$H$3628,8,FALSE)</f>
        <v>VC Ext Affairs, Strat Init, &amp; COS</v>
      </c>
      <c r="R355" s="129" t="s">
        <v>109</v>
      </c>
      <c r="S355" s="129" t="str">
        <f>VLOOKUP(R355,'Org se'!$N$2:$O$46,2,FALSE)</f>
        <v>UAdmin</v>
      </c>
    </row>
    <row r="356" spans="1:19" x14ac:dyDescent="0.25">
      <c r="A356">
        <v>720000</v>
      </c>
      <c r="B356">
        <v>540400</v>
      </c>
      <c r="C356">
        <v>207</v>
      </c>
      <c r="D356" s="96">
        <v>45132.557812500003</v>
      </c>
      <c r="E356" t="s">
        <v>127</v>
      </c>
      <c r="F356" t="s">
        <v>151</v>
      </c>
      <c r="G356" t="s">
        <v>196</v>
      </c>
      <c r="H356" t="s">
        <v>130</v>
      </c>
      <c r="I356" s="95">
        <v>334090</v>
      </c>
      <c r="L356" s="96">
        <v>45132.556875000002</v>
      </c>
      <c r="M356" t="s">
        <v>131</v>
      </c>
      <c r="N356">
        <v>27000</v>
      </c>
      <c r="O356" t="s">
        <v>132</v>
      </c>
      <c r="P356" s="95" t="str">
        <f>VLOOKUP(B356,'Org se'!$A$2:$D$3628,2,FALSE)</f>
        <v>Turchin Center for the Visual Arts</v>
      </c>
      <c r="Q356" s="95" t="str">
        <f>VLOOKUP(B356,'Org se'!$A$2:$H$3628,8,FALSE)</f>
        <v>VC Ext Affairs, Strat Init, &amp; COS</v>
      </c>
      <c r="R356" s="129" t="s">
        <v>109</v>
      </c>
      <c r="S356" s="129" t="str">
        <f>VLOOKUP(R356,'Org se'!$N$2:$O$46,2,FALSE)</f>
        <v>UAdmin</v>
      </c>
    </row>
    <row r="357" spans="1:19" x14ac:dyDescent="0.25">
      <c r="A357">
        <v>720000</v>
      </c>
      <c r="B357">
        <v>540400</v>
      </c>
      <c r="C357">
        <v>219</v>
      </c>
      <c r="D357" s="96">
        <v>45132.557812500003</v>
      </c>
      <c r="E357" t="s">
        <v>127</v>
      </c>
      <c r="F357" t="s">
        <v>151</v>
      </c>
      <c r="G357" t="s">
        <v>196</v>
      </c>
      <c r="H357" t="s">
        <v>130</v>
      </c>
      <c r="I357" s="95">
        <v>336633</v>
      </c>
      <c r="L357" s="96">
        <v>45132.556875000002</v>
      </c>
      <c r="M357" t="s">
        <v>131</v>
      </c>
      <c r="N357">
        <v>4000</v>
      </c>
      <c r="O357" t="s">
        <v>132</v>
      </c>
      <c r="P357" s="95" t="str">
        <f>VLOOKUP(B357,'Org se'!$A$2:$D$3628,2,FALSE)</f>
        <v>Turchin Center for the Visual Arts</v>
      </c>
      <c r="Q357" s="95" t="str">
        <f>VLOOKUP(B357,'Org se'!$A$2:$H$3628,8,FALSE)</f>
        <v>VC Ext Affairs, Strat Init, &amp; COS</v>
      </c>
      <c r="R357" s="129" t="s">
        <v>109</v>
      </c>
      <c r="S357" s="129" t="str">
        <f>VLOOKUP(R357,'Org se'!$N$2:$O$46,2,FALSE)</f>
        <v>UAdmin</v>
      </c>
    </row>
    <row r="358" spans="1:19" x14ac:dyDescent="0.25">
      <c r="A358">
        <v>731000</v>
      </c>
      <c r="B358">
        <v>540400</v>
      </c>
      <c r="C358">
        <v>207</v>
      </c>
      <c r="D358" s="96">
        <v>45132.557812500003</v>
      </c>
      <c r="E358" t="s">
        <v>127</v>
      </c>
      <c r="F358" t="s">
        <v>151</v>
      </c>
      <c r="G358" t="s">
        <v>196</v>
      </c>
      <c r="H358" t="s">
        <v>130</v>
      </c>
      <c r="I358" s="95">
        <v>334090</v>
      </c>
      <c r="L358" s="96">
        <v>45132.556875000002</v>
      </c>
      <c r="M358" t="s">
        <v>131</v>
      </c>
      <c r="N358">
        <v>18000</v>
      </c>
      <c r="O358" t="s">
        <v>132</v>
      </c>
      <c r="P358" s="95" t="str">
        <f>VLOOKUP(B358,'Org se'!$A$2:$D$3628,2,FALSE)</f>
        <v>Turchin Center for the Visual Arts</v>
      </c>
      <c r="Q358" s="95" t="str">
        <f>VLOOKUP(B358,'Org se'!$A$2:$H$3628,8,FALSE)</f>
        <v>VC Ext Affairs, Strat Init, &amp; COS</v>
      </c>
      <c r="R358" s="129" t="s">
        <v>109</v>
      </c>
      <c r="S358" s="129" t="str">
        <f>VLOOKUP(R358,'Org se'!$N$2:$O$46,2,FALSE)</f>
        <v>UAdmin</v>
      </c>
    </row>
    <row r="359" spans="1:19" x14ac:dyDescent="0.25">
      <c r="A359">
        <v>734000</v>
      </c>
      <c r="B359">
        <v>540400</v>
      </c>
      <c r="C359">
        <v>207</v>
      </c>
      <c r="D359" s="96">
        <v>45132.557812500003</v>
      </c>
      <c r="E359" t="s">
        <v>127</v>
      </c>
      <c r="F359" t="s">
        <v>151</v>
      </c>
      <c r="G359" t="s">
        <v>196</v>
      </c>
      <c r="H359" t="s">
        <v>130</v>
      </c>
      <c r="I359" s="95">
        <v>334090</v>
      </c>
      <c r="L359" s="96">
        <v>45132.556875000002</v>
      </c>
      <c r="M359" t="s">
        <v>131</v>
      </c>
      <c r="N359">
        <v>28900</v>
      </c>
      <c r="O359" t="s">
        <v>132</v>
      </c>
      <c r="P359" s="95" t="str">
        <f>VLOOKUP(B359,'Org se'!$A$2:$D$3628,2,FALSE)</f>
        <v>Turchin Center for the Visual Arts</v>
      </c>
      <c r="Q359" s="95" t="str">
        <f>VLOOKUP(B359,'Org se'!$A$2:$H$3628,8,FALSE)</f>
        <v>VC Ext Affairs, Strat Init, &amp; COS</v>
      </c>
      <c r="R359" s="129" t="s">
        <v>109</v>
      </c>
      <c r="S359" s="129" t="str">
        <f>VLOOKUP(R359,'Org se'!$N$2:$O$46,2,FALSE)</f>
        <v>UAdmin</v>
      </c>
    </row>
    <row r="360" spans="1:19" x14ac:dyDescent="0.25">
      <c r="A360">
        <v>882970</v>
      </c>
      <c r="B360">
        <v>540400</v>
      </c>
      <c r="C360">
        <v>207</v>
      </c>
      <c r="D360" s="96">
        <v>45132.557812500003</v>
      </c>
      <c r="E360" t="s">
        <v>127</v>
      </c>
      <c r="F360" t="s">
        <v>151</v>
      </c>
      <c r="G360" t="s">
        <v>196</v>
      </c>
      <c r="H360" t="s">
        <v>130</v>
      </c>
      <c r="I360" s="95">
        <v>334090</v>
      </c>
      <c r="L360" s="96">
        <v>45132.556875000002</v>
      </c>
      <c r="M360" t="s">
        <v>131</v>
      </c>
      <c r="N360">
        <v>1700</v>
      </c>
      <c r="O360" t="s">
        <v>132</v>
      </c>
      <c r="P360" s="95" t="str">
        <f>VLOOKUP(B360,'Org se'!$A$2:$D$3628,2,FALSE)</f>
        <v>Turchin Center for the Visual Arts</v>
      </c>
      <c r="Q360" s="95" t="str">
        <f>VLOOKUP(B360,'Org se'!$A$2:$H$3628,8,FALSE)</f>
        <v>VC Ext Affairs, Strat Init, &amp; COS</v>
      </c>
      <c r="R360" s="129" t="s">
        <v>109</v>
      </c>
      <c r="S360" s="129" t="str">
        <f>VLOOKUP(R360,'Org se'!$N$2:$O$46,2,FALSE)</f>
        <v>UAdmin</v>
      </c>
    </row>
    <row r="361" spans="1:19" x14ac:dyDescent="0.25">
      <c r="A361">
        <v>612120</v>
      </c>
      <c r="B361">
        <v>540400</v>
      </c>
      <c r="C361">
        <v>207</v>
      </c>
      <c r="D361" s="96">
        <v>45132.557800925926</v>
      </c>
      <c r="E361" t="s">
        <v>133</v>
      </c>
      <c r="F361" t="s">
        <v>151</v>
      </c>
      <c r="G361" t="s">
        <v>338</v>
      </c>
      <c r="H361" t="s">
        <v>130</v>
      </c>
      <c r="I361" s="95">
        <v>334090</v>
      </c>
      <c r="L361" s="96">
        <v>45132.556875000002</v>
      </c>
      <c r="M361" t="s">
        <v>135</v>
      </c>
      <c r="N361">
        <v>1314</v>
      </c>
      <c r="O361" t="s">
        <v>132</v>
      </c>
      <c r="P361" s="95" t="str">
        <f>VLOOKUP(B361,'Org se'!$A$2:$D$3628,2,FALSE)</f>
        <v>Turchin Center for the Visual Arts</v>
      </c>
      <c r="Q361" s="95" t="str">
        <f>VLOOKUP(B361,'Org se'!$A$2:$H$3628,8,FALSE)</f>
        <v>VC Ext Affairs, Strat Init, &amp; COS</v>
      </c>
      <c r="R361" s="129" t="s">
        <v>109</v>
      </c>
      <c r="S361" s="129" t="str">
        <f>VLOOKUP(R361,'Org se'!$N$2:$O$46,2,FALSE)</f>
        <v>UAdmin</v>
      </c>
    </row>
    <row r="362" spans="1:19" x14ac:dyDescent="0.25">
      <c r="A362">
        <v>614520</v>
      </c>
      <c r="B362">
        <v>540400</v>
      </c>
      <c r="C362">
        <v>207</v>
      </c>
      <c r="D362" s="96">
        <v>45132.557800925926</v>
      </c>
      <c r="E362" t="s">
        <v>133</v>
      </c>
      <c r="F362" t="s">
        <v>151</v>
      </c>
      <c r="G362" t="s">
        <v>338</v>
      </c>
      <c r="H362" t="s">
        <v>130</v>
      </c>
      <c r="I362" s="95">
        <v>334090</v>
      </c>
      <c r="L362" s="96">
        <v>45132.556875000002</v>
      </c>
      <c r="M362" t="s">
        <v>135</v>
      </c>
      <c r="N362">
        <v>1198</v>
      </c>
      <c r="O362" t="s">
        <v>132</v>
      </c>
      <c r="P362" s="95" t="str">
        <f>VLOOKUP(B362,'Org se'!$A$2:$D$3628,2,FALSE)</f>
        <v>Turchin Center for the Visual Arts</v>
      </c>
      <c r="Q362" s="95" t="str">
        <f>VLOOKUP(B362,'Org se'!$A$2:$H$3628,8,FALSE)</f>
        <v>VC Ext Affairs, Strat Init, &amp; COS</v>
      </c>
      <c r="R362" s="129" t="s">
        <v>109</v>
      </c>
      <c r="S362" s="129" t="str">
        <f>VLOOKUP(R362,'Org se'!$N$2:$O$46,2,FALSE)</f>
        <v>UAdmin</v>
      </c>
    </row>
    <row r="363" spans="1:19" x14ac:dyDescent="0.25">
      <c r="A363">
        <v>618100</v>
      </c>
      <c r="B363">
        <v>540400</v>
      </c>
      <c r="C363">
        <v>207</v>
      </c>
      <c r="D363" s="96">
        <v>45132.557800925926</v>
      </c>
      <c r="E363" t="s">
        <v>133</v>
      </c>
      <c r="F363" t="s">
        <v>151</v>
      </c>
      <c r="G363" t="s">
        <v>338</v>
      </c>
      <c r="H363" t="s">
        <v>130</v>
      </c>
      <c r="I363" s="95">
        <v>334090</v>
      </c>
      <c r="L363" s="96">
        <v>45132.556875000002</v>
      </c>
      <c r="M363" t="s">
        <v>135</v>
      </c>
      <c r="N363">
        <v>-3073</v>
      </c>
      <c r="O363" t="s">
        <v>136</v>
      </c>
      <c r="P363" s="95" t="str">
        <f>VLOOKUP(B363,'Org se'!$A$2:$D$3628,2,FALSE)</f>
        <v>Turchin Center for the Visual Arts</v>
      </c>
      <c r="Q363" s="95" t="str">
        <f>VLOOKUP(B363,'Org se'!$A$2:$H$3628,8,FALSE)</f>
        <v>VC Ext Affairs, Strat Init, &amp; COS</v>
      </c>
      <c r="R363" s="129" t="s">
        <v>109</v>
      </c>
      <c r="S363" s="129" t="str">
        <f>VLOOKUP(R363,'Org se'!$N$2:$O$46,2,FALSE)</f>
        <v>UAdmin</v>
      </c>
    </row>
    <row r="364" spans="1:19" x14ac:dyDescent="0.25">
      <c r="A364">
        <v>618200</v>
      </c>
      <c r="B364">
        <v>540400</v>
      </c>
      <c r="C364">
        <v>207</v>
      </c>
      <c r="D364" s="96">
        <v>45132.557812500003</v>
      </c>
      <c r="E364" t="s">
        <v>133</v>
      </c>
      <c r="F364" t="s">
        <v>151</v>
      </c>
      <c r="G364" t="s">
        <v>338</v>
      </c>
      <c r="H364" t="s">
        <v>130</v>
      </c>
      <c r="I364" s="95">
        <v>334090</v>
      </c>
      <c r="L364" s="96">
        <v>45132.556875000002</v>
      </c>
      <c r="M364" t="s">
        <v>135</v>
      </c>
      <c r="N364">
        <v>329</v>
      </c>
      <c r="O364" t="s">
        <v>132</v>
      </c>
      <c r="P364" s="95" t="str">
        <f>VLOOKUP(B364,'Org se'!$A$2:$D$3628,2,FALSE)</f>
        <v>Turchin Center for the Visual Arts</v>
      </c>
      <c r="Q364" s="95" t="str">
        <f>VLOOKUP(B364,'Org se'!$A$2:$H$3628,8,FALSE)</f>
        <v>VC Ext Affairs, Strat Init, &amp; COS</v>
      </c>
      <c r="R364" s="129" t="s">
        <v>109</v>
      </c>
      <c r="S364" s="129" t="str">
        <f>VLOOKUP(R364,'Org se'!$N$2:$O$46,2,FALSE)</f>
        <v>UAdmin</v>
      </c>
    </row>
    <row r="365" spans="1:19" x14ac:dyDescent="0.25">
      <c r="A365">
        <v>618300</v>
      </c>
      <c r="B365">
        <v>540400</v>
      </c>
      <c r="C365">
        <v>207</v>
      </c>
      <c r="D365" s="96">
        <v>45132.557812500003</v>
      </c>
      <c r="E365" t="s">
        <v>133</v>
      </c>
      <c r="F365" t="s">
        <v>151</v>
      </c>
      <c r="G365" t="s">
        <v>338</v>
      </c>
      <c r="H365" t="s">
        <v>130</v>
      </c>
      <c r="I365" s="95">
        <v>334090</v>
      </c>
      <c r="L365" s="96">
        <v>45132.556875000002</v>
      </c>
      <c r="M365" t="s">
        <v>135</v>
      </c>
      <c r="N365">
        <v>-166</v>
      </c>
      <c r="O365" t="s">
        <v>136</v>
      </c>
      <c r="P365" s="95" t="str">
        <f>VLOOKUP(B365,'Org se'!$A$2:$D$3628,2,FALSE)</f>
        <v>Turchin Center for the Visual Arts</v>
      </c>
      <c r="Q365" s="95" t="str">
        <f>VLOOKUP(B365,'Org se'!$A$2:$H$3628,8,FALSE)</f>
        <v>VC Ext Affairs, Strat Init, &amp; COS</v>
      </c>
      <c r="R365" s="129" t="s">
        <v>109</v>
      </c>
      <c r="S365" s="129" t="str">
        <f>VLOOKUP(R365,'Org se'!$N$2:$O$46,2,FALSE)</f>
        <v>UAdmin</v>
      </c>
    </row>
    <row r="366" spans="1:19" x14ac:dyDescent="0.25">
      <c r="A366">
        <v>618700</v>
      </c>
      <c r="B366">
        <v>540400</v>
      </c>
      <c r="C366">
        <v>207</v>
      </c>
      <c r="D366" s="96">
        <v>45132.557812500003</v>
      </c>
      <c r="E366" t="s">
        <v>133</v>
      </c>
      <c r="F366" t="s">
        <v>151</v>
      </c>
      <c r="G366" t="s">
        <v>338</v>
      </c>
      <c r="H366" t="s">
        <v>130</v>
      </c>
      <c r="I366" s="95">
        <v>334090</v>
      </c>
      <c r="L366" s="96">
        <v>45132.556875000002</v>
      </c>
      <c r="M366" t="s">
        <v>135</v>
      </c>
      <c r="N366">
        <v>140</v>
      </c>
      <c r="O366" t="s">
        <v>132</v>
      </c>
      <c r="P366" s="95" t="str">
        <f>VLOOKUP(B366,'Org se'!$A$2:$D$3628,2,FALSE)</f>
        <v>Turchin Center for the Visual Arts</v>
      </c>
      <c r="Q366" s="95" t="str">
        <f>VLOOKUP(B366,'Org se'!$A$2:$H$3628,8,FALSE)</f>
        <v>VC Ext Affairs, Strat Init, &amp; COS</v>
      </c>
      <c r="R366" s="129" t="s">
        <v>109</v>
      </c>
      <c r="S366" s="129" t="str">
        <f>VLOOKUP(R366,'Org se'!$N$2:$O$46,2,FALSE)</f>
        <v>UAdmin</v>
      </c>
    </row>
    <row r="367" spans="1:19" x14ac:dyDescent="0.25">
      <c r="A367">
        <v>618710</v>
      </c>
      <c r="B367">
        <v>540400</v>
      </c>
      <c r="C367">
        <v>207</v>
      </c>
      <c r="D367" s="96">
        <v>45132.557812500003</v>
      </c>
      <c r="E367" t="s">
        <v>133</v>
      </c>
      <c r="F367" t="s">
        <v>151</v>
      </c>
      <c r="G367" t="s">
        <v>338</v>
      </c>
      <c r="H367" t="s">
        <v>130</v>
      </c>
      <c r="I367" s="95">
        <v>334090</v>
      </c>
      <c r="L367" s="96">
        <v>45132.556875000002</v>
      </c>
      <c r="M367" t="s">
        <v>135</v>
      </c>
      <c r="N367">
        <v>166</v>
      </c>
      <c r="O367" t="s">
        <v>132</v>
      </c>
      <c r="P367" s="95" t="str">
        <f>VLOOKUP(B367,'Org se'!$A$2:$D$3628,2,FALSE)</f>
        <v>Turchin Center for the Visual Arts</v>
      </c>
      <c r="Q367" s="95" t="str">
        <f>VLOOKUP(B367,'Org se'!$A$2:$H$3628,8,FALSE)</f>
        <v>VC Ext Affairs, Strat Init, &amp; COS</v>
      </c>
      <c r="R367" s="129" t="s">
        <v>109</v>
      </c>
      <c r="S367" s="129" t="str">
        <f>VLOOKUP(R367,'Org se'!$N$2:$O$46,2,FALSE)</f>
        <v>UAdmin</v>
      </c>
    </row>
    <row r="368" spans="1:19" x14ac:dyDescent="0.25">
      <c r="A368">
        <v>618770</v>
      </c>
      <c r="B368">
        <v>540400</v>
      </c>
      <c r="C368">
        <v>207</v>
      </c>
      <c r="D368" s="96">
        <v>45132.557812500003</v>
      </c>
      <c r="E368" t="s">
        <v>133</v>
      </c>
      <c r="F368" t="s">
        <v>151</v>
      </c>
      <c r="G368" t="s">
        <v>338</v>
      </c>
      <c r="H368" t="s">
        <v>130</v>
      </c>
      <c r="I368" s="95">
        <v>334090</v>
      </c>
      <c r="L368" s="96">
        <v>45132.556875000002</v>
      </c>
      <c r="M368" t="s">
        <v>135</v>
      </c>
      <c r="N368">
        <v>92</v>
      </c>
      <c r="O368" t="s">
        <v>132</v>
      </c>
      <c r="P368" s="95" t="str">
        <f>VLOOKUP(B368,'Org se'!$A$2:$D$3628,2,FALSE)</f>
        <v>Turchin Center for the Visual Arts</v>
      </c>
      <c r="Q368" s="95" t="str">
        <f>VLOOKUP(B368,'Org se'!$A$2:$H$3628,8,FALSE)</f>
        <v>VC Ext Affairs, Strat Init, &amp; COS</v>
      </c>
      <c r="R368" s="129" t="s">
        <v>109</v>
      </c>
      <c r="S368" s="129" t="str">
        <f>VLOOKUP(R368,'Org se'!$N$2:$O$46,2,FALSE)</f>
        <v>UAdmin</v>
      </c>
    </row>
    <row r="369" spans="1:19" x14ac:dyDescent="0.25">
      <c r="A369">
        <v>719000</v>
      </c>
      <c r="B369">
        <v>540000</v>
      </c>
      <c r="C369">
        <v>201</v>
      </c>
      <c r="D369" s="96">
        <v>45132.557789351849</v>
      </c>
      <c r="E369" t="s">
        <v>127</v>
      </c>
      <c r="F369" t="s">
        <v>151</v>
      </c>
      <c r="G369" t="s">
        <v>406</v>
      </c>
      <c r="H369" t="s">
        <v>130</v>
      </c>
      <c r="I369" s="95">
        <v>332121</v>
      </c>
      <c r="L369" s="96">
        <v>45132.556875000002</v>
      </c>
      <c r="M369" t="s">
        <v>131</v>
      </c>
      <c r="N369">
        <v>15000</v>
      </c>
      <c r="O369" t="s">
        <v>132</v>
      </c>
      <c r="P369" s="95" t="str">
        <f>VLOOKUP(B369,'Org se'!$A$2:$D$3628,2,FALSE)</f>
        <v>University Communications</v>
      </c>
      <c r="Q369" s="95" t="str">
        <f>VLOOKUP(B369,'Org se'!$A$2:$H$3628,8,FALSE)</f>
        <v>VC Ext Affairs, Strat Init, &amp; COS</v>
      </c>
      <c r="R369" s="129" t="s">
        <v>8189</v>
      </c>
      <c r="S369" s="129" t="s">
        <v>8159</v>
      </c>
    </row>
    <row r="370" spans="1:19" x14ac:dyDescent="0.25">
      <c r="A370">
        <v>719000</v>
      </c>
      <c r="B370">
        <v>540000</v>
      </c>
      <c r="C370">
        <v>201</v>
      </c>
      <c r="D370" s="96">
        <v>45132.557789351849</v>
      </c>
      <c r="E370" t="s">
        <v>127</v>
      </c>
      <c r="F370" t="s">
        <v>151</v>
      </c>
      <c r="G370" t="s">
        <v>406</v>
      </c>
      <c r="H370" t="s">
        <v>130</v>
      </c>
      <c r="I370" s="95">
        <v>332121</v>
      </c>
      <c r="L370" s="96">
        <v>45132.556875000002</v>
      </c>
      <c r="M370" t="s">
        <v>131</v>
      </c>
      <c r="N370">
        <v>30000</v>
      </c>
      <c r="O370" t="s">
        <v>132</v>
      </c>
      <c r="P370" s="95" t="str">
        <f>VLOOKUP(B370,'Org se'!$A$2:$D$3628,2,FALSE)</f>
        <v>University Communications</v>
      </c>
      <c r="Q370" s="95" t="str">
        <f>VLOOKUP(B370,'Org se'!$A$2:$H$3628,8,FALSE)</f>
        <v>VC Ext Affairs, Strat Init, &amp; COS</v>
      </c>
      <c r="R370" s="129" t="s">
        <v>8189</v>
      </c>
      <c r="S370" s="129" t="s">
        <v>8159</v>
      </c>
    </row>
    <row r="371" spans="1:19" x14ac:dyDescent="0.25">
      <c r="A371">
        <v>719000</v>
      </c>
      <c r="B371">
        <v>540000</v>
      </c>
      <c r="C371">
        <v>201</v>
      </c>
      <c r="D371" s="96">
        <v>45132.557789351849</v>
      </c>
      <c r="E371" t="s">
        <v>127</v>
      </c>
      <c r="F371" t="s">
        <v>151</v>
      </c>
      <c r="G371" t="s">
        <v>406</v>
      </c>
      <c r="H371" t="s">
        <v>130</v>
      </c>
      <c r="I371" s="95">
        <v>332121</v>
      </c>
      <c r="L371" s="96">
        <v>45132.556875000002</v>
      </c>
      <c r="M371" t="s">
        <v>131</v>
      </c>
      <c r="N371">
        <v>30000</v>
      </c>
      <c r="O371" t="s">
        <v>132</v>
      </c>
      <c r="P371" s="95" t="str">
        <f>VLOOKUP(B371,'Org se'!$A$2:$D$3628,2,FALSE)</f>
        <v>University Communications</v>
      </c>
      <c r="Q371" s="95" t="str">
        <f>VLOOKUP(B371,'Org se'!$A$2:$H$3628,8,FALSE)</f>
        <v>VC Ext Affairs, Strat Init, &amp; COS</v>
      </c>
      <c r="R371" s="129" t="s">
        <v>8189</v>
      </c>
      <c r="S371" s="129" t="s">
        <v>8159</v>
      </c>
    </row>
    <row r="372" spans="1:19" x14ac:dyDescent="0.25">
      <c r="A372">
        <v>734000</v>
      </c>
      <c r="B372">
        <v>540000</v>
      </c>
      <c r="C372">
        <v>170</v>
      </c>
      <c r="D372" s="96">
        <v>45132.557789351849</v>
      </c>
      <c r="E372" t="s">
        <v>127</v>
      </c>
      <c r="F372" t="s">
        <v>151</v>
      </c>
      <c r="G372" t="s">
        <v>459</v>
      </c>
      <c r="H372" t="s">
        <v>130</v>
      </c>
      <c r="I372" s="95">
        <v>333230</v>
      </c>
      <c r="L372" s="96">
        <v>45132.556875000002</v>
      </c>
      <c r="M372" t="s">
        <v>131</v>
      </c>
      <c r="N372">
        <v>140000</v>
      </c>
      <c r="O372" t="s">
        <v>132</v>
      </c>
      <c r="P372" s="95" t="str">
        <f>VLOOKUP(B372,'Org se'!$A$2:$D$3628,2,FALSE)</f>
        <v>University Communications</v>
      </c>
      <c r="Q372" s="95" t="str">
        <f>VLOOKUP(B372,'Org se'!$A$2:$H$3628,8,FALSE)</f>
        <v>VC Ext Affairs, Strat Init, &amp; COS</v>
      </c>
      <c r="R372" s="129" t="s">
        <v>8189</v>
      </c>
      <c r="S372" s="129" t="s">
        <v>8159</v>
      </c>
    </row>
    <row r="373" spans="1:19" x14ac:dyDescent="0.25">
      <c r="A373">
        <v>734000</v>
      </c>
      <c r="B373">
        <v>540000</v>
      </c>
      <c r="C373">
        <v>201</v>
      </c>
      <c r="D373" s="96">
        <v>45132.557789351849</v>
      </c>
      <c r="E373" t="s">
        <v>127</v>
      </c>
      <c r="F373" t="s">
        <v>151</v>
      </c>
      <c r="G373" t="s">
        <v>406</v>
      </c>
      <c r="H373" t="s">
        <v>130</v>
      </c>
      <c r="I373" s="95">
        <v>332121</v>
      </c>
      <c r="L373" s="96">
        <v>45132.556875000002</v>
      </c>
      <c r="M373" t="s">
        <v>131</v>
      </c>
      <c r="N373">
        <v>50000</v>
      </c>
      <c r="O373" t="s">
        <v>132</v>
      </c>
      <c r="P373" s="95" t="str">
        <f>VLOOKUP(B373,'Org se'!$A$2:$D$3628,2,FALSE)</f>
        <v>University Communications</v>
      </c>
      <c r="Q373" s="95" t="str">
        <f>VLOOKUP(B373,'Org se'!$A$2:$H$3628,8,FALSE)</f>
        <v>VC Ext Affairs, Strat Init, &amp; COS</v>
      </c>
      <c r="R373" s="129" t="s">
        <v>8189</v>
      </c>
      <c r="S373" s="129" t="s">
        <v>8159</v>
      </c>
    </row>
    <row r="374" spans="1:19" x14ac:dyDescent="0.25">
      <c r="A374">
        <v>785000</v>
      </c>
      <c r="B374">
        <v>540000</v>
      </c>
      <c r="C374">
        <v>201</v>
      </c>
      <c r="D374" s="96">
        <v>45132.557789351849</v>
      </c>
      <c r="E374" t="s">
        <v>127</v>
      </c>
      <c r="F374" t="s">
        <v>151</v>
      </c>
      <c r="G374" t="s">
        <v>406</v>
      </c>
      <c r="H374" t="s">
        <v>130</v>
      </c>
      <c r="I374" s="95">
        <v>332121</v>
      </c>
      <c r="L374" s="96">
        <v>45132.556875000002</v>
      </c>
      <c r="M374" t="s">
        <v>131</v>
      </c>
      <c r="N374">
        <v>27000</v>
      </c>
      <c r="O374" t="s">
        <v>132</v>
      </c>
      <c r="P374" s="95" t="str">
        <f>VLOOKUP(B374,'Org se'!$A$2:$D$3628,2,FALSE)</f>
        <v>University Communications</v>
      </c>
      <c r="Q374" s="95" t="str">
        <f>VLOOKUP(B374,'Org se'!$A$2:$H$3628,8,FALSE)</f>
        <v>VC Ext Affairs, Strat Init, &amp; COS</v>
      </c>
      <c r="R374" s="129" t="s">
        <v>8189</v>
      </c>
      <c r="S374" s="129" t="s">
        <v>8159</v>
      </c>
    </row>
    <row r="375" spans="1:19" x14ac:dyDescent="0.25">
      <c r="A375">
        <v>611120</v>
      </c>
      <c r="B375">
        <v>540000</v>
      </c>
      <c r="C375">
        <v>201</v>
      </c>
      <c r="D375" s="96">
        <v>45141.527453703704</v>
      </c>
      <c r="E375" t="s">
        <v>133</v>
      </c>
      <c r="F375" t="s">
        <v>285</v>
      </c>
      <c r="G375" t="s">
        <v>286</v>
      </c>
      <c r="H375" t="s">
        <v>130</v>
      </c>
      <c r="I375" s="95">
        <v>332121</v>
      </c>
      <c r="L375" s="96">
        <v>45138.999988425923</v>
      </c>
      <c r="M375" t="s">
        <v>135</v>
      </c>
      <c r="N375">
        <v>140000</v>
      </c>
      <c r="O375" t="s">
        <v>132</v>
      </c>
      <c r="P375" s="95" t="str">
        <f>VLOOKUP(B375,'Org se'!$A$2:$D$3628,2,FALSE)</f>
        <v>University Communications</v>
      </c>
      <c r="Q375" s="95" t="str">
        <f>VLOOKUP(B375,'Org se'!$A$2:$H$3628,8,FALSE)</f>
        <v>VC Ext Affairs, Strat Init, &amp; COS</v>
      </c>
      <c r="R375" s="129" t="s">
        <v>8189</v>
      </c>
      <c r="S375" s="129" t="s">
        <v>8159</v>
      </c>
    </row>
    <row r="376" spans="1:19" x14ac:dyDescent="0.25">
      <c r="A376">
        <v>618100</v>
      </c>
      <c r="B376">
        <v>540000</v>
      </c>
      <c r="C376">
        <v>201</v>
      </c>
      <c r="D376" s="96">
        <v>45141.527453703704</v>
      </c>
      <c r="E376" t="s">
        <v>133</v>
      </c>
      <c r="F376" t="s">
        <v>285</v>
      </c>
      <c r="G376" t="s">
        <v>286</v>
      </c>
      <c r="H376" t="s">
        <v>130</v>
      </c>
      <c r="I376" s="95">
        <v>332121</v>
      </c>
      <c r="L376" s="96">
        <v>45138.999988425923</v>
      </c>
      <c r="M376" t="s">
        <v>135</v>
      </c>
      <c r="N376">
        <v>10710</v>
      </c>
      <c r="O376" t="s">
        <v>132</v>
      </c>
      <c r="P376" s="95" t="str">
        <f>VLOOKUP(B376,'Org se'!$A$2:$D$3628,2,FALSE)</f>
        <v>University Communications</v>
      </c>
      <c r="Q376" s="95" t="str">
        <f>VLOOKUP(B376,'Org se'!$A$2:$H$3628,8,FALSE)</f>
        <v>VC Ext Affairs, Strat Init, &amp; COS</v>
      </c>
      <c r="R376" s="129" t="s">
        <v>8189</v>
      </c>
      <c r="S376" s="129" t="s">
        <v>8159</v>
      </c>
    </row>
    <row r="377" spans="1:19" x14ac:dyDescent="0.25">
      <c r="A377">
        <v>618200</v>
      </c>
      <c r="B377">
        <v>540000</v>
      </c>
      <c r="C377">
        <v>201</v>
      </c>
      <c r="D377" s="96">
        <v>45141.527453703704</v>
      </c>
      <c r="E377" t="s">
        <v>133</v>
      </c>
      <c r="F377" t="s">
        <v>285</v>
      </c>
      <c r="G377" t="s">
        <v>286</v>
      </c>
      <c r="H377" t="s">
        <v>130</v>
      </c>
      <c r="I377" s="95">
        <v>332121</v>
      </c>
      <c r="L377" s="96">
        <v>45138.999988425923</v>
      </c>
      <c r="M377" t="s">
        <v>135</v>
      </c>
      <c r="N377">
        <v>34300</v>
      </c>
      <c r="O377" t="s">
        <v>132</v>
      </c>
      <c r="P377" s="95" t="str">
        <f>VLOOKUP(B377,'Org se'!$A$2:$D$3628,2,FALSE)</f>
        <v>University Communications</v>
      </c>
      <c r="Q377" s="95" t="str">
        <f>VLOOKUP(B377,'Org se'!$A$2:$H$3628,8,FALSE)</f>
        <v>VC Ext Affairs, Strat Init, &amp; COS</v>
      </c>
      <c r="R377" s="129" t="s">
        <v>8189</v>
      </c>
      <c r="S377" s="129" t="s">
        <v>8159</v>
      </c>
    </row>
    <row r="378" spans="1:19" x14ac:dyDescent="0.25">
      <c r="A378">
        <v>618300</v>
      </c>
      <c r="B378">
        <v>540000</v>
      </c>
      <c r="C378">
        <v>201</v>
      </c>
      <c r="D378" s="96">
        <v>45141.527453703704</v>
      </c>
      <c r="E378" t="s">
        <v>133</v>
      </c>
      <c r="F378" t="s">
        <v>285</v>
      </c>
      <c r="G378" t="s">
        <v>286</v>
      </c>
      <c r="H378" t="s">
        <v>130</v>
      </c>
      <c r="I378" s="95">
        <v>332121</v>
      </c>
      <c r="L378" s="96">
        <v>45138.999988425923</v>
      </c>
      <c r="M378" t="s">
        <v>135</v>
      </c>
      <c r="N378">
        <v>14794</v>
      </c>
      <c r="O378" t="s">
        <v>132</v>
      </c>
      <c r="P378" s="95" t="str">
        <f>VLOOKUP(B378,'Org se'!$A$2:$D$3628,2,FALSE)</f>
        <v>University Communications</v>
      </c>
      <c r="Q378" s="95" t="str">
        <f>VLOOKUP(B378,'Org se'!$A$2:$H$3628,8,FALSE)</f>
        <v>VC Ext Affairs, Strat Init, &amp; COS</v>
      </c>
      <c r="R378" s="129" t="s">
        <v>8189</v>
      </c>
      <c r="S378" s="129" t="s">
        <v>8159</v>
      </c>
    </row>
    <row r="379" spans="1:19" x14ac:dyDescent="0.25">
      <c r="A379">
        <v>808440</v>
      </c>
      <c r="B379">
        <v>540000</v>
      </c>
      <c r="C379">
        <v>170</v>
      </c>
      <c r="D379" s="96">
        <v>45132.557789351849</v>
      </c>
      <c r="E379" t="s">
        <v>133</v>
      </c>
      <c r="F379" t="s">
        <v>151</v>
      </c>
      <c r="G379" t="s">
        <v>510</v>
      </c>
      <c r="H379" t="s">
        <v>130</v>
      </c>
      <c r="I379" s="95">
        <v>333230</v>
      </c>
      <c r="L379" s="96">
        <v>45132.556875000002</v>
      </c>
      <c r="M379" t="s">
        <v>135</v>
      </c>
      <c r="N379">
        <v>140000</v>
      </c>
      <c r="O379" t="s">
        <v>132</v>
      </c>
      <c r="P379" s="95" t="str">
        <f>VLOOKUP(B379,'Org se'!$A$2:$D$3628,2,FALSE)</f>
        <v>University Communications</v>
      </c>
      <c r="Q379" s="95" t="str">
        <f>VLOOKUP(B379,'Org se'!$A$2:$H$3628,8,FALSE)</f>
        <v>VC Ext Affairs, Strat Init, &amp; COS</v>
      </c>
      <c r="R379" s="129" t="s">
        <v>8189</v>
      </c>
      <c r="S379" s="129" t="s">
        <v>8159</v>
      </c>
    </row>
    <row r="380" spans="1:19" x14ac:dyDescent="0.25">
      <c r="A380">
        <v>611120</v>
      </c>
      <c r="B380">
        <v>170200</v>
      </c>
      <c r="C380">
        <v>217</v>
      </c>
      <c r="D380" s="96">
        <v>45132.530150462961</v>
      </c>
      <c r="E380" t="s">
        <v>127</v>
      </c>
      <c r="F380" t="s">
        <v>140</v>
      </c>
      <c r="G380" t="s">
        <v>303</v>
      </c>
      <c r="H380" t="s">
        <v>130</v>
      </c>
      <c r="I380" s="95">
        <v>335145</v>
      </c>
      <c r="L380" s="96">
        <v>45132.529583333337</v>
      </c>
      <c r="M380" t="s">
        <v>131</v>
      </c>
      <c r="N380">
        <v>121400</v>
      </c>
      <c r="O380" t="s">
        <v>132</v>
      </c>
      <c r="P380" s="95" t="str">
        <f>VLOOKUP(B380,'Org se'!$A$2:$D$3628,2,FALSE)</f>
        <v>University Sustainability</v>
      </c>
      <c r="Q380" s="95" t="str">
        <f>VLOOKUP(B380,'Org se'!$A$2:$H$3628,8,FALSE)</f>
        <v>VC Ext Affairs, Strat Init, &amp; COS</v>
      </c>
      <c r="R380" s="129" t="s">
        <v>8183</v>
      </c>
      <c r="S380" s="129" t="str">
        <f>VLOOKUP(Q380,'Org se'!$N$2:$O$46,2,FALSE)</f>
        <v>UAdmin</v>
      </c>
    </row>
    <row r="381" spans="1:19" x14ac:dyDescent="0.25">
      <c r="A381">
        <v>611175</v>
      </c>
      <c r="B381">
        <v>170200</v>
      </c>
      <c r="C381">
        <v>217</v>
      </c>
      <c r="D381" s="96">
        <v>45132.530150462961</v>
      </c>
      <c r="E381" t="s">
        <v>127</v>
      </c>
      <c r="F381" t="s">
        <v>140</v>
      </c>
      <c r="G381" t="s">
        <v>303</v>
      </c>
      <c r="H381" t="s">
        <v>130</v>
      </c>
      <c r="I381" s="95">
        <v>335145</v>
      </c>
      <c r="L381" s="96">
        <v>45132.529583333337</v>
      </c>
      <c r="M381" t="s">
        <v>131</v>
      </c>
      <c r="N381">
        <v>2500</v>
      </c>
      <c r="O381" t="s">
        <v>132</v>
      </c>
      <c r="P381" s="95" t="str">
        <f>VLOOKUP(B381,'Org se'!$A$2:$D$3628,2,FALSE)</f>
        <v>University Sustainability</v>
      </c>
      <c r="Q381" s="95" t="str">
        <f>VLOOKUP(B381,'Org se'!$A$2:$H$3628,8,FALSE)</f>
        <v>VC Ext Affairs, Strat Init, &amp; COS</v>
      </c>
      <c r="R381" s="129" t="s">
        <v>8183</v>
      </c>
      <c r="S381" s="129" t="str">
        <f>VLOOKUP(Q381,'Org se'!$N$2:$O$46,2,FALSE)</f>
        <v>UAdmin</v>
      </c>
    </row>
    <row r="382" spans="1:19" x14ac:dyDescent="0.25">
      <c r="A382">
        <v>611180</v>
      </c>
      <c r="B382">
        <v>170200</v>
      </c>
      <c r="C382">
        <v>217</v>
      </c>
      <c r="D382" s="96">
        <v>45132.530150462961</v>
      </c>
      <c r="E382" t="s">
        <v>127</v>
      </c>
      <c r="F382" t="s">
        <v>140</v>
      </c>
      <c r="G382" t="s">
        <v>303</v>
      </c>
      <c r="H382" t="s">
        <v>130</v>
      </c>
      <c r="I382" s="95">
        <v>335145</v>
      </c>
      <c r="L382" s="96">
        <v>45132.529583333337</v>
      </c>
      <c r="M382" t="s">
        <v>131</v>
      </c>
      <c r="N382">
        <v>18200</v>
      </c>
      <c r="O382" t="s">
        <v>132</v>
      </c>
      <c r="P382" s="95" t="str">
        <f>VLOOKUP(B382,'Org se'!$A$2:$D$3628,2,FALSE)</f>
        <v>University Sustainability</v>
      </c>
      <c r="Q382" s="95" t="str">
        <f>VLOOKUP(B382,'Org se'!$A$2:$H$3628,8,FALSE)</f>
        <v>VC Ext Affairs, Strat Init, &amp; COS</v>
      </c>
      <c r="R382" s="129" t="s">
        <v>8183</v>
      </c>
      <c r="S382" s="129" t="str">
        <f>VLOOKUP(Q382,'Org se'!$N$2:$O$46,2,FALSE)</f>
        <v>UAdmin</v>
      </c>
    </row>
    <row r="383" spans="1:19" x14ac:dyDescent="0.25">
      <c r="A383">
        <v>611190</v>
      </c>
      <c r="B383">
        <v>170200</v>
      </c>
      <c r="C383">
        <v>217</v>
      </c>
      <c r="D383" s="96">
        <v>45132.530150462961</v>
      </c>
      <c r="E383" t="s">
        <v>127</v>
      </c>
      <c r="F383" t="s">
        <v>140</v>
      </c>
      <c r="G383" t="s">
        <v>303</v>
      </c>
      <c r="H383" t="s">
        <v>130</v>
      </c>
      <c r="I383" s="95">
        <v>335145</v>
      </c>
      <c r="L383" s="96">
        <v>45132.529583333337</v>
      </c>
      <c r="M383" t="s">
        <v>131</v>
      </c>
      <c r="N383">
        <v>3500</v>
      </c>
      <c r="O383" t="s">
        <v>132</v>
      </c>
      <c r="P383" s="95" t="str">
        <f>VLOOKUP(B383,'Org se'!$A$2:$D$3628,2,FALSE)</f>
        <v>University Sustainability</v>
      </c>
      <c r="Q383" s="95" t="str">
        <f>VLOOKUP(B383,'Org se'!$A$2:$H$3628,8,FALSE)</f>
        <v>VC Ext Affairs, Strat Init, &amp; COS</v>
      </c>
      <c r="R383" s="129" t="s">
        <v>8183</v>
      </c>
      <c r="S383" s="129" t="str">
        <f>VLOOKUP(Q383,'Org se'!$N$2:$O$46,2,FALSE)</f>
        <v>UAdmin</v>
      </c>
    </row>
    <row r="384" spans="1:19" x14ac:dyDescent="0.25">
      <c r="A384">
        <v>612120</v>
      </c>
      <c r="B384">
        <v>170200</v>
      </c>
      <c r="C384">
        <v>217</v>
      </c>
      <c r="D384" s="96">
        <v>45132.530150462961</v>
      </c>
      <c r="E384" t="s">
        <v>127</v>
      </c>
      <c r="F384" t="s">
        <v>140</v>
      </c>
      <c r="G384" t="s">
        <v>303</v>
      </c>
      <c r="H384" t="s">
        <v>130</v>
      </c>
      <c r="I384" s="95">
        <v>335145</v>
      </c>
      <c r="L384" s="96">
        <v>45132.529583333337</v>
      </c>
      <c r="M384" t="s">
        <v>131</v>
      </c>
      <c r="N384">
        <v>138101</v>
      </c>
      <c r="O384" t="s">
        <v>132</v>
      </c>
      <c r="P384" s="95" t="str">
        <f>VLOOKUP(B384,'Org se'!$A$2:$D$3628,2,FALSE)</f>
        <v>University Sustainability</v>
      </c>
      <c r="Q384" s="95" t="str">
        <f>VLOOKUP(B384,'Org se'!$A$2:$H$3628,8,FALSE)</f>
        <v>VC Ext Affairs, Strat Init, &amp; COS</v>
      </c>
      <c r="R384" s="129" t="s">
        <v>8183</v>
      </c>
      <c r="S384" s="129" t="str">
        <f>VLOOKUP(Q384,'Org se'!$N$2:$O$46,2,FALSE)</f>
        <v>UAdmin</v>
      </c>
    </row>
    <row r="385" spans="1:19" x14ac:dyDescent="0.25">
      <c r="A385">
        <v>612700</v>
      </c>
      <c r="B385">
        <v>170200</v>
      </c>
      <c r="C385">
        <v>217</v>
      </c>
      <c r="D385" s="96">
        <v>45132.530150462961</v>
      </c>
      <c r="E385" t="s">
        <v>127</v>
      </c>
      <c r="F385" t="s">
        <v>140</v>
      </c>
      <c r="G385" t="s">
        <v>303</v>
      </c>
      <c r="H385" t="s">
        <v>130</v>
      </c>
      <c r="I385" s="95">
        <v>335145</v>
      </c>
      <c r="L385" s="96">
        <v>45132.529583333337</v>
      </c>
      <c r="M385" t="s">
        <v>131</v>
      </c>
      <c r="N385">
        <v>645</v>
      </c>
      <c r="O385" t="s">
        <v>132</v>
      </c>
      <c r="P385" s="95" t="str">
        <f>VLOOKUP(B385,'Org se'!$A$2:$D$3628,2,FALSE)</f>
        <v>University Sustainability</v>
      </c>
      <c r="Q385" s="95" t="str">
        <f>VLOOKUP(B385,'Org se'!$A$2:$H$3628,8,FALSE)</f>
        <v>VC Ext Affairs, Strat Init, &amp; COS</v>
      </c>
      <c r="R385" s="129" t="s">
        <v>8183</v>
      </c>
      <c r="S385" s="129" t="str">
        <f>VLOOKUP(Q385,'Org se'!$N$2:$O$46,2,FALSE)</f>
        <v>UAdmin</v>
      </c>
    </row>
    <row r="386" spans="1:19" x14ac:dyDescent="0.25">
      <c r="A386">
        <v>614120</v>
      </c>
      <c r="B386">
        <v>170200</v>
      </c>
      <c r="C386">
        <v>217</v>
      </c>
      <c r="D386" s="96">
        <v>45132.530150462961</v>
      </c>
      <c r="E386" t="s">
        <v>127</v>
      </c>
      <c r="F386" t="s">
        <v>140</v>
      </c>
      <c r="G386" t="s">
        <v>303</v>
      </c>
      <c r="H386" t="s">
        <v>130</v>
      </c>
      <c r="I386" s="95">
        <v>335145</v>
      </c>
      <c r="L386" s="96">
        <v>45132.529583333337</v>
      </c>
      <c r="M386" t="s">
        <v>131</v>
      </c>
      <c r="N386">
        <v>1875</v>
      </c>
      <c r="O386" t="s">
        <v>132</v>
      </c>
      <c r="P386" s="95" t="str">
        <f>VLOOKUP(B386,'Org se'!$A$2:$D$3628,2,FALSE)</f>
        <v>University Sustainability</v>
      </c>
      <c r="Q386" s="95" t="str">
        <f>VLOOKUP(B386,'Org se'!$A$2:$H$3628,8,FALSE)</f>
        <v>VC Ext Affairs, Strat Init, &amp; COS</v>
      </c>
      <c r="R386" s="129" t="s">
        <v>8183</v>
      </c>
      <c r="S386" s="129" t="str">
        <f>VLOOKUP(Q386,'Org se'!$N$2:$O$46,2,FALSE)</f>
        <v>UAdmin</v>
      </c>
    </row>
    <row r="387" spans="1:19" x14ac:dyDescent="0.25">
      <c r="A387">
        <v>614520</v>
      </c>
      <c r="B387">
        <v>170200</v>
      </c>
      <c r="C387">
        <v>217</v>
      </c>
      <c r="D387" s="96">
        <v>45132.530150462961</v>
      </c>
      <c r="E387" t="s">
        <v>127</v>
      </c>
      <c r="F387" t="s">
        <v>140</v>
      </c>
      <c r="G387" t="s">
        <v>303</v>
      </c>
      <c r="H387" t="s">
        <v>130</v>
      </c>
      <c r="I387" s="95">
        <v>335145</v>
      </c>
      <c r="L387" s="96">
        <v>45132.529583333337</v>
      </c>
      <c r="M387" t="s">
        <v>131</v>
      </c>
      <c r="N387">
        <v>22114</v>
      </c>
      <c r="O387" t="s">
        <v>132</v>
      </c>
      <c r="P387" s="95" t="str">
        <f>VLOOKUP(B387,'Org se'!$A$2:$D$3628,2,FALSE)</f>
        <v>University Sustainability</v>
      </c>
      <c r="Q387" s="95" t="str">
        <f>VLOOKUP(B387,'Org se'!$A$2:$H$3628,8,FALSE)</f>
        <v>VC Ext Affairs, Strat Init, &amp; COS</v>
      </c>
      <c r="R387" s="129" t="s">
        <v>8183</v>
      </c>
      <c r="S387" s="129" t="str">
        <f>VLOOKUP(Q387,'Org se'!$N$2:$O$46,2,FALSE)</f>
        <v>UAdmin</v>
      </c>
    </row>
    <row r="388" spans="1:19" x14ac:dyDescent="0.25">
      <c r="A388">
        <v>614650</v>
      </c>
      <c r="B388">
        <v>170200</v>
      </c>
      <c r="C388">
        <v>217</v>
      </c>
      <c r="D388" s="96">
        <v>45132.530150462961</v>
      </c>
      <c r="E388" t="s">
        <v>127</v>
      </c>
      <c r="F388" t="s">
        <v>140</v>
      </c>
      <c r="G388" t="s">
        <v>303</v>
      </c>
      <c r="H388" t="s">
        <v>130</v>
      </c>
      <c r="I388" s="95">
        <v>335145</v>
      </c>
      <c r="L388" s="96">
        <v>45132.529583333337</v>
      </c>
      <c r="M388" t="s">
        <v>131</v>
      </c>
      <c r="N388">
        <v>71</v>
      </c>
      <c r="O388" t="s">
        <v>132</v>
      </c>
      <c r="P388" s="95" t="str">
        <f>VLOOKUP(B388,'Org se'!$A$2:$D$3628,2,FALSE)</f>
        <v>University Sustainability</v>
      </c>
      <c r="Q388" s="95" t="str">
        <f>VLOOKUP(B388,'Org se'!$A$2:$H$3628,8,FALSE)</f>
        <v>VC Ext Affairs, Strat Init, &amp; COS</v>
      </c>
      <c r="R388" s="129" t="s">
        <v>8183</v>
      </c>
      <c r="S388" s="129" t="str">
        <f>VLOOKUP(Q388,'Org se'!$N$2:$O$46,2,FALSE)</f>
        <v>UAdmin</v>
      </c>
    </row>
    <row r="389" spans="1:19" x14ac:dyDescent="0.25">
      <c r="A389">
        <v>615810</v>
      </c>
      <c r="B389">
        <v>170200</v>
      </c>
      <c r="C389">
        <v>217</v>
      </c>
      <c r="D389" s="96">
        <v>45132.530150462961</v>
      </c>
      <c r="E389" t="s">
        <v>127</v>
      </c>
      <c r="F389" t="s">
        <v>140</v>
      </c>
      <c r="G389" t="s">
        <v>303</v>
      </c>
      <c r="H389" t="s">
        <v>130</v>
      </c>
      <c r="I389" s="95">
        <v>335145</v>
      </c>
      <c r="L389" s="96">
        <v>45132.529583333337</v>
      </c>
      <c r="M389" t="s">
        <v>131</v>
      </c>
      <c r="N389">
        <v>1222</v>
      </c>
      <c r="O389" t="s">
        <v>132</v>
      </c>
      <c r="P389" s="95" t="str">
        <f>VLOOKUP(B389,'Org se'!$A$2:$D$3628,2,FALSE)</f>
        <v>University Sustainability</v>
      </c>
      <c r="Q389" s="95" t="str">
        <f>VLOOKUP(B389,'Org se'!$A$2:$H$3628,8,FALSE)</f>
        <v>VC Ext Affairs, Strat Init, &amp; COS</v>
      </c>
      <c r="R389" s="129" t="s">
        <v>8183</v>
      </c>
      <c r="S389" s="129" t="str">
        <f>VLOOKUP(Q389,'Org se'!$N$2:$O$46,2,FALSE)</f>
        <v>UAdmin</v>
      </c>
    </row>
    <row r="390" spans="1:19" x14ac:dyDescent="0.25">
      <c r="A390">
        <v>618100</v>
      </c>
      <c r="B390">
        <v>170200</v>
      </c>
      <c r="C390">
        <v>217</v>
      </c>
      <c r="D390" s="96">
        <v>45132.530150462961</v>
      </c>
      <c r="E390" t="s">
        <v>127</v>
      </c>
      <c r="F390" t="s">
        <v>140</v>
      </c>
      <c r="G390" t="s">
        <v>303</v>
      </c>
      <c r="H390" t="s">
        <v>130</v>
      </c>
      <c r="I390" s="95">
        <v>335145</v>
      </c>
      <c r="L390" s="96">
        <v>45132.529583333337</v>
      </c>
      <c r="M390" t="s">
        <v>131</v>
      </c>
      <c r="N390">
        <v>19852</v>
      </c>
      <c r="O390" t="s">
        <v>132</v>
      </c>
      <c r="P390" s="95" t="str">
        <f>VLOOKUP(B390,'Org se'!$A$2:$D$3628,2,FALSE)</f>
        <v>University Sustainability</v>
      </c>
      <c r="Q390" s="95" t="str">
        <f>VLOOKUP(B390,'Org se'!$A$2:$H$3628,8,FALSE)</f>
        <v>VC Ext Affairs, Strat Init, &amp; COS</v>
      </c>
      <c r="R390" s="129" t="s">
        <v>8183</v>
      </c>
      <c r="S390" s="129" t="str">
        <f>VLOOKUP(Q390,'Org se'!$N$2:$O$46,2,FALSE)</f>
        <v>UAdmin</v>
      </c>
    </row>
    <row r="391" spans="1:19" x14ac:dyDescent="0.25">
      <c r="A391">
        <v>618200</v>
      </c>
      <c r="B391">
        <v>170200</v>
      </c>
      <c r="C391">
        <v>217</v>
      </c>
      <c r="D391" s="96">
        <v>45132.530150462961</v>
      </c>
      <c r="E391" t="s">
        <v>127</v>
      </c>
      <c r="F391" t="s">
        <v>140</v>
      </c>
      <c r="G391" t="s">
        <v>303</v>
      </c>
      <c r="H391" t="s">
        <v>130</v>
      </c>
      <c r="I391" s="95">
        <v>335145</v>
      </c>
      <c r="L391" s="96">
        <v>45132.529583333337</v>
      </c>
      <c r="M391" t="s">
        <v>131</v>
      </c>
      <c r="N391">
        <v>33835</v>
      </c>
      <c r="O391" t="s">
        <v>132</v>
      </c>
      <c r="P391" s="95" t="str">
        <f>VLOOKUP(B391,'Org se'!$A$2:$D$3628,2,FALSE)</f>
        <v>University Sustainability</v>
      </c>
      <c r="Q391" s="95" t="str">
        <f>VLOOKUP(B391,'Org se'!$A$2:$H$3628,8,FALSE)</f>
        <v>VC Ext Affairs, Strat Init, &amp; COS</v>
      </c>
      <c r="R391" s="129" t="s">
        <v>8183</v>
      </c>
      <c r="S391" s="129" t="str">
        <f>VLOOKUP(Q391,'Org se'!$N$2:$O$46,2,FALSE)</f>
        <v>UAdmin</v>
      </c>
    </row>
    <row r="392" spans="1:19" x14ac:dyDescent="0.25">
      <c r="A392">
        <v>618300</v>
      </c>
      <c r="B392">
        <v>170200</v>
      </c>
      <c r="C392">
        <v>217</v>
      </c>
      <c r="D392" s="96">
        <v>45132.530150462961</v>
      </c>
      <c r="E392" t="s">
        <v>127</v>
      </c>
      <c r="F392" t="s">
        <v>140</v>
      </c>
      <c r="G392" t="s">
        <v>303</v>
      </c>
      <c r="H392" t="s">
        <v>130</v>
      </c>
      <c r="I392" s="95">
        <v>335145</v>
      </c>
      <c r="L392" s="96">
        <v>45132.529583333337</v>
      </c>
      <c r="M392" t="s">
        <v>131</v>
      </c>
      <c r="N392">
        <v>29588</v>
      </c>
      <c r="O392" t="s">
        <v>132</v>
      </c>
      <c r="P392" s="95" t="str">
        <f>VLOOKUP(B392,'Org se'!$A$2:$D$3628,2,FALSE)</f>
        <v>University Sustainability</v>
      </c>
      <c r="Q392" s="95" t="str">
        <f>VLOOKUP(B392,'Org se'!$A$2:$H$3628,8,FALSE)</f>
        <v>VC Ext Affairs, Strat Init, &amp; COS</v>
      </c>
      <c r="R392" s="129" t="s">
        <v>8183</v>
      </c>
      <c r="S392" s="129" t="str">
        <f>VLOOKUP(Q392,'Org se'!$N$2:$O$46,2,FALSE)</f>
        <v>UAdmin</v>
      </c>
    </row>
    <row r="393" spans="1:19" x14ac:dyDescent="0.25">
      <c r="A393">
        <v>618700</v>
      </c>
      <c r="B393">
        <v>170200</v>
      </c>
      <c r="C393">
        <v>217</v>
      </c>
      <c r="D393" s="96">
        <v>45132.530162037037</v>
      </c>
      <c r="E393" t="s">
        <v>127</v>
      </c>
      <c r="F393" t="s">
        <v>140</v>
      </c>
      <c r="G393" t="s">
        <v>303</v>
      </c>
      <c r="H393" t="s">
        <v>130</v>
      </c>
      <c r="I393" s="95">
        <v>335145</v>
      </c>
      <c r="L393" s="96">
        <v>45132.529583333337</v>
      </c>
      <c r="M393" t="s">
        <v>131</v>
      </c>
      <c r="N393">
        <v>16790</v>
      </c>
      <c r="O393" t="s">
        <v>132</v>
      </c>
      <c r="P393" s="95" t="str">
        <f>VLOOKUP(B393,'Org se'!$A$2:$D$3628,2,FALSE)</f>
        <v>University Sustainability</v>
      </c>
      <c r="Q393" s="95" t="str">
        <f>VLOOKUP(B393,'Org se'!$A$2:$H$3628,8,FALSE)</f>
        <v>VC Ext Affairs, Strat Init, &amp; COS</v>
      </c>
      <c r="R393" s="129" t="s">
        <v>8183</v>
      </c>
      <c r="S393" s="129" t="str">
        <f>VLOOKUP(Q393,'Org se'!$N$2:$O$46,2,FALSE)</f>
        <v>UAdmin</v>
      </c>
    </row>
    <row r="394" spans="1:19" x14ac:dyDescent="0.25">
      <c r="A394">
        <v>618710</v>
      </c>
      <c r="B394">
        <v>170200</v>
      </c>
      <c r="C394">
        <v>217</v>
      </c>
      <c r="D394" s="96">
        <v>45132.530162037037</v>
      </c>
      <c r="E394" t="s">
        <v>127</v>
      </c>
      <c r="F394" t="s">
        <v>140</v>
      </c>
      <c r="G394" t="s">
        <v>303</v>
      </c>
      <c r="H394" t="s">
        <v>130</v>
      </c>
      <c r="I394" s="95">
        <v>335145</v>
      </c>
      <c r="L394" s="96">
        <v>45132.529583333337</v>
      </c>
      <c r="M394" t="s">
        <v>131</v>
      </c>
      <c r="N394">
        <v>8722</v>
      </c>
      <c r="O394" t="s">
        <v>132</v>
      </c>
      <c r="P394" s="95" t="str">
        <f>VLOOKUP(B394,'Org se'!$A$2:$D$3628,2,FALSE)</f>
        <v>University Sustainability</v>
      </c>
      <c r="Q394" s="95" t="str">
        <f>VLOOKUP(B394,'Org se'!$A$2:$H$3628,8,FALSE)</f>
        <v>VC Ext Affairs, Strat Init, &amp; COS</v>
      </c>
      <c r="R394" s="129" t="s">
        <v>8183</v>
      </c>
      <c r="S394" s="129" t="str">
        <f>VLOOKUP(Q394,'Org se'!$N$2:$O$46,2,FALSE)</f>
        <v>UAdmin</v>
      </c>
    </row>
    <row r="395" spans="1:19" x14ac:dyDescent="0.25">
      <c r="A395">
        <v>719000</v>
      </c>
      <c r="B395">
        <v>170200</v>
      </c>
      <c r="C395">
        <v>217</v>
      </c>
      <c r="D395" s="96">
        <v>45132.530162037037</v>
      </c>
      <c r="E395" t="s">
        <v>127</v>
      </c>
      <c r="F395" t="s">
        <v>140</v>
      </c>
      <c r="G395" t="s">
        <v>303</v>
      </c>
      <c r="H395" t="s">
        <v>130</v>
      </c>
      <c r="I395" s="95">
        <v>335145</v>
      </c>
      <c r="L395" s="96">
        <v>45132.529583333337</v>
      </c>
      <c r="M395" t="s">
        <v>131</v>
      </c>
      <c r="N395">
        <v>800</v>
      </c>
      <c r="O395" t="s">
        <v>132</v>
      </c>
      <c r="P395" s="95" t="str">
        <f>VLOOKUP(B395,'Org se'!$A$2:$D$3628,2,FALSE)</f>
        <v>University Sustainability</v>
      </c>
      <c r="Q395" s="95" t="str">
        <f>VLOOKUP(B395,'Org se'!$A$2:$H$3628,8,FALSE)</f>
        <v>VC Ext Affairs, Strat Init, &amp; COS</v>
      </c>
      <c r="R395" s="129" t="s">
        <v>8183</v>
      </c>
      <c r="S395" s="129" t="str">
        <f>VLOOKUP(Q395,'Org se'!$N$2:$O$46,2,FALSE)</f>
        <v>UAdmin</v>
      </c>
    </row>
    <row r="396" spans="1:19" x14ac:dyDescent="0.25">
      <c r="A396">
        <v>720000</v>
      </c>
      <c r="B396">
        <v>170200</v>
      </c>
      <c r="C396">
        <v>217</v>
      </c>
      <c r="D396" s="96">
        <v>45132.530162037037</v>
      </c>
      <c r="E396" t="s">
        <v>127</v>
      </c>
      <c r="F396" t="s">
        <v>140</v>
      </c>
      <c r="G396" t="s">
        <v>303</v>
      </c>
      <c r="H396" t="s">
        <v>130</v>
      </c>
      <c r="I396" s="95">
        <v>335145</v>
      </c>
      <c r="L396" s="96">
        <v>45132.529583333337</v>
      </c>
      <c r="M396" t="s">
        <v>131</v>
      </c>
      <c r="N396">
        <v>1000</v>
      </c>
      <c r="O396" t="s">
        <v>132</v>
      </c>
      <c r="P396" s="95" t="str">
        <f>VLOOKUP(B396,'Org se'!$A$2:$D$3628,2,FALSE)</f>
        <v>University Sustainability</v>
      </c>
      <c r="Q396" s="95" t="str">
        <f>VLOOKUP(B396,'Org se'!$A$2:$H$3628,8,FALSE)</f>
        <v>VC Ext Affairs, Strat Init, &amp; COS</v>
      </c>
      <c r="R396" s="129" t="s">
        <v>8183</v>
      </c>
      <c r="S396" s="129" t="str">
        <f>VLOOKUP(Q396,'Org se'!$N$2:$O$46,2,FALSE)</f>
        <v>UAdmin</v>
      </c>
    </row>
    <row r="397" spans="1:19" x14ac:dyDescent="0.25">
      <c r="A397">
        <v>731000</v>
      </c>
      <c r="B397">
        <v>170200</v>
      </c>
      <c r="C397">
        <v>217</v>
      </c>
      <c r="D397" s="96">
        <v>45132.530162037037</v>
      </c>
      <c r="E397" t="s">
        <v>127</v>
      </c>
      <c r="F397" t="s">
        <v>140</v>
      </c>
      <c r="G397" t="s">
        <v>303</v>
      </c>
      <c r="H397" t="s">
        <v>130</v>
      </c>
      <c r="I397" s="95">
        <v>335145</v>
      </c>
      <c r="L397" s="96">
        <v>45132.529583333337</v>
      </c>
      <c r="M397" t="s">
        <v>131</v>
      </c>
      <c r="N397">
        <v>1500</v>
      </c>
      <c r="O397" t="s">
        <v>132</v>
      </c>
      <c r="P397" s="95" t="str">
        <f>VLOOKUP(B397,'Org se'!$A$2:$D$3628,2,FALSE)</f>
        <v>University Sustainability</v>
      </c>
      <c r="Q397" s="95" t="str">
        <f>VLOOKUP(B397,'Org se'!$A$2:$H$3628,8,FALSE)</f>
        <v>VC Ext Affairs, Strat Init, &amp; COS</v>
      </c>
      <c r="R397" s="129" t="s">
        <v>8183</v>
      </c>
      <c r="S397" s="129" t="str">
        <f>VLOOKUP(Q397,'Org se'!$N$2:$O$46,2,FALSE)</f>
        <v>UAdmin</v>
      </c>
    </row>
    <row r="398" spans="1:19" x14ac:dyDescent="0.25">
      <c r="A398">
        <v>732000</v>
      </c>
      <c r="B398">
        <v>170200</v>
      </c>
      <c r="C398">
        <v>217</v>
      </c>
      <c r="D398" s="96">
        <v>45132.530162037037</v>
      </c>
      <c r="E398" t="s">
        <v>127</v>
      </c>
      <c r="F398" t="s">
        <v>140</v>
      </c>
      <c r="G398" t="s">
        <v>303</v>
      </c>
      <c r="H398" t="s">
        <v>130</v>
      </c>
      <c r="I398" s="95">
        <v>335145</v>
      </c>
      <c r="L398" s="96">
        <v>45132.529583333337</v>
      </c>
      <c r="M398" t="s">
        <v>131</v>
      </c>
      <c r="N398">
        <v>302</v>
      </c>
      <c r="O398" t="s">
        <v>132</v>
      </c>
      <c r="P398" s="95" t="str">
        <f>VLOOKUP(B398,'Org se'!$A$2:$D$3628,2,FALSE)</f>
        <v>University Sustainability</v>
      </c>
      <c r="Q398" s="95" t="str">
        <f>VLOOKUP(B398,'Org se'!$A$2:$H$3628,8,FALSE)</f>
        <v>VC Ext Affairs, Strat Init, &amp; COS</v>
      </c>
      <c r="R398" s="129" t="s">
        <v>8183</v>
      </c>
      <c r="S398" s="129" t="str">
        <f>VLOOKUP(Q398,'Org se'!$N$2:$O$46,2,FALSE)</f>
        <v>UAdmin</v>
      </c>
    </row>
    <row r="399" spans="1:19" x14ac:dyDescent="0.25">
      <c r="A399">
        <v>733000</v>
      </c>
      <c r="B399">
        <v>170200</v>
      </c>
      <c r="C399">
        <v>217</v>
      </c>
      <c r="D399" s="96">
        <v>45132.530162037037</v>
      </c>
      <c r="E399" t="s">
        <v>127</v>
      </c>
      <c r="F399" t="s">
        <v>140</v>
      </c>
      <c r="G399" t="s">
        <v>303</v>
      </c>
      <c r="H399" t="s">
        <v>130</v>
      </c>
      <c r="I399" s="95">
        <v>335145</v>
      </c>
      <c r="L399" s="96">
        <v>45132.529583333337</v>
      </c>
      <c r="M399" t="s">
        <v>131</v>
      </c>
      <c r="N399">
        <v>292</v>
      </c>
      <c r="O399" t="s">
        <v>132</v>
      </c>
      <c r="P399" s="95" t="str">
        <f>VLOOKUP(B399,'Org se'!$A$2:$D$3628,2,FALSE)</f>
        <v>University Sustainability</v>
      </c>
      <c r="Q399" s="95" t="str">
        <f>VLOOKUP(B399,'Org se'!$A$2:$H$3628,8,FALSE)</f>
        <v>VC Ext Affairs, Strat Init, &amp; COS</v>
      </c>
      <c r="R399" s="129" t="s">
        <v>8183</v>
      </c>
      <c r="S399" s="129" t="str">
        <f>VLOOKUP(Q399,'Org se'!$N$2:$O$46,2,FALSE)</f>
        <v>UAdmin</v>
      </c>
    </row>
    <row r="400" spans="1:19" x14ac:dyDescent="0.25">
      <c r="A400">
        <v>734000</v>
      </c>
      <c r="B400">
        <v>170200</v>
      </c>
      <c r="C400">
        <v>217</v>
      </c>
      <c r="D400" s="96">
        <v>45132.530162037037</v>
      </c>
      <c r="E400" t="s">
        <v>127</v>
      </c>
      <c r="F400" t="s">
        <v>140</v>
      </c>
      <c r="G400" t="s">
        <v>303</v>
      </c>
      <c r="H400" t="s">
        <v>130</v>
      </c>
      <c r="I400" s="95">
        <v>335145</v>
      </c>
      <c r="L400" s="96">
        <v>45132.529583333337</v>
      </c>
      <c r="M400" t="s">
        <v>131</v>
      </c>
      <c r="N400">
        <v>870</v>
      </c>
      <c r="O400" t="s">
        <v>132</v>
      </c>
      <c r="P400" s="95" t="str">
        <f>VLOOKUP(B400,'Org se'!$A$2:$D$3628,2,FALSE)</f>
        <v>University Sustainability</v>
      </c>
      <c r="Q400" s="95" t="str">
        <f>VLOOKUP(B400,'Org se'!$A$2:$H$3628,8,FALSE)</f>
        <v>VC Ext Affairs, Strat Init, &amp; COS</v>
      </c>
      <c r="R400" s="129" t="s">
        <v>8183</v>
      </c>
      <c r="S400" s="129" t="str">
        <f>VLOOKUP(Q400,'Org se'!$N$2:$O$46,2,FALSE)</f>
        <v>UAdmin</v>
      </c>
    </row>
    <row r="401" spans="1:19" x14ac:dyDescent="0.25">
      <c r="A401">
        <v>740000</v>
      </c>
      <c r="B401">
        <v>170200</v>
      </c>
      <c r="C401">
        <v>217</v>
      </c>
      <c r="D401" s="96">
        <v>45132.530162037037</v>
      </c>
      <c r="E401" t="s">
        <v>127</v>
      </c>
      <c r="F401" t="s">
        <v>140</v>
      </c>
      <c r="G401" t="s">
        <v>303</v>
      </c>
      <c r="H401" t="s">
        <v>130</v>
      </c>
      <c r="I401" s="95">
        <v>335145</v>
      </c>
      <c r="L401" s="96">
        <v>45132.529583333337</v>
      </c>
      <c r="M401" t="s">
        <v>131</v>
      </c>
      <c r="N401">
        <v>183</v>
      </c>
      <c r="O401" t="s">
        <v>132</v>
      </c>
      <c r="P401" s="95" t="str">
        <f>VLOOKUP(B401,'Org se'!$A$2:$D$3628,2,FALSE)</f>
        <v>University Sustainability</v>
      </c>
      <c r="Q401" s="95" t="str">
        <f>VLOOKUP(B401,'Org se'!$A$2:$H$3628,8,FALSE)</f>
        <v>VC Ext Affairs, Strat Init, &amp; COS</v>
      </c>
      <c r="R401" s="129" t="s">
        <v>8183</v>
      </c>
      <c r="S401" s="129" t="str">
        <f>VLOOKUP(Q401,'Org se'!$N$2:$O$46,2,FALSE)</f>
        <v>UAdmin</v>
      </c>
    </row>
    <row r="402" spans="1:19" x14ac:dyDescent="0.25">
      <c r="A402">
        <v>750000</v>
      </c>
      <c r="B402">
        <v>170200</v>
      </c>
      <c r="C402">
        <v>217</v>
      </c>
      <c r="D402" s="96">
        <v>45132.530162037037</v>
      </c>
      <c r="E402" t="s">
        <v>127</v>
      </c>
      <c r="F402" t="s">
        <v>140</v>
      </c>
      <c r="G402" t="s">
        <v>303</v>
      </c>
      <c r="H402" t="s">
        <v>130</v>
      </c>
      <c r="I402" s="95">
        <v>335145</v>
      </c>
      <c r="L402" s="96">
        <v>45132.529583333337</v>
      </c>
      <c r="M402" t="s">
        <v>131</v>
      </c>
      <c r="N402">
        <v>888</v>
      </c>
      <c r="O402" t="s">
        <v>132</v>
      </c>
      <c r="P402" s="95" t="str">
        <f>VLOOKUP(B402,'Org se'!$A$2:$D$3628,2,FALSE)</f>
        <v>University Sustainability</v>
      </c>
      <c r="Q402" s="95" t="str">
        <f>VLOOKUP(B402,'Org se'!$A$2:$H$3628,8,FALSE)</f>
        <v>VC Ext Affairs, Strat Init, &amp; COS</v>
      </c>
      <c r="R402" s="129" t="s">
        <v>8183</v>
      </c>
      <c r="S402" s="129" t="str">
        <f>VLOOKUP(Q402,'Org se'!$N$2:$O$46,2,FALSE)</f>
        <v>UAdmin</v>
      </c>
    </row>
    <row r="403" spans="1:19" x14ac:dyDescent="0.25">
      <c r="A403">
        <v>785000</v>
      </c>
      <c r="B403">
        <v>170200</v>
      </c>
      <c r="C403">
        <v>217</v>
      </c>
      <c r="D403" s="96">
        <v>45132.530162037037</v>
      </c>
      <c r="E403" t="s">
        <v>127</v>
      </c>
      <c r="F403" t="s">
        <v>140</v>
      </c>
      <c r="G403" t="s">
        <v>303</v>
      </c>
      <c r="H403" t="s">
        <v>130</v>
      </c>
      <c r="I403" s="95">
        <v>335145</v>
      </c>
      <c r="L403" s="96">
        <v>45132.529583333337</v>
      </c>
      <c r="M403" t="s">
        <v>131</v>
      </c>
      <c r="N403">
        <v>250</v>
      </c>
      <c r="O403" t="s">
        <v>132</v>
      </c>
      <c r="P403" s="95" t="str">
        <f>VLOOKUP(B403,'Org se'!$A$2:$D$3628,2,FALSE)</f>
        <v>University Sustainability</v>
      </c>
      <c r="Q403" s="95" t="str">
        <f>VLOOKUP(B403,'Org se'!$A$2:$H$3628,8,FALSE)</f>
        <v>VC Ext Affairs, Strat Init, &amp; COS</v>
      </c>
      <c r="R403" s="129" t="s">
        <v>8183</v>
      </c>
      <c r="S403" s="129" t="str">
        <f>VLOOKUP(Q403,'Org se'!$N$2:$O$46,2,FALSE)</f>
        <v>UAdmin</v>
      </c>
    </row>
    <row r="404" spans="1:19" x14ac:dyDescent="0.25">
      <c r="A404">
        <v>882970</v>
      </c>
      <c r="B404">
        <v>170200</v>
      </c>
      <c r="C404">
        <v>217</v>
      </c>
      <c r="D404" s="96">
        <v>45132.530162037037</v>
      </c>
      <c r="E404" t="s">
        <v>127</v>
      </c>
      <c r="F404" t="s">
        <v>140</v>
      </c>
      <c r="G404" t="s">
        <v>303</v>
      </c>
      <c r="H404" t="s">
        <v>130</v>
      </c>
      <c r="I404" s="95">
        <v>335145</v>
      </c>
      <c r="L404" s="96">
        <v>45132.529583333337</v>
      </c>
      <c r="M404" t="s">
        <v>131</v>
      </c>
      <c r="N404">
        <v>500</v>
      </c>
      <c r="O404" t="s">
        <v>132</v>
      </c>
      <c r="P404" s="95" t="str">
        <f>VLOOKUP(B404,'Org se'!$A$2:$D$3628,2,FALSE)</f>
        <v>University Sustainability</v>
      </c>
      <c r="Q404" s="95" t="str">
        <f>VLOOKUP(B404,'Org se'!$A$2:$H$3628,8,FALSE)</f>
        <v>VC Ext Affairs, Strat Init, &amp; COS</v>
      </c>
      <c r="R404" s="129" t="s">
        <v>8183</v>
      </c>
      <c r="S404" s="129" t="str">
        <f>VLOOKUP(Q404,'Org se'!$N$2:$O$46,2,FALSE)</f>
        <v>UAdmin</v>
      </c>
    </row>
    <row r="405" spans="1:19" x14ac:dyDescent="0.25">
      <c r="A405">
        <v>612120</v>
      </c>
      <c r="B405">
        <v>170200</v>
      </c>
      <c r="C405">
        <v>217</v>
      </c>
      <c r="D405" s="96">
        <v>45180.522476851853</v>
      </c>
      <c r="E405" t="s">
        <v>133</v>
      </c>
      <c r="F405" t="s">
        <v>353</v>
      </c>
      <c r="G405" t="s">
        <v>354</v>
      </c>
      <c r="H405" t="s">
        <v>130</v>
      </c>
      <c r="I405" s="95">
        <v>335145</v>
      </c>
      <c r="L405" s="96">
        <v>45180.518738425926</v>
      </c>
      <c r="M405" t="s">
        <v>135</v>
      </c>
      <c r="N405">
        <v>-38127</v>
      </c>
      <c r="O405" t="s">
        <v>136</v>
      </c>
      <c r="P405" s="95" t="str">
        <f>VLOOKUP(B405,'Org se'!$A$2:$D$3628,2,FALSE)</f>
        <v>University Sustainability</v>
      </c>
      <c r="Q405" s="95" t="str">
        <f>VLOOKUP(B405,'Org se'!$A$2:$H$3628,8,FALSE)</f>
        <v>VC Ext Affairs, Strat Init, &amp; COS</v>
      </c>
      <c r="R405" s="129" t="s">
        <v>8183</v>
      </c>
      <c r="S405" s="129" t="str">
        <f>VLOOKUP(Q405,'Org se'!$N$2:$O$46,2,FALSE)</f>
        <v>UAdmin</v>
      </c>
    </row>
    <row r="406" spans="1:19" x14ac:dyDescent="0.25">
      <c r="A406">
        <v>612120</v>
      </c>
      <c r="B406">
        <v>170200</v>
      </c>
      <c r="C406">
        <v>217</v>
      </c>
      <c r="D406" s="96">
        <v>45132.530150462961</v>
      </c>
      <c r="E406" t="s">
        <v>133</v>
      </c>
      <c r="F406" t="s">
        <v>140</v>
      </c>
      <c r="G406" t="s">
        <v>356</v>
      </c>
      <c r="H406" t="s">
        <v>130</v>
      </c>
      <c r="I406" s="95">
        <v>335145</v>
      </c>
      <c r="L406" s="96">
        <v>45132.529583333337</v>
      </c>
      <c r="M406" t="s">
        <v>135</v>
      </c>
      <c r="N406">
        <v>9525</v>
      </c>
      <c r="O406" t="s">
        <v>132</v>
      </c>
      <c r="P406" s="95" t="str">
        <f>VLOOKUP(B406,'Org se'!$A$2:$D$3628,2,FALSE)</f>
        <v>University Sustainability</v>
      </c>
      <c r="Q406" s="95" t="str">
        <f>VLOOKUP(B406,'Org se'!$A$2:$H$3628,8,FALSE)</f>
        <v>VC Ext Affairs, Strat Init, &amp; COS</v>
      </c>
      <c r="R406" s="129" t="s">
        <v>8183</v>
      </c>
      <c r="S406" s="129" t="str">
        <f>VLOOKUP(Q406,'Org se'!$N$2:$O$46,2,FALSE)</f>
        <v>UAdmin</v>
      </c>
    </row>
    <row r="407" spans="1:19" x14ac:dyDescent="0.25">
      <c r="A407">
        <v>614120</v>
      </c>
      <c r="B407">
        <v>170200</v>
      </c>
      <c r="C407">
        <v>217</v>
      </c>
      <c r="D407" s="96">
        <v>45180.522476851853</v>
      </c>
      <c r="E407" t="s">
        <v>133</v>
      </c>
      <c r="F407" t="s">
        <v>353</v>
      </c>
      <c r="G407" t="s">
        <v>354</v>
      </c>
      <c r="H407" t="s">
        <v>130</v>
      </c>
      <c r="I407" s="95">
        <v>335145</v>
      </c>
      <c r="L407" s="96">
        <v>45180.518738425926</v>
      </c>
      <c r="M407" t="s">
        <v>135</v>
      </c>
      <c r="N407">
        <v>57782</v>
      </c>
      <c r="O407" t="s">
        <v>132</v>
      </c>
      <c r="P407" s="95" t="str">
        <f>VLOOKUP(B407,'Org se'!$A$2:$D$3628,2,FALSE)</f>
        <v>University Sustainability</v>
      </c>
      <c r="Q407" s="95" t="str">
        <f>VLOOKUP(B407,'Org se'!$A$2:$H$3628,8,FALSE)</f>
        <v>VC Ext Affairs, Strat Init, &amp; COS</v>
      </c>
      <c r="R407" s="129" t="s">
        <v>8183</v>
      </c>
      <c r="S407" s="129" t="str">
        <f>VLOOKUP(Q407,'Org se'!$N$2:$O$46,2,FALSE)</f>
        <v>UAdmin</v>
      </c>
    </row>
    <row r="408" spans="1:19" x14ac:dyDescent="0.25">
      <c r="A408">
        <v>615820</v>
      </c>
      <c r="B408">
        <v>170200</v>
      </c>
      <c r="C408">
        <v>217</v>
      </c>
      <c r="D408" s="96">
        <v>45132.530150462961</v>
      </c>
      <c r="E408" t="s">
        <v>133</v>
      </c>
      <c r="F408" t="s">
        <v>140</v>
      </c>
      <c r="G408" t="s">
        <v>356</v>
      </c>
      <c r="H408" t="s">
        <v>130</v>
      </c>
      <c r="I408" s="95">
        <v>335145</v>
      </c>
      <c r="L408" s="96">
        <v>45132.529583333337</v>
      </c>
      <c r="M408" t="s">
        <v>135</v>
      </c>
      <c r="N408">
        <v>14664</v>
      </c>
      <c r="O408" t="s">
        <v>132</v>
      </c>
      <c r="P408" s="95" t="str">
        <f>VLOOKUP(B408,'Org se'!$A$2:$D$3628,2,FALSE)</f>
        <v>University Sustainability</v>
      </c>
      <c r="Q408" s="95" t="str">
        <f>VLOOKUP(B408,'Org se'!$A$2:$H$3628,8,FALSE)</f>
        <v>VC Ext Affairs, Strat Init, &amp; COS</v>
      </c>
      <c r="R408" s="129" t="s">
        <v>8183</v>
      </c>
      <c r="S408" s="129" t="str">
        <f>VLOOKUP(Q408,'Org se'!$N$2:$O$46,2,FALSE)</f>
        <v>UAdmin</v>
      </c>
    </row>
    <row r="409" spans="1:19" x14ac:dyDescent="0.25">
      <c r="A409">
        <v>618100</v>
      </c>
      <c r="B409">
        <v>170200</v>
      </c>
      <c r="C409">
        <v>217</v>
      </c>
      <c r="D409" s="96">
        <v>45180.522476851853</v>
      </c>
      <c r="E409" t="s">
        <v>133</v>
      </c>
      <c r="F409" t="s">
        <v>353</v>
      </c>
      <c r="G409" t="s">
        <v>354</v>
      </c>
      <c r="H409" t="s">
        <v>130</v>
      </c>
      <c r="I409" s="95">
        <v>335145</v>
      </c>
      <c r="L409" s="96">
        <v>45180.518738425926</v>
      </c>
      <c r="M409" t="s">
        <v>135</v>
      </c>
      <c r="N409">
        <v>-2917</v>
      </c>
      <c r="O409" t="s">
        <v>136</v>
      </c>
      <c r="P409" s="95" t="str">
        <f>VLOOKUP(B409,'Org se'!$A$2:$D$3628,2,FALSE)</f>
        <v>University Sustainability</v>
      </c>
      <c r="Q409" s="95" t="str">
        <f>VLOOKUP(B409,'Org se'!$A$2:$H$3628,8,FALSE)</f>
        <v>VC Ext Affairs, Strat Init, &amp; COS</v>
      </c>
      <c r="R409" s="129" t="s">
        <v>8183</v>
      </c>
      <c r="S409" s="129" t="str">
        <f>VLOOKUP(Q409,'Org se'!$N$2:$O$46,2,FALSE)</f>
        <v>UAdmin</v>
      </c>
    </row>
    <row r="410" spans="1:19" x14ac:dyDescent="0.25">
      <c r="A410">
        <v>618100</v>
      </c>
      <c r="B410">
        <v>170200</v>
      </c>
      <c r="C410">
        <v>217</v>
      </c>
      <c r="D410" s="96">
        <v>45132.530150462961</v>
      </c>
      <c r="E410" t="s">
        <v>133</v>
      </c>
      <c r="F410" t="s">
        <v>140</v>
      </c>
      <c r="G410" t="s">
        <v>356</v>
      </c>
      <c r="H410" t="s">
        <v>130</v>
      </c>
      <c r="I410" s="95">
        <v>335145</v>
      </c>
      <c r="L410" s="96">
        <v>45132.529583333337</v>
      </c>
      <c r="M410" t="s">
        <v>135</v>
      </c>
      <c r="N410">
        <v>4938</v>
      </c>
      <c r="O410" t="s">
        <v>132</v>
      </c>
      <c r="P410" s="95" t="str">
        <f>VLOOKUP(B410,'Org se'!$A$2:$D$3628,2,FALSE)</f>
        <v>University Sustainability</v>
      </c>
      <c r="Q410" s="95" t="str">
        <f>VLOOKUP(B410,'Org se'!$A$2:$H$3628,8,FALSE)</f>
        <v>VC Ext Affairs, Strat Init, &amp; COS</v>
      </c>
      <c r="R410" s="129" t="s">
        <v>8183</v>
      </c>
      <c r="S410" s="129" t="str">
        <f>VLOOKUP(Q410,'Org se'!$N$2:$O$46,2,FALSE)</f>
        <v>UAdmin</v>
      </c>
    </row>
    <row r="411" spans="1:19" x14ac:dyDescent="0.25">
      <c r="A411">
        <v>618200</v>
      </c>
      <c r="B411">
        <v>170200</v>
      </c>
      <c r="C411">
        <v>217</v>
      </c>
      <c r="D411" s="96">
        <v>45180.522476851853</v>
      </c>
      <c r="E411" t="s">
        <v>133</v>
      </c>
      <c r="F411" t="s">
        <v>353</v>
      </c>
      <c r="G411" t="s">
        <v>354</v>
      </c>
      <c r="H411" t="s">
        <v>130</v>
      </c>
      <c r="I411" s="95">
        <v>335145</v>
      </c>
      <c r="L411" s="96">
        <v>45180.518738425926</v>
      </c>
      <c r="M411" t="s">
        <v>135</v>
      </c>
      <c r="N411">
        <v>-9341</v>
      </c>
      <c r="O411" t="s">
        <v>136</v>
      </c>
      <c r="P411" s="95" t="str">
        <f>VLOOKUP(B411,'Org se'!$A$2:$D$3628,2,FALSE)</f>
        <v>University Sustainability</v>
      </c>
      <c r="Q411" s="95" t="str">
        <f>VLOOKUP(B411,'Org se'!$A$2:$H$3628,8,FALSE)</f>
        <v>VC Ext Affairs, Strat Init, &amp; COS</v>
      </c>
      <c r="R411" s="129" t="s">
        <v>8183</v>
      </c>
      <c r="S411" s="129" t="str">
        <f>VLOOKUP(Q411,'Org se'!$N$2:$O$46,2,FALSE)</f>
        <v>UAdmin</v>
      </c>
    </row>
    <row r="412" spans="1:19" x14ac:dyDescent="0.25">
      <c r="A412">
        <v>618200</v>
      </c>
      <c r="B412">
        <v>170200</v>
      </c>
      <c r="C412">
        <v>217</v>
      </c>
      <c r="D412" s="96">
        <v>45132.530150462961</v>
      </c>
      <c r="E412" t="s">
        <v>133</v>
      </c>
      <c r="F412" t="s">
        <v>140</v>
      </c>
      <c r="G412" t="s">
        <v>356</v>
      </c>
      <c r="H412" t="s">
        <v>130</v>
      </c>
      <c r="I412" s="95">
        <v>335145</v>
      </c>
      <c r="L412" s="96">
        <v>45132.529583333337</v>
      </c>
      <c r="M412" t="s">
        <v>135</v>
      </c>
      <c r="N412">
        <v>2334</v>
      </c>
      <c r="O412" t="s">
        <v>132</v>
      </c>
      <c r="P412" s="95" t="str">
        <f>VLOOKUP(B412,'Org se'!$A$2:$D$3628,2,FALSE)</f>
        <v>University Sustainability</v>
      </c>
      <c r="Q412" s="95" t="str">
        <f>VLOOKUP(B412,'Org se'!$A$2:$H$3628,8,FALSE)</f>
        <v>VC Ext Affairs, Strat Init, &amp; COS</v>
      </c>
      <c r="R412" s="129" t="s">
        <v>8183</v>
      </c>
      <c r="S412" s="129" t="str">
        <f>VLOOKUP(Q412,'Org se'!$N$2:$O$46,2,FALSE)</f>
        <v>UAdmin</v>
      </c>
    </row>
    <row r="413" spans="1:19" x14ac:dyDescent="0.25">
      <c r="A413">
        <v>618300</v>
      </c>
      <c r="B413">
        <v>170200</v>
      </c>
      <c r="C413">
        <v>217</v>
      </c>
      <c r="D413" s="96">
        <v>45180.522476851853</v>
      </c>
      <c r="E413" t="s">
        <v>133</v>
      </c>
      <c r="F413" t="s">
        <v>353</v>
      </c>
      <c r="G413" t="s">
        <v>354</v>
      </c>
      <c r="H413" t="s">
        <v>130</v>
      </c>
      <c r="I413" s="95">
        <v>335145</v>
      </c>
      <c r="L413" s="96">
        <v>45180.518738425926</v>
      </c>
      <c r="M413" t="s">
        <v>135</v>
      </c>
      <c r="N413">
        <v>-7397</v>
      </c>
      <c r="O413" t="s">
        <v>136</v>
      </c>
      <c r="P413" s="95" t="str">
        <f>VLOOKUP(B413,'Org se'!$A$2:$D$3628,2,FALSE)</f>
        <v>University Sustainability</v>
      </c>
      <c r="Q413" s="95" t="str">
        <f>VLOOKUP(B413,'Org se'!$A$2:$H$3628,8,FALSE)</f>
        <v>VC Ext Affairs, Strat Init, &amp; COS</v>
      </c>
      <c r="R413" s="129" t="s">
        <v>8183</v>
      </c>
      <c r="S413" s="129" t="str">
        <f>VLOOKUP(Q413,'Org se'!$N$2:$O$46,2,FALSE)</f>
        <v>UAdmin</v>
      </c>
    </row>
    <row r="414" spans="1:19" x14ac:dyDescent="0.25">
      <c r="A414">
        <v>618700</v>
      </c>
      <c r="B414">
        <v>170200</v>
      </c>
      <c r="C414">
        <v>217</v>
      </c>
      <c r="D414" s="96">
        <v>45132.530162037037</v>
      </c>
      <c r="E414" t="s">
        <v>133</v>
      </c>
      <c r="F414" t="s">
        <v>140</v>
      </c>
      <c r="G414" t="s">
        <v>356</v>
      </c>
      <c r="H414" t="s">
        <v>130</v>
      </c>
      <c r="I414" s="95">
        <v>335145</v>
      </c>
      <c r="L414" s="96">
        <v>45132.529583333337</v>
      </c>
      <c r="M414" t="s">
        <v>135</v>
      </c>
      <c r="N414">
        <v>4888</v>
      </c>
      <c r="O414" t="s">
        <v>132</v>
      </c>
      <c r="P414" s="95" t="str">
        <f>VLOOKUP(B414,'Org se'!$A$2:$D$3628,2,FALSE)</f>
        <v>University Sustainability</v>
      </c>
      <c r="Q414" s="95" t="str">
        <f>VLOOKUP(B414,'Org se'!$A$2:$H$3628,8,FALSE)</f>
        <v>VC Ext Affairs, Strat Init, &amp; COS</v>
      </c>
      <c r="R414" s="129" t="s">
        <v>8183</v>
      </c>
      <c r="S414" s="129" t="str">
        <f>VLOOKUP(Q414,'Org se'!$N$2:$O$46,2,FALSE)</f>
        <v>UAdmin</v>
      </c>
    </row>
    <row r="415" spans="1:19" x14ac:dyDescent="0.25">
      <c r="A415">
        <v>618710</v>
      </c>
      <c r="B415">
        <v>170200</v>
      </c>
      <c r="C415">
        <v>217</v>
      </c>
      <c r="D415" s="96">
        <v>45132.530162037037</v>
      </c>
      <c r="E415" t="s">
        <v>133</v>
      </c>
      <c r="F415" t="s">
        <v>140</v>
      </c>
      <c r="G415" t="s">
        <v>356</v>
      </c>
      <c r="H415" t="s">
        <v>130</v>
      </c>
      <c r="I415" s="95">
        <v>335145</v>
      </c>
      <c r="L415" s="96">
        <v>45132.529583333337</v>
      </c>
      <c r="M415" t="s">
        <v>135</v>
      </c>
      <c r="N415">
        <v>8068</v>
      </c>
      <c r="O415" t="s">
        <v>132</v>
      </c>
      <c r="P415" s="95" t="str">
        <f>VLOOKUP(B415,'Org se'!$A$2:$D$3628,2,FALSE)</f>
        <v>University Sustainability</v>
      </c>
      <c r="Q415" s="95" t="str">
        <f>VLOOKUP(B415,'Org se'!$A$2:$H$3628,8,FALSE)</f>
        <v>VC Ext Affairs, Strat Init, &amp; COS</v>
      </c>
      <c r="R415" s="129" t="s">
        <v>8183</v>
      </c>
      <c r="S415" s="129" t="str">
        <f>VLOOKUP(Q415,'Org se'!$N$2:$O$46,2,FALSE)</f>
        <v>UAdmin</v>
      </c>
    </row>
    <row r="416" spans="1:19" x14ac:dyDescent="0.25">
      <c r="A416">
        <v>720000</v>
      </c>
      <c r="B416">
        <v>170200</v>
      </c>
      <c r="C416">
        <v>217</v>
      </c>
      <c r="D416" s="96">
        <v>45132.530162037037</v>
      </c>
      <c r="E416" t="s">
        <v>133</v>
      </c>
      <c r="F416" t="s">
        <v>140</v>
      </c>
      <c r="G416" t="s">
        <v>356</v>
      </c>
      <c r="H416" t="s">
        <v>130</v>
      </c>
      <c r="I416" s="95">
        <v>335145</v>
      </c>
      <c r="L416" s="96">
        <v>45132.529583333337</v>
      </c>
      <c r="M416" t="s">
        <v>135</v>
      </c>
      <c r="N416">
        <v>-44417</v>
      </c>
      <c r="O416" t="s">
        <v>136</v>
      </c>
      <c r="P416" s="95" t="str">
        <f>VLOOKUP(B416,'Org se'!$A$2:$D$3628,2,FALSE)</f>
        <v>University Sustainability</v>
      </c>
      <c r="Q416" s="95" t="str">
        <f>VLOOKUP(B416,'Org se'!$A$2:$H$3628,8,FALSE)</f>
        <v>VC Ext Affairs, Strat Init, &amp; COS</v>
      </c>
      <c r="R416" s="129" t="s">
        <v>8183</v>
      </c>
      <c r="S416" s="129" t="str">
        <f>VLOOKUP(Q416,'Org se'!$N$2:$O$46,2,FALSE)</f>
        <v>UAdmin</v>
      </c>
    </row>
    <row r="417" spans="1:19" x14ac:dyDescent="0.25">
      <c r="A417">
        <v>720000</v>
      </c>
      <c r="B417">
        <v>170200</v>
      </c>
      <c r="C417">
        <v>217</v>
      </c>
      <c r="D417" s="96">
        <v>45132.530162037037</v>
      </c>
      <c r="E417" t="s">
        <v>133</v>
      </c>
      <c r="F417" t="s">
        <v>140</v>
      </c>
      <c r="G417" t="s">
        <v>448</v>
      </c>
      <c r="H417" t="s">
        <v>130</v>
      </c>
      <c r="I417" s="95">
        <v>335145</v>
      </c>
      <c r="L417" s="96">
        <v>45132.529583333337</v>
      </c>
      <c r="M417" t="s">
        <v>135</v>
      </c>
      <c r="N417">
        <v>83084</v>
      </c>
      <c r="O417" t="s">
        <v>132</v>
      </c>
      <c r="P417" s="95" t="str">
        <f>VLOOKUP(B417,'Org se'!$A$2:$D$3628,2,FALSE)</f>
        <v>University Sustainability</v>
      </c>
      <c r="Q417" s="95" t="str">
        <f>VLOOKUP(B417,'Org se'!$A$2:$H$3628,8,FALSE)</f>
        <v>VC Ext Affairs, Strat Init, &amp; COS</v>
      </c>
      <c r="R417" s="129" t="s">
        <v>8183</v>
      </c>
      <c r="S417" s="129" t="str">
        <f>VLOOKUP(Q417,'Org se'!$N$2:$O$46,2,FALSE)</f>
        <v>UAdmin</v>
      </c>
    </row>
    <row r="418" spans="1:19" x14ac:dyDescent="0.25">
      <c r="A418">
        <v>808440</v>
      </c>
      <c r="B418">
        <v>170200</v>
      </c>
      <c r="C418">
        <v>217</v>
      </c>
      <c r="D418" s="96">
        <v>45132.530162037037</v>
      </c>
      <c r="E418" t="s">
        <v>133</v>
      </c>
      <c r="F418" t="s">
        <v>140</v>
      </c>
      <c r="G418" t="s">
        <v>448</v>
      </c>
      <c r="H418" t="s">
        <v>130</v>
      </c>
      <c r="I418" s="95">
        <v>335145</v>
      </c>
      <c r="L418" s="96">
        <v>45132.529583333337</v>
      </c>
      <c r="M418" t="s">
        <v>135</v>
      </c>
      <c r="N418">
        <v>83084</v>
      </c>
      <c r="O418" t="s">
        <v>132</v>
      </c>
      <c r="P418" s="95" t="str">
        <f>VLOOKUP(B418,'Org se'!$A$2:$D$3628,2,FALSE)</f>
        <v>University Sustainability</v>
      </c>
      <c r="Q418" s="95" t="str">
        <f>VLOOKUP(B418,'Org se'!$A$2:$H$3628,8,FALSE)</f>
        <v>VC Ext Affairs, Strat Init, &amp; COS</v>
      </c>
      <c r="R418" s="129" t="s">
        <v>8183</v>
      </c>
      <c r="S418" s="129" t="str">
        <f>VLOOKUP(Q418,'Org se'!$N$2:$O$46,2,FALSE)</f>
        <v>UAdmin</v>
      </c>
    </row>
  </sheetData>
  <autoFilter ref="A1:S418" xr:uid="{76124323-5306-4130-80F8-85F07BAD5431}"/>
  <sortState xmlns:xlrd2="http://schemas.microsoft.com/office/spreadsheetml/2017/richdata2" ref="A2:S711">
    <sortCondition ref="Q2:Q711"/>
    <sortCondition ref="P2:P711"/>
  </sortState>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Instructions</vt:lpstr>
      <vt:lpstr>Cover Page</vt:lpstr>
      <vt:lpstr>Cover Page Data</vt:lpstr>
      <vt:lpstr>Summary</vt:lpstr>
      <vt:lpstr>Budget Template</vt:lpstr>
      <vt:lpstr>Hickory Approp alloc</vt:lpstr>
      <vt:lpstr>Misc Trust AFB templates</vt:lpstr>
      <vt:lpstr>pivot-T</vt:lpstr>
      <vt:lpstr>edited-T</vt:lpstr>
      <vt:lpstr>FGITRND - T 1.24.24</vt:lpstr>
      <vt:lpstr>Org</vt:lpstr>
      <vt:lpstr>Org se</vt:lpstr>
      <vt:lpstr>DATA</vt:lpstr>
      <vt:lpstr>Fund Lookup</vt:lpstr>
      <vt:lpstr>'Budget Template'!Print_Area</vt:lpstr>
      <vt:lpstr>'Cover Page'!Print_Area</vt:lpstr>
      <vt:lpstr>'Misc Trust AFB templates'!Print_Area</vt:lpstr>
      <vt:lpstr>'pivot-T'!Print_Area</vt:lpstr>
      <vt:lpstr>Summary!Print_Area</vt:lpstr>
      <vt:lpstr>'Budget Template'!Print_Titles</vt:lpstr>
      <vt:lpstr>'Misc Trust AFB templates'!Print_Titles</vt:lpstr>
      <vt:lpstr>Summary!Print_Titles</vt:lpstr>
    </vt:vector>
  </TitlesOfParts>
  <Company>UNC Chapel Hill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McCollum</dc:creator>
  <cp:lastModifiedBy>Adams, John Edward</cp:lastModifiedBy>
  <cp:lastPrinted>2024-03-21T13:25:46Z</cp:lastPrinted>
  <dcterms:created xsi:type="dcterms:W3CDTF">2021-05-26T20:33:12Z</dcterms:created>
  <dcterms:modified xsi:type="dcterms:W3CDTF">2024-04-11T13:33:13Z</dcterms:modified>
</cp:coreProperties>
</file>